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HV\PROYECTOS 2020\BOGOTA 2020\MARTIRES\CUENTA 139 CONTRATO 2020 MARTIRES\CUENTA 4 OCTUBRE\ANEXOS\ADICION CONTRATOS 137 Y 141 2019 MARTIRES\DOCUMENTOS PARA CONCEPTO FAVORABLE SEC GOBIERNO\"/>
    </mc:Choice>
  </mc:AlternateContent>
  <xr:revisionPtr revIDLastSave="0" documentId="13_ncr:1_{0C727295-8905-4490-9915-E9AB21876003}" xr6:coauthVersionLast="45" xr6:coauthVersionMax="45" xr10:uidLastSave="{00000000-0000-0000-0000-000000000000}"/>
  <bookViews>
    <workbookView xWindow="-108" yWindow="-108" windowWidth="23256" windowHeight="12576" tabRatio="789" activeTab="2" xr2:uid="{00000000-000D-0000-FFFF-FFFF00000000}"/>
  </bookViews>
  <sheets>
    <sheet name="PRESUPUESTO DE OBRA" sheetId="2" r:id="rId1"/>
    <sheet name="MEMORIAS DE CALCULO PRESUPUESTO" sheetId="8" r:id="rId2"/>
    <sheet name="RESUMEN GENERAL" sheetId="14" r:id="rId3"/>
    <sheet name="JUSTIFICACION NPs" sheetId="18" r:id="rId4"/>
  </sheets>
  <externalReferences>
    <externalReference r:id="rId5"/>
  </externalReferences>
  <definedNames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'[1]7422CW00'!#REF!</definedName>
    <definedName name="_Regression_Int" hidden="1">1</definedName>
    <definedName name="_Sort" hidden="1">#REF!</definedName>
    <definedName name="AA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sDatabase" hidden="1">"C:\C-314\VOLUMENES\volfin4.mdb"</definedName>
    <definedName name="_xlnm.Print_Area" localSheetId="3">'JUSTIFICACION NPs'!$A$1:$J$427</definedName>
    <definedName name="_xlnm.Print_Area" localSheetId="1">'MEMORIAS DE CALCULO PRESUPUESTO'!$D$2:$U$7203</definedName>
    <definedName name="CATORCENA">#REF!</definedName>
    <definedName name="civ" hidden="1">{#N/A,#N/A,TRUE,"1842CWN0"}</definedName>
    <definedName name="consol" localSheetId="0">#REF!</definedName>
    <definedName name="consol">#REF!</definedName>
    <definedName name="dd" hidden="1">{#N/A,#N/A,TRUE,"INGENIERIA";#N/A,#N/A,TRUE,"COMPRAS";#N/A,#N/A,TRUE,"DIRECCION";#N/A,#N/A,TRUE,"RESUMEN"}</definedName>
    <definedName name="DDE" hidden="1">{#N/A,#N/A,TRUE,"1842CWN0"}</definedName>
    <definedName name="Decision" localSheetId="0">#REF!</definedName>
    <definedName name="Decision">#REF!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WPRICE" hidden="1">#REF!</definedName>
    <definedName name="ESTRUCTURA" hidden="1">{#N/A,#N/A,TRUE,"INGENIERIA";#N/A,#N/A,TRUE,"COMPRAS";#N/A,#N/A,TRUE,"DIRECCION";#N/A,#N/A,TRUE,"RESUMEN"}</definedName>
    <definedName name="Excel_BuiltIn_Print_Area_1">#REF!</definedName>
    <definedName name="Excel_BuiltIn_Print_Area_7">#REF!</definedName>
    <definedName name="Excel_BuiltIn_Print_Titles_1">#REF!</definedName>
    <definedName name="fhg" hidden="1">{#N/A,#N/A,TRUE,"1842CWN0"}</definedName>
    <definedName name="H427.">#REF!</definedName>
    <definedName name="KDL" hidden="1">{#N/A,#N/A,TRUE,"1842CWN0"}</definedName>
    <definedName name="met" hidden="1">{#N/A,#N/A,TRUE,"1842CWN0"}</definedName>
    <definedName name="metal" hidden="1">{#N/A,#N/A,TRUE,"1842CWN0"}</definedName>
    <definedName name="Print_Area_0" localSheetId="0">'PRESUPUESTO DE OBRA'!$B$1:$K$32</definedName>
    <definedName name="Print_Area_0_0" localSheetId="0">'PRESUPUESTO DE OBRA'!$B$1:$K$32</definedName>
    <definedName name="Print_Area_0_0_0" localSheetId="0">'PRESUPUESTO DE OBRA'!$B$1:$K$32</definedName>
    <definedName name="Print_Titles_0" localSheetId="0">'PRESUPUESTO DE OBRA'!$1:$3</definedName>
    <definedName name="Print_Titles_0_0" localSheetId="0">'PRESUPUESTO DE OBRA'!$1:$3</definedName>
    <definedName name="Print_Titles_0_0_0" localSheetId="0">'PRESUPUESTO DE OBRA'!$1:$3</definedName>
    <definedName name="PROVISIONALES" hidden="1">#REF!</definedName>
    <definedName name="_xlnm.Print_Titles" localSheetId="3">'JUSTIFICACION NPs'!$1:$8</definedName>
    <definedName name="_xlnm.Print_Titles" localSheetId="0">'PRESUPUESTO DE OBRA'!$1:$6</definedName>
    <definedName name="Valoracion" localSheetId="0">#REF!</definedName>
    <definedName name="Valoracion">#REF!</definedName>
    <definedName name="VALORACIÓN" localSheetId="0">#REF!</definedName>
    <definedName name="VALORACIÓN">#REF!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XSW" hidden="1">{#N/A,#N/A,TRUE,"1842CWN0"}</definedName>
    <definedName name="XXXX" hidden="1">#REF!</definedName>
    <definedName name="XZS" hidden="1">#REF!</definedName>
    <definedName name="ZAQ" hidden="1">{#N/A,#N/A,TRUE,"INGENIERIA";#N/A,#N/A,TRUE,"COMPRAS";#N/A,#N/A,TRUE,"DIRECCION";#N/A,#N/A,TRUE,"RESUMEN"}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6" i="14" l="1"/>
  <c r="N56" i="14" s="1"/>
  <c r="M58" i="14" s="1"/>
  <c r="L84" i="14" l="1"/>
  <c r="L76" i="14"/>
  <c r="L75" i="14"/>
  <c r="L68" i="14"/>
  <c r="L69" i="14" s="1"/>
  <c r="L70" i="14" s="1"/>
  <c r="L77" i="14" l="1"/>
  <c r="L86" i="14" s="1"/>
  <c r="L87" i="14" s="1"/>
  <c r="L88" i="14" s="1"/>
  <c r="L89" i="14" s="1"/>
  <c r="L90" i="14" s="1"/>
  <c r="L59" i="14" s="1"/>
  <c r="L52" i="14" l="1"/>
  <c r="AV26" i="2" l="1"/>
  <c r="U7172" i="8" l="1"/>
  <c r="U7173" i="8"/>
  <c r="U7174" i="8"/>
  <c r="U7171" i="8"/>
  <c r="U7123" i="8"/>
  <c r="U7124" i="8"/>
  <c r="U7125" i="8"/>
  <c r="U7122" i="8"/>
  <c r="U6976" i="8"/>
  <c r="U6977" i="8"/>
  <c r="U6978" i="8"/>
  <c r="U6979" i="8"/>
  <c r="U6980" i="8"/>
  <c r="U6981" i="8"/>
  <c r="U6982" i="8"/>
  <c r="U6983" i="8"/>
  <c r="U6984" i="8"/>
  <c r="U6985" i="8"/>
  <c r="U6989" i="8"/>
  <c r="U6992" i="8"/>
  <c r="U6993" i="8"/>
  <c r="U6975" i="8"/>
  <c r="U6927" i="8"/>
  <c r="U6928" i="8"/>
  <c r="U6929" i="8"/>
  <c r="U6930" i="8"/>
  <c r="U6931" i="8"/>
  <c r="U6932" i="8"/>
  <c r="U6933" i="8"/>
  <c r="U6934" i="8"/>
  <c r="U6935" i="8"/>
  <c r="U6936" i="8"/>
  <c r="U6940" i="8"/>
  <c r="U6943" i="8"/>
  <c r="U6944" i="8"/>
  <c r="U6926" i="8"/>
  <c r="U6879" i="8"/>
  <c r="U6880" i="8"/>
  <c r="U6881" i="8"/>
  <c r="U6882" i="8"/>
  <c r="U6883" i="8"/>
  <c r="U6884" i="8"/>
  <c r="U6885" i="8"/>
  <c r="U6886" i="8"/>
  <c r="U6891" i="8"/>
  <c r="U6894" i="8"/>
  <c r="U6895" i="8"/>
  <c r="U6829" i="8"/>
  <c r="U6830" i="8"/>
  <c r="U6831" i="8"/>
  <c r="U6832" i="8"/>
  <c r="U6835" i="8"/>
  <c r="U6828" i="8"/>
  <c r="U6731" i="8"/>
  <c r="U6730" i="8"/>
  <c r="U6682" i="8"/>
  <c r="U6681" i="8"/>
  <c r="U6633" i="8"/>
  <c r="U6635" i="8"/>
  <c r="U6632" i="8"/>
  <c r="U6584" i="8"/>
  <c r="U6583" i="8"/>
  <c r="U6535" i="8"/>
  <c r="U6536" i="8"/>
  <c r="U6534" i="8"/>
  <c r="U6486" i="8"/>
  <c r="U6485" i="8"/>
  <c r="U6289" i="8"/>
  <c r="U6240" i="8"/>
  <c r="U6143" i="8"/>
  <c r="U6142" i="8"/>
  <c r="U6094" i="8"/>
  <c r="U6095" i="8"/>
  <c r="U6093" i="8"/>
  <c r="U6044" i="8"/>
  <c r="U6045" i="8"/>
  <c r="U6046" i="8"/>
  <c r="U6047" i="8"/>
  <c r="U6048" i="8"/>
  <c r="U6049" i="8"/>
  <c r="U6050" i="8"/>
  <c r="U6051" i="8"/>
  <c r="U6052" i="8"/>
  <c r="U6053" i="8"/>
  <c r="U6054" i="8"/>
  <c r="U6057" i="8"/>
  <c r="U6059" i="8"/>
  <c r="U6060" i="8"/>
  <c r="U5951" i="8"/>
  <c r="U5947" i="8"/>
  <c r="U5948" i="8"/>
  <c r="U5950" i="8"/>
  <c r="U5946" i="8"/>
  <c r="U5898" i="8"/>
  <c r="U5899" i="8"/>
  <c r="U5901" i="8"/>
  <c r="U5902" i="8"/>
  <c r="U5897" i="8"/>
  <c r="U5849" i="8"/>
  <c r="U5850" i="8"/>
  <c r="U5852" i="8"/>
  <c r="U5853" i="8"/>
  <c r="U5848" i="8"/>
  <c r="U5800" i="8"/>
  <c r="U5801" i="8"/>
  <c r="U5803" i="8"/>
  <c r="U5804" i="8"/>
  <c r="U5799" i="8"/>
  <c r="U5752" i="8"/>
  <c r="U5751" i="8"/>
  <c r="U5754" i="8"/>
  <c r="U5755" i="8"/>
  <c r="U5750" i="8"/>
  <c r="U5702" i="8"/>
  <c r="U5703" i="8"/>
  <c r="U5705" i="8"/>
  <c r="U5706" i="8"/>
  <c r="U5701" i="8"/>
  <c r="U5653" i="8"/>
  <c r="U5654" i="8"/>
  <c r="U5656" i="8"/>
  <c r="U5657" i="8"/>
  <c r="U5652" i="8"/>
  <c r="U5604" i="8"/>
  <c r="U5605" i="8"/>
  <c r="U5607" i="8"/>
  <c r="U5608" i="8"/>
  <c r="U5603" i="8"/>
  <c r="U5555" i="8"/>
  <c r="U5556" i="8"/>
  <c r="U5558" i="8"/>
  <c r="U5559" i="8"/>
  <c r="U5554" i="8"/>
  <c r="U5506" i="8"/>
  <c r="U5507" i="8"/>
  <c r="U5509" i="8"/>
  <c r="U5510" i="8"/>
  <c r="U5505" i="8"/>
  <c r="U5457" i="8"/>
  <c r="U5458" i="8"/>
  <c r="U5460" i="8"/>
  <c r="U5461" i="8"/>
  <c r="U5456" i="8"/>
  <c r="U5408" i="8"/>
  <c r="U5409" i="8"/>
  <c r="U5411" i="8"/>
  <c r="U5412" i="8"/>
  <c r="U5407" i="8"/>
  <c r="U5359" i="8"/>
  <c r="U5360" i="8"/>
  <c r="U5362" i="8"/>
  <c r="U5363" i="8"/>
  <c r="U5358" i="8"/>
  <c r="U5310" i="8"/>
  <c r="U5311" i="8"/>
  <c r="U5312" i="8"/>
  <c r="U5313" i="8"/>
  <c r="U5314" i="8"/>
  <c r="U5315" i="8"/>
  <c r="U5316" i="8"/>
  <c r="U5317" i="8"/>
  <c r="U5321" i="8"/>
  <c r="U5323" i="8"/>
  <c r="U5324" i="8"/>
  <c r="U5309" i="8"/>
  <c r="U5262" i="8"/>
  <c r="U5263" i="8"/>
  <c r="U5264" i="8"/>
  <c r="U5265" i="8"/>
  <c r="U5266" i="8"/>
  <c r="U5267" i="8"/>
  <c r="U5268" i="8"/>
  <c r="U5269" i="8"/>
  <c r="U5270" i="8"/>
  <c r="U5274" i="8"/>
  <c r="U5277" i="8"/>
  <c r="U5278" i="8"/>
  <c r="U5212" i="8"/>
  <c r="U5213" i="8"/>
  <c r="U5214" i="8"/>
  <c r="U5211" i="8"/>
  <c r="U5163" i="8"/>
  <c r="U5164" i="8"/>
  <c r="U5165" i="8"/>
  <c r="U5162" i="8"/>
  <c r="U5114" i="8"/>
  <c r="U5115" i="8"/>
  <c r="U5116" i="8"/>
  <c r="U5117" i="8"/>
  <c r="U5118" i="8"/>
  <c r="U5119" i="8"/>
  <c r="U5120" i="8"/>
  <c r="U5121" i="8"/>
  <c r="U5122" i="8"/>
  <c r="U5123" i="8"/>
  <c r="U5127" i="8"/>
  <c r="U5130" i="8"/>
  <c r="U5131" i="8"/>
  <c r="U5113" i="8"/>
  <c r="U5065" i="8"/>
  <c r="U5066" i="8"/>
  <c r="U5067" i="8"/>
  <c r="U5068" i="8"/>
  <c r="U5069" i="8"/>
  <c r="U5070" i="8"/>
  <c r="U5071" i="8"/>
  <c r="U5072" i="8"/>
  <c r="U5073" i="8"/>
  <c r="U5074" i="8"/>
  <c r="U5078" i="8"/>
  <c r="U5081" i="8"/>
  <c r="U5082" i="8"/>
  <c r="U5064" i="8"/>
  <c r="U4869" i="8"/>
  <c r="U4870" i="8"/>
  <c r="U4871" i="8"/>
  <c r="U4872" i="8"/>
  <c r="U4873" i="8"/>
  <c r="U4874" i="8"/>
  <c r="U4877" i="8"/>
  <c r="U4879" i="8"/>
  <c r="U4880" i="8"/>
  <c r="U4868" i="8"/>
  <c r="U4820" i="8"/>
  <c r="U4821" i="8"/>
  <c r="U4822" i="8"/>
  <c r="U4823" i="8"/>
  <c r="U4824" i="8"/>
  <c r="U4825" i="8"/>
  <c r="U4826" i="8"/>
  <c r="U4827" i="8"/>
  <c r="U4828" i="8"/>
  <c r="U4829" i="8"/>
  <c r="U4833" i="8"/>
  <c r="U4836" i="8"/>
  <c r="U4837" i="8"/>
  <c r="U4819" i="8"/>
  <c r="U4771" i="8"/>
  <c r="U4772" i="8"/>
  <c r="U4773" i="8"/>
  <c r="U4774" i="8"/>
  <c r="U4775" i="8"/>
  <c r="U4776" i="8"/>
  <c r="U4777" i="8"/>
  <c r="U4778" i="8"/>
  <c r="U4779" i="8"/>
  <c r="U4780" i="8"/>
  <c r="U4784" i="8"/>
  <c r="U4787" i="8"/>
  <c r="U4788" i="8"/>
  <c r="U4770" i="8"/>
  <c r="U4722" i="8"/>
  <c r="U4723" i="8"/>
  <c r="U4724" i="8"/>
  <c r="U4725" i="8"/>
  <c r="U4726" i="8"/>
  <c r="U4727" i="8"/>
  <c r="U4728" i="8"/>
  <c r="U4729" i="8"/>
  <c r="U4730" i="8"/>
  <c r="U4731" i="8"/>
  <c r="U4735" i="8"/>
  <c r="U4738" i="8"/>
  <c r="U4739" i="8"/>
  <c r="U4721" i="8"/>
  <c r="U4673" i="8"/>
  <c r="U4674" i="8"/>
  <c r="U4675" i="8"/>
  <c r="U4672" i="8"/>
  <c r="U4428" i="8"/>
  <c r="U4429" i="8"/>
  <c r="U4430" i="8"/>
  <c r="U4432" i="8"/>
  <c r="U4433" i="8"/>
  <c r="U4434" i="8"/>
  <c r="U4435" i="8"/>
  <c r="U4436" i="8"/>
  <c r="U4437" i="8"/>
  <c r="U4438" i="8"/>
  <c r="U4439" i="8"/>
  <c r="U4442" i="8"/>
  <c r="U4445" i="8"/>
  <c r="U4427" i="8"/>
  <c r="U4330" i="8"/>
  <c r="U4331" i="8"/>
  <c r="U4332" i="8"/>
  <c r="U4333" i="8"/>
  <c r="U4336" i="8"/>
  <c r="U4340" i="8"/>
  <c r="U4329" i="8"/>
  <c r="U4281" i="8"/>
  <c r="U4282" i="8"/>
  <c r="U4283" i="8"/>
  <c r="U4285" i="8"/>
  <c r="U4286" i="8"/>
  <c r="U4287" i="8"/>
  <c r="U4280" i="8"/>
  <c r="U4232" i="8"/>
  <c r="U4233" i="8"/>
  <c r="U4236" i="8"/>
  <c r="U4231" i="8"/>
  <c r="U4183" i="8"/>
  <c r="U4184" i="8"/>
  <c r="U4185" i="8"/>
  <c r="U4182" i="8"/>
  <c r="U4133" i="8"/>
  <c r="U4085" i="8"/>
  <c r="U4086" i="8"/>
  <c r="U4084" i="8"/>
  <c r="U3938" i="8"/>
  <c r="U3939" i="8"/>
  <c r="U3940" i="8"/>
  <c r="U3941" i="8"/>
  <c r="U3943" i="8"/>
  <c r="U3937" i="8"/>
  <c r="U3840" i="8"/>
  <c r="U3841" i="8"/>
  <c r="U3842" i="8"/>
  <c r="U3843" i="8"/>
  <c r="U3844" i="8"/>
  <c r="U3845" i="8"/>
  <c r="U3846" i="8"/>
  <c r="U3847" i="8"/>
  <c r="U3848" i="8"/>
  <c r="U3849" i="8"/>
  <c r="U3853" i="8"/>
  <c r="U3856" i="8"/>
  <c r="U3857" i="8"/>
  <c r="U3839" i="8"/>
  <c r="U3693" i="8"/>
  <c r="U3694" i="8"/>
  <c r="U3695" i="8"/>
  <c r="U3692" i="8"/>
  <c r="U3644" i="8"/>
  <c r="U3645" i="8"/>
  <c r="U3646" i="8"/>
  <c r="U3643" i="8"/>
  <c r="U3350" i="8"/>
  <c r="U3351" i="8"/>
  <c r="U3352" i="8"/>
  <c r="U3353" i="8"/>
  <c r="U3354" i="8"/>
  <c r="U3355" i="8"/>
  <c r="U3356" i="8"/>
  <c r="U3359" i="8"/>
  <c r="U3349" i="8"/>
  <c r="U3301" i="8"/>
  <c r="U3302" i="8"/>
  <c r="U3303" i="8"/>
  <c r="U3300" i="8"/>
  <c r="U3154" i="8"/>
  <c r="U3155" i="8"/>
  <c r="U3156" i="8"/>
  <c r="U3157" i="8"/>
  <c r="U3158" i="8"/>
  <c r="U3159" i="8"/>
  <c r="U3160" i="8"/>
  <c r="U3161" i="8"/>
  <c r="U3164" i="8"/>
  <c r="U3167" i="8"/>
  <c r="U3168" i="8"/>
  <c r="U3169" i="8"/>
  <c r="U3170" i="8"/>
  <c r="U3153" i="8"/>
  <c r="U3056" i="8"/>
  <c r="U3057" i="8"/>
  <c r="U3058" i="8"/>
  <c r="U3059" i="8"/>
  <c r="U3061" i="8"/>
  <c r="U3063" i="8"/>
  <c r="U3064" i="8"/>
  <c r="U3065" i="8"/>
  <c r="U3066" i="8"/>
  <c r="U3055" i="8"/>
  <c r="U3007" i="8"/>
  <c r="U3008" i="8"/>
  <c r="U3009" i="8"/>
  <c r="U3010" i="8"/>
  <c r="U3011" i="8"/>
  <c r="U3012" i="8"/>
  <c r="U3013" i="8"/>
  <c r="U3014" i="8"/>
  <c r="U3017" i="8"/>
  <c r="U3020" i="8"/>
  <c r="U3021" i="8"/>
  <c r="U3022" i="8"/>
  <c r="U3023" i="8"/>
  <c r="U3006" i="8"/>
  <c r="U2713" i="8"/>
  <c r="U2714" i="8"/>
  <c r="U2715" i="8"/>
  <c r="U2716" i="8"/>
  <c r="U2717" i="8"/>
  <c r="U2718" i="8"/>
  <c r="U2719" i="8"/>
  <c r="U2720" i="8"/>
  <c r="U2721" i="8"/>
  <c r="U2722" i="8"/>
  <c r="U2726" i="8"/>
  <c r="U2729" i="8"/>
  <c r="U2730" i="8"/>
  <c r="U2712" i="8"/>
  <c r="U2419" i="8"/>
  <c r="U2420" i="8"/>
  <c r="U2421" i="8"/>
  <c r="U2422" i="8"/>
  <c r="U2423" i="8"/>
  <c r="U2424" i="8"/>
  <c r="U2425" i="8"/>
  <c r="U2426" i="8"/>
  <c r="U2427" i="8"/>
  <c r="U2428" i="8"/>
  <c r="U2431" i="8"/>
  <c r="U2434" i="8"/>
  <c r="U2435" i="8"/>
  <c r="U2418" i="8"/>
  <c r="U2321" i="8"/>
  <c r="U2322" i="8"/>
  <c r="U2323" i="8"/>
  <c r="U2324" i="8"/>
  <c r="U2326" i="8"/>
  <c r="U2320" i="8"/>
  <c r="U1890" i="8"/>
  <c r="U1891" i="8"/>
  <c r="U1892" i="8"/>
  <c r="U1893" i="8"/>
  <c r="U1895" i="8"/>
  <c r="U1889" i="8"/>
  <c r="U1888" i="8"/>
  <c r="U1887" i="8"/>
  <c r="U1884" i="8"/>
  <c r="U1881" i="8"/>
  <c r="U1880" i="8"/>
  <c r="U1879" i="8"/>
  <c r="U1831" i="8"/>
  <c r="U1832" i="8"/>
  <c r="U1833" i="8"/>
  <c r="U1834" i="8"/>
  <c r="U1837" i="8"/>
  <c r="U1840" i="8"/>
  <c r="U1841" i="8"/>
  <c r="U1842" i="8"/>
  <c r="U1843" i="8"/>
  <c r="U1844" i="8"/>
  <c r="U1845" i="8"/>
  <c r="U1846" i="8"/>
  <c r="U1847" i="8"/>
  <c r="U1848" i="8"/>
  <c r="U1849" i="8"/>
  <c r="U1830" i="8"/>
  <c r="U1800" i="8"/>
  <c r="U1799" i="8"/>
  <c r="U1798" i="8"/>
  <c r="U1797" i="8"/>
  <c r="U1796" i="8"/>
  <c r="U1795" i="8"/>
  <c r="U1748" i="8"/>
  <c r="U1747" i="8"/>
  <c r="U1745" i="8"/>
  <c r="U1742" i="8"/>
  <c r="U1741" i="8"/>
  <c r="U1740" i="8"/>
  <c r="U1739" i="8"/>
  <c r="U1738" i="8"/>
  <c r="U1737" i="8"/>
  <c r="U1736" i="8"/>
  <c r="U1735" i="8"/>
  <c r="U1734" i="8"/>
  <c r="U1733" i="8"/>
  <c r="U1732" i="8"/>
  <c r="U1586" i="8"/>
  <c r="U1587" i="8"/>
  <c r="U1588" i="8"/>
  <c r="U1585" i="8"/>
  <c r="U1537" i="8"/>
  <c r="U1540" i="8"/>
  <c r="U1541" i="8"/>
  <c r="U1536" i="8"/>
  <c r="U1145" i="8" l="1"/>
  <c r="U1146" i="8"/>
  <c r="U1147" i="8"/>
  <c r="U1148" i="8"/>
  <c r="U1149" i="8"/>
  <c r="U1150" i="8"/>
  <c r="U1151" i="8"/>
  <c r="U1152" i="8"/>
  <c r="U1153" i="8"/>
  <c r="U1154" i="8"/>
  <c r="U1158" i="8"/>
  <c r="U1161" i="8"/>
  <c r="U1162" i="8"/>
  <c r="U1144" i="8"/>
  <c r="U1047" i="8"/>
  <c r="U1050" i="8"/>
  <c r="U1051" i="8"/>
  <c r="U1046" i="8"/>
  <c r="U998" i="8"/>
  <c r="U999" i="8"/>
  <c r="U1000" i="8"/>
  <c r="U1001" i="8"/>
  <c r="U1002" i="8"/>
  <c r="U1003" i="8"/>
  <c r="U1006" i="8"/>
  <c r="U1008" i="8"/>
  <c r="U1009" i="8"/>
  <c r="U997" i="8"/>
  <c r="U949" i="8"/>
  <c r="U950" i="8"/>
  <c r="U951" i="8"/>
  <c r="U952" i="8"/>
  <c r="U953" i="8"/>
  <c r="U954" i="8"/>
  <c r="U957" i="8"/>
  <c r="U959" i="8"/>
  <c r="U960" i="8"/>
  <c r="U948" i="8"/>
  <c r="U753" i="8"/>
  <c r="U754" i="8"/>
  <c r="U755" i="8"/>
  <c r="U756" i="8"/>
  <c r="U757" i="8"/>
  <c r="U758" i="8"/>
  <c r="U761" i="8"/>
  <c r="U763" i="8"/>
  <c r="U764" i="8"/>
  <c r="U752" i="8"/>
  <c r="U606" i="8"/>
  <c r="U607" i="8"/>
  <c r="U608" i="8"/>
  <c r="U609" i="8"/>
  <c r="U610" i="8"/>
  <c r="U611" i="8"/>
  <c r="U612" i="8"/>
  <c r="U613" i="8"/>
  <c r="U614" i="8"/>
  <c r="U615" i="8"/>
  <c r="U619" i="8"/>
  <c r="U622" i="8"/>
  <c r="U623" i="8"/>
  <c r="U605" i="8"/>
  <c r="U557" i="8"/>
  <c r="U558" i="8"/>
  <c r="U559" i="8"/>
  <c r="U560" i="8"/>
  <c r="U561" i="8"/>
  <c r="U562" i="8"/>
  <c r="U563" i="8"/>
  <c r="U564" i="8"/>
  <c r="U565" i="8"/>
  <c r="U566" i="8"/>
  <c r="U567" i="8"/>
  <c r="U568" i="8"/>
  <c r="U569" i="8"/>
  <c r="U570" i="8"/>
  <c r="U571" i="8"/>
  <c r="U572" i="8"/>
  <c r="U573" i="8"/>
  <c r="U574" i="8"/>
  <c r="U575" i="8"/>
  <c r="U556" i="8"/>
  <c r="U508" i="8"/>
  <c r="U509" i="8"/>
  <c r="U510" i="8"/>
  <c r="U511" i="8"/>
  <c r="U512" i="8"/>
  <c r="U513" i="8"/>
  <c r="U514" i="8"/>
  <c r="U515" i="8"/>
  <c r="U516" i="8"/>
  <c r="U517" i="8"/>
  <c r="U518" i="8"/>
  <c r="U519" i="8"/>
  <c r="U520" i="8"/>
  <c r="U521" i="8"/>
  <c r="U522" i="8"/>
  <c r="U523" i="8"/>
  <c r="U524" i="8"/>
  <c r="U525" i="8"/>
  <c r="U526" i="8"/>
  <c r="U507" i="8"/>
  <c r="U459" i="8"/>
  <c r="U460" i="8"/>
  <c r="U461" i="8"/>
  <c r="U462" i="8"/>
  <c r="U463" i="8"/>
  <c r="U464" i="8"/>
  <c r="U465" i="8"/>
  <c r="U466" i="8"/>
  <c r="U467" i="8"/>
  <c r="U468" i="8"/>
  <c r="U469" i="8"/>
  <c r="U470" i="8"/>
  <c r="U471" i="8"/>
  <c r="U472" i="8"/>
  <c r="U473" i="8"/>
  <c r="U474" i="8"/>
  <c r="U475" i="8"/>
  <c r="U476" i="8"/>
  <c r="U477" i="8"/>
  <c r="U458" i="8"/>
  <c r="U410" i="8"/>
  <c r="U411" i="8"/>
  <c r="U412" i="8"/>
  <c r="U413" i="8"/>
  <c r="U414" i="8"/>
  <c r="U415" i="8"/>
  <c r="U416" i="8"/>
  <c r="U417" i="8"/>
  <c r="U418" i="8"/>
  <c r="U419" i="8"/>
  <c r="U420" i="8"/>
  <c r="U421" i="8"/>
  <c r="U422" i="8"/>
  <c r="U423" i="8"/>
  <c r="U424" i="8"/>
  <c r="U425" i="8"/>
  <c r="U426" i="8"/>
  <c r="U427" i="8"/>
  <c r="U428" i="8"/>
  <c r="U409" i="8"/>
  <c r="U361" i="8"/>
  <c r="U362" i="8"/>
  <c r="U363" i="8"/>
  <c r="U364" i="8"/>
  <c r="U365" i="8"/>
  <c r="U366" i="8"/>
  <c r="U367" i="8"/>
  <c r="U368" i="8"/>
  <c r="U369" i="8"/>
  <c r="U370" i="8"/>
  <c r="U371" i="8"/>
  <c r="U372" i="8"/>
  <c r="U373" i="8"/>
  <c r="U374" i="8"/>
  <c r="U375" i="8"/>
  <c r="U376" i="8"/>
  <c r="U377" i="8"/>
  <c r="U378" i="8"/>
  <c r="U379" i="8"/>
  <c r="U360" i="8"/>
  <c r="U312" i="8"/>
  <c r="U313" i="8"/>
  <c r="U314" i="8"/>
  <c r="U315" i="8"/>
  <c r="U316" i="8"/>
  <c r="U317" i="8"/>
  <c r="U318" i="8"/>
  <c r="U319" i="8"/>
  <c r="U320" i="8"/>
  <c r="U321" i="8"/>
  <c r="U322" i="8"/>
  <c r="U323" i="8"/>
  <c r="U324" i="8"/>
  <c r="U325" i="8"/>
  <c r="U326" i="8"/>
  <c r="U327" i="8"/>
  <c r="U328" i="8"/>
  <c r="U329" i="8"/>
  <c r="U330" i="8"/>
  <c r="U311" i="8"/>
  <c r="U263" i="8"/>
  <c r="U264" i="8"/>
  <c r="U265" i="8"/>
  <c r="U266" i="8"/>
  <c r="U267" i="8"/>
  <c r="U268" i="8"/>
  <c r="U269" i="8"/>
  <c r="U270" i="8"/>
  <c r="U273" i="8"/>
  <c r="U276" i="8"/>
  <c r="U277" i="8"/>
  <c r="U262" i="8"/>
  <c r="U165" i="8"/>
  <c r="U166" i="8"/>
  <c r="U167" i="8"/>
  <c r="U168" i="8"/>
  <c r="U169" i="8"/>
  <c r="U170" i="8"/>
  <c r="U173" i="8"/>
  <c r="U175" i="8"/>
  <c r="U176" i="8"/>
  <c r="U164" i="8"/>
  <c r="U116" i="8"/>
  <c r="U117" i="8"/>
  <c r="U118" i="8"/>
  <c r="U119" i="8"/>
  <c r="U120" i="8"/>
  <c r="U121" i="8"/>
  <c r="U122" i="8"/>
  <c r="U123" i="8"/>
  <c r="U126" i="8"/>
  <c r="U129" i="8"/>
  <c r="U130" i="8"/>
  <c r="U131" i="8"/>
  <c r="U132" i="8"/>
  <c r="U115" i="8"/>
  <c r="U67" i="8"/>
  <c r="U68" i="8"/>
  <c r="U69" i="8"/>
  <c r="U70" i="8"/>
  <c r="U71" i="8"/>
  <c r="U72" i="8"/>
  <c r="U73" i="8"/>
  <c r="U74" i="8"/>
  <c r="U77" i="8"/>
  <c r="U80" i="8"/>
  <c r="U81" i="8"/>
  <c r="U82" i="8"/>
  <c r="U83" i="8"/>
  <c r="U66" i="8"/>
  <c r="A13" i="8"/>
  <c r="U18" i="8"/>
  <c r="U19" i="8"/>
  <c r="U20" i="8"/>
  <c r="U21" i="8"/>
  <c r="U22" i="8"/>
  <c r="U23" i="8"/>
  <c r="U24" i="8"/>
  <c r="U25" i="8"/>
  <c r="U26" i="8"/>
  <c r="U27" i="8"/>
  <c r="U31" i="8"/>
  <c r="U34" i="8"/>
  <c r="U35" i="8"/>
  <c r="U17" i="8"/>
  <c r="U331" i="8" l="1"/>
  <c r="A88" i="2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l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L44" i="14" l="1"/>
  <c r="F34" i="14"/>
  <c r="L196" i="2"/>
  <c r="N196" i="2" s="1"/>
  <c r="P196" i="2" s="1"/>
  <c r="R196" i="2" s="1"/>
  <c r="T196" i="2" s="1"/>
  <c r="V196" i="2" s="1"/>
  <c r="X196" i="2" s="1"/>
  <c r="Z196" i="2" s="1"/>
  <c r="AB196" i="2" s="1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AD196" i="2" l="1"/>
  <c r="AF196" i="2" s="1"/>
  <c r="AH196" i="2" s="1"/>
  <c r="AJ196" i="2" s="1"/>
  <c r="AL196" i="2" s="1"/>
  <c r="AN196" i="2" s="1"/>
  <c r="AP196" i="2" s="1"/>
  <c r="AR196" i="2" s="1"/>
  <c r="AT196" i="2" s="1"/>
  <c r="I28" i="14"/>
  <c r="I111" i="2" l="1"/>
  <c r="I166" i="2"/>
  <c r="T7087" i="8" l="1"/>
  <c r="U7087" i="8" s="1"/>
  <c r="T7091" i="8"/>
  <c r="U7091" i="8" s="1"/>
  <c r="T7090" i="8"/>
  <c r="U7090" i="8" s="1"/>
  <c r="T7083" i="8"/>
  <c r="U7083" i="8" s="1"/>
  <c r="T7074" i="8"/>
  <c r="U7074" i="8" s="1"/>
  <c r="T7073" i="8"/>
  <c r="U7073" i="8" s="1"/>
  <c r="T7082" i="8"/>
  <c r="U7082" i="8" s="1"/>
  <c r="T7081" i="8"/>
  <c r="U7081" i="8" s="1"/>
  <c r="T7080" i="8"/>
  <c r="U7080" i="8" s="1"/>
  <c r="T7079" i="8"/>
  <c r="U7079" i="8" s="1"/>
  <c r="T7078" i="8"/>
  <c r="U7078" i="8" s="1"/>
  <c r="T7077" i="8"/>
  <c r="U7077" i="8" s="1"/>
  <c r="T7076" i="8"/>
  <c r="U7076" i="8" s="1"/>
  <c r="T7075" i="8"/>
  <c r="U7075" i="8" s="1"/>
  <c r="T7042" i="8" l="1"/>
  <c r="U7042" i="8" s="1"/>
  <c r="T7041" i="8"/>
  <c r="U7041" i="8" s="1"/>
  <c r="T7038" i="8"/>
  <c r="U7038" i="8" s="1"/>
  <c r="T7034" i="8"/>
  <c r="U7034" i="8" s="1"/>
  <c r="T7033" i="8"/>
  <c r="U7033" i="8" s="1"/>
  <c r="T7032" i="8"/>
  <c r="U7032" i="8" s="1"/>
  <c r="T7031" i="8"/>
  <c r="U7031" i="8" s="1"/>
  <c r="T7030" i="8"/>
  <c r="U7030" i="8" s="1"/>
  <c r="T7029" i="8"/>
  <c r="U7029" i="8" s="1"/>
  <c r="T7028" i="8"/>
  <c r="U7028" i="8" s="1"/>
  <c r="T7027" i="8"/>
  <c r="U7027" i="8" s="1"/>
  <c r="T7026" i="8"/>
  <c r="U7026" i="8" s="1"/>
  <c r="T7025" i="8"/>
  <c r="U7025" i="8" s="1"/>
  <c r="T7024" i="8"/>
  <c r="U7024" i="8" s="1"/>
  <c r="R6887" i="8"/>
  <c r="U6887" i="8" s="1"/>
  <c r="R6878" i="8"/>
  <c r="U6878" i="8" s="1"/>
  <c r="R6877" i="8"/>
  <c r="U6877" i="8" s="1"/>
  <c r="I170" i="2" l="1"/>
  <c r="I169" i="2"/>
  <c r="O7154" i="8"/>
  <c r="E7154" i="8"/>
  <c r="O7153" i="8"/>
  <c r="E7153" i="8"/>
  <c r="Y7122" i="8"/>
  <c r="V7109" i="8"/>
  <c r="O7056" i="8"/>
  <c r="E7056" i="8"/>
  <c r="O7055" i="8"/>
  <c r="E7055" i="8"/>
  <c r="Y7024" i="8"/>
  <c r="V7011" i="8"/>
  <c r="O7007" i="8"/>
  <c r="E7007" i="8"/>
  <c r="O7006" i="8"/>
  <c r="E7006" i="8"/>
  <c r="Y6975" i="8"/>
  <c r="V6962" i="8"/>
  <c r="O6958" i="8"/>
  <c r="E6958" i="8"/>
  <c r="O6957" i="8"/>
  <c r="E6957" i="8"/>
  <c r="Y6926" i="8"/>
  <c r="L6920" i="8"/>
  <c r="V6913" i="8"/>
  <c r="O7105" i="8"/>
  <c r="E7105" i="8"/>
  <c r="O7104" i="8"/>
  <c r="E7104" i="8"/>
  <c r="Y7073" i="8"/>
  <c r="V7060" i="8"/>
  <c r="O6909" i="8"/>
  <c r="E6909" i="8"/>
  <c r="O6908" i="8"/>
  <c r="E6908" i="8"/>
  <c r="Y6877" i="8"/>
  <c r="V6864" i="8"/>
  <c r="O6860" i="8"/>
  <c r="E6860" i="8"/>
  <c r="O6859" i="8"/>
  <c r="E6859" i="8"/>
  <c r="Y6828" i="8"/>
  <c r="V6815" i="8"/>
  <c r="I168" i="2"/>
  <c r="I167" i="2"/>
  <c r="I165" i="2"/>
  <c r="I164" i="2"/>
  <c r="U7093" i="8" l="1"/>
  <c r="B7069" i="8" s="1"/>
  <c r="U7142" i="8"/>
  <c r="B7118" i="8" s="1"/>
  <c r="U7044" i="8"/>
  <c r="B7020" i="8" s="1"/>
  <c r="U6995" i="8"/>
  <c r="B6971" i="8" s="1"/>
  <c r="U6946" i="8"/>
  <c r="B6922" i="8" s="1"/>
  <c r="U6897" i="8"/>
  <c r="B6873" i="8" s="1"/>
  <c r="U6848" i="8"/>
  <c r="B6824" i="8" s="1"/>
  <c r="I163" i="2" l="1"/>
  <c r="H162" i="2"/>
  <c r="I162" i="2" s="1"/>
  <c r="H161" i="2"/>
  <c r="I161" i="2" s="1"/>
  <c r="H160" i="2"/>
  <c r="I160" i="2" s="1"/>
  <c r="H159" i="2"/>
  <c r="I159" i="2" s="1"/>
  <c r="H157" i="2"/>
  <c r="H158" i="2" l="1"/>
  <c r="I158" i="2" s="1"/>
  <c r="H155" i="2"/>
  <c r="T5996" i="8"/>
  <c r="U5996" i="8" s="1"/>
  <c r="T5997" i="8"/>
  <c r="U5997" i="8" s="1"/>
  <c r="T5995" i="8"/>
  <c r="U5995" i="8" s="1"/>
  <c r="T1781" i="8"/>
  <c r="T1441" i="8"/>
  <c r="U1441" i="8" s="1"/>
  <c r="T1440" i="8"/>
  <c r="U1440" i="8" s="1"/>
  <c r="T1439" i="8"/>
  <c r="U1439" i="8" s="1"/>
  <c r="T1438" i="8"/>
  <c r="U1438" i="8" s="1"/>
  <c r="T5998" i="8" l="1"/>
  <c r="U5998" i="8" s="1"/>
  <c r="U1781" i="8"/>
  <c r="T3254" i="8"/>
  <c r="U3254" i="8" s="1"/>
  <c r="T3253" i="8"/>
  <c r="U3253" i="8" s="1"/>
  <c r="T3252" i="8"/>
  <c r="U3252" i="8" s="1"/>
  <c r="T3251" i="8"/>
  <c r="U3251" i="8" s="1"/>
  <c r="T3205" i="8"/>
  <c r="U3205" i="8" s="1"/>
  <c r="T3204" i="8"/>
  <c r="U3204" i="8" s="1"/>
  <c r="T3203" i="8"/>
  <c r="U3203" i="8" s="1"/>
  <c r="T3202" i="8"/>
  <c r="U3202" i="8" s="1"/>
  <c r="Q5261" i="8" l="1"/>
  <c r="U5261" i="8" s="1"/>
  <c r="Q5260" i="8"/>
  <c r="U5260" i="8" s="1"/>
  <c r="O4949" i="8"/>
  <c r="E4949" i="8"/>
  <c r="O4948" i="8"/>
  <c r="E4948" i="8"/>
  <c r="Y4917" i="8"/>
  <c r="V4904" i="8"/>
  <c r="O4851" i="8"/>
  <c r="E4851" i="8"/>
  <c r="O4850" i="8"/>
  <c r="E4850" i="8"/>
  <c r="Y4819" i="8"/>
  <c r="V4806" i="8"/>
  <c r="O4801" i="8"/>
  <c r="I157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AQ4917" i="8" l="1"/>
  <c r="U4937" i="8"/>
  <c r="B4913" i="8" s="1"/>
  <c r="AF4917" i="8"/>
  <c r="AN4917" i="8"/>
  <c r="U4839" i="8"/>
  <c r="B4815" i="8" s="1"/>
  <c r="AG4917" i="8"/>
  <c r="AO4917" i="8"/>
  <c r="AB4917" i="8"/>
  <c r="AJ4917" i="8"/>
  <c r="AR4917" i="8"/>
  <c r="AC4917" i="8"/>
  <c r="AK4917" i="8"/>
  <c r="AP4917" i="8"/>
  <c r="Z4917" i="8"/>
  <c r="AD4917" i="8"/>
  <c r="AH4917" i="8"/>
  <c r="AL4917" i="8"/>
  <c r="AA4917" i="8"/>
  <c r="AE4917" i="8"/>
  <c r="AI4917" i="8"/>
  <c r="AM4917" i="8"/>
  <c r="T1793" i="8"/>
  <c r="T1794" i="8"/>
  <c r="T1782" i="8"/>
  <c r="T1783" i="8"/>
  <c r="T1784" i="8"/>
  <c r="T1785" i="8"/>
  <c r="T1786" i="8"/>
  <c r="T1787" i="8"/>
  <c r="T1788" i="8"/>
  <c r="T1791" i="8"/>
  <c r="T1751" i="8"/>
  <c r="U1751" i="8" s="1"/>
  <c r="T1750" i="8"/>
  <c r="U1750" i="8" s="1"/>
  <c r="T1749" i="8"/>
  <c r="U1749" i="8" s="1"/>
  <c r="T6005" i="8" l="1"/>
  <c r="U6005" i="8" s="1"/>
  <c r="U1788" i="8"/>
  <c r="T6001" i="8"/>
  <c r="U6001" i="8" s="1"/>
  <c r="U1784" i="8"/>
  <c r="T6010" i="8"/>
  <c r="U6010" i="8" s="1"/>
  <c r="U1793" i="8"/>
  <c r="T6002" i="8"/>
  <c r="U6002" i="8" s="1"/>
  <c r="U1785" i="8"/>
  <c r="T6011" i="8"/>
  <c r="U6011" i="8" s="1"/>
  <c r="U1794" i="8"/>
  <c r="U1752" i="8"/>
  <c r="T6008" i="8"/>
  <c r="U6008" i="8" s="1"/>
  <c r="U1791" i="8"/>
  <c r="T6004" i="8"/>
  <c r="U6004" i="8" s="1"/>
  <c r="U1787" i="8"/>
  <c r="T6000" i="8"/>
  <c r="U6000" i="8" s="1"/>
  <c r="U1783" i="8"/>
  <c r="T6003" i="8"/>
  <c r="U6003" i="8" s="1"/>
  <c r="U1786" i="8"/>
  <c r="T5999" i="8"/>
  <c r="U5999" i="8" s="1"/>
  <c r="U1782" i="8"/>
  <c r="O6811" i="8"/>
  <c r="E6811" i="8"/>
  <c r="O6810" i="8"/>
  <c r="E6810" i="8"/>
  <c r="Y6779" i="8"/>
  <c r="V6766" i="8"/>
  <c r="O6762" i="8"/>
  <c r="E6762" i="8"/>
  <c r="O6761" i="8"/>
  <c r="E6761" i="8"/>
  <c r="Y6730" i="8"/>
  <c r="V6717" i="8"/>
  <c r="O6713" i="8"/>
  <c r="E6713" i="8"/>
  <c r="O6712" i="8"/>
  <c r="E6712" i="8"/>
  <c r="Y6681" i="8"/>
  <c r="V6668" i="8"/>
  <c r="O6664" i="8"/>
  <c r="E6664" i="8"/>
  <c r="O6663" i="8"/>
  <c r="E6663" i="8"/>
  <c r="Y6632" i="8"/>
  <c r="V6619" i="8"/>
  <c r="O6615" i="8"/>
  <c r="E6615" i="8"/>
  <c r="O6614" i="8"/>
  <c r="E6614" i="8"/>
  <c r="Y6583" i="8"/>
  <c r="V6570" i="8"/>
  <c r="O6566" i="8"/>
  <c r="E6566" i="8"/>
  <c r="O6565" i="8"/>
  <c r="E6565" i="8"/>
  <c r="Y6534" i="8"/>
  <c r="V6521" i="8"/>
  <c r="O6517" i="8"/>
  <c r="E6517" i="8"/>
  <c r="O6516" i="8"/>
  <c r="E6516" i="8"/>
  <c r="Y6485" i="8"/>
  <c r="V6472" i="8"/>
  <c r="O6468" i="8"/>
  <c r="E6468" i="8"/>
  <c r="O6467" i="8"/>
  <c r="E6467" i="8"/>
  <c r="Y6436" i="8"/>
  <c r="V6423" i="8"/>
  <c r="O6419" i="8"/>
  <c r="E6419" i="8"/>
  <c r="O6418" i="8"/>
  <c r="E6418" i="8"/>
  <c r="Y6387" i="8"/>
  <c r="V6374" i="8"/>
  <c r="O6370" i="8"/>
  <c r="E6370" i="8"/>
  <c r="O6369" i="8"/>
  <c r="E6369" i="8"/>
  <c r="Y6338" i="8"/>
  <c r="V6325" i="8"/>
  <c r="O6321" i="8"/>
  <c r="E6321" i="8"/>
  <c r="O6320" i="8"/>
  <c r="E6320" i="8"/>
  <c r="Y6289" i="8"/>
  <c r="V6276" i="8"/>
  <c r="O6272" i="8"/>
  <c r="E6272" i="8"/>
  <c r="O6271" i="8"/>
  <c r="E6271" i="8"/>
  <c r="Y6240" i="8"/>
  <c r="V6227" i="8"/>
  <c r="O6223" i="8"/>
  <c r="E6223" i="8"/>
  <c r="O6222" i="8"/>
  <c r="E6222" i="8"/>
  <c r="Y6191" i="8"/>
  <c r="V6178" i="8"/>
  <c r="O6174" i="8"/>
  <c r="E6174" i="8"/>
  <c r="O6173" i="8"/>
  <c r="E6173" i="8"/>
  <c r="Y6142" i="8"/>
  <c r="V6129" i="8"/>
  <c r="O6125" i="8"/>
  <c r="E6125" i="8"/>
  <c r="O6124" i="8"/>
  <c r="E6124" i="8"/>
  <c r="Y6093" i="8"/>
  <c r="V6080" i="8"/>
  <c r="O6076" i="8"/>
  <c r="E6076" i="8"/>
  <c r="O6075" i="8"/>
  <c r="E6075" i="8"/>
  <c r="Y6044" i="8"/>
  <c r="V6031" i="8"/>
  <c r="O6027" i="8"/>
  <c r="E6027" i="8"/>
  <c r="O6026" i="8"/>
  <c r="E6026" i="8"/>
  <c r="Y5995" i="8"/>
  <c r="V5982" i="8"/>
  <c r="O5978" i="8"/>
  <c r="E5978" i="8"/>
  <c r="O5977" i="8"/>
  <c r="E5977" i="8"/>
  <c r="Y5946" i="8"/>
  <c r="V5933" i="8"/>
  <c r="O5929" i="8"/>
  <c r="E5929" i="8"/>
  <c r="O5928" i="8"/>
  <c r="E5928" i="8"/>
  <c r="Y5897" i="8"/>
  <c r="V5884" i="8"/>
  <c r="O5880" i="8"/>
  <c r="E5880" i="8"/>
  <c r="O5879" i="8"/>
  <c r="E5879" i="8"/>
  <c r="Y5848" i="8"/>
  <c r="V5835" i="8"/>
  <c r="O5831" i="8"/>
  <c r="E5831" i="8"/>
  <c r="O5830" i="8"/>
  <c r="E5830" i="8"/>
  <c r="Y5799" i="8"/>
  <c r="V5786" i="8"/>
  <c r="O5782" i="8"/>
  <c r="E5782" i="8"/>
  <c r="O5781" i="8"/>
  <c r="E5781" i="8"/>
  <c r="Y5750" i="8"/>
  <c r="V5737" i="8"/>
  <c r="O5733" i="8"/>
  <c r="E5733" i="8"/>
  <c r="O5732" i="8"/>
  <c r="E5732" i="8"/>
  <c r="Y5701" i="8"/>
  <c r="V5688" i="8"/>
  <c r="O5684" i="8"/>
  <c r="E5684" i="8"/>
  <c r="O5683" i="8"/>
  <c r="E5683" i="8"/>
  <c r="Y5652" i="8"/>
  <c r="V5639" i="8"/>
  <c r="O5635" i="8"/>
  <c r="E5635" i="8"/>
  <c r="O5634" i="8"/>
  <c r="E5634" i="8"/>
  <c r="Y5603" i="8"/>
  <c r="V5590" i="8"/>
  <c r="O5586" i="8"/>
  <c r="E5586" i="8"/>
  <c r="O5585" i="8"/>
  <c r="E5585" i="8"/>
  <c r="Y5554" i="8"/>
  <c r="V5541" i="8"/>
  <c r="O5537" i="8"/>
  <c r="E5537" i="8"/>
  <c r="O5536" i="8"/>
  <c r="E5536" i="8"/>
  <c r="Y5505" i="8"/>
  <c r="V5492" i="8"/>
  <c r="O5488" i="8"/>
  <c r="E5488" i="8"/>
  <c r="O5487" i="8"/>
  <c r="E5487" i="8"/>
  <c r="Y5456" i="8"/>
  <c r="V5443" i="8"/>
  <c r="O5439" i="8"/>
  <c r="E5439" i="8"/>
  <c r="O5438" i="8"/>
  <c r="E5438" i="8"/>
  <c r="Y5407" i="8"/>
  <c r="V5394" i="8"/>
  <c r="O5390" i="8"/>
  <c r="E5390" i="8"/>
  <c r="O5389" i="8"/>
  <c r="E5389" i="8"/>
  <c r="Y5358" i="8"/>
  <c r="V5345" i="8"/>
  <c r="O5341" i="8"/>
  <c r="E5341" i="8"/>
  <c r="O5340" i="8"/>
  <c r="E5340" i="8"/>
  <c r="Y5309" i="8"/>
  <c r="V5296" i="8"/>
  <c r="O5292" i="8"/>
  <c r="E5292" i="8"/>
  <c r="O5291" i="8"/>
  <c r="E5291" i="8"/>
  <c r="Y5260" i="8"/>
  <c r="V5247" i="8"/>
  <c r="O5243" i="8"/>
  <c r="E5243" i="8"/>
  <c r="O5242" i="8"/>
  <c r="E5242" i="8"/>
  <c r="Y5211" i="8"/>
  <c r="V5198" i="8"/>
  <c r="O5194" i="8"/>
  <c r="E5194" i="8"/>
  <c r="O5193" i="8"/>
  <c r="E5193" i="8"/>
  <c r="Y5162" i="8"/>
  <c r="V5149" i="8"/>
  <c r="O5145" i="8"/>
  <c r="E5145" i="8"/>
  <c r="O5144" i="8"/>
  <c r="E5144" i="8"/>
  <c r="Y5113" i="8"/>
  <c r="V5100" i="8"/>
  <c r="O5096" i="8"/>
  <c r="E5096" i="8"/>
  <c r="O5095" i="8"/>
  <c r="E5095" i="8"/>
  <c r="Y5064" i="8"/>
  <c r="V5051" i="8"/>
  <c r="O5047" i="8"/>
  <c r="E5047" i="8"/>
  <c r="O5046" i="8"/>
  <c r="E5046" i="8"/>
  <c r="Y5015" i="8"/>
  <c r="V5002" i="8"/>
  <c r="O4998" i="8"/>
  <c r="E4998" i="8"/>
  <c r="O4997" i="8"/>
  <c r="E4997" i="8"/>
  <c r="Y4966" i="8"/>
  <c r="V4953" i="8"/>
  <c r="O4900" i="8"/>
  <c r="E4900" i="8"/>
  <c r="O4899" i="8"/>
  <c r="E4899" i="8"/>
  <c r="Y4868" i="8"/>
  <c r="V4855" i="8"/>
  <c r="O4802" i="8"/>
  <c r="E4802" i="8"/>
  <c r="E4801" i="8"/>
  <c r="Y4770" i="8"/>
  <c r="V4757" i="8"/>
  <c r="O4753" i="8"/>
  <c r="E4753" i="8"/>
  <c r="O4752" i="8"/>
  <c r="E4752" i="8"/>
  <c r="Y4721" i="8"/>
  <c r="V4708" i="8"/>
  <c r="O4704" i="8"/>
  <c r="E4704" i="8"/>
  <c r="O4703" i="8"/>
  <c r="E4703" i="8"/>
  <c r="Y4672" i="8"/>
  <c r="V4659" i="8"/>
  <c r="O4655" i="8"/>
  <c r="E4655" i="8"/>
  <c r="O4654" i="8"/>
  <c r="E4654" i="8"/>
  <c r="Y4623" i="8"/>
  <c r="V4610" i="8"/>
  <c r="O4606" i="8"/>
  <c r="E4606" i="8"/>
  <c r="O4605" i="8"/>
  <c r="E4605" i="8"/>
  <c r="Y4574" i="8"/>
  <c r="V4561" i="8"/>
  <c r="O4557" i="8"/>
  <c r="E4557" i="8"/>
  <c r="O4556" i="8"/>
  <c r="E4556" i="8"/>
  <c r="Y4525" i="8"/>
  <c r="V4512" i="8"/>
  <c r="O4508" i="8"/>
  <c r="E4508" i="8"/>
  <c r="O4507" i="8"/>
  <c r="E4507" i="8"/>
  <c r="Y4476" i="8"/>
  <c r="V4463" i="8"/>
  <c r="O4459" i="8"/>
  <c r="E4459" i="8"/>
  <c r="O4458" i="8"/>
  <c r="E4458" i="8"/>
  <c r="Y4427" i="8"/>
  <c r="V4414" i="8"/>
  <c r="O4410" i="8"/>
  <c r="E4410" i="8"/>
  <c r="O4409" i="8"/>
  <c r="E4409" i="8"/>
  <c r="Y4378" i="8"/>
  <c r="V4365" i="8"/>
  <c r="O4361" i="8"/>
  <c r="E4361" i="8"/>
  <c r="O4360" i="8"/>
  <c r="E4360" i="8"/>
  <c r="Y4329" i="8"/>
  <c r="V4316" i="8"/>
  <c r="O4312" i="8"/>
  <c r="E4312" i="8"/>
  <c r="O4311" i="8"/>
  <c r="E4311" i="8"/>
  <c r="Y4280" i="8"/>
  <c r="V4267" i="8"/>
  <c r="O4263" i="8"/>
  <c r="E4263" i="8"/>
  <c r="O4262" i="8"/>
  <c r="E4262" i="8"/>
  <c r="Y4231" i="8"/>
  <c r="V4218" i="8"/>
  <c r="O4214" i="8"/>
  <c r="E4214" i="8"/>
  <c r="O4213" i="8"/>
  <c r="E4213" i="8"/>
  <c r="Y4182" i="8"/>
  <c r="V4169" i="8"/>
  <c r="O4165" i="8"/>
  <c r="E4165" i="8"/>
  <c r="O4164" i="8"/>
  <c r="E4164" i="8"/>
  <c r="Y4133" i="8"/>
  <c r="V4120" i="8"/>
  <c r="O4116" i="8"/>
  <c r="E4116" i="8"/>
  <c r="O4115" i="8"/>
  <c r="E4115" i="8"/>
  <c r="Y4084" i="8"/>
  <c r="V4071" i="8"/>
  <c r="O1911" i="8"/>
  <c r="E1911" i="8"/>
  <c r="O1910" i="8"/>
  <c r="E1910" i="8"/>
  <c r="T1898" i="8"/>
  <c r="U1898" i="8" s="1"/>
  <c r="O1898" i="8"/>
  <c r="N1898" i="8"/>
  <c r="T1897" i="8"/>
  <c r="U1897" i="8" s="1"/>
  <c r="O1897" i="8"/>
  <c r="N1897" i="8"/>
  <c r="T1896" i="8"/>
  <c r="U1896" i="8" s="1"/>
  <c r="O1896" i="8"/>
  <c r="N1896" i="8"/>
  <c r="Y1879" i="8"/>
  <c r="V1866" i="8"/>
  <c r="O1862" i="8"/>
  <c r="E1862" i="8"/>
  <c r="O1861" i="8"/>
  <c r="E1861" i="8"/>
  <c r="Y1830" i="8"/>
  <c r="V1817" i="8"/>
  <c r="O1813" i="8"/>
  <c r="E1813" i="8"/>
  <c r="O1812" i="8"/>
  <c r="E1812" i="8"/>
  <c r="Y1781" i="8"/>
  <c r="V1768" i="8"/>
  <c r="AF4525" i="8" l="1"/>
  <c r="AB6436" i="8"/>
  <c r="AN4623" i="8"/>
  <c r="U5427" i="8"/>
  <c r="B5403" i="8" s="1"/>
  <c r="AF4574" i="8"/>
  <c r="U6799" i="8"/>
  <c r="B6775" i="8" s="1"/>
  <c r="AR6436" i="8"/>
  <c r="AQ5015" i="8"/>
  <c r="U4398" i="8"/>
  <c r="B4374" i="8" s="1"/>
  <c r="U5133" i="8"/>
  <c r="B5109" i="8" s="1"/>
  <c r="U5378" i="8"/>
  <c r="B5354" i="8" s="1"/>
  <c r="U5721" i="8"/>
  <c r="B5697" i="8" s="1"/>
  <c r="U5525" i="8"/>
  <c r="B5501" i="8" s="1"/>
  <c r="AF4476" i="8"/>
  <c r="U5574" i="8"/>
  <c r="B5550" i="8" s="1"/>
  <c r="U5966" i="8"/>
  <c r="B5942" i="8" s="1"/>
  <c r="AB6387" i="8"/>
  <c r="U4153" i="8"/>
  <c r="B4129" i="8" s="1"/>
  <c r="U5672" i="8"/>
  <c r="B5648" i="8" s="1"/>
  <c r="U5819" i="8"/>
  <c r="B5795" i="8" s="1"/>
  <c r="U4888" i="8"/>
  <c r="B4864" i="8" s="1"/>
  <c r="U5770" i="8"/>
  <c r="B5746" i="8" s="1"/>
  <c r="U6309" i="8"/>
  <c r="B6285" i="8" s="1"/>
  <c r="AQ4525" i="8"/>
  <c r="AN4525" i="8"/>
  <c r="AQ4574" i="8"/>
  <c r="AN4574" i="8"/>
  <c r="U4692" i="8"/>
  <c r="B4668" i="8" s="1"/>
  <c r="U5084" i="8"/>
  <c r="B5060" i="8" s="1"/>
  <c r="U5623" i="8"/>
  <c r="B5599" i="8" s="1"/>
  <c r="U6554" i="8"/>
  <c r="B6530" i="8" s="1"/>
  <c r="AQ4476" i="8"/>
  <c r="U4741" i="8"/>
  <c r="B4717" i="8" s="1"/>
  <c r="U5035" i="8"/>
  <c r="B5011" i="8" s="1"/>
  <c r="U5231" i="8"/>
  <c r="B5207" i="8" s="1"/>
  <c r="U6064" i="8"/>
  <c r="B6040" i="8" s="1"/>
  <c r="U6260" i="8"/>
  <c r="B6236" i="8" s="1"/>
  <c r="U4447" i="8"/>
  <c r="B4423" i="8" s="1"/>
  <c r="U4790" i="8"/>
  <c r="B4766" i="8" s="1"/>
  <c r="U5182" i="8"/>
  <c r="B5158" i="8" s="1"/>
  <c r="U6015" i="8"/>
  <c r="B5991" i="8" s="1"/>
  <c r="U6505" i="8"/>
  <c r="B6481" i="8" s="1"/>
  <c r="U1801" i="8"/>
  <c r="B1777" i="8" s="1"/>
  <c r="U1850" i="8"/>
  <c r="B1826" i="8" s="1"/>
  <c r="AB4476" i="8"/>
  <c r="AJ4476" i="8"/>
  <c r="AR4476" i="8"/>
  <c r="AB4525" i="8"/>
  <c r="AJ4525" i="8"/>
  <c r="AR4525" i="8"/>
  <c r="AB4574" i="8"/>
  <c r="AJ4574" i="8"/>
  <c r="AR4574" i="8"/>
  <c r="AQ4623" i="8"/>
  <c r="AF4623" i="8"/>
  <c r="U4986" i="8"/>
  <c r="B4962" i="8" s="1"/>
  <c r="AN5015" i="8"/>
  <c r="U6603" i="8"/>
  <c r="B6579" i="8" s="1"/>
  <c r="U4496" i="8"/>
  <c r="B4472" i="8" s="1"/>
  <c r="AD4476" i="8"/>
  <c r="AL4476" i="8"/>
  <c r="U4545" i="8"/>
  <c r="B4521" i="8" s="1"/>
  <c r="AD4525" i="8"/>
  <c r="AL4525" i="8"/>
  <c r="U4594" i="8"/>
  <c r="B4570" i="8" s="1"/>
  <c r="AD4574" i="8"/>
  <c r="AL4574" i="8"/>
  <c r="U4643" i="8"/>
  <c r="B4619" i="8" s="1"/>
  <c r="AJ4623" i="8"/>
  <c r="AB5015" i="8"/>
  <c r="AR5015" i="8"/>
  <c r="AN4476" i="8"/>
  <c r="AF5015" i="8"/>
  <c r="AQ6387" i="8"/>
  <c r="AP6387" i="8"/>
  <c r="AH6387" i="8"/>
  <c r="Z6387" i="8"/>
  <c r="AN6387" i="8"/>
  <c r="AF6387" i="8"/>
  <c r="AL6387" i="8"/>
  <c r="AD6387" i="8"/>
  <c r="AJ6387" i="8"/>
  <c r="U1899" i="8"/>
  <c r="B1875" i="8" s="1"/>
  <c r="U4104" i="8"/>
  <c r="B4080" i="8" s="1"/>
  <c r="U4202" i="8"/>
  <c r="B4178" i="8" s="1"/>
  <c r="U4251" i="8"/>
  <c r="B4227" i="8" s="1"/>
  <c r="U4300" i="8"/>
  <c r="B4276" i="8" s="1"/>
  <c r="U4349" i="8"/>
  <c r="B4325" i="8" s="1"/>
  <c r="Z4476" i="8"/>
  <c r="AH4476" i="8"/>
  <c r="AP4476" i="8"/>
  <c r="Z4525" i="8"/>
  <c r="AH4525" i="8"/>
  <c r="AP4525" i="8"/>
  <c r="Z4574" i="8"/>
  <c r="AH4574" i="8"/>
  <c r="AP4574" i="8"/>
  <c r="AB4623" i="8"/>
  <c r="AR4623" i="8"/>
  <c r="AJ5015" i="8"/>
  <c r="AR6387" i="8"/>
  <c r="AQ6436" i="8"/>
  <c r="AP6436" i="8"/>
  <c r="AH6436" i="8"/>
  <c r="Z6436" i="8"/>
  <c r="AN6436" i="8"/>
  <c r="AF6436" i="8"/>
  <c r="AL6436" i="8"/>
  <c r="AD6436" i="8"/>
  <c r="AJ6436" i="8"/>
  <c r="U5329" i="8"/>
  <c r="B5305" i="8" s="1"/>
  <c r="U5917" i="8"/>
  <c r="B5893" i="8" s="1"/>
  <c r="U6407" i="8"/>
  <c r="B6383" i="8" s="1"/>
  <c r="U6456" i="8"/>
  <c r="B6432" i="8" s="1"/>
  <c r="U5280" i="8"/>
  <c r="B5256" i="8" s="1"/>
  <c r="U5868" i="8"/>
  <c r="B5844" i="8" s="1"/>
  <c r="U6358" i="8"/>
  <c r="B6334" i="8" s="1"/>
  <c r="U5476" i="8"/>
  <c r="B5452" i="8" s="1"/>
  <c r="U6113" i="8"/>
  <c r="B6089" i="8" s="1"/>
  <c r="U6162" i="8"/>
  <c r="B6138" i="8" s="1"/>
  <c r="U6211" i="8"/>
  <c r="B6187" i="8" s="1"/>
  <c r="U6652" i="8"/>
  <c r="B6628" i="8" s="1"/>
  <c r="U6701" i="8"/>
  <c r="B6677" i="8" s="1"/>
  <c r="U6750" i="8"/>
  <c r="B6726" i="8" s="1"/>
  <c r="AC6436" i="8"/>
  <c r="AG6436" i="8"/>
  <c r="AK6436" i="8"/>
  <c r="AO6436" i="8"/>
  <c r="AA6436" i="8"/>
  <c r="AE6436" i="8"/>
  <c r="AI6436" i="8"/>
  <c r="AM6436" i="8"/>
  <c r="AC6387" i="8"/>
  <c r="AG6387" i="8"/>
  <c r="AK6387" i="8"/>
  <c r="AO6387" i="8"/>
  <c r="AA6387" i="8"/>
  <c r="AE6387" i="8"/>
  <c r="AI6387" i="8"/>
  <c r="AM6387" i="8"/>
  <c r="AC5015" i="8"/>
  <c r="AG5015" i="8"/>
  <c r="AK5015" i="8"/>
  <c r="AO5015" i="8"/>
  <c r="Z5015" i="8"/>
  <c r="AD5015" i="8"/>
  <c r="AH5015" i="8"/>
  <c r="AL5015" i="8"/>
  <c r="AP5015" i="8"/>
  <c r="AA5015" i="8"/>
  <c r="AE5015" i="8"/>
  <c r="AI5015" i="8"/>
  <c r="AM5015" i="8"/>
  <c r="AC4623" i="8"/>
  <c r="AG4623" i="8"/>
  <c r="AK4623" i="8"/>
  <c r="AO4623" i="8"/>
  <c r="Z4623" i="8"/>
  <c r="AD4623" i="8"/>
  <c r="AH4623" i="8"/>
  <c r="AL4623" i="8"/>
  <c r="AP4623" i="8"/>
  <c r="AA4623" i="8"/>
  <c r="AE4623" i="8"/>
  <c r="AI4623" i="8"/>
  <c r="AM4623" i="8"/>
  <c r="AC4574" i="8"/>
  <c r="AG4574" i="8"/>
  <c r="AK4574" i="8"/>
  <c r="AO4574" i="8"/>
  <c r="AA4574" i="8"/>
  <c r="AE4574" i="8"/>
  <c r="AI4574" i="8"/>
  <c r="AM4574" i="8"/>
  <c r="AC4525" i="8"/>
  <c r="AG4525" i="8"/>
  <c r="AK4525" i="8"/>
  <c r="AO4525" i="8"/>
  <c r="AA4525" i="8"/>
  <c r="AE4525" i="8"/>
  <c r="AI4525" i="8"/>
  <c r="AM4525" i="8"/>
  <c r="AC4476" i="8"/>
  <c r="AG4476" i="8"/>
  <c r="AK4476" i="8"/>
  <c r="AO4476" i="8"/>
  <c r="AA4476" i="8"/>
  <c r="AE4476" i="8"/>
  <c r="AI4476" i="8"/>
  <c r="AM4476" i="8"/>
  <c r="H156" i="2"/>
  <c r="I156" i="2" s="1"/>
  <c r="I128" i="2" l="1"/>
  <c r="I127" i="2"/>
  <c r="I126" i="2"/>
  <c r="I125" i="2"/>
  <c r="I124" i="2" l="1"/>
  <c r="I123" i="2"/>
  <c r="I122" i="2"/>
  <c r="I121" i="2" l="1"/>
  <c r="B110" i="2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I120" i="2"/>
  <c r="I119" i="2"/>
  <c r="I118" i="2"/>
  <c r="I117" i="2"/>
  <c r="I116" i="2" l="1"/>
  <c r="I115" i="2"/>
  <c r="I113" i="2" l="1"/>
  <c r="I114" i="2"/>
  <c r="I112" i="2"/>
  <c r="I110" i="2" l="1"/>
  <c r="I109" i="2"/>
  <c r="Y556" i="8" l="1"/>
  <c r="Y507" i="8"/>
  <c r="Y458" i="8"/>
  <c r="Y409" i="8"/>
  <c r="Y360" i="8"/>
  <c r="O588" i="8"/>
  <c r="E588" i="8"/>
  <c r="O587" i="8"/>
  <c r="E587" i="8"/>
  <c r="DJ577" i="8"/>
  <c r="DE577" i="8"/>
  <c r="CZ577" i="8"/>
  <c r="CU577" i="8"/>
  <c r="CP577" i="8"/>
  <c r="CK577" i="8"/>
  <c r="CF577" i="8"/>
  <c r="CA577" i="8"/>
  <c r="BV577" i="8"/>
  <c r="BQ577" i="8"/>
  <c r="V543" i="8"/>
  <c r="O539" i="8"/>
  <c r="E539" i="8"/>
  <c r="O538" i="8"/>
  <c r="E538" i="8"/>
  <c r="DJ528" i="8"/>
  <c r="DE528" i="8"/>
  <c r="CZ528" i="8"/>
  <c r="CU528" i="8"/>
  <c r="CP528" i="8"/>
  <c r="CK528" i="8"/>
  <c r="CF528" i="8"/>
  <c r="CA528" i="8"/>
  <c r="BV528" i="8"/>
  <c r="BQ528" i="8"/>
  <c r="V494" i="8"/>
  <c r="O490" i="8"/>
  <c r="E490" i="8"/>
  <c r="O489" i="8"/>
  <c r="E489" i="8"/>
  <c r="DJ479" i="8"/>
  <c r="DE479" i="8"/>
  <c r="CZ479" i="8"/>
  <c r="CU479" i="8"/>
  <c r="CP479" i="8"/>
  <c r="CK479" i="8"/>
  <c r="CF479" i="8"/>
  <c r="CA479" i="8"/>
  <c r="BV479" i="8"/>
  <c r="BQ479" i="8"/>
  <c r="V445" i="8"/>
  <c r="O441" i="8"/>
  <c r="E441" i="8"/>
  <c r="O440" i="8"/>
  <c r="E440" i="8"/>
  <c r="DJ430" i="8"/>
  <c r="DE430" i="8"/>
  <c r="CZ430" i="8"/>
  <c r="CU430" i="8"/>
  <c r="CP430" i="8"/>
  <c r="CK430" i="8"/>
  <c r="CF430" i="8"/>
  <c r="CA430" i="8"/>
  <c r="BV430" i="8"/>
  <c r="BQ430" i="8"/>
  <c r="V396" i="8"/>
  <c r="FX331" i="8"/>
  <c r="FW331" i="8"/>
  <c r="FV331" i="8"/>
  <c r="FU331" i="8"/>
  <c r="FT331" i="8"/>
  <c r="FS331" i="8"/>
  <c r="FR331" i="8"/>
  <c r="FQ331" i="8"/>
  <c r="FP331" i="8"/>
  <c r="FX330" i="8"/>
  <c r="FW330" i="8"/>
  <c r="FV330" i="8"/>
  <c r="FU330" i="8"/>
  <c r="FT330" i="8"/>
  <c r="FS330" i="8"/>
  <c r="FR330" i="8"/>
  <c r="FQ330" i="8"/>
  <c r="FP330" i="8"/>
  <c r="FX329" i="8"/>
  <c r="FW329" i="8"/>
  <c r="FV329" i="8"/>
  <c r="FU329" i="8"/>
  <c r="FT329" i="8"/>
  <c r="FS329" i="8"/>
  <c r="FR329" i="8"/>
  <c r="FQ329" i="8"/>
  <c r="FP329" i="8"/>
  <c r="FX328" i="8"/>
  <c r="FW328" i="8"/>
  <c r="FV328" i="8"/>
  <c r="FU328" i="8"/>
  <c r="FT328" i="8"/>
  <c r="FS328" i="8"/>
  <c r="FR328" i="8"/>
  <c r="FQ328" i="8"/>
  <c r="FP328" i="8"/>
  <c r="FX313" i="8"/>
  <c r="FW313" i="8"/>
  <c r="FV313" i="8"/>
  <c r="FU313" i="8"/>
  <c r="FT313" i="8"/>
  <c r="FS313" i="8"/>
  <c r="FR313" i="8"/>
  <c r="FQ313" i="8"/>
  <c r="FP313" i="8"/>
  <c r="FO313" i="8"/>
  <c r="FN313" i="8"/>
  <c r="FM313" i="8"/>
  <c r="FL313" i="8"/>
  <c r="FK313" i="8"/>
  <c r="FJ313" i="8"/>
  <c r="FI313" i="8"/>
  <c r="FH313" i="8"/>
  <c r="FG313" i="8"/>
  <c r="FF313" i="8"/>
  <c r="BN312" i="8"/>
  <c r="FG312" i="8"/>
  <c r="FH312" i="8" s="1"/>
  <c r="FI312" i="8" s="1"/>
  <c r="FJ312" i="8" s="1"/>
  <c r="FK312" i="8" s="1"/>
  <c r="FL312" i="8" s="1"/>
  <c r="FM312" i="8" s="1"/>
  <c r="FN312" i="8" s="1"/>
  <c r="FO312" i="8" s="1"/>
  <c r="FP312" i="8" s="1"/>
  <c r="FQ312" i="8" s="1"/>
  <c r="FR312" i="8" s="1"/>
  <c r="FS312" i="8" s="1"/>
  <c r="FT312" i="8" s="1"/>
  <c r="FU312" i="8" s="1"/>
  <c r="FV312" i="8" s="1"/>
  <c r="FW312" i="8" s="1"/>
  <c r="FX312" i="8" s="1"/>
  <c r="AV312" i="8"/>
  <c r="AW312" i="8" s="1"/>
  <c r="AX312" i="8" s="1"/>
  <c r="AY312" i="8" s="1"/>
  <c r="AZ312" i="8" s="1"/>
  <c r="BA312" i="8" s="1"/>
  <c r="BB312" i="8" s="1"/>
  <c r="BC312" i="8" s="1"/>
  <c r="BD312" i="8" s="1"/>
  <c r="BE312" i="8" s="1"/>
  <c r="BF312" i="8" s="1"/>
  <c r="BG312" i="8" s="1"/>
  <c r="BH312" i="8" s="1"/>
  <c r="BI312" i="8" s="1"/>
  <c r="BJ312" i="8" s="1"/>
  <c r="BK312" i="8" s="1"/>
  <c r="BL312" i="8" s="1"/>
  <c r="BM312" i="8" s="1"/>
  <c r="EZ312" i="8" s="1"/>
  <c r="DQ312" i="8" l="1"/>
  <c r="EP312" i="8"/>
  <c r="EA312" i="8"/>
  <c r="EU312" i="8"/>
  <c r="EK312" i="8"/>
  <c r="DV312" i="8"/>
  <c r="DL312" i="8"/>
  <c r="EF312" i="8"/>
  <c r="N21" i="2" l="1"/>
  <c r="P21" i="2" s="1"/>
  <c r="N1359" i="8"/>
  <c r="N1358" i="8"/>
  <c r="N1357" i="8"/>
  <c r="N1356" i="8"/>
  <c r="N1355" i="8"/>
  <c r="N1354" i="8"/>
  <c r="N1353" i="8"/>
  <c r="N1352" i="8"/>
  <c r="N1351" i="8"/>
  <c r="N1350" i="8"/>
  <c r="N1349" i="8"/>
  <c r="N1348" i="8"/>
  <c r="N1347" i="8"/>
  <c r="N1346" i="8"/>
  <c r="N1345" i="8"/>
  <c r="N1344" i="8"/>
  <c r="N1343" i="8"/>
  <c r="N1342" i="8"/>
  <c r="N1341" i="8"/>
  <c r="N1340" i="8"/>
  <c r="AM213" i="8" l="1"/>
  <c r="AB654" i="8"/>
  <c r="AC703" i="8"/>
  <c r="AG801" i="8"/>
  <c r="AJ850" i="8"/>
  <c r="AL899" i="8"/>
  <c r="Z1095" i="8"/>
  <c r="AE1193" i="8"/>
  <c r="AG1242" i="8"/>
  <c r="AI1291" i="8"/>
  <c r="AL1340" i="8"/>
  <c r="AC1389" i="8"/>
  <c r="AO1634" i="8"/>
  <c r="AQ1683" i="8"/>
  <c r="AC1977" i="8"/>
  <c r="AE2026" i="8"/>
  <c r="AM2075" i="8"/>
  <c r="AF2124" i="8"/>
  <c r="AC2173" i="8"/>
  <c r="AL2222" i="8"/>
  <c r="AF2271" i="8"/>
  <c r="AK2369" i="8"/>
  <c r="AJ2467" i="8"/>
  <c r="AM2516" i="8"/>
  <c r="AO2565" i="8"/>
  <c r="AQ2614" i="8"/>
  <c r="Z2663" i="8"/>
  <c r="AC2761" i="8"/>
  <c r="AH2859" i="8"/>
  <c r="AJ2908" i="8"/>
  <c r="AL2957" i="8"/>
  <c r="AQ3398" i="8"/>
  <c r="Z3447" i="8"/>
  <c r="AC3545" i="8"/>
  <c r="AC3790" i="8"/>
  <c r="R21" i="2"/>
  <c r="AG213" i="8"/>
  <c r="AK654" i="8"/>
  <c r="AM703" i="8"/>
  <c r="AR801" i="8"/>
  <c r="AA899" i="8"/>
  <c r="AK1095" i="8"/>
  <c r="AO1193" i="8"/>
  <c r="AR1242" i="8"/>
  <c r="AA1340" i="8"/>
  <c r="AN1389" i="8"/>
  <c r="AD1634" i="8"/>
  <c r="AG1683" i="8"/>
  <c r="AK1928" i="8"/>
  <c r="AN1977" i="8"/>
  <c r="AQ2026" i="8"/>
  <c r="AG2124" i="8"/>
  <c r="AR2173" i="8"/>
  <c r="AH2271" i="8"/>
  <c r="AL2369" i="8"/>
  <c r="AL2467" i="8"/>
  <c r="AN2516" i="8"/>
  <c r="AP2565" i="8"/>
  <c r="AD2761" i="8"/>
  <c r="AI2859" i="8"/>
  <c r="AK2908" i="8"/>
  <c r="AN2957" i="8"/>
  <c r="AD3545" i="8"/>
  <c r="AD3790" i="8"/>
  <c r="AQ213" i="8"/>
  <c r="AP213" i="8"/>
  <c r="AL213" i="8"/>
  <c r="AH213" i="8"/>
  <c r="AD213" i="8"/>
  <c r="Z213" i="8"/>
  <c r="AQ654" i="8"/>
  <c r="AM654" i="8"/>
  <c r="AI654" i="8"/>
  <c r="AN654" i="8"/>
  <c r="AH654" i="8"/>
  <c r="AD654" i="8"/>
  <c r="Z654" i="8"/>
  <c r="AR654" i="8"/>
  <c r="AL654" i="8"/>
  <c r="AG654" i="8"/>
  <c r="AC654" i="8"/>
  <c r="AR703" i="8"/>
  <c r="AN703" i="8"/>
  <c r="AJ703" i="8"/>
  <c r="AF703" i="8"/>
  <c r="AB703" i="8"/>
  <c r="AP703" i="8"/>
  <c r="AK703" i="8"/>
  <c r="AE703" i="8"/>
  <c r="Z703" i="8"/>
  <c r="AO703" i="8"/>
  <c r="AI703" i="8"/>
  <c r="AD703" i="8"/>
  <c r="AP801" i="8"/>
  <c r="AL801" i="8"/>
  <c r="AH801" i="8"/>
  <c r="AD801" i="8"/>
  <c r="Z801" i="8"/>
  <c r="AO801" i="8"/>
  <c r="AJ801" i="8"/>
  <c r="AE801" i="8"/>
  <c r="AN801" i="8"/>
  <c r="AI801" i="8"/>
  <c r="AC801" i="8"/>
  <c r="AQ850" i="8"/>
  <c r="AM850" i="8"/>
  <c r="AI850" i="8"/>
  <c r="AE850" i="8"/>
  <c r="AA850" i="8"/>
  <c r="AR850" i="8"/>
  <c r="AL850" i="8"/>
  <c r="AG850" i="8"/>
  <c r="AB850" i="8"/>
  <c r="AP850" i="8"/>
  <c r="AK850" i="8"/>
  <c r="AF850" i="8"/>
  <c r="Z850" i="8"/>
  <c r="AR899" i="8"/>
  <c r="AN899" i="8"/>
  <c r="AJ899" i="8"/>
  <c r="AF899" i="8"/>
  <c r="AB899" i="8"/>
  <c r="AO899" i="8"/>
  <c r="AI899" i="8"/>
  <c r="AD899" i="8"/>
  <c r="AM899" i="8"/>
  <c r="AH899" i="8"/>
  <c r="AC899" i="8"/>
  <c r="AR1095" i="8"/>
  <c r="AN1095" i="8"/>
  <c r="AJ1095" i="8"/>
  <c r="AF1095" i="8"/>
  <c r="AB1095" i="8"/>
  <c r="AM1095" i="8"/>
  <c r="AH1095" i="8"/>
  <c r="AC1095" i="8"/>
  <c r="AQ1095" i="8"/>
  <c r="AL1095" i="8"/>
  <c r="AG1095" i="8"/>
  <c r="AA1095" i="8"/>
  <c r="AP1193" i="8"/>
  <c r="AL1193" i="8"/>
  <c r="AH1193" i="8"/>
  <c r="AD1193" i="8"/>
  <c r="Z1193" i="8"/>
  <c r="AR1193" i="8"/>
  <c r="AM1193" i="8"/>
  <c r="AG1193" i="8"/>
  <c r="AB1193" i="8"/>
  <c r="AQ1193" i="8"/>
  <c r="AK1193" i="8"/>
  <c r="AF1193" i="8"/>
  <c r="AA1193" i="8"/>
  <c r="AQ1242" i="8"/>
  <c r="AM1242" i="8"/>
  <c r="AI1242" i="8"/>
  <c r="AE1242" i="8"/>
  <c r="AA1242" i="8"/>
  <c r="AO1242" i="8"/>
  <c r="AJ1242" i="8"/>
  <c r="AD1242" i="8"/>
  <c r="AN1242" i="8"/>
  <c r="AH1242" i="8"/>
  <c r="AC1242" i="8"/>
  <c r="AR1291" i="8"/>
  <c r="AN1291" i="8"/>
  <c r="AJ1291" i="8"/>
  <c r="AF1291" i="8"/>
  <c r="AB1291" i="8"/>
  <c r="AQ1291" i="8"/>
  <c r="AL1291" i="8"/>
  <c r="AG1291" i="8"/>
  <c r="AA1291" i="8"/>
  <c r="AP1291" i="8"/>
  <c r="AK1291" i="8"/>
  <c r="AE1291" i="8"/>
  <c r="Z1291" i="8"/>
  <c r="AO1340" i="8"/>
  <c r="AK1340" i="8"/>
  <c r="AG1340" i="8"/>
  <c r="AC1340" i="8"/>
  <c r="AN1340" i="8"/>
  <c r="AI1340" i="8"/>
  <c r="AD1340" i="8"/>
  <c r="AR1340" i="8"/>
  <c r="AM1340" i="8"/>
  <c r="AH1340" i="8"/>
  <c r="AB1340" i="8"/>
  <c r="AP1389" i="8"/>
  <c r="AL1389" i="8"/>
  <c r="AH1389" i="8"/>
  <c r="AD1389" i="8"/>
  <c r="Z1389" i="8"/>
  <c r="AQ1389" i="8"/>
  <c r="AK1389" i="8"/>
  <c r="AF1389" i="8"/>
  <c r="AA1389" i="8"/>
  <c r="AO1389" i="8"/>
  <c r="AJ1389" i="8"/>
  <c r="AE1389" i="8"/>
  <c r="AQ1634" i="8"/>
  <c r="AM1634" i="8"/>
  <c r="AI1634" i="8"/>
  <c r="AE1634" i="8"/>
  <c r="AA1634" i="8"/>
  <c r="AR1634" i="8"/>
  <c r="AL1634" i="8"/>
  <c r="AG1634" i="8"/>
  <c r="AB1634" i="8"/>
  <c r="AP1634" i="8"/>
  <c r="AK1634" i="8"/>
  <c r="AF1634" i="8"/>
  <c r="Z1634" i="8"/>
  <c r="AR1683" i="8"/>
  <c r="AN1683" i="8"/>
  <c r="AJ1683" i="8"/>
  <c r="AF1683" i="8"/>
  <c r="AB1683" i="8"/>
  <c r="AO1683" i="8"/>
  <c r="AI1683" i="8"/>
  <c r="AD1683" i="8"/>
  <c r="AM1683" i="8"/>
  <c r="AH1683" i="8"/>
  <c r="AC1683" i="8"/>
  <c r="AP1928" i="8"/>
  <c r="AL1928" i="8"/>
  <c r="AH1928" i="8"/>
  <c r="AD1928" i="8"/>
  <c r="AN1928" i="8"/>
  <c r="AI1928" i="8"/>
  <c r="AC1928" i="8"/>
  <c r="AR1928" i="8"/>
  <c r="AM1928" i="8"/>
  <c r="AG1928" i="8"/>
  <c r="AQ1977" i="8"/>
  <c r="AM1977" i="8"/>
  <c r="AI1977" i="8"/>
  <c r="AE1977" i="8"/>
  <c r="AA1977" i="8"/>
  <c r="AP1977" i="8"/>
  <c r="AK1977" i="8"/>
  <c r="AF1977" i="8"/>
  <c r="Z1977" i="8"/>
  <c r="AO1977" i="8"/>
  <c r="AJ1977" i="8"/>
  <c r="AD1977" i="8"/>
  <c r="AR2026" i="8"/>
  <c r="AN2026" i="8"/>
  <c r="AO2026" i="8"/>
  <c r="AJ2026" i="8"/>
  <c r="AF2026" i="8"/>
  <c r="AB2026" i="8"/>
  <c r="AM2026" i="8"/>
  <c r="AH2026" i="8"/>
  <c r="AC2026" i="8"/>
  <c r="AL2026" i="8"/>
  <c r="AG2026" i="8"/>
  <c r="AA2026" i="8"/>
  <c r="AO2075" i="8"/>
  <c r="AK2075" i="8"/>
  <c r="AG2075" i="8"/>
  <c r="AC2075" i="8"/>
  <c r="AQ2075" i="8"/>
  <c r="AL2075" i="8"/>
  <c r="AF2075" i="8"/>
  <c r="AA2075" i="8"/>
  <c r="AP2075" i="8"/>
  <c r="AI2075" i="8"/>
  <c r="AB2075" i="8"/>
  <c r="AN2075" i="8"/>
  <c r="AH2075" i="8"/>
  <c r="Z2075" i="8"/>
  <c r="AP2124" i="8"/>
  <c r="AL2124" i="8"/>
  <c r="AH2124" i="8"/>
  <c r="AD2124" i="8"/>
  <c r="Z2124" i="8"/>
  <c r="AN2124" i="8"/>
  <c r="AI2124" i="8"/>
  <c r="AC2124" i="8"/>
  <c r="AR2124" i="8"/>
  <c r="AK2124" i="8"/>
  <c r="AE2124" i="8"/>
  <c r="AQ2124" i="8"/>
  <c r="AJ2124" i="8"/>
  <c r="AB2124" i="8"/>
  <c r="AQ2173" i="8"/>
  <c r="AM2173" i="8"/>
  <c r="AI2173" i="8"/>
  <c r="AE2173" i="8"/>
  <c r="AA2173" i="8"/>
  <c r="AP2173" i="8"/>
  <c r="AK2173" i="8"/>
  <c r="AF2173" i="8"/>
  <c r="Z2173" i="8"/>
  <c r="AN2173" i="8"/>
  <c r="AG2173" i="8"/>
  <c r="AL2173" i="8"/>
  <c r="AD2173" i="8"/>
  <c r="AR2222" i="8"/>
  <c r="AN2222" i="8"/>
  <c r="AJ2222" i="8"/>
  <c r="AF2222" i="8"/>
  <c r="AB2222" i="8"/>
  <c r="AM2222" i="8"/>
  <c r="AH2222" i="8"/>
  <c r="AC2222" i="8"/>
  <c r="AP2222" i="8"/>
  <c r="AI2222" i="8"/>
  <c r="AA2222" i="8"/>
  <c r="AO2222" i="8"/>
  <c r="AG2222" i="8"/>
  <c r="Z2222" i="8"/>
  <c r="AO2271" i="8"/>
  <c r="AK2271" i="8"/>
  <c r="AG2271" i="8"/>
  <c r="AC2271" i="8"/>
  <c r="AP2271" i="8"/>
  <c r="AJ2271" i="8"/>
  <c r="AE2271" i="8"/>
  <c r="Z2271" i="8"/>
  <c r="AR2271" i="8"/>
  <c r="AL2271" i="8"/>
  <c r="AD2271" i="8"/>
  <c r="AQ2271" i="8"/>
  <c r="AI2271" i="8"/>
  <c r="AB2271" i="8"/>
  <c r="AQ2369" i="8"/>
  <c r="AM2369" i="8"/>
  <c r="AI2369" i="8"/>
  <c r="AE2369" i="8"/>
  <c r="AA2369" i="8"/>
  <c r="AO2369" i="8"/>
  <c r="AJ2369" i="8"/>
  <c r="AD2369" i="8"/>
  <c r="AP2369" i="8"/>
  <c r="AH2369" i="8"/>
  <c r="AB2369" i="8"/>
  <c r="AN2369" i="8"/>
  <c r="AG2369" i="8"/>
  <c r="Z2369" i="8"/>
  <c r="AO2467" i="8"/>
  <c r="AK2467" i="8"/>
  <c r="AG2467" i="8"/>
  <c r="AC2467" i="8"/>
  <c r="AN2467" i="8"/>
  <c r="AI2467" i="8"/>
  <c r="AD2467" i="8"/>
  <c r="AR2467" i="8"/>
  <c r="AM2467" i="8"/>
  <c r="AH2467" i="8"/>
  <c r="AB2467" i="8"/>
  <c r="AQ2467" i="8"/>
  <c r="AF2467" i="8"/>
  <c r="AP2467" i="8"/>
  <c r="AE2467" i="8"/>
  <c r="AP2516" i="8"/>
  <c r="AL2516" i="8"/>
  <c r="AH2516" i="8"/>
  <c r="AD2516" i="8"/>
  <c r="Z2516" i="8"/>
  <c r="AQ2516" i="8"/>
  <c r="AK2516" i="8"/>
  <c r="AF2516" i="8"/>
  <c r="AA2516" i="8"/>
  <c r="AO2516" i="8"/>
  <c r="AJ2516" i="8"/>
  <c r="AE2516" i="8"/>
  <c r="AI2516" i="8"/>
  <c r="AR2516" i="8"/>
  <c r="AG2516" i="8"/>
  <c r="AQ2565" i="8"/>
  <c r="AM2565" i="8"/>
  <c r="AI2565" i="8"/>
  <c r="AE2565" i="8"/>
  <c r="AA2565" i="8"/>
  <c r="AN2565" i="8"/>
  <c r="AH2565" i="8"/>
  <c r="AC2565" i="8"/>
  <c r="AR2565" i="8"/>
  <c r="AL2565" i="8"/>
  <c r="AG2565" i="8"/>
  <c r="AB2565" i="8"/>
  <c r="AK2565" i="8"/>
  <c r="Z2565" i="8"/>
  <c r="AJ2565" i="8"/>
  <c r="AR2614" i="8"/>
  <c r="AN2614" i="8"/>
  <c r="AJ2614" i="8"/>
  <c r="AF2614" i="8"/>
  <c r="AB2614" i="8"/>
  <c r="AP2614" i="8"/>
  <c r="AK2614" i="8"/>
  <c r="AE2614" i="8"/>
  <c r="Z2614" i="8"/>
  <c r="AO2614" i="8"/>
  <c r="AI2614" i="8"/>
  <c r="AD2614" i="8"/>
  <c r="AM2614" i="8"/>
  <c r="AC2614" i="8"/>
  <c r="AL2614" i="8"/>
  <c r="AA2614" i="8"/>
  <c r="AO2663" i="8"/>
  <c r="AK2663" i="8"/>
  <c r="AG2663" i="8"/>
  <c r="AC2663" i="8"/>
  <c r="AR2663" i="8"/>
  <c r="AM2663" i="8"/>
  <c r="AH2663" i="8"/>
  <c r="AB2663" i="8"/>
  <c r="AQ2663" i="8"/>
  <c r="AL2663" i="8"/>
  <c r="AF2663" i="8"/>
  <c r="AA2663" i="8"/>
  <c r="AP2663" i="8"/>
  <c r="AE2663" i="8"/>
  <c r="AN2663" i="8"/>
  <c r="AD2663" i="8"/>
  <c r="AQ2761" i="8"/>
  <c r="AM2761" i="8"/>
  <c r="AI2761" i="8"/>
  <c r="AE2761" i="8"/>
  <c r="AA2761" i="8"/>
  <c r="AR2761" i="8"/>
  <c r="AL2761" i="8"/>
  <c r="AG2761" i="8"/>
  <c r="AB2761" i="8"/>
  <c r="AP2761" i="8"/>
  <c r="AK2761" i="8"/>
  <c r="AF2761" i="8"/>
  <c r="Z2761" i="8"/>
  <c r="AJ2761" i="8"/>
  <c r="AH2761" i="8"/>
  <c r="AO2859" i="8"/>
  <c r="AK2859" i="8"/>
  <c r="AG2859" i="8"/>
  <c r="AC2859" i="8"/>
  <c r="AQ2859" i="8"/>
  <c r="AL2859" i="8"/>
  <c r="AF2859" i="8"/>
  <c r="AA2859" i="8"/>
  <c r="AP2859" i="8"/>
  <c r="AJ2859" i="8"/>
  <c r="AE2859" i="8"/>
  <c r="Z2859" i="8"/>
  <c r="AN2859" i="8"/>
  <c r="AD2859" i="8"/>
  <c r="AM2859" i="8"/>
  <c r="AB2859" i="8"/>
  <c r="AP2908" i="8"/>
  <c r="AL2908" i="8"/>
  <c r="AH2908" i="8"/>
  <c r="AD2908" i="8"/>
  <c r="Z2908" i="8"/>
  <c r="AN2908" i="8"/>
  <c r="AI2908" i="8"/>
  <c r="AC2908" i="8"/>
  <c r="AR2908" i="8"/>
  <c r="AM2908" i="8"/>
  <c r="AG2908" i="8"/>
  <c r="AB2908" i="8"/>
  <c r="AQ2908" i="8"/>
  <c r="AF2908" i="8"/>
  <c r="AO2908" i="8"/>
  <c r="AE2908" i="8"/>
  <c r="AQ2957" i="8"/>
  <c r="AM2957" i="8"/>
  <c r="AI2957" i="8"/>
  <c r="AE2957" i="8"/>
  <c r="AA2957" i="8"/>
  <c r="AP2957" i="8"/>
  <c r="AK2957" i="8"/>
  <c r="AF2957" i="8"/>
  <c r="Z2957" i="8"/>
  <c r="AO2957" i="8"/>
  <c r="AJ2957" i="8"/>
  <c r="AD2957" i="8"/>
  <c r="AH2957" i="8"/>
  <c r="AR2957" i="8"/>
  <c r="AG2957" i="8"/>
  <c r="AP3104" i="8"/>
  <c r="AL3104" i="8"/>
  <c r="AH3104" i="8"/>
  <c r="AD3104" i="8"/>
  <c r="Z3104" i="8"/>
  <c r="AR3104" i="8"/>
  <c r="AM3104" i="8"/>
  <c r="AG3104" i="8"/>
  <c r="AB3104" i="8"/>
  <c r="AQ3104" i="8"/>
  <c r="AK3104" i="8"/>
  <c r="AF3104" i="8"/>
  <c r="AA3104" i="8"/>
  <c r="AO3104" i="8"/>
  <c r="AE3104" i="8"/>
  <c r="AN3104" i="8"/>
  <c r="AC3104" i="8"/>
  <c r="AR3398" i="8"/>
  <c r="AN3398" i="8"/>
  <c r="AJ3398" i="8"/>
  <c r="AF3398" i="8"/>
  <c r="AB3398" i="8"/>
  <c r="AP3398" i="8"/>
  <c r="AK3398" i="8"/>
  <c r="AE3398" i="8"/>
  <c r="Z3398" i="8"/>
  <c r="AO3398" i="8"/>
  <c r="AI3398" i="8"/>
  <c r="AD3398" i="8"/>
  <c r="AM3398" i="8"/>
  <c r="AC3398" i="8"/>
  <c r="AL3398" i="8"/>
  <c r="AA3398" i="8"/>
  <c r="AH3398" i="8"/>
  <c r="AG3398" i="8"/>
  <c r="AO3447" i="8"/>
  <c r="AK3447" i="8"/>
  <c r="AG3447" i="8"/>
  <c r="AC3447" i="8"/>
  <c r="AR3447" i="8"/>
  <c r="AM3447" i="8"/>
  <c r="AH3447" i="8"/>
  <c r="AB3447" i="8"/>
  <c r="AQ3447" i="8"/>
  <c r="AL3447" i="8"/>
  <c r="AF3447" i="8"/>
  <c r="AA3447" i="8"/>
  <c r="AP3447" i="8"/>
  <c r="AE3447" i="8"/>
  <c r="AN3447" i="8"/>
  <c r="AD3447" i="8"/>
  <c r="AJ3447" i="8"/>
  <c r="AI3447" i="8"/>
  <c r="AP3496" i="8"/>
  <c r="AL3496" i="8"/>
  <c r="AH3496" i="8"/>
  <c r="AD3496" i="8"/>
  <c r="Z3496" i="8"/>
  <c r="AO3496" i="8"/>
  <c r="AJ3496" i="8"/>
  <c r="AE3496" i="8"/>
  <c r="AN3496" i="8"/>
  <c r="AI3496" i="8"/>
  <c r="AC3496" i="8"/>
  <c r="AR3496" i="8"/>
  <c r="AG3496" i="8"/>
  <c r="AQ3496" i="8"/>
  <c r="AF3496" i="8"/>
  <c r="AM3496" i="8"/>
  <c r="AK3496" i="8"/>
  <c r="AQ3545" i="8"/>
  <c r="AM3545" i="8"/>
  <c r="AI3545" i="8"/>
  <c r="AE3545" i="8"/>
  <c r="AA3545" i="8"/>
  <c r="AR3545" i="8"/>
  <c r="AL3545" i="8"/>
  <c r="AG3545" i="8"/>
  <c r="AB3545" i="8"/>
  <c r="AP3545" i="8"/>
  <c r="AK3545" i="8"/>
  <c r="AF3545" i="8"/>
  <c r="Z3545" i="8"/>
  <c r="AJ3545" i="8"/>
  <c r="AH3545" i="8"/>
  <c r="AO3545" i="8"/>
  <c r="AN3545" i="8"/>
  <c r="AR3594" i="8"/>
  <c r="AN3594" i="8"/>
  <c r="AJ3594" i="8"/>
  <c r="AF3594" i="8"/>
  <c r="AB3594" i="8"/>
  <c r="AO3594" i="8"/>
  <c r="AI3594" i="8"/>
  <c r="AD3594" i="8"/>
  <c r="AM3594" i="8"/>
  <c r="AH3594" i="8"/>
  <c r="AC3594" i="8"/>
  <c r="AL3594" i="8"/>
  <c r="AA3594" i="8"/>
  <c r="AK3594" i="8"/>
  <c r="Z3594" i="8"/>
  <c r="AQ3594" i="8"/>
  <c r="AP3594" i="8"/>
  <c r="AQ3741" i="8"/>
  <c r="AM3741" i="8"/>
  <c r="AI3741" i="8"/>
  <c r="AE3741" i="8"/>
  <c r="AA3741" i="8"/>
  <c r="AP3741" i="8"/>
  <c r="AL3741" i="8"/>
  <c r="AH3741" i="8"/>
  <c r="AD3741" i="8"/>
  <c r="Z3741" i="8"/>
  <c r="AK3741" i="8"/>
  <c r="AC3741" i="8"/>
  <c r="AR3741" i="8"/>
  <c r="AJ3741" i="8"/>
  <c r="AB3741" i="8"/>
  <c r="AO3741" i="8"/>
  <c r="AN3741" i="8"/>
  <c r="AG3741" i="8"/>
  <c r="AF3741" i="8"/>
  <c r="AR3790" i="8"/>
  <c r="AN3790" i="8"/>
  <c r="AJ3790" i="8"/>
  <c r="AF3790" i="8"/>
  <c r="AB3790" i="8"/>
  <c r="AQ3790" i="8"/>
  <c r="AM3790" i="8"/>
  <c r="AI3790" i="8"/>
  <c r="AE3790" i="8"/>
  <c r="AA3790" i="8"/>
  <c r="AP3790" i="8"/>
  <c r="AH3790" i="8"/>
  <c r="Z3790" i="8"/>
  <c r="AO3790" i="8"/>
  <c r="AG3790" i="8"/>
  <c r="AL3790" i="8"/>
  <c r="AK3790" i="8"/>
  <c r="AP3888" i="8"/>
  <c r="AL3888" i="8"/>
  <c r="AH3888" i="8"/>
  <c r="AD3888" i="8"/>
  <c r="Z3888" i="8"/>
  <c r="AO3888" i="8"/>
  <c r="AK3888" i="8"/>
  <c r="AG3888" i="8"/>
  <c r="AC3888" i="8"/>
  <c r="AR3888" i="8"/>
  <c r="AJ3888" i="8"/>
  <c r="AB3888" i="8"/>
  <c r="AQ3888" i="8"/>
  <c r="AI3888" i="8"/>
  <c r="AA3888" i="8"/>
  <c r="AF3888" i="8"/>
  <c r="AE3888" i="8"/>
  <c r="AN3888" i="8"/>
  <c r="AM3888" i="8"/>
  <c r="AR3986" i="8"/>
  <c r="AN3986" i="8"/>
  <c r="AJ3986" i="8"/>
  <c r="AF3986" i="8"/>
  <c r="AB3986" i="8"/>
  <c r="AQ3986" i="8"/>
  <c r="AM3986" i="8"/>
  <c r="AI3986" i="8"/>
  <c r="AE3986" i="8"/>
  <c r="AA3986" i="8"/>
  <c r="AL3986" i="8"/>
  <c r="AD3986" i="8"/>
  <c r="AK3986" i="8"/>
  <c r="AC3986" i="8"/>
  <c r="AP3986" i="8"/>
  <c r="Z3986" i="8"/>
  <c r="AO3986" i="8"/>
  <c r="AH3986" i="8"/>
  <c r="AG3986" i="8"/>
  <c r="AO4035" i="8"/>
  <c r="AK4035" i="8"/>
  <c r="AG4035" i="8"/>
  <c r="AC4035" i="8"/>
  <c r="AR4035" i="8"/>
  <c r="AN4035" i="8"/>
  <c r="AJ4035" i="8"/>
  <c r="AF4035" i="8"/>
  <c r="AB4035" i="8"/>
  <c r="AQ4035" i="8"/>
  <c r="AI4035" i="8"/>
  <c r="AA4035" i="8"/>
  <c r="AP4035" i="8"/>
  <c r="AH4035" i="8"/>
  <c r="Z4035" i="8"/>
  <c r="AM4035" i="8"/>
  <c r="AL4035" i="8"/>
  <c r="AC213" i="8"/>
  <c r="AI213" i="8"/>
  <c r="AN213" i="8"/>
  <c r="AE654" i="8"/>
  <c r="AO654" i="8"/>
  <c r="AG703" i="8"/>
  <c r="AQ703" i="8"/>
  <c r="AA801" i="8"/>
  <c r="AK801" i="8"/>
  <c r="AC850" i="8"/>
  <c r="AN850" i="8"/>
  <c r="AE899" i="8"/>
  <c r="AP899" i="8"/>
  <c r="AD1095" i="8"/>
  <c r="AO1095" i="8"/>
  <c r="AI1193" i="8"/>
  <c r="Z1242" i="8"/>
  <c r="AK1242" i="8"/>
  <c r="AC1291" i="8"/>
  <c r="AM1291" i="8"/>
  <c r="AE1340" i="8"/>
  <c r="AP1340" i="8"/>
  <c r="AG1389" i="8"/>
  <c r="AR1389" i="8"/>
  <c r="AH1634" i="8"/>
  <c r="Z1683" i="8"/>
  <c r="AK1683" i="8"/>
  <c r="AE1928" i="8"/>
  <c r="AO1928" i="8"/>
  <c r="AG1977" i="8"/>
  <c r="AR1977" i="8"/>
  <c r="AI2026" i="8"/>
  <c r="AD2075" i="8"/>
  <c r="AR2075" i="8"/>
  <c r="AM2124" i="8"/>
  <c r="AH2173" i="8"/>
  <c r="AD2222" i="8"/>
  <c r="AQ2222" i="8"/>
  <c r="AM2271" i="8"/>
  <c r="AC2369" i="8"/>
  <c r="AR2369" i="8"/>
  <c r="Z2467" i="8"/>
  <c r="AB2516" i="8"/>
  <c r="AD2565" i="8"/>
  <c r="AG2614" i="8"/>
  <c r="AI2663" i="8"/>
  <c r="AN2761" i="8"/>
  <c r="AR2859" i="8"/>
  <c r="AB2957" i="8"/>
  <c r="AI3104" i="8"/>
  <c r="AA3496" i="8"/>
  <c r="AE3594" i="8"/>
  <c r="AD4035" i="8"/>
  <c r="AA213" i="8"/>
  <c r="AF213" i="8"/>
  <c r="AK213" i="8"/>
  <c r="AR213" i="8"/>
  <c r="AA654" i="8"/>
  <c r="AJ654" i="8"/>
  <c r="AA703" i="8"/>
  <c r="AL703" i="8"/>
  <c r="AF801" i="8"/>
  <c r="AQ801" i="8"/>
  <c r="AH850" i="8"/>
  <c r="Z899" i="8"/>
  <c r="AK899" i="8"/>
  <c r="AI1095" i="8"/>
  <c r="AC1193" i="8"/>
  <c r="AN1193" i="8"/>
  <c r="AF1242" i="8"/>
  <c r="AP1242" i="8"/>
  <c r="AH1291" i="8"/>
  <c r="Z1340" i="8"/>
  <c r="AJ1340" i="8"/>
  <c r="AB1389" i="8"/>
  <c r="AM1389" i="8"/>
  <c r="AC1634" i="8"/>
  <c r="AN1634" i="8"/>
  <c r="AE1683" i="8"/>
  <c r="AP1683" i="8"/>
  <c r="AJ1928" i="8"/>
  <c r="AB1977" i="8"/>
  <c r="AL1977" i="8"/>
  <c r="AD2026" i="8"/>
  <c r="AP2026" i="8"/>
  <c r="AJ2075" i="8"/>
  <c r="AB2173" i="8"/>
  <c r="AO2173" i="8"/>
  <c r="AK2222" i="8"/>
  <c r="AB213" i="8"/>
  <c r="AE213" i="8"/>
  <c r="AJ213" i="8"/>
  <c r="AO213" i="8"/>
  <c r="AF654" i="8"/>
  <c r="AP654" i="8"/>
  <c r="AH703" i="8"/>
  <c r="AB801" i="8"/>
  <c r="AM801" i="8"/>
  <c r="AD850" i="8"/>
  <c r="AO850" i="8"/>
  <c r="AG899" i="8"/>
  <c r="AQ899" i="8"/>
  <c r="AE1095" i="8"/>
  <c r="AP1095" i="8"/>
  <c r="AJ1193" i="8"/>
  <c r="AB1242" i="8"/>
  <c r="AL1242" i="8"/>
  <c r="AD1291" i="8"/>
  <c r="AO1291" i="8"/>
  <c r="AF1340" i="8"/>
  <c r="AQ1340" i="8"/>
  <c r="AI1389" i="8"/>
  <c r="AJ1634" i="8"/>
  <c r="AA1683" i="8"/>
  <c r="AL1683" i="8"/>
  <c r="AF1928" i="8"/>
  <c r="AQ1928" i="8"/>
  <c r="AH1977" i="8"/>
  <c r="Z2026" i="8"/>
  <c r="AK2026" i="8"/>
  <c r="AE2075" i="8"/>
  <c r="AA2124" i="8"/>
  <c r="AO2124" i="8"/>
  <c r="AJ2173" i="8"/>
  <c r="AE2222" i="8"/>
  <c r="AA2271" i="8"/>
  <c r="AN2271" i="8"/>
  <c r="AF2369" i="8"/>
  <c r="AA2467" i="8"/>
  <c r="AC2516" i="8"/>
  <c r="AF2565" i="8"/>
  <c r="AH2614" i="8"/>
  <c r="AJ2663" i="8"/>
  <c r="AO2761" i="8"/>
  <c r="AA2908" i="8"/>
  <c r="AC2957" i="8"/>
  <c r="AJ3104" i="8"/>
  <c r="AB3496" i="8"/>
  <c r="AG3594" i="8"/>
  <c r="AE4035" i="8"/>
  <c r="AA15" i="8"/>
  <c r="AB15" i="8" s="1"/>
  <c r="AC15" i="8" s="1"/>
  <c r="AD15" i="8" s="1"/>
  <c r="AE15" i="8" s="1"/>
  <c r="AF15" i="8" s="1"/>
  <c r="AG15" i="8" s="1"/>
  <c r="AH15" i="8" s="1"/>
  <c r="AI15" i="8" s="1"/>
  <c r="V4" i="8"/>
  <c r="V53" i="8"/>
  <c r="V102" i="8"/>
  <c r="V151" i="8"/>
  <c r="V200" i="8"/>
  <c r="V249" i="8"/>
  <c r="V298" i="8"/>
  <c r="V347" i="8"/>
  <c r="V592" i="8"/>
  <c r="V641" i="8"/>
  <c r="V690" i="8"/>
  <c r="V739" i="8"/>
  <c r="V788" i="8"/>
  <c r="V837" i="8"/>
  <c r="V886" i="8"/>
  <c r="V935" i="8"/>
  <c r="V984" i="8"/>
  <c r="V1033" i="8"/>
  <c r="V1082" i="8"/>
  <c r="V1131" i="8"/>
  <c r="V1180" i="8"/>
  <c r="V1229" i="8"/>
  <c r="V1278" i="8"/>
  <c r="V1327" i="8"/>
  <c r="V1376" i="8"/>
  <c r="V1425" i="8"/>
  <c r="V1474" i="8"/>
  <c r="V1523" i="8"/>
  <c r="V1572" i="8"/>
  <c r="V1621" i="8"/>
  <c r="V1670" i="8"/>
  <c r="V1719" i="8"/>
  <c r="V1915" i="8"/>
  <c r="V1964" i="8"/>
  <c r="V2013" i="8"/>
  <c r="V2062" i="8"/>
  <c r="V2111" i="8"/>
  <c r="V2160" i="8"/>
  <c r="V2209" i="8"/>
  <c r="V2258" i="8"/>
  <c r="V2307" i="8"/>
  <c r="V2356" i="8"/>
  <c r="V2405" i="8"/>
  <c r="V2454" i="8"/>
  <c r="V2503" i="8"/>
  <c r="V2552" i="8"/>
  <c r="V2601" i="8"/>
  <c r="V2650" i="8"/>
  <c r="V2699" i="8"/>
  <c r="V2748" i="8"/>
  <c r="V2797" i="8"/>
  <c r="V2846" i="8"/>
  <c r="V2895" i="8"/>
  <c r="V2944" i="8"/>
  <c r="V2993" i="8"/>
  <c r="V3042" i="8"/>
  <c r="V3091" i="8"/>
  <c r="V3140" i="8"/>
  <c r="V3189" i="8"/>
  <c r="V3238" i="8"/>
  <c r="V3287" i="8"/>
  <c r="V3336" i="8"/>
  <c r="V3385" i="8"/>
  <c r="V3434" i="8"/>
  <c r="V3483" i="8"/>
  <c r="V3532" i="8"/>
  <c r="V3581" i="8"/>
  <c r="V3630" i="8"/>
  <c r="V3679" i="8"/>
  <c r="V3728" i="8"/>
  <c r="V3777" i="8"/>
  <c r="V3826" i="8"/>
  <c r="V3875" i="8"/>
  <c r="V3924" i="8"/>
  <c r="V3973" i="8"/>
  <c r="V4022" i="8"/>
  <c r="V7158" i="8"/>
  <c r="V2" i="8" l="1"/>
  <c r="AJ15" i="8"/>
  <c r="M21" i="2"/>
  <c r="O21" i="2"/>
  <c r="K21" i="2"/>
  <c r="Q21" i="2"/>
  <c r="T21" i="2"/>
  <c r="S21" i="2"/>
  <c r="AO4182" i="8" l="1"/>
  <c r="AM4182" i="8"/>
  <c r="AP4182" i="8"/>
  <c r="AL4182" i="8"/>
  <c r="AI4182" i="8"/>
  <c r="AQ4182" i="8"/>
  <c r="AF4182" i="8"/>
  <c r="Z4182" i="8"/>
  <c r="AB4182" i="8"/>
  <c r="AC4182" i="8"/>
  <c r="AA4182" i="8"/>
  <c r="AR4182" i="8"/>
  <c r="AN4182" i="8"/>
  <c r="AH4182" i="8"/>
  <c r="AJ4182" i="8"/>
  <c r="AD4182" i="8"/>
  <c r="AG4182" i="8"/>
  <c r="AE4182" i="8"/>
  <c r="AK4182" i="8"/>
  <c r="AP7122" i="8"/>
  <c r="AM7122" i="8"/>
  <c r="AJ7122" i="8"/>
  <c r="AG7122" i="8"/>
  <c r="Z7122" i="8"/>
  <c r="AA7122" i="8"/>
  <c r="AQ7122" i="8"/>
  <c r="AN7122" i="8"/>
  <c r="AK7122" i="8"/>
  <c r="AD7122" i="8"/>
  <c r="AE7122" i="8"/>
  <c r="AB7122" i="8"/>
  <c r="AR7122" i="8"/>
  <c r="AO7122" i="8"/>
  <c r="AH7122" i="8"/>
  <c r="AI7122" i="8"/>
  <c r="AF7122" i="8"/>
  <c r="AC7122" i="8"/>
  <c r="AL7122" i="8"/>
  <c r="AK15" i="8"/>
  <c r="AL15" i="8" s="1"/>
  <c r="AM15" i="8" s="1"/>
  <c r="AN15" i="8" s="1"/>
  <c r="AQ6485" i="8"/>
  <c r="AJ6485" i="8"/>
  <c r="AK6485" i="8"/>
  <c r="AH6485" i="8"/>
  <c r="AE6485" i="8"/>
  <c r="AR6485" i="8"/>
  <c r="AO6485" i="8"/>
  <c r="AL6485" i="8"/>
  <c r="AI6485" i="8"/>
  <c r="AB6485" i="8"/>
  <c r="AN6485" i="8"/>
  <c r="AC6485" i="8"/>
  <c r="AP6485" i="8"/>
  <c r="AG6485" i="8"/>
  <c r="AA6485" i="8"/>
  <c r="Z6485" i="8"/>
  <c r="AM6485" i="8"/>
  <c r="AF6485" i="8"/>
  <c r="AD6485" i="8"/>
  <c r="Z4672" i="8"/>
  <c r="AB4672" i="8"/>
  <c r="AH4672" i="8"/>
  <c r="AL4672" i="8"/>
  <c r="AP4672" i="8"/>
  <c r="AJ4672" i="8"/>
  <c r="AR4672" i="8"/>
  <c r="AF4672" i="8"/>
  <c r="AO4672" i="8"/>
  <c r="AI4672" i="8"/>
  <c r="AN4672" i="8"/>
  <c r="AC4672" i="8"/>
  <c r="AM4672" i="8"/>
  <c r="AA4672" i="8"/>
  <c r="AD4672" i="8"/>
  <c r="AQ4672" i="8"/>
  <c r="AG4672" i="8"/>
  <c r="AK4672" i="8"/>
  <c r="AE4672" i="8"/>
  <c r="AA6093" i="8"/>
  <c r="AK4133" i="8"/>
  <c r="AD4133" i="8"/>
  <c r="AA4133" i="8"/>
  <c r="AC4133" i="8"/>
  <c r="AL4133" i="8"/>
  <c r="AI4133" i="8"/>
  <c r="AQ4133" i="8"/>
  <c r="AN4133" i="8"/>
  <c r="AG4133" i="8"/>
  <c r="Z4133" i="8"/>
  <c r="AP4133" i="8"/>
  <c r="AM4133" i="8"/>
  <c r="AB4133" i="8"/>
  <c r="AJ4133" i="8"/>
  <c r="AR4133" i="8"/>
  <c r="AF4133" i="8"/>
  <c r="AH4133" i="8"/>
  <c r="AE4133" i="8"/>
  <c r="AO4133" i="8"/>
  <c r="AR4084" i="8"/>
  <c r="AE4084" i="8"/>
  <c r="AF4084" i="8"/>
  <c r="AO4084" i="8"/>
  <c r="AJ4084" i="8"/>
  <c r="AC4084" i="8"/>
  <c r="AN4084" i="8"/>
  <c r="AH4084" i="8"/>
  <c r="AM4084" i="8"/>
  <c r="AP4084" i="8"/>
  <c r="AK4084" i="8"/>
  <c r="AL4084" i="8"/>
  <c r="AA4084" i="8"/>
  <c r="Z4084" i="8"/>
  <c r="AQ4084" i="8"/>
  <c r="AG4084" i="8"/>
  <c r="AB4084" i="8"/>
  <c r="AI4084" i="8"/>
  <c r="AD4084" i="8"/>
  <c r="AP360" i="8"/>
  <c r="AN360" i="8"/>
  <c r="AM360" i="8"/>
  <c r="AH360" i="8"/>
  <c r="AJ360" i="8"/>
  <c r="AI360" i="8"/>
  <c r="AB360" i="8"/>
  <c r="AA360" i="8"/>
  <c r="AK360" i="8"/>
  <c r="AL360" i="8"/>
  <c r="Z360" i="8"/>
  <c r="AR360" i="8"/>
  <c r="AQ360" i="8"/>
  <c r="AO360" i="8"/>
  <c r="AC360" i="8"/>
  <c r="V21" i="2"/>
  <c r="U21" i="2"/>
  <c r="AG311" i="8"/>
  <c r="AH311" i="8"/>
  <c r="AE311" i="8"/>
  <c r="AR311" i="8"/>
  <c r="AL311" i="8"/>
  <c r="AF311" i="8"/>
  <c r="AK311" i="8"/>
  <c r="AJ311" i="8"/>
  <c r="AO311" i="8"/>
  <c r="AD311" i="8"/>
  <c r="AQ311" i="8"/>
  <c r="AN311" i="8"/>
  <c r="AI311" i="8"/>
  <c r="AP311" i="8"/>
  <c r="AM311" i="8"/>
  <c r="AH6191" i="8" l="1"/>
  <c r="AO15" i="8"/>
  <c r="AM6093" i="8"/>
  <c r="AC6093" i="8"/>
  <c r="Z6093" i="8"/>
  <c r="AK6093" i="8"/>
  <c r="AG6093" i="8"/>
  <c r="AR6093" i="8"/>
  <c r="AI6093" i="8"/>
  <c r="AQ6093" i="8"/>
  <c r="AL6093" i="8"/>
  <c r="AD6093" i="8"/>
  <c r="AB6289" i="8"/>
  <c r="AL6289" i="8"/>
  <c r="AF6289" i="8"/>
  <c r="AK6289" i="8"/>
  <c r="AE6289" i="8"/>
  <c r="AP6289" i="8"/>
  <c r="AJ6289" i="8"/>
  <c r="AN6289" i="8"/>
  <c r="AO6289" i="8"/>
  <c r="AI6289" i="8"/>
  <c r="AR6289" i="8"/>
  <c r="AC6289" i="8"/>
  <c r="AM6289" i="8"/>
  <c r="AH6289" i="8"/>
  <c r="Z6289" i="8"/>
  <c r="AD6289" i="8"/>
  <c r="AG6289" i="8"/>
  <c r="AA6289" i="8"/>
  <c r="AQ6289" i="8"/>
  <c r="AN6191" i="8"/>
  <c r="AI6191" i="8"/>
  <c r="AM6191" i="8"/>
  <c r="AG6191" i="8"/>
  <c r="Z6191" i="8"/>
  <c r="AN6093" i="8"/>
  <c r="AO6093" i="8"/>
  <c r="AF6093" i="8"/>
  <c r="AB6093" i="8"/>
  <c r="AP6093" i="8"/>
  <c r="AH6093" i="8"/>
  <c r="AJ6093" i="8"/>
  <c r="AE6093" i="8"/>
  <c r="W21" i="2"/>
  <c r="X21" i="2"/>
  <c r="AN409" i="8" l="1"/>
  <c r="Z409" i="8"/>
  <c r="AE2320" i="8"/>
  <c r="AP409" i="8"/>
  <c r="AC409" i="8"/>
  <c r="AG3937" i="8"/>
  <c r="AK409" i="8"/>
  <c r="AE6191" i="8"/>
  <c r="AC6191" i="8"/>
  <c r="AR409" i="8"/>
  <c r="AO409" i="8"/>
  <c r="AL409" i="8"/>
  <c r="AK6191" i="8"/>
  <c r="AQ6191" i="8"/>
  <c r="AB6191" i="8"/>
  <c r="AD6191" i="8"/>
  <c r="AR6191" i="8"/>
  <c r="AB409" i="8"/>
  <c r="AA409" i="8"/>
  <c r="AL6191" i="8"/>
  <c r="AO6191" i="8"/>
  <c r="AM409" i="8"/>
  <c r="AQ409" i="8"/>
  <c r="AJ6191" i="8"/>
  <c r="AA6191" i="8"/>
  <c r="AF6191" i="8"/>
  <c r="AP6191" i="8"/>
  <c r="AO6681" i="8"/>
  <c r="AC6681" i="8"/>
  <c r="AF6681" i="8"/>
  <c r="AG6681" i="8"/>
  <c r="AI6681" i="8"/>
  <c r="AP6681" i="8"/>
  <c r="AA6681" i="8"/>
  <c r="AL6681" i="8"/>
  <c r="AM6681" i="8"/>
  <c r="Z6681" i="8"/>
  <c r="AE6681" i="8"/>
  <c r="AQ6681" i="8"/>
  <c r="AJ6681" i="8"/>
  <c r="AN6681" i="8"/>
  <c r="AH6681" i="8"/>
  <c r="AK6681" i="8"/>
  <c r="AR6681" i="8"/>
  <c r="AD6681" i="8"/>
  <c r="AB6681" i="8"/>
  <c r="Z6730" i="8"/>
  <c r="AB6730" i="8"/>
  <c r="AQ6730" i="8"/>
  <c r="AI6730" i="8"/>
  <c r="AR6730" i="8"/>
  <c r="AM6730" i="8"/>
  <c r="AA6730" i="8"/>
  <c r="AJ6730" i="8"/>
  <c r="AH6730" i="8"/>
  <c r="AP6730" i="8"/>
  <c r="AL6730" i="8"/>
  <c r="AD6730" i="8"/>
  <c r="AE6730" i="8"/>
  <c r="AG6730" i="8"/>
  <c r="AF6730" i="8"/>
  <c r="AC6730" i="8"/>
  <c r="AN6730" i="8"/>
  <c r="AK6730" i="8"/>
  <c r="AO6730" i="8"/>
  <c r="AB6534" i="8"/>
  <c r="AJ6534" i="8"/>
  <c r="AN6534" i="8"/>
  <c r="AR6534" i="8"/>
  <c r="AA6534" i="8"/>
  <c r="AK6534" i="8"/>
  <c r="AM6534" i="8"/>
  <c r="AD6534" i="8"/>
  <c r="AQ6534" i="8"/>
  <c r="AI6534" i="8"/>
  <c r="AL6534" i="8"/>
  <c r="AC6534" i="8"/>
  <c r="AE6534" i="8"/>
  <c r="AP6534" i="8"/>
  <c r="Z6534" i="8"/>
  <c r="AH6534" i="8"/>
  <c r="AO6534" i="8"/>
  <c r="AF6534" i="8"/>
  <c r="AG6534" i="8"/>
  <c r="AP15" i="8"/>
  <c r="AE3937" i="8"/>
  <c r="Z21" i="2"/>
  <c r="Y21" i="2"/>
  <c r="I108" i="2"/>
  <c r="I107" i="2"/>
  <c r="I106" i="2"/>
  <c r="AM2320" i="8" l="1"/>
  <c r="AC2320" i="8"/>
  <c r="AD3937" i="8"/>
  <c r="AP3937" i="8"/>
  <c r="AG2320" i="8"/>
  <c r="AJ2320" i="8"/>
  <c r="AB2320" i="8"/>
  <c r="AO2320" i="8"/>
  <c r="AD2320" i="8"/>
  <c r="AQ2320" i="8"/>
  <c r="AR2320" i="8"/>
  <c r="AP2320" i="8"/>
  <c r="AK2320" i="8"/>
  <c r="AQ3937" i="8"/>
  <c r="AJ3937" i="8"/>
  <c r="AR3937" i="8"/>
  <c r="AB3937" i="8"/>
  <c r="AM3937" i="8"/>
  <c r="AC3937" i="8"/>
  <c r="AK3937" i="8"/>
  <c r="AO3937" i="8"/>
  <c r="AQ15" i="8"/>
  <c r="AG6240" i="8"/>
  <c r="AR6240" i="8"/>
  <c r="AA6240" i="8"/>
  <c r="AO6240" i="8"/>
  <c r="AJ6240" i="8"/>
  <c r="AQ6240" i="8"/>
  <c r="AH6240" i="8"/>
  <c r="AK6240" i="8"/>
  <c r="AE6240" i="8"/>
  <c r="AM6240" i="8"/>
  <c r="AF6240" i="8"/>
  <c r="Z6240" i="8"/>
  <c r="AN6240" i="8"/>
  <c r="AI6240" i="8"/>
  <c r="AP6240" i="8"/>
  <c r="AB6240" i="8"/>
  <c r="AC6240" i="8"/>
  <c r="AD6240" i="8"/>
  <c r="AL6240" i="8"/>
  <c r="Z458" i="8"/>
  <c r="AQ458" i="8"/>
  <c r="AB458" i="8"/>
  <c r="AR458" i="8"/>
  <c r="AA458" i="8"/>
  <c r="AC458" i="8"/>
  <c r="AJ458" i="8"/>
  <c r="AP458" i="8"/>
  <c r="AI458" i="8"/>
  <c r="AH458" i="8"/>
  <c r="AO458" i="8"/>
  <c r="AB21" i="2"/>
  <c r="AA21" i="2"/>
  <c r="I105" i="2"/>
  <c r="I104" i="2"/>
  <c r="O4067" i="8"/>
  <c r="E4067" i="8"/>
  <c r="O4066" i="8"/>
  <c r="E4066" i="8"/>
  <c r="Y4035" i="8"/>
  <c r="O4018" i="8"/>
  <c r="E4018" i="8"/>
  <c r="O4017" i="8"/>
  <c r="E4017" i="8"/>
  <c r="Y3986" i="8"/>
  <c r="O3969" i="8"/>
  <c r="E3969" i="8"/>
  <c r="O3968" i="8"/>
  <c r="E3968" i="8"/>
  <c r="AN3937" i="8"/>
  <c r="AL3937" i="8"/>
  <c r="AI3937" i="8"/>
  <c r="AH3937" i="8"/>
  <c r="AF3937" i="8"/>
  <c r="AA3937" i="8"/>
  <c r="Y3937" i="8"/>
  <c r="Z3937" i="8"/>
  <c r="O3920" i="8"/>
  <c r="E3920" i="8"/>
  <c r="O3919" i="8"/>
  <c r="E3919" i="8"/>
  <c r="Y3888" i="8"/>
  <c r="AL4329" i="8" l="1"/>
  <c r="AJ7171" i="8"/>
  <c r="AR7171" i="8"/>
  <c r="AR15" i="8"/>
  <c r="AN6828" i="8"/>
  <c r="AR3202" i="8"/>
  <c r="AA3692" i="8"/>
  <c r="AM4378" i="8"/>
  <c r="AJ6583" i="8"/>
  <c r="AN3300" i="8"/>
  <c r="AL4966" i="8"/>
  <c r="AH3251" i="8"/>
  <c r="AN5554" i="8"/>
  <c r="AR1438" i="8"/>
  <c r="AD3055" i="8"/>
  <c r="AC5456" i="8"/>
  <c r="AP6828" i="8"/>
  <c r="AJ6828" i="8"/>
  <c r="AA6828" i="8"/>
  <c r="AQ7171" i="8"/>
  <c r="AR4231" i="8"/>
  <c r="AD997" i="8"/>
  <c r="AH3643" i="8"/>
  <c r="AN3643" i="8"/>
  <c r="AI3643" i="8"/>
  <c r="AL3643" i="8"/>
  <c r="AF3643" i="8"/>
  <c r="AR3643" i="8"/>
  <c r="AQ3643" i="8"/>
  <c r="Z3643" i="8"/>
  <c r="AK3643" i="8"/>
  <c r="AG3643" i="8"/>
  <c r="AO3643" i="8"/>
  <c r="AA3643" i="8"/>
  <c r="AR6779" i="8"/>
  <c r="AP6779" i="8"/>
  <c r="AF6779" i="8"/>
  <c r="AD6779" i="8"/>
  <c r="AE6779" i="8"/>
  <c r="AO6779" i="8"/>
  <c r="AH6779" i="8"/>
  <c r="AD5162" i="8"/>
  <c r="AK5162" i="8"/>
  <c r="AJ5162" i="8"/>
  <c r="AO5162" i="8"/>
  <c r="AR5162" i="8"/>
  <c r="AC5162" i="8"/>
  <c r="AI5162" i="8"/>
  <c r="AH5162" i="8"/>
  <c r="AF1438" i="8"/>
  <c r="AO1438" i="8"/>
  <c r="AD4966" i="8"/>
  <c r="AR4966" i="8"/>
  <c r="AF4966" i="8"/>
  <c r="AI4966" i="8"/>
  <c r="AQ4966" i="8"/>
  <c r="AL3300" i="8"/>
  <c r="AI3300" i="8"/>
  <c r="AO3300" i="8"/>
  <c r="AO5799" i="8"/>
  <c r="AM6583" i="8"/>
  <c r="AB6583" i="8"/>
  <c r="AD6583" i="8"/>
  <c r="AR6583" i="8"/>
  <c r="AK6583" i="8"/>
  <c r="AQ5211" i="8"/>
  <c r="AN5211" i="8"/>
  <c r="AB5211" i="8"/>
  <c r="AI5211" i="8"/>
  <c r="AM5211" i="8"/>
  <c r="AP5211" i="8"/>
  <c r="AA5211" i="8"/>
  <c r="AO5211" i="8"/>
  <c r="AL5211" i="8"/>
  <c r="AG5211" i="8"/>
  <c r="AR4378" i="8"/>
  <c r="AD4378" i="8"/>
  <c r="AG4378" i="8"/>
  <c r="AL4378" i="8"/>
  <c r="AL3692" i="8"/>
  <c r="AI3692" i="8"/>
  <c r="AK3692" i="8"/>
  <c r="AR3692" i="8"/>
  <c r="AO3692" i="8"/>
  <c r="AG3692" i="8"/>
  <c r="AN3692" i="8"/>
  <c r="AN5456" i="8"/>
  <c r="AE5456" i="8"/>
  <c r="AD5456" i="8"/>
  <c r="AQ5456" i="8"/>
  <c r="AK1879" i="8"/>
  <c r="AB4231" i="8"/>
  <c r="AH5554" i="8"/>
  <c r="AG5554" i="8"/>
  <c r="AE5554" i="8"/>
  <c r="AH7171" i="8"/>
  <c r="AK7171" i="8"/>
  <c r="AP4329" i="8"/>
  <c r="AJ1879" i="8"/>
  <c r="AF1879" i="8"/>
  <c r="AK5113" i="8"/>
  <c r="AH5113" i="8"/>
  <c r="AD21" i="2"/>
  <c r="AC21" i="2"/>
  <c r="U4055" i="8"/>
  <c r="B4031" i="8" s="1"/>
  <c r="U3908" i="8"/>
  <c r="B3884" i="8" s="1"/>
  <c r="U3957" i="8"/>
  <c r="B3933" i="8" s="1"/>
  <c r="U4006" i="8"/>
  <c r="B3982" i="8" s="1"/>
  <c r="AL6583" i="8" l="1"/>
  <c r="Z6583" i="8"/>
  <c r="AA6583" i="8"/>
  <c r="AG6583" i="8"/>
  <c r="AH6583" i="8"/>
  <c r="AP6926" i="8"/>
  <c r="AN6583" i="8"/>
  <c r="AF6583" i="8"/>
  <c r="AC6583" i="8"/>
  <c r="AI6583" i="8"/>
  <c r="AQ6583" i="8"/>
  <c r="AP6583" i="8"/>
  <c r="AO6583" i="8"/>
  <c r="AE6583" i="8"/>
  <c r="AK4329" i="8"/>
  <c r="AF3202" i="8"/>
  <c r="AR4329" i="8"/>
  <c r="AH3202" i="8"/>
  <c r="Z3692" i="8"/>
  <c r="AF3692" i="8"/>
  <c r="AQ3692" i="8"/>
  <c r="AQ3300" i="8"/>
  <c r="AR3251" i="8"/>
  <c r="AF4329" i="8"/>
  <c r="AA4329" i="8"/>
  <c r="AE3055" i="8"/>
  <c r="AJ3692" i="8"/>
  <c r="AH3692" i="8"/>
  <c r="AC3055" i="8"/>
  <c r="AL3251" i="8"/>
  <c r="AD1879" i="8"/>
  <c r="AM4329" i="8"/>
  <c r="Z4329" i="8"/>
  <c r="AD4329" i="8"/>
  <c r="AF5554" i="8"/>
  <c r="AK5554" i="8"/>
  <c r="AD5554" i="8"/>
  <c r="AP5456" i="8"/>
  <c r="AH5456" i="8"/>
  <c r="AL5456" i="8"/>
  <c r="AM5456" i="8"/>
  <c r="Z3202" i="8"/>
  <c r="AQ3202" i="8"/>
  <c r="AK3055" i="8"/>
  <c r="AC4378" i="8"/>
  <c r="AB4378" i="8"/>
  <c r="AO4378" i="8"/>
  <c r="Z4378" i="8"/>
  <c r="AG4966" i="8"/>
  <c r="AE4966" i="8"/>
  <c r="AC4966" i="8"/>
  <c r="AK4966" i="8"/>
  <c r="AN3251" i="8"/>
  <c r="AQ3251" i="8"/>
  <c r="AM3055" i="8"/>
  <c r="AC6877" i="8"/>
  <c r="AJ4329" i="8"/>
  <c r="AI4329" i="8"/>
  <c r="AQ4329" i="8"/>
  <c r="AG4329" i="8"/>
  <c r="AM5554" i="8"/>
  <c r="AO5554" i="8"/>
  <c r="Z5554" i="8"/>
  <c r="AR5554" i="8"/>
  <c r="AO5456" i="8"/>
  <c r="AK5456" i="8"/>
  <c r="AR5456" i="8"/>
  <c r="AG3202" i="8"/>
  <c r="AN3202" i="8"/>
  <c r="AI3202" i="8"/>
  <c r="AE4378" i="8"/>
  <c r="AP4378" i="8"/>
  <c r="AH4378" i="8"/>
  <c r="AP4966" i="8"/>
  <c r="AM4966" i="8"/>
  <c r="AN4966" i="8"/>
  <c r="AO4966" i="8"/>
  <c r="Z4966" i="8"/>
  <c r="AK3251" i="8"/>
  <c r="Z3251" i="8"/>
  <c r="AE6877" i="8"/>
  <c r="AI6877" i="8"/>
  <c r="AP3055" i="8"/>
  <c r="AN4329" i="8"/>
  <c r="AL5554" i="8"/>
  <c r="AC5554" i="8"/>
  <c r="AQ5554" i="8"/>
  <c r="AI5554" i="8"/>
  <c r="Z5456" i="8"/>
  <c r="AI5456" i="8"/>
  <c r="AJ5456" i="8"/>
  <c r="AJ3202" i="8"/>
  <c r="AL3202" i="8"/>
  <c r="AA3202" i="8"/>
  <c r="AK4378" i="8"/>
  <c r="AA4378" i="8"/>
  <c r="AN4378" i="8"/>
  <c r="AI4378" i="8"/>
  <c r="AB4966" i="8"/>
  <c r="AH4966" i="8"/>
  <c r="AJ4966" i="8"/>
  <c r="AA4966" i="8"/>
  <c r="AG3251" i="8"/>
  <c r="AB6877" i="8"/>
  <c r="AM997" i="8"/>
  <c r="AN5799" i="8"/>
  <c r="Z5113" i="8"/>
  <c r="AH1781" i="8"/>
  <c r="AJ6338" i="8"/>
  <c r="AN6338" i="8"/>
  <c r="AG6338" i="8"/>
  <c r="AK6338" i="8"/>
  <c r="AD6338" i="8"/>
  <c r="AI6338" i="8"/>
  <c r="AC4231" i="8"/>
  <c r="AF4231" i="8"/>
  <c r="AK4231" i="8"/>
  <c r="AD4231" i="8"/>
  <c r="AI4231" i="8"/>
  <c r="AG4231" i="8"/>
  <c r="AO4231" i="8"/>
  <c r="AL4231" i="8"/>
  <c r="AP4231" i="8"/>
  <c r="AE4231" i="8"/>
  <c r="AH4231" i="8"/>
  <c r="AA5113" i="8"/>
  <c r="AN5113" i="8"/>
  <c r="AR1879" i="8"/>
  <c r="AO6044" i="8"/>
  <c r="AQ4231" i="8"/>
  <c r="AP1781" i="8"/>
  <c r="AO1879" i="8"/>
  <c r="AN4231" i="8"/>
  <c r="AM6338" i="8"/>
  <c r="AL5113" i="8"/>
  <c r="AQ5113" i="8"/>
  <c r="AP5113" i="8"/>
  <c r="AJ4231" i="8"/>
  <c r="AR6338" i="8"/>
  <c r="AA4231" i="8"/>
  <c r="AR1781" i="8"/>
  <c r="Z5505" i="8"/>
  <c r="AK1438" i="8"/>
  <c r="AI1438" i="8"/>
  <c r="AQ1438" i="8"/>
  <c r="AL1438" i="8"/>
  <c r="AJ1438" i="8"/>
  <c r="AH1438" i="8"/>
  <c r="AN1438" i="8"/>
  <c r="AG1438" i="8"/>
  <c r="AJ3349" i="8"/>
  <c r="AK3349" i="8"/>
  <c r="AR3349" i="8"/>
  <c r="AC3349" i="8"/>
  <c r="AA5799" i="8"/>
  <c r="AL5799" i="8"/>
  <c r="AG5799" i="8"/>
  <c r="AM5799" i="8"/>
  <c r="AK5799" i="8"/>
  <c r="AJ5799" i="8"/>
  <c r="AG5113" i="8"/>
  <c r="AP1879" i="8"/>
  <c r="AG3349" i="8"/>
  <c r="AQ3349" i="8"/>
  <c r="AM1879" i="8"/>
  <c r="AA1438" i="8"/>
  <c r="AG1781" i="8"/>
  <c r="AG6926" i="8"/>
  <c r="AK5407" i="8"/>
  <c r="AM5113" i="8"/>
  <c r="AB1879" i="8"/>
  <c r="AN6044" i="8"/>
  <c r="AM4231" i="8"/>
  <c r="AO1781" i="8"/>
  <c r="AI5113" i="8"/>
  <c r="AI1879" i="8"/>
  <c r="AC1879" i="8"/>
  <c r="AJ1781" i="8"/>
  <c r="AJ5113" i="8"/>
  <c r="AB997" i="8"/>
  <c r="AH5799" i="8"/>
  <c r="Z4231" i="8"/>
  <c r="Z1438" i="8"/>
  <c r="AL6338" i="8"/>
  <c r="AM5064" i="8"/>
  <c r="AK6926" i="8"/>
  <c r="AO4329" i="8"/>
  <c r="AE4329" i="8"/>
  <c r="AH4329" i="8"/>
  <c r="AC4329" i="8"/>
  <c r="AB4329" i="8"/>
  <c r="AG1879" i="8"/>
  <c r="AL1879" i="8"/>
  <c r="AA1879" i="8"/>
  <c r="AH5211" i="8"/>
  <c r="AE5211" i="8"/>
  <c r="AC5211" i="8"/>
  <c r="AK5211" i="8"/>
  <c r="Z5211" i="8"/>
  <c r="AD5211" i="8"/>
  <c r="AF5211" i="8"/>
  <c r="AJ5211" i="8"/>
  <c r="AR5211" i="8"/>
  <c r="AI1781" i="8"/>
  <c r="AK1781" i="8"/>
  <c r="AE1781" i="8"/>
  <c r="AM1781" i="8"/>
  <c r="Z1781" i="8"/>
  <c r="AQ1781" i="8"/>
  <c r="AJ6877" i="8"/>
  <c r="AG6877" i="8"/>
  <c r="AF3251" i="8"/>
  <c r="AJ3251" i="8"/>
  <c r="AI3251" i="8"/>
  <c r="AR5113" i="8"/>
  <c r="AE5113" i="8"/>
  <c r="AA5554" i="8"/>
  <c r="AP5554" i="8"/>
  <c r="AJ5554" i="8"/>
  <c r="AB5554" i="8"/>
  <c r="AF5456" i="8"/>
  <c r="AG5456" i="8"/>
  <c r="AA5456" i="8"/>
  <c r="AB5456" i="8"/>
  <c r="AN5750" i="8"/>
  <c r="AK3202" i="8"/>
  <c r="AO3202" i="8"/>
  <c r="AB3055" i="8"/>
  <c r="AQ4378" i="8"/>
  <c r="AJ4378" i="8"/>
  <c r="AF4378" i="8"/>
  <c r="AG5505" i="8"/>
  <c r="AO3251" i="8"/>
  <c r="AA3251" i="8"/>
  <c r="Z6877" i="8"/>
  <c r="AG5162" i="8"/>
  <c r="AP5162" i="8"/>
  <c r="AG3300" i="8"/>
  <c r="AH3300" i="8"/>
  <c r="AC6779" i="8"/>
  <c r="AN6779" i="8"/>
  <c r="AL6779" i="8"/>
  <c r="AH7024" i="8"/>
  <c r="AM6044" i="8"/>
  <c r="AQ5064" i="8"/>
  <c r="AC4770" i="8"/>
  <c r="AN5995" i="8"/>
  <c r="AF5407" i="8"/>
  <c r="AF605" i="8"/>
  <c r="AI5358" i="8"/>
  <c r="AM5309" i="8"/>
  <c r="AC5505" i="8"/>
  <c r="AC5897" i="8"/>
  <c r="AA5750" i="8"/>
  <c r="AN5162" i="8"/>
  <c r="AA5162" i="8"/>
  <c r="AQ5162" i="8"/>
  <c r="AM5162" i="8"/>
  <c r="AE5162" i="8"/>
  <c r="AF5162" i="8"/>
  <c r="Z5162" i="8"/>
  <c r="AB5162" i="8"/>
  <c r="AL5162" i="8"/>
  <c r="AA6877" i="8"/>
  <c r="AM6877" i="8"/>
  <c r="AN6877" i="8"/>
  <c r="AH6877" i="8"/>
  <c r="AQ6877" i="8"/>
  <c r="AR6877" i="8"/>
  <c r="AK6877" i="8"/>
  <c r="AL6877" i="8"/>
  <c r="AD6877" i="8"/>
  <c r="AC3153" i="8"/>
  <c r="AK3153" i="8"/>
  <c r="AE997" i="8"/>
  <c r="AC997" i="8"/>
  <c r="AP997" i="8"/>
  <c r="AQ6779" i="8"/>
  <c r="AM6779" i="8"/>
  <c r="AA6779" i="8"/>
  <c r="AB6779" i="8"/>
  <c r="AJ6779" i="8"/>
  <c r="Z6779" i="8"/>
  <c r="AG6779" i="8"/>
  <c r="AK6779" i="8"/>
  <c r="AI6779" i="8"/>
  <c r="AF5799" i="8"/>
  <c r="AR5799" i="8"/>
  <c r="Z5799" i="8"/>
  <c r="AQ5799" i="8"/>
  <c r="AC5799" i="8"/>
  <c r="AI5799" i="8"/>
  <c r="AE5799" i="8"/>
  <c r="AB5799" i="8"/>
  <c r="AP5799" i="8"/>
  <c r="AD5799" i="8"/>
  <c r="AI605" i="8"/>
  <c r="Z605" i="8"/>
  <c r="AB6338" i="8"/>
  <c r="Z6338" i="8"/>
  <c r="AQ6338" i="8"/>
  <c r="AP6338" i="8"/>
  <c r="AE6338" i="8"/>
  <c r="AC6338" i="8"/>
  <c r="AO6338" i="8"/>
  <c r="AH6338" i="8"/>
  <c r="AA6338" i="8"/>
  <c r="AF6338" i="8"/>
  <c r="AA5064" i="8"/>
  <c r="AJ5064" i="8"/>
  <c r="AJ6926" i="8"/>
  <c r="AB6926" i="8"/>
  <c r="AC5946" i="8"/>
  <c r="AE5946" i="8"/>
  <c r="AQ5946" i="8"/>
  <c r="AL5946" i="8"/>
  <c r="AO5946" i="8"/>
  <c r="AN1781" i="8"/>
  <c r="AA1781" i="8"/>
  <c r="AD1781" i="8"/>
  <c r="AF1781" i="8"/>
  <c r="AL1781" i="8"/>
  <c r="AC1781" i="8"/>
  <c r="AB1781" i="8"/>
  <c r="AE1879" i="8"/>
  <c r="Z1879" i="8"/>
  <c r="AH1879" i="8"/>
  <c r="AN1879" i="8"/>
  <c r="Z3300" i="8"/>
  <c r="AA3300" i="8"/>
  <c r="AK3300" i="8"/>
  <c r="AJ3300" i="8"/>
  <c r="AF3300" i="8"/>
  <c r="AR3300" i="8"/>
  <c r="AK5358" i="8"/>
  <c r="AD5358" i="8"/>
  <c r="AJ5358" i="8"/>
  <c r="AB5358" i="8"/>
  <c r="AE5358" i="8"/>
  <c r="AC5407" i="8"/>
  <c r="AB5407" i="8"/>
  <c r="AI5407" i="8"/>
  <c r="AP5407" i="8"/>
  <c r="AD5113" i="8"/>
  <c r="AB5113" i="8"/>
  <c r="AO5113" i="8"/>
  <c r="AF5113" i="8"/>
  <c r="AC6828" i="8"/>
  <c r="Z6828" i="8"/>
  <c r="AD6828" i="8"/>
  <c r="AQ6828" i="8"/>
  <c r="AE6828" i="8"/>
  <c r="AH6828" i="8"/>
  <c r="AK6828" i="8"/>
  <c r="AG6828" i="8"/>
  <c r="AL6828" i="8"/>
  <c r="AF6828" i="8"/>
  <c r="AB6828" i="8"/>
  <c r="AM6828" i="8"/>
  <c r="AR6828" i="8"/>
  <c r="AO6828" i="8"/>
  <c r="AI6828" i="8"/>
  <c r="AC5113" i="8"/>
  <c r="AP6877" i="8"/>
  <c r="AQ1879" i="8"/>
  <c r="AG4721" i="8"/>
  <c r="AN5260" i="8"/>
  <c r="AI752" i="8"/>
  <c r="AL5701" i="8"/>
  <c r="Z6975" i="8"/>
  <c r="AF21" i="2"/>
  <c r="AE21" i="2"/>
  <c r="AD195" i="2" s="1"/>
  <c r="V195" i="2"/>
  <c r="R195" i="2"/>
  <c r="O1960" i="8"/>
  <c r="E1960" i="8"/>
  <c r="O1959" i="8"/>
  <c r="E1959" i="8"/>
  <c r="FO1948" i="8"/>
  <c r="FN1948" i="8"/>
  <c r="FM1948" i="8"/>
  <c r="FL1948" i="8"/>
  <c r="FK1948" i="8"/>
  <c r="FJ1948" i="8"/>
  <c r="FI1948" i="8"/>
  <c r="FH1948" i="8"/>
  <c r="FG1948" i="8"/>
  <c r="FF1948" i="8"/>
  <c r="FO1947" i="8"/>
  <c r="FN1947" i="8"/>
  <c r="FM1947" i="8"/>
  <c r="FL1947" i="8"/>
  <c r="FK1947" i="8"/>
  <c r="FJ1947" i="8"/>
  <c r="FI1947" i="8"/>
  <c r="FH1947" i="8"/>
  <c r="FG1947" i="8"/>
  <c r="FF1947" i="8"/>
  <c r="FO1946" i="8"/>
  <c r="FN1946" i="8"/>
  <c r="FM1946" i="8"/>
  <c r="FL1946" i="8"/>
  <c r="FK1946" i="8"/>
  <c r="FJ1946" i="8"/>
  <c r="FI1946" i="8"/>
  <c r="FH1946" i="8"/>
  <c r="FG1946" i="8"/>
  <c r="FF1946" i="8"/>
  <c r="FO1945" i="8"/>
  <c r="FN1945" i="8"/>
  <c r="FM1945" i="8"/>
  <c r="FL1945" i="8"/>
  <c r="FK1945" i="8"/>
  <c r="FJ1945" i="8"/>
  <c r="FI1945" i="8"/>
  <c r="FH1945" i="8"/>
  <c r="FG1945" i="8"/>
  <c r="FF1945" i="8"/>
  <c r="DG1929" i="8"/>
  <c r="DB1929" i="8"/>
  <c r="CW1929" i="8"/>
  <c r="CR1929" i="8"/>
  <c r="CM1929" i="8"/>
  <c r="CH1929" i="8"/>
  <c r="CC1929" i="8"/>
  <c r="BX1929" i="8"/>
  <c r="BS1929" i="8"/>
  <c r="BN1929" i="8"/>
  <c r="Y1928" i="8"/>
  <c r="FO331" i="8"/>
  <c r="FN331" i="8"/>
  <c r="FM331" i="8"/>
  <c r="FL331" i="8"/>
  <c r="FK331" i="8"/>
  <c r="FJ331" i="8"/>
  <c r="FI331" i="8"/>
  <c r="FH331" i="8"/>
  <c r="FG331" i="8"/>
  <c r="FF331" i="8"/>
  <c r="FO330" i="8"/>
  <c r="FN330" i="8"/>
  <c r="FM330" i="8"/>
  <c r="FL330" i="8"/>
  <c r="FK330" i="8"/>
  <c r="FJ330" i="8"/>
  <c r="FI330" i="8"/>
  <c r="FH330" i="8"/>
  <c r="FG330" i="8"/>
  <c r="FF330" i="8"/>
  <c r="FO329" i="8"/>
  <c r="FN329" i="8"/>
  <c r="FM329" i="8"/>
  <c r="FL329" i="8"/>
  <c r="FK329" i="8"/>
  <c r="FJ329" i="8"/>
  <c r="FI329" i="8"/>
  <c r="FH329" i="8"/>
  <c r="FG329" i="8"/>
  <c r="FF329" i="8"/>
  <c r="FO328" i="8"/>
  <c r="FN328" i="8"/>
  <c r="FM328" i="8"/>
  <c r="FL328" i="8"/>
  <c r="FK328" i="8"/>
  <c r="FJ328" i="8"/>
  <c r="FI328" i="8"/>
  <c r="FH328" i="8"/>
  <c r="FG328" i="8"/>
  <c r="FF328" i="8"/>
  <c r="O392" i="8"/>
  <c r="E392" i="8"/>
  <c r="O391" i="8"/>
  <c r="E391" i="8"/>
  <c r="DG312" i="8"/>
  <c r="DB312" i="8"/>
  <c r="CW312" i="8"/>
  <c r="CR312" i="8"/>
  <c r="CM312" i="8"/>
  <c r="CH312" i="8"/>
  <c r="CC312" i="8"/>
  <c r="BX312" i="8"/>
  <c r="BS312" i="8"/>
  <c r="I102" i="2"/>
  <c r="I101" i="2"/>
  <c r="I100" i="2"/>
  <c r="I99" i="2"/>
  <c r="I98" i="2"/>
  <c r="I97" i="2"/>
  <c r="I96" i="2"/>
  <c r="AB195" i="2"/>
  <c r="Z195" i="2"/>
  <c r="X195" i="2"/>
  <c r="T195" i="2"/>
  <c r="P195" i="2"/>
  <c r="N195" i="2"/>
  <c r="L195" i="2"/>
  <c r="J195" i="2"/>
  <c r="O7203" i="8"/>
  <c r="E7203" i="8"/>
  <c r="O7202" i="8"/>
  <c r="E7202" i="8"/>
  <c r="AP7171" i="8"/>
  <c r="AO7171" i="8"/>
  <c r="AN7171" i="8"/>
  <c r="AM7171" i="8"/>
  <c r="AL7171" i="8"/>
  <c r="AI7171" i="8"/>
  <c r="O3871" i="8"/>
  <c r="E3871" i="8"/>
  <c r="O3870" i="8"/>
  <c r="E3870" i="8"/>
  <c r="AQ3839" i="8"/>
  <c r="AP3839" i="8"/>
  <c r="AO3839" i="8"/>
  <c r="AM3839" i="8"/>
  <c r="AL3839" i="8"/>
  <c r="AK3839" i="8"/>
  <c r="AI3839" i="8"/>
  <c r="AH3839" i="8"/>
  <c r="AG3839" i="8"/>
  <c r="AE3839" i="8"/>
  <c r="AD3839" i="8"/>
  <c r="AC3839" i="8"/>
  <c r="AA3839" i="8"/>
  <c r="Z3839" i="8"/>
  <c r="O3822" i="8"/>
  <c r="E3822" i="8"/>
  <c r="O3821" i="8"/>
  <c r="E3821" i="8"/>
  <c r="O3773" i="8"/>
  <c r="E3773" i="8"/>
  <c r="O3772" i="8"/>
  <c r="E3772" i="8"/>
  <c r="O3724" i="8"/>
  <c r="E3724" i="8"/>
  <c r="O3723" i="8"/>
  <c r="E3723" i="8"/>
  <c r="AP3692" i="8"/>
  <c r="AM3692" i="8"/>
  <c r="AE3692" i="8"/>
  <c r="AD3692" i="8"/>
  <c r="AC3692" i="8"/>
  <c r="AB3692" i="8"/>
  <c r="O3675" i="8"/>
  <c r="E3675" i="8"/>
  <c r="O3674" i="8"/>
  <c r="E3674" i="8"/>
  <c r="AJ3643" i="8"/>
  <c r="AE3643" i="8"/>
  <c r="AD3643" i="8"/>
  <c r="AC3643" i="8"/>
  <c r="AB3643" i="8"/>
  <c r="O3626" i="8"/>
  <c r="E3626" i="8"/>
  <c r="O3625" i="8"/>
  <c r="E3625" i="8"/>
  <c r="O3577" i="8"/>
  <c r="E3577" i="8"/>
  <c r="O3576" i="8"/>
  <c r="E3576" i="8"/>
  <c r="O3528" i="8"/>
  <c r="E3528" i="8"/>
  <c r="O3527" i="8"/>
  <c r="E3527" i="8"/>
  <c r="O3479" i="8"/>
  <c r="E3479" i="8"/>
  <c r="O3478" i="8"/>
  <c r="E3478" i="8"/>
  <c r="O3430" i="8"/>
  <c r="E3430" i="8"/>
  <c r="O3429" i="8"/>
  <c r="E3429" i="8"/>
  <c r="O3381" i="8"/>
  <c r="E3381" i="8"/>
  <c r="O3380" i="8"/>
  <c r="E3380" i="8"/>
  <c r="AP3349" i="8"/>
  <c r="AO3349" i="8"/>
  <c r="AN3349" i="8"/>
  <c r="AM3349" i="8"/>
  <c r="AL3349" i="8"/>
  <c r="AI3349" i="8"/>
  <c r="AH3349" i="8"/>
  <c r="AF3349" i="8"/>
  <c r="AE3349" i="8"/>
  <c r="AD3349" i="8"/>
  <c r="AB3349" i="8"/>
  <c r="AA3349" i="8"/>
  <c r="Z3349" i="8"/>
  <c r="O3332" i="8"/>
  <c r="E3332" i="8"/>
  <c r="O3331" i="8"/>
  <c r="E3331" i="8"/>
  <c r="AP3300" i="8"/>
  <c r="AM3300" i="8"/>
  <c r="AE3300" i="8"/>
  <c r="AD3300" i="8"/>
  <c r="AC3300" i="8"/>
  <c r="AB3300" i="8"/>
  <c r="O3283" i="8"/>
  <c r="E3283" i="8"/>
  <c r="O3282" i="8"/>
  <c r="E3282" i="8"/>
  <c r="AP3251" i="8"/>
  <c r="AM3251" i="8"/>
  <c r="AE3251" i="8"/>
  <c r="AD3251" i="8"/>
  <c r="AC3251" i="8"/>
  <c r="AB3251" i="8"/>
  <c r="O3234" i="8"/>
  <c r="E3234" i="8"/>
  <c r="O3233" i="8"/>
  <c r="E3233" i="8"/>
  <c r="AP3202" i="8"/>
  <c r="AM3202" i="8"/>
  <c r="AE3202" i="8"/>
  <c r="AD3202" i="8"/>
  <c r="AC3202" i="8"/>
  <c r="AB3202" i="8"/>
  <c r="O3185" i="8"/>
  <c r="E3185" i="8"/>
  <c r="O3184" i="8"/>
  <c r="E3184" i="8"/>
  <c r="AR3153" i="8"/>
  <c r="AQ3153" i="8"/>
  <c r="AP3153" i="8"/>
  <c r="AO3153" i="8"/>
  <c r="AN3153" i="8"/>
  <c r="AM3153" i="8"/>
  <c r="AJ3153" i="8"/>
  <c r="AI3153" i="8"/>
  <c r="AH3153" i="8"/>
  <c r="AE3153" i="8"/>
  <c r="AB3153" i="8"/>
  <c r="AA3153" i="8"/>
  <c r="Z3153" i="8"/>
  <c r="L3147" i="8"/>
  <c r="E3147" i="8"/>
  <c r="O3136" i="8"/>
  <c r="E3136" i="8"/>
  <c r="O3135" i="8"/>
  <c r="E3135" i="8"/>
  <c r="L3098" i="8"/>
  <c r="E3098" i="8"/>
  <c r="O3087" i="8"/>
  <c r="E3087" i="8"/>
  <c r="O3086" i="8"/>
  <c r="E3086" i="8"/>
  <c r="AG3055" i="8"/>
  <c r="AF3055" i="8"/>
  <c r="AR3055" i="8"/>
  <c r="AQ3055" i="8"/>
  <c r="AO3055" i="8"/>
  <c r="AN3055" i="8"/>
  <c r="AL3055" i="8"/>
  <c r="AJ3055" i="8"/>
  <c r="AI3055" i="8"/>
  <c r="AH3055" i="8"/>
  <c r="AA3055" i="8"/>
  <c r="Z3055" i="8"/>
  <c r="O3038" i="8"/>
  <c r="E3038" i="8"/>
  <c r="O3037" i="8"/>
  <c r="E3037" i="8"/>
  <c r="AQ3006" i="8"/>
  <c r="AM3006" i="8"/>
  <c r="AH3006" i="8"/>
  <c r="AB3006" i="8"/>
  <c r="O2989" i="8"/>
  <c r="E2989" i="8"/>
  <c r="O2988" i="8"/>
  <c r="E2988" i="8"/>
  <c r="O2940" i="8"/>
  <c r="E2940" i="8"/>
  <c r="O2939" i="8"/>
  <c r="E2939" i="8"/>
  <c r="O2891" i="8"/>
  <c r="E2891" i="8"/>
  <c r="O2890" i="8"/>
  <c r="E2890" i="8"/>
  <c r="O2842" i="8"/>
  <c r="E2842" i="8"/>
  <c r="O2841" i="8"/>
  <c r="E2841" i="8"/>
  <c r="AR2810" i="8"/>
  <c r="AQ2810" i="8"/>
  <c r="AP2810" i="8"/>
  <c r="AO2810" i="8"/>
  <c r="AN2810" i="8"/>
  <c r="AM2810" i="8"/>
  <c r="AL2810" i="8"/>
  <c r="AK2810" i="8"/>
  <c r="AJ2810" i="8"/>
  <c r="AI2810" i="8"/>
  <c r="AH2810" i="8"/>
  <c r="AG2810" i="8"/>
  <c r="AF2810" i="8"/>
  <c r="AE2810" i="8"/>
  <c r="AD2810" i="8"/>
  <c r="AC2810" i="8"/>
  <c r="AB2810" i="8"/>
  <c r="AA2810" i="8"/>
  <c r="Z2810" i="8"/>
  <c r="O2793" i="8"/>
  <c r="E2793" i="8"/>
  <c r="O2792" i="8"/>
  <c r="E2792" i="8"/>
  <c r="O2744" i="8"/>
  <c r="E2744" i="8"/>
  <c r="O2743" i="8"/>
  <c r="E2743" i="8"/>
  <c r="AR2712" i="8"/>
  <c r="AQ2712" i="8"/>
  <c r="AP2712" i="8"/>
  <c r="AO2712" i="8"/>
  <c r="AN2712" i="8"/>
  <c r="AM2712" i="8"/>
  <c r="AL2712" i="8"/>
  <c r="AK2712" i="8"/>
  <c r="AJ2712" i="8"/>
  <c r="AI2712" i="8"/>
  <c r="AH2712" i="8"/>
  <c r="AG2712" i="8"/>
  <c r="AF2712" i="8"/>
  <c r="AE2712" i="8"/>
  <c r="AD2712" i="8"/>
  <c r="AC2712" i="8"/>
  <c r="AB2712" i="8"/>
  <c r="AA2712" i="8"/>
  <c r="Z2712" i="8"/>
  <c r="O2695" i="8"/>
  <c r="E2695" i="8"/>
  <c r="O2694" i="8"/>
  <c r="E2694" i="8"/>
  <c r="O2646" i="8"/>
  <c r="E2646" i="8"/>
  <c r="O2645" i="8"/>
  <c r="E2645" i="8"/>
  <c r="O2597" i="8"/>
  <c r="E2597" i="8"/>
  <c r="O2596" i="8"/>
  <c r="E2596" i="8"/>
  <c r="O2548" i="8"/>
  <c r="E2548" i="8"/>
  <c r="O2547" i="8"/>
  <c r="E2547" i="8"/>
  <c r="O2499" i="8"/>
  <c r="E2499" i="8"/>
  <c r="O2498" i="8"/>
  <c r="E2498" i="8"/>
  <c r="O2450" i="8"/>
  <c r="E2450" i="8"/>
  <c r="O2449" i="8"/>
  <c r="E2449" i="8"/>
  <c r="O2401" i="8"/>
  <c r="E2401" i="8"/>
  <c r="O2400" i="8"/>
  <c r="E2400" i="8"/>
  <c r="O2352" i="8"/>
  <c r="E2352" i="8"/>
  <c r="O2351" i="8"/>
  <c r="E2351" i="8"/>
  <c r="AN2320" i="8"/>
  <c r="AL2320" i="8"/>
  <c r="AI2320" i="8"/>
  <c r="AH2320" i="8"/>
  <c r="AF2320" i="8"/>
  <c r="AA2320" i="8"/>
  <c r="Z2320" i="8"/>
  <c r="O2303" i="8"/>
  <c r="E2303" i="8"/>
  <c r="O2302" i="8"/>
  <c r="E2302" i="8"/>
  <c r="O2254" i="8"/>
  <c r="E2254" i="8"/>
  <c r="O2253" i="8"/>
  <c r="E2253" i="8"/>
  <c r="O2205" i="8"/>
  <c r="E2205" i="8"/>
  <c r="O2204" i="8"/>
  <c r="E2204" i="8"/>
  <c r="O2156" i="8"/>
  <c r="E2156" i="8"/>
  <c r="O2155" i="8"/>
  <c r="E2155" i="8"/>
  <c r="O2107" i="8"/>
  <c r="E2107" i="8"/>
  <c r="O2106" i="8"/>
  <c r="E2106" i="8"/>
  <c r="O2058" i="8"/>
  <c r="E2058" i="8"/>
  <c r="O2057" i="8"/>
  <c r="E2057" i="8"/>
  <c r="O2009" i="8"/>
  <c r="E2009" i="8"/>
  <c r="O2008" i="8"/>
  <c r="E2008" i="8"/>
  <c r="O1764" i="8"/>
  <c r="E1764" i="8"/>
  <c r="O1763" i="8"/>
  <c r="E1763" i="8"/>
  <c r="AR1732" i="8"/>
  <c r="AQ1732" i="8"/>
  <c r="AP1732" i="8"/>
  <c r="AN1732" i="8"/>
  <c r="AM1732" i="8"/>
  <c r="AL1732" i="8"/>
  <c r="AJ1732" i="8"/>
  <c r="AI1732" i="8"/>
  <c r="AH1732" i="8"/>
  <c r="AG1732" i="8"/>
  <c r="AF1732" i="8"/>
  <c r="AE1732" i="8"/>
  <c r="AD1732" i="8"/>
  <c r="AC1732" i="8"/>
  <c r="O1715" i="8"/>
  <c r="E1715" i="8"/>
  <c r="O1714" i="8"/>
  <c r="E1714" i="8"/>
  <c r="O1666" i="8"/>
  <c r="E1666" i="8"/>
  <c r="O1665" i="8"/>
  <c r="E1665" i="8"/>
  <c r="O1617" i="8"/>
  <c r="E1617" i="8"/>
  <c r="O1616" i="8"/>
  <c r="E1616" i="8"/>
  <c r="O1568" i="8"/>
  <c r="E1568" i="8"/>
  <c r="O1567" i="8"/>
  <c r="E1567" i="8"/>
  <c r="O1519" i="8"/>
  <c r="E1519" i="8"/>
  <c r="O1518" i="8"/>
  <c r="E1518" i="8"/>
  <c r="O1470" i="8"/>
  <c r="E1470" i="8"/>
  <c r="O1469" i="8"/>
  <c r="E1469" i="8"/>
  <c r="AP1438" i="8"/>
  <c r="AM1438" i="8"/>
  <c r="AE1438" i="8"/>
  <c r="AD1438" i="8"/>
  <c r="AC1438" i="8"/>
  <c r="AB1438" i="8"/>
  <c r="O1421" i="8"/>
  <c r="E1421" i="8"/>
  <c r="O1420" i="8"/>
  <c r="E1420" i="8"/>
  <c r="O1372" i="8"/>
  <c r="E1372" i="8"/>
  <c r="O1371" i="8"/>
  <c r="E1371" i="8"/>
  <c r="U1359" i="8"/>
  <c r="U1358" i="8"/>
  <c r="U1357" i="8"/>
  <c r="U1356" i="8"/>
  <c r="U1355" i="8"/>
  <c r="U1354" i="8"/>
  <c r="U1353" i="8"/>
  <c r="U1352" i="8"/>
  <c r="U1351" i="8"/>
  <c r="U1350" i="8"/>
  <c r="U1349" i="8"/>
  <c r="U1348" i="8"/>
  <c r="U1347" i="8"/>
  <c r="U1346" i="8"/>
  <c r="U1345" i="8"/>
  <c r="U1344" i="8"/>
  <c r="U1343" i="8"/>
  <c r="U1342" i="8"/>
  <c r="U1341" i="8"/>
  <c r="U1340" i="8"/>
  <c r="O1323" i="8"/>
  <c r="E1323" i="8"/>
  <c r="O1322" i="8"/>
  <c r="E1322" i="8"/>
  <c r="O1127" i="8"/>
  <c r="E1127" i="8"/>
  <c r="O1126" i="8"/>
  <c r="E1126" i="8"/>
  <c r="Y1095" i="8"/>
  <c r="O343" i="8"/>
  <c r="E343" i="8"/>
  <c r="O342" i="8"/>
  <c r="E342" i="8"/>
  <c r="Y311" i="8"/>
  <c r="Z6926" i="8" l="1"/>
  <c r="AE6926" i="8"/>
  <c r="AH6926" i="8"/>
  <c r="AA6926" i="8"/>
  <c r="AR6926" i="8"/>
  <c r="AF6877" i="8"/>
  <c r="AO6926" i="8"/>
  <c r="AC6926" i="8"/>
  <c r="AJ7073" i="8"/>
  <c r="AQ6926" i="8"/>
  <c r="AL6926" i="8"/>
  <c r="AD6926" i="8"/>
  <c r="AF6926" i="8"/>
  <c r="AN6926" i="8"/>
  <c r="AI6926" i="8"/>
  <c r="AM6926" i="8"/>
  <c r="AO6877" i="8"/>
  <c r="AA1487" i="8"/>
  <c r="AE1487" i="8"/>
  <c r="AI1487" i="8"/>
  <c r="AM1487" i="8"/>
  <c r="AQ1487" i="8"/>
  <c r="Z3006" i="8"/>
  <c r="AO3006" i="8"/>
  <c r="AN4770" i="8"/>
  <c r="AD2418" i="8"/>
  <c r="AH2418" i="8"/>
  <c r="AM2418" i="8"/>
  <c r="AQ2418" i="8"/>
  <c r="AD3006" i="8"/>
  <c r="AJ3006" i="8"/>
  <c r="AB3839" i="8"/>
  <c r="AF3839" i="8"/>
  <c r="AJ3839" i="8"/>
  <c r="AN3839" i="8"/>
  <c r="AR3839" i="8"/>
  <c r="AE605" i="8"/>
  <c r="AQ5505" i="8"/>
  <c r="AL5995" i="8"/>
  <c r="AF7024" i="8"/>
  <c r="AA605" i="8"/>
  <c r="AF4770" i="8"/>
  <c r="AL6044" i="8"/>
  <c r="AD5505" i="8"/>
  <c r="AD6975" i="8"/>
  <c r="AH1536" i="8"/>
  <c r="AR1536" i="8"/>
  <c r="Z1585" i="8"/>
  <c r="AA5309" i="8"/>
  <c r="AN752" i="8"/>
  <c r="AR5995" i="8"/>
  <c r="AC5358" i="8"/>
  <c r="AE7024" i="8"/>
  <c r="AB6044" i="8"/>
  <c r="AC6044" i="8"/>
  <c r="AF5505" i="8"/>
  <c r="AB5505" i="8"/>
  <c r="AM1536" i="8"/>
  <c r="AA1585" i="8"/>
  <c r="AI507" i="8"/>
  <c r="AP752" i="8"/>
  <c r="AO5750" i="8"/>
  <c r="AH6044" i="8"/>
  <c r="AO5505" i="8"/>
  <c r="AK1046" i="8"/>
  <c r="AD1046" i="8"/>
  <c r="AI1046" i="8"/>
  <c r="AN1046" i="8"/>
  <c r="AE1046" i="8"/>
  <c r="Z1046" i="8"/>
  <c r="AJ1046" i="8"/>
  <c r="AA1046" i="8"/>
  <c r="AO1046" i="8"/>
  <c r="AQ7073" i="8"/>
  <c r="AC5309" i="8"/>
  <c r="AI7073" i="8"/>
  <c r="AI5309" i="8"/>
  <c r="AH605" i="8"/>
  <c r="AK605" i="8"/>
  <c r="AG605" i="8"/>
  <c r="AP605" i="8"/>
  <c r="AB605" i="8"/>
  <c r="AM5946" i="8"/>
  <c r="Z5946" i="8"/>
  <c r="AD5946" i="8"/>
  <c r="AP5946" i="8"/>
  <c r="AI5946" i="8"/>
  <c r="AF5946" i="8"/>
  <c r="AN5946" i="8"/>
  <c r="AH5064" i="8"/>
  <c r="AB5064" i="8"/>
  <c r="AD5064" i="8"/>
  <c r="AP5064" i="8"/>
  <c r="AC5064" i="8"/>
  <c r="AR5064" i="8"/>
  <c r="AL5064" i="8"/>
  <c r="AR5750" i="8"/>
  <c r="AO5358" i="8"/>
  <c r="AD605" i="8"/>
  <c r="AF1046" i="8"/>
  <c r="AN5064" i="8"/>
  <c r="AC7073" i="8"/>
  <c r="AF7073" i="8"/>
  <c r="AR7073" i="8"/>
  <c r="AC1487" i="8"/>
  <c r="AK1487" i="8"/>
  <c r="AO1487" i="8"/>
  <c r="AP1536" i="8"/>
  <c r="AQ1585" i="8"/>
  <c r="AB2418" i="8"/>
  <c r="AF2418" i="8"/>
  <c r="AJ2418" i="8"/>
  <c r="AO2418" i="8"/>
  <c r="AO5260" i="8"/>
  <c r="AM6975" i="8"/>
  <c r="AR5358" i="8"/>
  <c r="Z5358" i="8"/>
  <c r="AD5309" i="8"/>
  <c r="AG5946" i="8"/>
  <c r="AA5946" i="8"/>
  <c r="Z5064" i="8"/>
  <c r="AP6975" i="8"/>
  <c r="AM605" i="8"/>
  <c r="AR605" i="8"/>
  <c r="AE752" i="8"/>
  <c r="AK5897" i="8"/>
  <c r="AN5897" i="8"/>
  <c r="AE5897" i="8"/>
  <c r="AO5897" i="8"/>
  <c r="AL5897" i="8"/>
  <c r="AG5897" i="8"/>
  <c r="Z5897" i="8"/>
  <c r="AP5897" i="8"/>
  <c r="AF5897" i="8"/>
  <c r="AB5897" i="8"/>
  <c r="AD5897" i="8"/>
  <c r="AJ5897" i="8"/>
  <c r="AM5897" i="8"/>
  <c r="AI5897" i="8"/>
  <c r="AQ5897" i="8"/>
  <c r="AF3153" i="8"/>
  <c r="AG3153" i="8"/>
  <c r="AD3153" i="8"/>
  <c r="AK5995" i="8"/>
  <c r="AC5995" i="8"/>
  <c r="AD5995" i="8"/>
  <c r="AF5995" i="8"/>
  <c r="AE5995" i="8"/>
  <c r="AP5995" i="8"/>
  <c r="AH5995" i="8"/>
  <c r="AQ5995" i="8"/>
  <c r="AO5995" i="8"/>
  <c r="AB5995" i="8"/>
  <c r="AI5995" i="8"/>
  <c r="AJ5995" i="8"/>
  <c r="AA5995" i="8"/>
  <c r="AG5995" i="8"/>
  <c r="Z5995" i="8"/>
  <c r="AA6044" i="8"/>
  <c r="AP6044" i="8"/>
  <c r="AJ6044" i="8"/>
  <c r="AF6044" i="8"/>
  <c r="AH5946" i="8"/>
  <c r="AK5505" i="8"/>
  <c r="AR5897" i="8"/>
  <c r="AN605" i="8"/>
  <c r="AQ605" i="8"/>
  <c r="AQ5309" i="8"/>
  <c r="AB1046" i="8"/>
  <c r="AK5064" i="8"/>
  <c r="AG5064" i="8"/>
  <c r="AR5505" i="8"/>
  <c r="AK6044" i="8"/>
  <c r="AK7073" i="8"/>
  <c r="AE7073" i="8"/>
  <c r="AN7073" i="8"/>
  <c r="AI6044" i="8"/>
  <c r="AM5505" i="8"/>
  <c r="AB7073" i="8"/>
  <c r="AR6044" i="8"/>
  <c r="AA5897" i="8"/>
  <c r="AQ6044" i="8"/>
  <c r="AE5309" i="8"/>
  <c r="AN5309" i="8"/>
  <c r="AK5309" i="8"/>
  <c r="AJ5309" i="8"/>
  <c r="AR5309" i="8"/>
  <c r="AO5309" i="8"/>
  <c r="AL5309" i="8"/>
  <c r="AH5309" i="8"/>
  <c r="AL948" i="8"/>
  <c r="AO948" i="8"/>
  <c r="Z948" i="8"/>
  <c r="AE948" i="8"/>
  <c r="AI948" i="8"/>
  <c r="AR948" i="8"/>
  <c r="AP948" i="8"/>
  <c r="AB948" i="8"/>
  <c r="AC948" i="8"/>
  <c r="AK948" i="8"/>
  <c r="AH948" i="8"/>
  <c r="AG948" i="8"/>
  <c r="AQ948" i="8"/>
  <c r="AJ948" i="8"/>
  <c r="AM948" i="8"/>
  <c r="AN948" i="8"/>
  <c r="AF948" i="8"/>
  <c r="AD948" i="8"/>
  <c r="AC1046" i="8"/>
  <c r="AD7073" i="8"/>
  <c r="Z7073" i="8"/>
  <c r="AA7073" i="8"/>
  <c r="AB5309" i="8"/>
  <c r="AE6975" i="8"/>
  <c r="AG6632" i="8"/>
  <c r="AI6632" i="8"/>
  <c r="AK6632" i="8"/>
  <c r="AD6632" i="8"/>
  <c r="AF6632" i="8"/>
  <c r="AE6632" i="8"/>
  <c r="AJ6632" i="8"/>
  <c r="AN6632" i="8"/>
  <c r="AA6632" i="8"/>
  <c r="AP6632" i="8"/>
  <c r="AM6632" i="8"/>
  <c r="AC6632" i="8"/>
  <c r="AH6632" i="8"/>
  <c r="AL6632" i="8"/>
  <c r="AO6632" i="8"/>
  <c r="AQ6632" i="8"/>
  <c r="Z6632" i="8"/>
  <c r="AR6632" i="8"/>
  <c r="AB6632" i="8"/>
  <c r="AH5358" i="8"/>
  <c r="AF5358" i="8"/>
  <c r="AA5358" i="8"/>
  <c r="AN5358" i="8"/>
  <c r="AG5358" i="8"/>
  <c r="AM5358" i="8"/>
  <c r="AG5309" i="8"/>
  <c r="AE5064" i="8"/>
  <c r="AP7073" i="8"/>
  <c r="AO7073" i="8"/>
  <c r="AG1487" i="8"/>
  <c r="AQ1536" i="8"/>
  <c r="AR1585" i="8"/>
  <c r="AB6975" i="8"/>
  <c r="AL5358" i="8"/>
  <c r="AP5358" i="8"/>
  <c r="AF5309" i="8"/>
  <c r="AR5946" i="8"/>
  <c r="AB5946" i="8"/>
  <c r="AJ5946" i="8"/>
  <c r="AI5064" i="8"/>
  <c r="AJ6975" i="8"/>
  <c r="AL605" i="8"/>
  <c r="AJ605" i="8"/>
  <c r="AR752" i="8"/>
  <c r="AA948" i="8"/>
  <c r="AL5505" i="8"/>
  <c r="AN5505" i="8"/>
  <c r="AR5407" i="8"/>
  <c r="Z5407" i="8"/>
  <c r="AQ5407" i="8"/>
  <c r="AO5407" i="8"/>
  <c r="AE5407" i="8"/>
  <c r="AJ5407" i="8"/>
  <c r="AL5407" i="8"/>
  <c r="AD5407" i="8"/>
  <c r="AG5407" i="8"/>
  <c r="AH5407" i="8"/>
  <c r="AN5407" i="8"/>
  <c r="AM5407" i="8"/>
  <c r="AD5750" i="8"/>
  <c r="AE5750" i="8"/>
  <c r="AM5750" i="8"/>
  <c r="AL5750" i="8"/>
  <c r="AP5750" i="8"/>
  <c r="AK5750" i="8"/>
  <c r="AQ5750" i="8"/>
  <c r="AG5750" i="8"/>
  <c r="Z5750" i="8"/>
  <c r="AH5750" i="8"/>
  <c r="AB5750" i="8"/>
  <c r="AJ5750" i="8"/>
  <c r="AC5750" i="8"/>
  <c r="AI5750" i="8"/>
  <c r="AD4770" i="8"/>
  <c r="AM4770" i="8"/>
  <c r="AK4770" i="8"/>
  <c r="AL4770" i="8"/>
  <c r="AI4770" i="8"/>
  <c r="AG4770" i="8"/>
  <c r="Z4770" i="8"/>
  <c r="AE4770" i="8"/>
  <c r="AP4770" i="8"/>
  <c r="AA4770" i="8"/>
  <c r="AO4770" i="8"/>
  <c r="AR4770" i="8"/>
  <c r="AJ4770" i="8"/>
  <c r="AQ4770" i="8"/>
  <c r="AH4770" i="8"/>
  <c r="Z7024" i="8"/>
  <c r="AP7024" i="8"/>
  <c r="AG7024" i="8"/>
  <c r="AB7024" i="8"/>
  <c r="AC7024" i="8"/>
  <c r="AK7024" i="8"/>
  <c r="AI7024" i="8"/>
  <c r="AM7024" i="8"/>
  <c r="AO7024" i="8"/>
  <c r="AD7024" i="8"/>
  <c r="AR7024" i="8"/>
  <c r="AA7024" i="8"/>
  <c r="AJ7024" i="8"/>
  <c r="AQ7024" i="8"/>
  <c r="AL7024" i="8"/>
  <c r="AK5946" i="8"/>
  <c r="AA5407" i="8"/>
  <c r="AP5505" i="8"/>
  <c r="AF5750" i="8"/>
  <c r="AM5995" i="8"/>
  <c r="AH5897" i="8"/>
  <c r="AQ5358" i="8"/>
  <c r="AN7024" i="8"/>
  <c r="AO605" i="8"/>
  <c r="AC605" i="8"/>
  <c r="AB4770" i="8"/>
  <c r="AP5309" i="8"/>
  <c r="Z5309" i="8"/>
  <c r="AL1046" i="8"/>
  <c r="AF5064" i="8"/>
  <c r="AO5064" i="8"/>
  <c r="AE5505" i="8"/>
  <c r="AE6044" i="8"/>
  <c r="Z6044" i="8"/>
  <c r="AG7073" i="8"/>
  <c r="AH5505" i="8"/>
  <c r="AM7073" i="8"/>
  <c r="AH7073" i="8"/>
  <c r="AL7073" i="8"/>
  <c r="AG6044" i="8"/>
  <c r="AJ5505" i="8"/>
  <c r="AA5505" i="8"/>
  <c r="AD6044" i="8"/>
  <c r="AI5505" i="8"/>
  <c r="AG7171" i="8"/>
  <c r="AE7171" i="8"/>
  <c r="AF7171" i="8"/>
  <c r="AD7171" i="8"/>
  <c r="AA7171" i="8"/>
  <c r="AC7171" i="8"/>
  <c r="Z7171" i="8"/>
  <c r="AB7171" i="8"/>
  <c r="AK115" i="8"/>
  <c r="AH164" i="8"/>
  <c r="AK164" i="8"/>
  <c r="AM164" i="8"/>
  <c r="AN164" i="8"/>
  <c r="AC164" i="8"/>
  <c r="AE164" i="8"/>
  <c r="AG164" i="8"/>
  <c r="Z164" i="8"/>
  <c r="AO164" i="8"/>
  <c r="AA164" i="8"/>
  <c r="AD164" i="8"/>
  <c r="AQ164" i="8"/>
  <c r="AF164" i="8"/>
  <c r="AJ164" i="8"/>
  <c r="AP164" i="8"/>
  <c r="AB164" i="8"/>
  <c r="AL164" i="8"/>
  <c r="AI164" i="8"/>
  <c r="AR164" i="8"/>
  <c r="AJ6142" i="8"/>
  <c r="AG6142" i="8"/>
  <c r="Z6142" i="8"/>
  <c r="AF6142" i="8"/>
  <c r="AI6142" i="8"/>
  <c r="AH6142" i="8"/>
  <c r="AE6142" i="8"/>
  <c r="AM6142" i="8"/>
  <c r="AQ6142" i="8"/>
  <c r="AA6142" i="8"/>
  <c r="AO6142" i="8"/>
  <c r="AL6142" i="8"/>
  <c r="AK6142" i="8"/>
  <c r="AP6142" i="8"/>
  <c r="AN6142" i="8"/>
  <c r="AC6142" i="8"/>
  <c r="AD6142" i="8"/>
  <c r="AR6142" i="8"/>
  <c r="AB6142" i="8"/>
  <c r="AC4819" i="8"/>
  <c r="AM4819" i="8"/>
  <c r="AN4819" i="8"/>
  <c r="AA4819" i="8"/>
  <c r="AG4819" i="8"/>
  <c r="AI4819" i="8"/>
  <c r="Z4819" i="8"/>
  <c r="AP4819" i="8"/>
  <c r="AO4819" i="8"/>
  <c r="AH4819" i="8"/>
  <c r="AQ4819" i="8"/>
  <c r="AF4819" i="8"/>
  <c r="AR4819" i="8"/>
  <c r="AL4819" i="8"/>
  <c r="AJ4819" i="8"/>
  <c r="AD4819" i="8"/>
  <c r="AE4819" i="8"/>
  <c r="AK4819" i="8"/>
  <c r="AJ4280" i="8"/>
  <c r="AE4280" i="8"/>
  <c r="AM4280" i="8"/>
  <c r="AO4280" i="8"/>
  <c r="AI4280" i="8"/>
  <c r="AL4280" i="8"/>
  <c r="Z4280" i="8"/>
  <c r="AN4280" i="8"/>
  <c r="AP4280" i="8"/>
  <c r="AK4280" i="8"/>
  <c r="AD4280" i="8"/>
  <c r="AR4280" i="8"/>
  <c r="AG4280" i="8"/>
  <c r="AF4280" i="8"/>
  <c r="AQ4280" i="8"/>
  <c r="AC4280" i="8"/>
  <c r="AH4280" i="8"/>
  <c r="AA4280" i="8"/>
  <c r="AB4280" i="8"/>
  <c r="AG3006" i="8"/>
  <c r="AK3006" i="8"/>
  <c r="AP5260" i="8"/>
  <c r="AK5260" i="8"/>
  <c r="AQ5701" i="8"/>
  <c r="AK5701" i="8"/>
  <c r="AP5701" i="8"/>
  <c r="AO507" i="8"/>
  <c r="AJ4721" i="8"/>
  <c r="AC4721" i="8"/>
  <c r="Z1487" i="8"/>
  <c r="AD1487" i="8"/>
  <c r="AH1487" i="8"/>
  <c r="AL1487" i="8"/>
  <c r="AP1487" i="8"/>
  <c r="AC2418" i="8"/>
  <c r="AG2418" i="8"/>
  <c r="AL2418" i="8"/>
  <c r="AP2418" i="8"/>
  <c r="AC3006" i="8"/>
  <c r="AI3006" i="8"/>
  <c r="AN3006" i="8"/>
  <c r="AR3006" i="8"/>
  <c r="AN5652" i="8"/>
  <c r="AB5652" i="8"/>
  <c r="AM5652" i="8"/>
  <c r="AR5652" i="8"/>
  <c r="AH5652" i="8"/>
  <c r="AI5652" i="8"/>
  <c r="AA5652" i="8"/>
  <c r="AP5652" i="8"/>
  <c r="AQ5652" i="8"/>
  <c r="AD5652" i="8"/>
  <c r="AO5652" i="8"/>
  <c r="AC5652" i="8"/>
  <c r="AE5652" i="8"/>
  <c r="AG5652" i="8"/>
  <c r="AK5652" i="8"/>
  <c r="AJ5652" i="8"/>
  <c r="Z5652" i="8"/>
  <c r="AF5652" i="8"/>
  <c r="AL5652" i="8"/>
  <c r="AD752" i="8"/>
  <c r="AG752" i="8"/>
  <c r="AO752" i="8"/>
  <c r="Z752" i="8"/>
  <c r="AJ752" i="8"/>
  <c r="AL752" i="8"/>
  <c r="AM752" i="8"/>
  <c r="AK752" i="8"/>
  <c r="AF752" i="8"/>
  <c r="AK1732" i="8"/>
  <c r="AO1732" i="8"/>
  <c r="AF1830" i="8"/>
  <c r="AD1830" i="8"/>
  <c r="AJ1830" i="8"/>
  <c r="AM1830" i="8"/>
  <c r="AQ1830" i="8"/>
  <c r="AL1830" i="8"/>
  <c r="AN1830" i="8"/>
  <c r="AA1830" i="8"/>
  <c r="AG1830" i="8"/>
  <c r="AB1830" i="8"/>
  <c r="AO1830" i="8"/>
  <c r="AR1830" i="8"/>
  <c r="Z1830" i="8"/>
  <c r="AE1830" i="8"/>
  <c r="AI1830" i="8"/>
  <c r="AP1830" i="8"/>
  <c r="AC1830" i="8"/>
  <c r="AK1830" i="8"/>
  <c r="AH1830" i="8"/>
  <c r="AE1585" i="8"/>
  <c r="AG1585" i="8"/>
  <c r="AO1585" i="8"/>
  <c r="AC1585" i="8"/>
  <c r="AK1585" i="8"/>
  <c r="AN1585" i="8"/>
  <c r="AI1585" i="8"/>
  <c r="AH1585" i="8"/>
  <c r="AM1585" i="8"/>
  <c r="AL1585" i="8"/>
  <c r="AF1585" i="8"/>
  <c r="AB1585" i="8"/>
  <c r="AP1585" i="8"/>
  <c r="AJ1585" i="8"/>
  <c r="AD1585" i="8"/>
  <c r="AG6975" i="8"/>
  <c r="AJ5701" i="8"/>
  <c r="AH6975" i="8"/>
  <c r="AI4721" i="8"/>
  <c r="AH752" i="8"/>
  <c r="AQ752" i="8"/>
  <c r="AE5701" i="8"/>
  <c r="AN5701" i="8"/>
  <c r="AR5701" i="8"/>
  <c r="Z5701" i="8"/>
  <c r="AG5701" i="8"/>
  <c r="AO5701" i="8"/>
  <c r="AF5701" i="8"/>
  <c r="AB5701" i="8"/>
  <c r="AM5701" i="8"/>
  <c r="AO4427" i="8"/>
  <c r="AG4427" i="8"/>
  <c r="AN4427" i="8"/>
  <c r="AI4427" i="8"/>
  <c r="AC4427" i="8"/>
  <c r="AA4427" i="8"/>
  <c r="AF4427" i="8"/>
  <c r="AK4427" i="8"/>
  <c r="AB4427" i="8"/>
  <c r="AJ4427" i="8"/>
  <c r="AQ4427" i="8"/>
  <c r="AL4427" i="8"/>
  <c r="AM4427" i="8"/>
  <c r="AH4427" i="8"/>
  <c r="AE4427" i="8"/>
  <c r="AP4427" i="8"/>
  <c r="Z4427" i="8"/>
  <c r="AD4427" i="8"/>
  <c r="AR4427" i="8"/>
  <c r="AF507" i="8"/>
  <c r="AH507" i="8"/>
  <c r="AA507" i="8"/>
  <c r="Z507" i="8"/>
  <c r="AE507" i="8"/>
  <c r="AJ507" i="8"/>
  <c r="AD507" i="8"/>
  <c r="AA2418" i="8"/>
  <c r="AK2418" i="8"/>
  <c r="AQ5603" i="8"/>
  <c r="AB5603" i="8"/>
  <c r="AI5603" i="8"/>
  <c r="AM5603" i="8"/>
  <c r="AA5603" i="8"/>
  <c r="AC5603" i="8"/>
  <c r="AG5603" i="8"/>
  <c r="AJ5603" i="8"/>
  <c r="AO5603" i="8"/>
  <c r="AP5603" i="8"/>
  <c r="AL5603" i="8"/>
  <c r="AE5603" i="8"/>
  <c r="AK5603" i="8"/>
  <c r="AF5603" i="8"/>
  <c r="AH5603" i="8"/>
  <c r="Z5603" i="8"/>
  <c r="AR5603" i="8"/>
  <c r="AD5603" i="8"/>
  <c r="AN5603" i="8"/>
  <c r="AO4721" i="8"/>
  <c r="Z4721" i="8"/>
  <c r="AR4721" i="8"/>
  <c r="AD4721" i="8"/>
  <c r="AM4721" i="8"/>
  <c r="AK4721" i="8"/>
  <c r="AA4721" i="8"/>
  <c r="AH4721" i="8"/>
  <c r="AQ4721" i="8"/>
  <c r="AL4721" i="8"/>
  <c r="AA5701" i="8"/>
  <c r="AC5701" i="8"/>
  <c r="AB4819" i="8"/>
  <c r="AG507" i="8"/>
  <c r="AN4721" i="8"/>
  <c r="AF4721" i="8"/>
  <c r="AE4721" i="8"/>
  <c r="AB1487" i="8"/>
  <c r="AF1487" i="8"/>
  <c r="AJ1487" i="8"/>
  <c r="AN1487" i="8"/>
  <c r="AR1487" i="8"/>
  <c r="Z2418" i="8"/>
  <c r="AE2418" i="8"/>
  <c r="AI2418" i="8"/>
  <c r="AN2418" i="8"/>
  <c r="AR2418" i="8"/>
  <c r="AA3006" i="8"/>
  <c r="AE3006" i="8"/>
  <c r="AL3006" i="8"/>
  <c r="AP3006" i="8"/>
  <c r="AL6975" i="8"/>
  <c r="AA6975" i="8"/>
  <c r="AN6975" i="8"/>
  <c r="AF6975" i="8"/>
  <c r="AK6975" i="8"/>
  <c r="AI6975" i="8"/>
  <c r="AQ6975" i="8"/>
  <c r="Z5848" i="8"/>
  <c r="AK5848" i="8"/>
  <c r="AQ5848" i="8"/>
  <c r="AI5848" i="8"/>
  <c r="AA5848" i="8"/>
  <c r="AO5848" i="8"/>
  <c r="AD5848" i="8"/>
  <c r="AR5848" i="8"/>
  <c r="AM5848" i="8"/>
  <c r="AJ5848" i="8"/>
  <c r="AL5848" i="8"/>
  <c r="AP5848" i="8"/>
  <c r="AF5848" i="8"/>
  <c r="AH5848" i="8"/>
  <c r="AG5848" i="8"/>
  <c r="AN5848" i="8"/>
  <c r="AC5848" i="8"/>
  <c r="AB5848" i="8"/>
  <c r="AE5848" i="8"/>
  <c r="AF262" i="8"/>
  <c r="AK262" i="8"/>
  <c r="AG262" i="8"/>
  <c r="AR5260" i="8"/>
  <c r="AF5260" i="8"/>
  <c r="AD5260" i="8"/>
  <c r="AG5260" i="8"/>
  <c r="AJ5260" i="8"/>
  <c r="AI5260" i="8"/>
  <c r="AC5260" i="8"/>
  <c r="AH5260" i="8"/>
  <c r="AA5260" i="8"/>
  <c r="AL5260" i="8"/>
  <c r="Z5260" i="8"/>
  <c r="AB5260" i="8"/>
  <c r="AE5260" i="8"/>
  <c r="AQ5260" i="8"/>
  <c r="AJ1536" i="8"/>
  <c r="AA1536" i="8"/>
  <c r="AE1536" i="8"/>
  <c r="AO1536" i="8"/>
  <c r="AG1536" i="8"/>
  <c r="AD1536" i="8"/>
  <c r="AN1536" i="8"/>
  <c r="AF1536" i="8"/>
  <c r="AB1536" i="8"/>
  <c r="AC1536" i="8"/>
  <c r="AK1536" i="8"/>
  <c r="Z1536" i="8"/>
  <c r="AI1536" i="8"/>
  <c r="AL1536" i="8"/>
  <c r="AL4868" i="8"/>
  <c r="AI4868" i="8"/>
  <c r="AD4868" i="8"/>
  <c r="Z4868" i="8"/>
  <c r="AC4868" i="8"/>
  <c r="AN4868" i="8"/>
  <c r="AG4868" i="8"/>
  <c r="AE4868" i="8"/>
  <c r="AJ4868" i="8"/>
  <c r="AO4868" i="8"/>
  <c r="AM4868" i="8"/>
  <c r="AB4868" i="8"/>
  <c r="AK4868" i="8"/>
  <c r="AH4868" i="8"/>
  <c r="AR4868" i="8"/>
  <c r="AA4868" i="8"/>
  <c r="AQ4868" i="8"/>
  <c r="AF4868" i="8"/>
  <c r="AP4868" i="8"/>
  <c r="AC6975" i="8"/>
  <c r="AM5260" i="8"/>
  <c r="AD5701" i="8"/>
  <c r="AH5701" i="8"/>
  <c r="AI5701" i="8"/>
  <c r="AO6975" i="8"/>
  <c r="AR6975" i="8"/>
  <c r="AC507" i="8"/>
  <c r="AB507" i="8"/>
  <c r="AB4721" i="8"/>
  <c r="AP4721" i="8"/>
  <c r="AF3006" i="8"/>
  <c r="AB752" i="8"/>
  <c r="AA752" i="8"/>
  <c r="AC752" i="8"/>
  <c r="AL3153" i="8"/>
  <c r="AB1732" i="8"/>
  <c r="AP3643" i="8"/>
  <c r="AM3643" i="8"/>
  <c r="AA1732" i="8"/>
  <c r="Z1732" i="8"/>
  <c r="AG21" i="2"/>
  <c r="AF195" i="2" s="1"/>
  <c r="AH21" i="2"/>
  <c r="U2389" i="8"/>
  <c r="B2365" i="8" s="1"/>
  <c r="U1556" i="8"/>
  <c r="B1532" i="8" s="1"/>
  <c r="U3075" i="8"/>
  <c r="B3051" i="8" s="1"/>
  <c r="U1409" i="8"/>
  <c r="B1385" i="8" s="1"/>
  <c r="U1997" i="8"/>
  <c r="B1973" i="8" s="1"/>
  <c r="U2144" i="8"/>
  <c r="B2120" i="8" s="1"/>
  <c r="U2732" i="8"/>
  <c r="B2708" i="8" s="1"/>
  <c r="U2879" i="8"/>
  <c r="B2855" i="8" s="1"/>
  <c r="U3859" i="8"/>
  <c r="B3835" i="8" s="1"/>
  <c r="Y1291" i="8"/>
  <c r="U2634" i="8"/>
  <c r="B2610" i="8" s="1"/>
  <c r="U2193" i="8"/>
  <c r="U1115" i="8"/>
  <c r="B1091" i="8" s="1"/>
  <c r="U2095" i="8"/>
  <c r="B2071" i="8" s="1"/>
  <c r="U1703" i="8"/>
  <c r="B1679" i="8" s="1"/>
  <c r="U2242" i="8"/>
  <c r="B2218" i="8" s="1"/>
  <c r="U2438" i="8"/>
  <c r="B2414" i="8" s="1"/>
  <c r="U2585" i="8"/>
  <c r="B2561" i="8" s="1"/>
  <c r="U3565" i="8"/>
  <c r="B3541" i="8" s="1"/>
  <c r="U1507" i="8"/>
  <c r="B1483" i="8" s="1"/>
  <c r="U2536" i="8"/>
  <c r="B2512" i="8" s="1"/>
  <c r="U2977" i="8"/>
  <c r="B2953" i="8" s="1"/>
  <c r="U3026" i="8"/>
  <c r="B3002" i="8" s="1"/>
  <c r="U3222" i="8"/>
  <c r="B3198" i="8" s="1"/>
  <c r="U3271" i="8"/>
  <c r="B3247" i="8" s="1"/>
  <c r="U3712" i="8"/>
  <c r="B3688" i="8" s="1"/>
  <c r="U1311" i="8"/>
  <c r="B1287" i="8" s="1"/>
  <c r="U1360" i="8"/>
  <c r="B1336" i="8" s="1"/>
  <c r="U1654" i="8"/>
  <c r="B1630" i="8" s="1"/>
  <c r="U2291" i="8"/>
  <c r="B2267" i="8" s="1"/>
  <c r="U3320" i="8"/>
  <c r="B3296" i="8" s="1"/>
  <c r="U3418" i="8"/>
  <c r="B3394" i="8" s="1"/>
  <c r="U3761" i="8"/>
  <c r="B3737" i="8" s="1"/>
  <c r="U2781" i="8"/>
  <c r="B2757" i="8" s="1"/>
  <c r="U3369" i="8"/>
  <c r="U3516" i="8"/>
  <c r="B3492" i="8" s="1"/>
  <c r="U7191" i="8"/>
  <c r="B7167" i="8" s="1"/>
  <c r="U3614" i="8"/>
  <c r="B3590" i="8" s="1"/>
  <c r="U3467" i="8"/>
  <c r="B3443" i="8" s="1"/>
  <c r="U3663" i="8"/>
  <c r="U3810" i="8"/>
  <c r="U3124" i="8"/>
  <c r="B3100" i="8" s="1"/>
  <c r="U3173" i="8"/>
  <c r="B3149" i="8" s="1"/>
  <c r="U2340" i="8"/>
  <c r="U2683" i="8"/>
  <c r="B2659" i="8" s="1"/>
  <c r="U2830" i="8"/>
  <c r="B2806" i="8" s="1"/>
  <c r="U2928" i="8"/>
  <c r="U2487" i="8"/>
  <c r="U2046" i="8"/>
  <c r="U1605" i="8"/>
  <c r="U1458" i="8"/>
  <c r="AI21" i="2" l="1"/>
  <c r="AH195" i="2" s="1"/>
  <c r="AJ21" i="2"/>
  <c r="AD2768" i="8"/>
  <c r="Y1340" i="8"/>
  <c r="AD2621" i="8"/>
  <c r="B3345" i="8"/>
  <c r="B2169" i="8"/>
  <c r="Y1389" i="8"/>
  <c r="B3786" i="8"/>
  <c r="AD3650" i="8"/>
  <c r="B3639" i="8"/>
  <c r="B2463" i="8"/>
  <c r="B2316" i="8"/>
  <c r="AD2915" i="8"/>
  <c r="B2904" i="8"/>
  <c r="B2022" i="8"/>
  <c r="B1728" i="8"/>
  <c r="B1581" i="8"/>
  <c r="B1434" i="8"/>
  <c r="AD1445" i="8"/>
  <c r="AK21" i="2" l="1"/>
  <c r="AJ195" i="2" s="1"/>
  <c r="AL21" i="2"/>
  <c r="CK381" i="8"/>
  <c r="CP381" i="8"/>
  <c r="BQ381" i="8"/>
  <c r="DJ381" i="8"/>
  <c r="CU381" i="8"/>
  <c r="BV381" i="8"/>
  <c r="DE381" i="8"/>
  <c r="CA381" i="8"/>
  <c r="CZ381" i="8"/>
  <c r="CF381" i="8"/>
  <c r="Y1438" i="8"/>
  <c r="AM21" i="2" l="1"/>
  <c r="AL195" i="2" s="1"/>
  <c r="AN21" i="2"/>
  <c r="Y1487" i="8"/>
  <c r="AO21" i="2" l="1"/>
  <c r="AN195" i="2" s="1"/>
  <c r="AP21" i="2"/>
  <c r="Y1536" i="8"/>
  <c r="AQ21" i="2" l="1"/>
  <c r="AP195" i="2" s="1"/>
  <c r="AR21" i="2"/>
  <c r="Y1585" i="8"/>
  <c r="AS21" i="2" l="1"/>
  <c r="AR195" i="2" s="1"/>
  <c r="AT21" i="2"/>
  <c r="Y1634" i="8"/>
  <c r="AU21" i="2" l="1"/>
  <c r="AT195" i="2" s="1"/>
  <c r="Y1732" i="8"/>
  <c r="Y1683" i="8"/>
  <c r="Y1977" i="8" l="1"/>
  <c r="Y2026" i="8" l="1"/>
  <c r="Y2075" i="8" l="1"/>
  <c r="Y2124" i="8" l="1"/>
  <c r="Y2173" i="8" l="1"/>
  <c r="Y2222" i="8" l="1"/>
  <c r="Y3839" i="8"/>
  <c r="Y2271" i="8" l="1"/>
  <c r="Y7171" i="8"/>
  <c r="Y2320" i="8" l="1"/>
  <c r="Y2369" i="8" l="1"/>
  <c r="Y2418" i="8" l="1"/>
  <c r="Y2467" i="8" l="1"/>
  <c r="Y2516" i="8" l="1"/>
  <c r="Y2565" i="8" l="1"/>
  <c r="Y2614" i="8" l="1"/>
  <c r="Y2663" i="8" l="1"/>
  <c r="Y2712" i="8" l="1"/>
  <c r="Y2761" i="8" l="1"/>
  <c r="Y2810" i="8" l="1"/>
  <c r="Y2859" i="8" l="1"/>
  <c r="Y2908" i="8" l="1"/>
  <c r="Y2957" i="8" l="1"/>
  <c r="Y3006" i="8" l="1"/>
  <c r="Y3055" i="8" l="1"/>
  <c r="Y3104" i="8" l="1"/>
  <c r="Y3153" i="8" l="1"/>
  <c r="Y3202" i="8" l="1"/>
  <c r="Y3251" i="8" l="1"/>
  <c r="Y3300" i="8" l="1"/>
  <c r="Y3349" i="8" l="1"/>
  <c r="Y3398" i="8" l="1"/>
  <c r="Y3447" i="8" l="1"/>
  <c r="Y3496" i="8" l="1"/>
  <c r="Y3545" i="8" l="1"/>
  <c r="Y3594" i="8" l="1"/>
  <c r="Y3643" i="8" l="1"/>
  <c r="Y3692" i="8" l="1"/>
  <c r="Y3741" i="8" l="1"/>
  <c r="Y3790" i="8" l="1"/>
  <c r="F19" i="2" l="1"/>
  <c r="F5" i="2"/>
  <c r="I66" i="2"/>
  <c r="I65" i="2"/>
  <c r="I64" i="2"/>
  <c r="I60" i="2"/>
  <c r="I54" i="2"/>
  <c r="I53" i="2"/>
  <c r="I52" i="2"/>
  <c r="AR1144" i="8" l="1"/>
  <c r="AQ1144" i="8"/>
  <c r="AP1144" i="8"/>
  <c r="AO1144" i="8"/>
  <c r="AN1144" i="8"/>
  <c r="AM1144" i="8"/>
  <c r="AL1144" i="8"/>
  <c r="AK1144" i="8"/>
  <c r="AJ1144" i="8"/>
  <c r="AI1144" i="8"/>
  <c r="AH1144" i="8"/>
  <c r="AG1144" i="8"/>
  <c r="AF1144" i="8"/>
  <c r="O1176" i="8"/>
  <c r="E1176" i="8"/>
  <c r="O1175" i="8"/>
  <c r="E1175" i="8"/>
  <c r="Y1144" i="8"/>
  <c r="Y115" i="8" l="1"/>
  <c r="O1274" i="8"/>
  <c r="E1274" i="8"/>
  <c r="O1273" i="8"/>
  <c r="E1273" i="8"/>
  <c r="O1225" i="8"/>
  <c r="E1225" i="8"/>
  <c r="O1224" i="8"/>
  <c r="E1224" i="8"/>
  <c r="O1078" i="8"/>
  <c r="E1078" i="8"/>
  <c r="O1077" i="8"/>
  <c r="E1077" i="8"/>
  <c r="AR1046" i="8"/>
  <c r="AQ1046" i="8"/>
  <c r="AP1046" i="8"/>
  <c r="AM1046" i="8"/>
  <c r="AH1046" i="8"/>
  <c r="AG1046" i="8"/>
  <c r="O1029" i="8"/>
  <c r="E1029" i="8"/>
  <c r="O1028" i="8"/>
  <c r="E1028" i="8"/>
  <c r="AR997" i="8"/>
  <c r="AQ997" i="8"/>
  <c r="AO997" i="8"/>
  <c r="AN997" i="8"/>
  <c r="AL997" i="8"/>
  <c r="AK997" i="8"/>
  <c r="AJ997" i="8"/>
  <c r="AI997" i="8"/>
  <c r="AH997" i="8"/>
  <c r="AG997" i="8"/>
  <c r="AF997" i="8"/>
  <c r="AA997" i="8"/>
  <c r="Z997" i="8"/>
  <c r="O980" i="8"/>
  <c r="E980" i="8"/>
  <c r="O979" i="8"/>
  <c r="E979" i="8"/>
  <c r="O931" i="8"/>
  <c r="E931" i="8"/>
  <c r="O930" i="8"/>
  <c r="E930" i="8"/>
  <c r="O882" i="8"/>
  <c r="E882" i="8"/>
  <c r="O881" i="8"/>
  <c r="E881" i="8"/>
  <c r="O833" i="8"/>
  <c r="E833" i="8"/>
  <c r="O832" i="8"/>
  <c r="E832" i="8"/>
  <c r="O784" i="8"/>
  <c r="E784" i="8"/>
  <c r="O783" i="8"/>
  <c r="E783" i="8"/>
  <c r="O735" i="8"/>
  <c r="E735" i="8"/>
  <c r="O734" i="8"/>
  <c r="E734" i="8"/>
  <c r="O686" i="8"/>
  <c r="E686" i="8"/>
  <c r="O685" i="8"/>
  <c r="E685" i="8"/>
  <c r="O637" i="8"/>
  <c r="E637" i="8"/>
  <c r="O636" i="8"/>
  <c r="E636" i="8"/>
  <c r="O294" i="8"/>
  <c r="E294" i="8"/>
  <c r="O293" i="8"/>
  <c r="E293" i="8"/>
  <c r="AR262" i="8"/>
  <c r="AQ262" i="8"/>
  <c r="AP262" i="8"/>
  <c r="AO262" i="8"/>
  <c r="AN262" i="8"/>
  <c r="AM262" i="8"/>
  <c r="AL262" i="8"/>
  <c r="AJ262" i="8"/>
  <c r="AI262" i="8"/>
  <c r="AH262" i="8"/>
  <c r="AE262" i="8"/>
  <c r="AD262" i="8"/>
  <c r="AC262" i="8"/>
  <c r="AB262" i="8"/>
  <c r="AA262" i="8"/>
  <c r="Z262" i="8"/>
  <c r="O245" i="8"/>
  <c r="E245" i="8"/>
  <c r="O244" i="8"/>
  <c r="E244" i="8"/>
  <c r="O196" i="8"/>
  <c r="E196" i="8"/>
  <c r="O195" i="8"/>
  <c r="E195" i="8"/>
  <c r="O147" i="8"/>
  <c r="E147" i="8"/>
  <c r="O146" i="8"/>
  <c r="E146" i="8"/>
  <c r="AG115" i="8"/>
  <c r="AF115" i="8"/>
  <c r="AR115" i="8"/>
  <c r="AQ115" i="8"/>
  <c r="AP115" i="8"/>
  <c r="AO115" i="8"/>
  <c r="AN115" i="8"/>
  <c r="AM115" i="8"/>
  <c r="AL115" i="8"/>
  <c r="AJ115" i="8"/>
  <c r="AI115" i="8"/>
  <c r="AH115" i="8"/>
  <c r="AE115" i="8"/>
  <c r="AD115" i="8"/>
  <c r="AC115" i="8"/>
  <c r="AB115" i="8"/>
  <c r="AA115" i="8"/>
  <c r="Z115" i="8"/>
  <c r="O98" i="8"/>
  <c r="E98" i="8"/>
  <c r="O97" i="8"/>
  <c r="E97" i="8"/>
  <c r="U282" i="8" l="1"/>
  <c r="B258" i="8" s="1"/>
  <c r="U772" i="8"/>
  <c r="B748" i="8" s="1"/>
  <c r="U135" i="8"/>
  <c r="B111" i="8" s="1"/>
  <c r="U674" i="8"/>
  <c r="B650" i="8" s="1"/>
  <c r="U184" i="8"/>
  <c r="B160" i="8" s="1"/>
  <c r="U233" i="8"/>
  <c r="B209" i="8" s="1"/>
  <c r="U625" i="8"/>
  <c r="B601" i="8" s="1"/>
  <c r="U723" i="8"/>
  <c r="B699" i="8" s="1"/>
  <c r="U919" i="8"/>
  <c r="B895" i="8" s="1"/>
  <c r="U1262" i="8"/>
  <c r="U870" i="8"/>
  <c r="B846" i="8" s="1"/>
  <c r="U1017" i="8"/>
  <c r="B993" i="8" s="1"/>
  <c r="U821" i="8"/>
  <c r="B797" i="8" s="1"/>
  <c r="U968" i="8"/>
  <c r="B944" i="8" s="1"/>
  <c r="U1066" i="8"/>
  <c r="B1042" i="8" s="1"/>
  <c r="U1213" i="8"/>
  <c r="B1189" i="8" s="1"/>
  <c r="Y164" i="8"/>
  <c r="B1238" i="8" l="1"/>
  <c r="AD1298" i="8"/>
  <c r="Y213" i="8" l="1"/>
  <c r="Y262" i="8" l="1"/>
  <c r="Y605" i="8" l="1"/>
  <c r="Y654" i="8" l="1"/>
  <c r="Y703" i="8" l="1"/>
  <c r="Y752" i="8" l="1"/>
  <c r="Y801" i="8" l="1"/>
  <c r="Y850" i="8" l="1"/>
  <c r="Y899" i="8" l="1"/>
  <c r="Y948" i="8" l="1"/>
  <c r="Y997" i="8" l="1"/>
  <c r="Y1046" i="8" l="1"/>
  <c r="Y1193" i="8" l="1"/>
  <c r="Y1242" i="8" l="1"/>
  <c r="F17" i="2" l="1"/>
  <c r="K15" i="2"/>
  <c r="F15" i="2"/>
  <c r="K13" i="2"/>
  <c r="F13" i="2"/>
  <c r="C8" i="2"/>
  <c r="O49" i="8"/>
  <c r="O48" i="8"/>
  <c r="E49" i="8"/>
  <c r="E48" i="8"/>
  <c r="G184" i="2" l="1"/>
  <c r="AR66" i="8" l="1"/>
  <c r="AF66" i="8"/>
  <c r="AE66" i="8"/>
  <c r="AD66" i="8"/>
  <c r="AC66" i="8"/>
  <c r="AB66" i="8"/>
  <c r="AA66" i="8"/>
  <c r="Y66" i="8"/>
  <c r="Z66" i="8"/>
  <c r="AG66" i="8" l="1"/>
  <c r="AH66" i="8"/>
  <c r="AL66" i="8"/>
  <c r="AP66" i="8"/>
  <c r="AM66" i="8"/>
  <c r="AN66" i="8"/>
  <c r="AO66" i="8"/>
  <c r="AQ66" i="8"/>
  <c r="AK66" i="8"/>
  <c r="AJ66" i="8"/>
  <c r="AI66" i="8"/>
  <c r="U86" i="8"/>
  <c r="B62" i="8" s="1"/>
  <c r="I34" i="2" l="1"/>
  <c r="I69" i="2"/>
  <c r="I38" i="2"/>
  <c r="I76" i="2"/>
  <c r="I29" i="2"/>
  <c r="I41" i="2"/>
  <c r="I28" i="2"/>
  <c r="I72" i="2"/>
  <c r="I71" i="2"/>
  <c r="I31" i="2"/>
  <c r="I79" i="2"/>
  <c r="I44" i="2"/>
  <c r="I32" i="2"/>
  <c r="I43" i="2"/>
  <c r="I46" i="2"/>
  <c r="I36" i="2"/>
  <c r="I27" i="2"/>
  <c r="I26" i="2"/>
  <c r="I78" i="2"/>
  <c r="I94" i="2"/>
  <c r="I73" i="2"/>
  <c r="I35" i="2"/>
  <c r="I80" i="2"/>
  <c r="I70" i="2"/>
  <c r="I48" i="2"/>
  <c r="I37" i="2"/>
  <c r="I49" i="2"/>
  <c r="I74" i="2"/>
  <c r="I42" i="2"/>
  <c r="I81" i="2"/>
  <c r="I40" i="2"/>
  <c r="I47" i="2"/>
  <c r="I75" i="2"/>
  <c r="I30" i="2"/>
  <c r="I63" i="2"/>
  <c r="I56" i="2"/>
  <c r="I68" i="2"/>
  <c r="I51" i="2"/>
  <c r="I50" i="2"/>
  <c r="I62" i="2"/>
  <c r="I58" i="2"/>
  <c r="I67" i="2"/>
  <c r="I59" i="2"/>
  <c r="I89" i="2" l="1"/>
  <c r="I85" i="2"/>
  <c r="I103" i="2"/>
  <c r="I95" i="2"/>
  <c r="I93" i="2"/>
  <c r="I92" i="2"/>
  <c r="I91" i="2"/>
  <c r="I90" i="2"/>
  <c r="I88" i="2"/>
  <c r="I87" i="2"/>
  <c r="I82" i="2" l="1"/>
  <c r="I84" i="2"/>
  <c r="I83" i="2"/>
  <c r="AR17" i="8" l="1"/>
  <c r="AQ17" i="8"/>
  <c r="AP17" i="8"/>
  <c r="AO17" i="8"/>
  <c r="AN17" i="8"/>
  <c r="AM17" i="8"/>
  <c r="AL17" i="8"/>
  <c r="AK17" i="8"/>
  <c r="AJ17" i="8"/>
  <c r="Y17" i="8"/>
  <c r="Z17" i="8"/>
  <c r="AI170" i="2" l="1"/>
  <c r="AA170" i="2"/>
  <c r="S170" i="2"/>
  <c r="K170" i="2"/>
  <c r="AI169" i="2"/>
  <c r="AA169" i="2"/>
  <c r="S169" i="2"/>
  <c r="K169" i="2"/>
  <c r="AG170" i="2"/>
  <c r="Y170" i="2"/>
  <c r="Q170" i="2"/>
  <c r="AG169" i="2"/>
  <c r="Y169" i="2"/>
  <c r="Q169" i="2"/>
  <c r="AU170" i="2"/>
  <c r="AM170" i="2"/>
  <c r="AE170" i="2"/>
  <c r="W170" i="2"/>
  <c r="O170" i="2"/>
  <c r="AU169" i="2"/>
  <c r="AM169" i="2"/>
  <c r="AE169" i="2"/>
  <c r="W169" i="2"/>
  <c r="O169" i="2"/>
  <c r="AS169" i="2"/>
  <c r="M169" i="2"/>
  <c r="U170" i="2"/>
  <c r="AK169" i="2"/>
  <c r="AS170" i="2"/>
  <c r="M170" i="2"/>
  <c r="AK170" i="2"/>
  <c r="U169" i="2"/>
  <c r="S163" i="2"/>
  <c r="M163" i="2"/>
  <c r="AS163" i="2"/>
  <c r="AM163" i="2"/>
  <c r="AG163" i="2"/>
  <c r="AA163" i="2"/>
  <c r="U163" i="2"/>
  <c r="O163" i="2"/>
  <c r="AU163" i="2"/>
  <c r="AI163" i="2"/>
  <c r="W163" i="2"/>
  <c r="Q163" i="2"/>
  <c r="K163" i="2"/>
  <c r="AK163" i="2"/>
  <c r="AE163" i="2"/>
  <c r="Y163" i="2"/>
  <c r="S164" i="2"/>
  <c r="Y164" i="2"/>
  <c r="AE164" i="2"/>
  <c r="M164" i="2"/>
  <c r="K164" i="2"/>
  <c r="Q164" i="2"/>
  <c r="W164" i="2"/>
  <c r="AK164" i="2"/>
  <c r="AI164" i="2"/>
  <c r="AU164" i="2"/>
  <c r="O164" i="2"/>
  <c r="AA164" i="2"/>
  <c r="AG164" i="2"/>
  <c r="AM164" i="2"/>
  <c r="AS164" i="2"/>
  <c r="U164" i="2"/>
  <c r="Q165" i="2"/>
  <c r="AE165" i="2"/>
  <c r="AI165" i="2"/>
  <c r="W165" i="2"/>
  <c r="K165" i="2"/>
  <c r="U165" i="2"/>
  <c r="Y165" i="2"/>
  <c r="AM165" i="2"/>
  <c r="AG165" i="2"/>
  <c r="AU165" i="2"/>
  <c r="O165" i="2"/>
  <c r="S165" i="2"/>
  <c r="M165" i="2"/>
  <c r="AA165" i="2"/>
  <c r="AK165" i="2"/>
  <c r="AS165" i="2"/>
  <c r="AU166" i="2"/>
  <c r="O166" i="2"/>
  <c r="U166" i="2"/>
  <c r="AG166" i="2"/>
  <c r="AM166" i="2"/>
  <c r="AS166" i="2"/>
  <c r="M166" i="2"/>
  <c r="K166" i="2"/>
  <c r="Y166" i="2"/>
  <c r="AE166" i="2"/>
  <c r="AK166" i="2"/>
  <c r="AA166" i="2"/>
  <c r="AI166" i="2"/>
  <c r="Q166" i="2"/>
  <c r="W166" i="2"/>
  <c r="S166" i="2"/>
  <c r="AU167" i="2"/>
  <c r="O167" i="2"/>
  <c r="S167" i="2"/>
  <c r="W167" i="2"/>
  <c r="AS167" i="2"/>
  <c r="M167" i="2"/>
  <c r="Q167" i="2"/>
  <c r="U167" i="2"/>
  <c r="AI167" i="2"/>
  <c r="K167" i="2"/>
  <c r="AA167" i="2"/>
  <c r="AE167" i="2"/>
  <c r="AM167" i="2"/>
  <c r="AK167" i="2"/>
  <c r="Y167" i="2"/>
  <c r="AG167" i="2"/>
  <c r="AS168" i="2"/>
  <c r="M168" i="2"/>
  <c r="S168" i="2"/>
  <c r="Y168" i="2"/>
  <c r="W168" i="2"/>
  <c r="AA168" i="2"/>
  <c r="Q168" i="2"/>
  <c r="O168" i="2"/>
  <c r="U168" i="2"/>
  <c r="K168" i="2"/>
  <c r="AM168" i="2"/>
  <c r="AE168" i="2"/>
  <c r="AK168" i="2"/>
  <c r="AI168" i="2"/>
  <c r="AG168" i="2"/>
  <c r="AU168" i="2"/>
  <c r="Q159" i="2"/>
  <c r="K161" i="2"/>
  <c r="AI159" i="2"/>
  <c r="O159" i="2"/>
  <c r="K162" i="2"/>
  <c r="Q160" i="2"/>
  <c r="AU162" i="2"/>
  <c r="W160" i="2"/>
  <c r="K159" i="2"/>
  <c r="M161" i="2"/>
  <c r="AG159" i="2"/>
  <c r="U162" i="2"/>
  <c r="K160" i="2"/>
  <c r="AK160" i="2"/>
  <c r="AM160" i="2"/>
  <c r="Y162" i="2"/>
  <c r="AK159" i="2"/>
  <c r="AA160" i="2"/>
  <c r="AU159" i="2"/>
  <c r="U161" i="2"/>
  <c r="O161" i="2"/>
  <c r="U159" i="2"/>
  <c r="AM159" i="2"/>
  <c r="Y159" i="2"/>
  <c r="AK161" i="2"/>
  <c r="W159" i="2"/>
  <c r="AG161" i="2"/>
  <c r="Y161" i="2"/>
  <c r="S161" i="2"/>
  <c r="AS160" i="2"/>
  <c r="W162" i="2"/>
  <c r="AM161" i="2"/>
  <c r="U160" i="2"/>
  <c r="AS161" i="2"/>
  <c r="AK162" i="2"/>
  <c r="AU161" i="2"/>
  <c r="Y160" i="2"/>
  <c r="AA162" i="2"/>
  <c r="S162" i="2"/>
  <c r="AE161" i="2"/>
  <c r="W161" i="2"/>
  <c r="Q161" i="2"/>
  <c r="AU160" i="2"/>
  <c r="AI160" i="2"/>
  <c r="M160" i="2"/>
  <c r="AS162" i="2"/>
  <c r="AE162" i="2"/>
  <c r="M159" i="2"/>
  <c r="O162" i="2"/>
  <c r="AA159" i="2"/>
  <c r="O160" i="2"/>
  <c r="M162" i="2"/>
  <c r="AS159" i="2"/>
  <c r="S160" i="2"/>
  <c r="Q162" i="2"/>
  <c r="AG160" i="2"/>
  <c r="AI162" i="2"/>
  <c r="AM162" i="2"/>
  <c r="AE160" i="2"/>
  <c r="S159" i="2"/>
  <c r="AE159" i="2"/>
  <c r="AI161" i="2"/>
  <c r="AA161" i="2"/>
  <c r="AG162" i="2"/>
  <c r="O158" i="2"/>
  <c r="AU158" i="2"/>
  <c r="K158" i="2"/>
  <c r="AM158" i="2"/>
  <c r="Y158" i="2"/>
  <c r="AA158" i="2"/>
  <c r="Q158" i="2"/>
  <c r="U158" i="2"/>
  <c r="AI158" i="2"/>
  <c r="AE158" i="2"/>
  <c r="AK158" i="2"/>
  <c r="W158" i="2"/>
  <c r="M158" i="2"/>
  <c r="AS158" i="2"/>
  <c r="AG158" i="2"/>
  <c r="S158" i="2"/>
  <c r="Q157" i="2"/>
  <c r="AE156" i="2"/>
  <c r="AM155" i="2"/>
  <c r="Y154" i="2"/>
  <c r="AG153" i="2"/>
  <c r="AU152" i="2"/>
  <c r="O152" i="2"/>
  <c r="W151" i="2"/>
  <c r="Q149" i="2"/>
  <c r="AE148" i="2"/>
  <c r="AM147" i="2"/>
  <c r="Y146" i="2"/>
  <c r="AM145" i="2"/>
  <c r="Q145" i="2"/>
  <c r="AI144" i="2"/>
  <c r="O144" i="2"/>
  <c r="AI143" i="2"/>
  <c r="O143" i="2"/>
  <c r="W142" i="2"/>
  <c r="AU141" i="2"/>
  <c r="AE141" i="2"/>
  <c r="O141" i="2"/>
  <c r="AM140" i="2"/>
  <c r="W140" i="2"/>
  <c r="AU139" i="2"/>
  <c r="AE139" i="2"/>
  <c r="O139" i="2"/>
  <c r="AM138" i="2"/>
  <c r="W138" i="2"/>
  <c r="AM137" i="2"/>
  <c r="Q137" i="2"/>
  <c r="AU136" i="2"/>
  <c r="AK136" i="2"/>
  <c r="Y136" i="2"/>
  <c r="O136" i="2"/>
  <c r="AS135" i="2"/>
  <c r="AG135" i="2"/>
  <c r="W135" i="2"/>
  <c r="M135" i="2"/>
  <c r="AE134" i="2"/>
  <c r="U134" i="2"/>
  <c r="AM133" i="2"/>
  <c r="Q133" i="2"/>
  <c r="AU132" i="2"/>
  <c r="AK132" i="2"/>
  <c r="U132" i="2"/>
  <c r="M132" i="2"/>
  <c r="AS131" i="2"/>
  <c r="AK131" i="2"/>
  <c r="U131" i="2"/>
  <c r="M131" i="2"/>
  <c r="AS130" i="2"/>
  <c r="AK130" i="2"/>
  <c r="U130" i="2"/>
  <c r="M130" i="2"/>
  <c r="AS129" i="2"/>
  <c r="AK129" i="2"/>
  <c r="U129" i="2"/>
  <c r="M129" i="2"/>
  <c r="AM157" i="2"/>
  <c r="Y156" i="2"/>
  <c r="AG155" i="2"/>
  <c r="AU154" i="2"/>
  <c r="O154" i="2"/>
  <c r="W153" i="2"/>
  <c r="Q151" i="2"/>
  <c r="AM149" i="2"/>
  <c r="Y148" i="2"/>
  <c r="AG147" i="2"/>
  <c r="AU146" i="2"/>
  <c r="AE145" i="2"/>
  <c r="AG143" i="2"/>
  <c r="K143" i="2"/>
  <c r="Q142" i="2"/>
  <c r="W157" i="2"/>
  <c r="Q155" i="2"/>
  <c r="AE154" i="2"/>
  <c r="AM153" i="2"/>
  <c r="Y152" i="2"/>
  <c r="AG151" i="2"/>
  <c r="AU150" i="2"/>
  <c r="O150" i="2"/>
  <c r="W149" i="2"/>
  <c r="Q147" i="2"/>
  <c r="AE146" i="2"/>
  <c r="S145" i="2"/>
  <c r="AM144" i="2"/>
  <c r="Q144" i="2"/>
  <c r="W143" i="2"/>
  <c r="Y142" i="2"/>
  <c r="AG141" i="2"/>
  <c r="Q141" i="2"/>
  <c r="Y140" i="2"/>
  <c r="AG139" i="2"/>
  <c r="Q139" i="2"/>
  <c r="Y138" i="2"/>
  <c r="M138" i="2"/>
  <c r="AE137" i="2"/>
  <c r="U137" i="2"/>
  <c r="AM136" i="2"/>
  <c r="Q136" i="2"/>
  <c r="AU135" i="2"/>
  <c r="AK135" i="2"/>
  <c r="Y135" i="2"/>
  <c r="O135" i="2"/>
  <c r="AS134" i="2"/>
  <c r="AG134" i="2"/>
  <c r="W134" i="2"/>
  <c r="M134" i="2"/>
  <c r="AE133" i="2"/>
  <c r="U133" i="2"/>
  <c r="AM132" i="2"/>
  <c r="AE132" i="2"/>
  <c r="W132" i="2"/>
  <c r="O132" i="2"/>
  <c r="AU131" i="2"/>
  <c r="AM131" i="2"/>
  <c r="AE131" i="2"/>
  <c r="W131" i="2"/>
  <c r="O131" i="2"/>
  <c r="AU130" i="2"/>
  <c r="AM130" i="2"/>
  <c r="AE130" i="2"/>
  <c r="W130" i="2"/>
  <c r="O130" i="2"/>
  <c r="AU129" i="2"/>
  <c r="AM129" i="2"/>
  <c r="AE129" i="2"/>
  <c r="W129" i="2"/>
  <c r="O129" i="2"/>
  <c r="AE150" i="2"/>
  <c r="O146" i="2"/>
  <c r="AA144" i="2"/>
  <c r="AG142" i="2"/>
  <c r="Y141" i="2"/>
  <c r="O156" i="2"/>
  <c r="AE152" i="2"/>
  <c r="Y150" i="2"/>
  <c r="AU148" i="2"/>
  <c r="AU143" i="2"/>
  <c r="O142" i="2"/>
  <c r="Q140" i="2"/>
  <c r="AM139" i="2"/>
  <c r="AU138" i="2"/>
  <c r="O138" i="2"/>
  <c r="AK137" i="2"/>
  <c r="O137" i="2"/>
  <c r="U136" i="2"/>
  <c r="Q135" i="2"/>
  <c r="AK133" i="2"/>
  <c r="Q131" i="2"/>
  <c r="AG129" i="2"/>
  <c r="AU140" i="2"/>
  <c r="AG138" i="2"/>
  <c r="AG136" i="2"/>
  <c r="M133" i="2"/>
  <c r="K131" i="2"/>
  <c r="S130" i="2"/>
  <c r="K129" i="2"/>
  <c r="AM151" i="2"/>
  <c r="AM141" i="2"/>
  <c r="AE138" i="2"/>
  <c r="Y137" i="2"/>
  <c r="Y133" i="2"/>
  <c r="Q130" i="2"/>
  <c r="Y129" i="2"/>
  <c r="AU156" i="2"/>
  <c r="W147" i="2"/>
  <c r="AA145" i="2"/>
  <c r="AE142" i="2"/>
  <c r="W141" i="2"/>
  <c r="AE140" i="2"/>
  <c r="Q138" i="2"/>
  <c r="AS137" i="2"/>
  <c r="W137" i="2"/>
  <c r="AS136" i="2"/>
  <c r="W136" i="2"/>
  <c r="U135" i="2"/>
  <c r="AM134" i="2"/>
  <c r="Q134" i="2"/>
  <c r="AS133" i="2"/>
  <c r="W133" i="2"/>
  <c r="AS132" i="2"/>
  <c r="AA132" i="2"/>
  <c r="K132" i="2"/>
  <c r="AI131" i="2"/>
  <c r="S131" i="2"/>
  <c r="AA130" i="2"/>
  <c r="K130" i="2"/>
  <c r="AI129" i="2"/>
  <c r="S129" i="2"/>
  <c r="AM135" i="2"/>
  <c r="AK134" i="2"/>
  <c r="O134" i="2"/>
  <c r="O133" i="2"/>
  <c r="Y132" i="2"/>
  <c r="AG131" i="2"/>
  <c r="Y130" i="2"/>
  <c r="Q129" i="2"/>
  <c r="AG157" i="2"/>
  <c r="O148" i="2"/>
  <c r="AU144" i="2"/>
  <c r="Y143" i="2"/>
  <c r="O140" i="2"/>
  <c r="Y139" i="2"/>
  <c r="AG137" i="2"/>
  <c r="M137" i="2"/>
  <c r="M136" i="2"/>
  <c r="AE135" i="2"/>
  <c r="AG133" i="2"/>
  <c r="AI132" i="2"/>
  <c r="S132" i="2"/>
  <c r="AA131" i="2"/>
  <c r="AI130" i="2"/>
  <c r="AA129" i="2"/>
  <c r="W155" i="2"/>
  <c r="Q153" i="2"/>
  <c r="AG149" i="2"/>
  <c r="Y144" i="2"/>
  <c r="AG140" i="2"/>
  <c r="W139" i="2"/>
  <c r="AU137" i="2"/>
  <c r="AE136" i="2"/>
  <c r="AU134" i="2"/>
  <c r="Y134" i="2"/>
  <c r="AU133" i="2"/>
  <c r="AG132" i="2"/>
  <c r="Q132" i="2"/>
  <c r="Y131" i="2"/>
  <c r="AG130" i="2"/>
  <c r="AS157" i="2"/>
  <c r="M157" i="2"/>
  <c r="U156" i="2"/>
  <c r="AK154" i="2"/>
  <c r="AS153" i="2"/>
  <c r="M153" i="2"/>
  <c r="U152" i="2"/>
  <c r="AC151" i="2"/>
  <c r="AK150" i="2"/>
  <c r="AS149" i="2"/>
  <c r="M149" i="2"/>
  <c r="U148" i="2"/>
  <c r="AK146" i="2"/>
  <c r="AS145" i="2"/>
  <c r="M145" i="2"/>
  <c r="U144" i="2"/>
  <c r="AK142" i="2"/>
  <c r="S157" i="2"/>
  <c r="AA156" i="2"/>
  <c r="AI155" i="2"/>
  <c r="K154" i="2"/>
  <c r="S153" i="2"/>
  <c r="AA152" i="2"/>
  <c r="AI151" i="2"/>
  <c r="K150" i="2"/>
  <c r="S149" i="2"/>
  <c r="AA148" i="2"/>
  <c r="AI147" i="2"/>
  <c r="K146" i="2"/>
  <c r="AM156" i="2"/>
  <c r="O155" i="2"/>
  <c r="AE153" i="2"/>
  <c r="AU151" i="2"/>
  <c r="W150" i="2"/>
  <c r="AM148" i="2"/>
  <c r="O147" i="2"/>
  <c r="AI145" i="2"/>
  <c r="AG144" i="2"/>
  <c r="AE143" i="2"/>
  <c r="U142" i="2"/>
  <c r="AK140" i="2"/>
  <c r="AS139" i="2"/>
  <c r="M139" i="2"/>
  <c r="U138" i="2"/>
  <c r="Q156" i="2"/>
  <c r="Q154" i="2"/>
  <c r="Q152" i="2"/>
  <c r="Q150" i="2"/>
  <c r="Q148" i="2"/>
  <c r="Q146" i="2"/>
  <c r="K145" i="2"/>
  <c r="AM143" i="2"/>
  <c r="AI142" i="2"/>
  <c r="K141" i="2"/>
  <c r="S140" i="2"/>
  <c r="AA139" i="2"/>
  <c r="AI138" i="2"/>
  <c r="K137" i="2"/>
  <c r="AA135" i="2"/>
  <c r="U157" i="2"/>
  <c r="AK155" i="2"/>
  <c r="AS154" i="2"/>
  <c r="M154" i="2"/>
  <c r="U153" i="2"/>
  <c r="AK151" i="2"/>
  <c r="AS150" i="2"/>
  <c r="M150" i="2"/>
  <c r="U149" i="2"/>
  <c r="AK147" i="2"/>
  <c r="AS146" i="2"/>
  <c r="M146" i="2"/>
  <c r="U145" i="2"/>
  <c r="AK143" i="2"/>
  <c r="AS142" i="2"/>
  <c r="AA157" i="2"/>
  <c r="AI156" i="2"/>
  <c r="K155" i="2"/>
  <c r="S154" i="2"/>
  <c r="AA153" i="2"/>
  <c r="AI152" i="2"/>
  <c r="K151" i="2"/>
  <c r="S150" i="2"/>
  <c r="AA149" i="2"/>
  <c r="AI148" i="2"/>
  <c r="K147" i="2"/>
  <c r="S146" i="2"/>
  <c r="O157" i="2"/>
  <c r="AE155" i="2"/>
  <c r="AU153" i="2"/>
  <c r="W152" i="2"/>
  <c r="AM150" i="2"/>
  <c r="O149" i="2"/>
  <c r="AE147" i="2"/>
  <c r="AU145" i="2"/>
  <c r="AK141" i="2"/>
  <c r="AS140" i="2"/>
  <c r="M140" i="2"/>
  <c r="U139" i="2"/>
  <c r="AG156" i="2"/>
  <c r="AG154" i="2"/>
  <c r="AG152" i="2"/>
  <c r="AG150" i="2"/>
  <c r="AG148" i="2"/>
  <c r="AG146" i="2"/>
  <c r="W145" i="2"/>
  <c r="S144" i="2"/>
  <c r="AU142" i="2"/>
  <c r="K142" i="2"/>
  <c r="S141" i="2"/>
  <c r="AA140" i="2"/>
  <c r="AI139" i="2"/>
  <c r="K138" i="2"/>
  <c r="S137" i="2"/>
  <c r="AA136" i="2"/>
  <c r="AI135" i="2"/>
  <c r="K134" i="2"/>
  <c r="S133" i="2"/>
  <c r="S136" i="2"/>
  <c r="AI134" i="2"/>
  <c r="K133" i="2"/>
  <c r="AK157" i="2"/>
  <c r="M156" i="2"/>
  <c r="AS152" i="2"/>
  <c r="U151" i="2"/>
  <c r="AK149" i="2"/>
  <c r="M148" i="2"/>
  <c r="AS144" i="2"/>
  <c r="U143" i="2"/>
  <c r="K157" i="2"/>
  <c r="AA155" i="2"/>
  <c r="S152" i="2"/>
  <c r="AI150" i="2"/>
  <c r="K149" i="2"/>
  <c r="AA147" i="2"/>
  <c r="AU157" i="2"/>
  <c r="AM154" i="2"/>
  <c r="AE151" i="2"/>
  <c r="W148" i="2"/>
  <c r="Y145" i="2"/>
  <c r="S143" i="2"/>
  <c r="U141" i="2"/>
  <c r="AK139" i="2"/>
  <c r="AI141" i="2"/>
  <c r="S135" i="2"/>
  <c r="U146" i="2"/>
  <c r="AI153" i="2"/>
  <c r="W154" i="2"/>
  <c r="O145" i="2"/>
  <c r="M141" i="2"/>
  <c r="Y153" i="2"/>
  <c r="Q143" i="2"/>
  <c r="S138" i="2"/>
  <c r="AA133" i="2"/>
  <c r="U155" i="2"/>
  <c r="AK145" i="2"/>
  <c r="K153" i="2"/>
  <c r="S148" i="2"/>
  <c r="O153" i="2"/>
  <c r="AM146" i="2"/>
  <c r="AA142" i="2"/>
  <c r="S139" i="2"/>
  <c r="AA134" i="2"/>
  <c r="AK156" i="2"/>
  <c r="M155" i="2"/>
  <c r="AS151" i="2"/>
  <c r="U150" i="2"/>
  <c r="AK148" i="2"/>
  <c r="M147" i="2"/>
  <c r="AS143" i="2"/>
  <c r="AI157" i="2"/>
  <c r="K156" i="2"/>
  <c r="AA154" i="2"/>
  <c r="S151" i="2"/>
  <c r="AI149" i="2"/>
  <c r="K148" i="2"/>
  <c r="AA146" i="2"/>
  <c r="AU155" i="2"/>
  <c r="AM152" i="2"/>
  <c r="AE149" i="2"/>
  <c r="W146" i="2"/>
  <c r="K144" i="2"/>
  <c r="AS141" i="2"/>
  <c r="U140" i="2"/>
  <c r="AK138" i="2"/>
  <c r="Y155" i="2"/>
  <c r="Y147" i="2"/>
  <c r="AE144" i="2"/>
  <c r="S142" i="2"/>
  <c r="AI140" i="2"/>
  <c r="K139" i="2"/>
  <c r="AA137" i="2"/>
  <c r="S134" i="2"/>
  <c r="AA143" i="2"/>
  <c r="K140" i="2"/>
  <c r="AA138" i="2"/>
  <c r="AI133" i="2"/>
  <c r="AS155" i="2"/>
  <c r="U154" i="2"/>
  <c r="AK152" i="2"/>
  <c r="M151" i="2"/>
  <c r="AS147" i="2"/>
  <c r="AK144" i="2"/>
  <c r="M143" i="2"/>
  <c r="S155" i="2"/>
  <c r="K152" i="2"/>
  <c r="AA150" i="2"/>
  <c r="S147" i="2"/>
  <c r="AE157" i="2"/>
  <c r="O151" i="2"/>
  <c r="AU147" i="2"/>
  <c r="AM142" i="2"/>
  <c r="Y157" i="2"/>
  <c r="Y149" i="2"/>
  <c r="AG145" i="2"/>
  <c r="AA141" i="2"/>
  <c r="AI136" i="2"/>
  <c r="K135" i="2"/>
  <c r="AS156" i="2"/>
  <c r="AK153" i="2"/>
  <c r="M152" i="2"/>
  <c r="AS148" i="2"/>
  <c r="U147" i="2"/>
  <c r="M144" i="2"/>
  <c r="S156" i="2"/>
  <c r="AI154" i="2"/>
  <c r="AA151" i="2"/>
  <c r="AI146" i="2"/>
  <c r="W156" i="2"/>
  <c r="AU149" i="2"/>
  <c r="W144" i="2"/>
  <c r="M142" i="2"/>
  <c r="AS138" i="2"/>
  <c r="AI137" i="2"/>
  <c r="K136" i="2"/>
  <c r="AE17" i="8"/>
  <c r="Q111" i="2"/>
  <c r="S117" i="2"/>
  <c r="AG128" i="2"/>
  <c r="AA128" i="2"/>
  <c r="O122" i="2"/>
  <c r="Q124" i="2"/>
  <c r="AA114" i="2"/>
  <c r="AM118" i="2"/>
  <c r="O126" i="2"/>
  <c r="AA127" i="2"/>
  <c r="M113" i="2"/>
  <c r="AK111" i="2"/>
  <c r="AG113" i="2"/>
  <c r="AU111" i="2"/>
  <c r="S127" i="2"/>
  <c r="AU113" i="2"/>
  <c r="S110" i="2"/>
  <c r="Y125" i="2"/>
  <c r="AU114" i="2"/>
  <c r="Q118" i="2"/>
  <c r="S119" i="2"/>
  <c r="O125" i="2"/>
  <c r="W114" i="2"/>
  <c r="AG117" i="2"/>
  <c r="AE116" i="2"/>
  <c r="AM115" i="2"/>
  <c r="Y121" i="2"/>
  <c r="K128" i="2"/>
  <c r="U112" i="2"/>
  <c r="Y117" i="2"/>
  <c r="Y111" i="2"/>
  <c r="AE115" i="2"/>
  <c r="AI118" i="2"/>
  <c r="AA118" i="2"/>
  <c r="AK119" i="2"/>
  <c r="M124" i="2"/>
  <c r="S121" i="2"/>
  <c r="AI127" i="2"/>
  <c r="AU128" i="2"/>
  <c r="U122" i="2"/>
  <c r="AI109" i="2"/>
  <c r="AG121" i="2"/>
  <c r="AK124" i="2"/>
  <c r="O128" i="2"/>
  <c r="AS122" i="2"/>
  <c r="K111" i="2"/>
  <c r="K112" i="2"/>
  <c r="AM114" i="2"/>
  <c r="U115" i="2"/>
  <c r="W127" i="2"/>
  <c r="M111" i="2"/>
  <c r="AU126" i="2"/>
  <c r="AE112" i="2"/>
  <c r="AK110" i="2"/>
  <c r="AI114" i="2"/>
  <c r="AK109" i="2"/>
  <c r="AK112" i="2"/>
  <c r="AK113" i="2"/>
  <c r="S109" i="2"/>
  <c r="AI121" i="2"/>
  <c r="M121" i="2"/>
  <c r="AA109" i="2"/>
  <c r="AM110" i="2"/>
  <c r="AS111" i="2"/>
  <c r="AU116" i="2"/>
  <c r="Q110" i="2"/>
  <c r="AM124" i="2"/>
  <c r="AS121" i="2"/>
  <c r="K117" i="2"/>
  <c r="AK125" i="2"/>
  <c r="S125" i="2"/>
  <c r="O112" i="2"/>
  <c r="AA123" i="2"/>
  <c r="S112" i="2"/>
  <c r="AA125" i="2"/>
  <c r="AG118" i="2"/>
  <c r="AU118" i="2"/>
  <c r="O109" i="2"/>
  <c r="AS113" i="2"/>
  <c r="Q113" i="2"/>
  <c r="Q117" i="2"/>
  <c r="AS117" i="2"/>
  <c r="K124" i="2"/>
  <c r="AE114" i="2"/>
  <c r="Y116" i="2"/>
  <c r="S120" i="2"/>
  <c r="W120" i="2"/>
  <c r="Q116" i="2"/>
  <c r="M122" i="2"/>
  <c r="AG120" i="2"/>
  <c r="AM111" i="2"/>
  <c r="M128" i="2"/>
  <c r="Y124" i="2"/>
  <c r="W113" i="2"/>
  <c r="AM122" i="2"/>
  <c r="AG119" i="2"/>
  <c r="AA120" i="2"/>
  <c r="AS126" i="2"/>
  <c r="AU109" i="2"/>
  <c r="K110" i="2"/>
  <c r="U110" i="2"/>
  <c r="Y109" i="2"/>
  <c r="AS124" i="2"/>
  <c r="AK126" i="2"/>
  <c r="W128" i="2"/>
  <c r="Q115" i="2"/>
  <c r="AS128" i="2"/>
  <c r="AK127" i="2"/>
  <c r="AE118" i="2"/>
  <c r="AK128" i="2"/>
  <c r="AA111" i="2"/>
  <c r="AK120" i="2"/>
  <c r="Y127" i="2"/>
  <c r="M118" i="2"/>
  <c r="K122" i="2"/>
  <c r="Y119" i="2"/>
  <c r="AG114" i="2"/>
  <c r="AG116" i="2"/>
  <c r="AK123" i="2"/>
  <c r="M119" i="2"/>
  <c r="AM109" i="2"/>
  <c r="W125" i="2"/>
  <c r="Q114" i="2"/>
  <c r="O114" i="2"/>
  <c r="U109" i="2"/>
  <c r="AM116" i="2"/>
  <c r="AU122" i="2"/>
  <c r="Y120" i="2"/>
  <c r="AS119" i="2"/>
  <c r="AE111" i="2"/>
  <c r="Y122" i="2"/>
  <c r="O118" i="2"/>
  <c r="AM126" i="2"/>
  <c r="W124" i="2"/>
  <c r="W112" i="2"/>
  <c r="AI120" i="2"/>
  <c r="AS114" i="2"/>
  <c r="AM117" i="2"/>
  <c r="W126" i="2"/>
  <c r="AA124" i="2"/>
  <c r="AG109" i="2"/>
  <c r="S126" i="2"/>
  <c r="K125" i="2"/>
  <c r="AS123" i="2"/>
  <c r="AS112" i="2"/>
  <c r="S116" i="2"/>
  <c r="AK118" i="2"/>
  <c r="AU110" i="2"/>
  <c r="M125" i="2"/>
  <c r="W116" i="2"/>
  <c r="W122" i="2"/>
  <c r="AA117" i="2"/>
  <c r="Q125" i="2"/>
  <c r="M120" i="2"/>
  <c r="AG110" i="2"/>
  <c r="AE124" i="2"/>
  <c r="Y118" i="2"/>
  <c r="AU120" i="2"/>
  <c r="W118" i="2"/>
  <c r="AS110" i="2"/>
  <c r="AM113" i="2"/>
  <c r="AK115" i="2"/>
  <c r="AS127" i="2"/>
  <c r="W110" i="2"/>
  <c r="AE127" i="2"/>
  <c r="AA122" i="2"/>
  <c r="K119" i="2"/>
  <c r="AU112" i="2"/>
  <c r="O124" i="2"/>
  <c r="M109" i="2"/>
  <c r="AE120" i="2"/>
  <c r="AU124" i="2"/>
  <c r="U119" i="2"/>
  <c r="U116" i="2"/>
  <c r="AI110" i="2"/>
  <c r="AM127" i="2"/>
  <c r="AI113" i="2"/>
  <c r="AI115" i="2"/>
  <c r="AI125" i="2"/>
  <c r="Y113" i="2"/>
  <c r="AM112" i="2"/>
  <c r="AI111" i="2"/>
  <c r="S124" i="2"/>
  <c r="Q109" i="2"/>
  <c r="AI116" i="2"/>
  <c r="U124" i="2"/>
  <c r="AA112" i="2"/>
  <c r="K114" i="2"/>
  <c r="U128" i="2"/>
  <c r="AE121" i="2"/>
  <c r="AK117" i="2"/>
  <c r="AE113" i="2"/>
  <c r="AI128" i="2"/>
  <c r="Y115" i="2"/>
  <c r="K118" i="2"/>
  <c r="U123" i="2"/>
  <c r="AE126" i="2"/>
  <c r="AM125" i="2"/>
  <c r="AU117" i="2"/>
  <c r="Y110" i="2"/>
  <c r="K127" i="2"/>
  <c r="O117" i="2"/>
  <c r="AK121" i="2"/>
  <c r="Q128" i="2"/>
  <c r="M127" i="2"/>
  <c r="K121" i="2"/>
  <c r="O120" i="2"/>
  <c r="AE122" i="2"/>
  <c r="AE125" i="2"/>
  <c r="Y128" i="2"/>
  <c r="Q126" i="2"/>
  <c r="AS118" i="2"/>
  <c r="U114" i="2"/>
  <c r="AG125" i="2"/>
  <c r="W109" i="2"/>
  <c r="AM128" i="2"/>
  <c r="AU121" i="2"/>
  <c r="Y126" i="2"/>
  <c r="AG124" i="2"/>
  <c r="AM120" i="2"/>
  <c r="AM119" i="2"/>
  <c r="AI124" i="2"/>
  <c r="AG115" i="2"/>
  <c r="U113" i="2"/>
  <c r="Q120" i="2"/>
  <c r="AE128" i="2"/>
  <c r="AU123" i="2"/>
  <c r="AG127" i="2"/>
  <c r="AS116" i="2"/>
  <c r="W119" i="2"/>
  <c r="O127" i="2"/>
  <c r="U118" i="2"/>
  <c r="AU125" i="2"/>
  <c r="Y123" i="2"/>
  <c r="W111" i="2"/>
  <c r="M126" i="2"/>
  <c r="AK114" i="2"/>
  <c r="M123" i="2"/>
  <c r="AA113" i="2"/>
  <c r="Q127" i="2"/>
  <c r="K123" i="2"/>
  <c r="AU119" i="2"/>
  <c r="O110" i="2"/>
  <c r="AK122" i="2"/>
  <c r="AG122" i="2"/>
  <c r="AI112" i="2"/>
  <c r="M115" i="2"/>
  <c r="S114" i="2"/>
  <c r="S113" i="2"/>
  <c r="O116" i="2"/>
  <c r="AA110" i="2"/>
  <c r="Q122" i="2"/>
  <c r="O111" i="2"/>
  <c r="Q121" i="2"/>
  <c r="S123" i="2"/>
  <c r="U117" i="2"/>
  <c r="O119" i="2"/>
  <c r="O115" i="2"/>
  <c r="O113" i="2"/>
  <c r="AM121" i="2"/>
  <c r="K113" i="2"/>
  <c r="Q123" i="2"/>
  <c r="AE119" i="2"/>
  <c r="AI119" i="2"/>
  <c r="Q119" i="2"/>
  <c r="M112" i="2"/>
  <c r="AA115" i="2"/>
  <c r="U111" i="2"/>
  <c r="AI117" i="2"/>
  <c r="M117" i="2"/>
  <c r="AS125" i="2"/>
  <c r="AE109" i="2"/>
  <c r="U125" i="2"/>
  <c r="U126" i="2"/>
  <c r="W115" i="2"/>
  <c r="Q112" i="2"/>
  <c r="S115" i="2"/>
  <c r="AS115" i="2"/>
  <c r="AE110" i="2"/>
  <c r="Y112" i="2"/>
  <c r="M110" i="2"/>
  <c r="AM123" i="2"/>
  <c r="Y114" i="2"/>
  <c r="AG126" i="2"/>
  <c r="O123" i="2"/>
  <c r="AA126" i="2"/>
  <c r="U127" i="2"/>
  <c r="AE123" i="2"/>
  <c r="W123" i="2"/>
  <c r="AU127" i="2"/>
  <c r="AA116" i="2"/>
  <c r="S128" i="2"/>
  <c r="AG123" i="2"/>
  <c r="AU115" i="2"/>
  <c r="AK116" i="2"/>
  <c r="W121" i="2"/>
  <c r="AE117" i="2"/>
  <c r="K126" i="2"/>
  <c r="S122" i="2"/>
  <c r="K115" i="2"/>
  <c r="K116" i="2"/>
  <c r="K109" i="2"/>
  <c r="M116" i="2"/>
  <c r="S111" i="2"/>
  <c r="AI126" i="2"/>
  <c r="K120" i="2"/>
  <c r="AS109" i="2"/>
  <c r="S118" i="2"/>
  <c r="U121" i="2"/>
  <c r="AA119" i="2"/>
  <c r="AS120" i="2"/>
  <c r="U120" i="2"/>
  <c r="M114" i="2"/>
  <c r="O121" i="2"/>
  <c r="AG112" i="2"/>
  <c r="AI123" i="2"/>
  <c r="AA121" i="2"/>
  <c r="W117" i="2"/>
  <c r="AI122" i="2"/>
  <c r="AG111" i="2"/>
  <c r="AD17" i="8"/>
  <c r="AM26" i="2"/>
  <c r="AU26" i="2"/>
  <c r="BL319" i="8"/>
  <c r="EU319" i="8" s="1"/>
  <c r="EV319" i="8" s="1"/>
  <c r="EW319" i="8" s="1"/>
  <c r="EX319" i="8" s="1"/>
  <c r="FW319" i="8" s="1"/>
  <c r="BH319" i="8"/>
  <c r="EA319" i="8" s="1"/>
  <c r="EB319" i="8" s="1"/>
  <c r="EC319" i="8" s="1"/>
  <c r="ED319" i="8" s="1"/>
  <c r="FS319" i="8" s="1"/>
  <c r="BM318" i="8"/>
  <c r="EZ318" i="8" s="1"/>
  <c r="FA318" i="8" s="1"/>
  <c r="FB318" i="8" s="1"/>
  <c r="FC318" i="8" s="1"/>
  <c r="FX318" i="8" s="1"/>
  <c r="BI318" i="8"/>
  <c r="EF318" i="8" s="1"/>
  <c r="EG318" i="8" s="1"/>
  <c r="EH318" i="8" s="1"/>
  <c r="EI318" i="8" s="1"/>
  <c r="FT318" i="8" s="1"/>
  <c r="BE318" i="8"/>
  <c r="DL318" i="8" s="1"/>
  <c r="DM318" i="8" s="1"/>
  <c r="DN318" i="8" s="1"/>
  <c r="DO318" i="8" s="1"/>
  <c r="FP318" i="8" s="1"/>
  <c r="BJ317" i="8"/>
  <c r="EK317" i="8" s="1"/>
  <c r="EL317" i="8" s="1"/>
  <c r="EM317" i="8" s="1"/>
  <c r="EN317" i="8" s="1"/>
  <c r="FU317" i="8" s="1"/>
  <c r="BF317" i="8"/>
  <c r="DQ317" i="8" s="1"/>
  <c r="DR317" i="8" s="1"/>
  <c r="DS317" i="8" s="1"/>
  <c r="DT317" i="8" s="1"/>
  <c r="FQ317" i="8" s="1"/>
  <c r="BK316" i="8"/>
  <c r="EP316" i="8" s="1"/>
  <c r="EQ316" i="8" s="1"/>
  <c r="ER316" i="8" s="1"/>
  <c r="ES316" i="8" s="1"/>
  <c r="FV316" i="8" s="1"/>
  <c r="BG316" i="8"/>
  <c r="DV316" i="8" s="1"/>
  <c r="DW316" i="8" s="1"/>
  <c r="DX316" i="8" s="1"/>
  <c r="DY316" i="8" s="1"/>
  <c r="FR316" i="8" s="1"/>
  <c r="BL315" i="8"/>
  <c r="EU315" i="8" s="1"/>
  <c r="EV315" i="8" s="1"/>
  <c r="EW315" i="8" s="1"/>
  <c r="EX315" i="8" s="1"/>
  <c r="FW315" i="8" s="1"/>
  <c r="BH315" i="8"/>
  <c r="EA315" i="8" s="1"/>
  <c r="EB315" i="8" s="1"/>
  <c r="EC315" i="8" s="1"/>
  <c r="ED315" i="8" s="1"/>
  <c r="FS315" i="8" s="1"/>
  <c r="BM314" i="8"/>
  <c r="EZ314" i="8" s="1"/>
  <c r="FA314" i="8" s="1"/>
  <c r="FB314" i="8" s="1"/>
  <c r="FC314" i="8" s="1"/>
  <c r="FX314" i="8" s="1"/>
  <c r="BI314" i="8"/>
  <c r="EF314" i="8" s="1"/>
  <c r="EG314" i="8" s="1"/>
  <c r="EH314" i="8" s="1"/>
  <c r="EI314" i="8" s="1"/>
  <c r="FT314" i="8" s="1"/>
  <c r="BE314" i="8"/>
  <c r="DL314" i="8" s="1"/>
  <c r="DM314" i="8" s="1"/>
  <c r="DN314" i="8" s="1"/>
  <c r="DO314" i="8" s="1"/>
  <c r="FP314" i="8" s="1"/>
  <c r="BK318" i="8"/>
  <c r="EP318" i="8" s="1"/>
  <c r="EQ318" i="8" s="1"/>
  <c r="ER318" i="8" s="1"/>
  <c r="ES318" i="8" s="1"/>
  <c r="FV318" i="8" s="1"/>
  <c r="BG318" i="8"/>
  <c r="DV318" i="8" s="1"/>
  <c r="DW318" i="8" s="1"/>
  <c r="DX318" i="8" s="1"/>
  <c r="DY318" i="8" s="1"/>
  <c r="FR318" i="8" s="1"/>
  <c r="BH317" i="8"/>
  <c r="EA317" i="8" s="1"/>
  <c r="EB317" i="8" s="1"/>
  <c r="EC317" i="8" s="1"/>
  <c r="ED317" i="8" s="1"/>
  <c r="FS317" i="8" s="1"/>
  <c r="BI316" i="8"/>
  <c r="EF316" i="8" s="1"/>
  <c r="EG316" i="8" s="1"/>
  <c r="EH316" i="8" s="1"/>
  <c r="EI316" i="8" s="1"/>
  <c r="FT316" i="8" s="1"/>
  <c r="BF315" i="8"/>
  <c r="DQ315" i="8" s="1"/>
  <c r="DR315" i="8" s="1"/>
  <c r="DS315" i="8" s="1"/>
  <c r="DT315" i="8" s="1"/>
  <c r="FQ315" i="8" s="1"/>
  <c r="BM319" i="8"/>
  <c r="EZ319" i="8" s="1"/>
  <c r="FA319" i="8" s="1"/>
  <c r="FB319" i="8" s="1"/>
  <c r="FC319" i="8" s="1"/>
  <c r="FX319" i="8" s="1"/>
  <c r="BJ318" i="8"/>
  <c r="EK318" i="8" s="1"/>
  <c r="EL318" i="8" s="1"/>
  <c r="EM318" i="8" s="1"/>
  <c r="EN318" i="8" s="1"/>
  <c r="FU318" i="8" s="1"/>
  <c r="BG317" i="8"/>
  <c r="DV317" i="8" s="1"/>
  <c r="DW317" i="8" s="1"/>
  <c r="DX317" i="8" s="1"/>
  <c r="DY317" i="8" s="1"/>
  <c r="FR317" i="8" s="1"/>
  <c r="BM315" i="8"/>
  <c r="EZ315" i="8" s="1"/>
  <c r="FA315" i="8" s="1"/>
  <c r="FB315" i="8" s="1"/>
  <c r="FC315" i="8" s="1"/>
  <c r="FX315" i="8" s="1"/>
  <c r="BJ314" i="8"/>
  <c r="EK314" i="8" s="1"/>
  <c r="EL314" i="8" s="1"/>
  <c r="EM314" i="8" s="1"/>
  <c r="EN314" i="8" s="1"/>
  <c r="FU314" i="8" s="1"/>
  <c r="BK319" i="8"/>
  <c r="EP319" i="8" s="1"/>
  <c r="EQ319" i="8" s="1"/>
  <c r="ER319" i="8" s="1"/>
  <c r="ES319" i="8" s="1"/>
  <c r="FV319" i="8" s="1"/>
  <c r="BG319" i="8"/>
  <c r="DV319" i="8" s="1"/>
  <c r="DW319" i="8" s="1"/>
  <c r="DX319" i="8" s="1"/>
  <c r="DY319" i="8" s="1"/>
  <c r="FR319" i="8" s="1"/>
  <c r="BL318" i="8"/>
  <c r="EU318" i="8" s="1"/>
  <c r="EV318" i="8" s="1"/>
  <c r="EW318" i="8" s="1"/>
  <c r="EX318" i="8" s="1"/>
  <c r="FW318" i="8" s="1"/>
  <c r="BH318" i="8"/>
  <c r="EA318" i="8" s="1"/>
  <c r="EB318" i="8" s="1"/>
  <c r="EC318" i="8" s="1"/>
  <c r="ED318" i="8" s="1"/>
  <c r="FS318" i="8" s="1"/>
  <c r="BM317" i="8"/>
  <c r="EZ317" i="8" s="1"/>
  <c r="FA317" i="8" s="1"/>
  <c r="BI317" i="8"/>
  <c r="EF317" i="8" s="1"/>
  <c r="EG317" i="8" s="1"/>
  <c r="EH317" i="8" s="1"/>
  <c r="EI317" i="8" s="1"/>
  <c r="FT317" i="8" s="1"/>
  <c r="BE317" i="8"/>
  <c r="DL317" i="8" s="1"/>
  <c r="DM317" i="8" s="1"/>
  <c r="DN317" i="8" s="1"/>
  <c r="DO317" i="8" s="1"/>
  <c r="FP317" i="8" s="1"/>
  <c r="BJ316" i="8"/>
  <c r="EK316" i="8" s="1"/>
  <c r="EL316" i="8" s="1"/>
  <c r="EM316" i="8" s="1"/>
  <c r="EN316" i="8" s="1"/>
  <c r="FU316" i="8" s="1"/>
  <c r="BF316" i="8"/>
  <c r="DQ316" i="8" s="1"/>
  <c r="DR316" i="8" s="1"/>
  <c r="DS316" i="8" s="1"/>
  <c r="DT316" i="8" s="1"/>
  <c r="FQ316" i="8" s="1"/>
  <c r="BK315" i="8"/>
  <c r="EP315" i="8" s="1"/>
  <c r="EQ315" i="8" s="1"/>
  <c r="ER315" i="8" s="1"/>
  <c r="ES315" i="8" s="1"/>
  <c r="FV315" i="8" s="1"/>
  <c r="BG315" i="8"/>
  <c r="DV315" i="8" s="1"/>
  <c r="DW315" i="8" s="1"/>
  <c r="DX315" i="8" s="1"/>
  <c r="DY315" i="8" s="1"/>
  <c r="FR315" i="8" s="1"/>
  <c r="BL314" i="8"/>
  <c r="EU314" i="8" s="1"/>
  <c r="EV314" i="8" s="1"/>
  <c r="EW314" i="8" s="1"/>
  <c r="EX314" i="8" s="1"/>
  <c r="FW314" i="8" s="1"/>
  <c r="BG314" i="8"/>
  <c r="DV314" i="8" s="1"/>
  <c r="DW314" i="8" s="1"/>
  <c r="DX314" i="8" s="1"/>
  <c r="DY314" i="8" s="1"/>
  <c r="FR314" i="8" s="1"/>
  <c r="BF319" i="8"/>
  <c r="DQ319" i="8" s="1"/>
  <c r="DR319" i="8" s="1"/>
  <c r="DS319" i="8" s="1"/>
  <c r="DT319" i="8" s="1"/>
  <c r="FQ319" i="8" s="1"/>
  <c r="BL317" i="8"/>
  <c r="EU317" i="8" s="1"/>
  <c r="EV317" i="8" s="1"/>
  <c r="EW317" i="8" s="1"/>
  <c r="EX317" i="8" s="1"/>
  <c r="FW317" i="8" s="1"/>
  <c r="BM316" i="8"/>
  <c r="EZ316" i="8" s="1"/>
  <c r="FA316" i="8" s="1"/>
  <c r="FB316" i="8" s="1"/>
  <c r="FC316" i="8" s="1"/>
  <c r="FX316" i="8" s="1"/>
  <c r="BE316" i="8"/>
  <c r="DL316" i="8" s="1"/>
  <c r="DM316" i="8" s="1"/>
  <c r="DN316" i="8" s="1"/>
  <c r="DO316" i="8" s="1"/>
  <c r="FP316" i="8" s="1"/>
  <c r="BJ315" i="8"/>
  <c r="EK315" i="8" s="1"/>
  <c r="EL315" i="8" s="1"/>
  <c r="EM315" i="8" s="1"/>
  <c r="EN315" i="8" s="1"/>
  <c r="FU315" i="8" s="1"/>
  <c r="BH314" i="8"/>
  <c r="EA314" i="8" s="1"/>
  <c r="EB314" i="8" s="1"/>
  <c r="EC314" i="8" s="1"/>
  <c r="ED314" i="8" s="1"/>
  <c r="FS314" i="8" s="1"/>
  <c r="BI319" i="8"/>
  <c r="EF319" i="8" s="1"/>
  <c r="EG319" i="8" s="1"/>
  <c r="EH319" i="8" s="1"/>
  <c r="EI319" i="8" s="1"/>
  <c r="FT319" i="8" s="1"/>
  <c r="BF318" i="8"/>
  <c r="DQ318" i="8" s="1"/>
  <c r="DR318" i="8" s="1"/>
  <c r="DS318" i="8" s="1"/>
  <c r="DT318" i="8" s="1"/>
  <c r="FQ318" i="8" s="1"/>
  <c r="BL316" i="8"/>
  <c r="EU316" i="8" s="1"/>
  <c r="EV316" i="8" s="1"/>
  <c r="BI315" i="8"/>
  <c r="EF315" i="8" s="1"/>
  <c r="EG315" i="8" s="1"/>
  <c r="EH315" i="8" s="1"/>
  <c r="EI315" i="8" s="1"/>
  <c r="FT315" i="8" s="1"/>
  <c r="BF314" i="8"/>
  <c r="DQ314" i="8" s="1"/>
  <c r="DR314" i="8" s="1"/>
  <c r="DS314" i="8" s="1"/>
  <c r="DT314" i="8" s="1"/>
  <c r="FQ314" i="8" s="1"/>
  <c r="BJ319" i="8"/>
  <c r="EK319" i="8" s="1"/>
  <c r="EL319" i="8" s="1"/>
  <c r="EM319" i="8" s="1"/>
  <c r="EN319" i="8" s="1"/>
  <c r="FU319" i="8" s="1"/>
  <c r="BK314" i="8"/>
  <c r="EP314" i="8" s="1"/>
  <c r="EQ314" i="8" s="1"/>
  <c r="ER314" i="8" s="1"/>
  <c r="ES314" i="8" s="1"/>
  <c r="FV314" i="8" s="1"/>
  <c r="BE319" i="8"/>
  <c r="DL319" i="8" s="1"/>
  <c r="DM319" i="8" s="1"/>
  <c r="DN319" i="8" s="1"/>
  <c r="DO319" i="8" s="1"/>
  <c r="FP319" i="8" s="1"/>
  <c r="BK317" i="8"/>
  <c r="EP317" i="8" s="1"/>
  <c r="EQ317" i="8" s="1"/>
  <c r="ER317" i="8" s="1"/>
  <c r="ES317" i="8" s="1"/>
  <c r="FV317" i="8" s="1"/>
  <c r="BH316" i="8"/>
  <c r="EA316" i="8" s="1"/>
  <c r="EB316" i="8" s="1"/>
  <c r="EC316" i="8" s="1"/>
  <c r="ED316" i="8" s="1"/>
  <c r="FS316" i="8" s="1"/>
  <c r="BE315" i="8"/>
  <c r="DL315" i="8" s="1"/>
  <c r="DM315" i="8" s="1"/>
  <c r="DN315" i="8" s="1"/>
  <c r="DO315" i="8" s="1"/>
  <c r="FP315" i="8" s="1"/>
  <c r="BI320" i="8"/>
  <c r="EF320" i="8" s="1"/>
  <c r="BI330" i="8"/>
  <c r="BI325" i="8"/>
  <c r="EF325" i="8" s="1"/>
  <c r="EG325" i="8" s="1"/>
  <c r="EH325" i="8" s="1"/>
  <c r="EI325" i="8" s="1"/>
  <c r="FT325" i="8" s="1"/>
  <c r="BJ323" i="8"/>
  <c r="EK323" i="8" s="1"/>
  <c r="EL323" i="8" s="1"/>
  <c r="EM323" i="8" s="1"/>
  <c r="EN323" i="8" s="1"/>
  <c r="FU323" i="8" s="1"/>
  <c r="BJ329" i="8"/>
  <c r="BJ324" i="8"/>
  <c r="EK324" i="8" s="1"/>
  <c r="EL324" i="8" s="1"/>
  <c r="EM324" i="8" s="1"/>
  <c r="EN324" i="8" s="1"/>
  <c r="FU324" i="8" s="1"/>
  <c r="BM320" i="8"/>
  <c r="EZ320" i="8" s="1"/>
  <c r="BM330" i="8"/>
  <c r="BM325" i="8"/>
  <c r="EZ325" i="8" s="1"/>
  <c r="FA325" i="8" s="1"/>
  <c r="FB325" i="8" s="1"/>
  <c r="FC325" i="8" s="1"/>
  <c r="FX325" i="8" s="1"/>
  <c r="BK322" i="8"/>
  <c r="EP322" i="8" s="1"/>
  <c r="EQ322" i="8" s="1"/>
  <c r="ER322" i="8" s="1"/>
  <c r="ES322" i="8" s="1"/>
  <c r="FV322" i="8" s="1"/>
  <c r="BK328" i="8"/>
  <c r="BK327" i="8"/>
  <c r="EP327" i="8" s="1"/>
  <c r="EQ327" i="8" s="1"/>
  <c r="ER327" i="8" s="1"/>
  <c r="ES327" i="8" s="1"/>
  <c r="FV327" i="8" s="1"/>
  <c r="BF323" i="8"/>
  <c r="DQ323" i="8" s="1"/>
  <c r="DR323" i="8" s="1"/>
  <c r="DS323" i="8" s="1"/>
  <c r="DT323" i="8" s="1"/>
  <c r="FQ323" i="8" s="1"/>
  <c r="BF329" i="8"/>
  <c r="BF324" i="8"/>
  <c r="DQ324" i="8" s="1"/>
  <c r="DR324" i="8" s="1"/>
  <c r="DS324" i="8" s="1"/>
  <c r="DT324" i="8" s="1"/>
  <c r="FQ324" i="8" s="1"/>
  <c r="BL321" i="8"/>
  <c r="EU321" i="8" s="1"/>
  <c r="EV321" i="8" s="1"/>
  <c r="EW321" i="8" s="1"/>
  <c r="EX321" i="8" s="1"/>
  <c r="FW321" i="8" s="1"/>
  <c r="BL331" i="8"/>
  <c r="BL326" i="8"/>
  <c r="EU326" i="8" s="1"/>
  <c r="BG322" i="8"/>
  <c r="DV322" i="8" s="1"/>
  <c r="DW322" i="8" s="1"/>
  <c r="DX322" i="8" s="1"/>
  <c r="DY322" i="8" s="1"/>
  <c r="FR322" i="8" s="1"/>
  <c r="BG328" i="8"/>
  <c r="BG327" i="8"/>
  <c r="DV327" i="8" s="1"/>
  <c r="DW327" i="8" s="1"/>
  <c r="DX327" i="8" s="1"/>
  <c r="DY327" i="8" s="1"/>
  <c r="FR327" i="8" s="1"/>
  <c r="BH321" i="8"/>
  <c r="EA321" i="8" s="1"/>
  <c r="EB321" i="8" s="1"/>
  <c r="EC321" i="8" s="1"/>
  <c r="ED321" i="8" s="1"/>
  <c r="FS321" i="8" s="1"/>
  <c r="BH331" i="8"/>
  <c r="BH326" i="8"/>
  <c r="EA326" i="8" s="1"/>
  <c r="BE320" i="8"/>
  <c r="DL320" i="8" s="1"/>
  <c r="BE330" i="8"/>
  <c r="BE325" i="8"/>
  <c r="DL325" i="8" s="1"/>
  <c r="DM325" i="8" s="1"/>
  <c r="DN325" i="8" s="1"/>
  <c r="DO325" i="8" s="1"/>
  <c r="FP325" i="8" s="1"/>
  <c r="BI331" i="8"/>
  <c r="BI326" i="8"/>
  <c r="EF326" i="8" s="1"/>
  <c r="BI321" i="8"/>
  <c r="EF321" i="8" s="1"/>
  <c r="EG321" i="8" s="1"/>
  <c r="EH321" i="8" s="1"/>
  <c r="EI321" i="8" s="1"/>
  <c r="FT321" i="8" s="1"/>
  <c r="BJ330" i="8"/>
  <c r="BJ325" i="8"/>
  <c r="EK325" i="8" s="1"/>
  <c r="EL325" i="8" s="1"/>
  <c r="EM325" i="8" s="1"/>
  <c r="EN325" i="8" s="1"/>
  <c r="FU325" i="8" s="1"/>
  <c r="BJ320" i="8"/>
  <c r="EK320" i="8" s="1"/>
  <c r="BM331" i="8"/>
  <c r="BM326" i="8"/>
  <c r="EZ326" i="8" s="1"/>
  <c r="BM321" i="8"/>
  <c r="EZ321" i="8" s="1"/>
  <c r="FA321" i="8" s="1"/>
  <c r="FB321" i="8" s="1"/>
  <c r="FC321" i="8" s="1"/>
  <c r="FX321" i="8" s="1"/>
  <c r="BK329" i="8"/>
  <c r="BK324" i="8"/>
  <c r="EP324" i="8" s="1"/>
  <c r="EQ324" i="8" s="1"/>
  <c r="ER324" i="8" s="1"/>
  <c r="ES324" i="8" s="1"/>
  <c r="FV324" i="8" s="1"/>
  <c r="BK323" i="8"/>
  <c r="EP323" i="8" s="1"/>
  <c r="EQ323" i="8" s="1"/>
  <c r="ER323" i="8" s="1"/>
  <c r="ES323" i="8" s="1"/>
  <c r="FV323" i="8" s="1"/>
  <c r="BF330" i="8"/>
  <c r="BF325" i="8"/>
  <c r="DQ325" i="8" s="1"/>
  <c r="DR325" i="8" s="1"/>
  <c r="DS325" i="8" s="1"/>
  <c r="DT325" i="8" s="1"/>
  <c r="FQ325" i="8" s="1"/>
  <c r="BF320" i="8"/>
  <c r="DQ320" i="8" s="1"/>
  <c r="BL328" i="8"/>
  <c r="BL327" i="8"/>
  <c r="EU327" i="8" s="1"/>
  <c r="EV327" i="8" s="1"/>
  <c r="EW327" i="8" s="1"/>
  <c r="EX327" i="8" s="1"/>
  <c r="FW327" i="8" s="1"/>
  <c r="BL322" i="8"/>
  <c r="EU322" i="8" s="1"/>
  <c r="EV322" i="8" s="1"/>
  <c r="EW322" i="8" s="1"/>
  <c r="EX322" i="8" s="1"/>
  <c r="FW322" i="8" s="1"/>
  <c r="BG329" i="8"/>
  <c r="BG324" i="8"/>
  <c r="DV324" i="8" s="1"/>
  <c r="DW324" i="8" s="1"/>
  <c r="DX324" i="8" s="1"/>
  <c r="DY324" i="8" s="1"/>
  <c r="FR324" i="8" s="1"/>
  <c r="BG323" i="8"/>
  <c r="DV323" i="8" s="1"/>
  <c r="DW323" i="8" s="1"/>
  <c r="DX323" i="8" s="1"/>
  <c r="DY323" i="8" s="1"/>
  <c r="FR323" i="8" s="1"/>
  <c r="BH328" i="8"/>
  <c r="BH327" i="8"/>
  <c r="EA327" i="8" s="1"/>
  <c r="EB327" i="8" s="1"/>
  <c r="EC327" i="8" s="1"/>
  <c r="ED327" i="8" s="1"/>
  <c r="FS327" i="8" s="1"/>
  <c r="BH322" i="8"/>
  <c r="EA322" i="8" s="1"/>
  <c r="EB322" i="8" s="1"/>
  <c r="EC322" i="8" s="1"/>
  <c r="ED322" i="8" s="1"/>
  <c r="FS322" i="8" s="1"/>
  <c r="BE331" i="8"/>
  <c r="BE326" i="8"/>
  <c r="DL326" i="8" s="1"/>
  <c r="BE321" i="8"/>
  <c r="DL321" i="8" s="1"/>
  <c r="DM321" i="8" s="1"/>
  <c r="DN321" i="8" s="1"/>
  <c r="DO321" i="8" s="1"/>
  <c r="FP321" i="8" s="1"/>
  <c r="BI328" i="8"/>
  <c r="BI327" i="8"/>
  <c r="EF327" i="8" s="1"/>
  <c r="EG327" i="8" s="1"/>
  <c r="EH327" i="8" s="1"/>
  <c r="EI327" i="8" s="1"/>
  <c r="FT327" i="8" s="1"/>
  <c r="BI322" i="8"/>
  <c r="EF322" i="8" s="1"/>
  <c r="EG322" i="8" s="1"/>
  <c r="EH322" i="8" s="1"/>
  <c r="EI322" i="8" s="1"/>
  <c r="FT322" i="8" s="1"/>
  <c r="BJ331" i="8"/>
  <c r="BJ326" i="8"/>
  <c r="EK326" i="8" s="1"/>
  <c r="BJ321" i="8"/>
  <c r="EK321" i="8" s="1"/>
  <c r="EL321" i="8" s="1"/>
  <c r="EM321" i="8" s="1"/>
  <c r="EN321" i="8" s="1"/>
  <c r="FU321" i="8" s="1"/>
  <c r="BM328" i="8"/>
  <c r="BM327" i="8"/>
  <c r="EZ327" i="8" s="1"/>
  <c r="FA327" i="8" s="1"/>
  <c r="FB327" i="8" s="1"/>
  <c r="FC327" i="8" s="1"/>
  <c r="FX327" i="8" s="1"/>
  <c r="BM322" i="8"/>
  <c r="EZ322" i="8" s="1"/>
  <c r="FA322" i="8" s="1"/>
  <c r="FB322" i="8" s="1"/>
  <c r="FC322" i="8" s="1"/>
  <c r="FX322" i="8" s="1"/>
  <c r="BK330" i="8"/>
  <c r="BK325" i="8"/>
  <c r="EP325" i="8" s="1"/>
  <c r="EQ325" i="8" s="1"/>
  <c r="ER325" i="8" s="1"/>
  <c r="ES325" i="8" s="1"/>
  <c r="FV325" i="8" s="1"/>
  <c r="BK320" i="8"/>
  <c r="EP320" i="8" s="1"/>
  <c r="BF331" i="8"/>
  <c r="BF326" i="8"/>
  <c r="DQ326" i="8" s="1"/>
  <c r="BF321" i="8"/>
  <c r="DQ321" i="8" s="1"/>
  <c r="DR321" i="8" s="1"/>
  <c r="DS321" i="8" s="1"/>
  <c r="DT321" i="8" s="1"/>
  <c r="FQ321" i="8" s="1"/>
  <c r="BL329" i="8"/>
  <c r="BL324" i="8"/>
  <c r="EU324" i="8" s="1"/>
  <c r="EV324" i="8" s="1"/>
  <c r="EW324" i="8" s="1"/>
  <c r="EX324" i="8" s="1"/>
  <c r="FW324" i="8" s="1"/>
  <c r="BL323" i="8"/>
  <c r="EU323" i="8" s="1"/>
  <c r="EV323" i="8" s="1"/>
  <c r="EW323" i="8" s="1"/>
  <c r="EX323" i="8" s="1"/>
  <c r="FW323" i="8" s="1"/>
  <c r="BG330" i="8"/>
  <c r="BG325" i="8"/>
  <c r="DV325" i="8" s="1"/>
  <c r="DW325" i="8" s="1"/>
  <c r="DX325" i="8" s="1"/>
  <c r="DY325" i="8" s="1"/>
  <c r="FR325" i="8" s="1"/>
  <c r="BG320" i="8"/>
  <c r="DV320" i="8" s="1"/>
  <c r="BH329" i="8"/>
  <c r="BH324" i="8"/>
  <c r="EA324" i="8" s="1"/>
  <c r="EB324" i="8" s="1"/>
  <c r="EC324" i="8" s="1"/>
  <c r="ED324" i="8" s="1"/>
  <c r="FS324" i="8" s="1"/>
  <c r="BH323" i="8"/>
  <c r="EA323" i="8" s="1"/>
  <c r="EB323" i="8" s="1"/>
  <c r="EC323" i="8" s="1"/>
  <c r="ED323" i="8" s="1"/>
  <c r="FS323" i="8" s="1"/>
  <c r="BE328" i="8"/>
  <c r="BE327" i="8"/>
  <c r="DL327" i="8" s="1"/>
  <c r="DM327" i="8" s="1"/>
  <c r="DN327" i="8" s="1"/>
  <c r="DO327" i="8" s="1"/>
  <c r="FP327" i="8" s="1"/>
  <c r="BE322" i="8"/>
  <c r="DL322" i="8" s="1"/>
  <c r="DM322" i="8" s="1"/>
  <c r="DN322" i="8" s="1"/>
  <c r="DO322" i="8" s="1"/>
  <c r="FP322" i="8" s="1"/>
  <c r="BI324" i="8"/>
  <c r="EF324" i="8" s="1"/>
  <c r="EG324" i="8" s="1"/>
  <c r="EH324" i="8" s="1"/>
  <c r="EI324" i="8" s="1"/>
  <c r="FT324" i="8" s="1"/>
  <c r="BI323" i="8"/>
  <c r="EF323" i="8" s="1"/>
  <c r="EG323" i="8" s="1"/>
  <c r="EH323" i="8" s="1"/>
  <c r="EI323" i="8" s="1"/>
  <c r="FT323" i="8" s="1"/>
  <c r="BI329" i="8"/>
  <c r="BJ327" i="8"/>
  <c r="EK327" i="8" s="1"/>
  <c r="EL327" i="8" s="1"/>
  <c r="EM327" i="8" s="1"/>
  <c r="EN327" i="8" s="1"/>
  <c r="FU327" i="8" s="1"/>
  <c r="BJ322" i="8"/>
  <c r="EK322" i="8" s="1"/>
  <c r="EL322" i="8" s="1"/>
  <c r="EM322" i="8" s="1"/>
  <c r="EN322" i="8" s="1"/>
  <c r="FU322" i="8" s="1"/>
  <c r="BJ328" i="8"/>
  <c r="BM324" i="8"/>
  <c r="EZ324" i="8" s="1"/>
  <c r="FA324" i="8" s="1"/>
  <c r="FB324" i="8" s="1"/>
  <c r="FC324" i="8" s="1"/>
  <c r="FX324" i="8" s="1"/>
  <c r="BM323" i="8"/>
  <c r="EZ323" i="8" s="1"/>
  <c r="FA323" i="8" s="1"/>
  <c r="FB323" i="8" s="1"/>
  <c r="FC323" i="8" s="1"/>
  <c r="FX323" i="8" s="1"/>
  <c r="BM329" i="8"/>
  <c r="BK326" i="8"/>
  <c r="EP326" i="8" s="1"/>
  <c r="BK321" i="8"/>
  <c r="EP321" i="8" s="1"/>
  <c r="EQ321" i="8" s="1"/>
  <c r="ER321" i="8" s="1"/>
  <c r="ES321" i="8" s="1"/>
  <c r="FV321" i="8" s="1"/>
  <c r="BK331" i="8"/>
  <c r="BF327" i="8"/>
  <c r="DQ327" i="8" s="1"/>
  <c r="DR327" i="8" s="1"/>
  <c r="DS327" i="8" s="1"/>
  <c r="DT327" i="8" s="1"/>
  <c r="FQ327" i="8" s="1"/>
  <c r="BF322" i="8"/>
  <c r="DQ322" i="8" s="1"/>
  <c r="DR322" i="8" s="1"/>
  <c r="DS322" i="8" s="1"/>
  <c r="DT322" i="8" s="1"/>
  <c r="FQ322" i="8" s="1"/>
  <c r="BF328" i="8"/>
  <c r="BL325" i="8"/>
  <c r="EU325" i="8" s="1"/>
  <c r="EV325" i="8" s="1"/>
  <c r="EW325" i="8" s="1"/>
  <c r="EX325" i="8" s="1"/>
  <c r="FW325" i="8" s="1"/>
  <c r="BL320" i="8"/>
  <c r="EU320" i="8" s="1"/>
  <c r="BL330" i="8"/>
  <c r="BG326" i="8"/>
  <c r="DV326" i="8" s="1"/>
  <c r="BG321" i="8"/>
  <c r="DV321" i="8" s="1"/>
  <c r="DW321" i="8" s="1"/>
  <c r="DX321" i="8" s="1"/>
  <c r="DY321" i="8" s="1"/>
  <c r="FR321" i="8" s="1"/>
  <c r="BG331" i="8"/>
  <c r="BH325" i="8"/>
  <c r="EA325" i="8" s="1"/>
  <c r="EB325" i="8" s="1"/>
  <c r="EC325" i="8" s="1"/>
  <c r="ED325" i="8" s="1"/>
  <c r="FS325" i="8" s="1"/>
  <c r="BH320" i="8"/>
  <c r="EA320" i="8" s="1"/>
  <c r="BH330" i="8"/>
  <c r="BE324" i="8"/>
  <c r="DL324" i="8" s="1"/>
  <c r="DM324" i="8" s="1"/>
  <c r="DN324" i="8" s="1"/>
  <c r="DO324" i="8" s="1"/>
  <c r="FP324" i="8" s="1"/>
  <c r="BE323" i="8"/>
  <c r="DL323" i="8" s="1"/>
  <c r="DM323" i="8" s="1"/>
  <c r="DN323" i="8" s="1"/>
  <c r="DO323" i="8" s="1"/>
  <c r="FP323" i="8" s="1"/>
  <c r="BE329" i="8"/>
  <c r="AI17" i="8"/>
  <c r="AF17" i="8"/>
  <c r="W26" i="2" s="1"/>
  <c r="AG17" i="8"/>
  <c r="Y26" i="2" s="1"/>
  <c r="AC17" i="8"/>
  <c r="Q26" i="2" s="1"/>
  <c r="AH17" i="8"/>
  <c r="AA26" i="2" s="1"/>
  <c r="AB17" i="8"/>
  <c r="O26" i="2" s="1"/>
  <c r="AI26" i="2"/>
  <c r="AU108" i="2"/>
  <c r="AU104" i="2"/>
  <c r="AS106" i="2"/>
  <c r="AM108" i="2"/>
  <c r="AM104" i="2"/>
  <c r="AU107" i="2"/>
  <c r="AS105" i="2"/>
  <c r="AU106" i="2"/>
  <c r="AS108" i="2"/>
  <c r="AM106" i="2"/>
  <c r="AK106" i="2"/>
  <c r="AU105" i="2"/>
  <c r="AS107" i="2"/>
  <c r="AM105" i="2"/>
  <c r="AK105" i="2"/>
  <c r="AI107" i="2"/>
  <c r="AS104" i="2"/>
  <c r="AK104" i="2"/>
  <c r="AI104" i="2"/>
  <c r="AG107" i="2"/>
  <c r="AE105" i="2"/>
  <c r="AI108" i="2"/>
  <c r="AG106" i="2"/>
  <c r="AE108" i="2"/>
  <c r="AE104" i="2"/>
  <c r="AK108" i="2"/>
  <c r="AI106" i="2"/>
  <c r="AG105" i="2"/>
  <c r="AE107" i="2"/>
  <c r="AG108" i="2"/>
  <c r="AM107" i="2"/>
  <c r="AK107" i="2"/>
  <c r="AG104" i="2"/>
  <c r="AI105" i="2"/>
  <c r="AE106" i="2"/>
  <c r="AG26" i="2"/>
  <c r="AE26" i="2"/>
  <c r="AK26" i="2"/>
  <c r="AS26" i="2"/>
  <c r="Q104" i="2"/>
  <c r="Y104" i="2"/>
  <c r="M105" i="2"/>
  <c r="U105" i="2"/>
  <c r="K104" i="2"/>
  <c r="S104" i="2"/>
  <c r="AA104" i="2"/>
  <c r="O105" i="2"/>
  <c r="W105" i="2"/>
  <c r="M104" i="2"/>
  <c r="U104" i="2"/>
  <c r="Q105" i="2"/>
  <c r="Y105" i="2"/>
  <c r="O104" i="2"/>
  <c r="W104" i="2"/>
  <c r="K105" i="2"/>
  <c r="S105" i="2"/>
  <c r="AA105" i="2"/>
  <c r="AA106" i="2"/>
  <c r="S106" i="2"/>
  <c r="O106" i="2"/>
  <c r="M106" i="2"/>
  <c r="W106" i="2"/>
  <c r="U106" i="2"/>
  <c r="K106" i="2"/>
  <c r="Y106" i="2"/>
  <c r="Q106" i="2"/>
  <c r="S108" i="2"/>
  <c r="M107" i="2"/>
  <c r="AA107" i="2"/>
  <c r="W107" i="2"/>
  <c r="S107" i="2"/>
  <c r="U107" i="2"/>
  <c r="M108" i="2"/>
  <c r="O107" i="2"/>
  <c r="K108" i="2"/>
  <c r="Q108" i="2"/>
  <c r="U108" i="2"/>
  <c r="W108" i="2"/>
  <c r="O108" i="2"/>
  <c r="K107" i="2"/>
  <c r="Y108" i="2"/>
  <c r="Q107" i="2"/>
  <c r="AA108" i="2"/>
  <c r="Y107" i="2"/>
  <c r="AV1931" i="8"/>
  <c r="BS1931" i="8" s="1"/>
  <c r="BT1931" i="8" s="1"/>
  <c r="BU1931" i="8" s="1"/>
  <c r="BV1931" i="8" s="1"/>
  <c r="FG1931" i="8" s="1"/>
  <c r="U26" i="2"/>
  <c r="S26" i="2"/>
  <c r="AZ1931" i="8"/>
  <c r="CM1931" i="8" s="1"/>
  <c r="CN1931" i="8" s="1"/>
  <c r="CO1931" i="8" s="1"/>
  <c r="CP1931" i="8" s="1"/>
  <c r="FK1931" i="8" s="1"/>
  <c r="AZ1932" i="8"/>
  <c r="CM1932" i="8" s="1"/>
  <c r="CN1932" i="8" s="1"/>
  <c r="CO1932" i="8" s="1"/>
  <c r="CP1932" i="8" s="1"/>
  <c r="FK1932" i="8" s="1"/>
  <c r="AZ316" i="8"/>
  <c r="CM316" i="8" s="1"/>
  <c r="AZ319" i="8"/>
  <c r="CM319" i="8" s="1"/>
  <c r="AZ317" i="8"/>
  <c r="CM317" i="8" s="1"/>
  <c r="BC316" i="8"/>
  <c r="DB316" i="8" s="1"/>
  <c r="AX316" i="8"/>
  <c r="CC316" i="8" s="1"/>
  <c r="AX1931" i="8"/>
  <c r="CC1931" i="8" s="1"/>
  <c r="CD1931" i="8" s="1"/>
  <c r="CE1931" i="8" s="1"/>
  <c r="CF1931" i="8" s="1"/>
  <c r="FI1931" i="8" s="1"/>
  <c r="AY319" i="8"/>
  <c r="CH319" i="8" s="1"/>
  <c r="BB317" i="8"/>
  <c r="CW317" i="8" s="1"/>
  <c r="BA317" i="8"/>
  <c r="CR317" i="8" s="1"/>
  <c r="AW314" i="8"/>
  <c r="BX314" i="8" s="1"/>
  <c r="BY314" i="8" s="1"/>
  <c r="BZ314" i="8" s="1"/>
  <c r="CA314" i="8" s="1"/>
  <c r="FH314" i="8" s="1"/>
  <c r="AY317" i="8"/>
  <c r="CH317" i="8" s="1"/>
  <c r="AW1931" i="8"/>
  <c r="BX1931" i="8" s="1"/>
  <c r="BY1931" i="8" s="1"/>
  <c r="BZ1931" i="8" s="1"/>
  <c r="CA1931" i="8" s="1"/>
  <c r="FH1931" i="8" s="1"/>
  <c r="AU317" i="8"/>
  <c r="BN317" i="8" s="1"/>
  <c r="BC1931" i="8"/>
  <c r="DB1931" i="8" s="1"/>
  <c r="DC1931" i="8" s="1"/>
  <c r="DD1931" i="8" s="1"/>
  <c r="DE1931" i="8" s="1"/>
  <c r="FN1931" i="8" s="1"/>
  <c r="BC314" i="8"/>
  <c r="DB314" i="8" s="1"/>
  <c r="AW319" i="8"/>
  <c r="BX319" i="8" s="1"/>
  <c r="BA316" i="8"/>
  <c r="CR316" i="8" s="1"/>
  <c r="AU316" i="8"/>
  <c r="BN316" i="8" s="1"/>
  <c r="AX1932" i="8"/>
  <c r="CC1932" i="8" s="1"/>
  <c r="CD1932" i="8" s="1"/>
  <c r="CE1932" i="8" s="1"/>
  <c r="CF1932" i="8" s="1"/>
  <c r="FI1932" i="8" s="1"/>
  <c r="AV1932" i="8"/>
  <c r="BS1932" i="8" s="1"/>
  <c r="BT1932" i="8" s="1"/>
  <c r="BU1932" i="8" s="1"/>
  <c r="BV1932" i="8" s="1"/>
  <c r="FG1932" i="8" s="1"/>
  <c r="BB319" i="8"/>
  <c r="CW319" i="8" s="1"/>
  <c r="BD316" i="8"/>
  <c r="DG316" i="8" s="1"/>
  <c r="DH316" i="8" s="1"/>
  <c r="DI316" i="8" s="1"/>
  <c r="DJ316" i="8" s="1"/>
  <c r="FO316" i="8" s="1"/>
  <c r="BC317" i="8"/>
  <c r="DB317" i="8" s="1"/>
  <c r="BC319" i="8"/>
  <c r="DB319" i="8" s="1"/>
  <c r="AW317" i="8"/>
  <c r="BX317" i="8" s="1"/>
  <c r="BA1931" i="8"/>
  <c r="CR1931" i="8" s="1"/>
  <c r="CS1931" i="8" s="1"/>
  <c r="CT1931" i="8" s="1"/>
  <c r="CU1931" i="8" s="1"/>
  <c r="FL1931" i="8" s="1"/>
  <c r="AX319" i="8"/>
  <c r="CC319" i="8" s="1"/>
  <c r="AV319" i="8"/>
  <c r="BB314" i="8"/>
  <c r="CW314" i="8" s="1"/>
  <c r="AU1931" i="8"/>
  <c r="BN1931" i="8" s="1"/>
  <c r="BO1931" i="8" s="1"/>
  <c r="BP1931" i="8" s="1"/>
  <c r="BQ1931" i="8" s="1"/>
  <c r="FF1931" i="8" s="1"/>
  <c r="BA319" i="8"/>
  <c r="CR319" i="8" s="1"/>
  <c r="AY316" i="8"/>
  <c r="CH316" i="8" s="1"/>
  <c r="BB1932" i="8"/>
  <c r="CW1932" i="8" s="1"/>
  <c r="CX1932" i="8" s="1"/>
  <c r="CY1932" i="8" s="1"/>
  <c r="CZ1932" i="8" s="1"/>
  <c r="FM1932" i="8" s="1"/>
  <c r="AW1932" i="8"/>
  <c r="BX1932" i="8" s="1"/>
  <c r="BY1932" i="8" s="1"/>
  <c r="BZ1932" i="8" s="1"/>
  <c r="CA1932" i="8" s="1"/>
  <c r="FH1932" i="8" s="1"/>
  <c r="BA314" i="8"/>
  <c r="CR314" i="8" s="1"/>
  <c r="BC1932" i="8"/>
  <c r="DB1932" i="8" s="1"/>
  <c r="DC1932" i="8" s="1"/>
  <c r="DD1932" i="8" s="1"/>
  <c r="DE1932" i="8" s="1"/>
  <c r="FN1932" i="8" s="1"/>
  <c r="AV317" i="8"/>
  <c r="BS317" i="8" s="1"/>
  <c r="BT317" i="8" s="1"/>
  <c r="BU317" i="8" s="1"/>
  <c r="BV317" i="8" s="1"/>
  <c r="FG317" i="8" s="1"/>
  <c r="AU319" i="8"/>
  <c r="AX317" i="8"/>
  <c r="CC317" i="8" s="1"/>
  <c r="AW316" i="8"/>
  <c r="BX316" i="8" s="1"/>
  <c r="BD319" i="8"/>
  <c r="DG319" i="8" s="1"/>
  <c r="DH319" i="8" s="1"/>
  <c r="DI319" i="8" s="1"/>
  <c r="DJ319" i="8" s="1"/>
  <c r="FO319" i="8" s="1"/>
  <c r="BD1932" i="8"/>
  <c r="DG1932" i="8" s="1"/>
  <c r="DH1932" i="8" s="1"/>
  <c r="DI1932" i="8" s="1"/>
  <c r="DJ1932" i="8" s="1"/>
  <c r="FO1932" i="8" s="1"/>
  <c r="AY1931" i="8"/>
  <c r="CH1931" i="8" s="1"/>
  <c r="CI1931" i="8" s="1"/>
  <c r="CJ1931" i="8" s="1"/>
  <c r="CK1931" i="8" s="1"/>
  <c r="FJ1931" i="8" s="1"/>
  <c r="BB316" i="8"/>
  <c r="CW316" i="8" s="1"/>
  <c r="AU314" i="8"/>
  <c r="BN314" i="8" s="1"/>
  <c r="BD1931" i="8"/>
  <c r="DG1931" i="8" s="1"/>
  <c r="DH1931" i="8" s="1"/>
  <c r="DI1931" i="8" s="1"/>
  <c r="DJ1931" i="8" s="1"/>
  <c r="FO1931" i="8" s="1"/>
  <c r="AY1932" i="8"/>
  <c r="CH1932" i="8" s="1"/>
  <c r="CI1932" i="8" s="1"/>
  <c r="AU1932" i="8"/>
  <c r="BN1932" i="8" s="1"/>
  <c r="BO1932" i="8" s="1"/>
  <c r="BP1932" i="8" s="1"/>
  <c r="BQ1932" i="8" s="1"/>
  <c r="FF1932" i="8" s="1"/>
  <c r="BD317" i="8"/>
  <c r="DG317" i="8" s="1"/>
  <c r="DH317" i="8" s="1"/>
  <c r="DI317" i="8" s="1"/>
  <c r="DJ317" i="8" s="1"/>
  <c r="FO317" i="8" s="1"/>
  <c r="BA1932" i="8"/>
  <c r="CR1932" i="8" s="1"/>
  <c r="CS1932" i="8" s="1"/>
  <c r="CT1932" i="8" s="1"/>
  <c r="CU1932" i="8" s="1"/>
  <c r="FL1932" i="8" s="1"/>
  <c r="BB1931" i="8"/>
  <c r="CW1931" i="8" s="1"/>
  <c r="CX1931" i="8" s="1"/>
  <c r="CY1931" i="8" s="1"/>
  <c r="CZ1931" i="8" s="1"/>
  <c r="FM1931" i="8" s="1"/>
  <c r="AV316" i="8"/>
  <c r="BS316" i="8" s="1"/>
  <c r="BT316" i="8" s="1"/>
  <c r="AX1933" i="8"/>
  <c r="CC1933" i="8" s="1"/>
  <c r="CD1933" i="8" s="1"/>
  <c r="CE1933" i="8" s="1"/>
  <c r="CF1933" i="8" s="1"/>
  <c r="FI1933" i="8" s="1"/>
  <c r="BC1933" i="8"/>
  <c r="DB1933" i="8" s="1"/>
  <c r="DC1933" i="8" s="1"/>
  <c r="DD1933" i="8" s="1"/>
  <c r="DE1933" i="8" s="1"/>
  <c r="FN1933" i="8" s="1"/>
  <c r="AY1933" i="8"/>
  <c r="CH1933" i="8" s="1"/>
  <c r="CI1933" i="8" s="1"/>
  <c r="CJ1933" i="8" s="1"/>
  <c r="CK1933" i="8" s="1"/>
  <c r="FJ1933" i="8" s="1"/>
  <c r="BB1933" i="8"/>
  <c r="CW1933" i="8" s="1"/>
  <c r="CX1933" i="8" s="1"/>
  <c r="CY1933" i="8" s="1"/>
  <c r="CZ1933" i="8" s="1"/>
  <c r="FM1933" i="8" s="1"/>
  <c r="BA1933" i="8"/>
  <c r="CR1933" i="8" s="1"/>
  <c r="CS1933" i="8" s="1"/>
  <c r="CT1933" i="8" s="1"/>
  <c r="CU1933" i="8" s="1"/>
  <c r="FL1933" i="8" s="1"/>
  <c r="AU1933" i="8"/>
  <c r="BN1933" i="8" s="1"/>
  <c r="BO1933" i="8" s="1"/>
  <c r="BP1933" i="8" s="1"/>
  <c r="BQ1933" i="8" s="1"/>
  <c r="FF1933" i="8" s="1"/>
  <c r="Z1928" i="8" s="1"/>
  <c r="BD315" i="8"/>
  <c r="DG315" i="8" s="1"/>
  <c r="DH315" i="8" s="1"/>
  <c r="DI315" i="8" s="1"/>
  <c r="DJ315" i="8" s="1"/>
  <c r="FO315" i="8" s="1"/>
  <c r="AU315" i="8"/>
  <c r="BN315" i="8" s="1"/>
  <c r="AV315" i="8"/>
  <c r="BS315" i="8" s="1"/>
  <c r="BT315" i="8" s="1"/>
  <c r="BU315" i="8" s="1"/>
  <c r="BV315" i="8" s="1"/>
  <c r="FG315" i="8" s="1"/>
  <c r="AW315" i="8"/>
  <c r="BX315" i="8" s="1"/>
  <c r="AZ1933" i="8"/>
  <c r="CM1933" i="8" s="1"/>
  <c r="CN1933" i="8" s="1"/>
  <c r="CO1933" i="8" s="1"/>
  <c r="CP1933" i="8" s="1"/>
  <c r="FK1933" i="8" s="1"/>
  <c r="BD1933" i="8"/>
  <c r="DG1933" i="8" s="1"/>
  <c r="DH1933" i="8" s="1"/>
  <c r="DI1933" i="8" s="1"/>
  <c r="DJ1933" i="8" s="1"/>
  <c r="FO1933" i="8" s="1"/>
  <c r="AV1933" i="8"/>
  <c r="BS1933" i="8" s="1"/>
  <c r="BT1933" i="8" s="1"/>
  <c r="BU1933" i="8" s="1"/>
  <c r="BV1933" i="8" s="1"/>
  <c r="FG1933" i="8" s="1"/>
  <c r="AW1933" i="8"/>
  <c r="BX1933" i="8" s="1"/>
  <c r="BY1933" i="8" s="1"/>
  <c r="BZ1933" i="8" s="1"/>
  <c r="CA1933" i="8" s="1"/>
  <c r="FH1933" i="8" s="1"/>
  <c r="AZ315" i="8"/>
  <c r="CM315" i="8" s="1"/>
  <c r="AX315" i="8"/>
  <c r="CC315" i="8" s="1"/>
  <c r="BC315" i="8"/>
  <c r="DB315" i="8" s="1"/>
  <c r="AY315" i="8"/>
  <c r="CH315" i="8" s="1"/>
  <c r="BB315" i="8"/>
  <c r="CW315" i="8" s="1"/>
  <c r="BA315" i="8"/>
  <c r="CR315" i="8" s="1"/>
  <c r="AV318" i="8"/>
  <c r="BS318" i="8" s="1"/>
  <c r="BT318" i="8" s="1"/>
  <c r="AX318" i="8"/>
  <c r="CC318" i="8" s="1"/>
  <c r="AZ318" i="8"/>
  <c r="CM318" i="8" s="1"/>
  <c r="BA318" i="8"/>
  <c r="CR318" i="8" s="1"/>
  <c r="BB318" i="8"/>
  <c r="CW318" i="8" s="1"/>
  <c r="BC318" i="8"/>
  <c r="DB318" i="8" s="1"/>
  <c r="BD318" i="8"/>
  <c r="DG318" i="8" s="1"/>
  <c r="DH318" i="8" s="1"/>
  <c r="AY318" i="8"/>
  <c r="CH318" i="8" s="1"/>
  <c r="AW318" i="8"/>
  <c r="BX318" i="8" s="1"/>
  <c r="AU318" i="8"/>
  <c r="BN318" i="8" s="1"/>
  <c r="AX314" i="8"/>
  <c r="CC314" i="8" s="1"/>
  <c r="AZ314" i="8"/>
  <c r="CM314" i="8" s="1"/>
  <c r="BD314" i="8"/>
  <c r="DG314" i="8" s="1"/>
  <c r="DH314" i="8" s="1"/>
  <c r="DI314" i="8" s="1"/>
  <c r="DJ314" i="8" s="1"/>
  <c r="FO314" i="8" s="1"/>
  <c r="AY314" i="8"/>
  <c r="CH314" i="8" s="1"/>
  <c r="AV314" i="8"/>
  <c r="BS314" i="8" s="1"/>
  <c r="BT314" i="8" s="1"/>
  <c r="AA17" i="8"/>
  <c r="M26" i="2" s="1"/>
  <c r="K26" i="2"/>
  <c r="U37" i="8"/>
  <c r="B13" i="8" s="1"/>
  <c r="AW129" i="2" l="1"/>
  <c r="AW153" i="2"/>
  <c r="AC169" i="2"/>
  <c r="AW169" i="2" s="1"/>
  <c r="AV169" i="2"/>
  <c r="AC170" i="2"/>
  <c r="AW170" i="2" s="1"/>
  <c r="AV170" i="2"/>
  <c r="AV161" i="2"/>
  <c r="AC161" i="2"/>
  <c r="AW161" i="2" s="1"/>
  <c r="AC160" i="2"/>
  <c r="AW160" i="2" s="1"/>
  <c r="AV160" i="2"/>
  <c r="AV162" i="2"/>
  <c r="AC162" i="2"/>
  <c r="AW162" i="2" s="1"/>
  <c r="AC166" i="2"/>
  <c r="AW166" i="2" s="1"/>
  <c r="AV166" i="2"/>
  <c r="AV163" i="2"/>
  <c r="AC163" i="2"/>
  <c r="AW163" i="2" s="1"/>
  <c r="AC159" i="2"/>
  <c r="AW159" i="2" s="1"/>
  <c r="AV159" i="2"/>
  <c r="AC168" i="2"/>
  <c r="AW168" i="2" s="1"/>
  <c r="AV168" i="2"/>
  <c r="AV167" i="2"/>
  <c r="AC167" i="2"/>
  <c r="AW167" i="2" s="1"/>
  <c r="AC165" i="2"/>
  <c r="AW165" i="2" s="1"/>
  <c r="AV165" i="2"/>
  <c r="AV164" i="2"/>
  <c r="AC164" i="2"/>
  <c r="AW164" i="2" s="1"/>
  <c r="AC158" i="2"/>
  <c r="AW158" i="2" s="1"/>
  <c r="AV158" i="2"/>
  <c r="AC149" i="2"/>
  <c r="AW149" i="2" s="1"/>
  <c r="AV149" i="2"/>
  <c r="AC150" i="2"/>
  <c r="AW150" i="2" s="1"/>
  <c r="AV150" i="2"/>
  <c r="AC146" i="2"/>
  <c r="AW146" i="2" s="1"/>
  <c r="AV146" i="2"/>
  <c r="AC148" i="2"/>
  <c r="AW148" i="2" s="1"/>
  <c r="AV148" i="2"/>
  <c r="AC141" i="2"/>
  <c r="AW141" i="2" s="1"/>
  <c r="AV141" i="2"/>
  <c r="AC143" i="2"/>
  <c r="AW143" i="2" s="1"/>
  <c r="AV143" i="2"/>
  <c r="AC134" i="2"/>
  <c r="AW134" i="2" s="1"/>
  <c r="AV134" i="2"/>
  <c r="AC136" i="2"/>
  <c r="AW136" i="2" s="1"/>
  <c r="AV136" i="2"/>
  <c r="AC131" i="2"/>
  <c r="AW131" i="2" s="1"/>
  <c r="AV131" i="2"/>
  <c r="AC157" i="2"/>
  <c r="AW157" i="2" s="1"/>
  <c r="AV157" i="2"/>
  <c r="AC145" i="2"/>
  <c r="AW145" i="2" s="1"/>
  <c r="AV145" i="2"/>
  <c r="AC152" i="2"/>
  <c r="AW152" i="2" s="1"/>
  <c r="AV152" i="2"/>
  <c r="AC147" i="2"/>
  <c r="AW147" i="2" s="1"/>
  <c r="AV147" i="2"/>
  <c r="AC132" i="2"/>
  <c r="AW132" i="2" s="1"/>
  <c r="AV132" i="2"/>
  <c r="AC133" i="2"/>
  <c r="AW133" i="2" s="1"/>
  <c r="AV133" i="2"/>
  <c r="AC140" i="2"/>
  <c r="AW140" i="2" s="1"/>
  <c r="AV140" i="2"/>
  <c r="AV151" i="2"/>
  <c r="Y151" i="2"/>
  <c r="AW151" i="2" s="1"/>
  <c r="AC153" i="2"/>
  <c r="AV153" i="2"/>
  <c r="AC138" i="2"/>
  <c r="AW138" i="2" s="1"/>
  <c r="AV138" i="2"/>
  <c r="AC156" i="2"/>
  <c r="AW156" i="2" s="1"/>
  <c r="AV156" i="2"/>
  <c r="AC135" i="2"/>
  <c r="AW135" i="2" s="1"/>
  <c r="AV135" i="2"/>
  <c r="AC129" i="2"/>
  <c r="AV129" i="2"/>
  <c r="AC154" i="2"/>
  <c r="AW154" i="2" s="1"/>
  <c r="AV154" i="2"/>
  <c r="AC139" i="2"/>
  <c r="AW139" i="2" s="1"/>
  <c r="AV139" i="2"/>
  <c r="AC142" i="2"/>
  <c r="AW142" i="2" s="1"/>
  <c r="AV142" i="2"/>
  <c r="AC144" i="2"/>
  <c r="AW144" i="2" s="1"/>
  <c r="AV144" i="2"/>
  <c r="AC155" i="2"/>
  <c r="AW155" i="2" s="1"/>
  <c r="AV155" i="2"/>
  <c r="AC130" i="2"/>
  <c r="AW130" i="2" s="1"/>
  <c r="AV130" i="2"/>
  <c r="AC137" i="2"/>
  <c r="AW137" i="2" s="1"/>
  <c r="AV137" i="2"/>
  <c r="FA320" i="8"/>
  <c r="FB320" i="8" s="1"/>
  <c r="FC320" i="8" s="1"/>
  <c r="FX320" i="8" s="1"/>
  <c r="EV320" i="8"/>
  <c r="EW320" i="8" s="1"/>
  <c r="EX320" i="8" s="1"/>
  <c r="FW320" i="8" s="1"/>
  <c r="AQ556" i="8" s="1"/>
  <c r="EQ320" i="8"/>
  <c r="ER320" i="8" s="1"/>
  <c r="ES320" i="8" s="1"/>
  <c r="FV320" i="8" s="1"/>
  <c r="AP556" i="8" s="1"/>
  <c r="EL320" i="8"/>
  <c r="EM320" i="8" s="1"/>
  <c r="EN320" i="8" s="1"/>
  <c r="FU320" i="8" s="1"/>
  <c r="AO556" i="8" s="1"/>
  <c r="EG320" i="8"/>
  <c r="EH320" i="8" s="1"/>
  <c r="EI320" i="8" s="1"/>
  <c r="FT320" i="8" s="1"/>
  <c r="AN556" i="8" s="1"/>
  <c r="EB320" i="8"/>
  <c r="EC320" i="8" s="1"/>
  <c r="ED320" i="8" s="1"/>
  <c r="FS320" i="8" s="1"/>
  <c r="DW320" i="8"/>
  <c r="DX320" i="8" s="1"/>
  <c r="DY320" i="8" s="1"/>
  <c r="FR320" i="8" s="1"/>
  <c r="DR320" i="8"/>
  <c r="DS320" i="8" s="1"/>
  <c r="DT320" i="8" s="1"/>
  <c r="FQ320" i="8" s="1"/>
  <c r="DM320" i="8"/>
  <c r="DN320" i="8" s="1"/>
  <c r="DO320" i="8" s="1"/>
  <c r="FP320" i="8" s="1"/>
  <c r="AJ556" i="8" s="1"/>
  <c r="AV114" i="2"/>
  <c r="AC114" i="2"/>
  <c r="AW114" i="2" s="1"/>
  <c r="AC122" i="2"/>
  <c r="AW122" i="2" s="1"/>
  <c r="AV122" i="2"/>
  <c r="AC116" i="2"/>
  <c r="AW116" i="2" s="1"/>
  <c r="AV116" i="2"/>
  <c r="AC120" i="2"/>
  <c r="AW120" i="2" s="1"/>
  <c r="AV120" i="2"/>
  <c r="AC128" i="2"/>
  <c r="AW128" i="2" s="1"/>
  <c r="AV128" i="2"/>
  <c r="AC112" i="2"/>
  <c r="AW112" i="2" s="1"/>
  <c r="AV112" i="2"/>
  <c r="AC127" i="2"/>
  <c r="AW127" i="2" s="1"/>
  <c r="AV127" i="2"/>
  <c r="AV109" i="2"/>
  <c r="AC109" i="2"/>
  <c r="AW109" i="2" s="1"/>
  <c r="AC113" i="2"/>
  <c r="AW113" i="2" s="1"/>
  <c r="AV113" i="2"/>
  <c r="AC124" i="2"/>
  <c r="AW124" i="2" s="1"/>
  <c r="AV124" i="2"/>
  <c r="AC125" i="2"/>
  <c r="AW125" i="2" s="1"/>
  <c r="AV125" i="2"/>
  <c r="AC111" i="2"/>
  <c r="AW111" i="2" s="1"/>
  <c r="AV111" i="2"/>
  <c r="AC117" i="2"/>
  <c r="AW117" i="2" s="1"/>
  <c r="AV117" i="2"/>
  <c r="AC121" i="2"/>
  <c r="AW121" i="2" s="1"/>
  <c r="AV121" i="2"/>
  <c r="AC126" i="2"/>
  <c r="AW126" i="2" s="1"/>
  <c r="AV126" i="2"/>
  <c r="AC118" i="2"/>
  <c r="AW118" i="2" s="1"/>
  <c r="AV118" i="2"/>
  <c r="AC119" i="2"/>
  <c r="AW119" i="2" s="1"/>
  <c r="AV119" i="2"/>
  <c r="AC115" i="2"/>
  <c r="AW115" i="2" s="1"/>
  <c r="AV115" i="2"/>
  <c r="AC110" i="2"/>
  <c r="AW110" i="2" s="1"/>
  <c r="AV110" i="2"/>
  <c r="AC123" i="2"/>
  <c r="AW123" i="2" s="1"/>
  <c r="AV123" i="2"/>
  <c r="AL507" i="8"/>
  <c r="AK507" i="8"/>
  <c r="AM507" i="8"/>
  <c r="EW316" i="8"/>
  <c r="EX316" i="8" s="1"/>
  <c r="FW316" i="8" s="1"/>
  <c r="FB317" i="8"/>
  <c r="FC317" i="8" s="1"/>
  <c r="FX317" i="8" s="1"/>
  <c r="AC26" i="2"/>
  <c r="AW26" i="2" s="1"/>
  <c r="AV107" i="2"/>
  <c r="AV106" i="2"/>
  <c r="AV108" i="2"/>
  <c r="AV104" i="2"/>
  <c r="AV105" i="2"/>
  <c r="AA1928" i="8"/>
  <c r="AC107" i="2"/>
  <c r="AW107" i="2" s="1"/>
  <c r="AC108" i="2"/>
  <c r="AW108" i="2" s="1"/>
  <c r="AC106" i="2"/>
  <c r="AW106" i="2" s="1"/>
  <c r="AC104" i="2"/>
  <c r="AW104" i="2" s="1"/>
  <c r="AC105" i="2"/>
  <c r="AW105" i="2" s="1"/>
  <c r="CJ1932" i="8"/>
  <c r="CK1932" i="8" s="1"/>
  <c r="FJ1932" i="8" s="1"/>
  <c r="DI318" i="8"/>
  <c r="DJ318" i="8" s="1"/>
  <c r="FO318" i="8" s="1"/>
  <c r="CI314" i="8"/>
  <c r="CJ314" i="8" s="1"/>
  <c r="CK314" i="8" s="1"/>
  <c r="FJ314" i="8" s="1"/>
  <c r="CD315" i="8"/>
  <c r="CE315" i="8" s="1"/>
  <c r="CF315" i="8" s="1"/>
  <c r="FI315" i="8" s="1"/>
  <c r="BY316" i="8"/>
  <c r="BZ316" i="8" s="1"/>
  <c r="CA316" i="8" s="1"/>
  <c r="FH316" i="8" s="1"/>
  <c r="BY319" i="8"/>
  <c r="BZ319" i="8" s="1"/>
  <c r="CA319" i="8" s="1"/>
  <c r="FH319" i="8" s="1"/>
  <c r="CD317" i="8"/>
  <c r="CE317" i="8" s="1"/>
  <c r="CF317" i="8" s="1"/>
  <c r="FI317" i="8" s="1"/>
  <c r="CD319" i="8"/>
  <c r="CE319" i="8" s="1"/>
  <c r="CF319" i="8" s="1"/>
  <c r="FI319" i="8" s="1"/>
  <c r="BY318" i="8"/>
  <c r="BZ318" i="8" s="1"/>
  <c r="CA318" i="8" s="1"/>
  <c r="FH318" i="8" s="1"/>
  <c r="CD318" i="8"/>
  <c r="CE318" i="8" s="1"/>
  <c r="CF318" i="8" s="1"/>
  <c r="FI318" i="8" s="1"/>
  <c r="BY315" i="8"/>
  <c r="BZ315" i="8" s="1"/>
  <c r="CA315" i="8" s="1"/>
  <c r="FH315" i="8" s="1"/>
  <c r="BY317" i="8"/>
  <c r="BZ317" i="8" s="1"/>
  <c r="CA317" i="8" s="1"/>
  <c r="FH317" i="8" s="1"/>
  <c r="BU318" i="8"/>
  <c r="BV318" i="8" s="1"/>
  <c r="FG318" i="8" s="1"/>
  <c r="BU314" i="8"/>
  <c r="BV314" i="8" s="1"/>
  <c r="FG314" i="8" s="1"/>
  <c r="BU316" i="8"/>
  <c r="BV316" i="8" s="1"/>
  <c r="FG316" i="8" s="1"/>
  <c r="CD316" i="8"/>
  <c r="CE316" i="8" s="1"/>
  <c r="CF316" i="8" s="1"/>
  <c r="FI316" i="8" s="1"/>
  <c r="CD314" i="8"/>
  <c r="CE314" i="8" s="1"/>
  <c r="CF314" i="8" s="1"/>
  <c r="FI314" i="8" s="1"/>
  <c r="BO315" i="8"/>
  <c r="BP315" i="8" s="1"/>
  <c r="BQ315" i="8" s="1"/>
  <c r="FF315" i="8" s="1"/>
  <c r="BO316" i="8"/>
  <c r="BP316" i="8" s="1"/>
  <c r="BQ316" i="8" s="1"/>
  <c r="FF316" i="8" s="1"/>
  <c r="BO314" i="8"/>
  <c r="BP314" i="8" s="1"/>
  <c r="BQ314" i="8" s="1"/>
  <c r="FF314" i="8" s="1"/>
  <c r="BO318" i="8"/>
  <c r="BP318" i="8" s="1"/>
  <c r="BQ318" i="8" s="1"/>
  <c r="FF318" i="8" s="1"/>
  <c r="BO317" i="8"/>
  <c r="BP317" i="8" s="1"/>
  <c r="BQ317" i="8" s="1"/>
  <c r="FF317" i="8" s="1"/>
  <c r="B27" i="2"/>
  <c r="AM27" i="2" l="1"/>
  <c r="AI27" i="2"/>
  <c r="AE27" i="2"/>
  <c r="AS27" i="2"/>
  <c r="AU27" i="2"/>
  <c r="AG27" i="2"/>
  <c r="AK27" i="2"/>
  <c r="AR556" i="8"/>
  <c r="AR507" i="8"/>
  <c r="AP507" i="8"/>
  <c r="AN507" i="8"/>
  <c r="AM556" i="8"/>
  <c r="AK556" i="8"/>
  <c r="AL556" i="8"/>
  <c r="K27" i="2"/>
  <c r="Y27" i="2"/>
  <c r="W27" i="2"/>
  <c r="AA27" i="2"/>
  <c r="U27" i="2"/>
  <c r="O27" i="2"/>
  <c r="Q27" i="2"/>
  <c r="M27" i="2"/>
  <c r="S27" i="2"/>
  <c r="AB1928" i="8"/>
  <c r="CI317" i="8"/>
  <c r="CI316" i="8"/>
  <c r="CJ316" i="8" s="1"/>
  <c r="CK316" i="8" s="1"/>
  <c r="FJ316" i="8" s="1"/>
  <c r="CI315" i="8"/>
  <c r="CJ315" i="8" s="1"/>
  <c r="CK315" i="8" s="1"/>
  <c r="FJ315" i="8" s="1"/>
  <c r="DC314" i="8"/>
  <c r="DD314" i="8" s="1"/>
  <c r="DE314" i="8" s="1"/>
  <c r="FN314" i="8" s="1"/>
  <c r="CS314" i="8"/>
  <c r="CT314" i="8" s="1"/>
  <c r="CU314" i="8" s="1"/>
  <c r="FL314" i="8" s="1"/>
  <c r="CI319" i="8"/>
  <c r="CJ319" i="8" s="1"/>
  <c r="CK319" i="8" s="1"/>
  <c r="FJ319" i="8" s="1"/>
  <c r="CN314" i="8"/>
  <c r="CO314" i="8" s="1"/>
  <c r="CP314" i="8" s="1"/>
  <c r="FK314" i="8" s="1"/>
  <c r="CX314" i="8"/>
  <c r="CY314" i="8" s="1"/>
  <c r="CZ314" i="8" s="1"/>
  <c r="FM314" i="8" s="1"/>
  <c r="CN316" i="8"/>
  <c r="CO316" i="8" s="1"/>
  <c r="CP316" i="8" s="1"/>
  <c r="FK316" i="8" s="1"/>
  <c r="CX316" i="8"/>
  <c r="CY316" i="8" s="1"/>
  <c r="CZ316" i="8" s="1"/>
  <c r="FM316" i="8" s="1"/>
  <c r="CI318" i="8"/>
  <c r="CJ318" i="8" s="1"/>
  <c r="CK318" i="8" s="1"/>
  <c r="FJ318" i="8" s="1"/>
  <c r="CX318" i="8"/>
  <c r="CY318" i="8" s="1"/>
  <c r="CZ318" i="8" s="1"/>
  <c r="FM318" i="8" s="1"/>
  <c r="CN318" i="8"/>
  <c r="CO318" i="8" s="1"/>
  <c r="CP318" i="8" s="1"/>
  <c r="FK318" i="8" s="1"/>
  <c r="CX319" i="8"/>
  <c r="CN319" i="8"/>
  <c r="CO319" i="8" s="1"/>
  <c r="CP319" i="8" s="1"/>
  <c r="FK319" i="8" s="1"/>
  <c r="CX317" i="8"/>
  <c r="CN317" i="8"/>
  <c r="CX315" i="8"/>
  <c r="CN315" i="8"/>
  <c r="CO315" i="8" s="1"/>
  <c r="CP315" i="8" s="1"/>
  <c r="FK315" i="8" s="1"/>
  <c r="B28" i="2"/>
  <c r="U527" i="8" l="1"/>
  <c r="B503" i="8" s="1"/>
  <c r="AQ507" i="8"/>
  <c r="AU28" i="2"/>
  <c r="AM28" i="2"/>
  <c r="AK28" i="2"/>
  <c r="AI28" i="2"/>
  <c r="AE28" i="2"/>
  <c r="AS28" i="2"/>
  <c r="AG28" i="2"/>
  <c r="AV27" i="2"/>
  <c r="AC27" i="2"/>
  <c r="AW27" i="2" s="1"/>
  <c r="CO317" i="8"/>
  <c r="CP317" i="8" s="1"/>
  <c r="FK317" i="8" s="1"/>
  <c r="DC316" i="8"/>
  <c r="CS316" i="8"/>
  <c r="CS317" i="8"/>
  <c r="CT317" i="8" s="1"/>
  <c r="CU317" i="8" s="1"/>
  <c r="FL317" i="8" s="1"/>
  <c r="DC317" i="8"/>
  <c r="DD317" i="8" s="1"/>
  <c r="DE317" i="8" s="1"/>
  <c r="FN317" i="8" s="1"/>
  <c r="CY317" i="8"/>
  <c r="CZ317" i="8" s="1"/>
  <c r="FM317" i="8" s="1"/>
  <c r="AN458" i="8" s="1"/>
  <c r="CS315" i="8"/>
  <c r="CT315" i="8" s="1"/>
  <c r="CU315" i="8" s="1"/>
  <c r="FL315" i="8" s="1"/>
  <c r="DC315" i="8"/>
  <c r="DD315" i="8" s="1"/>
  <c r="DE315" i="8" s="1"/>
  <c r="FN315" i="8" s="1"/>
  <c r="CS319" i="8"/>
  <c r="DC319" i="8"/>
  <c r="DD319" i="8" s="1"/>
  <c r="DE319" i="8" s="1"/>
  <c r="FN319" i="8" s="1"/>
  <c r="CY315" i="8"/>
  <c r="CZ315" i="8" s="1"/>
  <c r="FM315" i="8" s="1"/>
  <c r="AG458" i="8" s="1"/>
  <c r="CY319" i="8"/>
  <c r="CZ319" i="8" s="1"/>
  <c r="FM319" i="8" s="1"/>
  <c r="DC318" i="8"/>
  <c r="DD318" i="8" s="1"/>
  <c r="DE318" i="8" s="1"/>
  <c r="FN318" i="8" s="1"/>
  <c r="CS318" i="8"/>
  <c r="CT318" i="8" s="1"/>
  <c r="CU318" i="8" s="1"/>
  <c r="FL318" i="8" s="1"/>
  <c r="CJ317" i="8"/>
  <c r="CK317" i="8" s="1"/>
  <c r="FJ317" i="8" s="1"/>
  <c r="AD458" i="8" s="1"/>
  <c r="Y28" i="2"/>
  <c r="U28" i="2"/>
  <c r="AA28" i="2"/>
  <c r="W28" i="2"/>
  <c r="O28" i="2"/>
  <c r="S28" i="2"/>
  <c r="Q28" i="2"/>
  <c r="K28" i="2"/>
  <c r="M28" i="2"/>
  <c r="B29" i="2"/>
  <c r="AK29" i="2" l="1"/>
  <c r="AS29" i="2"/>
  <c r="AG29" i="2"/>
  <c r="AI29" i="2"/>
  <c r="AE29" i="2"/>
  <c r="AU29" i="2"/>
  <c r="AM29" i="2"/>
  <c r="AE458" i="8"/>
  <c r="AL458" i="8"/>
  <c r="AK458" i="8"/>
  <c r="AE360" i="8"/>
  <c r="AE409" i="8"/>
  <c r="AD360" i="8"/>
  <c r="AD409" i="8"/>
  <c r="AG360" i="8"/>
  <c r="AC311" i="8"/>
  <c r="AV28" i="2"/>
  <c r="AB311" i="8"/>
  <c r="CT316" i="8"/>
  <c r="CU316" i="8" s="1"/>
  <c r="FL316" i="8" s="1"/>
  <c r="CT319" i="8"/>
  <c r="CU319" i="8" s="1"/>
  <c r="FL319" i="8" s="1"/>
  <c r="AF458" i="8" s="1"/>
  <c r="DD316" i="8"/>
  <c r="DE316" i="8" s="1"/>
  <c r="FN316" i="8" s="1"/>
  <c r="AA29" i="2"/>
  <c r="S29" i="2"/>
  <c r="U29" i="2"/>
  <c r="Q29" i="2"/>
  <c r="W29" i="2"/>
  <c r="O29" i="2"/>
  <c r="K29" i="2"/>
  <c r="Y29" i="2"/>
  <c r="M29" i="2"/>
  <c r="AC28" i="2"/>
  <c r="AW28" i="2" s="1"/>
  <c r="B30" i="2"/>
  <c r="AH409" i="8" l="1"/>
  <c r="AM30" i="2"/>
  <c r="AS30" i="2"/>
  <c r="AU30" i="2"/>
  <c r="AK30" i="2"/>
  <c r="AE30" i="2"/>
  <c r="AG30" i="2"/>
  <c r="AI30" i="2"/>
  <c r="AM458" i="8"/>
  <c r="AG409" i="8"/>
  <c r="U478" i="8"/>
  <c r="B454" i="8" s="1"/>
  <c r="AJ409" i="8"/>
  <c r="AF409" i="8"/>
  <c r="AV29" i="2"/>
  <c r="AA30" i="2"/>
  <c r="W30" i="2"/>
  <c r="Y30" i="2"/>
  <c r="U30" i="2"/>
  <c r="M30" i="2"/>
  <c r="S30" i="2"/>
  <c r="O30" i="2"/>
  <c r="K30" i="2"/>
  <c r="Q30" i="2"/>
  <c r="AC29" i="2"/>
  <c r="AW29" i="2" s="1"/>
  <c r="B31" i="2"/>
  <c r="AU31" i="2" l="1"/>
  <c r="AS31" i="2"/>
  <c r="AG31" i="2"/>
  <c r="AM31" i="2"/>
  <c r="AK31" i="2"/>
  <c r="AI31" i="2"/>
  <c r="AE31" i="2"/>
  <c r="AI409" i="8"/>
  <c r="AF360" i="8"/>
  <c r="U429" i="8"/>
  <c r="B405" i="8" s="1"/>
  <c r="AV30" i="2"/>
  <c r="AC30" i="2"/>
  <c r="AW30" i="2" s="1"/>
  <c r="U31" i="2"/>
  <c r="Q31" i="2"/>
  <c r="Y31" i="2"/>
  <c r="W31" i="2"/>
  <c r="S31" i="2"/>
  <c r="M31" i="2"/>
  <c r="AA31" i="2"/>
  <c r="O31" i="2"/>
  <c r="K31" i="2"/>
  <c r="B32" i="2"/>
  <c r="AS32" i="2" l="1"/>
  <c r="AU32" i="2"/>
  <c r="AM32" i="2"/>
  <c r="AI32" i="2"/>
  <c r="AG32" i="2"/>
  <c r="AK32" i="2"/>
  <c r="AE32" i="2"/>
  <c r="AV31" i="2"/>
  <c r="AC31" i="2"/>
  <c r="AW31" i="2" s="1"/>
  <c r="B34" i="2"/>
  <c r="AK34" i="2" l="1"/>
  <c r="AU34" i="2"/>
  <c r="AS34" i="2"/>
  <c r="AI34" i="2"/>
  <c r="AE34" i="2"/>
  <c r="AM34" i="2"/>
  <c r="AG34" i="2"/>
  <c r="W34" i="2"/>
  <c r="S34" i="2"/>
  <c r="AA34" i="2"/>
  <c r="Q34" i="2"/>
  <c r="O34" i="2"/>
  <c r="Y34" i="2"/>
  <c r="M34" i="2"/>
  <c r="U34" i="2"/>
  <c r="K34" i="2"/>
  <c r="B35" i="2"/>
  <c r="AS35" i="2" l="1"/>
  <c r="AU35" i="2"/>
  <c r="AI35" i="2"/>
  <c r="AE35" i="2"/>
  <c r="AK35" i="2"/>
  <c r="AG35" i="2"/>
  <c r="AM35" i="2"/>
  <c r="AV34" i="2"/>
  <c r="AC34" i="2"/>
  <c r="AW34" i="2" s="1"/>
  <c r="AA35" i="2"/>
  <c r="W35" i="2"/>
  <c r="Y35" i="2"/>
  <c r="U35" i="2"/>
  <c r="M35" i="2"/>
  <c r="S35" i="2"/>
  <c r="Q35" i="2"/>
  <c r="K35" i="2"/>
  <c r="O35" i="2"/>
  <c r="B36" i="2"/>
  <c r="AM36" i="2" l="1"/>
  <c r="AS36" i="2"/>
  <c r="AU36" i="2"/>
  <c r="AI36" i="2"/>
  <c r="AE36" i="2"/>
  <c r="AG36" i="2"/>
  <c r="AK36" i="2"/>
  <c r="AV35" i="2"/>
  <c r="Y36" i="2"/>
  <c r="Q36" i="2"/>
  <c r="S36" i="2"/>
  <c r="AA36" i="2"/>
  <c r="K36" i="2"/>
  <c r="U36" i="2"/>
  <c r="W36" i="2"/>
  <c r="O36" i="2"/>
  <c r="M36" i="2"/>
  <c r="AC35" i="2"/>
  <c r="AW35" i="2" s="1"/>
  <c r="B37" i="2"/>
  <c r="AU37" i="2" l="1"/>
  <c r="AM37" i="2"/>
  <c r="AS37" i="2"/>
  <c r="AI37" i="2"/>
  <c r="AE37" i="2"/>
  <c r="AG37" i="2"/>
  <c r="AK37" i="2"/>
  <c r="AV36" i="2"/>
  <c r="AC36" i="2"/>
  <c r="AW36" i="2" s="1"/>
  <c r="Y37" i="2"/>
  <c r="U37" i="2"/>
  <c r="AA37" i="2"/>
  <c r="O37" i="2"/>
  <c r="W37" i="2"/>
  <c r="S37" i="2"/>
  <c r="Q37" i="2"/>
  <c r="K37" i="2"/>
  <c r="M37" i="2"/>
  <c r="B38" i="2"/>
  <c r="AS38" i="2" l="1"/>
  <c r="AI38" i="2"/>
  <c r="AK38" i="2"/>
  <c r="AE38" i="2"/>
  <c r="AU38" i="2"/>
  <c r="AM38" i="2"/>
  <c r="AG38" i="2"/>
  <c r="AV37" i="2"/>
  <c r="B40" i="2"/>
  <c r="B41" i="2" s="1"/>
  <c r="AA38" i="2"/>
  <c r="U38" i="2"/>
  <c r="S38" i="2"/>
  <c r="Q38" i="2"/>
  <c r="Y38" i="2"/>
  <c r="O38" i="2"/>
  <c r="M38" i="2"/>
  <c r="W38" i="2"/>
  <c r="K38" i="2"/>
  <c r="AC37" i="2"/>
  <c r="AW37" i="2" s="1"/>
  <c r="AM41" i="2" l="1"/>
  <c r="AU41" i="2"/>
  <c r="AK41" i="2"/>
  <c r="AG41" i="2"/>
  <c r="AE41" i="2"/>
  <c r="AI41" i="2"/>
  <c r="AS41" i="2"/>
  <c r="AS40" i="2"/>
  <c r="AK40" i="2"/>
  <c r="AU40" i="2"/>
  <c r="AG40" i="2"/>
  <c r="AE40" i="2"/>
  <c r="AI40" i="2"/>
  <c r="AM40" i="2"/>
  <c r="AV38" i="2"/>
  <c r="W41" i="2"/>
  <c r="Q41" i="2"/>
  <c r="Y41" i="2"/>
  <c r="U41" i="2"/>
  <c r="S41" i="2"/>
  <c r="AA41" i="2"/>
  <c r="K41" i="2"/>
  <c r="O41" i="2"/>
  <c r="M41" i="2"/>
  <c r="AC38" i="2"/>
  <c r="AW38" i="2" s="1"/>
  <c r="AA40" i="2"/>
  <c r="W40" i="2"/>
  <c r="Y40" i="2"/>
  <c r="O40" i="2"/>
  <c r="U40" i="2"/>
  <c r="Q40" i="2"/>
  <c r="K40" i="2"/>
  <c r="S40" i="2"/>
  <c r="M40" i="2"/>
  <c r="B42" i="2"/>
  <c r="AM42" i="2" l="1"/>
  <c r="AU42" i="2"/>
  <c r="AS42" i="2"/>
  <c r="AK42" i="2"/>
  <c r="AI42" i="2"/>
  <c r="AE42" i="2"/>
  <c r="AG42" i="2"/>
  <c r="AV41" i="2"/>
  <c r="AV40" i="2"/>
  <c r="AC40" i="2"/>
  <c r="AW40" i="2" s="1"/>
  <c r="Y42" i="2"/>
  <c r="U42" i="2"/>
  <c r="AA42" i="2"/>
  <c r="O42" i="2"/>
  <c r="K42" i="2"/>
  <c r="W42" i="2"/>
  <c r="M42" i="2"/>
  <c r="S42" i="2"/>
  <c r="Q42" i="2"/>
  <c r="AC41" i="2"/>
  <c r="AW41" i="2" s="1"/>
  <c r="B43" i="2"/>
  <c r="AS43" i="2" l="1"/>
  <c r="AU43" i="2"/>
  <c r="AE43" i="2"/>
  <c r="AK43" i="2"/>
  <c r="AI43" i="2"/>
  <c r="AG43" i="2"/>
  <c r="AM43" i="2"/>
  <c r="AV42" i="2"/>
  <c r="B44" i="2"/>
  <c r="S43" i="2"/>
  <c r="AA43" i="2"/>
  <c r="W43" i="2"/>
  <c r="Q43" i="2"/>
  <c r="U43" i="2"/>
  <c r="M43" i="2"/>
  <c r="O43" i="2"/>
  <c r="Y43" i="2"/>
  <c r="K43" i="2"/>
  <c r="AC42" i="2"/>
  <c r="AW42" i="2" s="1"/>
  <c r="AS44" i="2" l="1"/>
  <c r="AU44" i="2"/>
  <c r="AG44" i="2"/>
  <c r="AM44" i="2"/>
  <c r="AI44" i="2"/>
  <c r="AK44" i="2"/>
  <c r="AE44" i="2"/>
  <c r="AV43" i="2"/>
  <c r="AC43" i="2"/>
  <c r="AW43" i="2" s="1"/>
  <c r="B46" i="2"/>
  <c r="AA44" i="2"/>
  <c r="W44" i="2"/>
  <c r="Y44" i="2"/>
  <c r="U44" i="2"/>
  <c r="S44" i="2"/>
  <c r="Q44" i="2"/>
  <c r="O44" i="2"/>
  <c r="M44" i="2"/>
  <c r="K44" i="2"/>
  <c r="AU46" i="2" l="1"/>
  <c r="AS46" i="2"/>
  <c r="AM46" i="2"/>
  <c r="AK46" i="2"/>
  <c r="AG46" i="2"/>
  <c r="AI46" i="2"/>
  <c r="AE46" i="2"/>
  <c r="AV44" i="2"/>
  <c r="Y46" i="2"/>
  <c r="Q46" i="2"/>
  <c r="S46" i="2"/>
  <c r="W46" i="2"/>
  <c r="O46" i="2"/>
  <c r="M46" i="2"/>
  <c r="K46" i="2"/>
  <c r="U46" i="2"/>
  <c r="AA46" i="2"/>
  <c r="B47" i="2"/>
  <c r="AC44" i="2"/>
  <c r="AW44" i="2" s="1"/>
  <c r="AM47" i="2" l="1"/>
  <c r="AU47" i="2"/>
  <c r="AS47" i="2"/>
  <c r="AG47" i="2"/>
  <c r="AI47" i="2"/>
  <c r="AE47" i="2"/>
  <c r="AK47" i="2"/>
  <c r="AV46" i="2"/>
  <c r="Y47" i="2"/>
  <c r="AA47" i="2"/>
  <c r="W47" i="2"/>
  <c r="B48" i="2"/>
  <c r="AC46" i="2"/>
  <c r="AW46" i="2" s="1"/>
  <c r="AK48" i="2" l="1"/>
  <c r="AS48" i="2"/>
  <c r="AG48" i="2"/>
  <c r="AM48" i="2"/>
  <c r="AI48" i="2"/>
  <c r="AE48" i="2"/>
  <c r="AU48" i="2"/>
  <c r="AA48" i="2"/>
  <c r="S48" i="2"/>
  <c r="U48" i="2"/>
  <c r="Q48" i="2"/>
  <c r="Y48" i="2"/>
  <c r="K48" i="2"/>
  <c r="W48" i="2"/>
  <c r="O48" i="2"/>
  <c r="M48" i="2"/>
  <c r="B49" i="2"/>
  <c r="AS49" i="2" l="1"/>
  <c r="AE49" i="2"/>
  <c r="AK49" i="2"/>
  <c r="AM49" i="2"/>
  <c r="AI49" i="2"/>
  <c r="AG49" i="2"/>
  <c r="AU49" i="2"/>
  <c r="AV48" i="2"/>
  <c r="AA49" i="2"/>
  <c r="W49" i="2"/>
  <c r="Y49" i="2"/>
  <c r="S49" i="2"/>
  <c r="K49" i="2"/>
  <c r="Q49" i="2"/>
  <c r="O49" i="2"/>
  <c r="U49" i="2"/>
  <c r="M49" i="2"/>
  <c r="B50" i="2"/>
  <c r="AC48" i="2"/>
  <c r="AW48" i="2" s="1"/>
  <c r="AU50" i="2" l="1"/>
  <c r="AG50" i="2"/>
  <c r="AM50" i="2"/>
  <c r="AS50" i="2"/>
  <c r="AK50" i="2"/>
  <c r="AI50" i="2"/>
  <c r="AE50" i="2"/>
  <c r="AV49" i="2"/>
  <c r="AC49" i="2"/>
  <c r="AW49" i="2" s="1"/>
  <c r="U50" i="2"/>
  <c r="Q50" i="2"/>
  <c r="Y50" i="2"/>
  <c r="W50" i="2"/>
  <c r="S50" i="2"/>
  <c r="O50" i="2"/>
  <c r="M50" i="2"/>
  <c r="K50" i="2"/>
  <c r="AA50" i="2"/>
  <c r="B51" i="2"/>
  <c r="AU51" i="2" l="1"/>
  <c r="AS51" i="2"/>
  <c r="AM51" i="2"/>
  <c r="AI51" i="2"/>
  <c r="AE51" i="2"/>
  <c r="AG51" i="2"/>
  <c r="AK51" i="2"/>
  <c r="AV50" i="2"/>
  <c r="AC50" i="2"/>
  <c r="AW50" i="2" s="1"/>
  <c r="B52" i="2"/>
  <c r="Y51" i="2"/>
  <c r="U51" i="2"/>
  <c r="AA51" i="2"/>
  <c r="O51" i="2"/>
  <c r="M51" i="2"/>
  <c r="K51" i="2"/>
  <c r="Q51" i="2"/>
  <c r="S51" i="2"/>
  <c r="W51" i="2"/>
  <c r="AK52" i="2" l="1"/>
  <c r="AS52" i="2"/>
  <c r="AU52" i="2"/>
  <c r="AM52" i="2"/>
  <c r="AI52" i="2"/>
  <c r="AE52" i="2"/>
  <c r="AG52" i="2"/>
  <c r="AV51" i="2"/>
  <c r="W52" i="2"/>
  <c r="S52" i="2"/>
  <c r="AA52" i="2"/>
  <c r="Q52" i="2"/>
  <c r="O52" i="2"/>
  <c r="Y52" i="2"/>
  <c r="U52" i="2"/>
  <c r="M52" i="2"/>
  <c r="K52" i="2"/>
  <c r="B53" i="2"/>
  <c r="AC51" i="2"/>
  <c r="AW51" i="2" s="1"/>
  <c r="AU53" i="2" l="1"/>
  <c r="AS53" i="2"/>
  <c r="AM53" i="2"/>
  <c r="AG53" i="2"/>
  <c r="AE53" i="2"/>
  <c r="AK53" i="2"/>
  <c r="AI53" i="2"/>
  <c r="AV52" i="2"/>
  <c r="AA53" i="2"/>
  <c r="W53" i="2"/>
  <c r="Y53" i="2"/>
  <c r="U53" i="2"/>
  <c r="S53" i="2"/>
  <c r="Q53" i="2"/>
  <c r="O53" i="2"/>
  <c r="M53" i="2"/>
  <c r="K53" i="2"/>
  <c r="B54" i="2"/>
  <c r="AC52" i="2"/>
  <c r="AW52" i="2" s="1"/>
  <c r="AS54" i="2" l="1"/>
  <c r="AM54" i="2"/>
  <c r="AU54" i="2"/>
  <c r="AG54" i="2"/>
  <c r="AK54" i="2"/>
  <c r="AI54" i="2"/>
  <c r="AE54" i="2"/>
  <c r="AV53" i="2"/>
  <c r="Y54" i="2"/>
  <c r="Q54" i="2"/>
  <c r="S54" i="2"/>
  <c r="U54" i="2"/>
  <c r="AA54" i="2"/>
  <c r="W54" i="2"/>
  <c r="M54" i="2"/>
  <c r="K54" i="2"/>
  <c r="O54" i="2"/>
  <c r="B56" i="2"/>
  <c r="AC53" i="2"/>
  <c r="AW53" i="2" s="1"/>
  <c r="AU56" i="2" l="1"/>
  <c r="AS56" i="2"/>
  <c r="AM56" i="2"/>
  <c r="AK56" i="2"/>
  <c r="AI56" i="2"/>
  <c r="AE56" i="2"/>
  <c r="AG56" i="2"/>
  <c r="AV54" i="2"/>
  <c r="Y56" i="2"/>
  <c r="U56" i="2"/>
  <c r="AA56" i="2"/>
  <c r="O56" i="2"/>
  <c r="W56" i="2"/>
  <c r="S56" i="2"/>
  <c r="Q56" i="2"/>
  <c r="K56" i="2"/>
  <c r="M56" i="2"/>
  <c r="B58" i="2"/>
  <c r="AC54" i="2"/>
  <c r="AW54" i="2" s="1"/>
  <c r="AS58" i="2" l="1"/>
  <c r="AI58" i="2"/>
  <c r="AK58" i="2"/>
  <c r="AU58" i="2"/>
  <c r="AM58" i="2"/>
  <c r="AE58" i="2"/>
  <c r="AG58" i="2"/>
  <c r="AV56" i="2"/>
  <c r="B59" i="2"/>
  <c r="AA58" i="2"/>
  <c r="U58" i="2"/>
  <c r="S58" i="2"/>
  <c r="Q58" i="2"/>
  <c r="Y58" i="2"/>
  <c r="W58" i="2"/>
  <c r="O58" i="2"/>
  <c r="M58" i="2"/>
  <c r="K58" i="2"/>
  <c r="AC56" i="2"/>
  <c r="AW56" i="2" s="1"/>
  <c r="AS59" i="2" l="1"/>
  <c r="AM59" i="2"/>
  <c r="AU59" i="2"/>
  <c r="AI59" i="2"/>
  <c r="AG59" i="2"/>
  <c r="AK59" i="2"/>
  <c r="AE59" i="2"/>
  <c r="AV58" i="2"/>
  <c r="AC58" i="2"/>
  <c r="AW58" i="2" s="1"/>
  <c r="B60" i="2"/>
  <c r="AA59" i="2"/>
  <c r="W59" i="2"/>
  <c r="Y59" i="2"/>
  <c r="O59" i="2"/>
  <c r="M59" i="2"/>
  <c r="K59" i="2"/>
  <c r="Q59" i="2"/>
  <c r="U59" i="2"/>
  <c r="S59" i="2"/>
  <c r="AM60" i="2" l="1"/>
  <c r="AU60" i="2"/>
  <c r="AS60" i="2"/>
  <c r="AK60" i="2"/>
  <c r="AE60" i="2"/>
  <c r="AG60" i="2"/>
  <c r="AI60" i="2"/>
  <c r="AV59" i="2"/>
  <c r="B62" i="2"/>
  <c r="W60" i="2"/>
  <c r="Q60" i="2"/>
  <c r="Y60" i="2"/>
  <c r="U60" i="2"/>
  <c r="S60" i="2"/>
  <c r="AA60" i="2"/>
  <c r="O60" i="2"/>
  <c r="K60" i="2"/>
  <c r="M60" i="2"/>
  <c r="AC59" i="2"/>
  <c r="AW59" i="2" s="1"/>
  <c r="AM62" i="2" l="1"/>
  <c r="AU62" i="2"/>
  <c r="AG62" i="2"/>
  <c r="AI62" i="2"/>
  <c r="AE62" i="2"/>
  <c r="AS62" i="2"/>
  <c r="AK62" i="2"/>
  <c r="AV60" i="2"/>
  <c r="AC60" i="2"/>
  <c r="AW60" i="2" s="1"/>
  <c r="Y62" i="2"/>
  <c r="U62" i="2"/>
  <c r="AA62" i="2"/>
  <c r="O62" i="2"/>
  <c r="M62" i="2"/>
  <c r="W62" i="2"/>
  <c r="S62" i="2"/>
  <c r="Q62" i="2"/>
  <c r="K62" i="2"/>
  <c r="B63" i="2"/>
  <c r="AS63" i="2" l="1"/>
  <c r="AE63" i="2"/>
  <c r="AU63" i="2"/>
  <c r="AK63" i="2"/>
  <c r="AI63" i="2"/>
  <c r="AG63" i="2"/>
  <c r="AM63" i="2"/>
  <c r="AV62" i="2"/>
  <c r="AC62" i="2"/>
  <c r="AW62" i="2" s="1"/>
  <c r="B64" i="2"/>
  <c r="AS64" i="2" l="1"/>
  <c r="AU64" i="2"/>
  <c r="AG64" i="2"/>
  <c r="AI64" i="2"/>
  <c r="AE64" i="2"/>
  <c r="AK64" i="2"/>
  <c r="AM64" i="2"/>
  <c r="AA64" i="2"/>
  <c r="W64" i="2"/>
  <c r="Y64" i="2"/>
  <c r="U64" i="2"/>
  <c r="O64" i="2"/>
  <c r="S64" i="2"/>
  <c r="Q64" i="2"/>
  <c r="K64" i="2"/>
  <c r="M64" i="2"/>
  <c r="B65" i="2"/>
  <c r="AU65" i="2" l="1"/>
  <c r="AK65" i="2"/>
  <c r="AS65" i="2"/>
  <c r="AM65" i="2"/>
  <c r="AE65" i="2"/>
  <c r="AG65" i="2"/>
  <c r="AI65" i="2"/>
  <c r="AV64" i="2"/>
  <c r="Y65" i="2"/>
  <c r="Q65" i="2"/>
  <c r="S65" i="2"/>
  <c r="K65" i="2"/>
  <c r="U65" i="2"/>
  <c r="W65" i="2"/>
  <c r="AA65" i="2"/>
  <c r="O65" i="2"/>
  <c r="M65" i="2"/>
  <c r="B66" i="2"/>
  <c r="AC64" i="2"/>
  <c r="AW64" i="2" s="1"/>
  <c r="AS66" i="2" l="1"/>
  <c r="AU66" i="2"/>
  <c r="AM66" i="2"/>
  <c r="AK66" i="2"/>
  <c r="AI66" i="2"/>
  <c r="AE66" i="2"/>
  <c r="AG66" i="2"/>
  <c r="AV65" i="2"/>
  <c r="AC65" i="2"/>
  <c r="AW65" i="2" s="1"/>
  <c r="Y66" i="2"/>
  <c r="U66" i="2"/>
  <c r="AA66" i="2"/>
  <c r="W66" i="2"/>
  <c r="O66" i="2"/>
  <c r="S66" i="2"/>
  <c r="Q66" i="2"/>
  <c r="M66" i="2"/>
  <c r="K66" i="2"/>
  <c r="B67" i="2"/>
  <c r="AM67" i="2" l="1"/>
  <c r="AK67" i="2"/>
  <c r="AU67" i="2"/>
  <c r="AS67" i="2"/>
  <c r="AI67" i="2"/>
  <c r="AE67" i="2"/>
  <c r="AG67" i="2"/>
  <c r="AV66" i="2"/>
  <c r="AC66" i="2"/>
  <c r="AW66" i="2" s="1"/>
  <c r="AA67" i="2"/>
  <c r="S67" i="2"/>
  <c r="U67" i="2"/>
  <c r="Q67" i="2"/>
  <c r="M67" i="2"/>
  <c r="Y67" i="2"/>
  <c r="W67" i="2"/>
  <c r="O67" i="2"/>
  <c r="K67" i="2"/>
  <c r="B68" i="2"/>
  <c r="AU68" i="2" l="1"/>
  <c r="AS68" i="2"/>
  <c r="AI68" i="2"/>
  <c r="AK68" i="2"/>
  <c r="AE68" i="2"/>
  <c r="AM68" i="2"/>
  <c r="AG68" i="2"/>
  <c r="AV67" i="2"/>
  <c r="AC67" i="2"/>
  <c r="AW67" i="2" s="1"/>
  <c r="AA68" i="2"/>
  <c r="W68" i="2"/>
  <c r="S68" i="2"/>
  <c r="Y68" i="2"/>
  <c r="O68" i="2"/>
  <c r="U68" i="2"/>
  <c r="K68" i="2"/>
  <c r="M68" i="2"/>
  <c r="Q68" i="2"/>
  <c r="B69" i="2"/>
  <c r="AU69" i="2" l="1"/>
  <c r="AM69" i="2"/>
  <c r="AG69" i="2"/>
  <c r="AS69" i="2"/>
  <c r="AI69" i="2"/>
  <c r="AK69" i="2"/>
  <c r="AE69" i="2"/>
  <c r="AV68" i="2"/>
  <c r="AC68" i="2"/>
  <c r="AW68" i="2" s="1"/>
  <c r="U69" i="2"/>
  <c r="Q69" i="2"/>
  <c r="Y69" i="2"/>
  <c r="W69" i="2"/>
  <c r="O69" i="2"/>
  <c r="K69" i="2"/>
  <c r="AA69" i="2"/>
  <c r="S69" i="2"/>
  <c r="M69" i="2"/>
  <c r="B70" i="2"/>
  <c r="AU70" i="2" l="1"/>
  <c r="AM70" i="2"/>
  <c r="AS70" i="2"/>
  <c r="AG70" i="2"/>
  <c r="AK70" i="2"/>
  <c r="AI70" i="2"/>
  <c r="AE70" i="2"/>
  <c r="AV69" i="2"/>
  <c r="AC69" i="2"/>
  <c r="AW69" i="2" s="1"/>
  <c r="Y70" i="2"/>
  <c r="U70" i="2"/>
  <c r="AA70" i="2"/>
  <c r="O70" i="2"/>
  <c r="S70" i="2"/>
  <c r="W70" i="2"/>
  <c r="M70" i="2"/>
  <c r="Q70" i="2"/>
  <c r="K70" i="2"/>
  <c r="B71" i="2"/>
  <c r="AK71" i="2" l="1"/>
  <c r="AU71" i="2"/>
  <c r="AS71" i="2"/>
  <c r="AM71" i="2"/>
  <c r="AI71" i="2"/>
  <c r="AE71" i="2"/>
  <c r="AG71" i="2"/>
  <c r="AV70" i="2"/>
  <c r="AC70" i="2"/>
  <c r="AW70" i="2" s="1"/>
  <c r="W71" i="2"/>
  <c r="AA71" i="2"/>
  <c r="Q71" i="2"/>
  <c r="M71" i="2"/>
  <c r="Y71" i="2"/>
  <c r="O71" i="2"/>
  <c r="U71" i="2"/>
  <c r="S71" i="2"/>
  <c r="K71" i="2"/>
  <c r="B72" i="2"/>
  <c r="AS72" i="2" l="1"/>
  <c r="AU72" i="2"/>
  <c r="AM72" i="2"/>
  <c r="AE72" i="2"/>
  <c r="AK72" i="2"/>
  <c r="AG72" i="2"/>
  <c r="AI72" i="2"/>
  <c r="AV71" i="2"/>
  <c r="AC71" i="2"/>
  <c r="AW71" i="2" s="1"/>
  <c r="AA72" i="2"/>
  <c r="W72" i="2"/>
  <c r="S72" i="2"/>
  <c r="Y72" i="2"/>
  <c r="U72" i="2"/>
  <c r="O72" i="2"/>
  <c r="Q72" i="2"/>
  <c r="K72" i="2"/>
  <c r="M72" i="2"/>
  <c r="B73" i="2"/>
  <c r="AS73" i="2" l="1"/>
  <c r="AU73" i="2"/>
  <c r="AI73" i="2"/>
  <c r="AE73" i="2"/>
  <c r="AG73" i="2"/>
  <c r="AK73" i="2"/>
  <c r="AM73" i="2"/>
  <c r="AV72" i="2"/>
  <c r="AC72" i="2"/>
  <c r="AW72" i="2" s="1"/>
  <c r="Y73" i="2"/>
  <c r="S73" i="2"/>
  <c r="Q73" i="2"/>
  <c r="K73" i="2"/>
  <c r="AA73" i="2"/>
  <c r="W73" i="2"/>
  <c r="O73" i="2"/>
  <c r="M73" i="2"/>
  <c r="U73" i="2"/>
  <c r="B74" i="2"/>
  <c r="AU74" i="2" l="1"/>
  <c r="AM74" i="2"/>
  <c r="AS74" i="2"/>
  <c r="AI74" i="2"/>
  <c r="AE74" i="2"/>
  <c r="AG74" i="2"/>
  <c r="AK74" i="2"/>
  <c r="AV73" i="2"/>
  <c r="AC73" i="2"/>
  <c r="AW73" i="2" s="1"/>
  <c r="Y74" i="2"/>
  <c r="U74" i="2"/>
  <c r="AA74" i="2"/>
  <c r="O74" i="2"/>
  <c r="W74" i="2"/>
  <c r="Q74" i="2"/>
  <c r="S74" i="2"/>
  <c r="M74" i="2"/>
  <c r="K74" i="2"/>
  <c r="B75" i="2"/>
  <c r="AS75" i="2" l="1"/>
  <c r="AI75" i="2"/>
  <c r="AK75" i="2"/>
  <c r="AE75" i="2"/>
  <c r="AM75" i="2"/>
  <c r="AG75" i="2"/>
  <c r="AU75" i="2"/>
  <c r="AV74" i="2"/>
  <c r="AC74" i="2"/>
  <c r="AW74" i="2" s="1"/>
  <c r="AA75" i="2"/>
  <c r="U75" i="2"/>
  <c r="S75" i="2"/>
  <c r="Q75" i="2"/>
  <c r="Y75" i="2"/>
  <c r="M75" i="2"/>
  <c r="O75" i="2"/>
  <c r="K75" i="2"/>
  <c r="W75" i="2"/>
  <c r="B76" i="2"/>
  <c r="AS76" i="2" l="1"/>
  <c r="AM76" i="2"/>
  <c r="AU76" i="2"/>
  <c r="AK76" i="2"/>
  <c r="AG76" i="2"/>
  <c r="AE76" i="2"/>
  <c r="AI76" i="2"/>
  <c r="AV75" i="2"/>
  <c r="B78" i="2"/>
  <c r="AA76" i="2"/>
  <c r="W76" i="2"/>
  <c r="S76" i="2"/>
  <c r="Y76" i="2"/>
  <c r="O76" i="2"/>
  <c r="U76" i="2"/>
  <c r="K76" i="2"/>
  <c r="M76" i="2"/>
  <c r="Q76" i="2"/>
  <c r="AC75" i="2"/>
  <c r="AW75" i="2" s="1"/>
  <c r="AU78" i="2" l="1"/>
  <c r="AM78" i="2"/>
  <c r="AG78" i="2"/>
  <c r="AS78" i="2"/>
  <c r="AK78" i="2"/>
  <c r="AE78" i="2"/>
  <c r="AI78" i="2"/>
  <c r="AV76" i="2"/>
  <c r="AC76" i="2"/>
  <c r="AW76" i="2" s="1"/>
  <c r="W78" i="2"/>
  <c r="Q78" i="2"/>
  <c r="Y78" i="2"/>
  <c r="U78" i="2"/>
  <c r="AA78" i="2"/>
  <c r="S78" i="2"/>
  <c r="O78" i="2"/>
  <c r="M78" i="2"/>
  <c r="K78" i="2"/>
  <c r="B79" i="2"/>
  <c r="AU79" i="2" l="1"/>
  <c r="AM79" i="2"/>
  <c r="AK79" i="2"/>
  <c r="AG79" i="2"/>
  <c r="AS79" i="2"/>
  <c r="AI79" i="2"/>
  <c r="AE79" i="2"/>
  <c r="AV78" i="2"/>
  <c r="AC78" i="2"/>
  <c r="AW78" i="2" s="1"/>
  <c r="Y79" i="2"/>
  <c r="U79" i="2"/>
  <c r="AA79" i="2"/>
  <c r="S79" i="2"/>
  <c r="O79" i="2"/>
  <c r="M79" i="2"/>
  <c r="W79" i="2"/>
  <c r="K79" i="2"/>
  <c r="Q79" i="2"/>
  <c r="B80" i="2"/>
  <c r="AS80" i="2" l="1"/>
  <c r="AU80" i="2"/>
  <c r="AE80" i="2"/>
  <c r="AK80" i="2"/>
  <c r="AG80" i="2"/>
  <c r="AI80" i="2"/>
  <c r="AM80" i="2"/>
  <c r="AV79" i="2"/>
  <c r="AC79" i="2"/>
  <c r="AW79" i="2" s="1"/>
  <c r="AA80" i="2"/>
  <c r="W80" i="2"/>
  <c r="Q80" i="2"/>
  <c r="U80" i="2"/>
  <c r="K80" i="2"/>
  <c r="Y80" i="2"/>
  <c r="S80" i="2"/>
  <c r="O80" i="2"/>
  <c r="M80" i="2"/>
  <c r="B81" i="2"/>
  <c r="AS81" i="2" l="1"/>
  <c r="AU81" i="2"/>
  <c r="AK81" i="2"/>
  <c r="AG81" i="2"/>
  <c r="AM81" i="2"/>
  <c r="AI81" i="2"/>
  <c r="AE81" i="2"/>
  <c r="AV80" i="2"/>
  <c r="AC80" i="2"/>
  <c r="AW80" i="2" s="1"/>
  <c r="AA81" i="2"/>
  <c r="W81" i="2"/>
  <c r="S81" i="2"/>
  <c r="Y81" i="2"/>
  <c r="U81" i="2"/>
  <c r="O81" i="2"/>
  <c r="K81" i="2"/>
  <c r="Q81" i="2"/>
  <c r="M81" i="2"/>
  <c r="B82" i="2"/>
  <c r="AM82" i="2" l="1"/>
  <c r="AU82" i="2"/>
  <c r="AS82" i="2"/>
  <c r="AI82" i="2"/>
  <c r="AK82" i="2"/>
  <c r="AG82" i="2"/>
  <c r="AE82" i="2"/>
  <c r="AV81" i="2"/>
  <c r="AC81" i="2"/>
  <c r="AW81" i="2" s="1"/>
  <c r="Y82" i="2"/>
  <c r="Q82" i="2"/>
  <c r="S82" i="2"/>
  <c r="W82" i="2"/>
  <c r="M82" i="2"/>
  <c r="AA82" i="2"/>
  <c r="K82" i="2"/>
  <c r="U82" i="2"/>
  <c r="O82" i="2"/>
  <c r="B83" i="2"/>
  <c r="AU83" i="2" l="1"/>
  <c r="AM83" i="2"/>
  <c r="AS83" i="2"/>
  <c r="AI83" i="2"/>
  <c r="AE83" i="2"/>
  <c r="AG83" i="2"/>
  <c r="AK83" i="2"/>
  <c r="AV82" i="2"/>
  <c r="Y83" i="2"/>
  <c r="U83" i="2"/>
  <c r="AA83" i="2"/>
  <c r="W83" i="2"/>
  <c r="O83" i="2"/>
  <c r="Q83" i="2"/>
  <c r="M83" i="2"/>
  <c r="S83" i="2"/>
  <c r="K83" i="2"/>
  <c r="B84" i="2"/>
  <c r="AC82" i="2"/>
  <c r="AW82" i="2" s="1"/>
  <c r="AM84" i="2" l="1"/>
  <c r="AK84" i="2"/>
  <c r="AS84" i="2"/>
  <c r="AG84" i="2"/>
  <c r="AI84" i="2"/>
  <c r="AE84" i="2"/>
  <c r="AU84" i="2"/>
  <c r="AV83" i="2"/>
  <c r="AA84" i="2"/>
  <c r="S84" i="2"/>
  <c r="U84" i="2"/>
  <c r="Q84" i="2"/>
  <c r="O84" i="2"/>
  <c r="K84" i="2"/>
  <c r="Y84" i="2"/>
  <c r="M84" i="2"/>
  <c r="W84" i="2"/>
  <c r="B85" i="2"/>
  <c r="AC83" i="2"/>
  <c r="AW83" i="2" s="1"/>
  <c r="AU85" i="2" l="1"/>
  <c r="AS85" i="2"/>
  <c r="AE85" i="2"/>
  <c r="AI85" i="2"/>
  <c r="AM85" i="2"/>
  <c r="AG85" i="2"/>
  <c r="AK85" i="2"/>
  <c r="AV84" i="2"/>
  <c r="AC84" i="2"/>
  <c r="AW84" i="2" s="1"/>
  <c r="B87" i="2"/>
  <c r="AA85" i="2"/>
  <c r="W85" i="2"/>
  <c r="S85" i="2"/>
  <c r="Y85" i="2"/>
  <c r="O85" i="2"/>
  <c r="K85" i="2"/>
  <c r="U85" i="2"/>
  <c r="M85" i="2"/>
  <c r="Q85" i="2"/>
  <c r="AU87" i="2" l="1"/>
  <c r="AG87" i="2"/>
  <c r="AM87" i="2"/>
  <c r="AI87" i="2"/>
  <c r="AE87" i="2"/>
  <c r="AS87" i="2"/>
  <c r="AK87" i="2"/>
  <c r="AV85" i="2"/>
  <c r="AC85" i="2"/>
  <c r="AW85" i="2" s="1"/>
  <c r="U87" i="2"/>
  <c r="Q87" i="2"/>
  <c r="Y87" i="2"/>
  <c r="W87" i="2"/>
  <c r="O87" i="2"/>
  <c r="M87" i="2"/>
  <c r="AA87" i="2"/>
  <c r="S87" i="2"/>
  <c r="K87" i="2"/>
  <c r="B88" i="2"/>
  <c r="AS88" i="2" l="1"/>
  <c r="AU88" i="2"/>
  <c r="AM88" i="2"/>
  <c r="AK88" i="2"/>
  <c r="AI88" i="2"/>
  <c r="AE88" i="2"/>
  <c r="AG88" i="2"/>
  <c r="AV87" i="2"/>
  <c r="AC87" i="2"/>
  <c r="AW87" i="2" s="1"/>
  <c r="Y88" i="2"/>
  <c r="U88" i="2"/>
  <c r="AA88" i="2"/>
  <c r="O88" i="2"/>
  <c r="S88" i="2"/>
  <c r="W88" i="2"/>
  <c r="Q88" i="2"/>
  <c r="K88" i="2"/>
  <c r="M88" i="2"/>
  <c r="B89" i="2"/>
  <c r="AK89" i="2" l="1"/>
  <c r="AS89" i="2"/>
  <c r="AU89" i="2"/>
  <c r="AM89" i="2"/>
  <c r="AI89" i="2"/>
  <c r="AE89" i="2"/>
  <c r="AG89" i="2"/>
  <c r="AV88" i="2"/>
  <c r="AC88" i="2"/>
  <c r="AW88" i="2" s="1"/>
  <c r="W89" i="2"/>
  <c r="AA89" i="2"/>
  <c r="Q89" i="2"/>
  <c r="S89" i="2"/>
  <c r="Y89" i="2"/>
  <c r="U89" i="2"/>
  <c r="K89" i="2"/>
  <c r="O89" i="2"/>
  <c r="M89" i="2"/>
  <c r="B90" i="2"/>
  <c r="AU90" i="2" l="1"/>
  <c r="AM90" i="2"/>
  <c r="AS90" i="2"/>
  <c r="AI90" i="2"/>
  <c r="AE90" i="2"/>
  <c r="AG90" i="2"/>
  <c r="AK90" i="2"/>
  <c r="AV89" i="2"/>
  <c r="AC89" i="2"/>
  <c r="AW89" i="2" s="1"/>
  <c r="AA90" i="2"/>
  <c r="W90" i="2"/>
  <c r="S90" i="2"/>
  <c r="Y90" i="2"/>
  <c r="M90" i="2"/>
  <c r="U90" i="2"/>
  <c r="O90" i="2"/>
  <c r="K90" i="2"/>
  <c r="Q90" i="2"/>
  <c r="B91" i="2"/>
  <c r="AS91" i="2" l="1"/>
  <c r="AU91" i="2"/>
  <c r="AI91" i="2"/>
  <c r="AM91" i="2"/>
  <c r="AE91" i="2"/>
  <c r="AG91" i="2"/>
  <c r="AK91" i="2"/>
  <c r="AV90" i="2"/>
  <c r="AC90" i="2"/>
  <c r="AW90" i="2" s="1"/>
  <c r="Y91" i="2"/>
  <c r="S91" i="2"/>
  <c r="Q91" i="2"/>
  <c r="U91" i="2"/>
  <c r="AA91" i="2"/>
  <c r="W91" i="2"/>
  <c r="M91" i="2"/>
  <c r="O91" i="2"/>
  <c r="K91" i="2"/>
  <c r="B92" i="2"/>
  <c r="AU92" i="2" l="1"/>
  <c r="AM92" i="2"/>
  <c r="AS92" i="2"/>
  <c r="AI92" i="2"/>
  <c r="AE92" i="2"/>
  <c r="AK92" i="2"/>
  <c r="AG92" i="2"/>
  <c r="AV91" i="2"/>
  <c r="AC91" i="2"/>
  <c r="AW91" i="2" s="1"/>
  <c r="Y92" i="2"/>
  <c r="U92" i="2"/>
  <c r="AA92" i="2"/>
  <c r="W92" i="2"/>
  <c r="O92" i="2"/>
  <c r="Q92" i="2"/>
  <c r="M92" i="2"/>
  <c r="S92" i="2"/>
  <c r="K92" i="2"/>
  <c r="B93" i="2"/>
  <c r="AS93" i="2" l="1"/>
  <c r="AI93" i="2"/>
  <c r="AK93" i="2"/>
  <c r="AM93" i="2"/>
  <c r="AG93" i="2"/>
  <c r="AE93" i="2"/>
  <c r="AU93" i="2"/>
  <c r="AV92" i="2"/>
  <c r="AC92" i="2"/>
  <c r="AW92" i="2" s="1"/>
  <c r="AA93" i="2"/>
  <c r="U93" i="2"/>
  <c r="W93" i="2"/>
  <c r="S93" i="2"/>
  <c r="Q93" i="2"/>
  <c r="Y93" i="2"/>
  <c r="O93" i="2"/>
  <c r="K93" i="2"/>
  <c r="M93" i="2"/>
  <c r="B94" i="2"/>
  <c r="AS94" i="2" l="1"/>
  <c r="AM94" i="2"/>
  <c r="AU94" i="2"/>
  <c r="AG94" i="2"/>
  <c r="AK94" i="2"/>
  <c r="AI94" i="2"/>
  <c r="AE94" i="2"/>
  <c r="AV93" i="2"/>
  <c r="AC93" i="2"/>
  <c r="AW93" i="2" s="1"/>
  <c r="AA94" i="2"/>
  <c r="W94" i="2"/>
  <c r="S94" i="2"/>
  <c r="Y94" i="2"/>
  <c r="M94" i="2"/>
  <c r="O94" i="2"/>
  <c r="K94" i="2"/>
  <c r="U94" i="2"/>
  <c r="Q94" i="2"/>
  <c r="B95" i="2"/>
  <c r="AI95" i="2" l="1"/>
  <c r="AU95" i="2"/>
  <c r="AM95" i="2"/>
  <c r="AE95" i="2"/>
  <c r="AK95" i="2"/>
  <c r="AG95" i="2"/>
  <c r="AS95" i="2"/>
  <c r="AV94" i="2"/>
  <c r="B96" i="2"/>
  <c r="AC94" i="2"/>
  <c r="AW94" i="2" s="1"/>
  <c r="Q95" i="2"/>
  <c r="Y95" i="2"/>
  <c r="U95" i="2"/>
  <c r="AA95" i="2"/>
  <c r="W95" i="2"/>
  <c r="O95" i="2"/>
  <c r="S95" i="2"/>
  <c r="K95" i="2"/>
  <c r="M95" i="2"/>
  <c r="AU96" i="2" l="1"/>
  <c r="AM96" i="2"/>
  <c r="AG96" i="2"/>
  <c r="AS96" i="2"/>
  <c r="AK96" i="2"/>
  <c r="AE96" i="2"/>
  <c r="AI96" i="2"/>
  <c r="AV95" i="2"/>
  <c r="B97" i="2"/>
  <c r="U96" i="2"/>
  <c r="Q96" i="2"/>
  <c r="S96" i="2"/>
  <c r="K96" i="2"/>
  <c r="W96" i="2"/>
  <c r="AA96" i="2"/>
  <c r="Y96" i="2"/>
  <c r="M96" i="2"/>
  <c r="O96" i="2"/>
  <c r="AC95" i="2"/>
  <c r="AW95" i="2" s="1"/>
  <c r="AS97" i="2" l="1"/>
  <c r="AE97" i="2"/>
  <c r="AU97" i="2"/>
  <c r="AK97" i="2"/>
  <c r="AG97" i="2"/>
  <c r="AI97" i="2"/>
  <c r="AM97" i="2"/>
  <c r="AV96" i="2"/>
  <c r="AC96" i="2"/>
  <c r="AW96" i="2" s="1"/>
  <c r="B98" i="2"/>
  <c r="K97" i="2"/>
  <c r="W97" i="2"/>
  <c r="S97" i="2"/>
  <c r="O97" i="2"/>
  <c r="Q97" i="2"/>
  <c r="AA97" i="2"/>
  <c r="M97" i="2"/>
  <c r="U97" i="2"/>
  <c r="Y97" i="2"/>
  <c r="AS98" i="2" l="1"/>
  <c r="AU98" i="2"/>
  <c r="AG98" i="2"/>
  <c r="AM98" i="2"/>
  <c r="AK98" i="2"/>
  <c r="AE98" i="2"/>
  <c r="AI98" i="2"/>
  <c r="AV97" i="2"/>
  <c r="AC97" i="2"/>
  <c r="AW97" i="2" s="1"/>
  <c r="B99" i="2"/>
  <c r="U98" i="2"/>
  <c r="S98" i="2"/>
  <c r="M98" i="2"/>
  <c r="Q98" i="2"/>
  <c r="W98" i="2"/>
  <c r="AA98" i="2"/>
  <c r="O98" i="2"/>
  <c r="Y98" i="2"/>
  <c r="K98" i="2"/>
  <c r="AI99" i="2" l="1"/>
  <c r="AU99" i="2"/>
  <c r="AM99" i="2"/>
  <c r="AS99" i="2"/>
  <c r="AG99" i="2"/>
  <c r="AK99" i="2"/>
  <c r="AE99" i="2"/>
  <c r="AV98" i="2"/>
  <c r="AC98" i="2"/>
  <c r="AW98" i="2" s="1"/>
  <c r="B100" i="2"/>
  <c r="S99" i="2"/>
  <c r="K99" i="2"/>
  <c r="Y99" i="2"/>
  <c r="AA99" i="2"/>
  <c r="O99" i="2"/>
  <c r="Q99" i="2"/>
  <c r="W99" i="2"/>
  <c r="U99" i="2"/>
  <c r="M99" i="2"/>
  <c r="AS100" i="2" l="1"/>
  <c r="AU100" i="2"/>
  <c r="AM100" i="2"/>
  <c r="AK100" i="2"/>
  <c r="AG100" i="2"/>
  <c r="AE100" i="2"/>
  <c r="AI100" i="2"/>
  <c r="AV99" i="2"/>
  <c r="AC99" i="2"/>
  <c r="AW99" i="2" s="1"/>
  <c r="B101" i="2"/>
  <c r="W100" i="2"/>
  <c r="Q100" i="2"/>
  <c r="K100" i="2"/>
  <c r="S100" i="2"/>
  <c r="U100" i="2"/>
  <c r="Y100" i="2"/>
  <c r="AA100" i="2"/>
  <c r="M100" i="2"/>
  <c r="O100" i="2"/>
  <c r="AU101" i="2" l="1"/>
  <c r="AK101" i="2"/>
  <c r="AM101" i="2"/>
  <c r="AS101" i="2"/>
  <c r="AG101" i="2"/>
  <c r="AE101" i="2"/>
  <c r="AI101" i="2"/>
  <c r="AV100" i="2"/>
  <c r="B102" i="2"/>
  <c r="S101" i="2"/>
  <c r="AA101" i="2"/>
  <c r="M101" i="2"/>
  <c r="W101" i="2"/>
  <c r="O101" i="2"/>
  <c r="K101" i="2"/>
  <c r="Q101" i="2"/>
  <c r="U101" i="2"/>
  <c r="Y101" i="2"/>
  <c r="AC100" i="2"/>
  <c r="AW100" i="2" s="1"/>
  <c r="AU102" i="2" l="1"/>
  <c r="AS102" i="2"/>
  <c r="AM102" i="2"/>
  <c r="AK102" i="2"/>
  <c r="AI102" i="2"/>
  <c r="AG102" i="2"/>
  <c r="AE102" i="2"/>
  <c r="AV101" i="2"/>
  <c r="AC101" i="2"/>
  <c r="AW101" i="2" s="1"/>
  <c r="B103" i="2"/>
  <c r="A1875" i="8" s="1"/>
  <c r="AA102" i="2"/>
  <c r="Y102" i="2"/>
  <c r="W102" i="2"/>
  <c r="O102" i="2"/>
  <c r="M102" i="2"/>
  <c r="K102" i="2"/>
  <c r="U102" i="2"/>
  <c r="Q102" i="2"/>
  <c r="S102" i="2"/>
  <c r="A7020" i="8" l="1"/>
  <c r="A7069" i="8"/>
  <c r="A7118" i="8"/>
  <c r="A6971" i="8"/>
  <c r="A6873" i="8"/>
  <c r="A6922" i="8"/>
  <c r="A6824" i="8"/>
  <c r="A1189" i="8"/>
  <c r="A62" i="8"/>
  <c r="A846" i="8"/>
  <c r="A1630" i="8"/>
  <c r="A2414" i="8"/>
  <c r="A3296" i="8"/>
  <c r="A1581" i="8"/>
  <c r="A307" i="8"/>
  <c r="A1091" i="8"/>
  <c r="A3786" i="8"/>
  <c r="A6432" i="8"/>
  <c r="A6236" i="8"/>
  <c r="A6383" i="8"/>
  <c r="A3541" i="8"/>
  <c r="A3198" i="8"/>
  <c r="A2316" i="8"/>
  <c r="A1532" i="8"/>
  <c r="A748" i="8"/>
  <c r="A3002" i="8"/>
  <c r="A797" i="8"/>
  <c r="A3639" i="8"/>
  <c r="A2659" i="8"/>
  <c r="A5844" i="8"/>
  <c r="A5452" i="8"/>
  <c r="A5501" i="8"/>
  <c r="A3345" i="8"/>
  <c r="A2904" i="8"/>
  <c r="A2120" i="8"/>
  <c r="A1336" i="8"/>
  <c r="A552" i="8"/>
  <c r="A2561" i="8"/>
  <c r="A209" i="8"/>
  <c r="A3394" i="8"/>
  <c r="A2463" i="8"/>
  <c r="A6334" i="8"/>
  <c r="A5109" i="8"/>
  <c r="A5207" i="8"/>
  <c r="A6285" i="8"/>
  <c r="A6040" i="8"/>
  <c r="A5256" i="8"/>
  <c r="A3149" i="8"/>
  <c r="A3688" i="8"/>
  <c r="A2708" i="8"/>
  <c r="A1924" i="8"/>
  <c r="A1140" i="8"/>
  <c r="A356" i="8"/>
  <c r="A1973" i="8"/>
  <c r="A5550" i="8"/>
  <c r="A5354" i="8"/>
  <c r="A5060" i="8"/>
  <c r="A5991" i="8"/>
  <c r="A5795" i="8"/>
  <c r="A5599" i="8"/>
  <c r="A2953" i="8"/>
  <c r="A3443" i="8"/>
  <c r="A2512" i="8"/>
  <c r="A1728" i="8"/>
  <c r="A944" i="8"/>
  <c r="A160" i="8"/>
  <c r="A1385" i="8"/>
  <c r="A2855" i="8"/>
  <c r="A1777" i="8"/>
  <c r="A258" i="8"/>
  <c r="A1042" i="8"/>
  <c r="A1826" i="8"/>
  <c r="A2610" i="8"/>
  <c r="A3590" i="8"/>
  <c r="A2169" i="8"/>
  <c r="A503" i="8"/>
  <c r="A1287" i="8"/>
  <c r="A2071" i="8"/>
  <c r="A2365" i="8"/>
  <c r="A454" i="8"/>
  <c r="A1238" i="8"/>
  <c r="A2022" i="8"/>
  <c r="A2806" i="8"/>
  <c r="A3835" i="8"/>
  <c r="A405" i="8"/>
  <c r="A2757" i="8"/>
  <c r="A699" i="8"/>
  <c r="A1483" i="8"/>
  <c r="A2267" i="8"/>
  <c r="A601" i="8"/>
  <c r="A3247" i="8"/>
  <c r="A650" i="8"/>
  <c r="A1434" i="8"/>
  <c r="A2218" i="8"/>
  <c r="A3051" i="8"/>
  <c r="A7167" i="8"/>
  <c r="A993" i="8"/>
  <c r="A3492" i="8"/>
  <c r="A111" i="8"/>
  <c r="A895" i="8"/>
  <c r="A1679" i="8"/>
  <c r="A3100" i="8"/>
  <c r="A3737" i="8"/>
  <c r="AU103" i="2"/>
  <c r="AT180" i="2" s="1"/>
  <c r="L26" i="14" s="1"/>
  <c r="AG103" i="2"/>
  <c r="AM103" i="2"/>
  <c r="AI103" i="2"/>
  <c r="AH180" i="2" s="1"/>
  <c r="L20" i="14" s="1"/>
  <c r="AK103" i="2"/>
  <c r="AN180" i="2"/>
  <c r="L23" i="14" s="1"/>
  <c r="AS103" i="2"/>
  <c r="AR180" i="2" s="1"/>
  <c r="L25" i="14" s="1"/>
  <c r="AP180" i="2"/>
  <c r="L24" i="14" s="1"/>
  <c r="AE103" i="2"/>
  <c r="AV102" i="2"/>
  <c r="AC102" i="2"/>
  <c r="AW102" i="2" s="1"/>
  <c r="Y103" i="2"/>
  <c r="S103" i="2"/>
  <c r="U103" i="2"/>
  <c r="O103" i="2"/>
  <c r="M103" i="2"/>
  <c r="AA103" i="2"/>
  <c r="W103" i="2"/>
  <c r="K103" i="2"/>
  <c r="Q103" i="2"/>
  <c r="A4325" i="8" l="1"/>
  <c r="A4717" i="8"/>
  <c r="A4521" i="8"/>
  <c r="A4913" i="8"/>
  <c r="A4423" i="8"/>
  <c r="A4031" i="8"/>
  <c r="A4815" i="8"/>
  <c r="A4129" i="8"/>
  <c r="A4570" i="8"/>
  <c r="A4619" i="8"/>
  <c r="A5697" i="8"/>
  <c r="A4766" i="8"/>
  <c r="A4962" i="8"/>
  <c r="A4668" i="8"/>
  <c r="A6530" i="8"/>
  <c r="A4472" i="8"/>
  <c r="A5011" i="8"/>
  <c r="A4080" i="8"/>
  <c r="A5942" i="8"/>
  <c r="A4276" i="8"/>
  <c r="A3933" i="8"/>
  <c r="A4227" i="8"/>
  <c r="A5893" i="8"/>
  <c r="A6089" i="8"/>
  <c r="A5158" i="8"/>
  <c r="A5305" i="8"/>
  <c r="A6138" i="8"/>
  <c r="A5746" i="8"/>
  <c r="A5403" i="8"/>
  <c r="A6187" i="8"/>
  <c r="A6481" i="8"/>
  <c r="A4178" i="8"/>
  <c r="A5648" i="8"/>
  <c r="A4374" i="8"/>
  <c r="A3982" i="8"/>
  <c r="A4864" i="8"/>
  <c r="A6579" i="8"/>
  <c r="A6775" i="8"/>
  <c r="A6628" i="8"/>
  <c r="A6677" i="8"/>
  <c r="A6726" i="8"/>
  <c r="AV103" i="2"/>
  <c r="AP181" i="2"/>
  <c r="AP183" i="2"/>
  <c r="AP182" i="2"/>
  <c r="AR182" i="2"/>
  <c r="AR181" i="2"/>
  <c r="AR183" i="2"/>
  <c r="AN181" i="2"/>
  <c r="AN183" i="2"/>
  <c r="AN182" i="2"/>
  <c r="AT181" i="2"/>
  <c r="AT183" i="2"/>
  <c r="AT182" i="2"/>
  <c r="A3884" i="8"/>
  <c r="AC103" i="2"/>
  <c r="AW103" i="2" s="1"/>
  <c r="AT184" i="2" l="1"/>
  <c r="AT185" i="2" s="1"/>
  <c r="AT186" i="2" s="1"/>
  <c r="AN184" i="2"/>
  <c r="AN185" i="2" s="1"/>
  <c r="AR184" i="2"/>
  <c r="AR185" i="2" s="1"/>
  <c r="AP184" i="2"/>
  <c r="AP185" i="2" s="1"/>
  <c r="AT188" i="2" l="1"/>
  <c r="AT187" i="2"/>
  <c r="AP188" i="2"/>
  <c r="AP187" i="2"/>
  <c r="AP186" i="2"/>
  <c r="AN186" i="2"/>
  <c r="AN188" i="2"/>
  <c r="AN187" i="2"/>
  <c r="AR188" i="2"/>
  <c r="AR187" i="2"/>
  <c r="AR186" i="2"/>
  <c r="AT189" i="2" l="1"/>
  <c r="AR189" i="2"/>
  <c r="AP189" i="2"/>
  <c r="AN189" i="2"/>
  <c r="AT190" i="2" l="1"/>
  <c r="AR190" i="2"/>
  <c r="AN190" i="2"/>
  <c r="AP190" i="2"/>
  <c r="K178" i="2" l="1"/>
  <c r="K179" i="2" l="1"/>
  <c r="BN319" i="8" l="1"/>
  <c r="BS319" i="8"/>
  <c r="BT319" i="8" s="1"/>
  <c r="BU319" i="8" s="1"/>
  <c r="BV319" i="8" s="1"/>
  <c r="FG319" i="8" s="1"/>
  <c r="AA311" i="8" s="1"/>
  <c r="BO319" i="8" l="1"/>
  <c r="BP319" i="8" s="1"/>
  <c r="BQ319" i="8" s="1"/>
  <c r="FF319" i="8" s="1"/>
  <c r="U1948" i="8" l="1"/>
  <c r="B1924" i="8" s="1"/>
  <c r="U380" i="8"/>
  <c r="B356" i="8" s="1"/>
  <c r="AE1144" i="8"/>
  <c r="AC47" i="2" l="1"/>
  <c r="AD1144" i="8"/>
  <c r="U47" i="2"/>
  <c r="AC1144" i="8"/>
  <c r="Q47" i="2"/>
  <c r="AA1144" i="8"/>
  <c r="M47" i="2"/>
  <c r="Z1144" i="8"/>
  <c r="K47" i="2" s="1"/>
  <c r="AB1144" i="8"/>
  <c r="O47" i="2" s="1"/>
  <c r="U1164" i="8" l="1"/>
  <c r="B1140" i="8" s="1"/>
  <c r="AV47" i="2"/>
  <c r="Z311" i="8" l="1"/>
  <c r="S47" i="2"/>
  <c r="AW47" i="2" s="1"/>
  <c r="B307" i="8"/>
  <c r="AA63" i="2" l="1"/>
  <c r="Y63" i="2"/>
  <c r="W63" i="2"/>
  <c r="S63" i="2"/>
  <c r="Q63" i="2"/>
  <c r="O63" i="2"/>
  <c r="M63" i="2"/>
  <c r="K63" i="2"/>
  <c r="AC63" i="2" l="1"/>
  <c r="AV63" i="2"/>
  <c r="U63" i="2"/>
  <c r="AW63" i="2" s="1"/>
  <c r="AX328" i="8" l="1"/>
  <c r="CC328" i="8" s="1"/>
  <c r="AX330" i="8"/>
  <c r="CC330" i="8" s="1"/>
  <c r="BD1948" i="8"/>
  <c r="DG1948" i="8" s="1"/>
  <c r="AX329" i="8"/>
  <c r="CC329" i="8" s="1"/>
  <c r="AV1947" i="8"/>
  <c r="BS1947" i="8" s="1"/>
  <c r="AY1947" i="8"/>
  <c r="CH1947" i="8" s="1"/>
  <c r="AY321" i="8"/>
  <c r="CH321" i="8" s="1"/>
  <c r="CI321" i="8" s="1"/>
  <c r="CJ321" i="8" s="1"/>
  <c r="AV324" i="8"/>
  <c r="BS324" i="8" s="1"/>
  <c r="BT324" i="8" s="1"/>
  <c r="AY1943" i="8"/>
  <c r="CH1943" i="8" s="1"/>
  <c r="CS1943" i="8" s="1"/>
  <c r="AZ331" i="8"/>
  <c r="CM331" i="8" s="1"/>
  <c r="AZ328" i="8"/>
  <c r="CM328" i="8" s="1"/>
  <c r="BD1946" i="8"/>
  <c r="DG1946" i="8" s="1"/>
  <c r="BD330" i="8"/>
  <c r="DG330" i="8" s="1"/>
  <c r="AV1936" i="8"/>
  <c r="BS1936" i="8" s="1"/>
  <c r="BT1936" i="8" s="1"/>
  <c r="AX326" i="8"/>
  <c r="CC326" i="8" s="1"/>
  <c r="CN326" i="8" s="1"/>
  <c r="AZ330" i="8"/>
  <c r="CM330" i="8" s="1"/>
  <c r="BD326" i="8"/>
  <c r="DG326" i="8" s="1"/>
  <c r="BD321" i="8"/>
  <c r="DG321" i="8" s="1"/>
  <c r="DH321" i="8" s="1"/>
  <c r="AY328" i="8"/>
  <c r="CH328" i="8" s="1"/>
  <c r="AV321" i="8"/>
  <c r="BS321" i="8" s="1"/>
  <c r="BT321" i="8" s="1"/>
  <c r="AV1946" i="8"/>
  <c r="BS1946" i="8" s="1"/>
  <c r="AZ322" i="8"/>
  <c r="CM322" i="8" s="1"/>
  <c r="CN322" i="8" s="1"/>
  <c r="BD327" i="8"/>
  <c r="DG327" i="8" s="1"/>
  <c r="DH327" i="8" s="1"/>
  <c r="DI327" i="8" s="1"/>
  <c r="AZ1939" i="8"/>
  <c r="CM1939" i="8" s="1"/>
  <c r="CN1939" i="8" s="1"/>
  <c r="AX331" i="8"/>
  <c r="CC331" i="8" s="1"/>
  <c r="BD331" i="8"/>
  <c r="DG331" i="8" s="1"/>
  <c r="BD1944" i="8"/>
  <c r="DG1944" i="8" s="1"/>
  <c r="DH1944" i="8" s="1"/>
  <c r="AX1934" i="8"/>
  <c r="CC1934" i="8" s="1"/>
  <c r="CD1934" i="8" s="1"/>
  <c r="CE1934" i="8" s="1"/>
  <c r="AY325" i="8"/>
  <c r="CH325" i="8" s="1"/>
  <c r="CI325" i="8" s="1"/>
  <c r="CJ325" i="8" s="1"/>
  <c r="CK325" i="8" s="1"/>
  <c r="FJ325" i="8" s="1"/>
  <c r="AV329" i="8"/>
  <c r="BS329" i="8" s="1"/>
  <c r="BD1940" i="8"/>
  <c r="DG1940" i="8" s="1"/>
  <c r="DH1940" i="8" s="1"/>
  <c r="DI1940" i="8" s="1"/>
  <c r="AX324" i="8"/>
  <c r="CC324" i="8" s="1"/>
  <c r="CD324" i="8" s="1"/>
  <c r="CE324" i="8" s="1"/>
  <c r="AV331" i="8"/>
  <c r="BS331" i="8" s="1"/>
  <c r="BD1939" i="8"/>
  <c r="DG1939" i="8" s="1"/>
  <c r="DH1939" i="8" s="1"/>
  <c r="DI1939" i="8" s="1"/>
  <c r="AV330" i="8"/>
  <c r="BS330" i="8" s="1"/>
  <c r="BD1943" i="8"/>
  <c r="DG1943" i="8" s="1"/>
  <c r="BD329" i="8"/>
  <c r="DG329" i="8" s="1"/>
  <c r="AV1940" i="8"/>
  <c r="BS1940" i="8" s="1"/>
  <c r="BT1940" i="8" s="1"/>
  <c r="AY1941" i="8"/>
  <c r="CH1941" i="8" s="1"/>
  <c r="CI1941" i="8" s="1"/>
  <c r="AX323" i="8"/>
  <c r="CC323" i="8" s="1"/>
  <c r="CD323" i="8" s="1"/>
  <c r="AV1937" i="8"/>
  <c r="BS1937" i="8" s="1"/>
  <c r="BT1937" i="8" s="1"/>
  <c r="AZ1941" i="8"/>
  <c r="CM1941" i="8" s="1"/>
  <c r="CN1941" i="8" s="1"/>
  <c r="BD1947" i="8"/>
  <c r="DG1947" i="8" s="1"/>
  <c r="AX1936" i="8"/>
  <c r="CC1936" i="8" s="1"/>
  <c r="CD1936" i="8" s="1"/>
  <c r="AZ1944" i="8"/>
  <c r="CM1944" i="8" s="1"/>
  <c r="CN1944" i="8" s="1"/>
  <c r="CO1944" i="8" s="1"/>
  <c r="AY327" i="8"/>
  <c r="CH327" i="8" s="1"/>
  <c r="CI327" i="8" s="1"/>
  <c r="AV1934" i="8"/>
  <c r="BS1934" i="8" s="1"/>
  <c r="BT1934" i="8" s="1"/>
  <c r="BU1934" i="8" s="1"/>
  <c r="AY326" i="8"/>
  <c r="CH326" i="8" s="1"/>
  <c r="CS326" i="8" s="1"/>
  <c r="AV1939" i="8"/>
  <c r="BS1939" i="8" s="1"/>
  <c r="BT1939" i="8" s="1"/>
  <c r="AX1945" i="8"/>
  <c r="CC1945" i="8" s="1"/>
  <c r="AY331" i="8"/>
  <c r="CH331" i="8" s="1"/>
  <c r="BD1945" i="8"/>
  <c r="DG1945" i="8" s="1"/>
  <c r="AY1938" i="8"/>
  <c r="CH1938" i="8" s="1"/>
  <c r="CI1938" i="8" s="1"/>
  <c r="CJ1938" i="8" s="1"/>
  <c r="AZ1942" i="8"/>
  <c r="CM1942" i="8" s="1"/>
  <c r="CN1942" i="8" s="1"/>
  <c r="AV1942" i="8"/>
  <c r="BS1942" i="8" s="1"/>
  <c r="BT1942" i="8" s="1"/>
  <c r="AX1947" i="8"/>
  <c r="CC1947" i="8" s="1"/>
  <c r="AZ324" i="8"/>
  <c r="CM324" i="8" s="1"/>
  <c r="CN324" i="8" s="1"/>
  <c r="CO324" i="8" s="1"/>
  <c r="AZ1938" i="8"/>
  <c r="CM1938" i="8" s="1"/>
  <c r="CN1938" i="8" s="1"/>
  <c r="AZ1947" i="8"/>
  <c r="CM1947" i="8" s="1"/>
  <c r="AY1945" i="8"/>
  <c r="CH1945" i="8" s="1"/>
  <c r="AV1945" i="8"/>
  <c r="BS1945" i="8" s="1"/>
  <c r="AZ329" i="8"/>
  <c r="CM329" i="8" s="1"/>
  <c r="BD1934" i="8"/>
  <c r="DG1934" i="8" s="1"/>
  <c r="DH1934" i="8" s="1"/>
  <c r="BD325" i="8"/>
  <c r="DG325" i="8" s="1"/>
  <c r="DH325" i="8" s="1"/>
  <c r="AV1943" i="8"/>
  <c r="BS1943" i="8" s="1"/>
  <c r="CD1943" i="8" s="1"/>
  <c r="BD1935" i="8"/>
  <c r="DG1935" i="8" s="1"/>
  <c r="DH1935" i="8" s="1"/>
  <c r="AX327" i="8"/>
  <c r="CC327" i="8" s="1"/>
  <c r="CD327" i="8" s="1"/>
  <c r="AZ1946" i="8"/>
  <c r="CM1946" i="8" s="1"/>
  <c r="AZ326" i="8"/>
  <c r="BT326" i="8" s="1"/>
  <c r="AV328" i="8"/>
  <c r="BS328" i="8" s="1"/>
  <c r="AX1940" i="8"/>
  <c r="CC1940" i="8" s="1"/>
  <c r="CD1940" i="8" s="1"/>
  <c r="BD328" i="8"/>
  <c r="DG328" i="8" s="1"/>
  <c r="AZ1934" i="8"/>
  <c r="CM1934" i="8" s="1"/>
  <c r="CN1934" i="8" s="1"/>
  <c r="BD1941" i="8"/>
  <c r="DG1941" i="8" s="1"/>
  <c r="DH1941" i="8" s="1"/>
  <c r="DI1941" i="8" s="1"/>
  <c r="AZ1940" i="8"/>
  <c r="CM1940" i="8" s="1"/>
  <c r="CN1940" i="8" s="1"/>
  <c r="AZ327" i="8"/>
  <c r="CM327" i="8" s="1"/>
  <c r="CN327" i="8" s="1"/>
  <c r="CO327" i="8" s="1"/>
  <c r="CP327" i="8" s="1"/>
  <c r="FK327" i="8" s="1"/>
  <c r="BD1936" i="8"/>
  <c r="DG1936" i="8" s="1"/>
  <c r="DH1936" i="8" s="1"/>
  <c r="DI1936" i="8" s="1"/>
  <c r="AX1941" i="8"/>
  <c r="CC1941" i="8" s="1"/>
  <c r="CD1941" i="8" s="1"/>
  <c r="BD1938" i="8"/>
  <c r="DG1938" i="8" s="1"/>
  <c r="DH1938" i="8" s="1"/>
  <c r="AY1948" i="8"/>
  <c r="CH1948" i="8" s="1"/>
  <c r="AX1938" i="8"/>
  <c r="CC1938" i="8" s="1"/>
  <c r="CD1938" i="8" s="1"/>
  <c r="AV1941" i="8"/>
  <c r="BS1941" i="8" s="1"/>
  <c r="BT1941" i="8" s="1"/>
  <c r="AX1935" i="8"/>
  <c r="CC1935" i="8" s="1"/>
  <c r="CD1935" i="8" s="1"/>
  <c r="AX1946" i="8"/>
  <c r="CC1946" i="8" s="1"/>
  <c r="AX1943" i="8"/>
  <c r="CC1943" i="8" s="1"/>
  <c r="CN1943" i="8" s="1"/>
  <c r="CO1943" i="8" s="1"/>
  <c r="AY1937" i="8"/>
  <c r="CH1937" i="8" s="1"/>
  <c r="CI1937" i="8" s="1"/>
  <c r="AY1944" i="8"/>
  <c r="CH1944" i="8" s="1"/>
  <c r="CI1944" i="8" s="1"/>
  <c r="AZ1943" i="8"/>
  <c r="AY323" i="8"/>
  <c r="CH323" i="8" s="1"/>
  <c r="CI323" i="8" s="1"/>
  <c r="CJ323" i="8" s="1"/>
  <c r="CK323" i="8" s="1"/>
  <c r="FJ323" i="8" s="1"/>
  <c r="AV323" i="8"/>
  <c r="BS323" i="8" s="1"/>
  <c r="BT323" i="8" s="1"/>
  <c r="AX1948" i="8"/>
  <c r="CC1948" i="8" s="1"/>
  <c r="BD322" i="8"/>
  <c r="DG322" i="8" s="1"/>
  <c r="DH322" i="8" s="1"/>
  <c r="AV326" i="8"/>
  <c r="BS326" i="8" s="1"/>
  <c r="CD326" i="8" s="1"/>
  <c r="AX325" i="8"/>
  <c r="CC325" i="8" s="1"/>
  <c r="CD325" i="8" s="1"/>
  <c r="CE325" i="8" s="1"/>
  <c r="AV1935" i="8"/>
  <c r="BS1935" i="8" s="1"/>
  <c r="BT1935" i="8" s="1"/>
  <c r="BU1935" i="8" s="1"/>
  <c r="AY324" i="8"/>
  <c r="CH324" i="8" s="1"/>
  <c r="CI324" i="8" s="1"/>
  <c r="AZ1936" i="8"/>
  <c r="CM1936" i="8" s="1"/>
  <c r="CN1936" i="8" s="1"/>
  <c r="AX1937" i="8"/>
  <c r="CC1937" i="8" s="1"/>
  <c r="CD1937" i="8" s="1"/>
  <c r="CE1937" i="8" s="1"/>
  <c r="BD324" i="8"/>
  <c r="DG324" i="8" s="1"/>
  <c r="DH324" i="8" s="1"/>
  <c r="DI324" i="8" s="1"/>
  <c r="AV327" i="8"/>
  <c r="BS327" i="8" s="1"/>
  <c r="BT327" i="8" s="1"/>
  <c r="AZ1945" i="8"/>
  <c r="CM1945" i="8" s="1"/>
  <c r="AY1936" i="8"/>
  <c r="CH1936" i="8" s="1"/>
  <c r="CI1936" i="8" s="1"/>
  <c r="CJ1936" i="8" s="1"/>
  <c r="AX1944" i="8"/>
  <c r="CC1944" i="8" s="1"/>
  <c r="CD1944" i="8" s="1"/>
  <c r="AV322" i="8"/>
  <c r="BS322" i="8" s="1"/>
  <c r="BT322" i="8" s="1"/>
  <c r="BU322" i="8" s="1"/>
  <c r="BD1937" i="8"/>
  <c r="DG1937" i="8" s="1"/>
  <c r="DH1937" i="8" s="1"/>
  <c r="AX1942" i="8"/>
  <c r="CC1942" i="8" s="1"/>
  <c r="CD1942" i="8" s="1"/>
  <c r="AY1946" i="8"/>
  <c r="CH1946" i="8" s="1"/>
  <c r="AZ1948" i="8"/>
  <c r="CM1948" i="8" s="1"/>
  <c r="AY330" i="8"/>
  <c r="CH330" i="8" s="1"/>
  <c r="AZ325" i="8"/>
  <c r="CM325" i="8" s="1"/>
  <c r="CN325" i="8" s="1"/>
  <c r="AY1935" i="8"/>
  <c r="CH1935" i="8" s="1"/>
  <c r="CI1935" i="8" s="1"/>
  <c r="AZ1937" i="8"/>
  <c r="CM1937" i="8" s="1"/>
  <c r="CN1937" i="8" s="1"/>
  <c r="AY1934" i="8"/>
  <c r="CH1934" i="8" s="1"/>
  <c r="CI1934" i="8" s="1"/>
  <c r="AZ321" i="8"/>
  <c r="CM321" i="8" s="1"/>
  <c r="CN321" i="8" s="1"/>
  <c r="AV1944" i="8"/>
  <c r="BS1944" i="8" s="1"/>
  <c r="BT1944" i="8" s="1"/>
  <c r="AY1939" i="8"/>
  <c r="CH1939" i="8" s="1"/>
  <c r="CI1939" i="8" s="1"/>
  <c r="AY322" i="8"/>
  <c r="CH322" i="8" s="1"/>
  <c r="CI322" i="8" s="1"/>
  <c r="CJ322" i="8" s="1"/>
  <c r="AZ323" i="8"/>
  <c r="CM323" i="8" s="1"/>
  <c r="CN323" i="8" s="1"/>
  <c r="BD1942" i="8"/>
  <c r="DG1942" i="8" s="1"/>
  <c r="DH1942" i="8" s="1"/>
  <c r="AX321" i="8"/>
  <c r="CC321" i="8" s="1"/>
  <c r="CD321" i="8" s="1"/>
  <c r="AY329" i="8"/>
  <c r="CH329" i="8" s="1"/>
  <c r="AV1948" i="8"/>
  <c r="BS1948" i="8" s="1"/>
  <c r="AZ320" i="8"/>
  <c r="CM320" i="8" s="1"/>
  <c r="CN320" i="8" s="1"/>
  <c r="AZ1935" i="8"/>
  <c r="CM1935" i="8" s="1"/>
  <c r="CN1935" i="8" s="1"/>
  <c r="CO1935" i="8" s="1"/>
  <c r="AY1942" i="8"/>
  <c r="CH1942" i="8" s="1"/>
  <c r="CI1942" i="8" s="1"/>
  <c r="AV1938" i="8"/>
  <c r="BS1938" i="8" s="1"/>
  <c r="BT1938" i="8" s="1"/>
  <c r="AX322" i="8"/>
  <c r="CC322" i="8" s="1"/>
  <c r="CD322" i="8" s="1"/>
  <c r="AX320" i="8"/>
  <c r="CC320" i="8" s="1"/>
  <c r="CD320" i="8" s="1"/>
  <c r="AX1939" i="8"/>
  <c r="CC1939" i="8" s="1"/>
  <c r="CD1939" i="8" s="1"/>
  <c r="CE1939" i="8" s="1"/>
  <c r="AY320" i="8"/>
  <c r="CH320" i="8" s="1"/>
  <c r="CI320" i="8" s="1"/>
  <c r="AY1940" i="8"/>
  <c r="CH1940" i="8" s="1"/>
  <c r="CI1940" i="8" s="1"/>
  <c r="CJ1940" i="8" s="1"/>
  <c r="BD320" i="8"/>
  <c r="DG320" i="8" s="1"/>
  <c r="DH320" i="8" s="1"/>
  <c r="BD323" i="8"/>
  <c r="DG323" i="8" s="1"/>
  <c r="DH323" i="8" s="1"/>
  <c r="AV320" i="8"/>
  <c r="AV325" i="8"/>
  <c r="BS325" i="8" s="1"/>
  <c r="BT325" i="8" s="1"/>
  <c r="BU325" i="8" s="1"/>
  <c r="BS320" i="8" l="1"/>
  <c r="CT326" i="8"/>
  <c r="CU326" i="8" s="1"/>
  <c r="FL326" i="8" s="1"/>
  <c r="DM326" i="8"/>
  <c r="CF325" i="8"/>
  <c r="FI325" i="8" s="1"/>
  <c r="CK1940" i="8"/>
  <c r="FJ1940" i="8" s="1"/>
  <c r="CM326" i="8"/>
  <c r="CX326" i="8" s="1"/>
  <c r="CJ324" i="8"/>
  <c r="CK324" i="8" s="1"/>
  <c r="FJ324" i="8" s="1"/>
  <c r="DI1942" i="8"/>
  <c r="DJ1942" i="8" s="1"/>
  <c r="FO1942" i="8" s="1"/>
  <c r="CF1939" i="8"/>
  <c r="FI1939" i="8" s="1"/>
  <c r="DJ324" i="8"/>
  <c r="FO324" i="8" s="1"/>
  <c r="DJ327" i="8"/>
  <c r="FO327" i="8" s="1"/>
  <c r="CJ320" i="8"/>
  <c r="CK320" i="8" s="1"/>
  <c r="CE322" i="8"/>
  <c r="CF322" i="8" s="1"/>
  <c r="FI322" i="8" s="1"/>
  <c r="CJ1942" i="8"/>
  <c r="CK1942" i="8" s="1"/>
  <c r="FJ1942" i="8" s="1"/>
  <c r="DI323" i="8"/>
  <c r="DJ323" i="8" s="1"/>
  <c r="FO323" i="8" s="1"/>
  <c r="CE320" i="8"/>
  <c r="CF320" i="8" s="1"/>
  <c r="CO320" i="8"/>
  <c r="CP320" i="8" s="1"/>
  <c r="DI320" i="8"/>
  <c r="DJ320" i="8" s="1"/>
  <c r="BU1938" i="8"/>
  <c r="BV1938" i="8" s="1"/>
  <c r="FG1938" i="8" s="1"/>
  <c r="CO321" i="8"/>
  <c r="CP321" i="8" s="1"/>
  <c r="FK321" i="8" s="1"/>
  <c r="CJ1934" i="8"/>
  <c r="CK1934" i="8" s="1"/>
  <c r="CJ1935" i="8"/>
  <c r="CK1935" i="8" s="1"/>
  <c r="FJ1935" i="8" s="1"/>
  <c r="CE1944" i="8"/>
  <c r="CF1944" i="8" s="1"/>
  <c r="FI1944" i="8" s="1"/>
  <c r="CO1936" i="8"/>
  <c r="CP1936" i="8" s="1"/>
  <c r="FK1936" i="8" s="1"/>
  <c r="CE326" i="8"/>
  <c r="CF326" i="8" s="1"/>
  <c r="FI326" i="8" s="1"/>
  <c r="BU323" i="8"/>
  <c r="BV323" i="8" s="1"/>
  <c r="FG323" i="8" s="1"/>
  <c r="BU1944" i="8"/>
  <c r="BV1944" i="8" s="1"/>
  <c r="FG1944" i="8" s="1"/>
  <c r="DI1937" i="8"/>
  <c r="DJ1937" i="8" s="1"/>
  <c r="FO1937" i="8" s="1"/>
  <c r="CO323" i="8"/>
  <c r="CP323" i="8" s="1"/>
  <c r="FK323" i="8" s="1"/>
  <c r="DI1938" i="8"/>
  <c r="DJ1938" i="8" s="1"/>
  <c r="FO1938" i="8" s="1"/>
  <c r="DI1935" i="8"/>
  <c r="DJ1935" i="8" s="1"/>
  <c r="FO1935" i="8" s="1"/>
  <c r="DI325" i="8"/>
  <c r="DJ325" i="8" s="1"/>
  <c r="FO325" i="8" s="1"/>
  <c r="CE1936" i="8"/>
  <c r="CF1936" i="8" s="1"/>
  <c r="FI1936" i="8" s="1"/>
  <c r="CO1937" i="8"/>
  <c r="CP1937" i="8" s="1"/>
  <c r="FK1937" i="8" s="1"/>
  <c r="CO325" i="8"/>
  <c r="CP325" i="8" s="1"/>
  <c r="FK325" i="8" s="1"/>
  <c r="CK1936" i="8"/>
  <c r="FJ1936" i="8" s="1"/>
  <c r="DI322" i="8"/>
  <c r="DJ322" i="8" s="1"/>
  <c r="FO322" i="8" s="1"/>
  <c r="BU1940" i="8"/>
  <c r="BV1940" i="8" s="1"/>
  <c r="FG1940" i="8" s="1"/>
  <c r="BV325" i="8"/>
  <c r="FG325" i="8" s="1"/>
  <c r="CP1935" i="8"/>
  <c r="FK1935" i="8" s="1"/>
  <c r="CE321" i="8"/>
  <c r="CF321" i="8" s="1"/>
  <c r="FI321" i="8" s="1"/>
  <c r="CK322" i="8"/>
  <c r="FJ322" i="8" s="1"/>
  <c r="CJ1939" i="8"/>
  <c r="CK1939" i="8" s="1"/>
  <c r="FJ1939" i="8" s="1"/>
  <c r="CE1942" i="8"/>
  <c r="CF1942" i="8" s="1"/>
  <c r="FI1942" i="8" s="1"/>
  <c r="BV322" i="8"/>
  <c r="FG322" i="8" s="1"/>
  <c r="BU327" i="8"/>
  <c r="BV327" i="8" s="1"/>
  <c r="FG327" i="8" s="1"/>
  <c r="BU1941" i="8"/>
  <c r="BV1941" i="8" s="1"/>
  <c r="FG1941" i="8" s="1"/>
  <c r="CO1934" i="8"/>
  <c r="CP1934" i="8" s="1"/>
  <c r="DI1934" i="8"/>
  <c r="DJ1934" i="8" s="1"/>
  <c r="CF1937" i="8"/>
  <c r="FI1937" i="8" s="1"/>
  <c r="CE323" i="8"/>
  <c r="CF323" i="8" s="1"/>
  <c r="FI323" i="8" s="1"/>
  <c r="CJ1944" i="8"/>
  <c r="CK1944" i="8" s="1"/>
  <c r="FJ1944" i="8" s="1"/>
  <c r="CP1943" i="8"/>
  <c r="FK1943" i="8" s="1"/>
  <c r="CE1943" i="8"/>
  <c r="CF1943" i="8" s="1"/>
  <c r="FI1943" i="8" s="1"/>
  <c r="CO1942" i="8"/>
  <c r="CP1942" i="8" s="1"/>
  <c r="FK1942" i="8" s="1"/>
  <c r="CJ1937" i="8"/>
  <c r="CK1937" i="8" s="1"/>
  <c r="FJ1937" i="8" s="1"/>
  <c r="CE1935" i="8"/>
  <c r="CF1935" i="8" s="1"/>
  <c r="FI1935" i="8" s="1"/>
  <c r="CO1940" i="8"/>
  <c r="CP1940" i="8" s="1"/>
  <c r="FK1940" i="8" s="1"/>
  <c r="CE1940" i="8"/>
  <c r="CF1940" i="8" s="1"/>
  <c r="FI1940" i="8" s="1"/>
  <c r="CO1938" i="8"/>
  <c r="CP1938" i="8" s="1"/>
  <c r="FK1938" i="8" s="1"/>
  <c r="CJ327" i="8"/>
  <c r="CK327" i="8" s="1"/>
  <c r="FJ327" i="8" s="1"/>
  <c r="BU1937" i="8"/>
  <c r="BV1937" i="8" s="1"/>
  <c r="FG1937" i="8" s="1"/>
  <c r="CJ1941" i="8"/>
  <c r="CK1941" i="8" s="1"/>
  <c r="FJ1941" i="8" s="1"/>
  <c r="BV1935" i="8"/>
  <c r="FG1935" i="8" s="1"/>
  <c r="CE1941" i="8"/>
  <c r="CF1941" i="8" s="1"/>
  <c r="FI1941" i="8" s="1"/>
  <c r="DJ1941" i="8"/>
  <c r="FO1941" i="8" s="1"/>
  <c r="CE1938" i="8"/>
  <c r="CF1938" i="8" s="1"/>
  <c r="FI1938" i="8" s="1"/>
  <c r="CE327" i="8"/>
  <c r="CF327" i="8" s="1"/>
  <c r="FI327" i="8" s="1"/>
  <c r="DJ1936" i="8"/>
  <c r="FO1936" i="8" s="1"/>
  <c r="CP324" i="8"/>
  <c r="FK324" i="8" s="1"/>
  <c r="BU1942" i="8"/>
  <c r="BV1942" i="8" s="1"/>
  <c r="FG1942" i="8" s="1"/>
  <c r="BU1939" i="8"/>
  <c r="BV1939" i="8" s="1"/>
  <c r="FG1939" i="8" s="1"/>
  <c r="CF1934" i="8"/>
  <c r="BU326" i="8"/>
  <c r="BV326" i="8" s="1"/>
  <c r="FG326" i="8" s="1"/>
  <c r="BV1934" i="8"/>
  <c r="CO1941" i="8"/>
  <c r="CP1941" i="8" s="1"/>
  <c r="FK1941" i="8" s="1"/>
  <c r="DJ1939" i="8"/>
  <c r="FO1939" i="8" s="1"/>
  <c r="BU324" i="8"/>
  <c r="BV324" i="8" s="1"/>
  <c r="FG324" i="8" s="1"/>
  <c r="CK1938" i="8"/>
  <c r="FJ1938" i="8" s="1"/>
  <c r="DI1944" i="8"/>
  <c r="DJ1944" i="8" s="1"/>
  <c r="FO1944" i="8" s="1"/>
  <c r="CM1943" i="8"/>
  <c r="CX1943" i="8" s="1"/>
  <c r="BT1943" i="8"/>
  <c r="CP1944" i="8"/>
  <c r="FK1944" i="8" s="1"/>
  <c r="CO1939" i="8"/>
  <c r="CP1939" i="8" s="1"/>
  <c r="FK1939" i="8" s="1"/>
  <c r="CO322" i="8"/>
  <c r="CP322" i="8" s="1"/>
  <c r="FK322" i="8" s="1"/>
  <c r="DI321" i="8"/>
  <c r="DJ321" i="8" s="1"/>
  <c r="FO321" i="8" s="1"/>
  <c r="BU1936" i="8"/>
  <c r="BV1936" i="8" s="1"/>
  <c r="FG1936" i="8" s="1"/>
  <c r="CK321" i="8"/>
  <c r="FJ321" i="8" s="1"/>
  <c r="CF324" i="8"/>
  <c r="FI324" i="8" s="1"/>
  <c r="DJ1940" i="8"/>
  <c r="FO1940" i="8" s="1"/>
  <c r="BU321" i="8"/>
  <c r="BV321" i="8" s="1"/>
  <c r="FG321" i="8" s="1"/>
  <c r="CO326" i="8"/>
  <c r="CP326" i="8" s="1"/>
  <c r="FK326" i="8" s="1"/>
  <c r="CT1943" i="8"/>
  <c r="CU1943" i="8" s="1"/>
  <c r="FL1943" i="8" s="1"/>
  <c r="BT320" i="8" l="1"/>
  <c r="BU320" i="8" s="1"/>
  <c r="BV320" i="8" s="1"/>
  <c r="EG326" i="8"/>
  <c r="DN326" i="8"/>
  <c r="DO326" i="8" s="1"/>
  <c r="CY326" i="8"/>
  <c r="CZ326" i="8" s="1"/>
  <c r="FM326" i="8" s="1"/>
  <c r="DR326" i="8"/>
  <c r="FO320" i="8"/>
  <c r="AI556" i="8" s="1"/>
  <c r="AC32" i="2" s="1"/>
  <c r="FO1934" i="8"/>
  <c r="FI320" i="8"/>
  <c r="AC556" i="8" s="1"/>
  <c r="Q32" i="2" s="1"/>
  <c r="CF332" i="8"/>
  <c r="CF1949" i="8"/>
  <c r="FI1934" i="8"/>
  <c r="FG1934" i="8"/>
  <c r="CP1949" i="8"/>
  <c r="FK1934" i="8"/>
  <c r="BU1943" i="8"/>
  <c r="BV1943" i="8" s="1"/>
  <c r="FG1943" i="8" s="1"/>
  <c r="FJ1934" i="8"/>
  <c r="FK320" i="8"/>
  <c r="AE556" i="8" s="1"/>
  <c r="U32" i="2" s="1"/>
  <c r="CP332" i="8"/>
  <c r="FJ320" i="8"/>
  <c r="AD556" i="8" s="1"/>
  <c r="S32" i="2" s="1"/>
  <c r="CY1943" i="8"/>
  <c r="CZ1943" i="8" s="1"/>
  <c r="FM1943" i="8" s="1"/>
  <c r="FG320" i="8" l="1"/>
  <c r="AA556" i="8" s="1"/>
  <c r="M32" i="2" s="1"/>
  <c r="BV332" i="8"/>
  <c r="DO332" i="8"/>
  <c r="FP326" i="8"/>
  <c r="EL326" i="8"/>
  <c r="EM326" i="8" s="1"/>
  <c r="EN326" i="8" s="1"/>
  <c r="DS326" i="8"/>
  <c r="DT326" i="8" s="1"/>
  <c r="FA326" i="8"/>
  <c r="FB326" i="8" s="1"/>
  <c r="FC326" i="8" s="1"/>
  <c r="EH326" i="8"/>
  <c r="EI326" i="8" s="1"/>
  <c r="BV1949" i="8"/>
  <c r="BA1946" i="8"/>
  <c r="CR1946" i="8" s="1"/>
  <c r="AU1948" i="8"/>
  <c r="BN1948" i="8" s="1"/>
  <c r="AW331" i="8"/>
  <c r="BX331" i="8" s="1"/>
  <c r="BA330" i="8"/>
  <c r="CR330" i="8" s="1"/>
  <c r="BB1946" i="8"/>
  <c r="CW1946" i="8" s="1"/>
  <c r="AW329" i="8"/>
  <c r="BX329" i="8" s="1"/>
  <c r="BA327" i="8"/>
  <c r="CR327" i="8" s="1"/>
  <c r="CS327" i="8" s="1"/>
  <c r="BA329" i="8"/>
  <c r="CR329" i="8" s="1"/>
  <c r="BA1938" i="8"/>
  <c r="CR1938" i="8" s="1"/>
  <c r="CS1938" i="8" s="1"/>
  <c r="AU325" i="8"/>
  <c r="BN325" i="8" s="1"/>
  <c r="BO325" i="8" s="1"/>
  <c r="BP325" i="8" s="1"/>
  <c r="BQ325" i="8" s="1"/>
  <c r="FF325" i="8" s="1"/>
  <c r="BB331" i="8"/>
  <c r="CW331" i="8" s="1"/>
  <c r="AU1940" i="8"/>
  <c r="BN1940" i="8" s="1"/>
  <c r="BO1940" i="8" s="1"/>
  <c r="BP1940" i="8" s="1"/>
  <c r="BC1946" i="8"/>
  <c r="DB1946" i="8" s="1"/>
  <c r="AW1940" i="8"/>
  <c r="BX1940" i="8" s="1"/>
  <c r="BY1940" i="8" s="1"/>
  <c r="BZ1940" i="8" s="1"/>
  <c r="AU1939" i="8"/>
  <c r="BN1939" i="8" s="1"/>
  <c r="BO1939" i="8" s="1"/>
  <c r="BP1939" i="8" s="1"/>
  <c r="AU321" i="8"/>
  <c r="BN321" i="8" s="1"/>
  <c r="BO321" i="8" s="1"/>
  <c r="BP321" i="8" s="1"/>
  <c r="BB324" i="8"/>
  <c r="CW324" i="8" s="1"/>
  <c r="CX324" i="8" s="1"/>
  <c r="CY324" i="8" s="1"/>
  <c r="BC326" i="8"/>
  <c r="DB326" i="8" s="1"/>
  <c r="BB1942" i="8"/>
  <c r="CW1942" i="8" s="1"/>
  <c r="CX1942" i="8" s="1"/>
  <c r="AW326" i="8"/>
  <c r="BX326" i="8" s="1"/>
  <c r="CI326" i="8" s="1"/>
  <c r="AW320" i="8"/>
  <c r="BX320" i="8" s="1"/>
  <c r="BY320" i="8" s="1"/>
  <c r="AW324" i="8"/>
  <c r="BX324" i="8" s="1"/>
  <c r="BY324" i="8" s="1"/>
  <c r="BZ324" i="8" s="1"/>
  <c r="AU323" i="8"/>
  <c r="BN323" i="8" s="1"/>
  <c r="BO323" i="8" s="1"/>
  <c r="AU1938" i="8"/>
  <c r="BN1938" i="8" s="1"/>
  <c r="BO1938" i="8" s="1"/>
  <c r="BB1943" i="8"/>
  <c r="CW1943" i="8" s="1"/>
  <c r="DH1943" i="8" s="1"/>
  <c r="BB1939" i="8"/>
  <c r="CW1939" i="8" s="1"/>
  <c r="CX1939" i="8" s="1"/>
  <c r="CY1939" i="8" s="1"/>
  <c r="AU1943" i="8"/>
  <c r="BN1943" i="8" s="1"/>
  <c r="BY1943" i="8" s="1"/>
  <c r="BC1948" i="8"/>
  <c r="DB1948" i="8" s="1"/>
  <c r="AW1945" i="8"/>
  <c r="BX1945" i="8" s="1"/>
  <c r="BA324" i="8"/>
  <c r="CR324" i="8" s="1"/>
  <c r="CS324" i="8" s="1"/>
  <c r="CT324" i="8" s="1"/>
  <c r="BA322" i="8"/>
  <c r="CR322" i="8" s="1"/>
  <c r="CS322" i="8" s="1"/>
  <c r="CT322" i="8" s="1"/>
  <c r="BA326" i="8"/>
  <c r="CR326" i="8" s="1"/>
  <c r="DC326" i="8" s="1"/>
  <c r="DW326" i="8" s="1"/>
  <c r="BC1943" i="8"/>
  <c r="DB1943" i="8" s="1"/>
  <c r="BC330" i="8"/>
  <c r="DB330" i="8" s="1"/>
  <c r="BB327" i="8"/>
  <c r="CW327" i="8" s="1"/>
  <c r="CX327" i="8" s="1"/>
  <c r="BA1947" i="8"/>
  <c r="CR1947" i="8" s="1"/>
  <c r="BB321" i="8"/>
  <c r="CW321" i="8" s="1"/>
  <c r="CX321" i="8" s="1"/>
  <c r="BC1942" i="8"/>
  <c r="DB1942" i="8" s="1"/>
  <c r="DC1942" i="8" s="1"/>
  <c r="DD1942" i="8" s="1"/>
  <c r="BC1935" i="8"/>
  <c r="DB1935" i="8" s="1"/>
  <c r="DC1935" i="8" s="1"/>
  <c r="AU331" i="8"/>
  <c r="BN331" i="8" s="1"/>
  <c r="BC323" i="8"/>
  <c r="DB323" i="8" s="1"/>
  <c r="DC323" i="8" s="1"/>
  <c r="DD323" i="8" s="1"/>
  <c r="AW1937" i="8"/>
  <c r="BX1937" i="8" s="1"/>
  <c r="BY1937" i="8" s="1"/>
  <c r="BZ1937" i="8" s="1"/>
  <c r="AU1946" i="8"/>
  <c r="BN1946" i="8" s="1"/>
  <c r="AU330" i="8"/>
  <c r="BN330" i="8" s="1"/>
  <c r="BA1943" i="8"/>
  <c r="CR1943" i="8" s="1"/>
  <c r="DC1943" i="8" s="1"/>
  <c r="BA1940" i="8"/>
  <c r="CR1940" i="8" s="1"/>
  <c r="CS1940" i="8" s="1"/>
  <c r="AU327" i="8"/>
  <c r="BN327" i="8" s="1"/>
  <c r="BO327" i="8" s="1"/>
  <c r="AU1936" i="8"/>
  <c r="BN1936" i="8" s="1"/>
  <c r="BO1936" i="8" s="1"/>
  <c r="BB1945" i="8"/>
  <c r="CW1945" i="8" s="1"/>
  <c r="AW323" i="8"/>
  <c r="BX323" i="8" s="1"/>
  <c r="BY323" i="8" s="1"/>
  <c r="BA325" i="8"/>
  <c r="CR325" i="8" s="1"/>
  <c r="CS325" i="8" s="1"/>
  <c r="CT325" i="8" s="1"/>
  <c r="BB1947" i="8"/>
  <c r="CW1947" i="8" s="1"/>
  <c r="AU320" i="8"/>
  <c r="BN320" i="8" s="1"/>
  <c r="BO320" i="8" s="1"/>
  <c r="BA1937" i="8"/>
  <c r="CR1937" i="8" s="1"/>
  <c r="CS1937" i="8" s="1"/>
  <c r="BA1935" i="8"/>
  <c r="CR1935" i="8" s="1"/>
  <c r="CS1935" i="8" s="1"/>
  <c r="AU322" i="8"/>
  <c r="BN322" i="8" s="1"/>
  <c r="BO322" i="8" s="1"/>
  <c r="BP322" i="8" s="1"/>
  <c r="BB322" i="8"/>
  <c r="CW322" i="8" s="1"/>
  <c r="CX322" i="8" s="1"/>
  <c r="BA321" i="8"/>
  <c r="CR321" i="8" s="1"/>
  <c r="CS321" i="8" s="1"/>
  <c r="AW1944" i="8"/>
  <c r="BX1944" i="8" s="1"/>
  <c r="BY1944" i="8" s="1"/>
  <c r="BB328" i="8"/>
  <c r="CW328" i="8" s="1"/>
  <c r="BA1948" i="8"/>
  <c r="CR1948" i="8" s="1"/>
  <c r="AU329" i="8"/>
  <c r="BN329" i="8" s="1"/>
  <c r="BA331" i="8"/>
  <c r="CR331" i="8" s="1"/>
  <c r="BC321" i="8"/>
  <c r="DB321" i="8" s="1"/>
  <c r="DC321" i="8" s="1"/>
  <c r="AW1935" i="8"/>
  <c r="BX1935" i="8" s="1"/>
  <c r="BY1935" i="8" s="1"/>
  <c r="AU328" i="8"/>
  <c r="BN328" i="8" s="1"/>
  <c r="BC327" i="8"/>
  <c r="DB327" i="8" s="1"/>
  <c r="DC327" i="8" s="1"/>
  <c r="BB326" i="8"/>
  <c r="CW326" i="8" s="1"/>
  <c r="DH326" i="8" s="1"/>
  <c r="AW322" i="8"/>
  <c r="BX322" i="8" s="1"/>
  <c r="BY322" i="8" s="1"/>
  <c r="BZ322" i="8" s="1"/>
  <c r="AW1943" i="8"/>
  <c r="BX1943" i="8" s="1"/>
  <c r="CI1943" i="8" s="1"/>
  <c r="BB1948" i="8"/>
  <c r="CW1948" i="8" s="1"/>
  <c r="BC322" i="8"/>
  <c r="DB322" i="8" s="1"/>
  <c r="DC322" i="8" s="1"/>
  <c r="BC1938" i="8"/>
  <c r="DB1938" i="8" s="1"/>
  <c r="DC1938" i="8" s="1"/>
  <c r="AU1937" i="8"/>
  <c r="BN1937" i="8" s="1"/>
  <c r="BO1937" i="8" s="1"/>
  <c r="AW1938" i="8"/>
  <c r="BX1938" i="8" s="1"/>
  <c r="BY1938" i="8" s="1"/>
  <c r="BZ1938" i="8" s="1"/>
  <c r="BC324" i="8"/>
  <c r="DB324" i="8" s="1"/>
  <c r="DC324" i="8" s="1"/>
  <c r="BB1944" i="8"/>
  <c r="CW1944" i="8" s="1"/>
  <c r="CX1944" i="8" s="1"/>
  <c r="BB1941" i="8"/>
  <c r="CW1941" i="8" s="1"/>
  <c r="CX1941" i="8" s="1"/>
  <c r="CY1941" i="8" s="1"/>
  <c r="BC1945" i="8"/>
  <c r="DB1945" i="8" s="1"/>
  <c r="AW1947" i="8"/>
  <c r="BX1947" i="8" s="1"/>
  <c r="BC325" i="8"/>
  <c r="DB325" i="8" s="1"/>
  <c r="DC325" i="8" s="1"/>
  <c r="AU1935" i="8"/>
  <c r="BN1935" i="8" s="1"/>
  <c r="BO1935" i="8" s="1"/>
  <c r="AW330" i="8"/>
  <c r="BX330" i="8" s="1"/>
  <c r="BA1942" i="8"/>
  <c r="CR1942" i="8" s="1"/>
  <c r="CS1942" i="8" s="1"/>
  <c r="CT1942" i="8" s="1"/>
  <c r="BC320" i="8"/>
  <c r="DB320" i="8" s="1"/>
  <c r="DC320" i="8" s="1"/>
  <c r="BB1936" i="8"/>
  <c r="CW1936" i="8" s="1"/>
  <c r="CX1936" i="8" s="1"/>
  <c r="AW1948" i="8"/>
  <c r="BX1948" i="8" s="1"/>
  <c r="BC1939" i="8"/>
  <c r="DB1939" i="8" s="1"/>
  <c r="DC1939" i="8" s="1"/>
  <c r="BC329" i="8"/>
  <c r="DB329" i="8" s="1"/>
  <c r="BA328" i="8"/>
  <c r="CR328" i="8" s="1"/>
  <c r="BC1947" i="8"/>
  <c r="DB1947" i="8" s="1"/>
  <c r="BC1944" i="8"/>
  <c r="DB1944" i="8" s="1"/>
  <c r="DC1944" i="8" s="1"/>
  <c r="AW1942" i="8"/>
  <c r="BX1942" i="8" s="1"/>
  <c r="BY1942" i="8" s="1"/>
  <c r="AW328" i="8"/>
  <c r="BX328" i="8" s="1"/>
  <c r="AW327" i="8"/>
  <c r="BX327" i="8" s="1"/>
  <c r="BY327" i="8" s="1"/>
  <c r="AU326" i="8"/>
  <c r="BO326" i="8" s="1"/>
  <c r="BA320" i="8"/>
  <c r="CR320" i="8" s="1"/>
  <c r="CS320" i="8" s="1"/>
  <c r="BC1941" i="8"/>
  <c r="DB1941" i="8" s="1"/>
  <c r="DC1941" i="8" s="1"/>
  <c r="BA323" i="8"/>
  <c r="CR323" i="8" s="1"/>
  <c r="CS323" i="8" s="1"/>
  <c r="BC328" i="8"/>
  <c r="DB328" i="8" s="1"/>
  <c r="AU1941" i="8"/>
  <c r="BN1941" i="8" s="1"/>
  <c r="BO1941" i="8" s="1"/>
  <c r="AU1945" i="8"/>
  <c r="BN1945" i="8" s="1"/>
  <c r="BC1940" i="8"/>
  <c r="DB1940" i="8" s="1"/>
  <c r="DC1940" i="8" s="1"/>
  <c r="BA1941" i="8"/>
  <c r="CR1941" i="8" s="1"/>
  <c r="CS1941" i="8" s="1"/>
  <c r="BA1936" i="8"/>
  <c r="CR1936" i="8" s="1"/>
  <c r="CS1936" i="8" s="1"/>
  <c r="BB1938" i="8"/>
  <c r="CW1938" i="8" s="1"/>
  <c r="CX1938" i="8" s="1"/>
  <c r="BC331" i="8"/>
  <c r="DB331" i="8" s="1"/>
  <c r="BC1937" i="8"/>
  <c r="DB1937" i="8" s="1"/>
  <c r="DC1937" i="8" s="1"/>
  <c r="AU1947" i="8"/>
  <c r="BN1947" i="8" s="1"/>
  <c r="AW1946" i="8"/>
  <c r="BX1946" i="8" s="1"/>
  <c r="AW1936" i="8"/>
  <c r="BX1936" i="8" s="1"/>
  <c r="BY1936" i="8" s="1"/>
  <c r="AW325" i="8"/>
  <c r="BX325" i="8" s="1"/>
  <c r="BY325" i="8" s="1"/>
  <c r="BB1937" i="8"/>
  <c r="CW1937" i="8" s="1"/>
  <c r="CX1937" i="8" s="1"/>
  <c r="AW321" i="8"/>
  <c r="BX321" i="8" s="1"/>
  <c r="BY321" i="8" s="1"/>
  <c r="BB329" i="8"/>
  <c r="CW329" i="8" s="1"/>
  <c r="BB320" i="8"/>
  <c r="CW320" i="8" s="1"/>
  <c r="CX320" i="8" s="1"/>
  <c r="BC1934" i="8"/>
  <c r="DB1934" i="8" s="1"/>
  <c r="DC1934" i="8" s="1"/>
  <c r="BC1936" i="8"/>
  <c r="DB1936" i="8" s="1"/>
  <c r="DC1936" i="8" s="1"/>
  <c r="AU1942" i="8"/>
  <c r="BN1942" i="8" s="1"/>
  <c r="BO1942" i="8" s="1"/>
  <c r="AW1939" i="8"/>
  <c r="BX1939" i="8" s="1"/>
  <c r="BY1939" i="8" s="1"/>
  <c r="BB330" i="8"/>
  <c r="CW330" i="8" s="1"/>
  <c r="BA1945" i="8"/>
  <c r="CR1945" i="8" s="1"/>
  <c r="AU1944" i="8"/>
  <c r="BN1944" i="8" s="1"/>
  <c r="BO1944" i="8" s="1"/>
  <c r="AW1941" i="8"/>
  <c r="BX1941" i="8" s="1"/>
  <c r="BY1941" i="8" s="1"/>
  <c r="BB1940" i="8"/>
  <c r="CW1940" i="8" s="1"/>
  <c r="CX1940" i="8" s="1"/>
  <c r="BB325" i="8"/>
  <c r="CW325" i="8" s="1"/>
  <c r="CX325" i="8" s="1"/>
  <c r="AW1934" i="8"/>
  <c r="BX1934" i="8" s="1"/>
  <c r="BY1934" i="8" s="1"/>
  <c r="BA1939" i="8"/>
  <c r="CR1939" i="8" s="1"/>
  <c r="CS1939" i="8" s="1"/>
  <c r="BA1934" i="8"/>
  <c r="CR1934" i="8" s="1"/>
  <c r="CS1934" i="8" s="1"/>
  <c r="BA1944" i="8"/>
  <c r="CR1944" i="8" s="1"/>
  <c r="CS1944" i="8" s="1"/>
  <c r="BB323" i="8"/>
  <c r="CW323" i="8" s="1"/>
  <c r="CX323" i="8" s="1"/>
  <c r="BB1934" i="8"/>
  <c r="CW1934" i="8" s="1"/>
  <c r="CX1934" i="8" s="1"/>
  <c r="BB1935" i="8"/>
  <c r="CW1935" i="8" s="1"/>
  <c r="CX1935" i="8" s="1"/>
  <c r="AU1934" i="8"/>
  <c r="BN1934" i="8" s="1"/>
  <c r="BO1934" i="8" s="1"/>
  <c r="BP1934" i="8" s="1"/>
  <c r="AU324" i="8"/>
  <c r="BN324" i="8" s="1"/>
  <c r="BO324" i="8" s="1"/>
  <c r="DT332" i="8" l="1"/>
  <c r="FQ326" i="8"/>
  <c r="EN332" i="8"/>
  <c r="FU326" i="8"/>
  <c r="EI332" i="8"/>
  <c r="FT326" i="8"/>
  <c r="FC332" i="8"/>
  <c r="FX326" i="8"/>
  <c r="DI326" i="8"/>
  <c r="EB326" i="8"/>
  <c r="DX326" i="8"/>
  <c r="DY326" i="8" s="1"/>
  <c r="EQ326" i="8"/>
  <c r="ER326" i="8" s="1"/>
  <c r="ES326" i="8" s="1"/>
  <c r="BO1943" i="8"/>
  <c r="BP1943" i="8" s="1"/>
  <c r="BQ1943" i="8" s="1"/>
  <c r="FF1943" i="8" s="1"/>
  <c r="CT1938" i="8"/>
  <c r="CU1938" i="8" s="1"/>
  <c r="FL1938" i="8" s="1"/>
  <c r="BZ323" i="8"/>
  <c r="CA323" i="8" s="1"/>
  <c r="FH323" i="8" s="1"/>
  <c r="CT321" i="8"/>
  <c r="CU321" i="8" s="1"/>
  <c r="FL321" i="8" s="1"/>
  <c r="CY327" i="8"/>
  <c r="CZ327" i="8" s="1"/>
  <c r="FM327" i="8" s="1"/>
  <c r="CU322" i="8"/>
  <c r="FL322" i="8" s="1"/>
  <c r="BZ1941" i="8"/>
  <c r="CA1941" i="8" s="1"/>
  <c r="FH1941" i="8" s="1"/>
  <c r="CT1936" i="8"/>
  <c r="CU1936" i="8" s="1"/>
  <c r="FL1936" i="8" s="1"/>
  <c r="CY1936" i="8"/>
  <c r="CZ1936" i="8" s="1"/>
  <c r="FM1936" i="8" s="1"/>
  <c r="CY1944" i="8"/>
  <c r="CZ1944" i="8" s="1"/>
  <c r="FM1944" i="8" s="1"/>
  <c r="DD322" i="8"/>
  <c r="DE322" i="8" s="1"/>
  <c r="FN322" i="8" s="1"/>
  <c r="CT1935" i="8"/>
  <c r="CU1935" i="8" s="1"/>
  <c r="FL1935" i="8" s="1"/>
  <c r="BP324" i="8"/>
  <c r="BQ324" i="8" s="1"/>
  <c r="FF324" i="8" s="1"/>
  <c r="BP1944" i="8"/>
  <c r="BQ1944" i="8" s="1"/>
  <c r="FF1944" i="8" s="1"/>
  <c r="BZ321" i="8"/>
  <c r="CA321" i="8" s="1"/>
  <c r="FH321" i="8" s="1"/>
  <c r="CT1941" i="8"/>
  <c r="CU1941" i="8" s="1"/>
  <c r="FL1941" i="8" s="1"/>
  <c r="BP1941" i="8"/>
  <c r="BQ1941" i="8" s="1"/>
  <c r="FF1941" i="8" s="1"/>
  <c r="CT320" i="8"/>
  <c r="CU320" i="8" s="1"/>
  <c r="BP1937" i="8"/>
  <c r="BQ1937" i="8" s="1"/>
  <c r="FF1937" i="8" s="1"/>
  <c r="CT1937" i="8"/>
  <c r="CU1937" i="8" s="1"/>
  <c r="FL1937" i="8" s="1"/>
  <c r="BZ1943" i="8"/>
  <c r="CA1943" i="8" s="1"/>
  <c r="FH1943" i="8" s="1"/>
  <c r="CY323" i="8"/>
  <c r="CZ323" i="8" s="1"/>
  <c r="FM323" i="8" s="1"/>
  <c r="BZ1934" i="8"/>
  <c r="CA1934" i="8" s="1"/>
  <c r="DD1941" i="8"/>
  <c r="DE1941" i="8" s="1"/>
  <c r="FN1941" i="8" s="1"/>
  <c r="DD327" i="8"/>
  <c r="DE327" i="8" s="1"/>
  <c r="FN327" i="8" s="1"/>
  <c r="DI1943" i="8"/>
  <c r="DJ1943" i="8" s="1"/>
  <c r="CT1944" i="8"/>
  <c r="CU1944" i="8" s="1"/>
  <c r="FL1944" i="8" s="1"/>
  <c r="CY1935" i="8"/>
  <c r="CZ1935" i="8" s="1"/>
  <c r="FM1935" i="8" s="1"/>
  <c r="CT1934" i="8"/>
  <c r="CU1934" i="8" s="1"/>
  <c r="BZ1939" i="8"/>
  <c r="CA1939" i="8" s="1"/>
  <c r="FH1939" i="8" s="1"/>
  <c r="DD1940" i="8"/>
  <c r="DE1940" i="8" s="1"/>
  <c r="FN1940" i="8" s="1"/>
  <c r="BP326" i="8"/>
  <c r="BQ326" i="8" s="1"/>
  <c r="FF326" i="8" s="1"/>
  <c r="DD1939" i="8"/>
  <c r="DE1939" i="8" s="1"/>
  <c r="FN1939" i="8" s="1"/>
  <c r="DD325" i="8"/>
  <c r="DE325" i="8" s="1"/>
  <c r="FN325" i="8" s="1"/>
  <c r="BZ1935" i="8"/>
  <c r="CA1935" i="8" s="1"/>
  <c r="FH1935" i="8" s="1"/>
  <c r="BZ1944" i="8"/>
  <c r="CA1944" i="8" s="1"/>
  <c r="FH1944" i="8" s="1"/>
  <c r="BP320" i="8"/>
  <c r="BQ320" i="8" s="1"/>
  <c r="BP1942" i="8"/>
  <c r="BQ1942" i="8" s="1"/>
  <c r="FF1942" i="8" s="1"/>
  <c r="DD1937" i="8"/>
  <c r="DE1937" i="8" s="1"/>
  <c r="FN1937" i="8" s="1"/>
  <c r="BP1935" i="8"/>
  <c r="BQ1935" i="8" s="1"/>
  <c r="FF1935" i="8" s="1"/>
  <c r="CJ1943" i="8"/>
  <c r="CK1943" i="8" s="1"/>
  <c r="CY322" i="8"/>
  <c r="CZ322" i="8" s="1"/>
  <c r="FM322" i="8" s="1"/>
  <c r="CJ326" i="8"/>
  <c r="CK326" i="8" s="1"/>
  <c r="DD1936" i="8"/>
  <c r="DE1936" i="8" s="1"/>
  <c r="FN1936" i="8" s="1"/>
  <c r="BZ325" i="8"/>
  <c r="CA325" i="8" s="1"/>
  <c r="FH325" i="8" s="1"/>
  <c r="CY325" i="8"/>
  <c r="CZ325" i="8" s="1"/>
  <c r="FM325" i="8" s="1"/>
  <c r="DD1934" i="8"/>
  <c r="DE1934" i="8" s="1"/>
  <c r="BZ1942" i="8"/>
  <c r="CA1942" i="8" s="1"/>
  <c r="FH1942" i="8" s="1"/>
  <c r="DD320" i="8"/>
  <c r="DE320" i="8" s="1"/>
  <c r="DD324" i="8"/>
  <c r="DE324" i="8" s="1"/>
  <c r="FN324" i="8" s="1"/>
  <c r="DD1938" i="8"/>
  <c r="DE1938" i="8" s="1"/>
  <c r="FN1938" i="8" s="1"/>
  <c r="CY1934" i="8"/>
  <c r="CZ1934" i="8" s="1"/>
  <c r="CT1939" i="8"/>
  <c r="CU1939" i="8" s="1"/>
  <c r="FL1939" i="8" s="1"/>
  <c r="CY1940" i="8"/>
  <c r="CZ1940" i="8" s="1"/>
  <c r="FM1940" i="8" s="1"/>
  <c r="CY320" i="8"/>
  <c r="CZ320" i="8" s="1"/>
  <c r="CY1937" i="8"/>
  <c r="CZ1937" i="8" s="1"/>
  <c r="FM1937" i="8" s="1"/>
  <c r="BZ1936" i="8"/>
  <c r="CA1936" i="8" s="1"/>
  <c r="FH1936" i="8" s="1"/>
  <c r="CY1938" i="8"/>
  <c r="CZ1938" i="8" s="1"/>
  <c r="FM1938" i="8" s="1"/>
  <c r="CT323" i="8"/>
  <c r="CU323" i="8" s="1"/>
  <c r="FL323" i="8" s="1"/>
  <c r="BZ327" i="8"/>
  <c r="CA327" i="8" s="1"/>
  <c r="FH327" i="8" s="1"/>
  <c r="DD1944" i="8"/>
  <c r="DE1944" i="8" s="1"/>
  <c r="FN1944" i="8" s="1"/>
  <c r="DD321" i="8"/>
  <c r="DE321" i="8" s="1"/>
  <c r="FN321" i="8" s="1"/>
  <c r="CT1940" i="8"/>
  <c r="CU1940" i="8" s="1"/>
  <c r="FL1940" i="8" s="1"/>
  <c r="BZ320" i="8"/>
  <c r="CA320" i="8" s="1"/>
  <c r="CU325" i="8"/>
  <c r="FL325" i="8" s="1"/>
  <c r="DD1943" i="8"/>
  <c r="DE1943" i="8" s="1"/>
  <c r="FN1943" i="8" s="1"/>
  <c r="CA1937" i="8"/>
  <c r="FH1937" i="8" s="1"/>
  <c r="BP323" i="8"/>
  <c r="BQ323" i="8" s="1"/>
  <c r="FF323" i="8" s="1"/>
  <c r="CY1942" i="8"/>
  <c r="CZ1942" i="8" s="1"/>
  <c r="FM1942" i="8" s="1"/>
  <c r="CZ1939" i="8"/>
  <c r="FM1939" i="8" s="1"/>
  <c r="BQ321" i="8"/>
  <c r="FF321" i="8" s="1"/>
  <c r="CT327" i="8"/>
  <c r="CU327" i="8" s="1"/>
  <c r="FL327" i="8" s="1"/>
  <c r="BQ1934" i="8"/>
  <c r="BN326" i="8"/>
  <c r="BY326" i="8" s="1"/>
  <c r="CZ1941" i="8"/>
  <c r="FM1941" i="8" s="1"/>
  <c r="BQ322" i="8"/>
  <c r="FF322" i="8" s="1"/>
  <c r="BP1936" i="8"/>
  <c r="BQ1936" i="8" s="1"/>
  <c r="FF1936" i="8" s="1"/>
  <c r="CU324" i="8"/>
  <c r="FL324" i="8" s="1"/>
  <c r="BP1938" i="8"/>
  <c r="BQ1938" i="8" s="1"/>
  <c r="FF1938" i="8" s="1"/>
  <c r="CA324" i="8"/>
  <c r="FH324" i="8" s="1"/>
  <c r="CZ324" i="8"/>
  <c r="FM324" i="8" s="1"/>
  <c r="CU1942" i="8"/>
  <c r="FL1942" i="8" s="1"/>
  <c r="CA1938" i="8"/>
  <c r="FH1938" i="8" s="1"/>
  <c r="CA322" i="8"/>
  <c r="FH322" i="8" s="1"/>
  <c r="DJ326" i="8"/>
  <c r="BP327" i="8"/>
  <c r="BQ327" i="8" s="1"/>
  <c r="FF327" i="8" s="1"/>
  <c r="DD1935" i="8"/>
  <c r="DE1935" i="8" s="1"/>
  <c r="FN1935" i="8" s="1"/>
  <c r="CY321" i="8"/>
  <c r="CZ321" i="8" s="1"/>
  <c r="FM321" i="8" s="1"/>
  <c r="DD326" i="8"/>
  <c r="DE326" i="8" s="1"/>
  <c r="FN326" i="8" s="1"/>
  <c r="DE323" i="8"/>
  <c r="FN323" i="8" s="1"/>
  <c r="BQ1939" i="8"/>
  <c r="FF1939" i="8" s="1"/>
  <c r="BQ1940" i="8"/>
  <c r="FF1940" i="8" s="1"/>
  <c r="DE1942" i="8"/>
  <c r="FN1942" i="8" s="1"/>
  <c r="CA1940" i="8"/>
  <c r="FH1940" i="8" s="1"/>
  <c r="ES332" i="8" l="1"/>
  <c r="FV326" i="8"/>
  <c r="DY332" i="8"/>
  <c r="FR326" i="8"/>
  <c r="EC326" i="8"/>
  <c r="ED326" i="8" s="1"/>
  <c r="EV326" i="8"/>
  <c r="EW326" i="8" s="1"/>
  <c r="EX326" i="8" s="1"/>
  <c r="CU332" i="8"/>
  <c r="FL320" i="8"/>
  <c r="AF556" i="8" s="1"/>
  <c r="W32" i="2" s="1"/>
  <c r="FH320" i="8"/>
  <c r="AB556" i="8" s="1"/>
  <c r="O32" i="2" s="1"/>
  <c r="FM320" i="8"/>
  <c r="AG556" i="8" s="1"/>
  <c r="Y32" i="2" s="1"/>
  <c r="CZ332" i="8"/>
  <c r="FF320" i="8"/>
  <c r="BQ332" i="8"/>
  <c r="FJ326" i="8"/>
  <c r="CK332" i="8"/>
  <c r="FO1943" i="8"/>
  <c r="DJ1949" i="8"/>
  <c r="DJ332" i="8"/>
  <c r="FO326" i="8"/>
  <c r="CZ1949" i="8"/>
  <c r="FM1934" i="8"/>
  <c r="BZ326" i="8"/>
  <c r="CA326" i="8" s="1"/>
  <c r="FN320" i="8"/>
  <c r="AH556" i="8" s="1"/>
  <c r="AA32" i="2" s="1"/>
  <c r="DE332" i="8"/>
  <c r="FN1934" i="8"/>
  <c r="DE1949" i="8"/>
  <c r="CK1949" i="8"/>
  <c r="FJ1943" i="8"/>
  <c r="FL1934" i="8"/>
  <c r="CU1949" i="8"/>
  <c r="CA1949" i="8"/>
  <c r="FH1934" i="8"/>
  <c r="FF1934" i="8"/>
  <c r="BQ1949" i="8"/>
  <c r="Z556" i="8" l="1"/>
  <c r="U576" i="8"/>
  <c r="B552" i="8" s="1"/>
  <c r="ED332" i="8"/>
  <c r="FS326" i="8"/>
  <c r="EX332" i="8"/>
  <c r="FW326" i="8"/>
  <c r="FH326" i="8"/>
  <c r="CA332" i="8"/>
  <c r="P180" i="2"/>
  <c r="T180" i="2"/>
  <c r="L13" i="14" s="1"/>
  <c r="AB180" i="2"/>
  <c r="L17" i="14" s="1"/>
  <c r="R180" i="2"/>
  <c r="L12" i="14" s="1"/>
  <c r="X180" i="2"/>
  <c r="Z180" i="2"/>
  <c r="N180" i="2"/>
  <c r="L180" i="2"/>
  <c r="V180" i="2"/>
  <c r="AL180" i="2"/>
  <c r="AH181" i="2"/>
  <c r="AD180" i="2"/>
  <c r="AF180" i="2"/>
  <c r="AJ180" i="2"/>
  <c r="H180" i="2"/>
  <c r="H181" i="2" s="1"/>
  <c r="AJ183" i="2" l="1"/>
  <c r="L21" i="14"/>
  <c r="AL181" i="2"/>
  <c r="L22" i="14"/>
  <c r="Z182" i="2"/>
  <c r="L16" i="14"/>
  <c r="V181" i="2"/>
  <c r="L14" i="14"/>
  <c r="P181" i="2"/>
  <c r="L11" i="14"/>
  <c r="AD181" i="2"/>
  <c r="L18" i="14"/>
  <c r="L181" i="2"/>
  <c r="L9" i="14"/>
  <c r="AF181" i="2"/>
  <c r="L19" i="14"/>
  <c r="X182" i="2"/>
  <c r="L15" i="14"/>
  <c r="N181" i="2"/>
  <c r="L10" i="14"/>
  <c r="K32" i="2"/>
  <c r="AW32" i="2" s="1"/>
  <c r="AV32" i="2"/>
  <c r="AJ182" i="2"/>
  <c r="AD183" i="2"/>
  <c r="AL182" i="2"/>
  <c r="V182" i="2"/>
  <c r="X181" i="2"/>
  <c r="AD182" i="2"/>
  <c r="AL183" i="2"/>
  <c r="V183" i="2"/>
  <c r="L182" i="2"/>
  <c r="H183" i="2"/>
  <c r="AF182" i="2"/>
  <c r="AH183" i="2"/>
  <c r="AJ181" i="2"/>
  <c r="N183" i="2"/>
  <c r="R182" i="2"/>
  <c r="T183" i="2"/>
  <c r="AB182" i="2"/>
  <c r="Z181" i="2"/>
  <c r="P183" i="2"/>
  <c r="AB181" i="2"/>
  <c r="AB183" i="2"/>
  <c r="H182" i="2"/>
  <c r="AF183" i="2"/>
  <c r="AH182" i="2"/>
  <c r="N182" i="2"/>
  <c r="R183" i="2"/>
  <c r="R181" i="2"/>
  <c r="T182" i="2"/>
  <c r="T181" i="2"/>
  <c r="L183" i="2"/>
  <c r="Z183" i="2"/>
  <c r="X183" i="2"/>
  <c r="P182" i="2"/>
  <c r="X184" i="2" l="1"/>
  <c r="X185" i="2" s="1"/>
  <c r="X186" i="2" s="1"/>
  <c r="AV180" i="2"/>
  <c r="J180" i="2"/>
  <c r="AH184" i="2"/>
  <c r="AJ184" i="2"/>
  <c r="AJ185" i="2" s="1"/>
  <c r="AJ188" i="2" s="1"/>
  <c r="AL184" i="2"/>
  <c r="AL185" i="2" s="1"/>
  <c r="AL188" i="2" s="1"/>
  <c r="V184" i="2"/>
  <c r="V185" i="2" s="1"/>
  <c r="V188" i="2" s="1"/>
  <c r="AD184" i="2"/>
  <c r="AD185" i="2" s="1"/>
  <c r="AD187" i="2" s="1"/>
  <c r="L184" i="2"/>
  <c r="L185" i="2" s="1"/>
  <c r="L188" i="2" s="1"/>
  <c r="P184" i="2"/>
  <c r="P185" i="2" s="1"/>
  <c r="P187" i="2" s="1"/>
  <c r="H184" i="2"/>
  <c r="H185" i="2" s="1"/>
  <c r="H186" i="2" s="1"/>
  <c r="N184" i="2"/>
  <c r="N185" i="2" s="1"/>
  <c r="N187" i="2" s="1"/>
  <c r="T184" i="2"/>
  <c r="T185" i="2" s="1"/>
  <c r="T187" i="2" s="1"/>
  <c r="AF184" i="2"/>
  <c r="AF185" i="2" s="1"/>
  <c r="AF186" i="2" s="1"/>
  <c r="AB184" i="2"/>
  <c r="Z184" i="2"/>
  <c r="Z185" i="2" s="1"/>
  <c r="R184" i="2"/>
  <c r="R185" i="2" s="1"/>
  <c r="L8" i="14" l="1"/>
  <c r="L28" i="14" s="1"/>
  <c r="AH185" i="2"/>
  <c r="AH186" i="2" s="1"/>
  <c r="X188" i="2"/>
  <c r="X187" i="2"/>
  <c r="J181" i="2"/>
  <c r="J183" i="2"/>
  <c r="J182" i="2"/>
  <c r="AV181" i="2"/>
  <c r="AV182" i="2"/>
  <c r="AV183" i="2"/>
  <c r="AJ186" i="2"/>
  <c r="AJ187" i="2"/>
  <c r="V186" i="2"/>
  <c r="V187" i="2"/>
  <c r="AL186" i="2"/>
  <c r="P188" i="2"/>
  <c r="AL187" i="2"/>
  <c r="P186" i="2"/>
  <c r="L186" i="2"/>
  <c r="L187" i="2"/>
  <c r="N188" i="2"/>
  <c r="T188" i="2"/>
  <c r="AD188" i="2"/>
  <c r="AD186" i="2"/>
  <c r="AF187" i="2"/>
  <c r="H188" i="2"/>
  <c r="H187" i="2"/>
  <c r="T186" i="2"/>
  <c r="N186" i="2"/>
  <c r="AF188" i="2"/>
  <c r="Z188" i="2"/>
  <c r="Z187" i="2"/>
  <c r="Z186" i="2"/>
  <c r="AB185" i="2"/>
  <c r="R186" i="2"/>
  <c r="R188" i="2"/>
  <c r="R187" i="2"/>
  <c r="L34" i="14" l="1"/>
  <c r="L35" i="14" s="1"/>
  <c r="L32" i="14"/>
  <c r="L31" i="14"/>
  <c r="L33" i="14"/>
  <c r="AH188" i="2"/>
  <c r="AH187" i="2"/>
  <c r="X189" i="2"/>
  <c r="AV184" i="2"/>
  <c r="AV185" i="2" s="1"/>
  <c r="J184" i="2"/>
  <c r="AJ189" i="2"/>
  <c r="V189" i="2"/>
  <c r="AL189" i="2"/>
  <c r="N189" i="2"/>
  <c r="P189" i="2"/>
  <c r="H189" i="2"/>
  <c r="H190" i="2" s="1"/>
  <c r="T189" i="2"/>
  <c r="L189" i="2"/>
  <c r="AF189" i="2"/>
  <c r="AD189" i="2"/>
  <c r="R189" i="2"/>
  <c r="Z189" i="2"/>
  <c r="AB187" i="2"/>
  <c r="AB186" i="2"/>
  <c r="AB188" i="2"/>
  <c r="L190" i="2" l="1"/>
  <c r="N190" i="2"/>
  <c r="X190" i="2"/>
  <c r="V190" i="2"/>
  <c r="L38" i="14"/>
  <c r="L36" i="14"/>
  <c r="L37" i="14"/>
  <c r="AH189" i="2"/>
  <c r="J185" i="2"/>
  <c r="AV188" i="2"/>
  <c r="AV186" i="2"/>
  <c r="AV187" i="2"/>
  <c r="AJ190" i="2"/>
  <c r="AL190" i="2"/>
  <c r="AF190" i="2"/>
  <c r="P190" i="2"/>
  <c r="T190" i="2"/>
  <c r="H191" i="2"/>
  <c r="H192" i="2" s="1"/>
  <c r="H193" i="2" s="1"/>
  <c r="H194" i="2" s="1"/>
  <c r="R190" i="2"/>
  <c r="AD190" i="2"/>
  <c r="Z190" i="2"/>
  <c r="AB189" i="2"/>
  <c r="L39" i="14" l="1"/>
  <c r="L40" i="14" s="1"/>
  <c r="L42" i="14" s="1"/>
  <c r="L43" i="14" s="1"/>
  <c r="L45" i="14" s="1"/>
  <c r="AH190" i="2"/>
  <c r="AV189" i="2"/>
  <c r="J187" i="2"/>
  <c r="J188" i="2"/>
  <c r="J186" i="2"/>
  <c r="AB190" i="2"/>
  <c r="L53" i="14" l="1"/>
  <c r="L54" i="14" s="1"/>
  <c r="L57" i="14" s="1"/>
  <c r="M60" i="14" s="1"/>
  <c r="AH192" i="2"/>
  <c r="AH193" i="2" s="1"/>
  <c r="AP192" i="2"/>
  <c r="AP193" i="2" s="1"/>
  <c r="AP194" i="2" s="1"/>
  <c r="N24" i="14" s="1"/>
  <c r="AT192" i="2"/>
  <c r="AT193" i="2" s="1"/>
  <c r="AT194" i="2" s="1"/>
  <c r="M26" i="14" s="1"/>
  <c r="O26" i="14" s="1"/>
  <c r="AR192" i="2"/>
  <c r="AR193" i="2" s="1"/>
  <c r="AR194" i="2" s="1"/>
  <c r="M25" i="14" s="1"/>
  <c r="O25" i="14" s="1"/>
  <c r="AN192" i="2"/>
  <c r="AN193" i="2" s="1"/>
  <c r="AN194" i="2" s="1"/>
  <c r="N23" i="14" s="1"/>
  <c r="AF192" i="2"/>
  <c r="AF193" i="2" s="1"/>
  <c r="AF194" i="2" s="1"/>
  <c r="AL192" i="2"/>
  <c r="AL193" i="2" s="1"/>
  <c r="AL194" i="2" s="1"/>
  <c r="M22" i="14" s="1"/>
  <c r="N22" i="14" s="1"/>
  <c r="Z192" i="2"/>
  <c r="Z193" i="2" s="1"/>
  <c r="Z194" i="2" s="1"/>
  <c r="M16" i="14" s="1"/>
  <c r="O16" i="14" s="1"/>
  <c r="N192" i="2"/>
  <c r="N193" i="2" s="1"/>
  <c r="N194" i="2" s="1"/>
  <c r="M10" i="14" s="1"/>
  <c r="O10" i="14" s="1"/>
  <c r="V192" i="2"/>
  <c r="V193" i="2" s="1"/>
  <c r="V194" i="2" s="1"/>
  <c r="M14" i="14" s="1"/>
  <c r="N14" i="14" s="1"/>
  <c r="R192" i="2"/>
  <c r="R193" i="2" s="1"/>
  <c r="R194" i="2" s="1"/>
  <c r="M12" i="14" s="1"/>
  <c r="O12" i="14" s="1"/>
  <c r="X192" i="2"/>
  <c r="X193" i="2" s="1"/>
  <c r="X194" i="2" s="1"/>
  <c r="M15" i="14" s="1"/>
  <c r="N15" i="14" s="1"/>
  <c r="P192" i="2"/>
  <c r="L192" i="2"/>
  <c r="L193" i="2" s="1"/>
  <c r="L194" i="2" s="1"/>
  <c r="M9" i="14" s="1"/>
  <c r="N9" i="14" s="1"/>
  <c r="T192" i="2"/>
  <c r="T193" i="2" s="1"/>
  <c r="T194" i="2" s="1"/>
  <c r="M13" i="14" s="1"/>
  <c r="O13" i="14" s="1"/>
  <c r="AD192" i="2"/>
  <c r="AD193" i="2" s="1"/>
  <c r="AD194" i="2" s="1"/>
  <c r="M18" i="14" s="1"/>
  <c r="O18" i="14" s="1"/>
  <c r="AJ192" i="2"/>
  <c r="AJ193" i="2" s="1"/>
  <c r="AJ194" i="2" s="1"/>
  <c r="N21" i="14" s="1"/>
  <c r="AB192" i="2"/>
  <c r="AV190" i="2"/>
  <c r="J189" i="2"/>
  <c r="L58" i="14" l="1"/>
  <c r="L60" i="14" s="1"/>
  <c r="O19" i="14"/>
  <c r="AV192" i="2"/>
  <c r="AV193" i="2" s="1"/>
  <c r="AV194" i="2" s="1"/>
  <c r="P193" i="2"/>
  <c r="P194" i="2" s="1"/>
  <c r="M11" i="14" s="1"/>
  <c r="O11" i="14" s="1"/>
  <c r="AH194" i="2"/>
  <c r="N20" i="14" s="1"/>
  <c r="J190" i="2"/>
  <c r="J192" i="2" s="1"/>
  <c r="AB193" i="2"/>
  <c r="O28" i="14" l="1"/>
  <c r="AB194" i="2"/>
  <c r="M17" i="14" s="1"/>
  <c r="N17" i="14" s="1"/>
  <c r="J193" i="2" l="1"/>
  <c r="J194" i="2" l="1"/>
  <c r="M8" i="14" l="1"/>
  <c r="M28" i="14" l="1"/>
  <c r="N8" i="14"/>
  <c r="N28" i="14" s="1"/>
</calcChain>
</file>

<file path=xl/sharedStrings.xml><?xml version="1.0" encoding="utf-8"?>
<sst xmlns="http://schemas.openxmlformats.org/spreadsheetml/2006/main" count="8824" uniqueCount="499">
  <si>
    <t>MEMORIAS DE CANTIDADES DE OBRA EJECUTADA</t>
  </si>
  <si>
    <t>MEMORIA</t>
  </si>
  <si>
    <t xml:space="preserve">CONTROL DE OBRA </t>
  </si>
  <si>
    <t>de</t>
  </si>
  <si>
    <t>CONTRATO DE OBRA:</t>
  </si>
  <si>
    <t>CONTRATISTA:</t>
  </si>
  <si>
    <t>NIT:</t>
  </si>
  <si>
    <t>OBJETO DEL CONTRATO:</t>
  </si>
  <si>
    <t>ELABORÓ:</t>
  </si>
  <si>
    <t>ITEM:</t>
  </si>
  <si>
    <t>M3</t>
  </si>
  <si>
    <t>CIV</t>
  </si>
  <si>
    <t>OBSERVACIONES</t>
  </si>
  <si>
    <t>DIMENSIONES</t>
  </si>
  <si>
    <t>Long.</t>
  </si>
  <si>
    <t>Ancho</t>
  </si>
  <si>
    <t>SUBTOTAL</t>
  </si>
  <si>
    <t xml:space="preserve">OBSERVACIONES: </t>
  </si>
  <si>
    <t>CONTRATISTA</t>
  </si>
  <si>
    <t>INTERVENTORIA</t>
  </si>
  <si>
    <t>APROBÓ</t>
  </si>
  <si>
    <t xml:space="preserve">APORBÓ </t>
  </si>
  <si>
    <t>Firma:</t>
  </si>
  <si>
    <t xml:space="preserve">Nombre: </t>
  </si>
  <si>
    <t>JAVIER HERNANDO PERILLA VACCA</t>
  </si>
  <si>
    <t xml:space="preserve">Cargo: </t>
  </si>
  <si>
    <t>Alto</t>
  </si>
  <si>
    <t>CANTIDAD</t>
  </si>
  <si>
    <t>TOTAL ACUMULADO</t>
  </si>
  <si>
    <t>DESCRIPCION:</t>
  </si>
  <si>
    <t>REGISTRO FOTOGRAFICO</t>
  </si>
  <si>
    <t>UPZ:</t>
  </si>
  <si>
    <t>UNIDAD:</t>
  </si>
  <si>
    <t>CONTRATO No</t>
  </si>
  <si>
    <t>OBJETO DEL CONTRATO</t>
  </si>
  <si>
    <t>(Indique el objeto del contrato de ejecución suscrito)</t>
  </si>
  <si>
    <t>830.041.411-0</t>
  </si>
  <si>
    <t>(Escriba el nombre o razón social del Contratista de Obra.)</t>
  </si>
  <si>
    <t>INTERVENTOR</t>
  </si>
  <si>
    <t>(Escriba el nombre o razón social del Interventor)</t>
  </si>
  <si>
    <t>SUPERVISOR</t>
  </si>
  <si>
    <t>ÍTEM No.</t>
  </si>
  <si>
    <t>CONDICIONES CONTRACTUALES INICIALES</t>
  </si>
  <si>
    <t>DESCRIPCIÓN</t>
  </si>
  <si>
    <t>UND.</t>
  </si>
  <si>
    <t>CANT.</t>
  </si>
  <si>
    <t>PRECIO UNIT</t>
  </si>
  <si>
    <t>VALOR</t>
  </si>
  <si>
    <t>M2</t>
  </si>
  <si>
    <t>ML</t>
  </si>
  <si>
    <t>DEMOLICION PAVIMENTO ASFALTICO (Espesor Variable. Incluye Cargue). No incluye transporte y disposición final de sobrantes. Rendimiento estimado para espesores max. 0.15m</t>
  </si>
  <si>
    <t>NIVELACION Y COMPACTACIÓN DE SUBRASANTE</t>
  </si>
  <si>
    <t>KG</t>
  </si>
  <si>
    <t>ACERO DE REFUERZO (Incluye Suministro, Figurado y Fijación)</t>
  </si>
  <si>
    <t>UN</t>
  </si>
  <si>
    <t>RELLENO PARA REDES EN ARENA DE PEÑA (Suministro, Extendido, Humedecimiento y Compactación)</t>
  </si>
  <si>
    <t>SEGMENTOS - CIVS</t>
  </si>
  <si>
    <t>A</t>
  </si>
  <si>
    <t>REPLANTEO GENERAL</t>
  </si>
  <si>
    <t>DEMOLICION PISOS DE CONCRETO (incluye cargue). No incluye transporte y disposición final de sobrantes. Rendimiento estimado para espesores de 0.20m.</t>
  </si>
  <si>
    <t>DEMOLICION SUMIDERO EXISTENTE (Incluye Cargue)</t>
  </si>
  <si>
    <t>TRANSPORTE Y DISPOSICIÓN FINAL DE ESCOMBROS EN SITIO AUTORIZADO (distancia de transporte 21 Km). A distancia mayor del acarreo libre (90 m) en sitio autorizado por la entidad Ambiental competente.</t>
  </si>
  <si>
    <t>PRELIMINARES</t>
  </si>
  <si>
    <t>RELLENOS</t>
  </si>
  <si>
    <t>SELLO DE JUNTAS CON ICOPOR Y SIKAFLEX 1A SELLADO DE JUNTAS (300cc) (Incluye suministro e instalación)</t>
  </si>
  <si>
    <t>CANASTILLA PASAJUNTAS (Incluye suministro y fijación)</t>
  </si>
  <si>
    <t>LOSA DE CONCRETO MR45 (Suministro, Formaleteado, Colocación y Acabado. No Incluye Acero, Curado, Juntas)</t>
  </si>
  <si>
    <t>SEÑALIZACION, DEMARCACION Y SEMAFORIZACION</t>
  </si>
  <si>
    <t>ADMINISTRACIÓN</t>
  </si>
  <si>
    <t>IMPREVISTOS</t>
  </si>
  <si>
    <t>UTILIDAD</t>
  </si>
  <si>
    <t>COSTO ACTIVIDADES AMBIENTALES y SST( B )</t>
  </si>
  <si>
    <t>COSTO ACTIVIDADES SOCIALES ( C )</t>
  </si>
  <si>
    <t>COSTO PLAN DE MANEJO DE TRAFICO ( D )</t>
  </si>
  <si>
    <t>TOTAL OBRAS LICITACION ( A+B+C+D )</t>
  </si>
  <si>
    <t>B</t>
  </si>
  <si>
    <t>C</t>
  </si>
  <si>
    <t>D</t>
  </si>
  <si>
    <t>F</t>
  </si>
  <si>
    <t>G</t>
  </si>
  <si>
    <t>R</t>
  </si>
  <si>
    <t>V</t>
  </si>
  <si>
    <t>NO PREVISTOS</t>
  </si>
  <si>
    <t>NP 1</t>
  </si>
  <si>
    <t>NP 2</t>
  </si>
  <si>
    <t>NP 3</t>
  </si>
  <si>
    <t>NP 4</t>
  </si>
  <si>
    <t>NP 5</t>
  </si>
  <si>
    <t>NP 6</t>
  </si>
  <si>
    <t>NP 7</t>
  </si>
  <si>
    <t>NP 8</t>
  </si>
  <si>
    <t>NP 9</t>
  </si>
  <si>
    <t>NP 10</t>
  </si>
  <si>
    <t>NP 11</t>
  </si>
  <si>
    <t>NP 12</t>
  </si>
  <si>
    <t>NP 13</t>
  </si>
  <si>
    <t>NP 14</t>
  </si>
  <si>
    <t>NP 15</t>
  </si>
  <si>
    <t>NP 16</t>
  </si>
  <si>
    <t>VALOR TOTAL</t>
  </si>
  <si>
    <t>CONCRETO 4000 PSI IMPERMEABILIZADO (Hecho en Obra)</t>
  </si>
  <si>
    <t>DEMARCACION PASO PEATONAL-CEBRA (e=2.3mm,Termoplástica. Inc. Suministro y Aplicación con Equipo. Inc Microesferas)</t>
  </si>
  <si>
    <t>CONSULTORIA Y CONSTRUCCION - CON &amp; CON S.A.S.</t>
  </si>
  <si>
    <t>VERSION</t>
  </si>
  <si>
    <t>FECHA</t>
  </si>
  <si>
    <t>BARRIO:</t>
  </si>
  <si>
    <t>V1</t>
  </si>
  <si>
    <t>OBSERVACIONES: NO SE HACE RETIRO DE ADOQUIN, SE REALIZO DEMOLICION DE ADOQUIN</t>
  </si>
  <si>
    <t>EXPANSION</t>
  </si>
  <si>
    <t>TOTAL</t>
  </si>
  <si>
    <t>NP 17</t>
  </si>
  <si>
    <t>|</t>
  </si>
  <si>
    <t>EXCAVACION MECANICA EN MATERIAL COMUN (Incluye Cargue)</t>
  </si>
  <si>
    <t>EXCAVACION MANUAL EN MATERIAL COMUN. Incluye cargue.</t>
  </si>
  <si>
    <t>DEMOLICION MANUAL SARDINEL EXISTENTE (Incluye Cargue). No incluye transporte y disposición final de sobrantes.</t>
  </si>
  <si>
    <t>ESTABILIZACIÓN DE SUBRASANTE CON RAJÓN (Suministro, Extendido, Nivelación y Compactación Manual)</t>
  </si>
  <si>
    <t>SUBBASE GRANULAR CLASE C (SBG_C) (Suministro, Extendido Manual, Humedecimiento y Compactación)</t>
  </si>
  <si>
    <t>SUBBASE GRANULAR B-200 (Suministro, Extendido, Nivelación, Humedecimiento y Compactación con vibrocompactador)</t>
  </si>
  <si>
    <t>GEOTEXTIL NT 4000 PARA ESTABILIZACION SUBRASANTE/CAPAS GRANULARES (Inc. Suministro e Instalación)</t>
  </si>
  <si>
    <t>PAVIMENTOS</t>
  </si>
  <si>
    <t>MEZCLA ASFÁLTICA EN CALIENTE TIPO DENSO MD12 ASFALTO CONVENCIONAL 80-100  (cemento asfáltico 80-100) (Suministro, Extendido, Nivelación y Compactación con Vibrocompactador y compactador de llantas)</t>
  </si>
  <si>
    <t>MEZCLA ASFÁLTICA EN CALIENTE TIPO DENSO MD20 ASFALTO CONVENCIONAL 60-70 (Suministro, Extendido, Nivelación y Compactación con vibrocompactador y compactador de llantas)</t>
  </si>
  <si>
    <t>MEZCLA ASFALTICA CON ASFALTO CAUCHO (Suministro, Extendido, Nivelación y Compactación)</t>
  </si>
  <si>
    <t>IMPRIMACION CON EMULSION ASFALTICA CRL-0 (Suministro, Barrido Superficie y Riego)</t>
  </si>
  <si>
    <t>GEODRÉN VIAL H= 1.0m o DRENAFLEX PLANAR H= 1.0m, TUBERÍA DE 100mm (Incluye colocación base granular clase C, suministro y colocación geodren)</t>
  </si>
  <si>
    <t>ESPACIO PUBLICO - ANDENES</t>
  </si>
  <si>
    <t>BORDILLO PREFABRICADO A80 (Suministro e Instalación. Incluye 3cm Mortero de Nivelación 1:5)</t>
  </si>
  <si>
    <t>SARDINEL TIPO A10 (Suministro e Instalación. Incluye 3cm Mortero 2000 PSI)</t>
  </si>
  <si>
    <t>SARDINEL H=0.40m, e=0.15m CONCRETO 3000 PSI (Fundido en Sitio, Concreto Premezclado. Inc. Sumin, Formalet. y Const.)</t>
  </si>
  <si>
    <t>SARDINEL BAJO A85 PARA RAMPAS (Suministro e Instalación. Incluye 3cm Mortero 2000 PSI)</t>
  </si>
  <si>
    <t>SARDINEL PREFABRICADO ALTO RAMPAS A86 (Suministro e Instalación. Incluye 3cm Mortero de Nivelación 2000 PSI)</t>
  </si>
  <si>
    <t>SARDINEL ESPECIAL A100 PARA RAMPA TIPO A (Suministro e Instalación. Incluye 3cm Mortero 2000 PSI)</t>
  </si>
  <si>
    <t>ANDEN CONCRETO 3000 PSI (210 Kg/cm2) PREMEZCLADO e=0.10m (Incluye Suministro, Formaleteo, Fundida y Curado)</t>
  </si>
  <si>
    <t>ESTRUCTURA PARA REDES</t>
  </si>
  <si>
    <t>REDES DE ACUEDUCTO</t>
  </si>
  <si>
    <t>ACOMETIDA DOMICILIARIA DE 1/2" CON COLLAR DE DERIVACION DE 4" x 1/2". SUMINISTRO E INSTALACION. (Incluye tuberia PF, registros y accesorios, longitud promedio de 6.5m, incluye cajilla en polipropileno para medidor)</t>
  </si>
  <si>
    <t>RELLENO CON GRAVA ENTRE 3/4" Y 1/2" PARA FILTROS (RELACIÓN 1:1) SUMINISTRO Y COLOCACIÓN. (INCLUYE TRANSPORTE, SUMINISTRO, EXTENDIDO MANUAL Y COLOCACIÓN).</t>
  </si>
  <si>
    <t>EXCAVACION MANUAL PARA REDES PROFUNDIDAD 0m - 2m (Incluye Cargue)</t>
  </si>
  <si>
    <t>RELLENO EN RECEBO COMUN (Suministro e instalación  Extendido manual, Humedecimiento y Compactación TRANSPORTE A 28 KM).</t>
  </si>
  <si>
    <t>RELLENO EN TRITURADO DE 3/4`` (INCLUYE TRANSPORTE, SUMINISTRO, EXTENDIDO MANUAL Y COLOCACIÓN)</t>
  </si>
  <si>
    <t>REDES DE ALCANTARILLADO</t>
  </si>
  <si>
    <t>TUBERIA PVC U.M. EXT CORRUGADO/INT LISO U.M. NORMA NTC 3722-1 D=8" (Incluye Suministro e Instalación)</t>
  </si>
  <si>
    <t>TUBERIA PVC U.M. EXT CORRUGADO/INT LISO U.M. NORMA NTC 3722-1 D=10" (Incluye Suministro e Instalación)</t>
  </si>
  <si>
    <t>TUBERIA PVC U.M. EXT CORRUGADO/INT LISO U.M. NORMA NTC 3722-1 D=12" (Incluye Suministro e Instalación)</t>
  </si>
  <si>
    <t>POZO DE INSPECCION D=1.7 M (INCL. SUMINISTRO E INSTALACION). INCLUYE CILINDRO POZO DE INSPECCION EN MAMPOSTERIA, CONO PREFABRICADO, PLACA FONDO.</t>
  </si>
  <si>
    <t>PLACA FONDO D=1.70m POZO INSPEC. (Fundida en Sitio. Incl. Sumin, Formalet, Ref, Inst. Incl. Concreto 2000 PSI de base)</t>
  </si>
  <si>
    <t>NIVELACIÓN DE POZO (Hasta rasante en Concreto 3000 PSI Hecho en Obra, h=0.15m. Incluye Suministro y Construcción)</t>
  </si>
  <si>
    <t>SUMIDERO ALCANTARILLADO PLUVIAL EN VIA NS-047-1V4 EAAB</t>
  </si>
  <si>
    <t>CONCRETO 3000 PSI PARA REDES (Suministro y Colocación)</t>
  </si>
  <si>
    <t>DEMARCACION LINEA CONTINUA A=0.12m (e=2.3mm,Termoplástica. Inc. Suministro y Aplicación con Equipo. Incl. Microesferas)</t>
  </si>
  <si>
    <t>DEMARCACION LINEA DISCONTINUA A=0.12m (e=2.3mm,Termoplástica. Inc. Suministro y Aplicación con Equipo. Incl. Microesfera</t>
  </si>
  <si>
    <t>DEMARCACION LINEA CONTINUA A=0.15m (e=2.3mm,Termoplástica. Inc. Suministro y Aplicación con Equipo. Incl. Microesferas)</t>
  </si>
  <si>
    <t>ESTOPEROLES DE 10 cm x 2.5 cm. SUMINISTRO E INSTALACION.</t>
  </si>
  <si>
    <t>FLECHA DIRECCIONAL "DE FRENTE A LA DERECHA" (e=2.3mm,Termoplástica. Inc. Sumin. y Aplic. con Equipo. Inc. Microesferas). Marca Vial para velocidades menores o iguales a 60 Km/h Area de la Marca: 2.18m2</t>
  </si>
  <si>
    <t>FLECHA DIRECCIONAL "DE FRENTE" (e=2.3mm,Termoplástica. Inc. Suministro y Aplicación con Equipo. Inc Microesferas). Marca Vial para velocidades menores o iguales a 60 Km/h Area de la Marca: 1.20 m2.</t>
  </si>
  <si>
    <t>FLECHA DIRECCIONAL "A LA DERECHA" (e=2.3mm,Termoplástica. Inc. Suministro y Aplicación con Equipo. Inc Microesferas). Marca Vial para velocidades menores o iguales a 60 Km/h Area de la Marca: 1.51m2</t>
  </si>
  <si>
    <t>BASE ESTABILIZADA CON ASFALTO EN CALIENTE MEZCLADA EN PLANTA (Incluye suministro, extendido, nivelación y compactación).</t>
  </si>
  <si>
    <t>ESTABILIZACIÓN DE SUBRASANTE CON RAJÓN, INCLUYE EQUIPO DE COMPACTACIÓN (Suministro, extendido a mano, nivelación y compactación con retroexcavadora sobre oruga y benitín de 1 tonelada incluyen operario y combustible.</t>
  </si>
  <si>
    <t>(DOVELAS) ACERO LISO PARA TRANSFERENCIA DE LOSAS D= 1 1/2" (NO INCLUYE CANASTILLA). SUMINISTRO E INSTALACIÓN.</t>
  </si>
  <si>
    <t>PLACA CUBIERTA D=1.70m POZO INSPEC. (Fundida en Sitio. Inc. Sum, Formalet., Refuerzo e Inst. Incl.Tapa en Polipropileno)</t>
  </si>
  <si>
    <t>COSTO TOTAL A.I.U.</t>
  </si>
  <si>
    <t>COSTOS ESTIMADOS PARA  ENSAYOS DE LABORATORIO ( E) (INCLUYE AJUSTES E IVA)</t>
  </si>
  <si>
    <t>COSTO ESTIMADO DE AJUSTES A ESTUDIOS Y DISEÑOS ( F ) (INCLUYE  IVA)</t>
  </si>
  <si>
    <t>VALOR TOTAL SIN AJUSTES, OBRAS COMPLEMENTARIAS Y/O ADICIONALES (VALOR EVALUABLE) =</t>
  </si>
  <si>
    <t>PROVISION PARA AJUSTES, OBRAS COMPLEMENTARIAS Y/O ADICIONALES (SOLO OBRA) , INCLUYE COSTOS INDIRECTOS (G)</t>
  </si>
  <si>
    <t>VALOR TOTAL DELCONTRATO APROXIMADO AL PESO =</t>
  </si>
  <si>
    <t>COSTO TOTAL OBRA INCLUYE A.I.U.</t>
  </si>
  <si>
    <t>COSTO TOTAL OBRAS INCLUYE REDES Y COSTOS DIRECTOS, APROXIMADA AL PESO (A) =</t>
  </si>
  <si>
    <t>FDLM-137-2019</t>
  </si>
  <si>
    <t>EJECUTAR A PRECIOS UNITARIOS FIJOS POR LA MODALIDAD DE MONTO AGOTABLE, LAS OBRAS Y ACTIVIDADES PARA LA CONSERVACION DE LA MALLA VIAL Y ESPACIO PUBLICO DE LA LOCALIDAD DE LOS MARTIRES</t>
  </si>
  <si>
    <t>APOYO A LA SUPERVISION</t>
  </si>
  <si>
    <t>(Escriba el nombre del supervisión delegado para el contrato de Interventoría)</t>
  </si>
  <si>
    <t>PRESUPUESTO DE OBRA ADICIONAL</t>
  </si>
  <si>
    <t>(Escriba el nombre del Profesional de Apoyo Técnico a la Supervisiónpara el contrato de Interventoría)</t>
  </si>
  <si>
    <t>CANTIDADES TOTALES</t>
  </si>
  <si>
    <t>VALORES TOTALES</t>
  </si>
  <si>
    <t>GEOTEXTIL TEJIDO PARA SEPARACIÓN SUBRASANTE/CAPAS GRANULARES (Incluye Suministro e Instalación)</t>
  </si>
  <si>
    <t>LOSA DE CONCRETO MR41 (Suministro, Formaleteado, Colocación y Acabado. No Incluye Acero, Curado, Juntas)</t>
  </si>
  <si>
    <t>DEMOLICIÓN CONCRETO ESTRUCTURAL (Incluye Cargue manual). No incluye transporte y disposición final de sobrantes.</t>
  </si>
  <si>
    <t>SUBBASE GRANULAR CLASE A (SBG_A) CON RECICLADO DE CONCRETO HIDRAULICO (Suministro, Extendido Manual, Humedecimiento y Compactación con vibrocompactador)</t>
  </si>
  <si>
    <t>SUBBASE GRANULAR CLASE C (SBG_C) CON RECICLADO DE CONCRETO HIDRAULICO (Suministro, Extendido Manual, Humedecimiento y Compactación)</t>
  </si>
  <si>
    <t>DEMOLICIÓN DE CONCRETO: ESPESORES 8cm A 15cm. (Incluye retiro de material, transporte y disposición final de escombros en sitio autorizado).</t>
  </si>
  <si>
    <t>DEMOLICIÓN DE CONCRETO: ESPESORES 16cm A 25cm. (Incluye retiro de material, transporte y disposición final de escombros en sitio autorizado).</t>
  </si>
  <si>
    <t>LOSA DE CONCRETO MR45 ACELERADO A 3 DÍAS (SUMINISTRO, FORMALETEADO, COLOCACIÓN Y ACABADO. No incluye acero, curado y juntas).</t>
  </si>
  <si>
    <t xml:space="preserve">DEMOLICIÓN PISOS DE CONCRETO - RAMPAS VEHICULARES Y PEATONALES EXISTENTES. (Espesor variable hasta 0.10 m. Incluye Cargue, transporte y disposición final de sobrantes escombrera autorizada). </t>
  </si>
  <si>
    <t>NP 18</t>
  </si>
  <si>
    <t>CORTE DE PAVIMENTO - INCLUYE EQUIPO: CORTADORA DE CONCRETO INCLUYE OPERARIO Y COMBUSTIBLE.  INCLUYE DISCO DIAMANTADO ASFALTO-CONCRETO 350 mm, AGUA Y MANO DE OBRA</t>
  </si>
  <si>
    <t>NP 19</t>
  </si>
  <si>
    <t>MALLA ELECTROSOLDADA 0.15x0.15m, D=5mm, 5mm (Incluye Suministro, Fijación e Instalación)</t>
  </si>
  <si>
    <t>NP 20</t>
  </si>
  <si>
    <t>NP 21</t>
  </si>
  <si>
    <t>NP 22</t>
  </si>
  <si>
    <t>CONEXIONES KIT SILLA YEE 200 x 160 PVC. SUMINISTRO E INSTALACIÓN.</t>
  </si>
  <si>
    <t>CONEXIONES KIT SILLA YEE 315 x 160 PVC. SUMINISTRO E INSTALACIÓN.</t>
  </si>
  <si>
    <t>CILINDRO POZO INSP. EN MAMPOSTERIA e=0.25m  (Inc. Sumin. y Const, Acero para Escaleras, Geotextil y Pañete Impermeab.)</t>
  </si>
  <si>
    <t>VALOR TOTAL CIV's CONTRACTURALES</t>
  </si>
  <si>
    <t>NP 23</t>
  </si>
  <si>
    <t>NP 24</t>
  </si>
  <si>
    <t>NP 25</t>
  </si>
  <si>
    <t>INVESTIGACION DE REDES PARA CIRCUITOS DE SEMAFORIZACION</t>
  </si>
  <si>
    <t>NP</t>
  </si>
  <si>
    <t>REHABILITACIÓN RED DE ALCANTARILLADO CON TECNOLOGÍA CIPP, CON RESINA DE GRP CURADA CON RAYOS UV, INCLUYE EQUIPOS, MATERIALES, TRANSPORTES Y PERSONAL. DIÁMETRO 18”. ESPESOR 4.20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</si>
  <si>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REHABILITACIÓN RED DE ALCANTARILLADO CON TECNOLOGÍA CIPP, CON RESINA DE GRP CURADA CON RAYOS UV, INCLUYE EQUIPOS, MATERIALES, TRANSPORTES Y PERSONAL. DIÁMETRO 20”. ESPESOR 4.90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</si>
  <si>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NP 26</t>
  </si>
  <si>
    <t>NP 27</t>
  </si>
  <si>
    <t>NP 28</t>
  </si>
  <si>
    <t>REHABILITACIÓN RED DE ALCANTARILLADO CON TECNOLOGÍA CIPP, CON RESINA DE GRP CURADA CON RAYOS UV, INCLUYE EQUIPOS, MATERIALES, TRANSPORTES Y PERSONAL. DIÁMETRO 6”. ESPESOR 4.90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</si>
  <si>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INSPECCIÓN DE REDES DE ALCANTARILLADO CON SISTEMAS CCTV PARA DIÁMETROS MAYORES A 36"</t>
  </si>
  <si>
    <t>INSPECCIÓN DE REDES DE ALCANTARILLADO CON SISTEMAS CCTV PARA DIÁMETROS ENTRE 6" A 36"</t>
  </si>
  <si>
    <t>NP 29</t>
  </si>
  <si>
    <t>NP 30</t>
  </si>
  <si>
    <t>NP 31</t>
  </si>
  <si>
    <t>EQUIPO VACTOR - SONDEO - LIMPIEZA - RECOLECCIÓN DE LODOS NO PELIGROSOS</t>
  </si>
  <si>
    <t>HR</t>
  </si>
  <si>
    <t>7892 INSUMOS</t>
  </si>
  <si>
    <t>NP 32</t>
  </si>
  <si>
    <t>9434 INSUMOS</t>
  </si>
  <si>
    <t>9325 INSUMOS</t>
  </si>
  <si>
    <t>NP 33</t>
  </si>
  <si>
    <t>NP 34</t>
  </si>
  <si>
    <t>CARROTANQUE IRRIGADOR DE AGUA - VIAJE</t>
  </si>
  <si>
    <t>VIAJE</t>
  </si>
  <si>
    <t>TRATAMIENTO Y DISPOSICIÓN FINAL DE LODOS NO PELIGROSOS PROVENIENTES DE ALCANTARILLADO</t>
  </si>
  <si>
    <t>ESTABILIZACIÓN CON RCD. Incluye trasiego interno, nivelación y compactación.</t>
  </si>
  <si>
    <t>CARCAMO TIPO PLACA PARA PROTECCIÓN DE TUBO EN POLIETILENO D= 10", 12", 14" Y 16" (Incluye relleno en arena de peña, refuerzo, concreto de 2000 PSI y 4000 PSI, formaleta y transporte de petreos).</t>
  </si>
  <si>
    <t>NP 35</t>
  </si>
  <si>
    <t>TRANSPORTE DE EQUIPO DE CINCO TONELADAS POR VIAJE DIURNO SIN ESCOLTA</t>
  </si>
  <si>
    <t>TRANSPORTE DE EQUIPO DE DIEZ TONELADAS POR VIAJE DIURNO SIN ESCOLTA</t>
  </si>
  <si>
    <t>TRANSPORTE DE EQUIPO DE QUINCE TONELADAS POR VIAJE DIURNO SIN ESCOLTA</t>
  </si>
  <si>
    <t>NP 36</t>
  </si>
  <si>
    <t>NP 37</t>
  </si>
  <si>
    <t>NP 38</t>
  </si>
  <si>
    <t>9706 INSUMOS</t>
  </si>
  <si>
    <t>9708 INSUMOS</t>
  </si>
  <si>
    <t>9707 INSUMOS</t>
  </si>
  <si>
    <t>ENTIBADO EC-5 CONTINUO MADERA CON PERFILES DE METÁLICOS Y PARALES TELESCÓPICOS. SUMINISTRO E INSTALACIÓN.</t>
  </si>
  <si>
    <t>NP 39</t>
  </si>
  <si>
    <t>GEOTEXTIL T, RESIST. ULTIMA (TIRA ANCHA)=40 kN/m PARA SEPARACION SUBRASANTE/CAPAS GRANULARES (Inc. Sumin. e Instalación)</t>
  </si>
  <si>
    <t>NP 40</t>
  </si>
  <si>
    <t>NP 41</t>
  </si>
  <si>
    <t>BANDERERO (INCLUYE ALQUILER DE PALETA PARE-SIGA EN POLIETILENO).</t>
  </si>
  <si>
    <t>H/ME</t>
  </si>
  <si>
    <t>PERSONAL DE BRIGADA Y ASEO (Incluye herramienta menor). SUMINISTRO.</t>
  </si>
  <si>
    <t>NP 42</t>
  </si>
  <si>
    <t>NP 43</t>
  </si>
  <si>
    <t>NP 44</t>
  </si>
  <si>
    <t>NP 45</t>
  </si>
  <si>
    <t>NP 46</t>
  </si>
  <si>
    <t>CORTE Y AMPLIACIÓN DE JUNTA EN PAVIMENTO DE CONCRETO HIDRAULICO</t>
  </si>
  <si>
    <t>CURADO DE LOSAS DE CONCRETO (Suministro y Aplicación)</t>
  </si>
  <si>
    <t>ALQUILER DE CERRAMIENTO TIPO 2: CONSTA DE POSTES ROLLIZOS DE 1.90mt DE ALTURA LIBRE CON BASE EN CONCRETO 1500 PSI DE 30cm x 30cm, DOBLE CINTA PELIGRO CAL. 4, TELA PARA CERRAMIENTO.(INCL INSTALACION, MANTENIMIENTO Y DESINSTALACIÓN).</t>
  </si>
  <si>
    <t>ML/ME</t>
  </si>
  <si>
    <t>BARRICADA METALICA TIPO IDU CON CERRADO REFLECTIVO NARANJA Y BLANCO GRADO INGENIERIA, MEDIDAS: 2.40m x 1.50m - 3 BANDEJAS DE 20cm x 2.40m. TABLERO DE DESVIO DE 60cm. (Incluye caballete, suministro e instalación)</t>
  </si>
  <si>
    <t>UN/MES</t>
  </si>
  <si>
    <t>NP 47</t>
  </si>
  <si>
    <t>NP 48</t>
  </si>
  <si>
    <t>NP 49</t>
  </si>
  <si>
    <t>NP 50</t>
  </si>
  <si>
    <t>TUBERIA PVC D=4" TIPO U.M. RDE 21 (Suministro e Instalación)</t>
  </si>
  <si>
    <t>UNION PVC TIPO U.M. D= 4" (Suministro e Instalación)</t>
  </si>
  <si>
    <t>TEE HD EXTREMO LISO 4"x4" (Suministro e Instalación)</t>
  </si>
  <si>
    <t>CODO G.RAD. PVC 22.5° TIPO U.M. D=4" (Suministro e Instalación)</t>
  </si>
  <si>
    <t>CODO G.RAD. PVC 11.25° TIPO U.M. D=4" RDE 21 (Suministro e Instalación)</t>
  </si>
  <si>
    <t>UNION DRESSER D=3" (Suministro e Instalación)</t>
  </si>
  <si>
    <t>UNION DRESSER D=4" (Suministro e Instalación)</t>
  </si>
  <si>
    <t>UNION DE REPARACION PVC TIPO U.M. D=4"  (Suministro e Instalación)</t>
  </si>
  <si>
    <t>EMPATES DE TUBERÍA EN PVC A AC 4" LINEAL SEGÚN NORMA NS-023 SUMINISTRO E INSTALACIÓN. (INCLUYE ACCESORIOS).</t>
  </si>
  <si>
    <t>EMPATES DE TUBERÍA EN PVC A AC 3" LINEAL SEGÚN NORMA NS-023. SUMINISTRO E INSTALACIÓN. (INCLUYE ACCESORIOS).</t>
  </si>
  <si>
    <t>REDUCCIÓN CONCENTRICA HD EL 4" x 3". SUMINISTRO E INSTALACIÓN.</t>
  </si>
  <si>
    <t>REDUCCION HD 4"x 3" J.H. (Suministro e Instalación).</t>
  </si>
  <si>
    <t>CAJILLA PARA MEDIDOR EN POLIPLÁSTICO CON CONCRETO. SUMINISTRO E INSTALACIÓN</t>
  </si>
  <si>
    <t>NP 51</t>
  </si>
  <si>
    <t>NP 52</t>
  </si>
  <si>
    <t>NP 53</t>
  </si>
  <si>
    <t>NP 54</t>
  </si>
  <si>
    <t>NP 55</t>
  </si>
  <si>
    <t>NP 56</t>
  </si>
  <si>
    <t>NP 57</t>
  </si>
  <si>
    <t>NP 58</t>
  </si>
  <si>
    <t>NP 59</t>
  </si>
  <si>
    <t>CAJA DE INSPECCIÓN DE 0.6x0.6m (H=0.6m. Incluye Suministro y Construcción. Incluye Marco y Tapa. No Inc. Base y Cañuela)</t>
  </si>
  <si>
    <t>NP 60</t>
  </si>
  <si>
    <t>NP 61</t>
  </si>
  <si>
    <t>NP 62</t>
  </si>
  <si>
    <t>NP 63</t>
  </si>
  <si>
    <t>TUBERIA PVC SANITARIA D=6" TIPO U.S. (Incluye Suministro e Instalación)</t>
  </si>
  <si>
    <t>TUBERIA PVC U.M. EXT CORRUGADO/INT LISO U.M. NORMA NTC 3722-1 D=14" (Incluye Suministro e Instalación)</t>
  </si>
  <si>
    <t>TUBERIA PVC U.M. EXT CORRUGADO/INT LISO U.M. NORMA NTC 3722-1 D=16" (Incluye Suministro e Instalación)</t>
  </si>
  <si>
    <t>TUBERIA PVC U.M. EXT CORRUGADO/INT LISO U.M. NORMA NTC 3722-1 D=18" (Incluye Suministro e Instalación)</t>
  </si>
  <si>
    <t>TUBERIA PVC U.M. EXT CORRUGADO/INT LISO U.M. NORMA NTC 3722-1 D=20" (Incluye Suministro e Instalación)</t>
  </si>
  <si>
    <t>TUBERIA PVC U.M. EXT CORRUGADO/INT LISO U.M. NORMA NTC 3722-1 D=24" (Incluye Suministro e Instalación)</t>
  </si>
  <si>
    <t>NP 64</t>
  </si>
  <si>
    <t>NP 65</t>
  </si>
  <si>
    <t>NP 66</t>
  </si>
  <si>
    <t>TUBERIA PVC U.M. EXT CORRUGADO/INT LISO U.M. NORMA NTC 3722-1 D=36" (Incluye Suministro e Instalación)</t>
  </si>
  <si>
    <t>NP 67</t>
  </si>
  <si>
    <t>YEE PVC SANITARIA D=6"x 8" (Incluye suministro e instalación).</t>
  </si>
  <si>
    <t>NP 68</t>
  </si>
  <si>
    <t>NP 69</t>
  </si>
  <si>
    <t>NP 70</t>
  </si>
  <si>
    <t>NP 71</t>
  </si>
  <si>
    <t>YEE PVC SANITARIA D=6"x 10" (Incluye suministro e instalación).</t>
  </si>
  <si>
    <t>YEE PVC SANITARIA D=6"x 12" (Incluye suministro e instalación).</t>
  </si>
  <si>
    <t>YEE PVC SANITARIA D=6"x 16" (Incluye suministro e instalación).</t>
  </si>
  <si>
    <t>DOBLE PARRILLA CRUCES</t>
  </si>
  <si>
    <t>OBSERVACIONES:
Se está considerando doble parrilla para las losas irregulares, en las intersecciones, al lado de sumideros y pozos de inspección, además de la viga de transición.</t>
  </si>
  <si>
    <t>POR ZONAS VERDES</t>
  </si>
  <si>
    <t>POR RENOVACIÓN RED AC</t>
  </si>
  <si>
    <t>RENOV. DOMICILIARIAS AN 6"</t>
  </si>
  <si>
    <t>CONSTRUCCIÓN CAJA Y CAJILLA</t>
  </si>
  <si>
    <t>TUBERIA SUMIDEROS</t>
  </si>
  <si>
    <t>CONST. SUMIDEROS</t>
  </si>
  <si>
    <t>CONST. POZO NUEVO</t>
  </si>
  <si>
    <t>SUBBASE GRANULAR CLASE B (SBG_B) CON RECICLADO DE CONCRETO (Suministro, Extendido, Nivelación, Humedecimiento y Compactación con vibrocompactador)</t>
  </si>
  <si>
    <t>BASE GRANULAR CLASE B (BG_B) CON RECICLADO DE CONCRETO (Suministro, Extendido, Nivelación, Humedecimiento y Compactación con vibrocompactador)</t>
  </si>
  <si>
    <t>CAPA EXISTENTE</t>
  </si>
  <si>
    <t>ESTRUCTURA PAVIMENTO</t>
  </si>
  <si>
    <t>RED EXISTENTE CONCRETO</t>
  </si>
  <si>
    <t>RED EXISTENTE GRES</t>
  </si>
  <si>
    <t>RENOVACIÓN RED EXIST.</t>
  </si>
  <si>
    <t>ENTRADA Y SALIDA MINI</t>
  </si>
  <si>
    <t>ENTRADA Y SALIDA RETRO Y VIBRO</t>
  </si>
  <si>
    <t>ENTRADA Y SALIDA FINISHER Y VIBROS DE ASFALTO</t>
  </si>
  <si>
    <t>INICIO, FIN Y BOCACALLES</t>
  </si>
  <si>
    <t>MANTENIMIENTO</t>
  </si>
  <si>
    <t>REHABILITACIÓN</t>
  </si>
  <si>
    <t>REHABILITACIÓN - 2 AUX.</t>
  </si>
  <si>
    <t>MANTENIMIENTO - 2 AUX.</t>
  </si>
  <si>
    <t>LAVADO Y SONDEO DE REDES DE ALCANTARILLADO ENTRE 6" Y 16" DE DIÁMETRO Y CON GRADO DE COLMATACIÓN MENOR DEL 30%. INCL MANO DE OBRA IDÓNEA, SEÑALIZACIÓN BÁSICA, SUMIN DE COMBUSTIBLE Y AGUA. INCL. IVA</t>
  </si>
  <si>
    <t>LAVADO Y SONDEO DE REDES DE ALCANTARILLADO ENTRE 18" Y 36" DE DIÁMETRO Y CON GRADO DE COLMATACIÓN MENOR DEL 30%. INCLUYE MANO DE OBRA IDÓNEA, SEÑALIZACIÓN BÁSICA, SUMIN DE COMBUSTIBLE Y AGUA. INCL IVA</t>
  </si>
  <si>
    <t>LIMPIEZA INICIAL Y FINAL</t>
  </si>
  <si>
    <t>LIMPIEZA FINAL</t>
  </si>
  <si>
    <t>DOVELA 1 1/2" c/30cm</t>
  </si>
  <si>
    <t>CANASTILLA 3/8"</t>
  </si>
  <si>
    <t>CARGUES NUEVOS</t>
  </si>
  <si>
    <t>SEGÚN SOLICTID EAAB</t>
  </si>
  <si>
    <t>RENOV. COLECTOR 14"</t>
  </si>
  <si>
    <t>TUBERÍA SUMIDEROS PVC 10"</t>
  </si>
  <si>
    <t>POR RENOVACIÓN DOMICIL.</t>
  </si>
  <si>
    <t>DESDE EL COLECTOR HASTA LA CAJA DE INSPECCIÓN</t>
  </si>
  <si>
    <t>NP 72</t>
  </si>
  <si>
    <t>YEE PVC SANITARIA D=6"x 14" (Incluye suministro e instalación).</t>
  </si>
  <si>
    <t>NP 73</t>
  </si>
  <si>
    <t>YEE PVC SANITARIA D=6"x 18" (Incluye suministro e instalación).</t>
  </si>
  <si>
    <t>NP 74</t>
  </si>
  <si>
    <t>NP 75</t>
  </si>
  <si>
    <t>NP 76</t>
  </si>
  <si>
    <t>CONEXIONES KIT SILLA YEE 500 x 160 PVC. SUMINISTRO E INSTALACIÓN.</t>
  </si>
  <si>
    <t>CONEXIONES KIT SILLA YEE 24" x 160 PVC. SUMINISTRO E INSTALACIÓN.</t>
  </si>
  <si>
    <t>CONEXIONES KIT SILLA YEE 36" x 160 PVC. SUMINISTRO E INSTALACIÓN.</t>
  </si>
  <si>
    <t>NP 77</t>
  </si>
  <si>
    <t>CONEXIONES DOMICIL.</t>
  </si>
  <si>
    <t>RENOV. RED EN ANDEN</t>
  </si>
  <si>
    <t>RENOV. CRUCE</t>
  </si>
  <si>
    <t>RENOVACIÓN RED EXISTENTE</t>
  </si>
  <si>
    <t>PINTURA EN PLÁSTICO EN FRÍO METILMETACRILATO PARA MARCAS VIALES, CON MICROESFERAS Y ESPESOR SECO SEGÚN NORMA NTC 4744. SUMINISTRO Y APLICACIÓN. (Cebras, Flechas, pictogramas, lineas de pare, senderos peatonales, achurados, etc).</t>
  </si>
  <si>
    <t>NP 78</t>
  </si>
  <si>
    <t>NP 79</t>
  </si>
  <si>
    <t>NP 80</t>
  </si>
  <si>
    <t>TACHA REFLECTIVA BIDIRECCIONAL (Incluye suministro e instalación).</t>
  </si>
  <si>
    <t>NP 81</t>
  </si>
  <si>
    <t>NP 82</t>
  </si>
  <si>
    <t>SEGREGADOR BICICLETA (TACHON PLASTICO O CAUCHO ALTA RESISTENCIA COMO POLIPROPILENO DE ALTO IMPACTO, CON ESTRUCTURA DE REFUERZO, ELEMENTOS REFLECTIVOS DE ALTA EFICIENCIA. TIPO TRANSMILENIO 40.5cmx15cmx8.5cm). SUMIN. E INSTAL.</t>
  </si>
  <si>
    <t>ESTOPEROLES METÁLICOS CON ESPIGO. INCLUYE SUMINISTRO E INSTALACIÓN.</t>
  </si>
  <si>
    <t>BANDAS SONORAS REDUCTORAS DE VELOCIDAD DE 2cm DE ALTURA, CONSTRUIDA CON GRAVILLA DE 1/2", PINTURA DE LARGA DURACIÓN BLANCA Y RESINA EPÓXICA.</t>
  </si>
  <si>
    <t>NP 83</t>
  </si>
  <si>
    <t>NP 84</t>
  </si>
  <si>
    <t>REAPERTURA EN CONEXIÓN DOMICILIARIA CON EQUIPO ROBOTIZADO DE CORTE, PARA DIAMETROS DE TUBERÍA ENTRE 18" Y 22"</t>
  </si>
  <si>
    <t>POR CRUCES SEMAFÓRICOS</t>
  </si>
  <si>
    <t>ELABORACIÓN DE MODELACIÓN Y ANÁLISIS MATEMÁTICO DE TRANSITO PARA SOLICITUD DE PMTS ANTE LA SDM (INCLUYE TOMA DE INFORMACIÓN, ALQUILER DE SOFTWARE Y PROCESAMIENTO DE DATOS)</t>
  </si>
  <si>
    <t>CORTE PARA ELIMINACIÓN DE OBSTRUCCIONES CON EQUIPO FRESADOR DE TUBERÍA ROBOTIZADO EASY CUTTER AUTOPROPULSADO, CON CÁMRA INCORPORADA , PARA DIAMETROS DE TUBERÍA ENTRE 18" Y 22"</t>
  </si>
  <si>
    <t>POR RENOVACIÓN SIN ZANJA</t>
  </si>
  <si>
    <t>SELLO DE RAJÓN</t>
  </si>
  <si>
    <t>CONTRATAR A PRECIOS UNITARIOS FIJOS SIN FORMULA DE REAJUSTE POR MONTO AGOTABLE EL DIAGNOSTICO Y LAS OBRAS DE MANTENIMIENTO Y/O REHABILITACION DE LA MALLA VIAL Y DEL ESPACIO PUBLICO DE LA LOCALIDAD DE LOS MÁRTIRES</t>
  </si>
  <si>
    <t>CUADRO GENERAL SEGMENTOS PARA INTERVENCION</t>
  </si>
  <si>
    <t>N°</t>
  </si>
  <si>
    <t>EJE</t>
  </si>
  <si>
    <t>DESDE</t>
  </si>
  <si>
    <t>HASTA</t>
  </si>
  <si>
    <t>ELEMENTO</t>
  </si>
  <si>
    <t>LONGITUD (ML)</t>
  </si>
  <si>
    <t>ANCHO (ML)</t>
  </si>
  <si>
    <t>AREA (M2) PRELIMINAR</t>
  </si>
  <si>
    <t>INTERVENCION PROPUESTA</t>
  </si>
  <si>
    <t>TIPO DE PAVIMENTO</t>
  </si>
  <si>
    <t>COSTO DIRECTO POR CIV</t>
  </si>
  <si>
    <t>CL 1F</t>
  </si>
  <si>
    <t>KR 24A</t>
  </si>
  <si>
    <t>KR 24B</t>
  </si>
  <si>
    <t>CALZADA</t>
  </si>
  <si>
    <t>REHABILITACION</t>
  </si>
  <si>
    <t>FLEXIBLE</t>
  </si>
  <si>
    <t>KR 24</t>
  </si>
  <si>
    <t>KR 25A</t>
  </si>
  <si>
    <t>AC 6</t>
  </si>
  <si>
    <t>CL 6BIS</t>
  </si>
  <si>
    <t>RIGIDO</t>
  </si>
  <si>
    <t>CL 6A</t>
  </si>
  <si>
    <t>CL 7</t>
  </si>
  <si>
    <t>CL 7BIS</t>
  </si>
  <si>
    <t>CL 1ABIS</t>
  </si>
  <si>
    <t>AC 1</t>
  </si>
  <si>
    <t>KR 26</t>
  </si>
  <si>
    <t>CL 1B</t>
  </si>
  <si>
    <t>CL 2B</t>
  </si>
  <si>
    <t xml:space="preserve">CL 1B </t>
  </si>
  <si>
    <t>KR 27A</t>
  </si>
  <si>
    <t>KR 28</t>
  </si>
  <si>
    <t>CL 22A</t>
  </si>
  <si>
    <t>DG 22B BIS</t>
  </si>
  <si>
    <t>CL 12A</t>
  </si>
  <si>
    <t>KR 20</t>
  </si>
  <si>
    <t>KR 21</t>
  </si>
  <si>
    <t>CL 2C</t>
  </si>
  <si>
    <t>CL 3</t>
  </si>
  <si>
    <t>CL 17</t>
  </si>
  <si>
    <t>KR 28A</t>
  </si>
  <si>
    <t>KR 30</t>
  </si>
  <si>
    <t>KR 18</t>
  </si>
  <si>
    <t>CL 2</t>
  </si>
  <si>
    <t>KR 25</t>
  </si>
  <si>
    <t>CL 2A</t>
  </si>
  <si>
    <t>CL 15</t>
  </si>
  <si>
    <t>KR 27</t>
  </si>
  <si>
    <t>CL 1C</t>
  </si>
  <si>
    <t>KR 19A</t>
  </si>
  <si>
    <t>KR 19BBIS</t>
  </si>
  <si>
    <t>KR 19C</t>
  </si>
  <si>
    <t>COSTO TOTAL DIRECTO</t>
  </si>
  <si>
    <t>AREA TOTAL</t>
  </si>
  <si>
    <t>TOTAL OBRAS ( A+B+C+D )</t>
  </si>
  <si>
    <t>PROTOCOLO BIOSEGURIDAD - TRANSPORTE SEGURO (CONSIDERANDO 5 FRENTES DE OBRA)</t>
  </si>
  <si>
    <t>COSTO TOTAL POR CIV</t>
  </si>
  <si>
    <t>VALOR TOTAL SIN AJUSTES, OBRAS COMPLEMENTARIAS Y/O ADICIONALES  =</t>
  </si>
  <si>
    <t>COSTO TOTAL CON MODELACION</t>
  </si>
  <si>
    <t>COSTO TOTAL SIN MODELACION</t>
  </si>
  <si>
    <t>CODIGO IDU</t>
  </si>
  <si>
    <t>DESCRIPCION</t>
  </si>
  <si>
    <t>VALOR UNITARIO</t>
  </si>
  <si>
    <t>JUSTIFICACION</t>
  </si>
  <si>
    <t>CONTRATO DE OBRA CO-137-2019</t>
  </si>
  <si>
    <t>RELACION DE ITEMS NO PREVISTOS N° 1</t>
  </si>
  <si>
    <t>CONTRATO CO-137-2019</t>
  </si>
  <si>
    <t>CALZADA - ESTRUCTURA</t>
  </si>
  <si>
    <t>CONF. ESTRUCTURA VÍA</t>
  </si>
  <si>
    <t>EXISTENTE DOS COSTADOS</t>
  </si>
  <si>
    <t>POR ESTRUCTURA NUEVA</t>
  </si>
  <si>
    <t>CAPA RODADURA</t>
  </si>
  <si>
    <t>POR CAPA NUEVA DE RODADURA</t>
  </si>
  <si>
    <t>CONFINAM. CAPA NUEVA</t>
  </si>
  <si>
    <t>POZO INSPECCIÓN NUEVO</t>
  </si>
  <si>
    <t>LINEAS COSTADO Y CENTRAL</t>
  </si>
  <si>
    <t>SELLOS LONG. Y TRANSV.</t>
  </si>
  <si>
    <t>CAPA NUEVA</t>
  </si>
  <si>
    <t>EMPALMES INICIO Y FIN</t>
  </si>
  <si>
    <t>PAREDES POZOS NUEVOS</t>
  </si>
  <si>
    <t>DOMICILIARIAS EXISTENTES</t>
  </si>
  <si>
    <t>CRUCES SEMAFÓRICOS</t>
  </si>
  <si>
    <t>PARA JUNTAS LONG. Y TRANSV.</t>
  </si>
  <si>
    <t>CAPA DE RODADURA NUEVA</t>
  </si>
  <si>
    <t>DEMARCACIÓN OBRAS NUEVAS</t>
  </si>
  <si>
    <t>ADICIONAL CONTRATO 084-2018 CALZADAS</t>
  </si>
  <si>
    <t>ADICIONAL CONTRATO 084-2018 ANDENES</t>
  </si>
  <si>
    <t>VALOR TOTAL ADICIONAL CONTRATO 084-2018</t>
  </si>
  <si>
    <t>VALOR TOTAL PARA ADICIONAR AL CONTRATO 137-2019 (CIVS E Y D - RECURSOS PARA CIV DESFINANCIADOS Y COVID</t>
  </si>
  <si>
    <t>VALOR CONTRACTUAL CONTRATO CO-137-2019 - CONTRATO PRIMIGENIO</t>
  </si>
  <si>
    <t>VALOR TOTAL ADICIONAL CONTRATO 137-2019 (RECURSOS CIV MAYOR CANTIDAD OBRA Y COVID)</t>
  </si>
  <si>
    <t>VALOR CONTRACTUAL CONTRATO CO-137-2019 INCLUYENDO ADICIÓN SEPT 2020</t>
  </si>
  <si>
    <t>VALOR TOTAL PARA ADICIONAR AL CONTRATO 137-2019 (CIVS E Y D - RECURSOS PARA CIV DESFINANCIADOS Y COVID)</t>
  </si>
  <si>
    <t>VALOR DE LA ADICION PROYECTADA OBRA E INTERVENTORIA</t>
  </si>
  <si>
    <t>COSTOS DE PERSONAL</t>
  </si>
  <si>
    <t>Vr mes</t>
  </si>
  <si>
    <t>Meses</t>
  </si>
  <si>
    <t>Total</t>
  </si>
  <si>
    <t xml:space="preserve">                  </t>
  </si>
  <si>
    <t xml:space="preserve"> FACTOR  MULTIPLICADOR PRESTACIONES SOCIALES</t>
  </si>
  <si>
    <t xml:space="preserve"> TOTAL  COSTOS  DE  PERSONAL  CON  F.M. </t>
  </si>
  <si>
    <t>2.</t>
  </si>
  <si>
    <t>OTROS COSTOS DIRECTOS</t>
  </si>
  <si>
    <t>ALQUILER DE EQUIPO E INSTALACIONES</t>
  </si>
  <si>
    <t>EQUIPOS Y SOFTWARE</t>
  </si>
  <si>
    <t>TOTAL OTROS COSTOS DIRECTOS</t>
  </si>
  <si>
    <t>GARANTIAS E IMPUESTOS</t>
  </si>
  <si>
    <t>GARANTIA ÚNICA</t>
  </si>
  <si>
    <t>IMPUESTOS</t>
  </si>
  <si>
    <t>TOTAL GARANTIAS E IMPUESTOS</t>
  </si>
  <si>
    <t>SUBTOTAL (1 + 2 + 3)</t>
  </si>
  <si>
    <t>UTILIDAD DEL CONTRATISTA</t>
  </si>
  <si>
    <t>SUBTOTAL SIN IVA</t>
  </si>
  <si>
    <t>IVA</t>
  </si>
  <si>
    <t>TOTAL PROPUESTA ECONÓMICA</t>
  </si>
  <si>
    <t xml:space="preserve">RESUMEN PARA ADICIÓN </t>
  </si>
  <si>
    <t>COSTOS  DE  PERSONAL</t>
  </si>
  <si>
    <t>VALOR ADICIONAL DE INTERVENTORIA POR DOS MESES</t>
  </si>
  <si>
    <t xml:space="preserve">INTERVENTORIA POR DOS MESES ADICIONALES </t>
  </si>
  <si>
    <t>SMMLV 2019</t>
  </si>
  <si>
    <t>SMMLV 2020</t>
  </si>
  <si>
    <t>50% MAXIMO PARA ADICIÓN PARA CONTRATO DE OBRA QUE EQUIVALE A 2020</t>
  </si>
  <si>
    <t>DIFERENCIA PARA ADICIÓN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</si>
</sst>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&quot;$&quot;\ * #,##0_);_(&quot;$&quot;\ * \(#,##0\);_(&quot;$&quot;\ * &quot;-&quot;_);_(@_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0.000"/>
    <numFmt numFmtId="171" formatCode="_-* #,##0.00_-;\-* #,##0.00_-;_-* &quot;-&quot;_-;_-@_-"/>
    <numFmt numFmtId="172" formatCode="_(* #,##0_);_(* \(#,##0\);_(* &quot;-&quot;??_);_(@_)"/>
    <numFmt numFmtId="173" formatCode="_-&quot;$&quot;* #,##0.00_-;\-&quot;$&quot;* #,##0.00_-;_-&quot;$&quot;* &quot;-&quot;_-;_-@_-"/>
    <numFmt numFmtId="174" formatCode="#,##0.00_ ;\-#,##0.00\ "/>
    <numFmt numFmtId="175" formatCode="[$-240A]d&quot; de &quot;mmmm&quot; de &quot;yyyy;@"/>
    <numFmt numFmtId="176" formatCode="_ * #,##0.00_ ;_ * \-#,##0.00_ ;_ * &quot;-&quot;??_ ;_ @_ "/>
    <numFmt numFmtId="177" formatCode="_ * #,##0.00_ ;_ * \-#,##0.00_ ;_ * \-??_ ;_ @_ "/>
    <numFmt numFmtId="178" formatCode="_ &quot;$&quot;\ * #,##0.00_ ;_ &quot;$&quot;\ * \-#,##0.00_ ;_ &quot;$&quot;\ * &quot;-&quot;??_ ;_ @_ 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8"/>
      <name val="Arial"/>
      <family val="2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9"/>
      <name val="Arial"/>
      <family val="2"/>
    </font>
    <font>
      <sz val="8"/>
      <name val="Arial"/>
      <family val="2"/>
    </font>
    <font>
      <sz val="5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8"/>
      <color theme="1"/>
      <name val="Arial"/>
      <family val="2"/>
    </font>
    <font>
      <sz val="8"/>
      <name val="Arial Narrow"/>
      <family val="2"/>
    </font>
    <font>
      <b/>
      <sz val="8"/>
      <color theme="1"/>
      <name val="Arial"/>
      <family val="2"/>
    </font>
    <font>
      <b/>
      <sz val="7"/>
      <name val="Arial"/>
      <family val="2"/>
    </font>
    <font>
      <sz val="7"/>
      <color theme="1"/>
      <name val="Arial"/>
      <family val="2"/>
    </font>
    <font>
      <sz val="8"/>
      <name val="Calibri"/>
      <family val="2"/>
      <scheme val="minor"/>
    </font>
    <font>
      <b/>
      <sz val="16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2"/>
      <color theme="1"/>
      <name val="Calibri"/>
      <family val="2"/>
      <scheme val="minor"/>
    </font>
    <font>
      <sz val="8"/>
      <color theme="0"/>
      <name val="Arial"/>
      <family val="2"/>
    </font>
    <font>
      <b/>
      <sz val="10"/>
      <color rgb="FFFF0000"/>
      <name val="Tahoma"/>
      <family val="2"/>
    </font>
    <font>
      <b/>
      <sz val="12"/>
      <color theme="1"/>
      <name val="Tahoma"/>
      <family val="2"/>
    </font>
    <font>
      <b/>
      <sz val="16"/>
      <color theme="1"/>
      <name val="Tahoma"/>
      <family val="2"/>
    </font>
    <font>
      <sz val="12"/>
      <color theme="1"/>
      <name val="Tahoma"/>
      <family val="2"/>
    </font>
    <font>
      <b/>
      <sz val="18"/>
      <color theme="1"/>
      <name val="Tahoma"/>
      <family val="2"/>
    </font>
    <font>
      <b/>
      <sz val="22"/>
      <color theme="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0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0" fontId="12" fillId="0" borderId="0"/>
    <xf numFmtId="41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30" fillId="0" borderId="0"/>
    <xf numFmtId="9" fontId="30" fillId="0" borderId="0" applyFont="0" applyFill="0" applyBorder="0" applyAlignment="0" applyProtection="0"/>
    <xf numFmtId="177" fontId="2" fillId="0" borderId="0" applyFill="0" applyBorder="0" applyAlignment="0" applyProtection="0"/>
    <xf numFmtId="17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2" fillId="0" borderId="0" applyFill="0" applyBorder="0" applyAlignment="0" applyProtection="0"/>
    <xf numFmtId="9" fontId="2" fillId="0" borderId="0" applyFill="0" applyBorder="0" applyAlignment="0" applyProtection="0"/>
    <xf numFmtId="178" fontId="2" fillId="0" borderId="0" applyFill="0" applyBorder="0" applyAlignment="0" applyProtection="0"/>
    <xf numFmtId="9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2" fillId="0" borderId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0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16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171" fontId="10" fillId="0" borderId="9" xfId="2" applyNumberFormat="1" applyFont="1" applyBorder="1" applyAlignment="1">
      <alignment horizontal="center" vertical="center"/>
    </xf>
    <xf numFmtId="171" fontId="2" fillId="0" borderId="9" xfId="2" applyNumberFormat="1" applyFont="1" applyBorder="1" applyAlignment="1">
      <alignment horizontal="center" vertical="center"/>
    </xf>
    <xf numFmtId="0" fontId="2" fillId="0" borderId="52" xfId="5" applyFont="1" applyBorder="1"/>
    <xf numFmtId="0" fontId="2" fillId="0" borderId="56" xfId="5" applyFont="1" applyBorder="1"/>
    <xf numFmtId="0" fontId="2" fillId="0" borderId="19" xfId="5" applyFont="1" applyBorder="1"/>
    <xf numFmtId="0" fontId="2" fillId="0" borderId="22" xfId="5" applyFont="1" applyBorder="1"/>
    <xf numFmtId="0" fontId="5" fillId="0" borderId="0" xfId="0" applyFont="1"/>
    <xf numFmtId="0" fontId="5" fillId="0" borderId="0" xfId="0" applyFont="1" applyAlignment="1">
      <alignment wrapText="1"/>
    </xf>
    <xf numFmtId="1" fontId="10" fillId="0" borderId="8" xfId="0" applyNumberFormat="1" applyFont="1" applyBorder="1" applyAlignment="1">
      <alignment horizontal="center" vertical="center" wrapText="1"/>
    </xf>
    <xf numFmtId="171" fontId="10" fillId="0" borderId="57" xfId="2" applyNumberFormat="1" applyFont="1" applyBorder="1" applyAlignment="1">
      <alignment horizontal="center" vertical="center"/>
    </xf>
    <xf numFmtId="171" fontId="3" fillId="0" borderId="48" xfId="2" applyNumberFormat="1" applyFont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13" fillId="3" borderId="0" xfId="6" applyFont="1" applyFill="1" applyAlignment="1">
      <alignment vertical="center"/>
    </xf>
    <xf numFmtId="0" fontId="15" fillId="3" borderId="15" xfId="6" applyFont="1" applyFill="1" applyBorder="1" applyAlignment="1">
      <alignment horizontal="center" vertical="center"/>
    </xf>
    <xf numFmtId="0" fontId="12" fillId="3" borderId="0" xfId="6" applyFill="1" applyAlignment="1">
      <alignment vertical="center"/>
    </xf>
    <xf numFmtId="165" fontId="13" fillId="3" borderId="0" xfId="8" applyFont="1" applyFill="1" applyAlignment="1">
      <alignment vertical="center"/>
    </xf>
    <xf numFmtId="0" fontId="17" fillId="3" borderId="9" xfId="6" applyFont="1" applyFill="1" applyBorder="1" applyAlignment="1">
      <alignment horizontal="center" vertical="center" wrapText="1"/>
    </xf>
    <xf numFmtId="0" fontId="18" fillId="3" borderId="9" xfId="6" applyFont="1" applyFill="1" applyBorder="1" applyAlignment="1">
      <alignment horizontal="center" vertical="center" wrapText="1"/>
    </xf>
    <xf numFmtId="172" fontId="18" fillId="3" borderId="9" xfId="9" applyNumberFormat="1" applyFont="1" applyFill="1" applyBorder="1" applyAlignment="1">
      <alignment horizontal="center" vertical="center" wrapText="1"/>
    </xf>
    <xf numFmtId="168" fontId="18" fillId="3" borderId="9" xfId="10" applyFont="1" applyFill="1" applyBorder="1" applyAlignment="1">
      <alignment horizontal="center" vertical="center" wrapText="1"/>
    </xf>
    <xf numFmtId="172" fontId="18" fillId="3" borderId="9" xfId="6" applyNumberFormat="1" applyFont="1" applyFill="1" applyBorder="1" applyAlignment="1">
      <alignment horizontal="center" vertical="center" wrapText="1"/>
    </xf>
    <xf numFmtId="168" fontId="13" fillId="3" borderId="0" xfId="6" applyNumberFormat="1" applyFont="1" applyFill="1" applyAlignment="1">
      <alignment vertical="center"/>
    </xf>
    <xf numFmtId="0" fontId="15" fillId="3" borderId="0" xfId="6" applyFont="1" applyFill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/>
    <xf numFmtId="171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 applyBorder="1" applyAlignment="1">
      <alignment vertical="center"/>
    </xf>
    <xf numFmtId="174" fontId="20" fillId="3" borderId="0" xfId="1" applyNumberFormat="1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171" fontId="19" fillId="0" borderId="9" xfId="2" applyNumberFormat="1" applyFont="1" applyBorder="1" applyAlignment="1">
      <alignment horizontal="center" vertical="center"/>
    </xf>
    <xf numFmtId="171" fontId="13" fillId="3" borderId="0" xfId="2" applyNumberFormat="1" applyFont="1" applyFill="1" applyAlignment="1">
      <alignment vertical="center"/>
    </xf>
    <xf numFmtId="171" fontId="19" fillId="0" borderId="0" xfId="2" applyNumberFormat="1" applyFont="1" applyAlignment="1">
      <alignment horizontal="center" vertical="center"/>
    </xf>
    <xf numFmtId="171" fontId="19" fillId="0" borderId="0" xfId="2" applyNumberFormat="1" applyFont="1" applyAlignment="1">
      <alignment vertical="center"/>
    </xf>
    <xf numFmtId="171" fontId="19" fillId="0" borderId="0" xfId="2" applyNumberFormat="1" applyFont="1" applyAlignment="1">
      <alignment horizontal="center"/>
    </xf>
    <xf numFmtId="171" fontId="19" fillId="0" borderId="0" xfId="2" applyNumberFormat="1" applyFont="1"/>
    <xf numFmtId="0" fontId="13" fillId="3" borderId="0" xfId="6" applyFont="1" applyFill="1" applyAlignment="1">
      <alignment horizontal="center" vertical="center"/>
    </xf>
    <xf numFmtId="0" fontId="15" fillId="3" borderId="15" xfId="6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5" fillId="3" borderId="15" xfId="6" applyFont="1" applyFill="1" applyBorder="1" applyAlignment="1">
      <alignment horizontal="center" vertical="center"/>
    </xf>
    <xf numFmtId="2" fontId="18" fillId="3" borderId="9" xfId="6" applyNumberFormat="1" applyFont="1" applyFill="1" applyBorder="1" applyAlignment="1">
      <alignment horizontal="center" vertical="center" wrapText="1"/>
    </xf>
    <xf numFmtId="2" fontId="22" fillId="3" borderId="9" xfId="6" applyNumberFormat="1" applyFont="1" applyFill="1" applyBorder="1" applyAlignment="1">
      <alignment horizontal="center" vertical="center" wrapText="1"/>
    </xf>
    <xf numFmtId="2" fontId="22" fillId="3" borderId="49" xfId="6" applyNumberFormat="1" applyFont="1" applyFill="1" applyBorder="1" applyAlignment="1">
      <alignment horizontal="center" vertical="center" wrapText="1"/>
    </xf>
    <xf numFmtId="171" fontId="18" fillId="3" borderId="9" xfId="2" applyNumberFormat="1" applyFont="1" applyFill="1" applyBorder="1" applyAlignment="1">
      <alignment vertical="center" wrapText="1"/>
    </xf>
    <xf numFmtId="173" fontId="18" fillId="3" borderId="9" xfId="3" applyNumberFormat="1" applyFont="1" applyFill="1" applyBorder="1" applyAlignment="1">
      <alignment vertical="center" wrapText="1"/>
    </xf>
    <xf numFmtId="0" fontId="15" fillId="3" borderId="56" xfId="6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/>
    </xf>
    <xf numFmtId="171" fontId="13" fillId="3" borderId="0" xfId="2" applyNumberFormat="1" applyFont="1" applyFill="1" applyAlignment="1">
      <alignment horizontal="center" vertical="center"/>
    </xf>
    <xf numFmtId="0" fontId="15" fillId="3" borderId="0" xfId="6" applyFont="1" applyFill="1" applyBorder="1" applyAlignment="1">
      <alignment horizontal="center" vertical="center"/>
    </xf>
    <xf numFmtId="10" fontId="17" fillId="0" borderId="9" xfId="20" applyNumberFormat="1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1" fontId="22" fillId="3" borderId="9" xfId="12" applyNumberFormat="1" applyFont="1" applyFill="1" applyBorder="1" applyAlignment="1" applyProtection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18" fillId="3" borderId="40" xfId="0" applyFont="1" applyFill="1" applyBorder="1" applyAlignment="1">
      <alignment horizontal="justify" vertical="center" wrapText="1"/>
    </xf>
    <xf numFmtId="0" fontId="18" fillId="3" borderId="45" xfId="0" applyFont="1" applyFill="1" applyBorder="1" applyAlignment="1">
      <alignment horizontal="justify" vertical="center" wrapText="1"/>
    </xf>
    <xf numFmtId="0" fontId="15" fillId="3" borderId="15" xfId="6" applyFont="1" applyFill="1" applyBorder="1" applyAlignment="1">
      <alignment horizontal="center" vertical="center"/>
    </xf>
    <xf numFmtId="0" fontId="13" fillId="3" borderId="0" xfId="6" applyFont="1" applyFill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9" fontId="5" fillId="0" borderId="0" xfId="20" applyFont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43" fontId="13" fillId="0" borderId="0" xfId="1" applyFont="1" applyAlignment="1">
      <alignment vertical="center"/>
    </xf>
    <xf numFmtId="168" fontId="13" fillId="3" borderId="0" xfId="21" applyFont="1" applyFill="1" applyAlignment="1">
      <alignment vertical="center"/>
    </xf>
    <xf numFmtId="171" fontId="19" fillId="0" borderId="9" xfId="2" applyNumberFormat="1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5" applyFont="1" applyBorder="1"/>
    <xf numFmtId="0" fontId="2" fillId="0" borderId="0" xfId="5" applyFont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 vertical="center"/>
    </xf>
    <xf numFmtId="2" fontId="19" fillId="0" borderId="0" xfId="0" applyNumberFormat="1" applyFont="1" applyAlignment="1">
      <alignment vertical="center"/>
    </xf>
    <xf numFmtId="171" fontId="19" fillId="0" borderId="0" xfId="2" applyNumberFormat="1" applyFont="1" applyBorder="1" applyAlignment="1">
      <alignment horizontal="center" vertical="center"/>
    </xf>
    <xf numFmtId="171" fontId="19" fillId="0" borderId="0" xfId="2" applyNumberFormat="1" applyFont="1" applyBorder="1" applyAlignment="1">
      <alignment vertical="center"/>
    </xf>
    <xf numFmtId="171" fontId="19" fillId="0" borderId="0" xfId="0" applyNumberFormat="1" applyFont="1" applyBorder="1" applyAlignment="1">
      <alignment vertical="center"/>
    </xf>
    <xf numFmtId="171" fontId="13" fillId="3" borderId="0" xfId="2" applyNumberFormat="1" applyFont="1" applyFill="1" applyBorder="1" applyAlignment="1">
      <alignment horizontal="center" vertical="center"/>
    </xf>
    <xf numFmtId="171" fontId="13" fillId="3" borderId="0" xfId="2" applyNumberFormat="1" applyFont="1" applyFill="1" applyBorder="1" applyAlignment="1">
      <alignment vertical="center"/>
    </xf>
    <xf numFmtId="169" fontId="19" fillId="0" borderId="0" xfId="0" applyNumberFormat="1" applyFont="1" applyBorder="1" applyAlignment="1">
      <alignment vertical="center"/>
    </xf>
    <xf numFmtId="2" fontId="3" fillId="0" borderId="37" xfId="0" applyNumberFormat="1" applyFont="1" applyFill="1" applyBorder="1" applyAlignment="1">
      <alignment horizontal="center" vertical="center"/>
    </xf>
    <xf numFmtId="43" fontId="17" fillId="0" borderId="45" xfId="1" applyFont="1" applyBorder="1" applyAlignment="1">
      <alignment horizontal="center" vertical="center" wrapText="1"/>
    </xf>
    <xf numFmtId="0" fontId="2" fillId="3" borderId="11" xfId="6" applyFont="1" applyFill="1" applyBorder="1" applyAlignment="1">
      <alignment vertical="center"/>
    </xf>
    <xf numFmtId="0" fontId="16" fillId="3" borderId="61" xfId="6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8" fillId="3" borderId="40" xfId="6" applyFont="1" applyFill="1" applyBorder="1" applyAlignment="1">
      <alignment horizontal="justify" vertical="center" wrapText="1"/>
    </xf>
    <xf numFmtId="0" fontId="18" fillId="3" borderId="45" xfId="6" applyFont="1" applyFill="1" applyBorder="1" applyAlignment="1">
      <alignment horizontal="justify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2" fillId="3" borderId="9" xfId="6" applyFill="1" applyBorder="1" applyAlignment="1">
      <alignment vertical="center"/>
    </xf>
    <xf numFmtId="0" fontId="17" fillId="0" borderId="40" xfId="6" applyFont="1" applyBorder="1" applyAlignment="1">
      <alignment vertical="center" wrapText="1"/>
    </xf>
    <xf numFmtId="0" fontId="17" fillId="0" borderId="50" xfId="6" applyFont="1" applyBorder="1" applyAlignment="1">
      <alignment vertical="center" wrapText="1"/>
    </xf>
    <xf numFmtId="0" fontId="17" fillId="0" borderId="45" xfId="6" applyFont="1" applyBorder="1" applyAlignment="1">
      <alignment vertical="center" wrapText="1"/>
    </xf>
    <xf numFmtId="10" fontId="17" fillId="0" borderId="9" xfId="20" applyNumberFormat="1" applyFont="1" applyBorder="1" applyAlignment="1">
      <alignment horizontal="center" vertical="center"/>
    </xf>
    <xf numFmtId="10" fontId="21" fillId="0" borderId="45" xfId="20" applyNumberFormat="1" applyFont="1" applyBorder="1" applyAlignment="1">
      <alignment horizontal="center" vertical="center" wrapText="1"/>
    </xf>
    <xf numFmtId="0" fontId="8" fillId="3" borderId="13" xfId="6" applyFont="1" applyFill="1" applyBorder="1" applyAlignment="1">
      <alignment vertical="center"/>
    </xf>
    <xf numFmtId="0" fontId="8" fillId="3" borderId="14" xfId="6" applyFont="1" applyFill="1" applyBorder="1" applyAlignment="1">
      <alignment vertical="center"/>
    </xf>
    <xf numFmtId="0" fontId="16" fillId="3" borderId="51" xfId="6" applyFont="1" applyFill="1" applyBorder="1" applyAlignment="1">
      <alignment vertical="center"/>
    </xf>
    <xf numFmtId="0" fontId="16" fillId="3" borderId="61" xfId="6" applyFont="1" applyFill="1" applyBorder="1" applyAlignment="1">
      <alignment vertical="center"/>
    </xf>
    <xf numFmtId="0" fontId="16" fillId="3" borderId="0" xfId="6" applyFont="1" applyFill="1" applyBorder="1" applyAlignment="1">
      <alignment vertical="center"/>
    </xf>
    <xf numFmtId="0" fontId="8" fillId="3" borderId="0" xfId="6" applyFont="1" applyFill="1" applyBorder="1" applyAlignment="1">
      <alignment vertical="center"/>
    </xf>
    <xf numFmtId="168" fontId="17" fillId="0" borderId="45" xfId="21" applyFont="1" applyBorder="1" applyAlignment="1">
      <alignment vertical="center" wrapText="1"/>
    </xf>
    <xf numFmtId="168" fontId="17" fillId="0" borderId="9" xfId="21" applyFont="1" applyBorder="1" applyAlignment="1">
      <alignment vertical="center" wrapText="1"/>
    </xf>
    <xf numFmtId="0" fontId="8" fillId="3" borderId="0" xfId="6" applyFont="1" applyFill="1" applyBorder="1" applyAlignment="1">
      <alignment horizontal="center" vertical="center"/>
    </xf>
    <xf numFmtId="0" fontId="16" fillId="3" borderId="0" xfId="6" applyFont="1" applyFill="1" applyBorder="1" applyAlignment="1">
      <alignment horizontal="center" vertical="center"/>
    </xf>
    <xf numFmtId="43" fontId="2" fillId="3" borderId="0" xfId="1" applyFont="1" applyFill="1" applyBorder="1" applyAlignment="1">
      <alignment horizontal="center" vertical="center"/>
    </xf>
    <xf numFmtId="0" fontId="2" fillId="3" borderId="0" xfId="6" applyFont="1" applyFill="1" applyBorder="1" applyAlignment="1">
      <alignment vertical="center"/>
    </xf>
    <xf numFmtId="43" fontId="16" fillId="3" borderId="0" xfId="1" applyFont="1" applyFill="1" applyBorder="1" applyAlignment="1">
      <alignment horizontal="center" vertical="center"/>
    </xf>
    <xf numFmtId="0" fontId="7" fillId="3" borderId="0" xfId="6" applyFont="1" applyFill="1" applyBorder="1" applyAlignment="1">
      <alignment vertical="center"/>
    </xf>
    <xf numFmtId="0" fontId="15" fillId="3" borderId="0" xfId="6" applyFont="1" applyFill="1" applyBorder="1" applyAlignment="1">
      <alignment vertical="center"/>
    </xf>
    <xf numFmtId="0" fontId="16" fillId="3" borderId="11" xfId="6" applyFont="1" applyFill="1" applyBorder="1" applyAlignment="1">
      <alignment vertical="center"/>
    </xf>
    <xf numFmtId="0" fontId="8" fillId="3" borderId="11" xfId="6" applyFont="1" applyFill="1" applyBorder="1" applyAlignment="1">
      <alignment vertical="center"/>
    </xf>
    <xf numFmtId="0" fontId="16" fillId="3" borderId="13" xfId="6" applyFont="1" applyFill="1" applyBorder="1" applyAlignment="1">
      <alignment vertical="center"/>
    </xf>
    <xf numFmtId="0" fontId="16" fillId="3" borderId="14" xfId="6" applyFont="1" applyFill="1" applyBorder="1" applyAlignment="1">
      <alignment vertical="center"/>
    </xf>
    <xf numFmtId="0" fontId="19" fillId="0" borderId="49" xfId="0" applyFont="1" applyBorder="1" applyAlignment="1">
      <alignment horizontal="center" vertical="center"/>
    </xf>
    <xf numFmtId="43" fontId="17" fillId="0" borderId="40" xfId="1" applyFont="1" applyBorder="1" applyAlignment="1">
      <alignment vertical="center" wrapText="1"/>
    </xf>
    <xf numFmtId="0" fontId="14" fillId="3" borderId="51" xfId="6" applyFont="1" applyFill="1" applyBorder="1" applyAlignment="1">
      <alignment horizontal="center" vertical="center"/>
    </xf>
    <xf numFmtId="0" fontId="14" fillId="3" borderId="51" xfId="6" applyNumberFormat="1" applyFont="1" applyFill="1" applyBorder="1" applyAlignment="1">
      <alignment horizontal="center" vertical="center"/>
    </xf>
    <xf numFmtId="168" fontId="19" fillId="0" borderId="9" xfId="21" applyFont="1" applyBorder="1" applyAlignment="1">
      <alignment vertical="center"/>
    </xf>
    <xf numFmtId="168" fontId="5" fillId="0" borderId="0" xfId="21" applyFont="1"/>
    <xf numFmtId="168" fontId="19" fillId="0" borderId="9" xfId="21" applyFont="1" applyBorder="1" applyAlignment="1">
      <alignment horizontal="center" vertical="center"/>
    </xf>
    <xf numFmtId="168" fontId="5" fillId="0" borderId="0" xfId="21" applyFont="1" applyAlignment="1">
      <alignment vertical="center"/>
    </xf>
    <xf numFmtId="175" fontId="3" fillId="0" borderId="1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5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71" fontId="19" fillId="0" borderId="0" xfId="2" applyNumberFormat="1" applyFont="1" applyFill="1" applyBorder="1" applyAlignment="1">
      <alignment horizontal="center" vertical="center"/>
    </xf>
    <xf numFmtId="171" fontId="19" fillId="0" borderId="0" xfId="2" applyNumberFormat="1" applyFont="1" applyFill="1" applyBorder="1" applyAlignment="1">
      <alignment vertical="center"/>
    </xf>
    <xf numFmtId="168" fontId="5" fillId="0" borderId="0" xfId="21" applyFont="1" applyFill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9" fillId="0" borderId="10" xfId="0" applyFont="1" applyBorder="1" applyAlignment="1">
      <alignment vertical="center"/>
    </xf>
    <xf numFmtId="0" fontId="19" fillId="5" borderId="0" xfId="0" applyFont="1" applyFill="1" applyBorder="1" applyAlignment="1">
      <alignment horizontal="center" vertical="center"/>
    </xf>
    <xf numFmtId="171" fontId="10" fillId="0" borderId="9" xfId="2" applyNumberFormat="1" applyFont="1" applyFill="1" applyBorder="1" applyAlignment="1">
      <alignment horizontal="center" vertical="center"/>
    </xf>
    <xf numFmtId="171" fontId="2" fillId="0" borderId="9" xfId="2" applyNumberFormat="1" applyFont="1" applyFill="1" applyBorder="1" applyAlignment="1">
      <alignment horizontal="center" vertical="center"/>
    </xf>
    <xf numFmtId="171" fontId="10" fillId="0" borderId="57" xfId="2" applyNumberFormat="1" applyFont="1" applyFill="1" applyBorder="1" applyAlignment="1">
      <alignment horizontal="center" vertical="center"/>
    </xf>
    <xf numFmtId="0" fontId="14" fillId="3" borderId="9" xfId="6" applyFont="1" applyFill="1" applyBorder="1" applyAlignment="1">
      <alignment vertical="center" wrapText="1"/>
    </xf>
    <xf numFmtId="43" fontId="15" fillId="0" borderId="40" xfId="1" applyFont="1" applyBorder="1" applyAlignment="1">
      <alignment vertical="center" wrapText="1"/>
    </xf>
    <xf numFmtId="168" fontId="15" fillId="0" borderId="9" xfId="21" applyFont="1" applyBorder="1" applyAlignment="1">
      <alignment vertical="center" wrapText="1"/>
    </xf>
    <xf numFmtId="0" fontId="15" fillId="0" borderId="40" xfId="6" applyFont="1" applyBorder="1" applyAlignment="1">
      <alignment vertical="center" wrapText="1"/>
    </xf>
    <xf numFmtId="0" fontId="15" fillId="0" borderId="45" xfId="6" applyFont="1" applyBorder="1" applyAlignment="1">
      <alignment vertical="center" wrapText="1"/>
    </xf>
    <xf numFmtId="168" fontId="15" fillId="0" borderId="45" xfId="21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2" fillId="0" borderId="52" xfId="5" applyFont="1" applyBorder="1"/>
    <xf numFmtId="0" fontId="2" fillId="0" borderId="56" xfId="5" applyFont="1" applyBorder="1"/>
    <xf numFmtId="0" fontId="2" fillId="0" borderId="19" xfId="5" applyFont="1" applyBorder="1"/>
    <xf numFmtId="0" fontId="2" fillId="0" borderId="22" xfId="5" applyFont="1" applyBorder="1"/>
    <xf numFmtId="0" fontId="5" fillId="0" borderId="0" xfId="0" applyFont="1"/>
    <xf numFmtId="1" fontId="10" fillId="0" borderId="8" xfId="0" applyNumberFormat="1" applyFont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/>
    </xf>
    <xf numFmtId="0" fontId="15" fillId="3" borderId="15" xfId="6" applyFont="1" applyFill="1" applyBorder="1" applyAlignment="1">
      <alignment horizontal="center" vertical="center"/>
    </xf>
    <xf numFmtId="0" fontId="18" fillId="3" borderId="9" xfId="6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171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 applyBorder="1" applyAlignment="1">
      <alignment vertical="center"/>
    </xf>
    <xf numFmtId="0" fontId="19" fillId="0" borderId="9" xfId="0" applyFont="1" applyBorder="1" applyAlignment="1">
      <alignment horizontal="center" vertical="center"/>
    </xf>
    <xf numFmtId="0" fontId="13" fillId="3" borderId="0" xfId="6" applyFont="1" applyFill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2" fontId="18" fillId="3" borderId="9" xfId="6" applyNumberFormat="1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/>
    </xf>
    <xf numFmtId="0" fontId="15" fillId="3" borderId="0" xfId="6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5" applyFont="1" applyBorder="1"/>
    <xf numFmtId="0" fontId="2" fillId="0" borderId="0" xfId="5" applyFont="1" applyBorder="1" applyAlignment="1">
      <alignment horizontal="center"/>
    </xf>
    <xf numFmtId="0" fontId="19" fillId="0" borderId="0" xfId="0" applyFont="1" applyFill="1" applyAlignment="1">
      <alignment horizontal="center" vertical="center"/>
    </xf>
    <xf numFmtId="2" fontId="19" fillId="0" borderId="0" xfId="0" applyNumberFormat="1" applyFont="1" applyAlignment="1">
      <alignment vertical="center"/>
    </xf>
    <xf numFmtId="0" fontId="18" fillId="3" borderId="40" xfId="6" applyFont="1" applyFill="1" applyBorder="1" applyAlignment="1">
      <alignment horizontal="justify" vertical="center" wrapText="1"/>
    </xf>
    <xf numFmtId="0" fontId="18" fillId="3" borderId="45" xfId="6" applyFont="1" applyFill="1" applyBorder="1" applyAlignment="1">
      <alignment horizontal="justify" vertical="center" wrapText="1"/>
    </xf>
    <xf numFmtId="10" fontId="21" fillId="0" borderId="9" xfId="20" applyNumberFormat="1" applyFont="1" applyBorder="1" applyAlignment="1">
      <alignment horizontal="center" vertical="center" wrapText="1"/>
    </xf>
    <xf numFmtId="168" fontId="17" fillId="0" borderId="9" xfId="21" applyFont="1" applyBorder="1" applyAlignment="1">
      <alignment vertical="center" wrapText="1"/>
    </xf>
    <xf numFmtId="168" fontId="19" fillId="0" borderId="9" xfId="21" applyFont="1" applyBorder="1" applyAlignment="1">
      <alignment vertical="center"/>
    </xf>
    <xf numFmtId="168" fontId="19" fillId="0" borderId="9" xfId="21" applyFont="1" applyBorder="1" applyAlignment="1">
      <alignment horizontal="center" vertical="center"/>
    </xf>
    <xf numFmtId="168" fontId="5" fillId="0" borderId="0" xfId="21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171" fontId="10" fillId="0" borderId="9" xfId="2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1" fontId="10" fillId="0" borderId="8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15" fillId="0" borderId="40" xfId="1" applyFont="1" applyBorder="1" applyAlignment="1">
      <alignment horizontal="justify" vertical="center" wrapText="1"/>
    </xf>
    <xf numFmtId="168" fontId="15" fillId="0" borderId="9" xfId="21" applyFont="1" applyBorder="1" applyAlignment="1">
      <alignment horizontal="justify" vertical="center" wrapText="1"/>
    </xf>
    <xf numFmtId="165" fontId="13" fillId="3" borderId="0" xfId="3" applyFont="1" applyFill="1" applyAlignment="1">
      <alignment vertical="center"/>
    </xf>
    <xf numFmtId="165" fontId="13" fillId="3" borderId="0" xfId="6" applyNumberFormat="1" applyFont="1" applyFill="1" applyAlignment="1">
      <alignment vertical="center"/>
    </xf>
    <xf numFmtId="10" fontId="13" fillId="3" borderId="0" xfId="20" applyNumberFormat="1" applyFont="1" applyFill="1" applyAlignment="1">
      <alignment horizontal="center" vertical="center"/>
    </xf>
    <xf numFmtId="173" fontId="18" fillId="0" borderId="9" xfId="3" applyNumberFormat="1" applyFont="1" applyFill="1" applyBorder="1" applyAlignment="1">
      <alignment vertical="center" wrapText="1"/>
    </xf>
    <xf numFmtId="0" fontId="18" fillId="0" borderId="9" xfId="6" applyFont="1" applyFill="1" applyBorder="1" applyAlignment="1">
      <alignment horizontal="center" vertical="center" wrapText="1"/>
    </xf>
    <xf numFmtId="0" fontId="18" fillId="3" borderId="40" xfId="6" applyFont="1" applyFill="1" applyBorder="1" applyAlignment="1">
      <alignment horizontal="justify" vertical="center" wrapText="1"/>
    </xf>
    <xf numFmtId="0" fontId="18" fillId="3" borderId="45" xfId="6" applyFont="1" applyFill="1" applyBorder="1" applyAlignment="1">
      <alignment horizontal="justify" vertical="center" wrapText="1"/>
    </xf>
    <xf numFmtId="171" fontId="18" fillId="0" borderId="9" xfId="2" applyNumberFormat="1" applyFont="1" applyFill="1" applyBorder="1" applyAlignment="1">
      <alignment vertical="center" wrapText="1"/>
    </xf>
    <xf numFmtId="0" fontId="28" fillId="0" borderId="0" xfId="0" applyFont="1" applyAlignment="1">
      <alignment horizontal="center" vertical="center"/>
    </xf>
    <xf numFmtId="165" fontId="28" fillId="0" borderId="0" xfId="3" applyFont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2" fontId="29" fillId="0" borderId="9" xfId="0" applyNumberFormat="1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165" fontId="29" fillId="0" borderId="9" xfId="3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171" fontId="28" fillId="0" borderId="9" xfId="2" applyNumberFormat="1" applyFont="1" applyFill="1" applyBorder="1" applyAlignment="1">
      <alignment horizontal="center" vertical="center"/>
    </xf>
    <xf numFmtId="165" fontId="28" fillId="0" borderId="9" xfId="3" applyFont="1" applyBorder="1" applyAlignment="1">
      <alignment horizontal="center" vertical="center"/>
    </xf>
    <xf numFmtId="2" fontId="28" fillId="0" borderId="0" xfId="0" applyNumberFormat="1" applyFont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171" fontId="29" fillId="0" borderId="9" xfId="2" applyNumberFormat="1" applyFont="1" applyBorder="1" applyAlignment="1">
      <alignment horizontal="center" vertical="center"/>
    </xf>
    <xf numFmtId="165" fontId="29" fillId="0" borderId="9" xfId="3" applyFont="1" applyBorder="1" applyAlignment="1">
      <alignment horizontal="center" vertical="center"/>
    </xf>
    <xf numFmtId="10" fontId="7" fillId="0" borderId="9" xfId="20" applyNumberFormat="1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/>
    </xf>
    <xf numFmtId="2" fontId="21" fillId="0" borderId="9" xfId="2" applyNumberFormat="1" applyFont="1" applyBorder="1" applyAlignment="1">
      <alignment horizontal="center" vertical="center" wrapText="1"/>
    </xf>
    <xf numFmtId="0" fontId="28" fillId="5" borderId="9" xfId="0" applyFont="1" applyFill="1" applyBorder="1" applyAlignment="1">
      <alignment horizontal="center" vertical="center"/>
    </xf>
    <xf numFmtId="0" fontId="28" fillId="5" borderId="43" xfId="0" applyFont="1" applyFill="1" applyBorder="1" applyAlignment="1">
      <alignment horizontal="center" vertical="center"/>
    </xf>
    <xf numFmtId="165" fontId="28" fillId="0" borderId="9" xfId="0" applyNumberFormat="1" applyFont="1" applyBorder="1" applyAlignment="1">
      <alignment horizontal="center" vertical="center"/>
    </xf>
    <xf numFmtId="173" fontId="28" fillId="0" borderId="0" xfId="3" applyNumberFormat="1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173" fontId="28" fillId="0" borderId="57" xfId="3" applyNumberFormat="1" applyFont="1" applyBorder="1" applyAlignment="1">
      <alignment horizontal="center" vertical="center"/>
    </xf>
    <xf numFmtId="0" fontId="28" fillId="0" borderId="0" xfId="0" applyFont="1" applyAlignment="1">
      <alignment horizontal="justify" vertical="center"/>
    </xf>
    <xf numFmtId="173" fontId="28" fillId="0" borderId="0" xfId="3" applyNumberFormat="1" applyFont="1" applyBorder="1" applyAlignment="1">
      <alignment horizontal="justify" vertical="center"/>
    </xf>
    <xf numFmtId="0" fontId="29" fillId="0" borderId="2" xfId="0" applyFont="1" applyBorder="1" applyAlignment="1">
      <alignment horizontal="center" vertical="center" wrapText="1"/>
    </xf>
    <xf numFmtId="168" fontId="29" fillId="0" borderId="41" xfId="21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171" fontId="28" fillId="5" borderId="9" xfId="2" applyNumberFormat="1" applyFont="1" applyFill="1" applyBorder="1" applyAlignment="1">
      <alignment horizontal="center" vertical="center"/>
    </xf>
    <xf numFmtId="165" fontId="28" fillId="5" borderId="9" xfId="3" applyFont="1" applyFill="1" applyBorder="1" applyAlignment="1">
      <alignment horizontal="center" vertical="center"/>
    </xf>
    <xf numFmtId="0" fontId="31" fillId="0" borderId="0" xfId="0" applyFont="1" applyAlignment="1">
      <alignment vertical="center"/>
    </xf>
    <xf numFmtId="171" fontId="31" fillId="0" borderId="0" xfId="0" applyNumberFormat="1" applyFont="1" applyAlignment="1">
      <alignment vertical="center"/>
    </xf>
    <xf numFmtId="0" fontId="31" fillId="0" borderId="0" xfId="0" applyFont="1" applyFill="1" applyAlignment="1">
      <alignment horizontal="center" vertical="center"/>
    </xf>
    <xf numFmtId="0" fontId="31" fillId="0" borderId="0" xfId="0" applyFont="1"/>
    <xf numFmtId="0" fontId="31" fillId="0" borderId="0" xfId="0" applyFont="1" applyFill="1" applyAlignment="1">
      <alignment horizontal="center"/>
    </xf>
    <xf numFmtId="0" fontId="5" fillId="0" borderId="3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2" fillId="5" borderId="9" xfId="0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0" fontId="32" fillId="5" borderId="43" xfId="0" applyFont="1" applyFill="1" applyBorder="1" applyAlignment="1">
      <alignment horizontal="center" vertical="center"/>
    </xf>
    <xf numFmtId="49" fontId="6" fillId="0" borderId="0" xfId="5" applyNumberFormat="1" applyFont="1" applyBorder="1" applyAlignment="1">
      <alignment horizontal="center" vertical="center" wrapText="1"/>
    </xf>
    <xf numFmtId="165" fontId="29" fillId="0" borderId="0" xfId="3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65" fontId="29" fillId="6" borderId="9" xfId="3" applyFont="1" applyFill="1" applyBorder="1" applyAlignment="1">
      <alignment horizontal="center" vertical="center" wrapText="1"/>
    </xf>
    <xf numFmtId="165" fontId="27" fillId="6" borderId="9" xfId="3" applyFont="1" applyFill="1" applyBorder="1" applyAlignment="1">
      <alignment horizontal="center" vertical="center"/>
    </xf>
    <xf numFmtId="165" fontId="35" fillId="8" borderId="9" xfId="79" applyFont="1" applyFill="1" applyBorder="1" applyAlignment="1">
      <alignment vertical="center"/>
    </xf>
    <xf numFmtId="165" fontId="33" fillId="8" borderId="9" xfId="79" applyFont="1" applyFill="1" applyBorder="1" applyAlignment="1">
      <alignment vertical="center"/>
    </xf>
    <xf numFmtId="164" fontId="3" fillId="9" borderId="60" xfId="0" applyNumberFormat="1" applyFont="1" applyFill="1" applyBorder="1" applyAlignment="1">
      <alignment vertical="center" wrapText="1"/>
    </xf>
    <xf numFmtId="0" fontId="3" fillId="3" borderId="0" xfId="0" applyFont="1" applyFill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41" fontId="3" fillId="0" borderId="9" xfId="2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41" fontId="3" fillId="0" borderId="57" xfId="2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41" fontId="3" fillId="0" borderId="57" xfId="2" applyFont="1" applyBorder="1" applyAlignment="1">
      <alignment horizontal="left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vertical="center" wrapText="1"/>
    </xf>
    <xf numFmtId="41" fontId="3" fillId="5" borderId="60" xfId="0" applyNumberFormat="1" applyFont="1" applyFill="1" applyBorder="1" applyAlignment="1">
      <alignment horizontal="justify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justify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1" fontId="3" fillId="0" borderId="9" xfId="2" applyFont="1" applyBorder="1" applyAlignment="1">
      <alignment horizontal="center" vertical="center" wrapText="1"/>
    </xf>
    <xf numFmtId="164" fontId="3" fillId="0" borderId="57" xfId="0" applyNumberFormat="1" applyFont="1" applyBorder="1" applyAlignment="1">
      <alignment horizontal="right" vertical="center" wrapText="1"/>
    </xf>
    <xf numFmtId="0" fontId="3" fillId="5" borderId="18" xfId="0" applyFont="1" applyFill="1" applyBorder="1" applyAlignment="1">
      <alignment horizontal="center" vertical="center" wrapText="1"/>
    </xf>
    <xf numFmtId="164" fontId="3" fillId="5" borderId="60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41" xfId="0" applyNumberFormat="1" applyFont="1" applyBorder="1" applyAlignment="1">
      <alignment horizontal="center" vertical="center" wrapText="1"/>
    </xf>
    <xf numFmtId="164" fontId="3" fillId="0" borderId="41" xfId="0" applyNumberFormat="1" applyFont="1" applyBorder="1" applyAlignment="1">
      <alignment vertical="center" wrapText="1"/>
    </xf>
    <xf numFmtId="164" fontId="3" fillId="0" borderId="57" xfId="0" applyNumberFormat="1" applyFont="1" applyBorder="1" applyAlignment="1">
      <alignment vertical="center" wrapText="1"/>
    </xf>
    <xf numFmtId="9" fontId="3" fillId="0" borderId="9" xfId="0" applyNumberFormat="1" applyFont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29" fillId="3" borderId="50" xfId="0" applyFont="1" applyFill="1" applyBorder="1" applyAlignment="1">
      <alignment horizontal="center" vertical="center"/>
    </xf>
    <xf numFmtId="165" fontId="29" fillId="3" borderId="50" xfId="79" applyFont="1" applyFill="1" applyBorder="1" applyAlignment="1">
      <alignment vertical="center"/>
    </xf>
    <xf numFmtId="164" fontId="27" fillId="8" borderId="9" xfId="79" applyNumberFormat="1" applyFont="1" applyFill="1" applyBorder="1" applyAlignment="1">
      <alignment vertical="center"/>
    </xf>
    <xf numFmtId="165" fontId="27" fillId="6" borderId="43" xfId="3" applyFont="1" applyFill="1" applyBorder="1" applyAlignment="1">
      <alignment horizontal="center" vertical="center"/>
    </xf>
    <xf numFmtId="165" fontId="27" fillId="6" borderId="49" xfId="3" applyFont="1" applyFill="1" applyBorder="1" applyAlignment="1">
      <alignment horizontal="center" vertical="center"/>
    </xf>
    <xf numFmtId="165" fontId="27" fillId="10" borderId="64" xfId="3" applyFont="1" applyFill="1" applyBorder="1" applyAlignment="1">
      <alignment horizontal="center" vertical="center"/>
    </xf>
    <xf numFmtId="165" fontId="33" fillId="7" borderId="65" xfId="3" applyFont="1" applyFill="1" applyBorder="1" applyAlignment="1">
      <alignment horizontal="center" vertical="center"/>
    </xf>
    <xf numFmtId="165" fontId="33" fillId="7" borderId="66" xfId="3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4" fontId="36" fillId="7" borderId="67" xfId="0" applyNumberFormat="1" applyFont="1" applyFill="1" applyBorder="1" applyAlignment="1">
      <alignment horizontal="center" vertical="center"/>
    </xf>
    <xf numFmtId="0" fontId="14" fillId="3" borderId="43" xfId="6" applyFont="1" applyFill="1" applyBorder="1" applyAlignment="1">
      <alignment horizontal="center" vertical="center" wrapText="1"/>
    </xf>
    <xf numFmtId="0" fontId="14" fillId="3" borderId="49" xfId="6" applyFont="1" applyFill="1" applyBorder="1" applyAlignment="1">
      <alignment horizontal="center" vertical="center" wrapText="1"/>
    </xf>
    <xf numFmtId="0" fontId="18" fillId="3" borderId="40" xfId="6" applyFont="1" applyFill="1" applyBorder="1" applyAlignment="1">
      <alignment horizontal="justify" vertical="center" wrapText="1"/>
    </xf>
    <xf numFmtId="0" fontId="18" fillId="3" borderId="45" xfId="6" applyFont="1" applyFill="1" applyBorder="1" applyAlignment="1">
      <alignment horizontal="justify" vertical="center" wrapText="1"/>
    </xf>
    <xf numFmtId="173" fontId="17" fillId="0" borderId="40" xfId="11" applyNumberFormat="1" applyFont="1" applyFill="1" applyBorder="1" applyAlignment="1">
      <alignment horizontal="center" vertical="center" wrapText="1"/>
    </xf>
    <xf numFmtId="173" fontId="17" fillId="0" borderId="45" xfId="11" applyNumberFormat="1" applyFont="1" applyFill="1" applyBorder="1" applyAlignment="1">
      <alignment horizontal="center" vertical="center" wrapText="1"/>
    </xf>
    <xf numFmtId="0" fontId="22" fillId="3" borderId="9" xfId="6" applyFont="1" applyFill="1" applyBorder="1" applyAlignment="1">
      <alignment horizontal="justify" vertical="center" wrapText="1"/>
    </xf>
    <xf numFmtId="0" fontId="22" fillId="3" borderId="40" xfId="6" applyFont="1" applyFill="1" applyBorder="1" applyAlignment="1">
      <alignment horizontal="justify" vertical="center" wrapText="1"/>
    </xf>
    <xf numFmtId="0" fontId="22" fillId="3" borderId="45" xfId="6" applyFont="1" applyFill="1" applyBorder="1" applyAlignment="1">
      <alignment horizontal="justify" vertical="center" wrapText="1"/>
    </xf>
    <xf numFmtId="0" fontId="17" fillId="3" borderId="40" xfId="6" applyFont="1" applyFill="1" applyBorder="1" applyAlignment="1">
      <alignment horizontal="center" vertical="center" wrapText="1"/>
    </xf>
    <xf numFmtId="0" fontId="17" fillId="3" borderId="50" xfId="6" applyFont="1" applyFill="1" applyBorder="1" applyAlignment="1">
      <alignment horizontal="center" vertical="center" wrapText="1"/>
    </xf>
    <xf numFmtId="0" fontId="17" fillId="3" borderId="45" xfId="6" applyFont="1" applyFill="1" applyBorder="1" applyAlignment="1">
      <alignment horizontal="center" vertical="center" wrapText="1"/>
    </xf>
    <xf numFmtId="173" fontId="17" fillId="0" borderId="9" xfId="11" applyNumberFormat="1" applyFont="1" applyFill="1" applyBorder="1" applyAlignment="1">
      <alignment horizontal="center" vertical="center" wrapText="1"/>
    </xf>
    <xf numFmtId="49" fontId="26" fillId="0" borderId="9" xfId="5" applyNumberFormat="1" applyFont="1" applyBorder="1" applyAlignment="1">
      <alignment horizontal="center" vertical="center" wrapText="1"/>
    </xf>
    <xf numFmtId="49" fontId="21" fillId="0" borderId="40" xfId="5" applyNumberFormat="1" applyFont="1" applyBorder="1" applyAlignment="1">
      <alignment horizontal="center" vertical="center" wrapText="1"/>
    </xf>
    <xf numFmtId="49" fontId="21" fillId="0" borderId="50" xfId="5" applyNumberFormat="1" applyFont="1" applyBorder="1" applyAlignment="1">
      <alignment horizontal="center" vertical="center" wrapText="1"/>
    </xf>
    <xf numFmtId="49" fontId="21" fillId="0" borderId="45" xfId="5" applyNumberFormat="1" applyFont="1" applyBorder="1" applyAlignment="1">
      <alignment horizontal="center" vertical="center" wrapText="1"/>
    </xf>
    <xf numFmtId="173" fontId="14" fillId="0" borderId="9" xfId="11" applyNumberFormat="1" applyFont="1" applyFill="1" applyBorder="1" applyAlignment="1">
      <alignment horizontal="center" vertical="center" wrapText="1"/>
    </xf>
    <xf numFmtId="0" fontId="18" fillId="3" borderId="40" xfId="6" applyFont="1" applyFill="1" applyBorder="1" applyAlignment="1">
      <alignment horizontal="left" vertical="center" wrapText="1"/>
    </xf>
    <xf numFmtId="0" fontId="18" fillId="3" borderId="45" xfId="6" applyFont="1" applyFill="1" applyBorder="1" applyAlignment="1">
      <alignment horizontal="left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49" fontId="21" fillId="0" borderId="9" xfId="5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0" fontId="17" fillId="0" borderId="9" xfId="11" applyNumberFormat="1" applyFont="1" applyFill="1" applyBorder="1" applyAlignment="1">
      <alignment horizontal="center" vertical="center" wrapText="1"/>
    </xf>
    <xf numFmtId="173" fontId="17" fillId="0" borderId="9" xfId="3" applyNumberFormat="1" applyFont="1" applyBorder="1" applyAlignment="1">
      <alignment horizontal="center" vertical="center" wrapText="1"/>
    </xf>
    <xf numFmtId="0" fontId="17" fillId="0" borderId="40" xfId="6" applyFont="1" applyBorder="1" applyAlignment="1">
      <alignment horizontal="center" vertical="center" wrapText="1"/>
    </xf>
    <xf numFmtId="0" fontId="17" fillId="0" borderId="50" xfId="6" applyFont="1" applyBorder="1" applyAlignment="1">
      <alignment horizontal="center" vertical="center" wrapText="1"/>
    </xf>
    <xf numFmtId="0" fontId="17" fillId="0" borderId="45" xfId="6" applyFont="1" applyBorder="1" applyAlignment="1">
      <alignment horizontal="center" vertical="center" wrapText="1"/>
    </xf>
    <xf numFmtId="173" fontId="17" fillId="0" borderId="40" xfId="3" applyNumberFormat="1" applyFont="1" applyBorder="1" applyAlignment="1">
      <alignment horizontal="center" vertical="center" wrapText="1"/>
    </xf>
    <xf numFmtId="173" fontId="17" fillId="0" borderId="45" xfId="3" applyNumberFormat="1" applyFont="1" applyBorder="1" applyAlignment="1">
      <alignment horizontal="center" vertical="center" wrapText="1"/>
    </xf>
    <xf numFmtId="0" fontId="18" fillId="0" borderId="40" xfId="6" applyFont="1" applyFill="1" applyBorder="1" applyAlignment="1">
      <alignment horizontal="justify" vertical="center" wrapText="1"/>
    </xf>
    <xf numFmtId="0" fontId="18" fillId="0" borderId="45" xfId="6" applyFont="1" applyFill="1" applyBorder="1" applyAlignment="1">
      <alignment horizontal="justify" vertical="center" wrapText="1"/>
    </xf>
    <xf numFmtId="0" fontId="17" fillId="3" borderId="56" xfId="6" applyFont="1" applyFill="1" applyBorder="1" applyAlignment="1">
      <alignment horizontal="center" vertical="center" wrapText="1"/>
    </xf>
    <xf numFmtId="0" fontId="17" fillId="3" borderId="51" xfId="6" applyFont="1" applyFill="1" applyBorder="1" applyAlignment="1">
      <alignment horizontal="center" vertical="center" wrapText="1"/>
    </xf>
    <xf numFmtId="0" fontId="17" fillId="3" borderId="61" xfId="6" applyFont="1" applyFill="1" applyBorder="1" applyAlignment="1">
      <alignment horizontal="center" vertical="center" wrapText="1"/>
    </xf>
    <xf numFmtId="0" fontId="17" fillId="3" borderId="15" xfId="6" applyFont="1" applyFill="1" applyBorder="1" applyAlignment="1">
      <alignment horizontal="center" vertical="center" wrapText="1"/>
    </xf>
    <xf numFmtId="0" fontId="17" fillId="3" borderId="0" xfId="6" applyFont="1" applyFill="1" applyBorder="1" applyAlignment="1">
      <alignment horizontal="center" vertical="center" wrapText="1"/>
    </xf>
    <xf numFmtId="0" fontId="17" fillId="3" borderId="11" xfId="6" applyFont="1" applyFill="1" applyBorder="1" applyAlignment="1">
      <alignment horizontal="center" vertical="center" wrapText="1"/>
    </xf>
    <xf numFmtId="0" fontId="17" fillId="3" borderId="0" xfId="6" applyFont="1" applyFill="1" applyAlignment="1">
      <alignment horizontal="center" vertical="center" wrapText="1"/>
    </xf>
    <xf numFmtId="0" fontId="18" fillId="0" borderId="40" xfId="6" applyFont="1" applyFill="1" applyBorder="1" applyAlignment="1">
      <alignment horizontal="left" vertical="center" wrapText="1"/>
    </xf>
    <xf numFmtId="0" fontId="18" fillId="0" borderId="45" xfId="6" applyFont="1" applyFill="1" applyBorder="1" applyAlignment="1">
      <alignment horizontal="left" vertical="center" wrapText="1"/>
    </xf>
    <xf numFmtId="0" fontId="22" fillId="3" borderId="40" xfId="6" applyFont="1" applyFill="1" applyBorder="1" applyAlignment="1">
      <alignment horizontal="left" vertical="center" wrapText="1"/>
    </xf>
    <xf numFmtId="0" fontId="22" fillId="3" borderId="45" xfId="6" applyFont="1" applyFill="1" applyBorder="1" applyAlignment="1">
      <alignment horizontal="left" vertical="center" wrapText="1"/>
    </xf>
    <xf numFmtId="0" fontId="17" fillId="3" borderId="12" xfId="6" applyFont="1" applyFill="1" applyBorder="1" applyAlignment="1">
      <alignment horizontal="center" vertical="center" wrapText="1"/>
    </xf>
    <xf numFmtId="0" fontId="17" fillId="3" borderId="61" xfId="21" applyNumberFormat="1" applyFont="1" applyFill="1" applyBorder="1" applyAlignment="1">
      <alignment horizontal="center" vertical="center" wrapText="1"/>
    </xf>
    <xf numFmtId="0" fontId="17" fillId="3" borderId="14" xfId="21" applyNumberFormat="1" applyFont="1" applyFill="1" applyBorder="1" applyAlignment="1">
      <alignment horizontal="center" vertical="center" wrapText="1"/>
    </xf>
    <xf numFmtId="43" fontId="17" fillId="3" borderId="56" xfId="1" applyFont="1" applyFill="1" applyBorder="1" applyAlignment="1">
      <alignment horizontal="center" vertical="center" wrapText="1"/>
    </xf>
    <xf numFmtId="43" fontId="17" fillId="3" borderId="12" xfId="1" applyFont="1" applyFill="1" applyBorder="1" applyAlignment="1">
      <alignment horizontal="center" vertical="center" wrapText="1"/>
    </xf>
    <xf numFmtId="0" fontId="17" fillId="3" borderId="43" xfId="6" applyFont="1" applyFill="1" applyBorder="1" applyAlignment="1">
      <alignment horizontal="center" vertical="center" wrapText="1"/>
    </xf>
    <xf numFmtId="0" fontId="17" fillId="3" borderId="49" xfId="6" applyFont="1" applyFill="1" applyBorder="1" applyAlignment="1">
      <alignment horizontal="center" vertical="center" wrapText="1"/>
    </xf>
    <xf numFmtId="0" fontId="25" fillId="3" borderId="56" xfId="6" applyFont="1" applyFill="1" applyBorder="1" applyAlignment="1">
      <alignment horizontal="center" vertical="center" wrapText="1"/>
    </xf>
    <xf numFmtId="0" fontId="25" fillId="3" borderId="51" xfId="6" applyFont="1" applyFill="1" applyBorder="1" applyAlignment="1">
      <alignment horizontal="center" vertical="center" wrapText="1"/>
    </xf>
    <xf numFmtId="0" fontId="25" fillId="3" borderId="61" xfId="6" applyFont="1" applyFill="1" applyBorder="1" applyAlignment="1">
      <alignment horizontal="center" vertical="center" wrapText="1"/>
    </xf>
    <xf numFmtId="0" fontId="25" fillId="3" borderId="15" xfId="6" applyFont="1" applyFill="1" applyBorder="1" applyAlignment="1">
      <alignment horizontal="center" vertical="center" wrapText="1"/>
    </xf>
    <xf numFmtId="0" fontId="25" fillId="3" borderId="0" xfId="6" applyFont="1" applyFill="1" applyBorder="1" applyAlignment="1">
      <alignment horizontal="center" vertical="center" wrapText="1"/>
    </xf>
    <xf numFmtId="0" fontId="25" fillId="3" borderId="11" xfId="6" applyFont="1" applyFill="1" applyBorder="1" applyAlignment="1">
      <alignment horizontal="center" vertical="center" wrapText="1"/>
    </xf>
    <xf numFmtId="0" fontId="25" fillId="3" borderId="12" xfId="6" applyFont="1" applyFill="1" applyBorder="1" applyAlignment="1">
      <alignment horizontal="center" vertical="center" wrapText="1"/>
    </xf>
    <xf numFmtId="0" fontId="25" fillId="3" borderId="13" xfId="6" applyFont="1" applyFill="1" applyBorder="1" applyAlignment="1">
      <alignment horizontal="center" vertical="center" wrapText="1"/>
    </xf>
    <xf numFmtId="0" fontId="25" fillId="3" borderId="14" xfId="6" applyFont="1" applyFill="1" applyBorder="1" applyAlignment="1">
      <alignment horizontal="center" vertical="center" wrapText="1"/>
    </xf>
    <xf numFmtId="0" fontId="14" fillId="3" borderId="51" xfId="6" applyFont="1" applyFill="1" applyBorder="1" applyAlignment="1">
      <alignment vertical="center"/>
    </xf>
    <xf numFmtId="0" fontId="14" fillId="3" borderId="61" xfId="6" applyFont="1" applyFill="1" applyBorder="1" applyAlignment="1">
      <alignment vertical="center"/>
    </xf>
    <xf numFmtId="0" fontId="7" fillId="3" borderId="0" xfId="6" applyFont="1" applyFill="1" applyBorder="1" applyAlignment="1">
      <alignment horizontal="center" vertical="center"/>
    </xf>
    <xf numFmtId="0" fontId="8" fillId="3" borderId="13" xfId="6" applyFont="1" applyFill="1" applyBorder="1" applyAlignment="1">
      <alignment horizontal="center" vertical="center"/>
    </xf>
    <xf numFmtId="0" fontId="8" fillId="3" borderId="9" xfId="6" applyFont="1" applyFill="1" applyBorder="1" applyAlignment="1">
      <alignment horizontal="center" vertical="center" wrapText="1"/>
    </xf>
    <xf numFmtId="0" fontId="16" fillId="3" borderId="0" xfId="6" applyFont="1" applyFill="1" applyBorder="1" applyAlignment="1">
      <alignment horizontal="right" vertical="center"/>
    </xf>
    <xf numFmtId="0" fontId="16" fillId="3" borderId="11" xfId="6" applyFont="1" applyFill="1" applyBorder="1" applyAlignment="1">
      <alignment horizontal="right" vertical="center"/>
    </xf>
    <xf numFmtId="0" fontId="7" fillId="3" borderId="0" xfId="6" applyFont="1" applyFill="1" applyBorder="1" applyAlignment="1">
      <alignment horizontal="left" vertical="center"/>
    </xf>
    <xf numFmtId="0" fontId="7" fillId="3" borderId="11" xfId="6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7" fillId="0" borderId="40" xfId="18" applyFont="1" applyBorder="1" applyAlignment="1">
      <alignment horizontal="center" vertical="center" wrapText="1"/>
    </xf>
    <xf numFmtId="0" fontId="17" fillId="0" borderId="50" xfId="18" applyFont="1" applyBorder="1" applyAlignment="1">
      <alignment horizontal="center" vertical="center" wrapText="1"/>
    </xf>
    <xf numFmtId="0" fontId="17" fillId="0" borderId="45" xfId="18" applyFont="1" applyBorder="1" applyAlignment="1">
      <alignment horizontal="center" vertical="center" wrapText="1"/>
    </xf>
    <xf numFmtId="0" fontId="17" fillId="3" borderId="62" xfId="6" applyFont="1" applyFill="1" applyBorder="1" applyAlignment="1">
      <alignment horizontal="center" vertical="center" wrapText="1"/>
    </xf>
    <xf numFmtId="0" fontId="16" fillId="3" borderId="0" xfId="6" applyFont="1" applyFill="1" applyBorder="1" applyAlignment="1">
      <alignment horizontal="center" vertical="center"/>
    </xf>
    <xf numFmtId="0" fontId="14" fillId="3" borderId="40" xfId="6" applyFont="1" applyFill="1" applyBorder="1" applyAlignment="1">
      <alignment horizontal="center" vertical="center" wrapText="1"/>
    </xf>
    <xf numFmtId="0" fontId="14" fillId="3" borderId="45" xfId="6" applyFont="1" applyFill="1" applyBorder="1" applyAlignment="1">
      <alignment horizontal="center" vertical="center" wrapText="1"/>
    </xf>
    <xf numFmtId="43" fontId="17" fillId="3" borderId="43" xfId="1" applyFont="1" applyFill="1" applyBorder="1" applyAlignment="1">
      <alignment horizontal="center" vertical="center" wrapText="1"/>
    </xf>
    <xf numFmtId="43" fontId="17" fillId="3" borderId="49" xfId="1" applyFont="1" applyFill="1" applyBorder="1" applyAlignment="1">
      <alignment horizontal="center" vertical="center" wrapText="1"/>
    </xf>
    <xf numFmtId="173" fontId="14" fillId="0" borderId="40" xfId="11" applyNumberFormat="1" applyFont="1" applyFill="1" applyBorder="1" applyAlignment="1">
      <alignment horizontal="center" vertical="center" wrapText="1"/>
    </xf>
    <xf numFmtId="173" fontId="14" fillId="0" borderId="45" xfId="11" applyNumberFormat="1" applyFont="1" applyFill="1" applyBorder="1" applyAlignment="1">
      <alignment horizontal="center" vertical="center" wrapText="1"/>
    </xf>
    <xf numFmtId="0" fontId="17" fillId="3" borderId="9" xfId="6" applyNumberFormat="1" applyFont="1" applyFill="1" applyBorder="1" applyAlignment="1">
      <alignment horizontal="center" vertical="center"/>
    </xf>
    <xf numFmtId="0" fontId="17" fillId="0" borderId="9" xfId="1" applyNumberFormat="1" applyFont="1" applyBorder="1" applyAlignment="1">
      <alignment horizontal="center" vertical="center"/>
    </xf>
    <xf numFmtId="0" fontId="14" fillId="3" borderId="40" xfId="6" applyNumberFormat="1" applyFont="1" applyFill="1" applyBorder="1" applyAlignment="1">
      <alignment horizontal="center" vertical="center"/>
    </xf>
    <xf numFmtId="0" fontId="14" fillId="3" borderId="45" xfId="6" applyNumberFormat="1" applyFont="1" applyFill="1" applyBorder="1" applyAlignment="1">
      <alignment horizontal="center" vertical="center"/>
    </xf>
    <xf numFmtId="170" fontId="10" fillId="0" borderId="40" xfId="0" applyNumberFormat="1" applyFont="1" applyBorder="1" applyAlignment="1">
      <alignment horizontal="center" vertical="center" wrapText="1"/>
    </xf>
    <xf numFmtId="170" fontId="10" fillId="0" borderId="45" xfId="0" applyNumberFormat="1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6" fillId="0" borderId="58" xfId="0" applyFont="1" applyBorder="1" applyAlignment="1">
      <alignment horizontal="left" vertical="top" wrapText="1"/>
    </xf>
    <xf numFmtId="0" fontId="6" fillId="0" borderId="49" xfId="0" applyFont="1" applyBorder="1" applyAlignment="1">
      <alignment horizontal="left" vertical="top" wrapText="1"/>
    </xf>
    <xf numFmtId="0" fontId="6" fillId="0" borderId="59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57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60" xfId="0" applyFont="1" applyBorder="1" applyAlignment="1">
      <alignment horizontal="left" vertical="top" wrapText="1"/>
    </xf>
    <xf numFmtId="0" fontId="5" fillId="0" borderId="2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24" xfId="5" applyFont="1" applyBorder="1" applyAlignment="1">
      <alignment horizontal="center" vertical="center"/>
    </xf>
    <xf numFmtId="0" fontId="7" fillId="0" borderId="27" xfId="5" applyFont="1" applyBorder="1" applyAlignment="1">
      <alignment horizontal="center" vertical="center"/>
    </xf>
    <xf numFmtId="0" fontId="7" fillId="0" borderId="28" xfId="5" applyFont="1" applyBorder="1" applyAlignment="1">
      <alignment horizontal="center" vertical="center"/>
    </xf>
    <xf numFmtId="0" fontId="7" fillId="0" borderId="52" xfId="5" applyFont="1" applyBorder="1" applyAlignment="1">
      <alignment horizontal="left" vertical="center"/>
    </xf>
    <xf numFmtId="0" fontId="7" fillId="0" borderId="51" xfId="5" applyFont="1" applyBorder="1" applyAlignment="1">
      <alignment horizontal="left" vertical="center"/>
    </xf>
    <xf numFmtId="0" fontId="7" fillId="0" borderId="53" xfId="5" applyFont="1" applyBorder="1" applyAlignment="1">
      <alignment horizontal="left" vertical="center"/>
    </xf>
    <xf numFmtId="0" fontId="7" fillId="0" borderId="52" xfId="5" applyFont="1" applyBorder="1" applyAlignment="1">
      <alignment horizontal="left" vertical="center" wrapText="1"/>
    </xf>
    <xf numFmtId="0" fontId="7" fillId="0" borderId="51" xfId="5" applyFont="1" applyBorder="1" applyAlignment="1">
      <alignment horizontal="left" vertical="center" wrapText="1"/>
    </xf>
    <xf numFmtId="0" fontId="7" fillId="0" borderId="53" xfId="5" applyFont="1" applyBorder="1" applyAlignment="1">
      <alignment horizontal="left" vertical="center" wrapText="1"/>
    </xf>
    <xf numFmtId="0" fontId="4" fillId="0" borderId="10" xfId="5" applyFont="1" applyBorder="1" applyAlignment="1">
      <alignment horizontal="left" vertical="top"/>
    </xf>
    <xf numFmtId="0" fontId="4" fillId="0" borderId="0" xfId="5" applyFont="1" applyAlignment="1">
      <alignment horizontal="left" vertical="top"/>
    </xf>
    <xf numFmtId="0" fontId="4" fillId="0" borderId="16" xfId="5" applyFont="1" applyBorder="1" applyAlignment="1">
      <alignment horizontal="left" vertical="top"/>
    </xf>
    <xf numFmtId="0" fontId="4" fillId="0" borderId="54" xfId="5" applyFont="1" applyBorder="1" applyAlignment="1">
      <alignment horizontal="left" vertical="top"/>
    </xf>
    <xf numFmtId="0" fontId="4" fillId="0" borderId="13" xfId="5" applyFont="1" applyBorder="1" applyAlignment="1">
      <alignment horizontal="left" vertical="top"/>
    </xf>
    <xf numFmtId="0" fontId="4" fillId="0" borderId="55" xfId="5" applyFont="1" applyBorder="1" applyAlignment="1">
      <alignment horizontal="left" vertical="top"/>
    </xf>
    <xf numFmtId="0" fontId="4" fillId="0" borderId="0" xfId="5" applyFont="1" applyBorder="1" applyAlignment="1">
      <alignment horizontal="left" vertical="top"/>
    </xf>
    <xf numFmtId="0" fontId="7" fillId="0" borderId="51" xfId="5" applyFont="1" applyBorder="1" applyAlignment="1">
      <alignment horizontal="center"/>
    </xf>
    <xf numFmtId="0" fontId="7" fillId="0" borderId="53" xfId="5" applyFont="1" applyBorder="1" applyAlignment="1">
      <alignment horizontal="center"/>
    </xf>
    <xf numFmtId="0" fontId="2" fillId="0" borderId="20" xfId="5" applyFont="1" applyBorder="1" applyAlignment="1">
      <alignment horizontal="center"/>
    </xf>
    <xf numFmtId="0" fontId="2" fillId="0" borderId="23" xfId="5" applyFont="1" applyBorder="1" applyAlignment="1">
      <alignment horizontal="center"/>
    </xf>
    <xf numFmtId="0" fontId="3" fillId="0" borderId="36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1" fillId="3" borderId="3" xfId="4" applyFont="1" applyFill="1" applyBorder="1" applyAlignment="1">
      <alignment horizontal="center" vertical="center"/>
    </xf>
    <xf numFmtId="0" fontId="11" fillId="3" borderId="4" xfId="4" applyFont="1" applyFill="1" applyBorder="1" applyAlignment="1">
      <alignment horizontal="center" vertical="center"/>
    </xf>
    <xf numFmtId="0" fontId="11" fillId="3" borderId="5" xfId="4" applyFont="1" applyFill="1" applyBorder="1" applyAlignment="1">
      <alignment horizontal="center" vertical="center"/>
    </xf>
    <xf numFmtId="0" fontId="11" fillId="3" borderId="10" xfId="4" applyFont="1" applyFill="1" applyBorder="1" applyAlignment="1">
      <alignment horizontal="center" vertical="center"/>
    </xf>
    <xf numFmtId="0" fontId="11" fillId="3" borderId="0" xfId="4" applyFont="1" applyFill="1" applyAlignment="1">
      <alignment horizontal="center" vertical="center"/>
    </xf>
    <xf numFmtId="0" fontId="11" fillId="3" borderId="11" xfId="4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4" fillId="0" borderId="19" xfId="4" applyFont="1" applyBorder="1" applyAlignment="1">
      <alignment horizontal="center" vertical="center"/>
    </xf>
    <xf numFmtId="0" fontId="4" fillId="0" borderId="20" xfId="4" applyFont="1" applyBorder="1" applyAlignment="1">
      <alignment horizontal="center" vertical="center"/>
    </xf>
    <xf numFmtId="0" fontId="4" fillId="0" borderId="21" xfId="4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175" fontId="3" fillId="3" borderId="36" xfId="0" applyNumberFormat="1" applyFont="1" applyFill="1" applyBorder="1" applyAlignment="1">
      <alignment horizontal="center" vertical="center"/>
    </xf>
    <xf numFmtId="175" fontId="3" fillId="3" borderId="35" xfId="0" applyNumberFormat="1" applyFont="1" applyFill="1" applyBorder="1" applyAlignment="1">
      <alignment horizontal="center" vertical="center"/>
    </xf>
    <xf numFmtId="175" fontId="3" fillId="3" borderId="37" xfId="0" applyNumberFormat="1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2" fontId="10" fillId="0" borderId="40" xfId="0" applyNumberFormat="1" applyFont="1" applyBorder="1" applyAlignment="1">
      <alignment horizontal="center" vertical="center" wrapText="1"/>
    </xf>
    <xf numFmtId="2" fontId="10" fillId="0" borderId="45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/>
    </xf>
    <xf numFmtId="170" fontId="10" fillId="0" borderId="40" xfId="0" applyNumberFormat="1" applyFont="1" applyFill="1" applyBorder="1" applyAlignment="1">
      <alignment horizontal="center" vertical="center" wrapText="1"/>
    </xf>
    <xf numFmtId="170" fontId="10" fillId="0" borderId="45" xfId="0" applyNumberFormat="1" applyFont="1" applyFill="1" applyBorder="1" applyAlignment="1">
      <alignment horizontal="center" vertical="center" wrapText="1"/>
    </xf>
    <xf numFmtId="2" fontId="10" fillId="0" borderId="40" xfId="0" applyNumberFormat="1" applyFont="1" applyFill="1" applyBorder="1" applyAlignment="1">
      <alignment horizontal="center" vertical="center" wrapText="1"/>
    </xf>
    <xf numFmtId="2" fontId="10" fillId="0" borderId="45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2" fillId="0" borderId="35" xfId="5" applyFont="1" applyBorder="1" applyAlignment="1">
      <alignment horizontal="center"/>
    </xf>
    <xf numFmtId="0" fontId="3" fillId="0" borderId="40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9" borderId="31" xfId="0" applyFont="1" applyFill="1" applyBorder="1" applyAlignment="1">
      <alignment horizontal="center" vertical="center" wrapText="1"/>
    </xf>
    <xf numFmtId="0" fontId="3" fillId="9" borderId="32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40" xfId="0" applyFont="1" applyBorder="1" applyAlignment="1">
      <alignment horizontal="left" vertical="center" wrapText="1"/>
    </xf>
    <xf numFmtId="0" fontId="3" fillId="0" borderId="50" xfId="0" applyFont="1" applyBorder="1" applyAlignment="1">
      <alignment horizontal="left" vertical="center" wrapText="1"/>
    </xf>
    <xf numFmtId="0" fontId="3" fillId="5" borderId="31" xfId="0" applyFont="1" applyFill="1" applyBorder="1" applyAlignment="1">
      <alignment horizontal="left" vertical="center" wrapText="1"/>
    </xf>
    <xf numFmtId="0" fontId="3" fillId="5" borderId="32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5" borderId="18" xfId="0" applyFont="1" applyFill="1" applyBorder="1" applyAlignment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9" xfId="0" applyFont="1" applyBorder="1" applyAlignment="1">
      <alignment vertical="center" wrapText="1"/>
    </xf>
    <xf numFmtId="0" fontId="27" fillId="8" borderId="63" xfId="0" applyFont="1" applyFill="1" applyBorder="1" applyAlignment="1">
      <alignment horizontal="center" vertical="center"/>
    </xf>
    <xf numFmtId="0" fontId="27" fillId="8" borderId="35" xfId="0" applyFont="1" applyFill="1" applyBorder="1" applyAlignment="1">
      <alignment horizontal="center" vertical="center"/>
    </xf>
    <xf numFmtId="0" fontId="27" fillId="8" borderId="39" xfId="0" applyFont="1" applyFill="1" applyBorder="1" applyAlignment="1">
      <alignment horizontal="center" vertical="center"/>
    </xf>
    <xf numFmtId="0" fontId="27" fillId="8" borderId="63" xfId="0" applyFont="1" applyFill="1" applyBorder="1" applyAlignment="1">
      <alignment horizontal="center" vertical="center" wrapText="1"/>
    </xf>
    <xf numFmtId="0" fontId="27" fillId="8" borderId="35" xfId="0" applyFont="1" applyFill="1" applyBorder="1" applyAlignment="1">
      <alignment horizontal="center" vertical="center" wrapText="1"/>
    </xf>
    <xf numFmtId="0" fontId="27" fillId="8" borderId="39" xfId="0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/>
    </xf>
    <xf numFmtId="0" fontId="7" fillId="0" borderId="9" xfId="6" applyFont="1" applyBorder="1" applyAlignment="1">
      <alignment horizontal="center" vertical="center" wrapText="1"/>
    </xf>
    <xf numFmtId="0" fontId="17" fillId="0" borderId="9" xfId="6" applyFont="1" applyBorder="1" applyAlignment="1">
      <alignment horizontal="center" vertical="center" wrapText="1"/>
    </xf>
    <xf numFmtId="2" fontId="28" fillId="0" borderId="9" xfId="0" applyNumberFormat="1" applyFont="1" applyBorder="1" applyAlignment="1">
      <alignment horizontal="center" vertical="center"/>
    </xf>
    <xf numFmtId="10" fontId="28" fillId="0" borderId="9" xfId="20" applyNumberFormat="1" applyFont="1" applyBorder="1" applyAlignment="1">
      <alignment horizontal="center" vertical="center"/>
    </xf>
    <xf numFmtId="0" fontId="7" fillId="0" borderId="40" xfId="6" applyFont="1" applyBorder="1" applyAlignment="1">
      <alignment horizontal="center" vertical="center" wrapText="1"/>
    </xf>
    <xf numFmtId="0" fontId="7" fillId="0" borderId="50" xfId="6" applyFont="1" applyBorder="1" applyAlignment="1">
      <alignment horizontal="center" vertical="center" wrapText="1"/>
    </xf>
    <xf numFmtId="0" fontId="7" fillId="0" borderId="45" xfId="6" applyFont="1" applyBorder="1" applyAlignment="1">
      <alignment horizontal="center" vertical="center" wrapText="1"/>
    </xf>
    <xf numFmtId="49" fontId="6" fillId="0" borderId="40" xfId="5" applyNumberFormat="1" applyFont="1" applyBorder="1" applyAlignment="1">
      <alignment horizontal="center" vertical="center" wrapText="1"/>
    </xf>
    <xf numFmtId="49" fontId="6" fillId="0" borderId="50" xfId="5" applyNumberFormat="1" applyFont="1" applyBorder="1" applyAlignment="1">
      <alignment horizontal="center" vertical="center" wrapText="1"/>
    </xf>
    <xf numFmtId="49" fontId="6" fillId="0" borderId="45" xfId="5" applyNumberFormat="1" applyFont="1" applyBorder="1" applyAlignment="1">
      <alignment horizontal="center" vertical="center" wrapText="1"/>
    </xf>
    <xf numFmtId="165" fontId="28" fillId="0" borderId="40" xfId="3" applyFont="1" applyBorder="1" applyAlignment="1">
      <alignment horizontal="center" vertical="center"/>
    </xf>
    <xf numFmtId="165" fontId="28" fillId="0" borderId="50" xfId="3" applyFont="1" applyBorder="1" applyAlignment="1">
      <alignment horizontal="center" vertical="center"/>
    </xf>
    <xf numFmtId="165" fontId="28" fillId="0" borderId="45" xfId="3" applyFont="1" applyBorder="1" applyAlignment="1">
      <alignment horizontal="center" vertical="center"/>
    </xf>
    <xf numFmtId="0" fontId="17" fillId="0" borderId="9" xfId="18" applyFont="1" applyBorder="1" applyAlignment="1">
      <alignment horizontal="center" vertical="center" wrapText="1"/>
    </xf>
    <xf numFmtId="0" fontId="35" fillId="8" borderId="9" xfId="0" applyFont="1" applyFill="1" applyBorder="1" applyAlignment="1">
      <alignment horizontal="center" vertical="center"/>
    </xf>
    <xf numFmtId="0" fontId="33" fillId="8" borderId="9" xfId="0" applyFont="1" applyFill="1" applyBorder="1" applyAlignment="1">
      <alignment horizontal="center" vertical="center"/>
    </xf>
    <xf numFmtId="0" fontId="34" fillId="7" borderId="63" xfId="0" applyFont="1" applyFill="1" applyBorder="1" applyAlignment="1">
      <alignment horizontal="center" vertical="center"/>
    </xf>
    <xf numFmtId="0" fontId="34" fillId="7" borderId="35" xfId="0" applyFont="1" applyFill="1" applyBorder="1" applyAlignment="1">
      <alignment horizontal="center" vertical="center"/>
    </xf>
    <xf numFmtId="0" fontId="34" fillId="7" borderId="39" xfId="0" applyFont="1" applyFill="1" applyBorder="1" applyAlignment="1">
      <alignment horizontal="center" vertical="center"/>
    </xf>
    <xf numFmtId="165" fontId="37" fillId="5" borderId="19" xfId="3" applyFont="1" applyFill="1" applyBorder="1" applyAlignment="1">
      <alignment horizontal="center" vertical="center"/>
    </xf>
    <xf numFmtId="165" fontId="37" fillId="5" borderId="20" xfId="3" applyFont="1" applyFill="1" applyBorder="1" applyAlignment="1">
      <alignment horizontal="center" vertical="center"/>
    </xf>
    <xf numFmtId="165" fontId="37" fillId="5" borderId="39" xfId="3" applyFont="1" applyFill="1" applyBorder="1" applyAlignment="1">
      <alignment horizontal="center" vertical="center"/>
    </xf>
    <xf numFmtId="9" fontId="33" fillId="11" borderId="19" xfId="3" applyNumberFormat="1" applyFont="1" applyFill="1" applyBorder="1" applyAlignment="1">
      <alignment horizontal="center" vertical="center" wrapText="1"/>
    </xf>
    <xf numFmtId="165" fontId="33" fillId="11" borderId="20" xfId="3" applyFont="1" applyFill="1" applyBorder="1" applyAlignment="1">
      <alignment horizontal="center" vertical="center" wrapText="1"/>
    </xf>
    <xf numFmtId="165" fontId="33" fillId="11" borderId="39" xfId="3" applyFont="1" applyFill="1" applyBorder="1" applyAlignment="1">
      <alignment horizontal="center" vertical="center" wrapText="1"/>
    </xf>
    <xf numFmtId="0" fontId="33" fillId="8" borderId="9" xfId="0" applyFont="1" applyFill="1" applyBorder="1" applyAlignment="1">
      <alignment horizontal="center" vertical="center" wrapText="1"/>
    </xf>
    <xf numFmtId="0" fontId="27" fillId="6" borderId="40" xfId="0" applyFont="1" applyFill="1" applyBorder="1" applyAlignment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45" xfId="0" applyFont="1" applyFill="1" applyBorder="1" applyAlignment="1">
      <alignment horizontal="center" vertical="center"/>
    </xf>
    <xf numFmtId="0" fontId="27" fillId="8" borderId="40" xfId="0" applyFont="1" applyFill="1" applyBorder="1" applyAlignment="1">
      <alignment horizontal="center" vertical="center"/>
    </xf>
    <xf numFmtId="0" fontId="27" fillId="8" borderId="50" xfId="0" applyFont="1" applyFill="1" applyBorder="1" applyAlignment="1">
      <alignment horizontal="center" vertical="center"/>
    </xf>
    <xf numFmtId="0" fontId="27" fillId="8" borderId="45" xfId="0" applyFont="1" applyFill="1" applyBorder="1" applyAlignment="1">
      <alignment horizontal="center" vertical="center"/>
    </xf>
    <xf numFmtId="0" fontId="27" fillId="10" borderId="40" xfId="0" applyFont="1" applyFill="1" applyBorder="1" applyAlignment="1">
      <alignment horizontal="center" vertical="center" wrapText="1"/>
    </xf>
    <xf numFmtId="0" fontId="27" fillId="10" borderId="50" xfId="0" applyFont="1" applyFill="1" applyBorder="1" applyAlignment="1">
      <alignment horizontal="center" vertical="center" wrapText="1"/>
    </xf>
    <xf numFmtId="9" fontId="33" fillId="11" borderId="19" xfId="3" applyNumberFormat="1" applyFont="1" applyFill="1" applyBorder="1" applyAlignment="1">
      <alignment horizontal="center" vertical="center"/>
    </xf>
    <xf numFmtId="165" fontId="33" fillId="11" borderId="20" xfId="3" applyFont="1" applyFill="1" applyBorder="1" applyAlignment="1">
      <alignment horizontal="center" vertical="center"/>
    </xf>
    <xf numFmtId="165" fontId="33" fillId="11" borderId="39" xfId="3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17" xfId="0" applyFont="1" applyBorder="1" applyAlignment="1">
      <alignment horizontal="justify" vertical="center"/>
    </xf>
    <xf numFmtId="0" fontId="28" fillId="0" borderId="18" xfId="0" applyFont="1" applyBorder="1" applyAlignment="1">
      <alignment horizontal="justify" vertical="center"/>
    </xf>
    <xf numFmtId="0" fontId="28" fillId="0" borderId="60" xfId="0" applyFont="1" applyBorder="1" applyAlignment="1">
      <alignment horizontal="justify" vertical="center"/>
    </xf>
  </cellXfs>
  <cellStyles count="110">
    <cellStyle name="Millares" xfId="1" builtinId="3"/>
    <cellStyle name="Millares [0]" xfId="2" builtinId="6"/>
    <cellStyle name="Millares [0] 2" xfId="7" xr:uid="{00000000-0005-0000-0000-000002000000}"/>
    <cellStyle name="Millares [0] 2 2" xfId="28" xr:uid="{00000000-0005-0000-0000-000003000000}"/>
    <cellStyle name="Millares [0] 2 2 2" xfId="80" xr:uid="{D2E65135-2409-4767-A8D9-37B3FAC9A5CD}"/>
    <cellStyle name="Millares [0] 2 3" xfId="39" xr:uid="{00000000-0005-0000-0000-000004000000}"/>
    <cellStyle name="Millares [0] 2 3 2" xfId="91" xr:uid="{19E05DC8-5902-4CCD-A8B2-95D50DCD0844}"/>
    <cellStyle name="Millares [0] 2 4" xfId="53" xr:uid="{00000000-0005-0000-0000-000005000000}"/>
    <cellStyle name="Millares [0] 2 4 2" xfId="96" xr:uid="{F20A1C52-4E38-4F6B-B973-3C893EE207CA}"/>
    <cellStyle name="Millares [0] 2 5" xfId="62" xr:uid="{00000000-0005-0000-0000-000006000000}"/>
    <cellStyle name="Millares [0] 2 5 2" xfId="101" xr:uid="{BB624A36-14DE-4C40-AAA1-C4662753A5CE}"/>
    <cellStyle name="Millares [0] 2 6" xfId="72" xr:uid="{7CBD244B-AA7A-49C5-B0BE-A2ADBEF876B8}"/>
    <cellStyle name="Millares [0] 3" xfId="26" xr:uid="{00000000-0005-0000-0000-000007000000}"/>
    <cellStyle name="Millares [0] 3 2" xfId="78" xr:uid="{58E63786-0486-4C6D-AF3C-776B37230083}"/>
    <cellStyle name="Millares [0] 4" xfId="38" xr:uid="{00000000-0005-0000-0000-000008000000}"/>
    <cellStyle name="Millares [0] 4 2" xfId="90" xr:uid="{9A30AB2E-5FCB-4EB2-8713-9138FBDD4CB4}"/>
    <cellStyle name="Millares [0] 5" xfId="60" xr:uid="{00000000-0005-0000-0000-000009000000}"/>
    <cellStyle name="Millares [0] 5 2" xfId="99" xr:uid="{880DA152-8443-41FE-A1E9-977A6A86868A}"/>
    <cellStyle name="Millares [0] 6" xfId="70" xr:uid="{316A47DE-6E68-4F41-9358-2929790A96B9}"/>
    <cellStyle name="Millares 10" xfId="68" xr:uid="{00000000-0005-0000-0000-00000A000000}"/>
    <cellStyle name="Millares 10 2" xfId="107" xr:uid="{8E09AD3D-7EF0-41EA-9AE4-3321A485473B}"/>
    <cellStyle name="Millares 11" xfId="69" xr:uid="{D3805702-6212-411E-ADA6-85A2C2EE4BB7}"/>
    <cellStyle name="Millares 12" xfId="95" xr:uid="{16923EB7-E73D-42E3-B9C1-1EF87AD9E0AE}"/>
    <cellStyle name="Millares 13" xfId="109" xr:uid="{7DED7591-B27B-4AD1-ADD4-6FCDA959127C}"/>
    <cellStyle name="Millares 13 2 5" xfId="16" xr:uid="{00000000-0005-0000-0000-00000B000000}"/>
    <cellStyle name="Millares 13 2 5 2" xfId="34" xr:uid="{00000000-0005-0000-0000-00000C000000}"/>
    <cellStyle name="Millares 13 2 5 2 2" xfId="86" xr:uid="{85D81D91-F4C1-4079-B76C-8672129FED10}"/>
    <cellStyle name="Millares 14" xfId="108" xr:uid="{AD32B84C-6F28-45D8-A25E-F6511183737E}"/>
    <cellStyle name="Millares 2" xfId="9" xr:uid="{00000000-0005-0000-0000-00000D000000}"/>
    <cellStyle name="Millares 2 2" xfId="30" xr:uid="{00000000-0005-0000-0000-00000E000000}"/>
    <cellStyle name="Millares 2 2 2" xfId="56" xr:uid="{00000000-0005-0000-0000-00000F000000}"/>
    <cellStyle name="Millares 2 2 2 2" xfId="97" xr:uid="{91636855-1C3D-46B8-9F34-315A3C5BB420}"/>
    <cellStyle name="Millares 2 2 3" xfId="82" xr:uid="{C057F10E-F9D5-42B8-A03E-5988F69898E5}"/>
    <cellStyle name="Millares 2 3" xfId="43" xr:uid="{00000000-0005-0000-0000-000010000000}"/>
    <cellStyle name="Millares 2 4" xfId="47" xr:uid="{00000000-0005-0000-0000-000011000000}"/>
    <cellStyle name="Millares 3" xfId="25" xr:uid="{00000000-0005-0000-0000-000012000000}"/>
    <cellStyle name="Millares 3 2" xfId="42" xr:uid="{00000000-0005-0000-0000-000013000000}"/>
    <cellStyle name="Millares 3 3" xfId="77" xr:uid="{2A4847CF-3B3A-462B-8703-3A91F60D05CB}"/>
    <cellStyle name="Millares 4" xfId="31" xr:uid="{00000000-0005-0000-0000-000014000000}"/>
    <cellStyle name="Millares 4 2" xfId="83" xr:uid="{FEB465CA-064D-4776-B119-6AADF4FBF642}"/>
    <cellStyle name="Millares 5" xfId="45" xr:uid="{00000000-0005-0000-0000-000015000000}"/>
    <cellStyle name="Millares 5 2" xfId="93" xr:uid="{DC7E213A-C713-4A3F-AF0B-AD91825D9080}"/>
    <cellStyle name="Millares 5 3" xfId="19" xr:uid="{00000000-0005-0000-0000-000016000000}"/>
    <cellStyle name="Millares 5 3 2" xfId="35" xr:uid="{00000000-0005-0000-0000-000017000000}"/>
    <cellStyle name="Millares 5 3 2 2" xfId="87" xr:uid="{2F357C2E-552D-4A56-A4EF-D0433ACE30F0}"/>
    <cellStyle name="Millares 5 3 3" xfId="67" xr:uid="{00000000-0005-0000-0000-000018000000}"/>
    <cellStyle name="Millares 5 3 3 2" xfId="106" xr:uid="{C2B583B5-AF89-4694-BC39-5927F029DC7F}"/>
    <cellStyle name="Millares 5 3 4" xfId="76" xr:uid="{4B190D72-F6D2-4D69-8A97-1D441AB172F6}"/>
    <cellStyle name="Millares 6" xfId="12" xr:uid="{00000000-0005-0000-0000-000019000000}"/>
    <cellStyle name="Millares 6 2" xfId="32" xr:uid="{00000000-0005-0000-0000-00001A000000}"/>
    <cellStyle name="Millares 6 2 2" xfId="84" xr:uid="{6A739678-63DE-45BE-9177-08F3C343B134}"/>
    <cellStyle name="Millares 6 3" xfId="36" xr:uid="{00000000-0005-0000-0000-00001B000000}"/>
    <cellStyle name="Millares 6 3 2" xfId="88" xr:uid="{D6A1C7B5-EB86-494C-91FD-CA686CF9FB23}"/>
    <cellStyle name="Millares 6 4" xfId="65" xr:uid="{00000000-0005-0000-0000-00001C000000}"/>
    <cellStyle name="Millares 6 4 2" xfId="104" xr:uid="{2512AD81-D967-414C-9238-8D8921D56289}"/>
    <cellStyle name="Millares 6 5" xfId="74" xr:uid="{8782F4A6-79C4-4701-824C-26FF366FBF10}"/>
    <cellStyle name="Millares 7" xfId="46" xr:uid="{00000000-0005-0000-0000-00001D000000}"/>
    <cellStyle name="Millares 7 2" xfId="94" xr:uid="{F73F1C6D-F84E-47AA-B0BC-EB83B0F9016E}"/>
    <cellStyle name="Millares 8" xfId="59" xr:uid="{00000000-0005-0000-0000-00001E000000}"/>
    <cellStyle name="Millares 8 2" xfId="98" xr:uid="{D36D2377-C76C-4749-B76F-611BDC570D8A}"/>
    <cellStyle name="Millares 9" xfId="64" xr:uid="{00000000-0005-0000-0000-00001F000000}"/>
    <cellStyle name="Millares 9 2" xfId="103" xr:uid="{5684182C-92AD-4709-87D1-E4E9CB01DD15}"/>
    <cellStyle name="Moneda" xfId="21" builtinId="4"/>
    <cellStyle name="Moneda [0]" xfId="3" builtinId="7"/>
    <cellStyle name="Moneda [0] 2" xfId="8" xr:uid="{00000000-0005-0000-0000-000022000000}"/>
    <cellStyle name="Moneda [0] 2 2" xfId="29" xr:uid="{00000000-0005-0000-0000-000023000000}"/>
    <cellStyle name="Moneda [0] 2 2 2" xfId="81" xr:uid="{79699A65-912E-4AE5-BCD8-161512835E17}"/>
    <cellStyle name="Moneda [0] 2 3" xfId="51" xr:uid="{00000000-0005-0000-0000-000024000000}"/>
    <cellStyle name="Moneda [0] 2 4" xfId="63" xr:uid="{00000000-0005-0000-0000-000025000000}"/>
    <cellStyle name="Moneda [0] 2 4 2" xfId="102" xr:uid="{58DBB226-9E03-4CF7-909C-0528D86EA2C9}"/>
    <cellStyle name="Moneda [0] 2 5" xfId="73" xr:uid="{5A1F9DCA-E3F9-40CA-9CB9-DBA620F92412}"/>
    <cellStyle name="Moneda [0] 3" xfId="27" xr:uid="{00000000-0005-0000-0000-000026000000}"/>
    <cellStyle name="Moneda [0] 3 2" xfId="79" xr:uid="{23EBDCEE-D360-4814-A3AF-189586133EA4}"/>
    <cellStyle name="Moneda [0] 4" xfId="44" xr:uid="{00000000-0005-0000-0000-000027000000}"/>
    <cellStyle name="Moneda [0] 4 2" xfId="92" xr:uid="{ADD883F7-0962-4D2E-8157-F3A3968D9093}"/>
    <cellStyle name="Moneda [0] 5" xfId="61" xr:uid="{00000000-0005-0000-0000-000028000000}"/>
    <cellStyle name="Moneda [0] 5 2" xfId="100" xr:uid="{D6C42354-6C84-40E1-A155-A7B9C4116516}"/>
    <cellStyle name="Moneda [0] 6" xfId="71" xr:uid="{3F32F53D-520F-42A3-8923-6778B8141413}"/>
    <cellStyle name="Moneda 2" xfId="10" xr:uid="{00000000-0005-0000-0000-000029000000}"/>
    <cellStyle name="Moneda 2 2" xfId="49" xr:uid="{00000000-0005-0000-0000-00002A000000}"/>
    <cellStyle name="Moneda 3" xfId="15" xr:uid="{00000000-0005-0000-0000-00002B000000}"/>
    <cellStyle name="Moneda 3 2" xfId="33" xr:uid="{00000000-0005-0000-0000-00002C000000}"/>
    <cellStyle name="Moneda 3 2 2" xfId="85" xr:uid="{667FF165-BF33-4D9F-84C8-89F3C6489CD7}"/>
    <cellStyle name="Moneda 3 3" xfId="37" xr:uid="{00000000-0005-0000-0000-00002D000000}"/>
    <cellStyle name="Moneda 3 3 2" xfId="89" xr:uid="{E567C36D-DE91-4820-BFA8-9143F23B508B}"/>
    <cellStyle name="Moneda 3 4" xfId="57" xr:uid="{00000000-0005-0000-0000-00002E000000}"/>
    <cellStyle name="Moneda 3 5" xfId="66" xr:uid="{00000000-0005-0000-0000-00002F000000}"/>
    <cellStyle name="Moneda 3 5 2" xfId="105" xr:uid="{FBEBB54F-D3F1-4525-BA15-0CCFAFB95080}"/>
    <cellStyle name="Moneda 3 6" xfId="75" xr:uid="{EEB683D0-4226-4B2B-AF6F-14DEE019C557}"/>
    <cellStyle name="Moneda 4" xfId="24" xr:uid="{00000000-0005-0000-0000-000030000000}"/>
    <cellStyle name="Moneda 5" xfId="55" xr:uid="{00000000-0005-0000-0000-000031000000}"/>
    <cellStyle name="Moneda 6" xfId="58" xr:uid="{00000000-0005-0000-0000-000032000000}"/>
    <cellStyle name="Normal" xfId="0" builtinId="0"/>
    <cellStyle name="Normal 10" xfId="52" xr:uid="{00000000-0005-0000-0000-000034000000}"/>
    <cellStyle name="Normal 12 2" xfId="17" xr:uid="{00000000-0005-0000-0000-000035000000}"/>
    <cellStyle name="Normal 2" xfId="6" xr:uid="{00000000-0005-0000-0000-000036000000}"/>
    <cellStyle name="Normal 2 2" xfId="5" xr:uid="{00000000-0005-0000-0000-000037000000}"/>
    <cellStyle name="Normal 2 2 5" xfId="14" xr:uid="{00000000-0005-0000-0000-000038000000}"/>
    <cellStyle name="Normal 2 3" xfId="40" xr:uid="{00000000-0005-0000-0000-000039000000}"/>
    <cellStyle name="Normal 3" xfId="4" xr:uid="{00000000-0005-0000-0000-00003A000000}"/>
    <cellStyle name="Normal 3 11" xfId="22" xr:uid="{00000000-0005-0000-0000-00003B000000}"/>
    <cellStyle name="Normal 3 11 3" xfId="23" xr:uid="{00000000-0005-0000-0000-00003C000000}"/>
    <cellStyle name="Normal_Libro1" xfId="18" xr:uid="{00000000-0005-0000-0000-00003D000000}"/>
    <cellStyle name="Porcentaje" xfId="20" builtinId="5"/>
    <cellStyle name="Porcentaje 2" xfId="11" xr:uid="{00000000-0005-0000-0000-00003F000000}"/>
    <cellStyle name="Porcentaje 2 2" xfId="13" xr:uid="{00000000-0005-0000-0000-000040000000}"/>
    <cellStyle name="Porcentaje 2 2 2" xfId="50" xr:uid="{00000000-0005-0000-0000-000041000000}"/>
    <cellStyle name="Porcentaje 2 3" xfId="48" xr:uid="{00000000-0005-0000-0000-000042000000}"/>
    <cellStyle name="Porcentaje 3" xfId="41" xr:uid="{00000000-0005-0000-0000-000043000000}"/>
    <cellStyle name="Porcentaje 4" xfId="54" xr:uid="{00000000-0005-0000-0000-000044000000}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45720</xdr:rowOff>
        </xdr:from>
        <xdr:to>
          <xdr:col>9</xdr:col>
          <xdr:colOff>38100</xdr:colOff>
          <xdr:row>4</xdr:row>
          <xdr:rowOff>175260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800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45720</xdr:rowOff>
        </xdr:from>
        <xdr:to>
          <xdr:col>9</xdr:col>
          <xdr:colOff>38100</xdr:colOff>
          <xdr:row>4</xdr:row>
          <xdr:rowOff>175260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800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71439</xdr:colOff>
      <xdr:row>1</xdr:row>
      <xdr:rowOff>95250</xdr:rowOff>
    </xdr:from>
    <xdr:to>
      <xdr:col>20</xdr:col>
      <xdr:colOff>980761</xdr:colOff>
      <xdr:row>3</xdr:row>
      <xdr:rowOff>278344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8" y="285750"/>
          <a:ext cx="1754666" cy="57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71436</xdr:colOff>
      <xdr:row>50</xdr:row>
      <xdr:rowOff>107154</xdr:rowOff>
    </xdr:from>
    <xdr:to>
      <xdr:col>20</xdr:col>
      <xdr:colOff>980758</xdr:colOff>
      <xdr:row>52</xdr:row>
      <xdr:rowOff>290248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12906373"/>
          <a:ext cx="1754666" cy="576000"/>
        </a:xfrm>
        <a:prstGeom prst="rect">
          <a:avLst/>
        </a:prstGeom>
      </xdr:spPr>
    </xdr:pic>
    <xdr:clientData/>
  </xdr:twoCellAnchor>
  <xdr:oneCellAnchor>
    <xdr:from>
      <xdr:col>19</xdr:col>
      <xdr:colOff>71436</xdr:colOff>
      <xdr:row>99</xdr:row>
      <xdr:rowOff>107154</xdr:rowOff>
    </xdr:from>
    <xdr:ext cx="1754666" cy="576000"/>
    <xdr:pic>
      <xdr:nvPicPr>
        <xdr:cNvPr id="71" name="Imagen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1290637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148</xdr:row>
      <xdr:rowOff>107154</xdr:rowOff>
    </xdr:from>
    <xdr:ext cx="1754666" cy="576000"/>
    <xdr:pic>
      <xdr:nvPicPr>
        <xdr:cNvPr id="73" name="Imagen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1290637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197</xdr:row>
      <xdr:rowOff>107154</xdr:rowOff>
    </xdr:from>
    <xdr:ext cx="1754666" cy="576000"/>
    <xdr:pic>
      <xdr:nvPicPr>
        <xdr:cNvPr id="75" name="Imagen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1290637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246</xdr:row>
      <xdr:rowOff>107154</xdr:rowOff>
    </xdr:from>
    <xdr:ext cx="1754666" cy="576000"/>
    <xdr:pic>
      <xdr:nvPicPr>
        <xdr:cNvPr id="77" name="Imagen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1290637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589</xdr:row>
      <xdr:rowOff>107154</xdr:rowOff>
    </xdr:from>
    <xdr:ext cx="1754666" cy="576000"/>
    <xdr:pic>
      <xdr:nvPicPr>
        <xdr:cNvPr id="79" name="Imagen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515092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638</xdr:row>
      <xdr:rowOff>107154</xdr:rowOff>
    </xdr:from>
    <xdr:ext cx="1754666" cy="576000"/>
    <xdr:pic>
      <xdr:nvPicPr>
        <xdr:cNvPr id="81" name="Imagen 80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81238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687</xdr:row>
      <xdr:rowOff>107154</xdr:rowOff>
    </xdr:from>
    <xdr:ext cx="1754666" cy="576000"/>
    <xdr:pic>
      <xdr:nvPicPr>
        <xdr:cNvPr id="83" name="Imagen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507325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736</xdr:row>
      <xdr:rowOff>107154</xdr:rowOff>
    </xdr:from>
    <xdr:ext cx="1754666" cy="576000"/>
    <xdr:pic>
      <xdr:nvPicPr>
        <xdr:cNvPr id="85" name="Imagen 8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1290637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785</xdr:row>
      <xdr:rowOff>107154</xdr:rowOff>
    </xdr:from>
    <xdr:ext cx="1754666" cy="576000"/>
    <xdr:pic>
      <xdr:nvPicPr>
        <xdr:cNvPr id="87" name="Imagen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515092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834</xdr:row>
      <xdr:rowOff>107154</xdr:rowOff>
    </xdr:from>
    <xdr:ext cx="1754666" cy="576000"/>
    <xdr:pic>
      <xdr:nvPicPr>
        <xdr:cNvPr id="89" name="Imagen 8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81238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883</xdr:row>
      <xdr:rowOff>107154</xdr:rowOff>
    </xdr:from>
    <xdr:ext cx="1754666" cy="576000"/>
    <xdr:pic>
      <xdr:nvPicPr>
        <xdr:cNvPr id="91" name="Imagen 90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507325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932</xdr:row>
      <xdr:rowOff>107154</xdr:rowOff>
    </xdr:from>
    <xdr:ext cx="1754666" cy="576000"/>
    <xdr:pic>
      <xdr:nvPicPr>
        <xdr:cNvPr id="93" name="Imagen 9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1290637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981</xdr:row>
      <xdr:rowOff>107154</xdr:rowOff>
    </xdr:from>
    <xdr:ext cx="1754666" cy="576000"/>
    <xdr:pic>
      <xdr:nvPicPr>
        <xdr:cNvPr id="95" name="Imagen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515092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1030</xdr:row>
      <xdr:rowOff>107154</xdr:rowOff>
    </xdr:from>
    <xdr:ext cx="1754666" cy="576000"/>
    <xdr:pic>
      <xdr:nvPicPr>
        <xdr:cNvPr id="97" name="Imagen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81238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1079</xdr:row>
      <xdr:rowOff>107154</xdr:rowOff>
    </xdr:from>
    <xdr:ext cx="1754666" cy="576000"/>
    <xdr:pic>
      <xdr:nvPicPr>
        <xdr:cNvPr id="99" name="Imagen 9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507325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1177</xdr:row>
      <xdr:rowOff>107154</xdr:rowOff>
    </xdr:from>
    <xdr:ext cx="1754666" cy="576000"/>
    <xdr:pic>
      <xdr:nvPicPr>
        <xdr:cNvPr id="101" name="Imagen 100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1290637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1226</xdr:row>
      <xdr:rowOff>107154</xdr:rowOff>
    </xdr:from>
    <xdr:ext cx="1754666" cy="576000"/>
    <xdr:pic>
      <xdr:nvPicPr>
        <xdr:cNvPr id="103" name="Imagen 10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515092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1128</xdr:row>
      <xdr:rowOff>107154</xdr:rowOff>
    </xdr:from>
    <xdr:ext cx="1754666" cy="576000"/>
    <xdr:pic>
      <xdr:nvPicPr>
        <xdr:cNvPr id="392" name="Imagen 391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02037154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295</xdr:row>
      <xdr:rowOff>107154</xdr:rowOff>
    </xdr:from>
    <xdr:ext cx="1754666" cy="576000"/>
    <xdr:pic>
      <xdr:nvPicPr>
        <xdr:cNvPr id="389" name="Imagen 388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1370527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344</xdr:row>
      <xdr:rowOff>107154</xdr:rowOff>
    </xdr:from>
    <xdr:ext cx="1754666" cy="576000"/>
    <xdr:pic>
      <xdr:nvPicPr>
        <xdr:cNvPr id="390" name="Imagen 389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7594996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1079</xdr:row>
      <xdr:rowOff>107154</xdr:rowOff>
    </xdr:from>
    <xdr:ext cx="1754666" cy="576000"/>
    <xdr:pic>
      <xdr:nvPicPr>
        <xdr:cNvPr id="393" name="Imagen 39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1464587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1324</xdr:row>
      <xdr:rowOff>107154</xdr:rowOff>
    </xdr:from>
    <xdr:ext cx="1754666" cy="576000"/>
    <xdr:pic>
      <xdr:nvPicPr>
        <xdr:cNvPr id="394" name="Imagen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24720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1373</xdr:row>
      <xdr:rowOff>107154</xdr:rowOff>
    </xdr:from>
    <xdr:ext cx="1754666" cy="576000"/>
    <xdr:pic>
      <xdr:nvPicPr>
        <xdr:cNvPr id="395" name="Imagen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6508074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1275</xdr:row>
      <xdr:rowOff>107154</xdr:rowOff>
    </xdr:from>
    <xdr:ext cx="1754666" cy="576000"/>
    <xdr:pic>
      <xdr:nvPicPr>
        <xdr:cNvPr id="396" name="Imagen 395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398633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1471</xdr:row>
      <xdr:rowOff>107154</xdr:rowOff>
    </xdr:from>
    <xdr:ext cx="1754666" cy="576000"/>
    <xdr:pic>
      <xdr:nvPicPr>
        <xdr:cNvPr id="397" name="Imagen 396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24720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1520</xdr:row>
      <xdr:rowOff>107154</xdr:rowOff>
    </xdr:from>
    <xdr:ext cx="1754666" cy="576000"/>
    <xdr:pic>
      <xdr:nvPicPr>
        <xdr:cNvPr id="398" name="Imagen 397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6508074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1422</xdr:row>
      <xdr:rowOff>107154</xdr:rowOff>
    </xdr:from>
    <xdr:ext cx="1754666" cy="576000"/>
    <xdr:pic>
      <xdr:nvPicPr>
        <xdr:cNvPr id="399" name="Imagen 398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398633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1618</xdr:row>
      <xdr:rowOff>107154</xdr:rowOff>
    </xdr:from>
    <xdr:ext cx="1754666" cy="576000"/>
    <xdr:pic>
      <xdr:nvPicPr>
        <xdr:cNvPr id="400" name="Imagen 399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24720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1667</xdr:row>
      <xdr:rowOff>107154</xdr:rowOff>
    </xdr:from>
    <xdr:ext cx="1754666" cy="576000"/>
    <xdr:pic>
      <xdr:nvPicPr>
        <xdr:cNvPr id="401" name="Imagen 400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6508074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1569</xdr:row>
      <xdr:rowOff>107154</xdr:rowOff>
    </xdr:from>
    <xdr:ext cx="1754666" cy="576000"/>
    <xdr:pic>
      <xdr:nvPicPr>
        <xdr:cNvPr id="402" name="Imagen 401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398633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1912</xdr:row>
      <xdr:rowOff>107154</xdr:rowOff>
    </xdr:from>
    <xdr:ext cx="1754666" cy="576000"/>
    <xdr:pic>
      <xdr:nvPicPr>
        <xdr:cNvPr id="403" name="Imagen 402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24720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1961</xdr:row>
      <xdr:rowOff>107154</xdr:rowOff>
    </xdr:from>
    <xdr:ext cx="1754666" cy="576000"/>
    <xdr:pic>
      <xdr:nvPicPr>
        <xdr:cNvPr id="404" name="Imagen 403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6508074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1716</xdr:row>
      <xdr:rowOff>107154</xdr:rowOff>
    </xdr:from>
    <xdr:ext cx="1754666" cy="576000"/>
    <xdr:pic>
      <xdr:nvPicPr>
        <xdr:cNvPr id="405" name="Imagen 404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398633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2059</xdr:row>
      <xdr:rowOff>107154</xdr:rowOff>
    </xdr:from>
    <xdr:ext cx="1754666" cy="576000"/>
    <xdr:pic>
      <xdr:nvPicPr>
        <xdr:cNvPr id="406" name="Imagen 405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24720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2108</xdr:row>
      <xdr:rowOff>107154</xdr:rowOff>
    </xdr:from>
    <xdr:ext cx="1754666" cy="576000"/>
    <xdr:pic>
      <xdr:nvPicPr>
        <xdr:cNvPr id="407" name="Imagen 406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6508074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2010</xdr:row>
      <xdr:rowOff>107154</xdr:rowOff>
    </xdr:from>
    <xdr:ext cx="1754666" cy="576000"/>
    <xdr:pic>
      <xdr:nvPicPr>
        <xdr:cNvPr id="408" name="Imagen 407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398633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2206</xdr:row>
      <xdr:rowOff>107154</xdr:rowOff>
    </xdr:from>
    <xdr:ext cx="1754666" cy="576000"/>
    <xdr:pic>
      <xdr:nvPicPr>
        <xdr:cNvPr id="409" name="Imagen 408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24720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2255</xdr:row>
      <xdr:rowOff>107154</xdr:rowOff>
    </xdr:from>
    <xdr:ext cx="1754666" cy="576000"/>
    <xdr:pic>
      <xdr:nvPicPr>
        <xdr:cNvPr id="410" name="Imagen 409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6508074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2157</xdr:row>
      <xdr:rowOff>107154</xdr:rowOff>
    </xdr:from>
    <xdr:ext cx="1754666" cy="576000"/>
    <xdr:pic>
      <xdr:nvPicPr>
        <xdr:cNvPr id="411" name="Imagen 410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398633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2353</xdr:row>
      <xdr:rowOff>107154</xdr:rowOff>
    </xdr:from>
    <xdr:ext cx="1754666" cy="576000"/>
    <xdr:pic>
      <xdr:nvPicPr>
        <xdr:cNvPr id="412" name="Imagen 411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90298185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2402</xdr:row>
      <xdr:rowOff>107154</xdr:rowOff>
    </xdr:from>
    <xdr:ext cx="1754666" cy="576000"/>
    <xdr:pic>
      <xdr:nvPicPr>
        <xdr:cNvPr id="413" name="Imagen 412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02906904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2304</xdr:row>
      <xdr:rowOff>107154</xdr:rowOff>
    </xdr:from>
    <xdr:ext cx="1754666" cy="576000"/>
    <xdr:pic>
      <xdr:nvPicPr>
        <xdr:cNvPr id="414" name="Imagen 413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7768946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2500</xdr:row>
      <xdr:rowOff>107154</xdr:rowOff>
    </xdr:from>
    <xdr:ext cx="1754666" cy="576000"/>
    <xdr:pic>
      <xdr:nvPicPr>
        <xdr:cNvPr id="415" name="Imagen 414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28124342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2549</xdr:row>
      <xdr:rowOff>107154</xdr:rowOff>
    </xdr:from>
    <xdr:ext cx="1754666" cy="576000"/>
    <xdr:pic>
      <xdr:nvPicPr>
        <xdr:cNvPr id="416" name="Imagen 415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4073306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2451</xdr:row>
      <xdr:rowOff>107154</xdr:rowOff>
    </xdr:from>
    <xdr:ext cx="1754666" cy="576000"/>
    <xdr:pic>
      <xdr:nvPicPr>
        <xdr:cNvPr id="417" name="Imagen 416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1551562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2647</xdr:row>
      <xdr:rowOff>107154</xdr:rowOff>
    </xdr:from>
    <xdr:ext cx="1754666" cy="576000"/>
    <xdr:pic>
      <xdr:nvPicPr>
        <xdr:cNvPr id="418" name="Imagen 417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6595049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2696</xdr:row>
      <xdr:rowOff>107154</xdr:rowOff>
    </xdr:from>
    <xdr:ext cx="1754666" cy="576000"/>
    <xdr:pic>
      <xdr:nvPicPr>
        <xdr:cNvPr id="419" name="Imagen 418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7855921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2598</xdr:row>
      <xdr:rowOff>107154</xdr:rowOff>
    </xdr:from>
    <xdr:ext cx="1754666" cy="576000"/>
    <xdr:pic>
      <xdr:nvPicPr>
        <xdr:cNvPr id="420" name="Imagen 419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5334177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2794</xdr:row>
      <xdr:rowOff>107154</xdr:rowOff>
    </xdr:from>
    <xdr:ext cx="1754666" cy="576000"/>
    <xdr:pic>
      <xdr:nvPicPr>
        <xdr:cNvPr id="421" name="Imagen 420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403776654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2843</xdr:row>
      <xdr:rowOff>107154</xdr:rowOff>
    </xdr:from>
    <xdr:ext cx="1754666" cy="576000"/>
    <xdr:pic>
      <xdr:nvPicPr>
        <xdr:cNvPr id="422" name="Imagen 421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41638537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2745</xdr:row>
      <xdr:rowOff>107154</xdr:rowOff>
    </xdr:from>
    <xdr:ext cx="1754666" cy="576000"/>
    <xdr:pic>
      <xdr:nvPicPr>
        <xdr:cNvPr id="423" name="Imagen 422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91167935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2941</xdr:row>
      <xdr:rowOff>107154</xdr:rowOff>
    </xdr:from>
    <xdr:ext cx="1754666" cy="576000"/>
    <xdr:pic>
      <xdr:nvPicPr>
        <xdr:cNvPr id="424" name="Imagen 423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4416028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2990</xdr:row>
      <xdr:rowOff>107154</xdr:rowOff>
    </xdr:from>
    <xdr:ext cx="1754666" cy="576000"/>
    <xdr:pic>
      <xdr:nvPicPr>
        <xdr:cNvPr id="425" name="Imagen 424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4542115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2892</xdr:row>
      <xdr:rowOff>107154</xdr:rowOff>
    </xdr:from>
    <xdr:ext cx="1754666" cy="576000"/>
    <xdr:pic>
      <xdr:nvPicPr>
        <xdr:cNvPr id="426" name="Imagen 425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428994092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3088</xdr:row>
      <xdr:rowOff>107154</xdr:rowOff>
    </xdr:from>
    <xdr:ext cx="1754666" cy="576000"/>
    <xdr:pic>
      <xdr:nvPicPr>
        <xdr:cNvPr id="427" name="Imagen 426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524720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3137</xdr:row>
      <xdr:rowOff>107154</xdr:rowOff>
    </xdr:from>
    <xdr:ext cx="1754666" cy="576000"/>
    <xdr:pic>
      <xdr:nvPicPr>
        <xdr:cNvPr id="428" name="Imagen 427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6508074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3039</xdr:row>
      <xdr:rowOff>107154</xdr:rowOff>
    </xdr:from>
    <xdr:ext cx="1754666" cy="576000"/>
    <xdr:pic>
      <xdr:nvPicPr>
        <xdr:cNvPr id="429" name="Imagen 428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398633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3235</xdr:row>
      <xdr:rowOff>107154</xdr:rowOff>
    </xdr:from>
    <xdr:ext cx="1754666" cy="576000"/>
    <xdr:pic>
      <xdr:nvPicPr>
        <xdr:cNvPr id="430" name="Imagen 429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90298185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3284</xdr:row>
      <xdr:rowOff>107154</xdr:rowOff>
    </xdr:from>
    <xdr:ext cx="1754666" cy="576000"/>
    <xdr:pic>
      <xdr:nvPicPr>
        <xdr:cNvPr id="431" name="Imagen 430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02906904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3186</xdr:row>
      <xdr:rowOff>107154</xdr:rowOff>
    </xdr:from>
    <xdr:ext cx="1754666" cy="576000"/>
    <xdr:pic>
      <xdr:nvPicPr>
        <xdr:cNvPr id="432" name="Imagen 431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27768946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3382</xdr:row>
      <xdr:rowOff>107154</xdr:rowOff>
    </xdr:from>
    <xdr:ext cx="1754666" cy="576000"/>
    <xdr:pic>
      <xdr:nvPicPr>
        <xdr:cNvPr id="433" name="Imagen 432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28124342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3431</xdr:row>
      <xdr:rowOff>107154</xdr:rowOff>
    </xdr:from>
    <xdr:ext cx="1754666" cy="576000"/>
    <xdr:pic>
      <xdr:nvPicPr>
        <xdr:cNvPr id="434" name="Imagen 433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4073306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3333</xdr:row>
      <xdr:rowOff>107154</xdr:rowOff>
    </xdr:from>
    <xdr:ext cx="1754666" cy="576000"/>
    <xdr:pic>
      <xdr:nvPicPr>
        <xdr:cNvPr id="435" name="Imagen 434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1551562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3529</xdr:row>
      <xdr:rowOff>107154</xdr:rowOff>
    </xdr:from>
    <xdr:ext cx="1754666" cy="576000"/>
    <xdr:pic>
      <xdr:nvPicPr>
        <xdr:cNvPr id="436" name="Imagen 435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6595049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3578</xdr:row>
      <xdr:rowOff>107154</xdr:rowOff>
    </xdr:from>
    <xdr:ext cx="1754666" cy="576000"/>
    <xdr:pic>
      <xdr:nvPicPr>
        <xdr:cNvPr id="437" name="Imagen 436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7855921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3480</xdr:row>
      <xdr:rowOff>107154</xdr:rowOff>
    </xdr:from>
    <xdr:ext cx="1754666" cy="576000"/>
    <xdr:pic>
      <xdr:nvPicPr>
        <xdr:cNvPr id="438" name="Imagen 437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5334177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3676</xdr:row>
      <xdr:rowOff>107154</xdr:rowOff>
    </xdr:from>
    <xdr:ext cx="1754666" cy="576000"/>
    <xdr:pic>
      <xdr:nvPicPr>
        <xdr:cNvPr id="439" name="Imagen 438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403776654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3725</xdr:row>
      <xdr:rowOff>107154</xdr:rowOff>
    </xdr:from>
    <xdr:ext cx="1754666" cy="576000"/>
    <xdr:pic>
      <xdr:nvPicPr>
        <xdr:cNvPr id="440" name="Imagen 439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41638537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3627</xdr:row>
      <xdr:rowOff>107154</xdr:rowOff>
    </xdr:from>
    <xdr:ext cx="1754666" cy="576000"/>
    <xdr:pic>
      <xdr:nvPicPr>
        <xdr:cNvPr id="441" name="Imagen 440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391167935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3823</xdr:row>
      <xdr:rowOff>107154</xdr:rowOff>
    </xdr:from>
    <xdr:ext cx="1754666" cy="576000"/>
    <xdr:pic>
      <xdr:nvPicPr>
        <xdr:cNvPr id="442" name="Imagen 441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44160281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7155</xdr:row>
      <xdr:rowOff>107154</xdr:rowOff>
    </xdr:from>
    <xdr:ext cx="1754666" cy="576000"/>
    <xdr:pic>
      <xdr:nvPicPr>
        <xdr:cNvPr id="443" name="Imagen 442">
          <a:extLst>
            <a:ext uri="{FF2B5EF4-FFF2-40B4-BE49-F238E27FC236}">
              <a16:creationId xmlns:a16="http://schemas.microsoft.com/office/drawing/2014/main" id="{00000000-0008-0000-0100-0000B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45421152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3774</xdr:row>
      <xdr:rowOff>107154</xdr:rowOff>
    </xdr:from>
    <xdr:ext cx="1754666" cy="576000"/>
    <xdr:pic>
      <xdr:nvPicPr>
        <xdr:cNvPr id="444" name="Imagen 443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428994092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1912</xdr:row>
      <xdr:rowOff>107154</xdr:rowOff>
    </xdr:from>
    <xdr:ext cx="1754666" cy="576000"/>
    <xdr:pic>
      <xdr:nvPicPr>
        <xdr:cNvPr id="445" name="Imagen 444">
          <a:extLst>
            <a:ext uri="{FF2B5EF4-FFF2-40B4-BE49-F238E27FC236}">
              <a16:creationId xmlns:a16="http://schemas.microsoft.com/office/drawing/2014/main" id="{00000000-0008-0000-0100-0000B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7594996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344</xdr:row>
      <xdr:rowOff>107154</xdr:rowOff>
    </xdr:from>
    <xdr:ext cx="1754666" cy="576000"/>
    <xdr:pic>
      <xdr:nvPicPr>
        <xdr:cNvPr id="446" name="Imagen 445">
          <a:extLst>
            <a:ext uri="{FF2B5EF4-FFF2-40B4-BE49-F238E27FC236}">
              <a16:creationId xmlns:a16="http://schemas.microsoft.com/office/drawing/2014/main" id="{00000000-0008-0000-0100-0000B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7594996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1912</xdr:row>
      <xdr:rowOff>107154</xdr:rowOff>
    </xdr:from>
    <xdr:ext cx="1754666" cy="576000"/>
    <xdr:pic>
      <xdr:nvPicPr>
        <xdr:cNvPr id="447" name="Imagen 446">
          <a:extLst>
            <a:ext uri="{FF2B5EF4-FFF2-40B4-BE49-F238E27FC236}">
              <a16:creationId xmlns:a16="http://schemas.microsoft.com/office/drawing/2014/main" id="{00000000-0008-0000-0100-0000B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23155" y="7594996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3872</xdr:row>
      <xdr:rowOff>107154</xdr:rowOff>
    </xdr:from>
    <xdr:ext cx="1754666" cy="576000"/>
    <xdr:pic>
      <xdr:nvPicPr>
        <xdr:cNvPr id="82" name="Imagen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63636" y="96416097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3921</xdr:row>
      <xdr:rowOff>0</xdr:rowOff>
    </xdr:from>
    <xdr:ext cx="1754666" cy="576000"/>
    <xdr:pic>
      <xdr:nvPicPr>
        <xdr:cNvPr id="84" name="Imagen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63636" y="968018604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3921</xdr:row>
      <xdr:rowOff>107154</xdr:rowOff>
    </xdr:from>
    <xdr:ext cx="1754666" cy="576000"/>
    <xdr:pic>
      <xdr:nvPicPr>
        <xdr:cNvPr id="88" name="Imagen 8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63636" y="971866704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3970</xdr:row>
      <xdr:rowOff>107154</xdr:rowOff>
    </xdr:from>
    <xdr:ext cx="1754666" cy="576000"/>
    <xdr:pic>
      <xdr:nvPicPr>
        <xdr:cNvPr id="90" name="Imagen 8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63636" y="975714804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4019</xdr:row>
      <xdr:rowOff>107154</xdr:rowOff>
    </xdr:from>
    <xdr:ext cx="1754666" cy="576000"/>
    <xdr:pic>
      <xdr:nvPicPr>
        <xdr:cNvPr id="92" name="Imagen 9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63636" y="979562904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393</xdr:row>
      <xdr:rowOff>107154</xdr:rowOff>
    </xdr:from>
    <xdr:ext cx="1754666" cy="576000"/>
    <xdr:pic>
      <xdr:nvPicPr>
        <xdr:cNvPr id="86" name="Imagen 85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8917150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393</xdr:row>
      <xdr:rowOff>107154</xdr:rowOff>
    </xdr:from>
    <xdr:ext cx="1754666" cy="576000"/>
    <xdr:pic>
      <xdr:nvPicPr>
        <xdr:cNvPr id="94" name="Imagen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8917150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442</xdr:row>
      <xdr:rowOff>107154</xdr:rowOff>
    </xdr:from>
    <xdr:ext cx="1754666" cy="576000"/>
    <xdr:pic>
      <xdr:nvPicPr>
        <xdr:cNvPr id="96" name="Imagen 95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8917150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442</xdr:row>
      <xdr:rowOff>107154</xdr:rowOff>
    </xdr:from>
    <xdr:ext cx="1754666" cy="576000"/>
    <xdr:pic>
      <xdr:nvPicPr>
        <xdr:cNvPr id="98" name="Imagen 9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89171507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491</xdr:row>
      <xdr:rowOff>107154</xdr:rowOff>
    </xdr:from>
    <xdr:ext cx="1754666" cy="576000"/>
    <xdr:pic>
      <xdr:nvPicPr>
        <xdr:cNvPr id="100" name="Imagen 9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14564036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491</xdr:row>
      <xdr:rowOff>107154</xdr:rowOff>
    </xdr:from>
    <xdr:ext cx="1754666" cy="576000"/>
    <xdr:pic>
      <xdr:nvPicPr>
        <xdr:cNvPr id="102" name="Imagen 10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14564036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540</xdr:row>
      <xdr:rowOff>107154</xdr:rowOff>
    </xdr:from>
    <xdr:ext cx="1754666" cy="576000"/>
    <xdr:pic>
      <xdr:nvPicPr>
        <xdr:cNvPr id="104" name="Imagen 103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14564036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540</xdr:row>
      <xdr:rowOff>107154</xdr:rowOff>
    </xdr:from>
    <xdr:ext cx="1754666" cy="576000"/>
    <xdr:pic>
      <xdr:nvPicPr>
        <xdr:cNvPr id="105" name="Imagen 10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14564036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1765</xdr:row>
      <xdr:rowOff>107154</xdr:rowOff>
    </xdr:from>
    <xdr:ext cx="1754666" cy="576000"/>
    <xdr:pic>
      <xdr:nvPicPr>
        <xdr:cNvPr id="106" name="Imagen 105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44466691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1814</xdr:row>
      <xdr:rowOff>107154</xdr:rowOff>
    </xdr:from>
    <xdr:ext cx="1754666" cy="576000"/>
    <xdr:pic>
      <xdr:nvPicPr>
        <xdr:cNvPr id="107" name="Imagen 106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44466691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1863</xdr:row>
      <xdr:rowOff>107154</xdr:rowOff>
    </xdr:from>
    <xdr:ext cx="1754666" cy="576000"/>
    <xdr:pic>
      <xdr:nvPicPr>
        <xdr:cNvPr id="108" name="Imagen 10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44466691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4068</xdr:row>
      <xdr:rowOff>107154</xdr:rowOff>
    </xdr:from>
    <xdr:ext cx="1754666" cy="576000"/>
    <xdr:pic>
      <xdr:nvPicPr>
        <xdr:cNvPr id="109" name="Imagen 10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38382071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4117</xdr:row>
      <xdr:rowOff>107154</xdr:rowOff>
    </xdr:from>
    <xdr:ext cx="1754666" cy="576000"/>
    <xdr:pic>
      <xdr:nvPicPr>
        <xdr:cNvPr id="110" name="Imagen 109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54087625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4166</xdr:row>
      <xdr:rowOff>107154</xdr:rowOff>
    </xdr:from>
    <xdr:ext cx="1754666" cy="576000"/>
    <xdr:pic>
      <xdr:nvPicPr>
        <xdr:cNvPr id="111" name="Imagen 11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4215</xdr:row>
      <xdr:rowOff>107154</xdr:rowOff>
    </xdr:from>
    <xdr:ext cx="1754666" cy="576000"/>
    <xdr:pic>
      <xdr:nvPicPr>
        <xdr:cNvPr id="112" name="Imagen 11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4264</xdr:row>
      <xdr:rowOff>107154</xdr:rowOff>
    </xdr:from>
    <xdr:ext cx="1754666" cy="576000"/>
    <xdr:pic>
      <xdr:nvPicPr>
        <xdr:cNvPr id="113" name="Imagen 112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4313</xdr:row>
      <xdr:rowOff>107154</xdr:rowOff>
    </xdr:from>
    <xdr:ext cx="1754666" cy="576000"/>
    <xdr:pic>
      <xdr:nvPicPr>
        <xdr:cNvPr id="114" name="Imagen 113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4362</xdr:row>
      <xdr:rowOff>107154</xdr:rowOff>
    </xdr:from>
    <xdr:ext cx="1754666" cy="576000"/>
    <xdr:pic>
      <xdr:nvPicPr>
        <xdr:cNvPr id="115" name="Imagen 11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4411</xdr:row>
      <xdr:rowOff>107154</xdr:rowOff>
    </xdr:from>
    <xdr:ext cx="1754666" cy="576000"/>
    <xdr:pic>
      <xdr:nvPicPr>
        <xdr:cNvPr id="116" name="Imagen 115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4460</xdr:row>
      <xdr:rowOff>107154</xdr:rowOff>
    </xdr:from>
    <xdr:ext cx="1754666" cy="576000"/>
    <xdr:pic>
      <xdr:nvPicPr>
        <xdr:cNvPr id="117" name="Imagen 116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4509</xdr:row>
      <xdr:rowOff>107154</xdr:rowOff>
    </xdr:from>
    <xdr:ext cx="1754666" cy="576000"/>
    <xdr:pic>
      <xdr:nvPicPr>
        <xdr:cNvPr id="118" name="Imagen 11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4558</xdr:row>
      <xdr:rowOff>107154</xdr:rowOff>
    </xdr:from>
    <xdr:ext cx="1754666" cy="576000"/>
    <xdr:pic>
      <xdr:nvPicPr>
        <xdr:cNvPr id="119" name="Imagen 1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4607</xdr:row>
      <xdr:rowOff>107154</xdr:rowOff>
    </xdr:from>
    <xdr:ext cx="1754666" cy="576000"/>
    <xdr:pic>
      <xdr:nvPicPr>
        <xdr:cNvPr id="120" name="Imagen 11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4656</xdr:row>
      <xdr:rowOff>107154</xdr:rowOff>
    </xdr:from>
    <xdr:ext cx="1754666" cy="576000"/>
    <xdr:pic>
      <xdr:nvPicPr>
        <xdr:cNvPr id="121" name="Imagen 120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4705</xdr:row>
      <xdr:rowOff>107154</xdr:rowOff>
    </xdr:from>
    <xdr:ext cx="1754666" cy="576000"/>
    <xdr:pic>
      <xdr:nvPicPr>
        <xdr:cNvPr id="122" name="Imagen 12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4754</xdr:row>
      <xdr:rowOff>107154</xdr:rowOff>
    </xdr:from>
    <xdr:ext cx="1754666" cy="576000"/>
    <xdr:pic>
      <xdr:nvPicPr>
        <xdr:cNvPr id="123" name="Imagen 12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4852</xdr:row>
      <xdr:rowOff>107154</xdr:rowOff>
    </xdr:from>
    <xdr:ext cx="1754666" cy="576000"/>
    <xdr:pic>
      <xdr:nvPicPr>
        <xdr:cNvPr id="124" name="Imagen 123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4950</xdr:row>
      <xdr:rowOff>107154</xdr:rowOff>
    </xdr:from>
    <xdr:ext cx="1754666" cy="576000"/>
    <xdr:pic>
      <xdr:nvPicPr>
        <xdr:cNvPr id="125" name="Imagen 12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4999</xdr:row>
      <xdr:rowOff>107154</xdr:rowOff>
    </xdr:from>
    <xdr:ext cx="1754666" cy="576000"/>
    <xdr:pic>
      <xdr:nvPicPr>
        <xdr:cNvPr id="126" name="Imagen 125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5048</xdr:row>
      <xdr:rowOff>107154</xdr:rowOff>
    </xdr:from>
    <xdr:ext cx="1754666" cy="576000"/>
    <xdr:pic>
      <xdr:nvPicPr>
        <xdr:cNvPr id="127" name="Imagen 12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5097</xdr:row>
      <xdr:rowOff>107154</xdr:rowOff>
    </xdr:from>
    <xdr:ext cx="1754666" cy="576000"/>
    <xdr:pic>
      <xdr:nvPicPr>
        <xdr:cNvPr id="128" name="Imagen 12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5146</xdr:row>
      <xdr:rowOff>107154</xdr:rowOff>
    </xdr:from>
    <xdr:ext cx="1754666" cy="576000"/>
    <xdr:pic>
      <xdr:nvPicPr>
        <xdr:cNvPr id="129" name="Imagen 12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5195</xdr:row>
      <xdr:rowOff>107154</xdr:rowOff>
    </xdr:from>
    <xdr:ext cx="1754666" cy="576000"/>
    <xdr:pic>
      <xdr:nvPicPr>
        <xdr:cNvPr id="130" name="Imagen 129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5244</xdr:row>
      <xdr:rowOff>107154</xdr:rowOff>
    </xdr:from>
    <xdr:ext cx="1754666" cy="576000"/>
    <xdr:pic>
      <xdr:nvPicPr>
        <xdr:cNvPr id="131" name="Imagen 130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5293</xdr:row>
      <xdr:rowOff>107154</xdr:rowOff>
    </xdr:from>
    <xdr:ext cx="1754666" cy="576000"/>
    <xdr:pic>
      <xdr:nvPicPr>
        <xdr:cNvPr id="132" name="Imagen 131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5342</xdr:row>
      <xdr:rowOff>107154</xdr:rowOff>
    </xdr:from>
    <xdr:ext cx="1754666" cy="576000"/>
    <xdr:pic>
      <xdr:nvPicPr>
        <xdr:cNvPr id="133" name="Imagen 132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5391</xdr:row>
      <xdr:rowOff>107154</xdr:rowOff>
    </xdr:from>
    <xdr:ext cx="1754666" cy="576000"/>
    <xdr:pic>
      <xdr:nvPicPr>
        <xdr:cNvPr id="134" name="Imagen 133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5440</xdr:row>
      <xdr:rowOff>107154</xdr:rowOff>
    </xdr:from>
    <xdr:ext cx="1754666" cy="576000"/>
    <xdr:pic>
      <xdr:nvPicPr>
        <xdr:cNvPr id="135" name="Imagen 13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5489</xdr:row>
      <xdr:rowOff>107154</xdr:rowOff>
    </xdr:from>
    <xdr:ext cx="1754666" cy="576000"/>
    <xdr:pic>
      <xdr:nvPicPr>
        <xdr:cNvPr id="136" name="Imagen 135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5538</xdr:row>
      <xdr:rowOff>107154</xdr:rowOff>
    </xdr:from>
    <xdr:ext cx="1754666" cy="576000"/>
    <xdr:pic>
      <xdr:nvPicPr>
        <xdr:cNvPr id="137" name="Imagen 136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5587</xdr:row>
      <xdr:rowOff>107154</xdr:rowOff>
    </xdr:from>
    <xdr:ext cx="1754666" cy="576000"/>
    <xdr:pic>
      <xdr:nvPicPr>
        <xdr:cNvPr id="138" name="Imagen 13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5636</xdr:row>
      <xdr:rowOff>107154</xdr:rowOff>
    </xdr:from>
    <xdr:ext cx="1754666" cy="576000"/>
    <xdr:pic>
      <xdr:nvPicPr>
        <xdr:cNvPr id="139" name="Imagen 13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5685</xdr:row>
      <xdr:rowOff>107154</xdr:rowOff>
    </xdr:from>
    <xdr:ext cx="1754666" cy="576000"/>
    <xdr:pic>
      <xdr:nvPicPr>
        <xdr:cNvPr id="140" name="Imagen 139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5734</xdr:row>
      <xdr:rowOff>107154</xdr:rowOff>
    </xdr:from>
    <xdr:ext cx="1754666" cy="576000"/>
    <xdr:pic>
      <xdr:nvPicPr>
        <xdr:cNvPr id="141" name="Imagen 140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5783</xdr:row>
      <xdr:rowOff>107154</xdr:rowOff>
    </xdr:from>
    <xdr:ext cx="1754666" cy="576000"/>
    <xdr:pic>
      <xdr:nvPicPr>
        <xdr:cNvPr id="142" name="Imagen 141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5832</xdr:row>
      <xdr:rowOff>107154</xdr:rowOff>
    </xdr:from>
    <xdr:ext cx="1754666" cy="576000"/>
    <xdr:pic>
      <xdr:nvPicPr>
        <xdr:cNvPr id="143" name="Imagen 142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5881</xdr:row>
      <xdr:rowOff>107154</xdr:rowOff>
    </xdr:from>
    <xdr:ext cx="1754666" cy="576000"/>
    <xdr:pic>
      <xdr:nvPicPr>
        <xdr:cNvPr id="144" name="Imagen 143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5930</xdr:row>
      <xdr:rowOff>107154</xdr:rowOff>
    </xdr:from>
    <xdr:ext cx="1754666" cy="576000"/>
    <xdr:pic>
      <xdr:nvPicPr>
        <xdr:cNvPr id="145" name="Imagen 14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5979</xdr:row>
      <xdr:rowOff>107154</xdr:rowOff>
    </xdr:from>
    <xdr:ext cx="1754666" cy="576000"/>
    <xdr:pic>
      <xdr:nvPicPr>
        <xdr:cNvPr id="146" name="Imagen 145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6028</xdr:row>
      <xdr:rowOff>107154</xdr:rowOff>
    </xdr:from>
    <xdr:ext cx="1754666" cy="576000"/>
    <xdr:pic>
      <xdr:nvPicPr>
        <xdr:cNvPr id="147" name="Imagen 14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6077</xdr:row>
      <xdr:rowOff>107154</xdr:rowOff>
    </xdr:from>
    <xdr:ext cx="1754666" cy="576000"/>
    <xdr:pic>
      <xdr:nvPicPr>
        <xdr:cNvPr id="148" name="Imagen 14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6126</xdr:row>
      <xdr:rowOff>107154</xdr:rowOff>
    </xdr:from>
    <xdr:ext cx="1754666" cy="576000"/>
    <xdr:pic>
      <xdr:nvPicPr>
        <xdr:cNvPr id="149" name="Imagen 14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6175</xdr:row>
      <xdr:rowOff>107154</xdr:rowOff>
    </xdr:from>
    <xdr:ext cx="1754666" cy="576000"/>
    <xdr:pic>
      <xdr:nvPicPr>
        <xdr:cNvPr id="150" name="Imagen 14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6224</xdr:row>
      <xdr:rowOff>107154</xdr:rowOff>
    </xdr:from>
    <xdr:ext cx="1754666" cy="576000"/>
    <xdr:pic>
      <xdr:nvPicPr>
        <xdr:cNvPr id="151" name="Imagen 150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6273</xdr:row>
      <xdr:rowOff>107154</xdr:rowOff>
    </xdr:from>
    <xdr:ext cx="1754666" cy="576000"/>
    <xdr:pic>
      <xdr:nvPicPr>
        <xdr:cNvPr id="152" name="Imagen 151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6322</xdr:row>
      <xdr:rowOff>107154</xdr:rowOff>
    </xdr:from>
    <xdr:ext cx="1754666" cy="576000"/>
    <xdr:pic>
      <xdr:nvPicPr>
        <xdr:cNvPr id="153" name="Imagen 152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6371</xdr:row>
      <xdr:rowOff>107154</xdr:rowOff>
    </xdr:from>
    <xdr:ext cx="1754666" cy="576000"/>
    <xdr:pic>
      <xdr:nvPicPr>
        <xdr:cNvPr id="154" name="Imagen 153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6420</xdr:row>
      <xdr:rowOff>107154</xdr:rowOff>
    </xdr:from>
    <xdr:ext cx="1754666" cy="576000"/>
    <xdr:pic>
      <xdr:nvPicPr>
        <xdr:cNvPr id="155" name="Imagen 15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6469</xdr:row>
      <xdr:rowOff>107154</xdr:rowOff>
    </xdr:from>
    <xdr:ext cx="1754666" cy="576000"/>
    <xdr:pic>
      <xdr:nvPicPr>
        <xdr:cNvPr id="156" name="Imagen 155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6518</xdr:row>
      <xdr:rowOff>107154</xdr:rowOff>
    </xdr:from>
    <xdr:ext cx="1754666" cy="576000"/>
    <xdr:pic>
      <xdr:nvPicPr>
        <xdr:cNvPr id="157" name="Imagen 156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6567</xdr:row>
      <xdr:rowOff>107154</xdr:rowOff>
    </xdr:from>
    <xdr:ext cx="1754666" cy="576000"/>
    <xdr:pic>
      <xdr:nvPicPr>
        <xdr:cNvPr id="158" name="Imagen 15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6616</xdr:row>
      <xdr:rowOff>107154</xdr:rowOff>
    </xdr:from>
    <xdr:ext cx="1754666" cy="576000"/>
    <xdr:pic>
      <xdr:nvPicPr>
        <xdr:cNvPr id="159" name="Imagen 15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6665</xdr:row>
      <xdr:rowOff>107154</xdr:rowOff>
    </xdr:from>
    <xdr:ext cx="1754666" cy="576000"/>
    <xdr:pic>
      <xdr:nvPicPr>
        <xdr:cNvPr id="160" name="Imagen 159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6714</xdr:row>
      <xdr:rowOff>107154</xdr:rowOff>
    </xdr:from>
    <xdr:ext cx="1754666" cy="576000"/>
    <xdr:pic>
      <xdr:nvPicPr>
        <xdr:cNvPr id="161" name="Imagen 160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6763</xdr:row>
      <xdr:rowOff>107154</xdr:rowOff>
    </xdr:from>
    <xdr:ext cx="1754666" cy="576000"/>
    <xdr:pic>
      <xdr:nvPicPr>
        <xdr:cNvPr id="162" name="Imagen 161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06678388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4803</xdr:row>
      <xdr:rowOff>107154</xdr:rowOff>
    </xdr:from>
    <xdr:ext cx="1754666" cy="576000"/>
    <xdr:pic>
      <xdr:nvPicPr>
        <xdr:cNvPr id="164" name="Imagen 163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23183533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4901</xdr:row>
      <xdr:rowOff>107154</xdr:rowOff>
    </xdr:from>
    <xdr:ext cx="1754666" cy="576000"/>
    <xdr:pic>
      <xdr:nvPicPr>
        <xdr:cNvPr id="165" name="Imagen 16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257227860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6812</xdr:row>
      <xdr:rowOff>107154</xdr:rowOff>
    </xdr:from>
    <xdr:ext cx="1754666" cy="576000"/>
    <xdr:pic>
      <xdr:nvPicPr>
        <xdr:cNvPr id="166" name="Imagen 165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752258919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6861</xdr:row>
      <xdr:rowOff>107154</xdr:rowOff>
    </xdr:from>
    <xdr:ext cx="1754666" cy="576000"/>
    <xdr:pic>
      <xdr:nvPicPr>
        <xdr:cNvPr id="167" name="Imagen 166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76495518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7057</xdr:row>
      <xdr:rowOff>107154</xdr:rowOff>
    </xdr:from>
    <xdr:ext cx="1754666" cy="576000"/>
    <xdr:pic>
      <xdr:nvPicPr>
        <xdr:cNvPr id="168" name="Imagen 16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77765144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6910</xdr:row>
      <xdr:rowOff>107154</xdr:rowOff>
    </xdr:from>
    <xdr:ext cx="1754666" cy="576000"/>
    <xdr:pic>
      <xdr:nvPicPr>
        <xdr:cNvPr id="169" name="Imagen 16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77765144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6959</xdr:row>
      <xdr:rowOff>107154</xdr:rowOff>
    </xdr:from>
    <xdr:ext cx="1754666" cy="576000"/>
    <xdr:pic>
      <xdr:nvPicPr>
        <xdr:cNvPr id="170" name="Imagen 16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777651448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7008</xdr:row>
      <xdr:rowOff>107154</xdr:rowOff>
    </xdr:from>
    <xdr:ext cx="1754666" cy="576000"/>
    <xdr:pic>
      <xdr:nvPicPr>
        <xdr:cNvPr id="171" name="Imagen 170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790347713"/>
          <a:ext cx="1754666" cy="576000"/>
        </a:xfrm>
        <a:prstGeom prst="rect">
          <a:avLst/>
        </a:prstGeom>
      </xdr:spPr>
    </xdr:pic>
    <xdr:clientData/>
  </xdr:oneCellAnchor>
  <xdr:oneCellAnchor>
    <xdr:from>
      <xdr:col>19</xdr:col>
      <xdr:colOff>71436</xdr:colOff>
      <xdr:row>7106</xdr:row>
      <xdr:rowOff>107154</xdr:rowOff>
    </xdr:from>
    <xdr:ext cx="1754666" cy="576000"/>
    <xdr:pic>
      <xdr:nvPicPr>
        <xdr:cNvPr id="172" name="Imagen 171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3112" y="1828436507"/>
          <a:ext cx="1754666" cy="5760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O1672"/>
  <sheetViews>
    <sheetView showGridLines="0" topLeftCell="A21" zoomScale="115" zoomScaleNormal="115" zoomScaleSheetLayoutView="85" zoomScalePageLayoutView="95" workbookViewId="0">
      <pane xSplit="9" ySplit="4" topLeftCell="J25" activePane="bottomRight" state="frozen"/>
      <selection activeCell="D65" sqref="D65:M89"/>
      <selection pane="topRight" activeCell="D65" sqref="D65:M89"/>
      <selection pane="bottomLeft" activeCell="D65" sqref="D65:M89"/>
      <selection pane="bottomRight" activeCell="J25" sqref="J25"/>
    </sheetView>
  </sheetViews>
  <sheetFormatPr baseColWidth="10" defaultColWidth="9.109375" defaultRowHeight="13.2" x14ac:dyDescent="0.3"/>
  <cols>
    <col min="1" max="1" width="2" style="22" customWidth="1"/>
    <col min="2" max="2" width="4.109375" style="47" customWidth="1"/>
    <col min="3" max="3" width="7.33203125" style="20" customWidth="1"/>
    <col min="4" max="4" width="5.33203125" style="20" customWidth="1"/>
    <col min="5" max="5" width="27" style="20" customWidth="1"/>
    <col min="6" max="6" width="6.6640625" style="20" customWidth="1"/>
    <col min="7" max="7" width="10.6640625" style="20" hidden="1" customWidth="1"/>
    <col min="8" max="9" width="15.6640625" style="20" hidden="1" customWidth="1"/>
    <col min="10" max="10" width="12.6640625" style="78" customWidth="1"/>
    <col min="11" max="11" width="15.6640625" style="20" customWidth="1"/>
    <col min="12" max="12" width="12.6640625" style="20" customWidth="1"/>
    <col min="13" max="13" width="15.6640625" style="20" customWidth="1"/>
    <col min="14" max="14" width="12.6640625" style="20" customWidth="1"/>
    <col min="15" max="15" width="15.6640625" style="23" customWidth="1"/>
    <col min="16" max="16" width="12.6640625" style="20" customWidth="1"/>
    <col min="17" max="17" width="15.6640625" style="23" customWidth="1"/>
    <col min="18" max="18" width="12.6640625" style="20" customWidth="1"/>
    <col min="19" max="19" width="15.6640625" style="23" customWidth="1"/>
    <col min="20" max="20" width="12.6640625" style="20" customWidth="1"/>
    <col min="21" max="21" width="15.6640625" style="23" customWidth="1"/>
    <col min="22" max="22" width="12.6640625" style="20" customWidth="1"/>
    <col min="23" max="23" width="15.6640625" style="23" customWidth="1"/>
    <col min="24" max="24" width="12.6640625" style="20" customWidth="1"/>
    <col min="25" max="25" width="15.6640625" style="23" customWidth="1"/>
    <col min="26" max="26" width="12.6640625" style="20" customWidth="1"/>
    <col min="27" max="27" width="15.6640625" style="23" customWidth="1"/>
    <col min="28" max="28" width="12.6640625" style="20" customWidth="1"/>
    <col min="29" max="29" width="15.6640625" style="23" customWidth="1"/>
    <col min="30" max="30" width="12.6640625" style="20" customWidth="1"/>
    <col min="31" max="31" width="15.6640625" style="23" customWidth="1"/>
    <col min="32" max="32" width="12.6640625" style="20" customWidth="1"/>
    <col min="33" max="33" width="15.6640625" style="23" customWidth="1"/>
    <col min="34" max="34" width="12.6640625" style="20" customWidth="1"/>
    <col min="35" max="35" width="15.6640625" style="23" customWidth="1"/>
    <col min="36" max="36" width="12.6640625" style="20" customWidth="1"/>
    <col min="37" max="37" width="15.6640625" style="23" customWidth="1"/>
    <col min="38" max="38" width="12.6640625" style="20" customWidth="1"/>
    <col min="39" max="39" width="15.6640625" style="23" customWidth="1"/>
    <col min="40" max="40" width="12.6640625" style="20" customWidth="1"/>
    <col min="41" max="41" width="15.6640625" style="23" customWidth="1"/>
    <col min="42" max="42" width="12.6640625" style="20" customWidth="1"/>
    <col min="43" max="43" width="15.6640625" style="23" customWidth="1"/>
    <col min="44" max="44" width="12.6640625" style="20" customWidth="1"/>
    <col min="45" max="45" width="15.6640625" style="23" customWidth="1"/>
    <col min="46" max="46" width="12.6640625" style="20" customWidth="1"/>
    <col min="47" max="47" width="15.6640625" style="23" customWidth="1"/>
    <col min="48" max="48" width="12.6640625" style="20" customWidth="1"/>
    <col min="49" max="49" width="15.6640625" style="20" customWidth="1"/>
    <col min="50" max="50" width="9.109375" style="20" customWidth="1"/>
    <col min="51" max="51" width="12.44140625" style="20" bestFit="1" customWidth="1"/>
    <col min="52" max="53" width="15.44140625" style="20" bestFit="1" customWidth="1"/>
    <col min="54" max="54" width="9.109375" style="20" customWidth="1"/>
    <col min="55" max="56" width="11.5546875" style="20" bestFit="1" customWidth="1"/>
    <col min="57" max="59" width="9.109375" style="20" customWidth="1"/>
    <col min="60" max="60" width="9.109375" style="20"/>
    <col min="61" max="61" width="12.44140625" style="79" bestFit="1" customWidth="1"/>
    <col min="62" max="1003" width="9.109375" style="20"/>
    <col min="1004" max="16384" width="9.109375" style="22"/>
  </cols>
  <sheetData>
    <row r="1" spans="2:11" ht="14.25" customHeight="1" x14ac:dyDescent="0.3">
      <c r="B1" s="378" t="s">
        <v>172</v>
      </c>
      <c r="C1" s="379"/>
      <c r="D1" s="379"/>
      <c r="E1" s="379"/>
      <c r="F1" s="379"/>
      <c r="G1" s="379"/>
      <c r="H1" s="379"/>
      <c r="I1" s="379"/>
      <c r="J1" s="379"/>
      <c r="K1" s="380"/>
    </row>
    <row r="2" spans="2:11" ht="11.25" customHeight="1" x14ac:dyDescent="0.3">
      <c r="B2" s="381"/>
      <c r="C2" s="382"/>
      <c r="D2" s="382"/>
      <c r="E2" s="382"/>
      <c r="F2" s="382"/>
      <c r="G2" s="382"/>
      <c r="H2" s="382"/>
      <c r="I2" s="382"/>
      <c r="J2" s="382"/>
      <c r="K2" s="383"/>
    </row>
    <row r="3" spans="2:11" ht="19.5" customHeight="1" x14ac:dyDescent="0.3">
      <c r="B3" s="384"/>
      <c r="C3" s="385"/>
      <c r="D3" s="385"/>
      <c r="E3" s="385"/>
      <c r="F3" s="385"/>
      <c r="G3" s="385"/>
      <c r="H3" s="385"/>
      <c r="I3" s="385"/>
      <c r="J3" s="385"/>
      <c r="K3" s="386"/>
    </row>
    <row r="4" spans="2:11" x14ac:dyDescent="0.3">
      <c r="B4" s="56"/>
      <c r="C4" s="387"/>
      <c r="D4" s="387"/>
      <c r="E4" s="387"/>
      <c r="F4" s="387"/>
      <c r="G4" s="387"/>
      <c r="H4" s="387"/>
      <c r="I4" s="387"/>
      <c r="J4" s="387"/>
      <c r="K4" s="388"/>
    </row>
    <row r="5" spans="2:11" ht="13.8" x14ac:dyDescent="0.3">
      <c r="B5" s="67"/>
      <c r="C5" s="389" t="s">
        <v>33</v>
      </c>
      <c r="D5" s="389"/>
      <c r="E5" s="389"/>
      <c r="F5" s="390" t="e">
        <f>+#REF!</f>
        <v>#REF!</v>
      </c>
      <c r="G5" s="390"/>
      <c r="H5" s="390"/>
      <c r="I5" s="123"/>
      <c r="J5" s="125"/>
      <c r="K5" s="96"/>
    </row>
    <row r="6" spans="2:11" ht="15" customHeight="1" x14ac:dyDescent="0.3">
      <c r="B6" s="67"/>
      <c r="C6" s="126"/>
      <c r="D6" s="126"/>
      <c r="E6" s="126"/>
      <c r="F6" s="126"/>
      <c r="G6" s="126"/>
      <c r="H6" s="126"/>
      <c r="I6" s="124"/>
      <c r="J6" s="127"/>
      <c r="K6" s="96"/>
    </row>
    <row r="7" spans="2:11" x14ac:dyDescent="0.3">
      <c r="B7" s="67"/>
      <c r="C7" s="394" t="s">
        <v>34</v>
      </c>
      <c r="D7" s="394"/>
      <c r="E7" s="394"/>
      <c r="F7" s="394"/>
      <c r="G7" s="394"/>
      <c r="H7" s="394"/>
      <c r="I7" s="394"/>
      <c r="J7" s="394"/>
      <c r="K7" s="395"/>
    </row>
    <row r="8" spans="2:11" ht="9.9" customHeight="1" x14ac:dyDescent="0.3">
      <c r="B8" s="67"/>
      <c r="C8" s="391" t="e">
        <f>+#REF!</f>
        <v>#REF!</v>
      </c>
      <c r="D8" s="391"/>
      <c r="E8" s="391"/>
      <c r="F8" s="391"/>
      <c r="G8" s="391"/>
      <c r="H8" s="391"/>
      <c r="I8" s="391"/>
      <c r="J8" s="391"/>
      <c r="K8" s="391"/>
    </row>
    <row r="9" spans="2:11" ht="9.9" customHeight="1" x14ac:dyDescent="0.3">
      <c r="B9" s="67"/>
      <c r="C9" s="391"/>
      <c r="D9" s="391"/>
      <c r="E9" s="391"/>
      <c r="F9" s="391"/>
      <c r="G9" s="391"/>
      <c r="H9" s="391"/>
      <c r="I9" s="391"/>
      <c r="J9" s="391"/>
      <c r="K9" s="391"/>
    </row>
    <row r="10" spans="2:11" ht="9.9" customHeight="1" x14ac:dyDescent="0.3">
      <c r="B10" s="67"/>
      <c r="C10" s="391"/>
      <c r="D10" s="391"/>
      <c r="E10" s="391"/>
      <c r="F10" s="391"/>
      <c r="G10" s="391"/>
      <c r="H10" s="391"/>
      <c r="I10" s="391"/>
      <c r="J10" s="391"/>
      <c r="K10" s="391"/>
    </row>
    <row r="11" spans="2:11" ht="9.9" customHeight="1" x14ac:dyDescent="0.3">
      <c r="B11" s="67"/>
      <c r="C11" s="391"/>
      <c r="D11" s="391"/>
      <c r="E11" s="391"/>
      <c r="F11" s="391"/>
      <c r="G11" s="391"/>
      <c r="H11" s="391"/>
      <c r="I11" s="391"/>
      <c r="J11" s="391"/>
      <c r="K11" s="391"/>
    </row>
    <row r="12" spans="2:11" x14ac:dyDescent="0.3">
      <c r="B12" s="67"/>
      <c r="C12" s="392" t="s">
        <v>35</v>
      </c>
      <c r="D12" s="392"/>
      <c r="E12" s="392"/>
      <c r="F12" s="392"/>
      <c r="G12" s="392"/>
      <c r="H12" s="392"/>
      <c r="I12" s="392"/>
      <c r="J12" s="392"/>
      <c r="K12" s="393"/>
    </row>
    <row r="13" spans="2:11" ht="14.4" x14ac:dyDescent="0.3">
      <c r="B13" s="67"/>
      <c r="C13" s="394" t="s">
        <v>18</v>
      </c>
      <c r="D13" s="396"/>
      <c r="E13" s="396"/>
      <c r="F13" s="390" t="e">
        <f>+#REF!</f>
        <v>#REF!</v>
      </c>
      <c r="G13" s="390"/>
      <c r="H13" s="390"/>
      <c r="I13" s="390"/>
      <c r="J13" s="390"/>
      <c r="K13" s="116" t="e">
        <f>+#REF!</f>
        <v>#REF!</v>
      </c>
    </row>
    <row r="14" spans="2:11" x14ac:dyDescent="0.3">
      <c r="B14" s="67"/>
      <c r="C14" s="128"/>
      <c r="D14" s="128"/>
      <c r="E14" s="128"/>
      <c r="F14" s="401" t="s">
        <v>37</v>
      </c>
      <c r="G14" s="401"/>
      <c r="H14" s="401"/>
      <c r="I14" s="401"/>
      <c r="J14" s="117"/>
      <c r="K14" s="118"/>
    </row>
    <row r="15" spans="2:11" ht="14.4" x14ac:dyDescent="0.3">
      <c r="B15" s="67"/>
      <c r="C15" s="394" t="s">
        <v>38</v>
      </c>
      <c r="D15" s="396"/>
      <c r="E15" s="396"/>
      <c r="F15" s="390" t="e">
        <f>+#REF!</f>
        <v>#REF!</v>
      </c>
      <c r="G15" s="390"/>
      <c r="H15" s="390"/>
      <c r="I15" s="390"/>
      <c r="J15" s="115"/>
      <c r="K15" s="116" t="e">
        <f>+#REF!</f>
        <v>#REF!</v>
      </c>
    </row>
    <row r="16" spans="2:11" x14ac:dyDescent="0.3">
      <c r="B16" s="67"/>
      <c r="C16" s="128"/>
      <c r="D16" s="128"/>
      <c r="E16" s="128"/>
      <c r="F16" s="401" t="s">
        <v>39</v>
      </c>
      <c r="G16" s="401"/>
      <c r="H16" s="401"/>
      <c r="I16" s="401"/>
      <c r="J16" s="117"/>
      <c r="K16" s="97"/>
    </row>
    <row r="17" spans="1:51" ht="13.8" x14ac:dyDescent="0.3">
      <c r="B17" s="67"/>
      <c r="C17" s="394" t="s">
        <v>40</v>
      </c>
      <c r="D17" s="394"/>
      <c r="E17" s="394"/>
      <c r="F17" s="390" t="e">
        <f>+#REF!</f>
        <v>#REF!</v>
      </c>
      <c r="G17" s="390"/>
      <c r="H17" s="390"/>
      <c r="I17" s="390"/>
      <c r="J17" s="120"/>
      <c r="K17" s="131"/>
    </row>
    <row r="18" spans="1:51" x14ac:dyDescent="0.3">
      <c r="B18" s="67"/>
      <c r="C18" s="128"/>
      <c r="D18" s="128"/>
      <c r="E18" s="128"/>
      <c r="F18" s="401" t="s">
        <v>171</v>
      </c>
      <c r="G18" s="401"/>
      <c r="H18" s="401"/>
      <c r="I18" s="401"/>
      <c r="J18" s="119"/>
      <c r="K18" s="130"/>
    </row>
    <row r="19" spans="1:51" ht="14.4" x14ac:dyDescent="0.3">
      <c r="B19" s="67"/>
      <c r="C19" s="394" t="s">
        <v>170</v>
      </c>
      <c r="D19" s="396"/>
      <c r="E19" s="396"/>
      <c r="F19" s="390" t="e">
        <f>+#REF!</f>
        <v>#REF!</v>
      </c>
      <c r="G19" s="390"/>
      <c r="H19" s="390"/>
      <c r="I19" s="390"/>
      <c r="J19" s="120"/>
      <c r="K19" s="131"/>
    </row>
    <row r="20" spans="1:51" x14ac:dyDescent="0.3">
      <c r="B20" s="67"/>
      <c r="C20" s="126"/>
      <c r="D20" s="126"/>
      <c r="E20" s="126"/>
      <c r="F20" s="132" t="s">
        <v>173</v>
      </c>
      <c r="G20" s="129"/>
      <c r="H20" s="119"/>
      <c r="I20" s="132"/>
      <c r="J20" s="132"/>
      <c r="K20" s="133"/>
    </row>
    <row r="21" spans="1:51" ht="15" customHeight="1" x14ac:dyDescent="0.3">
      <c r="B21" s="48"/>
      <c r="C21" s="376" t="s">
        <v>41</v>
      </c>
      <c r="D21" s="360" t="s">
        <v>42</v>
      </c>
      <c r="E21" s="361"/>
      <c r="F21" s="361"/>
      <c r="G21" s="361"/>
      <c r="H21" s="361"/>
      <c r="I21" s="362"/>
      <c r="J21" s="360">
        <v>1</v>
      </c>
      <c r="K21" s="372">
        <f>+LOOKUP(J21,'MEMORIAS DE CALCULO PRESUPUESTO'!$Z$15:$AR$15,'MEMORIAS DE CALCULO PRESUPUESTO'!$Z$16:$AR$16)</f>
        <v>14001469</v>
      </c>
      <c r="L21" s="360">
        <v>2</v>
      </c>
      <c r="M21" s="372">
        <f>+LOOKUP(L21,'MEMORIAS DE CALCULO PRESUPUESTO'!$Z$15:$AR$15,'MEMORIAS DE CALCULO PRESUPUESTO'!$Z$16:$AR$16)</f>
        <v>14001481</v>
      </c>
      <c r="N21" s="360">
        <f>+L21+1</f>
        <v>3</v>
      </c>
      <c r="O21" s="372">
        <f>+LOOKUP(N21,'MEMORIAS DE CALCULO PRESUPUESTO'!$Z$15:$AR$15,'MEMORIAS DE CALCULO PRESUPUESTO'!$Z$16:$AR$16)</f>
        <v>14000772</v>
      </c>
      <c r="P21" s="360">
        <f>+N21+1</f>
        <v>4</v>
      </c>
      <c r="Q21" s="372">
        <f>+LOOKUP(P21,'MEMORIAS DE CALCULO PRESUPUESTO'!$Z$15:$AR$15,'MEMORIAS DE CALCULO PRESUPUESTO'!$Z$16:$AR$16)</f>
        <v>14000741</v>
      </c>
      <c r="R21" s="360">
        <f>+P21+1</f>
        <v>5</v>
      </c>
      <c r="S21" s="372">
        <f>+LOOKUP(R21,'MEMORIAS DE CALCULO PRESUPUESTO'!$Z$15:$AR$15,'MEMORIAS DE CALCULO PRESUPUESTO'!$Z$16:$AR$16)</f>
        <v>14000718</v>
      </c>
      <c r="T21" s="360">
        <f>+R21+1</f>
        <v>6</v>
      </c>
      <c r="U21" s="372">
        <f>+LOOKUP(T21,'MEMORIAS DE CALCULO PRESUPUESTO'!$Z$15:$AR$15,'MEMORIAS DE CALCULO PRESUPUESTO'!$Z$16:$AR$16)</f>
        <v>14001678</v>
      </c>
      <c r="V21" s="360">
        <f>+T21+1</f>
        <v>7</v>
      </c>
      <c r="W21" s="372">
        <f>+LOOKUP(V21,'MEMORIAS DE CALCULO PRESUPUESTO'!$Z$15:$AR$15,'MEMORIAS DE CALCULO PRESUPUESTO'!$Z$16:$AR$16)</f>
        <v>14001545</v>
      </c>
      <c r="X21" s="360">
        <f>+V21+1</f>
        <v>8</v>
      </c>
      <c r="Y21" s="372">
        <f>+LOOKUP(X21,'MEMORIAS DE CALCULO PRESUPUESTO'!$Z$15:$AR$15,'MEMORIAS DE CALCULO PRESUPUESTO'!$Z$16:$AR$16)</f>
        <v>14001517</v>
      </c>
      <c r="Z21" s="360">
        <f>+X21+1</f>
        <v>9</v>
      </c>
      <c r="AA21" s="372">
        <f>+LOOKUP(Z21,'MEMORIAS DE CALCULO PRESUPUESTO'!$Z$15:$AR$15,'MEMORIAS DE CALCULO PRESUPUESTO'!$Z$16:$AR$16)</f>
        <v>14001156</v>
      </c>
      <c r="AB21" s="360">
        <f>+Z21+1</f>
        <v>10</v>
      </c>
      <c r="AC21" s="372">
        <f>+LOOKUP(AB21,'MEMORIAS DE CALCULO PRESUPUESTO'!$Z$15:$AR$15,'MEMORIAS DE CALCULO PRESUPUESTO'!$Z$16:$AR$16)</f>
        <v>14001367</v>
      </c>
      <c r="AD21" s="360">
        <f>+AB21+1</f>
        <v>11</v>
      </c>
      <c r="AE21" s="372">
        <f>+LOOKUP(AD21,'MEMORIAS DE CALCULO PRESUPUESTO'!$Z$15:$AR$15,'MEMORIAS DE CALCULO PRESUPUESTO'!$Z$16:$AR$16)</f>
        <v>14000126</v>
      </c>
      <c r="AF21" s="360">
        <f>+AD21+1</f>
        <v>12</v>
      </c>
      <c r="AG21" s="372">
        <f>+LOOKUP(AF21,'MEMORIAS DE CALCULO PRESUPUESTO'!$Z$15:$AR$15,'MEMORIAS DE CALCULO PRESUPUESTO'!$Z$16:$AR$16)</f>
        <v>14000550</v>
      </c>
      <c r="AH21" s="360">
        <f>+AF21+1</f>
        <v>13</v>
      </c>
      <c r="AI21" s="372">
        <f>+LOOKUP(AH21,'MEMORIAS DE CALCULO PRESUPUESTO'!$Z$15:$AR$15,'MEMORIAS DE CALCULO PRESUPUESTO'!$Z$16:$AR$16)</f>
        <v>14001058</v>
      </c>
      <c r="AJ21" s="360">
        <f>+AH21+1</f>
        <v>14</v>
      </c>
      <c r="AK21" s="372">
        <f>+LOOKUP(AJ21,'MEMORIAS DE CALCULO PRESUPUESTO'!$Z$15:$AR$15,'MEMORIAS DE CALCULO PRESUPUESTO'!$Z$16:$AR$16)</f>
        <v>14000205</v>
      </c>
      <c r="AL21" s="360">
        <f>+AJ21+1</f>
        <v>15</v>
      </c>
      <c r="AM21" s="372">
        <f>+LOOKUP(AL21,'MEMORIAS DE CALCULO PRESUPUESTO'!$Z$15:$AR$15,'MEMORIAS DE CALCULO PRESUPUESTO'!$Z$16:$AR$16)</f>
        <v>14001506</v>
      </c>
      <c r="AN21" s="360">
        <f>+AL21+1</f>
        <v>16</v>
      </c>
      <c r="AO21" s="372">
        <f>+LOOKUP(AN21,'MEMORIAS DE CALCULO PRESUPUESTO'!$Z$15:$AR$15,'MEMORIAS DE CALCULO PRESUPUESTO'!$Z$16:$AR$16)</f>
        <v>14001265</v>
      </c>
      <c r="AP21" s="360">
        <f>+AN21+1</f>
        <v>17</v>
      </c>
      <c r="AQ21" s="372">
        <f>+LOOKUP(AP21,'MEMORIAS DE CALCULO PRESUPUESTO'!$Z$15:$AR$15,'MEMORIAS DE CALCULO PRESUPUESTO'!$Z$16:$AR$16)</f>
        <v>14000282</v>
      </c>
      <c r="AR21" s="360">
        <f>+AP21+1</f>
        <v>18</v>
      </c>
      <c r="AS21" s="372">
        <f>+LOOKUP(AR21,'MEMORIAS DE CALCULO PRESUPUESTO'!$Z$15:$AR$15,'MEMORIAS DE CALCULO PRESUPUESTO'!$Z$16:$AR$16)</f>
        <v>14001619</v>
      </c>
      <c r="AT21" s="360">
        <f>+AR21+1</f>
        <v>19</v>
      </c>
      <c r="AU21" s="372">
        <f>+LOOKUP(AT21,'MEMORIAS DE CALCULO PRESUPUESTO'!$Z$15:$AR$15,'MEMORIAS DE CALCULO PRESUPUESTO'!$Z$16:$AR$16)</f>
        <v>14001616</v>
      </c>
    </row>
    <row r="22" spans="1:51" ht="15" customHeight="1" x14ac:dyDescent="0.3">
      <c r="B22" s="67"/>
      <c r="C22" s="400"/>
      <c r="D22" s="363"/>
      <c r="E22" s="364"/>
      <c r="F22" s="364"/>
      <c r="G22" s="364"/>
      <c r="H22" s="364"/>
      <c r="I22" s="365"/>
      <c r="J22" s="371"/>
      <c r="K22" s="373"/>
      <c r="L22" s="371"/>
      <c r="M22" s="373"/>
      <c r="N22" s="371"/>
      <c r="O22" s="373"/>
      <c r="P22" s="371"/>
      <c r="Q22" s="373"/>
      <c r="R22" s="371"/>
      <c r="S22" s="373"/>
      <c r="T22" s="371"/>
      <c r="U22" s="373"/>
      <c r="V22" s="371"/>
      <c r="W22" s="373"/>
      <c r="X22" s="371"/>
      <c r="Y22" s="373"/>
      <c r="Z22" s="371"/>
      <c r="AA22" s="373"/>
      <c r="AB22" s="371"/>
      <c r="AC22" s="373"/>
      <c r="AD22" s="371"/>
      <c r="AE22" s="373"/>
      <c r="AF22" s="371"/>
      <c r="AG22" s="373"/>
      <c r="AH22" s="371"/>
      <c r="AI22" s="373"/>
      <c r="AJ22" s="371"/>
      <c r="AK22" s="373"/>
      <c r="AL22" s="371"/>
      <c r="AM22" s="373"/>
      <c r="AN22" s="371"/>
      <c r="AO22" s="373"/>
      <c r="AP22" s="371"/>
      <c r="AQ22" s="373"/>
      <c r="AR22" s="371"/>
      <c r="AS22" s="373"/>
      <c r="AT22" s="371"/>
      <c r="AU22" s="373"/>
    </row>
    <row r="23" spans="1:51" ht="15" customHeight="1" x14ac:dyDescent="0.3">
      <c r="B23" s="48"/>
      <c r="C23" s="400"/>
      <c r="D23" s="363"/>
      <c r="E23" s="366"/>
      <c r="F23" s="366"/>
      <c r="G23" s="366"/>
      <c r="H23" s="366"/>
      <c r="I23" s="365"/>
      <c r="J23" s="374" t="s">
        <v>27</v>
      </c>
      <c r="K23" s="376" t="s">
        <v>99</v>
      </c>
      <c r="L23" s="374" t="s">
        <v>27</v>
      </c>
      <c r="M23" s="376" t="s">
        <v>99</v>
      </c>
      <c r="N23" s="374" t="s">
        <v>27</v>
      </c>
      <c r="O23" s="376" t="s">
        <v>99</v>
      </c>
      <c r="P23" s="374" t="s">
        <v>27</v>
      </c>
      <c r="Q23" s="376" t="s">
        <v>99</v>
      </c>
      <c r="R23" s="374" t="s">
        <v>27</v>
      </c>
      <c r="S23" s="376" t="s">
        <v>99</v>
      </c>
      <c r="T23" s="374" t="s">
        <v>27</v>
      </c>
      <c r="U23" s="376" t="s">
        <v>99</v>
      </c>
      <c r="V23" s="374" t="s">
        <v>27</v>
      </c>
      <c r="W23" s="376" t="s">
        <v>99</v>
      </c>
      <c r="X23" s="374" t="s">
        <v>27</v>
      </c>
      <c r="Y23" s="376" t="s">
        <v>99</v>
      </c>
      <c r="Z23" s="374" t="s">
        <v>27</v>
      </c>
      <c r="AA23" s="376" t="s">
        <v>99</v>
      </c>
      <c r="AB23" s="374" t="s">
        <v>27</v>
      </c>
      <c r="AC23" s="376" t="s">
        <v>99</v>
      </c>
      <c r="AD23" s="374" t="s">
        <v>27</v>
      </c>
      <c r="AE23" s="376" t="s">
        <v>99</v>
      </c>
      <c r="AF23" s="374" t="s">
        <v>27</v>
      </c>
      <c r="AG23" s="376" t="s">
        <v>99</v>
      </c>
      <c r="AH23" s="404" t="s">
        <v>27</v>
      </c>
      <c r="AI23" s="376" t="s">
        <v>99</v>
      </c>
      <c r="AJ23" s="374" t="s">
        <v>27</v>
      </c>
      <c r="AK23" s="376" t="s">
        <v>99</v>
      </c>
      <c r="AL23" s="374" t="s">
        <v>27</v>
      </c>
      <c r="AM23" s="376" t="s">
        <v>99</v>
      </c>
      <c r="AN23" s="374" t="s">
        <v>27</v>
      </c>
      <c r="AO23" s="376" t="s">
        <v>99</v>
      </c>
      <c r="AP23" s="374" t="s">
        <v>27</v>
      </c>
      <c r="AQ23" s="376" t="s">
        <v>99</v>
      </c>
      <c r="AR23" s="374" t="s">
        <v>27</v>
      </c>
      <c r="AS23" s="376" t="s">
        <v>99</v>
      </c>
      <c r="AT23" s="374" t="s">
        <v>27</v>
      </c>
      <c r="AU23" s="376" t="s">
        <v>99</v>
      </c>
      <c r="AV23" s="327" t="s">
        <v>174</v>
      </c>
      <c r="AW23" s="327" t="s">
        <v>175</v>
      </c>
    </row>
    <row r="24" spans="1:51" ht="24.9" customHeight="1" x14ac:dyDescent="0.3">
      <c r="B24" s="48"/>
      <c r="C24" s="377"/>
      <c r="D24" s="336" t="s">
        <v>43</v>
      </c>
      <c r="E24" s="338"/>
      <c r="F24" s="24" t="s">
        <v>44</v>
      </c>
      <c r="G24" s="24" t="s">
        <v>45</v>
      </c>
      <c r="H24" s="24" t="s">
        <v>46</v>
      </c>
      <c r="I24" s="24" t="s">
        <v>47</v>
      </c>
      <c r="J24" s="375"/>
      <c r="K24" s="377"/>
      <c r="L24" s="375"/>
      <c r="M24" s="377"/>
      <c r="N24" s="375"/>
      <c r="O24" s="377"/>
      <c r="P24" s="375"/>
      <c r="Q24" s="377"/>
      <c r="R24" s="375"/>
      <c r="S24" s="377"/>
      <c r="T24" s="375"/>
      <c r="U24" s="377"/>
      <c r="V24" s="375"/>
      <c r="W24" s="377"/>
      <c r="X24" s="375"/>
      <c r="Y24" s="377"/>
      <c r="Z24" s="375"/>
      <c r="AA24" s="377"/>
      <c r="AB24" s="375"/>
      <c r="AC24" s="377"/>
      <c r="AD24" s="375"/>
      <c r="AE24" s="377"/>
      <c r="AF24" s="375"/>
      <c r="AG24" s="377"/>
      <c r="AH24" s="405"/>
      <c r="AI24" s="377"/>
      <c r="AJ24" s="375"/>
      <c r="AK24" s="377"/>
      <c r="AL24" s="375"/>
      <c r="AM24" s="377"/>
      <c r="AN24" s="375"/>
      <c r="AO24" s="377"/>
      <c r="AP24" s="375"/>
      <c r="AQ24" s="377"/>
      <c r="AR24" s="375"/>
      <c r="AS24" s="377"/>
      <c r="AT24" s="375"/>
      <c r="AU24" s="377"/>
      <c r="AV24" s="328"/>
      <c r="AW24" s="328"/>
    </row>
    <row r="25" spans="1:51" ht="24.9" customHeight="1" x14ac:dyDescent="0.3">
      <c r="B25" s="48" t="s">
        <v>57</v>
      </c>
      <c r="C25" s="53">
        <v>1</v>
      </c>
      <c r="D25" s="334" t="s">
        <v>62</v>
      </c>
      <c r="E25" s="335"/>
      <c r="F25" s="336"/>
      <c r="G25" s="337"/>
      <c r="H25" s="337"/>
      <c r="I25" s="338"/>
      <c r="J25" s="110"/>
      <c r="K25" s="112"/>
      <c r="L25" s="111"/>
      <c r="M25" s="112"/>
      <c r="N25" s="111"/>
      <c r="O25" s="112"/>
      <c r="P25" s="111"/>
      <c r="Q25" s="112"/>
      <c r="R25" s="111"/>
      <c r="S25" s="112"/>
      <c r="T25" s="111"/>
      <c r="U25" s="112"/>
      <c r="V25" s="111"/>
      <c r="W25" s="112"/>
      <c r="X25" s="111"/>
      <c r="Y25" s="112"/>
      <c r="Z25" s="111"/>
      <c r="AA25" s="112"/>
      <c r="AB25" s="111"/>
      <c r="AC25" s="112"/>
      <c r="AD25" s="111"/>
      <c r="AE25" s="112"/>
      <c r="AF25" s="111"/>
      <c r="AG25" s="112"/>
      <c r="AH25" s="111"/>
      <c r="AI25" s="112"/>
      <c r="AJ25" s="111"/>
      <c r="AK25" s="112"/>
      <c r="AL25" s="111"/>
      <c r="AM25" s="112"/>
      <c r="AN25" s="111"/>
      <c r="AO25" s="112"/>
      <c r="AP25" s="111"/>
      <c r="AQ25" s="112"/>
      <c r="AR25" s="111"/>
      <c r="AS25" s="112"/>
      <c r="AT25" s="111"/>
      <c r="AU25" s="112"/>
      <c r="AV25" s="157"/>
      <c r="AW25" s="157"/>
    </row>
    <row r="26" spans="1:51" ht="24.9" customHeight="1" x14ac:dyDescent="0.3">
      <c r="A26" s="21"/>
      <c r="B26" s="48">
        <v>1</v>
      </c>
      <c r="C26" s="25">
        <v>1.01</v>
      </c>
      <c r="D26" s="329" t="s">
        <v>58</v>
      </c>
      <c r="E26" s="330"/>
      <c r="F26" s="25" t="s">
        <v>48</v>
      </c>
      <c r="G26" s="54"/>
      <c r="H26" s="55">
        <v>553</v>
      </c>
      <c r="I26" s="55">
        <f>+ROUND(H26*G26,0)</f>
        <v>0</v>
      </c>
      <c r="J26" s="158">
        <v>378</v>
      </c>
      <c r="K26" s="159">
        <f>+IF(J26="","",+J26*$H26)</f>
        <v>209034</v>
      </c>
      <c r="L26" s="158">
        <v>403.20000000000005</v>
      </c>
      <c r="M26" s="159">
        <f>+IF(L26="","",+L26*$H26)</f>
        <v>222969.60000000003</v>
      </c>
      <c r="N26" s="158">
        <v>459</v>
      </c>
      <c r="O26" s="159">
        <f>+IF(N26="","",+N26*$H26)</f>
        <v>253827</v>
      </c>
      <c r="P26" s="158">
        <v>432</v>
      </c>
      <c r="Q26" s="159">
        <f>+IF(P26="","",+P26*$H26)</f>
        <v>238896</v>
      </c>
      <c r="R26" s="158">
        <v>243</v>
      </c>
      <c r="S26" s="159">
        <f>+IF(R26="","",+R26*$H26)</f>
        <v>134379</v>
      </c>
      <c r="T26" s="158">
        <v>252</v>
      </c>
      <c r="U26" s="159">
        <f>+IF(T26="","",+T26*$H26)</f>
        <v>139356</v>
      </c>
      <c r="V26" s="158">
        <v>399</v>
      </c>
      <c r="W26" s="159">
        <f>+IF(V26="","",+V26*$H26)</f>
        <v>220647</v>
      </c>
      <c r="X26" s="158">
        <v>378</v>
      </c>
      <c r="Y26" s="159">
        <f>+IF(X26="","",+X26*$H26)</f>
        <v>209034</v>
      </c>
      <c r="Z26" s="158">
        <v>602</v>
      </c>
      <c r="AA26" s="159">
        <f>+IF(Z26="","",+Z26*$H26)</f>
        <v>332906</v>
      </c>
      <c r="AB26" s="158">
        <v>900</v>
      </c>
      <c r="AC26" s="159">
        <f>+IF(AB26="","",+AB26*$H26)</f>
        <v>497700</v>
      </c>
      <c r="AD26" s="158">
        <v>1027.1999999999998</v>
      </c>
      <c r="AE26" s="159">
        <f>+IF(AD26="","",+AD26*$H26)</f>
        <v>568041.59999999986</v>
      </c>
      <c r="AF26" s="158"/>
      <c r="AG26" s="159" t="str">
        <f>+IF(AF26="","",+AF26*$H26)</f>
        <v/>
      </c>
      <c r="AH26" s="158"/>
      <c r="AI26" s="159" t="str">
        <f>+IF(AH26="","",+AH26*$H26)</f>
        <v/>
      </c>
      <c r="AJ26" s="158"/>
      <c r="AK26" s="159" t="str">
        <f>+IF(AJ26="","",+AJ26*$H26)</f>
        <v/>
      </c>
      <c r="AL26" s="158">
        <v>594</v>
      </c>
      <c r="AM26" s="159">
        <f>+IF(AL26="","",+AL26*$H26)</f>
        <v>328482</v>
      </c>
      <c r="AN26" s="158"/>
      <c r="AO26" s="159"/>
      <c r="AP26" s="158"/>
      <c r="AQ26" s="159"/>
      <c r="AR26" s="158">
        <v>342</v>
      </c>
      <c r="AS26" s="159">
        <f>+IF(AR26="","",+AR26*$H26)</f>
        <v>189126</v>
      </c>
      <c r="AT26" s="158">
        <v>312</v>
      </c>
      <c r="AU26" s="159">
        <f>+IF(AT26="","",+AT26*$H26)</f>
        <v>172536</v>
      </c>
      <c r="AV26" s="135">
        <f>+AB26+Z26+X26+V26+T26+R26+P26+N26+L26+J26+AD26+AF26+AH26+AJ26+AL26+AN26+AP26+AR26+AT26</f>
        <v>6721.4</v>
      </c>
      <c r="AW26" s="122">
        <f>+K26+M26+O26+Q26+S26+U26+W26+Y26+AA26+AC26+AE26+AM26+AS26+AU26</f>
        <v>3716934.2</v>
      </c>
      <c r="AY26" s="29"/>
    </row>
    <row r="27" spans="1:51" ht="24.9" customHeight="1" x14ac:dyDescent="0.3">
      <c r="A27" s="21"/>
      <c r="B27" s="48">
        <f>+B26+1</f>
        <v>2</v>
      </c>
      <c r="C27" s="25">
        <v>1.02</v>
      </c>
      <c r="D27" s="329" t="s">
        <v>112</v>
      </c>
      <c r="E27" s="330"/>
      <c r="F27" s="25" t="s">
        <v>10</v>
      </c>
      <c r="G27" s="54"/>
      <c r="H27" s="55">
        <v>4432</v>
      </c>
      <c r="I27" s="55">
        <f t="shared" ref="I27:I58" si="0">+ROUND(H27*G27,0)</f>
        <v>0</v>
      </c>
      <c r="J27" s="158">
        <v>434.7</v>
      </c>
      <c r="K27" s="159">
        <f t="shared" ref="K27:K32" si="1">+IF(J27="","",+J27*$H27)</f>
        <v>1926590.4</v>
      </c>
      <c r="L27" s="158">
        <v>463.68</v>
      </c>
      <c r="M27" s="159">
        <f t="shared" ref="M27:M32" si="2">+IF(L27="","",+L27*$H27)</f>
        <v>2055029.76</v>
      </c>
      <c r="N27" s="158">
        <v>408.51</v>
      </c>
      <c r="O27" s="159">
        <f t="shared" ref="O27:Q27" si="3">+IF(N27="","",+N27*$H27)</f>
        <v>1810516.32</v>
      </c>
      <c r="P27" s="158">
        <v>384.48</v>
      </c>
      <c r="Q27" s="159">
        <f t="shared" si="3"/>
        <v>1704015.36</v>
      </c>
      <c r="R27" s="158">
        <v>216.27</v>
      </c>
      <c r="S27" s="159">
        <f t="shared" ref="S27" si="4">+IF(R27="","",+R27*$H27)</f>
        <v>958508.64</v>
      </c>
      <c r="T27" s="158">
        <v>224.28</v>
      </c>
      <c r="U27" s="159">
        <f t="shared" ref="U27" si="5">+IF(T27="","",+T27*$H27)</f>
        <v>994008.96</v>
      </c>
      <c r="V27" s="158">
        <v>458.84999999999997</v>
      </c>
      <c r="W27" s="159">
        <f t="shared" ref="W27" si="6">+IF(V27="","",+V27*$H27)</f>
        <v>2033623.2</v>
      </c>
      <c r="X27" s="158">
        <v>434.7</v>
      </c>
      <c r="Y27" s="159">
        <f t="shared" ref="Y27" si="7">+IF(X27="","",+X27*$H27)</f>
        <v>1926590.4</v>
      </c>
      <c r="Z27" s="158">
        <v>487.62</v>
      </c>
      <c r="AA27" s="159">
        <f t="shared" ref="AA27" si="8">+IF(Z27="","",+Z27*$H27)</f>
        <v>2161131.84</v>
      </c>
      <c r="AB27" s="158">
        <v>936</v>
      </c>
      <c r="AC27" s="159">
        <f t="shared" ref="AC27" si="9">+IF(AB27="","",+AB27*$H27)</f>
        <v>4148352</v>
      </c>
      <c r="AD27" s="158">
        <v>996.38399999999979</v>
      </c>
      <c r="AE27" s="159">
        <f t="shared" ref="AE27:AE32" si="10">+IF(AD27="","",+AD27*$H27)</f>
        <v>4415973.8879999993</v>
      </c>
      <c r="AF27" s="158"/>
      <c r="AG27" s="159" t="str">
        <f t="shared" ref="AG27:AG32" si="11">+IF(AF27="","",+AF27*$H27)</f>
        <v/>
      </c>
      <c r="AH27" s="158"/>
      <c r="AI27" s="159" t="str">
        <f t="shared" ref="AI27:AI32" si="12">+IF(AH27="","",+AH27*$H27)</f>
        <v/>
      </c>
      <c r="AJ27" s="158"/>
      <c r="AK27" s="159" t="str">
        <f t="shared" ref="AK27:AK32" si="13">+IF(AJ27="","",+AJ27*$H27)</f>
        <v/>
      </c>
      <c r="AL27" s="158">
        <v>564.29999999999995</v>
      </c>
      <c r="AM27" s="159">
        <f t="shared" ref="AM27:AM32" si="14">+IF(AL27="","",+AL27*$H27)</f>
        <v>2500977.5999999996</v>
      </c>
      <c r="AN27" s="158"/>
      <c r="AO27" s="159"/>
      <c r="AP27" s="158"/>
      <c r="AQ27" s="159"/>
      <c r="AR27" s="158">
        <v>324.89999999999998</v>
      </c>
      <c r="AS27" s="159">
        <f t="shared" ref="AS27:AS32" si="15">+IF(AR27="","",+AR27*$H27)</f>
        <v>1439956.7999999998</v>
      </c>
      <c r="AT27" s="158">
        <v>296.39999999999998</v>
      </c>
      <c r="AU27" s="159">
        <f t="shared" ref="AU27:AU32" si="16">+IF(AT27="","",+AT27*$H27)</f>
        <v>1313644.7999999998</v>
      </c>
      <c r="AV27" s="135">
        <f t="shared" ref="AV27:AV32" si="17">+AB27+Z27+X27+V27+T27+R27+P27+N27+L27+J27+AD27+AF27+AH27+AJ27+AL27+AN27+AP27+AR27+AT27</f>
        <v>6631.0739999999996</v>
      </c>
      <c r="AW27" s="204">
        <f t="shared" ref="AW27:AW90" si="18">+K27+M27+O27+Q27+S27+U27+W27+Y27+AA27+AC27+AE27+AM27+AS27+AU27</f>
        <v>29388919.968000002</v>
      </c>
    </row>
    <row r="28" spans="1:51" ht="24.9" customHeight="1" x14ac:dyDescent="0.3">
      <c r="A28" s="21"/>
      <c r="B28" s="48">
        <f t="shared" ref="B28:B35" si="19">+B27+1</f>
        <v>3</v>
      </c>
      <c r="C28" s="25">
        <v>1.03</v>
      </c>
      <c r="D28" s="329" t="s">
        <v>113</v>
      </c>
      <c r="E28" s="330"/>
      <c r="F28" s="25" t="s">
        <v>10</v>
      </c>
      <c r="G28" s="54"/>
      <c r="H28" s="55">
        <v>25767</v>
      </c>
      <c r="I28" s="55">
        <f t="shared" si="0"/>
        <v>0</v>
      </c>
      <c r="J28" s="158">
        <v>151.20000000000002</v>
      </c>
      <c r="K28" s="159">
        <f t="shared" si="1"/>
        <v>3895970.4000000004</v>
      </c>
      <c r="L28" s="158">
        <v>161.28000000000003</v>
      </c>
      <c r="M28" s="159">
        <f t="shared" si="2"/>
        <v>4155701.7600000007</v>
      </c>
      <c r="N28" s="158">
        <v>160.64999999999998</v>
      </c>
      <c r="O28" s="159">
        <f t="shared" ref="O28:Q28" si="20">+IF(N28="","",+N28*$H28)</f>
        <v>4139468.5499999993</v>
      </c>
      <c r="P28" s="158">
        <v>151.19999999999999</v>
      </c>
      <c r="Q28" s="159">
        <f t="shared" si="20"/>
        <v>3895970.4</v>
      </c>
      <c r="R28" s="158">
        <v>85.05</v>
      </c>
      <c r="S28" s="159">
        <f t="shared" ref="S28" si="21">+IF(R28="","",+R28*$H28)</f>
        <v>2191483.35</v>
      </c>
      <c r="T28" s="158">
        <v>88.199999999999989</v>
      </c>
      <c r="U28" s="159">
        <f t="shared" ref="U28" si="22">+IF(T28="","",+T28*$H28)</f>
        <v>2272649.4</v>
      </c>
      <c r="V28" s="158">
        <v>139.64999999999998</v>
      </c>
      <c r="W28" s="159">
        <f t="shared" ref="W28" si="23">+IF(V28="","",+V28*$H28)</f>
        <v>3598361.5499999993</v>
      </c>
      <c r="X28" s="158">
        <v>132.29999999999998</v>
      </c>
      <c r="Y28" s="159">
        <f t="shared" ref="Y28" si="24">+IF(X28="","",+X28*$H28)</f>
        <v>3408974.0999999996</v>
      </c>
      <c r="Z28" s="158">
        <v>180.6</v>
      </c>
      <c r="AA28" s="159">
        <f t="shared" ref="AA28" si="25">+IF(Z28="","",+Z28*$H28)</f>
        <v>4653520.2</v>
      </c>
      <c r="AB28" s="158">
        <v>360</v>
      </c>
      <c r="AC28" s="159">
        <f t="shared" ref="AC28" si="26">+IF(AB28="","",+AB28*$H28)</f>
        <v>9276120</v>
      </c>
      <c r="AD28" s="158">
        <v>410.87999999999994</v>
      </c>
      <c r="AE28" s="159">
        <f t="shared" si="10"/>
        <v>10587144.959999999</v>
      </c>
      <c r="AF28" s="158"/>
      <c r="AG28" s="159" t="str">
        <f t="shared" si="11"/>
        <v/>
      </c>
      <c r="AH28" s="158"/>
      <c r="AI28" s="159" t="str">
        <f t="shared" si="12"/>
        <v/>
      </c>
      <c r="AJ28" s="158"/>
      <c r="AK28" s="159" t="str">
        <f t="shared" si="13"/>
        <v/>
      </c>
      <c r="AL28" s="158">
        <v>207.89999999999998</v>
      </c>
      <c r="AM28" s="159">
        <f t="shared" si="14"/>
        <v>5356959.3</v>
      </c>
      <c r="AN28" s="158"/>
      <c r="AO28" s="159"/>
      <c r="AP28" s="158"/>
      <c r="AQ28" s="159"/>
      <c r="AR28" s="158">
        <v>136.80000000000001</v>
      </c>
      <c r="AS28" s="159">
        <f t="shared" si="15"/>
        <v>3524925.6</v>
      </c>
      <c r="AT28" s="158">
        <v>124.80000000000001</v>
      </c>
      <c r="AU28" s="159">
        <f t="shared" si="16"/>
        <v>3215721.6</v>
      </c>
      <c r="AV28" s="135">
        <f t="shared" si="17"/>
        <v>2490.5100000000002</v>
      </c>
      <c r="AW28" s="204">
        <f t="shared" si="18"/>
        <v>64172971.169999994</v>
      </c>
    </row>
    <row r="29" spans="1:51" ht="39.9" customHeight="1" x14ac:dyDescent="0.3">
      <c r="A29" s="21"/>
      <c r="B29" s="48">
        <f t="shared" si="19"/>
        <v>4</v>
      </c>
      <c r="C29" s="25">
        <v>1.07</v>
      </c>
      <c r="D29" s="329" t="s">
        <v>50</v>
      </c>
      <c r="E29" s="330"/>
      <c r="F29" s="25" t="s">
        <v>48</v>
      </c>
      <c r="G29" s="54"/>
      <c r="H29" s="55">
        <v>4963</v>
      </c>
      <c r="I29" s="55">
        <f t="shared" si="0"/>
        <v>0</v>
      </c>
      <c r="J29" s="158">
        <v>378</v>
      </c>
      <c r="K29" s="159">
        <f t="shared" si="1"/>
        <v>1876014</v>
      </c>
      <c r="L29" s="158">
        <v>403.20000000000005</v>
      </c>
      <c r="M29" s="159">
        <f t="shared" si="2"/>
        <v>2001081.6000000003</v>
      </c>
      <c r="N29" s="158">
        <v>0</v>
      </c>
      <c r="O29" s="159">
        <f t="shared" ref="O29:Q29" si="27">+IF(N29="","",+N29*$H29)</f>
        <v>0</v>
      </c>
      <c r="P29" s="158">
        <v>0</v>
      </c>
      <c r="Q29" s="159">
        <f t="shared" si="27"/>
        <v>0</v>
      </c>
      <c r="R29" s="158">
        <v>0</v>
      </c>
      <c r="S29" s="159">
        <f t="shared" ref="S29" si="28">+IF(R29="","",+R29*$H29)</f>
        <v>0</v>
      </c>
      <c r="T29" s="158">
        <v>0</v>
      </c>
      <c r="U29" s="159">
        <f t="shared" ref="U29" si="29">+IF(T29="","",+T29*$H29)</f>
        <v>0</v>
      </c>
      <c r="V29" s="158">
        <v>399</v>
      </c>
      <c r="W29" s="159">
        <f t="shared" ref="W29" si="30">+IF(V29="","",+V29*$H29)</f>
        <v>1980237</v>
      </c>
      <c r="X29" s="158">
        <v>378</v>
      </c>
      <c r="Y29" s="159">
        <f t="shared" ref="Y29" si="31">+IF(X29="","",+X29*$H29)</f>
        <v>1876014</v>
      </c>
      <c r="Z29" s="158">
        <v>602</v>
      </c>
      <c r="AA29" s="159">
        <f t="shared" ref="AA29" si="32">+IF(Z29="","",+Z29*$H29)</f>
        <v>2987726</v>
      </c>
      <c r="AB29" s="158">
        <v>900</v>
      </c>
      <c r="AC29" s="159">
        <f t="shared" ref="AC29" si="33">+IF(AB29="","",+AB29*$H29)</f>
        <v>4466700</v>
      </c>
      <c r="AD29" s="158">
        <v>1027.1999999999998</v>
      </c>
      <c r="AE29" s="159">
        <f t="shared" si="10"/>
        <v>5097993.5999999987</v>
      </c>
      <c r="AF29" s="158"/>
      <c r="AG29" s="159" t="str">
        <f t="shared" si="11"/>
        <v/>
      </c>
      <c r="AH29" s="158"/>
      <c r="AI29" s="159" t="str">
        <f t="shared" si="12"/>
        <v/>
      </c>
      <c r="AJ29" s="158"/>
      <c r="AK29" s="159" t="str">
        <f t="shared" si="13"/>
        <v/>
      </c>
      <c r="AL29" s="158">
        <v>594</v>
      </c>
      <c r="AM29" s="159">
        <f t="shared" si="14"/>
        <v>2948022</v>
      </c>
      <c r="AN29" s="158"/>
      <c r="AO29" s="159"/>
      <c r="AP29" s="158"/>
      <c r="AQ29" s="159"/>
      <c r="AR29" s="158">
        <v>342</v>
      </c>
      <c r="AS29" s="159">
        <f t="shared" si="15"/>
        <v>1697346</v>
      </c>
      <c r="AT29" s="158">
        <v>312</v>
      </c>
      <c r="AU29" s="159">
        <f t="shared" si="16"/>
        <v>1548456</v>
      </c>
      <c r="AV29" s="135">
        <f t="shared" si="17"/>
        <v>5335.4</v>
      </c>
      <c r="AW29" s="204">
        <f t="shared" si="18"/>
        <v>26479590.199999999</v>
      </c>
    </row>
    <row r="30" spans="1:51" ht="39.9" customHeight="1" x14ac:dyDescent="0.3">
      <c r="A30" s="21"/>
      <c r="B30" s="48">
        <f t="shared" si="19"/>
        <v>5</v>
      </c>
      <c r="C30" s="25">
        <v>1.08</v>
      </c>
      <c r="D30" s="329" t="s">
        <v>59</v>
      </c>
      <c r="E30" s="330"/>
      <c r="F30" s="25" t="s">
        <v>10</v>
      </c>
      <c r="G30" s="54"/>
      <c r="H30" s="55">
        <v>39100</v>
      </c>
      <c r="I30" s="55">
        <f t="shared" si="0"/>
        <v>0</v>
      </c>
      <c r="J30" s="158">
        <v>0</v>
      </c>
      <c r="K30" s="159">
        <f t="shared" si="1"/>
        <v>0</v>
      </c>
      <c r="L30" s="158">
        <v>0</v>
      </c>
      <c r="M30" s="159">
        <f t="shared" si="2"/>
        <v>0</v>
      </c>
      <c r="N30" s="158">
        <v>0</v>
      </c>
      <c r="O30" s="159">
        <f t="shared" ref="O30:Q30" si="34">+IF(N30="","",+N30*$H30)</f>
        <v>0</v>
      </c>
      <c r="P30" s="158">
        <v>0</v>
      </c>
      <c r="Q30" s="159">
        <f t="shared" si="34"/>
        <v>0</v>
      </c>
      <c r="R30" s="158">
        <v>0</v>
      </c>
      <c r="S30" s="159">
        <f t="shared" ref="S30" si="35">+IF(R30="","",+R30*$H30)</f>
        <v>0</v>
      </c>
      <c r="T30" s="158">
        <v>0</v>
      </c>
      <c r="U30" s="159">
        <f t="shared" ref="U30" si="36">+IF(T30="","",+T30*$H30)</f>
        <v>0</v>
      </c>
      <c r="V30" s="158">
        <v>0</v>
      </c>
      <c r="W30" s="159">
        <f t="shared" ref="W30" si="37">+IF(V30="","",+V30*$H30)</f>
        <v>0</v>
      </c>
      <c r="X30" s="158">
        <v>0</v>
      </c>
      <c r="Y30" s="159">
        <f t="shared" ref="Y30" si="38">+IF(X30="","",+X30*$H30)</f>
        <v>0</v>
      </c>
      <c r="Z30" s="158">
        <v>0</v>
      </c>
      <c r="AA30" s="159">
        <f t="shared" ref="AA30" si="39">+IF(Z30="","",+Z30*$H30)</f>
        <v>0</v>
      </c>
      <c r="AB30" s="158">
        <v>0</v>
      </c>
      <c r="AC30" s="159">
        <f t="shared" ref="AC30" si="40">+IF(AB30="","",+AB30*$H30)</f>
        <v>0</v>
      </c>
      <c r="AD30" s="158">
        <v>0</v>
      </c>
      <c r="AE30" s="159">
        <f t="shared" si="10"/>
        <v>0</v>
      </c>
      <c r="AF30" s="158"/>
      <c r="AG30" s="159" t="str">
        <f t="shared" si="11"/>
        <v/>
      </c>
      <c r="AH30" s="158"/>
      <c r="AI30" s="159" t="str">
        <f t="shared" si="12"/>
        <v/>
      </c>
      <c r="AJ30" s="158"/>
      <c r="AK30" s="159" t="str">
        <f t="shared" si="13"/>
        <v/>
      </c>
      <c r="AL30" s="158">
        <v>0</v>
      </c>
      <c r="AM30" s="159">
        <f t="shared" si="14"/>
        <v>0</v>
      </c>
      <c r="AN30" s="158"/>
      <c r="AO30" s="159"/>
      <c r="AP30" s="158"/>
      <c r="AQ30" s="159"/>
      <c r="AR30" s="158">
        <v>0</v>
      </c>
      <c r="AS30" s="159">
        <f t="shared" si="15"/>
        <v>0</v>
      </c>
      <c r="AT30" s="158">
        <v>0</v>
      </c>
      <c r="AU30" s="159">
        <f t="shared" si="16"/>
        <v>0</v>
      </c>
      <c r="AV30" s="135">
        <f t="shared" si="17"/>
        <v>0</v>
      </c>
      <c r="AW30" s="204">
        <f t="shared" si="18"/>
        <v>0</v>
      </c>
    </row>
    <row r="31" spans="1:51" ht="30" customHeight="1" x14ac:dyDescent="0.3">
      <c r="A31" s="21"/>
      <c r="B31" s="48">
        <f t="shared" si="19"/>
        <v>6</v>
      </c>
      <c r="C31" s="25">
        <v>1.0900000000000001</v>
      </c>
      <c r="D31" s="329" t="s">
        <v>114</v>
      </c>
      <c r="E31" s="330"/>
      <c r="F31" s="25" t="s">
        <v>49</v>
      </c>
      <c r="G31" s="54"/>
      <c r="H31" s="55">
        <v>3715</v>
      </c>
      <c r="I31" s="55">
        <f t="shared" si="0"/>
        <v>0</v>
      </c>
      <c r="J31" s="158">
        <v>90</v>
      </c>
      <c r="K31" s="159">
        <f t="shared" si="1"/>
        <v>334350</v>
      </c>
      <c r="L31" s="158">
        <v>96</v>
      </c>
      <c r="M31" s="159">
        <f t="shared" si="2"/>
        <v>356640</v>
      </c>
      <c r="N31" s="158">
        <v>102</v>
      </c>
      <c r="O31" s="159">
        <f t="shared" ref="O31:Q31" si="41">+IF(N31="","",+N31*$H31)</f>
        <v>378930</v>
      </c>
      <c r="P31" s="158">
        <v>96</v>
      </c>
      <c r="Q31" s="159">
        <f t="shared" si="41"/>
        <v>356640</v>
      </c>
      <c r="R31" s="158">
        <v>54</v>
      </c>
      <c r="S31" s="159">
        <f t="shared" ref="S31" si="42">+IF(R31="","",+R31*$H31)</f>
        <v>200610</v>
      </c>
      <c r="T31" s="158">
        <v>56</v>
      </c>
      <c r="U31" s="159">
        <f t="shared" ref="U31" si="43">+IF(T31="","",+T31*$H31)</f>
        <v>208040</v>
      </c>
      <c r="V31" s="158">
        <v>0</v>
      </c>
      <c r="W31" s="159">
        <f t="shared" ref="W31" si="44">+IF(V31="","",+V31*$H31)</f>
        <v>0</v>
      </c>
      <c r="X31" s="158">
        <v>0</v>
      </c>
      <c r="Y31" s="159">
        <f t="shared" ref="Y31" si="45">+IF(X31="","",+X31*$H31)</f>
        <v>0</v>
      </c>
      <c r="Z31" s="158">
        <v>172</v>
      </c>
      <c r="AA31" s="159">
        <f t="shared" ref="AA31" si="46">+IF(Z31="","",+Z31*$H31)</f>
        <v>638980</v>
      </c>
      <c r="AB31" s="158">
        <v>180</v>
      </c>
      <c r="AC31" s="159">
        <f t="shared" ref="AC31" si="47">+IF(AB31="","",+AB31*$H31)</f>
        <v>668700</v>
      </c>
      <c r="AD31" s="158">
        <v>192</v>
      </c>
      <c r="AE31" s="159">
        <f t="shared" si="10"/>
        <v>713280</v>
      </c>
      <c r="AF31" s="158"/>
      <c r="AG31" s="159" t="str">
        <f t="shared" si="11"/>
        <v/>
      </c>
      <c r="AH31" s="158"/>
      <c r="AI31" s="159" t="str">
        <f t="shared" si="12"/>
        <v/>
      </c>
      <c r="AJ31" s="158"/>
      <c r="AK31" s="159" t="str">
        <f t="shared" si="13"/>
        <v/>
      </c>
      <c r="AL31" s="158">
        <v>132</v>
      </c>
      <c r="AM31" s="159">
        <f t="shared" si="14"/>
        <v>490380</v>
      </c>
      <c r="AN31" s="158"/>
      <c r="AO31" s="159"/>
      <c r="AP31" s="158"/>
      <c r="AQ31" s="159"/>
      <c r="AR31" s="158">
        <v>114</v>
      </c>
      <c r="AS31" s="159">
        <f t="shared" si="15"/>
        <v>423510</v>
      </c>
      <c r="AT31" s="158">
        <v>104</v>
      </c>
      <c r="AU31" s="159">
        <f t="shared" si="16"/>
        <v>386360</v>
      </c>
      <c r="AV31" s="135">
        <f t="shared" si="17"/>
        <v>1388</v>
      </c>
      <c r="AW31" s="204">
        <f t="shared" si="18"/>
        <v>5156420</v>
      </c>
    </row>
    <row r="32" spans="1:51" ht="45.9" customHeight="1" x14ac:dyDescent="0.3">
      <c r="A32" s="21"/>
      <c r="B32" s="48">
        <f t="shared" si="19"/>
        <v>7</v>
      </c>
      <c r="C32" s="51">
        <v>1.1000000000000001</v>
      </c>
      <c r="D32" s="329" t="s">
        <v>61</v>
      </c>
      <c r="E32" s="330"/>
      <c r="F32" s="25" t="s">
        <v>10</v>
      </c>
      <c r="G32" s="54"/>
      <c r="H32" s="55">
        <v>23718</v>
      </c>
      <c r="I32" s="55">
        <f t="shared" si="0"/>
        <v>0</v>
      </c>
      <c r="J32" s="158">
        <v>943.56600000000014</v>
      </c>
      <c r="K32" s="159">
        <f t="shared" si="1"/>
        <v>22379498.388000004</v>
      </c>
      <c r="L32" s="158">
        <v>958.49000000000012</v>
      </c>
      <c r="M32" s="159">
        <f t="shared" si="2"/>
        <v>22733465.820000004</v>
      </c>
      <c r="N32" s="158">
        <v>813.98043999999993</v>
      </c>
      <c r="O32" s="159">
        <f t="shared" ref="O32:Q95" si="48">+IF(N32="","",+N32*$H32)</f>
        <v>19305988.075919997</v>
      </c>
      <c r="P32" s="158">
        <v>765.54399999999998</v>
      </c>
      <c r="Q32" s="159">
        <f t="shared" si="48"/>
        <v>18157172.592</v>
      </c>
      <c r="R32" s="158">
        <v>63.367719999999998</v>
      </c>
      <c r="S32" s="159">
        <f t="shared" ref="S32" si="49">+IF(R32="","",+R32*$H32)</f>
        <v>1502955.58296</v>
      </c>
      <c r="T32" s="158">
        <v>469.97807999999986</v>
      </c>
      <c r="U32" s="159">
        <f t="shared" ref="U32" si="50">+IF(T32="","",+T32*$H32)</f>
        <v>11146940.101439998</v>
      </c>
      <c r="V32" s="158">
        <v>910.79299999999978</v>
      </c>
      <c r="W32" s="159">
        <f t="shared" ref="W32" si="51">+IF(V32="","",+V32*$H32)</f>
        <v>21602188.373999994</v>
      </c>
      <c r="X32" s="158">
        <v>885.37800000000004</v>
      </c>
      <c r="Y32" s="159">
        <f t="shared" ref="Y32" si="52">+IF(X32="","",+X32*$H32)</f>
        <v>20999395.403999999</v>
      </c>
      <c r="Z32" s="158">
        <v>1150.76</v>
      </c>
      <c r="AA32" s="159">
        <f t="shared" ref="AA32" si="53">+IF(Z32="","",+Z32*$H32)</f>
        <v>27293725.68</v>
      </c>
      <c r="AB32" s="158">
        <v>1998.126</v>
      </c>
      <c r="AC32" s="159">
        <f t="shared" ref="AC32" si="54">+IF(AB32="","",+AB32*$H32)</f>
        <v>47391552.468000002</v>
      </c>
      <c r="AD32" s="158">
        <v>2225.4751999999994</v>
      </c>
      <c r="AE32" s="159">
        <f t="shared" si="10"/>
        <v>52783820.793599986</v>
      </c>
      <c r="AF32" s="158"/>
      <c r="AG32" s="159" t="str">
        <f t="shared" si="11"/>
        <v/>
      </c>
      <c r="AH32" s="158"/>
      <c r="AI32" s="159" t="str">
        <f t="shared" si="12"/>
        <v/>
      </c>
      <c r="AJ32" s="158"/>
      <c r="AK32" s="159" t="str">
        <f t="shared" si="13"/>
        <v/>
      </c>
      <c r="AL32" s="158">
        <v>1245.2959999999998</v>
      </c>
      <c r="AM32" s="159">
        <f t="shared" si="14"/>
        <v>29535930.527999997</v>
      </c>
      <c r="AN32" s="158"/>
      <c r="AO32" s="159"/>
      <c r="AP32" s="158"/>
      <c r="AQ32" s="159"/>
      <c r="AR32" s="158">
        <v>750.87999999999988</v>
      </c>
      <c r="AS32" s="159">
        <f t="shared" si="15"/>
        <v>17809371.839999996</v>
      </c>
      <c r="AT32" s="158">
        <v>680.26400000000001</v>
      </c>
      <c r="AU32" s="159">
        <f t="shared" si="16"/>
        <v>16134501.552000001</v>
      </c>
      <c r="AV32" s="135">
        <f t="shared" si="17"/>
        <v>13861.898439999997</v>
      </c>
      <c r="AW32" s="204">
        <f t="shared" si="18"/>
        <v>328776507.19991994</v>
      </c>
    </row>
    <row r="33" spans="1:49" ht="24.9" customHeight="1" x14ac:dyDescent="0.3">
      <c r="A33" s="21"/>
      <c r="B33" s="50" t="s">
        <v>75</v>
      </c>
      <c r="C33" s="52">
        <v>2</v>
      </c>
      <c r="D33" s="333" t="s">
        <v>63</v>
      </c>
      <c r="E33" s="333"/>
      <c r="F33" s="336"/>
      <c r="G33" s="337"/>
      <c r="H33" s="337"/>
      <c r="I33" s="338"/>
      <c r="J33" s="160"/>
      <c r="K33" s="161"/>
      <c r="L33" s="158">
        <v>0</v>
      </c>
      <c r="M33" s="161"/>
      <c r="N33" s="158"/>
      <c r="O33" s="161"/>
      <c r="P33" s="158"/>
      <c r="Q33" s="161"/>
      <c r="R33" s="158"/>
      <c r="S33" s="161"/>
      <c r="T33" s="158"/>
      <c r="U33" s="161"/>
      <c r="V33" s="158"/>
      <c r="W33" s="161"/>
      <c r="X33" s="158"/>
      <c r="Y33" s="161"/>
      <c r="Z33" s="158"/>
      <c r="AA33" s="161"/>
      <c r="AB33" s="158"/>
      <c r="AC33" s="161"/>
      <c r="AD33" s="158"/>
      <c r="AE33" s="161"/>
      <c r="AF33" s="158"/>
      <c r="AG33" s="161"/>
      <c r="AH33" s="158"/>
      <c r="AI33" s="161"/>
      <c r="AJ33" s="158"/>
      <c r="AK33" s="161"/>
      <c r="AL33" s="158"/>
      <c r="AM33" s="161"/>
      <c r="AN33" s="158"/>
      <c r="AO33" s="161"/>
      <c r="AP33" s="158"/>
      <c r="AQ33" s="161"/>
      <c r="AR33" s="158"/>
      <c r="AS33" s="161"/>
      <c r="AT33" s="158"/>
      <c r="AU33" s="161"/>
      <c r="AV33" s="135"/>
      <c r="AW33" s="121"/>
    </row>
    <row r="34" spans="1:49" ht="24.9" customHeight="1" x14ac:dyDescent="0.3">
      <c r="A34" s="21"/>
      <c r="B34" s="48">
        <f>+B32+1</f>
        <v>8</v>
      </c>
      <c r="C34" s="25">
        <v>2.0099999999999998</v>
      </c>
      <c r="D34" s="329" t="s">
        <v>51</v>
      </c>
      <c r="E34" s="330"/>
      <c r="F34" s="25" t="s">
        <v>48</v>
      </c>
      <c r="G34" s="54"/>
      <c r="H34" s="55">
        <v>1093</v>
      </c>
      <c r="I34" s="55">
        <f t="shared" si="0"/>
        <v>0</v>
      </c>
      <c r="J34" s="158">
        <v>378</v>
      </c>
      <c r="K34" s="159">
        <f t="shared" ref="K34:K38" si="55">+IF(J34="","",+J34*$H34)</f>
        <v>413154</v>
      </c>
      <c r="L34" s="158">
        <v>403.20000000000005</v>
      </c>
      <c r="M34" s="159">
        <f t="shared" ref="M34:M38" si="56">+IF(L34="","",+L34*$H34)</f>
        <v>440697.60000000003</v>
      </c>
      <c r="N34" s="158">
        <v>459</v>
      </c>
      <c r="O34" s="159">
        <f t="shared" si="48"/>
        <v>501687</v>
      </c>
      <c r="P34" s="158">
        <v>432</v>
      </c>
      <c r="Q34" s="159">
        <f t="shared" si="48"/>
        <v>472176</v>
      </c>
      <c r="R34" s="158">
        <v>243</v>
      </c>
      <c r="S34" s="159">
        <f t="shared" ref="S34" si="57">+IF(R34="","",+R34*$H34)</f>
        <v>265599</v>
      </c>
      <c r="T34" s="158">
        <v>252</v>
      </c>
      <c r="U34" s="159">
        <f t="shared" ref="U34" si="58">+IF(T34="","",+T34*$H34)</f>
        <v>275436</v>
      </c>
      <c r="V34" s="158">
        <v>399</v>
      </c>
      <c r="W34" s="159">
        <f t="shared" ref="W34" si="59">+IF(V34="","",+V34*$H34)</f>
        <v>436107</v>
      </c>
      <c r="X34" s="158">
        <v>378</v>
      </c>
      <c r="Y34" s="159">
        <f t="shared" ref="Y34" si="60">+IF(X34="","",+X34*$H34)</f>
        <v>413154</v>
      </c>
      <c r="Z34" s="158">
        <v>602</v>
      </c>
      <c r="AA34" s="159">
        <f t="shared" ref="AA34" si="61">+IF(Z34="","",+Z34*$H34)</f>
        <v>657986</v>
      </c>
      <c r="AB34" s="158">
        <v>900</v>
      </c>
      <c r="AC34" s="159">
        <f t="shared" ref="AC34" si="62">+IF(AB34="","",+AB34*$H34)</f>
        <v>983700</v>
      </c>
      <c r="AD34" s="158">
        <v>1027.1999999999998</v>
      </c>
      <c r="AE34" s="159">
        <f t="shared" ref="AE34:AE38" si="63">+IF(AD34="","",+AD34*$H34)</f>
        <v>1122729.5999999999</v>
      </c>
      <c r="AF34" s="158"/>
      <c r="AG34" s="159" t="str">
        <f t="shared" ref="AG34:AG38" si="64">+IF(AF34="","",+AF34*$H34)</f>
        <v/>
      </c>
      <c r="AH34" s="158"/>
      <c r="AI34" s="159" t="str">
        <f t="shared" ref="AI34:AI38" si="65">+IF(AH34="","",+AH34*$H34)</f>
        <v/>
      </c>
      <c r="AJ34" s="158"/>
      <c r="AK34" s="159" t="str">
        <f t="shared" ref="AK34:AK38" si="66">+IF(AJ34="","",+AJ34*$H34)</f>
        <v/>
      </c>
      <c r="AL34" s="158">
        <v>594</v>
      </c>
      <c r="AM34" s="159">
        <f t="shared" ref="AM34:AM38" si="67">+IF(AL34="","",+AL34*$H34)</f>
        <v>649242</v>
      </c>
      <c r="AN34" s="158"/>
      <c r="AO34" s="159"/>
      <c r="AP34" s="158"/>
      <c r="AQ34" s="159"/>
      <c r="AR34" s="158">
        <v>342</v>
      </c>
      <c r="AS34" s="159">
        <f t="shared" ref="AS34:AS38" si="68">+IF(AR34="","",+AR34*$H34)</f>
        <v>373806</v>
      </c>
      <c r="AT34" s="158">
        <v>312</v>
      </c>
      <c r="AU34" s="159">
        <f t="shared" ref="AU34:AU38" si="69">+IF(AT34="","",+AT34*$H34)</f>
        <v>341016</v>
      </c>
      <c r="AV34" s="135">
        <f t="shared" ref="AV34:AV36" si="70">+AB34+Z34+X34+V34+T34+R34+P34+N34+L34+J34+AD34+AF34+AH34+AJ34+AL34+AN34+AP34+AR34+AT34</f>
        <v>6721.4</v>
      </c>
      <c r="AW34" s="204">
        <f t="shared" si="18"/>
        <v>7346490.1999999993</v>
      </c>
    </row>
    <row r="35" spans="1:49" ht="30" customHeight="1" x14ac:dyDescent="0.3">
      <c r="A35" s="21"/>
      <c r="B35" s="48">
        <f t="shared" si="19"/>
        <v>9</v>
      </c>
      <c r="C35" s="25">
        <v>2.0199999999999996</v>
      </c>
      <c r="D35" s="329" t="s">
        <v>115</v>
      </c>
      <c r="E35" s="330"/>
      <c r="F35" s="25" t="s">
        <v>10</v>
      </c>
      <c r="G35" s="54"/>
      <c r="H35" s="55">
        <v>60332</v>
      </c>
      <c r="I35" s="55">
        <f t="shared" si="0"/>
        <v>0</v>
      </c>
      <c r="J35" s="158">
        <v>0</v>
      </c>
      <c r="K35" s="159">
        <f t="shared" si="55"/>
        <v>0</v>
      </c>
      <c r="L35" s="158">
        <v>0</v>
      </c>
      <c r="M35" s="159">
        <f t="shared" si="56"/>
        <v>0</v>
      </c>
      <c r="N35" s="158">
        <v>0</v>
      </c>
      <c r="O35" s="159">
        <f t="shared" si="48"/>
        <v>0</v>
      </c>
      <c r="P35" s="158">
        <v>0</v>
      </c>
      <c r="Q35" s="159">
        <f t="shared" si="48"/>
        <v>0</v>
      </c>
      <c r="R35" s="158">
        <v>0</v>
      </c>
      <c r="S35" s="159">
        <f t="shared" ref="S35" si="71">+IF(R35="","",+R35*$H35)</f>
        <v>0</v>
      </c>
      <c r="T35" s="158">
        <v>0</v>
      </c>
      <c r="U35" s="159">
        <f t="shared" ref="U35" si="72">+IF(T35="","",+T35*$H35)</f>
        <v>0</v>
      </c>
      <c r="V35" s="158">
        <v>0</v>
      </c>
      <c r="W35" s="159">
        <f t="shared" ref="W35" si="73">+IF(V35="","",+V35*$H35)</f>
        <v>0</v>
      </c>
      <c r="X35" s="158">
        <v>0</v>
      </c>
      <c r="Y35" s="159">
        <f t="shared" ref="Y35" si="74">+IF(X35="","",+X35*$H35)</f>
        <v>0</v>
      </c>
      <c r="Z35" s="158">
        <v>0</v>
      </c>
      <c r="AA35" s="159">
        <f t="shared" ref="AA35" si="75">+IF(Z35="","",+Z35*$H35)</f>
        <v>0</v>
      </c>
      <c r="AB35" s="158">
        <v>0</v>
      </c>
      <c r="AC35" s="159">
        <f t="shared" ref="AC35" si="76">+IF(AB35="","",+AB35*$H35)</f>
        <v>0</v>
      </c>
      <c r="AD35" s="158">
        <v>0</v>
      </c>
      <c r="AE35" s="159">
        <f t="shared" si="63"/>
        <v>0</v>
      </c>
      <c r="AF35" s="158"/>
      <c r="AG35" s="159" t="str">
        <f t="shared" si="64"/>
        <v/>
      </c>
      <c r="AH35" s="158"/>
      <c r="AI35" s="159" t="str">
        <f t="shared" si="65"/>
        <v/>
      </c>
      <c r="AJ35" s="158"/>
      <c r="AK35" s="159" t="str">
        <f t="shared" si="66"/>
        <v/>
      </c>
      <c r="AL35" s="158">
        <v>0</v>
      </c>
      <c r="AM35" s="159">
        <f t="shared" si="67"/>
        <v>0</v>
      </c>
      <c r="AN35" s="158"/>
      <c r="AO35" s="159"/>
      <c r="AP35" s="158"/>
      <c r="AQ35" s="159"/>
      <c r="AR35" s="158">
        <v>0</v>
      </c>
      <c r="AS35" s="159">
        <f t="shared" si="68"/>
        <v>0</v>
      </c>
      <c r="AT35" s="158">
        <v>0</v>
      </c>
      <c r="AU35" s="159">
        <f t="shared" si="69"/>
        <v>0</v>
      </c>
      <c r="AV35" s="135">
        <f t="shared" si="70"/>
        <v>0</v>
      </c>
      <c r="AW35" s="204">
        <f t="shared" si="18"/>
        <v>0</v>
      </c>
    </row>
    <row r="36" spans="1:49" ht="30" customHeight="1" x14ac:dyDescent="0.3">
      <c r="A36" s="21"/>
      <c r="B36" s="48">
        <f>+B35+1</f>
        <v>10</v>
      </c>
      <c r="C36" s="25">
        <v>2.0399999999999991</v>
      </c>
      <c r="D36" s="329" t="s">
        <v>116</v>
      </c>
      <c r="E36" s="330"/>
      <c r="F36" s="25" t="s">
        <v>10</v>
      </c>
      <c r="G36" s="54"/>
      <c r="H36" s="55">
        <v>107740</v>
      </c>
      <c r="I36" s="55">
        <f t="shared" si="0"/>
        <v>0</v>
      </c>
      <c r="J36" s="158">
        <v>0</v>
      </c>
      <c r="K36" s="159">
        <f t="shared" si="55"/>
        <v>0</v>
      </c>
      <c r="L36" s="158">
        <v>0</v>
      </c>
      <c r="M36" s="159">
        <f t="shared" si="56"/>
        <v>0</v>
      </c>
      <c r="N36" s="158">
        <v>0</v>
      </c>
      <c r="O36" s="159">
        <f t="shared" si="48"/>
        <v>0</v>
      </c>
      <c r="P36" s="158">
        <v>0</v>
      </c>
      <c r="Q36" s="159">
        <f t="shared" si="48"/>
        <v>0</v>
      </c>
      <c r="R36" s="158">
        <v>0</v>
      </c>
      <c r="S36" s="159">
        <f t="shared" ref="S36" si="77">+IF(R36="","",+R36*$H36)</f>
        <v>0</v>
      </c>
      <c r="T36" s="158">
        <v>0</v>
      </c>
      <c r="U36" s="159">
        <f t="shared" ref="U36" si="78">+IF(T36="","",+T36*$H36)</f>
        <v>0</v>
      </c>
      <c r="V36" s="158">
        <v>0</v>
      </c>
      <c r="W36" s="159">
        <f t="shared" ref="W36" si="79">+IF(V36="","",+V36*$H36)</f>
        <v>0</v>
      </c>
      <c r="X36" s="158">
        <v>0</v>
      </c>
      <c r="Y36" s="159">
        <f t="shared" ref="Y36" si="80">+IF(X36="","",+X36*$H36)</f>
        <v>0</v>
      </c>
      <c r="Z36" s="158">
        <v>0</v>
      </c>
      <c r="AA36" s="159">
        <f t="shared" ref="AA36" si="81">+IF(Z36="","",+Z36*$H36)</f>
        <v>0</v>
      </c>
      <c r="AB36" s="158">
        <v>0</v>
      </c>
      <c r="AC36" s="159">
        <f t="shared" ref="AC36" si="82">+IF(AB36="","",+AB36*$H36)</f>
        <v>0</v>
      </c>
      <c r="AD36" s="158">
        <v>0</v>
      </c>
      <c r="AE36" s="159">
        <f t="shared" si="63"/>
        <v>0</v>
      </c>
      <c r="AF36" s="158"/>
      <c r="AG36" s="159" t="str">
        <f t="shared" si="64"/>
        <v/>
      </c>
      <c r="AH36" s="158"/>
      <c r="AI36" s="159" t="str">
        <f t="shared" si="65"/>
        <v/>
      </c>
      <c r="AJ36" s="158"/>
      <c r="AK36" s="159" t="str">
        <f t="shared" si="66"/>
        <v/>
      </c>
      <c r="AL36" s="158">
        <v>0</v>
      </c>
      <c r="AM36" s="159">
        <f t="shared" si="67"/>
        <v>0</v>
      </c>
      <c r="AN36" s="158"/>
      <c r="AO36" s="159"/>
      <c r="AP36" s="158"/>
      <c r="AQ36" s="159"/>
      <c r="AR36" s="158">
        <v>0</v>
      </c>
      <c r="AS36" s="159">
        <f t="shared" si="68"/>
        <v>0</v>
      </c>
      <c r="AT36" s="158">
        <v>0</v>
      </c>
      <c r="AU36" s="159">
        <f t="shared" si="69"/>
        <v>0</v>
      </c>
      <c r="AV36" s="135">
        <f t="shared" si="70"/>
        <v>0</v>
      </c>
      <c r="AW36" s="204">
        <f t="shared" si="18"/>
        <v>0</v>
      </c>
    </row>
    <row r="37" spans="1:49" ht="30" customHeight="1" x14ac:dyDescent="0.3">
      <c r="A37" s="21"/>
      <c r="B37" s="48">
        <f>+B36+1</f>
        <v>11</v>
      </c>
      <c r="C37" s="25">
        <v>2.0799999999999983</v>
      </c>
      <c r="D37" s="329" t="s">
        <v>117</v>
      </c>
      <c r="E37" s="330"/>
      <c r="F37" s="25" t="s">
        <v>10</v>
      </c>
      <c r="G37" s="54"/>
      <c r="H37" s="55">
        <v>53659</v>
      </c>
      <c r="I37" s="55">
        <f t="shared" si="0"/>
        <v>0</v>
      </c>
      <c r="J37" s="158">
        <v>56.699999999999996</v>
      </c>
      <c r="K37" s="159">
        <f t="shared" si="55"/>
        <v>3042465.3</v>
      </c>
      <c r="L37" s="158">
        <v>60.480000000000004</v>
      </c>
      <c r="M37" s="159">
        <f t="shared" si="56"/>
        <v>3245296.3200000003</v>
      </c>
      <c r="N37" s="158">
        <v>0</v>
      </c>
      <c r="O37" s="159">
        <f t="shared" si="48"/>
        <v>0</v>
      </c>
      <c r="P37" s="158">
        <v>0</v>
      </c>
      <c r="Q37" s="159">
        <f t="shared" si="48"/>
        <v>0</v>
      </c>
      <c r="R37" s="158">
        <v>0</v>
      </c>
      <c r="S37" s="159">
        <f t="shared" ref="S37" si="83">+IF(R37="","",+R37*$H37)</f>
        <v>0</v>
      </c>
      <c r="T37" s="158">
        <v>0</v>
      </c>
      <c r="U37" s="159">
        <f t="shared" ref="U37" si="84">+IF(T37="","",+T37*$H37)</f>
        <v>0</v>
      </c>
      <c r="V37" s="158">
        <v>59.849999999999994</v>
      </c>
      <c r="W37" s="159">
        <f t="shared" ref="W37" si="85">+IF(V37="","",+V37*$H37)</f>
        <v>3211491.15</v>
      </c>
      <c r="X37" s="158">
        <v>56.699999999999996</v>
      </c>
      <c r="Y37" s="159">
        <f t="shared" ref="Y37" si="86">+IF(X37="","",+X37*$H37)</f>
        <v>3042465.3</v>
      </c>
      <c r="Z37" s="158">
        <v>90.3</v>
      </c>
      <c r="AA37" s="159">
        <f t="shared" ref="AA37" si="87">+IF(Z37="","",+Z37*$H37)</f>
        <v>4845407.7</v>
      </c>
      <c r="AB37" s="158">
        <v>135</v>
      </c>
      <c r="AC37" s="159">
        <f t="shared" ref="AC37" si="88">+IF(AB37="","",+AB37*$H37)</f>
        <v>7243965</v>
      </c>
      <c r="AD37" s="158">
        <v>154.07999999999996</v>
      </c>
      <c r="AE37" s="159">
        <f t="shared" si="63"/>
        <v>8267778.7199999979</v>
      </c>
      <c r="AF37" s="158"/>
      <c r="AG37" s="159" t="str">
        <f t="shared" si="64"/>
        <v/>
      </c>
      <c r="AH37" s="158"/>
      <c r="AI37" s="159" t="str">
        <f t="shared" si="65"/>
        <v/>
      </c>
      <c r="AJ37" s="158"/>
      <c r="AK37" s="159" t="str">
        <f t="shared" si="66"/>
        <v/>
      </c>
      <c r="AL37" s="158">
        <v>89.1</v>
      </c>
      <c r="AM37" s="159">
        <f t="shared" si="67"/>
        <v>4781016.8999999994</v>
      </c>
      <c r="AN37" s="158"/>
      <c r="AO37" s="159"/>
      <c r="AP37" s="158"/>
      <c r="AQ37" s="159"/>
      <c r="AR37" s="158">
        <v>51.3</v>
      </c>
      <c r="AS37" s="159">
        <f t="shared" si="68"/>
        <v>2752706.6999999997</v>
      </c>
      <c r="AT37" s="158">
        <v>46.8</v>
      </c>
      <c r="AU37" s="159">
        <f t="shared" si="69"/>
        <v>2511241.1999999997</v>
      </c>
      <c r="AV37" s="135">
        <f>+AB37+Z37+X37+V37+T37+R37+P37+N37+L37+J37+AD37+AF37+AH37+AJ37+AL37+AN37+AP37+AR37+AT37</f>
        <v>800.31</v>
      </c>
      <c r="AW37" s="204">
        <f t="shared" si="18"/>
        <v>42943834.290000007</v>
      </c>
    </row>
    <row r="38" spans="1:49" ht="30" customHeight="1" x14ac:dyDescent="0.3">
      <c r="A38" s="21"/>
      <c r="B38" s="48">
        <f t="shared" ref="B38:B54" si="89">+B37+1</f>
        <v>12</v>
      </c>
      <c r="C38" s="51">
        <v>2.0999999999999979</v>
      </c>
      <c r="D38" s="329" t="s">
        <v>118</v>
      </c>
      <c r="E38" s="330"/>
      <c r="F38" s="25" t="s">
        <v>48</v>
      </c>
      <c r="G38" s="54"/>
      <c r="H38" s="55">
        <v>12109</v>
      </c>
      <c r="I38" s="55">
        <f t="shared" si="0"/>
        <v>0</v>
      </c>
      <c r="J38" s="158">
        <v>0</v>
      </c>
      <c r="K38" s="159">
        <f t="shared" si="55"/>
        <v>0</v>
      </c>
      <c r="L38" s="158">
        <v>0</v>
      </c>
      <c r="M38" s="159">
        <f t="shared" si="56"/>
        <v>0</v>
      </c>
      <c r="N38" s="158">
        <v>0</v>
      </c>
      <c r="O38" s="159">
        <f t="shared" si="48"/>
        <v>0</v>
      </c>
      <c r="P38" s="158">
        <v>0</v>
      </c>
      <c r="Q38" s="159">
        <f t="shared" si="48"/>
        <v>0</v>
      </c>
      <c r="R38" s="158">
        <v>0</v>
      </c>
      <c r="S38" s="159">
        <f t="shared" ref="S38" si="90">+IF(R38="","",+R38*$H38)</f>
        <v>0</v>
      </c>
      <c r="T38" s="158">
        <v>0</v>
      </c>
      <c r="U38" s="159">
        <f t="shared" ref="U38" si="91">+IF(T38="","",+T38*$H38)</f>
        <v>0</v>
      </c>
      <c r="V38" s="158">
        <v>0</v>
      </c>
      <c r="W38" s="159">
        <f t="shared" ref="W38" si="92">+IF(V38="","",+V38*$H38)</f>
        <v>0</v>
      </c>
      <c r="X38" s="158">
        <v>0</v>
      </c>
      <c r="Y38" s="159">
        <f t="shared" ref="Y38" si="93">+IF(X38="","",+X38*$H38)</f>
        <v>0</v>
      </c>
      <c r="Z38" s="158">
        <v>0</v>
      </c>
      <c r="AA38" s="159">
        <f t="shared" ref="AA38" si="94">+IF(Z38="","",+Z38*$H38)</f>
        <v>0</v>
      </c>
      <c r="AB38" s="158">
        <v>0</v>
      </c>
      <c r="AC38" s="159">
        <f t="shared" ref="AC38" si="95">+IF(AB38="","",+AB38*$H38)</f>
        <v>0</v>
      </c>
      <c r="AD38" s="158">
        <v>0</v>
      </c>
      <c r="AE38" s="159">
        <f t="shared" si="63"/>
        <v>0</v>
      </c>
      <c r="AF38" s="158"/>
      <c r="AG38" s="159" t="str">
        <f t="shared" si="64"/>
        <v/>
      </c>
      <c r="AH38" s="158"/>
      <c r="AI38" s="159" t="str">
        <f t="shared" si="65"/>
        <v/>
      </c>
      <c r="AJ38" s="158"/>
      <c r="AK38" s="159" t="str">
        <f t="shared" si="66"/>
        <v/>
      </c>
      <c r="AL38" s="158">
        <v>0</v>
      </c>
      <c r="AM38" s="159">
        <f t="shared" si="67"/>
        <v>0</v>
      </c>
      <c r="AN38" s="158"/>
      <c r="AO38" s="159"/>
      <c r="AP38" s="158"/>
      <c r="AQ38" s="159"/>
      <c r="AR38" s="158">
        <v>0</v>
      </c>
      <c r="AS38" s="159">
        <f t="shared" si="68"/>
        <v>0</v>
      </c>
      <c r="AT38" s="158">
        <v>0</v>
      </c>
      <c r="AU38" s="159">
        <f t="shared" si="69"/>
        <v>0</v>
      </c>
      <c r="AV38" s="135">
        <f t="shared" ref="AV38:AV101" si="96">+AB38+Z38+X38+V38+T38+R38+P38+N38+L38+J38+AD38+AF38+AH38+AJ38+AL38+AN38+AP38+AR38+AT38</f>
        <v>0</v>
      </c>
      <c r="AW38" s="204">
        <f t="shared" si="18"/>
        <v>0</v>
      </c>
    </row>
    <row r="39" spans="1:49" ht="24.9" customHeight="1" x14ac:dyDescent="0.3">
      <c r="A39" s="21"/>
      <c r="B39" s="48" t="s">
        <v>76</v>
      </c>
      <c r="C39" s="52">
        <v>3</v>
      </c>
      <c r="D39" s="334" t="s">
        <v>119</v>
      </c>
      <c r="E39" s="335"/>
      <c r="F39" s="336"/>
      <c r="G39" s="337"/>
      <c r="H39" s="337"/>
      <c r="I39" s="338"/>
      <c r="J39" s="160"/>
      <c r="K39" s="161"/>
      <c r="L39" s="158">
        <v>0</v>
      </c>
      <c r="M39" s="161"/>
      <c r="N39" s="158"/>
      <c r="O39" s="162"/>
      <c r="P39" s="158"/>
      <c r="Q39" s="162"/>
      <c r="R39" s="158"/>
      <c r="S39" s="162"/>
      <c r="T39" s="158"/>
      <c r="U39" s="162"/>
      <c r="V39" s="158"/>
      <c r="W39" s="162"/>
      <c r="X39" s="158"/>
      <c r="Y39" s="162"/>
      <c r="Z39" s="158"/>
      <c r="AA39" s="162"/>
      <c r="AB39" s="158"/>
      <c r="AC39" s="162"/>
      <c r="AD39" s="158"/>
      <c r="AE39" s="162"/>
      <c r="AF39" s="158"/>
      <c r="AG39" s="162"/>
      <c r="AH39" s="158"/>
      <c r="AI39" s="162"/>
      <c r="AJ39" s="158"/>
      <c r="AK39" s="162"/>
      <c r="AL39" s="158"/>
      <c r="AM39" s="162"/>
      <c r="AN39" s="158"/>
      <c r="AO39" s="162"/>
      <c r="AP39" s="158"/>
      <c r="AQ39" s="162"/>
      <c r="AR39" s="158"/>
      <c r="AS39" s="162"/>
      <c r="AT39" s="158"/>
      <c r="AU39" s="162"/>
      <c r="AV39" s="135"/>
      <c r="AW39" s="121"/>
    </row>
    <row r="40" spans="1:49" ht="45" customHeight="1" x14ac:dyDescent="0.3">
      <c r="A40" s="21"/>
      <c r="B40" s="48">
        <f>+B38+1</f>
        <v>13</v>
      </c>
      <c r="C40" s="25">
        <v>3.01</v>
      </c>
      <c r="D40" s="329" t="s">
        <v>120</v>
      </c>
      <c r="E40" s="330"/>
      <c r="F40" s="25" t="s">
        <v>10</v>
      </c>
      <c r="G40" s="54"/>
      <c r="H40" s="55">
        <v>654117</v>
      </c>
      <c r="I40" s="55">
        <f t="shared" si="0"/>
        <v>0</v>
      </c>
      <c r="J40" s="158">
        <v>0</v>
      </c>
      <c r="K40" s="159">
        <f t="shared" ref="K40:K44" si="97">+IF(J40="","",+J40*$H40)</f>
        <v>0</v>
      </c>
      <c r="L40" s="158">
        <v>0</v>
      </c>
      <c r="M40" s="159">
        <f t="shared" ref="M40:M44" si="98">+IF(L40="","",+L40*$H40)</f>
        <v>0</v>
      </c>
      <c r="N40" s="158">
        <v>0</v>
      </c>
      <c r="O40" s="159">
        <f t="shared" si="48"/>
        <v>0</v>
      </c>
      <c r="P40" s="158">
        <v>0</v>
      </c>
      <c r="Q40" s="159">
        <f t="shared" si="48"/>
        <v>0</v>
      </c>
      <c r="R40" s="158">
        <v>0</v>
      </c>
      <c r="S40" s="159">
        <f t="shared" ref="S40" si="99">+IF(R40="","",+R40*$H40)</f>
        <v>0</v>
      </c>
      <c r="T40" s="158">
        <v>0</v>
      </c>
      <c r="U40" s="159">
        <f t="shared" ref="U40" si="100">+IF(T40="","",+T40*$H40)</f>
        <v>0</v>
      </c>
      <c r="V40" s="158">
        <v>0</v>
      </c>
      <c r="W40" s="159">
        <f t="shared" ref="W40" si="101">+IF(V40="","",+V40*$H40)</f>
        <v>0</v>
      </c>
      <c r="X40" s="158">
        <v>0</v>
      </c>
      <c r="Y40" s="159">
        <f t="shared" ref="Y40" si="102">+IF(X40="","",+X40*$H40)</f>
        <v>0</v>
      </c>
      <c r="Z40" s="158">
        <v>0</v>
      </c>
      <c r="AA40" s="159">
        <f t="shared" ref="AA40" si="103">+IF(Z40="","",+Z40*$H40)</f>
        <v>0</v>
      </c>
      <c r="AB40" s="158">
        <v>0</v>
      </c>
      <c r="AC40" s="159">
        <f t="shared" ref="AC40" si="104">+IF(AB40="","",+AB40*$H40)</f>
        <v>0</v>
      </c>
      <c r="AD40" s="158">
        <v>0</v>
      </c>
      <c r="AE40" s="159">
        <f t="shared" ref="AE40:AE44" si="105">+IF(AD40="","",+AD40*$H40)</f>
        <v>0</v>
      </c>
      <c r="AF40" s="158"/>
      <c r="AG40" s="159" t="str">
        <f t="shared" ref="AG40:AG44" si="106">+IF(AF40="","",+AF40*$H40)</f>
        <v/>
      </c>
      <c r="AH40" s="158"/>
      <c r="AI40" s="159" t="str">
        <f t="shared" ref="AI40:AI44" si="107">+IF(AH40="","",+AH40*$H40)</f>
        <v/>
      </c>
      <c r="AJ40" s="158"/>
      <c r="AK40" s="159" t="str">
        <f t="shared" ref="AK40:AK44" si="108">+IF(AJ40="","",+AJ40*$H40)</f>
        <v/>
      </c>
      <c r="AL40" s="158">
        <v>0</v>
      </c>
      <c r="AM40" s="159">
        <f t="shared" ref="AM40:AM44" si="109">+IF(AL40="","",+AL40*$H40)</f>
        <v>0</v>
      </c>
      <c r="AN40" s="158"/>
      <c r="AO40" s="159"/>
      <c r="AP40" s="158"/>
      <c r="AQ40" s="159"/>
      <c r="AR40" s="158">
        <v>0</v>
      </c>
      <c r="AS40" s="159">
        <f t="shared" ref="AS40:AS44" si="110">+IF(AR40="","",+AR40*$H40)</f>
        <v>0</v>
      </c>
      <c r="AT40" s="158">
        <v>0</v>
      </c>
      <c r="AU40" s="159">
        <f t="shared" ref="AU40:AU44" si="111">+IF(AT40="","",+AT40*$H40)</f>
        <v>0</v>
      </c>
      <c r="AV40" s="135">
        <f t="shared" si="96"/>
        <v>0</v>
      </c>
      <c r="AW40" s="204">
        <f t="shared" si="18"/>
        <v>0</v>
      </c>
    </row>
    <row r="41" spans="1:49" ht="39.9" customHeight="1" x14ac:dyDescent="0.3">
      <c r="A41" s="21"/>
      <c r="B41" s="48">
        <f t="shared" si="89"/>
        <v>14</v>
      </c>
      <c r="C41" s="25">
        <v>3.0199999999999996</v>
      </c>
      <c r="D41" s="329" t="s">
        <v>121</v>
      </c>
      <c r="E41" s="330"/>
      <c r="F41" s="25" t="s">
        <v>10</v>
      </c>
      <c r="G41" s="54"/>
      <c r="H41" s="55">
        <v>581513</v>
      </c>
      <c r="I41" s="55">
        <f t="shared" si="0"/>
        <v>0</v>
      </c>
      <c r="J41" s="158">
        <v>0</v>
      </c>
      <c r="K41" s="159">
        <f t="shared" si="97"/>
        <v>0</v>
      </c>
      <c r="L41" s="158">
        <v>0</v>
      </c>
      <c r="M41" s="159">
        <f t="shared" si="98"/>
        <v>0</v>
      </c>
      <c r="N41" s="158">
        <v>0</v>
      </c>
      <c r="O41" s="159">
        <f t="shared" si="48"/>
        <v>0</v>
      </c>
      <c r="P41" s="158">
        <v>0</v>
      </c>
      <c r="Q41" s="159">
        <f t="shared" si="48"/>
        <v>0</v>
      </c>
      <c r="R41" s="158">
        <v>0</v>
      </c>
      <c r="S41" s="159">
        <f t="shared" ref="S41" si="112">+IF(R41="","",+R41*$H41)</f>
        <v>0</v>
      </c>
      <c r="T41" s="158">
        <v>0</v>
      </c>
      <c r="U41" s="159">
        <f t="shared" ref="U41" si="113">+IF(T41="","",+T41*$H41)</f>
        <v>0</v>
      </c>
      <c r="V41" s="158">
        <v>0</v>
      </c>
      <c r="W41" s="159">
        <f t="shared" ref="W41" si="114">+IF(V41="","",+V41*$H41)</f>
        <v>0</v>
      </c>
      <c r="X41" s="158">
        <v>0</v>
      </c>
      <c r="Y41" s="159">
        <f t="shared" ref="Y41" si="115">+IF(X41="","",+X41*$H41)</f>
        <v>0</v>
      </c>
      <c r="Z41" s="158">
        <v>0</v>
      </c>
      <c r="AA41" s="159">
        <f t="shared" ref="AA41" si="116">+IF(Z41="","",+Z41*$H41)</f>
        <v>0</v>
      </c>
      <c r="AB41" s="158">
        <v>0</v>
      </c>
      <c r="AC41" s="159">
        <f t="shared" ref="AC41" si="117">+IF(AB41="","",+AB41*$H41)</f>
        <v>0</v>
      </c>
      <c r="AD41" s="158">
        <v>0</v>
      </c>
      <c r="AE41" s="159">
        <f t="shared" si="105"/>
        <v>0</v>
      </c>
      <c r="AF41" s="158"/>
      <c r="AG41" s="159" t="str">
        <f t="shared" si="106"/>
        <v/>
      </c>
      <c r="AH41" s="158"/>
      <c r="AI41" s="159" t="str">
        <f t="shared" si="107"/>
        <v/>
      </c>
      <c r="AJ41" s="158"/>
      <c r="AK41" s="159" t="str">
        <f t="shared" si="108"/>
        <v/>
      </c>
      <c r="AL41" s="158">
        <v>0</v>
      </c>
      <c r="AM41" s="159">
        <f t="shared" si="109"/>
        <v>0</v>
      </c>
      <c r="AN41" s="158"/>
      <c r="AO41" s="159"/>
      <c r="AP41" s="158"/>
      <c r="AQ41" s="159"/>
      <c r="AR41" s="158">
        <v>0</v>
      </c>
      <c r="AS41" s="159">
        <f t="shared" si="110"/>
        <v>0</v>
      </c>
      <c r="AT41" s="158">
        <v>0</v>
      </c>
      <c r="AU41" s="159">
        <f t="shared" si="111"/>
        <v>0</v>
      </c>
      <c r="AV41" s="135">
        <f t="shared" si="96"/>
        <v>0</v>
      </c>
      <c r="AW41" s="204">
        <f t="shared" si="18"/>
        <v>0</v>
      </c>
    </row>
    <row r="42" spans="1:49" ht="24.9" customHeight="1" x14ac:dyDescent="0.3">
      <c r="A42" s="21"/>
      <c r="B42" s="48">
        <f t="shared" si="89"/>
        <v>15</v>
      </c>
      <c r="C42" s="25">
        <v>3.0299999999999994</v>
      </c>
      <c r="D42" s="329" t="s">
        <v>122</v>
      </c>
      <c r="E42" s="330"/>
      <c r="F42" s="25" t="s">
        <v>10</v>
      </c>
      <c r="G42" s="54"/>
      <c r="H42" s="55">
        <v>949294</v>
      </c>
      <c r="I42" s="55">
        <f t="shared" si="0"/>
        <v>0</v>
      </c>
      <c r="J42" s="158">
        <v>75.600000000000009</v>
      </c>
      <c r="K42" s="159">
        <f t="shared" si="97"/>
        <v>71766626.400000006</v>
      </c>
      <c r="L42" s="158">
        <v>80.640000000000015</v>
      </c>
      <c r="M42" s="159">
        <f t="shared" si="98"/>
        <v>76551068.160000011</v>
      </c>
      <c r="N42" s="158">
        <v>0</v>
      </c>
      <c r="O42" s="159">
        <f t="shared" si="48"/>
        <v>0</v>
      </c>
      <c r="P42" s="158">
        <v>0</v>
      </c>
      <c r="Q42" s="159">
        <f t="shared" si="48"/>
        <v>0</v>
      </c>
      <c r="R42" s="158">
        <v>0</v>
      </c>
      <c r="S42" s="159">
        <f t="shared" ref="S42" si="118">+IF(R42="","",+R42*$H42)</f>
        <v>0</v>
      </c>
      <c r="T42" s="158">
        <v>0</v>
      </c>
      <c r="U42" s="159">
        <f t="shared" ref="U42" si="119">+IF(T42="","",+T42*$H42)</f>
        <v>0</v>
      </c>
      <c r="V42" s="158">
        <v>79.800000000000011</v>
      </c>
      <c r="W42" s="159">
        <f t="shared" ref="W42" si="120">+IF(V42="","",+V42*$H42)</f>
        <v>75753661.200000018</v>
      </c>
      <c r="X42" s="158">
        <v>75.600000000000009</v>
      </c>
      <c r="Y42" s="159">
        <f t="shared" ref="Y42" si="121">+IF(X42="","",+X42*$H42)</f>
        <v>71766626.400000006</v>
      </c>
      <c r="Z42" s="158">
        <v>66.22</v>
      </c>
      <c r="AA42" s="159">
        <f t="shared" ref="AA42" si="122">+IF(Z42="","",+Z42*$H42)</f>
        <v>62862248.68</v>
      </c>
      <c r="AB42" s="158">
        <v>171</v>
      </c>
      <c r="AC42" s="159">
        <f t="shared" ref="AC42" si="123">+IF(AB42="","",+AB42*$H42)</f>
        <v>162329274</v>
      </c>
      <c r="AD42" s="158">
        <v>174.624</v>
      </c>
      <c r="AE42" s="159">
        <f t="shared" si="105"/>
        <v>165769515.456</v>
      </c>
      <c r="AF42" s="158"/>
      <c r="AG42" s="159" t="str">
        <f t="shared" si="106"/>
        <v/>
      </c>
      <c r="AH42" s="158"/>
      <c r="AI42" s="159" t="str">
        <f t="shared" si="107"/>
        <v/>
      </c>
      <c r="AJ42" s="158"/>
      <c r="AK42" s="159" t="str">
        <f t="shared" si="108"/>
        <v/>
      </c>
      <c r="AL42" s="158">
        <v>89.1</v>
      </c>
      <c r="AM42" s="159">
        <f t="shared" si="109"/>
        <v>84582095.399999991</v>
      </c>
      <c r="AN42" s="158"/>
      <c r="AO42" s="159"/>
      <c r="AP42" s="158"/>
      <c r="AQ42" s="159"/>
      <c r="AR42" s="158">
        <v>51.3</v>
      </c>
      <c r="AS42" s="159">
        <f t="shared" si="110"/>
        <v>48698782.199999996</v>
      </c>
      <c r="AT42" s="158">
        <v>46.8</v>
      </c>
      <c r="AU42" s="159">
        <f t="shared" si="111"/>
        <v>44426959.199999996</v>
      </c>
      <c r="AV42" s="135">
        <f t="shared" si="96"/>
        <v>910.68399999999997</v>
      </c>
      <c r="AW42" s="204">
        <f t="shared" si="18"/>
        <v>864506857.09600008</v>
      </c>
    </row>
    <row r="43" spans="1:49" ht="24.9" customHeight="1" x14ac:dyDescent="0.3">
      <c r="A43" s="21"/>
      <c r="B43" s="48">
        <f t="shared" si="89"/>
        <v>16</v>
      </c>
      <c r="C43" s="51">
        <v>3.0499999999999989</v>
      </c>
      <c r="D43" s="329" t="s">
        <v>123</v>
      </c>
      <c r="E43" s="330"/>
      <c r="F43" s="25" t="s">
        <v>48</v>
      </c>
      <c r="G43" s="54"/>
      <c r="H43" s="55">
        <v>1669</v>
      </c>
      <c r="I43" s="55">
        <f t="shared" si="0"/>
        <v>0</v>
      </c>
      <c r="J43" s="158">
        <v>1134</v>
      </c>
      <c r="K43" s="159">
        <f t="shared" si="97"/>
        <v>1892646</v>
      </c>
      <c r="L43" s="158">
        <v>1209.6000000000001</v>
      </c>
      <c r="M43" s="159">
        <f t="shared" si="98"/>
        <v>2018822.4000000001</v>
      </c>
      <c r="N43" s="158">
        <v>0</v>
      </c>
      <c r="O43" s="159">
        <f t="shared" si="48"/>
        <v>0</v>
      </c>
      <c r="P43" s="158">
        <v>0</v>
      </c>
      <c r="Q43" s="159">
        <f t="shared" si="48"/>
        <v>0</v>
      </c>
      <c r="R43" s="158">
        <v>0</v>
      </c>
      <c r="S43" s="159">
        <f t="shared" ref="S43" si="124">+IF(R43="","",+R43*$H43)</f>
        <v>0</v>
      </c>
      <c r="T43" s="158">
        <v>0</v>
      </c>
      <c r="U43" s="159">
        <f t="shared" ref="U43" si="125">+IF(T43="","",+T43*$H43)</f>
        <v>0</v>
      </c>
      <c r="V43" s="158">
        <v>798</v>
      </c>
      <c r="W43" s="159">
        <f t="shared" ref="W43" si="126">+IF(V43="","",+V43*$H43)</f>
        <v>1331862</v>
      </c>
      <c r="X43" s="158">
        <v>756</v>
      </c>
      <c r="Y43" s="159">
        <f t="shared" ref="Y43" si="127">+IF(X43="","",+X43*$H43)</f>
        <v>1261764</v>
      </c>
      <c r="Z43" s="158">
        <v>602</v>
      </c>
      <c r="AA43" s="159">
        <f t="shared" ref="AA43" si="128">+IF(Z43="","",+Z43*$H43)</f>
        <v>1004738</v>
      </c>
      <c r="AB43" s="158">
        <v>2700</v>
      </c>
      <c r="AC43" s="159">
        <f t="shared" ref="AC43" si="129">+IF(AB43="","",+AB43*$H43)</f>
        <v>4506300</v>
      </c>
      <c r="AD43" s="158">
        <v>3081.5999999999995</v>
      </c>
      <c r="AE43" s="159">
        <f t="shared" si="105"/>
        <v>5143190.3999999994</v>
      </c>
      <c r="AF43" s="158"/>
      <c r="AG43" s="159" t="str">
        <f t="shared" si="106"/>
        <v/>
      </c>
      <c r="AH43" s="158"/>
      <c r="AI43" s="159" t="str">
        <f t="shared" si="107"/>
        <v/>
      </c>
      <c r="AJ43" s="158"/>
      <c r="AK43" s="159" t="str">
        <f t="shared" si="108"/>
        <v/>
      </c>
      <c r="AL43" s="158">
        <v>1188</v>
      </c>
      <c r="AM43" s="159">
        <f t="shared" si="109"/>
        <v>1982772</v>
      </c>
      <c r="AN43" s="158"/>
      <c r="AO43" s="159"/>
      <c r="AP43" s="158"/>
      <c r="AQ43" s="159"/>
      <c r="AR43" s="158">
        <v>684</v>
      </c>
      <c r="AS43" s="159">
        <f t="shared" si="110"/>
        <v>1141596</v>
      </c>
      <c r="AT43" s="158">
        <v>624</v>
      </c>
      <c r="AU43" s="159">
        <f t="shared" si="111"/>
        <v>1041456</v>
      </c>
      <c r="AV43" s="135">
        <f t="shared" si="96"/>
        <v>12777.2</v>
      </c>
      <c r="AW43" s="204">
        <f t="shared" si="18"/>
        <v>21325146.800000001</v>
      </c>
    </row>
    <row r="44" spans="1:49" ht="39.9" customHeight="1" x14ac:dyDescent="0.3">
      <c r="A44" s="21"/>
      <c r="B44" s="48">
        <f t="shared" si="89"/>
        <v>17</v>
      </c>
      <c r="C44" s="25">
        <v>3.0899999999999981</v>
      </c>
      <c r="D44" s="329" t="s">
        <v>124</v>
      </c>
      <c r="E44" s="330"/>
      <c r="F44" s="25" t="s">
        <v>49</v>
      </c>
      <c r="G44" s="54"/>
      <c r="H44" s="55">
        <v>69144</v>
      </c>
      <c r="I44" s="55">
        <f t="shared" si="0"/>
        <v>0</v>
      </c>
      <c r="J44" s="158">
        <v>0</v>
      </c>
      <c r="K44" s="159">
        <f t="shared" si="97"/>
        <v>0</v>
      </c>
      <c r="L44" s="158">
        <v>0</v>
      </c>
      <c r="M44" s="159">
        <f t="shared" si="98"/>
        <v>0</v>
      </c>
      <c r="N44" s="158">
        <v>0</v>
      </c>
      <c r="O44" s="159">
        <f t="shared" si="48"/>
        <v>0</v>
      </c>
      <c r="P44" s="158">
        <v>0</v>
      </c>
      <c r="Q44" s="159">
        <f t="shared" si="48"/>
        <v>0</v>
      </c>
      <c r="R44" s="158">
        <v>0</v>
      </c>
      <c r="S44" s="159">
        <f t="shared" ref="S44" si="130">+IF(R44="","",+R44*$H44)</f>
        <v>0</v>
      </c>
      <c r="T44" s="158">
        <v>0</v>
      </c>
      <c r="U44" s="159">
        <f t="shared" ref="U44" si="131">+IF(T44="","",+T44*$H44)</f>
        <v>0</v>
      </c>
      <c r="V44" s="158">
        <v>0</v>
      </c>
      <c r="W44" s="159">
        <f t="shared" ref="W44" si="132">+IF(V44="","",+V44*$H44)</f>
        <v>0</v>
      </c>
      <c r="X44" s="158">
        <v>108</v>
      </c>
      <c r="Y44" s="159">
        <f t="shared" ref="Y44" si="133">+IF(X44="","",+X44*$H44)</f>
        <v>7467552</v>
      </c>
      <c r="Z44" s="158">
        <v>172</v>
      </c>
      <c r="AA44" s="159">
        <f t="shared" ref="AA44" si="134">+IF(Z44="","",+Z44*$H44)</f>
        <v>11892768</v>
      </c>
      <c r="AB44" s="158">
        <v>0</v>
      </c>
      <c r="AC44" s="159">
        <f t="shared" ref="AC44" si="135">+IF(AB44="","",+AB44*$H44)</f>
        <v>0</v>
      </c>
      <c r="AD44" s="158">
        <v>0</v>
      </c>
      <c r="AE44" s="159">
        <f t="shared" si="105"/>
        <v>0</v>
      </c>
      <c r="AF44" s="158"/>
      <c r="AG44" s="159" t="str">
        <f t="shared" si="106"/>
        <v/>
      </c>
      <c r="AH44" s="158"/>
      <c r="AI44" s="159" t="str">
        <f t="shared" si="107"/>
        <v/>
      </c>
      <c r="AJ44" s="158"/>
      <c r="AK44" s="159" t="str">
        <f t="shared" si="108"/>
        <v/>
      </c>
      <c r="AL44" s="158">
        <v>0</v>
      </c>
      <c r="AM44" s="159">
        <f t="shared" si="109"/>
        <v>0</v>
      </c>
      <c r="AN44" s="158"/>
      <c r="AO44" s="159"/>
      <c r="AP44" s="158"/>
      <c r="AQ44" s="159"/>
      <c r="AR44" s="158">
        <v>57</v>
      </c>
      <c r="AS44" s="159">
        <f t="shared" si="110"/>
        <v>3941208</v>
      </c>
      <c r="AT44" s="158">
        <v>52</v>
      </c>
      <c r="AU44" s="159">
        <f t="shared" si="111"/>
        <v>3595488</v>
      </c>
      <c r="AV44" s="135">
        <f t="shared" si="96"/>
        <v>389</v>
      </c>
      <c r="AW44" s="204">
        <f t="shared" si="18"/>
        <v>26897016</v>
      </c>
    </row>
    <row r="45" spans="1:49" ht="24.9" customHeight="1" x14ac:dyDescent="0.3">
      <c r="A45" s="21"/>
      <c r="B45" s="48" t="s">
        <v>77</v>
      </c>
      <c r="C45" s="52">
        <v>4</v>
      </c>
      <c r="D45" s="334" t="s">
        <v>125</v>
      </c>
      <c r="E45" s="335"/>
      <c r="F45" s="336"/>
      <c r="G45" s="337"/>
      <c r="H45" s="337"/>
      <c r="I45" s="338"/>
      <c r="J45" s="160"/>
      <c r="K45" s="161"/>
      <c r="L45" s="158">
        <v>0</v>
      </c>
      <c r="M45" s="161"/>
      <c r="N45" s="158"/>
      <c r="O45" s="162"/>
      <c r="P45" s="158"/>
      <c r="Q45" s="162"/>
      <c r="R45" s="158"/>
      <c r="S45" s="162"/>
      <c r="T45" s="158"/>
      <c r="U45" s="162"/>
      <c r="V45" s="158"/>
      <c r="W45" s="162"/>
      <c r="X45" s="158"/>
      <c r="Y45" s="162"/>
      <c r="Z45" s="158"/>
      <c r="AA45" s="162"/>
      <c r="AB45" s="158"/>
      <c r="AC45" s="162"/>
      <c r="AD45" s="158"/>
      <c r="AE45" s="162"/>
      <c r="AF45" s="158"/>
      <c r="AG45" s="162"/>
      <c r="AH45" s="158"/>
      <c r="AI45" s="162"/>
      <c r="AJ45" s="158"/>
      <c r="AK45" s="162"/>
      <c r="AL45" s="158"/>
      <c r="AM45" s="162"/>
      <c r="AN45" s="158"/>
      <c r="AO45" s="162"/>
      <c r="AP45" s="158"/>
      <c r="AQ45" s="162"/>
      <c r="AR45" s="158"/>
      <c r="AS45" s="162"/>
      <c r="AT45" s="158"/>
      <c r="AU45" s="162"/>
      <c r="AV45" s="135"/>
      <c r="AW45" s="121"/>
    </row>
    <row r="46" spans="1:49" ht="24.9" customHeight="1" x14ac:dyDescent="0.3">
      <c r="A46" s="21"/>
      <c r="B46" s="48">
        <f>+B44+1</f>
        <v>18</v>
      </c>
      <c r="C46" s="25">
        <v>4.0799999999999983</v>
      </c>
      <c r="D46" s="329" t="s">
        <v>126</v>
      </c>
      <c r="E46" s="330"/>
      <c r="F46" s="25" t="s">
        <v>49</v>
      </c>
      <c r="G46" s="54"/>
      <c r="H46" s="55">
        <v>39193</v>
      </c>
      <c r="I46" s="55">
        <f t="shared" si="0"/>
        <v>0</v>
      </c>
      <c r="J46" s="158">
        <v>0</v>
      </c>
      <c r="K46" s="159">
        <f t="shared" ref="K46:K54" si="136">+IF(J46="","",+J46*$H46)</f>
        <v>0</v>
      </c>
      <c r="L46" s="158">
        <v>0</v>
      </c>
      <c r="M46" s="159">
        <f t="shared" ref="M46:M54" si="137">+IF(L46="","",+L46*$H46)</f>
        <v>0</v>
      </c>
      <c r="N46" s="158">
        <v>0</v>
      </c>
      <c r="O46" s="159">
        <f t="shared" si="48"/>
        <v>0</v>
      </c>
      <c r="P46" s="158">
        <v>0</v>
      </c>
      <c r="Q46" s="159">
        <f t="shared" si="48"/>
        <v>0</v>
      </c>
      <c r="R46" s="158">
        <v>0</v>
      </c>
      <c r="S46" s="159">
        <f t="shared" ref="S46" si="138">+IF(R46="","",+R46*$H46)</f>
        <v>0</v>
      </c>
      <c r="T46" s="158">
        <v>0</v>
      </c>
      <c r="U46" s="159">
        <f t="shared" ref="U46" si="139">+IF(T46="","",+T46*$H46)</f>
        <v>0</v>
      </c>
      <c r="V46" s="158">
        <v>0</v>
      </c>
      <c r="W46" s="159">
        <f t="shared" ref="W46" si="140">+IF(V46="","",+V46*$H46)</f>
        <v>0</v>
      </c>
      <c r="X46" s="158">
        <v>0</v>
      </c>
      <c r="Y46" s="159">
        <f t="shared" ref="Y46" si="141">+IF(X46="","",+X46*$H46)</f>
        <v>0</v>
      </c>
      <c r="Z46" s="158">
        <v>0</v>
      </c>
      <c r="AA46" s="159">
        <f t="shared" ref="AA46" si="142">+IF(Z46="","",+Z46*$H46)</f>
        <v>0</v>
      </c>
      <c r="AB46" s="158">
        <v>0</v>
      </c>
      <c r="AC46" s="159">
        <f t="shared" ref="AC46" si="143">+IF(AB46="","",+AB46*$H46)</f>
        <v>0</v>
      </c>
      <c r="AD46" s="158">
        <v>0</v>
      </c>
      <c r="AE46" s="159">
        <f t="shared" ref="AE46:AE54" si="144">+IF(AD46="","",+AD46*$H46)</f>
        <v>0</v>
      </c>
      <c r="AF46" s="158"/>
      <c r="AG46" s="159" t="str">
        <f t="shared" ref="AG46:AG54" si="145">+IF(AF46="","",+AF46*$H46)</f>
        <v/>
      </c>
      <c r="AH46" s="158"/>
      <c r="AI46" s="159" t="str">
        <f t="shared" ref="AI46:AI54" si="146">+IF(AH46="","",+AH46*$H46)</f>
        <v/>
      </c>
      <c r="AJ46" s="158"/>
      <c r="AK46" s="159" t="str">
        <f t="shared" ref="AK46:AK54" si="147">+IF(AJ46="","",+AJ46*$H46)</f>
        <v/>
      </c>
      <c r="AL46" s="158">
        <v>0</v>
      </c>
      <c r="AM46" s="159">
        <f t="shared" ref="AM46:AM54" si="148">+IF(AL46="","",+AL46*$H46)</f>
        <v>0</v>
      </c>
      <c r="AN46" s="158"/>
      <c r="AO46" s="159"/>
      <c r="AP46" s="158"/>
      <c r="AQ46" s="159"/>
      <c r="AR46" s="158">
        <v>0</v>
      </c>
      <c r="AS46" s="159">
        <f t="shared" ref="AS46:AS54" si="149">+IF(AR46="","",+AR46*$H46)</f>
        <v>0</v>
      </c>
      <c r="AT46" s="158">
        <v>0</v>
      </c>
      <c r="AU46" s="159">
        <f t="shared" ref="AU46:AU54" si="150">+IF(AT46="","",+AT46*$H46)</f>
        <v>0</v>
      </c>
      <c r="AV46" s="135">
        <f t="shared" si="96"/>
        <v>0</v>
      </c>
      <c r="AW46" s="204">
        <f t="shared" si="18"/>
        <v>0</v>
      </c>
    </row>
    <row r="47" spans="1:49" ht="24.9" customHeight="1" x14ac:dyDescent="0.3">
      <c r="A47" s="21"/>
      <c r="B47" s="48">
        <f t="shared" si="89"/>
        <v>19</v>
      </c>
      <c r="C47" s="25">
        <v>4.0899999999999981</v>
      </c>
      <c r="D47" s="329" t="s">
        <v>127</v>
      </c>
      <c r="E47" s="330"/>
      <c r="F47" s="25" t="s">
        <v>49</v>
      </c>
      <c r="G47" s="54"/>
      <c r="H47" s="55">
        <v>48068</v>
      </c>
      <c r="I47" s="55">
        <f t="shared" si="0"/>
        <v>0</v>
      </c>
      <c r="J47" s="158">
        <v>90</v>
      </c>
      <c r="K47" s="159">
        <f t="shared" si="136"/>
        <v>4326120</v>
      </c>
      <c r="L47" s="158">
        <v>96</v>
      </c>
      <c r="M47" s="159">
        <f t="shared" si="137"/>
        <v>4614528</v>
      </c>
      <c r="N47" s="158">
        <v>102</v>
      </c>
      <c r="O47" s="159">
        <f t="shared" si="48"/>
        <v>4902936</v>
      </c>
      <c r="P47" s="158">
        <v>96</v>
      </c>
      <c r="Q47" s="159">
        <f t="shared" si="48"/>
        <v>4614528</v>
      </c>
      <c r="R47" s="158">
        <v>54</v>
      </c>
      <c r="S47" s="159">
        <f t="shared" ref="S47" si="151">+IF(R47="","",+R47*$H47)</f>
        <v>2595672</v>
      </c>
      <c r="T47" s="158">
        <v>56</v>
      </c>
      <c r="U47" s="159">
        <f t="shared" ref="U47" si="152">+IF(T47="","",+T47*$H47)</f>
        <v>2691808</v>
      </c>
      <c r="V47" s="158">
        <v>114</v>
      </c>
      <c r="W47" s="159">
        <f t="shared" ref="W47" si="153">+IF(V47="","",+V47*$H47)</f>
        <v>5479752</v>
      </c>
      <c r="X47" s="158">
        <v>108</v>
      </c>
      <c r="Y47" s="159">
        <f t="shared" ref="Y47" si="154">+IF(X47="","",+X47*$H47)</f>
        <v>5191344</v>
      </c>
      <c r="Z47" s="158">
        <v>172</v>
      </c>
      <c r="AA47" s="159">
        <f t="shared" ref="AA47" si="155">+IF(Z47="","",+Z47*$H47)</f>
        <v>8267696</v>
      </c>
      <c r="AB47" s="158">
        <v>180</v>
      </c>
      <c r="AC47" s="159">
        <f t="shared" ref="AC47" si="156">+IF(AB47="","",+AB47*$H47)</f>
        <v>8652240</v>
      </c>
      <c r="AD47" s="158">
        <v>192</v>
      </c>
      <c r="AE47" s="159">
        <f t="shared" si="144"/>
        <v>9229056</v>
      </c>
      <c r="AF47" s="158"/>
      <c r="AG47" s="159" t="str">
        <f t="shared" si="145"/>
        <v/>
      </c>
      <c r="AH47" s="158"/>
      <c r="AI47" s="159" t="str">
        <f t="shared" si="146"/>
        <v/>
      </c>
      <c r="AJ47" s="158"/>
      <c r="AK47" s="159" t="str">
        <f t="shared" si="147"/>
        <v/>
      </c>
      <c r="AL47" s="158">
        <v>132</v>
      </c>
      <c r="AM47" s="159">
        <f t="shared" si="148"/>
        <v>6344976</v>
      </c>
      <c r="AN47" s="158"/>
      <c r="AO47" s="159"/>
      <c r="AP47" s="158"/>
      <c r="AQ47" s="159"/>
      <c r="AR47" s="158">
        <v>114</v>
      </c>
      <c r="AS47" s="159">
        <f t="shared" si="149"/>
        <v>5479752</v>
      </c>
      <c r="AT47" s="158">
        <v>104</v>
      </c>
      <c r="AU47" s="159">
        <f t="shared" si="150"/>
        <v>4999072</v>
      </c>
      <c r="AV47" s="135">
        <f t="shared" si="96"/>
        <v>1610</v>
      </c>
      <c r="AW47" s="204">
        <f t="shared" si="18"/>
        <v>77389480</v>
      </c>
    </row>
    <row r="48" spans="1:49" ht="30" customHeight="1" x14ac:dyDescent="0.3">
      <c r="A48" s="21"/>
      <c r="B48" s="48">
        <f t="shared" si="89"/>
        <v>20</v>
      </c>
      <c r="C48" s="51">
        <v>4.0999999999999979</v>
      </c>
      <c r="D48" s="329" t="s">
        <v>128</v>
      </c>
      <c r="E48" s="330"/>
      <c r="F48" s="25" t="s">
        <v>49</v>
      </c>
      <c r="G48" s="54"/>
      <c r="H48" s="55">
        <v>29508</v>
      </c>
      <c r="I48" s="55">
        <f t="shared" si="0"/>
        <v>0</v>
      </c>
      <c r="J48" s="158">
        <v>0</v>
      </c>
      <c r="K48" s="159">
        <f t="shared" si="136"/>
        <v>0</v>
      </c>
      <c r="L48" s="158">
        <v>0</v>
      </c>
      <c r="M48" s="159">
        <f t="shared" si="137"/>
        <v>0</v>
      </c>
      <c r="N48" s="158">
        <v>0</v>
      </c>
      <c r="O48" s="159">
        <f t="shared" si="48"/>
        <v>0</v>
      </c>
      <c r="P48" s="158">
        <v>0</v>
      </c>
      <c r="Q48" s="159">
        <f t="shared" si="48"/>
        <v>0</v>
      </c>
      <c r="R48" s="158">
        <v>0</v>
      </c>
      <c r="S48" s="159">
        <f t="shared" ref="S48" si="157">+IF(R48="","",+R48*$H48)</f>
        <v>0</v>
      </c>
      <c r="T48" s="158">
        <v>0</v>
      </c>
      <c r="U48" s="159">
        <f t="shared" ref="U48" si="158">+IF(T48="","",+T48*$H48)</f>
        <v>0</v>
      </c>
      <c r="V48" s="158">
        <v>0</v>
      </c>
      <c r="W48" s="159">
        <f t="shared" ref="W48" si="159">+IF(V48="","",+V48*$H48)</f>
        <v>0</v>
      </c>
      <c r="X48" s="158">
        <v>0</v>
      </c>
      <c r="Y48" s="159">
        <f t="shared" ref="Y48" si="160">+IF(X48="","",+X48*$H48)</f>
        <v>0</v>
      </c>
      <c r="Z48" s="158">
        <v>0</v>
      </c>
      <c r="AA48" s="159">
        <f t="shared" ref="AA48" si="161">+IF(Z48="","",+Z48*$H48)</f>
        <v>0</v>
      </c>
      <c r="AB48" s="158">
        <v>0</v>
      </c>
      <c r="AC48" s="159">
        <f t="shared" ref="AC48" si="162">+IF(AB48="","",+AB48*$H48)</f>
        <v>0</v>
      </c>
      <c r="AD48" s="158">
        <v>0</v>
      </c>
      <c r="AE48" s="159">
        <f t="shared" si="144"/>
        <v>0</v>
      </c>
      <c r="AF48" s="158"/>
      <c r="AG48" s="159" t="str">
        <f t="shared" si="145"/>
        <v/>
      </c>
      <c r="AH48" s="158"/>
      <c r="AI48" s="159" t="str">
        <f t="shared" si="146"/>
        <v/>
      </c>
      <c r="AJ48" s="158"/>
      <c r="AK48" s="159" t="str">
        <f t="shared" si="147"/>
        <v/>
      </c>
      <c r="AL48" s="158">
        <v>0</v>
      </c>
      <c r="AM48" s="159">
        <f t="shared" si="148"/>
        <v>0</v>
      </c>
      <c r="AN48" s="158"/>
      <c r="AO48" s="159"/>
      <c r="AP48" s="158"/>
      <c r="AQ48" s="159"/>
      <c r="AR48" s="158">
        <v>0</v>
      </c>
      <c r="AS48" s="159">
        <f t="shared" si="149"/>
        <v>0</v>
      </c>
      <c r="AT48" s="158">
        <v>0</v>
      </c>
      <c r="AU48" s="159">
        <f t="shared" si="150"/>
        <v>0</v>
      </c>
      <c r="AV48" s="135">
        <f t="shared" si="96"/>
        <v>0</v>
      </c>
      <c r="AW48" s="204">
        <f t="shared" si="18"/>
        <v>0</v>
      </c>
    </row>
    <row r="49" spans="1:49" ht="24.9" customHeight="1" x14ac:dyDescent="0.3">
      <c r="A49" s="21"/>
      <c r="B49" s="48">
        <f t="shared" si="89"/>
        <v>21</v>
      </c>
      <c r="C49" s="25">
        <v>4.1199999999999974</v>
      </c>
      <c r="D49" s="329" t="s">
        <v>129</v>
      </c>
      <c r="E49" s="330"/>
      <c r="F49" s="25" t="s">
        <v>49</v>
      </c>
      <c r="G49" s="54"/>
      <c r="H49" s="55">
        <v>35259</v>
      </c>
      <c r="I49" s="55">
        <f t="shared" si="0"/>
        <v>0</v>
      </c>
      <c r="J49" s="158">
        <v>0</v>
      </c>
      <c r="K49" s="159">
        <f t="shared" si="136"/>
        <v>0</v>
      </c>
      <c r="L49" s="158">
        <v>0</v>
      </c>
      <c r="M49" s="159">
        <f t="shared" si="137"/>
        <v>0</v>
      </c>
      <c r="N49" s="158">
        <v>0</v>
      </c>
      <c r="O49" s="159">
        <f t="shared" si="48"/>
        <v>0</v>
      </c>
      <c r="P49" s="158">
        <v>0</v>
      </c>
      <c r="Q49" s="159">
        <f t="shared" si="48"/>
        <v>0</v>
      </c>
      <c r="R49" s="158">
        <v>0</v>
      </c>
      <c r="S49" s="159">
        <f t="shared" ref="S49" si="163">+IF(R49="","",+R49*$H49)</f>
        <v>0</v>
      </c>
      <c r="T49" s="158">
        <v>0</v>
      </c>
      <c r="U49" s="159">
        <f t="shared" ref="U49" si="164">+IF(T49="","",+T49*$H49)</f>
        <v>0</v>
      </c>
      <c r="V49" s="158">
        <v>0</v>
      </c>
      <c r="W49" s="159">
        <f t="shared" ref="W49" si="165">+IF(V49="","",+V49*$H49)</f>
        <v>0</v>
      </c>
      <c r="X49" s="158">
        <v>0</v>
      </c>
      <c r="Y49" s="159">
        <f t="shared" ref="Y49" si="166">+IF(X49="","",+X49*$H49)</f>
        <v>0</v>
      </c>
      <c r="Z49" s="158">
        <v>0</v>
      </c>
      <c r="AA49" s="159">
        <f t="shared" ref="AA49" si="167">+IF(Z49="","",+Z49*$H49)</f>
        <v>0</v>
      </c>
      <c r="AB49" s="158">
        <v>0</v>
      </c>
      <c r="AC49" s="159">
        <f t="shared" ref="AC49" si="168">+IF(AB49="","",+AB49*$H49)</f>
        <v>0</v>
      </c>
      <c r="AD49" s="158">
        <v>0</v>
      </c>
      <c r="AE49" s="159">
        <f t="shared" si="144"/>
        <v>0</v>
      </c>
      <c r="AF49" s="158"/>
      <c r="AG49" s="159" t="str">
        <f t="shared" si="145"/>
        <v/>
      </c>
      <c r="AH49" s="158"/>
      <c r="AI49" s="159" t="str">
        <f t="shared" si="146"/>
        <v/>
      </c>
      <c r="AJ49" s="158"/>
      <c r="AK49" s="159" t="str">
        <f t="shared" si="147"/>
        <v/>
      </c>
      <c r="AL49" s="158">
        <v>0</v>
      </c>
      <c r="AM49" s="159">
        <f t="shared" si="148"/>
        <v>0</v>
      </c>
      <c r="AN49" s="158"/>
      <c r="AO49" s="159"/>
      <c r="AP49" s="158"/>
      <c r="AQ49" s="159"/>
      <c r="AR49" s="158">
        <v>0</v>
      </c>
      <c r="AS49" s="159">
        <f t="shared" si="149"/>
        <v>0</v>
      </c>
      <c r="AT49" s="158">
        <v>0</v>
      </c>
      <c r="AU49" s="159">
        <f t="shared" si="150"/>
        <v>0</v>
      </c>
      <c r="AV49" s="135">
        <f t="shared" si="96"/>
        <v>0</v>
      </c>
      <c r="AW49" s="204">
        <f t="shared" si="18"/>
        <v>0</v>
      </c>
    </row>
    <row r="50" spans="1:49" ht="30" customHeight="1" x14ac:dyDescent="0.3">
      <c r="A50" s="21"/>
      <c r="B50" s="48">
        <f t="shared" si="89"/>
        <v>22</v>
      </c>
      <c r="C50" s="25">
        <v>4.1299999999999972</v>
      </c>
      <c r="D50" s="329" t="s">
        <v>130</v>
      </c>
      <c r="E50" s="330"/>
      <c r="F50" s="25" t="s">
        <v>49</v>
      </c>
      <c r="G50" s="54"/>
      <c r="H50" s="55">
        <v>40555</v>
      </c>
      <c r="I50" s="55">
        <f t="shared" si="0"/>
        <v>0</v>
      </c>
      <c r="J50" s="158">
        <v>0</v>
      </c>
      <c r="K50" s="159">
        <f t="shared" si="136"/>
        <v>0</v>
      </c>
      <c r="L50" s="158">
        <v>0</v>
      </c>
      <c r="M50" s="159">
        <f t="shared" si="137"/>
        <v>0</v>
      </c>
      <c r="N50" s="158">
        <v>0</v>
      </c>
      <c r="O50" s="159">
        <f t="shared" si="48"/>
        <v>0</v>
      </c>
      <c r="P50" s="158">
        <v>0</v>
      </c>
      <c r="Q50" s="159">
        <f t="shared" si="48"/>
        <v>0</v>
      </c>
      <c r="R50" s="158">
        <v>0</v>
      </c>
      <c r="S50" s="159">
        <f t="shared" ref="S50" si="169">+IF(R50="","",+R50*$H50)</f>
        <v>0</v>
      </c>
      <c r="T50" s="158">
        <v>0</v>
      </c>
      <c r="U50" s="159">
        <f t="shared" ref="U50" si="170">+IF(T50="","",+T50*$H50)</f>
        <v>0</v>
      </c>
      <c r="V50" s="158">
        <v>0</v>
      </c>
      <c r="W50" s="159">
        <f t="shared" ref="W50" si="171">+IF(V50="","",+V50*$H50)</f>
        <v>0</v>
      </c>
      <c r="X50" s="158">
        <v>0</v>
      </c>
      <c r="Y50" s="159">
        <f t="shared" ref="Y50" si="172">+IF(X50="","",+X50*$H50)</f>
        <v>0</v>
      </c>
      <c r="Z50" s="158">
        <v>0</v>
      </c>
      <c r="AA50" s="159">
        <f t="shared" ref="AA50" si="173">+IF(Z50="","",+Z50*$H50)</f>
        <v>0</v>
      </c>
      <c r="AB50" s="158">
        <v>0</v>
      </c>
      <c r="AC50" s="159">
        <f t="shared" ref="AC50" si="174">+IF(AB50="","",+AB50*$H50)</f>
        <v>0</v>
      </c>
      <c r="AD50" s="158">
        <v>0</v>
      </c>
      <c r="AE50" s="159">
        <f t="shared" si="144"/>
        <v>0</v>
      </c>
      <c r="AF50" s="158"/>
      <c r="AG50" s="159" t="str">
        <f t="shared" si="145"/>
        <v/>
      </c>
      <c r="AH50" s="158"/>
      <c r="AI50" s="159" t="str">
        <f t="shared" si="146"/>
        <v/>
      </c>
      <c r="AJ50" s="158"/>
      <c r="AK50" s="159" t="str">
        <f t="shared" si="147"/>
        <v/>
      </c>
      <c r="AL50" s="158">
        <v>0</v>
      </c>
      <c r="AM50" s="159">
        <f t="shared" si="148"/>
        <v>0</v>
      </c>
      <c r="AN50" s="158"/>
      <c r="AO50" s="159"/>
      <c r="AP50" s="158"/>
      <c r="AQ50" s="159"/>
      <c r="AR50" s="158">
        <v>0</v>
      </c>
      <c r="AS50" s="159">
        <f t="shared" si="149"/>
        <v>0</v>
      </c>
      <c r="AT50" s="158">
        <v>0</v>
      </c>
      <c r="AU50" s="159">
        <f t="shared" si="150"/>
        <v>0</v>
      </c>
      <c r="AV50" s="135">
        <f t="shared" si="96"/>
        <v>0</v>
      </c>
      <c r="AW50" s="204">
        <f t="shared" si="18"/>
        <v>0</v>
      </c>
    </row>
    <row r="51" spans="1:49" ht="30" customHeight="1" x14ac:dyDescent="0.3">
      <c r="A51" s="21"/>
      <c r="B51" s="48">
        <f t="shared" si="89"/>
        <v>23</v>
      </c>
      <c r="C51" s="25">
        <v>4.139999999999997</v>
      </c>
      <c r="D51" s="329" t="s">
        <v>131</v>
      </c>
      <c r="E51" s="330"/>
      <c r="F51" s="25" t="s">
        <v>54</v>
      </c>
      <c r="G51" s="54"/>
      <c r="H51" s="55">
        <v>34217</v>
      </c>
      <c r="I51" s="55">
        <f t="shared" si="0"/>
        <v>0</v>
      </c>
      <c r="J51" s="158">
        <v>0</v>
      </c>
      <c r="K51" s="159">
        <f t="shared" si="136"/>
        <v>0</v>
      </c>
      <c r="L51" s="158">
        <v>0</v>
      </c>
      <c r="M51" s="159">
        <f t="shared" si="137"/>
        <v>0</v>
      </c>
      <c r="N51" s="158">
        <v>0</v>
      </c>
      <c r="O51" s="159">
        <f t="shared" si="48"/>
        <v>0</v>
      </c>
      <c r="P51" s="158">
        <v>0</v>
      </c>
      <c r="Q51" s="159">
        <f t="shared" si="48"/>
        <v>0</v>
      </c>
      <c r="R51" s="158">
        <v>0</v>
      </c>
      <c r="S51" s="159">
        <f t="shared" ref="S51" si="175">+IF(R51="","",+R51*$H51)</f>
        <v>0</v>
      </c>
      <c r="T51" s="158">
        <v>0</v>
      </c>
      <c r="U51" s="159">
        <f t="shared" ref="U51" si="176">+IF(T51="","",+T51*$H51)</f>
        <v>0</v>
      </c>
      <c r="V51" s="158">
        <v>0</v>
      </c>
      <c r="W51" s="159">
        <f t="shared" ref="W51" si="177">+IF(V51="","",+V51*$H51)</f>
        <v>0</v>
      </c>
      <c r="X51" s="158">
        <v>0</v>
      </c>
      <c r="Y51" s="159">
        <f t="shared" ref="Y51" si="178">+IF(X51="","",+X51*$H51)</f>
        <v>0</v>
      </c>
      <c r="Z51" s="158">
        <v>0</v>
      </c>
      <c r="AA51" s="159">
        <f t="shared" ref="AA51" si="179">+IF(Z51="","",+Z51*$H51)</f>
        <v>0</v>
      </c>
      <c r="AB51" s="158">
        <v>0</v>
      </c>
      <c r="AC51" s="159">
        <f t="shared" ref="AC51" si="180">+IF(AB51="","",+AB51*$H51)</f>
        <v>0</v>
      </c>
      <c r="AD51" s="158">
        <v>0</v>
      </c>
      <c r="AE51" s="159">
        <f t="shared" si="144"/>
        <v>0</v>
      </c>
      <c r="AF51" s="158"/>
      <c r="AG51" s="159" t="str">
        <f t="shared" si="145"/>
        <v/>
      </c>
      <c r="AH51" s="158"/>
      <c r="AI51" s="159" t="str">
        <f t="shared" si="146"/>
        <v/>
      </c>
      <c r="AJ51" s="158"/>
      <c r="AK51" s="159" t="str">
        <f t="shared" si="147"/>
        <v/>
      </c>
      <c r="AL51" s="158">
        <v>0</v>
      </c>
      <c r="AM51" s="159">
        <f t="shared" si="148"/>
        <v>0</v>
      </c>
      <c r="AN51" s="158"/>
      <c r="AO51" s="159"/>
      <c r="AP51" s="158"/>
      <c r="AQ51" s="159"/>
      <c r="AR51" s="158">
        <v>0</v>
      </c>
      <c r="AS51" s="159">
        <f t="shared" si="149"/>
        <v>0</v>
      </c>
      <c r="AT51" s="158">
        <v>0</v>
      </c>
      <c r="AU51" s="159">
        <f t="shared" si="150"/>
        <v>0</v>
      </c>
      <c r="AV51" s="135">
        <f t="shared" si="96"/>
        <v>0</v>
      </c>
      <c r="AW51" s="204">
        <f t="shared" si="18"/>
        <v>0</v>
      </c>
    </row>
    <row r="52" spans="1:49" ht="30" customHeight="1" x14ac:dyDescent="0.3">
      <c r="A52" s="67"/>
      <c r="B52" s="67">
        <f t="shared" si="89"/>
        <v>24</v>
      </c>
      <c r="C52" s="25">
        <v>4.2199999999999953</v>
      </c>
      <c r="D52" s="329" t="s">
        <v>66</v>
      </c>
      <c r="E52" s="330"/>
      <c r="F52" s="25" t="s">
        <v>10</v>
      </c>
      <c r="G52" s="54"/>
      <c r="H52" s="55">
        <v>496049</v>
      </c>
      <c r="I52" s="55">
        <f t="shared" ref="I52:I54" si="181">+ROUND(H52*G52,0)</f>
        <v>0</v>
      </c>
      <c r="J52" s="158">
        <v>0</v>
      </c>
      <c r="K52" s="159">
        <f t="shared" si="136"/>
        <v>0</v>
      </c>
      <c r="L52" s="158">
        <v>0</v>
      </c>
      <c r="M52" s="159">
        <f t="shared" si="137"/>
        <v>0</v>
      </c>
      <c r="N52" s="158">
        <v>0</v>
      </c>
      <c r="O52" s="159">
        <f t="shared" si="48"/>
        <v>0</v>
      </c>
      <c r="P52" s="158">
        <v>0</v>
      </c>
      <c r="Q52" s="159">
        <f t="shared" si="48"/>
        <v>0</v>
      </c>
      <c r="R52" s="158">
        <v>0</v>
      </c>
      <c r="S52" s="159">
        <f t="shared" ref="S52" si="182">+IF(R52="","",+R52*$H52)</f>
        <v>0</v>
      </c>
      <c r="T52" s="158">
        <v>0</v>
      </c>
      <c r="U52" s="159">
        <f t="shared" ref="U52" si="183">+IF(T52="","",+T52*$H52)</f>
        <v>0</v>
      </c>
      <c r="V52" s="158">
        <v>0</v>
      </c>
      <c r="W52" s="159">
        <f t="shared" ref="W52" si="184">+IF(V52="","",+V52*$H52)</f>
        <v>0</v>
      </c>
      <c r="X52" s="158">
        <v>0</v>
      </c>
      <c r="Y52" s="159">
        <f t="shared" ref="Y52" si="185">+IF(X52="","",+X52*$H52)</f>
        <v>0</v>
      </c>
      <c r="Z52" s="158">
        <v>0</v>
      </c>
      <c r="AA52" s="159">
        <f t="shared" ref="AA52" si="186">+IF(Z52="","",+Z52*$H52)</f>
        <v>0</v>
      </c>
      <c r="AB52" s="158">
        <v>0</v>
      </c>
      <c r="AC52" s="159">
        <f t="shared" ref="AC52" si="187">+IF(AB52="","",+AB52*$H52)</f>
        <v>0</v>
      </c>
      <c r="AD52" s="158">
        <v>0</v>
      </c>
      <c r="AE52" s="159">
        <f t="shared" si="144"/>
        <v>0</v>
      </c>
      <c r="AF52" s="158"/>
      <c r="AG52" s="159" t="str">
        <f t="shared" si="145"/>
        <v/>
      </c>
      <c r="AH52" s="158"/>
      <c r="AI52" s="159" t="str">
        <f t="shared" si="146"/>
        <v/>
      </c>
      <c r="AJ52" s="158"/>
      <c r="AK52" s="159" t="str">
        <f t="shared" si="147"/>
        <v/>
      </c>
      <c r="AL52" s="158">
        <v>0</v>
      </c>
      <c r="AM52" s="159">
        <f t="shared" si="148"/>
        <v>0</v>
      </c>
      <c r="AN52" s="158"/>
      <c r="AO52" s="159"/>
      <c r="AP52" s="158"/>
      <c r="AQ52" s="159"/>
      <c r="AR52" s="158">
        <v>0</v>
      </c>
      <c r="AS52" s="159">
        <f t="shared" si="149"/>
        <v>0</v>
      </c>
      <c r="AT52" s="158">
        <v>0</v>
      </c>
      <c r="AU52" s="159">
        <f t="shared" si="150"/>
        <v>0</v>
      </c>
      <c r="AV52" s="135">
        <f t="shared" si="96"/>
        <v>0</v>
      </c>
      <c r="AW52" s="204">
        <f t="shared" si="18"/>
        <v>0</v>
      </c>
    </row>
    <row r="53" spans="1:49" ht="24.9" customHeight="1" x14ac:dyDescent="0.3">
      <c r="A53" s="67"/>
      <c r="B53" s="67">
        <f t="shared" si="89"/>
        <v>25</v>
      </c>
      <c r="C53" s="25">
        <v>4.2299999999999951</v>
      </c>
      <c r="D53" s="329" t="s">
        <v>53</v>
      </c>
      <c r="E53" s="330"/>
      <c r="F53" s="25" t="s">
        <v>52</v>
      </c>
      <c r="G53" s="54"/>
      <c r="H53" s="55">
        <v>2907</v>
      </c>
      <c r="I53" s="55">
        <f t="shared" si="181"/>
        <v>0</v>
      </c>
      <c r="J53" s="158">
        <v>0</v>
      </c>
      <c r="K53" s="159">
        <f t="shared" si="136"/>
        <v>0</v>
      </c>
      <c r="L53" s="158">
        <v>0</v>
      </c>
      <c r="M53" s="159">
        <f t="shared" si="137"/>
        <v>0</v>
      </c>
      <c r="N53" s="158">
        <v>2203.1999999999998</v>
      </c>
      <c r="O53" s="159">
        <f t="shared" si="48"/>
        <v>6404702.3999999994</v>
      </c>
      <c r="P53" s="158">
        <v>2073.6</v>
      </c>
      <c r="Q53" s="159">
        <f t="shared" si="48"/>
        <v>6027955.2000000002</v>
      </c>
      <c r="R53" s="158">
        <v>1166.3999999999999</v>
      </c>
      <c r="S53" s="159">
        <f t="shared" ref="S53" si="188">+IF(R53="","",+R53*$H53)</f>
        <v>3390724.8</v>
      </c>
      <c r="T53" s="158">
        <v>1209.5999999999999</v>
      </c>
      <c r="U53" s="159">
        <f t="shared" ref="U53" si="189">+IF(T53="","",+T53*$H53)</f>
        <v>3516307.1999999997</v>
      </c>
      <c r="V53" s="158">
        <v>0</v>
      </c>
      <c r="W53" s="159">
        <f t="shared" ref="W53" si="190">+IF(V53="","",+V53*$H53)</f>
        <v>0</v>
      </c>
      <c r="X53" s="158">
        <v>0</v>
      </c>
      <c r="Y53" s="159">
        <f t="shared" ref="Y53" si="191">+IF(X53="","",+X53*$H53)</f>
        <v>0</v>
      </c>
      <c r="Z53" s="158">
        <v>0</v>
      </c>
      <c r="AA53" s="159">
        <f t="shared" ref="AA53" si="192">+IF(Z53="","",+Z53*$H53)</f>
        <v>0</v>
      </c>
      <c r="AB53" s="158">
        <v>0</v>
      </c>
      <c r="AC53" s="159">
        <f t="shared" ref="AC53" si="193">+IF(AB53="","",+AB53*$H53)</f>
        <v>0</v>
      </c>
      <c r="AD53" s="158">
        <v>0</v>
      </c>
      <c r="AE53" s="159">
        <f t="shared" si="144"/>
        <v>0</v>
      </c>
      <c r="AF53" s="158"/>
      <c r="AG53" s="159" t="str">
        <f t="shared" si="145"/>
        <v/>
      </c>
      <c r="AH53" s="158"/>
      <c r="AI53" s="159" t="str">
        <f t="shared" si="146"/>
        <v/>
      </c>
      <c r="AJ53" s="158"/>
      <c r="AK53" s="159" t="str">
        <f t="shared" si="147"/>
        <v/>
      </c>
      <c r="AL53" s="158">
        <v>0</v>
      </c>
      <c r="AM53" s="159">
        <f t="shared" si="148"/>
        <v>0</v>
      </c>
      <c r="AN53" s="158"/>
      <c r="AO53" s="159"/>
      <c r="AP53" s="158"/>
      <c r="AQ53" s="159"/>
      <c r="AR53" s="158">
        <v>0</v>
      </c>
      <c r="AS53" s="159">
        <f t="shared" si="149"/>
        <v>0</v>
      </c>
      <c r="AT53" s="158">
        <v>0</v>
      </c>
      <c r="AU53" s="159">
        <f t="shared" si="150"/>
        <v>0</v>
      </c>
      <c r="AV53" s="135">
        <f t="shared" si="96"/>
        <v>6652.8</v>
      </c>
      <c r="AW53" s="204">
        <f t="shared" si="18"/>
        <v>19339689.599999998</v>
      </c>
    </row>
    <row r="54" spans="1:49" ht="30" customHeight="1" x14ac:dyDescent="0.3">
      <c r="A54" s="67"/>
      <c r="B54" s="67">
        <f t="shared" si="89"/>
        <v>26</v>
      </c>
      <c r="C54" s="25">
        <v>4.279999999999994</v>
      </c>
      <c r="D54" s="329" t="s">
        <v>132</v>
      </c>
      <c r="E54" s="330"/>
      <c r="F54" s="25" t="s">
        <v>48</v>
      </c>
      <c r="G54" s="54"/>
      <c r="H54" s="55">
        <v>48884</v>
      </c>
      <c r="I54" s="55">
        <f t="shared" si="181"/>
        <v>0</v>
      </c>
      <c r="J54" s="158">
        <v>0</v>
      </c>
      <c r="K54" s="159">
        <f t="shared" si="136"/>
        <v>0</v>
      </c>
      <c r="L54" s="158">
        <v>0</v>
      </c>
      <c r="M54" s="159">
        <f t="shared" si="137"/>
        <v>0</v>
      </c>
      <c r="N54" s="158">
        <v>0</v>
      </c>
      <c r="O54" s="159">
        <f t="shared" si="48"/>
        <v>0</v>
      </c>
      <c r="P54" s="158">
        <v>0</v>
      </c>
      <c r="Q54" s="159">
        <f t="shared" si="48"/>
        <v>0</v>
      </c>
      <c r="R54" s="158">
        <v>0</v>
      </c>
      <c r="S54" s="159">
        <f t="shared" ref="S54" si="194">+IF(R54="","",+R54*$H54)</f>
        <v>0</v>
      </c>
      <c r="T54" s="158">
        <v>0</v>
      </c>
      <c r="U54" s="159">
        <f t="shared" ref="U54" si="195">+IF(T54="","",+T54*$H54)</f>
        <v>0</v>
      </c>
      <c r="V54" s="158">
        <v>0</v>
      </c>
      <c r="W54" s="159">
        <f t="shared" ref="W54" si="196">+IF(V54="","",+V54*$H54)</f>
        <v>0</v>
      </c>
      <c r="X54" s="158">
        <v>0</v>
      </c>
      <c r="Y54" s="159">
        <f t="shared" ref="Y54" si="197">+IF(X54="","",+X54*$H54)</f>
        <v>0</v>
      </c>
      <c r="Z54" s="158">
        <v>0</v>
      </c>
      <c r="AA54" s="159">
        <f t="shared" ref="AA54" si="198">+IF(Z54="","",+Z54*$H54)</f>
        <v>0</v>
      </c>
      <c r="AB54" s="158">
        <v>0</v>
      </c>
      <c r="AC54" s="159">
        <f t="shared" ref="AC54" si="199">+IF(AB54="","",+AB54*$H54)</f>
        <v>0</v>
      </c>
      <c r="AD54" s="158">
        <v>0</v>
      </c>
      <c r="AE54" s="159">
        <f t="shared" si="144"/>
        <v>0</v>
      </c>
      <c r="AF54" s="158"/>
      <c r="AG54" s="159" t="str">
        <f t="shared" si="145"/>
        <v/>
      </c>
      <c r="AH54" s="158"/>
      <c r="AI54" s="159" t="str">
        <f t="shared" si="146"/>
        <v/>
      </c>
      <c r="AJ54" s="158"/>
      <c r="AK54" s="159" t="str">
        <f t="shared" si="147"/>
        <v/>
      </c>
      <c r="AL54" s="158">
        <v>0</v>
      </c>
      <c r="AM54" s="159">
        <f t="shared" si="148"/>
        <v>0</v>
      </c>
      <c r="AN54" s="158"/>
      <c r="AO54" s="159"/>
      <c r="AP54" s="158"/>
      <c r="AQ54" s="159"/>
      <c r="AR54" s="158">
        <v>0</v>
      </c>
      <c r="AS54" s="159">
        <f t="shared" si="149"/>
        <v>0</v>
      </c>
      <c r="AT54" s="158">
        <v>0</v>
      </c>
      <c r="AU54" s="159">
        <f t="shared" si="150"/>
        <v>0</v>
      </c>
      <c r="AV54" s="135">
        <f t="shared" si="96"/>
        <v>0</v>
      </c>
      <c r="AW54" s="204">
        <f t="shared" si="18"/>
        <v>0</v>
      </c>
    </row>
    <row r="55" spans="1:49" ht="24.9" customHeight="1" x14ac:dyDescent="0.3">
      <c r="A55" s="21"/>
      <c r="B55" s="48" t="s">
        <v>78</v>
      </c>
      <c r="C55" s="52">
        <v>5</v>
      </c>
      <c r="D55" s="334" t="s">
        <v>133</v>
      </c>
      <c r="E55" s="335"/>
      <c r="F55" s="336"/>
      <c r="G55" s="337"/>
      <c r="H55" s="337"/>
      <c r="I55" s="338"/>
      <c r="J55" s="158"/>
      <c r="K55" s="161"/>
      <c r="L55" s="158">
        <v>0</v>
      </c>
      <c r="M55" s="161"/>
      <c r="N55" s="158"/>
      <c r="O55" s="162"/>
      <c r="P55" s="158"/>
      <c r="Q55" s="162"/>
      <c r="R55" s="158"/>
      <c r="S55" s="162"/>
      <c r="T55" s="158"/>
      <c r="U55" s="162"/>
      <c r="V55" s="158"/>
      <c r="W55" s="162"/>
      <c r="X55" s="158"/>
      <c r="Y55" s="162"/>
      <c r="Z55" s="158"/>
      <c r="AA55" s="162"/>
      <c r="AB55" s="158"/>
      <c r="AC55" s="162"/>
      <c r="AD55" s="158"/>
      <c r="AE55" s="162"/>
      <c r="AF55" s="158"/>
      <c r="AG55" s="162"/>
      <c r="AH55" s="158"/>
      <c r="AI55" s="162"/>
      <c r="AJ55" s="158"/>
      <c r="AK55" s="162"/>
      <c r="AL55" s="158"/>
      <c r="AM55" s="162"/>
      <c r="AN55" s="158"/>
      <c r="AO55" s="162"/>
      <c r="AP55" s="158"/>
      <c r="AQ55" s="162"/>
      <c r="AR55" s="158"/>
      <c r="AS55" s="162"/>
      <c r="AT55" s="158"/>
      <c r="AU55" s="162"/>
      <c r="AV55" s="135"/>
      <c r="AW55" s="121"/>
    </row>
    <row r="56" spans="1:49" ht="45" customHeight="1" x14ac:dyDescent="0.3">
      <c r="A56" s="21"/>
      <c r="B56" s="48">
        <f>+B54+1</f>
        <v>27</v>
      </c>
      <c r="C56" s="25">
        <v>5.04</v>
      </c>
      <c r="D56" s="329" t="s">
        <v>136</v>
      </c>
      <c r="E56" s="330"/>
      <c r="F56" s="25" t="s">
        <v>10</v>
      </c>
      <c r="G56" s="54"/>
      <c r="H56" s="55">
        <v>97270</v>
      </c>
      <c r="I56" s="55">
        <f t="shared" si="0"/>
        <v>0</v>
      </c>
      <c r="J56" s="158">
        <v>0</v>
      </c>
      <c r="K56" s="159">
        <f>+IF(J56="","",+J56*$H56)</f>
        <v>0</v>
      </c>
      <c r="L56" s="158">
        <v>0</v>
      </c>
      <c r="M56" s="159">
        <f>+IF(L56="","",+L56*$H56)</f>
        <v>0</v>
      </c>
      <c r="N56" s="158">
        <v>0</v>
      </c>
      <c r="O56" s="159">
        <f t="shared" si="48"/>
        <v>0</v>
      </c>
      <c r="P56" s="158">
        <v>0</v>
      </c>
      <c r="Q56" s="159">
        <f t="shared" si="48"/>
        <v>0</v>
      </c>
      <c r="R56" s="158">
        <v>0</v>
      </c>
      <c r="S56" s="159">
        <f t="shared" ref="S56" si="200">+IF(R56="","",+R56*$H56)</f>
        <v>0</v>
      </c>
      <c r="T56" s="158">
        <v>0</v>
      </c>
      <c r="U56" s="159">
        <f t="shared" ref="U56" si="201">+IF(T56="","",+T56*$H56)</f>
        <v>0</v>
      </c>
      <c r="V56" s="158">
        <v>0</v>
      </c>
      <c r="W56" s="159">
        <f t="shared" ref="W56" si="202">+IF(V56="","",+V56*$H56)</f>
        <v>0</v>
      </c>
      <c r="X56" s="158">
        <v>32.4</v>
      </c>
      <c r="Y56" s="159">
        <f t="shared" ref="Y56" si="203">+IF(X56="","",+X56*$H56)</f>
        <v>3151548</v>
      </c>
      <c r="Z56" s="158">
        <v>51.6</v>
      </c>
      <c r="AA56" s="159">
        <f t="shared" ref="AA56" si="204">+IF(Z56="","",+Z56*$H56)</f>
        <v>5019132</v>
      </c>
      <c r="AB56" s="158">
        <v>0</v>
      </c>
      <c r="AC56" s="159">
        <f t="shared" ref="AC56" si="205">+IF(AB56="","",+AB56*$H56)</f>
        <v>0</v>
      </c>
      <c r="AD56" s="158">
        <v>0</v>
      </c>
      <c r="AE56" s="159">
        <f t="shared" ref="AE56" si="206">+IF(AD56="","",+AD56*$H56)</f>
        <v>0</v>
      </c>
      <c r="AF56" s="158"/>
      <c r="AG56" s="159" t="str">
        <f t="shared" ref="AG56" si="207">+IF(AF56="","",+AF56*$H56)</f>
        <v/>
      </c>
      <c r="AH56" s="158"/>
      <c r="AI56" s="159" t="str">
        <f t="shared" ref="AI56" si="208">+IF(AH56="","",+AH56*$H56)</f>
        <v/>
      </c>
      <c r="AJ56" s="158"/>
      <c r="AK56" s="159" t="str">
        <f t="shared" ref="AK56" si="209">+IF(AJ56="","",+AJ56*$H56)</f>
        <v/>
      </c>
      <c r="AL56" s="158">
        <v>0</v>
      </c>
      <c r="AM56" s="159">
        <f t="shared" ref="AM56" si="210">+IF(AL56="","",+AL56*$H56)</f>
        <v>0</v>
      </c>
      <c r="AN56" s="158"/>
      <c r="AO56" s="159"/>
      <c r="AP56" s="158"/>
      <c r="AQ56" s="159"/>
      <c r="AR56" s="158">
        <v>17.099999999999998</v>
      </c>
      <c r="AS56" s="159">
        <f t="shared" ref="AS56" si="211">+IF(AR56="","",+AR56*$H56)</f>
        <v>1663316.9999999998</v>
      </c>
      <c r="AT56" s="158">
        <v>15.6</v>
      </c>
      <c r="AU56" s="159">
        <f t="shared" ref="AU56" si="212">+IF(AT56="","",+AT56*$H56)</f>
        <v>1517412</v>
      </c>
      <c r="AV56" s="135">
        <f t="shared" si="96"/>
        <v>116.69999999999999</v>
      </c>
      <c r="AW56" s="204">
        <f t="shared" si="18"/>
        <v>11351409</v>
      </c>
    </row>
    <row r="57" spans="1:49" ht="24.9" customHeight="1" x14ac:dyDescent="0.3">
      <c r="A57" s="48"/>
      <c r="B57" s="48" t="s">
        <v>79</v>
      </c>
      <c r="C57" s="52">
        <v>6</v>
      </c>
      <c r="D57" s="334" t="s">
        <v>134</v>
      </c>
      <c r="E57" s="335"/>
      <c r="F57" s="336"/>
      <c r="G57" s="337"/>
      <c r="H57" s="337"/>
      <c r="I57" s="338"/>
      <c r="J57" s="158">
        <v>0</v>
      </c>
      <c r="K57" s="161"/>
      <c r="L57" s="158">
        <v>0</v>
      </c>
      <c r="M57" s="161"/>
      <c r="N57" s="158"/>
      <c r="O57" s="162"/>
      <c r="P57" s="158"/>
      <c r="Q57" s="162"/>
      <c r="R57" s="158"/>
      <c r="S57" s="162"/>
      <c r="T57" s="158"/>
      <c r="U57" s="162"/>
      <c r="V57" s="158"/>
      <c r="W57" s="162"/>
      <c r="X57" s="158"/>
      <c r="Y57" s="162"/>
      <c r="Z57" s="158"/>
      <c r="AA57" s="162"/>
      <c r="AB57" s="158"/>
      <c r="AC57" s="162"/>
      <c r="AD57" s="158"/>
      <c r="AE57" s="162"/>
      <c r="AF57" s="158"/>
      <c r="AG57" s="162"/>
      <c r="AH57" s="158"/>
      <c r="AI57" s="162"/>
      <c r="AJ57" s="158"/>
      <c r="AK57" s="162"/>
      <c r="AL57" s="158"/>
      <c r="AM57" s="162"/>
      <c r="AN57" s="158"/>
      <c r="AO57" s="162"/>
      <c r="AP57" s="158"/>
      <c r="AQ57" s="162"/>
      <c r="AR57" s="158"/>
      <c r="AS57" s="162"/>
      <c r="AT57" s="158"/>
      <c r="AU57" s="162"/>
      <c r="AV57" s="135"/>
      <c r="AW57" s="121"/>
    </row>
    <row r="58" spans="1:49" ht="45" customHeight="1" x14ac:dyDescent="0.3">
      <c r="A58" s="21"/>
      <c r="B58" s="48">
        <f>+B56+1</f>
        <v>28</v>
      </c>
      <c r="C58" s="25">
        <v>6.609999999999987</v>
      </c>
      <c r="D58" s="329" t="s">
        <v>135</v>
      </c>
      <c r="E58" s="330"/>
      <c r="F58" s="25" t="s">
        <v>54</v>
      </c>
      <c r="G58" s="54"/>
      <c r="H58" s="55">
        <v>253685</v>
      </c>
      <c r="I58" s="55">
        <f t="shared" si="0"/>
        <v>0</v>
      </c>
      <c r="J58" s="158">
        <v>7</v>
      </c>
      <c r="K58" s="159">
        <f t="shared" ref="K58:K60" si="213">+IF(J58="","",+J58*$H58)</f>
        <v>1775795</v>
      </c>
      <c r="L58" s="158">
        <v>5</v>
      </c>
      <c r="M58" s="159">
        <f t="shared" ref="M58:M60" si="214">+IF(L58="","",+L58*$H58)</f>
        <v>1268425</v>
      </c>
      <c r="N58" s="158">
        <v>0</v>
      </c>
      <c r="O58" s="159">
        <f t="shared" si="48"/>
        <v>0</v>
      </c>
      <c r="P58" s="158">
        <v>0</v>
      </c>
      <c r="Q58" s="159">
        <f t="shared" si="48"/>
        <v>0</v>
      </c>
      <c r="R58" s="158">
        <v>0</v>
      </c>
      <c r="S58" s="159">
        <f t="shared" ref="S58" si="215">+IF(R58="","",+R58*$H58)</f>
        <v>0</v>
      </c>
      <c r="T58" s="158">
        <v>0</v>
      </c>
      <c r="U58" s="159">
        <f t="shared" ref="U58" si="216">+IF(T58="","",+T58*$H58)</f>
        <v>0</v>
      </c>
      <c r="V58" s="158">
        <v>0</v>
      </c>
      <c r="W58" s="159">
        <f t="shared" ref="W58" si="217">+IF(V58="","",+V58*$H58)</f>
        <v>0</v>
      </c>
      <c r="X58" s="158">
        <v>0</v>
      </c>
      <c r="Y58" s="159">
        <f t="shared" ref="Y58" si="218">+IF(X58="","",+X58*$H58)</f>
        <v>0</v>
      </c>
      <c r="Z58" s="158">
        <v>0</v>
      </c>
      <c r="AA58" s="159">
        <f t="shared" ref="AA58" si="219">+IF(Z58="","",+Z58*$H58)</f>
        <v>0</v>
      </c>
      <c r="AB58" s="158">
        <v>0</v>
      </c>
      <c r="AC58" s="159">
        <f t="shared" ref="AC58" si="220">+IF(AB58="","",+AB58*$H58)</f>
        <v>0</v>
      </c>
      <c r="AD58" s="158">
        <v>0</v>
      </c>
      <c r="AE58" s="159">
        <f t="shared" ref="AE58:AE60" si="221">+IF(AD58="","",+AD58*$H58)</f>
        <v>0</v>
      </c>
      <c r="AF58" s="158"/>
      <c r="AG58" s="159" t="str">
        <f t="shared" ref="AG58:AG60" si="222">+IF(AF58="","",+AF58*$H58)</f>
        <v/>
      </c>
      <c r="AH58" s="158"/>
      <c r="AI58" s="159" t="str">
        <f t="shared" ref="AI58:AI60" si="223">+IF(AH58="","",+AH58*$H58)</f>
        <v/>
      </c>
      <c r="AJ58" s="158"/>
      <c r="AK58" s="159" t="str">
        <f t="shared" ref="AK58:AK60" si="224">+IF(AJ58="","",+AJ58*$H58)</f>
        <v/>
      </c>
      <c r="AL58" s="158">
        <v>0</v>
      </c>
      <c r="AM58" s="159">
        <f t="shared" ref="AM58:AM60" si="225">+IF(AL58="","",+AL58*$H58)</f>
        <v>0</v>
      </c>
      <c r="AN58" s="158"/>
      <c r="AO58" s="159"/>
      <c r="AP58" s="158"/>
      <c r="AQ58" s="159"/>
      <c r="AR58" s="158">
        <v>9</v>
      </c>
      <c r="AS58" s="159">
        <f t="shared" ref="AS58:AS60" si="226">+IF(AR58="","",+AR58*$H58)</f>
        <v>2283165</v>
      </c>
      <c r="AT58" s="158">
        <v>7</v>
      </c>
      <c r="AU58" s="159">
        <f t="shared" ref="AU58:AU60" si="227">+IF(AT58="","",+AT58*$H58)</f>
        <v>1775795</v>
      </c>
      <c r="AV58" s="135">
        <f t="shared" si="96"/>
        <v>28</v>
      </c>
      <c r="AW58" s="204">
        <f t="shared" si="18"/>
        <v>7103180</v>
      </c>
    </row>
    <row r="59" spans="1:49" ht="24.9" customHeight="1" x14ac:dyDescent="0.3">
      <c r="A59" s="21"/>
      <c r="B59" s="48">
        <f>+B58+1</f>
        <v>29</v>
      </c>
      <c r="C59" s="25">
        <v>6.6199999999999868</v>
      </c>
      <c r="D59" s="329" t="s">
        <v>100</v>
      </c>
      <c r="E59" s="330"/>
      <c r="F59" s="179" t="s">
        <v>10</v>
      </c>
      <c r="G59" s="109"/>
      <c r="H59" s="55">
        <v>382832</v>
      </c>
      <c r="I59" s="55">
        <f>+ROUND(H62*G62,0)</f>
        <v>0</v>
      </c>
      <c r="J59" s="158">
        <v>0</v>
      </c>
      <c r="K59" s="159">
        <f t="shared" si="213"/>
        <v>0</v>
      </c>
      <c r="L59" s="158">
        <v>0</v>
      </c>
      <c r="M59" s="159">
        <f t="shared" si="214"/>
        <v>0</v>
      </c>
      <c r="N59" s="158">
        <v>0</v>
      </c>
      <c r="O59" s="159">
        <f t="shared" si="48"/>
        <v>0</v>
      </c>
      <c r="P59" s="158">
        <v>0</v>
      </c>
      <c r="Q59" s="159">
        <f t="shared" si="48"/>
        <v>0</v>
      </c>
      <c r="R59" s="158">
        <v>0</v>
      </c>
      <c r="S59" s="159">
        <f t="shared" ref="S59" si="228">+IF(R59="","",+R59*$H59)</f>
        <v>0</v>
      </c>
      <c r="T59" s="158">
        <v>0</v>
      </c>
      <c r="U59" s="159">
        <f t="shared" ref="U59" si="229">+IF(T59="","",+T59*$H59)</f>
        <v>0</v>
      </c>
      <c r="V59" s="158">
        <v>0</v>
      </c>
      <c r="W59" s="159">
        <f t="shared" ref="W59" si="230">+IF(V59="","",+V59*$H59)</f>
        <v>0</v>
      </c>
      <c r="X59" s="158">
        <v>0</v>
      </c>
      <c r="Y59" s="159">
        <f t="shared" ref="Y59" si="231">+IF(X59="","",+X59*$H59)</f>
        <v>0</v>
      </c>
      <c r="Z59" s="158">
        <v>0</v>
      </c>
      <c r="AA59" s="159">
        <f t="shared" ref="AA59" si="232">+IF(Z59="","",+Z59*$H59)</f>
        <v>0</v>
      </c>
      <c r="AB59" s="158">
        <v>0</v>
      </c>
      <c r="AC59" s="159">
        <f t="shared" ref="AC59" si="233">+IF(AB59="","",+AB59*$H59)</f>
        <v>0</v>
      </c>
      <c r="AD59" s="158">
        <v>0</v>
      </c>
      <c r="AE59" s="159">
        <f t="shared" si="221"/>
        <v>0</v>
      </c>
      <c r="AF59" s="158"/>
      <c r="AG59" s="159" t="str">
        <f t="shared" si="222"/>
        <v/>
      </c>
      <c r="AH59" s="158"/>
      <c r="AI59" s="159" t="str">
        <f t="shared" si="223"/>
        <v/>
      </c>
      <c r="AJ59" s="158"/>
      <c r="AK59" s="159" t="str">
        <f t="shared" si="224"/>
        <v/>
      </c>
      <c r="AL59" s="158">
        <v>0</v>
      </c>
      <c r="AM59" s="159">
        <f t="shared" si="225"/>
        <v>0</v>
      </c>
      <c r="AN59" s="158"/>
      <c r="AO59" s="159"/>
      <c r="AP59" s="158"/>
      <c r="AQ59" s="159"/>
      <c r="AR59" s="158">
        <v>0</v>
      </c>
      <c r="AS59" s="159">
        <f t="shared" si="226"/>
        <v>0</v>
      </c>
      <c r="AT59" s="158">
        <v>0</v>
      </c>
      <c r="AU59" s="159">
        <f t="shared" si="227"/>
        <v>0</v>
      </c>
      <c r="AV59" s="135">
        <f t="shared" si="96"/>
        <v>0</v>
      </c>
      <c r="AW59" s="204">
        <f t="shared" si="18"/>
        <v>0</v>
      </c>
    </row>
    <row r="60" spans="1:49" ht="24.9" customHeight="1" x14ac:dyDescent="0.3">
      <c r="A60" s="67"/>
      <c r="B60" s="67">
        <f>+B59+1</f>
        <v>30</v>
      </c>
      <c r="C60" s="25">
        <v>6.6299999999999866</v>
      </c>
      <c r="D60" s="329" t="s">
        <v>53</v>
      </c>
      <c r="E60" s="330"/>
      <c r="F60" s="179" t="s">
        <v>52</v>
      </c>
      <c r="G60" s="109"/>
      <c r="H60" s="55">
        <v>2907</v>
      </c>
      <c r="I60" s="55">
        <f>+ROUND(H63*G63,0)</f>
        <v>0</v>
      </c>
      <c r="J60" s="158">
        <v>0</v>
      </c>
      <c r="K60" s="159">
        <f t="shared" si="213"/>
        <v>0</v>
      </c>
      <c r="L60" s="158">
        <v>0</v>
      </c>
      <c r="M60" s="159">
        <f t="shared" si="214"/>
        <v>0</v>
      </c>
      <c r="N60" s="158">
        <v>0</v>
      </c>
      <c r="O60" s="159">
        <f t="shared" si="48"/>
        <v>0</v>
      </c>
      <c r="P60" s="158">
        <v>0</v>
      </c>
      <c r="Q60" s="159">
        <f t="shared" si="48"/>
        <v>0</v>
      </c>
      <c r="R60" s="158">
        <v>0</v>
      </c>
      <c r="S60" s="159">
        <f t="shared" ref="S60" si="234">+IF(R60="","",+R60*$H60)</f>
        <v>0</v>
      </c>
      <c r="T60" s="158">
        <v>0</v>
      </c>
      <c r="U60" s="159">
        <f t="shared" ref="U60" si="235">+IF(T60="","",+T60*$H60)</f>
        <v>0</v>
      </c>
      <c r="V60" s="158">
        <v>0</v>
      </c>
      <c r="W60" s="159">
        <f t="shared" ref="W60" si="236">+IF(V60="","",+V60*$H60)</f>
        <v>0</v>
      </c>
      <c r="X60" s="158">
        <v>0</v>
      </c>
      <c r="Y60" s="159">
        <f t="shared" ref="Y60" si="237">+IF(X60="","",+X60*$H60)</f>
        <v>0</v>
      </c>
      <c r="Z60" s="158">
        <v>0</v>
      </c>
      <c r="AA60" s="159">
        <f t="shared" ref="AA60" si="238">+IF(Z60="","",+Z60*$H60)</f>
        <v>0</v>
      </c>
      <c r="AB60" s="158">
        <v>0</v>
      </c>
      <c r="AC60" s="159">
        <f t="shared" ref="AC60" si="239">+IF(AB60="","",+AB60*$H60)</f>
        <v>0</v>
      </c>
      <c r="AD60" s="158">
        <v>0</v>
      </c>
      <c r="AE60" s="159">
        <f t="shared" si="221"/>
        <v>0</v>
      </c>
      <c r="AF60" s="158"/>
      <c r="AG60" s="159" t="str">
        <f t="shared" si="222"/>
        <v/>
      </c>
      <c r="AH60" s="158"/>
      <c r="AI60" s="159" t="str">
        <f t="shared" si="223"/>
        <v/>
      </c>
      <c r="AJ60" s="158"/>
      <c r="AK60" s="159" t="str">
        <f t="shared" si="224"/>
        <v/>
      </c>
      <c r="AL60" s="158">
        <v>0</v>
      </c>
      <c r="AM60" s="159">
        <f t="shared" si="225"/>
        <v>0</v>
      </c>
      <c r="AN60" s="158"/>
      <c r="AO60" s="159"/>
      <c r="AP60" s="158"/>
      <c r="AQ60" s="159"/>
      <c r="AR60" s="158">
        <v>0</v>
      </c>
      <c r="AS60" s="159">
        <f t="shared" si="226"/>
        <v>0</v>
      </c>
      <c r="AT60" s="158">
        <v>0</v>
      </c>
      <c r="AU60" s="159">
        <f t="shared" si="227"/>
        <v>0</v>
      </c>
      <c r="AV60" s="135">
        <f t="shared" si="96"/>
        <v>0</v>
      </c>
      <c r="AW60" s="204">
        <f t="shared" si="18"/>
        <v>0</v>
      </c>
    </row>
    <row r="61" spans="1:49" ht="24.9" customHeight="1" x14ac:dyDescent="0.3">
      <c r="A61" s="21"/>
      <c r="B61" s="48"/>
      <c r="C61" s="52">
        <v>7</v>
      </c>
      <c r="D61" s="334" t="s">
        <v>140</v>
      </c>
      <c r="E61" s="335"/>
      <c r="F61" s="336"/>
      <c r="G61" s="337"/>
      <c r="H61" s="337"/>
      <c r="I61" s="338"/>
      <c r="J61" s="158"/>
      <c r="K61" s="161"/>
      <c r="L61" s="158">
        <v>0</v>
      </c>
      <c r="M61" s="161"/>
      <c r="N61" s="158"/>
      <c r="O61" s="162"/>
      <c r="P61" s="158"/>
      <c r="Q61" s="162"/>
      <c r="R61" s="158"/>
      <c r="S61" s="162"/>
      <c r="T61" s="158"/>
      <c r="U61" s="162"/>
      <c r="V61" s="158"/>
      <c r="W61" s="162"/>
      <c r="X61" s="158"/>
      <c r="Y61" s="162"/>
      <c r="Z61" s="158"/>
      <c r="AA61" s="162"/>
      <c r="AB61" s="158"/>
      <c r="AC61" s="162"/>
      <c r="AD61" s="158"/>
      <c r="AE61" s="162"/>
      <c r="AF61" s="158"/>
      <c r="AG61" s="162"/>
      <c r="AH61" s="158"/>
      <c r="AI61" s="162"/>
      <c r="AJ61" s="158"/>
      <c r="AK61" s="162"/>
      <c r="AL61" s="158"/>
      <c r="AM61" s="162"/>
      <c r="AN61" s="158"/>
      <c r="AO61" s="162"/>
      <c r="AP61" s="158"/>
      <c r="AQ61" s="162"/>
      <c r="AR61" s="158"/>
      <c r="AS61" s="162"/>
      <c r="AT61" s="158"/>
      <c r="AU61" s="162"/>
      <c r="AV61" s="135"/>
      <c r="AW61" s="121"/>
    </row>
    <row r="62" spans="1:49" ht="24.9" customHeight="1" x14ac:dyDescent="0.3">
      <c r="A62" s="21"/>
      <c r="B62" s="48">
        <f>+B60+1</f>
        <v>31</v>
      </c>
      <c r="C62" s="25">
        <v>7.01</v>
      </c>
      <c r="D62" s="329" t="s">
        <v>137</v>
      </c>
      <c r="E62" s="330"/>
      <c r="F62" s="25" t="s">
        <v>10</v>
      </c>
      <c r="G62" s="54"/>
      <c r="H62" s="55">
        <v>25767</v>
      </c>
      <c r="I62" s="55">
        <f>+ROUND(H65*G65,0)</f>
        <v>0</v>
      </c>
      <c r="J62" s="158">
        <v>74.22</v>
      </c>
      <c r="K62" s="159">
        <f t="shared" ref="K62:K76" si="240">+IF(J62="","",+J62*$H62)</f>
        <v>1912426.74</v>
      </c>
      <c r="L62" s="158">
        <v>42.259999999999991</v>
      </c>
      <c r="M62" s="159">
        <f t="shared" ref="M62:M76" si="241">+IF(L62="","",+L62*$H62)</f>
        <v>1088913.4199999997</v>
      </c>
      <c r="N62" s="158">
        <v>40.72</v>
      </c>
      <c r="O62" s="159">
        <f t="shared" si="48"/>
        <v>1049232.24</v>
      </c>
      <c r="P62" s="158">
        <v>53.199999999999996</v>
      </c>
      <c r="Q62" s="159">
        <f t="shared" si="48"/>
        <v>1370804.4</v>
      </c>
      <c r="R62" s="158">
        <v>40.72</v>
      </c>
      <c r="S62" s="159">
        <f t="shared" ref="S62" si="242">+IF(R62="","",+R62*$H62)</f>
        <v>1049232.24</v>
      </c>
      <c r="T62" s="158">
        <v>40.72</v>
      </c>
      <c r="U62" s="159">
        <f t="shared" ref="U62" si="243">+IF(T62="","",+T62*$H62)</f>
        <v>1049232.24</v>
      </c>
      <c r="V62" s="158">
        <v>42.259999999999991</v>
      </c>
      <c r="W62" s="159">
        <f t="shared" ref="W62" si="244">+IF(V62="","",+V62*$H62)</f>
        <v>1088913.4199999997</v>
      </c>
      <c r="X62" s="158">
        <v>57.359999999999992</v>
      </c>
      <c r="Y62" s="159">
        <f t="shared" ref="Y62" si="245">+IF(X62="","",+X62*$H62)</f>
        <v>1477995.1199999999</v>
      </c>
      <c r="Z62" s="158">
        <v>109.47999999999999</v>
      </c>
      <c r="AA62" s="159">
        <f t="shared" ref="AA62" si="246">+IF(Z62="","",+Z62*$H62)</f>
        <v>2820971.1599999997</v>
      </c>
      <c r="AB62" s="158">
        <v>88.02000000000001</v>
      </c>
      <c r="AC62" s="159">
        <f t="shared" ref="AC62" si="247">+IF(AB62="","",+AB62*$H62)</f>
        <v>2268011.3400000003</v>
      </c>
      <c r="AD62" s="158">
        <v>131.35999999999999</v>
      </c>
      <c r="AE62" s="159">
        <f t="shared" ref="AE62:AE76" si="248">+IF(AD62="","",+AD62*$H62)</f>
        <v>3384753.1199999996</v>
      </c>
      <c r="AF62" s="158"/>
      <c r="AG62" s="159" t="str">
        <f t="shared" ref="AG62:AG76" si="249">+IF(AF62="","",+AF62*$H62)</f>
        <v/>
      </c>
      <c r="AH62" s="158"/>
      <c r="AI62" s="159" t="str">
        <f t="shared" ref="AI62:AI76" si="250">+IF(AH62="","",+AH62*$H62)</f>
        <v/>
      </c>
      <c r="AJ62" s="158"/>
      <c r="AK62" s="159" t="str">
        <f t="shared" ref="AK62:AK76" si="251">+IF(AJ62="","",+AJ62*$H62)</f>
        <v/>
      </c>
      <c r="AL62" s="158">
        <v>83.42</v>
      </c>
      <c r="AM62" s="159">
        <f t="shared" ref="AM62:AM76" si="252">+IF(AL62="","",+AL62*$H62)</f>
        <v>2149483.14</v>
      </c>
      <c r="AN62" s="158"/>
      <c r="AO62" s="159"/>
      <c r="AP62" s="158"/>
      <c r="AQ62" s="159"/>
      <c r="AR62" s="158">
        <v>53.199999999999996</v>
      </c>
      <c r="AS62" s="159">
        <f t="shared" ref="AS62:AS76" si="253">+IF(AR62="","",+AR62*$H62)</f>
        <v>1370804.4</v>
      </c>
      <c r="AT62" s="158">
        <v>44.879999999999995</v>
      </c>
      <c r="AU62" s="159">
        <f t="shared" ref="AU62:AU76" si="254">+IF(AT62="","",+AT62*$H62)</f>
        <v>1156422.96</v>
      </c>
      <c r="AV62" s="135">
        <f t="shared" si="96"/>
        <v>901.82</v>
      </c>
      <c r="AW62" s="204">
        <f t="shared" si="18"/>
        <v>23237195.939999998</v>
      </c>
    </row>
    <row r="63" spans="1:49" ht="45" customHeight="1" x14ac:dyDescent="0.3">
      <c r="A63" s="21"/>
      <c r="B63" s="48">
        <f t="shared" ref="B63:B74" si="255">+B62+1</f>
        <v>32</v>
      </c>
      <c r="C63" s="25">
        <v>7.02</v>
      </c>
      <c r="D63" s="329" t="s">
        <v>61</v>
      </c>
      <c r="E63" s="330"/>
      <c r="F63" s="25" t="s">
        <v>10</v>
      </c>
      <c r="G63" s="54"/>
      <c r="H63" s="55">
        <v>23718</v>
      </c>
      <c r="I63" s="55">
        <f>+ROUND(H66*G66,0)</f>
        <v>0</v>
      </c>
      <c r="J63" s="158">
        <v>0</v>
      </c>
      <c r="K63" s="159">
        <f t="shared" si="240"/>
        <v>0</v>
      </c>
      <c r="L63" s="158">
        <v>0</v>
      </c>
      <c r="M63" s="159">
        <f t="shared" si="241"/>
        <v>0</v>
      </c>
      <c r="N63" s="158">
        <v>0</v>
      </c>
      <c r="O63" s="159">
        <f t="shared" si="48"/>
        <v>0</v>
      </c>
      <c r="P63" s="158">
        <v>0</v>
      </c>
      <c r="Q63" s="159">
        <f t="shared" si="48"/>
        <v>0</v>
      </c>
      <c r="R63" s="158">
        <v>0</v>
      </c>
      <c r="S63" s="159">
        <f t="shared" ref="S63" si="256">+IF(R63="","",+R63*$H63)</f>
        <v>0</v>
      </c>
      <c r="T63" s="158">
        <v>0</v>
      </c>
      <c r="U63" s="159">
        <f t="shared" ref="U63" si="257">+IF(T63="","",+T63*$H63)</f>
        <v>0</v>
      </c>
      <c r="V63" s="158">
        <v>0</v>
      </c>
      <c r="W63" s="159">
        <f t="shared" ref="W63" si="258">+IF(V63="","",+V63*$H63)</f>
        <v>0</v>
      </c>
      <c r="X63" s="158">
        <v>0</v>
      </c>
      <c r="Y63" s="159">
        <f t="shared" ref="Y63" si="259">+IF(X63="","",+X63*$H63)</f>
        <v>0</v>
      </c>
      <c r="Z63" s="158">
        <v>0</v>
      </c>
      <c r="AA63" s="159">
        <f t="shared" ref="AA63" si="260">+IF(Z63="","",+Z63*$H63)</f>
        <v>0</v>
      </c>
      <c r="AB63" s="158">
        <v>0</v>
      </c>
      <c r="AC63" s="159">
        <f t="shared" ref="AC63" si="261">+IF(AB63="","",+AB63*$H63)</f>
        <v>0</v>
      </c>
      <c r="AD63" s="158">
        <v>0</v>
      </c>
      <c r="AE63" s="159">
        <f t="shared" si="248"/>
        <v>0</v>
      </c>
      <c r="AF63" s="158"/>
      <c r="AG63" s="159" t="str">
        <f t="shared" si="249"/>
        <v/>
      </c>
      <c r="AH63" s="158"/>
      <c r="AI63" s="159" t="str">
        <f t="shared" si="250"/>
        <v/>
      </c>
      <c r="AJ63" s="158"/>
      <c r="AK63" s="159" t="str">
        <f t="shared" si="251"/>
        <v/>
      </c>
      <c r="AL63" s="158">
        <v>0</v>
      </c>
      <c r="AM63" s="159">
        <f t="shared" si="252"/>
        <v>0</v>
      </c>
      <c r="AN63" s="158"/>
      <c r="AO63" s="159"/>
      <c r="AP63" s="158"/>
      <c r="AQ63" s="159"/>
      <c r="AR63" s="158">
        <v>0</v>
      </c>
      <c r="AS63" s="159">
        <f t="shared" si="253"/>
        <v>0</v>
      </c>
      <c r="AT63" s="158">
        <v>0</v>
      </c>
      <c r="AU63" s="159">
        <f t="shared" si="254"/>
        <v>0</v>
      </c>
      <c r="AV63" s="135">
        <f t="shared" si="96"/>
        <v>0</v>
      </c>
      <c r="AW63" s="204">
        <f t="shared" si="18"/>
        <v>0</v>
      </c>
    </row>
    <row r="64" spans="1:49" ht="30" customHeight="1" x14ac:dyDescent="0.3">
      <c r="A64" s="21"/>
      <c r="B64" s="48">
        <f>+B63+1</f>
        <v>33</v>
      </c>
      <c r="C64" s="25">
        <v>7.0599999999999987</v>
      </c>
      <c r="D64" s="329" t="s">
        <v>138</v>
      </c>
      <c r="E64" s="330"/>
      <c r="F64" s="25" t="s">
        <v>10</v>
      </c>
      <c r="G64" s="54"/>
      <c r="H64" s="55">
        <v>54659</v>
      </c>
      <c r="I64" s="55">
        <f t="shared" ref="I64:I66" si="262">+ROUND(H67*G67,0)</f>
        <v>0</v>
      </c>
      <c r="J64" s="158">
        <v>0</v>
      </c>
      <c r="K64" s="159">
        <f t="shared" si="240"/>
        <v>0</v>
      </c>
      <c r="L64" s="158">
        <v>0</v>
      </c>
      <c r="M64" s="159">
        <f t="shared" si="241"/>
        <v>0</v>
      </c>
      <c r="N64" s="158">
        <v>0</v>
      </c>
      <c r="O64" s="159">
        <f t="shared" si="48"/>
        <v>0</v>
      </c>
      <c r="P64" s="158">
        <v>0</v>
      </c>
      <c r="Q64" s="159">
        <f t="shared" si="48"/>
        <v>0</v>
      </c>
      <c r="R64" s="158">
        <v>0</v>
      </c>
      <c r="S64" s="159">
        <f t="shared" ref="S64" si="263">+IF(R64="","",+R64*$H64)</f>
        <v>0</v>
      </c>
      <c r="T64" s="158">
        <v>0</v>
      </c>
      <c r="U64" s="159">
        <f t="shared" ref="U64" si="264">+IF(T64="","",+T64*$H64)</f>
        <v>0</v>
      </c>
      <c r="V64" s="158">
        <v>0</v>
      </c>
      <c r="W64" s="159">
        <f t="shared" ref="W64" si="265">+IF(V64="","",+V64*$H64)</f>
        <v>0</v>
      </c>
      <c r="X64" s="158">
        <v>0</v>
      </c>
      <c r="Y64" s="159">
        <f t="shared" ref="Y64" si="266">+IF(X64="","",+X64*$H64)</f>
        <v>0</v>
      </c>
      <c r="Z64" s="158">
        <v>0</v>
      </c>
      <c r="AA64" s="159">
        <f t="shared" ref="AA64" si="267">+IF(Z64="","",+Z64*$H64)</f>
        <v>0</v>
      </c>
      <c r="AB64" s="158">
        <v>0</v>
      </c>
      <c r="AC64" s="159">
        <f t="shared" ref="AC64" si="268">+IF(AB64="","",+AB64*$H64)</f>
        <v>0</v>
      </c>
      <c r="AD64" s="158">
        <v>0</v>
      </c>
      <c r="AE64" s="159">
        <f t="shared" si="248"/>
        <v>0</v>
      </c>
      <c r="AF64" s="158"/>
      <c r="AG64" s="159" t="str">
        <f t="shared" si="249"/>
        <v/>
      </c>
      <c r="AH64" s="158"/>
      <c r="AI64" s="159" t="str">
        <f t="shared" si="250"/>
        <v/>
      </c>
      <c r="AJ64" s="158"/>
      <c r="AK64" s="159" t="str">
        <f t="shared" si="251"/>
        <v/>
      </c>
      <c r="AL64" s="158">
        <v>0</v>
      </c>
      <c r="AM64" s="159">
        <f t="shared" si="252"/>
        <v>0</v>
      </c>
      <c r="AN64" s="158"/>
      <c r="AO64" s="159"/>
      <c r="AP64" s="158"/>
      <c r="AQ64" s="159"/>
      <c r="AR64" s="158">
        <v>0</v>
      </c>
      <c r="AS64" s="159">
        <f t="shared" si="253"/>
        <v>0</v>
      </c>
      <c r="AT64" s="158">
        <v>0</v>
      </c>
      <c r="AU64" s="159">
        <f t="shared" si="254"/>
        <v>0</v>
      </c>
      <c r="AV64" s="135">
        <f t="shared" si="96"/>
        <v>0</v>
      </c>
      <c r="AW64" s="204">
        <f t="shared" si="18"/>
        <v>0</v>
      </c>
    </row>
    <row r="65" spans="1:49" ht="30" customHeight="1" x14ac:dyDescent="0.3">
      <c r="A65" s="21"/>
      <c r="B65" s="48">
        <f t="shared" si="255"/>
        <v>34</v>
      </c>
      <c r="C65" s="25">
        <v>7.0699999999999985</v>
      </c>
      <c r="D65" s="329" t="s">
        <v>139</v>
      </c>
      <c r="E65" s="330"/>
      <c r="F65" s="25" t="s">
        <v>10</v>
      </c>
      <c r="G65" s="54"/>
      <c r="H65" s="55">
        <v>85263</v>
      </c>
      <c r="I65" s="55">
        <f t="shared" si="262"/>
        <v>0</v>
      </c>
      <c r="J65" s="158">
        <v>0</v>
      </c>
      <c r="K65" s="159">
        <f t="shared" si="240"/>
        <v>0</v>
      </c>
      <c r="L65" s="158">
        <v>0</v>
      </c>
      <c r="M65" s="159">
        <f t="shared" si="241"/>
        <v>0</v>
      </c>
      <c r="N65" s="158">
        <v>0</v>
      </c>
      <c r="O65" s="159">
        <f t="shared" si="48"/>
        <v>0</v>
      </c>
      <c r="P65" s="158">
        <v>0</v>
      </c>
      <c r="Q65" s="159">
        <f t="shared" si="48"/>
        <v>0</v>
      </c>
      <c r="R65" s="158">
        <v>0</v>
      </c>
      <c r="S65" s="159">
        <f t="shared" ref="S65" si="269">+IF(R65="","",+R65*$H65)</f>
        <v>0</v>
      </c>
      <c r="T65" s="158">
        <v>0</v>
      </c>
      <c r="U65" s="159">
        <f t="shared" ref="U65" si="270">+IF(T65="","",+T65*$H65)</f>
        <v>0</v>
      </c>
      <c r="V65" s="158">
        <v>0</v>
      </c>
      <c r="W65" s="159">
        <f t="shared" ref="W65" si="271">+IF(V65="","",+V65*$H65)</f>
        <v>0</v>
      </c>
      <c r="X65" s="158">
        <v>0</v>
      </c>
      <c r="Y65" s="159">
        <f t="shared" ref="Y65" si="272">+IF(X65="","",+X65*$H65)</f>
        <v>0</v>
      </c>
      <c r="Z65" s="158">
        <v>0</v>
      </c>
      <c r="AA65" s="159">
        <f t="shared" ref="AA65" si="273">+IF(Z65="","",+Z65*$H65)</f>
        <v>0</v>
      </c>
      <c r="AB65" s="158">
        <v>0</v>
      </c>
      <c r="AC65" s="159">
        <f t="shared" ref="AC65" si="274">+IF(AB65="","",+AB65*$H65)</f>
        <v>0</v>
      </c>
      <c r="AD65" s="158">
        <v>0</v>
      </c>
      <c r="AE65" s="159">
        <f t="shared" si="248"/>
        <v>0</v>
      </c>
      <c r="AF65" s="158"/>
      <c r="AG65" s="159" t="str">
        <f t="shared" si="249"/>
        <v/>
      </c>
      <c r="AH65" s="158"/>
      <c r="AI65" s="159" t="str">
        <f t="shared" si="250"/>
        <v/>
      </c>
      <c r="AJ65" s="158"/>
      <c r="AK65" s="159" t="str">
        <f t="shared" si="251"/>
        <v/>
      </c>
      <c r="AL65" s="158">
        <v>0</v>
      </c>
      <c r="AM65" s="159">
        <f t="shared" si="252"/>
        <v>0</v>
      </c>
      <c r="AN65" s="158"/>
      <c r="AO65" s="159"/>
      <c r="AP65" s="158"/>
      <c r="AQ65" s="159"/>
      <c r="AR65" s="158">
        <v>0</v>
      </c>
      <c r="AS65" s="159">
        <f t="shared" si="253"/>
        <v>0</v>
      </c>
      <c r="AT65" s="158">
        <v>0</v>
      </c>
      <c r="AU65" s="159">
        <f t="shared" si="254"/>
        <v>0</v>
      </c>
      <c r="AV65" s="135">
        <f t="shared" si="96"/>
        <v>0</v>
      </c>
      <c r="AW65" s="204">
        <f t="shared" si="18"/>
        <v>0</v>
      </c>
    </row>
    <row r="66" spans="1:49" ht="30" customHeight="1" x14ac:dyDescent="0.3">
      <c r="A66" s="21"/>
      <c r="B66" s="48">
        <f t="shared" si="255"/>
        <v>35</v>
      </c>
      <c r="C66" s="25">
        <v>7.0799999999999983</v>
      </c>
      <c r="D66" s="329" t="s">
        <v>55</v>
      </c>
      <c r="E66" s="330"/>
      <c r="F66" s="25" t="s">
        <v>10</v>
      </c>
      <c r="G66" s="54"/>
      <c r="H66" s="55">
        <v>88833</v>
      </c>
      <c r="I66" s="55">
        <f t="shared" si="262"/>
        <v>0</v>
      </c>
      <c r="J66" s="158">
        <v>0</v>
      </c>
      <c r="K66" s="159">
        <f t="shared" si="240"/>
        <v>0</v>
      </c>
      <c r="L66" s="158">
        <v>0</v>
      </c>
      <c r="M66" s="159">
        <f t="shared" si="241"/>
        <v>0</v>
      </c>
      <c r="N66" s="158">
        <v>0</v>
      </c>
      <c r="O66" s="159">
        <f t="shared" si="48"/>
        <v>0</v>
      </c>
      <c r="P66" s="158">
        <v>0</v>
      </c>
      <c r="Q66" s="159">
        <f t="shared" si="48"/>
        <v>0</v>
      </c>
      <c r="R66" s="158">
        <v>0</v>
      </c>
      <c r="S66" s="159">
        <f t="shared" ref="S66" si="275">+IF(R66="","",+R66*$H66)</f>
        <v>0</v>
      </c>
      <c r="T66" s="158">
        <v>0</v>
      </c>
      <c r="U66" s="159">
        <f t="shared" ref="U66" si="276">+IF(T66="","",+T66*$H66)</f>
        <v>0</v>
      </c>
      <c r="V66" s="158">
        <v>0</v>
      </c>
      <c r="W66" s="159">
        <f t="shared" ref="W66" si="277">+IF(V66="","",+V66*$H66)</f>
        <v>0</v>
      </c>
      <c r="X66" s="158">
        <v>0</v>
      </c>
      <c r="Y66" s="159">
        <f t="shared" ref="Y66" si="278">+IF(X66="","",+X66*$H66)</f>
        <v>0</v>
      </c>
      <c r="Z66" s="158">
        <v>0</v>
      </c>
      <c r="AA66" s="159">
        <f t="shared" ref="AA66" si="279">+IF(Z66="","",+Z66*$H66)</f>
        <v>0</v>
      </c>
      <c r="AB66" s="158">
        <v>0</v>
      </c>
      <c r="AC66" s="159">
        <f t="shared" ref="AC66" si="280">+IF(AB66="","",+AB66*$H66)</f>
        <v>0</v>
      </c>
      <c r="AD66" s="158">
        <v>0</v>
      </c>
      <c r="AE66" s="159">
        <f t="shared" si="248"/>
        <v>0</v>
      </c>
      <c r="AF66" s="158"/>
      <c r="AG66" s="159" t="str">
        <f t="shared" si="249"/>
        <v/>
      </c>
      <c r="AH66" s="158"/>
      <c r="AI66" s="159" t="str">
        <f t="shared" si="250"/>
        <v/>
      </c>
      <c r="AJ66" s="158"/>
      <c r="AK66" s="159" t="str">
        <f t="shared" si="251"/>
        <v/>
      </c>
      <c r="AL66" s="158">
        <v>0</v>
      </c>
      <c r="AM66" s="159">
        <f t="shared" si="252"/>
        <v>0</v>
      </c>
      <c r="AN66" s="158"/>
      <c r="AO66" s="159"/>
      <c r="AP66" s="158"/>
      <c r="AQ66" s="159"/>
      <c r="AR66" s="158">
        <v>0</v>
      </c>
      <c r="AS66" s="159">
        <f t="shared" si="253"/>
        <v>0</v>
      </c>
      <c r="AT66" s="158">
        <v>0</v>
      </c>
      <c r="AU66" s="159">
        <f t="shared" si="254"/>
        <v>0</v>
      </c>
      <c r="AV66" s="135">
        <f t="shared" si="96"/>
        <v>0</v>
      </c>
      <c r="AW66" s="204">
        <f t="shared" si="18"/>
        <v>0</v>
      </c>
    </row>
    <row r="67" spans="1:49" ht="30" customHeight="1" x14ac:dyDescent="0.3">
      <c r="A67" s="21"/>
      <c r="B67" s="48">
        <f t="shared" si="255"/>
        <v>36</v>
      </c>
      <c r="C67" s="25">
        <v>7.2699999999999942</v>
      </c>
      <c r="D67" s="358" t="s">
        <v>141</v>
      </c>
      <c r="E67" s="359"/>
      <c r="F67" s="25" t="s">
        <v>49</v>
      </c>
      <c r="G67" s="54"/>
      <c r="H67" s="55">
        <v>46574</v>
      </c>
      <c r="I67" s="55">
        <f t="shared" ref="I67:I103" si="281">+ROUND(H67*G67,0)</f>
        <v>0</v>
      </c>
      <c r="J67" s="158">
        <v>0</v>
      </c>
      <c r="K67" s="159">
        <f t="shared" si="240"/>
        <v>0</v>
      </c>
      <c r="L67" s="158">
        <v>0</v>
      </c>
      <c r="M67" s="159">
        <f t="shared" si="241"/>
        <v>0</v>
      </c>
      <c r="N67" s="158">
        <v>0</v>
      </c>
      <c r="O67" s="159">
        <f t="shared" si="48"/>
        <v>0</v>
      </c>
      <c r="P67" s="158">
        <v>0</v>
      </c>
      <c r="Q67" s="159">
        <f t="shared" si="48"/>
        <v>0</v>
      </c>
      <c r="R67" s="158">
        <v>0</v>
      </c>
      <c r="S67" s="159">
        <f t="shared" ref="S67" si="282">+IF(R67="","",+R67*$H67)</f>
        <v>0</v>
      </c>
      <c r="T67" s="158">
        <v>0</v>
      </c>
      <c r="U67" s="159">
        <f t="shared" ref="U67" si="283">+IF(T67="","",+T67*$H67)</f>
        <v>0</v>
      </c>
      <c r="V67" s="158">
        <v>0</v>
      </c>
      <c r="W67" s="159">
        <f t="shared" ref="W67" si="284">+IF(V67="","",+V67*$H67)</f>
        <v>0</v>
      </c>
      <c r="X67" s="158">
        <v>0</v>
      </c>
      <c r="Y67" s="159">
        <f t="shared" ref="Y67" si="285">+IF(X67="","",+X67*$H67)</f>
        <v>0</v>
      </c>
      <c r="Z67" s="158">
        <v>0</v>
      </c>
      <c r="AA67" s="159">
        <f t="shared" ref="AA67" si="286">+IF(Z67="","",+Z67*$H67)</f>
        <v>0</v>
      </c>
      <c r="AB67" s="158">
        <v>0</v>
      </c>
      <c r="AC67" s="159">
        <f t="shared" ref="AC67" si="287">+IF(AB67="","",+AB67*$H67)</f>
        <v>0</v>
      </c>
      <c r="AD67" s="158">
        <v>0</v>
      </c>
      <c r="AE67" s="159">
        <f t="shared" si="248"/>
        <v>0</v>
      </c>
      <c r="AF67" s="158"/>
      <c r="AG67" s="159" t="str">
        <f t="shared" si="249"/>
        <v/>
      </c>
      <c r="AH67" s="158"/>
      <c r="AI67" s="159" t="str">
        <f t="shared" si="250"/>
        <v/>
      </c>
      <c r="AJ67" s="158"/>
      <c r="AK67" s="159" t="str">
        <f t="shared" si="251"/>
        <v/>
      </c>
      <c r="AL67" s="158">
        <v>0</v>
      </c>
      <c r="AM67" s="159">
        <f t="shared" si="252"/>
        <v>0</v>
      </c>
      <c r="AN67" s="158"/>
      <c r="AO67" s="159"/>
      <c r="AP67" s="158"/>
      <c r="AQ67" s="159"/>
      <c r="AR67" s="158">
        <v>0</v>
      </c>
      <c r="AS67" s="159">
        <f t="shared" si="253"/>
        <v>0</v>
      </c>
      <c r="AT67" s="158">
        <v>0</v>
      </c>
      <c r="AU67" s="159">
        <f t="shared" si="254"/>
        <v>0</v>
      </c>
      <c r="AV67" s="135">
        <f t="shared" si="96"/>
        <v>0</v>
      </c>
      <c r="AW67" s="204">
        <f t="shared" si="18"/>
        <v>0</v>
      </c>
    </row>
    <row r="68" spans="1:49" ht="30" customHeight="1" x14ac:dyDescent="0.3">
      <c r="A68" s="21"/>
      <c r="B68" s="48">
        <f t="shared" si="255"/>
        <v>37</v>
      </c>
      <c r="C68" s="25">
        <v>7.279999999999994</v>
      </c>
      <c r="D68" s="358" t="s">
        <v>142</v>
      </c>
      <c r="E68" s="359"/>
      <c r="F68" s="25" t="s">
        <v>49</v>
      </c>
      <c r="G68" s="54"/>
      <c r="H68" s="55">
        <v>65671</v>
      </c>
      <c r="I68" s="55">
        <f t="shared" si="281"/>
        <v>0</v>
      </c>
      <c r="J68" s="158">
        <v>0</v>
      </c>
      <c r="K68" s="159">
        <f t="shared" si="240"/>
        <v>0</v>
      </c>
      <c r="L68" s="158">
        <v>0</v>
      </c>
      <c r="M68" s="159">
        <f t="shared" si="241"/>
        <v>0</v>
      </c>
      <c r="N68" s="158">
        <v>0</v>
      </c>
      <c r="O68" s="159">
        <f t="shared" si="48"/>
        <v>0</v>
      </c>
      <c r="P68" s="158">
        <v>0</v>
      </c>
      <c r="Q68" s="159">
        <f t="shared" si="48"/>
        <v>0</v>
      </c>
      <c r="R68" s="158">
        <v>0</v>
      </c>
      <c r="S68" s="159">
        <f t="shared" ref="S68" si="288">+IF(R68="","",+R68*$H68)</f>
        <v>0</v>
      </c>
      <c r="T68" s="158">
        <v>0</v>
      </c>
      <c r="U68" s="159">
        <f t="shared" ref="U68" si="289">+IF(T68="","",+T68*$H68)</f>
        <v>0</v>
      </c>
      <c r="V68" s="158">
        <v>0</v>
      </c>
      <c r="W68" s="159">
        <f t="shared" ref="W68" si="290">+IF(V68="","",+V68*$H68)</f>
        <v>0</v>
      </c>
      <c r="X68" s="158">
        <v>0</v>
      </c>
      <c r="Y68" s="159">
        <f t="shared" ref="Y68" si="291">+IF(X68="","",+X68*$H68)</f>
        <v>0</v>
      </c>
      <c r="Z68" s="158">
        <v>0</v>
      </c>
      <c r="AA68" s="159">
        <f t="shared" ref="AA68" si="292">+IF(Z68="","",+Z68*$H68)</f>
        <v>0</v>
      </c>
      <c r="AB68" s="158">
        <v>0</v>
      </c>
      <c r="AC68" s="159">
        <f t="shared" ref="AC68" si="293">+IF(AB68="","",+AB68*$H68)</f>
        <v>0</v>
      </c>
      <c r="AD68" s="158">
        <v>0</v>
      </c>
      <c r="AE68" s="159">
        <f t="shared" si="248"/>
        <v>0</v>
      </c>
      <c r="AF68" s="158"/>
      <c r="AG68" s="159" t="str">
        <f t="shared" si="249"/>
        <v/>
      </c>
      <c r="AH68" s="158"/>
      <c r="AI68" s="159" t="str">
        <f t="shared" si="250"/>
        <v/>
      </c>
      <c r="AJ68" s="158"/>
      <c r="AK68" s="159" t="str">
        <f t="shared" si="251"/>
        <v/>
      </c>
      <c r="AL68" s="158">
        <v>0</v>
      </c>
      <c r="AM68" s="159">
        <f t="shared" si="252"/>
        <v>0</v>
      </c>
      <c r="AN68" s="158"/>
      <c r="AO68" s="159"/>
      <c r="AP68" s="158"/>
      <c r="AQ68" s="159"/>
      <c r="AR68" s="158">
        <v>0</v>
      </c>
      <c r="AS68" s="159">
        <f t="shared" si="253"/>
        <v>0</v>
      </c>
      <c r="AT68" s="158">
        <v>0</v>
      </c>
      <c r="AU68" s="159">
        <f t="shared" si="254"/>
        <v>0</v>
      </c>
      <c r="AV68" s="135">
        <f t="shared" si="96"/>
        <v>0</v>
      </c>
      <c r="AW68" s="204">
        <f t="shared" si="18"/>
        <v>0</v>
      </c>
    </row>
    <row r="69" spans="1:49" ht="30" customHeight="1" x14ac:dyDescent="0.3">
      <c r="A69" s="21"/>
      <c r="B69" s="48">
        <f>+B68+1</f>
        <v>38</v>
      </c>
      <c r="C69" s="25">
        <v>7.2899999999999938</v>
      </c>
      <c r="D69" s="358" t="s">
        <v>143</v>
      </c>
      <c r="E69" s="359"/>
      <c r="F69" s="25" t="s">
        <v>49</v>
      </c>
      <c r="G69" s="54"/>
      <c r="H69" s="55">
        <v>94137</v>
      </c>
      <c r="I69" s="55">
        <f t="shared" si="281"/>
        <v>0</v>
      </c>
      <c r="J69" s="158">
        <v>0</v>
      </c>
      <c r="K69" s="159">
        <f t="shared" si="240"/>
        <v>0</v>
      </c>
      <c r="L69" s="158">
        <v>0</v>
      </c>
      <c r="M69" s="159">
        <f t="shared" si="241"/>
        <v>0</v>
      </c>
      <c r="N69" s="158">
        <v>0</v>
      </c>
      <c r="O69" s="159">
        <f t="shared" si="48"/>
        <v>0</v>
      </c>
      <c r="P69" s="158">
        <v>0</v>
      </c>
      <c r="Q69" s="159">
        <f t="shared" si="48"/>
        <v>0</v>
      </c>
      <c r="R69" s="158">
        <v>0</v>
      </c>
      <c r="S69" s="159">
        <f t="shared" ref="S69" si="294">+IF(R69="","",+R69*$H69)</f>
        <v>0</v>
      </c>
      <c r="T69" s="158">
        <v>0</v>
      </c>
      <c r="U69" s="159">
        <f t="shared" ref="U69" si="295">+IF(T69="","",+T69*$H69)</f>
        <v>0</v>
      </c>
      <c r="V69" s="158">
        <v>0</v>
      </c>
      <c r="W69" s="159">
        <f t="shared" ref="W69" si="296">+IF(V69="","",+V69*$H69)</f>
        <v>0</v>
      </c>
      <c r="X69" s="158">
        <v>0</v>
      </c>
      <c r="Y69" s="159">
        <f t="shared" ref="Y69" si="297">+IF(X69="","",+X69*$H69)</f>
        <v>0</v>
      </c>
      <c r="Z69" s="158">
        <v>0</v>
      </c>
      <c r="AA69" s="159">
        <f t="shared" ref="AA69" si="298">+IF(Z69="","",+Z69*$H69)</f>
        <v>0</v>
      </c>
      <c r="AB69" s="158">
        <v>0</v>
      </c>
      <c r="AC69" s="159">
        <f t="shared" ref="AC69" si="299">+IF(AB69="","",+AB69*$H69)</f>
        <v>0</v>
      </c>
      <c r="AD69" s="158">
        <v>0</v>
      </c>
      <c r="AE69" s="159">
        <f t="shared" si="248"/>
        <v>0</v>
      </c>
      <c r="AF69" s="158"/>
      <c r="AG69" s="159" t="str">
        <f t="shared" si="249"/>
        <v/>
      </c>
      <c r="AH69" s="158"/>
      <c r="AI69" s="159" t="str">
        <f t="shared" si="250"/>
        <v/>
      </c>
      <c r="AJ69" s="158"/>
      <c r="AK69" s="159" t="str">
        <f t="shared" si="251"/>
        <v/>
      </c>
      <c r="AL69" s="158">
        <v>0</v>
      </c>
      <c r="AM69" s="159">
        <f t="shared" si="252"/>
        <v>0</v>
      </c>
      <c r="AN69" s="158"/>
      <c r="AO69" s="159"/>
      <c r="AP69" s="158"/>
      <c r="AQ69" s="159"/>
      <c r="AR69" s="158">
        <v>0</v>
      </c>
      <c r="AS69" s="159">
        <f t="shared" si="253"/>
        <v>0</v>
      </c>
      <c r="AT69" s="158">
        <v>0</v>
      </c>
      <c r="AU69" s="159">
        <f t="shared" si="254"/>
        <v>0</v>
      </c>
      <c r="AV69" s="135">
        <f t="shared" si="96"/>
        <v>0</v>
      </c>
      <c r="AW69" s="204">
        <f t="shared" si="18"/>
        <v>0</v>
      </c>
    </row>
    <row r="70" spans="1:49" ht="45" customHeight="1" x14ac:dyDescent="0.3">
      <c r="A70" s="21"/>
      <c r="B70" s="48">
        <f>+B69+1</f>
        <v>39</v>
      </c>
      <c r="C70" s="25">
        <v>7.3699999999999921</v>
      </c>
      <c r="D70" s="329" t="s">
        <v>144</v>
      </c>
      <c r="E70" s="330"/>
      <c r="F70" s="25" t="s">
        <v>54</v>
      </c>
      <c r="G70" s="54"/>
      <c r="H70" s="55">
        <v>2340369</v>
      </c>
      <c r="I70" s="55">
        <f t="shared" si="281"/>
        <v>0</v>
      </c>
      <c r="J70" s="158">
        <v>0</v>
      </c>
      <c r="K70" s="159">
        <f t="shared" si="240"/>
        <v>0</v>
      </c>
      <c r="L70" s="158">
        <v>0</v>
      </c>
      <c r="M70" s="159">
        <f t="shared" si="241"/>
        <v>0</v>
      </c>
      <c r="N70" s="158">
        <v>0</v>
      </c>
      <c r="O70" s="159">
        <f t="shared" si="48"/>
        <v>0</v>
      </c>
      <c r="P70" s="158">
        <v>0</v>
      </c>
      <c r="Q70" s="159">
        <f t="shared" si="48"/>
        <v>0</v>
      </c>
      <c r="R70" s="158">
        <v>0</v>
      </c>
      <c r="S70" s="159">
        <f t="shared" ref="S70" si="300">+IF(R70="","",+R70*$H70)</f>
        <v>0</v>
      </c>
      <c r="T70" s="158">
        <v>0</v>
      </c>
      <c r="U70" s="159">
        <f t="shared" ref="U70" si="301">+IF(T70="","",+T70*$H70)</f>
        <v>0</v>
      </c>
      <c r="V70" s="158">
        <v>0</v>
      </c>
      <c r="W70" s="159">
        <f t="shared" ref="W70" si="302">+IF(V70="","",+V70*$H70)</f>
        <v>0</v>
      </c>
      <c r="X70" s="158">
        <v>0</v>
      </c>
      <c r="Y70" s="159">
        <f t="shared" ref="Y70" si="303">+IF(X70="","",+X70*$H70)</f>
        <v>0</v>
      </c>
      <c r="Z70" s="158">
        <v>0</v>
      </c>
      <c r="AA70" s="159">
        <f t="shared" ref="AA70" si="304">+IF(Z70="","",+Z70*$H70)</f>
        <v>0</v>
      </c>
      <c r="AB70" s="158">
        <v>0</v>
      </c>
      <c r="AC70" s="159">
        <f t="shared" ref="AC70" si="305">+IF(AB70="","",+AB70*$H70)</f>
        <v>0</v>
      </c>
      <c r="AD70" s="158">
        <v>0</v>
      </c>
      <c r="AE70" s="159">
        <f t="shared" si="248"/>
        <v>0</v>
      </c>
      <c r="AF70" s="158"/>
      <c r="AG70" s="159" t="str">
        <f t="shared" si="249"/>
        <v/>
      </c>
      <c r="AH70" s="158"/>
      <c r="AI70" s="159" t="str">
        <f t="shared" si="250"/>
        <v/>
      </c>
      <c r="AJ70" s="158"/>
      <c r="AK70" s="159" t="str">
        <f t="shared" si="251"/>
        <v/>
      </c>
      <c r="AL70" s="158">
        <v>0</v>
      </c>
      <c r="AM70" s="159">
        <f t="shared" si="252"/>
        <v>0</v>
      </c>
      <c r="AN70" s="158"/>
      <c r="AO70" s="159"/>
      <c r="AP70" s="158"/>
      <c r="AQ70" s="159"/>
      <c r="AR70" s="158">
        <v>0</v>
      </c>
      <c r="AS70" s="159">
        <f t="shared" si="253"/>
        <v>0</v>
      </c>
      <c r="AT70" s="158">
        <v>0</v>
      </c>
      <c r="AU70" s="159">
        <f t="shared" si="254"/>
        <v>0</v>
      </c>
      <c r="AV70" s="135">
        <f t="shared" si="96"/>
        <v>0</v>
      </c>
      <c r="AW70" s="204">
        <f t="shared" si="18"/>
        <v>0</v>
      </c>
    </row>
    <row r="71" spans="1:49" ht="30" customHeight="1" x14ac:dyDescent="0.3">
      <c r="A71" s="21"/>
      <c r="B71" s="48">
        <f t="shared" si="255"/>
        <v>40</v>
      </c>
      <c r="C71" s="51">
        <v>7.3799999999999919</v>
      </c>
      <c r="D71" s="329" t="s">
        <v>145</v>
      </c>
      <c r="E71" s="330"/>
      <c r="F71" s="25" t="s">
        <v>54</v>
      </c>
      <c r="G71" s="54"/>
      <c r="H71" s="55">
        <v>501523</v>
      </c>
      <c r="I71" s="55">
        <f t="shared" si="281"/>
        <v>0</v>
      </c>
      <c r="J71" s="158">
        <v>1</v>
      </c>
      <c r="K71" s="159">
        <f t="shared" si="240"/>
        <v>501523</v>
      </c>
      <c r="L71" s="158">
        <v>1</v>
      </c>
      <c r="M71" s="159">
        <f t="shared" si="241"/>
        <v>501523</v>
      </c>
      <c r="N71" s="158">
        <v>0</v>
      </c>
      <c r="O71" s="159">
        <f t="shared" si="48"/>
        <v>0</v>
      </c>
      <c r="P71" s="158">
        <v>0</v>
      </c>
      <c r="Q71" s="159">
        <f t="shared" si="48"/>
        <v>0</v>
      </c>
      <c r="R71" s="158">
        <v>0</v>
      </c>
      <c r="S71" s="159">
        <f t="shared" ref="S71" si="306">+IF(R71="","",+R71*$H71)</f>
        <v>0</v>
      </c>
      <c r="T71" s="158">
        <v>0</v>
      </c>
      <c r="U71" s="159">
        <f t="shared" ref="U71" si="307">+IF(T71="","",+T71*$H71)</f>
        <v>0</v>
      </c>
      <c r="V71" s="158">
        <v>1</v>
      </c>
      <c r="W71" s="159">
        <f t="shared" ref="W71" si="308">+IF(V71="","",+V71*$H71)</f>
        <v>501523</v>
      </c>
      <c r="X71" s="158">
        <v>0</v>
      </c>
      <c r="Y71" s="159">
        <f t="shared" ref="Y71" si="309">+IF(X71="","",+X71*$H71)</f>
        <v>0</v>
      </c>
      <c r="Z71" s="158">
        <v>2</v>
      </c>
      <c r="AA71" s="159">
        <f t="shared" ref="AA71" si="310">+IF(Z71="","",+Z71*$H71)</f>
        <v>1003046</v>
      </c>
      <c r="AB71" s="158">
        <v>1</v>
      </c>
      <c r="AC71" s="159">
        <f t="shared" ref="AC71" si="311">+IF(AB71="","",+AB71*$H71)</f>
        <v>501523</v>
      </c>
      <c r="AD71" s="158">
        <v>0</v>
      </c>
      <c r="AE71" s="159">
        <f t="shared" si="248"/>
        <v>0</v>
      </c>
      <c r="AF71" s="158"/>
      <c r="AG71" s="159" t="str">
        <f t="shared" si="249"/>
        <v/>
      </c>
      <c r="AH71" s="158"/>
      <c r="AI71" s="159" t="str">
        <f t="shared" si="250"/>
        <v/>
      </c>
      <c r="AJ71" s="158"/>
      <c r="AK71" s="159" t="str">
        <f t="shared" si="251"/>
        <v/>
      </c>
      <c r="AL71" s="158">
        <v>1</v>
      </c>
      <c r="AM71" s="159">
        <f t="shared" si="252"/>
        <v>501523</v>
      </c>
      <c r="AN71" s="158"/>
      <c r="AO71" s="159"/>
      <c r="AP71" s="158"/>
      <c r="AQ71" s="159"/>
      <c r="AR71" s="158">
        <v>0</v>
      </c>
      <c r="AS71" s="159">
        <f t="shared" si="253"/>
        <v>0</v>
      </c>
      <c r="AT71" s="158">
        <v>0</v>
      </c>
      <c r="AU71" s="159">
        <f t="shared" si="254"/>
        <v>0</v>
      </c>
      <c r="AV71" s="135">
        <f t="shared" si="96"/>
        <v>7</v>
      </c>
      <c r="AW71" s="204">
        <f t="shared" si="18"/>
        <v>3510661</v>
      </c>
    </row>
    <row r="72" spans="1:49" ht="30" customHeight="1" x14ac:dyDescent="0.3">
      <c r="A72" s="21"/>
      <c r="B72" s="48">
        <f t="shared" si="255"/>
        <v>41</v>
      </c>
      <c r="C72" s="25">
        <v>7.3899999999999917</v>
      </c>
      <c r="D72" s="329" t="s">
        <v>146</v>
      </c>
      <c r="E72" s="330"/>
      <c r="F72" s="25" t="s">
        <v>54</v>
      </c>
      <c r="G72" s="54"/>
      <c r="H72" s="55">
        <v>74372</v>
      </c>
      <c r="I72" s="55">
        <f t="shared" si="281"/>
        <v>0</v>
      </c>
      <c r="J72" s="158">
        <v>0</v>
      </c>
      <c r="K72" s="159">
        <f t="shared" si="240"/>
        <v>0</v>
      </c>
      <c r="L72" s="158">
        <v>0</v>
      </c>
      <c r="M72" s="159">
        <f t="shared" si="241"/>
        <v>0</v>
      </c>
      <c r="N72" s="158">
        <v>0</v>
      </c>
      <c r="O72" s="159">
        <f t="shared" si="48"/>
        <v>0</v>
      </c>
      <c r="P72" s="158">
        <v>0</v>
      </c>
      <c r="Q72" s="159">
        <f t="shared" si="48"/>
        <v>0</v>
      </c>
      <c r="R72" s="158">
        <v>0</v>
      </c>
      <c r="S72" s="159">
        <f t="shared" ref="S72" si="312">+IF(R72="","",+R72*$H72)</f>
        <v>0</v>
      </c>
      <c r="T72" s="158">
        <v>0</v>
      </c>
      <c r="U72" s="159">
        <f t="shared" ref="U72" si="313">+IF(T72="","",+T72*$H72)</f>
        <v>0</v>
      </c>
      <c r="V72" s="158">
        <v>0</v>
      </c>
      <c r="W72" s="159">
        <f t="shared" ref="W72" si="314">+IF(V72="","",+V72*$H72)</f>
        <v>0</v>
      </c>
      <c r="X72" s="158">
        <v>0</v>
      </c>
      <c r="Y72" s="159">
        <f t="shared" ref="Y72" si="315">+IF(X72="","",+X72*$H72)</f>
        <v>0</v>
      </c>
      <c r="Z72" s="158">
        <v>0</v>
      </c>
      <c r="AA72" s="159">
        <f t="shared" ref="AA72" si="316">+IF(Z72="","",+Z72*$H72)</f>
        <v>0</v>
      </c>
      <c r="AB72" s="158">
        <v>0</v>
      </c>
      <c r="AC72" s="159">
        <f t="shared" ref="AC72" si="317">+IF(AB72="","",+AB72*$H72)</f>
        <v>0</v>
      </c>
      <c r="AD72" s="158">
        <v>0</v>
      </c>
      <c r="AE72" s="159">
        <f t="shared" si="248"/>
        <v>0</v>
      </c>
      <c r="AF72" s="158"/>
      <c r="AG72" s="159" t="str">
        <f t="shared" si="249"/>
        <v/>
      </c>
      <c r="AH72" s="158"/>
      <c r="AI72" s="159" t="str">
        <f t="shared" si="250"/>
        <v/>
      </c>
      <c r="AJ72" s="158"/>
      <c r="AK72" s="159" t="str">
        <f t="shared" si="251"/>
        <v/>
      </c>
      <c r="AL72" s="158">
        <v>0</v>
      </c>
      <c r="AM72" s="159">
        <f t="shared" si="252"/>
        <v>0</v>
      </c>
      <c r="AN72" s="158"/>
      <c r="AO72" s="159"/>
      <c r="AP72" s="158"/>
      <c r="AQ72" s="159"/>
      <c r="AR72" s="158">
        <v>0</v>
      </c>
      <c r="AS72" s="159">
        <f t="shared" si="253"/>
        <v>0</v>
      </c>
      <c r="AT72" s="158">
        <v>0</v>
      </c>
      <c r="AU72" s="159">
        <f t="shared" si="254"/>
        <v>0</v>
      </c>
      <c r="AV72" s="135">
        <f t="shared" si="96"/>
        <v>0</v>
      </c>
      <c r="AW72" s="204">
        <f t="shared" si="18"/>
        <v>0</v>
      </c>
    </row>
    <row r="73" spans="1:49" ht="24.9" customHeight="1" x14ac:dyDescent="0.3">
      <c r="A73" s="21"/>
      <c r="B73" s="48">
        <f t="shared" si="255"/>
        <v>42</v>
      </c>
      <c r="C73" s="51">
        <v>7.419999999999991</v>
      </c>
      <c r="D73" s="329" t="s">
        <v>147</v>
      </c>
      <c r="E73" s="330"/>
      <c r="F73" s="25" t="s">
        <v>54</v>
      </c>
      <c r="G73" s="54"/>
      <c r="H73" s="55">
        <v>3964584</v>
      </c>
      <c r="I73" s="55">
        <f t="shared" si="281"/>
        <v>0</v>
      </c>
      <c r="J73" s="158">
        <v>5</v>
      </c>
      <c r="K73" s="159">
        <f t="shared" si="240"/>
        <v>19822920</v>
      </c>
      <c r="L73" s="158">
        <v>2</v>
      </c>
      <c r="M73" s="159">
        <f t="shared" si="241"/>
        <v>7929168</v>
      </c>
      <c r="N73" s="158">
        <v>2</v>
      </c>
      <c r="O73" s="159">
        <f t="shared" si="48"/>
        <v>7929168</v>
      </c>
      <c r="P73" s="158">
        <v>2</v>
      </c>
      <c r="Q73" s="159">
        <f t="shared" si="48"/>
        <v>7929168</v>
      </c>
      <c r="R73" s="158">
        <v>2</v>
      </c>
      <c r="S73" s="159">
        <f t="shared" ref="S73" si="318">+IF(R73="","",+R73*$H73)</f>
        <v>7929168</v>
      </c>
      <c r="T73" s="158">
        <v>2</v>
      </c>
      <c r="U73" s="159">
        <f t="shared" ref="U73" si="319">+IF(T73="","",+T73*$H73)</f>
        <v>7929168</v>
      </c>
      <c r="V73" s="158">
        <v>2</v>
      </c>
      <c r="W73" s="159">
        <f t="shared" ref="W73" si="320">+IF(V73="","",+V73*$H73)</f>
        <v>7929168</v>
      </c>
      <c r="X73" s="158">
        <v>2</v>
      </c>
      <c r="Y73" s="159">
        <f t="shared" ref="Y73" si="321">+IF(X73="","",+X73*$H73)</f>
        <v>7929168</v>
      </c>
      <c r="Z73" s="158">
        <v>4</v>
      </c>
      <c r="AA73" s="159">
        <f t="shared" ref="AA73" si="322">+IF(Z73="","",+Z73*$H73)</f>
        <v>15858336</v>
      </c>
      <c r="AB73" s="158">
        <v>2</v>
      </c>
      <c r="AC73" s="159">
        <f t="shared" ref="AC73" si="323">+IF(AB73="","",+AB73*$H73)</f>
        <v>7929168</v>
      </c>
      <c r="AD73" s="158">
        <v>4</v>
      </c>
      <c r="AE73" s="159">
        <f t="shared" si="248"/>
        <v>15858336</v>
      </c>
      <c r="AF73" s="158"/>
      <c r="AG73" s="159" t="str">
        <f t="shared" si="249"/>
        <v/>
      </c>
      <c r="AH73" s="158"/>
      <c r="AI73" s="159" t="str">
        <f t="shared" si="250"/>
        <v/>
      </c>
      <c r="AJ73" s="158"/>
      <c r="AK73" s="159" t="str">
        <f t="shared" si="251"/>
        <v/>
      </c>
      <c r="AL73" s="158">
        <v>3</v>
      </c>
      <c r="AM73" s="159">
        <f t="shared" si="252"/>
        <v>11893752</v>
      </c>
      <c r="AN73" s="158"/>
      <c r="AO73" s="159"/>
      <c r="AP73" s="158"/>
      <c r="AQ73" s="159"/>
      <c r="AR73" s="158">
        <v>2</v>
      </c>
      <c r="AS73" s="159">
        <f t="shared" si="253"/>
        <v>7929168</v>
      </c>
      <c r="AT73" s="158">
        <v>2</v>
      </c>
      <c r="AU73" s="159">
        <f t="shared" si="254"/>
        <v>7929168</v>
      </c>
      <c r="AV73" s="135">
        <f t="shared" si="96"/>
        <v>36</v>
      </c>
      <c r="AW73" s="204">
        <f t="shared" si="18"/>
        <v>142725024</v>
      </c>
    </row>
    <row r="74" spans="1:49" ht="24.9" customHeight="1" x14ac:dyDescent="0.3">
      <c r="A74" s="21"/>
      <c r="B74" s="48">
        <f t="shared" si="255"/>
        <v>43</v>
      </c>
      <c r="C74" s="25">
        <v>7.4399999999999906</v>
      </c>
      <c r="D74" s="329" t="s">
        <v>60</v>
      </c>
      <c r="E74" s="330"/>
      <c r="F74" s="25" t="s">
        <v>54</v>
      </c>
      <c r="G74" s="54"/>
      <c r="H74" s="55">
        <v>131064</v>
      </c>
      <c r="I74" s="55">
        <f t="shared" si="281"/>
        <v>0</v>
      </c>
      <c r="J74" s="158">
        <v>0</v>
      </c>
      <c r="K74" s="159">
        <f t="shared" si="240"/>
        <v>0</v>
      </c>
      <c r="L74" s="158">
        <v>0</v>
      </c>
      <c r="M74" s="159">
        <f t="shared" si="241"/>
        <v>0</v>
      </c>
      <c r="N74" s="158">
        <v>0</v>
      </c>
      <c r="O74" s="159">
        <f t="shared" si="48"/>
        <v>0</v>
      </c>
      <c r="P74" s="158">
        <v>0</v>
      </c>
      <c r="Q74" s="159">
        <f t="shared" si="48"/>
        <v>0</v>
      </c>
      <c r="R74" s="158">
        <v>0</v>
      </c>
      <c r="S74" s="159">
        <f t="shared" ref="S74" si="324">+IF(R74="","",+R74*$H74)</f>
        <v>0</v>
      </c>
      <c r="T74" s="158">
        <v>0</v>
      </c>
      <c r="U74" s="159">
        <f t="shared" ref="U74" si="325">+IF(T74="","",+T74*$H74)</f>
        <v>0</v>
      </c>
      <c r="V74" s="158">
        <v>0</v>
      </c>
      <c r="W74" s="159">
        <f t="shared" ref="W74" si="326">+IF(V74="","",+V74*$H74)</f>
        <v>0</v>
      </c>
      <c r="X74" s="158">
        <v>0</v>
      </c>
      <c r="Y74" s="159">
        <f t="shared" ref="Y74" si="327">+IF(X74="","",+X74*$H74)</f>
        <v>0</v>
      </c>
      <c r="Z74" s="158">
        <v>0</v>
      </c>
      <c r="AA74" s="159">
        <f t="shared" ref="AA74" si="328">+IF(Z74="","",+Z74*$H74)</f>
        <v>0</v>
      </c>
      <c r="AB74" s="158">
        <v>0</v>
      </c>
      <c r="AC74" s="159">
        <f t="shared" ref="AC74" si="329">+IF(AB74="","",+AB74*$H74)</f>
        <v>0</v>
      </c>
      <c r="AD74" s="158">
        <v>0</v>
      </c>
      <c r="AE74" s="159">
        <f t="shared" si="248"/>
        <v>0</v>
      </c>
      <c r="AF74" s="158"/>
      <c r="AG74" s="159" t="str">
        <f t="shared" si="249"/>
        <v/>
      </c>
      <c r="AH74" s="158"/>
      <c r="AI74" s="159" t="str">
        <f t="shared" si="250"/>
        <v/>
      </c>
      <c r="AJ74" s="158"/>
      <c r="AK74" s="159" t="str">
        <f t="shared" si="251"/>
        <v/>
      </c>
      <c r="AL74" s="158">
        <v>0</v>
      </c>
      <c r="AM74" s="159">
        <f t="shared" si="252"/>
        <v>0</v>
      </c>
      <c r="AN74" s="158"/>
      <c r="AO74" s="159"/>
      <c r="AP74" s="158"/>
      <c r="AQ74" s="159"/>
      <c r="AR74" s="158">
        <v>0</v>
      </c>
      <c r="AS74" s="159">
        <f t="shared" si="253"/>
        <v>0</v>
      </c>
      <c r="AT74" s="158">
        <v>0</v>
      </c>
      <c r="AU74" s="159">
        <f t="shared" si="254"/>
        <v>0</v>
      </c>
      <c r="AV74" s="135">
        <f t="shared" si="96"/>
        <v>0</v>
      </c>
      <c r="AW74" s="204">
        <f t="shared" si="18"/>
        <v>0</v>
      </c>
    </row>
    <row r="75" spans="1:49" ht="24.9" customHeight="1" x14ac:dyDescent="0.3">
      <c r="A75" s="21"/>
      <c r="B75" s="48">
        <f>+B74+1</f>
        <v>44</v>
      </c>
      <c r="C75" s="25">
        <v>7.4799999999999898</v>
      </c>
      <c r="D75" s="329" t="s">
        <v>148</v>
      </c>
      <c r="E75" s="330"/>
      <c r="F75" s="25" t="s">
        <v>10</v>
      </c>
      <c r="G75" s="54"/>
      <c r="H75" s="55">
        <v>378531</v>
      </c>
      <c r="I75" s="55">
        <f t="shared" si="281"/>
        <v>0</v>
      </c>
      <c r="J75" s="158">
        <v>0</v>
      </c>
      <c r="K75" s="159">
        <f t="shared" si="240"/>
        <v>0</v>
      </c>
      <c r="L75" s="158">
        <v>0</v>
      </c>
      <c r="M75" s="159">
        <f t="shared" si="241"/>
        <v>0</v>
      </c>
      <c r="N75" s="158">
        <v>0</v>
      </c>
      <c r="O75" s="159">
        <f t="shared" si="48"/>
        <v>0</v>
      </c>
      <c r="P75" s="158">
        <v>0</v>
      </c>
      <c r="Q75" s="159">
        <f t="shared" si="48"/>
        <v>0</v>
      </c>
      <c r="R75" s="158">
        <v>0</v>
      </c>
      <c r="S75" s="159">
        <f t="shared" ref="S75" si="330">+IF(R75="","",+R75*$H75)</f>
        <v>0</v>
      </c>
      <c r="T75" s="158">
        <v>0</v>
      </c>
      <c r="U75" s="159">
        <f t="shared" ref="U75" si="331">+IF(T75="","",+T75*$H75)</f>
        <v>0</v>
      </c>
      <c r="V75" s="158">
        <v>0</v>
      </c>
      <c r="W75" s="159">
        <f t="shared" ref="W75" si="332">+IF(V75="","",+V75*$H75)</f>
        <v>0</v>
      </c>
      <c r="X75" s="158">
        <v>0</v>
      </c>
      <c r="Y75" s="159">
        <f t="shared" ref="Y75" si="333">+IF(X75="","",+X75*$H75)</f>
        <v>0</v>
      </c>
      <c r="Z75" s="158">
        <v>0</v>
      </c>
      <c r="AA75" s="159">
        <f t="shared" ref="AA75" si="334">+IF(Z75="","",+Z75*$H75)</f>
        <v>0</v>
      </c>
      <c r="AB75" s="158">
        <v>0</v>
      </c>
      <c r="AC75" s="159">
        <f t="shared" ref="AC75" si="335">+IF(AB75="","",+AB75*$H75)</f>
        <v>0</v>
      </c>
      <c r="AD75" s="158">
        <v>0</v>
      </c>
      <c r="AE75" s="159">
        <f t="shared" si="248"/>
        <v>0</v>
      </c>
      <c r="AF75" s="158"/>
      <c r="AG75" s="159" t="str">
        <f t="shared" si="249"/>
        <v/>
      </c>
      <c r="AH75" s="158"/>
      <c r="AI75" s="159" t="str">
        <f t="shared" si="250"/>
        <v/>
      </c>
      <c r="AJ75" s="158"/>
      <c r="AK75" s="159" t="str">
        <f t="shared" si="251"/>
        <v/>
      </c>
      <c r="AL75" s="158">
        <v>0</v>
      </c>
      <c r="AM75" s="159">
        <f t="shared" si="252"/>
        <v>0</v>
      </c>
      <c r="AN75" s="158"/>
      <c r="AO75" s="159"/>
      <c r="AP75" s="158"/>
      <c r="AQ75" s="159"/>
      <c r="AR75" s="158">
        <v>0</v>
      </c>
      <c r="AS75" s="159">
        <f t="shared" si="253"/>
        <v>0</v>
      </c>
      <c r="AT75" s="158">
        <v>0</v>
      </c>
      <c r="AU75" s="159">
        <f t="shared" si="254"/>
        <v>0</v>
      </c>
      <c r="AV75" s="135">
        <f t="shared" si="96"/>
        <v>0</v>
      </c>
      <c r="AW75" s="204">
        <f t="shared" si="18"/>
        <v>0</v>
      </c>
    </row>
    <row r="76" spans="1:49" ht="24.9" customHeight="1" x14ac:dyDescent="0.3">
      <c r="A76" s="21"/>
      <c r="B76" s="48">
        <f>+B75+1</f>
        <v>45</v>
      </c>
      <c r="C76" s="25">
        <v>7.4899999999999896</v>
      </c>
      <c r="D76" s="329" t="s">
        <v>53</v>
      </c>
      <c r="E76" s="330"/>
      <c r="F76" s="25" t="s">
        <v>52</v>
      </c>
      <c r="G76" s="54"/>
      <c r="H76" s="55">
        <v>2907</v>
      </c>
      <c r="I76" s="55">
        <f t="shared" si="281"/>
        <v>0</v>
      </c>
      <c r="J76" s="158">
        <v>0</v>
      </c>
      <c r="K76" s="159">
        <f t="shared" si="240"/>
        <v>0</v>
      </c>
      <c r="L76" s="158">
        <v>0</v>
      </c>
      <c r="M76" s="159">
        <f t="shared" si="241"/>
        <v>0</v>
      </c>
      <c r="N76" s="158">
        <v>0</v>
      </c>
      <c r="O76" s="159">
        <f t="shared" si="48"/>
        <v>0</v>
      </c>
      <c r="P76" s="158">
        <v>0</v>
      </c>
      <c r="Q76" s="159">
        <f t="shared" si="48"/>
        <v>0</v>
      </c>
      <c r="R76" s="158">
        <v>0</v>
      </c>
      <c r="S76" s="159">
        <f t="shared" ref="S76" si="336">+IF(R76="","",+R76*$H76)</f>
        <v>0</v>
      </c>
      <c r="T76" s="158">
        <v>0</v>
      </c>
      <c r="U76" s="159">
        <f t="shared" ref="U76" si="337">+IF(T76="","",+T76*$H76)</f>
        <v>0</v>
      </c>
      <c r="V76" s="158">
        <v>0</v>
      </c>
      <c r="W76" s="159">
        <f t="shared" ref="W76" si="338">+IF(V76="","",+V76*$H76)</f>
        <v>0</v>
      </c>
      <c r="X76" s="158">
        <v>0</v>
      </c>
      <c r="Y76" s="159">
        <f t="shared" ref="Y76" si="339">+IF(X76="","",+X76*$H76)</f>
        <v>0</v>
      </c>
      <c r="Z76" s="158">
        <v>0</v>
      </c>
      <c r="AA76" s="159">
        <f t="shared" ref="AA76" si="340">+IF(Z76="","",+Z76*$H76)</f>
        <v>0</v>
      </c>
      <c r="AB76" s="158">
        <v>0</v>
      </c>
      <c r="AC76" s="159">
        <f t="shared" ref="AC76" si="341">+IF(AB76="","",+AB76*$H76)</f>
        <v>0</v>
      </c>
      <c r="AD76" s="158">
        <v>0</v>
      </c>
      <c r="AE76" s="159">
        <f t="shared" si="248"/>
        <v>0</v>
      </c>
      <c r="AF76" s="158"/>
      <c r="AG76" s="159" t="str">
        <f t="shared" si="249"/>
        <v/>
      </c>
      <c r="AH76" s="158"/>
      <c r="AI76" s="159" t="str">
        <f t="shared" si="250"/>
        <v/>
      </c>
      <c r="AJ76" s="158"/>
      <c r="AK76" s="159" t="str">
        <f t="shared" si="251"/>
        <v/>
      </c>
      <c r="AL76" s="158">
        <v>0</v>
      </c>
      <c r="AM76" s="159">
        <f t="shared" si="252"/>
        <v>0</v>
      </c>
      <c r="AN76" s="158"/>
      <c r="AO76" s="159"/>
      <c r="AP76" s="158"/>
      <c r="AQ76" s="159"/>
      <c r="AR76" s="158">
        <v>0</v>
      </c>
      <c r="AS76" s="159">
        <f t="shared" si="253"/>
        <v>0</v>
      </c>
      <c r="AT76" s="158">
        <v>0</v>
      </c>
      <c r="AU76" s="159">
        <f t="shared" si="254"/>
        <v>0</v>
      </c>
      <c r="AV76" s="135">
        <f t="shared" si="96"/>
        <v>0</v>
      </c>
      <c r="AW76" s="204">
        <f t="shared" si="18"/>
        <v>0</v>
      </c>
    </row>
    <row r="77" spans="1:49" ht="24.9" customHeight="1" x14ac:dyDescent="0.3">
      <c r="A77" s="21"/>
      <c r="B77" s="48" t="s">
        <v>80</v>
      </c>
      <c r="C77" s="52">
        <v>9</v>
      </c>
      <c r="D77" s="334" t="s">
        <v>67</v>
      </c>
      <c r="E77" s="335"/>
      <c r="F77" s="336"/>
      <c r="G77" s="337"/>
      <c r="H77" s="337"/>
      <c r="I77" s="338"/>
      <c r="J77" s="158">
        <v>0</v>
      </c>
      <c r="K77" s="161"/>
      <c r="L77" s="158">
        <v>0</v>
      </c>
      <c r="M77" s="161"/>
      <c r="N77" s="158"/>
      <c r="O77" s="162"/>
      <c r="P77" s="158"/>
      <c r="Q77" s="162"/>
      <c r="R77" s="158"/>
      <c r="S77" s="162"/>
      <c r="T77" s="158"/>
      <c r="U77" s="162"/>
      <c r="V77" s="158"/>
      <c r="W77" s="162"/>
      <c r="X77" s="158"/>
      <c r="Y77" s="162"/>
      <c r="Z77" s="158"/>
      <c r="AA77" s="162"/>
      <c r="AB77" s="158"/>
      <c r="AC77" s="162"/>
      <c r="AD77" s="158"/>
      <c r="AE77" s="162"/>
      <c r="AF77" s="158"/>
      <c r="AG77" s="162"/>
      <c r="AH77" s="158"/>
      <c r="AI77" s="162"/>
      <c r="AJ77" s="158"/>
      <c r="AK77" s="162"/>
      <c r="AL77" s="158"/>
      <c r="AM77" s="162"/>
      <c r="AN77" s="158"/>
      <c r="AO77" s="162"/>
      <c r="AP77" s="158"/>
      <c r="AQ77" s="162"/>
      <c r="AR77" s="158"/>
      <c r="AS77" s="162"/>
      <c r="AT77" s="158"/>
      <c r="AU77" s="162"/>
      <c r="AV77" s="135"/>
      <c r="AW77" s="121"/>
    </row>
    <row r="78" spans="1:49" ht="30" customHeight="1" x14ac:dyDescent="0.3">
      <c r="A78" s="21"/>
      <c r="B78" s="48">
        <f>+B76+1</f>
        <v>46</v>
      </c>
      <c r="C78" s="51">
        <v>9.01</v>
      </c>
      <c r="D78" s="329" t="s">
        <v>149</v>
      </c>
      <c r="E78" s="330"/>
      <c r="F78" s="25" t="s">
        <v>49</v>
      </c>
      <c r="G78" s="54"/>
      <c r="H78" s="55">
        <v>12775</v>
      </c>
      <c r="I78" s="55">
        <f t="shared" si="281"/>
        <v>0</v>
      </c>
      <c r="J78" s="158">
        <v>0</v>
      </c>
      <c r="K78" s="159">
        <f t="shared" ref="K78:K85" si="342">+IF(J78="","",+J78*$H78)</f>
        <v>0</v>
      </c>
      <c r="L78" s="158">
        <v>0</v>
      </c>
      <c r="M78" s="159">
        <f t="shared" ref="M78:M85" si="343">+IF(L78="","",+L78*$H78)</f>
        <v>0</v>
      </c>
      <c r="N78" s="158">
        <v>0</v>
      </c>
      <c r="O78" s="159">
        <f t="shared" si="48"/>
        <v>0</v>
      </c>
      <c r="P78" s="158">
        <v>0</v>
      </c>
      <c r="Q78" s="159">
        <f t="shared" si="48"/>
        <v>0</v>
      </c>
      <c r="R78" s="158">
        <v>0</v>
      </c>
      <c r="S78" s="159">
        <f t="shared" ref="S78" si="344">+IF(R78="","",+R78*$H78)</f>
        <v>0</v>
      </c>
      <c r="T78" s="158">
        <v>0</v>
      </c>
      <c r="U78" s="159">
        <f t="shared" ref="U78" si="345">+IF(T78="","",+T78*$H78)</f>
        <v>0</v>
      </c>
      <c r="V78" s="158">
        <v>0</v>
      </c>
      <c r="W78" s="159">
        <f t="shared" ref="W78" si="346">+IF(V78="","",+V78*$H78)</f>
        <v>0</v>
      </c>
      <c r="X78" s="158">
        <v>0</v>
      </c>
      <c r="Y78" s="159">
        <f t="shared" ref="Y78" si="347">+IF(X78="","",+X78*$H78)</f>
        <v>0</v>
      </c>
      <c r="Z78" s="158">
        <v>0</v>
      </c>
      <c r="AA78" s="159">
        <f t="shared" ref="AA78" si="348">+IF(Z78="","",+Z78*$H78)</f>
        <v>0</v>
      </c>
      <c r="AB78" s="158">
        <v>0</v>
      </c>
      <c r="AC78" s="159">
        <f t="shared" ref="AC78" si="349">+IF(AB78="","",+AB78*$H78)</f>
        <v>0</v>
      </c>
      <c r="AD78" s="158">
        <v>0</v>
      </c>
      <c r="AE78" s="159">
        <f t="shared" ref="AE78:AE85" si="350">+IF(AD78="","",+AD78*$H78)</f>
        <v>0</v>
      </c>
      <c r="AF78" s="158"/>
      <c r="AG78" s="159" t="str">
        <f t="shared" ref="AG78:AG85" si="351">+IF(AF78="","",+AF78*$H78)</f>
        <v/>
      </c>
      <c r="AH78" s="158"/>
      <c r="AI78" s="159" t="str">
        <f t="shared" ref="AI78:AI85" si="352">+IF(AH78="","",+AH78*$H78)</f>
        <v/>
      </c>
      <c r="AJ78" s="158"/>
      <c r="AK78" s="159" t="str">
        <f t="shared" ref="AK78:AK85" si="353">+IF(AJ78="","",+AJ78*$H78)</f>
        <v/>
      </c>
      <c r="AL78" s="158">
        <v>0</v>
      </c>
      <c r="AM78" s="159">
        <f t="shared" ref="AM78:AM85" si="354">+IF(AL78="","",+AL78*$H78)</f>
        <v>0</v>
      </c>
      <c r="AN78" s="158"/>
      <c r="AO78" s="159"/>
      <c r="AP78" s="158"/>
      <c r="AQ78" s="159"/>
      <c r="AR78" s="158">
        <v>0</v>
      </c>
      <c r="AS78" s="159">
        <f t="shared" ref="AS78:AS85" si="355">+IF(AR78="","",+AR78*$H78)</f>
        <v>0</v>
      </c>
      <c r="AT78" s="158">
        <v>0</v>
      </c>
      <c r="AU78" s="159">
        <f t="shared" ref="AU78:AU85" si="356">+IF(AT78="","",+AT78*$H78)</f>
        <v>0</v>
      </c>
      <c r="AV78" s="135">
        <f t="shared" si="96"/>
        <v>0</v>
      </c>
      <c r="AW78" s="204">
        <f t="shared" si="18"/>
        <v>0</v>
      </c>
    </row>
    <row r="79" spans="1:49" ht="30" customHeight="1" x14ac:dyDescent="0.3">
      <c r="A79" s="21"/>
      <c r="B79" s="48">
        <f t="shared" ref="B79:B93" si="357">+B78+1</f>
        <v>47</v>
      </c>
      <c r="C79" s="25">
        <v>9.02</v>
      </c>
      <c r="D79" s="329" t="s">
        <v>150</v>
      </c>
      <c r="E79" s="330"/>
      <c r="F79" s="25" t="s">
        <v>49</v>
      </c>
      <c r="G79" s="54"/>
      <c r="H79" s="55">
        <v>12775</v>
      </c>
      <c r="I79" s="55">
        <f t="shared" si="281"/>
        <v>0</v>
      </c>
      <c r="J79" s="158">
        <v>0</v>
      </c>
      <c r="K79" s="159">
        <f t="shared" si="342"/>
        <v>0</v>
      </c>
      <c r="L79" s="158">
        <v>0</v>
      </c>
      <c r="M79" s="159">
        <f t="shared" si="343"/>
        <v>0</v>
      </c>
      <c r="N79" s="158">
        <v>0</v>
      </c>
      <c r="O79" s="159">
        <f t="shared" si="48"/>
        <v>0</v>
      </c>
      <c r="P79" s="158">
        <v>0</v>
      </c>
      <c r="Q79" s="159">
        <f t="shared" si="48"/>
        <v>0</v>
      </c>
      <c r="R79" s="158">
        <v>0</v>
      </c>
      <c r="S79" s="159">
        <f t="shared" ref="S79" si="358">+IF(R79="","",+R79*$H79)</f>
        <v>0</v>
      </c>
      <c r="T79" s="158">
        <v>0</v>
      </c>
      <c r="U79" s="159">
        <f t="shared" ref="U79" si="359">+IF(T79="","",+T79*$H79)</f>
        <v>0</v>
      </c>
      <c r="V79" s="158">
        <v>0</v>
      </c>
      <c r="W79" s="159">
        <f t="shared" ref="W79" si="360">+IF(V79="","",+V79*$H79)</f>
        <v>0</v>
      </c>
      <c r="X79" s="158">
        <v>0</v>
      </c>
      <c r="Y79" s="159">
        <f t="shared" ref="Y79" si="361">+IF(X79="","",+X79*$H79)</f>
        <v>0</v>
      </c>
      <c r="Z79" s="158">
        <v>0</v>
      </c>
      <c r="AA79" s="159">
        <f t="shared" ref="AA79" si="362">+IF(Z79="","",+Z79*$H79)</f>
        <v>0</v>
      </c>
      <c r="AB79" s="158">
        <v>0</v>
      </c>
      <c r="AC79" s="159">
        <f t="shared" ref="AC79" si="363">+IF(AB79="","",+AB79*$H79)</f>
        <v>0</v>
      </c>
      <c r="AD79" s="158">
        <v>0</v>
      </c>
      <c r="AE79" s="159">
        <f t="shared" si="350"/>
        <v>0</v>
      </c>
      <c r="AF79" s="158"/>
      <c r="AG79" s="159" t="str">
        <f t="shared" si="351"/>
        <v/>
      </c>
      <c r="AH79" s="158"/>
      <c r="AI79" s="159" t="str">
        <f t="shared" si="352"/>
        <v/>
      </c>
      <c r="AJ79" s="158"/>
      <c r="AK79" s="159" t="str">
        <f t="shared" si="353"/>
        <v/>
      </c>
      <c r="AL79" s="158">
        <v>0</v>
      </c>
      <c r="AM79" s="159">
        <f t="shared" si="354"/>
        <v>0</v>
      </c>
      <c r="AN79" s="158"/>
      <c r="AO79" s="159"/>
      <c r="AP79" s="158"/>
      <c r="AQ79" s="159"/>
      <c r="AR79" s="158">
        <v>0</v>
      </c>
      <c r="AS79" s="159">
        <f t="shared" si="355"/>
        <v>0</v>
      </c>
      <c r="AT79" s="158">
        <v>0</v>
      </c>
      <c r="AU79" s="159">
        <f t="shared" si="356"/>
        <v>0</v>
      </c>
      <c r="AV79" s="135">
        <f t="shared" si="96"/>
        <v>0</v>
      </c>
      <c r="AW79" s="204">
        <f t="shared" si="18"/>
        <v>0</v>
      </c>
    </row>
    <row r="80" spans="1:49" ht="30" customHeight="1" x14ac:dyDescent="0.3">
      <c r="A80" s="21"/>
      <c r="B80" s="48">
        <f t="shared" si="357"/>
        <v>48</v>
      </c>
      <c r="C80" s="226">
        <v>9.0299999999999994</v>
      </c>
      <c r="D80" s="358" t="s">
        <v>151</v>
      </c>
      <c r="E80" s="359"/>
      <c r="F80" s="226" t="s">
        <v>49</v>
      </c>
      <c r="G80" s="54"/>
      <c r="H80" s="55">
        <v>16173</v>
      </c>
      <c r="I80" s="55">
        <f t="shared" si="281"/>
        <v>0</v>
      </c>
      <c r="J80" s="158">
        <v>135</v>
      </c>
      <c r="K80" s="159">
        <f t="shared" si="342"/>
        <v>2183355</v>
      </c>
      <c r="L80" s="158">
        <v>144</v>
      </c>
      <c r="M80" s="159">
        <f t="shared" si="343"/>
        <v>2328912</v>
      </c>
      <c r="N80" s="158">
        <v>153</v>
      </c>
      <c r="O80" s="159">
        <f t="shared" si="48"/>
        <v>2474469</v>
      </c>
      <c r="P80" s="158">
        <v>144</v>
      </c>
      <c r="Q80" s="159">
        <f t="shared" si="48"/>
        <v>2328912</v>
      </c>
      <c r="R80" s="158">
        <v>81</v>
      </c>
      <c r="S80" s="159">
        <f t="shared" ref="S80" si="364">+IF(R80="","",+R80*$H80)</f>
        <v>1310013</v>
      </c>
      <c r="T80" s="158">
        <v>84</v>
      </c>
      <c r="U80" s="159">
        <f t="shared" ref="U80" si="365">+IF(T80="","",+T80*$H80)</f>
        <v>1358532</v>
      </c>
      <c r="V80" s="158">
        <v>171</v>
      </c>
      <c r="W80" s="159">
        <f t="shared" ref="W80" si="366">+IF(V80="","",+V80*$H80)</f>
        <v>2765583</v>
      </c>
      <c r="X80" s="158">
        <v>162</v>
      </c>
      <c r="Y80" s="159">
        <f t="shared" ref="Y80" si="367">+IF(X80="","",+X80*$H80)</f>
        <v>2620026</v>
      </c>
      <c r="Z80" s="158">
        <v>258</v>
      </c>
      <c r="AA80" s="159">
        <f t="shared" ref="AA80" si="368">+IF(Z80="","",+Z80*$H80)</f>
        <v>4172634</v>
      </c>
      <c r="AB80" s="158">
        <v>270</v>
      </c>
      <c r="AC80" s="159">
        <f t="shared" ref="AC80" si="369">+IF(AB80="","",+AB80*$H80)</f>
        <v>4366710</v>
      </c>
      <c r="AD80" s="158">
        <v>288</v>
      </c>
      <c r="AE80" s="159">
        <f t="shared" si="350"/>
        <v>4657824</v>
      </c>
      <c r="AF80" s="158"/>
      <c r="AG80" s="159" t="str">
        <f t="shared" si="351"/>
        <v/>
      </c>
      <c r="AH80" s="158"/>
      <c r="AI80" s="159" t="str">
        <f t="shared" si="352"/>
        <v/>
      </c>
      <c r="AJ80" s="158"/>
      <c r="AK80" s="159" t="str">
        <f t="shared" si="353"/>
        <v/>
      </c>
      <c r="AL80" s="158">
        <v>198</v>
      </c>
      <c r="AM80" s="159">
        <f t="shared" si="354"/>
        <v>3202254</v>
      </c>
      <c r="AN80" s="158"/>
      <c r="AO80" s="159"/>
      <c r="AP80" s="158"/>
      <c r="AQ80" s="159"/>
      <c r="AR80" s="158">
        <v>171</v>
      </c>
      <c r="AS80" s="159">
        <f t="shared" si="355"/>
        <v>2765583</v>
      </c>
      <c r="AT80" s="158">
        <v>156</v>
      </c>
      <c r="AU80" s="159">
        <f t="shared" si="356"/>
        <v>2522988</v>
      </c>
      <c r="AV80" s="135">
        <f t="shared" si="96"/>
        <v>2415</v>
      </c>
      <c r="AW80" s="204">
        <f t="shared" si="18"/>
        <v>39057795</v>
      </c>
    </row>
    <row r="81" spans="1:61" ht="30" customHeight="1" x14ac:dyDescent="0.3">
      <c r="A81" s="21"/>
      <c r="B81" s="48">
        <f>+B80+1</f>
        <v>49</v>
      </c>
      <c r="C81" s="226">
        <v>9.0499999999999989</v>
      </c>
      <c r="D81" s="358" t="s">
        <v>101</v>
      </c>
      <c r="E81" s="359"/>
      <c r="F81" s="226" t="s">
        <v>48</v>
      </c>
      <c r="G81" s="54"/>
      <c r="H81" s="55">
        <v>107821</v>
      </c>
      <c r="I81" s="55">
        <f t="shared" si="281"/>
        <v>0</v>
      </c>
      <c r="J81" s="158">
        <v>0</v>
      </c>
      <c r="K81" s="159">
        <f t="shared" si="342"/>
        <v>0</v>
      </c>
      <c r="L81" s="158">
        <v>0</v>
      </c>
      <c r="M81" s="159">
        <f t="shared" si="343"/>
        <v>0</v>
      </c>
      <c r="N81" s="158">
        <v>0</v>
      </c>
      <c r="O81" s="159">
        <f t="shared" si="48"/>
        <v>0</v>
      </c>
      <c r="P81" s="158">
        <v>0</v>
      </c>
      <c r="Q81" s="159">
        <f t="shared" si="48"/>
        <v>0</v>
      </c>
      <c r="R81" s="158">
        <v>0</v>
      </c>
      <c r="S81" s="159">
        <f t="shared" ref="S81" si="370">+IF(R81="","",+R81*$H81)</f>
        <v>0</v>
      </c>
      <c r="T81" s="158">
        <v>0</v>
      </c>
      <c r="U81" s="159">
        <f t="shared" ref="U81" si="371">+IF(T81="","",+T81*$H81)</f>
        <v>0</v>
      </c>
      <c r="V81" s="158">
        <v>0</v>
      </c>
      <c r="W81" s="159">
        <f t="shared" ref="W81" si="372">+IF(V81="","",+V81*$H81)</f>
        <v>0</v>
      </c>
      <c r="X81" s="158">
        <v>0</v>
      </c>
      <c r="Y81" s="159">
        <f t="shared" ref="Y81" si="373">+IF(X81="","",+X81*$H81)</f>
        <v>0</v>
      </c>
      <c r="Z81" s="158">
        <v>0</v>
      </c>
      <c r="AA81" s="159">
        <f t="shared" ref="AA81" si="374">+IF(Z81="","",+Z81*$H81)</f>
        <v>0</v>
      </c>
      <c r="AB81" s="158">
        <v>0</v>
      </c>
      <c r="AC81" s="159">
        <f t="shared" ref="AC81" si="375">+IF(AB81="","",+AB81*$H81)</f>
        <v>0</v>
      </c>
      <c r="AD81" s="158">
        <v>0</v>
      </c>
      <c r="AE81" s="159">
        <f t="shared" si="350"/>
        <v>0</v>
      </c>
      <c r="AF81" s="158"/>
      <c r="AG81" s="159" t="str">
        <f t="shared" si="351"/>
        <v/>
      </c>
      <c r="AH81" s="158"/>
      <c r="AI81" s="159" t="str">
        <f t="shared" si="352"/>
        <v/>
      </c>
      <c r="AJ81" s="158"/>
      <c r="AK81" s="159" t="str">
        <f t="shared" si="353"/>
        <v/>
      </c>
      <c r="AL81" s="158">
        <v>0</v>
      </c>
      <c r="AM81" s="159">
        <f t="shared" si="354"/>
        <v>0</v>
      </c>
      <c r="AN81" s="158"/>
      <c r="AO81" s="159"/>
      <c r="AP81" s="158"/>
      <c r="AQ81" s="159"/>
      <c r="AR81" s="158">
        <v>0</v>
      </c>
      <c r="AS81" s="159">
        <f t="shared" si="355"/>
        <v>0</v>
      </c>
      <c r="AT81" s="158">
        <v>0</v>
      </c>
      <c r="AU81" s="159">
        <f t="shared" si="356"/>
        <v>0</v>
      </c>
      <c r="AV81" s="135">
        <f t="shared" si="96"/>
        <v>0</v>
      </c>
      <c r="AW81" s="204">
        <f t="shared" si="18"/>
        <v>0</v>
      </c>
    </row>
    <row r="82" spans="1:61" ht="24.9" customHeight="1" x14ac:dyDescent="0.3">
      <c r="A82" s="21"/>
      <c r="B82" s="48">
        <f t="shared" si="357"/>
        <v>50</v>
      </c>
      <c r="C82" s="226">
        <v>9.0699999999999985</v>
      </c>
      <c r="D82" s="358" t="s">
        <v>152</v>
      </c>
      <c r="E82" s="359"/>
      <c r="F82" s="226" t="s">
        <v>54</v>
      </c>
      <c r="G82" s="54"/>
      <c r="H82" s="55">
        <v>4799</v>
      </c>
      <c r="I82" s="55">
        <f t="shared" si="281"/>
        <v>0</v>
      </c>
      <c r="J82" s="158">
        <v>0</v>
      </c>
      <c r="K82" s="159">
        <f t="shared" si="342"/>
        <v>0</v>
      </c>
      <c r="L82" s="158">
        <v>0</v>
      </c>
      <c r="M82" s="159">
        <f t="shared" si="343"/>
        <v>0</v>
      </c>
      <c r="N82" s="158">
        <v>0</v>
      </c>
      <c r="O82" s="159">
        <f t="shared" si="48"/>
        <v>0</v>
      </c>
      <c r="P82" s="158">
        <v>0</v>
      </c>
      <c r="Q82" s="159">
        <f t="shared" si="48"/>
        <v>0</v>
      </c>
      <c r="R82" s="158">
        <v>0</v>
      </c>
      <c r="S82" s="159">
        <f t="shared" ref="S82" si="376">+IF(R82="","",+R82*$H82)</f>
        <v>0</v>
      </c>
      <c r="T82" s="158">
        <v>0</v>
      </c>
      <c r="U82" s="159">
        <f t="shared" ref="U82" si="377">+IF(T82="","",+T82*$H82)</f>
        <v>0</v>
      </c>
      <c r="V82" s="158">
        <v>0</v>
      </c>
      <c r="W82" s="159">
        <f t="shared" ref="W82" si="378">+IF(V82="","",+V82*$H82)</f>
        <v>0</v>
      </c>
      <c r="X82" s="158">
        <v>0</v>
      </c>
      <c r="Y82" s="159">
        <f t="shared" ref="Y82" si="379">+IF(X82="","",+X82*$H82)</f>
        <v>0</v>
      </c>
      <c r="Z82" s="158">
        <v>0</v>
      </c>
      <c r="AA82" s="159">
        <f t="shared" ref="AA82" si="380">+IF(Z82="","",+Z82*$H82)</f>
        <v>0</v>
      </c>
      <c r="AB82" s="158">
        <v>0</v>
      </c>
      <c r="AC82" s="159">
        <f t="shared" ref="AC82" si="381">+IF(AB82="","",+AB82*$H82)</f>
        <v>0</v>
      </c>
      <c r="AD82" s="158">
        <v>0</v>
      </c>
      <c r="AE82" s="159">
        <f t="shared" si="350"/>
        <v>0</v>
      </c>
      <c r="AF82" s="158"/>
      <c r="AG82" s="159" t="str">
        <f t="shared" si="351"/>
        <v/>
      </c>
      <c r="AH82" s="158"/>
      <c r="AI82" s="159" t="str">
        <f t="shared" si="352"/>
        <v/>
      </c>
      <c r="AJ82" s="158"/>
      <c r="AK82" s="159" t="str">
        <f t="shared" si="353"/>
        <v/>
      </c>
      <c r="AL82" s="158">
        <v>0</v>
      </c>
      <c r="AM82" s="159">
        <f t="shared" si="354"/>
        <v>0</v>
      </c>
      <c r="AN82" s="158"/>
      <c r="AO82" s="159"/>
      <c r="AP82" s="158"/>
      <c r="AQ82" s="159"/>
      <c r="AR82" s="158">
        <v>0</v>
      </c>
      <c r="AS82" s="159">
        <f t="shared" si="355"/>
        <v>0</v>
      </c>
      <c r="AT82" s="158">
        <v>0</v>
      </c>
      <c r="AU82" s="159">
        <f t="shared" si="356"/>
        <v>0</v>
      </c>
      <c r="AV82" s="135">
        <f t="shared" si="96"/>
        <v>0</v>
      </c>
      <c r="AW82" s="204">
        <f t="shared" si="18"/>
        <v>0</v>
      </c>
    </row>
    <row r="83" spans="1:61" ht="45" customHeight="1" x14ac:dyDescent="0.3">
      <c r="A83" s="21"/>
      <c r="B83" s="48">
        <f t="shared" si="357"/>
        <v>51</v>
      </c>
      <c r="C83" s="51">
        <v>9.0799999999999983</v>
      </c>
      <c r="D83" s="329" t="s">
        <v>153</v>
      </c>
      <c r="E83" s="330"/>
      <c r="F83" s="25" t="s">
        <v>54</v>
      </c>
      <c r="G83" s="54"/>
      <c r="H83" s="55">
        <v>232072</v>
      </c>
      <c r="I83" s="55">
        <f t="shared" si="281"/>
        <v>0</v>
      </c>
      <c r="J83" s="158">
        <v>0</v>
      </c>
      <c r="K83" s="159">
        <f t="shared" si="342"/>
        <v>0</v>
      </c>
      <c r="L83" s="158">
        <v>0</v>
      </c>
      <c r="M83" s="159">
        <f t="shared" si="343"/>
        <v>0</v>
      </c>
      <c r="N83" s="158">
        <v>0</v>
      </c>
      <c r="O83" s="159">
        <f t="shared" si="48"/>
        <v>0</v>
      </c>
      <c r="P83" s="158">
        <v>0</v>
      </c>
      <c r="Q83" s="159">
        <f t="shared" si="48"/>
        <v>0</v>
      </c>
      <c r="R83" s="158">
        <v>0</v>
      </c>
      <c r="S83" s="159">
        <f t="shared" ref="S83" si="382">+IF(R83="","",+R83*$H83)</f>
        <v>0</v>
      </c>
      <c r="T83" s="158">
        <v>0</v>
      </c>
      <c r="U83" s="159">
        <f t="shared" ref="U83" si="383">+IF(T83="","",+T83*$H83)</f>
        <v>0</v>
      </c>
      <c r="V83" s="158">
        <v>0</v>
      </c>
      <c r="W83" s="159">
        <f t="shared" ref="W83" si="384">+IF(V83="","",+V83*$H83)</f>
        <v>0</v>
      </c>
      <c r="X83" s="158">
        <v>0</v>
      </c>
      <c r="Y83" s="159">
        <f t="shared" ref="Y83" si="385">+IF(X83="","",+X83*$H83)</f>
        <v>0</v>
      </c>
      <c r="Z83" s="158">
        <v>0</v>
      </c>
      <c r="AA83" s="159">
        <f t="shared" ref="AA83" si="386">+IF(Z83="","",+Z83*$H83)</f>
        <v>0</v>
      </c>
      <c r="AB83" s="158">
        <v>0</v>
      </c>
      <c r="AC83" s="159">
        <f t="shared" ref="AC83" si="387">+IF(AB83="","",+AB83*$H83)</f>
        <v>0</v>
      </c>
      <c r="AD83" s="158">
        <v>0</v>
      </c>
      <c r="AE83" s="159">
        <f t="shared" si="350"/>
        <v>0</v>
      </c>
      <c r="AF83" s="158"/>
      <c r="AG83" s="159" t="str">
        <f t="shared" si="351"/>
        <v/>
      </c>
      <c r="AH83" s="158"/>
      <c r="AI83" s="159" t="str">
        <f t="shared" si="352"/>
        <v/>
      </c>
      <c r="AJ83" s="158"/>
      <c r="AK83" s="159" t="str">
        <f t="shared" si="353"/>
        <v/>
      </c>
      <c r="AL83" s="158">
        <v>0</v>
      </c>
      <c r="AM83" s="159">
        <f t="shared" si="354"/>
        <v>0</v>
      </c>
      <c r="AN83" s="158"/>
      <c r="AO83" s="159"/>
      <c r="AP83" s="158"/>
      <c r="AQ83" s="159"/>
      <c r="AR83" s="158">
        <v>0</v>
      </c>
      <c r="AS83" s="159">
        <f t="shared" si="355"/>
        <v>0</v>
      </c>
      <c r="AT83" s="158">
        <v>0</v>
      </c>
      <c r="AU83" s="159">
        <f t="shared" si="356"/>
        <v>0</v>
      </c>
      <c r="AV83" s="135">
        <f t="shared" si="96"/>
        <v>0</v>
      </c>
      <c r="AW83" s="204">
        <f t="shared" si="18"/>
        <v>0</v>
      </c>
    </row>
    <row r="84" spans="1:61" ht="45" customHeight="1" x14ac:dyDescent="0.3">
      <c r="A84" s="21"/>
      <c r="B84" s="48">
        <f t="shared" si="357"/>
        <v>52</v>
      </c>
      <c r="C84" s="25">
        <v>9.0899999999999981</v>
      </c>
      <c r="D84" s="329" t="s">
        <v>154</v>
      </c>
      <c r="E84" s="330"/>
      <c r="F84" s="25" t="s">
        <v>54</v>
      </c>
      <c r="G84" s="54"/>
      <c r="H84" s="55">
        <v>127746</v>
      </c>
      <c r="I84" s="55">
        <f t="shared" si="281"/>
        <v>0</v>
      </c>
      <c r="J84" s="158">
        <v>0</v>
      </c>
      <c r="K84" s="159">
        <f t="shared" si="342"/>
        <v>0</v>
      </c>
      <c r="L84" s="158">
        <v>0</v>
      </c>
      <c r="M84" s="159">
        <f t="shared" si="343"/>
        <v>0</v>
      </c>
      <c r="N84" s="158">
        <v>0</v>
      </c>
      <c r="O84" s="159">
        <f t="shared" si="48"/>
        <v>0</v>
      </c>
      <c r="P84" s="158">
        <v>0</v>
      </c>
      <c r="Q84" s="159">
        <f t="shared" si="48"/>
        <v>0</v>
      </c>
      <c r="R84" s="158">
        <v>0</v>
      </c>
      <c r="S84" s="159">
        <f t="shared" ref="S84" si="388">+IF(R84="","",+R84*$H84)</f>
        <v>0</v>
      </c>
      <c r="T84" s="158">
        <v>0</v>
      </c>
      <c r="U84" s="159">
        <f t="shared" ref="U84" si="389">+IF(T84="","",+T84*$H84)</f>
        <v>0</v>
      </c>
      <c r="V84" s="158">
        <v>0</v>
      </c>
      <c r="W84" s="159">
        <f t="shared" ref="W84" si="390">+IF(V84="","",+V84*$H84)</f>
        <v>0</v>
      </c>
      <c r="X84" s="158">
        <v>0</v>
      </c>
      <c r="Y84" s="159">
        <f t="shared" ref="Y84" si="391">+IF(X84="","",+X84*$H84)</f>
        <v>0</v>
      </c>
      <c r="Z84" s="158">
        <v>0</v>
      </c>
      <c r="AA84" s="159">
        <f t="shared" ref="AA84" si="392">+IF(Z84="","",+Z84*$H84)</f>
        <v>0</v>
      </c>
      <c r="AB84" s="158">
        <v>0</v>
      </c>
      <c r="AC84" s="159">
        <f t="shared" ref="AC84" si="393">+IF(AB84="","",+AB84*$H84)</f>
        <v>0</v>
      </c>
      <c r="AD84" s="158">
        <v>0</v>
      </c>
      <c r="AE84" s="159">
        <f t="shared" si="350"/>
        <v>0</v>
      </c>
      <c r="AF84" s="158"/>
      <c r="AG84" s="159" t="str">
        <f t="shared" si="351"/>
        <v/>
      </c>
      <c r="AH84" s="158"/>
      <c r="AI84" s="159" t="str">
        <f t="shared" si="352"/>
        <v/>
      </c>
      <c r="AJ84" s="158"/>
      <c r="AK84" s="159" t="str">
        <f t="shared" si="353"/>
        <v/>
      </c>
      <c r="AL84" s="158">
        <v>0</v>
      </c>
      <c r="AM84" s="159">
        <f t="shared" si="354"/>
        <v>0</v>
      </c>
      <c r="AN84" s="158"/>
      <c r="AO84" s="159"/>
      <c r="AP84" s="158"/>
      <c r="AQ84" s="159"/>
      <c r="AR84" s="158">
        <v>0</v>
      </c>
      <c r="AS84" s="159">
        <f t="shared" si="355"/>
        <v>0</v>
      </c>
      <c r="AT84" s="158">
        <v>0</v>
      </c>
      <c r="AU84" s="159">
        <f t="shared" si="356"/>
        <v>0</v>
      </c>
      <c r="AV84" s="135">
        <f t="shared" si="96"/>
        <v>0</v>
      </c>
      <c r="AW84" s="204">
        <f t="shared" si="18"/>
        <v>0</v>
      </c>
    </row>
    <row r="85" spans="1:61" ht="45" customHeight="1" x14ac:dyDescent="0.3">
      <c r="A85" s="21"/>
      <c r="B85" s="48">
        <f>+B84+1</f>
        <v>53</v>
      </c>
      <c r="C85" s="51">
        <v>9.0999999999999979</v>
      </c>
      <c r="D85" s="358" t="s">
        <v>155</v>
      </c>
      <c r="E85" s="359"/>
      <c r="F85" s="25" t="s">
        <v>54</v>
      </c>
      <c r="G85" s="54"/>
      <c r="H85" s="55">
        <v>160747</v>
      </c>
      <c r="I85" s="55">
        <f t="shared" si="281"/>
        <v>0</v>
      </c>
      <c r="J85" s="158">
        <v>0</v>
      </c>
      <c r="K85" s="159">
        <f t="shared" si="342"/>
        <v>0</v>
      </c>
      <c r="L85" s="158">
        <v>0</v>
      </c>
      <c r="M85" s="159">
        <f t="shared" si="343"/>
        <v>0</v>
      </c>
      <c r="N85" s="158">
        <v>0</v>
      </c>
      <c r="O85" s="159">
        <f t="shared" si="48"/>
        <v>0</v>
      </c>
      <c r="P85" s="158">
        <v>0</v>
      </c>
      <c r="Q85" s="159">
        <f t="shared" si="48"/>
        <v>0</v>
      </c>
      <c r="R85" s="158">
        <v>0</v>
      </c>
      <c r="S85" s="159">
        <f t="shared" ref="S85" si="394">+IF(R85="","",+R85*$H85)</f>
        <v>0</v>
      </c>
      <c r="T85" s="158">
        <v>0</v>
      </c>
      <c r="U85" s="159">
        <f t="shared" ref="U85" si="395">+IF(T85="","",+T85*$H85)</f>
        <v>0</v>
      </c>
      <c r="V85" s="158">
        <v>0</v>
      </c>
      <c r="W85" s="159">
        <f t="shared" ref="W85" si="396">+IF(V85="","",+V85*$H85)</f>
        <v>0</v>
      </c>
      <c r="X85" s="158">
        <v>0</v>
      </c>
      <c r="Y85" s="159">
        <f t="shared" ref="Y85" si="397">+IF(X85="","",+X85*$H85)</f>
        <v>0</v>
      </c>
      <c r="Z85" s="158">
        <v>0</v>
      </c>
      <c r="AA85" s="159">
        <f t="shared" ref="AA85" si="398">+IF(Z85="","",+Z85*$H85)</f>
        <v>0</v>
      </c>
      <c r="AB85" s="158">
        <v>0</v>
      </c>
      <c r="AC85" s="159">
        <f t="shared" ref="AC85" si="399">+IF(AB85="","",+AB85*$H85)</f>
        <v>0</v>
      </c>
      <c r="AD85" s="158">
        <v>0</v>
      </c>
      <c r="AE85" s="159">
        <f t="shared" si="350"/>
        <v>0</v>
      </c>
      <c r="AF85" s="158"/>
      <c r="AG85" s="159" t="str">
        <f t="shared" si="351"/>
        <v/>
      </c>
      <c r="AH85" s="158"/>
      <c r="AI85" s="159" t="str">
        <f t="shared" si="352"/>
        <v/>
      </c>
      <c r="AJ85" s="158"/>
      <c r="AK85" s="159" t="str">
        <f t="shared" si="353"/>
        <v/>
      </c>
      <c r="AL85" s="158">
        <v>0</v>
      </c>
      <c r="AM85" s="159">
        <f t="shared" si="354"/>
        <v>0</v>
      </c>
      <c r="AN85" s="158"/>
      <c r="AO85" s="159"/>
      <c r="AP85" s="158"/>
      <c r="AQ85" s="159"/>
      <c r="AR85" s="158">
        <v>0</v>
      </c>
      <c r="AS85" s="159">
        <f t="shared" si="355"/>
        <v>0</v>
      </c>
      <c r="AT85" s="158">
        <v>0</v>
      </c>
      <c r="AU85" s="159">
        <f t="shared" si="356"/>
        <v>0</v>
      </c>
      <c r="AV85" s="135">
        <f t="shared" si="96"/>
        <v>0</v>
      </c>
      <c r="AW85" s="204">
        <f t="shared" si="18"/>
        <v>0</v>
      </c>
    </row>
    <row r="86" spans="1:61" ht="24.9" customHeight="1" x14ac:dyDescent="0.3">
      <c r="A86" s="21"/>
      <c r="B86" s="48" t="s">
        <v>81</v>
      </c>
      <c r="C86" s="52">
        <v>10</v>
      </c>
      <c r="D86" s="369" t="s">
        <v>82</v>
      </c>
      <c r="E86" s="370"/>
      <c r="F86" s="336"/>
      <c r="G86" s="337"/>
      <c r="H86" s="337"/>
      <c r="I86" s="338"/>
      <c r="J86" s="158"/>
      <c r="K86" s="161"/>
      <c r="L86" s="158">
        <v>0</v>
      </c>
      <c r="M86" s="161"/>
      <c r="N86" s="158"/>
      <c r="O86" s="162"/>
      <c r="P86" s="158"/>
      <c r="Q86" s="162"/>
      <c r="R86" s="158"/>
      <c r="S86" s="162"/>
      <c r="T86" s="158"/>
      <c r="U86" s="162"/>
      <c r="V86" s="158"/>
      <c r="W86" s="162"/>
      <c r="X86" s="158"/>
      <c r="Y86" s="162"/>
      <c r="Z86" s="158"/>
      <c r="AA86" s="162"/>
      <c r="AB86" s="158"/>
      <c r="AC86" s="162"/>
      <c r="AD86" s="158"/>
      <c r="AE86" s="162"/>
      <c r="AF86" s="158"/>
      <c r="AG86" s="162"/>
      <c r="AH86" s="158"/>
      <c r="AI86" s="162"/>
      <c r="AJ86" s="158"/>
      <c r="AK86" s="162"/>
      <c r="AL86" s="158"/>
      <c r="AM86" s="162"/>
      <c r="AN86" s="158"/>
      <c r="AO86" s="162"/>
      <c r="AP86" s="158"/>
      <c r="AQ86" s="162"/>
      <c r="AR86" s="158"/>
      <c r="AS86" s="162"/>
      <c r="AT86" s="158"/>
      <c r="AU86" s="162"/>
      <c r="AV86" s="135"/>
      <c r="AW86" s="121"/>
    </row>
    <row r="87" spans="1:61" s="20" customFormat="1" ht="39.9" customHeight="1" x14ac:dyDescent="0.3">
      <c r="A87" s="21">
        <v>1</v>
      </c>
      <c r="B87" s="48">
        <f>+B85+1</f>
        <v>54</v>
      </c>
      <c r="C87" s="51" t="s">
        <v>83</v>
      </c>
      <c r="D87" s="367" t="s">
        <v>313</v>
      </c>
      <c r="E87" s="368"/>
      <c r="F87" s="25" t="s">
        <v>10</v>
      </c>
      <c r="G87" s="54"/>
      <c r="H87" s="55">
        <v>126267</v>
      </c>
      <c r="I87" s="55">
        <f t="shared" si="281"/>
        <v>0</v>
      </c>
      <c r="J87" s="158">
        <v>151.20000000000002</v>
      </c>
      <c r="K87" s="159">
        <f t="shared" ref="K87:K103" si="400">+IF(J87="","",+J87*$H87)</f>
        <v>19091570.400000002</v>
      </c>
      <c r="L87" s="158">
        <v>161.28000000000003</v>
      </c>
      <c r="M87" s="159">
        <f t="shared" ref="M87:M103" si="401">+IF(L87="","",+L87*$H87)</f>
        <v>20364341.760000005</v>
      </c>
      <c r="N87" s="158">
        <v>91.800000000000011</v>
      </c>
      <c r="O87" s="159">
        <f t="shared" si="48"/>
        <v>11591310.600000001</v>
      </c>
      <c r="P87" s="158">
        <v>86.4</v>
      </c>
      <c r="Q87" s="159">
        <f t="shared" si="48"/>
        <v>10909468.800000001</v>
      </c>
      <c r="R87" s="158">
        <v>48.6</v>
      </c>
      <c r="S87" s="159">
        <f t="shared" ref="S87" si="402">+IF(R87="","",+R87*$H87)</f>
        <v>6136576.2000000002</v>
      </c>
      <c r="T87" s="158">
        <v>50.400000000000006</v>
      </c>
      <c r="U87" s="159">
        <f t="shared" ref="U87" si="403">+IF(T87="","",+T87*$H87)</f>
        <v>6363856.8000000007</v>
      </c>
      <c r="V87" s="158">
        <v>159.60000000000002</v>
      </c>
      <c r="W87" s="159">
        <f t="shared" ref="W87" si="404">+IF(V87="","",+V87*$H87)</f>
        <v>20152213.200000003</v>
      </c>
      <c r="X87" s="158">
        <v>151.20000000000002</v>
      </c>
      <c r="Y87" s="159">
        <f t="shared" ref="Y87" si="405">+IF(X87="","",+X87*$H87)</f>
        <v>19091570.400000002</v>
      </c>
      <c r="Z87" s="158">
        <v>120.4</v>
      </c>
      <c r="AA87" s="159">
        <f t="shared" ref="AA87" si="406">+IF(Z87="","",+Z87*$H87)</f>
        <v>15202546.800000001</v>
      </c>
      <c r="AB87" s="158">
        <v>270</v>
      </c>
      <c r="AC87" s="159">
        <f t="shared" ref="AC87" si="407">+IF(AB87="","",+AB87*$H87)</f>
        <v>34092090</v>
      </c>
      <c r="AD87" s="158">
        <v>205.43999999999997</v>
      </c>
      <c r="AE87" s="159">
        <f t="shared" ref="AE87:AE108" si="408">+IF(AD87="","",+AD87*$H87)</f>
        <v>25940292.479999997</v>
      </c>
      <c r="AF87" s="158"/>
      <c r="AG87" s="159" t="str">
        <f t="shared" ref="AG87:AG108" si="409">+IF(AF87="","",+AF87*$H87)</f>
        <v/>
      </c>
      <c r="AH87" s="158"/>
      <c r="AI87" s="159" t="str">
        <f t="shared" ref="AI87:AI108" si="410">+IF(AH87="","",+AH87*$H87)</f>
        <v/>
      </c>
      <c r="AJ87" s="158"/>
      <c r="AK87" s="159" t="str">
        <f t="shared" ref="AK87:AK108" si="411">+IF(AJ87="","",+AJ87*$H87)</f>
        <v/>
      </c>
      <c r="AL87" s="158">
        <v>148.5</v>
      </c>
      <c r="AM87" s="159">
        <f t="shared" ref="AM87:AM108" si="412">+IF(AL87="","",+AL87*$H87)</f>
        <v>18750649.5</v>
      </c>
      <c r="AN87" s="158"/>
      <c r="AO87" s="159"/>
      <c r="AP87" s="158"/>
      <c r="AQ87" s="159"/>
      <c r="AR87" s="158">
        <v>85.5</v>
      </c>
      <c r="AS87" s="159">
        <f t="shared" ref="AS87:AS108" si="413">+IF(AR87="","",+AR87*$H87)</f>
        <v>10795828.5</v>
      </c>
      <c r="AT87" s="158">
        <v>78</v>
      </c>
      <c r="AU87" s="159">
        <f t="shared" ref="AU87:AU108" si="414">+IF(AT87="","",+AT87*$H87)</f>
        <v>9848826</v>
      </c>
      <c r="AV87" s="135">
        <f t="shared" si="96"/>
        <v>1808.3200000000002</v>
      </c>
      <c r="AW87" s="204">
        <f t="shared" si="18"/>
        <v>228331141.44000003</v>
      </c>
      <c r="AZ87" s="68"/>
      <c r="BI87" s="79"/>
    </row>
    <row r="88" spans="1:61" s="20" customFormat="1" ht="39" customHeight="1" x14ac:dyDescent="0.3">
      <c r="A88" s="21">
        <f>+A87+1</f>
        <v>2</v>
      </c>
      <c r="B88" s="48">
        <f t="shared" si="357"/>
        <v>55</v>
      </c>
      <c r="C88" s="51" t="s">
        <v>84</v>
      </c>
      <c r="D88" s="367" t="s">
        <v>314</v>
      </c>
      <c r="E88" s="368"/>
      <c r="F88" s="25" t="s">
        <v>10</v>
      </c>
      <c r="G88" s="54"/>
      <c r="H88" s="55">
        <v>129709</v>
      </c>
      <c r="I88" s="55">
        <f t="shared" si="281"/>
        <v>0</v>
      </c>
      <c r="J88" s="158">
        <v>56.699999999999996</v>
      </c>
      <c r="K88" s="159">
        <f t="shared" si="400"/>
        <v>7354500.2999999998</v>
      </c>
      <c r="L88" s="158">
        <v>60.480000000000004</v>
      </c>
      <c r="M88" s="159">
        <f t="shared" si="401"/>
        <v>7844800.3200000003</v>
      </c>
      <c r="N88" s="158">
        <v>0</v>
      </c>
      <c r="O88" s="159">
        <f t="shared" si="48"/>
        <v>0</v>
      </c>
      <c r="P88" s="158">
        <v>0</v>
      </c>
      <c r="Q88" s="159">
        <f t="shared" si="48"/>
        <v>0</v>
      </c>
      <c r="R88" s="158">
        <v>0</v>
      </c>
      <c r="S88" s="159">
        <f t="shared" ref="S88" si="415">+IF(R88="","",+R88*$H88)</f>
        <v>0</v>
      </c>
      <c r="T88" s="158">
        <v>0</v>
      </c>
      <c r="U88" s="159">
        <f t="shared" ref="U88" si="416">+IF(T88="","",+T88*$H88)</f>
        <v>0</v>
      </c>
      <c r="V88" s="158">
        <v>59.849999999999994</v>
      </c>
      <c r="W88" s="159">
        <f t="shared" ref="W88" si="417">+IF(V88="","",+V88*$H88)</f>
        <v>7763083.6499999994</v>
      </c>
      <c r="X88" s="158">
        <v>56.699999999999996</v>
      </c>
      <c r="Y88" s="159">
        <f t="shared" ref="Y88" si="418">+IF(X88="","",+X88*$H88)</f>
        <v>7354500.2999999998</v>
      </c>
      <c r="Z88" s="158">
        <v>60.2</v>
      </c>
      <c r="AA88" s="159">
        <f t="shared" ref="AA88" si="419">+IF(Z88="","",+Z88*$H88)</f>
        <v>7808481.8000000007</v>
      </c>
      <c r="AB88" s="158">
        <v>135</v>
      </c>
      <c r="AC88" s="159">
        <f t="shared" ref="AC88" si="420">+IF(AB88="","",+AB88*$H88)</f>
        <v>17510715</v>
      </c>
      <c r="AD88" s="158">
        <v>205.43999999999997</v>
      </c>
      <c r="AE88" s="159">
        <f t="shared" si="408"/>
        <v>26647416.959999997</v>
      </c>
      <c r="AF88" s="158"/>
      <c r="AG88" s="159" t="str">
        <f t="shared" si="409"/>
        <v/>
      </c>
      <c r="AH88" s="158"/>
      <c r="AI88" s="159" t="str">
        <f t="shared" si="410"/>
        <v/>
      </c>
      <c r="AJ88" s="158"/>
      <c r="AK88" s="159" t="str">
        <f t="shared" si="411"/>
        <v/>
      </c>
      <c r="AL88" s="158">
        <v>89.1</v>
      </c>
      <c r="AM88" s="159">
        <f t="shared" si="412"/>
        <v>11557071.899999999</v>
      </c>
      <c r="AN88" s="158"/>
      <c r="AO88" s="159"/>
      <c r="AP88" s="158"/>
      <c r="AQ88" s="159"/>
      <c r="AR88" s="158">
        <v>51.3</v>
      </c>
      <c r="AS88" s="159">
        <f t="shared" si="413"/>
        <v>6654071.6999999993</v>
      </c>
      <c r="AT88" s="158">
        <v>46.8</v>
      </c>
      <c r="AU88" s="159">
        <f t="shared" si="414"/>
        <v>6070381.1999999993</v>
      </c>
      <c r="AV88" s="135">
        <f t="shared" si="96"/>
        <v>821.56999999999994</v>
      </c>
      <c r="AW88" s="204">
        <f t="shared" si="18"/>
        <v>106565023.13</v>
      </c>
      <c r="AZ88" s="68"/>
      <c r="BI88" s="79"/>
    </row>
    <row r="89" spans="1:61" s="20" customFormat="1" ht="30" customHeight="1" x14ac:dyDescent="0.3">
      <c r="A89" s="178">
        <f t="shared" ref="A89:A152" si="421">+A88+1</f>
        <v>3</v>
      </c>
      <c r="B89" s="48">
        <f t="shared" si="357"/>
        <v>56</v>
      </c>
      <c r="C89" s="51" t="s">
        <v>85</v>
      </c>
      <c r="D89" s="358" t="s">
        <v>156</v>
      </c>
      <c r="E89" s="359"/>
      <c r="F89" s="226" t="s">
        <v>10</v>
      </c>
      <c r="G89" s="229"/>
      <c r="H89" s="225">
        <v>592875</v>
      </c>
      <c r="I89" s="225">
        <f t="shared" si="281"/>
        <v>0</v>
      </c>
      <c r="J89" s="158">
        <v>0</v>
      </c>
      <c r="K89" s="159">
        <f t="shared" si="400"/>
        <v>0</v>
      </c>
      <c r="L89" s="158">
        <v>0</v>
      </c>
      <c r="M89" s="159">
        <f t="shared" si="401"/>
        <v>0</v>
      </c>
      <c r="N89" s="158">
        <v>0</v>
      </c>
      <c r="O89" s="159">
        <f t="shared" si="48"/>
        <v>0</v>
      </c>
      <c r="P89" s="158">
        <v>0</v>
      </c>
      <c r="Q89" s="159">
        <f t="shared" si="48"/>
        <v>0</v>
      </c>
      <c r="R89" s="158">
        <v>0</v>
      </c>
      <c r="S89" s="159">
        <f t="shared" ref="S89" si="422">+IF(R89="","",+R89*$H89)</f>
        <v>0</v>
      </c>
      <c r="T89" s="158">
        <v>0</v>
      </c>
      <c r="U89" s="159">
        <f t="shared" ref="U89" si="423">+IF(T89="","",+T89*$H89)</f>
        <v>0</v>
      </c>
      <c r="V89" s="158">
        <v>0</v>
      </c>
      <c r="W89" s="159">
        <f t="shared" ref="W89" si="424">+IF(V89="","",+V89*$H89)</f>
        <v>0</v>
      </c>
      <c r="X89" s="158">
        <v>0</v>
      </c>
      <c r="Y89" s="159">
        <f t="shared" ref="Y89" si="425">+IF(X89="","",+X89*$H89)</f>
        <v>0</v>
      </c>
      <c r="Z89" s="158">
        <v>0</v>
      </c>
      <c r="AA89" s="159">
        <f t="shared" ref="AA89" si="426">+IF(Z89="","",+Z89*$H89)</f>
        <v>0</v>
      </c>
      <c r="AB89" s="158">
        <v>0</v>
      </c>
      <c r="AC89" s="159">
        <f t="shared" ref="AC89" si="427">+IF(AB89="","",+AB89*$H89)</f>
        <v>0</v>
      </c>
      <c r="AD89" s="158">
        <v>0</v>
      </c>
      <c r="AE89" s="159">
        <f t="shared" si="408"/>
        <v>0</v>
      </c>
      <c r="AF89" s="158"/>
      <c r="AG89" s="159" t="str">
        <f t="shared" si="409"/>
        <v/>
      </c>
      <c r="AH89" s="158"/>
      <c r="AI89" s="159" t="str">
        <f t="shared" si="410"/>
        <v/>
      </c>
      <c r="AJ89" s="158"/>
      <c r="AK89" s="159" t="str">
        <f t="shared" si="411"/>
        <v/>
      </c>
      <c r="AL89" s="158">
        <v>0</v>
      </c>
      <c r="AM89" s="159">
        <f t="shared" si="412"/>
        <v>0</v>
      </c>
      <c r="AN89" s="158"/>
      <c r="AO89" s="159"/>
      <c r="AP89" s="158"/>
      <c r="AQ89" s="159"/>
      <c r="AR89" s="158">
        <v>0</v>
      </c>
      <c r="AS89" s="159">
        <f t="shared" si="413"/>
        <v>0</v>
      </c>
      <c r="AT89" s="158">
        <v>0</v>
      </c>
      <c r="AU89" s="159">
        <f t="shared" si="414"/>
        <v>0</v>
      </c>
      <c r="AV89" s="135">
        <f t="shared" si="96"/>
        <v>0</v>
      </c>
      <c r="AW89" s="204">
        <f t="shared" si="18"/>
        <v>0</v>
      </c>
      <c r="AZ89" s="68"/>
      <c r="BI89" s="79"/>
    </row>
    <row r="90" spans="1:61" s="20" customFormat="1" ht="45.9" customHeight="1" x14ac:dyDescent="0.3">
      <c r="A90" s="178">
        <f t="shared" si="421"/>
        <v>4</v>
      </c>
      <c r="B90" s="48">
        <f t="shared" si="357"/>
        <v>57</v>
      </c>
      <c r="C90" s="51" t="s">
        <v>86</v>
      </c>
      <c r="D90" s="358" t="s">
        <v>157</v>
      </c>
      <c r="E90" s="359"/>
      <c r="F90" s="226" t="s">
        <v>10</v>
      </c>
      <c r="G90" s="229"/>
      <c r="H90" s="225">
        <v>107660</v>
      </c>
      <c r="I90" s="225">
        <f t="shared" si="281"/>
        <v>0</v>
      </c>
      <c r="J90" s="158">
        <v>151.20000000000002</v>
      </c>
      <c r="K90" s="159">
        <f t="shared" si="400"/>
        <v>16278192.000000002</v>
      </c>
      <c r="L90" s="158">
        <v>161.28000000000003</v>
      </c>
      <c r="M90" s="159">
        <f t="shared" si="401"/>
        <v>17363404.800000004</v>
      </c>
      <c r="N90" s="158">
        <v>183.60000000000002</v>
      </c>
      <c r="O90" s="159">
        <f t="shared" si="48"/>
        <v>19766376.000000004</v>
      </c>
      <c r="P90" s="158">
        <v>172.8</v>
      </c>
      <c r="Q90" s="159">
        <f t="shared" si="48"/>
        <v>18603648</v>
      </c>
      <c r="R90" s="158">
        <v>97.2</v>
      </c>
      <c r="S90" s="159">
        <f t="shared" ref="S90" si="428">+IF(R90="","",+R90*$H90)</f>
        <v>10464552</v>
      </c>
      <c r="T90" s="158">
        <v>100.80000000000001</v>
      </c>
      <c r="U90" s="159">
        <f t="shared" ref="U90" si="429">+IF(T90="","",+T90*$H90)</f>
        <v>10852128.000000002</v>
      </c>
      <c r="V90" s="158">
        <v>119.69999999999999</v>
      </c>
      <c r="W90" s="159">
        <f t="shared" ref="W90" si="430">+IF(V90="","",+V90*$H90)</f>
        <v>12886901.999999998</v>
      </c>
      <c r="X90" s="158">
        <v>113.39999999999999</v>
      </c>
      <c r="Y90" s="159">
        <f t="shared" ref="Y90" si="431">+IF(X90="","",+X90*$H90)</f>
        <v>12208644</v>
      </c>
      <c r="Z90" s="158">
        <v>240.8</v>
      </c>
      <c r="AA90" s="159">
        <f t="shared" ref="AA90" si="432">+IF(Z90="","",+Z90*$H90)</f>
        <v>25924528</v>
      </c>
      <c r="AB90" s="158">
        <v>360</v>
      </c>
      <c r="AC90" s="159">
        <f t="shared" ref="AC90" si="433">+IF(AB90="","",+AB90*$H90)</f>
        <v>38757600</v>
      </c>
      <c r="AD90" s="158">
        <v>410.87999999999994</v>
      </c>
      <c r="AE90" s="159">
        <f t="shared" si="408"/>
        <v>44235340.799999997</v>
      </c>
      <c r="AF90" s="158"/>
      <c r="AG90" s="159" t="str">
        <f t="shared" si="409"/>
        <v/>
      </c>
      <c r="AH90" s="158"/>
      <c r="AI90" s="159" t="str">
        <f t="shared" si="410"/>
        <v/>
      </c>
      <c r="AJ90" s="158"/>
      <c r="AK90" s="159" t="str">
        <f t="shared" si="411"/>
        <v/>
      </c>
      <c r="AL90" s="158">
        <v>237.60000000000002</v>
      </c>
      <c r="AM90" s="159">
        <f t="shared" si="412"/>
        <v>25580016.000000004</v>
      </c>
      <c r="AN90" s="158"/>
      <c r="AO90" s="159"/>
      <c r="AP90" s="158"/>
      <c r="AQ90" s="159"/>
      <c r="AR90" s="158">
        <v>136.80000000000001</v>
      </c>
      <c r="AS90" s="159">
        <f t="shared" si="413"/>
        <v>14727888.000000002</v>
      </c>
      <c r="AT90" s="158">
        <v>124.80000000000001</v>
      </c>
      <c r="AU90" s="159">
        <f t="shared" si="414"/>
        <v>13435968.000000002</v>
      </c>
      <c r="AV90" s="135">
        <f t="shared" si="96"/>
        <v>2610.86</v>
      </c>
      <c r="AW90" s="204">
        <f t="shared" si="18"/>
        <v>281085187.60000002</v>
      </c>
      <c r="AZ90" s="68"/>
      <c r="BI90" s="79"/>
    </row>
    <row r="91" spans="1:61" s="20" customFormat="1" ht="30" customHeight="1" x14ac:dyDescent="0.3">
      <c r="A91" s="178">
        <f t="shared" si="421"/>
        <v>5</v>
      </c>
      <c r="B91" s="48">
        <f t="shared" si="357"/>
        <v>58</v>
      </c>
      <c r="C91" s="51" t="s">
        <v>87</v>
      </c>
      <c r="D91" s="358" t="s">
        <v>158</v>
      </c>
      <c r="E91" s="359"/>
      <c r="F91" s="226" t="s">
        <v>52</v>
      </c>
      <c r="G91" s="229"/>
      <c r="H91" s="225">
        <v>4260</v>
      </c>
      <c r="I91" s="225">
        <f t="shared" si="281"/>
        <v>0</v>
      </c>
      <c r="J91" s="158">
        <v>0</v>
      </c>
      <c r="K91" s="159">
        <f t="shared" si="400"/>
        <v>0</v>
      </c>
      <c r="L91" s="158">
        <v>0</v>
      </c>
      <c r="M91" s="159">
        <f t="shared" si="401"/>
        <v>0</v>
      </c>
      <c r="N91" s="158">
        <v>1554.042857142857</v>
      </c>
      <c r="O91" s="159">
        <f t="shared" si="48"/>
        <v>6620222.5714285709</v>
      </c>
      <c r="P91" s="158">
        <v>1462.6285714285711</v>
      </c>
      <c r="Q91" s="159">
        <f t="shared" si="48"/>
        <v>6230797.7142857127</v>
      </c>
      <c r="R91" s="158">
        <v>822.7285714285714</v>
      </c>
      <c r="S91" s="159">
        <f t="shared" ref="S91" si="434">+IF(R91="","",+R91*$H91)</f>
        <v>3504823.7142857141</v>
      </c>
      <c r="T91" s="158">
        <v>853.19999999999993</v>
      </c>
      <c r="U91" s="159">
        <f t="shared" ref="U91" si="435">+IF(T91="","",+T91*$H91)</f>
        <v>3634631.9999999995</v>
      </c>
      <c r="V91" s="158">
        <v>0</v>
      </c>
      <c r="W91" s="159">
        <f t="shared" ref="W91" si="436">+IF(V91="","",+V91*$H91)</f>
        <v>0</v>
      </c>
      <c r="X91" s="158">
        <v>0</v>
      </c>
      <c r="Y91" s="159">
        <f t="shared" ref="Y91" si="437">+IF(X91="","",+X91*$H91)</f>
        <v>0</v>
      </c>
      <c r="Z91" s="158">
        <v>0</v>
      </c>
      <c r="AA91" s="159">
        <f t="shared" ref="AA91" si="438">+IF(Z91="","",+Z91*$H91)</f>
        <v>0</v>
      </c>
      <c r="AB91" s="158">
        <v>0</v>
      </c>
      <c r="AC91" s="159">
        <f t="shared" ref="AC91" si="439">+IF(AB91="","",+AB91*$H91)</f>
        <v>0</v>
      </c>
      <c r="AD91" s="158">
        <v>0</v>
      </c>
      <c r="AE91" s="159">
        <f t="shared" si="408"/>
        <v>0</v>
      </c>
      <c r="AF91" s="158"/>
      <c r="AG91" s="159" t="str">
        <f t="shared" si="409"/>
        <v/>
      </c>
      <c r="AH91" s="158"/>
      <c r="AI91" s="159" t="str">
        <f t="shared" si="410"/>
        <v/>
      </c>
      <c r="AJ91" s="158"/>
      <c r="AK91" s="159" t="str">
        <f t="shared" si="411"/>
        <v/>
      </c>
      <c r="AL91" s="158">
        <v>0</v>
      </c>
      <c r="AM91" s="159">
        <f t="shared" si="412"/>
        <v>0</v>
      </c>
      <c r="AN91" s="158"/>
      <c r="AO91" s="159"/>
      <c r="AP91" s="158"/>
      <c r="AQ91" s="159"/>
      <c r="AR91" s="158">
        <v>0</v>
      </c>
      <c r="AS91" s="159">
        <f t="shared" si="413"/>
        <v>0</v>
      </c>
      <c r="AT91" s="158">
        <v>0</v>
      </c>
      <c r="AU91" s="159">
        <f t="shared" si="414"/>
        <v>0</v>
      </c>
      <c r="AV91" s="135">
        <f t="shared" si="96"/>
        <v>4692.5999999999995</v>
      </c>
      <c r="AW91" s="204">
        <f t="shared" ref="AW91:AW154" si="440">+K91+M91+O91+Q91+S91+U91+W91+Y91+AA91+AC91+AE91+AM91+AS91+AU91</f>
        <v>19990475.999999996</v>
      </c>
      <c r="AZ91" s="68"/>
      <c r="BI91" s="79"/>
    </row>
    <row r="92" spans="1:61" s="20" customFormat="1" ht="24.9" customHeight="1" x14ac:dyDescent="0.3">
      <c r="A92" s="178">
        <f t="shared" si="421"/>
        <v>6</v>
      </c>
      <c r="B92" s="48">
        <f t="shared" si="357"/>
        <v>59</v>
      </c>
      <c r="C92" s="51" t="s">
        <v>88</v>
      </c>
      <c r="D92" s="358" t="s">
        <v>65</v>
      </c>
      <c r="E92" s="359"/>
      <c r="F92" s="226" t="s">
        <v>52</v>
      </c>
      <c r="G92" s="229"/>
      <c r="H92" s="225">
        <v>4510</v>
      </c>
      <c r="I92" s="225">
        <f t="shared" si="281"/>
        <v>0</v>
      </c>
      <c r="J92" s="158">
        <v>0</v>
      </c>
      <c r="K92" s="159">
        <f t="shared" si="400"/>
        <v>0</v>
      </c>
      <c r="L92" s="158">
        <v>0</v>
      </c>
      <c r="M92" s="159">
        <f t="shared" si="401"/>
        <v>0</v>
      </c>
      <c r="N92" s="158">
        <v>675.38571428571436</v>
      </c>
      <c r="O92" s="159">
        <f t="shared" si="48"/>
        <v>3045989.5714285718</v>
      </c>
      <c r="P92" s="158">
        <v>635.65714285714284</v>
      </c>
      <c r="Q92" s="159">
        <f t="shared" si="48"/>
        <v>2866813.7142857141</v>
      </c>
      <c r="R92" s="158">
        <v>357.55714285714288</v>
      </c>
      <c r="S92" s="159">
        <f t="shared" ref="S92" si="441">+IF(R92="","",+R92*$H92)</f>
        <v>1612582.7142857143</v>
      </c>
      <c r="T92" s="158">
        <v>370.8</v>
      </c>
      <c r="U92" s="159">
        <f t="shared" ref="U92" si="442">+IF(T92="","",+T92*$H92)</f>
        <v>1672308</v>
      </c>
      <c r="V92" s="158">
        <v>0</v>
      </c>
      <c r="W92" s="159">
        <f t="shared" ref="W92" si="443">+IF(V92="","",+V92*$H92)</f>
        <v>0</v>
      </c>
      <c r="X92" s="158">
        <v>0</v>
      </c>
      <c r="Y92" s="159">
        <f t="shared" ref="Y92" si="444">+IF(X92="","",+X92*$H92)</f>
        <v>0</v>
      </c>
      <c r="Z92" s="158">
        <v>0</v>
      </c>
      <c r="AA92" s="159">
        <f t="shared" ref="AA92" si="445">+IF(Z92="","",+Z92*$H92)</f>
        <v>0</v>
      </c>
      <c r="AB92" s="158">
        <v>0</v>
      </c>
      <c r="AC92" s="159">
        <f t="shared" ref="AC92" si="446">+IF(AB92="","",+AB92*$H92)</f>
        <v>0</v>
      </c>
      <c r="AD92" s="158">
        <v>0</v>
      </c>
      <c r="AE92" s="159">
        <f t="shared" si="408"/>
        <v>0</v>
      </c>
      <c r="AF92" s="158"/>
      <c r="AG92" s="159" t="str">
        <f t="shared" si="409"/>
        <v/>
      </c>
      <c r="AH92" s="158"/>
      <c r="AI92" s="159" t="str">
        <f t="shared" si="410"/>
        <v/>
      </c>
      <c r="AJ92" s="158"/>
      <c r="AK92" s="159" t="str">
        <f t="shared" si="411"/>
        <v/>
      </c>
      <c r="AL92" s="158">
        <v>0</v>
      </c>
      <c r="AM92" s="159">
        <f t="shared" si="412"/>
        <v>0</v>
      </c>
      <c r="AN92" s="158"/>
      <c r="AO92" s="159"/>
      <c r="AP92" s="158"/>
      <c r="AQ92" s="159"/>
      <c r="AR92" s="158">
        <v>0</v>
      </c>
      <c r="AS92" s="159">
        <f t="shared" si="413"/>
        <v>0</v>
      </c>
      <c r="AT92" s="158">
        <v>0</v>
      </c>
      <c r="AU92" s="159">
        <f t="shared" si="414"/>
        <v>0</v>
      </c>
      <c r="AV92" s="135">
        <f t="shared" si="96"/>
        <v>2039.4</v>
      </c>
      <c r="AW92" s="204">
        <f t="shared" si="440"/>
        <v>9197694</v>
      </c>
      <c r="AZ92" s="68"/>
      <c r="BI92" s="79"/>
    </row>
    <row r="93" spans="1:61" s="20" customFormat="1" ht="30" customHeight="1" x14ac:dyDescent="0.3">
      <c r="A93" s="178">
        <f t="shared" si="421"/>
        <v>7</v>
      </c>
      <c r="B93" s="48">
        <f t="shared" si="357"/>
        <v>60</v>
      </c>
      <c r="C93" s="51" t="s">
        <v>89</v>
      </c>
      <c r="D93" s="358" t="s">
        <v>64</v>
      </c>
      <c r="E93" s="359"/>
      <c r="F93" s="226" t="s">
        <v>49</v>
      </c>
      <c r="G93" s="229"/>
      <c r="H93" s="225">
        <v>16640</v>
      </c>
      <c r="I93" s="225">
        <f t="shared" si="281"/>
        <v>0</v>
      </c>
      <c r="J93" s="158">
        <v>0</v>
      </c>
      <c r="K93" s="159">
        <f t="shared" si="400"/>
        <v>0</v>
      </c>
      <c r="L93" s="158">
        <v>0</v>
      </c>
      <c r="M93" s="159">
        <f t="shared" si="401"/>
        <v>0</v>
      </c>
      <c r="N93" s="158">
        <v>255</v>
      </c>
      <c r="O93" s="159">
        <f t="shared" si="48"/>
        <v>4243200</v>
      </c>
      <c r="P93" s="158">
        <v>240</v>
      </c>
      <c r="Q93" s="159">
        <f t="shared" si="48"/>
        <v>3993600</v>
      </c>
      <c r="R93" s="158">
        <v>135</v>
      </c>
      <c r="S93" s="159">
        <f t="shared" ref="S93" si="447">+IF(R93="","",+R93*$H93)</f>
        <v>2246400</v>
      </c>
      <c r="T93" s="158">
        <v>140</v>
      </c>
      <c r="U93" s="159">
        <f t="shared" ref="U93" si="448">+IF(T93="","",+T93*$H93)</f>
        <v>2329600</v>
      </c>
      <c r="V93" s="158">
        <v>0</v>
      </c>
      <c r="W93" s="159">
        <f t="shared" ref="W93" si="449">+IF(V93="","",+V93*$H93)</f>
        <v>0</v>
      </c>
      <c r="X93" s="158">
        <v>0</v>
      </c>
      <c r="Y93" s="159">
        <f t="shared" ref="Y93" si="450">+IF(X93="","",+X93*$H93)</f>
        <v>0</v>
      </c>
      <c r="Z93" s="158">
        <v>0</v>
      </c>
      <c r="AA93" s="159">
        <f t="shared" ref="AA93" si="451">+IF(Z93="","",+Z93*$H93)</f>
        <v>0</v>
      </c>
      <c r="AB93" s="158">
        <v>0</v>
      </c>
      <c r="AC93" s="159">
        <f t="shared" ref="AC93" si="452">+IF(AB93="","",+AB93*$H93)</f>
        <v>0</v>
      </c>
      <c r="AD93" s="158">
        <v>0</v>
      </c>
      <c r="AE93" s="159">
        <f t="shared" si="408"/>
        <v>0</v>
      </c>
      <c r="AF93" s="158"/>
      <c r="AG93" s="159" t="str">
        <f t="shared" si="409"/>
        <v/>
      </c>
      <c r="AH93" s="158"/>
      <c r="AI93" s="159" t="str">
        <f t="shared" si="410"/>
        <v/>
      </c>
      <c r="AJ93" s="158"/>
      <c r="AK93" s="159" t="str">
        <f t="shared" si="411"/>
        <v/>
      </c>
      <c r="AL93" s="158">
        <v>0</v>
      </c>
      <c r="AM93" s="159">
        <f t="shared" si="412"/>
        <v>0</v>
      </c>
      <c r="AN93" s="158"/>
      <c r="AO93" s="159"/>
      <c r="AP93" s="158"/>
      <c r="AQ93" s="159"/>
      <c r="AR93" s="158">
        <v>0</v>
      </c>
      <c r="AS93" s="159">
        <f t="shared" si="413"/>
        <v>0</v>
      </c>
      <c r="AT93" s="158">
        <v>0</v>
      </c>
      <c r="AU93" s="159">
        <f t="shared" si="414"/>
        <v>0</v>
      </c>
      <c r="AV93" s="135">
        <f t="shared" si="96"/>
        <v>770</v>
      </c>
      <c r="AW93" s="204">
        <f t="shared" si="440"/>
        <v>12812800</v>
      </c>
      <c r="AZ93" s="68"/>
      <c r="BI93" s="79"/>
    </row>
    <row r="94" spans="1:61" s="20" customFormat="1" ht="30" customHeight="1" x14ac:dyDescent="0.3">
      <c r="A94" s="178">
        <f t="shared" si="421"/>
        <v>8</v>
      </c>
      <c r="B94" s="48">
        <f>+B93+1</f>
        <v>61</v>
      </c>
      <c r="C94" s="51" t="s">
        <v>90</v>
      </c>
      <c r="D94" s="358" t="s">
        <v>159</v>
      </c>
      <c r="E94" s="359"/>
      <c r="F94" s="226" t="s">
        <v>54</v>
      </c>
      <c r="G94" s="229"/>
      <c r="H94" s="225">
        <v>1875596</v>
      </c>
      <c r="I94" s="225">
        <f t="shared" ref="I94" si="453">+ROUND(H94*G94,0)</f>
        <v>0</v>
      </c>
      <c r="J94" s="158">
        <v>2</v>
      </c>
      <c r="K94" s="159">
        <f t="shared" si="400"/>
        <v>3751192</v>
      </c>
      <c r="L94" s="158">
        <v>1</v>
      </c>
      <c r="M94" s="159">
        <f t="shared" si="401"/>
        <v>1875596</v>
      </c>
      <c r="N94" s="158">
        <v>2</v>
      </c>
      <c r="O94" s="159">
        <f t="shared" si="48"/>
        <v>3751192</v>
      </c>
      <c r="P94" s="158">
        <v>0</v>
      </c>
      <c r="Q94" s="159">
        <f t="shared" si="48"/>
        <v>0</v>
      </c>
      <c r="R94" s="158">
        <v>1</v>
      </c>
      <c r="S94" s="159">
        <f t="shared" ref="S94" si="454">+IF(R94="","",+R94*$H94)</f>
        <v>1875596</v>
      </c>
      <c r="T94" s="158">
        <v>2</v>
      </c>
      <c r="U94" s="159">
        <f t="shared" ref="U94" si="455">+IF(T94="","",+T94*$H94)</f>
        <v>3751192</v>
      </c>
      <c r="V94" s="158">
        <v>2</v>
      </c>
      <c r="W94" s="159">
        <f t="shared" ref="W94" si="456">+IF(V94="","",+V94*$H94)</f>
        <v>3751192</v>
      </c>
      <c r="X94" s="158">
        <v>0</v>
      </c>
      <c r="Y94" s="159">
        <f t="shared" ref="Y94" si="457">+IF(X94="","",+X94*$H94)</f>
        <v>0</v>
      </c>
      <c r="Z94" s="158">
        <v>2</v>
      </c>
      <c r="AA94" s="159">
        <f t="shared" ref="AA94" si="458">+IF(Z94="","",+Z94*$H94)</f>
        <v>3751192</v>
      </c>
      <c r="AB94" s="158">
        <v>1</v>
      </c>
      <c r="AC94" s="159">
        <f t="shared" ref="AC94" si="459">+IF(AB94="","",+AB94*$H94)</f>
        <v>1875596</v>
      </c>
      <c r="AD94" s="158">
        <v>0</v>
      </c>
      <c r="AE94" s="159">
        <f t="shared" si="408"/>
        <v>0</v>
      </c>
      <c r="AF94" s="158"/>
      <c r="AG94" s="159" t="str">
        <f t="shared" si="409"/>
        <v/>
      </c>
      <c r="AH94" s="158"/>
      <c r="AI94" s="159" t="str">
        <f t="shared" si="410"/>
        <v/>
      </c>
      <c r="AJ94" s="158"/>
      <c r="AK94" s="159" t="str">
        <f t="shared" si="411"/>
        <v/>
      </c>
      <c r="AL94" s="158">
        <v>2</v>
      </c>
      <c r="AM94" s="159">
        <f t="shared" si="412"/>
        <v>3751192</v>
      </c>
      <c r="AN94" s="158"/>
      <c r="AO94" s="159"/>
      <c r="AP94" s="158"/>
      <c r="AQ94" s="159"/>
      <c r="AR94" s="158">
        <v>0</v>
      </c>
      <c r="AS94" s="159">
        <f t="shared" si="413"/>
        <v>0</v>
      </c>
      <c r="AT94" s="158">
        <v>0</v>
      </c>
      <c r="AU94" s="159">
        <f t="shared" si="414"/>
        <v>0</v>
      </c>
      <c r="AV94" s="135">
        <f t="shared" si="96"/>
        <v>15</v>
      </c>
      <c r="AW94" s="204">
        <f t="shared" si="440"/>
        <v>28133940</v>
      </c>
      <c r="AZ94" s="68"/>
      <c r="BI94" s="79"/>
    </row>
    <row r="95" spans="1:61" s="20" customFormat="1" ht="30" customHeight="1" x14ac:dyDescent="0.3">
      <c r="A95" s="178">
        <f t="shared" si="421"/>
        <v>9</v>
      </c>
      <c r="B95" s="48">
        <f>+B94+1</f>
        <v>62</v>
      </c>
      <c r="C95" s="51" t="s">
        <v>91</v>
      </c>
      <c r="D95" s="329" t="s">
        <v>177</v>
      </c>
      <c r="E95" s="330"/>
      <c r="F95" s="25" t="s">
        <v>10</v>
      </c>
      <c r="G95" s="54"/>
      <c r="H95" s="55">
        <v>501501</v>
      </c>
      <c r="I95" s="55">
        <f t="shared" si="281"/>
        <v>0</v>
      </c>
      <c r="J95" s="158">
        <v>0</v>
      </c>
      <c r="K95" s="159">
        <f t="shared" si="400"/>
        <v>0</v>
      </c>
      <c r="L95" s="158">
        <v>0</v>
      </c>
      <c r="M95" s="159">
        <f t="shared" si="401"/>
        <v>0</v>
      </c>
      <c r="N95" s="158">
        <v>0</v>
      </c>
      <c r="O95" s="159">
        <f t="shared" si="48"/>
        <v>0</v>
      </c>
      <c r="P95" s="158">
        <v>0</v>
      </c>
      <c r="Q95" s="159">
        <f t="shared" si="48"/>
        <v>0</v>
      </c>
      <c r="R95" s="158">
        <v>0</v>
      </c>
      <c r="S95" s="159">
        <f t="shared" ref="S95:S102" si="460">+IF(R95="","",+R95*$H95)</f>
        <v>0</v>
      </c>
      <c r="T95" s="158">
        <v>0</v>
      </c>
      <c r="U95" s="159">
        <f t="shared" ref="U95:U102" si="461">+IF(T95="","",+T95*$H95)</f>
        <v>0</v>
      </c>
      <c r="V95" s="158">
        <v>0</v>
      </c>
      <c r="W95" s="159">
        <f t="shared" ref="W95:W102" si="462">+IF(V95="","",+V95*$H95)</f>
        <v>0</v>
      </c>
      <c r="X95" s="158">
        <v>0</v>
      </c>
      <c r="Y95" s="159">
        <f t="shared" ref="Y95:Y102" si="463">+IF(X95="","",+X95*$H95)</f>
        <v>0</v>
      </c>
      <c r="Z95" s="158">
        <v>0</v>
      </c>
      <c r="AA95" s="159">
        <f t="shared" ref="AA95:AA102" si="464">+IF(Z95="","",+Z95*$H95)</f>
        <v>0</v>
      </c>
      <c r="AB95" s="158">
        <v>0</v>
      </c>
      <c r="AC95" s="159">
        <f t="shared" ref="AC95:AC102" si="465">+IF(AB95="","",+AB95*$H95)</f>
        <v>0</v>
      </c>
      <c r="AD95" s="158">
        <v>0</v>
      </c>
      <c r="AE95" s="159">
        <f t="shared" si="408"/>
        <v>0</v>
      </c>
      <c r="AF95" s="158"/>
      <c r="AG95" s="159" t="str">
        <f t="shared" si="409"/>
        <v/>
      </c>
      <c r="AH95" s="158"/>
      <c r="AI95" s="159" t="str">
        <f t="shared" si="410"/>
        <v/>
      </c>
      <c r="AJ95" s="158"/>
      <c r="AK95" s="159" t="str">
        <f t="shared" si="411"/>
        <v/>
      </c>
      <c r="AL95" s="158">
        <v>0</v>
      </c>
      <c r="AM95" s="159">
        <f t="shared" si="412"/>
        <v>0</v>
      </c>
      <c r="AN95" s="158"/>
      <c r="AO95" s="159"/>
      <c r="AP95" s="158"/>
      <c r="AQ95" s="159"/>
      <c r="AR95" s="158">
        <v>0</v>
      </c>
      <c r="AS95" s="159">
        <f t="shared" si="413"/>
        <v>0</v>
      </c>
      <c r="AT95" s="158">
        <v>0</v>
      </c>
      <c r="AU95" s="159">
        <f t="shared" si="414"/>
        <v>0</v>
      </c>
      <c r="AV95" s="135">
        <f t="shared" si="96"/>
        <v>0</v>
      </c>
      <c r="AW95" s="204">
        <f t="shared" si="440"/>
        <v>0</v>
      </c>
      <c r="AZ95" s="68"/>
      <c r="BI95" s="79"/>
    </row>
    <row r="96" spans="1:61" s="20" customFormat="1" ht="30" customHeight="1" x14ac:dyDescent="0.3">
      <c r="A96" s="178">
        <f t="shared" si="421"/>
        <v>10</v>
      </c>
      <c r="B96" s="67">
        <f t="shared" ref="B96:B103" si="466">+B95+1</f>
        <v>63</v>
      </c>
      <c r="C96" s="51" t="s">
        <v>92</v>
      </c>
      <c r="D96" s="358" t="s">
        <v>178</v>
      </c>
      <c r="E96" s="359"/>
      <c r="F96" s="25" t="s">
        <v>10</v>
      </c>
      <c r="G96" s="54"/>
      <c r="H96" s="55">
        <v>155956</v>
      </c>
      <c r="I96" s="55">
        <f t="shared" ref="I96:I102" si="467">+ROUND(H96*G96,0)</f>
        <v>0</v>
      </c>
      <c r="J96" s="158">
        <v>0</v>
      </c>
      <c r="K96" s="159">
        <f t="shared" si="400"/>
        <v>0</v>
      </c>
      <c r="L96" s="158">
        <v>0</v>
      </c>
      <c r="M96" s="159">
        <f t="shared" si="401"/>
        <v>0</v>
      </c>
      <c r="N96" s="158">
        <v>0</v>
      </c>
      <c r="O96" s="159">
        <f t="shared" ref="O96" si="468">+IF(N96="","",+N96*$H96)</f>
        <v>0</v>
      </c>
      <c r="P96" s="158">
        <v>0</v>
      </c>
      <c r="Q96" s="159">
        <f t="shared" ref="Q96" si="469">+IF(P96="","",+P96*$H96)</f>
        <v>0</v>
      </c>
      <c r="R96" s="158">
        <v>0</v>
      </c>
      <c r="S96" s="159">
        <f t="shared" si="460"/>
        <v>0</v>
      </c>
      <c r="T96" s="158">
        <v>0</v>
      </c>
      <c r="U96" s="159">
        <f t="shared" si="461"/>
        <v>0</v>
      </c>
      <c r="V96" s="158">
        <v>0</v>
      </c>
      <c r="W96" s="159">
        <f t="shared" si="462"/>
        <v>0</v>
      </c>
      <c r="X96" s="158">
        <v>0</v>
      </c>
      <c r="Y96" s="159">
        <f t="shared" si="463"/>
        <v>0</v>
      </c>
      <c r="Z96" s="158">
        <v>0</v>
      </c>
      <c r="AA96" s="159">
        <f t="shared" si="464"/>
        <v>0</v>
      </c>
      <c r="AB96" s="158">
        <v>0</v>
      </c>
      <c r="AC96" s="159">
        <f t="shared" si="465"/>
        <v>0</v>
      </c>
      <c r="AD96" s="158">
        <v>0</v>
      </c>
      <c r="AE96" s="159">
        <f t="shared" si="408"/>
        <v>0</v>
      </c>
      <c r="AF96" s="158"/>
      <c r="AG96" s="159" t="str">
        <f t="shared" si="409"/>
        <v/>
      </c>
      <c r="AH96" s="158"/>
      <c r="AI96" s="159" t="str">
        <f t="shared" si="410"/>
        <v/>
      </c>
      <c r="AJ96" s="158"/>
      <c r="AK96" s="159" t="str">
        <f t="shared" si="411"/>
        <v/>
      </c>
      <c r="AL96" s="158">
        <v>0</v>
      </c>
      <c r="AM96" s="159">
        <f t="shared" si="412"/>
        <v>0</v>
      </c>
      <c r="AN96" s="158"/>
      <c r="AO96" s="159"/>
      <c r="AP96" s="158"/>
      <c r="AQ96" s="159"/>
      <c r="AR96" s="158">
        <v>0</v>
      </c>
      <c r="AS96" s="159">
        <f t="shared" si="413"/>
        <v>0</v>
      </c>
      <c r="AT96" s="158">
        <v>0</v>
      </c>
      <c r="AU96" s="159">
        <f t="shared" si="414"/>
        <v>0</v>
      </c>
      <c r="AV96" s="135">
        <f t="shared" si="96"/>
        <v>0</v>
      </c>
      <c r="AW96" s="204">
        <f t="shared" si="440"/>
        <v>0</v>
      </c>
      <c r="AZ96" s="68"/>
      <c r="BI96" s="79"/>
    </row>
    <row r="97" spans="1:61" s="20" customFormat="1" ht="39.9" customHeight="1" x14ac:dyDescent="0.3">
      <c r="A97" s="178">
        <f t="shared" si="421"/>
        <v>11</v>
      </c>
      <c r="B97" s="67">
        <f t="shared" si="466"/>
        <v>64</v>
      </c>
      <c r="C97" s="51" t="s">
        <v>93</v>
      </c>
      <c r="D97" s="358" t="s">
        <v>179</v>
      </c>
      <c r="E97" s="359"/>
      <c r="F97" s="25" t="s">
        <v>10</v>
      </c>
      <c r="G97" s="54"/>
      <c r="H97" s="55">
        <v>133693</v>
      </c>
      <c r="I97" s="55">
        <f t="shared" si="467"/>
        <v>0</v>
      </c>
      <c r="J97" s="158">
        <v>0</v>
      </c>
      <c r="K97" s="159">
        <f t="shared" si="400"/>
        <v>0</v>
      </c>
      <c r="L97" s="158">
        <v>0</v>
      </c>
      <c r="M97" s="159">
        <f t="shared" si="401"/>
        <v>0</v>
      </c>
      <c r="N97" s="158">
        <v>0</v>
      </c>
      <c r="O97" s="159">
        <f t="shared" ref="O97" si="470">+IF(N97="","",+N97*$H97)</f>
        <v>0</v>
      </c>
      <c r="P97" s="158">
        <v>0</v>
      </c>
      <c r="Q97" s="159">
        <f t="shared" ref="Q97" si="471">+IF(P97="","",+P97*$H97)</f>
        <v>0</v>
      </c>
      <c r="R97" s="158">
        <v>0</v>
      </c>
      <c r="S97" s="159">
        <f t="shared" si="460"/>
        <v>0</v>
      </c>
      <c r="T97" s="158">
        <v>0</v>
      </c>
      <c r="U97" s="159">
        <f t="shared" si="461"/>
        <v>0</v>
      </c>
      <c r="V97" s="158">
        <v>0</v>
      </c>
      <c r="W97" s="159">
        <f t="shared" si="462"/>
        <v>0</v>
      </c>
      <c r="X97" s="158">
        <v>0</v>
      </c>
      <c r="Y97" s="159">
        <f t="shared" si="463"/>
        <v>0</v>
      </c>
      <c r="Z97" s="158">
        <v>0</v>
      </c>
      <c r="AA97" s="159">
        <f t="shared" si="464"/>
        <v>0</v>
      </c>
      <c r="AB97" s="158">
        <v>0</v>
      </c>
      <c r="AC97" s="159">
        <f t="shared" si="465"/>
        <v>0</v>
      </c>
      <c r="AD97" s="158">
        <v>0</v>
      </c>
      <c r="AE97" s="159">
        <f t="shared" si="408"/>
        <v>0</v>
      </c>
      <c r="AF97" s="158"/>
      <c r="AG97" s="159" t="str">
        <f t="shared" si="409"/>
        <v/>
      </c>
      <c r="AH97" s="158"/>
      <c r="AI97" s="159" t="str">
        <f t="shared" si="410"/>
        <v/>
      </c>
      <c r="AJ97" s="158"/>
      <c r="AK97" s="159" t="str">
        <f t="shared" si="411"/>
        <v/>
      </c>
      <c r="AL97" s="158">
        <v>0</v>
      </c>
      <c r="AM97" s="159">
        <f t="shared" si="412"/>
        <v>0</v>
      </c>
      <c r="AN97" s="158"/>
      <c r="AO97" s="159"/>
      <c r="AP97" s="158"/>
      <c r="AQ97" s="159"/>
      <c r="AR97" s="158">
        <v>0</v>
      </c>
      <c r="AS97" s="159">
        <f t="shared" si="413"/>
        <v>0</v>
      </c>
      <c r="AT97" s="158">
        <v>0</v>
      </c>
      <c r="AU97" s="159">
        <f t="shared" si="414"/>
        <v>0</v>
      </c>
      <c r="AV97" s="135">
        <f t="shared" si="96"/>
        <v>0</v>
      </c>
      <c r="AW97" s="204">
        <f t="shared" si="440"/>
        <v>0</v>
      </c>
      <c r="AZ97" s="68"/>
      <c r="BI97" s="79"/>
    </row>
    <row r="98" spans="1:61" s="20" customFormat="1" ht="39.9" customHeight="1" x14ac:dyDescent="0.3">
      <c r="A98" s="178">
        <f t="shared" si="421"/>
        <v>12</v>
      </c>
      <c r="B98" s="67">
        <f t="shared" si="466"/>
        <v>65</v>
      </c>
      <c r="C98" s="51" t="s">
        <v>94</v>
      </c>
      <c r="D98" s="358" t="s">
        <v>180</v>
      </c>
      <c r="E98" s="359"/>
      <c r="F98" s="25" t="s">
        <v>10</v>
      </c>
      <c r="G98" s="54"/>
      <c r="H98" s="55">
        <v>132146</v>
      </c>
      <c r="I98" s="55">
        <f t="shared" si="467"/>
        <v>0</v>
      </c>
      <c r="J98" s="158">
        <v>0</v>
      </c>
      <c r="K98" s="159">
        <f t="shared" si="400"/>
        <v>0</v>
      </c>
      <c r="L98" s="158">
        <v>0</v>
      </c>
      <c r="M98" s="159">
        <f t="shared" si="401"/>
        <v>0</v>
      </c>
      <c r="N98" s="158">
        <v>0</v>
      </c>
      <c r="O98" s="159">
        <f t="shared" ref="O98" si="472">+IF(N98="","",+N98*$H98)</f>
        <v>0</v>
      </c>
      <c r="P98" s="158">
        <v>0</v>
      </c>
      <c r="Q98" s="159">
        <f t="shared" ref="Q98" si="473">+IF(P98="","",+P98*$H98)</f>
        <v>0</v>
      </c>
      <c r="R98" s="158">
        <v>0</v>
      </c>
      <c r="S98" s="159">
        <f t="shared" si="460"/>
        <v>0</v>
      </c>
      <c r="T98" s="158">
        <v>0</v>
      </c>
      <c r="U98" s="159">
        <f t="shared" si="461"/>
        <v>0</v>
      </c>
      <c r="V98" s="158">
        <v>0</v>
      </c>
      <c r="W98" s="159">
        <f t="shared" si="462"/>
        <v>0</v>
      </c>
      <c r="X98" s="158">
        <v>0</v>
      </c>
      <c r="Y98" s="159">
        <f t="shared" si="463"/>
        <v>0</v>
      </c>
      <c r="Z98" s="158">
        <v>0</v>
      </c>
      <c r="AA98" s="159">
        <f t="shared" si="464"/>
        <v>0</v>
      </c>
      <c r="AB98" s="158">
        <v>0</v>
      </c>
      <c r="AC98" s="159">
        <f t="shared" si="465"/>
        <v>0</v>
      </c>
      <c r="AD98" s="158">
        <v>0</v>
      </c>
      <c r="AE98" s="159">
        <f t="shared" si="408"/>
        <v>0</v>
      </c>
      <c r="AF98" s="158"/>
      <c r="AG98" s="159" t="str">
        <f t="shared" si="409"/>
        <v/>
      </c>
      <c r="AH98" s="158"/>
      <c r="AI98" s="159" t="str">
        <f t="shared" si="410"/>
        <v/>
      </c>
      <c r="AJ98" s="158"/>
      <c r="AK98" s="159" t="str">
        <f t="shared" si="411"/>
        <v/>
      </c>
      <c r="AL98" s="158">
        <v>0</v>
      </c>
      <c r="AM98" s="159">
        <f t="shared" si="412"/>
        <v>0</v>
      </c>
      <c r="AN98" s="158"/>
      <c r="AO98" s="159"/>
      <c r="AP98" s="158"/>
      <c r="AQ98" s="159"/>
      <c r="AR98" s="158">
        <v>0</v>
      </c>
      <c r="AS98" s="159">
        <f t="shared" si="413"/>
        <v>0</v>
      </c>
      <c r="AT98" s="158">
        <v>0</v>
      </c>
      <c r="AU98" s="159">
        <f t="shared" si="414"/>
        <v>0</v>
      </c>
      <c r="AV98" s="135">
        <f t="shared" si="96"/>
        <v>0</v>
      </c>
      <c r="AW98" s="204">
        <f t="shared" si="440"/>
        <v>0</v>
      </c>
      <c r="AZ98" s="68"/>
      <c r="BI98" s="79"/>
    </row>
    <row r="99" spans="1:61" s="20" customFormat="1" ht="30" customHeight="1" x14ac:dyDescent="0.3">
      <c r="A99" s="178">
        <f t="shared" si="421"/>
        <v>13</v>
      </c>
      <c r="B99" s="67">
        <f t="shared" si="466"/>
        <v>66</v>
      </c>
      <c r="C99" s="51" t="s">
        <v>95</v>
      </c>
      <c r="D99" s="329" t="s">
        <v>181</v>
      </c>
      <c r="E99" s="330"/>
      <c r="F99" s="25" t="s">
        <v>10</v>
      </c>
      <c r="G99" s="54"/>
      <c r="H99" s="55">
        <v>74088</v>
      </c>
      <c r="I99" s="55">
        <f t="shared" si="467"/>
        <v>0</v>
      </c>
      <c r="J99" s="158">
        <v>0</v>
      </c>
      <c r="K99" s="159">
        <f t="shared" si="400"/>
        <v>0</v>
      </c>
      <c r="L99" s="158">
        <v>0</v>
      </c>
      <c r="M99" s="159">
        <f t="shared" si="401"/>
        <v>0</v>
      </c>
      <c r="N99" s="158">
        <v>0</v>
      </c>
      <c r="O99" s="159">
        <f t="shared" ref="O99" si="474">+IF(N99="","",+N99*$H99)</f>
        <v>0</v>
      </c>
      <c r="P99" s="158">
        <v>0</v>
      </c>
      <c r="Q99" s="159">
        <f t="shared" ref="Q99" si="475">+IF(P99="","",+P99*$H99)</f>
        <v>0</v>
      </c>
      <c r="R99" s="158">
        <v>0</v>
      </c>
      <c r="S99" s="159">
        <f t="shared" si="460"/>
        <v>0</v>
      </c>
      <c r="T99" s="158">
        <v>0</v>
      </c>
      <c r="U99" s="159">
        <f t="shared" si="461"/>
        <v>0</v>
      </c>
      <c r="V99" s="158">
        <v>0</v>
      </c>
      <c r="W99" s="159">
        <f t="shared" si="462"/>
        <v>0</v>
      </c>
      <c r="X99" s="158">
        <v>0</v>
      </c>
      <c r="Y99" s="159">
        <f t="shared" si="463"/>
        <v>0</v>
      </c>
      <c r="Z99" s="158">
        <v>0</v>
      </c>
      <c r="AA99" s="159">
        <f t="shared" si="464"/>
        <v>0</v>
      </c>
      <c r="AB99" s="158">
        <v>0</v>
      </c>
      <c r="AC99" s="159">
        <f t="shared" si="465"/>
        <v>0</v>
      </c>
      <c r="AD99" s="158">
        <v>0</v>
      </c>
      <c r="AE99" s="159">
        <f t="shared" si="408"/>
        <v>0</v>
      </c>
      <c r="AF99" s="158"/>
      <c r="AG99" s="159" t="str">
        <f t="shared" si="409"/>
        <v/>
      </c>
      <c r="AH99" s="158"/>
      <c r="AI99" s="159" t="str">
        <f t="shared" si="410"/>
        <v/>
      </c>
      <c r="AJ99" s="158"/>
      <c r="AK99" s="159" t="str">
        <f t="shared" si="411"/>
        <v/>
      </c>
      <c r="AL99" s="158">
        <v>0</v>
      </c>
      <c r="AM99" s="159">
        <f t="shared" si="412"/>
        <v>0</v>
      </c>
      <c r="AN99" s="158"/>
      <c r="AO99" s="159"/>
      <c r="AP99" s="158"/>
      <c r="AQ99" s="159"/>
      <c r="AR99" s="158">
        <v>0</v>
      </c>
      <c r="AS99" s="159">
        <f t="shared" si="413"/>
        <v>0</v>
      </c>
      <c r="AT99" s="158">
        <v>0</v>
      </c>
      <c r="AU99" s="159">
        <f t="shared" si="414"/>
        <v>0</v>
      </c>
      <c r="AV99" s="135">
        <f t="shared" si="96"/>
        <v>0</v>
      </c>
      <c r="AW99" s="204">
        <f t="shared" si="440"/>
        <v>0</v>
      </c>
      <c r="AZ99" s="68"/>
      <c r="BI99" s="79"/>
    </row>
    <row r="100" spans="1:61" s="20" customFormat="1" ht="30" customHeight="1" x14ac:dyDescent="0.3">
      <c r="A100" s="178">
        <f t="shared" si="421"/>
        <v>14</v>
      </c>
      <c r="B100" s="67">
        <f t="shared" si="466"/>
        <v>67</v>
      </c>
      <c r="C100" s="51" t="s">
        <v>96</v>
      </c>
      <c r="D100" s="329" t="s">
        <v>182</v>
      </c>
      <c r="E100" s="330"/>
      <c r="F100" s="25" t="s">
        <v>10</v>
      </c>
      <c r="G100" s="54"/>
      <c r="H100" s="55">
        <v>80314</v>
      </c>
      <c r="I100" s="55">
        <f t="shared" si="467"/>
        <v>0</v>
      </c>
      <c r="J100" s="158">
        <v>0</v>
      </c>
      <c r="K100" s="159">
        <f t="shared" si="400"/>
        <v>0</v>
      </c>
      <c r="L100" s="158">
        <v>0</v>
      </c>
      <c r="M100" s="159">
        <f t="shared" si="401"/>
        <v>0</v>
      </c>
      <c r="N100" s="158">
        <v>100.98</v>
      </c>
      <c r="O100" s="159">
        <f t="shared" ref="O100" si="476">+IF(N100="","",+N100*$H100)</f>
        <v>8110107.7200000007</v>
      </c>
      <c r="P100" s="158">
        <v>86.4</v>
      </c>
      <c r="Q100" s="159">
        <f t="shared" ref="Q100" si="477">+IF(P100="","",+P100*$H100)</f>
        <v>6939129.6000000006</v>
      </c>
      <c r="R100" s="158">
        <v>43.739999999999995</v>
      </c>
      <c r="S100" s="159">
        <f t="shared" si="460"/>
        <v>3512934.3599999994</v>
      </c>
      <c r="T100" s="158">
        <v>45.36</v>
      </c>
      <c r="U100" s="159">
        <f t="shared" si="461"/>
        <v>3643043.04</v>
      </c>
      <c r="V100" s="158">
        <v>0</v>
      </c>
      <c r="W100" s="159">
        <f t="shared" si="462"/>
        <v>0</v>
      </c>
      <c r="X100" s="158">
        <v>0</v>
      </c>
      <c r="Y100" s="159">
        <f t="shared" si="463"/>
        <v>0</v>
      </c>
      <c r="Z100" s="158">
        <v>0</v>
      </c>
      <c r="AA100" s="159">
        <f t="shared" si="464"/>
        <v>0</v>
      </c>
      <c r="AB100" s="158">
        <v>0</v>
      </c>
      <c r="AC100" s="159">
        <f t="shared" si="465"/>
        <v>0</v>
      </c>
      <c r="AD100" s="158">
        <v>0</v>
      </c>
      <c r="AE100" s="159">
        <f t="shared" si="408"/>
        <v>0</v>
      </c>
      <c r="AF100" s="158"/>
      <c r="AG100" s="159" t="str">
        <f t="shared" si="409"/>
        <v/>
      </c>
      <c r="AH100" s="158"/>
      <c r="AI100" s="159" t="str">
        <f t="shared" si="410"/>
        <v/>
      </c>
      <c r="AJ100" s="158"/>
      <c r="AK100" s="159" t="str">
        <f t="shared" si="411"/>
        <v/>
      </c>
      <c r="AL100" s="158">
        <v>0</v>
      </c>
      <c r="AM100" s="159">
        <f t="shared" si="412"/>
        <v>0</v>
      </c>
      <c r="AN100" s="158"/>
      <c r="AO100" s="159"/>
      <c r="AP100" s="158"/>
      <c r="AQ100" s="159"/>
      <c r="AR100" s="158">
        <v>0</v>
      </c>
      <c r="AS100" s="159">
        <f t="shared" si="413"/>
        <v>0</v>
      </c>
      <c r="AT100" s="158">
        <v>0</v>
      </c>
      <c r="AU100" s="159">
        <f t="shared" si="414"/>
        <v>0</v>
      </c>
      <c r="AV100" s="135">
        <f t="shared" si="96"/>
        <v>276.48</v>
      </c>
      <c r="AW100" s="204">
        <f t="shared" si="440"/>
        <v>22205214.719999999</v>
      </c>
      <c r="AZ100" s="68"/>
      <c r="BI100" s="79"/>
    </row>
    <row r="101" spans="1:61" s="20" customFormat="1" ht="34.5" customHeight="1" x14ac:dyDescent="0.3">
      <c r="A101" s="178">
        <f t="shared" si="421"/>
        <v>15</v>
      </c>
      <c r="B101" s="67">
        <f t="shared" si="466"/>
        <v>68</v>
      </c>
      <c r="C101" s="51" t="s">
        <v>97</v>
      </c>
      <c r="D101" s="329" t="s">
        <v>183</v>
      </c>
      <c r="E101" s="330"/>
      <c r="F101" s="25" t="s">
        <v>10</v>
      </c>
      <c r="G101" s="54"/>
      <c r="H101" s="55">
        <v>771611</v>
      </c>
      <c r="I101" s="55">
        <f t="shared" si="467"/>
        <v>0</v>
      </c>
      <c r="J101" s="158">
        <v>0</v>
      </c>
      <c r="K101" s="159">
        <f t="shared" si="400"/>
        <v>0</v>
      </c>
      <c r="L101" s="158">
        <v>0</v>
      </c>
      <c r="M101" s="159">
        <f t="shared" si="401"/>
        <v>0</v>
      </c>
      <c r="N101" s="158">
        <v>128.52000000000001</v>
      </c>
      <c r="O101" s="159">
        <f t="shared" ref="O101" si="478">+IF(N101="","",+N101*$H101)</f>
        <v>99167445.720000014</v>
      </c>
      <c r="P101" s="158">
        <v>120.96000000000001</v>
      </c>
      <c r="Q101" s="159">
        <f t="shared" ref="Q101" si="479">+IF(P101="","",+P101*$H101)</f>
        <v>93334066.560000002</v>
      </c>
      <c r="R101" s="158">
        <v>68.040000000000006</v>
      </c>
      <c r="S101" s="159">
        <f t="shared" si="460"/>
        <v>52500412.440000005</v>
      </c>
      <c r="T101" s="158">
        <v>70.56</v>
      </c>
      <c r="U101" s="159">
        <f t="shared" si="461"/>
        <v>54444872.160000004</v>
      </c>
      <c r="V101" s="158">
        <v>0</v>
      </c>
      <c r="W101" s="159">
        <f t="shared" si="462"/>
        <v>0</v>
      </c>
      <c r="X101" s="158">
        <v>0</v>
      </c>
      <c r="Y101" s="159">
        <f t="shared" si="463"/>
        <v>0</v>
      </c>
      <c r="Z101" s="158">
        <v>0</v>
      </c>
      <c r="AA101" s="159">
        <f t="shared" si="464"/>
        <v>0</v>
      </c>
      <c r="AB101" s="158">
        <v>0</v>
      </c>
      <c r="AC101" s="159">
        <f t="shared" si="465"/>
        <v>0</v>
      </c>
      <c r="AD101" s="158">
        <v>0</v>
      </c>
      <c r="AE101" s="159">
        <f t="shared" si="408"/>
        <v>0</v>
      </c>
      <c r="AF101" s="158"/>
      <c r="AG101" s="159" t="str">
        <f t="shared" si="409"/>
        <v/>
      </c>
      <c r="AH101" s="158"/>
      <c r="AI101" s="159" t="str">
        <f t="shared" si="410"/>
        <v/>
      </c>
      <c r="AJ101" s="158"/>
      <c r="AK101" s="159" t="str">
        <f t="shared" si="411"/>
        <v/>
      </c>
      <c r="AL101" s="158">
        <v>0</v>
      </c>
      <c r="AM101" s="159">
        <f t="shared" si="412"/>
        <v>0</v>
      </c>
      <c r="AN101" s="158"/>
      <c r="AO101" s="159"/>
      <c r="AP101" s="158"/>
      <c r="AQ101" s="159"/>
      <c r="AR101" s="158">
        <v>0</v>
      </c>
      <c r="AS101" s="159">
        <f t="shared" si="413"/>
        <v>0</v>
      </c>
      <c r="AT101" s="158">
        <v>0</v>
      </c>
      <c r="AU101" s="159">
        <f t="shared" si="414"/>
        <v>0</v>
      </c>
      <c r="AV101" s="135">
        <f t="shared" si="96"/>
        <v>388.08000000000004</v>
      </c>
      <c r="AW101" s="204">
        <f t="shared" si="440"/>
        <v>299446796.88000005</v>
      </c>
      <c r="AZ101" s="68"/>
      <c r="BI101" s="79"/>
    </row>
    <row r="102" spans="1:61" s="20" customFormat="1" ht="48.75" customHeight="1" x14ac:dyDescent="0.3">
      <c r="A102" s="178">
        <f t="shared" si="421"/>
        <v>16</v>
      </c>
      <c r="B102" s="67">
        <f t="shared" si="466"/>
        <v>69</v>
      </c>
      <c r="C102" s="51" t="s">
        <v>98</v>
      </c>
      <c r="D102" s="329" t="s">
        <v>184</v>
      </c>
      <c r="E102" s="330"/>
      <c r="F102" s="25" t="s">
        <v>48</v>
      </c>
      <c r="G102" s="54"/>
      <c r="H102" s="55">
        <v>9530</v>
      </c>
      <c r="I102" s="55">
        <f t="shared" si="467"/>
        <v>0</v>
      </c>
      <c r="J102" s="158">
        <v>0</v>
      </c>
      <c r="K102" s="159">
        <f t="shared" si="400"/>
        <v>0</v>
      </c>
      <c r="L102" s="158">
        <v>0</v>
      </c>
      <c r="M102" s="159">
        <f t="shared" si="401"/>
        <v>0</v>
      </c>
      <c r="N102" s="158">
        <v>0</v>
      </c>
      <c r="O102" s="159">
        <f t="shared" ref="O102" si="480">+IF(N102="","",+N102*$H102)</f>
        <v>0</v>
      </c>
      <c r="P102" s="158">
        <v>0</v>
      </c>
      <c r="Q102" s="159">
        <f t="shared" ref="Q102" si="481">+IF(P102="","",+P102*$H102)</f>
        <v>0</v>
      </c>
      <c r="R102" s="158">
        <v>0</v>
      </c>
      <c r="S102" s="159">
        <f t="shared" si="460"/>
        <v>0</v>
      </c>
      <c r="T102" s="158">
        <v>0</v>
      </c>
      <c r="U102" s="159">
        <f t="shared" si="461"/>
        <v>0</v>
      </c>
      <c r="V102" s="158">
        <v>0</v>
      </c>
      <c r="W102" s="159">
        <f t="shared" si="462"/>
        <v>0</v>
      </c>
      <c r="X102" s="158">
        <v>0</v>
      </c>
      <c r="Y102" s="159">
        <f t="shared" si="463"/>
        <v>0</v>
      </c>
      <c r="Z102" s="158">
        <v>0</v>
      </c>
      <c r="AA102" s="159">
        <f t="shared" si="464"/>
        <v>0</v>
      </c>
      <c r="AB102" s="158">
        <v>0</v>
      </c>
      <c r="AC102" s="159">
        <f t="shared" si="465"/>
        <v>0</v>
      </c>
      <c r="AD102" s="158">
        <v>0</v>
      </c>
      <c r="AE102" s="159">
        <f t="shared" si="408"/>
        <v>0</v>
      </c>
      <c r="AF102" s="158"/>
      <c r="AG102" s="159" t="str">
        <f t="shared" si="409"/>
        <v/>
      </c>
      <c r="AH102" s="158"/>
      <c r="AI102" s="159" t="str">
        <f t="shared" si="410"/>
        <v/>
      </c>
      <c r="AJ102" s="158"/>
      <c r="AK102" s="159" t="str">
        <f t="shared" si="411"/>
        <v/>
      </c>
      <c r="AL102" s="158">
        <v>0</v>
      </c>
      <c r="AM102" s="159">
        <f t="shared" si="412"/>
        <v>0</v>
      </c>
      <c r="AN102" s="158"/>
      <c r="AO102" s="159"/>
      <c r="AP102" s="158"/>
      <c r="AQ102" s="159"/>
      <c r="AR102" s="158">
        <v>0</v>
      </c>
      <c r="AS102" s="159">
        <f t="shared" si="413"/>
        <v>0</v>
      </c>
      <c r="AT102" s="158">
        <v>0</v>
      </c>
      <c r="AU102" s="159">
        <f t="shared" si="414"/>
        <v>0</v>
      </c>
      <c r="AV102" s="135">
        <f t="shared" ref="AV102:AV108" si="482">+AB102+Z102+X102+V102+T102+R102+P102+N102+L102+J102+AD102+AF102+AH102+AJ102+AL102+AN102+AP102+AR102+AT102</f>
        <v>0</v>
      </c>
      <c r="AW102" s="204">
        <f t="shared" si="440"/>
        <v>0</v>
      </c>
      <c r="AZ102" s="68"/>
      <c r="BI102" s="79"/>
    </row>
    <row r="103" spans="1:61" s="20" customFormat="1" ht="30" customHeight="1" x14ac:dyDescent="0.3">
      <c r="A103" s="178">
        <f t="shared" si="421"/>
        <v>17</v>
      </c>
      <c r="B103" s="67">
        <f t="shared" si="466"/>
        <v>70</v>
      </c>
      <c r="C103" s="51" t="s">
        <v>110</v>
      </c>
      <c r="D103" s="329" t="s">
        <v>176</v>
      </c>
      <c r="E103" s="330"/>
      <c r="F103" s="25" t="s">
        <v>48</v>
      </c>
      <c r="G103" s="54"/>
      <c r="H103" s="55">
        <v>7176</v>
      </c>
      <c r="I103" s="55">
        <f t="shared" si="281"/>
        <v>0</v>
      </c>
      <c r="J103" s="158">
        <v>0</v>
      </c>
      <c r="K103" s="159">
        <f t="shared" si="400"/>
        <v>0</v>
      </c>
      <c r="L103" s="158">
        <v>0</v>
      </c>
      <c r="M103" s="159">
        <f t="shared" si="401"/>
        <v>0</v>
      </c>
      <c r="N103" s="158">
        <v>0</v>
      </c>
      <c r="O103" s="159">
        <f t="shared" ref="O103:Q103" si="483">+IF(N103="","",+N103*$H103)</f>
        <v>0</v>
      </c>
      <c r="P103" s="158">
        <v>0</v>
      </c>
      <c r="Q103" s="159">
        <f t="shared" si="483"/>
        <v>0</v>
      </c>
      <c r="R103" s="158">
        <v>0</v>
      </c>
      <c r="S103" s="159">
        <f t="shared" ref="S103" si="484">+IF(R103="","",+R103*$H103)</f>
        <v>0</v>
      </c>
      <c r="T103" s="158">
        <v>0</v>
      </c>
      <c r="U103" s="159">
        <f t="shared" ref="U103" si="485">+IF(T103="","",+T103*$H103)</f>
        <v>0</v>
      </c>
      <c r="V103" s="158">
        <v>0</v>
      </c>
      <c r="W103" s="159">
        <f t="shared" ref="W103" si="486">+IF(V103="","",+V103*$H103)</f>
        <v>0</v>
      </c>
      <c r="X103" s="158">
        <v>0</v>
      </c>
      <c r="Y103" s="159">
        <f t="shared" ref="Y103" si="487">+IF(X103="","",+X103*$H103)</f>
        <v>0</v>
      </c>
      <c r="Z103" s="158">
        <v>0</v>
      </c>
      <c r="AA103" s="159">
        <f t="shared" ref="AA103" si="488">+IF(Z103="","",+Z103*$H103)</f>
        <v>0</v>
      </c>
      <c r="AB103" s="158">
        <v>0</v>
      </c>
      <c r="AC103" s="159">
        <f t="shared" ref="AC103" si="489">+IF(AB103="","",+AB103*$H103)</f>
        <v>0</v>
      </c>
      <c r="AD103" s="158">
        <v>0</v>
      </c>
      <c r="AE103" s="159">
        <f t="shared" si="408"/>
        <v>0</v>
      </c>
      <c r="AF103" s="158"/>
      <c r="AG103" s="159" t="str">
        <f t="shared" si="409"/>
        <v/>
      </c>
      <c r="AH103" s="158"/>
      <c r="AI103" s="159" t="str">
        <f t="shared" si="410"/>
        <v/>
      </c>
      <c r="AJ103" s="158"/>
      <c r="AK103" s="159" t="str">
        <f t="shared" si="411"/>
        <v/>
      </c>
      <c r="AL103" s="158">
        <v>0</v>
      </c>
      <c r="AM103" s="159">
        <f t="shared" si="412"/>
        <v>0</v>
      </c>
      <c r="AN103" s="158"/>
      <c r="AO103" s="159"/>
      <c r="AP103" s="158"/>
      <c r="AQ103" s="159"/>
      <c r="AR103" s="158">
        <v>0</v>
      </c>
      <c r="AS103" s="159">
        <f t="shared" si="413"/>
        <v>0</v>
      </c>
      <c r="AT103" s="158">
        <v>0</v>
      </c>
      <c r="AU103" s="159">
        <f t="shared" si="414"/>
        <v>0</v>
      </c>
      <c r="AV103" s="135">
        <f t="shared" si="482"/>
        <v>0</v>
      </c>
      <c r="AW103" s="204">
        <f t="shared" si="440"/>
        <v>0</v>
      </c>
      <c r="AZ103" s="68"/>
      <c r="BI103" s="79"/>
    </row>
    <row r="104" spans="1:61" s="20" customFormat="1" ht="45" customHeight="1" x14ac:dyDescent="0.3">
      <c r="A104" s="178">
        <f t="shared" si="421"/>
        <v>18</v>
      </c>
      <c r="B104" s="67">
        <v>71</v>
      </c>
      <c r="C104" s="51" t="s">
        <v>185</v>
      </c>
      <c r="D104" s="329" t="s">
        <v>186</v>
      </c>
      <c r="E104" s="330"/>
      <c r="F104" s="25" t="s">
        <v>49</v>
      </c>
      <c r="G104" s="54"/>
      <c r="H104" s="55">
        <v>1733</v>
      </c>
      <c r="I104" s="55">
        <f t="shared" ref="I104:I111" si="490">+ROUND(H104*G104,0)</f>
        <v>0</v>
      </c>
      <c r="J104" s="158">
        <v>16.8</v>
      </c>
      <c r="K104" s="159">
        <f t="shared" ref="K104:K108" si="491">+IF(J104="","",+J104*$H104)</f>
        <v>29114.400000000001</v>
      </c>
      <c r="L104" s="158">
        <v>16.8</v>
      </c>
      <c r="M104" s="159">
        <f t="shared" ref="M104:M108" si="492">+IF(L104="","",+L104*$H104)</f>
        <v>29114.400000000001</v>
      </c>
      <c r="N104" s="158">
        <v>18</v>
      </c>
      <c r="O104" s="159">
        <f t="shared" ref="O104:O108" si="493">+IF(N104="","",+N104*$H104)</f>
        <v>31194</v>
      </c>
      <c r="P104" s="158">
        <v>18</v>
      </c>
      <c r="Q104" s="159">
        <f t="shared" ref="Q104:Q108" si="494">+IF(P104="","",+P104*$H104)</f>
        <v>31194</v>
      </c>
      <c r="R104" s="158">
        <v>18</v>
      </c>
      <c r="S104" s="159">
        <f t="shared" ref="S104:S108" si="495">+IF(R104="","",+R104*$H104)</f>
        <v>31194</v>
      </c>
      <c r="T104" s="158">
        <v>18</v>
      </c>
      <c r="U104" s="159">
        <f t="shared" ref="U104:U108" si="496">+IF(T104="","",+T104*$H104)</f>
        <v>31194</v>
      </c>
      <c r="V104" s="158">
        <v>14</v>
      </c>
      <c r="W104" s="159">
        <f t="shared" ref="W104:W108" si="497">+IF(V104="","",+V104*$H104)</f>
        <v>24262</v>
      </c>
      <c r="X104" s="158">
        <v>14</v>
      </c>
      <c r="Y104" s="159">
        <f t="shared" ref="Y104:Y108" si="498">+IF(X104="","",+X104*$H104)</f>
        <v>24262</v>
      </c>
      <c r="Z104" s="158">
        <v>14</v>
      </c>
      <c r="AA104" s="159">
        <f t="shared" ref="AA104:AA108" si="499">+IF(Z104="","",+Z104*$H104)</f>
        <v>24262</v>
      </c>
      <c r="AB104" s="158">
        <v>20</v>
      </c>
      <c r="AC104" s="159">
        <f t="shared" ref="AC104:AC108" si="500">+IF(AB104="","",+AB104*$H104)</f>
        <v>34660</v>
      </c>
      <c r="AD104" s="158">
        <v>21.4</v>
      </c>
      <c r="AE104" s="159">
        <f t="shared" si="408"/>
        <v>37086.199999999997</v>
      </c>
      <c r="AF104" s="158"/>
      <c r="AG104" s="159" t="str">
        <f t="shared" si="409"/>
        <v/>
      </c>
      <c r="AH104" s="158"/>
      <c r="AI104" s="159" t="str">
        <f t="shared" si="410"/>
        <v/>
      </c>
      <c r="AJ104" s="158"/>
      <c r="AK104" s="159" t="str">
        <f t="shared" si="411"/>
        <v/>
      </c>
      <c r="AL104" s="158">
        <v>18</v>
      </c>
      <c r="AM104" s="159">
        <f t="shared" si="412"/>
        <v>31194</v>
      </c>
      <c r="AN104" s="158"/>
      <c r="AO104" s="159"/>
      <c r="AP104" s="158"/>
      <c r="AQ104" s="159"/>
      <c r="AR104" s="158">
        <v>12</v>
      </c>
      <c r="AS104" s="159">
        <f t="shared" si="413"/>
        <v>20796</v>
      </c>
      <c r="AT104" s="158">
        <v>12</v>
      </c>
      <c r="AU104" s="159">
        <f t="shared" si="414"/>
        <v>20796</v>
      </c>
      <c r="AV104" s="135">
        <f t="shared" si="482"/>
        <v>231.00000000000003</v>
      </c>
      <c r="AW104" s="204">
        <f t="shared" si="440"/>
        <v>400323</v>
      </c>
      <c r="AZ104" s="68"/>
      <c r="BI104" s="79"/>
    </row>
    <row r="105" spans="1:61" s="20" customFormat="1" ht="24.9" customHeight="1" x14ac:dyDescent="0.3">
      <c r="A105" s="178">
        <f t="shared" si="421"/>
        <v>19</v>
      </c>
      <c r="B105" s="67">
        <v>72</v>
      </c>
      <c r="C105" s="51" t="s">
        <v>187</v>
      </c>
      <c r="D105" s="329" t="s">
        <v>188</v>
      </c>
      <c r="E105" s="330"/>
      <c r="F105" s="25" t="s">
        <v>52</v>
      </c>
      <c r="G105" s="54"/>
      <c r="H105" s="55">
        <v>3854</v>
      </c>
      <c r="I105" s="55">
        <f t="shared" si="490"/>
        <v>0</v>
      </c>
      <c r="J105" s="158">
        <v>0</v>
      </c>
      <c r="K105" s="159">
        <f t="shared" si="491"/>
        <v>0</v>
      </c>
      <c r="L105" s="158">
        <v>0</v>
      </c>
      <c r="M105" s="159">
        <f t="shared" si="492"/>
        <v>0</v>
      </c>
      <c r="N105" s="158">
        <v>0</v>
      </c>
      <c r="O105" s="159">
        <f t="shared" si="493"/>
        <v>0</v>
      </c>
      <c r="P105" s="158">
        <v>0</v>
      </c>
      <c r="Q105" s="159">
        <f t="shared" si="494"/>
        <v>0</v>
      </c>
      <c r="R105" s="158">
        <v>0</v>
      </c>
      <c r="S105" s="159">
        <f t="shared" si="495"/>
        <v>0</v>
      </c>
      <c r="T105" s="158">
        <v>0</v>
      </c>
      <c r="U105" s="159">
        <f t="shared" si="496"/>
        <v>0</v>
      </c>
      <c r="V105" s="158">
        <v>0</v>
      </c>
      <c r="W105" s="159">
        <f t="shared" si="497"/>
        <v>0</v>
      </c>
      <c r="X105" s="158">
        <v>0</v>
      </c>
      <c r="Y105" s="159">
        <f t="shared" si="498"/>
        <v>0</v>
      </c>
      <c r="Z105" s="158">
        <v>0</v>
      </c>
      <c r="AA105" s="159">
        <f t="shared" si="499"/>
        <v>0</v>
      </c>
      <c r="AB105" s="158">
        <v>0</v>
      </c>
      <c r="AC105" s="159">
        <f t="shared" si="500"/>
        <v>0</v>
      </c>
      <c r="AD105" s="158">
        <v>0</v>
      </c>
      <c r="AE105" s="159">
        <f t="shared" si="408"/>
        <v>0</v>
      </c>
      <c r="AF105" s="158"/>
      <c r="AG105" s="159" t="str">
        <f t="shared" si="409"/>
        <v/>
      </c>
      <c r="AH105" s="158"/>
      <c r="AI105" s="159" t="str">
        <f t="shared" si="410"/>
        <v/>
      </c>
      <c r="AJ105" s="158"/>
      <c r="AK105" s="159" t="str">
        <f t="shared" si="411"/>
        <v/>
      </c>
      <c r="AL105" s="158">
        <v>0</v>
      </c>
      <c r="AM105" s="159">
        <f t="shared" si="412"/>
        <v>0</v>
      </c>
      <c r="AN105" s="158"/>
      <c r="AO105" s="159"/>
      <c r="AP105" s="158"/>
      <c r="AQ105" s="159"/>
      <c r="AR105" s="158">
        <v>0</v>
      </c>
      <c r="AS105" s="159">
        <f t="shared" si="413"/>
        <v>0</v>
      </c>
      <c r="AT105" s="158">
        <v>0</v>
      </c>
      <c r="AU105" s="159">
        <f t="shared" si="414"/>
        <v>0</v>
      </c>
      <c r="AV105" s="135">
        <f t="shared" si="482"/>
        <v>0</v>
      </c>
      <c r="AW105" s="204">
        <f t="shared" si="440"/>
        <v>0</v>
      </c>
      <c r="AZ105" s="68"/>
      <c r="BI105" s="79"/>
    </row>
    <row r="106" spans="1:61" s="20" customFormat="1" ht="30" customHeight="1" x14ac:dyDescent="0.3">
      <c r="A106" s="178">
        <f t="shared" si="421"/>
        <v>20</v>
      </c>
      <c r="B106" s="67">
        <v>73</v>
      </c>
      <c r="C106" s="51" t="s">
        <v>189</v>
      </c>
      <c r="D106" s="345" t="s">
        <v>194</v>
      </c>
      <c r="E106" s="346"/>
      <c r="F106" s="25" t="s">
        <v>49</v>
      </c>
      <c r="G106" s="54"/>
      <c r="H106" s="55">
        <v>445010</v>
      </c>
      <c r="I106" s="55">
        <f t="shared" si="490"/>
        <v>0</v>
      </c>
      <c r="J106" s="158">
        <v>1.5</v>
      </c>
      <c r="K106" s="159">
        <f t="shared" si="491"/>
        <v>667515</v>
      </c>
      <c r="L106" s="158">
        <v>1.5</v>
      </c>
      <c r="M106" s="159">
        <f t="shared" si="492"/>
        <v>667515</v>
      </c>
      <c r="N106" s="158">
        <v>0</v>
      </c>
      <c r="O106" s="159">
        <f t="shared" si="493"/>
        <v>0</v>
      </c>
      <c r="P106" s="158">
        <v>0</v>
      </c>
      <c r="Q106" s="159">
        <f t="shared" si="494"/>
        <v>0</v>
      </c>
      <c r="R106" s="158">
        <v>0</v>
      </c>
      <c r="S106" s="159">
        <f t="shared" si="495"/>
        <v>0</v>
      </c>
      <c r="T106" s="158">
        <v>0</v>
      </c>
      <c r="U106" s="159">
        <f t="shared" si="496"/>
        <v>0</v>
      </c>
      <c r="V106" s="158">
        <v>1.5</v>
      </c>
      <c r="W106" s="159">
        <f t="shared" si="497"/>
        <v>667515</v>
      </c>
      <c r="X106" s="158">
        <v>0</v>
      </c>
      <c r="Y106" s="159">
        <f t="shared" si="498"/>
        <v>0</v>
      </c>
      <c r="Z106" s="158">
        <v>3</v>
      </c>
      <c r="AA106" s="159">
        <f t="shared" si="499"/>
        <v>1335030</v>
      </c>
      <c r="AB106" s="158">
        <v>1.5</v>
      </c>
      <c r="AC106" s="159">
        <f t="shared" si="500"/>
        <v>667515</v>
      </c>
      <c r="AD106" s="158">
        <v>0</v>
      </c>
      <c r="AE106" s="159">
        <f t="shared" si="408"/>
        <v>0</v>
      </c>
      <c r="AF106" s="158"/>
      <c r="AG106" s="159" t="str">
        <f t="shared" si="409"/>
        <v/>
      </c>
      <c r="AH106" s="158"/>
      <c r="AI106" s="159" t="str">
        <f t="shared" si="410"/>
        <v/>
      </c>
      <c r="AJ106" s="158"/>
      <c r="AK106" s="159" t="str">
        <f t="shared" si="411"/>
        <v/>
      </c>
      <c r="AL106" s="158">
        <v>1.5</v>
      </c>
      <c r="AM106" s="159">
        <f t="shared" si="412"/>
        <v>667515</v>
      </c>
      <c r="AN106" s="158"/>
      <c r="AO106" s="159"/>
      <c r="AP106" s="158"/>
      <c r="AQ106" s="159"/>
      <c r="AR106" s="158">
        <v>0</v>
      </c>
      <c r="AS106" s="159">
        <f t="shared" si="413"/>
        <v>0</v>
      </c>
      <c r="AT106" s="158">
        <v>0</v>
      </c>
      <c r="AU106" s="159">
        <f t="shared" si="414"/>
        <v>0</v>
      </c>
      <c r="AV106" s="135">
        <f t="shared" si="482"/>
        <v>10.5</v>
      </c>
      <c r="AW106" s="204">
        <f t="shared" si="440"/>
        <v>4672605</v>
      </c>
      <c r="AZ106" s="68"/>
      <c r="BI106" s="79"/>
    </row>
    <row r="107" spans="1:61" s="20" customFormat="1" ht="30" customHeight="1" x14ac:dyDescent="0.3">
      <c r="A107" s="178">
        <f t="shared" si="421"/>
        <v>21</v>
      </c>
      <c r="B107" s="67">
        <v>74</v>
      </c>
      <c r="C107" s="51" t="s">
        <v>190</v>
      </c>
      <c r="D107" s="345" t="s">
        <v>192</v>
      </c>
      <c r="E107" s="346"/>
      <c r="F107" s="25" t="s">
        <v>54</v>
      </c>
      <c r="G107" s="54"/>
      <c r="H107" s="55">
        <v>110670</v>
      </c>
      <c r="I107" s="55">
        <f t="shared" si="490"/>
        <v>0</v>
      </c>
      <c r="J107" s="158">
        <v>0</v>
      </c>
      <c r="K107" s="159">
        <f t="shared" si="491"/>
        <v>0</v>
      </c>
      <c r="L107" s="158">
        <v>0</v>
      </c>
      <c r="M107" s="159">
        <f t="shared" si="492"/>
        <v>0</v>
      </c>
      <c r="N107" s="158">
        <v>0</v>
      </c>
      <c r="O107" s="159">
        <f t="shared" si="493"/>
        <v>0</v>
      </c>
      <c r="P107" s="158">
        <v>0</v>
      </c>
      <c r="Q107" s="159">
        <f t="shared" si="494"/>
        <v>0</v>
      </c>
      <c r="R107" s="158">
        <v>0</v>
      </c>
      <c r="S107" s="159">
        <f t="shared" si="495"/>
        <v>0</v>
      </c>
      <c r="T107" s="158">
        <v>0</v>
      </c>
      <c r="U107" s="159">
        <f t="shared" si="496"/>
        <v>0</v>
      </c>
      <c r="V107" s="158">
        <v>0</v>
      </c>
      <c r="W107" s="159">
        <f t="shared" si="497"/>
        <v>0</v>
      </c>
      <c r="X107" s="158">
        <v>0</v>
      </c>
      <c r="Y107" s="159">
        <f t="shared" si="498"/>
        <v>0</v>
      </c>
      <c r="Z107" s="158">
        <v>0</v>
      </c>
      <c r="AA107" s="159">
        <f t="shared" si="499"/>
        <v>0</v>
      </c>
      <c r="AB107" s="158">
        <v>0</v>
      </c>
      <c r="AC107" s="159">
        <f t="shared" si="500"/>
        <v>0</v>
      </c>
      <c r="AD107" s="158">
        <v>0</v>
      </c>
      <c r="AE107" s="159">
        <f t="shared" si="408"/>
        <v>0</v>
      </c>
      <c r="AF107" s="158"/>
      <c r="AG107" s="159" t="str">
        <f t="shared" si="409"/>
        <v/>
      </c>
      <c r="AH107" s="158"/>
      <c r="AI107" s="159" t="str">
        <f t="shared" si="410"/>
        <v/>
      </c>
      <c r="AJ107" s="158"/>
      <c r="AK107" s="159" t="str">
        <f t="shared" si="411"/>
        <v/>
      </c>
      <c r="AL107" s="158">
        <v>0</v>
      </c>
      <c r="AM107" s="159">
        <f t="shared" si="412"/>
        <v>0</v>
      </c>
      <c r="AN107" s="158"/>
      <c r="AO107" s="159"/>
      <c r="AP107" s="158"/>
      <c r="AQ107" s="159"/>
      <c r="AR107" s="158">
        <v>0</v>
      </c>
      <c r="AS107" s="159">
        <f t="shared" si="413"/>
        <v>0</v>
      </c>
      <c r="AT107" s="158">
        <v>0</v>
      </c>
      <c r="AU107" s="159">
        <f t="shared" si="414"/>
        <v>0</v>
      </c>
      <c r="AV107" s="135">
        <f t="shared" si="482"/>
        <v>0</v>
      </c>
      <c r="AW107" s="204">
        <f t="shared" si="440"/>
        <v>0</v>
      </c>
      <c r="AZ107" s="68"/>
      <c r="BI107" s="79"/>
    </row>
    <row r="108" spans="1:61" s="20" customFormat="1" ht="30" customHeight="1" x14ac:dyDescent="0.3">
      <c r="A108" s="178">
        <f t="shared" si="421"/>
        <v>22</v>
      </c>
      <c r="B108" s="67">
        <v>75</v>
      </c>
      <c r="C108" s="51" t="s">
        <v>191</v>
      </c>
      <c r="D108" s="345" t="s">
        <v>193</v>
      </c>
      <c r="E108" s="346"/>
      <c r="F108" s="25" t="s">
        <v>54</v>
      </c>
      <c r="G108" s="54"/>
      <c r="H108" s="55">
        <v>186414</v>
      </c>
      <c r="I108" s="55">
        <f t="shared" si="490"/>
        <v>0</v>
      </c>
      <c r="J108" s="158">
        <v>0</v>
      </c>
      <c r="K108" s="159">
        <f t="shared" si="491"/>
        <v>0</v>
      </c>
      <c r="L108" s="158">
        <v>0</v>
      </c>
      <c r="M108" s="159">
        <f t="shared" si="492"/>
        <v>0</v>
      </c>
      <c r="N108" s="158">
        <v>0</v>
      </c>
      <c r="O108" s="159">
        <f t="shared" si="493"/>
        <v>0</v>
      </c>
      <c r="P108" s="158">
        <v>0</v>
      </c>
      <c r="Q108" s="159">
        <f t="shared" si="494"/>
        <v>0</v>
      </c>
      <c r="R108" s="158">
        <v>0</v>
      </c>
      <c r="S108" s="159">
        <f t="shared" si="495"/>
        <v>0</v>
      </c>
      <c r="T108" s="158">
        <v>0</v>
      </c>
      <c r="U108" s="159">
        <f t="shared" si="496"/>
        <v>0</v>
      </c>
      <c r="V108" s="158">
        <v>0</v>
      </c>
      <c r="W108" s="159">
        <f t="shared" si="497"/>
        <v>0</v>
      </c>
      <c r="X108" s="158">
        <v>0</v>
      </c>
      <c r="Y108" s="159">
        <f t="shared" si="498"/>
        <v>0</v>
      </c>
      <c r="Z108" s="158">
        <v>0</v>
      </c>
      <c r="AA108" s="159">
        <f t="shared" si="499"/>
        <v>0</v>
      </c>
      <c r="AB108" s="158">
        <v>0</v>
      </c>
      <c r="AC108" s="159">
        <f t="shared" si="500"/>
        <v>0</v>
      </c>
      <c r="AD108" s="158">
        <v>0</v>
      </c>
      <c r="AE108" s="159">
        <f t="shared" si="408"/>
        <v>0</v>
      </c>
      <c r="AF108" s="158"/>
      <c r="AG108" s="159" t="str">
        <f t="shared" si="409"/>
        <v/>
      </c>
      <c r="AH108" s="158"/>
      <c r="AI108" s="159" t="str">
        <f t="shared" si="410"/>
        <v/>
      </c>
      <c r="AJ108" s="158"/>
      <c r="AK108" s="159" t="str">
        <f t="shared" si="411"/>
        <v/>
      </c>
      <c r="AL108" s="158">
        <v>0</v>
      </c>
      <c r="AM108" s="159">
        <f t="shared" si="412"/>
        <v>0</v>
      </c>
      <c r="AN108" s="158"/>
      <c r="AO108" s="159"/>
      <c r="AP108" s="158"/>
      <c r="AQ108" s="159"/>
      <c r="AR108" s="158">
        <v>0</v>
      </c>
      <c r="AS108" s="159">
        <f t="shared" si="413"/>
        <v>0</v>
      </c>
      <c r="AT108" s="158">
        <v>0</v>
      </c>
      <c r="AU108" s="159">
        <f t="shared" si="414"/>
        <v>0</v>
      </c>
      <c r="AV108" s="135">
        <f t="shared" si="482"/>
        <v>0</v>
      </c>
      <c r="AW108" s="204">
        <f t="shared" si="440"/>
        <v>0</v>
      </c>
      <c r="AZ108" s="68"/>
      <c r="BI108" s="79"/>
    </row>
    <row r="109" spans="1:61" s="20" customFormat="1" ht="120" customHeight="1" x14ac:dyDescent="0.3">
      <c r="A109" s="178">
        <f t="shared" si="421"/>
        <v>23</v>
      </c>
      <c r="B109" s="67">
        <v>76</v>
      </c>
      <c r="C109" s="51" t="s">
        <v>196</v>
      </c>
      <c r="D109" s="329" t="s">
        <v>201</v>
      </c>
      <c r="E109" s="330"/>
      <c r="F109" s="25" t="s">
        <v>49</v>
      </c>
      <c r="G109" s="54"/>
      <c r="H109" s="55">
        <v>1334017</v>
      </c>
      <c r="I109" s="55">
        <f t="shared" si="490"/>
        <v>0</v>
      </c>
      <c r="J109" s="158">
        <v>0</v>
      </c>
      <c r="K109" s="159">
        <f t="shared" ref="K109:K110" si="501">+IF(J109="","",+J109*$H109)</f>
        <v>0</v>
      </c>
      <c r="L109" s="158">
        <v>0</v>
      </c>
      <c r="M109" s="159">
        <f t="shared" ref="M109:M110" si="502">+IF(L109="","",+L109*$H109)</f>
        <v>0</v>
      </c>
      <c r="N109" s="158">
        <v>0</v>
      </c>
      <c r="O109" s="159">
        <f t="shared" ref="O109:O110" si="503">+IF(N109="","",+N109*$H109)</f>
        <v>0</v>
      </c>
      <c r="P109" s="158">
        <v>48.67</v>
      </c>
      <c r="Q109" s="159">
        <f t="shared" ref="Q109:Q110" si="504">+IF(P109="","",+P109*$H109)</f>
        <v>64926607.390000001</v>
      </c>
      <c r="R109" s="158">
        <v>28.3</v>
      </c>
      <c r="S109" s="159">
        <f t="shared" ref="S109:S110" si="505">+IF(R109="","",+R109*$H109)</f>
        <v>37752681.100000001</v>
      </c>
      <c r="T109" s="158">
        <v>28.08</v>
      </c>
      <c r="U109" s="159">
        <f t="shared" ref="U109:U110" si="506">+IF(T109="","",+T109*$H109)</f>
        <v>37459197.359999999</v>
      </c>
      <c r="V109" s="158">
        <v>0</v>
      </c>
      <c r="W109" s="159">
        <f t="shared" ref="W109:W110" si="507">+IF(V109="","",+V109*$H109)</f>
        <v>0</v>
      </c>
      <c r="X109" s="158">
        <v>0</v>
      </c>
      <c r="Y109" s="159">
        <f t="shared" ref="Y109:Y110" si="508">+IF(X109="","",+X109*$H109)</f>
        <v>0</v>
      </c>
      <c r="Z109" s="158">
        <v>0</v>
      </c>
      <c r="AA109" s="159">
        <f t="shared" ref="AA109:AA110" si="509">+IF(Z109="","",+Z109*$H109)</f>
        <v>0</v>
      </c>
      <c r="AB109" s="158">
        <v>0</v>
      </c>
      <c r="AC109" s="159">
        <f t="shared" ref="AC109:AC110" si="510">+IF(AB109="","",+AB109*$H109)</f>
        <v>0</v>
      </c>
      <c r="AD109" s="158">
        <v>0</v>
      </c>
      <c r="AE109" s="159">
        <f t="shared" ref="AE109:AE110" si="511">+IF(AD109="","",+AD109*$H109)</f>
        <v>0</v>
      </c>
      <c r="AF109" s="158"/>
      <c r="AG109" s="159" t="str">
        <f t="shared" ref="AG109:AG110" si="512">+IF(AF109="","",+AF109*$H109)</f>
        <v/>
      </c>
      <c r="AH109" s="158"/>
      <c r="AI109" s="159" t="str">
        <f t="shared" ref="AI109:AI110" si="513">+IF(AH109="","",+AH109*$H109)</f>
        <v/>
      </c>
      <c r="AJ109" s="158"/>
      <c r="AK109" s="159" t="str">
        <f t="shared" ref="AK109:AK110" si="514">+IF(AJ109="","",+AJ109*$H109)</f>
        <v/>
      </c>
      <c r="AL109" s="158">
        <v>0</v>
      </c>
      <c r="AM109" s="159">
        <f t="shared" ref="AM109:AM110" si="515">+IF(AL109="","",+AL109*$H109)</f>
        <v>0</v>
      </c>
      <c r="AN109" s="158"/>
      <c r="AO109" s="159"/>
      <c r="AP109" s="158"/>
      <c r="AQ109" s="159"/>
      <c r="AR109" s="158">
        <v>0</v>
      </c>
      <c r="AS109" s="159">
        <f t="shared" ref="AS109:AS110" si="516">+IF(AR109="","",+AR109*$H109)</f>
        <v>0</v>
      </c>
      <c r="AT109" s="158">
        <v>0</v>
      </c>
      <c r="AU109" s="159">
        <f t="shared" ref="AU109:AU110" si="517">+IF(AT109="","",+AT109*$H109)</f>
        <v>0</v>
      </c>
      <c r="AV109" s="135">
        <f t="shared" ref="AV109:AV110" si="518">+AB109+Z109+X109+V109+T109+R109+P109+N109+L109+J109+AD109+AF109+AH109+AJ109+AL109+AN109+AP109+AR109+AT109</f>
        <v>105.05</v>
      </c>
      <c r="AW109" s="204">
        <f t="shared" si="440"/>
        <v>140138485.85000002</v>
      </c>
      <c r="AZ109" s="188"/>
      <c r="BI109" s="79"/>
    </row>
    <row r="110" spans="1:61" s="20" customFormat="1" ht="120" customHeight="1" x14ac:dyDescent="0.3">
      <c r="A110" s="178">
        <f t="shared" si="421"/>
        <v>24</v>
      </c>
      <c r="B110" s="67">
        <f>+B109+1</f>
        <v>77</v>
      </c>
      <c r="C110" s="51" t="s">
        <v>197</v>
      </c>
      <c r="D110" s="329" t="s">
        <v>202</v>
      </c>
      <c r="E110" s="330"/>
      <c r="F110" s="25" t="s">
        <v>49</v>
      </c>
      <c r="G110" s="54"/>
      <c r="H110" s="55">
        <v>1480258</v>
      </c>
      <c r="I110" s="55">
        <f t="shared" si="490"/>
        <v>0</v>
      </c>
      <c r="J110" s="158">
        <v>0</v>
      </c>
      <c r="K110" s="159">
        <f t="shared" si="501"/>
        <v>0</v>
      </c>
      <c r="L110" s="158">
        <v>0</v>
      </c>
      <c r="M110" s="159">
        <f t="shared" si="502"/>
        <v>0</v>
      </c>
      <c r="N110" s="158">
        <v>30.47</v>
      </c>
      <c r="O110" s="159">
        <f t="shared" si="503"/>
        <v>45103461.259999998</v>
      </c>
      <c r="P110" s="158">
        <v>0</v>
      </c>
      <c r="Q110" s="159">
        <f t="shared" si="504"/>
        <v>0</v>
      </c>
      <c r="R110" s="158">
        <v>0</v>
      </c>
      <c r="S110" s="159">
        <f t="shared" si="505"/>
        <v>0</v>
      </c>
      <c r="T110" s="158">
        <v>0</v>
      </c>
      <c r="U110" s="159">
        <f t="shared" si="506"/>
        <v>0</v>
      </c>
      <c r="V110" s="158">
        <v>0</v>
      </c>
      <c r="W110" s="159">
        <f t="shared" si="507"/>
        <v>0</v>
      </c>
      <c r="X110" s="158">
        <v>0</v>
      </c>
      <c r="Y110" s="159">
        <f t="shared" si="508"/>
        <v>0</v>
      </c>
      <c r="Z110" s="158">
        <v>0</v>
      </c>
      <c r="AA110" s="159">
        <f t="shared" si="509"/>
        <v>0</v>
      </c>
      <c r="AB110" s="158">
        <v>0</v>
      </c>
      <c r="AC110" s="159">
        <f t="shared" si="510"/>
        <v>0</v>
      </c>
      <c r="AD110" s="158">
        <v>0</v>
      </c>
      <c r="AE110" s="159">
        <f t="shared" si="511"/>
        <v>0</v>
      </c>
      <c r="AF110" s="158"/>
      <c r="AG110" s="159" t="str">
        <f t="shared" si="512"/>
        <v/>
      </c>
      <c r="AH110" s="158"/>
      <c r="AI110" s="159" t="str">
        <f t="shared" si="513"/>
        <v/>
      </c>
      <c r="AJ110" s="158"/>
      <c r="AK110" s="159" t="str">
        <f t="shared" si="514"/>
        <v/>
      </c>
      <c r="AL110" s="158">
        <v>0</v>
      </c>
      <c r="AM110" s="159">
        <f t="shared" si="515"/>
        <v>0</v>
      </c>
      <c r="AN110" s="158"/>
      <c r="AO110" s="159"/>
      <c r="AP110" s="158"/>
      <c r="AQ110" s="159"/>
      <c r="AR110" s="158">
        <v>0</v>
      </c>
      <c r="AS110" s="159">
        <f t="shared" si="516"/>
        <v>0</v>
      </c>
      <c r="AT110" s="158">
        <v>0</v>
      </c>
      <c r="AU110" s="159">
        <f t="shared" si="517"/>
        <v>0</v>
      </c>
      <c r="AV110" s="135">
        <f t="shared" si="518"/>
        <v>30.47</v>
      </c>
      <c r="AW110" s="204">
        <f t="shared" si="440"/>
        <v>45103461.259999998</v>
      </c>
      <c r="AZ110" s="68"/>
      <c r="BI110" s="79"/>
    </row>
    <row r="111" spans="1:61" s="20" customFormat="1" ht="120" customHeight="1" x14ac:dyDescent="0.3">
      <c r="A111" s="178">
        <f t="shared" si="421"/>
        <v>25</v>
      </c>
      <c r="B111" s="178">
        <f t="shared" ref="B111:B170" si="519">+B110+1</f>
        <v>78</v>
      </c>
      <c r="C111" s="51" t="s">
        <v>198</v>
      </c>
      <c r="D111" s="329" t="s">
        <v>206</v>
      </c>
      <c r="E111" s="330"/>
      <c r="F111" s="25" t="s">
        <v>49</v>
      </c>
      <c r="G111" s="54"/>
      <c r="H111" s="55">
        <v>630000</v>
      </c>
      <c r="I111" s="55">
        <f t="shared" si="490"/>
        <v>0</v>
      </c>
      <c r="J111" s="158">
        <v>0</v>
      </c>
      <c r="K111" s="159">
        <f t="shared" ref="K111" si="520">+IF(J111="","",+J111*$H111)</f>
        <v>0</v>
      </c>
      <c r="L111" s="158">
        <v>0</v>
      </c>
      <c r="M111" s="159">
        <f t="shared" ref="M111" si="521">+IF(L111="","",+L111*$H111)</f>
        <v>0</v>
      </c>
      <c r="N111" s="158">
        <v>42</v>
      </c>
      <c r="O111" s="159">
        <f t="shared" ref="O111" si="522">+IF(N111="","",+N111*$H111)</f>
        <v>26460000</v>
      </c>
      <c r="P111" s="158">
        <v>63</v>
      </c>
      <c r="Q111" s="159">
        <f t="shared" ref="Q111" si="523">+IF(P111="","",+P111*$H111)</f>
        <v>39690000</v>
      </c>
      <c r="R111" s="158">
        <v>42</v>
      </c>
      <c r="S111" s="159">
        <f t="shared" ref="S111" si="524">+IF(R111="","",+R111*$H111)</f>
        <v>26460000</v>
      </c>
      <c r="T111" s="158">
        <v>42</v>
      </c>
      <c r="U111" s="159">
        <f t="shared" ref="U111" si="525">+IF(T111="","",+T111*$H111)</f>
        <v>26460000</v>
      </c>
      <c r="V111" s="158">
        <v>0</v>
      </c>
      <c r="W111" s="159">
        <f t="shared" ref="W111" si="526">+IF(V111="","",+V111*$H111)</f>
        <v>0</v>
      </c>
      <c r="X111" s="158">
        <v>0</v>
      </c>
      <c r="Y111" s="159">
        <f t="shared" ref="Y111" si="527">+IF(X111="","",+X111*$H111)</f>
        <v>0</v>
      </c>
      <c r="Z111" s="158">
        <v>0</v>
      </c>
      <c r="AA111" s="159">
        <f t="shared" ref="AA111" si="528">+IF(Z111="","",+Z111*$H111)</f>
        <v>0</v>
      </c>
      <c r="AB111" s="158">
        <v>0</v>
      </c>
      <c r="AC111" s="159">
        <f t="shared" ref="AC111" si="529">+IF(AB111="","",+AB111*$H111)</f>
        <v>0</v>
      </c>
      <c r="AD111" s="158">
        <v>0</v>
      </c>
      <c r="AE111" s="159">
        <f t="shared" ref="AE111" si="530">+IF(AD111="","",+AD111*$H111)</f>
        <v>0</v>
      </c>
      <c r="AF111" s="158"/>
      <c r="AG111" s="159" t="str">
        <f t="shared" ref="AG111" si="531">+IF(AF111="","",+AF111*$H111)</f>
        <v/>
      </c>
      <c r="AH111" s="158"/>
      <c r="AI111" s="159" t="str">
        <f t="shared" ref="AI111" si="532">+IF(AH111="","",+AH111*$H111)</f>
        <v/>
      </c>
      <c r="AJ111" s="158"/>
      <c r="AK111" s="159" t="str">
        <f t="shared" ref="AK111" si="533">+IF(AJ111="","",+AJ111*$H111)</f>
        <v/>
      </c>
      <c r="AL111" s="158">
        <v>0</v>
      </c>
      <c r="AM111" s="159">
        <f t="shared" ref="AM111" si="534">+IF(AL111="","",+AL111*$H111)</f>
        <v>0</v>
      </c>
      <c r="AN111" s="158"/>
      <c r="AO111" s="159"/>
      <c r="AP111" s="158"/>
      <c r="AQ111" s="159"/>
      <c r="AR111" s="158">
        <v>0</v>
      </c>
      <c r="AS111" s="159">
        <f t="shared" ref="AS111" si="535">+IF(AR111="","",+AR111*$H111)</f>
        <v>0</v>
      </c>
      <c r="AT111" s="158">
        <v>0</v>
      </c>
      <c r="AU111" s="159">
        <f t="shared" ref="AU111" si="536">+IF(AT111="","",+AT111*$H111)</f>
        <v>0</v>
      </c>
      <c r="AV111" s="135">
        <f t="shared" ref="AV111" si="537">+AB111+Z111+X111+V111+T111+R111+P111+N111+L111+J111+AD111+AF111+AH111+AJ111+AL111+AN111+AP111+AR111+AT111</f>
        <v>189</v>
      </c>
      <c r="AW111" s="204">
        <f t="shared" si="440"/>
        <v>119070000</v>
      </c>
      <c r="AZ111" s="68"/>
      <c r="BI111" s="79"/>
    </row>
    <row r="112" spans="1:61" s="20" customFormat="1" ht="24.9" customHeight="1" x14ac:dyDescent="0.3">
      <c r="A112" s="178">
        <f t="shared" si="421"/>
        <v>26</v>
      </c>
      <c r="B112" s="178">
        <f>+B111+1</f>
        <v>79</v>
      </c>
      <c r="C112" s="51" t="s">
        <v>203</v>
      </c>
      <c r="D112" s="329" t="s">
        <v>199</v>
      </c>
      <c r="E112" s="330"/>
      <c r="F112" s="25" t="s">
        <v>54</v>
      </c>
      <c r="G112" s="54"/>
      <c r="H112" s="55">
        <v>1200000</v>
      </c>
      <c r="I112" s="55">
        <f t="shared" ref="I112:I128" si="538">+ROUND(H112*G112,0)</f>
        <v>0</v>
      </c>
      <c r="J112" s="158">
        <v>0</v>
      </c>
      <c r="K112" s="159">
        <f t="shared" ref="K112" si="539">+IF(J112="","",+J112*$H112)</f>
        <v>0</v>
      </c>
      <c r="L112" s="158">
        <v>1</v>
      </c>
      <c r="M112" s="159">
        <f t="shared" ref="M112" si="540">+IF(L112="","",+L112*$H112)</f>
        <v>1200000</v>
      </c>
      <c r="N112" s="158">
        <v>0</v>
      </c>
      <c r="O112" s="159">
        <f t="shared" ref="O112" si="541">+IF(N112="","",+N112*$H112)</f>
        <v>0</v>
      </c>
      <c r="P112" s="158">
        <v>0</v>
      </c>
      <c r="Q112" s="159">
        <f t="shared" ref="Q112" si="542">+IF(P112="","",+P112*$H112)</f>
        <v>0</v>
      </c>
      <c r="R112" s="158">
        <v>0</v>
      </c>
      <c r="S112" s="159">
        <f t="shared" ref="S112" si="543">+IF(R112="","",+R112*$H112)</f>
        <v>0</v>
      </c>
      <c r="T112" s="158">
        <v>0</v>
      </c>
      <c r="U112" s="159">
        <f t="shared" ref="U112" si="544">+IF(T112="","",+T112*$H112)</f>
        <v>0</v>
      </c>
      <c r="V112" s="158">
        <v>1</v>
      </c>
      <c r="W112" s="159">
        <f t="shared" ref="W112" si="545">+IF(V112="","",+V112*$H112)</f>
        <v>1200000</v>
      </c>
      <c r="X112" s="158">
        <v>1</v>
      </c>
      <c r="Y112" s="159">
        <f t="shared" ref="Y112" si="546">+IF(X112="","",+X112*$H112)</f>
        <v>1200000</v>
      </c>
      <c r="Z112" s="158">
        <v>0</v>
      </c>
      <c r="AA112" s="159">
        <f t="shared" ref="AA112" si="547">+IF(Z112="","",+Z112*$H112)</f>
        <v>0</v>
      </c>
      <c r="AB112" s="158">
        <v>0</v>
      </c>
      <c r="AC112" s="159">
        <f t="shared" ref="AC112" si="548">+IF(AB112="","",+AB112*$H112)</f>
        <v>0</v>
      </c>
      <c r="AD112" s="158">
        <v>0</v>
      </c>
      <c r="AE112" s="159">
        <f t="shared" ref="AE112" si="549">+IF(AD112="","",+AD112*$H112)</f>
        <v>0</v>
      </c>
      <c r="AF112" s="158"/>
      <c r="AG112" s="159" t="str">
        <f t="shared" ref="AG112" si="550">+IF(AF112="","",+AF112*$H112)</f>
        <v/>
      </c>
      <c r="AH112" s="158"/>
      <c r="AI112" s="159" t="str">
        <f t="shared" ref="AI112" si="551">+IF(AH112="","",+AH112*$H112)</f>
        <v/>
      </c>
      <c r="AJ112" s="158"/>
      <c r="AK112" s="159" t="str">
        <f t="shared" ref="AK112" si="552">+IF(AJ112="","",+AJ112*$H112)</f>
        <v/>
      </c>
      <c r="AL112" s="158">
        <v>1</v>
      </c>
      <c r="AM112" s="159">
        <f t="shared" ref="AM112" si="553">+IF(AL112="","",+AL112*$H112)</f>
        <v>1200000</v>
      </c>
      <c r="AN112" s="158"/>
      <c r="AO112" s="159"/>
      <c r="AP112" s="158"/>
      <c r="AQ112" s="159"/>
      <c r="AR112" s="158">
        <v>0</v>
      </c>
      <c r="AS112" s="159">
        <f t="shared" ref="AS112" si="554">+IF(AR112="","",+AR112*$H112)</f>
        <v>0</v>
      </c>
      <c r="AT112" s="158">
        <v>0</v>
      </c>
      <c r="AU112" s="159">
        <f t="shared" ref="AU112" si="555">+IF(AT112="","",+AT112*$H112)</f>
        <v>0</v>
      </c>
      <c r="AV112" s="135">
        <f t="shared" ref="AV112" si="556">+AB112+Z112+X112+V112+T112+R112+P112+N112+L112+J112+AD112+AF112+AH112+AJ112+AL112+AN112+AP112+AR112+AT112</f>
        <v>4</v>
      </c>
      <c r="AW112" s="204">
        <f t="shared" si="440"/>
        <v>4800000</v>
      </c>
      <c r="AZ112" s="68"/>
      <c r="BI112" s="79"/>
    </row>
    <row r="113" spans="1:61" s="20" customFormat="1" ht="45" customHeight="1" x14ac:dyDescent="0.3">
      <c r="A113" s="178">
        <f t="shared" si="421"/>
        <v>27</v>
      </c>
      <c r="B113" s="178">
        <f t="shared" si="519"/>
        <v>80</v>
      </c>
      <c r="C113" s="190" t="s">
        <v>204</v>
      </c>
      <c r="D113" s="329" t="s">
        <v>328</v>
      </c>
      <c r="E113" s="330"/>
      <c r="F113" s="179" t="s">
        <v>49</v>
      </c>
      <c r="G113" s="54"/>
      <c r="H113" s="55">
        <v>14875</v>
      </c>
      <c r="I113" s="55">
        <f t="shared" si="538"/>
        <v>0</v>
      </c>
      <c r="J113" s="158">
        <v>48.05</v>
      </c>
      <c r="K113" s="159">
        <f t="shared" ref="K113:K114" si="557">+IF(J113="","",+J113*$H113)</f>
        <v>714743.75</v>
      </c>
      <c r="L113" s="158">
        <v>47.63</v>
      </c>
      <c r="M113" s="159">
        <f t="shared" ref="M113:M114" si="558">+IF(L113="","",+L113*$H113)</f>
        <v>708496.25</v>
      </c>
      <c r="N113" s="158">
        <v>0</v>
      </c>
      <c r="O113" s="159">
        <f t="shared" ref="O113:O114" si="559">+IF(N113="","",+N113*$H113)</f>
        <v>0</v>
      </c>
      <c r="P113" s="158">
        <v>0</v>
      </c>
      <c r="Q113" s="159">
        <f t="shared" ref="Q113:Q114" si="560">+IF(P113="","",+P113*$H113)</f>
        <v>0</v>
      </c>
      <c r="R113" s="158">
        <v>0</v>
      </c>
      <c r="S113" s="159">
        <f t="shared" ref="S113:S114" si="561">+IF(R113="","",+R113*$H113)</f>
        <v>0</v>
      </c>
      <c r="T113" s="158">
        <v>56.16</v>
      </c>
      <c r="U113" s="159">
        <f t="shared" ref="U113:U114" si="562">+IF(T113="","",+T113*$H113)</f>
        <v>835380</v>
      </c>
      <c r="V113" s="158">
        <v>56.83</v>
      </c>
      <c r="W113" s="159">
        <f t="shared" ref="W113:W114" si="563">+IF(V113="","",+V113*$H113)</f>
        <v>845346.25</v>
      </c>
      <c r="X113" s="158">
        <v>55.68</v>
      </c>
      <c r="Y113" s="159">
        <f t="shared" ref="Y113:Y114" si="564">+IF(X113="","",+X113*$H113)</f>
        <v>828240</v>
      </c>
      <c r="Z113" s="158">
        <v>92.1</v>
      </c>
      <c r="AA113" s="159">
        <f t="shared" ref="AA113:AA114" si="565">+IF(Z113="","",+Z113*$H113)</f>
        <v>1369987.5</v>
      </c>
      <c r="AB113" s="158">
        <v>0</v>
      </c>
      <c r="AC113" s="159">
        <f t="shared" ref="AC113:AC114" si="566">+IF(AB113="","",+AB113*$H113)</f>
        <v>0</v>
      </c>
      <c r="AD113" s="158">
        <v>0</v>
      </c>
      <c r="AE113" s="159">
        <f t="shared" ref="AE113:AE114" si="567">+IF(AD113="","",+AD113*$H113)</f>
        <v>0</v>
      </c>
      <c r="AF113" s="158"/>
      <c r="AG113" s="159" t="str">
        <f t="shared" ref="AG113:AG114" si="568">+IF(AF113="","",+AF113*$H113)</f>
        <v/>
      </c>
      <c r="AH113" s="158"/>
      <c r="AI113" s="159" t="str">
        <f t="shared" ref="AI113:AI114" si="569">+IF(AH113="","",+AH113*$H113)</f>
        <v/>
      </c>
      <c r="AJ113" s="158"/>
      <c r="AK113" s="159" t="str">
        <f t="shared" ref="AK113:AK114" si="570">+IF(AJ113="","",+AJ113*$H113)</f>
        <v/>
      </c>
      <c r="AL113" s="158">
        <v>0</v>
      </c>
      <c r="AM113" s="159">
        <f t="shared" ref="AM113:AM114" si="571">+IF(AL113="","",+AL113*$H113)</f>
        <v>0</v>
      </c>
      <c r="AN113" s="158"/>
      <c r="AO113" s="159"/>
      <c r="AP113" s="158"/>
      <c r="AQ113" s="159"/>
      <c r="AR113" s="158">
        <v>54.92</v>
      </c>
      <c r="AS113" s="159">
        <f t="shared" ref="AS113:AS114" si="572">+IF(AR113="","",+AR113*$H113)</f>
        <v>816935</v>
      </c>
      <c r="AT113" s="158">
        <v>0</v>
      </c>
      <c r="AU113" s="159">
        <f t="shared" ref="AU113:AU114" si="573">+IF(AT113="","",+AT113*$H113)</f>
        <v>0</v>
      </c>
      <c r="AV113" s="135">
        <f t="shared" ref="AV113:AV114" si="574">+AB113+Z113+X113+V113+T113+R113+P113+N113+L113+J113+AD113+AF113+AH113+AJ113+AL113+AN113+AP113+AR113+AT113</f>
        <v>411.37</v>
      </c>
      <c r="AW113" s="204">
        <f t="shared" si="440"/>
        <v>6119128.75</v>
      </c>
      <c r="AZ113" s="68"/>
      <c r="BI113" s="79"/>
    </row>
    <row r="114" spans="1:61" s="20" customFormat="1" ht="45" customHeight="1" x14ac:dyDescent="0.3">
      <c r="A114" s="178">
        <f t="shared" si="421"/>
        <v>28</v>
      </c>
      <c r="B114" s="178">
        <f t="shared" si="519"/>
        <v>81</v>
      </c>
      <c r="C114" s="190" t="s">
        <v>205</v>
      </c>
      <c r="D114" s="329" t="s">
        <v>329</v>
      </c>
      <c r="E114" s="330"/>
      <c r="F114" s="179" t="s">
        <v>49</v>
      </c>
      <c r="G114" s="54"/>
      <c r="H114" s="55">
        <v>16065</v>
      </c>
      <c r="I114" s="55">
        <f t="shared" si="538"/>
        <v>0</v>
      </c>
      <c r="J114" s="158">
        <v>0</v>
      </c>
      <c r="K114" s="159">
        <f t="shared" si="557"/>
        <v>0</v>
      </c>
      <c r="L114" s="158">
        <v>0</v>
      </c>
      <c r="M114" s="159">
        <f t="shared" si="558"/>
        <v>0</v>
      </c>
      <c r="N114" s="158">
        <v>60.94</v>
      </c>
      <c r="O114" s="159">
        <f t="shared" si="559"/>
        <v>979001.1</v>
      </c>
      <c r="P114" s="158">
        <v>97.34</v>
      </c>
      <c r="Q114" s="159">
        <f t="shared" si="560"/>
        <v>1563767.1</v>
      </c>
      <c r="R114" s="158">
        <v>56.6</v>
      </c>
      <c r="S114" s="159">
        <f t="shared" si="561"/>
        <v>909279</v>
      </c>
      <c r="T114" s="158">
        <v>0</v>
      </c>
      <c r="U114" s="159">
        <f t="shared" si="562"/>
        <v>0</v>
      </c>
      <c r="V114" s="158">
        <v>0</v>
      </c>
      <c r="W114" s="159">
        <f t="shared" si="563"/>
        <v>0</v>
      </c>
      <c r="X114" s="158">
        <v>0</v>
      </c>
      <c r="Y114" s="159">
        <f t="shared" si="564"/>
        <v>0</v>
      </c>
      <c r="Z114" s="158">
        <v>0</v>
      </c>
      <c r="AA114" s="159">
        <f t="shared" si="565"/>
        <v>0</v>
      </c>
      <c r="AB114" s="158">
        <v>89.34</v>
      </c>
      <c r="AC114" s="159">
        <f t="shared" si="566"/>
        <v>1435247.1</v>
      </c>
      <c r="AD114" s="158">
        <v>101.77</v>
      </c>
      <c r="AE114" s="159">
        <f t="shared" si="567"/>
        <v>1634935.05</v>
      </c>
      <c r="AF114" s="158"/>
      <c r="AG114" s="159" t="str">
        <f t="shared" si="568"/>
        <v/>
      </c>
      <c r="AH114" s="158"/>
      <c r="AI114" s="159" t="str">
        <f t="shared" si="569"/>
        <v/>
      </c>
      <c r="AJ114" s="158"/>
      <c r="AK114" s="159" t="str">
        <f t="shared" si="570"/>
        <v/>
      </c>
      <c r="AL114" s="158">
        <v>52</v>
      </c>
      <c r="AM114" s="159">
        <f t="shared" si="571"/>
        <v>835380</v>
      </c>
      <c r="AN114" s="158"/>
      <c r="AO114" s="159"/>
      <c r="AP114" s="158"/>
      <c r="AQ114" s="159"/>
      <c r="AR114" s="158">
        <v>0</v>
      </c>
      <c r="AS114" s="159">
        <f t="shared" si="572"/>
        <v>0</v>
      </c>
      <c r="AT114" s="158">
        <v>51.57</v>
      </c>
      <c r="AU114" s="159">
        <f t="shared" si="573"/>
        <v>828472.05</v>
      </c>
      <c r="AV114" s="135">
        <f t="shared" si="574"/>
        <v>509.56</v>
      </c>
      <c r="AW114" s="204">
        <f t="shared" si="440"/>
        <v>8186081.4000000004</v>
      </c>
      <c r="AZ114" s="68"/>
      <c r="BI114" s="79"/>
    </row>
    <row r="115" spans="1:61" s="20" customFormat="1" ht="30" customHeight="1" x14ac:dyDescent="0.3">
      <c r="A115" s="178">
        <f t="shared" si="421"/>
        <v>29</v>
      </c>
      <c r="B115" s="178">
        <f t="shared" si="519"/>
        <v>82</v>
      </c>
      <c r="C115" s="190" t="s">
        <v>209</v>
      </c>
      <c r="D115" s="329" t="s">
        <v>207</v>
      </c>
      <c r="E115" s="330"/>
      <c r="F115" s="179" t="s">
        <v>49</v>
      </c>
      <c r="G115" s="54"/>
      <c r="H115" s="55">
        <v>13090</v>
      </c>
      <c r="I115" s="55">
        <f t="shared" si="538"/>
        <v>0</v>
      </c>
      <c r="J115" s="158">
        <v>0</v>
      </c>
      <c r="K115" s="159">
        <f t="shared" ref="K115:K116" si="575">+IF(J115="","",+J115*$H115)</f>
        <v>0</v>
      </c>
      <c r="L115" s="158">
        <v>0</v>
      </c>
      <c r="M115" s="159">
        <f t="shared" ref="M115:M116" si="576">+IF(L115="","",+L115*$H115)</f>
        <v>0</v>
      </c>
      <c r="N115" s="158">
        <v>0</v>
      </c>
      <c r="O115" s="159">
        <f t="shared" ref="O115:O116" si="577">+IF(N115="","",+N115*$H115)</f>
        <v>0</v>
      </c>
      <c r="P115" s="158">
        <v>0</v>
      </c>
      <c r="Q115" s="159">
        <f t="shared" ref="Q115:Q116" si="578">+IF(P115="","",+P115*$H115)</f>
        <v>0</v>
      </c>
      <c r="R115" s="158">
        <v>0</v>
      </c>
      <c r="S115" s="159">
        <f t="shared" ref="S115:S116" si="579">+IF(R115="","",+R115*$H115)</f>
        <v>0</v>
      </c>
      <c r="T115" s="158">
        <v>0</v>
      </c>
      <c r="U115" s="159">
        <f t="shared" ref="U115:U116" si="580">+IF(T115="","",+T115*$H115)</f>
        <v>0</v>
      </c>
      <c r="V115" s="158">
        <v>0</v>
      </c>
      <c r="W115" s="159">
        <f t="shared" ref="W115:W116" si="581">+IF(V115="","",+V115*$H115)</f>
        <v>0</v>
      </c>
      <c r="X115" s="158">
        <v>0</v>
      </c>
      <c r="Y115" s="159">
        <f t="shared" ref="Y115:Y116" si="582">+IF(X115="","",+X115*$H115)</f>
        <v>0</v>
      </c>
      <c r="Z115" s="158">
        <v>0</v>
      </c>
      <c r="AA115" s="159">
        <f t="shared" ref="AA115:AA116" si="583">+IF(Z115="","",+Z115*$H115)</f>
        <v>0</v>
      </c>
      <c r="AB115" s="158">
        <v>0</v>
      </c>
      <c r="AC115" s="159">
        <f t="shared" ref="AC115:AC116" si="584">+IF(AB115="","",+AB115*$H115)</f>
        <v>0</v>
      </c>
      <c r="AD115" s="158">
        <v>0</v>
      </c>
      <c r="AE115" s="159">
        <f t="shared" ref="AE115:AE116" si="585">+IF(AD115="","",+AD115*$H115)</f>
        <v>0</v>
      </c>
      <c r="AF115" s="158"/>
      <c r="AG115" s="159" t="str">
        <f t="shared" ref="AG115:AG116" si="586">+IF(AF115="","",+AF115*$H115)</f>
        <v/>
      </c>
      <c r="AH115" s="158"/>
      <c r="AI115" s="159" t="str">
        <f t="shared" ref="AI115:AI116" si="587">+IF(AH115="","",+AH115*$H115)</f>
        <v/>
      </c>
      <c r="AJ115" s="158"/>
      <c r="AK115" s="159" t="str">
        <f t="shared" ref="AK115:AK116" si="588">+IF(AJ115="","",+AJ115*$H115)</f>
        <v/>
      </c>
      <c r="AL115" s="158">
        <v>0</v>
      </c>
      <c r="AM115" s="159">
        <f t="shared" ref="AM115:AM116" si="589">+IF(AL115="","",+AL115*$H115)</f>
        <v>0</v>
      </c>
      <c r="AN115" s="158"/>
      <c r="AO115" s="159"/>
      <c r="AP115" s="158"/>
      <c r="AQ115" s="159"/>
      <c r="AR115" s="158">
        <v>0</v>
      </c>
      <c r="AS115" s="159">
        <f t="shared" ref="AS115:AS116" si="590">+IF(AR115="","",+AR115*$H115)</f>
        <v>0</v>
      </c>
      <c r="AT115" s="158">
        <v>0</v>
      </c>
      <c r="AU115" s="159">
        <f t="shared" ref="AU115:AU116" si="591">+IF(AT115="","",+AT115*$H115)</f>
        <v>0</v>
      </c>
      <c r="AV115" s="135">
        <f t="shared" ref="AV115:AV116" si="592">+AB115+Z115+X115+V115+T115+R115+P115+N115+L115+J115+AD115+AF115+AH115+AJ115+AL115+AN115+AP115+AR115+AT115</f>
        <v>0</v>
      </c>
      <c r="AW115" s="204">
        <f t="shared" si="440"/>
        <v>0</v>
      </c>
      <c r="AZ115" s="188"/>
      <c r="BI115" s="79"/>
    </row>
    <row r="116" spans="1:61" s="20" customFormat="1" ht="30" customHeight="1" x14ac:dyDescent="0.3">
      <c r="A116" s="178">
        <f t="shared" si="421"/>
        <v>30</v>
      </c>
      <c r="B116" s="178">
        <f t="shared" si="519"/>
        <v>83</v>
      </c>
      <c r="C116" s="190" t="s">
        <v>210</v>
      </c>
      <c r="D116" s="329" t="s">
        <v>208</v>
      </c>
      <c r="E116" s="330"/>
      <c r="F116" s="179" t="s">
        <v>49</v>
      </c>
      <c r="G116" s="54"/>
      <c r="H116" s="55">
        <v>10710</v>
      </c>
      <c r="I116" s="55">
        <f t="shared" si="538"/>
        <v>0</v>
      </c>
      <c r="J116" s="158">
        <v>48.05</v>
      </c>
      <c r="K116" s="159">
        <f t="shared" si="575"/>
        <v>514615.49999999994</v>
      </c>
      <c r="L116" s="158">
        <v>47.63</v>
      </c>
      <c r="M116" s="159">
        <f t="shared" si="576"/>
        <v>510117.30000000005</v>
      </c>
      <c r="N116" s="158">
        <v>60.94</v>
      </c>
      <c r="O116" s="159">
        <f t="shared" si="577"/>
        <v>652667.4</v>
      </c>
      <c r="P116" s="158">
        <v>97.34</v>
      </c>
      <c r="Q116" s="159">
        <f t="shared" si="578"/>
        <v>1042511.4</v>
      </c>
      <c r="R116" s="158">
        <v>56.6</v>
      </c>
      <c r="S116" s="159">
        <f t="shared" si="579"/>
        <v>606186</v>
      </c>
      <c r="T116" s="158">
        <v>56.16</v>
      </c>
      <c r="U116" s="159">
        <f t="shared" si="580"/>
        <v>601473.6</v>
      </c>
      <c r="V116" s="158">
        <v>56.83</v>
      </c>
      <c r="W116" s="159">
        <f t="shared" si="581"/>
        <v>608649.29999999993</v>
      </c>
      <c r="X116" s="158">
        <v>55.68</v>
      </c>
      <c r="Y116" s="159">
        <f t="shared" si="582"/>
        <v>596332.80000000005</v>
      </c>
      <c r="Z116" s="158">
        <v>92.1</v>
      </c>
      <c r="AA116" s="159">
        <f t="shared" si="583"/>
        <v>986390.99999999988</v>
      </c>
      <c r="AB116" s="158">
        <v>89.34</v>
      </c>
      <c r="AC116" s="159">
        <f t="shared" si="584"/>
        <v>956831.4</v>
      </c>
      <c r="AD116" s="158">
        <v>101.77</v>
      </c>
      <c r="AE116" s="159">
        <f t="shared" si="585"/>
        <v>1089956.7</v>
      </c>
      <c r="AF116" s="158"/>
      <c r="AG116" s="159" t="str">
        <f t="shared" si="586"/>
        <v/>
      </c>
      <c r="AH116" s="158"/>
      <c r="AI116" s="159" t="str">
        <f t="shared" si="587"/>
        <v/>
      </c>
      <c r="AJ116" s="158"/>
      <c r="AK116" s="159" t="str">
        <f t="shared" si="588"/>
        <v/>
      </c>
      <c r="AL116" s="158">
        <v>52</v>
      </c>
      <c r="AM116" s="159">
        <f t="shared" si="589"/>
        <v>556920</v>
      </c>
      <c r="AN116" s="158"/>
      <c r="AO116" s="159"/>
      <c r="AP116" s="158"/>
      <c r="AQ116" s="159"/>
      <c r="AR116" s="158">
        <v>54.92</v>
      </c>
      <c r="AS116" s="159">
        <f t="shared" si="590"/>
        <v>588193.20000000007</v>
      </c>
      <c r="AT116" s="158">
        <v>51.57</v>
      </c>
      <c r="AU116" s="159">
        <f t="shared" si="591"/>
        <v>552314.69999999995</v>
      </c>
      <c r="AV116" s="135">
        <f t="shared" si="592"/>
        <v>920.93</v>
      </c>
      <c r="AW116" s="204">
        <f t="shared" si="440"/>
        <v>9863160.2999999989</v>
      </c>
      <c r="AZ116" s="188"/>
      <c r="BI116" s="79"/>
    </row>
    <row r="117" spans="1:61" s="20" customFormat="1" ht="24.9" customHeight="1" x14ac:dyDescent="0.3">
      <c r="A117" s="178">
        <f t="shared" si="421"/>
        <v>31</v>
      </c>
      <c r="B117" s="178">
        <f t="shared" si="519"/>
        <v>84</v>
      </c>
      <c r="C117" s="190" t="s">
        <v>211</v>
      </c>
      <c r="D117" s="329" t="s">
        <v>212</v>
      </c>
      <c r="E117" s="330"/>
      <c r="F117" s="179" t="s">
        <v>213</v>
      </c>
      <c r="G117" s="54"/>
      <c r="H117" s="55">
        <v>261800</v>
      </c>
      <c r="I117" s="55">
        <f t="shared" si="538"/>
        <v>0</v>
      </c>
      <c r="J117" s="158">
        <v>0</v>
      </c>
      <c r="K117" s="159">
        <f t="shared" ref="K117:K119" si="593">+IF(J117="","",+J117*$H117)</f>
        <v>0</v>
      </c>
      <c r="L117" s="158">
        <v>0</v>
      </c>
      <c r="M117" s="159">
        <f t="shared" ref="M117:M119" si="594">+IF(L117="","",+L117*$H117)</f>
        <v>0</v>
      </c>
      <c r="N117" s="158">
        <v>0</v>
      </c>
      <c r="O117" s="159">
        <f t="shared" ref="O117:O119" si="595">+IF(N117="","",+N117*$H117)</f>
        <v>0</v>
      </c>
      <c r="P117" s="158">
        <v>0</v>
      </c>
      <c r="Q117" s="159">
        <f t="shared" ref="Q117:Q119" si="596">+IF(P117="","",+P117*$H117)</f>
        <v>0</v>
      </c>
      <c r="R117" s="158">
        <v>0</v>
      </c>
      <c r="S117" s="159">
        <f t="shared" ref="S117:S119" si="597">+IF(R117="","",+R117*$H117)</f>
        <v>0</v>
      </c>
      <c r="T117" s="158">
        <v>0</v>
      </c>
      <c r="U117" s="159">
        <f t="shared" ref="U117:U119" si="598">+IF(T117="","",+T117*$H117)</f>
        <v>0</v>
      </c>
      <c r="V117" s="158">
        <v>0</v>
      </c>
      <c r="W117" s="159">
        <f t="shared" ref="W117:W119" si="599">+IF(V117="","",+V117*$H117)</f>
        <v>0</v>
      </c>
      <c r="X117" s="158">
        <v>0</v>
      </c>
      <c r="Y117" s="159">
        <f t="shared" ref="Y117:Y119" si="600">+IF(X117="","",+X117*$H117)</f>
        <v>0</v>
      </c>
      <c r="Z117" s="158">
        <v>0</v>
      </c>
      <c r="AA117" s="159">
        <f t="shared" ref="AA117:AA119" si="601">+IF(Z117="","",+Z117*$H117)</f>
        <v>0</v>
      </c>
      <c r="AB117" s="158">
        <v>0</v>
      </c>
      <c r="AC117" s="159">
        <f t="shared" ref="AC117:AC119" si="602">+IF(AB117="","",+AB117*$H117)</f>
        <v>0</v>
      </c>
      <c r="AD117" s="158">
        <v>0</v>
      </c>
      <c r="AE117" s="159">
        <f t="shared" ref="AE117:AE119" si="603">+IF(AD117="","",+AD117*$H117)</f>
        <v>0</v>
      </c>
      <c r="AF117" s="158"/>
      <c r="AG117" s="159" t="str">
        <f t="shared" ref="AG117:AG119" si="604">+IF(AF117="","",+AF117*$H117)</f>
        <v/>
      </c>
      <c r="AH117" s="158"/>
      <c r="AI117" s="159" t="str">
        <f t="shared" ref="AI117:AI119" si="605">+IF(AH117="","",+AH117*$H117)</f>
        <v/>
      </c>
      <c r="AJ117" s="158"/>
      <c r="AK117" s="159" t="str">
        <f t="shared" ref="AK117:AK119" si="606">+IF(AJ117="","",+AJ117*$H117)</f>
        <v/>
      </c>
      <c r="AL117" s="158">
        <v>0</v>
      </c>
      <c r="AM117" s="159">
        <f t="shared" ref="AM117:AM119" si="607">+IF(AL117="","",+AL117*$H117)</f>
        <v>0</v>
      </c>
      <c r="AN117" s="158"/>
      <c r="AO117" s="159"/>
      <c r="AP117" s="158"/>
      <c r="AQ117" s="159"/>
      <c r="AR117" s="158">
        <v>0</v>
      </c>
      <c r="AS117" s="159">
        <f t="shared" ref="AS117:AS119" si="608">+IF(AR117="","",+AR117*$H117)</f>
        <v>0</v>
      </c>
      <c r="AT117" s="158">
        <v>0</v>
      </c>
      <c r="AU117" s="159">
        <f t="shared" ref="AU117:AU119" si="609">+IF(AT117="","",+AT117*$H117)</f>
        <v>0</v>
      </c>
      <c r="AV117" s="135">
        <f t="shared" ref="AV117:AV119" si="610">+AB117+Z117+X117+V117+T117+R117+P117+N117+L117+J117+AD117+AF117+AH117+AJ117+AL117+AN117+AP117+AR117+AT117</f>
        <v>0</v>
      </c>
      <c r="AW117" s="204">
        <f t="shared" si="440"/>
        <v>0</v>
      </c>
      <c r="AZ117" s="188"/>
      <c r="BI117" s="79"/>
    </row>
    <row r="118" spans="1:61" s="20" customFormat="1" ht="30" customHeight="1" x14ac:dyDescent="0.3">
      <c r="A118" s="178">
        <f t="shared" si="421"/>
        <v>32</v>
      </c>
      <c r="B118" s="178">
        <f t="shared" si="519"/>
        <v>85</v>
      </c>
      <c r="C118" s="190" t="s">
        <v>215</v>
      </c>
      <c r="D118" s="329" t="s">
        <v>222</v>
      </c>
      <c r="E118" s="330"/>
      <c r="F118" s="179" t="s">
        <v>52</v>
      </c>
      <c r="G118" s="54"/>
      <c r="H118" s="55">
        <v>286</v>
      </c>
      <c r="I118" s="55">
        <f t="shared" si="538"/>
        <v>0</v>
      </c>
      <c r="J118" s="158">
        <v>0</v>
      </c>
      <c r="K118" s="159">
        <f t="shared" si="593"/>
        <v>0</v>
      </c>
      <c r="L118" s="158">
        <v>0</v>
      </c>
      <c r="M118" s="159">
        <f t="shared" si="594"/>
        <v>0</v>
      </c>
      <c r="N118" s="158">
        <v>0</v>
      </c>
      <c r="O118" s="159">
        <f t="shared" si="595"/>
        <v>0</v>
      </c>
      <c r="P118" s="158">
        <v>0</v>
      </c>
      <c r="Q118" s="159">
        <f t="shared" si="596"/>
        <v>0</v>
      </c>
      <c r="R118" s="158">
        <v>0</v>
      </c>
      <c r="S118" s="159">
        <f t="shared" si="597"/>
        <v>0</v>
      </c>
      <c r="T118" s="158">
        <v>0</v>
      </c>
      <c r="U118" s="159">
        <f t="shared" si="598"/>
        <v>0</v>
      </c>
      <c r="V118" s="158">
        <v>0</v>
      </c>
      <c r="W118" s="159">
        <f t="shared" si="599"/>
        <v>0</v>
      </c>
      <c r="X118" s="158">
        <v>0</v>
      </c>
      <c r="Y118" s="159">
        <f t="shared" si="600"/>
        <v>0</v>
      </c>
      <c r="Z118" s="158">
        <v>0</v>
      </c>
      <c r="AA118" s="159">
        <f t="shared" si="601"/>
        <v>0</v>
      </c>
      <c r="AB118" s="158">
        <v>0</v>
      </c>
      <c r="AC118" s="159">
        <f t="shared" si="602"/>
        <v>0</v>
      </c>
      <c r="AD118" s="158">
        <v>0</v>
      </c>
      <c r="AE118" s="159">
        <f t="shared" si="603"/>
        <v>0</v>
      </c>
      <c r="AF118" s="158"/>
      <c r="AG118" s="159" t="str">
        <f t="shared" si="604"/>
        <v/>
      </c>
      <c r="AH118" s="158"/>
      <c r="AI118" s="159" t="str">
        <f t="shared" si="605"/>
        <v/>
      </c>
      <c r="AJ118" s="158"/>
      <c r="AK118" s="159" t="str">
        <f t="shared" si="606"/>
        <v/>
      </c>
      <c r="AL118" s="158">
        <v>0</v>
      </c>
      <c r="AM118" s="159">
        <f t="shared" si="607"/>
        <v>0</v>
      </c>
      <c r="AN118" s="158"/>
      <c r="AO118" s="159"/>
      <c r="AP118" s="158"/>
      <c r="AQ118" s="159"/>
      <c r="AR118" s="158">
        <v>0</v>
      </c>
      <c r="AS118" s="159">
        <f t="shared" si="608"/>
        <v>0</v>
      </c>
      <c r="AT118" s="158">
        <v>0</v>
      </c>
      <c r="AU118" s="159">
        <f t="shared" si="609"/>
        <v>0</v>
      </c>
      <c r="AV118" s="135">
        <f t="shared" si="610"/>
        <v>0</v>
      </c>
      <c r="AW118" s="204">
        <f t="shared" si="440"/>
        <v>0</v>
      </c>
      <c r="AZ118" s="188"/>
      <c r="BI118" s="79"/>
    </row>
    <row r="119" spans="1:61" s="20" customFormat="1" ht="24.9" customHeight="1" x14ac:dyDescent="0.3">
      <c r="A119" s="178">
        <f t="shared" si="421"/>
        <v>33</v>
      </c>
      <c r="B119" s="178">
        <f t="shared" si="519"/>
        <v>86</v>
      </c>
      <c r="C119" s="190" t="s">
        <v>218</v>
      </c>
      <c r="D119" s="329" t="s">
        <v>220</v>
      </c>
      <c r="E119" s="330"/>
      <c r="F119" s="179" t="s">
        <v>221</v>
      </c>
      <c r="G119" s="54"/>
      <c r="H119" s="55">
        <v>175000</v>
      </c>
      <c r="I119" s="55">
        <f t="shared" si="538"/>
        <v>0</v>
      </c>
      <c r="J119" s="158">
        <v>0</v>
      </c>
      <c r="K119" s="159">
        <f t="shared" si="593"/>
        <v>0</v>
      </c>
      <c r="L119" s="158">
        <v>0</v>
      </c>
      <c r="M119" s="159">
        <f t="shared" si="594"/>
        <v>0</v>
      </c>
      <c r="N119" s="158">
        <v>0</v>
      </c>
      <c r="O119" s="159">
        <f t="shared" si="595"/>
        <v>0</v>
      </c>
      <c r="P119" s="158">
        <v>0</v>
      </c>
      <c r="Q119" s="159">
        <f t="shared" si="596"/>
        <v>0</v>
      </c>
      <c r="R119" s="158">
        <v>0</v>
      </c>
      <c r="S119" s="159">
        <f t="shared" si="597"/>
        <v>0</v>
      </c>
      <c r="T119" s="158">
        <v>0</v>
      </c>
      <c r="U119" s="159">
        <f t="shared" si="598"/>
        <v>0</v>
      </c>
      <c r="V119" s="158">
        <v>0</v>
      </c>
      <c r="W119" s="159">
        <f t="shared" si="599"/>
        <v>0</v>
      </c>
      <c r="X119" s="158">
        <v>0</v>
      </c>
      <c r="Y119" s="159">
        <f t="shared" si="600"/>
        <v>0</v>
      </c>
      <c r="Z119" s="158">
        <v>0</v>
      </c>
      <c r="AA119" s="159">
        <f t="shared" si="601"/>
        <v>0</v>
      </c>
      <c r="AB119" s="158">
        <v>0</v>
      </c>
      <c r="AC119" s="159">
        <f t="shared" si="602"/>
        <v>0</v>
      </c>
      <c r="AD119" s="158">
        <v>0</v>
      </c>
      <c r="AE119" s="159">
        <f t="shared" si="603"/>
        <v>0</v>
      </c>
      <c r="AF119" s="158"/>
      <c r="AG119" s="159" t="str">
        <f t="shared" si="604"/>
        <v/>
      </c>
      <c r="AH119" s="158"/>
      <c r="AI119" s="159" t="str">
        <f t="shared" si="605"/>
        <v/>
      </c>
      <c r="AJ119" s="158"/>
      <c r="AK119" s="159" t="str">
        <f t="shared" si="606"/>
        <v/>
      </c>
      <c r="AL119" s="158">
        <v>0</v>
      </c>
      <c r="AM119" s="159">
        <f t="shared" si="607"/>
        <v>0</v>
      </c>
      <c r="AN119" s="158"/>
      <c r="AO119" s="159"/>
      <c r="AP119" s="158"/>
      <c r="AQ119" s="159"/>
      <c r="AR119" s="158">
        <v>0</v>
      </c>
      <c r="AS119" s="159">
        <f t="shared" si="608"/>
        <v>0</v>
      </c>
      <c r="AT119" s="158">
        <v>0</v>
      </c>
      <c r="AU119" s="159">
        <f t="shared" si="609"/>
        <v>0</v>
      </c>
      <c r="AV119" s="135">
        <f t="shared" si="610"/>
        <v>0</v>
      </c>
      <c r="AW119" s="204">
        <f t="shared" si="440"/>
        <v>0</v>
      </c>
      <c r="AZ119" s="188"/>
      <c r="BI119" s="79"/>
    </row>
    <row r="120" spans="1:61" s="20" customFormat="1" ht="24.9" customHeight="1" x14ac:dyDescent="0.3">
      <c r="A120" s="178">
        <f t="shared" si="421"/>
        <v>34</v>
      </c>
      <c r="B120" s="178">
        <f t="shared" si="519"/>
        <v>87</v>
      </c>
      <c r="C120" s="190" t="s">
        <v>219</v>
      </c>
      <c r="D120" s="329" t="s">
        <v>223</v>
      </c>
      <c r="E120" s="330"/>
      <c r="F120" s="179" t="s">
        <v>10</v>
      </c>
      <c r="G120" s="54"/>
      <c r="H120" s="55">
        <v>42033</v>
      </c>
      <c r="I120" s="55">
        <f t="shared" si="538"/>
        <v>0</v>
      </c>
      <c r="J120" s="158">
        <v>0</v>
      </c>
      <c r="K120" s="159">
        <f t="shared" ref="K120" si="611">+IF(J120="","",+J120*$H120)</f>
        <v>0</v>
      </c>
      <c r="L120" s="158">
        <v>0</v>
      </c>
      <c r="M120" s="159">
        <f t="shared" ref="M120" si="612">+IF(L120="","",+L120*$H120)</f>
        <v>0</v>
      </c>
      <c r="N120" s="158">
        <v>0</v>
      </c>
      <c r="O120" s="159">
        <f t="shared" ref="O120" si="613">+IF(N120="","",+N120*$H120)</f>
        <v>0</v>
      </c>
      <c r="P120" s="158">
        <v>0</v>
      </c>
      <c r="Q120" s="159">
        <f t="shared" ref="Q120" si="614">+IF(P120="","",+P120*$H120)</f>
        <v>0</v>
      </c>
      <c r="R120" s="158">
        <v>0</v>
      </c>
      <c r="S120" s="159">
        <f t="shared" ref="S120" si="615">+IF(R120="","",+R120*$H120)</f>
        <v>0</v>
      </c>
      <c r="T120" s="158">
        <v>0</v>
      </c>
      <c r="U120" s="159">
        <f t="shared" ref="U120" si="616">+IF(T120="","",+T120*$H120)</f>
        <v>0</v>
      </c>
      <c r="V120" s="158">
        <v>0</v>
      </c>
      <c r="W120" s="159">
        <f t="shared" ref="W120" si="617">+IF(V120="","",+V120*$H120)</f>
        <v>0</v>
      </c>
      <c r="X120" s="158">
        <v>0</v>
      </c>
      <c r="Y120" s="159">
        <f t="shared" ref="Y120" si="618">+IF(X120="","",+X120*$H120)</f>
        <v>0</v>
      </c>
      <c r="Z120" s="158">
        <v>0</v>
      </c>
      <c r="AA120" s="159">
        <f t="shared" ref="AA120" si="619">+IF(Z120="","",+Z120*$H120)</f>
        <v>0</v>
      </c>
      <c r="AB120" s="158">
        <v>0</v>
      </c>
      <c r="AC120" s="159">
        <f t="shared" ref="AC120" si="620">+IF(AB120="","",+AB120*$H120)</f>
        <v>0</v>
      </c>
      <c r="AD120" s="158">
        <v>0</v>
      </c>
      <c r="AE120" s="159">
        <f t="shared" ref="AE120" si="621">+IF(AD120="","",+AD120*$H120)</f>
        <v>0</v>
      </c>
      <c r="AF120" s="158"/>
      <c r="AG120" s="159" t="str">
        <f t="shared" ref="AG120" si="622">+IF(AF120="","",+AF120*$H120)</f>
        <v/>
      </c>
      <c r="AH120" s="158"/>
      <c r="AI120" s="159" t="str">
        <f t="shared" ref="AI120" si="623">+IF(AH120="","",+AH120*$H120)</f>
        <v/>
      </c>
      <c r="AJ120" s="158"/>
      <c r="AK120" s="159" t="str">
        <f t="shared" ref="AK120" si="624">+IF(AJ120="","",+AJ120*$H120)</f>
        <v/>
      </c>
      <c r="AL120" s="158">
        <v>0</v>
      </c>
      <c r="AM120" s="159">
        <f t="shared" ref="AM120" si="625">+IF(AL120="","",+AL120*$H120)</f>
        <v>0</v>
      </c>
      <c r="AN120" s="158"/>
      <c r="AO120" s="159"/>
      <c r="AP120" s="158"/>
      <c r="AQ120" s="159"/>
      <c r="AR120" s="158">
        <v>0</v>
      </c>
      <c r="AS120" s="159">
        <f t="shared" ref="AS120" si="626">+IF(AR120="","",+AR120*$H120)</f>
        <v>0</v>
      </c>
      <c r="AT120" s="158">
        <v>0</v>
      </c>
      <c r="AU120" s="159">
        <f t="shared" ref="AU120" si="627">+IF(AT120="","",+AT120*$H120)</f>
        <v>0</v>
      </c>
      <c r="AV120" s="135">
        <f t="shared" ref="AV120" si="628">+AB120+Z120+X120+V120+T120+R120+P120+N120+L120+J120+AD120+AF120+AH120+AJ120+AL120+AN120+AP120+AR120+AT120</f>
        <v>0</v>
      </c>
      <c r="AW120" s="204">
        <f t="shared" si="440"/>
        <v>0</v>
      </c>
      <c r="AZ120" s="188"/>
      <c r="BI120" s="79"/>
    </row>
    <row r="121" spans="1:61" s="20" customFormat="1" ht="45" customHeight="1" x14ac:dyDescent="0.3">
      <c r="A121" s="178">
        <f t="shared" si="421"/>
        <v>35</v>
      </c>
      <c r="B121" s="178">
        <f t="shared" si="519"/>
        <v>88</v>
      </c>
      <c r="C121" s="190" t="s">
        <v>225</v>
      </c>
      <c r="D121" s="329" t="s">
        <v>224</v>
      </c>
      <c r="E121" s="330"/>
      <c r="F121" s="179" t="s">
        <v>49</v>
      </c>
      <c r="G121" s="54"/>
      <c r="H121" s="55">
        <v>197441</v>
      </c>
      <c r="I121" s="55">
        <f t="shared" si="538"/>
        <v>0</v>
      </c>
      <c r="J121" s="158">
        <v>98.05</v>
      </c>
      <c r="K121" s="159">
        <f t="shared" ref="K121" si="629">+IF(J121="","",+J121*$H121)</f>
        <v>19359090.050000001</v>
      </c>
      <c r="L121" s="158">
        <v>67.63</v>
      </c>
      <c r="M121" s="159">
        <f t="shared" ref="M121" si="630">+IF(L121="","",+L121*$H121)</f>
        <v>13352934.829999998</v>
      </c>
      <c r="N121" s="158">
        <v>0</v>
      </c>
      <c r="O121" s="159">
        <f t="shared" ref="O121" si="631">+IF(N121="","",+N121*$H121)</f>
        <v>0</v>
      </c>
      <c r="P121" s="158">
        <v>0</v>
      </c>
      <c r="Q121" s="159">
        <f t="shared" ref="Q121" si="632">+IF(P121="","",+P121*$H121)</f>
        <v>0</v>
      </c>
      <c r="R121" s="158">
        <v>0</v>
      </c>
      <c r="S121" s="159">
        <f t="shared" ref="S121" si="633">+IF(R121="","",+R121*$H121)</f>
        <v>0</v>
      </c>
      <c r="T121" s="158">
        <v>0</v>
      </c>
      <c r="U121" s="159">
        <f t="shared" ref="U121" si="634">+IF(T121="","",+T121*$H121)</f>
        <v>0</v>
      </c>
      <c r="V121" s="158">
        <v>0</v>
      </c>
      <c r="W121" s="159">
        <f t="shared" ref="W121" si="635">+IF(V121="","",+V121*$H121)</f>
        <v>0</v>
      </c>
      <c r="X121" s="158">
        <v>0</v>
      </c>
      <c r="Y121" s="159">
        <f t="shared" ref="Y121" si="636">+IF(X121="","",+X121*$H121)</f>
        <v>0</v>
      </c>
      <c r="Z121" s="158">
        <v>0</v>
      </c>
      <c r="AA121" s="159">
        <f t="shared" ref="AA121" si="637">+IF(Z121="","",+Z121*$H121)</f>
        <v>0</v>
      </c>
      <c r="AB121" s="158">
        <v>0</v>
      </c>
      <c r="AC121" s="159">
        <f t="shared" ref="AC121" si="638">+IF(AB121="","",+AB121*$H121)</f>
        <v>0</v>
      </c>
      <c r="AD121" s="158">
        <v>0</v>
      </c>
      <c r="AE121" s="159">
        <f t="shared" ref="AE121" si="639">+IF(AD121="","",+AD121*$H121)</f>
        <v>0</v>
      </c>
      <c r="AF121" s="158"/>
      <c r="AG121" s="159" t="str">
        <f t="shared" ref="AG121" si="640">+IF(AF121="","",+AF121*$H121)</f>
        <v/>
      </c>
      <c r="AH121" s="158"/>
      <c r="AI121" s="159" t="str">
        <f t="shared" ref="AI121" si="641">+IF(AH121="","",+AH121*$H121)</f>
        <v/>
      </c>
      <c r="AJ121" s="158"/>
      <c r="AK121" s="159" t="str">
        <f t="shared" ref="AK121" si="642">+IF(AJ121="","",+AJ121*$H121)</f>
        <v/>
      </c>
      <c r="AL121" s="158">
        <v>0</v>
      </c>
      <c r="AM121" s="159">
        <f t="shared" ref="AM121" si="643">+IF(AL121="","",+AL121*$H121)</f>
        <v>0</v>
      </c>
      <c r="AN121" s="158"/>
      <c r="AO121" s="159"/>
      <c r="AP121" s="158"/>
      <c r="AQ121" s="159"/>
      <c r="AR121" s="158">
        <v>0</v>
      </c>
      <c r="AS121" s="159">
        <f t="shared" ref="AS121" si="644">+IF(AR121="","",+AR121*$H121)</f>
        <v>0</v>
      </c>
      <c r="AT121" s="158">
        <v>0</v>
      </c>
      <c r="AU121" s="159">
        <f t="shared" ref="AU121" si="645">+IF(AT121="","",+AT121*$H121)</f>
        <v>0</v>
      </c>
      <c r="AV121" s="135">
        <f t="shared" ref="AV121" si="646">+AB121+Z121+X121+V121+T121+R121+P121+N121+L121+J121+AD121+AF121+AH121+AJ121+AL121+AN121+AP121+AR121+AT121</f>
        <v>165.68</v>
      </c>
      <c r="AW121" s="204">
        <f t="shared" si="440"/>
        <v>32712024.879999999</v>
      </c>
      <c r="AZ121" s="188"/>
      <c r="BI121" s="79"/>
    </row>
    <row r="122" spans="1:61" s="20" customFormat="1" ht="24.9" customHeight="1" x14ac:dyDescent="0.3">
      <c r="A122" s="178">
        <f t="shared" si="421"/>
        <v>36</v>
      </c>
      <c r="B122" s="178">
        <f t="shared" si="519"/>
        <v>89</v>
      </c>
      <c r="C122" s="190" t="s">
        <v>229</v>
      </c>
      <c r="D122" s="329" t="s">
        <v>226</v>
      </c>
      <c r="E122" s="330"/>
      <c r="F122" s="179" t="s">
        <v>221</v>
      </c>
      <c r="G122" s="54"/>
      <c r="H122" s="55">
        <v>389725</v>
      </c>
      <c r="I122" s="55">
        <f t="shared" si="538"/>
        <v>0</v>
      </c>
      <c r="J122" s="158">
        <v>2</v>
      </c>
      <c r="K122" s="159">
        <f t="shared" ref="K122:K124" si="647">+IF(J122="","",+J122*$H122)</f>
        <v>779450</v>
      </c>
      <c r="L122" s="158">
        <v>2</v>
      </c>
      <c r="M122" s="159">
        <f t="shared" ref="M122:M124" si="648">+IF(L122="","",+L122*$H122)</f>
        <v>779450</v>
      </c>
      <c r="N122" s="158">
        <v>2</v>
      </c>
      <c r="O122" s="159">
        <f t="shared" ref="O122:O124" si="649">+IF(N122="","",+N122*$H122)</f>
        <v>779450</v>
      </c>
      <c r="P122" s="158">
        <v>2</v>
      </c>
      <c r="Q122" s="159">
        <f t="shared" ref="Q122:Q124" si="650">+IF(P122="","",+P122*$H122)</f>
        <v>779450</v>
      </c>
      <c r="R122" s="158">
        <v>2</v>
      </c>
      <c r="S122" s="159">
        <f t="shared" ref="S122:S124" si="651">+IF(R122="","",+R122*$H122)</f>
        <v>779450</v>
      </c>
      <c r="T122" s="158">
        <v>2</v>
      </c>
      <c r="U122" s="159">
        <f t="shared" ref="U122:U124" si="652">+IF(T122="","",+T122*$H122)</f>
        <v>779450</v>
      </c>
      <c r="V122" s="158">
        <v>2</v>
      </c>
      <c r="W122" s="159">
        <f t="shared" ref="W122:W124" si="653">+IF(V122="","",+V122*$H122)</f>
        <v>779450</v>
      </c>
      <c r="X122" s="158">
        <v>2</v>
      </c>
      <c r="Y122" s="159">
        <f t="shared" ref="Y122:Y124" si="654">+IF(X122="","",+X122*$H122)</f>
        <v>779450</v>
      </c>
      <c r="Z122" s="158">
        <v>2</v>
      </c>
      <c r="AA122" s="159">
        <f t="shared" ref="AA122:AA124" si="655">+IF(Z122="","",+Z122*$H122)</f>
        <v>779450</v>
      </c>
      <c r="AB122" s="158">
        <v>2</v>
      </c>
      <c r="AC122" s="159">
        <f t="shared" ref="AC122:AC124" si="656">+IF(AB122="","",+AB122*$H122)</f>
        <v>779450</v>
      </c>
      <c r="AD122" s="158">
        <v>2</v>
      </c>
      <c r="AE122" s="159">
        <f t="shared" ref="AE122:AE124" si="657">+IF(AD122="","",+AD122*$H122)</f>
        <v>779450</v>
      </c>
      <c r="AF122" s="158"/>
      <c r="AG122" s="159" t="str">
        <f t="shared" ref="AG122:AG124" si="658">+IF(AF122="","",+AF122*$H122)</f>
        <v/>
      </c>
      <c r="AH122" s="158"/>
      <c r="AI122" s="159" t="str">
        <f t="shared" ref="AI122:AI124" si="659">+IF(AH122="","",+AH122*$H122)</f>
        <v/>
      </c>
      <c r="AJ122" s="158"/>
      <c r="AK122" s="159" t="str">
        <f t="shared" ref="AK122:AK124" si="660">+IF(AJ122="","",+AJ122*$H122)</f>
        <v/>
      </c>
      <c r="AL122" s="158">
        <v>2</v>
      </c>
      <c r="AM122" s="159">
        <f t="shared" ref="AM122:AM124" si="661">+IF(AL122="","",+AL122*$H122)</f>
        <v>779450</v>
      </c>
      <c r="AN122" s="158"/>
      <c r="AO122" s="159"/>
      <c r="AP122" s="158"/>
      <c r="AQ122" s="159"/>
      <c r="AR122" s="158">
        <v>2</v>
      </c>
      <c r="AS122" s="159">
        <f t="shared" ref="AS122:AS124" si="662">+IF(AR122="","",+AR122*$H122)</f>
        <v>779450</v>
      </c>
      <c r="AT122" s="158">
        <v>2</v>
      </c>
      <c r="AU122" s="159">
        <f t="shared" ref="AU122:AU124" si="663">+IF(AT122="","",+AT122*$H122)</f>
        <v>779450</v>
      </c>
      <c r="AV122" s="135">
        <f t="shared" ref="AV122:AV124" si="664">+AB122+Z122+X122+V122+T122+R122+P122+N122+L122+J122+AD122+AF122+AH122+AJ122+AL122+AN122+AP122+AR122+AT122</f>
        <v>28</v>
      </c>
      <c r="AW122" s="204">
        <f t="shared" si="440"/>
        <v>10912300</v>
      </c>
      <c r="AZ122" s="188"/>
      <c r="BI122" s="79"/>
    </row>
    <row r="123" spans="1:61" s="20" customFormat="1" ht="24.9" customHeight="1" x14ac:dyDescent="0.3">
      <c r="A123" s="178">
        <f t="shared" si="421"/>
        <v>37</v>
      </c>
      <c r="B123" s="178">
        <f t="shared" si="519"/>
        <v>90</v>
      </c>
      <c r="C123" s="190" t="s">
        <v>230</v>
      </c>
      <c r="D123" s="329" t="s">
        <v>227</v>
      </c>
      <c r="E123" s="330"/>
      <c r="F123" s="179" t="s">
        <v>221</v>
      </c>
      <c r="G123" s="54"/>
      <c r="H123" s="55">
        <v>639625</v>
      </c>
      <c r="I123" s="55">
        <f t="shared" si="538"/>
        <v>0</v>
      </c>
      <c r="J123" s="158">
        <v>16</v>
      </c>
      <c r="K123" s="159">
        <f t="shared" si="647"/>
        <v>10234000</v>
      </c>
      <c r="L123" s="158">
        <v>16</v>
      </c>
      <c r="M123" s="159">
        <f t="shared" si="648"/>
        <v>10234000</v>
      </c>
      <c r="N123" s="158">
        <v>10</v>
      </c>
      <c r="O123" s="159">
        <f t="shared" si="649"/>
        <v>6396250</v>
      </c>
      <c r="P123" s="158">
        <v>10</v>
      </c>
      <c r="Q123" s="159">
        <f t="shared" si="650"/>
        <v>6396250</v>
      </c>
      <c r="R123" s="158">
        <v>10</v>
      </c>
      <c r="S123" s="159">
        <f t="shared" si="651"/>
        <v>6396250</v>
      </c>
      <c r="T123" s="158">
        <v>10</v>
      </c>
      <c r="U123" s="159">
        <f t="shared" si="652"/>
        <v>6396250</v>
      </c>
      <c r="V123" s="158">
        <v>16</v>
      </c>
      <c r="W123" s="159">
        <f t="shared" si="653"/>
        <v>10234000</v>
      </c>
      <c r="X123" s="158">
        <v>16</v>
      </c>
      <c r="Y123" s="159">
        <f t="shared" si="654"/>
        <v>10234000</v>
      </c>
      <c r="Z123" s="158">
        <v>16</v>
      </c>
      <c r="AA123" s="159">
        <f t="shared" si="655"/>
        <v>10234000</v>
      </c>
      <c r="AB123" s="158">
        <v>16</v>
      </c>
      <c r="AC123" s="159">
        <f t="shared" si="656"/>
        <v>10234000</v>
      </c>
      <c r="AD123" s="158">
        <v>16</v>
      </c>
      <c r="AE123" s="159">
        <f t="shared" si="657"/>
        <v>10234000</v>
      </c>
      <c r="AF123" s="158"/>
      <c r="AG123" s="159" t="str">
        <f t="shared" si="658"/>
        <v/>
      </c>
      <c r="AH123" s="158"/>
      <c r="AI123" s="159" t="str">
        <f t="shared" si="659"/>
        <v/>
      </c>
      <c r="AJ123" s="158"/>
      <c r="AK123" s="159" t="str">
        <f t="shared" si="660"/>
        <v/>
      </c>
      <c r="AL123" s="158">
        <v>16</v>
      </c>
      <c r="AM123" s="159">
        <f t="shared" si="661"/>
        <v>10234000</v>
      </c>
      <c r="AN123" s="158"/>
      <c r="AO123" s="159"/>
      <c r="AP123" s="158"/>
      <c r="AQ123" s="159"/>
      <c r="AR123" s="158">
        <v>16</v>
      </c>
      <c r="AS123" s="159">
        <f t="shared" si="662"/>
        <v>10234000</v>
      </c>
      <c r="AT123" s="158">
        <v>16</v>
      </c>
      <c r="AU123" s="159">
        <f t="shared" si="663"/>
        <v>10234000</v>
      </c>
      <c r="AV123" s="135">
        <f t="shared" si="664"/>
        <v>200</v>
      </c>
      <c r="AW123" s="204">
        <f t="shared" si="440"/>
        <v>127925000</v>
      </c>
      <c r="AZ123" s="188"/>
      <c r="BI123" s="79"/>
    </row>
    <row r="124" spans="1:61" s="20" customFormat="1" ht="24.9" customHeight="1" x14ac:dyDescent="0.3">
      <c r="A124" s="178">
        <f t="shared" si="421"/>
        <v>38</v>
      </c>
      <c r="B124" s="178">
        <f t="shared" si="519"/>
        <v>91</v>
      </c>
      <c r="C124" s="190" t="s">
        <v>231</v>
      </c>
      <c r="D124" s="329" t="s">
        <v>228</v>
      </c>
      <c r="E124" s="330"/>
      <c r="F124" s="179" t="s">
        <v>221</v>
      </c>
      <c r="G124" s="54"/>
      <c r="H124" s="55">
        <v>887145</v>
      </c>
      <c r="I124" s="55">
        <f t="shared" si="538"/>
        <v>0</v>
      </c>
      <c r="J124" s="158">
        <v>0</v>
      </c>
      <c r="K124" s="159">
        <f t="shared" si="647"/>
        <v>0</v>
      </c>
      <c r="L124" s="158">
        <v>0</v>
      </c>
      <c r="M124" s="159">
        <f t="shared" si="648"/>
        <v>0</v>
      </c>
      <c r="N124" s="158">
        <v>0</v>
      </c>
      <c r="O124" s="159">
        <f t="shared" si="649"/>
        <v>0</v>
      </c>
      <c r="P124" s="158">
        <v>0</v>
      </c>
      <c r="Q124" s="159">
        <f t="shared" si="650"/>
        <v>0</v>
      </c>
      <c r="R124" s="158">
        <v>0</v>
      </c>
      <c r="S124" s="159">
        <f t="shared" si="651"/>
        <v>0</v>
      </c>
      <c r="T124" s="158">
        <v>0</v>
      </c>
      <c r="U124" s="159">
        <f t="shared" si="652"/>
        <v>0</v>
      </c>
      <c r="V124" s="158">
        <v>0</v>
      </c>
      <c r="W124" s="159">
        <f t="shared" si="653"/>
        <v>0</v>
      </c>
      <c r="X124" s="158">
        <v>0</v>
      </c>
      <c r="Y124" s="159">
        <f t="shared" si="654"/>
        <v>0</v>
      </c>
      <c r="Z124" s="158">
        <v>0</v>
      </c>
      <c r="AA124" s="159">
        <f t="shared" si="655"/>
        <v>0</v>
      </c>
      <c r="AB124" s="158">
        <v>0</v>
      </c>
      <c r="AC124" s="159">
        <f t="shared" si="656"/>
        <v>0</v>
      </c>
      <c r="AD124" s="158">
        <v>0</v>
      </c>
      <c r="AE124" s="159">
        <f t="shared" si="657"/>
        <v>0</v>
      </c>
      <c r="AF124" s="158"/>
      <c r="AG124" s="159" t="str">
        <f t="shared" si="658"/>
        <v/>
      </c>
      <c r="AH124" s="158"/>
      <c r="AI124" s="159" t="str">
        <f t="shared" si="659"/>
        <v/>
      </c>
      <c r="AJ124" s="158"/>
      <c r="AK124" s="159" t="str">
        <f t="shared" si="660"/>
        <v/>
      </c>
      <c r="AL124" s="158">
        <v>0</v>
      </c>
      <c r="AM124" s="159">
        <f t="shared" si="661"/>
        <v>0</v>
      </c>
      <c r="AN124" s="158"/>
      <c r="AO124" s="159"/>
      <c r="AP124" s="158"/>
      <c r="AQ124" s="159"/>
      <c r="AR124" s="158">
        <v>0</v>
      </c>
      <c r="AS124" s="159">
        <f t="shared" si="662"/>
        <v>0</v>
      </c>
      <c r="AT124" s="158">
        <v>0</v>
      </c>
      <c r="AU124" s="159">
        <f t="shared" si="663"/>
        <v>0</v>
      </c>
      <c r="AV124" s="135">
        <f t="shared" si="664"/>
        <v>0</v>
      </c>
      <c r="AW124" s="204">
        <f t="shared" si="440"/>
        <v>0</v>
      </c>
      <c r="AZ124" s="188"/>
      <c r="BI124" s="79"/>
    </row>
    <row r="125" spans="1:61" s="20" customFormat="1" ht="30" customHeight="1" x14ac:dyDescent="0.3">
      <c r="A125" s="178">
        <f t="shared" si="421"/>
        <v>39</v>
      </c>
      <c r="B125" s="178">
        <f t="shared" si="519"/>
        <v>92</v>
      </c>
      <c r="C125" s="190" t="s">
        <v>236</v>
      </c>
      <c r="D125" s="329" t="s">
        <v>235</v>
      </c>
      <c r="E125" s="330"/>
      <c r="F125" s="179" t="s">
        <v>48</v>
      </c>
      <c r="G125" s="54"/>
      <c r="H125" s="55">
        <v>57236</v>
      </c>
      <c r="I125" s="55">
        <f t="shared" si="538"/>
        <v>0</v>
      </c>
      <c r="J125" s="158">
        <v>0</v>
      </c>
      <c r="K125" s="159">
        <f t="shared" ref="K125:K127" si="665">+IF(J125="","",+J125*$H125)</f>
        <v>0</v>
      </c>
      <c r="L125" s="158">
        <v>0</v>
      </c>
      <c r="M125" s="159">
        <f t="shared" ref="M125:M127" si="666">+IF(L125="","",+L125*$H125)</f>
        <v>0</v>
      </c>
      <c r="N125" s="158">
        <v>0</v>
      </c>
      <c r="O125" s="159">
        <f t="shared" ref="O125:O127" si="667">+IF(N125="","",+N125*$H125)</f>
        <v>0</v>
      </c>
      <c r="P125" s="158">
        <v>0</v>
      </c>
      <c r="Q125" s="159">
        <f t="shared" ref="Q125:Q127" si="668">+IF(P125="","",+P125*$H125)</f>
        <v>0</v>
      </c>
      <c r="R125" s="158">
        <v>0</v>
      </c>
      <c r="S125" s="159">
        <f t="shared" ref="S125:S127" si="669">+IF(R125="","",+R125*$H125)</f>
        <v>0</v>
      </c>
      <c r="T125" s="158">
        <v>0</v>
      </c>
      <c r="U125" s="159">
        <f t="shared" ref="U125:U127" si="670">+IF(T125="","",+T125*$H125)</f>
        <v>0</v>
      </c>
      <c r="V125" s="158">
        <v>0</v>
      </c>
      <c r="W125" s="159">
        <f t="shared" ref="W125:W127" si="671">+IF(V125="","",+V125*$H125)</f>
        <v>0</v>
      </c>
      <c r="X125" s="158">
        <v>0</v>
      </c>
      <c r="Y125" s="159">
        <f t="shared" ref="Y125:Y127" si="672">+IF(X125="","",+X125*$H125)</f>
        <v>0</v>
      </c>
      <c r="Z125" s="158">
        <v>0</v>
      </c>
      <c r="AA125" s="159">
        <f t="shared" ref="AA125:AA127" si="673">+IF(Z125="","",+Z125*$H125)</f>
        <v>0</v>
      </c>
      <c r="AB125" s="158">
        <v>0</v>
      </c>
      <c r="AC125" s="159">
        <f t="shared" ref="AC125:AC127" si="674">+IF(AB125="","",+AB125*$H125)</f>
        <v>0</v>
      </c>
      <c r="AD125" s="158">
        <v>0</v>
      </c>
      <c r="AE125" s="159">
        <f t="shared" ref="AE125:AE127" si="675">+IF(AD125="","",+AD125*$H125)</f>
        <v>0</v>
      </c>
      <c r="AF125" s="158"/>
      <c r="AG125" s="159" t="str">
        <f t="shared" ref="AG125:AG127" si="676">+IF(AF125="","",+AF125*$H125)</f>
        <v/>
      </c>
      <c r="AH125" s="158"/>
      <c r="AI125" s="159" t="str">
        <f t="shared" ref="AI125:AI127" si="677">+IF(AH125="","",+AH125*$H125)</f>
        <v/>
      </c>
      <c r="AJ125" s="158"/>
      <c r="AK125" s="159" t="str">
        <f t="shared" ref="AK125:AK127" si="678">+IF(AJ125="","",+AJ125*$H125)</f>
        <v/>
      </c>
      <c r="AL125" s="158">
        <v>0</v>
      </c>
      <c r="AM125" s="159">
        <f t="shared" ref="AM125:AM127" si="679">+IF(AL125="","",+AL125*$H125)</f>
        <v>0</v>
      </c>
      <c r="AN125" s="158"/>
      <c r="AO125" s="159"/>
      <c r="AP125" s="158"/>
      <c r="AQ125" s="159"/>
      <c r="AR125" s="158">
        <v>0</v>
      </c>
      <c r="AS125" s="159">
        <f t="shared" ref="AS125:AS127" si="680">+IF(AR125="","",+AR125*$H125)</f>
        <v>0</v>
      </c>
      <c r="AT125" s="158">
        <v>0</v>
      </c>
      <c r="AU125" s="159">
        <f t="shared" ref="AU125:AU127" si="681">+IF(AT125="","",+AT125*$H125)</f>
        <v>0</v>
      </c>
      <c r="AV125" s="135">
        <f t="shared" ref="AV125:AV127" si="682">+AB125+Z125+X125+V125+T125+R125+P125+N125+L125+J125+AD125+AF125+AH125+AJ125+AL125+AN125+AP125+AR125+AT125</f>
        <v>0</v>
      </c>
      <c r="AW125" s="204">
        <f t="shared" si="440"/>
        <v>0</v>
      </c>
      <c r="AZ125" s="188"/>
      <c r="BI125" s="79"/>
    </row>
    <row r="126" spans="1:61" s="20" customFormat="1" ht="39.9" customHeight="1" x14ac:dyDescent="0.3">
      <c r="A126" s="178">
        <f t="shared" si="421"/>
        <v>40</v>
      </c>
      <c r="B126" s="178">
        <f t="shared" si="519"/>
        <v>93</v>
      </c>
      <c r="C126" s="190" t="s">
        <v>238</v>
      </c>
      <c r="D126" s="329" t="s">
        <v>237</v>
      </c>
      <c r="E126" s="330"/>
      <c r="F126" s="179" t="s">
        <v>48</v>
      </c>
      <c r="G126" s="54"/>
      <c r="H126" s="55">
        <v>9902</v>
      </c>
      <c r="I126" s="55">
        <f t="shared" si="538"/>
        <v>0</v>
      </c>
      <c r="J126" s="158">
        <v>0</v>
      </c>
      <c r="K126" s="159">
        <f t="shared" si="665"/>
        <v>0</v>
      </c>
      <c r="L126" s="158">
        <v>0</v>
      </c>
      <c r="M126" s="159">
        <f t="shared" si="666"/>
        <v>0</v>
      </c>
      <c r="N126" s="158">
        <v>0</v>
      </c>
      <c r="O126" s="159">
        <f t="shared" si="667"/>
        <v>0</v>
      </c>
      <c r="P126" s="158">
        <v>0</v>
      </c>
      <c r="Q126" s="159">
        <f t="shared" si="668"/>
        <v>0</v>
      </c>
      <c r="R126" s="158">
        <v>0</v>
      </c>
      <c r="S126" s="159">
        <f t="shared" si="669"/>
        <v>0</v>
      </c>
      <c r="T126" s="158">
        <v>0</v>
      </c>
      <c r="U126" s="159">
        <f t="shared" si="670"/>
        <v>0</v>
      </c>
      <c r="V126" s="158">
        <v>0</v>
      </c>
      <c r="W126" s="159">
        <f t="shared" si="671"/>
        <v>0</v>
      </c>
      <c r="X126" s="158">
        <v>0</v>
      </c>
      <c r="Y126" s="159">
        <f t="shared" si="672"/>
        <v>0</v>
      </c>
      <c r="Z126" s="158">
        <v>0</v>
      </c>
      <c r="AA126" s="159">
        <f t="shared" si="673"/>
        <v>0</v>
      </c>
      <c r="AB126" s="158">
        <v>0</v>
      </c>
      <c r="AC126" s="159">
        <f t="shared" si="674"/>
        <v>0</v>
      </c>
      <c r="AD126" s="158">
        <v>0</v>
      </c>
      <c r="AE126" s="159">
        <f t="shared" si="675"/>
        <v>0</v>
      </c>
      <c r="AF126" s="158"/>
      <c r="AG126" s="159" t="str">
        <f t="shared" si="676"/>
        <v/>
      </c>
      <c r="AH126" s="158"/>
      <c r="AI126" s="159" t="str">
        <f t="shared" si="677"/>
        <v/>
      </c>
      <c r="AJ126" s="158"/>
      <c r="AK126" s="159" t="str">
        <f t="shared" si="678"/>
        <v/>
      </c>
      <c r="AL126" s="158">
        <v>0</v>
      </c>
      <c r="AM126" s="159">
        <f t="shared" si="679"/>
        <v>0</v>
      </c>
      <c r="AN126" s="158"/>
      <c r="AO126" s="159"/>
      <c r="AP126" s="158"/>
      <c r="AQ126" s="159"/>
      <c r="AR126" s="158">
        <v>0</v>
      </c>
      <c r="AS126" s="159">
        <f t="shared" si="680"/>
        <v>0</v>
      </c>
      <c r="AT126" s="158">
        <v>0</v>
      </c>
      <c r="AU126" s="159">
        <f t="shared" si="681"/>
        <v>0</v>
      </c>
      <c r="AV126" s="135">
        <f t="shared" si="682"/>
        <v>0</v>
      </c>
      <c r="AW126" s="204">
        <f t="shared" si="440"/>
        <v>0</v>
      </c>
      <c r="AZ126" s="68"/>
      <c r="BI126" s="79"/>
    </row>
    <row r="127" spans="1:61" s="20" customFormat="1" ht="24.9" customHeight="1" x14ac:dyDescent="0.3">
      <c r="A127" s="178">
        <f t="shared" si="421"/>
        <v>41</v>
      </c>
      <c r="B127" s="178">
        <f t="shared" si="519"/>
        <v>94</v>
      </c>
      <c r="C127" s="190" t="s">
        <v>239</v>
      </c>
      <c r="D127" s="329" t="s">
        <v>240</v>
      </c>
      <c r="E127" s="330"/>
      <c r="F127" s="179" t="s">
        <v>241</v>
      </c>
      <c r="G127" s="54"/>
      <c r="H127" s="55">
        <v>1448946</v>
      </c>
      <c r="I127" s="55">
        <f t="shared" si="538"/>
        <v>0</v>
      </c>
      <c r="J127" s="158">
        <v>5</v>
      </c>
      <c r="K127" s="159">
        <f t="shared" si="665"/>
        <v>7244730</v>
      </c>
      <c r="L127" s="158">
        <v>5</v>
      </c>
      <c r="M127" s="159">
        <f t="shared" si="666"/>
        <v>7244730</v>
      </c>
      <c r="N127" s="158">
        <v>5</v>
      </c>
      <c r="O127" s="159">
        <f t="shared" si="667"/>
        <v>7244730</v>
      </c>
      <c r="P127" s="158">
        <v>5</v>
      </c>
      <c r="Q127" s="159">
        <f t="shared" si="668"/>
        <v>7244730</v>
      </c>
      <c r="R127" s="158">
        <v>5</v>
      </c>
      <c r="S127" s="159">
        <f t="shared" si="669"/>
        <v>7244730</v>
      </c>
      <c r="T127" s="158">
        <v>5</v>
      </c>
      <c r="U127" s="159">
        <f t="shared" si="670"/>
        <v>7244730</v>
      </c>
      <c r="V127" s="158">
        <v>2</v>
      </c>
      <c r="W127" s="159">
        <f t="shared" si="671"/>
        <v>2897892</v>
      </c>
      <c r="X127" s="158">
        <v>2</v>
      </c>
      <c r="Y127" s="159">
        <f t="shared" si="672"/>
        <v>2897892</v>
      </c>
      <c r="Z127" s="158">
        <v>5</v>
      </c>
      <c r="AA127" s="159">
        <f t="shared" si="673"/>
        <v>7244730</v>
      </c>
      <c r="AB127" s="158">
        <v>5</v>
      </c>
      <c r="AC127" s="159">
        <f t="shared" si="674"/>
        <v>7244730</v>
      </c>
      <c r="AD127" s="158">
        <v>5</v>
      </c>
      <c r="AE127" s="159">
        <f t="shared" si="675"/>
        <v>7244730</v>
      </c>
      <c r="AF127" s="158"/>
      <c r="AG127" s="159" t="str">
        <f t="shared" si="676"/>
        <v/>
      </c>
      <c r="AH127" s="158"/>
      <c r="AI127" s="159" t="str">
        <f t="shared" si="677"/>
        <v/>
      </c>
      <c r="AJ127" s="158"/>
      <c r="AK127" s="159" t="str">
        <f t="shared" si="678"/>
        <v/>
      </c>
      <c r="AL127" s="158">
        <v>5</v>
      </c>
      <c r="AM127" s="159">
        <f t="shared" si="679"/>
        <v>7244730</v>
      </c>
      <c r="AN127" s="158"/>
      <c r="AO127" s="159"/>
      <c r="AP127" s="158"/>
      <c r="AQ127" s="159"/>
      <c r="AR127" s="158">
        <v>5</v>
      </c>
      <c r="AS127" s="159">
        <f t="shared" si="680"/>
        <v>7244730</v>
      </c>
      <c r="AT127" s="158">
        <v>5</v>
      </c>
      <c r="AU127" s="159">
        <f t="shared" si="681"/>
        <v>7244730</v>
      </c>
      <c r="AV127" s="135">
        <f t="shared" si="682"/>
        <v>64</v>
      </c>
      <c r="AW127" s="204">
        <f t="shared" si="440"/>
        <v>92732544</v>
      </c>
      <c r="AZ127" s="188"/>
      <c r="BI127" s="79"/>
    </row>
    <row r="128" spans="1:61" s="20" customFormat="1" ht="24.9" customHeight="1" x14ac:dyDescent="0.3">
      <c r="A128" s="178">
        <f t="shared" si="421"/>
        <v>42</v>
      </c>
      <c r="B128" s="178">
        <f t="shared" si="519"/>
        <v>95</v>
      </c>
      <c r="C128" s="190" t="s">
        <v>243</v>
      </c>
      <c r="D128" s="329" t="s">
        <v>242</v>
      </c>
      <c r="E128" s="330"/>
      <c r="F128" s="179" t="s">
        <v>241</v>
      </c>
      <c r="G128" s="54"/>
      <c r="H128" s="55">
        <v>1461309</v>
      </c>
      <c r="I128" s="55">
        <f t="shared" si="538"/>
        <v>0</v>
      </c>
      <c r="J128" s="158">
        <v>5</v>
      </c>
      <c r="K128" s="159">
        <f t="shared" ref="K128" si="683">+IF(J128="","",+J128*$H128)</f>
        <v>7306545</v>
      </c>
      <c r="L128" s="158">
        <v>5</v>
      </c>
      <c r="M128" s="159">
        <f t="shared" ref="M128" si="684">+IF(L128="","",+L128*$H128)</f>
        <v>7306545</v>
      </c>
      <c r="N128" s="158">
        <v>5</v>
      </c>
      <c r="O128" s="159">
        <f t="shared" ref="O128" si="685">+IF(N128="","",+N128*$H128)</f>
        <v>7306545</v>
      </c>
      <c r="P128" s="158">
        <v>5</v>
      </c>
      <c r="Q128" s="159">
        <f t="shared" ref="Q128" si="686">+IF(P128="","",+P128*$H128)</f>
        <v>7306545</v>
      </c>
      <c r="R128" s="158">
        <v>5</v>
      </c>
      <c r="S128" s="159">
        <f t="shared" ref="S128" si="687">+IF(R128="","",+R128*$H128)</f>
        <v>7306545</v>
      </c>
      <c r="T128" s="158">
        <v>5</v>
      </c>
      <c r="U128" s="159">
        <f t="shared" ref="U128" si="688">+IF(T128="","",+T128*$H128)</f>
        <v>7306545</v>
      </c>
      <c r="V128" s="158">
        <v>2</v>
      </c>
      <c r="W128" s="159">
        <f t="shared" ref="W128" si="689">+IF(V128="","",+V128*$H128)</f>
        <v>2922618</v>
      </c>
      <c r="X128" s="158">
        <v>2</v>
      </c>
      <c r="Y128" s="159">
        <f t="shared" ref="Y128" si="690">+IF(X128="","",+X128*$H128)</f>
        <v>2922618</v>
      </c>
      <c r="Z128" s="158">
        <v>5</v>
      </c>
      <c r="AA128" s="159">
        <f t="shared" ref="AA128" si="691">+IF(Z128="","",+Z128*$H128)</f>
        <v>7306545</v>
      </c>
      <c r="AB128" s="158">
        <v>5</v>
      </c>
      <c r="AC128" s="159">
        <f t="shared" ref="AC128" si="692">+IF(AB128="","",+AB128*$H128)</f>
        <v>7306545</v>
      </c>
      <c r="AD128" s="158">
        <v>5</v>
      </c>
      <c r="AE128" s="159">
        <f t="shared" ref="AE128" si="693">+IF(AD128="","",+AD128*$H128)</f>
        <v>7306545</v>
      </c>
      <c r="AF128" s="158"/>
      <c r="AG128" s="159" t="str">
        <f t="shared" ref="AG128" si="694">+IF(AF128="","",+AF128*$H128)</f>
        <v/>
      </c>
      <c r="AH128" s="158"/>
      <c r="AI128" s="159" t="str">
        <f t="shared" ref="AI128" si="695">+IF(AH128="","",+AH128*$H128)</f>
        <v/>
      </c>
      <c r="AJ128" s="158"/>
      <c r="AK128" s="159" t="str">
        <f t="shared" ref="AK128" si="696">+IF(AJ128="","",+AJ128*$H128)</f>
        <v/>
      </c>
      <c r="AL128" s="158">
        <v>5</v>
      </c>
      <c r="AM128" s="159">
        <f t="shared" ref="AM128" si="697">+IF(AL128="","",+AL128*$H128)</f>
        <v>7306545</v>
      </c>
      <c r="AN128" s="158"/>
      <c r="AO128" s="159"/>
      <c r="AP128" s="158"/>
      <c r="AQ128" s="159"/>
      <c r="AR128" s="158">
        <v>5</v>
      </c>
      <c r="AS128" s="159">
        <f t="shared" ref="AS128" si="698">+IF(AR128="","",+AR128*$H128)</f>
        <v>7306545</v>
      </c>
      <c r="AT128" s="158">
        <v>5</v>
      </c>
      <c r="AU128" s="159">
        <f t="shared" ref="AU128" si="699">+IF(AT128="","",+AT128*$H128)</f>
        <v>7306545</v>
      </c>
      <c r="AV128" s="135">
        <f t="shared" ref="AV128" si="700">+AB128+Z128+X128+V128+T128+R128+P128+N128+L128+J128+AD128+AF128+AH128+AJ128+AL128+AN128+AP128+AR128+AT128</f>
        <v>64</v>
      </c>
      <c r="AW128" s="204">
        <f t="shared" si="440"/>
        <v>93523776</v>
      </c>
      <c r="AZ128" s="188"/>
      <c r="BI128" s="79"/>
    </row>
    <row r="129" spans="1:61" s="20" customFormat="1" ht="24.9" customHeight="1" x14ac:dyDescent="0.3">
      <c r="A129" s="178">
        <f t="shared" si="421"/>
        <v>43</v>
      </c>
      <c r="B129" s="178">
        <f t="shared" si="519"/>
        <v>96</v>
      </c>
      <c r="C129" s="190" t="s">
        <v>244</v>
      </c>
      <c r="D129" s="329" t="s">
        <v>248</v>
      </c>
      <c r="E129" s="330"/>
      <c r="F129" s="179" t="s">
        <v>49</v>
      </c>
      <c r="G129" s="54"/>
      <c r="H129" s="55">
        <v>4166</v>
      </c>
      <c r="I129" s="55">
        <f t="shared" ref="I129:I157" si="701">+ROUND(H129*G129,0)</f>
        <v>0</v>
      </c>
      <c r="J129" s="158">
        <v>0</v>
      </c>
      <c r="K129" s="159">
        <f t="shared" ref="K129:K157" si="702">+IF(J129="","",+J129*$H129)</f>
        <v>0</v>
      </c>
      <c r="L129" s="158">
        <v>0</v>
      </c>
      <c r="M129" s="159">
        <f t="shared" ref="M129:M157" si="703">+IF(L129="","",+L129*$H129)</f>
        <v>0</v>
      </c>
      <c r="N129" s="158">
        <v>255</v>
      </c>
      <c r="O129" s="159">
        <f t="shared" ref="O129:O157" si="704">+IF(N129="","",+N129*$H129)</f>
        <v>1062330</v>
      </c>
      <c r="P129" s="158">
        <v>240</v>
      </c>
      <c r="Q129" s="159">
        <f t="shared" ref="Q129:Q157" si="705">+IF(P129="","",+P129*$H129)</f>
        <v>999840</v>
      </c>
      <c r="R129" s="158">
        <v>135</v>
      </c>
      <c r="S129" s="159">
        <f t="shared" ref="S129:S157" si="706">+IF(R129="","",+R129*$H129)</f>
        <v>562410</v>
      </c>
      <c r="T129" s="158">
        <v>140</v>
      </c>
      <c r="U129" s="159">
        <f t="shared" ref="U129:U157" si="707">+IF(T129="","",+T129*$H129)</f>
        <v>583240</v>
      </c>
      <c r="V129" s="158">
        <v>0</v>
      </c>
      <c r="W129" s="159">
        <f t="shared" ref="W129:W157" si="708">+IF(V129="","",+V129*$H129)</f>
        <v>0</v>
      </c>
      <c r="X129" s="158">
        <v>0</v>
      </c>
      <c r="Y129" s="159">
        <f t="shared" ref="Y129:Y157" si="709">+IF(X129="","",+X129*$H129)</f>
        <v>0</v>
      </c>
      <c r="Z129" s="158">
        <v>0</v>
      </c>
      <c r="AA129" s="159">
        <f t="shared" ref="AA129:AA157" si="710">+IF(Z129="","",+Z129*$H129)</f>
        <v>0</v>
      </c>
      <c r="AB129" s="158">
        <v>0</v>
      </c>
      <c r="AC129" s="159">
        <f t="shared" ref="AC129:AC157" si="711">+IF(AB129="","",+AB129*$H129)</f>
        <v>0</v>
      </c>
      <c r="AD129" s="158">
        <v>0</v>
      </c>
      <c r="AE129" s="159">
        <f t="shared" ref="AE129:AE157" si="712">+IF(AD129="","",+AD129*$H129)</f>
        <v>0</v>
      </c>
      <c r="AF129" s="158"/>
      <c r="AG129" s="159" t="str">
        <f t="shared" ref="AG129:AG157" si="713">+IF(AF129="","",+AF129*$H129)</f>
        <v/>
      </c>
      <c r="AH129" s="158"/>
      <c r="AI129" s="159" t="str">
        <f t="shared" ref="AI129:AI157" si="714">+IF(AH129="","",+AH129*$H129)</f>
        <v/>
      </c>
      <c r="AJ129" s="158"/>
      <c r="AK129" s="159" t="str">
        <f t="shared" ref="AK129:AK157" si="715">+IF(AJ129="","",+AJ129*$H129)</f>
        <v/>
      </c>
      <c r="AL129" s="158">
        <v>0</v>
      </c>
      <c r="AM129" s="159">
        <f t="shared" ref="AM129:AM157" si="716">+IF(AL129="","",+AL129*$H129)</f>
        <v>0</v>
      </c>
      <c r="AN129" s="158"/>
      <c r="AO129" s="159"/>
      <c r="AP129" s="158"/>
      <c r="AQ129" s="159"/>
      <c r="AR129" s="158">
        <v>0</v>
      </c>
      <c r="AS129" s="159">
        <f t="shared" ref="AS129:AS157" si="717">+IF(AR129="","",+AR129*$H129)</f>
        <v>0</v>
      </c>
      <c r="AT129" s="158">
        <v>0</v>
      </c>
      <c r="AU129" s="159">
        <f t="shared" ref="AU129:AU157" si="718">+IF(AT129="","",+AT129*$H129)</f>
        <v>0</v>
      </c>
      <c r="AV129" s="135">
        <f t="shared" ref="AV129:AV157" si="719">+AB129+Z129+X129+V129+T129+R129+P129+N129+L129+J129+AD129+AF129+AH129+AJ129+AL129+AN129+AP129+AR129+AT129</f>
        <v>770</v>
      </c>
      <c r="AW129" s="204">
        <f t="shared" si="440"/>
        <v>3207820</v>
      </c>
      <c r="AZ129" s="188"/>
      <c r="BI129" s="79"/>
    </row>
    <row r="130" spans="1:61" s="20" customFormat="1" ht="24.9" customHeight="1" x14ac:dyDescent="0.3">
      <c r="A130" s="178">
        <f t="shared" si="421"/>
        <v>44</v>
      </c>
      <c r="B130" s="178">
        <f t="shared" si="519"/>
        <v>97</v>
      </c>
      <c r="C130" s="190" t="s">
        <v>245</v>
      </c>
      <c r="D130" s="329" t="s">
        <v>249</v>
      </c>
      <c r="E130" s="330"/>
      <c r="F130" s="179" t="s">
        <v>48</v>
      </c>
      <c r="G130" s="54"/>
      <c r="H130" s="55">
        <v>1516</v>
      </c>
      <c r="I130" s="55">
        <f t="shared" si="701"/>
        <v>0</v>
      </c>
      <c r="J130" s="158">
        <v>0</v>
      </c>
      <c r="K130" s="159">
        <f t="shared" si="702"/>
        <v>0</v>
      </c>
      <c r="L130" s="220">
        <v>0</v>
      </c>
      <c r="M130" s="221">
        <f t="shared" si="703"/>
        <v>0</v>
      </c>
      <c r="N130" s="220">
        <v>459</v>
      </c>
      <c r="O130" s="221">
        <f t="shared" si="704"/>
        <v>695844</v>
      </c>
      <c r="P130" s="220">
        <v>432</v>
      </c>
      <c r="Q130" s="221">
        <f t="shared" si="705"/>
        <v>654912</v>
      </c>
      <c r="R130" s="220">
        <v>243</v>
      </c>
      <c r="S130" s="221">
        <f t="shared" si="706"/>
        <v>368388</v>
      </c>
      <c r="T130" s="220">
        <v>252</v>
      </c>
      <c r="U130" s="221">
        <f t="shared" si="707"/>
        <v>382032</v>
      </c>
      <c r="V130" s="220">
        <v>0</v>
      </c>
      <c r="W130" s="221">
        <f t="shared" si="708"/>
        <v>0</v>
      </c>
      <c r="X130" s="220">
        <v>0</v>
      </c>
      <c r="Y130" s="221">
        <f t="shared" si="709"/>
        <v>0</v>
      </c>
      <c r="Z130" s="220">
        <v>0</v>
      </c>
      <c r="AA130" s="221">
        <f t="shared" si="710"/>
        <v>0</v>
      </c>
      <c r="AB130" s="220">
        <v>0</v>
      </c>
      <c r="AC130" s="221">
        <f t="shared" si="711"/>
        <v>0</v>
      </c>
      <c r="AD130" s="220">
        <v>0</v>
      </c>
      <c r="AE130" s="221">
        <f t="shared" si="712"/>
        <v>0</v>
      </c>
      <c r="AF130" s="220"/>
      <c r="AG130" s="221" t="str">
        <f t="shared" si="713"/>
        <v/>
      </c>
      <c r="AH130" s="220"/>
      <c r="AI130" s="221" t="str">
        <f t="shared" si="714"/>
        <v/>
      </c>
      <c r="AJ130" s="220"/>
      <c r="AK130" s="221" t="str">
        <f t="shared" si="715"/>
        <v/>
      </c>
      <c r="AL130" s="220">
        <v>0</v>
      </c>
      <c r="AM130" s="221">
        <f t="shared" si="716"/>
        <v>0</v>
      </c>
      <c r="AN130" s="220"/>
      <c r="AO130" s="221"/>
      <c r="AP130" s="220"/>
      <c r="AQ130" s="221"/>
      <c r="AR130" s="220">
        <v>0</v>
      </c>
      <c r="AS130" s="221">
        <f t="shared" si="717"/>
        <v>0</v>
      </c>
      <c r="AT130" s="220">
        <v>0</v>
      </c>
      <c r="AU130" s="221">
        <f t="shared" si="718"/>
        <v>0</v>
      </c>
      <c r="AV130" s="135">
        <f t="shared" si="719"/>
        <v>1386</v>
      </c>
      <c r="AW130" s="204">
        <f t="shared" si="440"/>
        <v>2101176</v>
      </c>
      <c r="AZ130" s="188"/>
      <c r="BI130" s="79"/>
    </row>
    <row r="131" spans="1:61" s="20" customFormat="1" ht="61.5" customHeight="1" x14ac:dyDescent="0.3">
      <c r="A131" s="178">
        <f t="shared" si="421"/>
        <v>45</v>
      </c>
      <c r="B131" s="178">
        <f t="shared" si="519"/>
        <v>98</v>
      </c>
      <c r="C131" s="190" t="s">
        <v>246</v>
      </c>
      <c r="D131" s="329" t="s">
        <v>250</v>
      </c>
      <c r="E131" s="330"/>
      <c r="F131" s="179" t="s">
        <v>251</v>
      </c>
      <c r="G131" s="54"/>
      <c r="H131" s="55">
        <v>18249</v>
      </c>
      <c r="I131" s="55">
        <f t="shared" si="701"/>
        <v>0</v>
      </c>
      <c r="J131" s="158">
        <v>267</v>
      </c>
      <c r="K131" s="159">
        <f t="shared" si="702"/>
        <v>4872483</v>
      </c>
      <c r="L131" s="220">
        <v>282</v>
      </c>
      <c r="M131" s="221">
        <f t="shared" si="703"/>
        <v>5146218</v>
      </c>
      <c r="N131" s="220">
        <v>645</v>
      </c>
      <c r="O131" s="221">
        <f t="shared" si="704"/>
        <v>11770605</v>
      </c>
      <c r="P131" s="220">
        <v>285</v>
      </c>
      <c r="Q131" s="221">
        <f t="shared" si="705"/>
        <v>5200965</v>
      </c>
      <c r="R131" s="220">
        <v>180</v>
      </c>
      <c r="S131" s="221">
        <f t="shared" si="706"/>
        <v>3284820</v>
      </c>
      <c r="T131" s="220">
        <v>185</v>
      </c>
      <c r="U131" s="221">
        <f t="shared" si="707"/>
        <v>3376065</v>
      </c>
      <c r="V131" s="220">
        <v>128</v>
      </c>
      <c r="W131" s="221">
        <f t="shared" si="708"/>
        <v>2335872</v>
      </c>
      <c r="X131" s="220">
        <v>122</v>
      </c>
      <c r="Y131" s="221">
        <f t="shared" si="709"/>
        <v>2226378</v>
      </c>
      <c r="Z131" s="220">
        <v>465</v>
      </c>
      <c r="AA131" s="221">
        <f t="shared" si="710"/>
        <v>8485785</v>
      </c>
      <c r="AB131" s="220">
        <v>500</v>
      </c>
      <c r="AC131" s="221">
        <f t="shared" si="711"/>
        <v>9124500</v>
      </c>
      <c r="AD131" s="220">
        <v>533.5</v>
      </c>
      <c r="AE131" s="221">
        <f t="shared" si="712"/>
        <v>9735841.5</v>
      </c>
      <c r="AF131" s="220"/>
      <c r="AG131" s="221" t="str">
        <f t="shared" si="713"/>
        <v/>
      </c>
      <c r="AH131" s="220"/>
      <c r="AI131" s="221" t="str">
        <f t="shared" si="714"/>
        <v/>
      </c>
      <c r="AJ131" s="220"/>
      <c r="AK131" s="221" t="str">
        <f t="shared" si="715"/>
        <v/>
      </c>
      <c r="AL131" s="220">
        <v>375</v>
      </c>
      <c r="AM131" s="221">
        <f t="shared" si="716"/>
        <v>6843375</v>
      </c>
      <c r="AN131" s="220"/>
      <c r="AO131" s="221"/>
      <c r="AP131" s="220"/>
      <c r="AQ131" s="221"/>
      <c r="AR131" s="220">
        <v>315</v>
      </c>
      <c r="AS131" s="221">
        <f t="shared" si="717"/>
        <v>5748435</v>
      </c>
      <c r="AT131" s="220">
        <v>290</v>
      </c>
      <c r="AU131" s="221">
        <f t="shared" si="718"/>
        <v>5292210</v>
      </c>
      <c r="AV131" s="135">
        <f t="shared" si="719"/>
        <v>4572.5</v>
      </c>
      <c r="AW131" s="204">
        <f t="shared" si="440"/>
        <v>83443552.5</v>
      </c>
      <c r="AZ131" s="188"/>
      <c r="BI131" s="79"/>
    </row>
    <row r="132" spans="1:61" s="20" customFormat="1" ht="58.5" customHeight="1" x14ac:dyDescent="0.3">
      <c r="A132" s="178">
        <f t="shared" si="421"/>
        <v>46</v>
      </c>
      <c r="B132" s="178">
        <f t="shared" si="519"/>
        <v>99</v>
      </c>
      <c r="C132" s="190" t="s">
        <v>247</v>
      </c>
      <c r="D132" s="329" t="s">
        <v>252</v>
      </c>
      <c r="E132" s="330"/>
      <c r="F132" s="179" t="s">
        <v>253</v>
      </c>
      <c r="G132" s="54"/>
      <c r="H132" s="55">
        <v>239736</v>
      </c>
      <c r="I132" s="55">
        <f t="shared" si="701"/>
        <v>0</v>
      </c>
      <c r="J132" s="158">
        <v>2</v>
      </c>
      <c r="K132" s="159">
        <f t="shared" si="702"/>
        <v>479472</v>
      </c>
      <c r="L132" s="220">
        <v>2</v>
      </c>
      <c r="M132" s="221">
        <f t="shared" si="703"/>
        <v>479472</v>
      </c>
      <c r="N132" s="220">
        <v>2</v>
      </c>
      <c r="O132" s="221">
        <f t="shared" si="704"/>
        <v>479472</v>
      </c>
      <c r="P132" s="220">
        <v>2</v>
      </c>
      <c r="Q132" s="221">
        <f t="shared" si="705"/>
        <v>479472</v>
      </c>
      <c r="R132" s="220">
        <v>2</v>
      </c>
      <c r="S132" s="221">
        <f t="shared" si="706"/>
        <v>479472</v>
      </c>
      <c r="T132" s="220">
        <v>2</v>
      </c>
      <c r="U132" s="221">
        <f t="shared" si="707"/>
        <v>479472</v>
      </c>
      <c r="V132" s="220">
        <v>0</v>
      </c>
      <c r="W132" s="221">
        <f t="shared" si="708"/>
        <v>0</v>
      </c>
      <c r="X132" s="220">
        <v>0</v>
      </c>
      <c r="Y132" s="221">
        <f t="shared" si="709"/>
        <v>0</v>
      </c>
      <c r="Z132" s="220">
        <v>2</v>
      </c>
      <c r="AA132" s="221">
        <f t="shared" si="710"/>
        <v>479472</v>
      </c>
      <c r="AB132" s="220">
        <v>2</v>
      </c>
      <c r="AC132" s="221">
        <f t="shared" si="711"/>
        <v>479472</v>
      </c>
      <c r="AD132" s="220">
        <v>2</v>
      </c>
      <c r="AE132" s="221">
        <f t="shared" si="712"/>
        <v>479472</v>
      </c>
      <c r="AF132" s="220"/>
      <c r="AG132" s="221" t="str">
        <f t="shared" si="713"/>
        <v/>
      </c>
      <c r="AH132" s="220"/>
      <c r="AI132" s="221" t="str">
        <f t="shared" si="714"/>
        <v/>
      </c>
      <c r="AJ132" s="220"/>
      <c r="AK132" s="221" t="str">
        <f t="shared" si="715"/>
        <v/>
      </c>
      <c r="AL132" s="220">
        <v>2</v>
      </c>
      <c r="AM132" s="221">
        <f t="shared" si="716"/>
        <v>479472</v>
      </c>
      <c r="AN132" s="220"/>
      <c r="AO132" s="221"/>
      <c r="AP132" s="220"/>
      <c r="AQ132" s="221"/>
      <c r="AR132" s="220">
        <v>2</v>
      </c>
      <c r="AS132" s="221">
        <f t="shared" si="717"/>
        <v>479472</v>
      </c>
      <c r="AT132" s="220">
        <v>2</v>
      </c>
      <c r="AU132" s="221">
        <f t="shared" si="718"/>
        <v>479472</v>
      </c>
      <c r="AV132" s="135">
        <f t="shared" si="719"/>
        <v>24</v>
      </c>
      <c r="AW132" s="204">
        <f t="shared" si="440"/>
        <v>5753664</v>
      </c>
      <c r="AZ132" s="188"/>
      <c r="BI132" s="79"/>
    </row>
    <row r="133" spans="1:61" s="20" customFormat="1" ht="24.9" customHeight="1" x14ac:dyDescent="0.3">
      <c r="A133" s="178">
        <f t="shared" si="421"/>
        <v>47</v>
      </c>
      <c r="B133" s="178">
        <f t="shared" si="519"/>
        <v>100</v>
      </c>
      <c r="C133" s="190" t="s">
        <v>254</v>
      </c>
      <c r="D133" s="358" t="s">
        <v>258</v>
      </c>
      <c r="E133" s="359"/>
      <c r="F133" s="179" t="s">
        <v>49</v>
      </c>
      <c r="G133" s="54"/>
      <c r="H133" s="55">
        <v>42945</v>
      </c>
      <c r="I133" s="55">
        <f t="shared" si="701"/>
        <v>0</v>
      </c>
      <c r="J133" s="158">
        <v>45</v>
      </c>
      <c r="K133" s="159">
        <f t="shared" si="702"/>
        <v>1932525</v>
      </c>
      <c r="L133" s="220">
        <v>48</v>
      </c>
      <c r="M133" s="221">
        <f t="shared" si="703"/>
        <v>2061360</v>
      </c>
      <c r="N133" s="220">
        <v>0</v>
      </c>
      <c r="O133" s="221">
        <f t="shared" si="704"/>
        <v>0</v>
      </c>
      <c r="P133" s="220">
        <v>0</v>
      </c>
      <c r="Q133" s="221">
        <f t="shared" si="705"/>
        <v>0</v>
      </c>
      <c r="R133" s="220">
        <v>0</v>
      </c>
      <c r="S133" s="221">
        <f t="shared" si="706"/>
        <v>0</v>
      </c>
      <c r="T133" s="220">
        <v>0</v>
      </c>
      <c r="U133" s="221">
        <f t="shared" si="707"/>
        <v>0</v>
      </c>
      <c r="V133" s="220">
        <v>0</v>
      </c>
      <c r="W133" s="221">
        <f t="shared" si="708"/>
        <v>0</v>
      </c>
      <c r="X133" s="220">
        <v>0</v>
      </c>
      <c r="Y133" s="221">
        <f t="shared" si="709"/>
        <v>0</v>
      </c>
      <c r="Z133" s="220">
        <v>0</v>
      </c>
      <c r="AA133" s="221">
        <f t="shared" si="710"/>
        <v>0</v>
      </c>
      <c r="AB133" s="220">
        <v>0</v>
      </c>
      <c r="AC133" s="221">
        <f t="shared" si="711"/>
        <v>0</v>
      </c>
      <c r="AD133" s="220">
        <v>20</v>
      </c>
      <c r="AE133" s="221">
        <f t="shared" si="712"/>
        <v>858900</v>
      </c>
      <c r="AF133" s="220"/>
      <c r="AG133" s="221" t="str">
        <f t="shared" si="713"/>
        <v/>
      </c>
      <c r="AH133" s="220"/>
      <c r="AI133" s="221" t="str">
        <f t="shared" si="714"/>
        <v/>
      </c>
      <c r="AJ133" s="220"/>
      <c r="AK133" s="221" t="str">
        <f t="shared" si="715"/>
        <v/>
      </c>
      <c r="AL133" s="220">
        <v>0</v>
      </c>
      <c r="AM133" s="221">
        <f t="shared" si="716"/>
        <v>0</v>
      </c>
      <c r="AN133" s="220"/>
      <c r="AO133" s="221"/>
      <c r="AP133" s="220"/>
      <c r="AQ133" s="221"/>
      <c r="AR133" s="220">
        <v>15</v>
      </c>
      <c r="AS133" s="221">
        <f t="shared" si="717"/>
        <v>644175</v>
      </c>
      <c r="AT133" s="220">
        <v>52</v>
      </c>
      <c r="AU133" s="221">
        <f t="shared" si="718"/>
        <v>2233140</v>
      </c>
      <c r="AV133" s="135">
        <f t="shared" si="719"/>
        <v>180</v>
      </c>
      <c r="AW133" s="204">
        <f t="shared" si="440"/>
        <v>7730100</v>
      </c>
      <c r="AZ133" s="188"/>
      <c r="BI133" s="79"/>
    </row>
    <row r="134" spans="1:61" s="20" customFormat="1" ht="24.9" customHeight="1" x14ac:dyDescent="0.3">
      <c r="A134" s="178">
        <f t="shared" si="421"/>
        <v>48</v>
      </c>
      <c r="B134" s="178">
        <f t="shared" si="519"/>
        <v>101</v>
      </c>
      <c r="C134" s="190" t="s">
        <v>255</v>
      </c>
      <c r="D134" s="358" t="s">
        <v>259</v>
      </c>
      <c r="E134" s="359"/>
      <c r="F134" s="179" t="s">
        <v>54</v>
      </c>
      <c r="G134" s="54"/>
      <c r="H134" s="55">
        <v>63261</v>
      </c>
      <c r="I134" s="55">
        <f t="shared" si="701"/>
        <v>0</v>
      </c>
      <c r="J134" s="158">
        <v>8</v>
      </c>
      <c r="K134" s="159">
        <f t="shared" si="702"/>
        <v>506088</v>
      </c>
      <c r="L134" s="158">
        <v>8</v>
      </c>
      <c r="M134" s="159">
        <f t="shared" si="703"/>
        <v>506088</v>
      </c>
      <c r="N134" s="158">
        <v>0</v>
      </c>
      <c r="O134" s="159">
        <f t="shared" si="704"/>
        <v>0</v>
      </c>
      <c r="P134" s="158">
        <v>0</v>
      </c>
      <c r="Q134" s="159">
        <f t="shared" si="705"/>
        <v>0</v>
      </c>
      <c r="R134" s="158">
        <v>0</v>
      </c>
      <c r="S134" s="159">
        <f t="shared" si="706"/>
        <v>0</v>
      </c>
      <c r="T134" s="158">
        <v>0</v>
      </c>
      <c r="U134" s="159">
        <f t="shared" si="707"/>
        <v>0</v>
      </c>
      <c r="V134" s="158">
        <v>0</v>
      </c>
      <c r="W134" s="159">
        <f t="shared" si="708"/>
        <v>0</v>
      </c>
      <c r="X134" s="158">
        <v>0</v>
      </c>
      <c r="Y134" s="159">
        <f t="shared" si="709"/>
        <v>0</v>
      </c>
      <c r="Z134" s="158">
        <v>0</v>
      </c>
      <c r="AA134" s="159">
        <f t="shared" si="710"/>
        <v>0</v>
      </c>
      <c r="AB134" s="158">
        <v>0</v>
      </c>
      <c r="AC134" s="159">
        <f t="shared" si="711"/>
        <v>0</v>
      </c>
      <c r="AD134" s="158">
        <v>8</v>
      </c>
      <c r="AE134" s="159">
        <f t="shared" si="712"/>
        <v>506088</v>
      </c>
      <c r="AF134" s="158"/>
      <c r="AG134" s="159" t="str">
        <f t="shared" si="713"/>
        <v/>
      </c>
      <c r="AH134" s="158"/>
      <c r="AI134" s="159" t="str">
        <f t="shared" si="714"/>
        <v/>
      </c>
      <c r="AJ134" s="158"/>
      <c r="AK134" s="159" t="str">
        <f t="shared" si="715"/>
        <v/>
      </c>
      <c r="AL134" s="158">
        <v>0</v>
      </c>
      <c r="AM134" s="159">
        <f t="shared" si="716"/>
        <v>0</v>
      </c>
      <c r="AN134" s="158"/>
      <c r="AO134" s="159"/>
      <c r="AP134" s="158"/>
      <c r="AQ134" s="159"/>
      <c r="AR134" s="158">
        <v>6</v>
      </c>
      <c r="AS134" s="159">
        <f t="shared" si="717"/>
        <v>379566</v>
      </c>
      <c r="AT134" s="158">
        <v>6</v>
      </c>
      <c r="AU134" s="159">
        <f t="shared" si="718"/>
        <v>379566</v>
      </c>
      <c r="AV134" s="135">
        <f t="shared" si="719"/>
        <v>36</v>
      </c>
      <c r="AW134" s="204">
        <f t="shared" si="440"/>
        <v>2277396</v>
      </c>
      <c r="AZ134" s="188"/>
      <c r="BI134" s="79"/>
    </row>
    <row r="135" spans="1:61" s="20" customFormat="1" ht="24.9" customHeight="1" x14ac:dyDescent="0.3">
      <c r="A135" s="178">
        <f t="shared" si="421"/>
        <v>49</v>
      </c>
      <c r="B135" s="178">
        <f t="shared" si="519"/>
        <v>102</v>
      </c>
      <c r="C135" s="190" t="s">
        <v>256</v>
      </c>
      <c r="D135" s="358" t="s">
        <v>260</v>
      </c>
      <c r="E135" s="359"/>
      <c r="F135" s="179" t="s">
        <v>54</v>
      </c>
      <c r="G135" s="54"/>
      <c r="H135" s="55">
        <v>313367</v>
      </c>
      <c r="I135" s="55">
        <f t="shared" si="701"/>
        <v>0</v>
      </c>
      <c r="J135" s="158">
        <v>2</v>
      </c>
      <c r="K135" s="159">
        <f t="shared" si="702"/>
        <v>626734</v>
      </c>
      <c r="L135" s="158">
        <v>2</v>
      </c>
      <c r="M135" s="159">
        <f t="shared" si="703"/>
        <v>626734</v>
      </c>
      <c r="N135" s="158">
        <v>0</v>
      </c>
      <c r="O135" s="159">
        <f t="shared" si="704"/>
        <v>0</v>
      </c>
      <c r="P135" s="158">
        <v>0</v>
      </c>
      <c r="Q135" s="159">
        <f t="shared" si="705"/>
        <v>0</v>
      </c>
      <c r="R135" s="158">
        <v>0</v>
      </c>
      <c r="S135" s="159">
        <f t="shared" si="706"/>
        <v>0</v>
      </c>
      <c r="T135" s="158">
        <v>0</v>
      </c>
      <c r="U135" s="159">
        <f t="shared" si="707"/>
        <v>0</v>
      </c>
      <c r="V135" s="158">
        <v>0</v>
      </c>
      <c r="W135" s="159">
        <f t="shared" si="708"/>
        <v>0</v>
      </c>
      <c r="X135" s="158">
        <v>0</v>
      </c>
      <c r="Y135" s="159">
        <f t="shared" si="709"/>
        <v>0</v>
      </c>
      <c r="Z135" s="158">
        <v>0</v>
      </c>
      <c r="AA135" s="159">
        <f t="shared" si="710"/>
        <v>0</v>
      </c>
      <c r="AB135" s="158">
        <v>0</v>
      </c>
      <c r="AC135" s="159">
        <f t="shared" si="711"/>
        <v>0</v>
      </c>
      <c r="AD135" s="158">
        <v>2</v>
      </c>
      <c r="AE135" s="159">
        <f t="shared" si="712"/>
        <v>626734</v>
      </c>
      <c r="AF135" s="158"/>
      <c r="AG135" s="159" t="str">
        <f t="shared" si="713"/>
        <v/>
      </c>
      <c r="AH135" s="158"/>
      <c r="AI135" s="159" t="str">
        <f t="shared" si="714"/>
        <v/>
      </c>
      <c r="AJ135" s="158"/>
      <c r="AK135" s="159" t="str">
        <f t="shared" si="715"/>
        <v/>
      </c>
      <c r="AL135" s="158">
        <v>0</v>
      </c>
      <c r="AM135" s="159">
        <f t="shared" si="716"/>
        <v>0</v>
      </c>
      <c r="AN135" s="158"/>
      <c r="AO135" s="159"/>
      <c r="AP135" s="158"/>
      <c r="AQ135" s="159"/>
      <c r="AR135" s="158">
        <v>2</v>
      </c>
      <c r="AS135" s="159">
        <f t="shared" si="717"/>
        <v>626734</v>
      </c>
      <c r="AT135" s="158">
        <v>2</v>
      </c>
      <c r="AU135" s="159">
        <f t="shared" si="718"/>
        <v>626734</v>
      </c>
      <c r="AV135" s="135">
        <f t="shared" si="719"/>
        <v>10</v>
      </c>
      <c r="AW135" s="204">
        <f t="shared" si="440"/>
        <v>3133670</v>
      </c>
      <c r="AZ135" s="188"/>
      <c r="BI135" s="79"/>
    </row>
    <row r="136" spans="1:61" s="20" customFormat="1" ht="24.9" customHeight="1" x14ac:dyDescent="0.3">
      <c r="A136" s="178">
        <f t="shared" si="421"/>
        <v>50</v>
      </c>
      <c r="B136" s="178">
        <f t="shared" si="519"/>
        <v>103</v>
      </c>
      <c r="C136" s="190" t="s">
        <v>257</v>
      </c>
      <c r="D136" s="358" t="s">
        <v>261</v>
      </c>
      <c r="E136" s="359"/>
      <c r="F136" s="179" t="s">
        <v>54</v>
      </c>
      <c r="G136" s="54"/>
      <c r="H136" s="55">
        <v>85516</v>
      </c>
      <c r="I136" s="55">
        <f t="shared" si="701"/>
        <v>0</v>
      </c>
      <c r="J136" s="158">
        <v>8</v>
      </c>
      <c r="K136" s="159">
        <f t="shared" si="702"/>
        <v>684128</v>
      </c>
      <c r="L136" s="158">
        <v>8</v>
      </c>
      <c r="M136" s="159">
        <f t="shared" si="703"/>
        <v>684128</v>
      </c>
      <c r="N136" s="158">
        <v>0</v>
      </c>
      <c r="O136" s="159">
        <f t="shared" si="704"/>
        <v>0</v>
      </c>
      <c r="P136" s="158">
        <v>0</v>
      </c>
      <c r="Q136" s="159">
        <f t="shared" si="705"/>
        <v>0</v>
      </c>
      <c r="R136" s="158">
        <v>0</v>
      </c>
      <c r="S136" s="159">
        <f t="shared" si="706"/>
        <v>0</v>
      </c>
      <c r="T136" s="158">
        <v>0</v>
      </c>
      <c r="U136" s="159">
        <f t="shared" si="707"/>
        <v>0</v>
      </c>
      <c r="V136" s="158">
        <v>0</v>
      </c>
      <c r="W136" s="159">
        <f t="shared" si="708"/>
        <v>0</v>
      </c>
      <c r="X136" s="158">
        <v>0</v>
      </c>
      <c r="Y136" s="159">
        <f t="shared" si="709"/>
        <v>0</v>
      </c>
      <c r="Z136" s="158">
        <v>0</v>
      </c>
      <c r="AA136" s="159">
        <f t="shared" si="710"/>
        <v>0</v>
      </c>
      <c r="AB136" s="158">
        <v>0</v>
      </c>
      <c r="AC136" s="159">
        <f t="shared" si="711"/>
        <v>0</v>
      </c>
      <c r="AD136" s="158">
        <v>8</v>
      </c>
      <c r="AE136" s="159">
        <f t="shared" si="712"/>
        <v>684128</v>
      </c>
      <c r="AF136" s="158"/>
      <c r="AG136" s="159" t="str">
        <f t="shared" si="713"/>
        <v/>
      </c>
      <c r="AH136" s="158"/>
      <c r="AI136" s="159" t="str">
        <f t="shared" si="714"/>
        <v/>
      </c>
      <c r="AJ136" s="158"/>
      <c r="AK136" s="159" t="str">
        <f t="shared" si="715"/>
        <v/>
      </c>
      <c r="AL136" s="158">
        <v>0</v>
      </c>
      <c r="AM136" s="159">
        <f t="shared" si="716"/>
        <v>0</v>
      </c>
      <c r="AN136" s="158"/>
      <c r="AO136" s="159"/>
      <c r="AP136" s="158"/>
      <c r="AQ136" s="159"/>
      <c r="AR136" s="158">
        <v>8</v>
      </c>
      <c r="AS136" s="159">
        <f t="shared" si="717"/>
        <v>684128</v>
      </c>
      <c r="AT136" s="158">
        <v>8</v>
      </c>
      <c r="AU136" s="159">
        <f t="shared" si="718"/>
        <v>684128</v>
      </c>
      <c r="AV136" s="135">
        <f t="shared" si="719"/>
        <v>40</v>
      </c>
      <c r="AW136" s="204">
        <f t="shared" si="440"/>
        <v>3420640</v>
      </c>
      <c r="AZ136" s="188"/>
      <c r="BI136" s="79"/>
    </row>
    <row r="137" spans="1:61" s="20" customFormat="1" ht="24.9" customHeight="1" x14ac:dyDescent="0.3">
      <c r="A137" s="178">
        <f t="shared" si="421"/>
        <v>51</v>
      </c>
      <c r="B137" s="178">
        <f t="shared" si="519"/>
        <v>104</v>
      </c>
      <c r="C137" s="190" t="s">
        <v>271</v>
      </c>
      <c r="D137" s="358" t="s">
        <v>262</v>
      </c>
      <c r="E137" s="359"/>
      <c r="F137" s="179" t="s">
        <v>54</v>
      </c>
      <c r="G137" s="54"/>
      <c r="H137" s="55">
        <v>81509</v>
      </c>
      <c r="I137" s="55">
        <f t="shared" si="701"/>
        <v>0</v>
      </c>
      <c r="J137" s="158">
        <v>4</v>
      </c>
      <c r="K137" s="159">
        <f t="shared" si="702"/>
        <v>326036</v>
      </c>
      <c r="L137" s="158">
        <v>4</v>
      </c>
      <c r="M137" s="159">
        <f t="shared" si="703"/>
        <v>326036</v>
      </c>
      <c r="N137" s="158">
        <v>0</v>
      </c>
      <c r="O137" s="159">
        <f t="shared" si="704"/>
        <v>0</v>
      </c>
      <c r="P137" s="158">
        <v>0</v>
      </c>
      <c r="Q137" s="159">
        <f t="shared" si="705"/>
        <v>0</v>
      </c>
      <c r="R137" s="158">
        <v>0</v>
      </c>
      <c r="S137" s="159">
        <f t="shared" si="706"/>
        <v>0</v>
      </c>
      <c r="T137" s="158">
        <v>0</v>
      </c>
      <c r="U137" s="159">
        <f t="shared" si="707"/>
        <v>0</v>
      </c>
      <c r="V137" s="158">
        <v>0</v>
      </c>
      <c r="W137" s="159">
        <f t="shared" si="708"/>
        <v>0</v>
      </c>
      <c r="X137" s="158">
        <v>0</v>
      </c>
      <c r="Y137" s="159">
        <f t="shared" si="709"/>
        <v>0</v>
      </c>
      <c r="Z137" s="158">
        <v>0</v>
      </c>
      <c r="AA137" s="159">
        <f t="shared" si="710"/>
        <v>0</v>
      </c>
      <c r="AB137" s="158">
        <v>0</v>
      </c>
      <c r="AC137" s="159">
        <f t="shared" si="711"/>
        <v>0</v>
      </c>
      <c r="AD137" s="158">
        <v>4</v>
      </c>
      <c r="AE137" s="159">
        <f t="shared" si="712"/>
        <v>326036</v>
      </c>
      <c r="AF137" s="158"/>
      <c r="AG137" s="159" t="str">
        <f t="shared" si="713"/>
        <v/>
      </c>
      <c r="AH137" s="158"/>
      <c r="AI137" s="159" t="str">
        <f t="shared" si="714"/>
        <v/>
      </c>
      <c r="AJ137" s="158"/>
      <c r="AK137" s="159" t="str">
        <f t="shared" si="715"/>
        <v/>
      </c>
      <c r="AL137" s="158">
        <v>0</v>
      </c>
      <c r="AM137" s="159">
        <f t="shared" si="716"/>
        <v>0</v>
      </c>
      <c r="AN137" s="158"/>
      <c r="AO137" s="159"/>
      <c r="AP137" s="158"/>
      <c r="AQ137" s="159"/>
      <c r="AR137" s="158">
        <v>6</v>
      </c>
      <c r="AS137" s="159">
        <f t="shared" si="717"/>
        <v>489054</v>
      </c>
      <c r="AT137" s="158">
        <v>6</v>
      </c>
      <c r="AU137" s="159">
        <f t="shared" si="718"/>
        <v>489054</v>
      </c>
      <c r="AV137" s="135">
        <f t="shared" si="719"/>
        <v>24</v>
      </c>
      <c r="AW137" s="204">
        <f t="shared" si="440"/>
        <v>1956216</v>
      </c>
      <c r="AZ137" s="188"/>
      <c r="BI137" s="79"/>
    </row>
    <row r="138" spans="1:61" s="20" customFormat="1" ht="24.9" customHeight="1" x14ac:dyDescent="0.3">
      <c r="A138" s="178">
        <f t="shared" si="421"/>
        <v>52</v>
      </c>
      <c r="B138" s="178">
        <f t="shared" si="519"/>
        <v>105</v>
      </c>
      <c r="C138" s="190" t="s">
        <v>272</v>
      </c>
      <c r="D138" s="358" t="s">
        <v>263</v>
      </c>
      <c r="E138" s="359"/>
      <c r="F138" s="179" t="s">
        <v>54</v>
      </c>
      <c r="G138" s="54"/>
      <c r="H138" s="55">
        <v>113808</v>
      </c>
      <c r="I138" s="55">
        <f t="shared" si="701"/>
        <v>0</v>
      </c>
      <c r="J138" s="158">
        <v>1</v>
      </c>
      <c r="K138" s="159">
        <f t="shared" si="702"/>
        <v>113808</v>
      </c>
      <c r="L138" s="158">
        <v>1</v>
      </c>
      <c r="M138" s="159">
        <f t="shared" si="703"/>
        <v>113808</v>
      </c>
      <c r="N138" s="158">
        <v>0</v>
      </c>
      <c r="O138" s="159">
        <f t="shared" si="704"/>
        <v>0</v>
      </c>
      <c r="P138" s="158">
        <v>0</v>
      </c>
      <c r="Q138" s="159">
        <f t="shared" si="705"/>
        <v>0</v>
      </c>
      <c r="R138" s="158">
        <v>0</v>
      </c>
      <c r="S138" s="159">
        <f t="shared" si="706"/>
        <v>0</v>
      </c>
      <c r="T138" s="158">
        <v>0</v>
      </c>
      <c r="U138" s="159">
        <f t="shared" si="707"/>
        <v>0</v>
      </c>
      <c r="V138" s="158">
        <v>0</v>
      </c>
      <c r="W138" s="159">
        <f t="shared" si="708"/>
        <v>0</v>
      </c>
      <c r="X138" s="158">
        <v>0</v>
      </c>
      <c r="Y138" s="159">
        <f t="shared" si="709"/>
        <v>0</v>
      </c>
      <c r="Z138" s="158">
        <v>0</v>
      </c>
      <c r="AA138" s="159">
        <f t="shared" si="710"/>
        <v>0</v>
      </c>
      <c r="AB138" s="158">
        <v>0</v>
      </c>
      <c r="AC138" s="159">
        <f t="shared" si="711"/>
        <v>0</v>
      </c>
      <c r="AD138" s="158">
        <v>1</v>
      </c>
      <c r="AE138" s="159">
        <f t="shared" si="712"/>
        <v>113808</v>
      </c>
      <c r="AF138" s="158"/>
      <c r="AG138" s="159" t="str">
        <f t="shared" si="713"/>
        <v/>
      </c>
      <c r="AH138" s="158"/>
      <c r="AI138" s="159" t="str">
        <f t="shared" si="714"/>
        <v/>
      </c>
      <c r="AJ138" s="158"/>
      <c r="AK138" s="159" t="str">
        <f t="shared" si="715"/>
        <v/>
      </c>
      <c r="AL138" s="158">
        <v>0</v>
      </c>
      <c r="AM138" s="159">
        <f t="shared" si="716"/>
        <v>0</v>
      </c>
      <c r="AN138" s="158"/>
      <c r="AO138" s="159"/>
      <c r="AP138" s="158"/>
      <c r="AQ138" s="159"/>
      <c r="AR138" s="158">
        <v>1</v>
      </c>
      <c r="AS138" s="159">
        <f t="shared" si="717"/>
        <v>113808</v>
      </c>
      <c r="AT138" s="158">
        <v>1</v>
      </c>
      <c r="AU138" s="159">
        <f t="shared" si="718"/>
        <v>113808</v>
      </c>
      <c r="AV138" s="135">
        <f t="shared" si="719"/>
        <v>5</v>
      </c>
      <c r="AW138" s="204">
        <f t="shared" si="440"/>
        <v>569040</v>
      </c>
      <c r="AZ138" s="188"/>
      <c r="BI138" s="79"/>
    </row>
    <row r="139" spans="1:61" s="20" customFormat="1" ht="24.9" customHeight="1" x14ac:dyDescent="0.3">
      <c r="A139" s="178">
        <f t="shared" si="421"/>
        <v>53</v>
      </c>
      <c r="B139" s="178">
        <f t="shared" si="519"/>
        <v>106</v>
      </c>
      <c r="C139" s="190" t="s">
        <v>273</v>
      </c>
      <c r="D139" s="358" t="s">
        <v>264</v>
      </c>
      <c r="E139" s="359"/>
      <c r="F139" s="179" t="s">
        <v>54</v>
      </c>
      <c r="G139" s="54"/>
      <c r="H139" s="55">
        <v>127631</v>
      </c>
      <c r="I139" s="55">
        <f t="shared" si="701"/>
        <v>0</v>
      </c>
      <c r="J139" s="158">
        <v>1</v>
      </c>
      <c r="K139" s="159">
        <f t="shared" si="702"/>
        <v>127631</v>
      </c>
      <c r="L139" s="158">
        <v>1</v>
      </c>
      <c r="M139" s="159">
        <f t="shared" si="703"/>
        <v>127631</v>
      </c>
      <c r="N139" s="158">
        <v>0</v>
      </c>
      <c r="O139" s="159">
        <f t="shared" si="704"/>
        <v>0</v>
      </c>
      <c r="P139" s="158">
        <v>0</v>
      </c>
      <c r="Q139" s="159">
        <f t="shared" si="705"/>
        <v>0</v>
      </c>
      <c r="R139" s="158">
        <v>0</v>
      </c>
      <c r="S139" s="159">
        <f t="shared" si="706"/>
        <v>0</v>
      </c>
      <c r="T139" s="158">
        <v>0</v>
      </c>
      <c r="U139" s="159">
        <f t="shared" si="707"/>
        <v>0</v>
      </c>
      <c r="V139" s="158">
        <v>0</v>
      </c>
      <c r="W139" s="159">
        <f t="shared" si="708"/>
        <v>0</v>
      </c>
      <c r="X139" s="158">
        <v>0</v>
      </c>
      <c r="Y139" s="159">
        <f t="shared" si="709"/>
        <v>0</v>
      </c>
      <c r="Z139" s="158">
        <v>0</v>
      </c>
      <c r="AA139" s="159">
        <f t="shared" si="710"/>
        <v>0</v>
      </c>
      <c r="AB139" s="158">
        <v>0</v>
      </c>
      <c r="AC139" s="159">
        <f t="shared" si="711"/>
        <v>0</v>
      </c>
      <c r="AD139" s="158">
        <v>1</v>
      </c>
      <c r="AE139" s="159">
        <f t="shared" si="712"/>
        <v>127631</v>
      </c>
      <c r="AF139" s="158"/>
      <c r="AG139" s="159" t="str">
        <f t="shared" si="713"/>
        <v/>
      </c>
      <c r="AH139" s="158"/>
      <c r="AI139" s="159" t="str">
        <f t="shared" si="714"/>
        <v/>
      </c>
      <c r="AJ139" s="158"/>
      <c r="AK139" s="159" t="str">
        <f t="shared" si="715"/>
        <v/>
      </c>
      <c r="AL139" s="158">
        <v>0</v>
      </c>
      <c r="AM139" s="159">
        <f t="shared" si="716"/>
        <v>0</v>
      </c>
      <c r="AN139" s="158"/>
      <c r="AO139" s="159"/>
      <c r="AP139" s="158"/>
      <c r="AQ139" s="159"/>
      <c r="AR139" s="158">
        <v>1</v>
      </c>
      <c r="AS139" s="159">
        <f t="shared" si="717"/>
        <v>127631</v>
      </c>
      <c r="AT139" s="158">
        <v>1</v>
      </c>
      <c r="AU139" s="159">
        <f t="shared" si="718"/>
        <v>127631</v>
      </c>
      <c r="AV139" s="135">
        <f t="shared" si="719"/>
        <v>5</v>
      </c>
      <c r="AW139" s="204">
        <f t="shared" si="440"/>
        <v>638155</v>
      </c>
      <c r="AZ139" s="188"/>
      <c r="BI139" s="79"/>
    </row>
    <row r="140" spans="1:61" s="20" customFormat="1" ht="24.9" customHeight="1" x14ac:dyDescent="0.3">
      <c r="A140" s="178">
        <f t="shared" si="421"/>
        <v>54</v>
      </c>
      <c r="B140" s="178">
        <f t="shared" si="519"/>
        <v>107</v>
      </c>
      <c r="C140" s="190" t="s">
        <v>274</v>
      </c>
      <c r="D140" s="358" t="s">
        <v>265</v>
      </c>
      <c r="E140" s="359"/>
      <c r="F140" s="179" t="s">
        <v>54</v>
      </c>
      <c r="G140" s="54"/>
      <c r="H140" s="55">
        <v>75661</v>
      </c>
      <c r="I140" s="55">
        <f t="shared" si="701"/>
        <v>0</v>
      </c>
      <c r="J140" s="158">
        <v>4</v>
      </c>
      <c r="K140" s="159">
        <f t="shared" si="702"/>
        <v>302644</v>
      </c>
      <c r="L140" s="158">
        <v>4</v>
      </c>
      <c r="M140" s="159">
        <f t="shared" si="703"/>
        <v>302644</v>
      </c>
      <c r="N140" s="158">
        <v>0</v>
      </c>
      <c r="O140" s="159">
        <f t="shared" si="704"/>
        <v>0</v>
      </c>
      <c r="P140" s="158">
        <v>0</v>
      </c>
      <c r="Q140" s="159">
        <f t="shared" si="705"/>
        <v>0</v>
      </c>
      <c r="R140" s="158">
        <v>0</v>
      </c>
      <c r="S140" s="159">
        <f t="shared" si="706"/>
        <v>0</v>
      </c>
      <c r="T140" s="158">
        <v>0</v>
      </c>
      <c r="U140" s="159">
        <f t="shared" si="707"/>
        <v>0</v>
      </c>
      <c r="V140" s="158">
        <v>0</v>
      </c>
      <c r="W140" s="159">
        <f t="shared" si="708"/>
        <v>0</v>
      </c>
      <c r="X140" s="158">
        <v>0</v>
      </c>
      <c r="Y140" s="159">
        <f t="shared" si="709"/>
        <v>0</v>
      </c>
      <c r="Z140" s="158">
        <v>0</v>
      </c>
      <c r="AA140" s="159">
        <f t="shared" si="710"/>
        <v>0</v>
      </c>
      <c r="AB140" s="158">
        <v>0</v>
      </c>
      <c r="AC140" s="159">
        <f t="shared" si="711"/>
        <v>0</v>
      </c>
      <c r="AD140" s="158">
        <v>4</v>
      </c>
      <c r="AE140" s="159">
        <f t="shared" si="712"/>
        <v>302644</v>
      </c>
      <c r="AF140" s="158"/>
      <c r="AG140" s="159" t="str">
        <f t="shared" si="713"/>
        <v/>
      </c>
      <c r="AH140" s="158"/>
      <c r="AI140" s="159" t="str">
        <f t="shared" si="714"/>
        <v/>
      </c>
      <c r="AJ140" s="158"/>
      <c r="AK140" s="159" t="str">
        <f t="shared" si="715"/>
        <v/>
      </c>
      <c r="AL140" s="158">
        <v>0</v>
      </c>
      <c r="AM140" s="159">
        <f t="shared" si="716"/>
        <v>0</v>
      </c>
      <c r="AN140" s="158"/>
      <c r="AO140" s="159"/>
      <c r="AP140" s="158"/>
      <c r="AQ140" s="159"/>
      <c r="AR140" s="158">
        <v>4</v>
      </c>
      <c r="AS140" s="159">
        <f t="shared" si="717"/>
        <v>302644</v>
      </c>
      <c r="AT140" s="158">
        <v>4</v>
      </c>
      <c r="AU140" s="159">
        <f t="shared" si="718"/>
        <v>302644</v>
      </c>
      <c r="AV140" s="135">
        <f t="shared" si="719"/>
        <v>20</v>
      </c>
      <c r="AW140" s="204">
        <f t="shared" si="440"/>
        <v>1513220</v>
      </c>
      <c r="AZ140" s="188"/>
      <c r="BI140" s="79"/>
    </row>
    <row r="141" spans="1:61" s="20" customFormat="1" ht="39.9" customHeight="1" x14ac:dyDescent="0.3">
      <c r="A141" s="178">
        <f t="shared" si="421"/>
        <v>55</v>
      </c>
      <c r="B141" s="178">
        <f t="shared" si="519"/>
        <v>108</v>
      </c>
      <c r="C141" s="190" t="s">
        <v>275</v>
      </c>
      <c r="D141" s="358" t="s">
        <v>266</v>
      </c>
      <c r="E141" s="359"/>
      <c r="F141" s="179" t="s">
        <v>54</v>
      </c>
      <c r="G141" s="54"/>
      <c r="H141" s="55">
        <v>272156</v>
      </c>
      <c r="I141" s="55">
        <f t="shared" si="701"/>
        <v>0</v>
      </c>
      <c r="J141" s="158">
        <v>4</v>
      </c>
      <c r="K141" s="159">
        <f t="shared" si="702"/>
        <v>1088624</v>
      </c>
      <c r="L141" s="158">
        <v>4</v>
      </c>
      <c r="M141" s="159">
        <f t="shared" si="703"/>
        <v>1088624</v>
      </c>
      <c r="N141" s="158">
        <v>0</v>
      </c>
      <c r="O141" s="159">
        <f t="shared" si="704"/>
        <v>0</v>
      </c>
      <c r="P141" s="158">
        <v>0</v>
      </c>
      <c r="Q141" s="159">
        <f t="shared" si="705"/>
        <v>0</v>
      </c>
      <c r="R141" s="158">
        <v>0</v>
      </c>
      <c r="S141" s="159">
        <f t="shared" si="706"/>
        <v>0</v>
      </c>
      <c r="T141" s="158">
        <v>0</v>
      </c>
      <c r="U141" s="159">
        <f t="shared" si="707"/>
        <v>0</v>
      </c>
      <c r="V141" s="158">
        <v>0</v>
      </c>
      <c r="W141" s="159">
        <f t="shared" si="708"/>
        <v>0</v>
      </c>
      <c r="X141" s="158">
        <v>0</v>
      </c>
      <c r="Y141" s="159">
        <f t="shared" si="709"/>
        <v>0</v>
      </c>
      <c r="Z141" s="158">
        <v>0</v>
      </c>
      <c r="AA141" s="159">
        <f t="shared" si="710"/>
        <v>0</v>
      </c>
      <c r="AB141" s="158">
        <v>0</v>
      </c>
      <c r="AC141" s="159">
        <f t="shared" si="711"/>
        <v>0</v>
      </c>
      <c r="AD141" s="158">
        <v>4</v>
      </c>
      <c r="AE141" s="159">
        <f t="shared" si="712"/>
        <v>1088624</v>
      </c>
      <c r="AF141" s="158"/>
      <c r="AG141" s="159" t="str">
        <f t="shared" si="713"/>
        <v/>
      </c>
      <c r="AH141" s="158"/>
      <c r="AI141" s="159" t="str">
        <f t="shared" si="714"/>
        <v/>
      </c>
      <c r="AJ141" s="158"/>
      <c r="AK141" s="159" t="str">
        <f t="shared" si="715"/>
        <v/>
      </c>
      <c r="AL141" s="158">
        <v>0</v>
      </c>
      <c r="AM141" s="159">
        <f t="shared" si="716"/>
        <v>0</v>
      </c>
      <c r="AN141" s="158"/>
      <c r="AO141" s="159"/>
      <c r="AP141" s="158"/>
      <c r="AQ141" s="159"/>
      <c r="AR141" s="158">
        <v>6</v>
      </c>
      <c r="AS141" s="159">
        <f t="shared" si="717"/>
        <v>1632936</v>
      </c>
      <c r="AT141" s="158">
        <v>6</v>
      </c>
      <c r="AU141" s="159">
        <f t="shared" si="718"/>
        <v>1632936</v>
      </c>
      <c r="AV141" s="135">
        <f t="shared" si="719"/>
        <v>24</v>
      </c>
      <c r="AW141" s="204">
        <f t="shared" si="440"/>
        <v>6531744</v>
      </c>
      <c r="AZ141" s="188"/>
      <c r="BI141" s="79"/>
    </row>
    <row r="142" spans="1:61" s="20" customFormat="1" ht="39.9" customHeight="1" x14ac:dyDescent="0.3">
      <c r="A142" s="178">
        <f t="shared" si="421"/>
        <v>56</v>
      </c>
      <c r="B142" s="178">
        <f t="shared" si="519"/>
        <v>109</v>
      </c>
      <c r="C142" s="190" t="s">
        <v>276</v>
      </c>
      <c r="D142" s="358" t="s">
        <v>267</v>
      </c>
      <c r="E142" s="359"/>
      <c r="F142" s="179" t="s">
        <v>54</v>
      </c>
      <c r="G142" s="54"/>
      <c r="H142" s="55">
        <v>196509</v>
      </c>
      <c r="I142" s="55">
        <f t="shared" si="701"/>
        <v>0</v>
      </c>
      <c r="J142" s="158">
        <v>2</v>
      </c>
      <c r="K142" s="159">
        <f t="shared" si="702"/>
        <v>393018</v>
      </c>
      <c r="L142" s="158">
        <v>2</v>
      </c>
      <c r="M142" s="159">
        <f t="shared" si="703"/>
        <v>393018</v>
      </c>
      <c r="N142" s="158">
        <v>0</v>
      </c>
      <c r="O142" s="159">
        <f t="shared" si="704"/>
        <v>0</v>
      </c>
      <c r="P142" s="158">
        <v>0</v>
      </c>
      <c r="Q142" s="159">
        <f t="shared" si="705"/>
        <v>0</v>
      </c>
      <c r="R142" s="158">
        <v>0</v>
      </c>
      <c r="S142" s="159">
        <f t="shared" si="706"/>
        <v>0</v>
      </c>
      <c r="T142" s="158">
        <v>0</v>
      </c>
      <c r="U142" s="159">
        <f t="shared" si="707"/>
        <v>0</v>
      </c>
      <c r="V142" s="158">
        <v>0</v>
      </c>
      <c r="W142" s="159">
        <f t="shared" si="708"/>
        <v>0</v>
      </c>
      <c r="X142" s="158">
        <v>0</v>
      </c>
      <c r="Y142" s="159">
        <f t="shared" si="709"/>
        <v>0</v>
      </c>
      <c r="Z142" s="158">
        <v>0</v>
      </c>
      <c r="AA142" s="159">
        <f t="shared" si="710"/>
        <v>0</v>
      </c>
      <c r="AB142" s="158">
        <v>0</v>
      </c>
      <c r="AC142" s="159">
        <f t="shared" si="711"/>
        <v>0</v>
      </c>
      <c r="AD142" s="158">
        <v>2</v>
      </c>
      <c r="AE142" s="159">
        <f t="shared" si="712"/>
        <v>393018</v>
      </c>
      <c r="AF142" s="158"/>
      <c r="AG142" s="159" t="str">
        <f t="shared" si="713"/>
        <v/>
      </c>
      <c r="AH142" s="158"/>
      <c r="AI142" s="159" t="str">
        <f t="shared" si="714"/>
        <v/>
      </c>
      <c r="AJ142" s="158"/>
      <c r="AK142" s="159" t="str">
        <f t="shared" si="715"/>
        <v/>
      </c>
      <c r="AL142" s="158">
        <v>0</v>
      </c>
      <c r="AM142" s="159">
        <f t="shared" si="716"/>
        <v>0</v>
      </c>
      <c r="AN142" s="158"/>
      <c r="AO142" s="159"/>
      <c r="AP142" s="158"/>
      <c r="AQ142" s="159"/>
      <c r="AR142" s="158">
        <v>2</v>
      </c>
      <c r="AS142" s="159">
        <f t="shared" si="717"/>
        <v>393018</v>
      </c>
      <c r="AT142" s="158">
        <v>2</v>
      </c>
      <c r="AU142" s="159">
        <f t="shared" si="718"/>
        <v>393018</v>
      </c>
      <c r="AV142" s="135">
        <f t="shared" si="719"/>
        <v>10</v>
      </c>
      <c r="AW142" s="204">
        <f t="shared" si="440"/>
        <v>1965090</v>
      </c>
      <c r="AZ142" s="188"/>
      <c r="BI142" s="79"/>
    </row>
    <row r="143" spans="1:61" s="20" customFormat="1" ht="24.9" customHeight="1" x14ac:dyDescent="0.3">
      <c r="A143" s="178">
        <f t="shared" si="421"/>
        <v>57</v>
      </c>
      <c r="B143" s="178">
        <f t="shared" si="519"/>
        <v>110</v>
      </c>
      <c r="C143" s="190" t="s">
        <v>277</v>
      </c>
      <c r="D143" s="358" t="s">
        <v>268</v>
      </c>
      <c r="E143" s="359"/>
      <c r="F143" s="179" t="s">
        <v>54</v>
      </c>
      <c r="G143" s="54"/>
      <c r="H143" s="55">
        <v>147791</v>
      </c>
      <c r="I143" s="55">
        <f t="shared" si="701"/>
        <v>0</v>
      </c>
      <c r="J143" s="158">
        <v>4</v>
      </c>
      <c r="K143" s="159">
        <f t="shared" si="702"/>
        <v>591164</v>
      </c>
      <c r="L143" s="158">
        <v>4</v>
      </c>
      <c r="M143" s="159">
        <f t="shared" si="703"/>
        <v>591164</v>
      </c>
      <c r="N143" s="158">
        <v>0</v>
      </c>
      <c r="O143" s="159">
        <f t="shared" si="704"/>
        <v>0</v>
      </c>
      <c r="P143" s="158">
        <v>0</v>
      </c>
      <c r="Q143" s="159">
        <f t="shared" si="705"/>
        <v>0</v>
      </c>
      <c r="R143" s="158">
        <v>0</v>
      </c>
      <c r="S143" s="159">
        <f t="shared" si="706"/>
        <v>0</v>
      </c>
      <c r="T143" s="158">
        <v>0</v>
      </c>
      <c r="U143" s="159">
        <f t="shared" si="707"/>
        <v>0</v>
      </c>
      <c r="V143" s="158">
        <v>0</v>
      </c>
      <c r="W143" s="159">
        <f t="shared" si="708"/>
        <v>0</v>
      </c>
      <c r="X143" s="158">
        <v>0</v>
      </c>
      <c r="Y143" s="159">
        <f t="shared" si="709"/>
        <v>0</v>
      </c>
      <c r="Z143" s="158">
        <v>0</v>
      </c>
      <c r="AA143" s="159">
        <f t="shared" si="710"/>
        <v>0</v>
      </c>
      <c r="AB143" s="158">
        <v>0</v>
      </c>
      <c r="AC143" s="159">
        <f t="shared" si="711"/>
        <v>0</v>
      </c>
      <c r="AD143" s="158">
        <v>8</v>
      </c>
      <c r="AE143" s="159">
        <f t="shared" si="712"/>
        <v>1182328</v>
      </c>
      <c r="AF143" s="158"/>
      <c r="AG143" s="159" t="str">
        <f t="shared" si="713"/>
        <v/>
      </c>
      <c r="AH143" s="158"/>
      <c r="AI143" s="159" t="str">
        <f t="shared" si="714"/>
        <v/>
      </c>
      <c r="AJ143" s="158"/>
      <c r="AK143" s="159" t="str">
        <f t="shared" si="715"/>
        <v/>
      </c>
      <c r="AL143" s="158">
        <v>0</v>
      </c>
      <c r="AM143" s="159">
        <f t="shared" si="716"/>
        <v>0</v>
      </c>
      <c r="AN143" s="158"/>
      <c r="AO143" s="159"/>
      <c r="AP143" s="158"/>
      <c r="AQ143" s="159"/>
      <c r="AR143" s="158">
        <v>8</v>
      </c>
      <c r="AS143" s="159">
        <f t="shared" si="717"/>
        <v>1182328</v>
      </c>
      <c r="AT143" s="158">
        <v>4</v>
      </c>
      <c r="AU143" s="159">
        <f t="shared" si="718"/>
        <v>591164</v>
      </c>
      <c r="AV143" s="135">
        <f t="shared" si="719"/>
        <v>28</v>
      </c>
      <c r="AW143" s="204">
        <f t="shared" si="440"/>
        <v>4138148</v>
      </c>
      <c r="AZ143" s="188"/>
      <c r="BI143" s="79"/>
    </row>
    <row r="144" spans="1:61" s="20" customFormat="1" ht="24.9" customHeight="1" x14ac:dyDescent="0.3">
      <c r="A144" s="178">
        <f t="shared" si="421"/>
        <v>58</v>
      </c>
      <c r="B144" s="178">
        <f t="shared" si="519"/>
        <v>111</v>
      </c>
      <c r="C144" s="190" t="s">
        <v>278</v>
      </c>
      <c r="D144" s="358" t="s">
        <v>269</v>
      </c>
      <c r="E144" s="359"/>
      <c r="F144" s="179" t="s">
        <v>54</v>
      </c>
      <c r="G144" s="54"/>
      <c r="H144" s="55">
        <v>130877</v>
      </c>
      <c r="I144" s="55">
        <f t="shared" si="701"/>
        <v>0</v>
      </c>
      <c r="J144" s="158">
        <v>3</v>
      </c>
      <c r="K144" s="159">
        <f t="shared" si="702"/>
        <v>392631</v>
      </c>
      <c r="L144" s="158">
        <v>3</v>
      </c>
      <c r="M144" s="159">
        <f t="shared" si="703"/>
        <v>392631</v>
      </c>
      <c r="N144" s="158">
        <v>0</v>
      </c>
      <c r="O144" s="159">
        <f t="shared" si="704"/>
        <v>0</v>
      </c>
      <c r="P144" s="158">
        <v>0</v>
      </c>
      <c r="Q144" s="159">
        <f t="shared" si="705"/>
        <v>0</v>
      </c>
      <c r="R144" s="158">
        <v>0</v>
      </c>
      <c r="S144" s="159">
        <f t="shared" si="706"/>
        <v>0</v>
      </c>
      <c r="T144" s="158">
        <v>0</v>
      </c>
      <c r="U144" s="159">
        <f t="shared" si="707"/>
        <v>0</v>
      </c>
      <c r="V144" s="158">
        <v>0</v>
      </c>
      <c r="W144" s="159">
        <f t="shared" si="708"/>
        <v>0</v>
      </c>
      <c r="X144" s="158">
        <v>0</v>
      </c>
      <c r="Y144" s="159">
        <f t="shared" si="709"/>
        <v>0</v>
      </c>
      <c r="Z144" s="158">
        <v>0</v>
      </c>
      <c r="AA144" s="159">
        <f t="shared" si="710"/>
        <v>0</v>
      </c>
      <c r="AB144" s="158">
        <v>0</v>
      </c>
      <c r="AC144" s="159">
        <f t="shared" si="711"/>
        <v>0</v>
      </c>
      <c r="AD144" s="158">
        <v>3</v>
      </c>
      <c r="AE144" s="159">
        <f t="shared" si="712"/>
        <v>392631</v>
      </c>
      <c r="AF144" s="158"/>
      <c r="AG144" s="159" t="str">
        <f t="shared" si="713"/>
        <v/>
      </c>
      <c r="AH144" s="158"/>
      <c r="AI144" s="159" t="str">
        <f t="shared" si="714"/>
        <v/>
      </c>
      <c r="AJ144" s="158"/>
      <c r="AK144" s="159" t="str">
        <f t="shared" si="715"/>
        <v/>
      </c>
      <c r="AL144" s="158">
        <v>0</v>
      </c>
      <c r="AM144" s="159">
        <f t="shared" si="716"/>
        <v>0</v>
      </c>
      <c r="AN144" s="158"/>
      <c r="AO144" s="159"/>
      <c r="AP144" s="158"/>
      <c r="AQ144" s="159"/>
      <c r="AR144" s="158">
        <v>3</v>
      </c>
      <c r="AS144" s="159">
        <f t="shared" si="717"/>
        <v>392631</v>
      </c>
      <c r="AT144" s="158">
        <v>3</v>
      </c>
      <c r="AU144" s="159">
        <f t="shared" si="718"/>
        <v>392631</v>
      </c>
      <c r="AV144" s="135">
        <f t="shared" si="719"/>
        <v>15</v>
      </c>
      <c r="AW144" s="204">
        <f t="shared" si="440"/>
        <v>1963155</v>
      </c>
      <c r="AZ144" s="188"/>
      <c r="BI144" s="79"/>
    </row>
    <row r="145" spans="1:61" s="20" customFormat="1" ht="24.9" customHeight="1" x14ac:dyDescent="0.3">
      <c r="A145" s="178">
        <f t="shared" si="421"/>
        <v>59</v>
      </c>
      <c r="B145" s="178">
        <f t="shared" si="519"/>
        <v>112</v>
      </c>
      <c r="C145" s="190" t="s">
        <v>279</v>
      </c>
      <c r="D145" s="329" t="s">
        <v>270</v>
      </c>
      <c r="E145" s="330"/>
      <c r="F145" s="179" t="s">
        <v>54</v>
      </c>
      <c r="G145" s="54"/>
      <c r="H145" s="55">
        <v>202303</v>
      </c>
      <c r="I145" s="55">
        <f t="shared" si="701"/>
        <v>0</v>
      </c>
      <c r="J145" s="158">
        <v>7</v>
      </c>
      <c r="K145" s="159">
        <f t="shared" si="702"/>
        <v>1416121</v>
      </c>
      <c r="L145" s="158">
        <v>5</v>
      </c>
      <c r="M145" s="159">
        <f t="shared" si="703"/>
        <v>1011515</v>
      </c>
      <c r="N145" s="158">
        <v>0</v>
      </c>
      <c r="O145" s="159">
        <f t="shared" si="704"/>
        <v>0</v>
      </c>
      <c r="P145" s="158">
        <v>0</v>
      </c>
      <c r="Q145" s="159">
        <f t="shared" si="705"/>
        <v>0</v>
      </c>
      <c r="R145" s="158">
        <v>0</v>
      </c>
      <c r="S145" s="159">
        <f t="shared" si="706"/>
        <v>0</v>
      </c>
      <c r="T145" s="158">
        <v>0</v>
      </c>
      <c r="U145" s="159">
        <f t="shared" si="707"/>
        <v>0</v>
      </c>
      <c r="V145" s="158">
        <v>0</v>
      </c>
      <c r="W145" s="159">
        <f t="shared" si="708"/>
        <v>0</v>
      </c>
      <c r="X145" s="158">
        <v>0</v>
      </c>
      <c r="Y145" s="159">
        <f t="shared" si="709"/>
        <v>0</v>
      </c>
      <c r="Z145" s="158">
        <v>0</v>
      </c>
      <c r="AA145" s="159">
        <f t="shared" si="710"/>
        <v>0</v>
      </c>
      <c r="AB145" s="158">
        <v>0</v>
      </c>
      <c r="AC145" s="159">
        <f t="shared" si="711"/>
        <v>0</v>
      </c>
      <c r="AD145" s="158">
        <v>3</v>
      </c>
      <c r="AE145" s="159">
        <f t="shared" si="712"/>
        <v>606909</v>
      </c>
      <c r="AF145" s="158"/>
      <c r="AG145" s="159" t="str">
        <f t="shared" si="713"/>
        <v/>
      </c>
      <c r="AH145" s="158"/>
      <c r="AI145" s="159" t="str">
        <f t="shared" si="714"/>
        <v/>
      </c>
      <c r="AJ145" s="158"/>
      <c r="AK145" s="159" t="str">
        <f t="shared" si="715"/>
        <v/>
      </c>
      <c r="AL145" s="158">
        <v>0</v>
      </c>
      <c r="AM145" s="159">
        <f t="shared" si="716"/>
        <v>0</v>
      </c>
      <c r="AN145" s="158"/>
      <c r="AO145" s="159"/>
      <c r="AP145" s="158"/>
      <c r="AQ145" s="159"/>
      <c r="AR145" s="158">
        <v>3</v>
      </c>
      <c r="AS145" s="159">
        <f t="shared" si="717"/>
        <v>606909</v>
      </c>
      <c r="AT145" s="158">
        <v>7</v>
      </c>
      <c r="AU145" s="159">
        <f t="shared" si="718"/>
        <v>1416121</v>
      </c>
      <c r="AV145" s="135">
        <f t="shared" si="719"/>
        <v>25</v>
      </c>
      <c r="AW145" s="204">
        <f t="shared" si="440"/>
        <v>5057575</v>
      </c>
      <c r="AZ145" s="188"/>
      <c r="BI145" s="79"/>
    </row>
    <row r="146" spans="1:61" s="20" customFormat="1" ht="39.9" customHeight="1" x14ac:dyDescent="0.3">
      <c r="A146" s="178">
        <f t="shared" si="421"/>
        <v>60</v>
      </c>
      <c r="B146" s="178">
        <f t="shared" si="519"/>
        <v>113</v>
      </c>
      <c r="C146" s="190" t="s">
        <v>281</v>
      </c>
      <c r="D146" s="329" t="s">
        <v>280</v>
      </c>
      <c r="E146" s="330"/>
      <c r="F146" s="179" t="s">
        <v>54</v>
      </c>
      <c r="G146" s="54"/>
      <c r="H146" s="55">
        <v>328649</v>
      </c>
      <c r="I146" s="55">
        <f t="shared" si="701"/>
        <v>0</v>
      </c>
      <c r="J146" s="158">
        <v>7</v>
      </c>
      <c r="K146" s="159">
        <f t="shared" si="702"/>
        <v>2300543</v>
      </c>
      <c r="L146" s="158">
        <v>5</v>
      </c>
      <c r="M146" s="159">
        <f t="shared" si="703"/>
        <v>1643245</v>
      </c>
      <c r="N146" s="158">
        <v>6</v>
      </c>
      <c r="O146" s="159">
        <f t="shared" si="704"/>
        <v>1971894</v>
      </c>
      <c r="P146" s="158">
        <v>9</v>
      </c>
      <c r="Q146" s="159">
        <f t="shared" si="705"/>
        <v>2957841</v>
      </c>
      <c r="R146" s="158">
        <v>6</v>
      </c>
      <c r="S146" s="159">
        <f t="shared" si="706"/>
        <v>1971894</v>
      </c>
      <c r="T146" s="158">
        <v>6</v>
      </c>
      <c r="U146" s="159">
        <f t="shared" si="707"/>
        <v>1971894</v>
      </c>
      <c r="V146" s="158">
        <v>5</v>
      </c>
      <c r="W146" s="159">
        <f t="shared" si="708"/>
        <v>1643245</v>
      </c>
      <c r="X146" s="158">
        <v>10</v>
      </c>
      <c r="Y146" s="159">
        <f t="shared" si="709"/>
        <v>3286490</v>
      </c>
      <c r="Z146" s="158">
        <v>16</v>
      </c>
      <c r="AA146" s="159">
        <f t="shared" si="710"/>
        <v>5258384</v>
      </c>
      <c r="AB146" s="158">
        <v>16</v>
      </c>
      <c r="AC146" s="159">
        <f t="shared" si="711"/>
        <v>5258384</v>
      </c>
      <c r="AD146" s="158">
        <v>24</v>
      </c>
      <c r="AE146" s="159">
        <f t="shared" si="712"/>
        <v>7887576</v>
      </c>
      <c r="AF146" s="158"/>
      <c r="AG146" s="159" t="str">
        <f t="shared" si="713"/>
        <v/>
      </c>
      <c r="AH146" s="158"/>
      <c r="AI146" s="159" t="str">
        <f t="shared" si="714"/>
        <v/>
      </c>
      <c r="AJ146" s="158"/>
      <c r="AK146" s="159" t="str">
        <f t="shared" si="715"/>
        <v/>
      </c>
      <c r="AL146" s="158">
        <v>13</v>
      </c>
      <c r="AM146" s="159">
        <f t="shared" si="716"/>
        <v>4272437</v>
      </c>
      <c r="AN146" s="158"/>
      <c r="AO146" s="159"/>
      <c r="AP146" s="158"/>
      <c r="AQ146" s="159"/>
      <c r="AR146" s="158">
        <v>9</v>
      </c>
      <c r="AS146" s="159">
        <f t="shared" si="717"/>
        <v>2957841</v>
      </c>
      <c r="AT146" s="158">
        <v>7</v>
      </c>
      <c r="AU146" s="159">
        <f t="shared" si="718"/>
        <v>2300543</v>
      </c>
      <c r="AV146" s="135">
        <f t="shared" si="719"/>
        <v>139</v>
      </c>
      <c r="AW146" s="204">
        <f t="shared" si="440"/>
        <v>45682211</v>
      </c>
      <c r="AZ146" s="188"/>
      <c r="BI146" s="79"/>
    </row>
    <row r="147" spans="1:61" s="20" customFormat="1" ht="24.9" customHeight="1" x14ac:dyDescent="0.3">
      <c r="A147" s="178">
        <f t="shared" si="421"/>
        <v>61</v>
      </c>
      <c r="B147" s="178">
        <f t="shared" si="519"/>
        <v>114</v>
      </c>
      <c r="C147" s="190" t="s">
        <v>282</v>
      </c>
      <c r="D147" s="329" t="s">
        <v>285</v>
      </c>
      <c r="E147" s="330"/>
      <c r="F147" s="179" t="s">
        <v>49</v>
      </c>
      <c r="G147" s="54"/>
      <c r="H147" s="55">
        <v>51615</v>
      </c>
      <c r="I147" s="55">
        <f t="shared" si="701"/>
        <v>0</v>
      </c>
      <c r="J147" s="158">
        <v>63</v>
      </c>
      <c r="K147" s="159">
        <f t="shared" si="702"/>
        <v>3251745</v>
      </c>
      <c r="L147" s="158">
        <v>45</v>
      </c>
      <c r="M147" s="159">
        <f t="shared" si="703"/>
        <v>2322675</v>
      </c>
      <c r="N147" s="158">
        <v>54</v>
      </c>
      <c r="O147" s="159">
        <f t="shared" si="704"/>
        <v>2787210</v>
      </c>
      <c r="P147" s="158">
        <v>81</v>
      </c>
      <c r="Q147" s="159">
        <f t="shared" si="705"/>
        <v>4180815</v>
      </c>
      <c r="R147" s="158">
        <v>54</v>
      </c>
      <c r="S147" s="159">
        <f t="shared" si="706"/>
        <v>2787210</v>
      </c>
      <c r="T147" s="158">
        <v>54</v>
      </c>
      <c r="U147" s="159">
        <f t="shared" si="707"/>
        <v>2787210</v>
      </c>
      <c r="V147" s="158">
        <v>45</v>
      </c>
      <c r="W147" s="159">
        <f t="shared" si="708"/>
        <v>2322675</v>
      </c>
      <c r="X147" s="158">
        <v>90</v>
      </c>
      <c r="Y147" s="159">
        <f t="shared" si="709"/>
        <v>4645350</v>
      </c>
      <c r="Z147" s="158">
        <v>144</v>
      </c>
      <c r="AA147" s="159">
        <f t="shared" si="710"/>
        <v>7432560</v>
      </c>
      <c r="AB147" s="158">
        <v>144</v>
      </c>
      <c r="AC147" s="159">
        <f t="shared" si="711"/>
        <v>7432560</v>
      </c>
      <c r="AD147" s="158">
        <v>216</v>
      </c>
      <c r="AE147" s="159">
        <f t="shared" si="712"/>
        <v>11148840</v>
      </c>
      <c r="AF147" s="158"/>
      <c r="AG147" s="159" t="str">
        <f t="shared" si="713"/>
        <v/>
      </c>
      <c r="AH147" s="158"/>
      <c r="AI147" s="159" t="str">
        <f t="shared" si="714"/>
        <v/>
      </c>
      <c r="AJ147" s="158"/>
      <c r="AK147" s="159" t="str">
        <f t="shared" si="715"/>
        <v/>
      </c>
      <c r="AL147" s="158">
        <v>117</v>
      </c>
      <c r="AM147" s="159">
        <f t="shared" si="716"/>
        <v>6038955</v>
      </c>
      <c r="AN147" s="158"/>
      <c r="AO147" s="159"/>
      <c r="AP147" s="158"/>
      <c r="AQ147" s="159"/>
      <c r="AR147" s="158">
        <v>81</v>
      </c>
      <c r="AS147" s="159">
        <f t="shared" si="717"/>
        <v>4180815</v>
      </c>
      <c r="AT147" s="158">
        <v>63</v>
      </c>
      <c r="AU147" s="159">
        <f t="shared" si="718"/>
        <v>3251745</v>
      </c>
      <c r="AV147" s="135">
        <f t="shared" si="719"/>
        <v>1251</v>
      </c>
      <c r="AW147" s="204">
        <f t="shared" si="440"/>
        <v>64570365</v>
      </c>
      <c r="AZ147" s="188"/>
      <c r="BI147" s="79"/>
    </row>
    <row r="148" spans="1:61" s="20" customFormat="1" ht="39.9" customHeight="1" x14ac:dyDescent="0.3">
      <c r="A148" s="178">
        <f t="shared" si="421"/>
        <v>62</v>
      </c>
      <c r="B148" s="178">
        <f t="shared" si="519"/>
        <v>115</v>
      </c>
      <c r="C148" s="190" t="s">
        <v>283</v>
      </c>
      <c r="D148" s="329" t="s">
        <v>286</v>
      </c>
      <c r="E148" s="330"/>
      <c r="F148" s="179" t="s">
        <v>49</v>
      </c>
      <c r="G148" s="54"/>
      <c r="H148" s="55">
        <v>136772</v>
      </c>
      <c r="I148" s="55">
        <f t="shared" si="701"/>
        <v>0</v>
      </c>
      <c r="J148" s="158">
        <v>48.05</v>
      </c>
      <c r="K148" s="159">
        <f t="shared" si="702"/>
        <v>6571894.5999999996</v>
      </c>
      <c r="L148" s="158">
        <v>47.63</v>
      </c>
      <c r="M148" s="159">
        <f t="shared" si="703"/>
        <v>6514450.3600000003</v>
      </c>
      <c r="N148" s="158">
        <v>0</v>
      </c>
      <c r="O148" s="159">
        <f t="shared" si="704"/>
        <v>0</v>
      </c>
      <c r="P148" s="158">
        <v>0</v>
      </c>
      <c r="Q148" s="159">
        <f t="shared" si="705"/>
        <v>0</v>
      </c>
      <c r="R148" s="158">
        <v>0</v>
      </c>
      <c r="S148" s="159">
        <f t="shared" si="706"/>
        <v>0</v>
      </c>
      <c r="T148" s="158">
        <v>0</v>
      </c>
      <c r="U148" s="159">
        <f t="shared" si="707"/>
        <v>0</v>
      </c>
      <c r="V148" s="158">
        <v>0</v>
      </c>
      <c r="W148" s="159">
        <f t="shared" si="708"/>
        <v>0</v>
      </c>
      <c r="X148" s="158">
        <v>0</v>
      </c>
      <c r="Y148" s="159">
        <f t="shared" si="709"/>
        <v>0</v>
      </c>
      <c r="Z148" s="158">
        <v>92.1</v>
      </c>
      <c r="AA148" s="159">
        <f t="shared" si="710"/>
        <v>12596701.199999999</v>
      </c>
      <c r="AB148" s="158">
        <v>0</v>
      </c>
      <c r="AC148" s="159">
        <f t="shared" si="711"/>
        <v>0</v>
      </c>
      <c r="AD148" s="158">
        <v>0</v>
      </c>
      <c r="AE148" s="159">
        <f t="shared" si="712"/>
        <v>0</v>
      </c>
      <c r="AF148" s="158"/>
      <c r="AG148" s="159" t="str">
        <f t="shared" si="713"/>
        <v/>
      </c>
      <c r="AH148" s="158"/>
      <c r="AI148" s="159" t="str">
        <f t="shared" si="714"/>
        <v/>
      </c>
      <c r="AJ148" s="158"/>
      <c r="AK148" s="159" t="str">
        <f t="shared" si="715"/>
        <v/>
      </c>
      <c r="AL148" s="158">
        <v>0</v>
      </c>
      <c r="AM148" s="159">
        <f t="shared" si="716"/>
        <v>0</v>
      </c>
      <c r="AN148" s="158"/>
      <c r="AO148" s="159"/>
      <c r="AP148" s="158"/>
      <c r="AQ148" s="159"/>
      <c r="AR148" s="158">
        <v>0</v>
      </c>
      <c r="AS148" s="159">
        <f t="shared" si="717"/>
        <v>0</v>
      </c>
      <c r="AT148" s="158">
        <v>0</v>
      </c>
      <c r="AU148" s="159">
        <f t="shared" si="718"/>
        <v>0</v>
      </c>
      <c r="AV148" s="135">
        <f t="shared" si="719"/>
        <v>187.77999999999997</v>
      </c>
      <c r="AW148" s="204">
        <f t="shared" si="440"/>
        <v>25683046.16</v>
      </c>
      <c r="AZ148" s="188"/>
      <c r="BI148" s="79"/>
    </row>
    <row r="149" spans="1:61" s="20" customFormat="1" ht="39.9" customHeight="1" x14ac:dyDescent="0.3">
      <c r="A149" s="178">
        <f t="shared" si="421"/>
        <v>63</v>
      </c>
      <c r="B149" s="178">
        <f t="shared" si="519"/>
        <v>116</v>
      </c>
      <c r="C149" s="190" t="s">
        <v>284</v>
      </c>
      <c r="D149" s="329" t="s">
        <v>287</v>
      </c>
      <c r="E149" s="330"/>
      <c r="F149" s="179" t="s">
        <v>49</v>
      </c>
      <c r="G149" s="54"/>
      <c r="H149" s="55">
        <v>179340</v>
      </c>
      <c r="I149" s="55">
        <f t="shared" si="701"/>
        <v>0</v>
      </c>
      <c r="J149" s="158">
        <v>0</v>
      </c>
      <c r="K149" s="159">
        <f t="shared" si="702"/>
        <v>0</v>
      </c>
      <c r="L149" s="158">
        <v>0</v>
      </c>
      <c r="M149" s="159">
        <f t="shared" si="703"/>
        <v>0</v>
      </c>
      <c r="N149" s="158">
        <v>0</v>
      </c>
      <c r="O149" s="159">
        <f t="shared" si="704"/>
        <v>0</v>
      </c>
      <c r="P149" s="158">
        <v>0</v>
      </c>
      <c r="Q149" s="159">
        <f t="shared" si="705"/>
        <v>0</v>
      </c>
      <c r="R149" s="158">
        <v>0</v>
      </c>
      <c r="S149" s="159">
        <f t="shared" si="706"/>
        <v>0</v>
      </c>
      <c r="T149" s="158">
        <v>0</v>
      </c>
      <c r="U149" s="159">
        <f t="shared" si="707"/>
        <v>0</v>
      </c>
      <c r="V149" s="158">
        <v>0</v>
      </c>
      <c r="W149" s="159">
        <f t="shared" si="708"/>
        <v>0</v>
      </c>
      <c r="X149" s="158">
        <v>0</v>
      </c>
      <c r="Y149" s="159">
        <f t="shared" si="709"/>
        <v>0</v>
      </c>
      <c r="Z149" s="158">
        <v>0</v>
      </c>
      <c r="AA149" s="159">
        <f t="shared" si="710"/>
        <v>0</v>
      </c>
      <c r="AB149" s="158">
        <v>0</v>
      </c>
      <c r="AC149" s="159">
        <f t="shared" si="711"/>
        <v>0</v>
      </c>
      <c r="AD149" s="158">
        <v>0</v>
      </c>
      <c r="AE149" s="159">
        <f t="shared" si="712"/>
        <v>0</v>
      </c>
      <c r="AF149" s="158"/>
      <c r="AG149" s="159" t="str">
        <f t="shared" si="713"/>
        <v/>
      </c>
      <c r="AH149" s="158"/>
      <c r="AI149" s="159" t="str">
        <f t="shared" si="714"/>
        <v/>
      </c>
      <c r="AJ149" s="158"/>
      <c r="AK149" s="159" t="str">
        <f t="shared" si="715"/>
        <v/>
      </c>
      <c r="AL149" s="158">
        <v>0</v>
      </c>
      <c r="AM149" s="159">
        <f t="shared" si="716"/>
        <v>0</v>
      </c>
      <c r="AN149" s="158"/>
      <c r="AO149" s="159"/>
      <c r="AP149" s="158"/>
      <c r="AQ149" s="159"/>
      <c r="AR149" s="158">
        <v>54.92</v>
      </c>
      <c r="AS149" s="159">
        <f t="shared" si="717"/>
        <v>9849352.8000000007</v>
      </c>
      <c r="AT149" s="158">
        <v>51.57</v>
      </c>
      <c r="AU149" s="159">
        <f t="shared" si="718"/>
        <v>9248563.8000000007</v>
      </c>
      <c r="AV149" s="135">
        <f t="shared" si="719"/>
        <v>106.49000000000001</v>
      </c>
      <c r="AW149" s="204">
        <f t="shared" si="440"/>
        <v>19097916.600000001</v>
      </c>
      <c r="AZ149" s="188"/>
      <c r="BI149" s="79"/>
    </row>
    <row r="150" spans="1:61" s="20" customFormat="1" ht="39.9" customHeight="1" x14ac:dyDescent="0.3">
      <c r="A150" s="178">
        <f t="shared" si="421"/>
        <v>64</v>
      </c>
      <c r="B150" s="178">
        <f t="shared" si="519"/>
        <v>117</v>
      </c>
      <c r="C150" s="190" t="s">
        <v>291</v>
      </c>
      <c r="D150" s="329" t="s">
        <v>288</v>
      </c>
      <c r="E150" s="330"/>
      <c r="F150" s="179" t="s">
        <v>49</v>
      </c>
      <c r="G150" s="54"/>
      <c r="H150" s="55">
        <v>229549</v>
      </c>
      <c r="I150" s="55">
        <f t="shared" si="701"/>
        <v>0</v>
      </c>
      <c r="J150" s="158">
        <v>0</v>
      </c>
      <c r="K150" s="159">
        <f t="shared" si="702"/>
        <v>0</v>
      </c>
      <c r="L150" s="158">
        <v>0</v>
      </c>
      <c r="M150" s="159">
        <f t="shared" si="703"/>
        <v>0</v>
      </c>
      <c r="N150" s="158">
        <v>0</v>
      </c>
      <c r="O150" s="159">
        <f t="shared" si="704"/>
        <v>0</v>
      </c>
      <c r="P150" s="158">
        <v>0</v>
      </c>
      <c r="Q150" s="159">
        <f t="shared" si="705"/>
        <v>0</v>
      </c>
      <c r="R150" s="158">
        <v>0</v>
      </c>
      <c r="S150" s="159">
        <f t="shared" si="706"/>
        <v>0</v>
      </c>
      <c r="T150" s="158">
        <v>0</v>
      </c>
      <c r="U150" s="159">
        <f t="shared" si="707"/>
        <v>0</v>
      </c>
      <c r="V150" s="158">
        <v>0</v>
      </c>
      <c r="W150" s="159">
        <f t="shared" si="708"/>
        <v>0</v>
      </c>
      <c r="X150" s="158">
        <v>0</v>
      </c>
      <c r="Y150" s="159">
        <f t="shared" si="709"/>
        <v>0</v>
      </c>
      <c r="Z150" s="158">
        <v>0</v>
      </c>
      <c r="AA150" s="159">
        <f t="shared" si="710"/>
        <v>0</v>
      </c>
      <c r="AB150" s="158">
        <v>0</v>
      </c>
      <c r="AC150" s="159">
        <f t="shared" si="711"/>
        <v>0</v>
      </c>
      <c r="AD150" s="158">
        <v>0</v>
      </c>
      <c r="AE150" s="159">
        <f t="shared" si="712"/>
        <v>0</v>
      </c>
      <c r="AF150" s="158"/>
      <c r="AG150" s="159" t="str">
        <f t="shared" si="713"/>
        <v/>
      </c>
      <c r="AH150" s="158"/>
      <c r="AI150" s="159" t="str">
        <f t="shared" si="714"/>
        <v/>
      </c>
      <c r="AJ150" s="158"/>
      <c r="AK150" s="159" t="str">
        <f t="shared" si="715"/>
        <v/>
      </c>
      <c r="AL150" s="158">
        <v>0</v>
      </c>
      <c r="AM150" s="159">
        <f t="shared" si="716"/>
        <v>0</v>
      </c>
      <c r="AN150" s="158"/>
      <c r="AO150" s="159"/>
      <c r="AP150" s="158"/>
      <c r="AQ150" s="159"/>
      <c r="AR150" s="158">
        <v>0</v>
      </c>
      <c r="AS150" s="159">
        <f t="shared" si="717"/>
        <v>0</v>
      </c>
      <c r="AT150" s="158">
        <v>0</v>
      </c>
      <c r="AU150" s="159">
        <f t="shared" si="718"/>
        <v>0</v>
      </c>
      <c r="AV150" s="135">
        <f t="shared" si="719"/>
        <v>0</v>
      </c>
      <c r="AW150" s="204">
        <f t="shared" si="440"/>
        <v>0</v>
      </c>
      <c r="AZ150" s="188"/>
      <c r="BI150" s="79"/>
    </row>
    <row r="151" spans="1:61" s="20" customFormat="1" ht="39.9" customHeight="1" x14ac:dyDescent="0.3">
      <c r="A151" s="178">
        <f t="shared" si="421"/>
        <v>65</v>
      </c>
      <c r="B151" s="178">
        <f t="shared" si="519"/>
        <v>118</v>
      </c>
      <c r="C151" s="190" t="s">
        <v>292</v>
      </c>
      <c r="D151" s="329" t="s">
        <v>289</v>
      </c>
      <c r="E151" s="330"/>
      <c r="F151" s="179" t="s">
        <v>49</v>
      </c>
      <c r="G151" s="54"/>
      <c r="H151" s="55">
        <v>296845</v>
      </c>
      <c r="I151" s="55">
        <f t="shared" si="701"/>
        <v>0</v>
      </c>
      <c r="J151" s="158">
        <v>0</v>
      </c>
      <c r="K151" s="159">
        <f t="shared" si="702"/>
        <v>0</v>
      </c>
      <c r="L151" s="158">
        <v>0</v>
      </c>
      <c r="M151" s="159">
        <f t="shared" si="703"/>
        <v>0</v>
      </c>
      <c r="N151" s="158">
        <v>0</v>
      </c>
      <c r="O151" s="159">
        <f t="shared" si="704"/>
        <v>0</v>
      </c>
      <c r="P151" s="158">
        <v>0</v>
      </c>
      <c r="Q151" s="159">
        <f t="shared" si="705"/>
        <v>0</v>
      </c>
      <c r="R151" s="158">
        <v>0</v>
      </c>
      <c r="S151" s="159">
        <f t="shared" si="706"/>
        <v>0</v>
      </c>
      <c r="T151" s="158">
        <v>0</v>
      </c>
      <c r="U151" s="159">
        <f t="shared" si="707"/>
        <v>0</v>
      </c>
      <c r="V151" s="158">
        <v>0</v>
      </c>
      <c r="W151" s="159">
        <f t="shared" si="708"/>
        <v>0</v>
      </c>
      <c r="X151" s="158">
        <v>0</v>
      </c>
      <c r="Y151" s="159">
        <f t="shared" si="709"/>
        <v>0</v>
      </c>
      <c r="Z151" s="158">
        <v>0</v>
      </c>
      <c r="AA151" s="159">
        <f t="shared" si="710"/>
        <v>0</v>
      </c>
      <c r="AB151" s="158">
        <v>0</v>
      </c>
      <c r="AC151" s="159">
        <f t="shared" si="711"/>
        <v>0</v>
      </c>
      <c r="AD151" s="158">
        <v>0</v>
      </c>
      <c r="AE151" s="159">
        <f t="shared" si="712"/>
        <v>0</v>
      </c>
      <c r="AF151" s="158"/>
      <c r="AG151" s="159" t="str">
        <f t="shared" si="713"/>
        <v/>
      </c>
      <c r="AH151" s="158"/>
      <c r="AI151" s="159" t="str">
        <f t="shared" si="714"/>
        <v/>
      </c>
      <c r="AJ151" s="158"/>
      <c r="AK151" s="159" t="str">
        <f t="shared" si="715"/>
        <v/>
      </c>
      <c r="AL151" s="158">
        <v>52</v>
      </c>
      <c r="AM151" s="159">
        <f t="shared" si="716"/>
        <v>15435940</v>
      </c>
      <c r="AN151" s="158"/>
      <c r="AO151" s="159"/>
      <c r="AP151" s="158"/>
      <c r="AQ151" s="159"/>
      <c r="AR151" s="158">
        <v>0</v>
      </c>
      <c r="AS151" s="159">
        <f t="shared" si="717"/>
        <v>0</v>
      </c>
      <c r="AT151" s="158">
        <v>0</v>
      </c>
      <c r="AU151" s="159">
        <f t="shared" si="718"/>
        <v>0</v>
      </c>
      <c r="AV151" s="135">
        <f t="shared" si="719"/>
        <v>52</v>
      </c>
      <c r="AW151" s="204">
        <f t="shared" si="440"/>
        <v>15435940</v>
      </c>
      <c r="AZ151" s="188"/>
      <c r="BI151" s="79"/>
    </row>
    <row r="152" spans="1:61" s="20" customFormat="1" ht="39.9" customHeight="1" x14ac:dyDescent="0.3">
      <c r="A152" s="178">
        <f t="shared" si="421"/>
        <v>66</v>
      </c>
      <c r="B152" s="178">
        <f t="shared" si="519"/>
        <v>119</v>
      </c>
      <c r="C152" s="190" t="s">
        <v>293</v>
      </c>
      <c r="D152" s="329" t="s">
        <v>290</v>
      </c>
      <c r="E152" s="330"/>
      <c r="F152" s="179" t="s">
        <v>49</v>
      </c>
      <c r="G152" s="54"/>
      <c r="H152" s="55">
        <v>441431</v>
      </c>
      <c r="I152" s="55">
        <f t="shared" si="701"/>
        <v>0</v>
      </c>
      <c r="J152" s="158">
        <v>0</v>
      </c>
      <c r="K152" s="159">
        <f t="shared" si="702"/>
        <v>0</v>
      </c>
      <c r="L152" s="158">
        <v>0</v>
      </c>
      <c r="M152" s="159">
        <f t="shared" si="703"/>
        <v>0</v>
      </c>
      <c r="N152" s="158">
        <v>0</v>
      </c>
      <c r="O152" s="159">
        <f t="shared" si="704"/>
        <v>0</v>
      </c>
      <c r="P152" s="158">
        <v>0</v>
      </c>
      <c r="Q152" s="159">
        <f t="shared" si="705"/>
        <v>0</v>
      </c>
      <c r="R152" s="158">
        <v>0</v>
      </c>
      <c r="S152" s="159">
        <f t="shared" si="706"/>
        <v>0</v>
      </c>
      <c r="T152" s="158">
        <v>0</v>
      </c>
      <c r="U152" s="159">
        <f t="shared" si="707"/>
        <v>0</v>
      </c>
      <c r="V152" s="158">
        <v>0</v>
      </c>
      <c r="W152" s="159">
        <f t="shared" si="708"/>
        <v>0</v>
      </c>
      <c r="X152" s="158">
        <v>0</v>
      </c>
      <c r="Y152" s="159">
        <f t="shared" si="709"/>
        <v>0</v>
      </c>
      <c r="Z152" s="158">
        <v>0</v>
      </c>
      <c r="AA152" s="159">
        <f t="shared" si="710"/>
        <v>0</v>
      </c>
      <c r="AB152" s="158">
        <v>89.34</v>
      </c>
      <c r="AC152" s="159">
        <f t="shared" si="711"/>
        <v>39437445.539999999</v>
      </c>
      <c r="AD152" s="158">
        <v>0</v>
      </c>
      <c r="AE152" s="159">
        <f t="shared" si="712"/>
        <v>0</v>
      </c>
      <c r="AF152" s="158"/>
      <c r="AG152" s="159" t="str">
        <f t="shared" si="713"/>
        <v/>
      </c>
      <c r="AH152" s="158"/>
      <c r="AI152" s="159" t="str">
        <f t="shared" si="714"/>
        <v/>
      </c>
      <c r="AJ152" s="158"/>
      <c r="AK152" s="159" t="str">
        <f t="shared" si="715"/>
        <v/>
      </c>
      <c r="AL152" s="158">
        <v>0</v>
      </c>
      <c r="AM152" s="159">
        <f t="shared" si="716"/>
        <v>0</v>
      </c>
      <c r="AN152" s="158"/>
      <c r="AO152" s="159"/>
      <c r="AP152" s="158"/>
      <c r="AQ152" s="159"/>
      <c r="AR152" s="158">
        <v>0</v>
      </c>
      <c r="AS152" s="159">
        <f t="shared" si="717"/>
        <v>0</v>
      </c>
      <c r="AT152" s="158">
        <v>0</v>
      </c>
      <c r="AU152" s="159">
        <f t="shared" si="718"/>
        <v>0</v>
      </c>
      <c r="AV152" s="135">
        <f t="shared" si="719"/>
        <v>89.34</v>
      </c>
      <c r="AW152" s="204">
        <f t="shared" si="440"/>
        <v>39437445.539999999</v>
      </c>
      <c r="AZ152" s="188"/>
      <c r="BI152" s="79"/>
    </row>
    <row r="153" spans="1:61" s="20" customFormat="1" ht="39.9" customHeight="1" x14ac:dyDescent="0.3">
      <c r="A153" s="178">
        <f t="shared" ref="A153:A170" si="720">+A152+1</f>
        <v>67</v>
      </c>
      <c r="B153" s="178">
        <f t="shared" si="519"/>
        <v>120</v>
      </c>
      <c r="C153" s="190" t="s">
        <v>295</v>
      </c>
      <c r="D153" s="329" t="s">
        <v>294</v>
      </c>
      <c r="E153" s="330"/>
      <c r="F153" s="179" t="s">
        <v>49</v>
      </c>
      <c r="G153" s="54"/>
      <c r="H153" s="55">
        <v>1148347</v>
      </c>
      <c r="I153" s="55">
        <f t="shared" si="701"/>
        <v>0</v>
      </c>
      <c r="J153" s="158">
        <v>0</v>
      </c>
      <c r="K153" s="159">
        <f t="shared" si="702"/>
        <v>0</v>
      </c>
      <c r="L153" s="158">
        <v>0</v>
      </c>
      <c r="M153" s="159">
        <f t="shared" si="703"/>
        <v>0</v>
      </c>
      <c r="N153" s="158">
        <v>0</v>
      </c>
      <c r="O153" s="159">
        <f t="shared" si="704"/>
        <v>0</v>
      </c>
      <c r="P153" s="158">
        <v>0</v>
      </c>
      <c r="Q153" s="159">
        <f t="shared" si="705"/>
        <v>0</v>
      </c>
      <c r="R153" s="158">
        <v>0</v>
      </c>
      <c r="S153" s="159">
        <f t="shared" si="706"/>
        <v>0</v>
      </c>
      <c r="T153" s="158">
        <v>0</v>
      </c>
      <c r="U153" s="159">
        <f t="shared" si="707"/>
        <v>0</v>
      </c>
      <c r="V153" s="158">
        <v>0</v>
      </c>
      <c r="W153" s="159">
        <f t="shared" si="708"/>
        <v>0</v>
      </c>
      <c r="X153" s="158">
        <v>0</v>
      </c>
      <c r="Y153" s="159">
        <f t="shared" si="709"/>
        <v>0</v>
      </c>
      <c r="Z153" s="158">
        <v>0</v>
      </c>
      <c r="AA153" s="159">
        <f t="shared" si="710"/>
        <v>0</v>
      </c>
      <c r="AB153" s="158">
        <v>0</v>
      </c>
      <c r="AC153" s="159">
        <f t="shared" si="711"/>
        <v>0</v>
      </c>
      <c r="AD153" s="158">
        <v>0</v>
      </c>
      <c r="AE153" s="159">
        <f t="shared" si="712"/>
        <v>0</v>
      </c>
      <c r="AF153" s="158"/>
      <c r="AG153" s="159" t="str">
        <f t="shared" si="713"/>
        <v/>
      </c>
      <c r="AH153" s="158"/>
      <c r="AI153" s="159" t="str">
        <f t="shared" si="714"/>
        <v/>
      </c>
      <c r="AJ153" s="158"/>
      <c r="AK153" s="159" t="str">
        <f t="shared" si="715"/>
        <v/>
      </c>
      <c r="AL153" s="158">
        <v>0</v>
      </c>
      <c r="AM153" s="159">
        <f t="shared" si="716"/>
        <v>0</v>
      </c>
      <c r="AN153" s="158"/>
      <c r="AO153" s="159"/>
      <c r="AP153" s="158"/>
      <c r="AQ153" s="159"/>
      <c r="AR153" s="158">
        <v>0</v>
      </c>
      <c r="AS153" s="159">
        <f t="shared" si="717"/>
        <v>0</v>
      </c>
      <c r="AT153" s="158">
        <v>0</v>
      </c>
      <c r="AU153" s="159">
        <f t="shared" si="718"/>
        <v>0</v>
      </c>
      <c r="AV153" s="135">
        <f t="shared" si="719"/>
        <v>0</v>
      </c>
      <c r="AW153" s="204">
        <f t="shared" si="440"/>
        <v>0</v>
      </c>
      <c r="AZ153" s="188"/>
      <c r="BI153" s="79"/>
    </row>
    <row r="154" spans="1:61" s="20" customFormat="1" ht="24.9" customHeight="1" x14ac:dyDescent="0.3">
      <c r="A154" s="178">
        <f t="shared" si="720"/>
        <v>68</v>
      </c>
      <c r="B154" s="178">
        <f t="shared" si="519"/>
        <v>121</v>
      </c>
      <c r="C154" s="190" t="s">
        <v>297</v>
      </c>
      <c r="D154" s="329" t="s">
        <v>296</v>
      </c>
      <c r="E154" s="330"/>
      <c r="F154" s="179" t="s">
        <v>54</v>
      </c>
      <c r="G154" s="54"/>
      <c r="H154" s="55">
        <v>219561</v>
      </c>
      <c r="I154" s="55">
        <f t="shared" si="701"/>
        <v>0</v>
      </c>
      <c r="J154" s="158">
        <v>0</v>
      </c>
      <c r="K154" s="159">
        <f t="shared" si="702"/>
        <v>0</v>
      </c>
      <c r="L154" s="158">
        <v>0</v>
      </c>
      <c r="M154" s="159">
        <f t="shared" si="703"/>
        <v>0</v>
      </c>
      <c r="N154" s="158">
        <v>0</v>
      </c>
      <c r="O154" s="159">
        <f t="shared" si="704"/>
        <v>0</v>
      </c>
      <c r="P154" s="158">
        <v>0</v>
      </c>
      <c r="Q154" s="159">
        <f t="shared" si="705"/>
        <v>0</v>
      </c>
      <c r="R154" s="158">
        <v>0</v>
      </c>
      <c r="S154" s="159">
        <f t="shared" si="706"/>
        <v>0</v>
      </c>
      <c r="T154" s="158">
        <v>0</v>
      </c>
      <c r="U154" s="159">
        <f t="shared" si="707"/>
        <v>0</v>
      </c>
      <c r="V154" s="158">
        <v>0</v>
      </c>
      <c r="W154" s="159">
        <f t="shared" si="708"/>
        <v>0</v>
      </c>
      <c r="X154" s="158">
        <v>0</v>
      </c>
      <c r="Y154" s="159">
        <f t="shared" si="709"/>
        <v>0</v>
      </c>
      <c r="Z154" s="158">
        <v>0</v>
      </c>
      <c r="AA154" s="159">
        <f t="shared" si="710"/>
        <v>0</v>
      </c>
      <c r="AB154" s="158">
        <v>0</v>
      </c>
      <c r="AC154" s="159">
        <f t="shared" si="711"/>
        <v>0</v>
      </c>
      <c r="AD154" s="158">
        <v>0</v>
      </c>
      <c r="AE154" s="159">
        <f t="shared" si="712"/>
        <v>0</v>
      </c>
      <c r="AF154" s="158"/>
      <c r="AG154" s="159" t="str">
        <f t="shared" si="713"/>
        <v/>
      </c>
      <c r="AH154" s="158"/>
      <c r="AI154" s="159" t="str">
        <f t="shared" si="714"/>
        <v/>
      </c>
      <c r="AJ154" s="158"/>
      <c r="AK154" s="159" t="str">
        <f t="shared" si="715"/>
        <v/>
      </c>
      <c r="AL154" s="158">
        <v>0</v>
      </c>
      <c r="AM154" s="159">
        <f t="shared" si="716"/>
        <v>0</v>
      </c>
      <c r="AN154" s="158"/>
      <c r="AO154" s="159"/>
      <c r="AP154" s="158"/>
      <c r="AQ154" s="159"/>
      <c r="AR154" s="158">
        <v>0</v>
      </c>
      <c r="AS154" s="159">
        <f t="shared" si="717"/>
        <v>0</v>
      </c>
      <c r="AT154" s="158">
        <v>0</v>
      </c>
      <c r="AU154" s="159">
        <f t="shared" si="718"/>
        <v>0</v>
      </c>
      <c r="AV154" s="135">
        <f t="shared" si="719"/>
        <v>0</v>
      </c>
      <c r="AW154" s="204">
        <f t="shared" si="440"/>
        <v>0</v>
      </c>
      <c r="AZ154" s="188"/>
      <c r="BI154" s="79"/>
    </row>
    <row r="155" spans="1:61" s="20" customFormat="1" ht="24.9" customHeight="1" x14ac:dyDescent="0.3">
      <c r="A155" s="178">
        <f t="shared" si="720"/>
        <v>69</v>
      </c>
      <c r="B155" s="178">
        <f t="shared" si="519"/>
        <v>122</v>
      </c>
      <c r="C155" s="190" t="s">
        <v>298</v>
      </c>
      <c r="D155" s="329" t="s">
        <v>301</v>
      </c>
      <c r="E155" s="330"/>
      <c r="F155" s="179" t="s">
        <v>54</v>
      </c>
      <c r="G155" s="54"/>
      <c r="H155" s="55">
        <f>279474*1.3</f>
        <v>363316.2</v>
      </c>
      <c r="I155" s="55">
        <f t="shared" si="701"/>
        <v>0</v>
      </c>
      <c r="J155" s="158">
        <v>0</v>
      </c>
      <c r="K155" s="159">
        <f t="shared" si="702"/>
        <v>0</v>
      </c>
      <c r="L155" s="158">
        <v>0</v>
      </c>
      <c r="M155" s="159">
        <f t="shared" si="703"/>
        <v>0</v>
      </c>
      <c r="N155" s="158">
        <v>0</v>
      </c>
      <c r="O155" s="159">
        <f t="shared" si="704"/>
        <v>0</v>
      </c>
      <c r="P155" s="158">
        <v>0</v>
      </c>
      <c r="Q155" s="159">
        <f t="shared" si="705"/>
        <v>0</v>
      </c>
      <c r="R155" s="158">
        <v>0</v>
      </c>
      <c r="S155" s="159">
        <f t="shared" si="706"/>
        <v>0</v>
      </c>
      <c r="T155" s="158">
        <v>0</v>
      </c>
      <c r="U155" s="159">
        <f t="shared" si="707"/>
        <v>0</v>
      </c>
      <c r="V155" s="158">
        <v>0</v>
      </c>
      <c r="W155" s="159">
        <f t="shared" si="708"/>
        <v>0</v>
      </c>
      <c r="X155" s="158">
        <v>0</v>
      </c>
      <c r="Y155" s="159">
        <f t="shared" si="709"/>
        <v>0</v>
      </c>
      <c r="Z155" s="158">
        <v>0</v>
      </c>
      <c r="AA155" s="159">
        <f t="shared" si="710"/>
        <v>0</v>
      </c>
      <c r="AB155" s="158">
        <v>0</v>
      </c>
      <c r="AC155" s="159">
        <f t="shared" si="711"/>
        <v>0</v>
      </c>
      <c r="AD155" s="158">
        <v>0</v>
      </c>
      <c r="AE155" s="159">
        <f t="shared" si="712"/>
        <v>0</v>
      </c>
      <c r="AF155" s="158"/>
      <c r="AG155" s="159" t="str">
        <f t="shared" si="713"/>
        <v/>
      </c>
      <c r="AH155" s="158"/>
      <c r="AI155" s="159" t="str">
        <f t="shared" si="714"/>
        <v/>
      </c>
      <c r="AJ155" s="158"/>
      <c r="AK155" s="159" t="str">
        <f t="shared" si="715"/>
        <v/>
      </c>
      <c r="AL155" s="158">
        <v>0</v>
      </c>
      <c r="AM155" s="159">
        <f t="shared" si="716"/>
        <v>0</v>
      </c>
      <c r="AN155" s="158"/>
      <c r="AO155" s="159"/>
      <c r="AP155" s="158"/>
      <c r="AQ155" s="159"/>
      <c r="AR155" s="158">
        <v>0</v>
      </c>
      <c r="AS155" s="159">
        <f t="shared" si="717"/>
        <v>0</v>
      </c>
      <c r="AT155" s="158">
        <v>0</v>
      </c>
      <c r="AU155" s="159">
        <f t="shared" si="718"/>
        <v>0</v>
      </c>
      <c r="AV155" s="135">
        <f t="shared" si="719"/>
        <v>0</v>
      </c>
      <c r="AW155" s="204">
        <f t="shared" ref="AW155:AW170" si="721">+K155+M155+O155+Q155+S155+U155+W155+Y155+AA155+AC155+AE155+AM155+AS155+AU155</f>
        <v>0</v>
      </c>
      <c r="AZ155" s="188"/>
      <c r="BI155" s="79"/>
    </row>
    <row r="156" spans="1:61" s="20" customFormat="1" ht="24.9" customHeight="1" x14ac:dyDescent="0.3">
      <c r="A156" s="178">
        <f t="shared" si="720"/>
        <v>70</v>
      </c>
      <c r="B156" s="178">
        <f t="shared" si="519"/>
        <v>123</v>
      </c>
      <c r="C156" s="190" t="s">
        <v>299</v>
      </c>
      <c r="D156" s="329" t="s">
        <v>302</v>
      </c>
      <c r="E156" s="330"/>
      <c r="F156" s="179" t="s">
        <v>54</v>
      </c>
      <c r="G156" s="54"/>
      <c r="H156" s="55">
        <f>298864*1.3</f>
        <v>388523.2</v>
      </c>
      <c r="I156" s="55">
        <f t="shared" si="701"/>
        <v>0</v>
      </c>
      <c r="J156" s="158">
        <v>0</v>
      </c>
      <c r="K156" s="159">
        <f t="shared" si="702"/>
        <v>0</v>
      </c>
      <c r="L156" s="158">
        <v>0</v>
      </c>
      <c r="M156" s="159">
        <f t="shared" si="703"/>
        <v>0</v>
      </c>
      <c r="N156" s="158">
        <v>0</v>
      </c>
      <c r="O156" s="159">
        <f t="shared" si="704"/>
        <v>0</v>
      </c>
      <c r="P156" s="158">
        <v>0</v>
      </c>
      <c r="Q156" s="159">
        <f t="shared" si="705"/>
        <v>0</v>
      </c>
      <c r="R156" s="158">
        <v>0</v>
      </c>
      <c r="S156" s="159">
        <f t="shared" si="706"/>
        <v>0</v>
      </c>
      <c r="T156" s="158">
        <v>0</v>
      </c>
      <c r="U156" s="159">
        <f t="shared" si="707"/>
        <v>0</v>
      </c>
      <c r="V156" s="158">
        <v>5</v>
      </c>
      <c r="W156" s="159">
        <f t="shared" si="708"/>
        <v>1942616</v>
      </c>
      <c r="X156" s="158">
        <v>10</v>
      </c>
      <c r="Y156" s="159">
        <f t="shared" si="709"/>
        <v>3885232</v>
      </c>
      <c r="Z156" s="158">
        <v>0</v>
      </c>
      <c r="AA156" s="159">
        <f t="shared" si="710"/>
        <v>0</v>
      </c>
      <c r="AB156" s="158">
        <v>0</v>
      </c>
      <c r="AC156" s="159">
        <f t="shared" si="711"/>
        <v>0</v>
      </c>
      <c r="AD156" s="158">
        <v>0</v>
      </c>
      <c r="AE156" s="159">
        <f t="shared" si="712"/>
        <v>0</v>
      </c>
      <c r="AF156" s="158"/>
      <c r="AG156" s="159" t="str">
        <f t="shared" si="713"/>
        <v/>
      </c>
      <c r="AH156" s="158"/>
      <c r="AI156" s="159" t="str">
        <f t="shared" si="714"/>
        <v/>
      </c>
      <c r="AJ156" s="158"/>
      <c r="AK156" s="159" t="str">
        <f t="shared" si="715"/>
        <v/>
      </c>
      <c r="AL156" s="158">
        <v>0</v>
      </c>
      <c r="AM156" s="159">
        <f t="shared" si="716"/>
        <v>0</v>
      </c>
      <c r="AN156" s="158"/>
      <c r="AO156" s="159"/>
      <c r="AP156" s="158"/>
      <c r="AQ156" s="159"/>
      <c r="AR156" s="158">
        <v>0</v>
      </c>
      <c r="AS156" s="159">
        <f t="shared" si="717"/>
        <v>0</v>
      </c>
      <c r="AT156" s="158">
        <v>0</v>
      </c>
      <c r="AU156" s="159">
        <f t="shared" si="718"/>
        <v>0</v>
      </c>
      <c r="AV156" s="135">
        <f t="shared" si="719"/>
        <v>15</v>
      </c>
      <c r="AW156" s="204">
        <f t="shared" si="721"/>
        <v>5827848</v>
      </c>
      <c r="AZ156" s="188"/>
      <c r="BI156" s="79"/>
    </row>
    <row r="157" spans="1:61" s="20" customFormat="1" ht="24.9" customHeight="1" x14ac:dyDescent="0.3">
      <c r="A157" s="178">
        <f t="shared" si="720"/>
        <v>71</v>
      </c>
      <c r="B157" s="178">
        <f t="shared" si="519"/>
        <v>124</v>
      </c>
      <c r="C157" s="190" t="s">
        <v>300</v>
      </c>
      <c r="D157" s="329" t="s">
        <v>341</v>
      </c>
      <c r="E157" s="330"/>
      <c r="F157" s="179" t="s">
        <v>54</v>
      </c>
      <c r="G157" s="54"/>
      <c r="H157" s="55">
        <f>410257*1.3</f>
        <v>533334.1</v>
      </c>
      <c r="I157" s="55">
        <f t="shared" si="701"/>
        <v>0</v>
      </c>
      <c r="J157" s="158">
        <v>7</v>
      </c>
      <c r="K157" s="159">
        <f t="shared" si="702"/>
        <v>3733338.6999999997</v>
      </c>
      <c r="L157" s="158">
        <v>5</v>
      </c>
      <c r="M157" s="159">
        <f t="shared" si="703"/>
        <v>2666670.5</v>
      </c>
      <c r="N157" s="158">
        <v>0</v>
      </c>
      <c r="O157" s="159">
        <f t="shared" si="704"/>
        <v>0</v>
      </c>
      <c r="P157" s="158">
        <v>0</v>
      </c>
      <c r="Q157" s="159">
        <f t="shared" si="705"/>
        <v>0</v>
      </c>
      <c r="R157" s="158">
        <v>0</v>
      </c>
      <c r="S157" s="159">
        <f t="shared" si="706"/>
        <v>0</v>
      </c>
      <c r="T157" s="158">
        <v>0</v>
      </c>
      <c r="U157" s="159">
        <f t="shared" si="707"/>
        <v>0</v>
      </c>
      <c r="V157" s="158">
        <v>0</v>
      </c>
      <c r="W157" s="159">
        <f t="shared" si="708"/>
        <v>0</v>
      </c>
      <c r="X157" s="158">
        <v>0</v>
      </c>
      <c r="Y157" s="159">
        <f t="shared" si="709"/>
        <v>0</v>
      </c>
      <c r="Z157" s="158">
        <v>16</v>
      </c>
      <c r="AA157" s="159">
        <f t="shared" si="710"/>
        <v>8533345.5999999996</v>
      </c>
      <c r="AB157" s="158">
        <v>0</v>
      </c>
      <c r="AC157" s="159">
        <f t="shared" si="711"/>
        <v>0</v>
      </c>
      <c r="AD157" s="158">
        <v>0</v>
      </c>
      <c r="AE157" s="159">
        <f t="shared" si="712"/>
        <v>0</v>
      </c>
      <c r="AF157" s="158"/>
      <c r="AG157" s="159" t="str">
        <f t="shared" si="713"/>
        <v/>
      </c>
      <c r="AH157" s="158"/>
      <c r="AI157" s="159" t="str">
        <f t="shared" si="714"/>
        <v/>
      </c>
      <c r="AJ157" s="158"/>
      <c r="AK157" s="159" t="str">
        <f t="shared" si="715"/>
        <v/>
      </c>
      <c r="AL157" s="158">
        <v>0</v>
      </c>
      <c r="AM157" s="159">
        <f t="shared" si="716"/>
        <v>0</v>
      </c>
      <c r="AN157" s="158"/>
      <c r="AO157" s="159"/>
      <c r="AP157" s="158"/>
      <c r="AQ157" s="159"/>
      <c r="AR157" s="158">
        <v>0</v>
      </c>
      <c r="AS157" s="159">
        <f t="shared" si="717"/>
        <v>0</v>
      </c>
      <c r="AT157" s="158">
        <v>0</v>
      </c>
      <c r="AU157" s="159">
        <f t="shared" si="718"/>
        <v>0</v>
      </c>
      <c r="AV157" s="135">
        <f t="shared" si="719"/>
        <v>28</v>
      </c>
      <c r="AW157" s="204">
        <f t="shared" si="721"/>
        <v>14933354.799999999</v>
      </c>
      <c r="AZ157" s="188"/>
      <c r="BI157" s="79"/>
    </row>
    <row r="158" spans="1:61" s="20" customFormat="1" ht="24.9" customHeight="1" x14ac:dyDescent="0.3">
      <c r="A158" s="178">
        <f t="shared" si="720"/>
        <v>72</v>
      </c>
      <c r="B158" s="178">
        <f t="shared" si="519"/>
        <v>125</v>
      </c>
      <c r="C158" s="190" t="s">
        <v>340</v>
      </c>
      <c r="D158" s="329" t="s">
        <v>303</v>
      </c>
      <c r="E158" s="330"/>
      <c r="F158" s="179" t="s">
        <v>54</v>
      </c>
      <c r="G158" s="54"/>
      <c r="H158" s="55">
        <f>562436*1.3</f>
        <v>731166.8</v>
      </c>
      <c r="I158" s="55">
        <f t="shared" ref="I158" si="722">+ROUND(H158*G158,0)</f>
        <v>0</v>
      </c>
      <c r="J158" s="158">
        <v>0</v>
      </c>
      <c r="K158" s="159">
        <f t="shared" ref="K158" si="723">+IF(J158="","",+J158*$H158)</f>
        <v>0</v>
      </c>
      <c r="L158" s="158">
        <v>0</v>
      </c>
      <c r="M158" s="159">
        <f t="shared" ref="M158" si="724">+IF(L158="","",+L158*$H158)</f>
        <v>0</v>
      </c>
      <c r="N158" s="158">
        <v>0</v>
      </c>
      <c r="O158" s="159">
        <f t="shared" ref="O158" si="725">+IF(N158="","",+N158*$H158)</f>
        <v>0</v>
      </c>
      <c r="P158" s="158">
        <v>0</v>
      </c>
      <c r="Q158" s="159">
        <f t="shared" ref="Q158" si="726">+IF(P158="","",+P158*$H158)</f>
        <v>0</v>
      </c>
      <c r="R158" s="158">
        <v>0</v>
      </c>
      <c r="S158" s="159">
        <f t="shared" ref="S158" si="727">+IF(R158="","",+R158*$H158)</f>
        <v>0</v>
      </c>
      <c r="T158" s="158">
        <v>6</v>
      </c>
      <c r="U158" s="159">
        <f t="shared" ref="U158" si="728">+IF(T158="","",+T158*$H158)</f>
        <v>4387000.8000000007</v>
      </c>
      <c r="V158" s="158">
        <v>0</v>
      </c>
      <c r="W158" s="159">
        <f t="shared" ref="W158" si="729">+IF(V158="","",+V158*$H158)</f>
        <v>0</v>
      </c>
      <c r="X158" s="158">
        <v>0</v>
      </c>
      <c r="Y158" s="159">
        <f t="shared" ref="Y158" si="730">+IF(X158="","",+X158*$H158)</f>
        <v>0</v>
      </c>
      <c r="Z158" s="158">
        <v>0</v>
      </c>
      <c r="AA158" s="159">
        <f t="shared" ref="AA158" si="731">+IF(Z158="","",+Z158*$H158)</f>
        <v>0</v>
      </c>
      <c r="AB158" s="158">
        <v>0</v>
      </c>
      <c r="AC158" s="159">
        <f t="shared" ref="AC158" si="732">+IF(AB158="","",+AB158*$H158)</f>
        <v>0</v>
      </c>
      <c r="AD158" s="158">
        <v>0</v>
      </c>
      <c r="AE158" s="159">
        <f t="shared" ref="AE158" si="733">+IF(AD158="","",+AD158*$H158)</f>
        <v>0</v>
      </c>
      <c r="AF158" s="158"/>
      <c r="AG158" s="159" t="str">
        <f t="shared" ref="AG158" si="734">+IF(AF158="","",+AF158*$H158)</f>
        <v/>
      </c>
      <c r="AH158" s="158"/>
      <c r="AI158" s="159" t="str">
        <f t="shared" ref="AI158" si="735">+IF(AH158="","",+AH158*$H158)</f>
        <v/>
      </c>
      <c r="AJ158" s="158"/>
      <c r="AK158" s="159" t="str">
        <f t="shared" ref="AK158" si="736">+IF(AJ158="","",+AJ158*$H158)</f>
        <v/>
      </c>
      <c r="AL158" s="158">
        <v>0</v>
      </c>
      <c r="AM158" s="159">
        <f t="shared" ref="AM158" si="737">+IF(AL158="","",+AL158*$H158)</f>
        <v>0</v>
      </c>
      <c r="AN158" s="158"/>
      <c r="AO158" s="159"/>
      <c r="AP158" s="158"/>
      <c r="AQ158" s="159"/>
      <c r="AR158" s="158">
        <v>9</v>
      </c>
      <c r="AS158" s="159">
        <f t="shared" ref="AS158" si="738">+IF(AR158="","",+AR158*$H158)</f>
        <v>6580501.2000000002</v>
      </c>
      <c r="AT158" s="158">
        <v>0</v>
      </c>
      <c r="AU158" s="159">
        <f t="shared" ref="AU158" si="739">+IF(AT158="","",+AT158*$H158)</f>
        <v>0</v>
      </c>
      <c r="AV158" s="135">
        <f t="shared" ref="AV158" si="740">+AB158+Z158+X158+V158+T158+R158+P158+N158+L158+J158+AD158+AF158+AH158+AJ158+AL158+AN158+AP158+AR158+AT158</f>
        <v>15</v>
      </c>
      <c r="AW158" s="204">
        <f t="shared" si="721"/>
        <v>10967502</v>
      </c>
      <c r="AZ158" s="188"/>
      <c r="BI158" s="79"/>
    </row>
    <row r="159" spans="1:61" s="20" customFormat="1" ht="24.9" customHeight="1" x14ac:dyDescent="0.3">
      <c r="A159" s="178">
        <f t="shared" si="720"/>
        <v>73</v>
      </c>
      <c r="B159" s="178">
        <f t="shared" si="519"/>
        <v>126</v>
      </c>
      <c r="C159" s="190" t="s">
        <v>342</v>
      </c>
      <c r="D159" s="329" t="s">
        <v>343</v>
      </c>
      <c r="E159" s="330"/>
      <c r="F159" s="179" t="s">
        <v>54</v>
      </c>
      <c r="G159" s="54"/>
      <c r="H159" s="55">
        <f>716922*1.3</f>
        <v>931998.6</v>
      </c>
      <c r="I159" s="55">
        <f t="shared" ref="I159:I162" si="741">+ROUND(H159*G159,0)</f>
        <v>0</v>
      </c>
      <c r="J159" s="158">
        <v>0</v>
      </c>
      <c r="K159" s="159">
        <f t="shared" ref="K159:K162" si="742">+IF(J159="","",+J159*$H159)</f>
        <v>0</v>
      </c>
      <c r="L159" s="158">
        <v>0</v>
      </c>
      <c r="M159" s="159">
        <f t="shared" ref="M159:M162" si="743">+IF(L159="","",+L159*$H159)</f>
        <v>0</v>
      </c>
      <c r="N159" s="158">
        <v>0</v>
      </c>
      <c r="O159" s="159">
        <f t="shared" ref="O159:O162" si="744">+IF(N159="","",+N159*$H159)</f>
        <v>0</v>
      </c>
      <c r="P159" s="158">
        <v>9</v>
      </c>
      <c r="Q159" s="159">
        <f t="shared" ref="Q159:Q162" si="745">+IF(P159="","",+P159*$H159)</f>
        <v>8387987.3999999994</v>
      </c>
      <c r="R159" s="158">
        <v>6</v>
      </c>
      <c r="S159" s="159">
        <f t="shared" ref="S159:S162" si="746">+IF(R159="","",+R159*$H159)</f>
        <v>5591991.5999999996</v>
      </c>
      <c r="T159" s="158">
        <v>0</v>
      </c>
      <c r="U159" s="159">
        <f t="shared" ref="U159:U162" si="747">+IF(T159="","",+T159*$H159)</f>
        <v>0</v>
      </c>
      <c r="V159" s="158">
        <v>0</v>
      </c>
      <c r="W159" s="159">
        <f t="shared" ref="W159:W162" si="748">+IF(V159="","",+V159*$H159)</f>
        <v>0</v>
      </c>
      <c r="X159" s="158">
        <v>0</v>
      </c>
      <c r="Y159" s="159">
        <f t="shared" ref="Y159:Y162" si="749">+IF(X159="","",+X159*$H159)</f>
        <v>0</v>
      </c>
      <c r="Z159" s="158">
        <v>0</v>
      </c>
      <c r="AA159" s="159">
        <f t="shared" ref="AA159:AA162" si="750">+IF(Z159="","",+Z159*$H159)</f>
        <v>0</v>
      </c>
      <c r="AB159" s="158">
        <v>0</v>
      </c>
      <c r="AC159" s="159">
        <f t="shared" ref="AC159:AC162" si="751">+IF(AB159="","",+AB159*$H159)</f>
        <v>0</v>
      </c>
      <c r="AD159" s="158">
        <v>0</v>
      </c>
      <c r="AE159" s="159">
        <f t="shared" ref="AE159:AE162" si="752">+IF(AD159="","",+AD159*$H159)</f>
        <v>0</v>
      </c>
      <c r="AF159" s="158"/>
      <c r="AG159" s="159" t="str">
        <f t="shared" ref="AG159:AG162" si="753">+IF(AF159="","",+AF159*$H159)</f>
        <v/>
      </c>
      <c r="AH159" s="158"/>
      <c r="AI159" s="159" t="str">
        <f t="shared" ref="AI159:AI162" si="754">+IF(AH159="","",+AH159*$H159)</f>
        <v/>
      </c>
      <c r="AJ159" s="158"/>
      <c r="AK159" s="159" t="str">
        <f t="shared" ref="AK159:AK162" si="755">+IF(AJ159="","",+AJ159*$H159)</f>
        <v/>
      </c>
      <c r="AL159" s="158">
        <v>0</v>
      </c>
      <c r="AM159" s="159">
        <f t="shared" ref="AM159:AM162" si="756">+IF(AL159="","",+AL159*$H159)</f>
        <v>0</v>
      </c>
      <c r="AN159" s="158"/>
      <c r="AO159" s="159"/>
      <c r="AP159" s="158"/>
      <c r="AQ159" s="159"/>
      <c r="AR159" s="158">
        <v>0</v>
      </c>
      <c r="AS159" s="159">
        <f t="shared" ref="AS159:AS162" si="757">+IF(AR159="","",+AR159*$H159)</f>
        <v>0</v>
      </c>
      <c r="AT159" s="158">
        <v>7</v>
      </c>
      <c r="AU159" s="159">
        <f t="shared" ref="AU159:AU162" si="758">+IF(AT159="","",+AT159*$H159)</f>
        <v>6523990.2000000002</v>
      </c>
      <c r="AV159" s="135">
        <f t="shared" ref="AV159:AV162" si="759">+AB159+Z159+X159+V159+T159+R159+P159+N159+L159+J159+AD159+AF159+AH159+AJ159+AL159+AN159+AP159+AR159+AT159</f>
        <v>22</v>
      </c>
      <c r="AW159" s="204">
        <f t="shared" si="721"/>
        <v>20503969.199999999</v>
      </c>
      <c r="AZ159" s="188"/>
      <c r="BI159" s="79"/>
    </row>
    <row r="160" spans="1:61" s="20" customFormat="1" ht="24.9" customHeight="1" x14ac:dyDescent="0.3">
      <c r="A160" s="178">
        <f t="shared" si="720"/>
        <v>74</v>
      </c>
      <c r="B160" s="178">
        <f t="shared" si="519"/>
        <v>127</v>
      </c>
      <c r="C160" s="190" t="s">
        <v>344</v>
      </c>
      <c r="D160" s="329" t="s">
        <v>347</v>
      </c>
      <c r="E160" s="330"/>
      <c r="F160" s="179" t="s">
        <v>54</v>
      </c>
      <c r="G160" s="54"/>
      <c r="H160" s="55">
        <f>400341*1.3</f>
        <v>520443.30000000005</v>
      </c>
      <c r="I160" s="55">
        <f t="shared" si="741"/>
        <v>0</v>
      </c>
      <c r="J160" s="158">
        <v>0</v>
      </c>
      <c r="K160" s="159">
        <f t="shared" si="742"/>
        <v>0</v>
      </c>
      <c r="L160" s="158">
        <v>0</v>
      </c>
      <c r="M160" s="159">
        <f t="shared" si="743"/>
        <v>0</v>
      </c>
      <c r="N160" s="158">
        <v>6</v>
      </c>
      <c r="O160" s="159">
        <f t="shared" si="744"/>
        <v>3122659.8000000003</v>
      </c>
      <c r="P160" s="158">
        <v>0</v>
      </c>
      <c r="Q160" s="159">
        <f t="shared" si="745"/>
        <v>0</v>
      </c>
      <c r="R160" s="158">
        <v>0</v>
      </c>
      <c r="S160" s="159">
        <f t="shared" si="746"/>
        <v>0</v>
      </c>
      <c r="T160" s="158">
        <v>0</v>
      </c>
      <c r="U160" s="159">
        <f t="shared" si="747"/>
        <v>0</v>
      </c>
      <c r="V160" s="158">
        <v>0</v>
      </c>
      <c r="W160" s="159">
        <f t="shared" si="748"/>
        <v>0</v>
      </c>
      <c r="X160" s="158">
        <v>0</v>
      </c>
      <c r="Y160" s="159">
        <f t="shared" si="749"/>
        <v>0</v>
      </c>
      <c r="Z160" s="158">
        <v>0</v>
      </c>
      <c r="AA160" s="159">
        <f t="shared" si="750"/>
        <v>0</v>
      </c>
      <c r="AB160" s="158">
        <v>0</v>
      </c>
      <c r="AC160" s="159">
        <f t="shared" si="751"/>
        <v>0</v>
      </c>
      <c r="AD160" s="158">
        <v>0</v>
      </c>
      <c r="AE160" s="159">
        <f t="shared" si="752"/>
        <v>0</v>
      </c>
      <c r="AF160" s="158"/>
      <c r="AG160" s="159" t="str">
        <f t="shared" si="753"/>
        <v/>
      </c>
      <c r="AH160" s="158"/>
      <c r="AI160" s="159" t="str">
        <f t="shared" si="754"/>
        <v/>
      </c>
      <c r="AJ160" s="158"/>
      <c r="AK160" s="159" t="str">
        <f t="shared" si="755"/>
        <v/>
      </c>
      <c r="AL160" s="158">
        <v>13</v>
      </c>
      <c r="AM160" s="159">
        <f t="shared" si="756"/>
        <v>6765762.9000000004</v>
      </c>
      <c r="AN160" s="158"/>
      <c r="AO160" s="159"/>
      <c r="AP160" s="158"/>
      <c r="AQ160" s="159"/>
      <c r="AR160" s="158">
        <v>0</v>
      </c>
      <c r="AS160" s="159">
        <f t="shared" si="757"/>
        <v>0</v>
      </c>
      <c r="AT160" s="158">
        <v>0</v>
      </c>
      <c r="AU160" s="159">
        <f t="shared" si="758"/>
        <v>0</v>
      </c>
      <c r="AV160" s="135">
        <f t="shared" si="759"/>
        <v>19</v>
      </c>
      <c r="AW160" s="204">
        <f t="shared" si="721"/>
        <v>9888422.7000000011</v>
      </c>
      <c r="AZ160" s="188"/>
      <c r="BI160" s="79"/>
    </row>
    <row r="161" spans="1:61" s="20" customFormat="1" ht="24.9" customHeight="1" x14ac:dyDescent="0.3">
      <c r="A161" s="178">
        <f t="shared" si="720"/>
        <v>75</v>
      </c>
      <c r="B161" s="178">
        <f t="shared" si="519"/>
        <v>128</v>
      </c>
      <c r="C161" s="190" t="s">
        <v>345</v>
      </c>
      <c r="D161" s="329" t="s">
        <v>348</v>
      </c>
      <c r="E161" s="330"/>
      <c r="F161" s="179" t="s">
        <v>54</v>
      </c>
      <c r="G161" s="54"/>
      <c r="H161" s="55">
        <f>328597*1.3</f>
        <v>427176.10000000003</v>
      </c>
      <c r="I161" s="55">
        <f t="shared" si="741"/>
        <v>0</v>
      </c>
      <c r="J161" s="158">
        <v>0</v>
      </c>
      <c r="K161" s="159">
        <f t="shared" si="742"/>
        <v>0</v>
      </c>
      <c r="L161" s="158">
        <v>0</v>
      </c>
      <c r="M161" s="159">
        <f t="shared" si="743"/>
        <v>0</v>
      </c>
      <c r="N161" s="158">
        <v>0</v>
      </c>
      <c r="O161" s="159">
        <f t="shared" si="744"/>
        <v>0</v>
      </c>
      <c r="P161" s="158">
        <v>0</v>
      </c>
      <c r="Q161" s="159">
        <f t="shared" si="745"/>
        <v>0</v>
      </c>
      <c r="R161" s="158">
        <v>0</v>
      </c>
      <c r="S161" s="159">
        <f t="shared" si="746"/>
        <v>0</v>
      </c>
      <c r="T161" s="158">
        <v>0</v>
      </c>
      <c r="U161" s="159">
        <f t="shared" si="747"/>
        <v>0</v>
      </c>
      <c r="V161" s="158">
        <v>0</v>
      </c>
      <c r="W161" s="159">
        <f t="shared" si="748"/>
        <v>0</v>
      </c>
      <c r="X161" s="158">
        <v>0</v>
      </c>
      <c r="Y161" s="159">
        <f t="shared" si="749"/>
        <v>0</v>
      </c>
      <c r="Z161" s="158">
        <v>0</v>
      </c>
      <c r="AA161" s="159">
        <f t="shared" si="750"/>
        <v>0</v>
      </c>
      <c r="AB161" s="158">
        <v>16</v>
      </c>
      <c r="AC161" s="159">
        <f t="shared" si="751"/>
        <v>6834817.6000000006</v>
      </c>
      <c r="AD161" s="158">
        <v>24</v>
      </c>
      <c r="AE161" s="159">
        <f t="shared" si="752"/>
        <v>10252226.4</v>
      </c>
      <c r="AF161" s="158"/>
      <c r="AG161" s="159" t="str">
        <f t="shared" si="753"/>
        <v/>
      </c>
      <c r="AH161" s="158"/>
      <c r="AI161" s="159" t="str">
        <f t="shared" si="754"/>
        <v/>
      </c>
      <c r="AJ161" s="158"/>
      <c r="AK161" s="159" t="str">
        <f t="shared" si="755"/>
        <v/>
      </c>
      <c r="AL161" s="158">
        <v>0</v>
      </c>
      <c r="AM161" s="159">
        <f t="shared" si="756"/>
        <v>0</v>
      </c>
      <c r="AN161" s="158"/>
      <c r="AO161" s="159"/>
      <c r="AP161" s="158"/>
      <c r="AQ161" s="159"/>
      <c r="AR161" s="158">
        <v>0</v>
      </c>
      <c r="AS161" s="159">
        <f t="shared" si="757"/>
        <v>0</v>
      </c>
      <c r="AT161" s="158">
        <v>0</v>
      </c>
      <c r="AU161" s="159">
        <f t="shared" si="758"/>
        <v>0</v>
      </c>
      <c r="AV161" s="135">
        <f t="shared" si="759"/>
        <v>40</v>
      </c>
      <c r="AW161" s="204">
        <f t="shared" si="721"/>
        <v>17087044</v>
      </c>
      <c r="AZ161" s="188"/>
      <c r="BI161" s="79"/>
    </row>
    <row r="162" spans="1:61" s="20" customFormat="1" ht="24.9" customHeight="1" x14ac:dyDescent="0.3">
      <c r="A162" s="178">
        <f t="shared" si="720"/>
        <v>76</v>
      </c>
      <c r="B162" s="178">
        <f t="shared" si="519"/>
        <v>129</v>
      </c>
      <c r="C162" s="190" t="s">
        <v>346</v>
      </c>
      <c r="D162" s="329" t="s">
        <v>349</v>
      </c>
      <c r="E162" s="330"/>
      <c r="F162" s="179" t="s">
        <v>54</v>
      </c>
      <c r="G162" s="54"/>
      <c r="H162" s="55">
        <f>479334*1.3</f>
        <v>623134.20000000007</v>
      </c>
      <c r="I162" s="55">
        <f t="shared" si="741"/>
        <v>0</v>
      </c>
      <c r="J162" s="158">
        <v>0</v>
      </c>
      <c r="K162" s="159">
        <f t="shared" si="742"/>
        <v>0</v>
      </c>
      <c r="L162" s="158">
        <v>0</v>
      </c>
      <c r="M162" s="159">
        <f t="shared" si="743"/>
        <v>0</v>
      </c>
      <c r="N162" s="158">
        <v>0</v>
      </c>
      <c r="O162" s="159">
        <f t="shared" si="744"/>
        <v>0</v>
      </c>
      <c r="P162" s="158">
        <v>0</v>
      </c>
      <c r="Q162" s="159">
        <f t="shared" si="745"/>
        <v>0</v>
      </c>
      <c r="R162" s="158">
        <v>0</v>
      </c>
      <c r="S162" s="159">
        <f t="shared" si="746"/>
        <v>0</v>
      </c>
      <c r="T162" s="158">
        <v>0</v>
      </c>
      <c r="U162" s="159">
        <f t="shared" si="747"/>
        <v>0</v>
      </c>
      <c r="V162" s="158">
        <v>0</v>
      </c>
      <c r="W162" s="159">
        <f t="shared" si="748"/>
        <v>0</v>
      </c>
      <c r="X162" s="158">
        <v>0</v>
      </c>
      <c r="Y162" s="159">
        <f t="shared" si="749"/>
        <v>0</v>
      </c>
      <c r="Z162" s="158">
        <v>0</v>
      </c>
      <c r="AA162" s="159">
        <f t="shared" si="750"/>
        <v>0</v>
      </c>
      <c r="AB162" s="158">
        <v>0</v>
      </c>
      <c r="AC162" s="159">
        <f t="shared" si="751"/>
        <v>0</v>
      </c>
      <c r="AD162" s="158">
        <v>0</v>
      </c>
      <c r="AE162" s="159">
        <f t="shared" si="752"/>
        <v>0</v>
      </c>
      <c r="AF162" s="158"/>
      <c r="AG162" s="159" t="str">
        <f t="shared" si="753"/>
        <v/>
      </c>
      <c r="AH162" s="158"/>
      <c r="AI162" s="159" t="str">
        <f t="shared" si="754"/>
        <v/>
      </c>
      <c r="AJ162" s="158"/>
      <c r="AK162" s="159" t="str">
        <f t="shared" si="755"/>
        <v/>
      </c>
      <c r="AL162" s="158">
        <v>0</v>
      </c>
      <c r="AM162" s="159">
        <f t="shared" si="756"/>
        <v>0</v>
      </c>
      <c r="AN162" s="158"/>
      <c r="AO162" s="159"/>
      <c r="AP162" s="158"/>
      <c r="AQ162" s="159"/>
      <c r="AR162" s="158">
        <v>0</v>
      </c>
      <c r="AS162" s="159">
        <f t="shared" si="757"/>
        <v>0</v>
      </c>
      <c r="AT162" s="158">
        <v>0</v>
      </c>
      <c r="AU162" s="159">
        <f t="shared" si="758"/>
        <v>0</v>
      </c>
      <c r="AV162" s="135">
        <f t="shared" si="759"/>
        <v>0</v>
      </c>
      <c r="AW162" s="204">
        <f t="shared" si="721"/>
        <v>0</v>
      </c>
      <c r="AZ162" s="188"/>
      <c r="BI162" s="79"/>
    </row>
    <row r="163" spans="1:61" s="20" customFormat="1" ht="49.5" customHeight="1" x14ac:dyDescent="0.3">
      <c r="A163" s="178">
        <f t="shared" si="720"/>
        <v>77</v>
      </c>
      <c r="B163" s="178">
        <f t="shared" si="519"/>
        <v>130</v>
      </c>
      <c r="C163" s="190" t="s">
        <v>350</v>
      </c>
      <c r="D163" s="329" t="s">
        <v>369</v>
      </c>
      <c r="E163" s="330"/>
      <c r="F163" s="179" t="s">
        <v>54</v>
      </c>
      <c r="G163" s="54"/>
      <c r="H163" s="225">
        <v>2941680</v>
      </c>
      <c r="I163" s="55">
        <f t="shared" ref="I163" si="760">+ROUND(H163*G163,0)</f>
        <v>0</v>
      </c>
      <c r="J163" s="158">
        <v>1</v>
      </c>
      <c r="K163" s="159">
        <f t="shared" ref="K163" si="761">+IF(J163="","",+J163*$H163)</f>
        <v>2941680</v>
      </c>
      <c r="L163" s="158">
        <v>1</v>
      </c>
      <c r="M163" s="159">
        <f t="shared" ref="M163" si="762">+IF(L163="","",+L163*$H163)</f>
        <v>2941680</v>
      </c>
      <c r="N163" s="158">
        <v>0</v>
      </c>
      <c r="O163" s="159">
        <f t="shared" ref="O163" si="763">+IF(N163="","",+N163*$H163)</f>
        <v>0</v>
      </c>
      <c r="P163" s="158">
        <v>0</v>
      </c>
      <c r="Q163" s="159">
        <f t="shared" ref="Q163" si="764">+IF(P163="","",+P163*$H163)</f>
        <v>0</v>
      </c>
      <c r="R163" s="158">
        <v>0</v>
      </c>
      <c r="S163" s="159">
        <f t="shared" ref="S163" si="765">+IF(R163="","",+R163*$H163)</f>
        <v>0</v>
      </c>
      <c r="T163" s="158">
        <v>0</v>
      </c>
      <c r="U163" s="159">
        <f t="shared" ref="U163" si="766">+IF(T163="","",+T163*$H163)</f>
        <v>0</v>
      </c>
      <c r="V163" s="158">
        <v>1</v>
      </c>
      <c r="W163" s="159">
        <f t="shared" ref="W163" si="767">+IF(V163="","",+V163*$H163)</f>
        <v>2941680</v>
      </c>
      <c r="X163" s="158">
        <v>1</v>
      </c>
      <c r="Y163" s="159">
        <f t="shared" ref="Y163" si="768">+IF(X163="","",+X163*$H163)</f>
        <v>2941680</v>
      </c>
      <c r="Z163" s="158">
        <v>0</v>
      </c>
      <c r="AA163" s="159">
        <f t="shared" ref="AA163" si="769">+IF(Z163="","",+Z163*$H163)</f>
        <v>0</v>
      </c>
      <c r="AB163" s="158">
        <v>1</v>
      </c>
      <c r="AC163" s="159">
        <f t="shared" ref="AC163" si="770">+IF(AB163="","",+AB163*$H163)</f>
        <v>2941680</v>
      </c>
      <c r="AD163" s="158">
        <v>0</v>
      </c>
      <c r="AE163" s="159">
        <f t="shared" ref="AE163" si="771">+IF(AD163="","",+AD163*$H163)</f>
        <v>0</v>
      </c>
      <c r="AF163" s="158"/>
      <c r="AG163" s="159" t="str">
        <f t="shared" ref="AG163" si="772">+IF(AF163="","",+AF163*$H163)</f>
        <v/>
      </c>
      <c r="AH163" s="158"/>
      <c r="AI163" s="159" t="str">
        <f t="shared" ref="AI163" si="773">+IF(AH163="","",+AH163*$H163)</f>
        <v/>
      </c>
      <c r="AJ163" s="158"/>
      <c r="AK163" s="159" t="str">
        <f t="shared" ref="AK163" si="774">+IF(AJ163="","",+AJ163*$H163)</f>
        <v/>
      </c>
      <c r="AL163" s="158">
        <v>1</v>
      </c>
      <c r="AM163" s="159">
        <f t="shared" ref="AM163" si="775">+IF(AL163="","",+AL163*$H163)</f>
        <v>2941680</v>
      </c>
      <c r="AN163" s="158"/>
      <c r="AO163" s="159"/>
      <c r="AP163" s="158"/>
      <c r="AQ163" s="159"/>
      <c r="AR163" s="158">
        <v>0</v>
      </c>
      <c r="AS163" s="159">
        <f t="shared" ref="AS163" si="776">+IF(AR163="","",+AR163*$H163)</f>
        <v>0</v>
      </c>
      <c r="AT163" s="158">
        <v>0</v>
      </c>
      <c r="AU163" s="159">
        <f t="shared" ref="AU163" si="777">+IF(AT163="","",+AT163*$H163)</f>
        <v>0</v>
      </c>
      <c r="AV163" s="135">
        <f t="shared" ref="AV163" si="778">+AB163+Z163+X163+V163+T163+R163+P163+N163+L163+J163+AD163+AF163+AH163+AJ163+AL163+AN163+AP163+AR163+AT163</f>
        <v>6</v>
      </c>
      <c r="AW163" s="204">
        <f t="shared" si="721"/>
        <v>17650080</v>
      </c>
      <c r="AZ163" s="188"/>
      <c r="BI163" s="79"/>
    </row>
    <row r="164" spans="1:61" s="20" customFormat="1" ht="60.75" customHeight="1" x14ac:dyDescent="0.3">
      <c r="A164" s="178">
        <f t="shared" si="720"/>
        <v>78</v>
      </c>
      <c r="B164" s="178">
        <f t="shared" si="519"/>
        <v>131</v>
      </c>
      <c r="C164" s="190" t="s">
        <v>356</v>
      </c>
      <c r="D164" s="329" t="s">
        <v>355</v>
      </c>
      <c r="E164" s="330"/>
      <c r="F164" s="179" t="s">
        <v>48</v>
      </c>
      <c r="G164" s="54"/>
      <c r="H164" s="55">
        <v>80039</v>
      </c>
      <c r="I164" s="55">
        <f t="shared" ref="I164:I168" si="779">+ROUND(H164*G164,0)</f>
        <v>0</v>
      </c>
      <c r="J164" s="158">
        <v>37.800000000000004</v>
      </c>
      <c r="K164" s="159">
        <f t="shared" ref="K164:K168" si="780">+IF(J164="","",+J164*$H164)</f>
        <v>3025474.2</v>
      </c>
      <c r="L164" s="158">
        <v>37.800000000000004</v>
      </c>
      <c r="M164" s="159">
        <f t="shared" ref="M164:M168" si="781">+IF(L164="","",+L164*$H164)</f>
        <v>3025474.2</v>
      </c>
      <c r="N164" s="158">
        <v>40.5</v>
      </c>
      <c r="O164" s="159">
        <f t="shared" ref="O164:O168" si="782">+IF(N164="","",+N164*$H164)</f>
        <v>3241579.5</v>
      </c>
      <c r="P164" s="158">
        <v>40.5</v>
      </c>
      <c r="Q164" s="159">
        <f t="shared" ref="Q164:Q168" si="783">+IF(P164="","",+P164*$H164)</f>
        <v>3241579.5</v>
      </c>
      <c r="R164" s="158">
        <v>40.5</v>
      </c>
      <c r="S164" s="159">
        <f t="shared" ref="S164:S168" si="784">+IF(R164="","",+R164*$H164)</f>
        <v>3241579.5</v>
      </c>
      <c r="T164" s="158">
        <v>40.5</v>
      </c>
      <c r="U164" s="159">
        <f t="shared" ref="U164:U168" si="785">+IF(T164="","",+T164*$H164)</f>
        <v>3241579.5</v>
      </c>
      <c r="V164" s="158">
        <v>31.5</v>
      </c>
      <c r="W164" s="159">
        <f t="shared" ref="W164:W168" si="786">+IF(V164="","",+V164*$H164)</f>
        <v>2521228.5</v>
      </c>
      <c r="X164" s="158">
        <v>31.5</v>
      </c>
      <c r="Y164" s="159">
        <f t="shared" ref="Y164:Y168" si="787">+IF(X164="","",+X164*$H164)</f>
        <v>2521228.5</v>
      </c>
      <c r="Z164" s="158">
        <v>31.5</v>
      </c>
      <c r="AA164" s="159">
        <f t="shared" ref="AA164:AA168" si="788">+IF(Z164="","",+Z164*$H164)</f>
        <v>2521228.5</v>
      </c>
      <c r="AB164" s="158">
        <v>45</v>
      </c>
      <c r="AC164" s="159">
        <f t="shared" ref="AC164:AC168" si="789">+IF(AB164="","",+AB164*$H164)</f>
        <v>3601755</v>
      </c>
      <c r="AD164" s="158">
        <v>48.149999999999991</v>
      </c>
      <c r="AE164" s="159">
        <f t="shared" ref="AE164:AE168" si="790">+IF(AD164="","",+AD164*$H164)</f>
        <v>3853877.8499999992</v>
      </c>
      <c r="AF164" s="158"/>
      <c r="AG164" s="159" t="str">
        <f t="shared" ref="AG164:AG168" si="791">+IF(AF164="","",+AF164*$H164)</f>
        <v/>
      </c>
      <c r="AH164" s="158"/>
      <c r="AI164" s="159" t="str">
        <f t="shared" ref="AI164:AI168" si="792">+IF(AH164="","",+AH164*$H164)</f>
        <v/>
      </c>
      <c r="AJ164" s="158"/>
      <c r="AK164" s="159" t="str">
        <f t="shared" ref="AK164:AK168" si="793">+IF(AJ164="","",+AJ164*$H164)</f>
        <v/>
      </c>
      <c r="AL164" s="158">
        <v>40.5</v>
      </c>
      <c r="AM164" s="159">
        <f t="shared" ref="AM164:AM168" si="794">+IF(AL164="","",+AL164*$H164)</f>
        <v>3241579.5</v>
      </c>
      <c r="AN164" s="158"/>
      <c r="AO164" s="159"/>
      <c r="AP164" s="158"/>
      <c r="AQ164" s="159"/>
      <c r="AR164" s="158">
        <v>27</v>
      </c>
      <c r="AS164" s="159">
        <f t="shared" ref="AS164:AS168" si="795">+IF(AR164="","",+AR164*$H164)</f>
        <v>2161053</v>
      </c>
      <c r="AT164" s="158">
        <v>27</v>
      </c>
      <c r="AU164" s="159">
        <f t="shared" ref="AU164:AU168" si="796">+IF(AT164="","",+AT164*$H164)</f>
        <v>2161053</v>
      </c>
      <c r="AV164" s="135">
        <f t="shared" ref="AV164:AV168" si="797">+AB164+Z164+X164+V164+T164+R164+P164+N164+L164+J164+AD164+AF164+AH164+AJ164+AL164+AN164+AP164+AR164+AT164</f>
        <v>519.75</v>
      </c>
      <c r="AW164" s="204">
        <f t="shared" si="721"/>
        <v>41600270.25</v>
      </c>
      <c r="AZ164" s="188"/>
      <c r="BI164" s="79"/>
    </row>
    <row r="165" spans="1:61" s="20" customFormat="1" ht="24.9" customHeight="1" x14ac:dyDescent="0.3">
      <c r="A165" s="178">
        <f t="shared" si="720"/>
        <v>79</v>
      </c>
      <c r="B165" s="178">
        <f t="shared" si="519"/>
        <v>132</v>
      </c>
      <c r="C165" s="190" t="s">
        <v>357</v>
      </c>
      <c r="D165" s="329" t="s">
        <v>359</v>
      </c>
      <c r="E165" s="330"/>
      <c r="F165" s="179" t="s">
        <v>54</v>
      </c>
      <c r="G165" s="54"/>
      <c r="H165" s="55">
        <v>8682</v>
      </c>
      <c r="I165" s="55">
        <f t="shared" si="779"/>
        <v>0</v>
      </c>
      <c r="J165" s="158">
        <v>75</v>
      </c>
      <c r="K165" s="159">
        <f t="shared" si="780"/>
        <v>651150</v>
      </c>
      <c r="L165" s="158">
        <v>75</v>
      </c>
      <c r="M165" s="159">
        <f t="shared" si="781"/>
        <v>651150</v>
      </c>
      <c r="N165" s="158">
        <v>75</v>
      </c>
      <c r="O165" s="159">
        <f t="shared" si="782"/>
        <v>651150</v>
      </c>
      <c r="P165" s="158">
        <v>75</v>
      </c>
      <c r="Q165" s="159">
        <f t="shared" si="783"/>
        <v>651150</v>
      </c>
      <c r="R165" s="158">
        <v>75</v>
      </c>
      <c r="S165" s="159">
        <f t="shared" si="784"/>
        <v>651150</v>
      </c>
      <c r="T165" s="158">
        <v>75</v>
      </c>
      <c r="U165" s="159">
        <f t="shared" si="785"/>
        <v>651150</v>
      </c>
      <c r="V165" s="158">
        <v>75</v>
      </c>
      <c r="W165" s="159">
        <f t="shared" si="786"/>
        <v>651150</v>
      </c>
      <c r="X165" s="158">
        <v>75</v>
      </c>
      <c r="Y165" s="159">
        <f t="shared" si="787"/>
        <v>651150</v>
      </c>
      <c r="Z165" s="158">
        <v>75</v>
      </c>
      <c r="AA165" s="159">
        <f t="shared" si="788"/>
        <v>651150</v>
      </c>
      <c r="AB165" s="158">
        <v>75</v>
      </c>
      <c r="AC165" s="159">
        <f t="shared" si="789"/>
        <v>651150</v>
      </c>
      <c r="AD165" s="158">
        <v>75</v>
      </c>
      <c r="AE165" s="159">
        <f t="shared" si="790"/>
        <v>651150</v>
      </c>
      <c r="AF165" s="158"/>
      <c r="AG165" s="159" t="str">
        <f t="shared" si="791"/>
        <v/>
      </c>
      <c r="AH165" s="158"/>
      <c r="AI165" s="159" t="str">
        <f t="shared" si="792"/>
        <v/>
      </c>
      <c r="AJ165" s="158"/>
      <c r="AK165" s="159" t="str">
        <f t="shared" si="793"/>
        <v/>
      </c>
      <c r="AL165" s="158">
        <v>75</v>
      </c>
      <c r="AM165" s="159">
        <f t="shared" si="794"/>
        <v>651150</v>
      </c>
      <c r="AN165" s="158"/>
      <c r="AO165" s="159"/>
      <c r="AP165" s="158"/>
      <c r="AQ165" s="159"/>
      <c r="AR165" s="158">
        <v>75</v>
      </c>
      <c r="AS165" s="159">
        <f t="shared" si="795"/>
        <v>651150</v>
      </c>
      <c r="AT165" s="158">
        <v>75</v>
      </c>
      <c r="AU165" s="159">
        <f t="shared" si="796"/>
        <v>651150</v>
      </c>
      <c r="AV165" s="135">
        <f t="shared" si="797"/>
        <v>1050</v>
      </c>
      <c r="AW165" s="204">
        <f t="shared" si="721"/>
        <v>9116100</v>
      </c>
      <c r="AZ165" s="188"/>
      <c r="BI165" s="79"/>
    </row>
    <row r="166" spans="1:61" s="20" customFormat="1" ht="69.75" customHeight="1" x14ac:dyDescent="0.3">
      <c r="A166" s="178">
        <f t="shared" si="720"/>
        <v>80</v>
      </c>
      <c r="B166" s="178">
        <f t="shared" si="519"/>
        <v>133</v>
      </c>
      <c r="C166" s="190" t="s">
        <v>358</v>
      </c>
      <c r="D166" s="329" t="s">
        <v>362</v>
      </c>
      <c r="E166" s="330"/>
      <c r="F166" s="179" t="s">
        <v>54</v>
      </c>
      <c r="G166" s="54"/>
      <c r="H166" s="55">
        <v>34682</v>
      </c>
      <c r="I166" s="55">
        <f t="shared" si="779"/>
        <v>0</v>
      </c>
      <c r="J166" s="158">
        <v>60</v>
      </c>
      <c r="K166" s="159">
        <f t="shared" si="780"/>
        <v>2080920</v>
      </c>
      <c r="L166" s="158">
        <v>60</v>
      </c>
      <c r="M166" s="159">
        <f t="shared" si="781"/>
        <v>2080920</v>
      </c>
      <c r="N166" s="158">
        <v>60</v>
      </c>
      <c r="O166" s="159">
        <f t="shared" si="782"/>
        <v>2080920</v>
      </c>
      <c r="P166" s="158">
        <v>60</v>
      </c>
      <c r="Q166" s="159">
        <f t="shared" si="783"/>
        <v>2080920</v>
      </c>
      <c r="R166" s="158">
        <v>60</v>
      </c>
      <c r="S166" s="159">
        <f t="shared" si="784"/>
        <v>2080920</v>
      </c>
      <c r="T166" s="158">
        <v>60</v>
      </c>
      <c r="U166" s="159">
        <f t="shared" si="785"/>
        <v>2080920</v>
      </c>
      <c r="V166" s="158">
        <v>60</v>
      </c>
      <c r="W166" s="159">
        <f t="shared" si="786"/>
        <v>2080920</v>
      </c>
      <c r="X166" s="158">
        <v>60</v>
      </c>
      <c r="Y166" s="159">
        <f t="shared" si="787"/>
        <v>2080920</v>
      </c>
      <c r="Z166" s="158">
        <v>60</v>
      </c>
      <c r="AA166" s="159">
        <f t="shared" si="788"/>
        <v>2080920</v>
      </c>
      <c r="AB166" s="158">
        <v>60</v>
      </c>
      <c r="AC166" s="159">
        <f t="shared" si="789"/>
        <v>2080920</v>
      </c>
      <c r="AD166" s="158">
        <v>60</v>
      </c>
      <c r="AE166" s="159">
        <f t="shared" si="790"/>
        <v>2080920</v>
      </c>
      <c r="AF166" s="158"/>
      <c r="AG166" s="159" t="str">
        <f t="shared" si="791"/>
        <v/>
      </c>
      <c r="AH166" s="158"/>
      <c r="AI166" s="159" t="str">
        <f t="shared" si="792"/>
        <v/>
      </c>
      <c r="AJ166" s="158"/>
      <c r="AK166" s="159" t="str">
        <f t="shared" si="793"/>
        <v/>
      </c>
      <c r="AL166" s="158">
        <v>60</v>
      </c>
      <c r="AM166" s="159">
        <f t="shared" si="794"/>
        <v>2080920</v>
      </c>
      <c r="AN166" s="158"/>
      <c r="AO166" s="159"/>
      <c r="AP166" s="158"/>
      <c r="AQ166" s="159"/>
      <c r="AR166" s="158">
        <v>60</v>
      </c>
      <c r="AS166" s="159">
        <f t="shared" si="795"/>
        <v>2080920</v>
      </c>
      <c r="AT166" s="158">
        <v>60</v>
      </c>
      <c r="AU166" s="159">
        <f t="shared" si="796"/>
        <v>2080920</v>
      </c>
      <c r="AV166" s="135">
        <f t="shared" si="797"/>
        <v>840</v>
      </c>
      <c r="AW166" s="204">
        <f t="shared" si="721"/>
        <v>29132880</v>
      </c>
      <c r="AZ166" s="188"/>
      <c r="BI166" s="79"/>
    </row>
    <row r="167" spans="1:61" s="20" customFormat="1" ht="24.9" customHeight="1" x14ac:dyDescent="0.3">
      <c r="A167" s="178">
        <f t="shared" si="720"/>
        <v>81</v>
      </c>
      <c r="B167" s="178">
        <f t="shared" si="519"/>
        <v>134</v>
      </c>
      <c r="C167" s="190" t="s">
        <v>360</v>
      </c>
      <c r="D167" s="329" t="s">
        <v>363</v>
      </c>
      <c r="E167" s="330"/>
      <c r="F167" s="179" t="s">
        <v>54</v>
      </c>
      <c r="G167" s="54"/>
      <c r="H167" s="55">
        <v>14032</v>
      </c>
      <c r="I167" s="55">
        <f t="shared" si="779"/>
        <v>0</v>
      </c>
      <c r="J167" s="158">
        <v>30</v>
      </c>
      <c r="K167" s="159">
        <f t="shared" si="780"/>
        <v>420960</v>
      </c>
      <c r="L167" s="158">
        <v>32</v>
      </c>
      <c r="M167" s="159">
        <f t="shared" si="781"/>
        <v>449024</v>
      </c>
      <c r="N167" s="158">
        <v>34</v>
      </c>
      <c r="O167" s="159">
        <f t="shared" si="782"/>
        <v>477088</v>
      </c>
      <c r="P167" s="158">
        <v>32</v>
      </c>
      <c r="Q167" s="159">
        <f t="shared" si="783"/>
        <v>449024</v>
      </c>
      <c r="R167" s="158">
        <v>18</v>
      </c>
      <c r="S167" s="159">
        <f t="shared" si="784"/>
        <v>252576</v>
      </c>
      <c r="T167" s="158">
        <v>18</v>
      </c>
      <c r="U167" s="159">
        <f t="shared" si="785"/>
        <v>252576</v>
      </c>
      <c r="V167" s="158">
        <v>38</v>
      </c>
      <c r="W167" s="159">
        <f t="shared" si="786"/>
        <v>533216</v>
      </c>
      <c r="X167" s="158">
        <v>36</v>
      </c>
      <c r="Y167" s="159">
        <f t="shared" si="787"/>
        <v>505152</v>
      </c>
      <c r="Z167" s="158">
        <v>58</v>
      </c>
      <c r="AA167" s="159">
        <f t="shared" si="788"/>
        <v>813856</v>
      </c>
      <c r="AB167" s="158">
        <v>60</v>
      </c>
      <c r="AC167" s="159">
        <f t="shared" si="789"/>
        <v>841920</v>
      </c>
      <c r="AD167" s="158">
        <v>64</v>
      </c>
      <c r="AE167" s="159">
        <f t="shared" si="790"/>
        <v>898048</v>
      </c>
      <c r="AF167" s="158"/>
      <c r="AG167" s="159" t="str">
        <f t="shared" si="791"/>
        <v/>
      </c>
      <c r="AH167" s="158"/>
      <c r="AI167" s="159" t="str">
        <f t="shared" si="792"/>
        <v/>
      </c>
      <c r="AJ167" s="158"/>
      <c r="AK167" s="159" t="str">
        <f t="shared" si="793"/>
        <v/>
      </c>
      <c r="AL167" s="158">
        <v>44</v>
      </c>
      <c r="AM167" s="159">
        <f t="shared" si="794"/>
        <v>617408</v>
      </c>
      <c r="AN167" s="158"/>
      <c r="AO167" s="159"/>
      <c r="AP167" s="158"/>
      <c r="AQ167" s="159"/>
      <c r="AR167" s="158">
        <v>38</v>
      </c>
      <c r="AS167" s="159">
        <f t="shared" si="795"/>
        <v>533216</v>
      </c>
      <c r="AT167" s="158">
        <v>34</v>
      </c>
      <c r="AU167" s="159">
        <f t="shared" si="796"/>
        <v>477088</v>
      </c>
      <c r="AV167" s="135">
        <f t="shared" si="797"/>
        <v>536</v>
      </c>
      <c r="AW167" s="204">
        <f t="shared" si="721"/>
        <v>7521152</v>
      </c>
      <c r="AZ167" s="188"/>
      <c r="BI167" s="79"/>
    </row>
    <row r="168" spans="1:61" s="20" customFormat="1" ht="42.75" customHeight="1" x14ac:dyDescent="0.3">
      <c r="A168" s="178">
        <f t="shared" si="720"/>
        <v>82</v>
      </c>
      <c r="B168" s="178">
        <f t="shared" si="519"/>
        <v>135</v>
      </c>
      <c r="C168" s="190" t="s">
        <v>361</v>
      </c>
      <c r="D168" s="329" t="s">
        <v>364</v>
      </c>
      <c r="E168" s="330"/>
      <c r="F168" s="179" t="s">
        <v>48</v>
      </c>
      <c r="G168" s="54"/>
      <c r="H168" s="55">
        <v>176429</v>
      </c>
      <c r="I168" s="55">
        <f t="shared" si="779"/>
        <v>0</v>
      </c>
      <c r="J168" s="158">
        <v>7.5600000000000005</v>
      </c>
      <c r="K168" s="159">
        <f t="shared" si="780"/>
        <v>1333803.24</v>
      </c>
      <c r="L168" s="158">
        <v>7.5600000000000005</v>
      </c>
      <c r="M168" s="159">
        <f t="shared" si="781"/>
        <v>1333803.24</v>
      </c>
      <c r="N168" s="158">
        <v>5.3999999999999995</v>
      </c>
      <c r="O168" s="159">
        <f t="shared" si="782"/>
        <v>952716.59999999986</v>
      </c>
      <c r="P168" s="158">
        <v>5.3999999999999995</v>
      </c>
      <c r="Q168" s="159">
        <f t="shared" si="783"/>
        <v>952716.59999999986</v>
      </c>
      <c r="R168" s="158">
        <v>5.3999999999999995</v>
      </c>
      <c r="S168" s="159">
        <f t="shared" si="784"/>
        <v>952716.59999999986</v>
      </c>
      <c r="T168" s="158">
        <v>5.3999999999999995</v>
      </c>
      <c r="U168" s="159">
        <f t="shared" si="785"/>
        <v>952716.59999999986</v>
      </c>
      <c r="V168" s="158">
        <v>4.2</v>
      </c>
      <c r="W168" s="159">
        <f t="shared" si="786"/>
        <v>741001.8</v>
      </c>
      <c r="X168" s="158">
        <v>4.2</v>
      </c>
      <c r="Y168" s="159">
        <f t="shared" si="787"/>
        <v>741001.8</v>
      </c>
      <c r="Z168" s="158">
        <v>4.2</v>
      </c>
      <c r="AA168" s="159">
        <f t="shared" si="788"/>
        <v>741001.8</v>
      </c>
      <c r="AB168" s="158">
        <v>6</v>
      </c>
      <c r="AC168" s="159">
        <f t="shared" si="789"/>
        <v>1058574</v>
      </c>
      <c r="AD168" s="158">
        <v>6.419999999999999</v>
      </c>
      <c r="AE168" s="159">
        <f t="shared" si="790"/>
        <v>1132674.18</v>
      </c>
      <c r="AF168" s="158"/>
      <c r="AG168" s="159" t="str">
        <f t="shared" si="791"/>
        <v/>
      </c>
      <c r="AH168" s="158"/>
      <c r="AI168" s="159" t="str">
        <f t="shared" si="792"/>
        <v/>
      </c>
      <c r="AJ168" s="158"/>
      <c r="AK168" s="159" t="str">
        <f t="shared" si="793"/>
        <v/>
      </c>
      <c r="AL168" s="158">
        <v>8.1</v>
      </c>
      <c r="AM168" s="159">
        <f t="shared" si="794"/>
        <v>1429074.9</v>
      </c>
      <c r="AN168" s="158"/>
      <c r="AO168" s="159"/>
      <c r="AP168" s="158"/>
      <c r="AQ168" s="159"/>
      <c r="AR168" s="158">
        <v>3.5999999999999996</v>
      </c>
      <c r="AS168" s="159">
        <f t="shared" si="795"/>
        <v>635144.39999999991</v>
      </c>
      <c r="AT168" s="158">
        <v>3.5999999999999996</v>
      </c>
      <c r="AU168" s="159">
        <f t="shared" si="796"/>
        <v>635144.39999999991</v>
      </c>
      <c r="AV168" s="135">
        <f t="shared" si="797"/>
        <v>77.039999999999992</v>
      </c>
      <c r="AW168" s="204">
        <f t="shared" si="721"/>
        <v>13592090.16</v>
      </c>
      <c r="AZ168" s="188"/>
      <c r="BI168" s="79"/>
    </row>
    <row r="169" spans="1:61" s="20" customFormat="1" ht="32.25" customHeight="1" x14ac:dyDescent="0.3">
      <c r="A169" s="178">
        <f t="shared" si="720"/>
        <v>83</v>
      </c>
      <c r="B169" s="178">
        <f t="shared" si="519"/>
        <v>136</v>
      </c>
      <c r="C169" s="190" t="s">
        <v>365</v>
      </c>
      <c r="D169" s="329" t="s">
        <v>367</v>
      </c>
      <c r="E169" s="330"/>
      <c r="F169" s="179" t="s">
        <v>54</v>
      </c>
      <c r="G169" s="54"/>
      <c r="H169" s="55">
        <v>436363</v>
      </c>
      <c r="I169" s="55">
        <f t="shared" ref="I169:I170" si="798">+ROUND(H169*G169,0)</f>
        <v>0</v>
      </c>
      <c r="J169" s="158">
        <v>0</v>
      </c>
      <c r="K169" s="159">
        <f t="shared" ref="K169:K170" si="799">+IF(J169="","",+J169*$H169)</f>
        <v>0</v>
      </c>
      <c r="L169" s="158">
        <v>0</v>
      </c>
      <c r="M169" s="159">
        <f t="shared" ref="M169:M170" si="800">+IF(L169="","",+L169*$H169)</f>
        <v>0</v>
      </c>
      <c r="N169" s="158">
        <v>9</v>
      </c>
      <c r="O169" s="159">
        <f t="shared" ref="O169:O170" si="801">+IF(N169="","",+N169*$H169)</f>
        <v>3927267</v>
      </c>
      <c r="P169" s="158">
        <v>9</v>
      </c>
      <c r="Q169" s="159">
        <f t="shared" ref="Q169:Q170" si="802">+IF(P169="","",+P169*$H169)</f>
        <v>3927267</v>
      </c>
      <c r="R169" s="158">
        <v>9</v>
      </c>
      <c r="S169" s="159">
        <f t="shared" ref="S169:S170" si="803">+IF(R169="","",+R169*$H169)</f>
        <v>3927267</v>
      </c>
      <c r="T169" s="158">
        <v>9</v>
      </c>
      <c r="U169" s="159">
        <f t="shared" ref="U169:U170" si="804">+IF(T169="","",+T169*$H169)</f>
        <v>3927267</v>
      </c>
      <c r="V169" s="158">
        <v>0</v>
      </c>
      <c r="W169" s="159">
        <f t="shared" ref="W169:W170" si="805">+IF(V169="","",+V169*$H169)</f>
        <v>0</v>
      </c>
      <c r="X169" s="158">
        <v>0</v>
      </c>
      <c r="Y169" s="159">
        <f t="shared" ref="Y169:Y170" si="806">+IF(X169="","",+X169*$H169)</f>
        <v>0</v>
      </c>
      <c r="Z169" s="158">
        <v>0</v>
      </c>
      <c r="AA169" s="159">
        <f t="shared" ref="AA169:AA170" si="807">+IF(Z169="","",+Z169*$H169)</f>
        <v>0</v>
      </c>
      <c r="AB169" s="158">
        <v>0</v>
      </c>
      <c r="AC169" s="159">
        <f t="shared" ref="AC169:AC170" si="808">+IF(AB169="","",+AB169*$H169)</f>
        <v>0</v>
      </c>
      <c r="AD169" s="158">
        <v>0</v>
      </c>
      <c r="AE169" s="159">
        <f t="shared" ref="AE169:AE170" si="809">+IF(AD169="","",+AD169*$H169)</f>
        <v>0</v>
      </c>
      <c r="AF169" s="158"/>
      <c r="AG169" s="159" t="str">
        <f t="shared" ref="AG169:AG170" si="810">+IF(AF169="","",+AF169*$H169)</f>
        <v/>
      </c>
      <c r="AH169" s="158"/>
      <c r="AI169" s="159" t="str">
        <f t="shared" ref="AI169:AI170" si="811">+IF(AH169="","",+AH169*$H169)</f>
        <v/>
      </c>
      <c r="AJ169" s="158"/>
      <c r="AK169" s="159" t="str">
        <f t="shared" ref="AK169:AK170" si="812">+IF(AJ169="","",+AJ169*$H169)</f>
        <v/>
      </c>
      <c r="AL169" s="158">
        <v>0</v>
      </c>
      <c r="AM169" s="159">
        <f t="shared" ref="AM169:AM170" si="813">+IF(AL169="","",+AL169*$H169)</f>
        <v>0</v>
      </c>
      <c r="AN169" s="158"/>
      <c r="AO169" s="159"/>
      <c r="AP169" s="158"/>
      <c r="AQ169" s="159"/>
      <c r="AR169" s="158">
        <v>0</v>
      </c>
      <c r="AS169" s="159">
        <f t="shared" ref="AS169:AS170" si="814">+IF(AR169="","",+AR169*$H169)</f>
        <v>0</v>
      </c>
      <c r="AT169" s="158">
        <v>0</v>
      </c>
      <c r="AU169" s="159">
        <f t="shared" ref="AU169:AU170" si="815">+IF(AT169="","",+AT169*$H169)</f>
        <v>0</v>
      </c>
      <c r="AV169" s="135">
        <f t="shared" ref="AV169:AV170" si="816">+AB169+Z169+X169+V169+T169+R169+P169+N169+L169+J169+AD169+AF169+AH169+AJ169+AL169+AN169+AP169+AR169+AT169</f>
        <v>36</v>
      </c>
      <c r="AW169" s="204">
        <f t="shared" si="721"/>
        <v>15709068</v>
      </c>
      <c r="AZ169" s="188"/>
      <c r="BI169" s="79"/>
    </row>
    <row r="170" spans="1:61" s="20" customFormat="1" ht="49.5" customHeight="1" x14ac:dyDescent="0.3">
      <c r="A170" s="178">
        <f t="shared" si="720"/>
        <v>84</v>
      </c>
      <c r="B170" s="178">
        <f t="shared" si="519"/>
        <v>137</v>
      </c>
      <c r="C170" s="190" t="s">
        <v>366</v>
      </c>
      <c r="D170" s="329" t="s">
        <v>370</v>
      </c>
      <c r="E170" s="330"/>
      <c r="F170" s="179" t="s">
        <v>54</v>
      </c>
      <c r="G170" s="54"/>
      <c r="H170" s="55">
        <v>709090</v>
      </c>
      <c r="I170" s="55">
        <f t="shared" si="798"/>
        <v>0</v>
      </c>
      <c r="J170" s="158">
        <v>0</v>
      </c>
      <c r="K170" s="159">
        <f t="shared" si="799"/>
        <v>0</v>
      </c>
      <c r="L170" s="158">
        <v>0</v>
      </c>
      <c r="M170" s="159">
        <f t="shared" si="800"/>
        <v>0</v>
      </c>
      <c r="N170" s="158">
        <v>2</v>
      </c>
      <c r="O170" s="159">
        <f t="shared" si="801"/>
        <v>1418180</v>
      </c>
      <c r="P170" s="158">
        <v>2</v>
      </c>
      <c r="Q170" s="159">
        <f t="shared" si="802"/>
        <v>1418180</v>
      </c>
      <c r="R170" s="158">
        <v>2</v>
      </c>
      <c r="S170" s="159">
        <f t="shared" si="803"/>
        <v>1418180</v>
      </c>
      <c r="T170" s="158">
        <v>2</v>
      </c>
      <c r="U170" s="159">
        <f t="shared" si="804"/>
        <v>1418180</v>
      </c>
      <c r="V170" s="158">
        <v>0</v>
      </c>
      <c r="W170" s="159">
        <f t="shared" si="805"/>
        <v>0</v>
      </c>
      <c r="X170" s="158">
        <v>0</v>
      </c>
      <c r="Y170" s="159">
        <f t="shared" si="806"/>
        <v>0</v>
      </c>
      <c r="Z170" s="158">
        <v>0</v>
      </c>
      <c r="AA170" s="159">
        <f t="shared" si="807"/>
        <v>0</v>
      </c>
      <c r="AB170" s="158">
        <v>0</v>
      </c>
      <c r="AC170" s="159">
        <f t="shared" si="808"/>
        <v>0</v>
      </c>
      <c r="AD170" s="158">
        <v>0</v>
      </c>
      <c r="AE170" s="159">
        <f t="shared" si="809"/>
        <v>0</v>
      </c>
      <c r="AF170" s="158"/>
      <c r="AG170" s="159" t="str">
        <f t="shared" si="810"/>
        <v/>
      </c>
      <c r="AH170" s="158"/>
      <c r="AI170" s="159" t="str">
        <f t="shared" si="811"/>
        <v/>
      </c>
      <c r="AJ170" s="158"/>
      <c r="AK170" s="159" t="str">
        <f t="shared" si="812"/>
        <v/>
      </c>
      <c r="AL170" s="158">
        <v>0</v>
      </c>
      <c r="AM170" s="159">
        <f t="shared" si="813"/>
        <v>0</v>
      </c>
      <c r="AN170" s="158"/>
      <c r="AO170" s="159"/>
      <c r="AP170" s="158"/>
      <c r="AQ170" s="159"/>
      <c r="AR170" s="158">
        <v>0</v>
      </c>
      <c r="AS170" s="159">
        <f t="shared" si="814"/>
        <v>0</v>
      </c>
      <c r="AT170" s="158">
        <v>0</v>
      </c>
      <c r="AU170" s="159">
        <f t="shared" si="815"/>
        <v>0</v>
      </c>
      <c r="AV170" s="135">
        <f t="shared" si="816"/>
        <v>8</v>
      </c>
      <c r="AW170" s="204">
        <f t="shared" si="721"/>
        <v>5672720</v>
      </c>
      <c r="AZ170" s="188"/>
      <c r="BI170" s="79"/>
    </row>
    <row r="171" spans="1:61" s="20" customFormat="1" ht="39.9" customHeight="1" x14ac:dyDescent="0.3">
      <c r="A171" s="192"/>
      <c r="B171" s="178"/>
      <c r="C171" s="190"/>
      <c r="D171" s="227"/>
      <c r="E171" s="228"/>
      <c r="F171" s="179"/>
      <c r="G171" s="54"/>
      <c r="H171" s="55"/>
      <c r="I171" s="55"/>
      <c r="J171" s="135"/>
      <c r="K171" s="204"/>
      <c r="L171" s="95"/>
      <c r="M171" s="204"/>
      <c r="N171" s="95"/>
      <c r="O171" s="204"/>
      <c r="P171" s="95"/>
      <c r="Q171" s="204"/>
      <c r="R171" s="95"/>
      <c r="S171" s="204"/>
      <c r="T171" s="95"/>
      <c r="U171" s="204"/>
      <c r="V171" s="95"/>
      <c r="W171" s="204"/>
      <c r="X171" s="95"/>
      <c r="Y171" s="204"/>
      <c r="Z171" s="95"/>
      <c r="AA171" s="204"/>
      <c r="AB171" s="95"/>
      <c r="AC171" s="204"/>
      <c r="AD171" s="95"/>
      <c r="AE171" s="204"/>
      <c r="AF171" s="95"/>
      <c r="AG171" s="204"/>
      <c r="AH171" s="95"/>
      <c r="AI171" s="204"/>
      <c r="AJ171" s="95"/>
      <c r="AK171" s="204"/>
      <c r="AL171" s="95"/>
      <c r="AM171" s="204"/>
      <c r="AN171" s="95"/>
      <c r="AO171" s="204"/>
      <c r="AP171" s="95"/>
      <c r="AQ171" s="204"/>
      <c r="AR171" s="95"/>
      <c r="AS171" s="204"/>
      <c r="AT171" s="95"/>
      <c r="AU171" s="204"/>
      <c r="AV171" s="135"/>
      <c r="AW171" s="204"/>
      <c r="AZ171" s="188"/>
      <c r="BI171" s="79"/>
    </row>
    <row r="172" spans="1:61" s="20" customFormat="1" ht="39.9" customHeight="1" x14ac:dyDescent="0.3">
      <c r="A172" s="192"/>
      <c r="B172" s="178"/>
      <c r="C172" s="190"/>
      <c r="D172" s="201"/>
      <c r="E172" s="202"/>
      <c r="F172" s="179"/>
      <c r="G172" s="54"/>
      <c r="H172" s="55"/>
      <c r="I172" s="55"/>
      <c r="J172" s="135"/>
      <c r="K172" s="204"/>
      <c r="L172" s="95"/>
      <c r="M172" s="204"/>
      <c r="N172" s="95"/>
      <c r="O172" s="204"/>
      <c r="P172" s="95"/>
      <c r="Q172" s="204"/>
      <c r="R172" s="95"/>
      <c r="S172" s="204"/>
      <c r="T172" s="95"/>
      <c r="U172" s="204"/>
      <c r="V172" s="95"/>
      <c r="W172" s="204"/>
      <c r="X172" s="95"/>
      <c r="Y172" s="204"/>
      <c r="Z172" s="95"/>
      <c r="AA172" s="204"/>
      <c r="AB172" s="95"/>
      <c r="AC172" s="204"/>
      <c r="AD172" s="95"/>
      <c r="AE172" s="204"/>
      <c r="AF172" s="95"/>
      <c r="AG172" s="204"/>
      <c r="AH172" s="95"/>
      <c r="AI172" s="204"/>
      <c r="AJ172" s="95"/>
      <c r="AK172" s="204"/>
      <c r="AL172" s="95"/>
      <c r="AM172" s="204"/>
      <c r="AN172" s="95"/>
      <c r="AO172" s="204"/>
      <c r="AP172" s="95"/>
      <c r="AQ172" s="204"/>
      <c r="AR172" s="95"/>
      <c r="AS172" s="204"/>
      <c r="AT172" s="95"/>
      <c r="AU172" s="204"/>
      <c r="AV172" s="135"/>
      <c r="AW172" s="204"/>
      <c r="AZ172" s="188"/>
      <c r="BI172" s="79"/>
    </row>
    <row r="173" spans="1:61" s="20" customFormat="1" ht="39.9" customHeight="1" x14ac:dyDescent="0.3">
      <c r="A173" s="192"/>
      <c r="B173" s="178"/>
      <c r="C173" s="190"/>
      <c r="D173" s="201"/>
      <c r="E173" s="202"/>
      <c r="F173" s="179"/>
      <c r="G173" s="54"/>
      <c r="H173" s="55"/>
      <c r="I173" s="55"/>
      <c r="J173" s="135"/>
      <c r="K173" s="204"/>
      <c r="L173" s="95"/>
      <c r="M173" s="204"/>
      <c r="N173" s="95"/>
      <c r="O173" s="204"/>
      <c r="P173" s="95"/>
      <c r="Q173" s="204"/>
      <c r="R173" s="95"/>
      <c r="S173" s="204"/>
      <c r="T173" s="95"/>
      <c r="U173" s="204"/>
      <c r="V173" s="95"/>
      <c r="W173" s="204"/>
      <c r="X173" s="95"/>
      <c r="Y173" s="204"/>
      <c r="Z173" s="95"/>
      <c r="AA173" s="204"/>
      <c r="AB173" s="95"/>
      <c r="AC173" s="204"/>
      <c r="AD173" s="95"/>
      <c r="AE173" s="204"/>
      <c r="AF173" s="95"/>
      <c r="AG173" s="204"/>
      <c r="AH173" s="95"/>
      <c r="AI173" s="204"/>
      <c r="AJ173" s="95"/>
      <c r="AK173" s="204"/>
      <c r="AL173" s="95"/>
      <c r="AM173" s="204"/>
      <c r="AN173" s="95"/>
      <c r="AO173" s="204"/>
      <c r="AP173" s="95"/>
      <c r="AQ173" s="204"/>
      <c r="AR173" s="95"/>
      <c r="AS173" s="204"/>
      <c r="AT173" s="95"/>
      <c r="AU173" s="204"/>
      <c r="AV173" s="135"/>
      <c r="AW173" s="204"/>
      <c r="AZ173" s="188"/>
      <c r="BI173" s="79"/>
    </row>
    <row r="174" spans="1:61" s="20" customFormat="1" ht="39.9" customHeight="1" x14ac:dyDescent="0.3">
      <c r="A174" s="192"/>
      <c r="B174" s="178"/>
      <c r="C174" s="190"/>
      <c r="D174" s="201"/>
      <c r="E174" s="202"/>
      <c r="F174" s="179"/>
      <c r="G174" s="54"/>
      <c r="H174" s="55"/>
      <c r="I174" s="55"/>
      <c r="J174" s="135"/>
      <c r="K174" s="204"/>
      <c r="L174" s="95"/>
      <c r="M174" s="204"/>
      <c r="N174" s="95"/>
      <c r="O174" s="204"/>
      <c r="P174" s="95"/>
      <c r="Q174" s="204"/>
      <c r="R174" s="95"/>
      <c r="S174" s="204"/>
      <c r="T174" s="95"/>
      <c r="U174" s="204"/>
      <c r="V174" s="95"/>
      <c r="W174" s="204"/>
      <c r="X174" s="95"/>
      <c r="Y174" s="204"/>
      <c r="Z174" s="95"/>
      <c r="AA174" s="204"/>
      <c r="AB174" s="95"/>
      <c r="AC174" s="204"/>
      <c r="AD174" s="95"/>
      <c r="AE174" s="204"/>
      <c r="AF174" s="95"/>
      <c r="AG174" s="204"/>
      <c r="AH174" s="95"/>
      <c r="AI174" s="204"/>
      <c r="AJ174" s="95"/>
      <c r="AK174" s="204"/>
      <c r="AL174" s="95"/>
      <c r="AM174" s="204"/>
      <c r="AN174" s="95"/>
      <c r="AO174" s="204"/>
      <c r="AP174" s="95"/>
      <c r="AQ174" s="204"/>
      <c r="AR174" s="95"/>
      <c r="AS174" s="204"/>
      <c r="AT174" s="95"/>
      <c r="AU174" s="204"/>
      <c r="AV174" s="135"/>
      <c r="AW174" s="204"/>
      <c r="AZ174" s="188"/>
      <c r="BI174" s="79"/>
    </row>
    <row r="175" spans="1:61" s="20" customFormat="1" ht="39.9" customHeight="1" x14ac:dyDescent="0.3">
      <c r="A175" s="192"/>
      <c r="B175" s="178"/>
      <c r="C175" s="190"/>
      <c r="D175" s="201"/>
      <c r="E175" s="202"/>
      <c r="F175" s="179"/>
      <c r="G175" s="54"/>
      <c r="H175" s="55"/>
      <c r="I175" s="55"/>
      <c r="J175" s="135"/>
      <c r="K175" s="204"/>
      <c r="L175" s="95"/>
      <c r="M175" s="204"/>
      <c r="N175" s="95"/>
      <c r="O175" s="204"/>
      <c r="P175" s="95"/>
      <c r="Q175" s="204"/>
      <c r="R175" s="95"/>
      <c r="S175" s="204"/>
      <c r="T175" s="95"/>
      <c r="U175" s="204"/>
      <c r="V175" s="95"/>
      <c r="W175" s="204"/>
      <c r="X175" s="95"/>
      <c r="Y175" s="204"/>
      <c r="Z175" s="95"/>
      <c r="AA175" s="204"/>
      <c r="AB175" s="95"/>
      <c r="AC175" s="204"/>
      <c r="AD175" s="95"/>
      <c r="AE175" s="204"/>
      <c r="AF175" s="95"/>
      <c r="AG175" s="204"/>
      <c r="AH175" s="95"/>
      <c r="AI175" s="204"/>
      <c r="AJ175" s="95"/>
      <c r="AK175" s="204"/>
      <c r="AL175" s="95"/>
      <c r="AM175" s="204"/>
      <c r="AN175" s="95"/>
      <c r="AO175" s="204"/>
      <c r="AP175" s="95"/>
      <c r="AQ175" s="204"/>
      <c r="AR175" s="95"/>
      <c r="AS175" s="204"/>
      <c r="AT175" s="95"/>
      <c r="AU175" s="204"/>
      <c r="AV175" s="135"/>
      <c r="AW175" s="204"/>
      <c r="AZ175" s="188"/>
      <c r="BI175" s="79"/>
    </row>
    <row r="176" spans="1:61" s="20" customFormat="1" ht="45" customHeight="1" x14ac:dyDescent="0.3">
      <c r="A176" s="60"/>
      <c r="B176" s="67"/>
      <c r="C176" s="51"/>
      <c r="D176" s="104"/>
      <c r="E176" s="105"/>
      <c r="F176" s="25"/>
      <c r="G176" s="54"/>
      <c r="H176" s="55"/>
      <c r="I176" s="55"/>
      <c r="J176" s="135"/>
      <c r="K176" s="122"/>
      <c r="L176" s="95"/>
      <c r="M176" s="122"/>
      <c r="N176" s="95"/>
      <c r="O176" s="122"/>
      <c r="P176" s="95"/>
      <c r="Q176" s="122"/>
      <c r="R176" s="95"/>
      <c r="S176" s="122"/>
      <c r="T176" s="95"/>
      <c r="U176" s="122"/>
      <c r="V176" s="95"/>
      <c r="W176" s="122"/>
      <c r="X176" s="95"/>
      <c r="Y176" s="122"/>
      <c r="Z176" s="95"/>
      <c r="AA176" s="122"/>
      <c r="AB176" s="95"/>
      <c r="AC176" s="122"/>
      <c r="AD176" s="95"/>
      <c r="AE176" s="122"/>
      <c r="AF176" s="95"/>
      <c r="AG176" s="122"/>
      <c r="AH176" s="95"/>
      <c r="AI176" s="122"/>
      <c r="AJ176" s="95"/>
      <c r="AK176" s="122"/>
      <c r="AL176" s="95"/>
      <c r="AM176" s="122"/>
      <c r="AN176" s="95"/>
      <c r="AO176" s="122"/>
      <c r="AP176" s="95"/>
      <c r="AQ176" s="122"/>
      <c r="AR176" s="95"/>
      <c r="AS176" s="122"/>
      <c r="AT176" s="95"/>
      <c r="AU176" s="122"/>
      <c r="AV176" s="135"/>
      <c r="AW176" s="122"/>
      <c r="AZ176" s="68"/>
      <c r="BI176" s="79"/>
    </row>
    <row r="177" spans="1:61" s="20" customFormat="1" ht="45" customHeight="1" x14ac:dyDescent="0.3">
      <c r="A177" s="60"/>
      <c r="B177" s="67"/>
      <c r="C177" s="51"/>
      <c r="D177" s="104"/>
      <c r="E177" s="105"/>
      <c r="F177" s="25"/>
      <c r="G177" s="54"/>
      <c r="H177" s="55"/>
      <c r="I177" s="55"/>
      <c r="J177" s="135"/>
      <c r="K177" s="122"/>
      <c r="L177" s="95"/>
      <c r="M177" s="122"/>
      <c r="N177" s="95"/>
      <c r="O177" s="122"/>
      <c r="P177" s="95"/>
      <c r="Q177" s="122"/>
      <c r="R177" s="95"/>
      <c r="S177" s="122"/>
      <c r="T177" s="95"/>
      <c r="U177" s="122"/>
      <c r="V177" s="95"/>
      <c r="W177" s="122"/>
      <c r="X177" s="95"/>
      <c r="Y177" s="122"/>
      <c r="Z177" s="95"/>
      <c r="AA177" s="122"/>
      <c r="AB177" s="95"/>
      <c r="AC177" s="122"/>
      <c r="AD177" s="95"/>
      <c r="AE177" s="122"/>
      <c r="AF177" s="95"/>
      <c r="AG177" s="122"/>
      <c r="AH177" s="95"/>
      <c r="AI177" s="122"/>
      <c r="AJ177" s="95"/>
      <c r="AK177" s="122"/>
      <c r="AL177" s="95"/>
      <c r="AM177" s="122"/>
      <c r="AN177" s="95"/>
      <c r="AO177" s="122"/>
      <c r="AP177" s="95"/>
      <c r="AQ177" s="122"/>
      <c r="AR177" s="95"/>
      <c r="AS177" s="122"/>
      <c r="AT177" s="95"/>
      <c r="AU177" s="122"/>
      <c r="AV177" s="135"/>
      <c r="AW177" s="122"/>
      <c r="AZ177" s="68"/>
      <c r="BI177" s="79"/>
    </row>
    <row r="178" spans="1:61" s="20" customFormat="1" ht="24.9" customHeight="1" x14ac:dyDescent="0.3">
      <c r="A178" s="60"/>
      <c r="B178" s="67"/>
      <c r="C178" s="63"/>
      <c r="D178" s="65"/>
      <c r="E178" s="66"/>
      <c r="F178" s="62"/>
      <c r="G178" s="54"/>
      <c r="H178" s="55"/>
      <c r="I178" s="55"/>
      <c r="J178" s="135"/>
      <c r="K178" s="122" t="str">
        <f>+IF(J178="","",+J178*H178)</f>
        <v/>
      </c>
      <c r="L178" s="95"/>
      <c r="M178" s="122"/>
      <c r="N178" s="95"/>
      <c r="O178" s="122"/>
      <c r="P178" s="95"/>
      <c r="Q178" s="122"/>
      <c r="R178" s="95"/>
      <c r="S178" s="122"/>
      <c r="T178" s="95"/>
      <c r="U178" s="122"/>
      <c r="V178" s="95"/>
      <c r="W178" s="122"/>
      <c r="X178" s="95"/>
      <c r="Y178" s="122"/>
      <c r="Z178" s="95"/>
      <c r="AA178" s="122"/>
      <c r="AB178" s="95"/>
      <c r="AC178" s="122"/>
      <c r="AD178" s="95"/>
      <c r="AE178" s="122"/>
      <c r="AF178" s="95"/>
      <c r="AG178" s="122"/>
      <c r="AH178" s="95"/>
      <c r="AI178" s="122"/>
      <c r="AJ178" s="95"/>
      <c r="AK178" s="122"/>
      <c r="AL178" s="95"/>
      <c r="AM178" s="122"/>
      <c r="AN178" s="95"/>
      <c r="AO178" s="122"/>
      <c r="AP178" s="95"/>
      <c r="AQ178" s="122"/>
      <c r="AR178" s="95"/>
      <c r="AS178" s="122"/>
      <c r="AT178" s="95"/>
      <c r="AU178" s="122"/>
      <c r="AV178" s="135"/>
      <c r="AW178" s="122"/>
      <c r="BI178" s="79"/>
    </row>
    <row r="179" spans="1:61" s="20" customFormat="1" ht="24.75" customHeight="1" x14ac:dyDescent="0.3">
      <c r="A179" s="30"/>
      <c r="B179" s="67"/>
      <c r="C179" s="25"/>
      <c r="D179" s="329"/>
      <c r="E179" s="330"/>
      <c r="F179" s="25"/>
      <c r="G179" s="26"/>
      <c r="H179" s="27"/>
      <c r="I179" s="28"/>
      <c r="J179" s="135"/>
      <c r="K179" s="122" t="str">
        <f>+IF(J179="","",+J179*H179)</f>
        <v/>
      </c>
      <c r="L179" s="95"/>
      <c r="M179" s="122"/>
      <c r="N179" s="95"/>
      <c r="O179" s="122"/>
      <c r="P179" s="95"/>
      <c r="Q179" s="122"/>
      <c r="R179" s="95"/>
      <c r="S179" s="122"/>
      <c r="T179" s="95"/>
      <c r="U179" s="122"/>
      <c r="V179" s="95"/>
      <c r="W179" s="122"/>
      <c r="X179" s="95"/>
      <c r="Y179" s="122"/>
      <c r="Z179" s="95"/>
      <c r="AA179" s="122"/>
      <c r="AB179" s="95"/>
      <c r="AC179" s="122"/>
      <c r="AD179" s="95"/>
      <c r="AE179" s="122"/>
      <c r="AF179" s="95"/>
      <c r="AG179" s="122"/>
      <c r="AH179" s="95"/>
      <c r="AI179" s="122"/>
      <c r="AJ179" s="95"/>
      <c r="AK179" s="122"/>
      <c r="AL179" s="95"/>
      <c r="AM179" s="122"/>
      <c r="AN179" s="95"/>
      <c r="AO179" s="122"/>
      <c r="AP179" s="95"/>
      <c r="AQ179" s="122"/>
      <c r="AR179" s="95"/>
      <c r="AS179" s="122"/>
      <c r="AT179" s="95"/>
      <c r="AU179" s="122"/>
      <c r="AV179" s="135"/>
      <c r="AW179" s="122"/>
      <c r="BI179" s="79"/>
    </row>
    <row r="180" spans="1:61" s="20" customFormat="1" ht="24.9" customHeight="1" x14ac:dyDescent="0.3">
      <c r="B180" s="48"/>
      <c r="C180" s="353" t="s">
        <v>167</v>
      </c>
      <c r="D180" s="354"/>
      <c r="E180" s="354"/>
      <c r="F180" s="354"/>
      <c r="G180" s="355"/>
      <c r="H180" s="352">
        <f>SUM(I26:I178)</f>
        <v>0</v>
      </c>
      <c r="I180" s="352"/>
      <c r="J180" s="356">
        <f>ROUND(SUM(K26:K178),0)</f>
        <v>271748363</v>
      </c>
      <c r="K180" s="357"/>
      <c r="L180" s="352">
        <f>ROUND(SUM(M26:M178),0)</f>
        <v>258473451</v>
      </c>
      <c r="M180" s="352"/>
      <c r="N180" s="352">
        <f>ROUND(SUM(O26:O178),0)</f>
        <v>335038983</v>
      </c>
      <c r="O180" s="352"/>
      <c r="P180" s="352">
        <f>ROUND(SUM(Q26:Q178),0)</f>
        <v>354537487</v>
      </c>
      <c r="Q180" s="352"/>
      <c r="R180" s="352">
        <f>ROUND(SUM(S26:S178),0)</f>
        <v>218439113</v>
      </c>
      <c r="S180" s="352"/>
      <c r="T180" s="352">
        <f>ROUND(SUM(U26:U178),0)</f>
        <v>231878633</v>
      </c>
      <c r="U180" s="352"/>
      <c r="V180" s="352">
        <f>ROUND(SUM(W26:W178),0)</f>
        <v>210379846</v>
      </c>
      <c r="W180" s="352"/>
      <c r="X180" s="352">
        <f>ROUND(SUM(Y26:Y178),0)</f>
        <v>214363743</v>
      </c>
      <c r="Y180" s="352"/>
      <c r="Z180" s="352">
        <f>ROUND(SUM(AA26:AA178),0)</f>
        <v>288034501</v>
      </c>
      <c r="AA180" s="352"/>
      <c r="AB180" s="352">
        <f>ROUND(SUM(AC26:AC178),0)</f>
        <v>465868173</v>
      </c>
      <c r="AC180" s="352"/>
      <c r="AD180" s="352">
        <f>ROUND(SUM(AE26:AE178),0)</f>
        <v>468079296</v>
      </c>
      <c r="AE180" s="352"/>
      <c r="AF180" s="352">
        <f>ROUND(SUM(AG26:AG178),0)</f>
        <v>0</v>
      </c>
      <c r="AG180" s="352"/>
      <c r="AH180" s="356">
        <f>ROUND(SUM(AI26:AI178),0)</f>
        <v>0</v>
      </c>
      <c r="AI180" s="357"/>
      <c r="AJ180" s="352">
        <f>ROUND(SUM(AK26:AK178),0)</f>
        <v>0</v>
      </c>
      <c r="AK180" s="352"/>
      <c r="AL180" s="352">
        <f>ROUND(SUM(AM26:AM178),0)</f>
        <v>296540284</v>
      </c>
      <c r="AM180" s="352"/>
      <c r="AN180" s="352">
        <f>ROUND(SUM(AO26:AO178),0)</f>
        <v>0</v>
      </c>
      <c r="AO180" s="352"/>
      <c r="AP180" s="352">
        <f>ROUND(SUM(AQ26:AQ178),0)</f>
        <v>0</v>
      </c>
      <c r="AQ180" s="352"/>
      <c r="AR180" s="352">
        <f>ROUND(SUM(AS26:AS178),0)</f>
        <v>206086024</v>
      </c>
      <c r="AS180" s="352"/>
      <c r="AT180" s="352">
        <f>ROUND(SUM(AU26:AU178),0)</f>
        <v>193394176</v>
      </c>
      <c r="AU180" s="352"/>
      <c r="AV180" s="352">
        <f>ROUND(SUM(AW26:AW178),0)</f>
        <v>4012862073</v>
      </c>
      <c r="AW180" s="352"/>
      <c r="AZ180" s="29"/>
      <c r="BA180" s="29"/>
      <c r="BI180" s="79"/>
    </row>
    <row r="181" spans="1:61" s="20" customFormat="1" ht="24.9" customHeight="1" x14ac:dyDescent="0.3">
      <c r="B181" s="48"/>
      <c r="C181" s="353" t="s">
        <v>68</v>
      </c>
      <c r="D181" s="354"/>
      <c r="E181" s="354"/>
      <c r="F181" s="355"/>
      <c r="G181" s="61">
        <v>0.22889999999999999</v>
      </c>
      <c r="H181" s="339">
        <f>+ROUND($G$181*H180,0)</f>
        <v>0</v>
      </c>
      <c r="I181" s="351"/>
      <c r="J181" s="331">
        <f>+ROUND(J180*G181,0)</f>
        <v>62203200</v>
      </c>
      <c r="K181" s="332"/>
      <c r="L181" s="339">
        <f>+ROUND(L180*$G181,0)</f>
        <v>59164573</v>
      </c>
      <c r="M181" s="339"/>
      <c r="N181" s="339">
        <f>+ROUND(N180*$G181,0)</f>
        <v>76690423</v>
      </c>
      <c r="O181" s="339"/>
      <c r="P181" s="339">
        <f>+ROUND(P180*$G181,0)</f>
        <v>81153631</v>
      </c>
      <c r="Q181" s="339"/>
      <c r="R181" s="339">
        <f>+ROUND(R180*$G181,0)</f>
        <v>50000713</v>
      </c>
      <c r="S181" s="339"/>
      <c r="T181" s="339">
        <f>+ROUND(T180*$G181,0)</f>
        <v>53077019</v>
      </c>
      <c r="U181" s="339"/>
      <c r="V181" s="339">
        <f>+ROUND(V180*$G181,0)</f>
        <v>48155947</v>
      </c>
      <c r="W181" s="339"/>
      <c r="X181" s="339">
        <f>+ROUND(X180*$G181,0)</f>
        <v>49067861</v>
      </c>
      <c r="Y181" s="339"/>
      <c r="Z181" s="339">
        <f>+ROUND(Z180*$G181,0)</f>
        <v>65931097</v>
      </c>
      <c r="AA181" s="339"/>
      <c r="AB181" s="339">
        <f>+ROUND(AB180*$G181,0)</f>
        <v>106637225</v>
      </c>
      <c r="AC181" s="339"/>
      <c r="AD181" s="339">
        <f>+ROUND(AD180*$G181,0)</f>
        <v>107143351</v>
      </c>
      <c r="AE181" s="339"/>
      <c r="AF181" s="339">
        <f>+ROUND(AF180*$G181,0)</f>
        <v>0</v>
      </c>
      <c r="AG181" s="339"/>
      <c r="AH181" s="331">
        <f>+ROUND(AH180*$G181,0)</f>
        <v>0</v>
      </c>
      <c r="AI181" s="332"/>
      <c r="AJ181" s="339">
        <f>+ROUND(AJ180*$G181,0)</f>
        <v>0</v>
      </c>
      <c r="AK181" s="339"/>
      <c r="AL181" s="339">
        <f>+ROUND(AL180*$G181,0)</f>
        <v>67878071</v>
      </c>
      <c r="AM181" s="339"/>
      <c r="AN181" s="339">
        <f>+ROUND(AN180*$G181,0)</f>
        <v>0</v>
      </c>
      <c r="AO181" s="339"/>
      <c r="AP181" s="339">
        <f>+ROUND(AP180*$G181,0)</f>
        <v>0</v>
      </c>
      <c r="AQ181" s="339"/>
      <c r="AR181" s="339">
        <f>+ROUND(AR180*$G181,0)</f>
        <v>47173091</v>
      </c>
      <c r="AS181" s="339"/>
      <c r="AT181" s="339">
        <f>+ROUND(AT180*$G181,0)</f>
        <v>44267927</v>
      </c>
      <c r="AU181" s="339"/>
      <c r="AV181" s="339">
        <f>+ROUND(AV180*$G181,0)</f>
        <v>918544129</v>
      </c>
      <c r="AW181" s="339"/>
      <c r="AZ181" s="29"/>
      <c r="BA181" s="29"/>
      <c r="BI181" s="79"/>
    </row>
    <row r="182" spans="1:61" s="20" customFormat="1" ht="24.9" customHeight="1" x14ac:dyDescent="0.3">
      <c r="B182" s="48"/>
      <c r="C182" s="353" t="s">
        <v>69</v>
      </c>
      <c r="D182" s="354"/>
      <c r="E182" s="354"/>
      <c r="F182" s="355"/>
      <c r="G182" s="61">
        <v>0.01</v>
      </c>
      <c r="H182" s="339">
        <f>+ROUND($G$182*H180,0)</f>
        <v>0</v>
      </c>
      <c r="I182" s="351"/>
      <c r="J182" s="331">
        <f>+ROUND(J180*G182,0)</f>
        <v>2717484</v>
      </c>
      <c r="K182" s="332"/>
      <c r="L182" s="339">
        <f>+ROUND(L180*$G182,0)</f>
        <v>2584735</v>
      </c>
      <c r="M182" s="339"/>
      <c r="N182" s="339">
        <f>+ROUND(N180*$G182,0)</f>
        <v>3350390</v>
      </c>
      <c r="O182" s="339"/>
      <c r="P182" s="339">
        <f>+ROUND(P180*$G182,0)</f>
        <v>3545375</v>
      </c>
      <c r="Q182" s="339"/>
      <c r="R182" s="339">
        <f>+ROUND(R180*$G182,0)</f>
        <v>2184391</v>
      </c>
      <c r="S182" s="339"/>
      <c r="T182" s="339">
        <f>+ROUND(T180*$G182,0)</f>
        <v>2318786</v>
      </c>
      <c r="U182" s="339"/>
      <c r="V182" s="339">
        <f>+ROUND(V180*$G182,0)</f>
        <v>2103798</v>
      </c>
      <c r="W182" s="339"/>
      <c r="X182" s="339">
        <f>+ROUND(X180*$G182,0)</f>
        <v>2143637</v>
      </c>
      <c r="Y182" s="339"/>
      <c r="Z182" s="339">
        <f>+ROUND(Z180*$G182,0)</f>
        <v>2880345</v>
      </c>
      <c r="AA182" s="339"/>
      <c r="AB182" s="339">
        <f>+ROUND(AB180*$G182,0)</f>
        <v>4658682</v>
      </c>
      <c r="AC182" s="339"/>
      <c r="AD182" s="339">
        <f>+ROUND(AD180*$G182,0)</f>
        <v>4680793</v>
      </c>
      <c r="AE182" s="339"/>
      <c r="AF182" s="339">
        <f>+ROUND(AF180*$G182,0)</f>
        <v>0</v>
      </c>
      <c r="AG182" s="339"/>
      <c r="AH182" s="331">
        <f>+ROUND(AH180*$G182,0)</f>
        <v>0</v>
      </c>
      <c r="AI182" s="332"/>
      <c r="AJ182" s="339">
        <f>+ROUND(AJ180*$G182,0)</f>
        <v>0</v>
      </c>
      <c r="AK182" s="339"/>
      <c r="AL182" s="339">
        <f>+ROUND(AL180*$G182,0)</f>
        <v>2965403</v>
      </c>
      <c r="AM182" s="339"/>
      <c r="AN182" s="339">
        <f>+ROUND(AN180*$G182,0)</f>
        <v>0</v>
      </c>
      <c r="AO182" s="339"/>
      <c r="AP182" s="339">
        <f>+ROUND(AP180*$G182,0)</f>
        <v>0</v>
      </c>
      <c r="AQ182" s="339"/>
      <c r="AR182" s="339">
        <f>+ROUND(AR180*$G182,0)</f>
        <v>2060860</v>
      </c>
      <c r="AS182" s="339"/>
      <c r="AT182" s="339">
        <f>+ROUND(AT180*$G182,0)</f>
        <v>1933942</v>
      </c>
      <c r="AU182" s="339"/>
      <c r="AV182" s="339">
        <f>+ROUND(AV180*$G182,0)</f>
        <v>40128621</v>
      </c>
      <c r="AW182" s="339"/>
      <c r="AZ182" s="29"/>
      <c r="BA182" s="29"/>
      <c r="BI182" s="79"/>
    </row>
    <row r="183" spans="1:61" s="20" customFormat="1" ht="24.9" customHeight="1" x14ac:dyDescent="0.3">
      <c r="B183" s="48"/>
      <c r="C183" s="353" t="s">
        <v>70</v>
      </c>
      <c r="D183" s="354"/>
      <c r="E183" s="354"/>
      <c r="F183" s="355"/>
      <c r="G183" s="61">
        <v>7.0000000000000007E-2</v>
      </c>
      <c r="H183" s="339">
        <f>+ROUND($G$183*H180,0)</f>
        <v>0</v>
      </c>
      <c r="I183" s="351"/>
      <c r="J183" s="331">
        <f>+ROUND(J180*G183,0)</f>
        <v>19022385</v>
      </c>
      <c r="K183" s="332"/>
      <c r="L183" s="339">
        <f>+ROUND(L180*$G183,0)</f>
        <v>18093142</v>
      </c>
      <c r="M183" s="339"/>
      <c r="N183" s="339">
        <f>+ROUND(N180*$G183,0)</f>
        <v>23452729</v>
      </c>
      <c r="O183" s="339"/>
      <c r="P183" s="339">
        <f>+ROUND(P180*$G183,0)</f>
        <v>24817624</v>
      </c>
      <c r="Q183" s="339"/>
      <c r="R183" s="339">
        <f>+ROUND(R180*$G183,0)</f>
        <v>15290738</v>
      </c>
      <c r="S183" s="339"/>
      <c r="T183" s="339">
        <f>+ROUND(T180*$G183,0)</f>
        <v>16231504</v>
      </c>
      <c r="U183" s="339"/>
      <c r="V183" s="339">
        <f>+ROUND(V180*$G183,0)</f>
        <v>14726589</v>
      </c>
      <c r="W183" s="339"/>
      <c r="X183" s="339">
        <f>+ROUND(X180*$G183,0)</f>
        <v>15005462</v>
      </c>
      <c r="Y183" s="339"/>
      <c r="Z183" s="339">
        <f>+ROUND(Z180*$G183,0)</f>
        <v>20162415</v>
      </c>
      <c r="AA183" s="339"/>
      <c r="AB183" s="339">
        <f>+ROUND(AB180*$G183,0)</f>
        <v>32610772</v>
      </c>
      <c r="AC183" s="339"/>
      <c r="AD183" s="339">
        <f>+ROUND(AD180*$G183,0)</f>
        <v>32765551</v>
      </c>
      <c r="AE183" s="339"/>
      <c r="AF183" s="339">
        <f>+ROUND(AF180*$G183,0)</f>
        <v>0</v>
      </c>
      <c r="AG183" s="339"/>
      <c r="AH183" s="331">
        <f>+ROUND(AH180*$G183,0)</f>
        <v>0</v>
      </c>
      <c r="AI183" s="332"/>
      <c r="AJ183" s="339">
        <f>+ROUND(AJ180*$G183,0)</f>
        <v>0</v>
      </c>
      <c r="AK183" s="339"/>
      <c r="AL183" s="339">
        <f>+ROUND(AL180*$G183,0)</f>
        <v>20757820</v>
      </c>
      <c r="AM183" s="339"/>
      <c r="AN183" s="339">
        <f>+ROUND(AN180*$G183,0)</f>
        <v>0</v>
      </c>
      <c r="AO183" s="339"/>
      <c r="AP183" s="339">
        <f>+ROUND(AP180*$G183,0)</f>
        <v>0</v>
      </c>
      <c r="AQ183" s="339"/>
      <c r="AR183" s="339">
        <f>+ROUND(AR180*$G183,0)</f>
        <v>14426022</v>
      </c>
      <c r="AS183" s="339"/>
      <c r="AT183" s="339">
        <f>+ROUND(AT180*$G183,0)</f>
        <v>13537592</v>
      </c>
      <c r="AU183" s="339"/>
      <c r="AV183" s="339">
        <f>+ROUND(AV180*$G183,0)</f>
        <v>280900345</v>
      </c>
      <c r="AW183" s="339"/>
      <c r="AZ183" s="29"/>
      <c r="BA183" s="29"/>
      <c r="BI183" s="79"/>
    </row>
    <row r="184" spans="1:61" s="20" customFormat="1" ht="24.9" customHeight="1" x14ac:dyDescent="0.3">
      <c r="B184" s="48"/>
      <c r="C184" s="353" t="s">
        <v>160</v>
      </c>
      <c r="D184" s="354"/>
      <c r="E184" s="354"/>
      <c r="F184" s="355"/>
      <c r="G184" s="61">
        <f>SUM(G181:G183)</f>
        <v>0.30890000000000001</v>
      </c>
      <c r="H184" s="339">
        <f>+H181+H182+H183</f>
        <v>0</v>
      </c>
      <c r="I184" s="351"/>
      <c r="J184" s="331">
        <f>+J181+J182+J183</f>
        <v>83943069</v>
      </c>
      <c r="K184" s="332"/>
      <c r="L184" s="339">
        <f>+L181+L182+L183</f>
        <v>79842450</v>
      </c>
      <c r="M184" s="339"/>
      <c r="N184" s="339">
        <f>+N181+N182+N183</f>
        <v>103493542</v>
      </c>
      <c r="O184" s="339"/>
      <c r="P184" s="339">
        <f>+P181+P182+P183</f>
        <v>109516630</v>
      </c>
      <c r="Q184" s="339"/>
      <c r="R184" s="339">
        <f>+R181+R182+R183</f>
        <v>67475842</v>
      </c>
      <c r="S184" s="339"/>
      <c r="T184" s="339">
        <f>+T181+T182+T183</f>
        <v>71627309</v>
      </c>
      <c r="U184" s="339"/>
      <c r="V184" s="339">
        <f>+V181+V182+V183</f>
        <v>64986334</v>
      </c>
      <c r="W184" s="339"/>
      <c r="X184" s="339">
        <f>+X181+X182+X183</f>
        <v>66216960</v>
      </c>
      <c r="Y184" s="339"/>
      <c r="Z184" s="339">
        <f>+Z181+Z182+Z183</f>
        <v>88973857</v>
      </c>
      <c r="AA184" s="339"/>
      <c r="AB184" s="339">
        <f>+AB181+AB182+AB183</f>
        <v>143906679</v>
      </c>
      <c r="AC184" s="339"/>
      <c r="AD184" s="339">
        <f>+AD181+AD182+AD183</f>
        <v>144589695</v>
      </c>
      <c r="AE184" s="339"/>
      <c r="AF184" s="339">
        <f>+AF181+AF182+AF183</f>
        <v>0</v>
      </c>
      <c r="AG184" s="339"/>
      <c r="AH184" s="331">
        <f>+AH181+AH182+AH183</f>
        <v>0</v>
      </c>
      <c r="AI184" s="332"/>
      <c r="AJ184" s="339">
        <f>+AJ181+AJ182+AJ183</f>
        <v>0</v>
      </c>
      <c r="AK184" s="339"/>
      <c r="AL184" s="339">
        <f>+AL181+AL182+AL183</f>
        <v>91601294</v>
      </c>
      <c r="AM184" s="339"/>
      <c r="AN184" s="339">
        <f>+AN181+AN182+AN183</f>
        <v>0</v>
      </c>
      <c r="AO184" s="339"/>
      <c r="AP184" s="339">
        <f>+AP181+AP182+AP183</f>
        <v>0</v>
      </c>
      <c r="AQ184" s="339"/>
      <c r="AR184" s="339">
        <f>+AR181+AR182+AR183</f>
        <v>63659973</v>
      </c>
      <c r="AS184" s="339"/>
      <c r="AT184" s="339">
        <f>+AT181+AT182+AT183</f>
        <v>59739461</v>
      </c>
      <c r="AU184" s="339"/>
      <c r="AV184" s="339">
        <f>+AV181+AV182+AV183</f>
        <v>1239573095</v>
      </c>
      <c r="AW184" s="339"/>
      <c r="AZ184" s="29"/>
      <c r="BA184" s="29"/>
      <c r="BI184" s="79"/>
    </row>
    <row r="185" spans="1:61" s="20" customFormat="1" ht="24.9" customHeight="1" x14ac:dyDescent="0.3">
      <c r="B185" s="67"/>
      <c r="C185" s="353" t="s">
        <v>166</v>
      </c>
      <c r="D185" s="354"/>
      <c r="E185" s="354"/>
      <c r="F185" s="354"/>
      <c r="G185" s="355"/>
      <c r="H185" s="331">
        <f>+H180+H184</f>
        <v>0</v>
      </c>
      <c r="I185" s="332"/>
      <c r="J185" s="331">
        <f>+J180+J184</f>
        <v>355691432</v>
      </c>
      <c r="K185" s="332"/>
      <c r="L185" s="339">
        <f>+L180+L184</f>
        <v>338315901</v>
      </c>
      <c r="M185" s="339"/>
      <c r="N185" s="339">
        <f>+N180+N184</f>
        <v>438532525</v>
      </c>
      <c r="O185" s="339"/>
      <c r="P185" s="339">
        <f>+P180+P184</f>
        <v>464054117</v>
      </c>
      <c r="Q185" s="339"/>
      <c r="R185" s="339">
        <f>+R180+R184</f>
        <v>285914955</v>
      </c>
      <c r="S185" s="339"/>
      <c r="T185" s="339">
        <f>+T180+T184</f>
        <v>303505942</v>
      </c>
      <c r="U185" s="339"/>
      <c r="V185" s="339">
        <f>+V180+V184</f>
        <v>275366180</v>
      </c>
      <c r="W185" s="339"/>
      <c r="X185" s="339">
        <f>+X180+X184</f>
        <v>280580703</v>
      </c>
      <c r="Y185" s="339"/>
      <c r="Z185" s="339">
        <f>+Z180+Z184</f>
        <v>377008358</v>
      </c>
      <c r="AA185" s="339"/>
      <c r="AB185" s="339">
        <f>+AB180+AB184</f>
        <v>609774852</v>
      </c>
      <c r="AC185" s="339"/>
      <c r="AD185" s="339">
        <f>+AD180+AD184</f>
        <v>612668991</v>
      </c>
      <c r="AE185" s="339"/>
      <c r="AF185" s="339">
        <f>+AF180+AF184</f>
        <v>0</v>
      </c>
      <c r="AG185" s="339"/>
      <c r="AH185" s="331">
        <f>+AH180+AH184</f>
        <v>0</v>
      </c>
      <c r="AI185" s="332"/>
      <c r="AJ185" s="339">
        <f>+AJ180+AJ184</f>
        <v>0</v>
      </c>
      <c r="AK185" s="339"/>
      <c r="AL185" s="339">
        <f>+AL180+AL184</f>
        <v>388141578</v>
      </c>
      <c r="AM185" s="339"/>
      <c r="AN185" s="339">
        <f>+AN180+AN184</f>
        <v>0</v>
      </c>
      <c r="AO185" s="339"/>
      <c r="AP185" s="339">
        <f>+AP180+AP184</f>
        <v>0</v>
      </c>
      <c r="AQ185" s="339"/>
      <c r="AR185" s="339">
        <f>+AR180+AR184</f>
        <v>269745997</v>
      </c>
      <c r="AS185" s="339"/>
      <c r="AT185" s="339">
        <f>+AT180+AT184</f>
        <v>253133637</v>
      </c>
      <c r="AU185" s="339"/>
      <c r="AV185" s="339">
        <f>+AV180+AV184</f>
        <v>5252435168</v>
      </c>
      <c r="AW185" s="339"/>
      <c r="AZ185" s="29"/>
      <c r="BA185" s="29"/>
      <c r="BI185" s="79"/>
    </row>
    <row r="186" spans="1:61" s="20" customFormat="1" ht="24.9" customHeight="1" x14ac:dyDescent="0.3">
      <c r="B186" s="48"/>
      <c r="C186" s="353" t="s">
        <v>71</v>
      </c>
      <c r="D186" s="354"/>
      <c r="E186" s="354"/>
      <c r="F186" s="355"/>
      <c r="G186" s="61">
        <v>2.956510357963869E-2</v>
      </c>
      <c r="H186" s="339">
        <f>+$H$185*G186</f>
        <v>0</v>
      </c>
      <c r="I186" s="351"/>
      <c r="J186" s="331">
        <f>+ROUND(J185*$G186,0)</f>
        <v>10516054</v>
      </c>
      <c r="K186" s="332"/>
      <c r="L186" s="331">
        <f>+ROUND(L185*$G186,0)</f>
        <v>10002345</v>
      </c>
      <c r="M186" s="332"/>
      <c r="N186" s="331">
        <f>+ROUND(N185*$G186,0)</f>
        <v>12965260</v>
      </c>
      <c r="O186" s="332"/>
      <c r="P186" s="331">
        <f>+ROUND(P185*$G186,0)</f>
        <v>13719808</v>
      </c>
      <c r="Q186" s="332"/>
      <c r="R186" s="331">
        <f>+ROUND(R185*$G186,0)</f>
        <v>8453105</v>
      </c>
      <c r="S186" s="332"/>
      <c r="T186" s="331">
        <f>+ROUND(T185*$G186,0)</f>
        <v>8973185</v>
      </c>
      <c r="U186" s="332"/>
      <c r="V186" s="331">
        <f>+ROUND(V185*$G186,0)</f>
        <v>8141230</v>
      </c>
      <c r="W186" s="332"/>
      <c r="X186" s="331">
        <f>+ROUND(X185*$G186,0)</f>
        <v>8295398</v>
      </c>
      <c r="Y186" s="332"/>
      <c r="Z186" s="331">
        <f>+ROUND(Z185*$G186,0)</f>
        <v>11146291</v>
      </c>
      <c r="AA186" s="332"/>
      <c r="AB186" s="331">
        <f>+ROUND(AB185*$G186,0)</f>
        <v>18028057</v>
      </c>
      <c r="AC186" s="332"/>
      <c r="AD186" s="331">
        <f>+ROUND(AD185*$G186,0)</f>
        <v>18113622</v>
      </c>
      <c r="AE186" s="332"/>
      <c r="AF186" s="331">
        <f>+ROUND(AF185*$G186,0)</f>
        <v>0</v>
      </c>
      <c r="AG186" s="332"/>
      <c r="AH186" s="331">
        <f>+ROUND(AH185*$G186,0)</f>
        <v>0</v>
      </c>
      <c r="AI186" s="332"/>
      <c r="AJ186" s="331">
        <f>+ROUND(AJ185*$G186,0)</f>
        <v>0</v>
      </c>
      <c r="AK186" s="332"/>
      <c r="AL186" s="331">
        <f>+ROUND(AL185*$G186,0)</f>
        <v>11475446</v>
      </c>
      <c r="AM186" s="332"/>
      <c r="AN186" s="331">
        <f>+ROUND(AN185*$G186,0)</f>
        <v>0</v>
      </c>
      <c r="AO186" s="332"/>
      <c r="AP186" s="331">
        <f>+ROUND(AP185*$G186,0)</f>
        <v>0</v>
      </c>
      <c r="AQ186" s="332"/>
      <c r="AR186" s="331">
        <f>+ROUND(AR185*$G186,0)</f>
        <v>7975068</v>
      </c>
      <c r="AS186" s="332"/>
      <c r="AT186" s="331">
        <f>+ROUND(AT185*$G186,0)</f>
        <v>7483922</v>
      </c>
      <c r="AU186" s="332"/>
      <c r="AV186" s="331">
        <f>+ROUND(AV185*$G186,0)</f>
        <v>155288790</v>
      </c>
      <c r="AW186" s="332"/>
      <c r="AZ186" s="29"/>
      <c r="BA186" s="29"/>
      <c r="BI186" s="79"/>
    </row>
    <row r="187" spans="1:61" s="20" customFormat="1" ht="24.9" customHeight="1" x14ac:dyDescent="0.3">
      <c r="B187" s="50"/>
      <c r="C187" s="353" t="s">
        <v>72</v>
      </c>
      <c r="D187" s="354"/>
      <c r="E187" s="354"/>
      <c r="F187" s="355"/>
      <c r="G187" s="61">
        <v>2.7195257611017123E-2</v>
      </c>
      <c r="H187" s="339">
        <f t="shared" ref="H187:H188" si="817">+$H$185*G187</f>
        <v>0</v>
      </c>
      <c r="I187" s="351"/>
      <c r="J187" s="331">
        <f>+ROUND(J185*$G187,0)</f>
        <v>9673120</v>
      </c>
      <c r="K187" s="332"/>
      <c r="L187" s="331">
        <f>+ROUND(L185*$G187,0)</f>
        <v>9200588</v>
      </c>
      <c r="M187" s="332"/>
      <c r="N187" s="331">
        <f>+ROUND(N185*$G187,0)</f>
        <v>11926005</v>
      </c>
      <c r="O187" s="332"/>
      <c r="P187" s="331">
        <f>+ROUND(P185*$G187,0)</f>
        <v>12620071</v>
      </c>
      <c r="Q187" s="332"/>
      <c r="R187" s="331">
        <f>+ROUND(R185*$G187,0)</f>
        <v>7775531</v>
      </c>
      <c r="S187" s="332"/>
      <c r="T187" s="331">
        <f>+ROUND(T185*$G187,0)</f>
        <v>8253922</v>
      </c>
      <c r="U187" s="332"/>
      <c r="V187" s="339">
        <f>+V185*$G187</f>
        <v>7488654.2024617111</v>
      </c>
      <c r="W187" s="339"/>
      <c r="X187" s="331">
        <f>+ROUND(X185*$G187,0)</f>
        <v>7630464</v>
      </c>
      <c r="Y187" s="332"/>
      <c r="Z187" s="331">
        <f>+ROUND(Z185*$G187,0)</f>
        <v>10252839</v>
      </c>
      <c r="AA187" s="332"/>
      <c r="AB187" s="331">
        <f>+ROUND(AB185*$G187,0)</f>
        <v>16582984</v>
      </c>
      <c r="AC187" s="332"/>
      <c r="AD187" s="331">
        <f>+ROUND(AD185*$G187,0)</f>
        <v>16661691</v>
      </c>
      <c r="AE187" s="332"/>
      <c r="AF187" s="331">
        <f>+ROUND(AF185*$G187,0)</f>
        <v>0</v>
      </c>
      <c r="AG187" s="332"/>
      <c r="AH187" s="331">
        <f>+ROUND(AH185*$G187,0)</f>
        <v>0</v>
      </c>
      <c r="AI187" s="332"/>
      <c r="AJ187" s="331">
        <f>+ROUND(AJ185*$G187,0)</f>
        <v>0</v>
      </c>
      <c r="AK187" s="332"/>
      <c r="AL187" s="331">
        <f>+ROUND(AL185*$G187,0)</f>
        <v>10555610</v>
      </c>
      <c r="AM187" s="332"/>
      <c r="AN187" s="331">
        <f>+ROUND(AN185*$G187,0)</f>
        <v>0</v>
      </c>
      <c r="AO187" s="332"/>
      <c r="AP187" s="331">
        <f>+ROUND(AP185*$G187,0)</f>
        <v>0</v>
      </c>
      <c r="AQ187" s="332"/>
      <c r="AR187" s="331">
        <f>+ROUND(AR185*$G187,0)</f>
        <v>7335812</v>
      </c>
      <c r="AS187" s="332"/>
      <c r="AT187" s="331">
        <f>+ROUND(AT185*$G187,0)</f>
        <v>6884034</v>
      </c>
      <c r="AU187" s="332"/>
      <c r="AV187" s="331">
        <f>+ROUND(AV185*$G187,0)</f>
        <v>142841327</v>
      </c>
      <c r="AW187" s="332"/>
      <c r="AZ187" s="29"/>
      <c r="BA187" s="29"/>
      <c r="BI187" s="79"/>
    </row>
    <row r="188" spans="1:61" s="20" customFormat="1" ht="24.9" customHeight="1" x14ac:dyDescent="0.3">
      <c r="B188" s="50"/>
      <c r="C188" s="353" t="s">
        <v>73</v>
      </c>
      <c r="D188" s="354"/>
      <c r="E188" s="354"/>
      <c r="F188" s="355"/>
      <c r="G188" s="61">
        <v>1.227221925586857E-2</v>
      </c>
      <c r="H188" s="339">
        <f t="shared" si="817"/>
        <v>0</v>
      </c>
      <c r="I188" s="351"/>
      <c r="J188" s="331">
        <f>+ROUND(J185*$G188,0)</f>
        <v>4365123</v>
      </c>
      <c r="K188" s="332"/>
      <c r="L188" s="331">
        <f t="shared" ref="L188" si="818">+ROUND(L185*$G188,0)</f>
        <v>4151887</v>
      </c>
      <c r="M188" s="332"/>
      <c r="N188" s="331">
        <f t="shared" ref="N188" si="819">+ROUND(N185*$G188,0)</f>
        <v>5381767</v>
      </c>
      <c r="O188" s="332"/>
      <c r="P188" s="331">
        <f t="shared" ref="P188" si="820">+ROUND(P185*$G188,0)</f>
        <v>5694974</v>
      </c>
      <c r="Q188" s="332"/>
      <c r="R188" s="331">
        <f t="shared" ref="R188:T188" si="821">+ROUND(R185*$G188,0)</f>
        <v>3508811</v>
      </c>
      <c r="S188" s="332"/>
      <c r="T188" s="331">
        <f t="shared" si="821"/>
        <v>3724691</v>
      </c>
      <c r="U188" s="332"/>
      <c r="V188" s="331">
        <f t="shared" ref="V188" si="822">+ROUND(V185*$G188,0)</f>
        <v>3379354</v>
      </c>
      <c r="W188" s="332"/>
      <c r="X188" s="331">
        <f t="shared" ref="X188" si="823">+ROUND(X185*$G188,0)</f>
        <v>3443348</v>
      </c>
      <c r="Y188" s="332"/>
      <c r="Z188" s="331">
        <f t="shared" ref="Z188" si="824">+ROUND(Z185*$G188,0)</f>
        <v>4626729</v>
      </c>
      <c r="AA188" s="332"/>
      <c r="AB188" s="331">
        <f t="shared" ref="AB188:AD188" si="825">+ROUND(AB185*$G188,0)</f>
        <v>7483291</v>
      </c>
      <c r="AC188" s="332"/>
      <c r="AD188" s="331">
        <f t="shared" si="825"/>
        <v>7518808</v>
      </c>
      <c r="AE188" s="332"/>
      <c r="AF188" s="331">
        <f t="shared" ref="AF188" si="826">+ROUND(AF185*$G188,0)</f>
        <v>0</v>
      </c>
      <c r="AG188" s="332"/>
      <c r="AH188" s="331">
        <f t="shared" ref="AH188" si="827">+ROUND(AH185*$G188,0)</f>
        <v>0</v>
      </c>
      <c r="AI188" s="332"/>
      <c r="AJ188" s="331">
        <f t="shared" ref="AJ188" si="828">+ROUND(AJ185*$G188,0)</f>
        <v>0</v>
      </c>
      <c r="AK188" s="332"/>
      <c r="AL188" s="331">
        <f t="shared" ref="AL188" si="829">+ROUND(AL185*$G188,0)</f>
        <v>4763359</v>
      </c>
      <c r="AM188" s="332"/>
      <c r="AN188" s="331">
        <f t="shared" ref="AN188" si="830">+ROUND(AN185*$G188,0)</f>
        <v>0</v>
      </c>
      <c r="AO188" s="332"/>
      <c r="AP188" s="331">
        <f t="shared" ref="AP188" si="831">+ROUND(AP185*$G188,0)</f>
        <v>0</v>
      </c>
      <c r="AQ188" s="332"/>
      <c r="AR188" s="331">
        <f t="shared" ref="AR188" si="832">+ROUND(AR185*$G188,0)</f>
        <v>3310382</v>
      </c>
      <c r="AS188" s="332"/>
      <c r="AT188" s="331">
        <f t="shared" ref="AT188" si="833">+ROUND(AT185*$G188,0)</f>
        <v>3106511</v>
      </c>
      <c r="AU188" s="332"/>
      <c r="AV188" s="331">
        <f t="shared" ref="AV188" si="834">+ROUND(AV185*$G188,0)</f>
        <v>64459036</v>
      </c>
      <c r="AW188" s="332"/>
      <c r="AZ188" s="29"/>
      <c r="BA188" s="29"/>
      <c r="BI188" s="79"/>
    </row>
    <row r="189" spans="1:61" s="20" customFormat="1" ht="24.9" customHeight="1" x14ac:dyDescent="0.3">
      <c r="B189" s="50"/>
      <c r="C189" s="353" t="s">
        <v>74</v>
      </c>
      <c r="D189" s="354"/>
      <c r="E189" s="354"/>
      <c r="F189" s="354"/>
      <c r="G189" s="355"/>
      <c r="H189" s="331">
        <f>+H185+H186+H187+H188</f>
        <v>0</v>
      </c>
      <c r="I189" s="332"/>
      <c r="J189" s="331">
        <f>+J185+J186+J187+J188</f>
        <v>380245729</v>
      </c>
      <c r="K189" s="332"/>
      <c r="L189" s="339">
        <f>+L185+L186+L187+L188</f>
        <v>361670721</v>
      </c>
      <c r="M189" s="339"/>
      <c r="N189" s="339">
        <f>+N185+N186+N187+N188</f>
        <v>468805557</v>
      </c>
      <c r="O189" s="339"/>
      <c r="P189" s="339">
        <f>+P185+P186+P187+P188</f>
        <v>496088970</v>
      </c>
      <c r="Q189" s="339"/>
      <c r="R189" s="339">
        <f>+R185+R186+R187+R188</f>
        <v>305652402</v>
      </c>
      <c r="S189" s="339"/>
      <c r="T189" s="339">
        <f>+T185+T186+T187+T188</f>
        <v>324457740</v>
      </c>
      <c r="U189" s="339"/>
      <c r="V189" s="339">
        <f>+V185+V186+V187+V188</f>
        <v>294375418.20246172</v>
      </c>
      <c r="W189" s="339"/>
      <c r="X189" s="339">
        <f>+X185+X186+X187+X188</f>
        <v>299949913</v>
      </c>
      <c r="Y189" s="339"/>
      <c r="Z189" s="339">
        <f>+Z185+Z186+Z187+Z188</f>
        <v>403034217</v>
      </c>
      <c r="AA189" s="339"/>
      <c r="AB189" s="339">
        <f>+AB185+AB186+AB187+AB188</f>
        <v>651869184</v>
      </c>
      <c r="AC189" s="339"/>
      <c r="AD189" s="339">
        <f>+AD185+AD186+AD187+AD188</f>
        <v>654963112</v>
      </c>
      <c r="AE189" s="339"/>
      <c r="AF189" s="339">
        <f>+AF185+AF186+AF187+AF188</f>
        <v>0</v>
      </c>
      <c r="AG189" s="339"/>
      <c r="AH189" s="331">
        <f>+AH185+AH186+AH187+AH188</f>
        <v>0</v>
      </c>
      <c r="AI189" s="332"/>
      <c r="AJ189" s="339">
        <f>+AJ185+AJ186+AJ187+AJ188</f>
        <v>0</v>
      </c>
      <c r="AK189" s="339"/>
      <c r="AL189" s="339">
        <f>+AL185+AL186+AL187+AL188</f>
        <v>414935993</v>
      </c>
      <c r="AM189" s="339"/>
      <c r="AN189" s="339">
        <f>+AN185+AN186+AN187+AN188</f>
        <v>0</v>
      </c>
      <c r="AO189" s="339"/>
      <c r="AP189" s="339">
        <f>+AP185+AP186+AP187+AP188</f>
        <v>0</v>
      </c>
      <c r="AQ189" s="339"/>
      <c r="AR189" s="339">
        <f>+AR185+AR186+AR187+AR188</f>
        <v>288367259</v>
      </c>
      <c r="AS189" s="339"/>
      <c r="AT189" s="339">
        <f>+AT185+AT186+AT187+AT188</f>
        <v>270608104</v>
      </c>
      <c r="AU189" s="339"/>
      <c r="AV189" s="339">
        <f>+AV185+AV186+AV187+AV188</f>
        <v>5615024321</v>
      </c>
      <c r="AW189" s="339"/>
      <c r="AZ189" s="29"/>
      <c r="BA189" s="29"/>
      <c r="BI189" s="79"/>
    </row>
    <row r="190" spans="1:61" s="20" customFormat="1" ht="24.9" customHeight="1" x14ac:dyDescent="0.3">
      <c r="B190" s="50"/>
      <c r="C190" s="397" t="s">
        <v>161</v>
      </c>
      <c r="D190" s="398"/>
      <c r="E190" s="398"/>
      <c r="F190" s="399"/>
      <c r="G190" s="113">
        <v>4.1022694545836203E-3</v>
      </c>
      <c r="H190" s="331">
        <f>+H189*G190</f>
        <v>0</v>
      </c>
      <c r="I190" s="332"/>
      <c r="J190" s="331">
        <f>+ROUND(J189*$G190,0)</f>
        <v>1559870</v>
      </c>
      <c r="K190" s="332"/>
      <c r="L190" s="331">
        <f t="shared" ref="L190" si="835">+ROUND(L189*$G190,0)</f>
        <v>1483671</v>
      </c>
      <c r="M190" s="332"/>
      <c r="N190" s="331">
        <f t="shared" ref="N190" si="836">+ROUND(N189*$G190,0)</f>
        <v>1923167</v>
      </c>
      <c r="O190" s="332"/>
      <c r="P190" s="331">
        <f t="shared" ref="P190" si="837">+ROUND(P189*$G190,0)</f>
        <v>2035091</v>
      </c>
      <c r="Q190" s="332"/>
      <c r="R190" s="331">
        <f t="shared" ref="R190" si="838">+ROUND(R189*$G190,0)</f>
        <v>1253869</v>
      </c>
      <c r="S190" s="332"/>
      <c r="T190" s="331">
        <f t="shared" ref="T190" si="839">+ROUND(T189*$G190,0)</f>
        <v>1331013</v>
      </c>
      <c r="U190" s="332"/>
      <c r="V190" s="331">
        <f t="shared" ref="V190" si="840">+ROUND(V189*$G190,0)</f>
        <v>1207607</v>
      </c>
      <c r="W190" s="332"/>
      <c r="X190" s="331">
        <f t="shared" ref="X190" si="841">+ROUND(X189*$G190,0)</f>
        <v>1230475</v>
      </c>
      <c r="Y190" s="332"/>
      <c r="Z190" s="331">
        <f t="shared" ref="Z190" si="842">+ROUND(Z189*$G190,0)</f>
        <v>1653355</v>
      </c>
      <c r="AA190" s="332"/>
      <c r="AB190" s="331">
        <f t="shared" ref="AB190:AD190" si="843">+ROUND(AB189*$G190,0)</f>
        <v>2674143</v>
      </c>
      <c r="AC190" s="332"/>
      <c r="AD190" s="331">
        <f t="shared" si="843"/>
        <v>2686835</v>
      </c>
      <c r="AE190" s="332"/>
      <c r="AF190" s="331">
        <f t="shared" ref="AF190" si="844">+ROUND(AF189*$G190,0)</f>
        <v>0</v>
      </c>
      <c r="AG190" s="332"/>
      <c r="AH190" s="331">
        <f t="shared" ref="AH190" si="845">+ROUND(AH189*$G190,0)</f>
        <v>0</v>
      </c>
      <c r="AI190" s="332"/>
      <c r="AJ190" s="331">
        <f t="shared" ref="AJ190" si="846">+ROUND(AJ189*$G190,0)</f>
        <v>0</v>
      </c>
      <c r="AK190" s="332"/>
      <c r="AL190" s="331">
        <f t="shared" ref="AL190" si="847">+ROUND(AL189*$G190,0)</f>
        <v>1702179</v>
      </c>
      <c r="AM190" s="332"/>
      <c r="AN190" s="331">
        <f t="shared" ref="AN190" si="848">+ROUND(AN189*$G190,0)</f>
        <v>0</v>
      </c>
      <c r="AO190" s="332"/>
      <c r="AP190" s="331">
        <f t="shared" ref="AP190" si="849">+ROUND(AP189*$G190,0)</f>
        <v>0</v>
      </c>
      <c r="AQ190" s="332"/>
      <c r="AR190" s="331">
        <f t="shared" ref="AR190" si="850">+ROUND(AR189*$G190,0)</f>
        <v>1182960</v>
      </c>
      <c r="AS190" s="332"/>
      <c r="AT190" s="331">
        <f t="shared" ref="AT190" si="851">+ROUND(AT189*$G190,0)</f>
        <v>1110107</v>
      </c>
      <c r="AU190" s="332"/>
      <c r="AV190" s="331">
        <f t="shared" ref="AV190" si="852">+ROUND(AV189*$G190,0)</f>
        <v>23034343</v>
      </c>
      <c r="AW190" s="332"/>
      <c r="AZ190" s="29"/>
      <c r="BA190" s="29"/>
      <c r="BI190" s="79"/>
    </row>
    <row r="191" spans="1:61" s="20" customFormat="1" ht="24.9" customHeight="1" x14ac:dyDescent="0.3">
      <c r="B191" s="50"/>
      <c r="C191" s="341" t="s">
        <v>162</v>
      </c>
      <c r="D191" s="347"/>
      <c r="E191" s="347"/>
      <c r="F191" s="348"/>
      <c r="G191" s="203">
        <v>6.8248846190044232E-2</v>
      </c>
      <c r="H191" s="331">
        <f>+H189*G191</f>
        <v>0</v>
      </c>
      <c r="I191" s="332"/>
      <c r="J191" s="331">
        <v>22828872.888198905</v>
      </c>
      <c r="K191" s="332"/>
      <c r="L191" s="331">
        <v>21713682.199155618</v>
      </c>
      <c r="M191" s="332"/>
      <c r="N191" s="331">
        <v>28145753.26902432</v>
      </c>
      <c r="O191" s="332"/>
      <c r="P191" s="331">
        <v>29783771.844463028</v>
      </c>
      <c r="Q191" s="332"/>
      <c r="R191" s="331">
        <v>18350501.533787567</v>
      </c>
      <c r="S191" s="332"/>
      <c r="T191" s="331">
        <v>19479520.581419308</v>
      </c>
      <c r="U191" s="332"/>
      <c r="V191" s="331">
        <v>17673463.476441551</v>
      </c>
      <c r="W191" s="332"/>
      <c r="X191" s="331">
        <v>18008140.301040225</v>
      </c>
      <c r="Y191" s="332"/>
      <c r="Z191" s="331">
        <v>24197028.941481613</v>
      </c>
      <c r="AA191" s="332"/>
      <c r="AB191" s="331">
        <v>39136373.1563963</v>
      </c>
      <c r="AC191" s="332"/>
      <c r="AD191" s="331">
        <v>39322123.800389044</v>
      </c>
      <c r="AE191" s="332"/>
      <c r="AF191" s="331">
        <v>0</v>
      </c>
      <c r="AG191" s="332"/>
      <c r="AH191" s="331">
        <v>0</v>
      </c>
      <c r="AI191" s="332"/>
      <c r="AJ191" s="331">
        <v>0</v>
      </c>
      <c r="AK191" s="332"/>
      <c r="AL191" s="331">
        <v>24911577.746966857</v>
      </c>
      <c r="AM191" s="332"/>
      <c r="AN191" s="331">
        <v>0</v>
      </c>
      <c r="AO191" s="332"/>
      <c r="AP191" s="331">
        <v>0</v>
      </c>
      <c r="AQ191" s="332"/>
      <c r="AR191" s="331">
        <v>17312750.673471287</v>
      </c>
      <c r="AS191" s="332"/>
      <c r="AT191" s="331">
        <v>16246541.479845284</v>
      </c>
      <c r="AU191" s="332"/>
      <c r="AV191" s="331">
        <v>337110102</v>
      </c>
      <c r="AW191" s="332"/>
      <c r="AZ191" s="29"/>
      <c r="BA191" s="29"/>
      <c r="BC191" s="222"/>
      <c r="BD191" s="223"/>
      <c r="BE191" s="224"/>
      <c r="BI191" s="79"/>
    </row>
    <row r="192" spans="1:61" s="20" customFormat="1" ht="24.9" customHeight="1" x14ac:dyDescent="0.3">
      <c r="B192" s="67"/>
      <c r="C192" s="341" t="s">
        <v>163</v>
      </c>
      <c r="D192" s="342"/>
      <c r="E192" s="342"/>
      <c r="F192" s="342"/>
      <c r="G192" s="343"/>
      <c r="H192" s="331">
        <f>+H189+H190+H191</f>
        <v>0</v>
      </c>
      <c r="I192" s="332"/>
      <c r="J192" s="331">
        <f>+J189+J190+J191</f>
        <v>404634471.88819891</v>
      </c>
      <c r="K192" s="332"/>
      <c r="L192" s="339">
        <f>+L189+L190+L191</f>
        <v>384868074.19915563</v>
      </c>
      <c r="M192" s="339"/>
      <c r="N192" s="339">
        <f>+N189+N190+N191</f>
        <v>498874477.26902431</v>
      </c>
      <c r="O192" s="339"/>
      <c r="P192" s="339">
        <f>+P189+P190+P191</f>
        <v>527907832.84446305</v>
      </c>
      <c r="Q192" s="339"/>
      <c r="R192" s="339">
        <f>+R189+R190+R191</f>
        <v>325256772.53378755</v>
      </c>
      <c r="S192" s="339"/>
      <c r="T192" s="339">
        <f>+T189+T190+T191</f>
        <v>345268273.58141929</v>
      </c>
      <c r="U192" s="339"/>
      <c r="V192" s="339">
        <f>+V189+V190+V191</f>
        <v>313256488.67890328</v>
      </c>
      <c r="W192" s="339"/>
      <c r="X192" s="339">
        <f>+X189+X190+X191</f>
        <v>319188528.30104023</v>
      </c>
      <c r="Y192" s="339"/>
      <c r="Z192" s="339">
        <f>+Z189+Z190+Z191</f>
        <v>428884600.94148159</v>
      </c>
      <c r="AA192" s="339"/>
      <c r="AB192" s="339">
        <f>+AB189+AB190+AB191</f>
        <v>693679700.15639627</v>
      </c>
      <c r="AC192" s="339"/>
      <c r="AD192" s="339">
        <f>+AD189+AD190+AD191</f>
        <v>696972070.80038905</v>
      </c>
      <c r="AE192" s="339"/>
      <c r="AF192" s="339">
        <f>+AF189+AF190+AF191</f>
        <v>0</v>
      </c>
      <c r="AG192" s="339"/>
      <c r="AH192" s="331">
        <f>+AH189+AH190+AH191</f>
        <v>0</v>
      </c>
      <c r="AI192" s="332"/>
      <c r="AJ192" s="339">
        <f>+AJ189+AJ190+AJ191</f>
        <v>0</v>
      </c>
      <c r="AK192" s="339"/>
      <c r="AL192" s="339">
        <f>+AL189+AL190+AL191</f>
        <v>441549749.74696684</v>
      </c>
      <c r="AM192" s="339"/>
      <c r="AN192" s="339">
        <f>+AN189+AN190+AN191</f>
        <v>0</v>
      </c>
      <c r="AO192" s="339"/>
      <c r="AP192" s="339">
        <f>+AP189+AP190+AP191</f>
        <v>0</v>
      </c>
      <c r="AQ192" s="339"/>
      <c r="AR192" s="339">
        <f>+AR189+AR190+AR191</f>
        <v>306862969.67347127</v>
      </c>
      <c r="AS192" s="339"/>
      <c r="AT192" s="339">
        <f>+AT189+AT190+AT191</f>
        <v>287964752.47984529</v>
      </c>
      <c r="AU192" s="339"/>
      <c r="AV192" s="339">
        <f>+AV189+AV190+AV191</f>
        <v>5975168766</v>
      </c>
      <c r="AW192" s="339"/>
      <c r="AZ192" s="29"/>
      <c r="BA192" s="29"/>
      <c r="BI192" s="79"/>
    </row>
    <row r="193" spans="2:61" s="20" customFormat="1" ht="35.1" customHeight="1" x14ac:dyDescent="0.3">
      <c r="B193" s="67"/>
      <c r="C193" s="349" t="s">
        <v>164</v>
      </c>
      <c r="D193" s="350"/>
      <c r="E193" s="350"/>
      <c r="F193" s="350"/>
      <c r="G193" s="114">
        <v>2.6636081009472172E-2</v>
      </c>
      <c r="H193" s="331">
        <f>+H192*G193</f>
        <v>0</v>
      </c>
      <c r="I193" s="332"/>
      <c r="J193" s="331">
        <f>+ROUND(J192*$G193,0)</f>
        <v>10777877</v>
      </c>
      <c r="K193" s="332"/>
      <c r="L193" s="331">
        <f t="shared" ref="L193" si="853">+ROUND(L192*$G193,0)</f>
        <v>10251377</v>
      </c>
      <c r="M193" s="332"/>
      <c r="N193" s="331">
        <f t="shared" ref="N193" si="854">+ROUND(N192*$G193,0)</f>
        <v>13288061</v>
      </c>
      <c r="O193" s="332"/>
      <c r="P193" s="331">
        <f t="shared" ref="P193" si="855">+ROUND(P192*$G193,0)</f>
        <v>14061396</v>
      </c>
      <c r="Q193" s="332"/>
      <c r="R193" s="331">
        <f t="shared" ref="R193" si="856">+ROUND(R192*$G193,0)</f>
        <v>8663566</v>
      </c>
      <c r="S193" s="332"/>
      <c r="T193" s="331">
        <f t="shared" ref="T193" si="857">+ROUND(T192*$G193,0)</f>
        <v>9196594</v>
      </c>
      <c r="U193" s="332"/>
      <c r="V193" s="331">
        <f t="shared" ref="V193" si="858">+ROUND(V192*$G193,0)</f>
        <v>8343925</v>
      </c>
      <c r="W193" s="332"/>
      <c r="X193" s="331">
        <f t="shared" ref="X193" si="859">+ROUND(X192*$G193,0)</f>
        <v>8501931</v>
      </c>
      <c r="Y193" s="332"/>
      <c r="Z193" s="331">
        <f t="shared" ref="Z193" si="860">+ROUND(Z192*$G193,0)</f>
        <v>11423805</v>
      </c>
      <c r="AA193" s="332"/>
      <c r="AB193" s="331">
        <f t="shared" ref="AB193:AD193" si="861">+ROUND(AB192*$G193,0)</f>
        <v>18476909</v>
      </c>
      <c r="AC193" s="332"/>
      <c r="AD193" s="331">
        <f t="shared" si="861"/>
        <v>18564605</v>
      </c>
      <c r="AE193" s="332"/>
      <c r="AF193" s="331">
        <f t="shared" ref="AF193" si="862">+ROUND(AF192*$G193,0)</f>
        <v>0</v>
      </c>
      <c r="AG193" s="332"/>
      <c r="AH193" s="331">
        <f t="shared" ref="AH193" si="863">+ROUND(AH192*$G193,0)</f>
        <v>0</v>
      </c>
      <c r="AI193" s="332"/>
      <c r="AJ193" s="331">
        <f t="shared" ref="AJ193" si="864">+ROUND(AJ192*$G193,0)</f>
        <v>0</v>
      </c>
      <c r="AK193" s="332"/>
      <c r="AL193" s="331">
        <f t="shared" ref="AL193" si="865">+ROUND(AL192*$G193,0)</f>
        <v>11761155</v>
      </c>
      <c r="AM193" s="332"/>
      <c r="AN193" s="331">
        <f t="shared" ref="AN193" si="866">+ROUND(AN192*$G193,0)</f>
        <v>0</v>
      </c>
      <c r="AO193" s="332"/>
      <c r="AP193" s="331">
        <f t="shared" ref="AP193" si="867">+ROUND(AP192*$G193,0)</f>
        <v>0</v>
      </c>
      <c r="AQ193" s="332"/>
      <c r="AR193" s="331">
        <f t="shared" ref="AR193" si="868">+ROUND(AR192*$G193,0)</f>
        <v>8173627</v>
      </c>
      <c r="AS193" s="332"/>
      <c r="AT193" s="331">
        <f t="shared" ref="AT193" si="869">+ROUND(AT192*$G193,0)</f>
        <v>7670252</v>
      </c>
      <c r="AU193" s="332"/>
      <c r="AV193" s="331">
        <f t="shared" ref="AV193" si="870">+ROUND(AV192*$G193,0)</f>
        <v>159155079</v>
      </c>
      <c r="AW193" s="332"/>
      <c r="AZ193" s="29"/>
      <c r="BA193" s="29"/>
      <c r="BI193" s="79"/>
    </row>
    <row r="194" spans="2:61" s="20" customFormat="1" ht="24.9" customHeight="1" x14ac:dyDescent="0.3">
      <c r="B194" s="67"/>
      <c r="C194" s="340" t="s">
        <v>165</v>
      </c>
      <c r="D194" s="340"/>
      <c r="E194" s="340"/>
      <c r="F194" s="340"/>
      <c r="G194" s="340"/>
      <c r="H194" s="344">
        <f>+H192+H193</f>
        <v>0</v>
      </c>
      <c r="I194" s="344"/>
      <c r="J194" s="344">
        <f>+J192+J193</f>
        <v>415412348.88819891</v>
      </c>
      <c r="K194" s="344"/>
      <c r="L194" s="344">
        <f>+L192+L193</f>
        <v>395119451.19915563</v>
      </c>
      <c r="M194" s="344"/>
      <c r="N194" s="344">
        <f>+N192+N193</f>
        <v>512162538.26902431</v>
      </c>
      <c r="O194" s="344"/>
      <c r="P194" s="344">
        <f>+P192+P193</f>
        <v>541969228.84446311</v>
      </c>
      <c r="Q194" s="344"/>
      <c r="R194" s="344">
        <f>+R192+R193</f>
        <v>333920338.53378755</v>
      </c>
      <c r="S194" s="344"/>
      <c r="T194" s="344">
        <f>+T192+T193</f>
        <v>354464867.58141929</v>
      </c>
      <c r="U194" s="344"/>
      <c r="V194" s="344">
        <f>+V192+V193</f>
        <v>321600413.67890328</v>
      </c>
      <c r="W194" s="344"/>
      <c r="X194" s="344">
        <f>+X192+X193</f>
        <v>327690459.30104023</v>
      </c>
      <c r="Y194" s="344"/>
      <c r="Z194" s="344">
        <f>+Z192+Z193</f>
        <v>440308405.94148159</v>
      </c>
      <c r="AA194" s="344"/>
      <c r="AB194" s="344">
        <f>+AB192+AB193</f>
        <v>712156609.15639627</v>
      </c>
      <c r="AC194" s="344"/>
      <c r="AD194" s="344">
        <f>+AD192+AD193</f>
        <v>715536675.80038905</v>
      </c>
      <c r="AE194" s="344"/>
      <c r="AF194" s="344">
        <f>+AF192+AF193</f>
        <v>0</v>
      </c>
      <c r="AG194" s="344"/>
      <c r="AH194" s="406">
        <f>+AH192+AH193</f>
        <v>0</v>
      </c>
      <c r="AI194" s="407"/>
      <c r="AJ194" s="344">
        <f>+AJ192+AJ193</f>
        <v>0</v>
      </c>
      <c r="AK194" s="344"/>
      <c r="AL194" s="344">
        <f>+AL192+AL193</f>
        <v>453310904.74696684</v>
      </c>
      <c r="AM194" s="344"/>
      <c r="AN194" s="344">
        <f>+AN192+AN193</f>
        <v>0</v>
      </c>
      <c r="AO194" s="344"/>
      <c r="AP194" s="344">
        <f>+AP192+AP193</f>
        <v>0</v>
      </c>
      <c r="AQ194" s="344"/>
      <c r="AR194" s="344">
        <f>+AR192+AR193</f>
        <v>315036596.67347127</v>
      </c>
      <c r="AS194" s="344"/>
      <c r="AT194" s="344">
        <f>+AT192+AT193</f>
        <v>295635004.47984529</v>
      </c>
      <c r="AU194" s="344"/>
      <c r="AV194" s="344">
        <f>+AV192+AV193</f>
        <v>6134323845</v>
      </c>
      <c r="AW194" s="344"/>
      <c r="AZ194" s="29"/>
      <c r="BA194" s="29"/>
      <c r="BI194" s="79"/>
    </row>
    <row r="195" spans="2:61" ht="24.9" customHeight="1" x14ac:dyDescent="0.3">
      <c r="H195" s="136"/>
      <c r="I195" s="137"/>
      <c r="J195" s="410">
        <f>+K21</f>
        <v>14001469</v>
      </c>
      <c r="K195" s="411"/>
      <c r="L195" s="410">
        <f>+M21</f>
        <v>14001481</v>
      </c>
      <c r="M195" s="411"/>
      <c r="N195" s="410">
        <f>+O21</f>
        <v>14000772</v>
      </c>
      <c r="O195" s="411"/>
      <c r="P195" s="410">
        <f>+Q21</f>
        <v>14000741</v>
      </c>
      <c r="Q195" s="411"/>
      <c r="R195" s="410">
        <f>+S21</f>
        <v>14000718</v>
      </c>
      <c r="S195" s="411"/>
      <c r="T195" s="410">
        <f>+U21</f>
        <v>14001678</v>
      </c>
      <c r="U195" s="411"/>
      <c r="V195" s="410">
        <f>+W21</f>
        <v>14001545</v>
      </c>
      <c r="W195" s="411"/>
      <c r="X195" s="410">
        <f>+Y21</f>
        <v>14001517</v>
      </c>
      <c r="Y195" s="411"/>
      <c r="Z195" s="410">
        <f>+AA21</f>
        <v>14001156</v>
      </c>
      <c r="AA195" s="411"/>
      <c r="AB195" s="410">
        <f>+AC21</f>
        <v>14001367</v>
      </c>
      <c r="AC195" s="411"/>
      <c r="AD195" s="410">
        <f>+AE21</f>
        <v>14000126</v>
      </c>
      <c r="AE195" s="411"/>
      <c r="AF195" s="410">
        <f>+AG21</f>
        <v>14000550</v>
      </c>
      <c r="AG195" s="411"/>
      <c r="AH195" s="410">
        <f>+AI21</f>
        <v>14001058</v>
      </c>
      <c r="AI195" s="411"/>
      <c r="AJ195" s="410">
        <f>+AK21</f>
        <v>14000205</v>
      </c>
      <c r="AK195" s="411"/>
      <c r="AL195" s="410">
        <f>+AM21</f>
        <v>14001506</v>
      </c>
      <c r="AM195" s="411"/>
      <c r="AN195" s="410">
        <f>+AO21</f>
        <v>14001265</v>
      </c>
      <c r="AO195" s="411"/>
      <c r="AP195" s="410">
        <f>+AQ21</f>
        <v>14000282</v>
      </c>
      <c r="AQ195" s="411"/>
      <c r="AR195" s="410">
        <f>+AS21</f>
        <v>14001619</v>
      </c>
      <c r="AS195" s="411"/>
      <c r="AT195" s="410">
        <f>+AU21</f>
        <v>14001616</v>
      </c>
      <c r="AU195" s="411"/>
      <c r="AV195" s="402" t="s">
        <v>195</v>
      </c>
      <c r="AW195" s="403"/>
    </row>
    <row r="196" spans="2:61" ht="24.9" customHeight="1" x14ac:dyDescent="0.3">
      <c r="J196" s="409">
        <v>1</v>
      </c>
      <c r="K196" s="409"/>
      <c r="L196" s="408">
        <f>+J196+1</f>
        <v>2</v>
      </c>
      <c r="M196" s="408"/>
      <c r="N196" s="408">
        <f t="shared" ref="N196" si="871">+L196+1</f>
        <v>3</v>
      </c>
      <c r="O196" s="408"/>
      <c r="P196" s="408">
        <f t="shared" ref="P196" si="872">+N196+1</f>
        <v>4</v>
      </c>
      <c r="Q196" s="408"/>
      <c r="R196" s="408">
        <f t="shared" ref="R196" si="873">+P196+1</f>
        <v>5</v>
      </c>
      <c r="S196" s="408"/>
      <c r="T196" s="408">
        <f t="shared" ref="T196" si="874">+R196+1</f>
        <v>6</v>
      </c>
      <c r="U196" s="408"/>
      <c r="V196" s="408">
        <f t="shared" ref="V196" si="875">+T196+1</f>
        <v>7</v>
      </c>
      <c r="W196" s="408"/>
      <c r="X196" s="408">
        <f t="shared" ref="X196" si="876">+V196+1</f>
        <v>8</v>
      </c>
      <c r="Y196" s="408"/>
      <c r="Z196" s="408">
        <f t="shared" ref="Z196" si="877">+X196+1</f>
        <v>9</v>
      </c>
      <c r="AA196" s="408"/>
      <c r="AB196" s="408">
        <f t="shared" ref="AB196" si="878">+Z196+1</f>
        <v>10</v>
      </c>
      <c r="AC196" s="408"/>
      <c r="AD196" s="408">
        <f t="shared" ref="AD196" si="879">+AB196+1</f>
        <v>11</v>
      </c>
      <c r="AE196" s="408"/>
      <c r="AF196" s="408">
        <f t="shared" ref="AF196" si="880">+AD196+1</f>
        <v>12</v>
      </c>
      <c r="AG196" s="408"/>
      <c r="AH196" s="408">
        <f t="shared" ref="AH196" si="881">+AF196+1</f>
        <v>13</v>
      </c>
      <c r="AI196" s="408"/>
      <c r="AJ196" s="408">
        <f t="shared" ref="AJ196" si="882">+AH196+1</f>
        <v>14</v>
      </c>
      <c r="AK196" s="408"/>
      <c r="AL196" s="408">
        <f t="shared" ref="AL196" si="883">+AJ196+1</f>
        <v>15</v>
      </c>
      <c r="AM196" s="408"/>
      <c r="AN196" s="408">
        <f t="shared" ref="AN196" si="884">+AL196+1</f>
        <v>16</v>
      </c>
      <c r="AO196" s="408"/>
      <c r="AP196" s="408">
        <f t="shared" ref="AP196" si="885">+AN196+1</f>
        <v>17</v>
      </c>
      <c r="AQ196" s="408"/>
      <c r="AR196" s="408">
        <f t="shared" ref="AR196" si="886">+AP196+1</f>
        <v>18</v>
      </c>
      <c r="AS196" s="408"/>
      <c r="AT196" s="408">
        <f t="shared" ref="AT196" si="887">+AR196+1</f>
        <v>19</v>
      </c>
      <c r="AU196" s="408"/>
    </row>
    <row r="385" spans="61:61" x14ac:dyDescent="0.3">
      <c r="BI385" s="20"/>
    </row>
    <row r="386" spans="61:61" x14ac:dyDescent="0.3">
      <c r="BI386" s="20"/>
    </row>
    <row r="1658" spans="23:117" x14ac:dyDescent="0.3">
      <c r="X1658" s="20">
        <v>3</v>
      </c>
    </row>
    <row r="1659" spans="23:117" x14ac:dyDescent="0.3">
      <c r="BI1659" s="20"/>
    </row>
    <row r="1660" spans="23:117" x14ac:dyDescent="0.3">
      <c r="W1660" s="23">
        <v>4</v>
      </c>
    </row>
    <row r="1662" spans="23:117" x14ac:dyDescent="0.3">
      <c r="W1662" s="23">
        <v>6</v>
      </c>
    </row>
    <row r="1663" spans="23:117" x14ac:dyDescent="0.3">
      <c r="W1663" s="23">
        <v>6</v>
      </c>
      <c r="DM1663" s="20">
        <v>3</v>
      </c>
    </row>
    <row r="1664" spans="23:117" x14ac:dyDescent="0.3">
      <c r="W1664" s="23">
        <v>14</v>
      </c>
    </row>
    <row r="1665" spans="23:23" x14ac:dyDescent="0.3">
      <c r="W1665" s="23">
        <v>14</v>
      </c>
    </row>
    <row r="1666" spans="23:23" x14ac:dyDescent="0.3">
      <c r="W1666" s="23">
        <v>14</v>
      </c>
    </row>
    <row r="1667" spans="23:23" x14ac:dyDescent="0.3">
      <c r="W1667" s="23">
        <v>15</v>
      </c>
    </row>
    <row r="1668" spans="23:23" x14ac:dyDescent="0.3">
      <c r="W1668" s="23">
        <v>15</v>
      </c>
    </row>
    <row r="1669" spans="23:23" x14ac:dyDescent="0.3">
      <c r="W1669" s="23">
        <v>15</v>
      </c>
    </row>
    <row r="1670" spans="23:23" x14ac:dyDescent="0.3">
      <c r="W1670" s="23">
        <v>16</v>
      </c>
    </row>
    <row r="1671" spans="23:23" x14ac:dyDescent="0.3">
      <c r="W1671" s="23">
        <v>16</v>
      </c>
    </row>
    <row r="1672" spans="23:23" x14ac:dyDescent="0.3">
      <c r="W1672" s="23">
        <v>16</v>
      </c>
    </row>
  </sheetData>
  <mergeCells count="624">
    <mergeCell ref="AT196:AU196"/>
    <mergeCell ref="J195:K195"/>
    <mergeCell ref="L195:M195"/>
    <mergeCell ref="N195:O195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N195:AO195"/>
    <mergeCell ref="AP195:AQ195"/>
    <mergeCell ref="AR195:AS195"/>
    <mergeCell ref="AT195:AU195"/>
    <mergeCell ref="AB196:AC196"/>
    <mergeCell ref="AD196:AE196"/>
    <mergeCell ref="AF196:AG196"/>
    <mergeCell ref="AH196:AI196"/>
    <mergeCell ref="AJ196:AK196"/>
    <mergeCell ref="AL196:AM196"/>
    <mergeCell ref="AN196:AO196"/>
    <mergeCell ref="AP196:AQ196"/>
    <mergeCell ref="AR196:AS196"/>
    <mergeCell ref="J196:K196"/>
    <mergeCell ref="L196:M196"/>
    <mergeCell ref="N196:O196"/>
    <mergeCell ref="P196:Q196"/>
    <mergeCell ref="R196:S196"/>
    <mergeCell ref="T196:U196"/>
    <mergeCell ref="V196:W196"/>
    <mergeCell ref="X196:Y196"/>
    <mergeCell ref="Z196:AA196"/>
    <mergeCell ref="AT194:AU194"/>
    <mergeCell ref="AT185:AU185"/>
    <mergeCell ref="AT186:AU186"/>
    <mergeCell ref="AT187:AU187"/>
    <mergeCell ref="AT188:AU188"/>
    <mergeCell ref="AT189:AU189"/>
    <mergeCell ref="AT190:AU190"/>
    <mergeCell ref="AT191:AU191"/>
    <mergeCell ref="AT192:AU192"/>
    <mergeCell ref="AT193:AU193"/>
    <mergeCell ref="AT21:AT22"/>
    <mergeCell ref="AU21:AU22"/>
    <mergeCell ref="AT23:AT24"/>
    <mergeCell ref="AU23:AU24"/>
    <mergeCell ref="AT180:AU180"/>
    <mergeCell ref="AT181:AU181"/>
    <mergeCell ref="AT182:AU182"/>
    <mergeCell ref="AT183:AU183"/>
    <mergeCell ref="AT184:AU184"/>
    <mergeCell ref="AP194:AQ194"/>
    <mergeCell ref="AR21:AR22"/>
    <mergeCell ref="AS21:AS22"/>
    <mergeCell ref="AR23:AR24"/>
    <mergeCell ref="AS23:AS24"/>
    <mergeCell ref="AR180:AS180"/>
    <mergeCell ref="AR181:AS181"/>
    <mergeCell ref="AR182:AS182"/>
    <mergeCell ref="AR183:AS183"/>
    <mergeCell ref="AR184:AS184"/>
    <mergeCell ref="AR185:AS185"/>
    <mergeCell ref="AR186:AS186"/>
    <mergeCell ref="AR187:AS187"/>
    <mergeCell ref="AR188:AS188"/>
    <mergeCell ref="AR189:AS189"/>
    <mergeCell ref="AR190:AS190"/>
    <mergeCell ref="AR191:AS191"/>
    <mergeCell ref="AR192:AS192"/>
    <mergeCell ref="AR193:AS193"/>
    <mergeCell ref="AR194:AS194"/>
    <mergeCell ref="AP185:AQ185"/>
    <mergeCell ref="AP186:AQ186"/>
    <mergeCell ref="AP187:AQ187"/>
    <mergeCell ref="AP188:AQ188"/>
    <mergeCell ref="AP189:AQ189"/>
    <mergeCell ref="AP190:AQ190"/>
    <mergeCell ref="AP191:AQ191"/>
    <mergeCell ref="AP192:AQ192"/>
    <mergeCell ref="AP193:AQ193"/>
    <mergeCell ref="AP21:AP22"/>
    <mergeCell ref="AQ21:AQ22"/>
    <mergeCell ref="AP23:AP24"/>
    <mergeCell ref="AQ23:AQ24"/>
    <mergeCell ref="AP180:AQ180"/>
    <mergeCell ref="AP181:AQ181"/>
    <mergeCell ref="AP182:AQ182"/>
    <mergeCell ref="AP183:AQ183"/>
    <mergeCell ref="AP184:AQ184"/>
    <mergeCell ref="AL194:AM194"/>
    <mergeCell ref="AN21:AN22"/>
    <mergeCell ref="AO21:AO22"/>
    <mergeCell ref="AN23:AN24"/>
    <mergeCell ref="AO23:AO24"/>
    <mergeCell ref="AN180:AO180"/>
    <mergeCell ref="AN181:AO181"/>
    <mergeCell ref="AN182:AO182"/>
    <mergeCell ref="AN183:AO183"/>
    <mergeCell ref="AN184:AO184"/>
    <mergeCell ref="AN185:AO185"/>
    <mergeCell ref="AN186:AO186"/>
    <mergeCell ref="AN187:AO187"/>
    <mergeCell ref="AN188:AO188"/>
    <mergeCell ref="AN189:AO189"/>
    <mergeCell ref="AN190:AO190"/>
    <mergeCell ref="AN191:AO191"/>
    <mergeCell ref="AN192:AO192"/>
    <mergeCell ref="AN193:AO193"/>
    <mergeCell ref="AN194:AO194"/>
    <mergeCell ref="AL185:AM185"/>
    <mergeCell ref="AL186:AM186"/>
    <mergeCell ref="AL187:AM187"/>
    <mergeCell ref="AL188:AM188"/>
    <mergeCell ref="AL189:AM189"/>
    <mergeCell ref="AL190:AM190"/>
    <mergeCell ref="AL191:AM191"/>
    <mergeCell ref="AL192:AM192"/>
    <mergeCell ref="AL193:AM193"/>
    <mergeCell ref="AL21:AL22"/>
    <mergeCell ref="AM21:AM22"/>
    <mergeCell ref="AL23:AL24"/>
    <mergeCell ref="AM23:AM24"/>
    <mergeCell ref="AL180:AM180"/>
    <mergeCell ref="AL181:AM181"/>
    <mergeCell ref="AL182:AM182"/>
    <mergeCell ref="AL183:AM183"/>
    <mergeCell ref="AL184:AM184"/>
    <mergeCell ref="AH194:AI194"/>
    <mergeCell ref="AJ21:AJ22"/>
    <mergeCell ref="AK21:AK22"/>
    <mergeCell ref="AJ23:AJ24"/>
    <mergeCell ref="AK23:AK24"/>
    <mergeCell ref="AJ180:AK180"/>
    <mergeCell ref="AJ181:AK181"/>
    <mergeCell ref="AJ182:AK182"/>
    <mergeCell ref="AJ183:AK183"/>
    <mergeCell ref="AJ184:AK184"/>
    <mergeCell ref="AJ185:AK185"/>
    <mergeCell ref="AJ186:AK186"/>
    <mergeCell ref="AJ187:AK187"/>
    <mergeCell ref="AJ188:AK188"/>
    <mergeCell ref="AJ189:AK189"/>
    <mergeCell ref="AJ190:AK190"/>
    <mergeCell ref="AJ191:AK191"/>
    <mergeCell ref="AJ192:AK192"/>
    <mergeCell ref="AJ193:AK193"/>
    <mergeCell ref="AJ194:AK194"/>
    <mergeCell ref="AH185:AI185"/>
    <mergeCell ref="AH186:AI186"/>
    <mergeCell ref="AH187:AI187"/>
    <mergeCell ref="AH188:AI188"/>
    <mergeCell ref="AH189:AI189"/>
    <mergeCell ref="AH190:AI190"/>
    <mergeCell ref="AH191:AI191"/>
    <mergeCell ref="AH192:AI192"/>
    <mergeCell ref="AH193:AI193"/>
    <mergeCell ref="AH21:AH22"/>
    <mergeCell ref="AI21:AI22"/>
    <mergeCell ref="AH23:AH24"/>
    <mergeCell ref="AI23:AI24"/>
    <mergeCell ref="AH180:AI180"/>
    <mergeCell ref="AH181:AI181"/>
    <mergeCell ref="AH182:AI182"/>
    <mergeCell ref="AH183:AI183"/>
    <mergeCell ref="AH184:AI184"/>
    <mergeCell ref="AD194:AE194"/>
    <mergeCell ref="AF21:AF22"/>
    <mergeCell ref="AG21:AG22"/>
    <mergeCell ref="AF23:AF24"/>
    <mergeCell ref="AG23:AG24"/>
    <mergeCell ref="AF180:AG180"/>
    <mergeCell ref="AF181:AG181"/>
    <mergeCell ref="AF182:AG182"/>
    <mergeCell ref="AF183:AG183"/>
    <mergeCell ref="AF184:AG184"/>
    <mergeCell ref="AF185:AG185"/>
    <mergeCell ref="AF186:AG186"/>
    <mergeCell ref="AF187:AG187"/>
    <mergeCell ref="AF188:AG188"/>
    <mergeCell ref="AF189:AG189"/>
    <mergeCell ref="AF190:AG190"/>
    <mergeCell ref="AF191:AG191"/>
    <mergeCell ref="AF192:AG192"/>
    <mergeCell ref="AF193:AG193"/>
    <mergeCell ref="AF194:AG194"/>
    <mergeCell ref="AD185:AE185"/>
    <mergeCell ref="AD186:AE186"/>
    <mergeCell ref="AD187:AE187"/>
    <mergeCell ref="AD188:AE188"/>
    <mergeCell ref="AD191:AE191"/>
    <mergeCell ref="AD192:AE192"/>
    <mergeCell ref="AD193:AE193"/>
    <mergeCell ref="AD21:AD22"/>
    <mergeCell ref="AE21:AE22"/>
    <mergeCell ref="AD23:AD24"/>
    <mergeCell ref="AE23:AE24"/>
    <mergeCell ref="AD180:AE180"/>
    <mergeCell ref="AD181:AE181"/>
    <mergeCell ref="AD182:AE182"/>
    <mergeCell ref="AD183:AE183"/>
    <mergeCell ref="AD184:AE184"/>
    <mergeCell ref="AV195:AW195"/>
    <mergeCell ref="D96:E96"/>
    <mergeCell ref="D98:E98"/>
    <mergeCell ref="AB194:AC194"/>
    <mergeCell ref="AV180:AW180"/>
    <mergeCell ref="AV181:AW181"/>
    <mergeCell ref="AV182:AW182"/>
    <mergeCell ref="AV183:AW183"/>
    <mergeCell ref="AV184:AW184"/>
    <mergeCell ref="AV185:AW185"/>
    <mergeCell ref="AV186:AW186"/>
    <mergeCell ref="AV187:AW187"/>
    <mergeCell ref="AV188:AW188"/>
    <mergeCell ref="AV189:AW189"/>
    <mergeCell ref="AV190:AW190"/>
    <mergeCell ref="AV191:AW191"/>
    <mergeCell ref="AV192:AW192"/>
    <mergeCell ref="AV193:AW193"/>
    <mergeCell ref="AV194:AW194"/>
    <mergeCell ref="AB185:AC185"/>
    <mergeCell ref="AB186:AC186"/>
    <mergeCell ref="AB187:AC187"/>
    <mergeCell ref="AD189:AE189"/>
    <mergeCell ref="AD190:AE190"/>
    <mergeCell ref="AB21:AB22"/>
    <mergeCell ref="AC21:AC22"/>
    <mergeCell ref="AB23:AB24"/>
    <mergeCell ref="AC23:AC24"/>
    <mergeCell ref="AB180:AC180"/>
    <mergeCell ref="AB181:AC181"/>
    <mergeCell ref="AB182:AC182"/>
    <mergeCell ref="AB183:AC183"/>
    <mergeCell ref="AB184:AC184"/>
    <mergeCell ref="Z194:AA194"/>
    <mergeCell ref="X185:Y185"/>
    <mergeCell ref="X186:Y186"/>
    <mergeCell ref="X187:Y187"/>
    <mergeCell ref="X188:Y188"/>
    <mergeCell ref="AB188:AC188"/>
    <mergeCell ref="AB189:AC189"/>
    <mergeCell ref="AB190:AC190"/>
    <mergeCell ref="AB191:AC191"/>
    <mergeCell ref="AB192:AC192"/>
    <mergeCell ref="AB193:AC193"/>
    <mergeCell ref="Z185:AA185"/>
    <mergeCell ref="Z186:AA186"/>
    <mergeCell ref="Z187:AA187"/>
    <mergeCell ref="Z188:AA188"/>
    <mergeCell ref="Z189:AA189"/>
    <mergeCell ref="Z190:AA190"/>
    <mergeCell ref="Z191:AA191"/>
    <mergeCell ref="Z192:AA192"/>
    <mergeCell ref="Z193:AA193"/>
    <mergeCell ref="Z21:Z22"/>
    <mergeCell ref="AA21:AA22"/>
    <mergeCell ref="Z23:Z24"/>
    <mergeCell ref="AA23:AA24"/>
    <mergeCell ref="Z180:AA180"/>
    <mergeCell ref="Z181:AA181"/>
    <mergeCell ref="Z182:AA182"/>
    <mergeCell ref="Z183:AA183"/>
    <mergeCell ref="Z184:AA184"/>
    <mergeCell ref="X21:X22"/>
    <mergeCell ref="Y21:Y22"/>
    <mergeCell ref="X23:X24"/>
    <mergeCell ref="Y23:Y24"/>
    <mergeCell ref="X180:Y180"/>
    <mergeCell ref="X181:Y181"/>
    <mergeCell ref="X182:Y182"/>
    <mergeCell ref="X183:Y183"/>
    <mergeCell ref="X184:Y184"/>
    <mergeCell ref="V194:W194"/>
    <mergeCell ref="T185:U185"/>
    <mergeCell ref="T186:U186"/>
    <mergeCell ref="T187:U187"/>
    <mergeCell ref="T188:U188"/>
    <mergeCell ref="X189:Y189"/>
    <mergeCell ref="X190:Y190"/>
    <mergeCell ref="X191:Y191"/>
    <mergeCell ref="X192:Y192"/>
    <mergeCell ref="X193:Y193"/>
    <mergeCell ref="X194:Y194"/>
    <mergeCell ref="V185:W185"/>
    <mergeCell ref="V186:W186"/>
    <mergeCell ref="V187:W187"/>
    <mergeCell ref="V188:W188"/>
    <mergeCell ref="V189:W189"/>
    <mergeCell ref="V190:W190"/>
    <mergeCell ref="V191:W191"/>
    <mergeCell ref="V192:W192"/>
    <mergeCell ref="V193:W193"/>
    <mergeCell ref="V21:V22"/>
    <mergeCell ref="W21:W22"/>
    <mergeCell ref="V23:V24"/>
    <mergeCell ref="W23:W24"/>
    <mergeCell ref="V180:W180"/>
    <mergeCell ref="V181:W181"/>
    <mergeCell ref="V182:W182"/>
    <mergeCell ref="V183:W183"/>
    <mergeCell ref="V184:W184"/>
    <mergeCell ref="P187:Q187"/>
    <mergeCell ref="P188:Q188"/>
    <mergeCell ref="P189:Q189"/>
    <mergeCell ref="P190:Q190"/>
    <mergeCell ref="P21:P22"/>
    <mergeCell ref="Q21:Q22"/>
    <mergeCell ref="P23:P24"/>
    <mergeCell ref="Q23:Q24"/>
    <mergeCell ref="T194:U194"/>
    <mergeCell ref="T189:U189"/>
    <mergeCell ref="T190:U190"/>
    <mergeCell ref="T191:U191"/>
    <mergeCell ref="T192:U192"/>
    <mergeCell ref="T193:U193"/>
    <mergeCell ref="T21:T22"/>
    <mergeCell ref="U21:U22"/>
    <mergeCell ref="T23:T24"/>
    <mergeCell ref="U23:U24"/>
    <mergeCell ref="T180:U180"/>
    <mergeCell ref="T181:U181"/>
    <mergeCell ref="T182:U182"/>
    <mergeCell ref="T183:U183"/>
    <mergeCell ref="T184:U184"/>
    <mergeCell ref="P191:Q191"/>
    <mergeCell ref="P192:Q192"/>
    <mergeCell ref="P193:Q193"/>
    <mergeCell ref="P194:Q194"/>
    <mergeCell ref="R21:R22"/>
    <mergeCell ref="R186:S186"/>
    <mergeCell ref="R187:S187"/>
    <mergeCell ref="R188:S188"/>
    <mergeCell ref="R189:S189"/>
    <mergeCell ref="R190:S190"/>
    <mergeCell ref="R191:S191"/>
    <mergeCell ref="R192:S192"/>
    <mergeCell ref="R193:S193"/>
    <mergeCell ref="R194:S194"/>
    <mergeCell ref="S21:S22"/>
    <mergeCell ref="R23:R24"/>
    <mergeCell ref="S23:S24"/>
    <mergeCell ref="R180:S180"/>
    <mergeCell ref="R181:S181"/>
    <mergeCell ref="R182:S182"/>
    <mergeCell ref="R183:S183"/>
    <mergeCell ref="R184:S184"/>
    <mergeCell ref="R185:S185"/>
    <mergeCell ref="P185:Q185"/>
    <mergeCell ref="P180:Q180"/>
    <mergeCell ref="P181:Q181"/>
    <mergeCell ref="P182:Q182"/>
    <mergeCell ref="P183:Q183"/>
    <mergeCell ref="P184:Q184"/>
    <mergeCell ref="D157:E157"/>
    <mergeCell ref="D144:E144"/>
    <mergeCell ref="D145:E145"/>
    <mergeCell ref="P186:Q186"/>
    <mergeCell ref="N186:O186"/>
    <mergeCell ref="N180:O180"/>
    <mergeCell ref="D169:E169"/>
    <mergeCell ref="D170:E170"/>
    <mergeCell ref="D159:E159"/>
    <mergeCell ref="D160:E160"/>
    <mergeCell ref="D161:E161"/>
    <mergeCell ref="D162:E162"/>
    <mergeCell ref="D163:E163"/>
    <mergeCell ref="D164:E164"/>
    <mergeCell ref="D165:E165"/>
    <mergeCell ref="D166:E166"/>
    <mergeCell ref="D167:E167"/>
    <mergeCell ref="D179:E179"/>
    <mergeCell ref="C13:E13"/>
    <mergeCell ref="C19:E19"/>
    <mergeCell ref="F15:I15"/>
    <mergeCell ref="F14:I14"/>
    <mergeCell ref="F16:I16"/>
    <mergeCell ref="F17:I17"/>
    <mergeCell ref="F18:I18"/>
    <mergeCell ref="F19:I19"/>
    <mergeCell ref="F13:J13"/>
    <mergeCell ref="D100:E100"/>
    <mergeCell ref="D99:E99"/>
    <mergeCell ref="D115:E115"/>
    <mergeCell ref="D116:E116"/>
    <mergeCell ref="D150:E150"/>
    <mergeCell ref="D151:E151"/>
    <mergeCell ref="D168:E168"/>
    <mergeCell ref="C17:E17"/>
    <mergeCell ref="D82:E82"/>
    <mergeCell ref="D97:E97"/>
    <mergeCell ref="D111:E111"/>
    <mergeCell ref="C21:C24"/>
    <mergeCell ref="D28:E28"/>
    <mergeCell ref="D90:E90"/>
    <mergeCell ref="D95:E95"/>
    <mergeCell ref="D148:E148"/>
    <mergeCell ref="D149:E149"/>
    <mergeCell ref="D117:E117"/>
    <mergeCell ref="D118:E118"/>
    <mergeCell ref="D119:E119"/>
    <mergeCell ref="D102:E102"/>
    <mergeCell ref="D101:E101"/>
    <mergeCell ref="C188:F188"/>
    <mergeCell ref="C190:F190"/>
    <mergeCell ref="C189:G189"/>
    <mergeCell ref="C180:G180"/>
    <mergeCell ref="C187:F187"/>
    <mergeCell ref="D158:E158"/>
    <mergeCell ref="D132:E132"/>
    <mergeCell ref="D123:E123"/>
    <mergeCell ref="D124:E124"/>
    <mergeCell ref="D125:E125"/>
    <mergeCell ref="D126:E126"/>
    <mergeCell ref="D127:E127"/>
    <mergeCell ref="D128:E128"/>
    <mergeCell ref="D129:E129"/>
    <mergeCell ref="D130:E130"/>
    <mergeCell ref="D131:E131"/>
    <mergeCell ref="D152:E152"/>
    <mergeCell ref="D153:E153"/>
    <mergeCell ref="D154:E154"/>
    <mergeCell ref="D155:E155"/>
    <mergeCell ref="D156:E156"/>
    <mergeCell ref="D134:E134"/>
    <mergeCell ref="D146:E146"/>
    <mergeCell ref="D147:E147"/>
    <mergeCell ref="N194:O194"/>
    <mergeCell ref="D60:E60"/>
    <mergeCell ref="D61:E61"/>
    <mergeCell ref="D94:E94"/>
    <mergeCell ref="D89:E89"/>
    <mergeCell ref="D88:E88"/>
    <mergeCell ref="D62:E62"/>
    <mergeCell ref="H184:I184"/>
    <mergeCell ref="C184:F184"/>
    <mergeCell ref="C182:F182"/>
    <mergeCell ref="C183:F183"/>
    <mergeCell ref="H181:I181"/>
    <mergeCell ref="C181:F181"/>
    <mergeCell ref="C185:G185"/>
    <mergeCell ref="H186:I186"/>
    <mergeCell ref="H183:I183"/>
    <mergeCell ref="D103:E103"/>
    <mergeCell ref="D85:E85"/>
    <mergeCell ref="D84:E84"/>
    <mergeCell ref="D83:E83"/>
    <mergeCell ref="D79:E79"/>
    <mergeCell ref="D78:E78"/>
    <mergeCell ref="D77:E77"/>
    <mergeCell ref="D91:E91"/>
    <mergeCell ref="F45:I45"/>
    <mergeCell ref="C7:K7"/>
    <mergeCell ref="D81:E81"/>
    <mergeCell ref="D80:E80"/>
    <mergeCell ref="F61:I61"/>
    <mergeCell ref="D49:E49"/>
    <mergeCell ref="D54:E54"/>
    <mergeCell ref="D50:E50"/>
    <mergeCell ref="D48:E48"/>
    <mergeCell ref="D47:E47"/>
    <mergeCell ref="D74:E74"/>
    <mergeCell ref="D73:E73"/>
    <mergeCell ref="D76:E76"/>
    <mergeCell ref="D75:E75"/>
    <mergeCell ref="D70:E70"/>
    <mergeCell ref="D69:E69"/>
    <mergeCell ref="D68:E68"/>
    <mergeCell ref="D67:E67"/>
    <mergeCell ref="D71:E71"/>
    <mergeCell ref="D72:E72"/>
    <mergeCell ref="D57:E57"/>
    <mergeCell ref="F77:I77"/>
    <mergeCell ref="D24:E24"/>
    <mergeCell ref="C15:E15"/>
    <mergeCell ref="B1:K3"/>
    <mergeCell ref="J23:J24"/>
    <mergeCell ref="K23:K24"/>
    <mergeCell ref="J21:J22"/>
    <mergeCell ref="K21:K22"/>
    <mergeCell ref="D38:E38"/>
    <mergeCell ref="D44:E44"/>
    <mergeCell ref="D43:E43"/>
    <mergeCell ref="D42:E42"/>
    <mergeCell ref="D35:E35"/>
    <mergeCell ref="D34:E34"/>
    <mergeCell ref="F25:I25"/>
    <mergeCell ref="F33:I33"/>
    <mergeCell ref="F39:I39"/>
    <mergeCell ref="C4:K4"/>
    <mergeCell ref="C5:E5"/>
    <mergeCell ref="F5:H5"/>
    <mergeCell ref="C8:K11"/>
    <mergeCell ref="D32:E32"/>
    <mergeCell ref="D31:E31"/>
    <mergeCell ref="D30:E30"/>
    <mergeCell ref="C12:K12"/>
    <mergeCell ref="D29:E29"/>
    <mergeCell ref="D27:E27"/>
    <mergeCell ref="N192:O192"/>
    <mergeCell ref="L185:M185"/>
    <mergeCell ref="L186:M186"/>
    <mergeCell ref="L187:M187"/>
    <mergeCell ref="L192:M192"/>
    <mergeCell ref="L191:M191"/>
    <mergeCell ref="L190:M190"/>
    <mergeCell ref="L21:L22"/>
    <mergeCell ref="M21:M22"/>
    <mergeCell ref="L23:L24"/>
    <mergeCell ref="M23:M24"/>
    <mergeCell ref="L183:M183"/>
    <mergeCell ref="L180:M180"/>
    <mergeCell ref="L181:M181"/>
    <mergeCell ref="L182:M182"/>
    <mergeCell ref="N21:N22"/>
    <mergeCell ref="O21:O22"/>
    <mergeCell ref="N23:N24"/>
    <mergeCell ref="O23:O24"/>
    <mergeCell ref="N181:O181"/>
    <mergeCell ref="N182:O182"/>
    <mergeCell ref="N183:O183"/>
    <mergeCell ref="N184:O184"/>
    <mergeCell ref="N185:O185"/>
    <mergeCell ref="H192:I192"/>
    <mergeCell ref="D40:E40"/>
    <mergeCell ref="D39:E39"/>
    <mergeCell ref="J181:K181"/>
    <mergeCell ref="J182:K182"/>
    <mergeCell ref="J184:K184"/>
    <mergeCell ref="J185:K185"/>
    <mergeCell ref="J186:K186"/>
    <mergeCell ref="D21:I23"/>
    <mergeCell ref="D26:E26"/>
    <mergeCell ref="D25:E25"/>
    <mergeCell ref="J187:K187"/>
    <mergeCell ref="D46:E46"/>
    <mergeCell ref="D53:E53"/>
    <mergeCell ref="D52:E52"/>
    <mergeCell ref="D51:E51"/>
    <mergeCell ref="D58:E58"/>
    <mergeCell ref="D55:E55"/>
    <mergeCell ref="D59:E59"/>
    <mergeCell ref="D56:E56"/>
    <mergeCell ref="D87:E87"/>
    <mergeCell ref="D86:E86"/>
    <mergeCell ref="D93:E93"/>
    <mergeCell ref="D92:E92"/>
    <mergeCell ref="J194:K194"/>
    <mergeCell ref="L194:M194"/>
    <mergeCell ref="L189:M189"/>
    <mergeCell ref="L188:M188"/>
    <mergeCell ref="L184:M184"/>
    <mergeCell ref="C186:F186"/>
    <mergeCell ref="F86:I86"/>
    <mergeCell ref="J180:K180"/>
    <mergeCell ref="J183:K183"/>
    <mergeCell ref="D133:E133"/>
    <mergeCell ref="D135:E135"/>
    <mergeCell ref="D136:E136"/>
    <mergeCell ref="D137:E137"/>
    <mergeCell ref="D138:E138"/>
    <mergeCell ref="D139:E139"/>
    <mergeCell ref="D140:E140"/>
    <mergeCell ref="D141:E141"/>
    <mergeCell ref="D142:E142"/>
    <mergeCell ref="D143:E143"/>
    <mergeCell ref="J192:K192"/>
    <mergeCell ref="J191:K191"/>
    <mergeCell ref="J190:K190"/>
    <mergeCell ref="J189:K189"/>
    <mergeCell ref="J188:K188"/>
    <mergeCell ref="C194:G194"/>
    <mergeCell ref="C192:G192"/>
    <mergeCell ref="H194:I194"/>
    <mergeCell ref="D112:E112"/>
    <mergeCell ref="D104:E104"/>
    <mergeCell ref="D105:E105"/>
    <mergeCell ref="D106:E106"/>
    <mergeCell ref="D107:E107"/>
    <mergeCell ref="D108:E108"/>
    <mergeCell ref="D109:E109"/>
    <mergeCell ref="H193:I193"/>
    <mergeCell ref="D120:E120"/>
    <mergeCell ref="D121:E121"/>
    <mergeCell ref="D122:E122"/>
    <mergeCell ref="C191:F191"/>
    <mergeCell ref="C193:F193"/>
    <mergeCell ref="H185:I185"/>
    <mergeCell ref="H182:I182"/>
    <mergeCell ref="H180:I180"/>
    <mergeCell ref="H187:I187"/>
    <mergeCell ref="H188:I188"/>
    <mergeCell ref="H189:I189"/>
    <mergeCell ref="H190:I190"/>
    <mergeCell ref="H191:I191"/>
    <mergeCell ref="AV23:AV24"/>
    <mergeCell ref="AW23:AW24"/>
    <mergeCell ref="D110:E110"/>
    <mergeCell ref="D113:E113"/>
    <mergeCell ref="D114:E114"/>
    <mergeCell ref="J193:K193"/>
    <mergeCell ref="L193:M193"/>
    <mergeCell ref="D33:E33"/>
    <mergeCell ref="D64:E64"/>
    <mergeCell ref="D63:E63"/>
    <mergeCell ref="D36:E36"/>
    <mergeCell ref="D37:E37"/>
    <mergeCell ref="D41:E41"/>
    <mergeCell ref="D45:E45"/>
    <mergeCell ref="D66:E66"/>
    <mergeCell ref="D65:E65"/>
    <mergeCell ref="F55:I55"/>
    <mergeCell ref="F57:I57"/>
    <mergeCell ref="N193:O193"/>
    <mergeCell ref="N187:O187"/>
    <mergeCell ref="N188:O188"/>
    <mergeCell ref="N189:O189"/>
    <mergeCell ref="N190:O190"/>
    <mergeCell ref="N191:O191"/>
  </mergeCells>
  <phoneticPr fontId="24" type="noConversion"/>
  <conditionalFormatting sqref="C8">
    <cfRule type="expression" dxfId="0" priority="1" stopIfTrue="1">
      <formula>$C$5=0</formula>
    </cfRule>
  </conditionalFormatting>
  <dataValidations xWindow="1711" yWindow="193" count="20">
    <dataValidation allowBlank="1" showInputMessage="1" showErrorMessage="1" promptTitle="Valor" prompt="Escriba el valor total Inicial de cada una de las condiciones relacionadas" sqref="J190 I186:I188 I180:I184 H180:H194 J194 J180:J186 X194 N180:N186 L194 AV180:AV186 L180:L186 N194 Z180:Z186 P180:P186 P194 Z194 R180:R186 R194 AV194 T180:T186 T190 AB180:AB186 V180:V186 V194 AB194 X180:X186 L190 N190 P190 R190 AV190 V190 X190 Z190 AB190 T194 AD180:AD186 AD194 AD190 AF180:AF186 AF194 AF190 AH180:AH186 AH194 AH190 AJ180:AJ186 AJ194 AJ190 AL180:AL186 AL194 AL190 AN180:AN186 AN194 AN190 AP180:AP186 AP194 AP190 AR180:AR186 AR194 AR190 AT180:AT186 AT194 AT190" xr:uid="{00000000-0002-0000-0000-000000000000}"/>
    <dataValidation allowBlank="1" showInputMessage="1" showErrorMessage="1" promptTitle="Item" prompt="Escriba el item relacionado en la propuesta" sqref="C21:C22" xr:uid="{00000000-0002-0000-0000-000001000000}"/>
    <dataValidation allowBlank="1" showInputMessage="1" showErrorMessage="1" promptTitle="Descripción" prompt="Escriba la descripción de la condición contractual" sqref="D24" xr:uid="{00000000-0002-0000-0000-000002000000}"/>
    <dataValidation allowBlank="1" showInputMessage="1" showErrorMessage="1" promptTitle="Unidad" prompt="Escriba la unidad de medida de las condiciones contractuales relacionadas" sqref="F24:F25 F33 F39 F45 F55 F57 F77 F86 F61" xr:uid="{00000000-0002-0000-0000-000003000000}"/>
    <dataValidation allowBlank="1" showInputMessage="1" showErrorMessage="1" promptTitle="Cantidad" prompt="Escriba la cantidad de cada una de las condiciones contractuales relacionadas" sqref="G24" xr:uid="{00000000-0002-0000-0000-000004000000}"/>
    <dataValidation allowBlank="1" showInputMessage="1" showErrorMessage="1" promptTitle="Precio Unitario" prompt="Escriba el precio unitario de cada una de las condiciones relacionadas" sqref="H24" xr:uid="{00000000-0002-0000-0000-000005000000}"/>
    <dataValidation allowBlank="1" showInputMessage="1" showErrorMessage="1" promptTitle="Valor" prompt="Escriba el valor total de cada una de las condiciones relacionadas" sqref="I24" xr:uid="{00000000-0002-0000-0000-000006000000}"/>
    <dataValidation allowBlank="1" showInputMessage="1" showErrorMessage="1" promptTitle="Cant." prompt="Escriba la cantidad ejecutada durante el mes del recibo parcial" sqref="K26:K32 K34:K38 K62:K76 K40:K44 O26:O32 K58:K60 K78:K85 M78:M85 M26:M32 M34:M38 M46:M54 M62:M76 M40:M44 M58:M60 J25:J55 K46:K54 L26:L55 J56:M56 Q26:Q32 S26:S32 U26:U32 W26:W32 Y26:Y32 AA26:AA32 AU26:AU32 AC26:AC32 AE26:AE32 AG26:AG32 AI26:AI32 AK26:AK32 AM26:AM32 AO26:AO32 AQ26:AQ32 AS26:AS32 L57:L170 AT26:AT170 AR26:AR170 AP26:AP170 AN26:AN170 AL26:AL170 AJ26:AJ170 AH26:AH170 AF26:AF170 AD26:AD170 AB26:AB170 Z26:Z170 X26:X170 V26:V170 T26:T170 R26:R170 P26:P170 N26:N170 AA34:AA179 Y34:Y179 W34:W179 U34:U179 S34:S179 O34:O179 K87:K179 Q34:Q179 M87:M179 J57:J179 AC34:AC179 AE34:AE179 AG34:AG179 AI34:AI179 AK34:AK179 AM34:AM179 AO34:AO179 AQ34:AQ179 AS34:AS179 AU34:AU179" xr:uid="{00000000-0002-0000-0000-000007000000}"/>
    <dataValidation allowBlank="1" showInputMessage="1" showErrorMessage="1" promptTitle="Contrato No." prompt="Escriba en este espacio el número de contrato suscrito en formato IDU-XXXX-AAAA" sqref="I5" xr:uid="{00000000-0002-0000-0000-000008000000}"/>
    <dataValidation allowBlank="1" showInputMessage="1" showErrorMessage="1" promptTitle="Descripción" prompt="Escriba la descripción del ITEM" sqref="F40:H44 F26:H32 F46:H54 G178:H178 D178:D179 F87:H177 F34:H38 H58:H60 D25 D33 D39 D45 D55 D57 F58:G58 F56:H56 D61 D77 D86 F62:H76 F59:F60 F78:H85" xr:uid="{00000000-0002-0000-0000-000009000000}"/>
    <dataValidation allowBlank="1" showInputMessage="1" showErrorMessage="1" promptTitle="Valor" prompt="Escriba el valor total inicial de cada uno de los Items relacionados" sqref="I179" xr:uid="{00000000-0002-0000-0000-00000A000000}"/>
    <dataValidation allowBlank="1" showInputMessage="1" showErrorMessage="1" promptTitle="Precio Unitario" prompt="Escriba el precio unitario de cada uno de los Items" sqref="H179" xr:uid="{00000000-0002-0000-0000-00000B000000}"/>
    <dataValidation allowBlank="1" showInputMessage="1" showErrorMessage="1" promptTitle="Unidad" prompt="Escriba la unidad de medida " sqref="F179" xr:uid="{00000000-0002-0000-0000-00000C000000}"/>
    <dataValidation allowBlank="1" showInputMessage="1" showErrorMessage="1" promptTitle="Cantidad" prompt="Escriba la cantidad incial del ITEM, establecida en el presupuesto inicial del contrato." sqref="G179" xr:uid="{00000000-0002-0000-0000-00000D000000}"/>
    <dataValidation allowBlank="1" showInputMessage="1" showErrorMessage="1" promptTitle="Item" prompt="Escriba el item" sqref="C26:C58 C61:C179" xr:uid="{00000000-0002-0000-0000-00000E000000}"/>
    <dataValidation allowBlank="1" showInputMessage="1" showErrorMessage="1" prompt="Escriba el nombre o razón social del Contratista" sqref="F13" xr:uid="{00000000-0002-0000-0000-00000F000000}"/>
    <dataValidation allowBlank="1" showInputMessage="1" showErrorMessage="1" promptTitle="Interventor               " prompt="Escriba el nombre o razón social del Interventor." sqref="F15 J15" xr:uid="{00000000-0002-0000-0000-000010000000}"/>
    <dataValidation allowBlank="1" showInputMessage="1" showErrorMessage="1" prompt="Escriba el nombre del Profesional de Apoyo Técnico designado para el contrato de Interventoría" sqref="F19 J19:K19" xr:uid="{00000000-0002-0000-0000-000011000000}"/>
    <dataValidation allowBlank="1" showInputMessage="1" showErrorMessage="1" promptTitle="Supervisor   " prompt="Escriba el nombre o razón social del  funcionario designado para ser el Supervisor del Contrato de Interventoría." sqref="F17 J17:K17" xr:uid="{00000000-0002-0000-0000-000012000000}"/>
    <dataValidation allowBlank="1" showInputMessage="1" showErrorMessage="1" promptTitle="Objeto del Contrato" prompt="Escriba exactamente el objeto del contrato de ejecución suscrito" sqref="C8" xr:uid="{00000000-0002-0000-0000-000013000000}"/>
  </dataValidations>
  <printOptions horizontalCentered="1" verticalCentered="1"/>
  <pageMargins left="0.19685039370078741" right="0.19685039370078741" top="0.59055118110236227" bottom="0.59055118110236227" header="0.51181102362204722" footer="0.27559055118110237"/>
  <pageSetup scale="70" firstPageNumber="0" orientation="portrait" r:id="rId1"/>
  <headerFooter>
    <oddFooter>&amp;L&amp;9Formato: FO-AC-07 Versión: 3&amp;C&amp;9Página &amp;P</oddFooter>
  </headerFooter>
  <ignoredErrors>
    <ignoredError sqref="O46:O54 O56 O58:O60 O62:O76 O78:O85 O103 O40:O44 O34:O38 O26:O33 O39 O45 O86 O77 O61 O57 O55 O87:O95 Y104:Y108 M104:M108 AO21:AU22 AM21:AN22 N21:AL22 AE26:AE108 M109:M111 M112 M113:M114 M115:M116 M117:M119 O120 M121 M122:M124 M125:M129 M130:M133 M134:M157 M158:M171 O104:O108 O109:O111 O112 O113:O114 O115:O116 O117:O119 O121 O122:O124 O125:O129 O130:O133 O134:O157 O158:O171 Q120 Q104:Q108 Q109:Q111 Q112 Q113:Q114 Q115:Q116 Q117:Q119 Q121 Q122:Q124 Q125:Q129 Q130:Q133 Q134:Q157 Q158:Q171 S120 S104:S108 S109:S111 S112 S113:S114 S115:S116 S117:S119 S121 S122:S124 S125:S129 S130:S133 S134:S157 S158:S171 U120 U104:U108 U109:U111 U112 U113:U114 U115:U116 U117:U119 U121 U122:U124 U125:U129 U130:U133 U134:U157 U158:U171 W120 W104:W108 W109:W111 W112 W113:W114 W115:W116 W117:W119 W121 W122:W124 W125:W129 W130:W133 W134:W157 W158:W171 Y120 Y109:Y111 Y112 Y113:Y114 Y115:Y116 Y117:Y119 Y121 Y122:Y124 Y125:Y129 Y134:Y157 Y158:Y171 AA104:AA108 AA120 AA109:AA111 AA112 AA113:AA114 AA115:AA116 AA117:AA119 AA121 AA122:AA124 AA125:AA129 AA134:AA157 AA158:AA171 AC104:AC108 AC120 AC109:AC111 AC112 AC113:AC114 AC115:AC116 AC117:AC119 AC121 AC122:AC124 AC125:AC129 AC134:AC157 AC158:AC171 AE120 AE109:AE111 AE112 AE113:AE114 AE115:AE116 AE117:AE119 AE121 AE122:AE124 AE125:AE129 AE134:AE157 AE158:AE171 AG26:AG108 AG120 AG109:AG111 AG112 AG113:AG114 AG115:AG116 AG117:AG119 AG121 AG122:AG124 AG125:AG129 AG134:AG157 AG158:AG171 AI26:AI108 AI120 AI109:AI111 AI112 AI113:AI114 AI115:AI116 AI117:AI119 AI121 AI122:AI124 AI125:AI129 AI134:AI157 AI158:AI171 AK26:AK108 AK120 AK109:AK111 AK112 AK113:AK114 AK115:AK116 AK117:AK119 AK121 AK122:AK124 AK125:AK129 AK134:AK157 AK158:AK171 AM26:AM108 AM120 AM109:AM111 AM112 AM113:AM114 AM115:AM116 AM117:AM119 AM121 AM122:AM124 AM125:AM129 AM134:AM157 AM158:AM171 AO171 AQ171 AS26:AS108 AS120 AS109:AS111 AS112 AS113:AS114 AS115:AS116 AS117:AS119 AS121 AS122:AS124 AS125:AS129 AS134:AS157 AS158:AS171 AU121:AV121 AU134:AU15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9</xdr:col>
                    <xdr:colOff>0</xdr:colOff>
                    <xdr:row>3</xdr:row>
                    <xdr:rowOff>45720</xdr:rowOff>
                  </from>
                  <to>
                    <xdr:col>9</xdr:col>
                    <xdr:colOff>38100</xdr:colOff>
                    <xdr:row>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9</xdr:col>
                    <xdr:colOff>0</xdr:colOff>
                    <xdr:row>3</xdr:row>
                    <xdr:rowOff>45720</xdr:rowOff>
                  </from>
                  <to>
                    <xdr:col>9</xdr:col>
                    <xdr:colOff>38100</xdr:colOff>
                    <xdr:row>4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X7204"/>
  <sheetViews>
    <sheetView showGridLines="0" topLeftCell="D1" zoomScale="85" zoomScaleNormal="85" zoomScaleSheetLayoutView="100" workbookViewId="0">
      <selection activeCell="FZ7" sqref="FZ7"/>
    </sheetView>
  </sheetViews>
  <sheetFormatPr baseColWidth="10" defaultColWidth="11.44140625" defaultRowHeight="13.8" x14ac:dyDescent="0.25"/>
  <cols>
    <col min="1" max="1" width="3.5546875" style="266" customWidth="1"/>
    <col min="2" max="2" width="9" style="266" hidden="1" customWidth="1"/>
    <col min="3" max="3" width="3.5546875" style="267" hidden="1" customWidth="1"/>
    <col min="4" max="5" width="13.33203125" style="14" customWidth="1"/>
    <col min="6" max="13" width="12.6640625" style="14" customWidth="1"/>
    <col min="14" max="14" width="10.6640625" style="15" customWidth="1"/>
    <col min="15" max="15" width="14.109375" style="14" customWidth="1"/>
    <col min="16" max="16" width="12" style="14" customWidth="1"/>
    <col min="17" max="17" width="8.6640625" style="14" customWidth="1"/>
    <col min="18" max="18" width="7.6640625" style="14" customWidth="1"/>
    <col min="19" max="19" width="9.6640625" style="14" customWidth="1"/>
    <col min="20" max="20" width="12.6640625" style="14" customWidth="1"/>
    <col min="21" max="21" width="15.6640625" style="14" customWidth="1"/>
    <col min="22" max="22" width="3.88671875" style="34" hidden="1" customWidth="1"/>
    <col min="23" max="23" width="5.6640625" style="58" hidden="1" customWidth="1"/>
    <col min="24" max="24" width="6" style="85" hidden="1" customWidth="1"/>
    <col min="25" max="25" width="11.44140625" style="34" hidden="1" customWidth="1"/>
    <col min="26" max="27" width="11.44140625" style="37" hidden="1" customWidth="1"/>
    <col min="28" max="29" width="11.44140625" style="14" hidden="1" customWidth="1"/>
    <col min="30" max="30" width="11.44140625" style="34" hidden="1" customWidth="1"/>
    <col min="31" max="32" width="11.44140625" style="14" hidden="1" customWidth="1"/>
    <col min="33" max="33" width="11.44140625" style="34" hidden="1" customWidth="1"/>
    <col min="34" max="46" width="11.44140625" style="45" hidden="1" customWidth="1"/>
    <col min="47" max="47" width="11.44140625" style="46" hidden="1" customWidth="1"/>
    <col min="48" max="50" width="11.44140625" style="34" hidden="1" customWidth="1"/>
    <col min="51" max="51" width="11.44140625" style="14" hidden="1" customWidth="1"/>
    <col min="52" max="52" width="11.44140625" style="139" hidden="1" customWidth="1"/>
    <col min="53" max="56" width="11.44140625" style="14" hidden="1" customWidth="1"/>
    <col min="57" max="65" width="11.44140625" style="175" hidden="1" customWidth="1"/>
    <col min="66" max="114" width="11.44140625" style="14" hidden="1" customWidth="1"/>
    <col min="115" max="160" width="11.44140625" style="175" hidden="1" customWidth="1"/>
    <col min="161" max="180" width="11.44140625" style="14" hidden="1" customWidth="1"/>
    <col min="181" max="181" width="11.44140625" style="14" customWidth="1"/>
    <col min="182" max="16384" width="11.44140625" style="14"/>
  </cols>
  <sheetData>
    <row r="1" spans="1:160" ht="14.4" thickBot="1" x14ac:dyDescent="0.3"/>
    <row r="2" spans="1:160" s="5" customFormat="1" ht="15.75" customHeight="1" x14ac:dyDescent="0.3">
      <c r="A2" s="263"/>
      <c r="B2" s="263"/>
      <c r="C2" s="265"/>
      <c r="D2" s="484"/>
      <c r="E2" s="485"/>
      <c r="F2" s="488" t="s">
        <v>0</v>
      </c>
      <c r="G2" s="489"/>
      <c r="H2" s="489"/>
      <c r="I2" s="489"/>
      <c r="J2" s="489"/>
      <c r="K2" s="489"/>
      <c r="L2" s="489"/>
      <c r="M2" s="489"/>
      <c r="N2" s="489"/>
      <c r="O2" s="490"/>
      <c r="P2" s="494" t="s">
        <v>1</v>
      </c>
      <c r="Q2" s="495"/>
      <c r="R2" s="495"/>
      <c r="S2" s="496"/>
      <c r="T2" s="500"/>
      <c r="U2" s="501"/>
      <c r="V2" s="33">
        <f>SUM(V3:V7203)</f>
        <v>147</v>
      </c>
      <c r="W2" s="57"/>
      <c r="X2" s="86"/>
      <c r="Y2" s="33"/>
      <c r="Z2" s="36"/>
      <c r="AA2" s="36"/>
      <c r="AD2" s="33"/>
      <c r="AG2" s="3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4"/>
      <c r="AV2" s="33"/>
      <c r="AW2" s="33"/>
      <c r="AX2" s="33"/>
      <c r="AZ2" s="141"/>
      <c r="BE2" s="168"/>
      <c r="BF2" s="168"/>
      <c r="BG2" s="168"/>
      <c r="BH2" s="168"/>
      <c r="BI2" s="168"/>
      <c r="BJ2" s="168"/>
      <c r="BK2" s="168"/>
      <c r="BL2" s="168"/>
      <c r="BM2" s="168"/>
      <c r="DK2" s="168"/>
      <c r="DL2" s="168"/>
      <c r="DM2" s="168"/>
      <c r="DN2" s="168"/>
      <c r="DO2" s="168"/>
      <c r="DP2" s="168"/>
      <c r="DQ2" s="168"/>
      <c r="DR2" s="168"/>
      <c r="DS2" s="168"/>
      <c r="DT2" s="168"/>
      <c r="DU2" s="168"/>
      <c r="DV2" s="168"/>
      <c r="DW2" s="168"/>
      <c r="DX2" s="168"/>
      <c r="DY2" s="168"/>
      <c r="DZ2" s="168"/>
      <c r="EA2" s="168"/>
      <c r="EB2" s="168"/>
      <c r="EC2" s="168"/>
      <c r="ED2" s="168"/>
      <c r="EE2" s="168"/>
      <c r="EF2" s="168"/>
      <c r="EG2" s="168"/>
      <c r="EH2" s="168"/>
      <c r="EI2" s="168"/>
      <c r="EJ2" s="168"/>
      <c r="EK2" s="168"/>
      <c r="EL2" s="168"/>
      <c r="EM2" s="168"/>
      <c r="EN2" s="168"/>
      <c r="EO2" s="168"/>
      <c r="EP2" s="168"/>
      <c r="EQ2" s="168"/>
      <c r="ER2" s="168"/>
      <c r="ES2" s="168"/>
      <c r="ET2" s="168"/>
      <c r="EU2" s="168"/>
      <c r="EV2" s="168"/>
      <c r="EW2" s="168"/>
      <c r="EX2" s="168"/>
      <c r="EY2" s="168"/>
      <c r="EZ2" s="168"/>
      <c r="FA2" s="168"/>
      <c r="FB2" s="168"/>
      <c r="FC2" s="168"/>
      <c r="FD2" s="168"/>
    </row>
    <row r="3" spans="1:160" s="5" customFormat="1" ht="15" customHeight="1" x14ac:dyDescent="0.3">
      <c r="A3" s="263"/>
      <c r="B3" s="263"/>
      <c r="C3" s="265"/>
      <c r="D3" s="481"/>
      <c r="E3" s="482"/>
      <c r="F3" s="491"/>
      <c r="G3" s="492"/>
      <c r="H3" s="492"/>
      <c r="I3" s="492"/>
      <c r="J3" s="492"/>
      <c r="K3" s="492"/>
      <c r="L3" s="492"/>
      <c r="M3" s="492"/>
      <c r="N3" s="492"/>
      <c r="O3" s="493"/>
      <c r="P3" s="497"/>
      <c r="Q3" s="498"/>
      <c r="R3" s="498"/>
      <c r="S3" s="499"/>
      <c r="T3" s="502"/>
      <c r="U3" s="503"/>
      <c r="V3" s="33"/>
      <c r="W3" s="57"/>
      <c r="X3" s="86"/>
      <c r="Y3" s="38"/>
      <c r="Z3" s="36"/>
      <c r="AA3" s="36"/>
      <c r="AD3" s="33"/>
      <c r="AG3" s="3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4"/>
      <c r="AV3" s="33"/>
      <c r="AW3" s="33"/>
      <c r="AX3" s="33"/>
      <c r="AZ3" s="141"/>
      <c r="BE3" s="168"/>
      <c r="BF3" s="168"/>
      <c r="BG3" s="168"/>
      <c r="BH3" s="168"/>
      <c r="BI3" s="168"/>
      <c r="BJ3" s="168"/>
      <c r="BK3" s="168"/>
      <c r="BL3" s="168"/>
      <c r="BM3" s="168"/>
      <c r="DK3" s="168"/>
      <c r="DL3" s="168"/>
      <c r="DM3" s="168"/>
      <c r="DN3" s="168"/>
      <c r="DO3" s="168"/>
      <c r="DP3" s="168"/>
      <c r="DQ3" s="168"/>
      <c r="DR3" s="168"/>
      <c r="DS3" s="168"/>
      <c r="DT3" s="168"/>
      <c r="DU3" s="168"/>
      <c r="DV3" s="168"/>
      <c r="DW3" s="168"/>
      <c r="DX3" s="168"/>
      <c r="DY3" s="168"/>
      <c r="DZ3" s="168"/>
      <c r="EA3" s="168"/>
      <c r="EB3" s="168"/>
      <c r="EC3" s="168"/>
      <c r="ED3" s="168"/>
      <c r="EE3" s="168"/>
      <c r="EF3" s="168"/>
      <c r="EG3" s="168"/>
      <c r="EH3" s="168"/>
      <c r="EI3" s="168"/>
      <c r="EJ3" s="168"/>
      <c r="EK3" s="168"/>
      <c r="EL3" s="168"/>
      <c r="EM3" s="168"/>
      <c r="EN3" s="168"/>
      <c r="EO3" s="168"/>
      <c r="EP3" s="168"/>
      <c r="EQ3" s="168"/>
      <c r="ER3" s="168"/>
      <c r="ES3" s="168"/>
      <c r="ET3" s="168"/>
      <c r="EU3" s="168"/>
      <c r="EV3" s="168"/>
      <c r="EW3" s="168"/>
      <c r="EX3" s="168"/>
      <c r="EY3" s="168"/>
      <c r="EZ3" s="168"/>
      <c r="FA3" s="168"/>
      <c r="FB3" s="168"/>
      <c r="FC3" s="168"/>
      <c r="FD3" s="168"/>
    </row>
    <row r="4" spans="1:160" s="5" customFormat="1" ht="30" customHeight="1" thickBot="1" x14ac:dyDescent="0.35">
      <c r="A4" s="263"/>
      <c r="B4" s="263"/>
      <c r="C4" s="265"/>
      <c r="D4" s="486"/>
      <c r="E4" s="487"/>
      <c r="F4" s="506" t="s">
        <v>2</v>
      </c>
      <c r="G4" s="507"/>
      <c r="H4" s="507"/>
      <c r="I4" s="507"/>
      <c r="J4" s="507"/>
      <c r="K4" s="507"/>
      <c r="L4" s="507"/>
      <c r="M4" s="507"/>
      <c r="N4" s="507"/>
      <c r="O4" s="508"/>
      <c r="P4" s="32">
        <v>1</v>
      </c>
      <c r="Q4" s="64" t="s">
        <v>3</v>
      </c>
      <c r="R4" s="509">
        <v>147</v>
      </c>
      <c r="S4" s="510"/>
      <c r="T4" s="504"/>
      <c r="U4" s="505"/>
      <c r="V4" s="33">
        <f>+IF(C13="","",1)</f>
        <v>1</v>
      </c>
      <c r="W4" s="57"/>
      <c r="X4" s="86"/>
      <c r="Y4" s="39"/>
      <c r="Z4" s="36"/>
      <c r="AA4" s="36"/>
      <c r="AD4" s="33"/>
      <c r="AG4" s="3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4"/>
      <c r="AV4" s="33"/>
      <c r="AW4" s="33"/>
      <c r="AX4" s="33"/>
      <c r="AZ4" s="141"/>
      <c r="BE4" s="168"/>
      <c r="BF4" s="168"/>
      <c r="BG4" s="168"/>
      <c r="BH4" s="168"/>
      <c r="BI4" s="168"/>
      <c r="BJ4" s="168"/>
      <c r="BK4" s="168"/>
      <c r="BL4" s="168"/>
      <c r="BM4" s="168"/>
      <c r="DK4" s="168"/>
      <c r="DL4" s="168"/>
      <c r="DM4" s="168"/>
      <c r="DN4" s="168"/>
      <c r="DO4" s="168"/>
      <c r="DP4" s="168"/>
      <c r="DQ4" s="168"/>
      <c r="DR4" s="168"/>
      <c r="DS4" s="168"/>
      <c r="DT4" s="168"/>
      <c r="DU4" s="168"/>
      <c r="DV4" s="168"/>
      <c r="DW4" s="168"/>
      <c r="DX4" s="168"/>
      <c r="DY4" s="168"/>
      <c r="DZ4" s="168"/>
      <c r="EA4" s="168"/>
      <c r="EB4" s="168"/>
      <c r="EC4" s="168"/>
      <c r="ED4" s="168"/>
      <c r="EE4" s="168"/>
      <c r="EF4" s="168"/>
      <c r="EG4" s="168"/>
      <c r="EH4" s="168"/>
      <c r="EI4" s="168"/>
      <c r="EJ4" s="168"/>
      <c r="EK4" s="168"/>
      <c r="EL4" s="168"/>
      <c r="EM4" s="168"/>
      <c r="EN4" s="168"/>
      <c r="EO4" s="168"/>
      <c r="EP4" s="168"/>
      <c r="EQ4" s="168"/>
      <c r="ER4" s="168"/>
      <c r="ES4" s="168"/>
      <c r="ET4" s="168"/>
      <c r="EU4" s="168"/>
      <c r="EV4" s="168"/>
      <c r="EW4" s="168"/>
      <c r="EX4" s="168"/>
      <c r="EY4" s="168"/>
      <c r="EZ4" s="168"/>
      <c r="FA4" s="168"/>
      <c r="FB4" s="168"/>
      <c r="FC4" s="168"/>
      <c r="FD4" s="168"/>
    </row>
    <row r="5" spans="1:160" s="5" customFormat="1" ht="5.25" customHeight="1" thickBot="1" x14ac:dyDescent="0.35">
      <c r="A5" s="263"/>
      <c r="B5" s="263"/>
      <c r="C5" s="265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454"/>
      <c r="P5" s="454"/>
      <c r="Q5" s="454"/>
      <c r="R5" s="454"/>
      <c r="S5" s="454"/>
      <c r="T5" s="454"/>
      <c r="U5" s="454"/>
      <c r="V5" s="33"/>
      <c r="W5" s="57"/>
      <c r="X5" s="86"/>
      <c r="Y5" s="38"/>
      <c r="Z5" s="36"/>
      <c r="AA5" s="36"/>
      <c r="AD5" s="33"/>
      <c r="AG5" s="3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4"/>
      <c r="AV5" s="33"/>
      <c r="AW5" s="33"/>
      <c r="AX5" s="33"/>
      <c r="AZ5" s="141"/>
      <c r="BE5" s="168"/>
      <c r="BF5" s="168"/>
      <c r="BG5" s="168"/>
      <c r="BH5" s="168"/>
      <c r="BI5" s="168"/>
      <c r="BJ5" s="168"/>
      <c r="BK5" s="168"/>
      <c r="BL5" s="168"/>
      <c r="BM5" s="168"/>
      <c r="DK5" s="168"/>
      <c r="DL5" s="168"/>
      <c r="DM5" s="168"/>
      <c r="DN5" s="168"/>
      <c r="DO5" s="168"/>
      <c r="DP5" s="168"/>
      <c r="DQ5" s="168"/>
      <c r="DR5" s="168"/>
      <c r="DS5" s="168"/>
      <c r="DT5" s="168"/>
      <c r="DU5" s="168"/>
      <c r="DV5" s="168"/>
      <c r="DW5" s="168"/>
      <c r="DX5" s="168"/>
      <c r="DY5" s="168"/>
      <c r="DZ5" s="168"/>
      <c r="EA5" s="168"/>
      <c r="EB5" s="168"/>
      <c r="EC5" s="168"/>
      <c r="ED5" s="168"/>
      <c r="EE5" s="168"/>
      <c r="EF5" s="168"/>
      <c r="EG5" s="168"/>
      <c r="EH5" s="168"/>
      <c r="EI5" s="168"/>
      <c r="EJ5" s="168"/>
      <c r="EK5" s="168"/>
      <c r="EL5" s="168"/>
      <c r="EM5" s="168"/>
      <c r="EN5" s="168"/>
      <c r="EO5" s="168"/>
      <c r="EP5" s="168"/>
      <c r="EQ5" s="168"/>
      <c r="ER5" s="168"/>
      <c r="ES5" s="168"/>
      <c r="ET5" s="168"/>
      <c r="EU5" s="168"/>
      <c r="EV5" s="168"/>
      <c r="EW5" s="168"/>
      <c r="EX5" s="168"/>
      <c r="EY5" s="168"/>
      <c r="EZ5" s="168"/>
      <c r="FA5" s="168"/>
      <c r="FB5" s="168"/>
      <c r="FC5" s="168"/>
      <c r="FD5" s="168"/>
    </row>
    <row r="6" spans="1:160" s="5" customFormat="1" ht="24.9" customHeight="1" x14ac:dyDescent="0.3">
      <c r="A6" s="263"/>
      <c r="B6" s="263"/>
      <c r="C6" s="265"/>
      <c r="D6" s="511" t="s">
        <v>4</v>
      </c>
      <c r="E6" s="512"/>
      <c r="F6" s="513" t="s">
        <v>168</v>
      </c>
      <c r="G6" s="514"/>
      <c r="H6" s="514"/>
      <c r="I6" s="515"/>
      <c r="J6" s="516" t="s">
        <v>5</v>
      </c>
      <c r="K6" s="512"/>
      <c r="L6" s="513" t="s">
        <v>102</v>
      </c>
      <c r="M6" s="514"/>
      <c r="N6" s="514"/>
      <c r="O6" s="514"/>
      <c r="P6" s="515"/>
      <c r="Q6" s="1" t="s">
        <v>6</v>
      </c>
      <c r="R6" s="513" t="s">
        <v>36</v>
      </c>
      <c r="S6" s="514"/>
      <c r="T6" s="514"/>
      <c r="U6" s="517"/>
      <c r="V6" s="33"/>
      <c r="W6" s="57"/>
      <c r="X6" s="86"/>
      <c r="Y6" s="33"/>
      <c r="Z6" s="36"/>
      <c r="AA6" s="36"/>
      <c r="AD6" s="33"/>
      <c r="AG6" s="3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4"/>
      <c r="AV6" s="33"/>
      <c r="AW6" s="33"/>
      <c r="AX6" s="33"/>
      <c r="AZ6" s="141"/>
      <c r="BE6" s="168"/>
      <c r="BF6" s="168"/>
      <c r="BG6" s="168"/>
      <c r="BH6" s="168"/>
      <c r="BI6" s="168"/>
      <c r="BJ6" s="168"/>
      <c r="BK6" s="168"/>
      <c r="BL6" s="168"/>
      <c r="BM6" s="168"/>
      <c r="DK6" s="168"/>
      <c r="DL6" s="168"/>
      <c r="DM6" s="168"/>
      <c r="DN6" s="168"/>
      <c r="DO6" s="168"/>
      <c r="DP6" s="168"/>
      <c r="DQ6" s="168"/>
      <c r="DR6" s="168"/>
      <c r="DS6" s="168"/>
      <c r="DT6" s="168"/>
      <c r="DU6" s="168"/>
      <c r="DV6" s="168"/>
      <c r="DW6" s="168"/>
      <c r="DX6" s="168"/>
      <c r="DY6" s="168"/>
      <c r="DZ6" s="168"/>
      <c r="EA6" s="168"/>
      <c r="EB6" s="168"/>
      <c r="EC6" s="168"/>
      <c r="ED6" s="168"/>
      <c r="EE6" s="168"/>
      <c r="EF6" s="168"/>
      <c r="EG6" s="168"/>
      <c r="EH6" s="168"/>
      <c r="EI6" s="168"/>
      <c r="EJ6" s="168"/>
      <c r="EK6" s="168"/>
      <c r="EL6" s="168"/>
      <c r="EM6" s="168"/>
      <c r="EN6" s="168"/>
      <c r="EO6" s="168"/>
      <c r="EP6" s="168"/>
      <c r="EQ6" s="168"/>
      <c r="ER6" s="168"/>
      <c r="ES6" s="168"/>
      <c r="ET6" s="168"/>
      <c r="EU6" s="168"/>
      <c r="EV6" s="168"/>
      <c r="EW6" s="168"/>
      <c r="EX6" s="168"/>
      <c r="EY6" s="168"/>
      <c r="EZ6" s="168"/>
      <c r="FA6" s="168"/>
      <c r="FB6" s="168"/>
      <c r="FC6" s="168"/>
      <c r="FD6" s="168"/>
    </row>
    <row r="7" spans="1:160" s="5" customFormat="1" ht="45" customHeight="1" thickBot="1" x14ac:dyDescent="0.35">
      <c r="A7" s="263"/>
      <c r="B7" s="263"/>
      <c r="C7" s="265"/>
      <c r="D7" s="518" t="s">
        <v>7</v>
      </c>
      <c r="E7" s="519"/>
      <c r="F7" s="520" t="s">
        <v>169</v>
      </c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2"/>
      <c r="V7" s="33"/>
      <c r="W7" s="57"/>
      <c r="X7" s="86"/>
      <c r="Y7" s="33"/>
      <c r="Z7" s="36"/>
      <c r="AA7" s="36"/>
      <c r="AD7" s="33"/>
      <c r="AG7" s="3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4"/>
      <c r="AV7" s="33"/>
      <c r="AW7" s="33"/>
      <c r="AX7" s="33"/>
      <c r="AZ7" s="141"/>
      <c r="BE7" s="168"/>
      <c r="BF7" s="168"/>
      <c r="BG7" s="168"/>
      <c r="BH7" s="168"/>
      <c r="BI7" s="168"/>
      <c r="BJ7" s="168"/>
      <c r="BK7" s="168"/>
      <c r="BL7" s="168"/>
      <c r="BM7" s="168"/>
      <c r="DK7" s="168"/>
      <c r="DL7" s="168"/>
      <c r="DM7" s="168"/>
      <c r="DN7" s="168"/>
      <c r="DO7" s="168"/>
      <c r="DP7" s="168"/>
      <c r="DQ7" s="168"/>
      <c r="DR7" s="168"/>
      <c r="DS7" s="168"/>
      <c r="DT7" s="168"/>
      <c r="DU7" s="168"/>
      <c r="DV7" s="168"/>
      <c r="DW7" s="168"/>
      <c r="DX7" s="168"/>
      <c r="DY7" s="168"/>
      <c r="DZ7" s="168"/>
      <c r="EA7" s="168"/>
      <c r="EB7" s="168"/>
      <c r="EC7" s="168"/>
      <c r="ED7" s="168"/>
      <c r="EE7" s="168"/>
      <c r="EF7" s="168"/>
      <c r="EG7" s="168"/>
      <c r="EH7" s="168"/>
      <c r="EI7" s="168"/>
      <c r="EJ7" s="168"/>
      <c r="EK7" s="168"/>
      <c r="EL7" s="168"/>
      <c r="EM7" s="168"/>
      <c r="EN7" s="168"/>
      <c r="EO7" s="168"/>
      <c r="EP7" s="168"/>
      <c r="EQ7" s="168"/>
      <c r="ER7" s="168"/>
      <c r="ES7" s="168"/>
      <c r="ET7" s="168"/>
      <c r="EU7" s="168"/>
      <c r="EV7" s="168"/>
      <c r="EW7" s="168"/>
      <c r="EX7" s="168"/>
      <c r="EY7" s="168"/>
      <c r="EZ7" s="168"/>
      <c r="FA7" s="168"/>
      <c r="FB7" s="168"/>
      <c r="FC7" s="168"/>
      <c r="FD7" s="168"/>
    </row>
    <row r="8" spans="1:160" s="5" customFormat="1" ht="5.0999999999999996" customHeight="1" thickBot="1" x14ac:dyDescent="0.35">
      <c r="A8" s="263"/>
      <c r="B8" s="263"/>
      <c r="C8" s="265"/>
      <c r="D8" s="523"/>
      <c r="E8" s="523"/>
      <c r="F8" s="523"/>
      <c r="G8" s="523"/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33"/>
      <c r="W8" s="57"/>
      <c r="X8" s="86"/>
      <c r="Y8" s="33"/>
      <c r="Z8" s="36"/>
      <c r="AA8" s="36"/>
      <c r="AD8" s="33"/>
      <c r="AG8" s="3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4"/>
      <c r="AV8" s="33"/>
      <c r="AW8" s="33"/>
      <c r="AX8" s="33"/>
      <c r="AZ8" s="141"/>
      <c r="BE8" s="168"/>
      <c r="BF8" s="168"/>
      <c r="BG8" s="168"/>
      <c r="BH8" s="168"/>
      <c r="BI8" s="168"/>
      <c r="BJ8" s="168"/>
      <c r="BK8" s="168"/>
      <c r="BL8" s="168"/>
      <c r="BM8" s="168"/>
      <c r="DK8" s="168"/>
      <c r="DL8" s="168"/>
      <c r="DM8" s="168"/>
      <c r="DN8" s="168"/>
      <c r="DO8" s="168"/>
      <c r="DP8" s="168"/>
      <c r="DQ8" s="168"/>
      <c r="DR8" s="168"/>
      <c r="DS8" s="168"/>
      <c r="DT8" s="168"/>
      <c r="DU8" s="168"/>
      <c r="DV8" s="168"/>
      <c r="DW8" s="168"/>
      <c r="DX8" s="168"/>
      <c r="DY8" s="168"/>
      <c r="DZ8" s="168"/>
      <c r="EA8" s="168"/>
      <c r="EB8" s="168"/>
      <c r="EC8" s="168"/>
      <c r="ED8" s="168"/>
      <c r="EE8" s="168"/>
      <c r="EF8" s="168"/>
      <c r="EG8" s="168"/>
      <c r="EH8" s="168"/>
      <c r="EI8" s="168"/>
      <c r="EJ8" s="168"/>
      <c r="EK8" s="168"/>
      <c r="EL8" s="168"/>
      <c r="EM8" s="168"/>
      <c r="EN8" s="168"/>
      <c r="EO8" s="168"/>
      <c r="EP8" s="168"/>
      <c r="EQ8" s="168"/>
      <c r="ER8" s="168"/>
      <c r="ES8" s="168"/>
      <c r="ET8" s="168"/>
      <c r="EU8" s="168"/>
      <c r="EV8" s="168"/>
      <c r="EW8" s="168"/>
      <c r="EX8" s="168"/>
      <c r="EY8" s="168"/>
      <c r="EZ8" s="168"/>
      <c r="FA8" s="168"/>
      <c r="FB8" s="168"/>
      <c r="FC8" s="168"/>
      <c r="FD8" s="168"/>
    </row>
    <row r="9" spans="1:160" s="5" customFormat="1" ht="24.9" customHeight="1" thickBot="1" x14ac:dyDescent="0.35">
      <c r="A9" s="263"/>
      <c r="B9" s="263"/>
      <c r="C9" s="265"/>
      <c r="D9" s="2" t="s">
        <v>103</v>
      </c>
      <c r="E9" s="4" t="s">
        <v>106</v>
      </c>
      <c r="F9" s="455" t="s">
        <v>104</v>
      </c>
      <c r="G9" s="524"/>
      <c r="H9" s="456"/>
      <c r="I9" s="525">
        <v>44058</v>
      </c>
      <c r="J9" s="526"/>
      <c r="K9" s="526"/>
      <c r="L9" s="526"/>
      <c r="M9" s="526"/>
      <c r="N9" s="527"/>
      <c r="O9" s="3" t="s">
        <v>8</v>
      </c>
      <c r="P9" s="449" t="s">
        <v>24</v>
      </c>
      <c r="Q9" s="450"/>
      <c r="R9" s="450"/>
      <c r="S9" s="450"/>
      <c r="T9" s="450"/>
      <c r="U9" s="528"/>
      <c r="V9" s="33"/>
      <c r="W9" s="57"/>
      <c r="X9" s="86"/>
      <c r="Y9" s="33"/>
      <c r="Z9" s="36"/>
      <c r="AA9" s="36"/>
      <c r="AD9" s="33"/>
      <c r="AG9" s="3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4"/>
      <c r="AV9" s="33"/>
      <c r="AW9" s="33"/>
      <c r="AX9" s="33"/>
      <c r="AZ9" s="141"/>
      <c r="BE9" s="168"/>
      <c r="BF9" s="168"/>
      <c r="BG9" s="168"/>
      <c r="BH9" s="168"/>
      <c r="BI9" s="168"/>
      <c r="BJ9" s="168"/>
      <c r="BK9" s="168"/>
      <c r="BL9" s="168"/>
      <c r="BM9" s="168"/>
      <c r="DK9" s="168"/>
      <c r="DL9" s="168"/>
      <c r="DM9" s="168"/>
      <c r="DN9" s="168"/>
      <c r="DO9" s="168"/>
      <c r="DP9" s="168"/>
      <c r="DQ9" s="168"/>
      <c r="DR9" s="168"/>
      <c r="DS9" s="168"/>
      <c r="DT9" s="168"/>
      <c r="DU9" s="168"/>
      <c r="DV9" s="168"/>
      <c r="DW9" s="168"/>
      <c r="DX9" s="168"/>
      <c r="DY9" s="168"/>
      <c r="DZ9" s="168"/>
      <c r="EA9" s="168"/>
      <c r="EB9" s="168"/>
      <c r="EC9" s="168"/>
      <c r="ED9" s="168"/>
      <c r="EE9" s="168"/>
      <c r="EF9" s="168"/>
      <c r="EG9" s="168"/>
      <c r="EH9" s="168"/>
      <c r="EI9" s="168"/>
      <c r="EJ9" s="168"/>
      <c r="EK9" s="168"/>
      <c r="EL9" s="168"/>
      <c r="EM9" s="168"/>
      <c r="EN9" s="168"/>
      <c r="EO9" s="168"/>
      <c r="EP9" s="168"/>
      <c r="EQ9" s="168"/>
      <c r="ER9" s="168"/>
      <c r="ES9" s="168"/>
      <c r="ET9" s="168"/>
      <c r="EU9" s="168"/>
      <c r="EV9" s="168"/>
      <c r="EW9" s="168"/>
      <c r="EX9" s="168"/>
      <c r="EY9" s="168"/>
      <c r="EZ9" s="168"/>
      <c r="FA9" s="168"/>
      <c r="FB9" s="168"/>
      <c r="FC9" s="168"/>
      <c r="FD9" s="168"/>
    </row>
    <row r="10" spans="1:160" s="5" customFormat="1" ht="5.0999999999999996" customHeight="1" thickBot="1" x14ac:dyDescent="0.35">
      <c r="A10" s="263"/>
      <c r="B10" s="263"/>
      <c r="C10" s="265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33"/>
      <c r="W10" s="57"/>
      <c r="X10" s="86"/>
      <c r="Y10" s="33"/>
      <c r="Z10" s="36"/>
      <c r="AA10" s="36"/>
      <c r="AD10" s="33"/>
      <c r="AG10" s="3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4"/>
      <c r="AV10" s="33"/>
      <c r="AW10" s="33"/>
      <c r="AX10" s="33"/>
      <c r="AZ10" s="141"/>
      <c r="BE10" s="168"/>
      <c r="BF10" s="168"/>
      <c r="BG10" s="168"/>
      <c r="BH10" s="168"/>
      <c r="BI10" s="168"/>
      <c r="BJ10" s="168"/>
      <c r="BK10" s="168"/>
      <c r="BL10" s="168"/>
      <c r="BM10" s="168"/>
      <c r="DK10" s="168"/>
      <c r="DL10" s="168"/>
      <c r="DM10" s="168"/>
      <c r="DN10" s="168"/>
      <c r="DO10" s="168"/>
      <c r="DP10" s="168"/>
      <c r="DQ10" s="168"/>
      <c r="DR10" s="168"/>
      <c r="DS10" s="168"/>
      <c r="DT10" s="168"/>
      <c r="DU10" s="168"/>
      <c r="DV10" s="168"/>
      <c r="DW10" s="168"/>
      <c r="DX10" s="168"/>
      <c r="DY10" s="168"/>
      <c r="DZ10" s="168"/>
      <c r="EA10" s="168"/>
      <c r="EB10" s="168"/>
      <c r="EC10" s="168"/>
      <c r="ED10" s="168"/>
      <c r="EE10" s="168"/>
      <c r="EF10" s="168"/>
      <c r="EG10" s="168"/>
      <c r="EH10" s="168"/>
      <c r="EI10" s="168"/>
      <c r="EJ10" s="168"/>
      <c r="EK10" s="168"/>
      <c r="EL10" s="168"/>
      <c r="EM10" s="168"/>
      <c r="EN10" s="168"/>
      <c r="EO10" s="168"/>
      <c r="EP10" s="168"/>
      <c r="EQ10" s="168"/>
      <c r="ER10" s="168"/>
      <c r="ES10" s="168"/>
      <c r="ET10" s="168"/>
      <c r="EU10" s="168"/>
      <c r="EV10" s="168"/>
      <c r="EW10" s="168"/>
      <c r="EX10" s="168"/>
      <c r="EY10" s="168"/>
      <c r="EZ10" s="168"/>
      <c r="FA10" s="168"/>
      <c r="FB10" s="168"/>
      <c r="FC10" s="168"/>
      <c r="FD10" s="168"/>
    </row>
    <row r="11" spans="1:160" s="5" customFormat="1" ht="24.9" customHeight="1" thickBot="1" x14ac:dyDescent="0.35">
      <c r="A11" s="263"/>
      <c r="B11" s="263"/>
      <c r="C11" s="265"/>
      <c r="D11" s="2" t="s">
        <v>31</v>
      </c>
      <c r="E11" s="449"/>
      <c r="F11" s="450"/>
      <c r="G11" s="450"/>
      <c r="H11" s="450"/>
      <c r="I11" s="450"/>
      <c r="J11" s="451"/>
      <c r="K11" s="19" t="s">
        <v>105</v>
      </c>
      <c r="L11" s="452"/>
      <c r="M11" s="452"/>
      <c r="N11" s="452"/>
      <c r="O11" s="452"/>
      <c r="P11" s="452"/>
      <c r="Q11" s="452"/>
      <c r="R11" s="452"/>
      <c r="S11" s="452"/>
      <c r="T11" s="452"/>
      <c r="U11" s="453"/>
      <c r="V11" s="33"/>
      <c r="W11" s="57"/>
      <c r="X11" s="86"/>
      <c r="Y11" s="33"/>
      <c r="Z11" s="36"/>
      <c r="AA11" s="36"/>
      <c r="AD11" s="33"/>
      <c r="AG11" s="3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4"/>
      <c r="AV11" s="33"/>
      <c r="AW11" s="33"/>
      <c r="AX11" s="33"/>
      <c r="AZ11" s="141"/>
      <c r="BE11" s="168"/>
      <c r="BF11" s="168"/>
      <c r="BG11" s="168"/>
      <c r="BH11" s="168"/>
      <c r="BI11" s="168"/>
      <c r="BJ11" s="168"/>
      <c r="BK11" s="168"/>
      <c r="BL11" s="168"/>
      <c r="BM11" s="168"/>
      <c r="DK11" s="168"/>
      <c r="DL11" s="168"/>
      <c r="DM11" s="168"/>
      <c r="DN11" s="168"/>
      <c r="DO11" s="168"/>
      <c r="DP11" s="168"/>
      <c r="DQ11" s="168"/>
      <c r="DR11" s="168"/>
      <c r="DS11" s="168"/>
      <c r="DT11" s="168"/>
      <c r="DU11" s="168"/>
      <c r="DV11" s="168"/>
      <c r="DW11" s="168"/>
      <c r="DX11" s="168"/>
      <c r="DY11" s="168"/>
      <c r="DZ11" s="168"/>
      <c r="EA11" s="168"/>
      <c r="EB11" s="168"/>
      <c r="EC11" s="168"/>
      <c r="ED11" s="168"/>
      <c r="EE11" s="168"/>
      <c r="EF11" s="168"/>
      <c r="EG11" s="168"/>
      <c r="EH11" s="168"/>
      <c r="EI11" s="168"/>
      <c r="EJ11" s="168"/>
      <c r="EK11" s="168"/>
      <c r="EL11" s="168"/>
      <c r="EM11" s="168"/>
      <c r="EN11" s="168"/>
      <c r="EO11" s="168"/>
      <c r="EP11" s="168"/>
      <c r="EQ11" s="168"/>
      <c r="ER11" s="168"/>
      <c r="ES11" s="168"/>
      <c r="ET11" s="168"/>
      <c r="EU11" s="168"/>
      <c r="EV11" s="168"/>
      <c r="EW11" s="168"/>
      <c r="EX11" s="168"/>
      <c r="EY11" s="168"/>
      <c r="EZ11" s="168"/>
      <c r="FA11" s="168"/>
      <c r="FB11" s="168"/>
      <c r="FC11" s="168"/>
      <c r="FD11" s="168"/>
    </row>
    <row r="12" spans="1:160" s="5" customFormat="1" ht="5.0999999999999996" customHeight="1" thickBot="1" x14ac:dyDescent="0.35">
      <c r="A12" s="263"/>
      <c r="B12" s="263"/>
      <c r="C12" s="265"/>
      <c r="D12" s="454"/>
      <c r="E12" s="454"/>
      <c r="F12" s="454"/>
      <c r="G12" s="454"/>
      <c r="H12" s="454"/>
      <c r="I12" s="454"/>
      <c r="J12" s="454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33"/>
      <c r="W12" s="57"/>
      <c r="X12" s="86"/>
      <c r="Y12" s="33"/>
      <c r="Z12" s="36"/>
      <c r="AA12" s="36"/>
      <c r="AD12" s="33"/>
      <c r="AG12" s="3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4"/>
      <c r="AV12" s="33"/>
      <c r="AW12" s="33"/>
      <c r="AX12" s="33"/>
      <c r="AZ12" s="141"/>
      <c r="BE12" s="168"/>
      <c r="BF12" s="168"/>
      <c r="BG12" s="168"/>
      <c r="BH12" s="168"/>
      <c r="BI12" s="168"/>
      <c r="BJ12" s="168"/>
      <c r="BK12" s="168"/>
      <c r="BL12" s="168"/>
      <c r="BM12" s="168"/>
      <c r="DK12" s="168"/>
      <c r="DL12" s="168"/>
      <c r="DM12" s="168"/>
      <c r="DN12" s="168"/>
      <c r="DO12" s="168"/>
      <c r="DP12" s="168"/>
      <c r="DQ12" s="168"/>
      <c r="DR12" s="168"/>
      <c r="DS12" s="168"/>
      <c r="DT12" s="168"/>
      <c r="DU12" s="168"/>
      <c r="DV12" s="168"/>
      <c r="DW12" s="168"/>
      <c r="DX12" s="168"/>
      <c r="DY12" s="168"/>
      <c r="DZ12" s="168"/>
      <c r="EA12" s="168"/>
      <c r="EB12" s="168"/>
      <c r="EC12" s="168"/>
      <c r="ED12" s="168"/>
      <c r="EE12" s="168"/>
      <c r="EF12" s="168"/>
      <c r="EG12" s="168"/>
      <c r="EH12" s="168"/>
      <c r="EI12" s="168"/>
      <c r="EJ12" s="168"/>
      <c r="EK12" s="168"/>
      <c r="EL12" s="168"/>
      <c r="EM12" s="168"/>
      <c r="EN12" s="168"/>
      <c r="EO12" s="168"/>
      <c r="EP12" s="168"/>
      <c r="EQ12" s="168"/>
      <c r="ER12" s="168"/>
      <c r="ES12" s="168"/>
      <c r="ET12" s="168"/>
      <c r="EU12" s="168"/>
      <c r="EV12" s="168"/>
      <c r="EW12" s="168"/>
      <c r="EX12" s="168"/>
      <c r="EY12" s="168"/>
      <c r="EZ12" s="168"/>
      <c r="FA12" s="168"/>
      <c r="FB12" s="168"/>
      <c r="FC12" s="168"/>
      <c r="FD12" s="168"/>
    </row>
    <row r="13" spans="1:160" s="5" customFormat="1" ht="45" customHeight="1" thickBot="1" x14ac:dyDescent="0.35">
      <c r="A13" s="263">
        <f>+E13</f>
        <v>1.01</v>
      </c>
      <c r="B13" s="264">
        <f>+U37</f>
        <v>6721.4</v>
      </c>
      <c r="C13" s="265">
        <v>1</v>
      </c>
      <c r="D13" s="2" t="s">
        <v>9</v>
      </c>
      <c r="E13" s="31">
        <v>1.01</v>
      </c>
      <c r="F13" s="455" t="s">
        <v>29</v>
      </c>
      <c r="G13" s="456"/>
      <c r="H13" s="532" t="s">
        <v>58</v>
      </c>
      <c r="I13" s="457"/>
      <c r="J13" s="457"/>
      <c r="K13" s="457"/>
      <c r="L13" s="457"/>
      <c r="M13" s="458"/>
      <c r="N13" s="459" t="s">
        <v>32</v>
      </c>
      <c r="O13" s="460"/>
      <c r="P13" s="461"/>
      <c r="Q13" s="462" t="s">
        <v>48</v>
      </c>
      <c r="R13" s="463"/>
      <c r="S13" s="463"/>
      <c r="T13" s="463"/>
      <c r="U13" s="464"/>
      <c r="V13" s="33"/>
      <c r="W13" s="57"/>
      <c r="X13" s="86"/>
      <c r="Y13" s="33"/>
      <c r="Z13" s="533" t="s">
        <v>56</v>
      </c>
      <c r="AA13" s="533"/>
      <c r="AB13" s="533"/>
      <c r="AC13" s="533"/>
      <c r="AD13" s="533"/>
      <c r="AE13" s="533"/>
      <c r="AF13" s="533"/>
      <c r="AG13" s="533"/>
      <c r="AH13" s="533"/>
      <c r="AI13" s="533"/>
      <c r="AJ13" s="533"/>
      <c r="AK13" s="533"/>
      <c r="AL13" s="533"/>
      <c r="AM13" s="533"/>
      <c r="AN13" s="533"/>
      <c r="AO13" s="533"/>
      <c r="AP13" s="533"/>
      <c r="AQ13" s="533"/>
      <c r="AR13" s="533"/>
      <c r="AS13" s="43"/>
      <c r="AT13" s="43"/>
      <c r="AU13" s="44"/>
      <c r="AV13" s="33"/>
      <c r="AW13" s="33"/>
      <c r="AX13" s="33"/>
      <c r="AZ13" s="141"/>
      <c r="BE13" s="168"/>
      <c r="BF13" s="168"/>
      <c r="BG13" s="168"/>
      <c r="BH13" s="168"/>
      <c r="BI13" s="168"/>
      <c r="BJ13" s="168"/>
      <c r="BK13" s="168"/>
      <c r="BL13" s="168"/>
      <c r="BM13" s="168"/>
      <c r="DK13" s="168"/>
      <c r="DL13" s="168"/>
      <c r="DM13" s="168"/>
      <c r="DN13" s="168"/>
      <c r="DO13" s="168"/>
      <c r="DP13" s="168"/>
      <c r="DQ13" s="168"/>
      <c r="DR13" s="168"/>
      <c r="DS13" s="168"/>
      <c r="DT13" s="168"/>
      <c r="DU13" s="168"/>
      <c r="DV13" s="168"/>
      <c r="DW13" s="168"/>
      <c r="DX13" s="168"/>
      <c r="DY13" s="168"/>
      <c r="DZ13" s="168"/>
      <c r="EA13" s="168"/>
      <c r="EB13" s="168"/>
      <c r="EC13" s="168"/>
      <c r="ED13" s="168"/>
      <c r="EE13" s="168"/>
      <c r="EF13" s="168"/>
      <c r="EG13" s="168"/>
      <c r="EH13" s="168"/>
      <c r="EI13" s="168"/>
      <c r="EJ13" s="168"/>
      <c r="EK13" s="168"/>
      <c r="EL13" s="168"/>
      <c r="EM13" s="168"/>
      <c r="EN13" s="168"/>
      <c r="EO13" s="168"/>
      <c r="EP13" s="168"/>
      <c r="EQ13" s="168"/>
      <c r="ER13" s="168"/>
      <c r="ES13" s="168"/>
      <c r="ET13" s="168"/>
      <c r="EU13" s="168"/>
      <c r="EV13" s="168"/>
      <c r="EW13" s="168"/>
      <c r="EX13" s="168"/>
      <c r="EY13" s="168"/>
      <c r="EZ13" s="168"/>
      <c r="FA13" s="168"/>
      <c r="FB13" s="168"/>
      <c r="FC13" s="168"/>
      <c r="FD13" s="168"/>
    </row>
    <row r="14" spans="1:160" s="5" customFormat="1" ht="5.0999999999999996" customHeight="1" thickBot="1" x14ac:dyDescent="0.35">
      <c r="A14" s="263"/>
      <c r="B14" s="263"/>
      <c r="C14" s="265"/>
      <c r="D14" s="428"/>
      <c r="E14" s="428"/>
      <c r="F14" s="428"/>
      <c r="G14" s="428"/>
      <c r="H14" s="428"/>
      <c r="I14" s="428"/>
      <c r="J14" s="428"/>
      <c r="K14" s="428"/>
      <c r="L14" s="428"/>
      <c r="M14" s="428"/>
      <c r="N14" s="454"/>
      <c r="O14" s="454"/>
      <c r="P14" s="454"/>
      <c r="Q14" s="454"/>
      <c r="R14" s="454"/>
      <c r="S14" s="454"/>
      <c r="T14" s="454"/>
      <c r="U14" s="454"/>
      <c r="V14" s="33"/>
      <c r="W14" s="57"/>
      <c r="X14" s="86"/>
      <c r="Y14" s="33"/>
      <c r="Z14" s="134"/>
      <c r="AA14" s="134"/>
      <c r="AD14" s="33"/>
      <c r="AG14" s="3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4"/>
      <c r="AV14" s="33"/>
      <c r="AW14" s="33"/>
      <c r="AX14" s="33"/>
      <c r="AZ14" s="141"/>
      <c r="BE14" s="168"/>
      <c r="BF14" s="168"/>
      <c r="BG14" s="168"/>
      <c r="BH14" s="168"/>
      <c r="BI14" s="168"/>
      <c r="BJ14" s="168"/>
      <c r="BK14" s="168"/>
      <c r="BL14" s="168"/>
      <c r="BM14" s="168"/>
      <c r="DK14" s="168"/>
      <c r="DL14" s="168"/>
      <c r="DM14" s="168"/>
      <c r="DN14" s="168"/>
      <c r="DO14" s="168"/>
      <c r="DP14" s="168"/>
      <c r="DQ14" s="168"/>
      <c r="DR14" s="168"/>
      <c r="DS14" s="168"/>
      <c r="DT14" s="168"/>
      <c r="DU14" s="168"/>
      <c r="DV14" s="168"/>
      <c r="DW14" s="168"/>
      <c r="DX14" s="168"/>
      <c r="DY14" s="168"/>
      <c r="DZ14" s="168"/>
      <c r="EA14" s="168"/>
      <c r="EB14" s="168"/>
      <c r="EC14" s="168"/>
      <c r="ED14" s="168"/>
      <c r="EE14" s="168"/>
      <c r="EF14" s="168"/>
      <c r="EG14" s="168"/>
      <c r="EH14" s="168"/>
      <c r="EI14" s="168"/>
      <c r="EJ14" s="168"/>
      <c r="EK14" s="168"/>
      <c r="EL14" s="168"/>
      <c r="EM14" s="168"/>
      <c r="EN14" s="168"/>
      <c r="EO14" s="168"/>
      <c r="EP14" s="168"/>
      <c r="EQ14" s="168"/>
      <c r="ER14" s="168"/>
      <c r="ES14" s="168"/>
      <c r="ET14" s="168"/>
      <c r="EU14" s="168"/>
      <c r="EV14" s="168"/>
      <c r="EW14" s="168"/>
      <c r="EX14" s="168"/>
      <c r="EY14" s="168"/>
      <c r="EZ14" s="168"/>
      <c r="FA14" s="168"/>
      <c r="FB14" s="168"/>
      <c r="FC14" s="168"/>
      <c r="FD14" s="168"/>
    </row>
    <row r="15" spans="1:160" s="5" customFormat="1" ht="24.9" customHeight="1" x14ac:dyDescent="0.3">
      <c r="A15" s="263"/>
      <c r="B15" s="263"/>
      <c r="C15" s="265"/>
      <c r="D15" s="465" t="s">
        <v>30</v>
      </c>
      <c r="E15" s="466"/>
      <c r="F15" s="466"/>
      <c r="G15" s="466"/>
      <c r="H15" s="466"/>
      <c r="I15" s="466"/>
      <c r="J15" s="466"/>
      <c r="K15" s="466"/>
      <c r="L15" s="466"/>
      <c r="M15" s="467"/>
      <c r="N15" s="468" t="s">
        <v>11</v>
      </c>
      <c r="O15" s="470" t="s">
        <v>12</v>
      </c>
      <c r="P15" s="471"/>
      <c r="Q15" s="474" t="s">
        <v>13</v>
      </c>
      <c r="R15" s="475"/>
      <c r="S15" s="476"/>
      <c r="T15" s="477" t="s">
        <v>27</v>
      </c>
      <c r="U15" s="479" t="s">
        <v>28</v>
      </c>
      <c r="V15" s="33"/>
      <c r="W15" s="57"/>
      <c r="X15" s="86"/>
      <c r="Y15" s="33"/>
      <c r="Z15" s="40">
        <v>1</v>
      </c>
      <c r="AA15" s="40">
        <f>+Z15+1</f>
        <v>2</v>
      </c>
      <c r="AB15" s="102">
        <f t="shared" ref="AB15:AR15" si="0">+AA15+1</f>
        <v>3</v>
      </c>
      <c r="AC15" s="102">
        <f t="shared" si="0"/>
        <v>4</v>
      </c>
      <c r="AD15" s="102">
        <f t="shared" si="0"/>
        <v>5</v>
      </c>
      <c r="AE15" s="102">
        <f t="shared" si="0"/>
        <v>6</v>
      </c>
      <c r="AF15" s="102">
        <f t="shared" si="0"/>
        <v>7</v>
      </c>
      <c r="AG15" s="102">
        <f t="shared" si="0"/>
        <v>8</v>
      </c>
      <c r="AH15" s="102">
        <f t="shared" si="0"/>
        <v>9</v>
      </c>
      <c r="AI15" s="102">
        <f t="shared" si="0"/>
        <v>10</v>
      </c>
      <c r="AJ15" s="102">
        <f t="shared" si="0"/>
        <v>11</v>
      </c>
      <c r="AK15" s="102">
        <f t="shared" si="0"/>
        <v>12</v>
      </c>
      <c r="AL15" s="102">
        <f t="shared" si="0"/>
        <v>13</v>
      </c>
      <c r="AM15" s="102">
        <f t="shared" si="0"/>
        <v>14</v>
      </c>
      <c r="AN15" s="102">
        <f t="shared" si="0"/>
        <v>15</v>
      </c>
      <c r="AO15" s="102">
        <f t="shared" si="0"/>
        <v>16</v>
      </c>
      <c r="AP15" s="102">
        <f t="shared" si="0"/>
        <v>17</v>
      </c>
      <c r="AQ15" s="102">
        <f t="shared" si="0"/>
        <v>18</v>
      </c>
      <c r="AR15" s="102">
        <f t="shared" si="0"/>
        <v>19</v>
      </c>
      <c r="AS15" s="43"/>
      <c r="AT15" s="43"/>
      <c r="AU15" s="44"/>
      <c r="AV15" s="33"/>
      <c r="AW15" s="33"/>
      <c r="AX15" s="33"/>
      <c r="AZ15" s="141"/>
      <c r="BE15" s="168"/>
      <c r="BF15" s="168"/>
      <c r="BG15" s="168"/>
      <c r="BH15" s="168"/>
      <c r="BI15" s="168"/>
      <c r="BJ15" s="168"/>
      <c r="BK15" s="168"/>
      <c r="BL15" s="168"/>
      <c r="BM15" s="168"/>
      <c r="DK15" s="168"/>
      <c r="DL15" s="168"/>
      <c r="DM15" s="168"/>
      <c r="DN15" s="168"/>
      <c r="DO15" s="168"/>
      <c r="DP15" s="168"/>
      <c r="DQ15" s="168"/>
      <c r="DR15" s="168"/>
      <c r="DS15" s="168"/>
      <c r="DT15" s="168"/>
      <c r="DU15" s="168"/>
      <c r="DV15" s="168"/>
      <c r="DW15" s="168"/>
      <c r="DX15" s="168"/>
      <c r="DY15" s="168"/>
      <c r="DZ15" s="168"/>
      <c r="EA15" s="168"/>
      <c r="EB15" s="168"/>
      <c r="EC15" s="168"/>
      <c r="ED15" s="168"/>
      <c r="EE15" s="168"/>
      <c r="EF15" s="168"/>
      <c r="EG15" s="168"/>
      <c r="EH15" s="168"/>
      <c r="EI15" s="168"/>
      <c r="EJ15" s="168"/>
      <c r="EK15" s="168"/>
      <c r="EL15" s="168"/>
      <c r="EM15" s="168"/>
      <c r="EN15" s="168"/>
      <c r="EO15" s="168"/>
      <c r="EP15" s="168"/>
      <c r="EQ15" s="168"/>
      <c r="ER15" s="168"/>
      <c r="ES15" s="168"/>
      <c r="ET15" s="168"/>
      <c r="EU15" s="168"/>
      <c r="EV15" s="168"/>
      <c r="EW15" s="168"/>
      <c r="EX15" s="168"/>
      <c r="EY15" s="168"/>
      <c r="EZ15" s="168"/>
      <c r="FA15" s="168"/>
      <c r="FB15" s="168"/>
      <c r="FC15" s="168"/>
      <c r="FD15" s="168"/>
    </row>
    <row r="16" spans="1:160" s="5" customFormat="1" ht="24.9" customHeight="1" x14ac:dyDescent="0.3">
      <c r="A16" s="263"/>
      <c r="B16" s="263"/>
      <c r="C16" s="265"/>
      <c r="D16" s="481"/>
      <c r="E16" s="482"/>
      <c r="F16" s="482"/>
      <c r="G16" s="482"/>
      <c r="H16" s="482"/>
      <c r="I16" s="482"/>
      <c r="J16" s="482"/>
      <c r="K16" s="482"/>
      <c r="L16" s="482"/>
      <c r="M16" s="483"/>
      <c r="N16" s="469"/>
      <c r="O16" s="472"/>
      <c r="P16" s="473"/>
      <c r="Q16" s="7" t="s">
        <v>14</v>
      </c>
      <c r="R16" s="7" t="s">
        <v>15</v>
      </c>
      <c r="S16" s="7" t="s">
        <v>26</v>
      </c>
      <c r="T16" s="478"/>
      <c r="U16" s="480"/>
      <c r="V16" s="33"/>
      <c r="W16" s="57"/>
      <c r="X16" s="86"/>
      <c r="Y16" s="33"/>
      <c r="Z16" s="40">
        <v>14001469</v>
      </c>
      <c r="AA16" s="102">
        <v>14001481</v>
      </c>
      <c r="AB16" s="102">
        <v>14000772</v>
      </c>
      <c r="AC16" s="102">
        <v>14000741</v>
      </c>
      <c r="AD16" s="102">
        <v>14000718</v>
      </c>
      <c r="AE16" s="102">
        <v>14001678</v>
      </c>
      <c r="AF16" s="102">
        <v>14001545</v>
      </c>
      <c r="AG16" s="102">
        <v>14001517</v>
      </c>
      <c r="AH16" s="102">
        <v>14001156</v>
      </c>
      <c r="AI16" s="102">
        <v>14001367</v>
      </c>
      <c r="AJ16" s="102">
        <v>14000126</v>
      </c>
      <c r="AK16" s="102">
        <v>14000550</v>
      </c>
      <c r="AL16" s="102">
        <v>14001058</v>
      </c>
      <c r="AM16" s="102">
        <v>14000205</v>
      </c>
      <c r="AN16" s="102">
        <v>14001506</v>
      </c>
      <c r="AO16" s="102">
        <v>14001265</v>
      </c>
      <c r="AP16" s="102">
        <v>14000282</v>
      </c>
      <c r="AQ16" s="102">
        <v>14001619</v>
      </c>
      <c r="AR16" s="102">
        <v>14001616</v>
      </c>
      <c r="AS16" s="43"/>
      <c r="AT16" s="43"/>
      <c r="AU16" s="44"/>
      <c r="AV16" s="33"/>
      <c r="AW16" s="33"/>
      <c r="AX16" s="33"/>
      <c r="AZ16" s="141"/>
      <c r="BE16" s="168"/>
      <c r="BF16" s="168"/>
      <c r="BG16" s="168"/>
      <c r="BH16" s="168"/>
      <c r="BI16" s="168"/>
      <c r="BJ16" s="168"/>
      <c r="BK16" s="168"/>
      <c r="BL16" s="168"/>
      <c r="BM16" s="168"/>
      <c r="DK16" s="168"/>
      <c r="DL16" s="168"/>
      <c r="DM16" s="168"/>
      <c r="DN16" s="168"/>
      <c r="DO16" s="168"/>
      <c r="DP16" s="168"/>
      <c r="DQ16" s="168"/>
      <c r="DR16" s="168"/>
      <c r="DS16" s="168"/>
      <c r="DT16" s="168"/>
      <c r="DU16" s="168"/>
      <c r="DV16" s="168"/>
      <c r="DW16" s="168"/>
      <c r="DX16" s="168"/>
      <c r="DY16" s="168"/>
      <c r="DZ16" s="168"/>
      <c r="EA16" s="168"/>
      <c r="EB16" s="168"/>
      <c r="EC16" s="168"/>
      <c r="ED16" s="168"/>
      <c r="EE16" s="168"/>
      <c r="EF16" s="168"/>
      <c r="EG16" s="168"/>
      <c r="EH16" s="168"/>
      <c r="EI16" s="168"/>
      <c r="EJ16" s="168"/>
      <c r="EK16" s="168"/>
      <c r="EL16" s="168"/>
      <c r="EM16" s="168"/>
      <c r="EN16" s="168"/>
      <c r="EO16" s="168"/>
      <c r="EP16" s="168"/>
      <c r="EQ16" s="168"/>
      <c r="ER16" s="168"/>
      <c r="ES16" s="168"/>
      <c r="ET16" s="168"/>
      <c r="EU16" s="168"/>
      <c r="EV16" s="168"/>
      <c r="EW16" s="168"/>
      <c r="EX16" s="168"/>
      <c r="EY16" s="168"/>
      <c r="EZ16" s="168"/>
      <c r="FA16" s="168"/>
      <c r="FB16" s="168"/>
      <c r="FC16" s="168"/>
      <c r="FD16" s="168"/>
    </row>
    <row r="17" spans="1:160" s="5" customFormat="1" ht="24.9" customHeight="1" x14ac:dyDescent="0.3">
      <c r="A17" s="263"/>
      <c r="B17" s="263"/>
      <c r="C17" s="265"/>
      <c r="D17" s="481"/>
      <c r="E17" s="482"/>
      <c r="F17" s="482"/>
      <c r="G17" s="482"/>
      <c r="H17" s="482"/>
      <c r="I17" s="482"/>
      <c r="J17" s="482"/>
      <c r="K17" s="482"/>
      <c r="L17" s="482"/>
      <c r="M17" s="483"/>
      <c r="N17" s="16">
        <v>14001469</v>
      </c>
      <c r="O17" s="412" t="s">
        <v>389</v>
      </c>
      <c r="P17" s="413"/>
      <c r="Q17" s="8">
        <v>45</v>
      </c>
      <c r="R17" s="8">
        <v>8.4</v>
      </c>
      <c r="S17" s="8"/>
      <c r="T17" s="9">
        <v>1</v>
      </c>
      <c r="U17" s="17">
        <f>+Q17*R17*T17</f>
        <v>378</v>
      </c>
      <c r="V17" s="33"/>
      <c r="W17" s="57">
        <v>1</v>
      </c>
      <c r="X17" s="86"/>
      <c r="Y17" s="33">
        <f>+C13</f>
        <v>1</v>
      </c>
      <c r="Z17" s="41">
        <f>+SUMIF($N17:$N36,$Z$16,$U17:$U36)</f>
        <v>378</v>
      </c>
      <c r="AA17" s="41">
        <f>+SUMIF($N17:$N36,$AA$16,$U17:$U36)</f>
        <v>403.20000000000005</v>
      </c>
      <c r="AB17" s="41">
        <f>+SUMIF($N17:$N36,$AB$16,$U17:$U36)</f>
        <v>459</v>
      </c>
      <c r="AC17" s="41">
        <f>+SUMIF($N17:$N36,$AC$16,$U17:$U36)</f>
        <v>432</v>
      </c>
      <c r="AD17" s="41">
        <f>+SUMIF($N17:$N36,$AD$16,$U17:$U36)</f>
        <v>243</v>
      </c>
      <c r="AE17" s="41">
        <f>+SUMIF($N17:$N36,$AE$16,$U17:$U36)</f>
        <v>252</v>
      </c>
      <c r="AF17" s="41">
        <f>+SUMIF($N17:$N36,$AF$16,$U17:$U36)</f>
        <v>399</v>
      </c>
      <c r="AG17" s="41">
        <f>+SUMIF($N17:$N36,$AG$16,$U17:$U36)</f>
        <v>378</v>
      </c>
      <c r="AH17" s="41">
        <f>+SUMIF($N17:$N36,$AH$16,$U17:$U36)</f>
        <v>602</v>
      </c>
      <c r="AI17" s="41">
        <f>+SUMIF($N17:$N36,$AI$16,$U17:$U36)</f>
        <v>900</v>
      </c>
      <c r="AJ17" s="41">
        <f>+SUMIF($N17:$N36,$AJ$16,$U17:$U36)</f>
        <v>1027.1999999999998</v>
      </c>
      <c r="AK17" s="41">
        <f>+SUMIF($N17:$N36,$AK$16,$U17:$U36)</f>
        <v>0</v>
      </c>
      <c r="AL17" s="41">
        <f>+SUMIF($N17:$N36,$AL$16,$U17:$U36)</f>
        <v>0</v>
      </c>
      <c r="AM17" s="41">
        <f>+SUMIF($N17:$N36,$AM$16,$U17:$U36)</f>
        <v>0</v>
      </c>
      <c r="AN17" s="41">
        <f>+SUMIF($N17:$N36,$AN$16,$U17:$U36)</f>
        <v>594</v>
      </c>
      <c r="AO17" s="41">
        <f>+SUMIF($N17:$N36,$AO$16,$U17:$U36)</f>
        <v>0</v>
      </c>
      <c r="AP17" s="41">
        <f>+SUMIF($N17:$N36,$AP$16,$U17:$U36)</f>
        <v>0</v>
      </c>
      <c r="AQ17" s="41">
        <f>+SUMIF($N17:$N36,$AQ$16,$U17:$U36)</f>
        <v>342</v>
      </c>
      <c r="AR17" s="41">
        <f>+SUMIF($N17:$N36,$AR$16,$U17:$U36)</f>
        <v>312</v>
      </c>
      <c r="AS17" s="43"/>
      <c r="AT17" s="43"/>
      <c r="AU17" s="44"/>
      <c r="AV17" s="33"/>
      <c r="AW17" s="33"/>
      <c r="AX17" s="33"/>
      <c r="AZ17" s="141"/>
      <c r="BE17" s="168"/>
      <c r="BF17" s="168"/>
      <c r="BG17" s="168"/>
      <c r="BH17" s="168"/>
      <c r="BI17" s="168"/>
      <c r="BJ17" s="168"/>
      <c r="BK17" s="168"/>
      <c r="BL17" s="168"/>
      <c r="BM17" s="168"/>
      <c r="DK17" s="168"/>
      <c r="DL17" s="168"/>
      <c r="DM17" s="168"/>
      <c r="DN17" s="168"/>
      <c r="DO17" s="168"/>
      <c r="DP17" s="168"/>
      <c r="DQ17" s="168"/>
      <c r="DR17" s="168"/>
      <c r="DS17" s="168"/>
      <c r="DT17" s="168"/>
      <c r="DU17" s="168"/>
      <c r="DV17" s="168"/>
      <c r="DW17" s="168"/>
      <c r="DX17" s="168"/>
      <c r="DY17" s="168"/>
      <c r="DZ17" s="168"/>
      <c r="EA17" s="168"/>
      <c r="EB17" s="168"/>
      <c r="EC17" s="168"/>
      <c r="ED17" s="168"/>
      <c r="EE17" s="168"/>
      <c r="EF17" s="168"/>
      <c r="EG17" s="168"/>
      <c r="EH17" s="168"/>
      <c r="EI17" s="168"/>
      <c r="EJ17" s="168"/>
      <c r="EK17" s="168"/>
      <c r="EL17" s="168"/>
      <c r="EM17" s="168"/>
      <c r="EN17" s="168"/>
      <c r="EO17" s="168"/>
      <c r="EP17" s="168"/>
      <c r="EQ17" s="168"/>
      <c r="ER17" s="168"/>
      <c r="ES17" s="168"/>
      <c r="ET17" s="168"/>
      <c r="EU17" s="168"/>
      <c r="EV17" s="168"/>
      <c r="EW17" s="168"/>
      <c r="EX17" s="168"/>
      <c r="EY17" s="168"/>
      <c r="EZ17" s="168"/>
      <c r="FA17" s="168"/>
      <c r="FB17" s="168"/>
      <c r="FC17" s="168"/>
      <c r="FD17" s="168"/>
    </row>
    <row r="18" spans="1:160" s="5" customFormat="1" ht="24.9" customHeight="1" x14ac:dyDescent="0.3">
      <c r="A18" s="263"/>
      <c r="B18" s="263"/>
      <c r="C18" s="265"/>
      <c r="D18" s="481"/>
      <c r="E18" s="482"/>
      <c r="F18" s="482"/>
      <c r="G18" s="482"/>
      <c r="H18" s="482"/>
      <c r="I18" s="482"/>
      <c r="J18" s="482"/>
      <c r="K18" s="482"/>
      <c r="L18" s="482"/>
      <c r="M18" s="483"/>
      <c r="N18" s="16">
        <v>14001481</v>
      </c>
      <c r="O18" s="412" t="s">
        <v>389</v>
      </c>
      <c r="P18" s="413"/>
      <c r="Q18" s="8">
        <v>48</v>
      </c>
      <c r="R18" s="8">
        <v>8.4</v>
      </c>
      <c r="S18" s="8"/>
      <c r="T18" s="9">
        <v>1</v>
      </c>
      <c r="U18" s="17">
        <f t="shared" ref="U18:U35" si="1">+Q18*R18*T18</f>
        <v>403.20000000000005</v>
      </c>
      <c r="V18" s="33"/>
      <c r="W18" s="57">
        <v>2</v>
      </c>
      <c r="X18" s="86"/>
      <c r="Y18" s="33"/>
      <c r="Z18" s="36"/>
      <c r="AA18" s="36"/>
      <c r="AD18" s="33"/>
      <c r="AG18" s="3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4"/>
      <c r="AV18" s="33"/>
      <c r="AW18" s="33"/>
      <c r="AX18" s="33"/>
      <c r="AZ18" s="141"/>
      <c r="BE18" s="168"/>
      <c r="BF18" s="168"/>
      <c r="BG18" s="168"/>
      <c r="BH18" s="168"/>
      <c r="BI18" s="168"/>
      <c r="BJ18" s="168"/>
      <c r="BK18" s="168"/>
      <c r="BL18" s="168"/>
      <c r="BM18" s="168"/>
      <c r="DK18" s="168"/>
      <c r="DL18" s="168"/>
      <c r="DM18" s="168"/>
      <c r="DN18" s="168"/>
      <c r="DO18" s="168"/>
      <c r="DP18" s="168"/>
      <c r="DQ18" s="168"/>
      <c r="DR18" s="168"/>
      <c r="DS18" s="168"/>
      <c r="DT18" s="168"/>
      <c r="DU18" s="168"/>
      <c r="DV18" s="168"/>
      <c r="DW18" s="168"/>
      <c r="DX18" s="168"/>
      <c r="DY18" s="168"/>
      <c r="DZ18" s="168"/>
      <c r="EA18" s="168"/>
      <c r="EB18" s="168"/>
      <c r="EC18" s="168"/>
      <c r="ED18" s="168"/>
      <c r="EE18" s="168"/>
      <c r="EF18" s="168"/>
      <c r="EG18" s="168"/>
      <c r="EH18" s="168"/>
      <c r="EI18" s="168"/>
      <c r="EJ18" s="168"/>
      <c r="EK18" s="168"/>
      <c r="EL18" s="168"/>
      <c r="EM18" s="168"/>
      <c r="EN18" s="168"/>
      <c r="EO18" s="168"/>
      <c r="EP18" s="168"/>
      <c r="EQ18" s="168"/>
      <c r="ER18" s="168"/>
      <c r="ES18" s="168"/>
      <c r="ET18" s="168"/>
      <c r="EU18" s="168"/>
      <c r="EV18" s="168"/>
      <c r="EW18" s="168"/>
      <c r="EX18" s="168"/>
      <c r="EY18" s="168"/>
      <c r="EZ18" s="168"/>
      <c r="FA18" s="168"/>
      <c r="FB18" s="168"/>
      <c r="FC18" s="168"/>
      <c r="FD18" s="168"/>
    </row>
    <row r="19" spans="1:160" s="5" customFormat="1" ht="24.9" customHeight="1" x14ac:dyDescent="0.3">
      <c r="A19" s="263"/>
      <c r="B19" s="263"/>
      <c r="C19" s="265"/>
      <c r="D19" s="481"/>
      <c r="E19" s="482"/>
      <c r="F19" s="482"/>
      <c r="G19" s="482"/>
      <c r="H19" s="482"/>
      <c r="I19" s="482"/>
      <c r="J19" s="482"/>
      <c r="K19" s="482"/>
      <c r="L19" s="482"/>
      <c r="M19" s="483"/>
      <c r="N19" s="16">
        <v>14000772</v>
      </c>
      <c r="O19" s="412" t="s">
        <v>389</v>
      </c>
      <c r="P19" s="413"/>
      <c r="Q19" s="8">
        <v>51</v>
      </c>
      <c r="R19" s="8">
        <v>9</v>
      </c>
      <c r="S19" s="8"/>
      <c r="T19" s="9">
        <v>1</v>
      </c>
      <c r="U19" s="17">
        <f t="shared" si="1"/>
        <v>459</v>
      </c>
      <c r="V19" s="33"/>
      <c r="W19" s="57">
        <v>3</v>
      </c>
      <c r="X19" s="86"/>
      <c r="Y19" s="33"/>
      <c r="Z19" s="36"/>
      <c r="AA19" s="36"/>
      <c r="AC19" s="75"/>
      <c r="AD19" s="33"/>
      <c r="AG19" s="3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4"/>
      <c r="AV19" s="33"/>
      <c r="AW19" s="33"/>
      <c r="AX19" s="33"/>
      <c r="AZ19" s="141"/>
      <c r="BE19" s="168"/>
      <c r="BF19" s="168"/>
      <c r="BG19" s="168"/>
      <c r="BH19" s="168"/>
      <c r="BI19" s="168"/>
      <c r="BJ19" s="168"/>
      <c r="BK19" s="168"/>
      <c r="BL19" s="168"/>
      <c r="BM19" s="168"/>
      <c r="DK19" s="168"/>
      <c r="DL19" s="168"/>
      <c r="DM19" s="168"/>
      <c r="DN19" s="168"/>
      <c r="DO19" s="168"/>
      <c r="DP19" s="168"/>
      <c r="DQ19" s="168"/>
      <c r="DR19" s="168"/>
      <c r="DS19" s="168"/>
      <c r="DT19" s="168"/>
      <c r="DU19" s="168"/>
      <c r="DV19" s="168"/>
      <c r="DW19" s="168"/>
      <c r="DX19" s="168"/>
      <c r="DY19" s="168"/>
      <c r="DZ19" s="168"/>
      <c r="EA19" s="168"/>
      <c r="EB19" s="168"/>
      <c r="EC19" s="168"/>
      <c r="ED19" s="168"/>
      <c r="EE19" s="168"/>
      <c r="EF19" s="168"/>
      <c r="EG19" s="168"/>
      <c r="EH19" s="168"/>
      <c r="EI19" s="168"/>
      <c r="EJ19" s="168"/>
      <c r="EK19" s="168"/>
      <c r="EL19" s="168"/>
      <c r="EM19" s="168"/>
      <c r="EN19" s="168"/>
      <c r="EO19" s="168"/>
      <c r="EP19" s="168"/>
      <c r="EQ19" s="168"/>
      <c r="ER19" s="168"/>
      <c r="ES19" s="168"/>
      <c r="ET19" s="168"/>
      <c r="EU19" s="168"/>
      <c r="EV19" s="168"/>
      <c r="EW19" s="168"/>
      <c r="EX19" s="168"/>
      <c r="EY19" s="168"/>
      <c r="EZ19" s="168"/>
      <c r="FA19" s="168"/>
      <c r="FB19" s="168"/>
      <c r="FC19" s="168"/>
      <c r="FD19" s="168"/>
    </row>
    <row r="20" spans="1:160" s="5" customFormat="1" ht="24.9" customHeight="1" x14ac:dyDescent="0.3">
      <c r="A20" s="263"/>
      <c r="B20" s="263"/>
      <c r="C20" s="265"/>
      <c r="D20" s="481"/>
      <c r="E20" s="482"/>
      <c r="F20" s="482"/>
      <c r="G20" s="482"/>
      <c r="H20" s="482"/>
      <c r="I20" s="482"/>
      <c r="J20" s="482"/>
      <c r="K20" s="482"/>
      <c r="L20" s="482"/>
      <c r="M20" s="483"/>
      <c r="N20" s="16">
        <v>14000741</v>
      </c>
      <c r="O20" s="412" t="s">
        <v>389</v>
      </c>
      <c r="P20" s="413"/>
      <c r="Q20" s="8">
        <v>48</v>
      </c>
      <c r="R20" s="8">
        <v>9</v>
      </c>
      <c r="S20" s="8"/>
      <c r="T20" s="9">
        <v>1</v>
      </c>
      <c r="U20" s="17">
        <f t="shared" si="1"/>
        <v>432</v>
      </c>
      <c r="V20" s="33"/>
      <c r="W20" s="57">
        <v>4</v>
      </c>
      <c r="X20" s="86"/>
      <c r="Y20" s="33"/>
      <c r="Z20" s="36"/>
      <c r="AA20" s="36"/>
      <c r="AC20" s="75"/>
      <c r="AD20" s="33"/>
      <c r="AG20" s="3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4"/>
      <c r="AV20" s="33"/>
      <c r="AW20" s="33"/>
      <c r="AX20" s="33"/>
      <c r="AZ20" s="141"/>
      <c r="BE20" s="168"/>
      <c r="BF20" s="168"/>
      <c r="BG20" s="168"/>
      <c r="BH20" s="168"/>
      <c r="BI20" s="168"/>
      <c r="BJ20" s="168"/>
      <c r="BK20" s="168"/>
      <c r="BL20" s="168"/>
      <c r="BM20" s="168"/>
      <c r="DK20" s="168"/>
      <c r="DL20" s="168"/>
      <c r="DM20" s="168"/>
      <c r="DN20" s="168"/>
      <c r="DO20" s="168"/>
      <c r="DP20" s="168"/>
      <c r="DQ20" s="168"/>
      <c r="DR20" s="168"/>
      <c r="DS20" s="168"/>
      <c r="DT20" s="168"/>
      <c r="DU20" s="168"/>
      <c r="DV20" s="168"/>
      <c r="DW20" s="168"/>
      <c r="DX20" s="168"/>
      <c r="DY20" s="168"/>
      <c r="DZ20" s="168"/>
      <c r="EA20" s="168"/>
      <c r="EB20" s="168"/>
      <c r="EC20" s="168"/>
      <c r="ED20" s="168"/>
      <c r="EE20" s="168"/>
      <c r="EF20" s="168"/>
      <c r="EG20" s="168"/>
      <c r="EH20" s="168"/>
      <c r="EI20" s="168"/>
      <c r="EJ20" s="168"/>
      <c r="EK20" s="168"/>
      <c r="EL20" s="168"/>
      <c r="EM20" s="168"/>
      <c r="EN20" s="168"/>
      <c r="EO20" s="168"/>
      <c r="EP20" s="168"/>
      <c r="EQ20" s="168"/>
      <c r="ER20" s="168"/>
      <c r="ES20" s="168"/>
      <c r="ET20" s="168"/>
      <c r="EU20" s="168"/>
      <c r="EV20" s="168"/>
      <c r="EW20" s="168"/>
      <c r="EX20" s="168"/>
      <c r="EY20" s="168"/>
      <c r="EZ20" s="168"/>
      <c r="FA20" s="168"/>
      <c r="FB20" s="168"/>
      <c r="FC20" s="168"/>
      <c r="FD20" s="168"/>
    </row>
    <row r="21" spans="1:160" s="5" customFormat="1" ht="24.9" customHeight="1" x14ac:dyDescent="0.3">
      <c r="A21" s="263"/>
      <c r="B21" s="263"/>
      <c r="C21" s="265"/>
      <c r="D21" s="481"/>
      <c r="E21" s="482"/>
      <c r="F21" s="482"/>
      <c r="G21" s="482"/>
      <c r="H21" s="482"/>
      <c r="I21" s="482"/>
      <c r="J21" s="482"/>
      <c r="K21" s="482"/>
      <c r="L21" s="482"/>
      <c r="M21" s="483"/>
      <c r="N21" s="16">
        <v>14000718</v>
      </c>
      <c r="O21" s="412" t="s">
        <v>389</v>
      </c>
      <c r="P21" s="413"/>
      <c r="Q21" s="8">
        <v>27</v>
      </c>
      <c r="R21" s="8">
        <v>9</v>
      </c>
      <c r="S21" s="8"/>
      <c r="T21" s="9">
        <v>1</v>
      </c>
      <c r="U21" s="17">
        <f t="shared" si="1"/>
        <v>243</v>
      </c>
      <c r="V21" s="33"/>
      <c r="W21" s="57">
        <v>5</v>
      </c>
      <c r="X21" s="86"/>
      <c r="Y21" s="33"/>
      <c r="Z21" s="36"/>
      <c r="AA21" s="36"/>
      <c r="AD21" s="33"/>
      <c r="AG21" s="3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4"/>
      <c r="AV21" s="33"/>
      <c r="AW21" s="33"/>
      <c r="AX21" s="33"/>
      <c r="AZ21" s="141"/>
      <c r="BE21" s="168"/>
      <c r="BF21" s="168"/>
      <c r="BG21" s="168"/>
      <c r="BH21" s="168"/>
      <c r="BI21" s="168"/>
      <c r="BJ21" s="168"/>
      <c r="BK21" s="168"/>
      <c r="BL21" s="168"/>
      <c r="BM21" s="168"/>
      <c r="DK21" s="168"/>
      <c r="DL21" s="168"/>
      <c r="DM21" s="168"/>
      <c r="DN21" s="168"/>
      <c r="DO21" s="168"/>
      <c r="DP21" s="168"/>
      <c r="DQ21" s="168"/>
      <c r="DR21" s="168"/>
      <c r="DS21" s="168"/>
      <c r="DT21" s="168"/>
      <c r="DU21" s="168"/>
      <c r="DV21" s="168"/>
      <c r="DW21" s="168"/>
      <c r="DX21" s="168"/>
      <c r="DY21" s="168"/>
      <c r="DZ21" s="168"/>
      <c r="EA21" s="168"/>
      <c r="EB21" s="168"/>
      <c r="EC21" s="168"/>
      <c r="ED21" s="168"/>
      <c r="EE21" s="168"/>
      <c r="EF21" s="168"/>
      <c r="EG21" s="168"/>
      <c r="EH21" s="168"/>
      <c r="EI21" s="168"/>
      <c r="EJ21" s="168"/>
      <c r="EK21" s="168"/>
      <c r="EL21" s="168"/>
      <c r="EM21" s="168"/>
      <c r="EN21" s="168"/>
      <c r="EO21" s="168"/>
      <c r="EP21" s="168"/>
      <c r="EQ21" s="168"/>
      <c r="ER21" s="168"/>
      <c r="ES21" s="168"/>
      <c r="ET21" s="168"/>
      <c r="EU21" s="168"/>
      <c r="EV21" s="168"/>
      <c r="EW21" s="168"/>
      <c r="EX21" s="168"/>
      <c r="EY21" s="168"/>
      <c r="EZ21" s="168"/>
      <c r="FA21" s="168"/>
      <c r="FB21" s="168"/>
      <c r="FC21" s="168"/>
      <c r="FD21" s="168"/>
    </row>
    <row r="22" spans="1:160" s="5" customFormat="1" ht="24.9" customHeight="1" x14ac:dyDescent="0.3">
      <c r="A22" s="263"/>
      <c r="B22" s="263"/>
      <c r="C22" s="265"/>
      <c r="D22" s="481"/>
      <c r="E22" s="482"/>
      <c r="F22" s="482"/>
      <c r="G22" s="482"/>
      <c r="H22" s="482"/>
      <c r="I22" s="482"/>
      <c r="J22" s="482"/>
      <c r="K22" s="482"/>
      <c r="L22" s="482"/>
      <c r="M22" s="483"/>
      <c r="N22" s="16">
        <v>14001678</v>
      </c>
      <c r="O22" s="412" t="s">
        <v>389</v>
      </c>
      <c r="P22" s="413"/>
      <c r="Q22" s="8">
        <v>28</v>
      </c>
      <c r="R22" s="8">
        <v>9</v>
      </c>
      <c r="S22" s="8"/>
      <c r="T22" s="9">
        <v>1</v>
      </c>
      <c r="U22" s="17">
        <f t="shared" si="1"/>
        <v>252</v>
      </c>
      <c r="V22" s="33"/>
      <c r="W22" s="57">
        <v>6</v>
      </c>
      <c r="X22" s="86"/>
      <c r="Y22" s="33"/>
      <c r="Z22" s="36"/>
      <c r="AA22" s="36"/>
      <c r="AD22" s="33"/>
      <c r="AG22" s="3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4"/>
      <c r="AV22" s="33"/>
      <c r="AW22" s="33"/>
      <c r="AX22" s="33"/>
      <c r="AZ22" s="141"/>
      <c r="BE22" s="168"/>
      <c r="BF22" s="168"/>
      <c r="BG22" s="168"/>
      <c r="BH22" s="168"/>
      <c r="BI22" s="168"/>
      <c r="BJ22" s="168"/>
      <c r="BK22" s="168"/>
      <c r="BL22" s="168"/>
      <c r="BM22" s="168"/>
      <c r="DK22" s="168"/>
      <c r="DL22" s="168"/>
      <c r="DM22" s="168"/>
      <c r="DN22" s="168"/>
      <c r="DO22" s="168"/>
      <c r="DP22" s="168"/>
      <c r="DQ22" s="168"/>
      <c r="DR22" s="168"/>
      <c r="DS22" s="168"/>
      <c r="DT22" s="168"/>
      <c r="DU22" s="168"/>
      <c r="DV22" s="168"/>
      <c r="DW22" s="168"/>
      <c r="DX22" s="168"/>
      <c r="DY22" s="168"/>
      <c r="DZ22" s="168"/>
      <c r="EA22" s="168"/>
      <c r="EB22" s="168"/>
      <c r="EC22" s="168"/>
      <c r="ED22" s="168"/>
      <c r="EE22" s="168"/>
      <c r="EF22" s="168"/>
      <c r="EG22" s="168"/>
      <c r="EH22" s="168"/>
      <c r="EI22" s="168"/>
      <c r="EJ22" s="168"/>
      <c r="EK22" s="168"/>
      <c r="EL22" s="168"/>
      <c r="EM22" s="168"/>
      <c r="EN22" s="168"/>
      <c r="EO22" s="168"/>
      <c r="EP22" s="168"/>
      <c r="EQ22" s="168"/>
      <c r="ER22" s="168"/>
      <c r="ES22" s="168"/>
      <c r="ET22" s="168"/>
      <c r="EU22" s="168"/>
      <c r="EV22" s="168"/>
      <c r="EW22" s="168"/>
      <c r="EX22" s="168"/>
      <c r="EY22" s="168"/>
      <c r="EZ22" s="168"/>
      <c r="FA22" s="168"/>
      <c r="FB22" s="168"/>
      <c r="FC22" s="168"/>
      <c r="FD22" s="168"/>
    </row>
    <row r="23" spans="1:160" s="5" customFormat="1" ht="24.9" customHeight="1" x14ac:dyDescent="0.3">
      <c r="A23" s="263"/>
      <c r="B23" s="263"/>
      <c r="C23" s="265"/>
      <c r="D23" s="481"/>
      <c r="E23" s="482"/>
      <c r="F23" s="482"/>
      <c r="G23" s="482"/>
      <c r="H23" s="482"/>
      <c r="I23" s="482"/>
      <c r="J23" s="482"/>
      <c r="K23" s="482"/>
      <c r="L23" s="482"/>
      <c r="M23" s="483"/>
      <c r="N23" s="16">
        <v>14001545</v>
      </c>
      <c r="O23" s="412" t="s">
        <v>389</v>
      </c>
      <c r="P23" s="413"/>
      <c r="Q23" s="8">
        <v>57</v>
      </c>
      <c r="R23" s="8">
        <v>7</v>
      </c>
      <c r="S23" s="8"/>
      <c r="T23" s="9">
        <v>1</v>
      </c>
      <c r="U23" s="17">
        <f t="shared" si="1"/>
        <v>399</v>
      </c>
      <c r="V23" s="33"/>
      <c r="W23" s="57">
        <v>7</v>
      </c>
      <c r="X23" s="86"/>
      <c r="Y23" s="33"/>
      <c r="Z23" s="36"/>
      <c r="AA23" s="36"/>
      <c r="AD23" s="33"/>
      <c r="AG23" s="3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4"/>
      <c r="AV23" s="33"/>
      <c r="AW23" s="33"/>
      <c r="AX23" s="33"/>
      <c r="AZ23" s="141"/>
      <c r="BE23" s="168"/>
      <c r="BF23" s="168"/>
      <c r="BG23" s="168"/>
      <c r="BH23" s="168"/>
      <c r="BI23" s="168"/>
      <c r="BJ23" s="168"/>
      <c r="BK23" s="168"/>
      <c r="BL23" s="168"/>
      <c r="BM23" s="168"/>
      <c r="DK23" s="168"/>
      <c r="DL23" s="168"/>
      <c r="DM23" s="168"/>
      <c r="DN23" s="168"/>
      <c r="DO23" s="168"/>
      <c r="DP23" s="168"/>
      <c r="DQ23" s="168"/>
      <c r="DR23" s="168"/>
      <c r="DS23" s="168"/>
      <c r="DT23" s="168"/>
      <c r="DU23" s="168"/>
      <c r="DV23" s="168"/>
      <c r="DW23" s="168"/>
      <c r="DX23" s="168"/>
      <c r="DY23" s="168"/>
      <c r="DZ23" s="168"/>
      <c r="EA23" s="168"/>
      <c r="EB23" s="168"/>
      <c r="EC23" s="168"/>
      <c r="ED23" s="168"/>
      <c r="EE23" s="168"/>
      <c r="EF23" s="168"/>
      <c r="EG23" s="168"/>
      <c r="EH23" s="168"/>
      <c r="EI23" s="168"/>
      <c r="EJ23" s="168"/>
      <c r="EK23" s="168"/>
      <c r="EL23" s="168"/>
      <c r="EM23" s="168"/>
      <c r="EN23" s="168"/>
      <c r="EO23" s="168"/>
      <c r="EP23" s="168"/>
      <c r="EQ23" s="168"/>
      <c r="ER23" s="168"/>
      <c r="ES23" s="168"/>
      <c r="ET23" s="168"/>
      <c r="EU23" s="168"/>
      <c r="EV23" s="168"/>
      <c r="EW23" s="168"/>
      <c r="EX23" s="168"/>
      <c r="EY23" s="168"/>
      <c r="EZ23" s="168"/>
      <c r="FA23" s="168"/>
      <c r="FB23" s="168"/>
      <c r="FC23" s="168"/>
      <c r="FD23" s="168"/>
    </row>
    <row r="24" spans="1:160" s="5" customFormat="1" ht="24.9" customHeight="1" x14ac:dyDescent="0.3">
      <c r="A24" s="263"/>
      <c r="B24" s="263"/>
      <c r="C24" s="265"/>
      <c r="D24" s="481"/>
      <c r="E24" s="482"/>
      <c r="F24" s="482"/>
      <c r="G24" s="482"/>
      <c r="H24" s="482"/>
      <c r="I24" s="482"/>
      <c r="J24" s="482"/>
      <c r="K24" s="482"/>
      <c r="L24" s="482"/>
      <c r="M24" s="483"/>
      <c r="N24" s="16">
        <v>14001517</v>
      </c>
      <c r="O24" s="412" t="s">
        <v>389</v>
      </c>
      <c r="P24" s="413"/>
      <c r="Q24" s="8">
        <v>54</v>
      </c>
      <c r="R24" s="8">
        <v>7</v>
      </c>
      <c r="S24" s="8"/>
      <c r="T24" s="9">
        <v>1</v>
      </c>
      <c r="U24" s="17">
        <f t="shared" si="1"/>
        <v>378</v>
      </c>
      <c r="V24" s="33"/>
      <c r="W24" s="57">
        <v>8</v>
      </c>
      <c r="X24" s="86"/>
      <c r="Y24" s="33"/>
      <c r="Z24" s="36"/>
      <c r="AA24" s="36"/>
      <c r="AD24" s="33"/>
      <c r="AG24" s="3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4"/>
      <c r="AV24" s="33"/>
      <c r="AW24" s="33"/>
      <c r="AX24" s="33"/>
      <c r="AZ24" s="141"/>
      <c r="BE24" s="168"/>
      <c r="BF24" s="168"/>
      <c r="BG24" s="168"/>
      <c r="BH24" s="168"/>
      <c r="BI24" s="168"/>
      <c r="BJ24" s="168"/>
      <c r="BK24" s="168"/>
      <c r="BL24" s="168"/>
      <c r="BM24" s="168"/>
      <c r="DK24" s="168"/>
      <c r="DL24" s="168"/>
      <c r="DM24" s="168"/>
      <c r="DN24" s="168"/>
      <c r="DO24" s="168"/>
      <c r="DP24" s="168"/>
      <c r="DQ24" s="168"/>
      <c r="DR24" s="168"/>
      <c r="DS24" s="168"/>
      <c r="DT24" s="168"/>
      <c r="DU24" s="168"/>
      <c r="DV24" s="168"/>
      <c r="DW24" s="168"/>
      <c r="DX24" s="168"/>
      <c r="DY24" s="168"/>
      <c r="DZ24" s="168"/>
      <c r="EA24" s="168"/>
      <c r="EB24" s="168"/>
      <c r="EC24" s="168"/>
      <c r="ED24" s="168"/>
      <c r="EE24" s="168"/>
      <c r="EF24" s="168"/>
      <c r="EG24" s="168"/>
      <c r="EH24" s="168"/>
      <c r="EI24" s="168"/>
      <c r="EJ24" s="168"/>
      <c r="EK24" s="168"/>
      <c r="EL24" s="168"/>
      <c r="EM24" s="168"/>
      <c r="EN24" s="168"/>
      <c r="EO24" s="168"/>
      <c r="EP24" s="168"/>
      <c r="EQ24" s="168"/>
      <c r="ER24" s="168"/>
      <c r="ES24" s="168"/>
      <c r="ET24" s="168"/>
      <c r="EU24" s="168"/>
      <c r="EV24" s="168"/>
      <c r="EW24" s="168"/>
      <c r="EX24" s="168"/>
      <c r="EY24" s="168"/>
      <c r="EZ24" s="168"/>
      <c r="FA24" s="168"/>
      <c r="FB24" s="168"/>
      <c r="FC24" s="168"/>
      <c r="FD24" s="168"/>
    </row>
    <row r="25" spans="1:160" s="5" customFormat="1" ht="24.9" customHeight="1" x14ac:dyDescent="0.3">
      <c r="A25" s="263"/>
      <c r="B25" s="263"/>
      <c r="C25" s="265"/>
      <c r="D25" s="481"/>
      <c r="E25" s="482"/>
      <c r="F25" s="482"/>
      <c r="G25" s="482"/>
      <c r="H25" s="482"/>
      <c r="I25" s="482"/>
      <c r="J25" s="482"/>
      <c r="K25" s="482"/>
      <c r="L25" s="482"/>
      <c r="M25" s="483"/>
      <c r="N25" s="16">
        <v>14001156</v>
      </c>
      <c r="O25" s="412" t="s">
        <v>389</v>
      </c>
      <c r="P25" s="413"/>
      <c r="Q25" s="8">
        <v>86</v>
      </c>
      <c r="R25" s="8">
        <v>7</v>
      </c>
      <c r="S25" s="8"/>
      <c r="T25" s="9">
        <v>1</v>
      </c>
      <c r="U25" s="17">
        <f t="shared" si="1"/>
        <v>602</v>
      </c>
      <c r="V25" s="33"/>
      <c r="W25" s="57">
        <v>9</v>
      </c>
      <c r="X25" s="86"/>
      <c r="Y25" s="33"/>
      <c r="Z25" s="36"/>
      <c r="AA25" s="36"/>
      <c r="AD25" s="33"/>
      <c r="AG25" s="3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4"/>
      <c r="AV25" s="33"/>
      <c r="AW25" s="33"/>
      <c r="AX25" s="33"/>
      <c r="AZ25" s="141"/>
      <c r="BE25" s="168"/>
      <c r="BF25" s="168"/>
      <c r="BG25" s="168"/>
      <c r="BH25" s="168"/>
      <c r="BI25" s="168"/>
      <c r="BJ25" s="168"/>
      <c r="BK25" s="168"/>
      <c r="BL25" s="168"/>
      <c r="BM25" s="168"/>
      <c r="DK25" s="168"/>
      <c r="DL25" s="168"/>
      <c r="DM25" s="168"/>
      <c r="DN25" s="168"/>
      <c r="DO25" s="168"/>
      <c r="DP25" s="168"/>
      <c r="DQ25" s="168"/>
      <c r="DR25" s="168"/>
      <c r="DS25" s="168"/>
      <c r="DT25" s="168"/>
      <c r="DU25" s="168"/>
      <c r="DV25" s="168"/>
      <c r="DW25" s="168"/>
      <c r="DX25" s="168"/>
      <c r="DY25" s="168"/>
      <c r="DZ25" s="168"/>
      <c r="EA25" s="168"/>
      <c r="EB25" s="168"/>
      <c r="EC25" s="168"/>
      <c r="ED25" s="168"/>
      <c r="EE25" s="168"/>
      <c r="EF25" s="168"/>
      <c r="EG25" s="168"/>
      <c r="EH25" s="168"/>
      <c r="EI25" s="168"/>
      <c r="EJ25" s="168"/>
      <c r="EK25" s="168"/>
      <c r="EL25" s="168"/>
      <c r="EM25" s="168"/>
      <c r="EN25" s="168"/>
      <c r="EO25" s="168"/>
      <c r="EP25" s="168"/>
      <c r="EQ25" s="168"/>
      <c r="ER25" s="168"/>
      <c r="ES25" s="168"/>
      <c r="ET25" s="168"/>
      <c r="EU25" s="168"/>
      <c r="EV25" s="168"/>
      <c r="EW25" s="168"/>
      <c r="EX25" s="168"/>
      <c r="EY25" s="168"/>
      <c r="EZ25" s="168"/>
      <c r="FA25" s="168"/>
      <c r="FB25" s="168"/>
      <c r="FC25" s="168"/>
      <c r="FD25" s="168"/>
    </row>
    <row r="26" spans="1:160" s="5" customFormat="1" ht="24.9" customHeight="1" x14ac:dyDescent="0.3">
      <c r="A26" s="263"/>
      <c r="B26" s="263"/>
      <c r="C26" s="265"/>
      <c r="D26" s="481"/>
      <c r="E26" s="482"/>
      <c r="F26" s="482"/>
      <c r="G26" s="482"/>
      <c r="H26" s="482"/>
      <c r="I26" s="482"/>
      <c r="J26" s="482"/>
      <c r="K26" s="482"/>
      <c r="L26" s="482"/>
      <c r="M26" s="483"/>
      <c r="N26" s="16">
        <v>14001367</v>
      </c>
      <c r="O26" s="412" t="s">
        <v>389</v>
      </c>
      <c r="P26" s="413"/>
      <c r="Q26" s="8">
        <v>90</v>
      </c>
      <c r="R26" s="8">
        <v>10</v>
      </c>
      <c r="S26" s="8"/>
      <c r="T26" s="9">
        <v>1</v>
      </c>
      <c r="U26" s="17">
        <f t="shared" si="1"/>
        <v>900</v>
      </c>
      <c r="V26" s="33"/>
      <c r="W26" s="57">
        <v>10</v>
      </c>
      <c r="X26" s="86"/>
      <c r="Y26" s="33"/>
      <c r="Z26" s="36"/>
      <c r="AA26" s="36"/>
      <c r="AD26" s="33"/>
      <c r="AG26" s="3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4"/>
      <c r="AV26" s="33"/>
      <c r="AW26" s="33"/>
      <c r="AX26" s="33"/>
      <c r="AZ26" s="141"/>
      <c r="BE26" s="168"/>
      <c r="BF26" s="168"/>
      <c r="BG26" s="168"/>
      <c r="BH26" s="168"/>
      <c r="BI26" s="168"/>
      <c r="BJ26" s="168"/>
      <c r="BK26" s="168"/>
      <c r="BL26" s="168"/>
      <c r="BM26" s="168"/>
      <c r="DK26" s="168"/>
      <c r="DL26" s="168"/>
      <c r="DM26" s="168"/>
      <c r="DN26" s="168"/>
      <c r="DO26" s="168"/>
      <c r="DP26" s="168"/>
      <c r="DQ26" s="168"/>
      <c r="DR26" s="168"/>
      <c r="DS26" s="168"/>
      <c r="DT26" s="168"/>
      <c r="DU26" s="168"/>
      <c r="DV26" s="168"/>
      <c r="DW26" s="168"/>
      <c r="DX26" s="168"/>
      <c r="DY26" s="168"/>
      <c r="DZ26" s="168"/>
      <c r="EA26" s="168"/>
      <c r="EB26" s="168"/>
      <c r="EC26" s="168"/>
      <c r="ED26" s="168"/>
      <c r="EE26" s="168"/>
      <c r="EF26" s="168"/>
      <c r="EG26" s="168"/>
      <c r="EH26" s="168"/>
      <c r="EI26" s="168"/>
      <c r="EJ26" s="168"/>
      <c r="EK26" s="168"/>
      <c r="EL26" s="168"/>
      <c r="EM26" s="168"/>
      <c r="EN26" s="168"/>
      <c r="EO26" s="168"/>
      <c r="EP26" s="168"/>
      <c r="EQ26" s="168"/>
      <c r="ER26" s="168"/>
      <c r="ES26" s="168"/>
      <c r="ET26" s="168"/>
      <c r="EU26" s="168"/>
      <c r="EV26" s="168"/>
      <c r="EW26" s="168"/>
      <c r="EX26" s="168"/>
      <c r="EY26" s="168"/>
      <c r="EZ26" s="168"/>
      <c r="FA26" s="168"/>
      <c r="FB26" s="168"/>
      <c r="FC26" s="168"/>
      <c r="FD26" s="168"/>
    </row>
    <row r="27" spans="1:160" s="5" customFormat="1" ht="24.9" customHeight="1" x14ac:dyDescent="0.3">
      <c r="A27" s="263"/>
      <c r="B27" s="263"/>
      <c r="C27" s="265"/>
      <c r="D27" s="481"/>
      <c r="E27" s="482"/>
      <c r="F27" s="482"/>
      <c r="G27" s="482"/>
      <c r="H27" s="482"/>
      <c r="I27" s="482"/>
      <c r="J27" s="482"/>
      <c r="K27" s="482"/>
      <c r="L27" s="482"/>
      <c r="M27" s="483"/>
      <c r="N27" s="16">
        <v>14000126</v>
      </c>
      <c r="O27" s="412" t="s">
        <v>389</v>
      </c>
      <c r="P27" s="413"/>
      <c r="Q27" s="8">
        <v>96</v>
      </c>
      <c r="R27" s="8">
        <v>10.7</v>
      </c>
      <c r="S27" s="8"/>
      <c r="T27" s="9">
        <v>1</v>
      </c>
      <c r="U27" s="17">
        <f t="shared" si="1"/>
        <v>1027.1999999999998</v>
      </c>
      <c r="V27" s="33"/>
      <c r="W27" s="57">
        <v>11</v>
      </c>
      <c r="X27" s="86"/>
      <c r="Y27" s="33"/>
      <c r="Z27" s="36"/>
      <c r="AA27" s="36"/>
      <c r="AD27" s="33"/>
      <c r="AG27" s="3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4"/>
      <c r="AV27" s="33"/>
      <c r="AW27" s="33"/>
      <c r="AX27" s="33"/>
      <c r="AZ27" s="141"/>
      <c r="BE27" s="168"/>
      <c r="BF27" s="168"/>
      <c r="BG27" s="168"/>
      <c r="BH27" s="168"/>
      <c r="BI27" s="168"/>
      <c r="BJ27" s="168"/>
      <c r="BK27" s="168"/>
      <c r="BL27" s="168"/>
      <c r="BM27" s="168"/>
      <c r="DK27" s="168"/>
      <c r="DL27" s="168"/>
      <c r="DM27" s="168"/>
      <c r="DN27" s="168"/>
      <c r="DO27" s="168"/>
      <c r="DP27" s="168"/>
      <c r="DQ27" s="168"/>
      <c r="DR27" s="168"/>
      <c r="DS27" s="168"/>
      <c r="DT27" s="168"/>
      <c r="DU27" s="168"/>
      <c r="DV27" s="168"/>
      <c r="DW27" s="168"/>
      <c r="DX27" s="168"/>
      <c r="DY27" s="168"/>
      <c r="DZ27" s="168"/>
      <c r="EA27" s="168"/>
      <c r="EB27" s="168"/>
      <c r="EC27" s="168"/>
      <c r="ED27" s="168"/>
      <c r="EE27" s="168"/>
      <c r="EF27" s="168"/>
      <c r="EG27" s="168"/>
      <c r="EH27" s="168"/>
      <c r="EI27" s="168"/>
      <c r="EJ27" s="168"/>
      <c r="EK27" s="168"/>
      <c r="EL27" s="168"/>
      <c r="EM27" s="168"/>
      <c r="EN27" s="168"/>
      <c r="EO27" s="168"/>
      <c r="EP27" s="168"/>
      <c r="EQ27" s="168"/>
      <c r="ER27" s="168"/>
      <c r="ES27" s="168"/>
      <c r="ET27" s="168"/>
      <c r="EU27" s="168"/>
      <c r="EV27" s="168"/>
      <c r="EW27" s="168"/>
      <c r="EX27" s="168"/>
      <c r="EY27" s="168"/>
      <c r="EZ27" s="168"/>
      <c r="FA27" s="168"/>
      <c r="FB27" s="168"/>
      <c r="FC27" s="168"/>
      <c r="FD27" s="168"/>
    </row>
    <row r="28" spans="1:160" s="5" customFormat="1" ht="24.9" customHeight="1" x14ac:dyDescent="0.3">
      <c r="A28" s="263"/>
      <c r="B28" s="263"/>
      <c r="C28" s="265"/>
      <c r="D28" s="481"/>
      <c r="E28" s="482"/>
      <c r="F28" s="482"/>
      <c r="G28" s="482"/>
      <c r="H28" s="482"/>
      <c r="I28" s="482"/>
      <c r="J28" s="482"/>
      <c r="K28" s="482"/>
      <c r="L28" s="482"/>
      <c r="M28" s="483"/>
      <c r="N28" s="16"/>
      <c r="O28" s="412"/>
      <c r="P28" s="413"/>
      <c r="Q28" s="8"/>
      <c r="R28" s="8"/>
      <c r="S28" s="8"/>
      <c r="T28" s="9"/>
      <c r="U28" s="17"/>
      <c r="V28" s="33"/>
      <c r="W28" s="57"/>
      <c r="X28" s="86"/>
      <c r="Y28" s="33"/>
      <c r="Z28" s="36"/>
      <c r="AA28" s="36"/>
      <c r="AD28" s="33"/>
      <c r="AG28" s="3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4"/>
      <c r="AV28" s="33"/>
      <c r="AW28" s="33"/>
      <c r="AX28" s="33"/>
      <c r="AZ28" s="141"/>
      <c r="BE28" s="168"/>
      <c r="BF28" s="168"/>
      <c r="BG28" s="168"/>
      <c r="BH28" s="168"/>
      <c r="BI28" s="168"/>
      <c r="BJ28" s="168"/>
      <c r="BK28" s="168"/>
      <c r="BL28" s="168"/>
      <c r="BM28" s="168"/>
      <c r="DK28" s="168"/>
      <c r="DL28" s="168"/>
      <c r="DM28" s="168"/>
      <c r="DN28" s="168"/>
      <c r="DO28" s="168"/>
      <c r="DP28" s="168"/>
      <c r="DQ28" s="168"/>
      <c r="DR28" s="168"/>
      <c r="DS28" s="168"/>
      <c r="DT28" s="168"/>
      <c r="DU28" s="168"/>
      <c r="DV28" s="168"/>
      <c r="DW28" s="168"/>
      <c r="DX28" s="168"/>
      <c r="DY28" s="168"/>
      <c r="DZ28" s="168"/>
      <c r="EA28" s="168"/>
      <c r="EB28" s="168"/>
      <c r="EC28" s="168"/>
      <c r="ED28" s="168"/>
      <c r="EE28" s="168"/>
      <c r="EF28" s="168"/>
      <c r="EG28" s="168"/>
      <c r="EH28" s="168"/>
      <c r="EI28" s="168"/>
      <c r="EJ28" s="168"/>
      <c r="EK28" s="168"/>
      <c r="EL28" s="168"/>
      <c r="EM28" s="168"/>
      <c r="EN28" s="168"/>
      <c r="EO28" s="168"/>
      <c r="EP28" s="168"/>
      <c r="EQ28" s="168"/>
      <c r="ER28" s="168"/>
      <c r="ES28" s="168"/>
      <c r="ET28" s="168"/>
      <c r="EU28" s="168"/>
      <c r="EV28" s="168"/>
      <c r="EW28" s="168"/>
      <c r="EX28" s="168"/>
      <c r="EY28" s="168"/>
      <c r="EZ28" s="168"/>
      <c r="FA28" s="168"/>
      <c r="FB28" s="168"/>
      <c r="FC28" s="168"/>
      <c r="FD28" s="168"/>
    </row>
    <row r="29" spans="1:160" s="5" customFormat="1" ht="24.9" customHeight="1" x14ac:dyDescent="0.3">
      <c r="A29" s="263"/>
      <c r="B29" s="263"/>
      <c r="C29" s="265"/>
      <c r="D29" s="481"/>
      <c r="E29" s="482"/>
      <c r="F29" s="482"/>
      <c r="G29" s="482"/>
      <c r="H29" s="482"/>
      <c r="I29" s="482"/>
      <c r="J29" s="482"/>
      <c r="K29" s="482"/>
      <c r="L29" s="482"/>
      <c r="M29" s="483"/>
      <c r="N29" s="16"/>
      <c r="O29" s="412"/>
      <c r="P29" s="413"/>
      <c r="Q29" s="8"/>
      <c r="R29" s="8"/>
      <c r="S29" s="8"/>
      <c r="T29" s="9"/>
      <c r="U29" s="17"/>
      <c r="V29" s="33"/>
      <c r="W29" s="57"/>
      <c r="X29" s="86"/>
      <c r="Y29" s="33"/>
      <c r="Z29" s="36"/>
      <c r="AA29" s="36"/>
      <c r="AD29" s="33"/>
      <c r="AG29" s="3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4"/>
      <c r="AV29" s="33"/>
      <c r="AW29" s="33"/>
      <c r="AX29" s="33"/>
      <c r="AZ29" s="141"/>
      <c r="BE29" s="168"/>
      <c r="BF29" s="168"/>
      <c r="BG29" s="168"/>
      <c r="BH29" s="168"/>
      <c r="BI29" s="168"/>
      <c r="BJ29" s="168"/>
      <c r="BK29" s="168"/>
      <c r="BL29" s="168"/>
      <c r="BM29" s="168"/>
      <c r="DK29" s="168"/>
      <c r="DL29" s="168"/>
      <c r="DM29" s="168"/>
      <c r="DN29" s="168"/>
      <c r="DO29" s="168"/>
      <c r="DP29" s="168"/>
      <c r="DQ29" s="168"/>
      <c r="DR29" s="168"/>
      <c r="DS29" s="168"/>
      <c r="DT29" s="168"/>
      <c r="DU29" s="168"/>
      <c r="DV29" s="168"/>
      <c r="DW29" s="168"/>
      <c r="DX29" s="168"/>
      <c r="DY29" s="168"/>
      <c r="DZ29" s="168"/>
      <c r="EA29" s="168"/>
      <c r="EB29" s="168"/>
      <c r="EC29" s="168"/>
      <c r="ED29" s="168"/>
      <c r="EE29" s="168"/>
      <c r="EF29" s="168"/>
      <c r="EG29" s="168"/>
      <c r="EH29" s="168"/>
      <c r="EI29" s="168"/>
      <c r="EJ29" s="168"/>
      <c r="EK29" s="168"/>
      <c r="EL29" s="168"/>
      <c r="EM29" s="168"/>
      <c r="EN29" s="168"/>
      <c r="EO29" s="168"/>
      <c r="EP29" s="168"/>
      <c r="EQ29" s="168"/>
      <c r="ER29" s="168"/>
      <c r="ES29" s="168"/>
      <c r="ET29" s="168"/>
      <c r="EU29" s="168"/>
      <c r="EV29" s="168"/>
      <c r="EW29" s="168"/>
      <c r="EX29" s="168"/>
      <c r="EY29" s="168"/>
      <c r="EZ29" s="168"/>
      <c r="FA29" s="168"/>
      <c r="FB29" s="168"/>
      <c r="FC29" s="168"/>
      <c r="FD29" s="168"/>
    </row>
    <row r="30" spans="1:160" s="5" customFormat="1" ht="24.9" customHeight="1" x14ac:dyDescent="0.3">
      <c r="A30" s="263"/>
      <c r="B30" s="263"/>
      <c r="C30" s="265"/>
      <c r="D30" s="481"/>
      <c r="E30" s="482"/>
      <c r="F30" s="482"/>
      <c r="G30" s="482"/>
      <c r="H30" s="482"/>
      <c r="I30" s="482"/>
      <c r="J30" s="482"/>
      <c r="K30" s="482"/>
      <c r="L30" s="482"/>
      <c r="M30" s="483"/>
      <c r="N30" s="16"/>
      <c r="O30" s="412"/>
      <c r="P30" s="413"/>
      <c r="Q30" s="8"/>
      <c r="R30" s="8"/>
      <c r="S30" s="8"/>
      <c r="T30" s="9"/>
      <c r="U30" s="17"/>
      <c r="V30" s="33"/>
      <c r="W30" s="57"/>
      <c r="X30" s="86"/>
      <c r="Y30" s="33"/>
      <c r="Z30" s="36"/>
      <c r="AA30" s="36"/>
      <c r="AD30" s="33"/>
      <c r="AG30" s="3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4"/>
      <c r="AV30" s="33"/>
      <c r="AW30" s="33"/>
      <c r="AX30" s="33"/>
      <c r="AZ30" s="141"/>
      <c r="BE30" s="168"/>
      <c r="BF30" s="168"/>
      <c r="BG30" s="168"/>
      <c r="BH30" s="168"/>
      <c r="BI30" s="168"/>
      <c r="BJ30" s="168"/>
      <c r="BK30" s="168"/>
      <c r="BL30" s="168"/>
      <c r="BM30" s="168"/>
      <c r="DK30" s="168"/>
      <c r="DL30" s="168"/>
      <c r="DM30" s="168"/>
      <c r="DN30" s="168"/>
      <c r="DO30" s="168"/>
      <c r="DP30" s="168"/>
      <c r="DQ30" s="168"/>
      <c r="DR30" s="168"/>
      <c r="DS30" s="168"/>
      <c r="DT30" s="168"/>
      <c r="DU30" s="168"/>
      <c r="DV30" s="168"/>
      <c r="DW30" s="168"/>
      <c r="DX30" s="168"/>
      <c r="DY30" s="168"/>
      <c r="DZ30" s="168"/>
      <c r="EA30" s="168"/>
      <c r="EB30" s="168"/>
      <c r="EC30" s="168"/>
      <c r="ED30" s="168"/>
      <c r="EE30" s="168"/>
      <c r="EF30" s="168"/>
      <c r="EG30" s="168"/>
      <c r="EH30" s="168"/>
      <c r="EI30" s="168"/>
      <c r="EJ30" s="168"/>
      <c r="EK30" s="168"/>
      <c r="EL30" s="168"/>
      <c r="EM30" s="168"/>
      <c r="EN30" s="168"/>
      <c r="EO30" s="168"/>
      <c r="EP30" s="168"/>
      <c r="EQ30" s="168"/>
      <c r="ER30" s="168"/>
      <c r="ES30" s="168"/>
      <c r="ET30" s="168"/>
      <c r="EU30" s="168"/>
      <c r="EV30" s="168"/>
      <c r="EW30" s="168"/>
      <c r="EX30" s="168"/>
      <c r="EY30" s="168"/>
      <c r="EZ30" s="168"/>
      <c r="FA30" s="168"/>
      <c r="FB30" s="168"/>
      <c r="FC30" s="168"/>
      <c r="FD30" s="168"/>
    </row>
    <row r="31" spans="1:160" s="5" customFormat="1" ht="24.9" customHeight="1" x14ac:dyDescent="0.3">
      <c r="A31" s="263"/>
      <c r="B31" s="263"/>
      <c r="C31" s="265"/>
      <c r="D31" s="481"/>
      <c r="E31" s="482"/>
      <c r="F31" s="482"/>
      <c r="G31" s="482"/>
      <c r="H31" s="482"/>
      <c r="I31" s="482"/>
      <c r="J31" s="482"/>
      <c r="K31" s="482"/>
      <c r="L31" s="482"/>
      <c r="M31" s="483"/>
      <c r="N31" s="16">
        <v>14001506</v>
      </c>
      <c r="O31" s="412" t="s">
        <v>389</v>
      </c>
      <c r="P31" s="413"/>
      <c r="Q31" s="8">
        <v>66</v>
      </c>
      <c r="R31" s="8">
        <v>9</v>
      </c>
      <c r="S31" s="8"/>
      <c r="T31" s="9">
        <v>1</v>
      </c>
      <c r="U31" s="17">
        <f t="shared" si="1"/>
        <v>594</v>
      </c>
      <c r="V31" s="33"/>
      <c r="W31" s="57">
        <v>15</v>
      </c>
      <c r="X31" s="86"/>
      <c r="Y31" s="33"/>
      <c r="Z31" s="36"/>
      <c r="AA31" s="36"/>
      <c r="AD31" s="33"/>
      <c r="AG31" s="3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4"/>
      <c r="AV31" s="33"/>
      <c r="AW31" s="33"/>
      <c r="AX31" s="33"/>
      <c r="AZ31" s="141"/>
      <c r="BE31" s="168"/>
      <c r="BF31" s="168"/>
      <c r="BG31" s="168"/>
      <c r="BH31" s="168"/>
      <c r="BI31" s="168"/>
      <c r="BJ31" s="168"/>
      <c r="BK31" s="168"/>
      <c r="BL31" s="168"/>
      <c r="BM31" s="168"/>
      <c r="DK31" s="168"/>
      <c r="DL31" s="168"/>
      <c r="DM31" s="168"/>
      <c r="DN31" s="168"/>
      <c r="DO31" s="168"/>
      <c r="DP31" s="168"/>
      <c r="DQ31" s="168"/>
      <c r="DR31" s="168"/>
      <c r="DS31" s="168"/>
      <c r="DT31" s="168"/>
      <c r="DU31" s="168"/>
      <c r="DV31" s="168"/>
      <c r="DW31" s="168"/>
      <c r="DX31" s="168"/>
      <c r="DY31" s="168"/>
      <c r="DZ31" s="168"/>
      <c r="EA31" s="168"/>
      <c r="EB31" s="168"/>
      <c r="EC31" s="168"/>
      <c r="ED31" s="168"/>
      <c r="EE31" s="168"/>
      <c r="EF31" s="168"/>
      <c r="EG31" s="168"/>
      <c r="EH31" s="168"/>
      <c r="EI31" s="168"/>
      <c r="EJ31" s="168"/>
      <c r="EK31" s="168"/>
      <c r="EL31" s="168"/>
      <c r="EM31" s="168"/>
      <c r="EN31" s="168"/>
      <c r="EO31" s="168"/>
      <c r="EP31" s="168"/>
      <c r="EQ31" s="168"/>
      <c r="ER31" s="168"/>
      <c r="ES31" s="168"/>
      <c r="ET31" s="168"/>
      <c r="EU31" s="168"/>
      <c r="EV31" s="168"/>
      <c r="EW31" s="168"/>
      <c r="EX31" s="168"/>
      <c r="EY31" s="168"/>
      <c r="EZ31" s="168"/>
      <c r="FA31" s="168"/>
      <c r="FB31" s="168"/>
      <c r="FC31" s="168"/>
      <c r="FD31" s="168"/>
    </row>
    <row r="32" spans="1:160" s="5" customFormat="1" ht="24.9" customHeight="1" x14ac:dyDescent="0.3">
      <c r="A32" s="263"/>
      <c r="B32" s="263"/>
      <c r="C32" s="265"/>
      <c r="D32" s="481"/>
      <c r="E32" s="482"/>
      <c r="F32" s="482"/>
      <c r="G32" s="482"/>
      <c r="H32" s="482"/>
      <c r="I32" s="482"/>
      <c r="J32" s="482"/>
      <c r="K32" s="482"/>
      <c r="L32" s="482"/>
      <c r="M32" s="483"/>
      <c r="N32" s="16"/>
      <c r="O32" s="412"/>
      <c r="P32" s="413"/>
      <c r="Q32" s="8"/>
      <c r="R32" s="8"/>
      <c r="S32" s="8"/>
      <c r="T32" s="9"/>
      <c r="U32" s="17"/>
      <c r="V32" s="33"/>
      <c r="W32" s="57"/>
      <c r="X32" s="86"/>
      <c r="Y32" s="33"/>
      <c r="Z32" s="36"/>
      <c r="AA32" s="36"/>
      <c r="AD32" s="33"/>
      <c r="AG32" s="3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4"/>
      <c r="AV32" s="33"/>
      <c r="AW32" s="33"/>
      <c r="AX32" s="33"/>
      <c r="AZ32" s="141"/>
      <c r="BE32" s="168"/>
      <c r="BF32" s="168"/>
      <c r="BG32" s="168"/>
      <c r="BH32" s="168"/>
      <c r="BI32" s="168"/>
      <c r="BJ32" s="168"/>
      <c r="BK32" s="168"/>
      <c r="BL32" s="168"/>
      <c r="BM32" s="168"/>
      <c r="DK32" s="168"/>
      <c r="DL32" s="168"/>
      <c r="DM32" s="168"/>
      <c r="DN32" s="168"/>
      <c r="DO32" s="168"/>
      <c r="DP32" s="168"/>
      <c r="DQ32" s="168"/>
      <c r="DR32" s="168"/>
      <c r="DS32" s="168"/>
      <c r="DT32" s="168"/>
      <c r="DU32" s="168"/>
      <c r="DV32" s="168"/>
      <c r="DW32" s="168"/>
      <c r="DX32" s="168"/>
      <c r="DY32" s="168"/>
      <c r="DZ32" s="168"/>
      <c r="EA32" s="168"/>
      <c r="EB32" s="168"/>
      <c r="EC32" s="168"/>
      <c r="ED32" s="168"/>
      <c r="EE32" s="168"/>
      <c r="EF32" s="168"/>
      <c r="EG32" s="168"/>
      <c r="EH32" s="168"/>
      <c r="EI32" s="168"/>
      <c r="EJ32" s="168"/>
      <c r="EK32" s="168"/>
      <c r="EL32" s="168"/>
      <c r="EM32" s="168"/>
      <c r="EN32" s="168"/>
      <c r="EO32" s="168"/>
      <c r="EP32" s="168"/>
      <c r="EQ32" s="168"/>
      <c r="ER32" s="168"/>
      <c r="ES32" s="168"/>
      <c r="ET32" s="168"/>
      <c r="EU32" s="168"/>
      <c r="EV32" s="168"/>
      <c r="EW32" s="168"/>
      <c r="EX32" s="168"/>
      <c r="EY32" s="168"/>
      <c r="EZ32" s="168"/>
      <c r="FA32" s="168"/>
      <c r="FB32" s="168"/>
      <c r="FC32" s="168"/>
      <c r="FD32" s="168"/>
    </row>
    <row r="33" spans="1:160" s="5" customFormat="1" ht="24.9" customHeight="1" x14ac:dyDescent="0.3">
      <c r="A33" s="263"/>
      <c r="B33" s="263"/>
      <c r="C33" s="265"/>
      <c r="D33" s="481"/>
      <c r="E33" s="482"/>
      <c r="F33" s="482"/>
      <c r="G33" s="482"/>
      <c r="H33" s="482"/>
      <c r="I33" s="482"/>
      <c r="J33" s="482"/>
      <c r="K33" s="482"/>
      <c r="L33" s="482"/>
      <c r="M33" s="483"/>
      <c r="N33" s="16"/>
      <c r="O33" s="412"/>
      <c r="P33" s="413"/>
      <c r="Q33" s="8"/>
      <c r="R33" s="8"/>
      <c r="S33" s="8"/>
      <c r="T33" s="9"/>
      <c r="U33" s="17"/>
      <c r="V33" s="33"/>
      <c r="W33" s="57"/>
      <c r="X33" s="86"/>
      <c r="Y33" s="33"/>
      <c r="Z33" s="36"/>
      <c r="AA33" s="36"/>
      <c r="AD33" s="33"/>
      <c r="AG33" s="3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4"/>
      <c r="AV33" s="33"/>
      <c r="AW33" s="33"/>
      <c r="AX33" s="33"/>
      <c r="AZ33" s="141"/>
      <c r="BE33" s="168"/>
      <c r="BF33" s="168"/>
      <c r="BG33" s="168"/>
      <c r="BH33" s="168"/>
      <c r="BI33" s="168"/>
      <c r="BJ33" s="168"/>
      <c r="BK33" s="168"/>
      <c r="BL33" s="168"/>
      <c r="BM33" s="168"/>
      <c r="DK33" s="168"/>
      <c r="DL33" s="168"/>
      <c r="DM33" s="168"/>
      <c r="DN33" s="168"/>
      <c r="DO33" s="168"/>
      <c r="DP33" s="168"/>
      <c r="DQ33" s="168"/>
      <c r="DR33" s="168"/>
      <c r="DS33" s="168"/>
      <c r="DT33" s="168"/>
      <c r="DU33" s="168"/>
      <c r="DV33" s="168"/>
      <c r="DW33" s="168"/>
      <c r="DX33" s="168"/>
      <c r="DY33" s="168"/>
      <c r="DZ33" s="168"/>
      <c r="EA33" s="168"/>
      <c r="EB33" s="168"/>
      <c r="EC33" s="168"/>
      <c r="ED33" s="168"/>
      <c r="EE33" s="168"/>
      <c r="EF33" s="168"/>
      <c r="EG33" s="168"/>
      <c r="EH33" s="168"/>
      <c r="EI33" s="168"/>
      <c r="EJ33" s="168"/>
      <c r="EK33" s="168"/>
      <c r="EL33" s="168"/>
      <c r="EM33" s="168"/>
      <c r="EN33" s="168"/>
      <c r="EO33" s="168"/>
      <c r="EP33" s="168"/>
      <c r="EQ33" s="168"/>
      <c r="ER33" s="168"/>
      <c r="ES33" s="168"/>
      <c r="ET33" s="168"/>
      <c r="EU33" s="168"/>
      <c r="EV33" s="168"/>
      <c r="EW33" s="168"/>
      <c r="EX33" s="168"/>
      <c r="EY33" s="168"/>
      <c r="EZ33" s="168"/>
      <c r="FA33" s="168"/>
      <c r="FB33" s="168"/>
      <c r="FC33" s="168"/>
      <c r="FD33" s="168"/>
    </row>
    <row r="34" spans="1:160" s="5" customFormat="1" ht="24.9" customHeight="1" x14ac:dyDescent="0.3">
      <c r="A34" s="263"/>
      <c r="B34" s="263"/>
      <c r="C34" s="265"/>
      <c r="D34" s="481"/>
      <c r="E34" s="482"/>
      <c r="F34" s="482"/>
      <c r="G34" s="482"/>
      <c r="H34" s="482"/>
      <c r="I34" s="482"/>
      <c r="J34" s="482"/>
      <c r="K34" s="482"/>
      <c r="L34" s="482"/>
      <c r="M34" s="483"/>
      <c r="N34" s="16">
        <v>14001619</v>
      </c>
      <c r="O34" s="412" t="s">
        <v>389</v>
      </c>
      <c r="P34" s="413"/>
      <c r="Q34" s="8">
        <v>57</v>
      </c>
      <c r="R34" s="8">
        <v>6</v>
      </c>
      <c r="S34" s="8"/>
      <c r="T34" s="9">
        <v>1</v>
      </c>
      <c r="U34" s="17">
        <f t="shared" si="1"/>
        <v>342</v>
      </c>
      <c r="V34" s="33"/>
      <c r="W34" s="57">
        <v>18</v>
      </c>
      <c r="X34" s="86"/>
      <c r="Y34" s="33"/>
      <c r="Z34" s="36"/>
      <c r="AA34" s="36"/>
      <c r="AD34" s="33"/>
      <c r="AG34" s="3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4"/>
      <c r="AV34" s="33"/>
      <c r="AW34" s="33"/>
      <c r="AX34" s="33"/>
      <c r="AZ34" s="141"/>
      <c r="BE34" s="168"/>
      <c r="BF34" s="168"/>
      <c r="BG34" s="168"/>
      <c r="BH34" s="168"/>
      <c r="BI34" s="168"/>
      <c r="BJ34" s="168"/>
      <c r="BK34" s="168"/>
      <c r="BL34" s="168"/>
      <c r="BM34" s="168"/>
      <c r="DK34" s="168"/>
      <c r="DL34" s="168"/>
      <c r="DM34" s="168"/>
      <c r="DN34" s="168"/>
      <c r="DO34" s="168"/>
      <c r="DP34" s="168"/>
      <c r="DQ34" s="168"/>
      <c r="DR34" s="168"/>
      <c r="DS34" s="168"/>
      <c r="DT34" s="168"/>
      <c r="DU34" s="168"/>
      <c r="DV34" s="168"/>
      <c r="DW34" s="168"/>
      <c r="DX34" s="168"/>
      <c r="DY34" s="168"/>
      <c r="DZ34" s="168"/>
      <c r="EA34" s="168"/>
      <c r="EB34" s="168"/>
      <c r="EC34" s="168"/>
      <c r="ED34" s="168"/>
      <c r="EE34" s="168"/>
      <c r="EF34" s="168"/>
      <c r="EG34" s="168"/>
      <c r="EH34" s="168"/>
      <c r="EI34" s="168"/>
      <c r="EJ34" s="168"/>
      <c r="EK34" s="168"/>
      <c r="EL34" s="168"/>
      <c r="EM34" s="168"/>
      <c r="EN34" s="168"/>
      <c r="EO34" s="168"/>
      <c r="EP34" s="168"/>
      <c r="EQ34" s="168"/>
      <c r="ER34" s="168"/>
      <c r="ES34" s="168"/>
      <c r="ET34" s="168"/>
      <c r="EU34" s="168"/>
      <c r="EV34" s="168"/>
      <c r="EW34" s="168"/>
      <c r="EX34" s="168"/>
      <c r="EY34" s="168"/>
      <c r="EZ34" s="168"/>
      <c r="FA34" s="168"/>
      <c r="FB34" s="168"/>
      <c r="FC34" s="168"/>
      <c r="FD34" s="168"/>
    </row>
    <row r="35" spans="1:160" s="5" customFormat="1" ht="24.9" customHeight="1" x14ac:dyDescent="0.3">
      <c r="A35" s="263"/>
      <c r="B35" s="263"/>
      <c r="C35" s="265"/>
      <c r="D35" s="481"/>
      <c r="E35" s="482"/>
      <c r="F35" s="482"/>
      <c r="G35" s="482"/>
      <c r="H35" s="482"/>
      <c r="I35" s="482"/>
      <c r="J35" s="482"/>
      <c r="K35" s="482"/>
      <c r="L35" s="482"/>
      <c r="M35" s="483"/>
      <c r="N35" s="16">
        <v>14001616</v>
      </c>
      <c r="O35" s="412" t="s">
        <v>389</v>
      </c>
      <c r="P35" s="413"/>
      <c r="Q35" s="8">
        <v>52</v>
      </c>
      <c r="R35" s="8">
        <v>6</v>
      </c>
      <c r="S35" s="8"/>
      <c r="T35" s="9">
        <v>1</v>
      </c>
      <c r="U35" s="17">
        <f t="shared" si="1"/>
        <v>312</v>
      </c>
      <c r="V35" s="33"/>
      <c r="W35" s="57">
        <v>19</v>
      </c>
      <c r="X35" s="86"/>
      <c r="Y35" s="33"/>
      <c r="Z35" s="36"/>
      <c r="AA35" s="36"/>
      <c r="AD35" s="33"/>
      <c r="AG35" s="3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4"/>
      <c r="AV35" s="33"/>
      <c r="AW35" s="33"/>
      <c r="AX35" s="33"/>
      <c r="AZ35" s="141"/>
      <c r="BE35" s="168"/>
      <c r="BF35" s="168"/>
      <c r="BG35" s="168"/>
      <c r="BH35" s="168"/>
      <c r="BI35" s="168"/>
      <c r="BJ35" s="168"/>
      <c r="BK35" s="168"/>
      <c r="BL35" s="168"/>
      <c r="BM35" s="168"/>
      <c r="DK35" s="168"/>
      <c r="DL35" s="168"/>
      <c r="DM35" s="168"/>
      <c r="DN35" s="168"/>
      <c r="DO35" s="168"/>
      <c r="DP35" s="168"/>
      <c r="DQ35" s="168"/>
      <c r="DR35" s="168"/>
      <c r="DS35" s="168"/>
      <c r="DT35" s="168"/>
      <c r="DU35" s="168"/>
      <c r="DV35" s="168"/>
      <c r="DW35" s="168"/>
      <c r="DX35" s="168"/>
      <c r="DY35" s="168"/>
      <c r="DZ35" s="168"/>
      <c r="EA35" s="168"/>
      <c r="EB35" s="168"/>
      <c r="EC35" s="168"/>
      <c r="ED35" s="168"/>
      <c r="EE35" s="168"/>
      <c r="EF35" s="168"/>
      <c r="EG35" s="168"/>
      <c r="EH35" s="168"/>
      <c r="EI35" s="168"/>
      <c r="EJ35" s="168"/>
      <c r="EK35" s="168"/>
      <c r="EL35" s="168"/>
      <c r="EM35" s="168"/>
      <c r="EN35" s="168"/>
      <c r="EO35" s="168"/>
      <c r="EP35" s="168"/>
      <c r="EQ35" s="168"/>
      <c r="ER35" s="168"/>
      <c r="ES35" s="168"/>
      <c r="ET35" s="168"/>
      <c r="EU35" s="168"/>
      <c r="EV35" s="168"/>
      <c r="EW35" s="168"/>
      <c r="EX35" s="168"/>
      <c r="EY35" s="168"/>
      <c r="EZ35" s="168"/>
      <c r="FA35" s="168"/>
      <c r="FB35" s="168"/>
      <c r="FC35" s="168"/>
      <c r="FD35" s="168"/>
    </row>
    <row r="36" spans="1:160" s="5" customFormat="1" ht="24.9" customHeight="1" x14ac:dyDescent="0.3">
      <c r="A36" s="263"/>
      <c r="B36" s="263"/>
      <c r="C36" s="265"/>
      <c r="D36" s="481"/>
      <c r="E36" s="482"/>
      <c r="F36" s="482"/>
      <c r="G36" s="482"/>
      <c r="H36" s="482"/>
      <c r="I36" s="482"/>
      <c r="J36" s="482"/>
      <c r="K36" s="482"/>
      <c r="L36" s="482"/>
      <c r="M36" s="483"/>
      <c r="N36" s="16"/>
      <c r="O36" s="412"/>
      <c r="P36" s="413"/>
      <c r="Q36" s="8"/>
      <c r="R36" s="8"/>
      <c r="S36" s="8"/>
      <c r="T36" s="9"/>
      <c r="U36" s="17"/>
      <c r="V36" s="33"/>
      <c r="W36" s="57"/>
      <c r="X36" s="86"/>
      <c r="Y36" s="33"/>
      <c r="Z36" s="36"/>
      <c r="AA36" s="36"/>
      <c r="AD36" s="33"/>
      <c r="AG36" s="3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4"/>
      <c r="AV36" s="33"/>
      <c r="AW36" s="33"/>
      <c r="AX36" s="33"/>
      <c r="AZ36" s="141"/>
      <c r="BE36" s="168"/>
      <c r="BF36" s="168"/>
      <c r="BG36" s="168"/>
      <c r="BH36" s="168"/>
      <c r="BI36" s="168"/>
      <c r="BJ36" s="168"/>
      <c r="BK36" s="168"/>
      <c r="BL36" s="168"/>
      <c r="BM36" s="168"/>
      <c r="DK36" s="168"/>
      <c r="DL36" s="168"/>
      <c r="DM36" s="168"/>
      <c r="DN36" s="168"/>
      <c r="DO36" s="168"/>
      <c r="DP36" s="168"/>
      <c r="DQ36" s="168"/>
      <c r="DR36" s="168"/>
      <c r="DS36" s="168"/>
      <c r="DT36" s="168"/>
      <c r="DU36" s="168"/>
      <c r="DV36" s="168"/>
      <c r="DW36" s="168"/>
      <c r="DX36" s="168"/>
      <c r="DY36" s="168"/>
      <c r="DZ36" s="168"/>
      <c r="EA36" s="168"/>
      <c r="EB36" s="168"/>
      <c r="EC36" s="168"/>
      <c r="ED36" s="168"/>
      <c r="EE36" s="168"/>
      <c r="EF36" s="168"/>
      <c r="EG36" s="168"/>
      <c r="EH36" s="168"/>
      <c r="EI36" s="168"/>
      <c r="EJ36" s="168"/>
      <c r="EK36" s="168"/>
      <c r="EL36" s="168"/>
      <c r="EM36" s="168"/>
      <c r="EN36" s="168"/>
      <c r="EO36" s="168"/>
      <c r="EP36" s="168"/>
      <c r="EQ36" s="168"/>
      <c r="ER36" s="168"/>
      <c r="ES36" s="168"/>
      <c r="ET36" s="168"/>
      <c r="EU36" s="168"/>
      <c r="EV36" s="168"/>
      <c r="EW36" s="168"/>
      <c r="EX36" s="168"/>
      <c r="EY36" s="168"/>
      <c r="EZ36" s="168"/>
      <c r="FA36" s="168"/>
      <c r="FB36" s="168"/>
      <c r="FC36" s="168"/>
      <c r="FD36" s="168"/>
    </row>
    <row r="37" spans="1:160" s="5" customFormat="1" ht="24.9" customHeight="1" thickBot="1" x14ac:dyDescent="0.35">
      <c r="A37" s="263"/>
      <c r="B37" s="263"/>
      <c r="C37" s="265"/>
      <c r="D37" s="481"/>
      <c r="E37" s="482"/>
      <c r="F37" s="482"/>
      <c r="G37" s="482"/>
      <c r="H37" s="482"/>
      <c r="I37" s="482"/>
      <c r="J37" s="482"/>
      <c r="K37" s="482"/>
      <c r="L37" s="482"/>
      <c r="M37" s="483"/>
      <c r="N37" s="414" t="s">
        <v>16</v>
      </c>
      <c r="O37" s="415"/>
      <c r="P37" s="415"/>
      <c r="Q37" s="415"/>
      <c r="R37" s="415"/>
      <c r="S37" s="415"/>
      <c r="T37" s="415"/>
      <c r="U37" s="18">
        <f>SUM(U17:U36)</f>
        <v>6721.4</v>
      </c>
      <c r="V37" s="33"/>
      <c r="W37" s="57"/>
      <c r="X37" s="86"/>
      <c r="Y37" s="33"/>
      <c r="Z37" s="36"/>
      <c r="AA37" s="36"/>
      <c r="AD37" s="33"/>
      <c r="AG37" s="3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4"/>
      <c r="AV37" s="33"/>
      <c r="AW37" s="33"/>
      <c r="AX37" s="33"/>
      <c r="AZ37" s="141"/>
      <c r="BE37" s="168"/>
      <c r="BF37" s="168"/>
      <c r="BG37" s="168"/>
      <c r="BH37" s="168"/>
      <c r="BI37" s="168"/>
      <c r="BJ37" s="168"/>
      <c r="BK37" s="168"/>
      <c r="BL37" s="168"/>
      <c r="BM37" s="168"/>
      <c r="DK37" s="168"/>
      <c r="DL37" s="168"/>
      <c r="DM37" s="168"/>
      <c r="DN37" s="168"/>
      <c r="DO37" s="168"/>
      <c r="DP37" s="168"/>
      <c r="DQ37" s="168"/>
      <c r="DR37" s="168"/>
      <c r="DS37" s="168"/>
      <c r="DT37" s="168"/>
      <c r="DU37" s="168"/>
      <c r="DV37" s="168"/>
      <c r="DW37" s="168"/>
      <c r="DX37" s="168"/>
      <c r="DY37" s="168"/>
      <c r="DZ37" s="168"/>
      <c r="EA37" s="168"/>
      <c r="EB37" s="168"/>
      <c r="EC37" s="168"/>
      <c r="ED37" s="168"/>
      <c r="EE37" s="168"/>
      <c r="EF37" s="168"/>
      <c r="EG37" s="168"/>
      <c r="EH37" s="168"/>
      <c r="EI37" s="168"/>
      <c r="EJ37" s="168"/>
      <c r="EK37" s="168"/>
      <c r="EL37" s="168"/>
      <c r="EM37" s="168"/>
      <c r="EN37" s="168"/>
      <c r="EO37" s="168"/>
      <c r="EP37" s="168"/>
      <c r="EQ37" s="168"/>
      <c r="ER37" s="168"/>
      <c r="ES37" s="168"/>
      <c r="ET37" s="168"/>
      <c r="EU37" s="168"/>
      <c r="EV37" s="168"/>
      <c r="EW37" s="168"/>
      <c r="EX37" s="168"/>
      <c r="EY37" s="168"/>
      <c r="EZ37" s="168"/>
      <c r="FA37" s="168"/>
      <c r="FB37" s="168"/>
      <c r="FC37" s="168"/>
      <c r="FD37" s="168"/>
    </row>
    <row r="38" spans="1:160" s="5" customFormat="1" ht="14.4" customHeight="1" x14ac:dyDescent="0.3">
      <c r="A38" s="263"/>
      <c r="B38" s="263"/>
      <c r="C38" s="265"/>
      <c r="D38" s="481"/>
      <c r="E38" s="482"/>
      <c r="F38" s="482"/>
      <c r="G38" s="482"/>
      <c r="H38" s="482"/>
      <c r="I38" s="482"/>
      <c r="J38" s="482"/>
      <c r="K38" s="482"/>
      <c r="L38" s="482"/>
      <c r="M38" s="483"/>
      <c r="N38" s="416" t="s">
        <v>17</v>
      </c>
      <c r="O38" s="417"/>
      <c r="P38" s="417"/>
      <c r="Q38" s="417"/>
      <c r="R38" s="417"/>
      <c r="S38" s="417"/>
      <c r="T38" s="417"/>
      <c r="U38" s="418"/>
      <c r="V38" s="87"/>
      <c r="W38" s="57"/>
      <c r="X38" s="86"/>
      <c r="Y38" s="33"/>
      <c r="Z38" s="36"/>
      <c r="AA38" s="36"/>
      <c r="AD38" s="33"/>
      <c r="AG38" s="3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4"/>
      <c r="AV38" s="33"/>
      <c r="AW38" s="33"/>
      <c r="AX38" s="33"/>
      <c r="AZ38" s="141"/>
      <c r="BE38" s="168"/>
      <c r="BF38" s="168"/>
      <c r="BG38" s="168"/>
      <c r="BH38" s="168"/>
      <c r="BI38" s="168"/>
      <c r="BJ38" s="168"/>
      <c r="BK38" s="168"/>
      <c r="BL38" s="168"/>
      <c r="BM38" s="168"/>
      <c r="DK38" s="168"/>
      <c r="DL38" s="168"/>
      <c r="DM38" s="168"/>
      <c r="DN38" s="168"/>
      <c r="DO38" s="168"/>
      <c r="DP38" s="168"/>
      <c r="DQ38" s="168"/>
      <c r="DR38" s="168"/>
      <c r="DS38" s="168"/>
      <c r="DT38" s="168"/>
      <c r="DU38" s="168"/>
      <c r="DV38" s="168"/>
      <c r="DW38" s="168"/>
      <c r="DX38" s="168"/>
      <c r="DY38" s="168"/>
      <c r="DZ38" s="168"/>
      <c r="EA38" s="168"/>
      <c r="EB38" s="168"/>
      <c r="EC38" s="168"/>
      <c r="ED38" s="168"/>
      <c r="EE38" s="168"/>
      <c r="EF38" s="168"/>
      <c r="EG38" s="168"/>
      <c r="EH38" s="168"/>
      <c r="EI38" s="168"/>
      <c r="EJ38" s="168"/>
      <c r="EK38" s="168"/>
      <c r="EL38" s="168"/>
      <c r="EM38" s="168"/>
      <c r="EN38" s="168"/>
      <c r="EO38" s="168"/>
      <c r="EP38" s="168"/>
      <c r="EQ38" s="168"/>
      <c r="ER38" s="168"/>
      <c r="ES38" s="168"/>
      <c r="ET38" s="168"/>
      <c r="EU38" s="168"/>
      <c r="EV38" s="168"/>
      <c r="EW38" s="168"/>
      <c r="EX38" s="168"/>
      <c r="EY38" s="168"/>
      <c r="EZ38" s="168"/>
      <c r="FA38" s="168"/>
      <c r="FB38" s="168"/>
      <c r="FC38" s="168"/>
      <c r="FD38" s="168"/>
    </row>
    <row r="39" spans="1:160" s="5" customFormat="1" x14ac:dyDescent="0.3">
      <c r="A39" s="263"/>
      <c r="B39" s="263"/>
      <c r="C39" s="265"/>
      <c r="D39" s="481"/>
      <c r="E39" s="482"/>
      <c r="F39" s="482"/>
      <c r="G39" s="482"/>
      <c r="H39" s="482"/>
      <c r="I39" s="482"/>
      <c r="J39" s="482"/>
      <c r="K39" s="482"/>
      <c r="L39" s="482"/>
      <c r="M39" s="483"/>
      <c r="N39" s="419"/>
      <c r="O39" s="420"/>
      <c r="P39" s="420"/>
      <c r="Q39" s="420"/>
      <c r="R39" s="420"/>
      <c r="S39" s="420"/>
      <c r="T39" s="420"/>
      <c r="U39" s="421"/>
      <c r="V39" s="33"/>
      <c r="W39" s="57"/>
      <c r="X39" s="86"/>
      <c r="Y39" s="33"/>
      <c r="Z39" s="36"/>
      <c r="AA39" s="36"/>
      <c r="AD39" s="33"/>
      <c r="AG39" s="3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4"/>
      <c r="AV39" s="33"/>
      <c r="AW39" s="33"/>
      <c r="AX39" s="33"/>
      <c r="AZ39" s="141"/>
      <c r="BE39" s="168"/>
      <c r="BF39" s="168"/>
      <c r="BG39" s="168"/>
      <c r="BH39" s="168"/>
      <c r="BI39" s="168"/>
      <c r="BJ39" s="168"/>
      <c r="BK39" s="168"/>
      <c r="BL39" s="168"/>
      <c r="BM39" s="168"/>
      <c r="DK39" s="168"/>
      <c r="DL39" s="168"/>
      <c r="DM39" s="168"/>
      <c r="DN39" s="168"/>
      <c r="DO39" s="168"/>
      <c r="DP39" s="168"/>
      <c r="DQ39" s="168"/>
      <c r="DR39" s="168"/>
      <c r="DS39" s="168"/>
      <c r="DT39" s="168"/>
      <c r="DU39" s="168"/>
      <c r="DV39" s="168"/>
      <c r="DW39" s="168"/>
      <c r="DX39" s="168"/>
      <c r="DY39" s="168"/>
      <c r="DZ39" s="168"/>
      <c r="EA39" s="168"/>
      <c r="EB39" s="168"/>
      <c r="EC39" s="168"/>
      <c r="ED39" s="168"/>
      <c r="EE39" s="168"/>
      <c r="EF39" s="168"/>
      <c r="EG39" s="168"/>
      <c r="EH39" s="168"/>
      <c r="EI39" s="168"/>
      <c r="EJ39" s="168"/>
      <c r="EK39" s="168"/>
      <c r="EL39" s="168"/>
      <c r="EM39" s="168"/>
      <c r="EN39" s="168"/>
      <c r="EO39" s="168"/>
      <c r="EP39" s="168"/>
      <c r="EQ39" s="168"/>
      <c r="ER39" s="168"/>
      <c r="ES39" s="168"/>
      <c r="ET39" s="168"/>
      <c r="EU39" s="168"/>
      <c r="EV39" s="168"/>
      <c r="EW39" s="168"/>
      <c r="EX39" s="168"/>
      <c r="EY39" s="168"/>
      <c r="EZ39" s="168"/>
      <c r="FA39" s="168"/>
      <c r="FB39" s="168"/>
      <c r="FC39" s="168"/>
      <c r="FD39" s="168"/>
    </row>
    <row r="40" spans="1:160" s="5" customFormat="1" x14ac:dyDescent="0.3">
      <c r="A40" s="263"/>
      <c r="B40" s="263"/>
      <c r="C40" s="265"/>
      <c r="D40" s="481"/>
      <c r="E40" s="482"/>
      <c r="F40" s="482"/>
      <c r="G40" s="482"/>
      <c r="H40" s="482"/>
      <c r="I40" s="482"/>
      <c r="J40" s="482"/>
      <c r="K40" s="482"/>
      <c r="L40" s="482"/>
      <c r="M40" s="483"/>
      <c r="N40" s="419"/>
      <c r="O40" s="420"/>
      <c r="P40" s="420"/>
      <c r="Q40" s="420"/>
      <c r="R40" s="420"/>
      <c r="S40" s="420"/>
      <c r="T40" s="420"/>
      <c r="U40" s="421"/>
      <c r="V40" s="33"/>
      <c r="W40" s="57"/>
      <c r="X40" s="86"/>
      <c r="Y40" s="33"/>
      <c r="Z40" s="36"/>
      <c r="AA40" s="36"/>
      <c r="AD40" s="33"/>
      <c r="AG40" s="3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4"/>
      <c r="AV40" s="33"/>
      <c r="AW40" s="33"/>
      <c r="AX40" s="33"/>
      <c r="AZ40" s="141"/>
      <c r="BE40" s="168"/>
      <c r="BF40" s="168"/>
      <c r="BG40" s="168"/>
      <c r="BH40" s="168"/>
      <c r="BI40" s="168"/>
      <c r="BJ40" s="168"/>
      <c r="BK40" s="168"/>
      <c r="BL40" s="168"/>
      <c r="BM40" s="168"/>
      <c r="DK40" s="168"/>
      <c r="DL40" s="168"/>
      <c r="DM40" s="168"/>
      <c r="DN40" s="168"/>
      <c r="DO40" s="168"/>
      <c r="DP40" s="168"/>
      <c r="DQ40" s="168"/>
      <c r="DR40" s="168"/>
      <c r="DS40" s="168"/>
      <c r="DT40" s="168"/>
      <c r="DU40" s="168"/>
      <c r="DV40" s="168"/>
      <c r="DW40" s="168"/>
      <c r="DX40" s="168"/>
      <c r="DY40" s="168"/>
      <c r="DZ40" s="168"/>
      <c r="EA40" s="168"/>
      <c r="EB40" s="168"/>
      <c r="EC40" s="168"/>
      <c r="ED40" s="168"/>
      <c r="EE40" s="168"/>
      <c r="EF40" s="168"/>
      <c r="EG40" s="168"/>
      <c r="EH40" s="168"/>
      <c r="EI40" s="168"/>
      <c r="EJ40" s="168"/>
      <c r="EK40" s="168"/>
      <c r="EL40" s="168"/>
      <c r="EM40" s="168"/>
      <c r="EN40" s="168"/>
      <c r="EO40" s="168"/>
      <c r="EP40" s="168"/>
      <c r="EQ40" s="168"/>
      <c r="ER40" s="168"/>
      <c r="ES40" s="168"/>
      <c r="ET40" s="168"/>
      <c r="EU40" s="168"/>
      <c r="EV40" s="168"/>
      <c r="EW40" s="168"/>
      <c r="EX40" s="168"/>
      <c r="EY40" s="168"/>
      <c r="EZ40" s="168"/>
      <c r="FA40" s="168"/>
      <c r="FB40" s="168"/>
      <c r="FC40" s="168"/>
      <c r="FD40" s="168"/>
    </row>
    <row r="41" spans="1:160" s="5" customFormat="1" ht="14.4" thickBot="1" x14ac:dyDescent="0.35">
      <c r="A41" s="263"/>
      <c r="B41" s="263"/>
      <c r="C41" s="265"/>
      <c r="D41" s="425"/>
      <c r="E41" s="426"/>
      <c r="F41" s="426"/>
      <c r="G41" s="426"/>
      <c r="H41" s="426"/>
      <c r="I41" s="426"/>
      <c r="J41" s="426"/>
      <c r="K41" s="426"/>
      <c r="L41" s="426"/>
      <c r="M41" s="427"/>
      <c r="N41" s="422"/>
      <c r="O41" s="423"/>
      <c r="P41" s="423"/>
      <c r="Q41" s="423"/>
      <c r="R41" s="423"/>
      <c r="S41" s="423"/>
      <c r="T41" s="423"/>
      <c r="U41" s="424"/>
      <c r="V41" s="33"/>
      <c r="W41" s="57"/>
      <c r="X41" s="86"/>
      <c r="Y41" s="33"/>
      <c r="Z41" s="36"/>
      <c r="AA41" s="36"/>
      <c r="AD41" s="33"/>
      <c r="AG41" s="3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4"/>
      <c r="AV41" s="33"/>
      <c r="AW41" s="33"/>
      <c r="AX41" s="33"/>
      <c r="AZ41" s="141"/>
      <c r="BE41" s="168"/>
      <c r="BF41" s="168"/>
      <c r="BG41" s="168"/>
      <c r="BH41" s="168"/>
      <c r="BI41" s="168"/>
      <c r="BJ41" s="168"/>
      <c r="BK41" s="168"/>
      <c r="BL41" s="168"/>
      <c r="BM41" s="168"/>
      <c r="DK41" s="168"/>
      <c r="DL41" s="168"/>
      <c r="DM41" s="168"/>
      <c r="DN41" s="168"/>
      <c r="DO41" s="168"/>
      <c r="DP41" s="168"/>
      <c r="DQ41" s="168"/>
      <c r="DR41" s="168"/>
      <c r="DS41" s="168"/>
      <c r="DT41" s="168"/>
      <c r="DU41" s="168"/>
      <c r="DV41" s="168"/>
      <c r="DW41" s="168"/>
      <c r="DX41" s="168"/>
      <c r="DY41" s="168"/>
      <c r="DZ41" s="168"/>
      <c r="EA41" s="168"/>
      <c r="EB41" s="168"/>
      <c r="EC41" s="168"/>
      <c r="ED41" s="168"/>
      <c r="EE41" s="168"/>
      <c r="EF41" s="168"/>
      <c r="EG41" s="168"/>
      <c r="EH41" s="168"/>
      <c r="EI41" s="168"/>
      <c r="EJ41" s="168"/>
      <c r="EK41" s="168"/>
      <c r="EL41" s="168"/>
      <c r="EM41" s="168"/>
      <c r="EN41" s="168"/>
      <c r="EO41" s="168"/>
      <c r="EP41" s="168"/>
      <c r="EQ41" s="168"/>
      <c r="ER41" s="168"/>
      <c r="ES41" s="168"/>
      <c r="ET41" s="168"/>
      <c r="EU41" s="168"/>
      <c r="EV41" s="168"/>
      <c r="EW41" s="168"/>
      <c r="EX41" s="168"/>
      <c r="EY41" s="168"/>
      <c r="EZ41" s="168"/>
      <c r="FA41" s="168"/>
      <c r="FB41" s="168"/>
      <c r="FC41" s="168"/>
      <c r="FD41" s="168"/>
    </row>
    <row r="42" spans="1:160" s="5" customFormat="1" ht="5.25" customHeight="1" thickBot="1" x14ac:dyDescent="0.35">
      <c r="A42" s="263"/>
      <c r="B42" s="263"/>
      <c r="C42" s="265"/>
      <c r="D42" s="428"/>
      <c r="E42" s="428"/>
      <c r="F42" s="428"/>
      <c r="G42" s="428"/>
      <c r="H42" s="428"/>
      <c r="I42" s="428"/>
      <c r="J42" s="428"/>
      <c r="K42" s="428"/>
      <c r="L42" s="428"/>
      <c r="M42" s="428"/>
      <c r="N42" s="428"/>
      <c r="O42" s="428"/>
      <c r="P42" s="428"/>
      <c r="Q42" s="428"/>
      <c r="R42" s="428"/>
      <c r="S42" s="428"/>
      <c r="T42" s="428"/>
      <c r="U42" s="428"/>
      <c r="V42" s="33"/>
      <c r="W42" s="57"/>
      <c r="X42" s="86"/>
      <c r="Y42" s="33"/>
      <c r="Z42" s="36"/>
      <c r="AA42" s="36"/>
      <c r="AD42" s="33"/>
      <c r="AG42" s="3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4"/>
      <c r="AV42" s="33"/>
      <c r="AW42" s="33"/>
      <c r="AX42" s="33"/>
      <c r="AZ42" s="141"/>
      <c r="BE42" s="168"/>
      <c r="BF42" s="168"/>
      <c r="BG42" s="168"/>
      <c r="BH42" s="168"/>
      <c r="BI42" s="168"/>
      <c r="BJ42" s="168"/>
      <c r="BK42" s="168"/>
      <c r="BL42" s="168"/>
      <c r="BM42" s="168"/>
      <c r="DK42" s="168"/>
      <c r="DL42" s="168"/>
      <c r="DM42" s="168"/>
      <c r="DN42" s="168"/>
      <c r="DO42" s="168"/>
      <c r="DP42" s="168"/>
      <c r="DQ42" s="168"/>
      <c r="DR42" s="168"/>
      <c r="DS42" s="168"/>
      <c r="DT42" s="168"/>
      <c r="DU42" s="168"/>
      <c r="DV42" s="168"/>
      <c r="DW42" s="168"/>
      <c r="DX42" s="168"/>
      <c r="DY42" s="168"/>
      <c r="DZ42" s="168"/>
      <c r="EA42" s="168"/>
      <c r="EB42" s="168"/>
      <c r="EC42" s="168"/>
      <c r="ED42" s="168"/>
      <c r="EE42" s="168"/>
      <c r="EF42" s="168"/>
      <c r="EG42" s="168"/>
      <c r="EH42" s="168"/>
      <c r="EI42" s="168"/>
      <c r="EJ42" s="168"/>
      <c r="EK42" s="168"/>
      <c r="EL42" s="168"/>
      <c r="EM42" s="168"/>
      <c r="EN42" s="168"/>
      <c r="EO42" s="168"/>
      <c r="EP42" s="168"/>
      <c r="EQ42" s="168"/>
      <c r="ER42" s="168"/>
      <c r="ES42" s="168"/>
      <c r="ET42" s="168"/>
      <c r="EU42" s="168"/>
      <c r="EV42" s="168"/>
      <c r="EW42" s="168"/>
      <c r="EX42" s="168"/>
      <c r="EY42" s="168"/>
      <c r="EZ42" s="168"/>
      <c r="FA42" s="168"/>
      <c r="FB42" s="168"/>
      <c r="FC42" s="168"/>
      <c r="FD42" s="168"/>
    </row>
    <row r="43" spans="1:160" s="5" customFormat="1" ht="20.25" customHeight="1" x14ac:dyDescent="0.3">
      <c r="A43" s="263"/>
      <c r="B43" s="263"/>
      <c r="C43" s="265"/>
      <c r="D43" s="429" t="s">
        <v>18</v>
      </c>
      <c r="E43" s="430"/>
      <c r="F43" s="430"/>
      <c r="G43" s="430"/>
      <c r="H43" s="430"/>
      <c r="I43" s="430"/>
      <c r="J43" s="430"/>
      <c r="K43" s="430"/>
      <c r="L43" s="430"/>
      <c r="M43" s="431"/>
      <c r="N43" s="429" t="s">
        <v>19</v>
      </c>
      <c r="O43" s="430"/>
      <c r="P43" s="430"/>
      <c r="Q43" s="430"/>
      <c r="R43" s="430"/>
      <c r="S43" s="430"/>
      <c r="T43" s="430"/>
      <c r="U43" s="431"/>
      <c r="V43" s="33"/>
      <c r="W43" s="57"/>
      <c r="X43" s="86"/>
      <c r="Y43" s="33"/>
      <c r="Z43" s="36"/>
      <c r="AA43" s="36"/>
      <c r="AD43" s="33"/>
      <c r="AG43" s="3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4"/>
      <c r="AV43" s="33"/>
      <c r="AW43" s="33"/>
      <c r="AX43" s="33"/>
      <c r="AZ43" s="141"/>
      <c r="BE43" s="168"/>
      <c r="BF43" s="168"/>
      <c r="BG43" s="168"/>
      <c r="BH43" s="168"/>
      <c r="BI43" s="168"/>
      <c r="BJ43" s="168"/>
      <c r="BK43" s="168"/>
      <c r="BL43" s="168"/>
      <c r="BM43" s="168"/>
      <c r="DK43" s="168"/>
      <c r="DL43" s="168"/>
      <c r="DM43" s="168"/>
      <c r="DN43" s="168"/>
      <c r="DO43" s="168"/>
      <c r="DP43" s="168"/>
      <c r="DQ43" s="168"/>
      <c r="DR43" s="168"/>
      <c r="DS43" s="168"/>
      <c r="DT43" s="168"/>
      <c r="DU43" s="168"/>
      <c r="DV43" s="168"/>
      <c r="DW43" s="168"/>
      <c r="DX43" s="168"/>
      <c r="DY43" s="168"/>
      <c r="DZ43" s="168"/>
      <c r="EA43" s="168"/>
      <c r="EB43" s="168"/>
      <c r="EC43" s="168"/>
      <c r="ED43" s="168"/>
      <c r="EE43" s="168"/>
      <c r="EF43" s="168"/>
      <c r="EG43" s="168"/>
      <c r="EH43" s="168"/>
      <c r="EI43" s="168"/>
      <c r="EJ43" s="168"/>
      <c r="EK43" s="168"/>
      <c r="EL43" s="168"/>
      <c r="EM43" s="168"/>
      <c r="EN43" s="168"/>
      <c r="EO43" s="168"/>
      <c r="EP43" s="168"/>
      <c r="EQ43" s="168"/>
      <c r="ER43" s="168"/>
      <c r="ES43" s="168"/>
      <c r="ET43" s="168"/>
      <c r="EU43" s="168"/>
      <c r="EV43" s="168"/>
      <c r="EW43" s="168"/>
      <c r="EX43" s="168"/>
      <c r="EY43" s="168"/>
      <c r="EZ43" s="168"/>
      <c r="FA43" s="168"/>
      <c r="FB43" s="168"/>
      <c r="FC43" s="168"/>
      <c r="FD43" s="168"/>
    </row>
    <row r="44" spans="1:160" s="5" customFormat="1" x14ac:dyDescent="0.3">
      <c r="A44" s="263"/>
      <c r="B44" s="263"/>
      <c r="C44" s="265"/>
      <c r="D44" s="432" t="s">
        <v>20</v>
      </c>
      <c r="E44" s="433"/>
      <c r="F44" s="433"/>
      <c r="G44" s="433"/>
      <c r="H44" s="433"/>
      <c r="I44" s="433"/>
      <c r="J44" s="433"/>
      <c r="K44" s="433"/>
      <c r="L44" s="433"/>
      <c r="M44" s="434"/>
      <c r="N44" s="435" t="s">
        <v>21</v>
      </c>
      <c r="O44" s="436"/>
      <c r="P44" s="436"/>
      <c r="Q44" s="436"/>
      <c r="R44" s="436"/>
      <c r="S44" s="436"/>
      <c r="T44" s="436"/>
      <c r="U44" s="437"/>
      <c r="V44" s="33"/>
      <c r="W44" s="57"/>
      <c r="X44" s="86"/>
      <c r="Y44" s="33"/>
      <c r="Z44" s="36"/>
      <c r="AA44" s="36"/>
      <c r="AD44" s="33"/>
      <c r="AG44" s="3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4"/>
      <c r="AV44" s="33"/>
      <c r="AW44" s="33"/>
      <c r="AX44" s="33"/>
      <c r="AZ44" s="141"/>
      <c r="BE44" s="168"/>
      <c r="BF44" s="168"/>
      <c r="BG44" s="168"/>
      <c r="BH44" s="168"/>
      <c r="BI44" s="168"/>
      <c r="BJ44" s="168"/>
      <c r="BK44" s="168"/>
      <c r="BL44" s="168"/>
      <c r="BM44" s="168"/>
      <c r="DK44" s="168"/>
      <c r="DL44" s="168"/>
      <c r="DM44" s="168"/>
      <c r="DN44" s="168"/>
      <c r="DO44" s="168"/>
      <c r="DP44" s="168"/>
      <c r="DQ44" s="168"/>
      <c r="DR44" s="168"/>
      <c r="DS44" s="168"/>
      <c r="DT44" s="168"/>
      <c r="DU44" s="168"/>
      <c r="DV44" s="168"/>
      <c r="DW44" s="168"/>
      <c r="DX44" s="168"/>
      <c r="DY44" s="168"/>
      <c r="DZ44" s="168"/>
      <c r="EA44" s="168"/>
      <c r="EB44" s="168"/>
      <c r="EC44" s="168"/>
      <c r="ED44" s="168"/>
      <c r="EE44" s="168"/>
      <c r="EF44" s="168"/>
      <c r="EG44" s="168"/>
      <c r="EH44" s="168"/>
      <c r="EI44" s="168"/>
      <c r="EJ44" s="168"/>
      <c r="EK44" s="168"/>
      <c r="EL44" s="168"/>
      <c r="EM44" s="168"/>
      <c r="EN44" s="168"/>
      <c r="EO44" s="168"/>
      <c r="EP44" s="168"/>
      <c r="EQ44" s="168"/>
      <c r="ER44" s="168"/>
      <c r="ES44" s="168"/>
      <c r="ET44" s="168"/>
      <c r="EU44" s="168"/>
      <c r="EV44" s="168"/>
      <c r="EW44" s="168"/>
      <c r="EX44" s="168"/>
      <c r="EY44" s="168"/>
      <c r="EZ44" s="168"/>
      <c r="FA44" s="168"/>
      <c r="FB44" s="168"/>
      <c r="FC44" s="168"/>
      <c r="FD44" s="168"/>
    </row>
    <row r="45" spans="1:160" s="5" customFormat="1" ht="15.75" customHeight="1" x14ac:dyDescent="0.3">
      <c r="A45" s="263"/>
      <c r="B45" s="263"/>
      <c r="C45" s="265"/>
      <c r="D45" s="438" t="s">
        <v>22</v>
      </c>
      <c r="E45" s="439"/>
      <c r="F45" s="439"/>
      <c r="G45" s="439"/>
      <c r="H45" s="439"/>
      <c r="I45" s="439"/>
      <c r="J45" s="439"/>
      <c r="K45" s="439"/>
      <c r="L45" s="439"/>
      <c r="M45" s="440"/>
      <c r="N45" s="438" t="s">
        <v>22</v>
      </c>
      <c r="O45" s="444"/>
      <c r="P45" s="444"/>
      <c r="Q45" s="444"/>
      <c r="R45" s="444"/>
      <c r="S45" s="444"/>
      <c r="T45" s="444"/>
      <c r="U45" s="440"/>
      <c r="V45" s="33"/>
      <c r="W45" s="57"/>
      <c r="X45" s="86"/>
      <c r="Y45" s="33"/>
      <c r="Z45" s="36"/>
      <c r="AA45" s="36"/>
      <c r="AD45" s="33"/>
      <c r="AG45" s="3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4"/>
      <c r="AV45" s="33"/>
      <c r="AW45" s="33"/>
      <c r="AX45" s="33"/>
      <c r="AZ45" s="141"/>
      <c r="BE45" s="168"/>
      <c r="BF45" s="168"/>
      <c r="BG45" s="168"/>
      <c r="BH45" s="168"/>
      <c r="BI45" s="168"/>
      <c r="BJ45" s="168"/>
      <c r="BK45" s="168"/>
      <c r="BL45" s="168"/>
      <c r="BM45" s="168"/>
      <c r="DK45" s="168"/>
      <c r="DL45" s="168"/>
      <c r="DM45" s="168"/>
      <c r="DN45" s="168"/>
      <c r="DO45" s="168"/>
      <c r="DP45" s="168"/>
      <c r="DQ45" s="168"/>
      <c r="DR45" s="168"/>
      <c r="DS45" s="168"/>
      <c r="DT45" s="168"/>
      <c r="DU45" s="168"/>
      <c r="DV45" s="168"/>
      <c r="DW45" s="168"/>
      <c r="DX45" s="168"/>
      <c r="DY45" s="168"/>
      <c r="DZ45" s="168"/>
      <c r="EA45" s="168"/>
      <c r="EB45" s="168"/>
      <c r="EC45" s="168"/>
      <c r="ED45" s="168"/>
      <c r="EE45" s="168"/>
      <c r="EF45" s="168"/>
      <c r="EG45" s="168"/>
      <c r="EH45" s="168"/>
      <c r="EI45" s="168"/>
      <c r="EJ45" s="168"/>
      <c r="EK45" s="168"/>
      <c r="EL45" s="168"/>
      <c r="EM45" s="168"/>
      <c r="EN45" s="168"/>
      <c r="EO45" s="168"/>
      <c r="EP45" s="168"/>
      <c r="EQ45" s="168"/>
      <c r="ER45" s="168"/>
      <c r="ES45" s="168"/>
      <c r="ET45" s="168"/>
      <c r="EU45" s="168"/>
      <c r="EV45" s="168"/>
      <c r="EW45" s="168"/>
      <c r="EX45" s="168"/>
      <c r="EY45" s="168"/>
      <c r="EZ45" s="168"/>
      <c r="FA45" s="168"/>
      <c r="FB45" s="168"/>
      <c r="FC45" s="168"/>
      <c r="FD45" s="168"/>
    </row>
    <row r="46" spans="1:160" s="5" customFormat="1" ht="15.75" customHeight="1" x14ac:dyDescent="0.3">
      <c r="A46" s="263"/>
      <c r="B46" s="263"/>
      <c r="C46" s="265"/>
      <c r="D46" s="438"/>
      <c r="E46" s="439"/>
      <c r="F46" s="439"/>
      <c r="G46" s="439"/>
      <c r="H46" s="439"/>
      <c r="I46" s="439"/>
      <c r="J46" s="439"/>
      <c r="K46" s="439"/>
      <c r="L46" s="439"/>
      <c r="M46" s="440"/>
      <c r="N46" s="438"/>
      <c r="O46" s="439"/>
      <c r="P46" s="439"/>
      <c r="Q46" s="439"/>
      <c r="R46" s="439"/>
      <c r="S46" s="439"/>
      <c r="T46" s="439"/>
      <c r="U46" s="440"/>
      <c r="V46" s="33"/>
      <c r="W46" s="57"/>
      <c r="X46" s="86"/>
      <c r="Y46" s="33"/>
      <c r="Z46" s="36"/>
      <c r="AA46" s="36"/>
      <c r="AD46" s="33"/>
      <c r="AG46" s="3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4"/>
      <c r="AV46" s="33"/>
      <c r="AW46" s="33"/>
      <c r="AX46" s="33"/>
      <c r="AZ46" s="141"/>
      <c r="BE46" s="168"/>
      <c r="BF46" s="168"/>
      <c r="BG46" s="168"/>
      <c r="BH46" s="168"/>
      <c r="BI46" s="168"/>
      <c r="BJ46" s="168"/>
      <c r="BK46" s="168"/>
      <c r="BL46" s="168"/>
      <c r="BM46" s="168"/>
      <c r="DK46" s="168"/>
      <c r="DL46" s="168"/>
      <c r="DM46" s="168"/>
      <c r="DN46" s="168"/>
      <c r="DO46" s="168"/>
      <c r="DP46" s="168"/>
      <c r="DQ46" s="168"/>
      <c r="DR46" s="168"/>
      <c r="DS46" s="168"/>
      <c r="DT46" s="168"/>
      <c r="DU46" s="168"/>
      <c r="DV46" s="168"/>
      <c r="DW46" s="168"/>
      <c r="DX46" s="168"/>
      <c r="DY46" s="168"/>
      <c r="DZ46" s="168"/>
      <c r="EA46" s="168"/>
      <c r="EB46" s="168"/>
      <c r="EC46" s="168"/>
      <c r="ED46" s="168"/>
      <c r="EE46" s="168"/>
      <c r="EF46" s="168"/>
      <c r="EG46" s="168"/>
      <c r="EH46" s="168"/>
      <c r="EI46" s="168"/>
      <c r="EJ46" s="168"/>
      <c r="EK46" s="168"/>
      <c r="EL46" s="168"/>
      <c r="EM46" s="168"/>
      <c r="EN46" s="168"/>
      <c r="EO46" s="168"/>
      <c r="EP46" s="168"/>
      <c r="EQ46" s="168"/>
      <c r="ER46" s="168"/>
      <c r="ES46" s="168"/>
      <c r="ET46" s="168"/>
      <c r="EU46" s="168"/>
      <c r="EV46" s="168"/>
      <c r="EW46" s="168"/>
      <c r="EX46" s="168"/>
      <c r="EY46" s="168"/>
      <c r="EZ46" s="168"/>
      <c r="FA46" s="168"/>
      <c r="FB46" s="168"/>
      <c r="FC46" s="168"/>
      <c r="FD46" s="168"/>
    </row>
    <row r="47" spans="1:160" s="5" customFormat="1" ht="15.75" customHeight="1" x14ac:dyDescent="0.3">
      <c r="A47" s="263"/>
      <c r="B47" s="263"/>
      <c r="C47" s="265"/>
      <c r="D47" s="441"/>
      <c r="E47" s="442"/>
      <c r="F47" s="442"/>
      <c r="G47" s="442"/>
      <c r="H47" s="442"/>
      <c r="I47" s="442"/>
      <c r="J47" s="442"/>
      <c r="K47" s="442"/>
      <c r="L47" s="442"/>
      <c r="M47" s="443"/>
      <c r="N47" s="441"/>
      <c r="O47" s="442"/>
      <c r="P47" s="442"/>
      <c r="Q47" s="442"/>
      <c r="R47" s="442"/>
      <c r="S47" s="442"/>
      <c r="T47" s="442"/>
      <c r="U47" s="443"/>
      <c r="V47" s="33"/>
      <c r="W47" s="57"/>
      <c r="X47" s="86"/>
      <c r="Y47" s="33"/>
      <c r="Z47" s="36"/>
      <c r="AA47" s="36"/>
      <c r="AD47" s="33"/>
      <c r="AG47" s="3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4"/>
      <c r="AV47" s="33"/>
      <c r="AW47" s="33"/>
      <c r="AX47" s="33"/>
      <c r="AZ47" s="141"/>
      <c r="BE47" s="168"/>
      <c r="BF47" s="168"/>
      <c r="BG47" s="168"/>
      <c r="BH47" s="168"/>
      <c r="BI47" s="168"/>
      <c r="BJ47" s="168"/>
      <c r="BK47" s="168"/>
      <c r="BL47" s="168"/>
      <c r="BM47" s="168"/>
      <c r="DK47" s="168"/>
      <c r="DL47" s="168"/>
      <c r="DM47" s="168"/>
      <c r="DN47" s="168"/>
      <c r="DO47" s="168"/>
      <c r="DP47" s="168"/>
      <c r="DQ47" s="168"/>
      <c r="DR47" s="168"/>
      <c r="DS47" s="168"/>
      <c r="DT47" s="168"/>
      <c r="DU47" s="168"/>
      <c r="DV47" s="168"/>
      <c r="DW47" s="168"/>
      <c r="DX47" s="168"/>
      <c r="DY47" s="168"/>
      <c r="DZ47" s="168"/>
      <c r="EA47" s="168"/>
      <c r="EB47" s="168"/>
      <c r="EC47" s="168"/>
      <c r="ED47" s="168"/>
      <c r="EE47" s="168"/>
      <c r="EF47" s="168"/>
      <c r="EG47" s="168"/>
      <c r="EH47" s="168"/>
      <c r="EI47" s="168"/>
      <c r="EJ47" s="168"/>
      <c r="EK47" s="168"/>
      <c r="EL47" s="168"/>
      <c r="EM47" s="168"/>
      <c r="EN47" s="168"/>
      <c r="EO47" s="168"/>
      <c r="EP47" s="168"/>
      <c r="EQ47" s="168"/>
      <c r="ER47" s="168"/>
      <c r="ES47" s="168"/>
      <c r="ET47" s="168"/>
      <c r="EU47" s="168"/>
      <c r="EV47" s="168"/>
      <c r="EW47" s="168"/>
      <c r="EX47" s="168"/>
      <c r="EY47" s="168"/>
      <c r="EZ47" s="168"/>
      <c r="FA47" s="168"/>
      <c r="FB47" s="168"/>
      <c r="FC47" s="168"/>
      <c r="FD47" s="168"/>
    </row>
    <row r="48" spans="1:160" s="5" customFormat="1" x14ac:dyDescent="0.25">
      <c r="A48" s="263"/>
      <c r="B48" s="263"/>
      <c r="C48" s="265"/>
      <c r="D48" s="10" t="s">
        <v>23</v>
      </c>
      <c r="E48" s="445" t="e">
        <f>+#REF!</f>
        <v>#REF!</v>
      </c>
      <c r="F48" s="445"/>
      <c r="G48" s="445"/>
      <c r="H48" s="445"/>
      <c r="I48" s="445"/>
      <c r="J48" s="445"/>
      <c r="K48" s="445"/>
      <c r="L48" s="445"/>
      <c r="M48" s="446"/>
      <c r="N48" s="11" t="s">
        <v>23</v>
      </c>
      <c r="O48" s="445" t="e">
        <f>+#REF!</f>
        <v>#REF!</v>
      </c>
      <c r="P48" s="445"/>
      <c r="Q48" s="445"/>
      <c r="R48" s="445"/>
      <c r="S48" s="445"/>
      <c r="T48" s="445"/>
      <c r="U48" s="446"/>
      <c r="V48" s="33"/>
      <c r="W48" s="57"/>
      <c r="X48" s="86"/>
      <c r="Y48" s="33"/>
      <c r="Z48" s="36"/>
      <c r="AA48" s="36"/>
      <c r="AD48" s="33"/>
      <c r="AG48" s="3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4"/>
      <c r="AV48" s="33"/>
      <c r="AW48" s="33"/>
      <c r="AX48" s="33"/>
      <c r="AZ48" s="141"/>
      <c r="BE48" s="168"/>
      <c r="BF48" s="168"/>
      <c r="BG48" s="168"/>
      <c r="BH48" s="168"/>
      <c r="BI48" s="168"/>
      <c r="BJ48" s="168"/>
      <c r="BK48" s="168"/>
      <c r="BL48" s="168"/>
      <c r="BM48" s="168"/>
      <c r="DK48" s="168"/>
      <c r="DL48" s="168"/>
      <c r="DM48" s="168"/>
      <c r="DN48" s="168"/>
      <c r="DO48" s="168"/>
      <c r="DP48" s="168"/>
      <c r="DQ48" s="168"/>
      <c r="DR48" s="168"/>
      <c r="DS48" s="168"/>
      <c r="DT48" s="168"/>
      <c r="DU48" s="168"/>
      <c r="DV48" s="168"/>
      <c r="DW48" s="168"/>
      <c r="DX48" s="168"/>
      <c r="DY48" s="168"/>
      <c r="DZ48" s="168"/>
      <c r="EA48" s="168"/>
      <c r="EB48" s="168"/>
      <c r="EC48" s="168"/>
      <c r="ED48" s="168"/>
      <c r="EE48" s="168"/>
      <c r="EF48" s="168"/>
      <c r="EG48" s="168"/>
      <c r="EH48" s="168"/>
      <c r="EI48" s="168"/>
      <c r="EJ48" s="168"/>
      <c r="EK48" s="168"/>
      <c r="EL48" s="168"/>
      <c r="EM48" s="168"/>
      <c r="EN48" s="168"/>
      <c r="EO48" s="168"/>
      <c r="EP48" s="168"/>
      <c r="EQ48" s="168"/>
      <c r="ER48" s="168"/>
      <c r="ES48" s="168"/>
      <c r="ET48" s="168"/>
      <c r="EU48" s="168"/>
      <c r="EV48" s="168"/>
      <c r="EW48" s="168"/>
      <c r="EX48" s="168"/>
      <c r="EY48" s="168"/>
      <c r="EZ48" s="168"/>
      <c r="FA48" s="168"/>
      <c r="FB48" s="168"/>
      <c r="FC48" s="168"/>
      <c r="FD48" s="168"/>
    </row>
    <row r="49" spans="1:160" s="5" customFormat="1" ht="14.4" thickBot="1" x14ac:dyDescent="0.3">
      <c r="A49" s="263"/>
      <c r="B49" s="263"/>
      <c r="C49" s="265"/>
      <c r="D49" s="12" t="s">
        <v>25</v>
      </c>
      <c r="E49" s="447" t="e">
        <f>+#REF!</f>
        <v>#REF!</v>
      </c>
      <c r="F49" s="447"/>
      <c r="G49" s="447"/>
      <c r="H49" s="447"/>
      <c r="I49" s="447"/>
      <c r="J49" s="447"/>
      <c r="K49" s="447"/>
      <c r="L49" s="447"/>
      <c r="M49" s="448"/>
      <c r="N49" s="13" t="s">
        <v>25</v>
      </c>
      <c r="O49" s="447" t="e">
        <f>+#REF!</f>
        <v>#REF!</v>
      </c>
      <c r="P49" s="447"/>
      <c r="Q49" s="447"/>
      <c r="R49" s="447"/>
      <c r="S49" s="447"/>
      <c r="T49" s="447"/>
      <c r="U49" s="448"/>
      <c r="V49" s="33"/>
      <c r="W49" s="57"/>
      <c r="X49" s="86"/>
      <c r="Y49" s="33"/>
      <c r="Z49" s="36"/>
      <c r="AA49" s="36"/>
      <c r="AD49" s="33"/>
      <c r="AG49" s="3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4"/>
      <c r="AV49" s="33"/>
      <c r="AW49" s="33"/>
      <c r="AX49" s="33"/>
      <c r="AZ49" s="141"/>
      <c r="BE49" s="168"/>
      <c r="BF49" s="168"/>
      <c r="BG49" s="168"/>
      <c r="BH49" s="168"/>
      <c r="BI49" s="168"/>
      <c r="BJ49" s="168"/>
      <c r="BK49" s="168"/>
      <c r="BL49" s="168"/>
      <c r="BM49" s="168"/>
      <c r="DK49" s="168"/>
      <c r="DL49" s="168"/>
      <c r="DM49" s="168"/>
      <c r="DN49" s="168"/>
      <c r="DO49" s="168"/>
      <c r="DP49" s="168"/>
      <c r="DQ49" s="168"/>
      <c r="DR49" s="168"/>
      <c r="DS49" s="168"/>
      <c r="DT49" s="168"/>
      <c r="DU49" s="168"/>
      <c r="DV49" s="168"/>
      <c r="DW49" s="168"/>
      <c r="DX49" s="168"/>
      <c r="DY49" s="168"/>
      <c r="DZ49" s="168"/>
      <c r="EA49" s="168"/>
      <c r="EB49" s="168"/>
      <c r="EC49" s="168"/>
      <c r="ED49" s="168"/>
      <c r="EE49" s="168"/>
      <c r="EF49" s="168"/>
      <c r="EG49" s="168"/>
      <c r="EH49" s="168"/>
      <c r="EI49" s="168"/>
      <c r="EJ49" s="168"/>
      <c r="EK49" s="168"/>
      <c r="EL49" s="168"/>
      <c r="EM49" s="168"/>
      <c r="EN49" s="168"/>
      <c r="EO49" s="168"/>
      <c r="EP49" s="168"/>
      <c r="EQ49" s="168"/>
      <c r="ER49" s="168"/>
      <c r="ES49" s="168"/>
      <c r="ET49" s="168"/>
      <c r="EU49" s="168"/>
      <c r="EV49" s="168"/>
      <c r="EW49" s="168"/>
      <c r="EX49" s="168"/>
      <c r="EY49" s="168"/>
      <c r="EZ49" s="168"/>
      <c r="FA49" s="168"/>
      <c r="FB49" s="168"/>
      <c r="FC49" s="168"/>
      <c r="FD49" s="168"/>
    </row>
    <row r="50" spans="1:160" s="5" customFormat="1" ht="9.9" customHeight="1" thickBot="1" x14ac:dyDescent="0.35">
      <c r="A50" s="263"/>
      <c r="B50" s="263"/>
      <c r="C50" s="265"/>
      <c r="D50" s="538"/>
      <c r="E50" s="538"/>
      <c r="F50" s="538"/>
      <c r="G50" s="538"/>
      <c r="H50" s="538"/>
      <c r="I50" s="538"/>
      <c r="J50" s="538"/>
      <c r="K50" s="538"/>
      <c r="L50" s="538"/>
      <c r="M50" s="538"/>
      <c r="N50" s="538"/>
      <c r="O50" s="538"/>
      <c r="P50" s="538"/>
      <c r="Q50" s="538"/>
      <c r="R50" s="538"/>
      <c r="S50" s="538"/>
      <c r="T50" s="538"/>
      <c r="U50" s="538"/>
      <c r="V50" s="33"/>
      <c r="W50" s="57"/>
      <c r="X50" s="86"/>
      <c r="Y50" s="33"/>
      <c r="Z50" s="36"/>
      <c r="AA50" s="36"/>
      <c r="AD50" s="33"/>
      <c r="AG50" s="3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4"/>
      <c r="AV50" s="33"/>
      <c r="AW50" s="33"/>
      <c r="AX50" s="33"/>
      <c r="AZ50" s="141"/>
      <c r="BE50" s="168"/>
      <c r="BF50" s="168"/>
      <c r="BG50" s="168"/>
      <c r="BH50" s="168"/>
      <c r="BI50" s="168"/>
      <c r="BJ50" s="168"/>
      <c r="BK50" s="168"/>
      <c r="BL50" s="168"/>
      <c r="BM50" s="168"/>
      <c r="DK50" s="168"/>
      <c r="DL50" s="168"/>
      <c r="DM50" s="168"/>
      <c r="DN50" s="168"/>
      <c r="DO50" s="168"/>
      <c r="DP50" s="168"/>
      <c r="DQ50" s="168"/>
      <c r="DR50" s="168"/>
      <c r="DS50" s="168"/>
      <c r="DT50" s="168"/>
      <c r="DU50" s="168"/>
      <c r="DV50" s="168"/>
      <c r="DW50" s="168"/>
      <c r="DX50" s="168"/>
      <c r="DY50" s="168"/>
      <c r="DZ50" s="168"/>
      <c r="EA50" s="168"/>
      <c r="EB50" s="168"/>
      <c r="EC50" s="168"/>
      <c r="ED50" s="168"/>
      <c r="EE50" s="168"/>
      <c r="EF50" s="168"/>
      <c r="EG50" s="168"/>
      <c r="EH50" s="168"/>
      <c r="EI50" s="168"/>
      <c r="EJ50" s="168"/>
      <c r="EK50" s="168"/>
      <c r="EL50" s="168"/>
      <c r="EM50" s="168"/>
      <c r="EN50" s="168"/>
      <c r="EO50" s="168"/>
      <c r="EP50" s="168"/>
      <c r="EQ50" s="168"/>
      <c r="ER50" s="168"/>
      <c r="ES50" s="168"/>
      <c r="ET50" s="168"/>
      <c r="EU50" s="168"/>
      <c r="EV50" s="168"/>
      <c r="EW50" s="168"/>
      <c r="EX50" s="168"/>
      <c r="EY50" s="168"/>
      <c r="EZ50" s="168"/>
      <c r="FA50" s="168"/>
      <c r="FB50" s="168"/>
      <c r="FC50" s="168"/>
      <c r="FD50" s="168"/>
    </row>
    <row r="51" spans="1:160" s="5" customFormat="1" ht="15.75" customHeight="1" x14ac:dyDescent="0.3">
      <c r="A51" s="263"/>
      <c r="B51" s="263"/>
      <c r="C51" s="265"/>
      <c r="D51" s="484"/>
      <c r="E51" s="485"/>
      <c r="F51" s="488" t="s">
        <v>0</v>
      </c>
      <c r="G51" s="489"/>
      <c r="H51" s="489"/>
      <c r="I51" s="489"/>
      <c r="J51" s="489"/>
      <c r="K51" s="489"/>
      <c r="L51" s="489"/>
      <c r="M51" s="489"/>
      <c r="N51" s="489"/>
      <c r="O51" s="490"/>
      <c r="P51" s="494" t="s">
        <v>1</v>
      </c>
      <c r="Q51" s="495"/>
      <c r="R51" s="495"/>
      <c r="S51" s="496"/>
      <c r="T51" s="500"/>
      <c r="U51" s="501"/>
      <c r="V51" s="33"/>
      <c r="W51" s="57"/>
      <c r="X51" s="86"/>
      <c r="Y51" s="33"/>
      <c r="Z51" s="36"/>
      <c r="AA51" s="36"/>
      <c r="AD51" s="33"/>
      <c r="AG51" s="3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4"/>
      <c r="AV51" s="33"/>
      <c r="AW51" s="33"/>
      <c r="AX51" s="33"/>
      <c r="AZ51" s="141"/>
      <c r="BE51" s="168"/>
      <c r="BF51" s="168"/>
      <c r="BG51" s="168"/>
      <c r="BH51" s="168"/>
      <c r="BI51" s="168"/>
      <c r="BJ51" s="168"/>
      <c r="BK51" s="168"/>
      <c r="BL51" s="168"/>
      <c r="BM51" s="168"/>
      <c r="DK51" s="168"/>
      <c r="DL51" s="168"/>
      <c r="DM51" s="168"/>
      <c r="DN51" s="168"/>
      <c r="DO51" s="168"/>
      <c r="DP51" s="168"/>
      <c r="DQ51" s="168"/>
      <c r="DR51" s="168"/>
      <c r="DS51" s="168"/>
      <c r="DT51" s="168"/>
      <c r="DU51" s="168"/>
      <c r="DV51" s="168"/>
      <c r="DW51" s="168"/>
      <c r="DX51" s="168"/>
      <c r="DY51" s="168"/>
      <c r="DZ51" s="168"/>
      <c r="EA51" s="168"/>
      <c r="EB51" s="168"/>
      <c r="EC51" s="168"/>
      <c r="ED51" s="168"/>
      <c r="EE51" s="168"/>
      <c r="EF51" s="168"/>
      <c r="EG51" s="168"/>
      <c r="EH51" s="168"/>
      <c r="EI51" s="168"/>
      <c r="EJ51" s="168"/>
      <c r="EK51" s="168"/>
      <c r="EL51" s="168"/>
      <c r="EM51" s="168"/>
      <c r="EN51" s="168"/>
      <c r="EO51" s="168"/>
      <c r="EP51" s="168"/>
      <c r="EQ51" s="168"/>
      <c r="ER51" s="168"/>
      <c r="ES51" s="168"/>
      <c r="ET51" s="168"/>
      <c r="EU51" s="168"/>
      <c r="EV51" s="168"/>
      <c r="EW51" s="168"/>
      <c r="EX51" s="168"/>
      <c r="EY51" s="168"/>
      <c r="EZ51" s="168"/>
      <c r="FA51" s="168"/>
      <c r="FB51" s="168"/>
      <c r="FC51" s="168"/>
      <c r="FD51" s="168"/>
    </row>
    <row r="52" spans="1:160" s="5" customFormat="1" ht="15" customHeight="1" x14ac:dyDescent="0.3">
      <c r="A52" s="263"/>
      <c r="B52" s="263"/>
      <c r="C52" s="265"/>
      <c r="D52" s="481"/>
      <c r="E52" s="482"/>
      <c r="F52" s="491"/>
      <c r="G52" s="492"/>
      <c r="H52" s="492"/>
      <c r="I52" s="492"/>
      <c r="J52" s="492"/>
      <c r="K52" s="492"/>
      <c r="L52" s="492"/>
      <c r="M52" s="492"/>
      <c r="N52" s="492"/>
      <c r="O52" s="493"/>
      <c r="P52" s="497"/>
      <c r="Q52" s="498"/>
      <c r="R52" s="498"/>
      <c r="S52" s="499"/>
      <c r="T52" s="502"/>
      <c r="U52" s="503"/>
      <c r="V52" s="33"/>
      <c r="W52" s="57"/>
      <c r="X52" s="86"/>
      <c r="Y52" s="38"/>
      <c r="Z52" s="36"/>
      <c r="AA52" s="36"/>
      <c r="AD52" s="33"/>
      <c r="AG52" s="3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4"/>
      <c r="AV52" s="33"/>
      <c r="AW52" s="33"/>
      <c r="AX52" s="33"/>
      <c r="AZ52" s="141"/>
      <c r="BE52" s="168"/>
      <c r="BF52" s="168"/>
      <c r="BG52" s="168"/>
      <c r="BH52" s="168"/>
      <c r="BI52" s="168"/>
      <c r="BJ52" s="168"/>
      <c r="BK52" s="168"/>
      <c r="BL52" s="168"/>
      <c r="BM52" s="168"/>
      <c r="DK52" s="168"/>
      <c r="DL52" s="168"/>
      <c r="DM52" s="168"/>
      <c r="DN52" s="168"/>
      <c r="DO52" s="168"/>
      <c r="DP52" s="168"/>
      <c r="DQ52" s="168"/>
      <c r="DR52" s="168"/>
      <c r="DS52" s="168"/>
      <c r="DT52" s="168"/>
      <c r="DU52" s="168"/>
      <c r="DV52" s="168"/>
      <c r="DW52" s="168"/>
      <c r="DX52" s="168"/>
      <c r="DY52" s="168"/>
      <c r="DZ52" s="168"/>
      <c r="EA52" s="168"/>
      <c r="EB52" s="168"/>
      <c r="EC52" s="168"/>
      <c r="ED52" s="168"/>
      <c r="EE52" s="168"/>
      <c r="EF52" s="168"/>
      <c r="EG52" s="168"/>
      <c r="EH52" s="168"/>
      <c r="EI52" s="168"/>
      <c r="EJ52" s="168"/>
      <c r="EK52" s="168"/>
      <c r="EL52" s="168"/>
      <c r="EM52" s="168"/>
      <c r="EN52" s="168"/>
      <c r="EO52" s="168"/>
      <c r="EP52" s="168"/>
      <c r="EQ52" s="168"/>
      <c r="ER52" s="168"/>
      <c r="ES52" s="168"/>
      <c r="ET52" s="168"/>
      <c r="EU52" s="168"/>
      <c r="EV52" s="168"/>
      <c r="EW52" s="168"/>
      <c r="EX52" s="168"/>
      <c r="EY52" s="168"/>
      <c r="EZ52" s="168"/>
      <c r="FA52" s="168"/>
      <c r="FB52" s="168"/>
      <c r="FC52" s="168"/>
      <c r="FD52" s="168"/>
    </row>
    <row r="53" spans="1:160" s="5" customFormat="1" ht="30" customHeight="1" thickBot="1" x14ac:dyDescent="0.35">
      <c r="A53" s="263"/>
      <c r="B53" s="263"/>
      <c r="C53" s="265"/>
      <c r="D53" s="486"/>
      <c r="E53" s="487"/>
      <c r="F53" s="506" t="s">
        <v>2</v>
      </c>
      <c r="G53" s="507"/>
      <c r="H53" s="507"/>
      <c r="I53" s="507"/>
      <c r="J53" s="507"/>
      <c r="K53" s="507"/>
      <c r="L53" s="507"/>
      <c r="M53" s="507"/>
      <c r="N53" s="507"/>
      <c r="O53" s="508"/>
      <c r="P53" s="32">
        <v>2</v>
      </c>
      <c r="Q53" s="49" t="s">
        <v>3</v>
      </c>
      <c r="R53" s="509">
        <v>147</v>
      </c>
      <c r="S53" s="510"/>
      <c r="T53" s="504"/>
      <c r="U53" s="505"/>
      <c r="V53" s="33">
        <f>+IF(C62="","",1)</f>
        <v>1</v>
      </c>
      <c r="W53" s="57"/>
      <c r="X53" s="86"/>
      <c r="Y53" s="39"/>
      <c r="Z53" s="36"/>
      <c r="AA53" s="36"/>
      <c r="AD53" s="33"/>
      <c r="AG53" s="3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4"/>
      <c r="AV53" s="33"/>
      <c r="AW53" s="33"/>
      <c r="AX53" s="33"/>
      <c r="AZ53" s="141"/>
      <c r="BE53" s="168"/>
      <c r="BF53" s="168"/>
      <c r="BG53" s="168"/>
      <c r="BH53" s="168"/>
      <c r="BI53" s="168"/>
      <c r="BJ53" s="168"/>
      <c r="BK53" s="168"/>
      <c r="BL53" s="168"/>
      <c r="BM53" s="168"/>
      <c r="DK53" s="168"/>
      <c r="DL53" s="168"/>
      <c r="DM53" s="168"/>
      <c r="DN53" s="168"/>
      <c r="DO53" s="168"/>
      <c r="DP53" s="168"/>
      <c r="DQ53" s="168"/>
      <c r="DR53" s="168"/>
      <c r="DS53" s="168"/>
      <c r="DT53" s="168"/>
      <c r="DU53" s="168"/>
      <c r="DV53" s="168"/>
      <c r="DW53" s="168"/>
      <c r="DX53" s="168"/>
      <c r="DY53" s="168"/>
      <c r="DZ53" s="168"/>
      <c r="EA53" s="168"/>
      <c r="EB53" s="168"/>
      <c r="EC53" s="168"/>
      <c r="ED53" s="168"/>
      <c r="EE53" s="168"/>
      <c r="EF53" s="168"/>
      <c r="EG53" s="168"/>
      <c r="EH53" s="168"/>
      <c r="EI53" s="168"/>
      <c r="EJ53" s="168"/>
      <c r="EK53" s="168"/>
      <c r="EL53" s="168"/>
      <c r="EM53" s="168"/>
      <c r="EN53" s="168"/>
      <c r="EO53" s="168"/>
      <c r="EP53" s="168"/>
      <c r="EQ53" s="168"/>
      <c r="ER53" s="168"/>
      <c r="ES53" s="168"/>
      <c r="ET53" s="168"/>
      <c r="EU53" s="168"/>
      <c r="EV53" s="168"/>
      <c r="EW53" s="168"/>
      <c r="EX53" s="168"/>
      <c r="EY53" s="168"/>
      <c r="EZ53" s="168"/>
      <c r="FA53" s="168"/>
      <c r="FB53" s="168"/>
      <c r="FC53" s="168"/>
      <c r="FD53" s="168"/>
    </row>
    <row r="54" spans="1:160" s="5" customFormat="1" ht="5.25" customHeight="1" thickBot="1" x14ac:dyDescent="0.35">
      <c r="A54" s="263"/>
      <c r="B54" s="263"/>
      <c r="C54" s="265"/>
      <c r="D54" s="454"/>
      <c r="E54" s="454"/>
      <c r="F54" s="454"/>
      <c r="G54" s="454"/>
      <c r="H54" s="454"/>
      <c r="I54" s="454"/>
      <c r="J54" s="454"/>
      <c r="K54" s="454"/>
      <c r="L54" s="454"/>
      <c r="M54" s="454"/>
      <c r="N54" s="454"/>
      <c r="O54" s="454"/>
      <c r="P54" s="454"/>
      <c r="Q54" s="454"/>
      <c r="R54" s="454"/>
      <c r="S54" s="454"/>
      <c r="T54" s="454"/>
      <c r="U54" s="454"/>
      <c r="V54" s="33"/>
      <c r="W54" s="57"/>
      <c r="X54" s="86"/>
      <c r="Y54" s="38"/>
      <c r="Z54" s="36"/>
      <c r="AA54" s="36"/>
      <c r="AD54" s="33"/>
      <c r="AG54" s="3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4"/>
      <c r="AV54" s="33"/>
      <c r="AW54" s="33"/>
      <c r="AX54" s="33"/>
      <c r="AZ54" s="141"/>
      <c r="BE54" s="168"/>
      <c r="BF54" s="168"/>
      <c r="BG54" s="168"/>
      <c r="BH54" s="168"/>
      <c r="BI54" s="168"/>
      <c r="BJ54" s="168"/>
      <c r="BK54" s="168"/>
      <c r="BL54" s="168"/>
      <c r="BM54" s="168"/>
      <c r="DK54" s="168"/>
      <c r="DL54" s="168"/>
      <c r="DM54" s="168"/>
      <c r="DN54" s="168"/>
      <c r="DO54" s="168"/>
      <c r="DP54" s="168"/>
      <c r="DQ54" s="168"/>
      <c r="DR54" s="168"/>
      <c r="DS54" s="168"/>
      <c r="DT54" s="168"/>
      <c r="DU54" s="168"/>
      <c r="DV54" s="168"/>
      <c r="DW54" s="168"/>
      <c r="DX54" s="168"/>
      <c r="DY54" s="168"/>
      <c r="DZ54" s="168"/>
      <c r="EA54" s="168"/>
      <c r="EB54" s="168"/>
      <c r="EC54" s="168"/>
      <c r="ED54" s="168"/>
      <c r="EE54" s="168"/>
      <c r="EF54" s="168"/>
      <c r="EG54" s="168"/>
      <c r="EH54" s="168"/>
      <c r="EI54" s="168"/>
      <c r="EJ54" s="168"/>
      <c r="EK54" s="168"/>
      <c r="EL54" s="168"/>
      <c r="EM54" s="168"/>
      <c r="EN54" s="168"/>
      <c r="EO54" s="168"/>
      <c r="EP54" s="168"/>
      <c r="EQ54" s="168"/>
      <c r="ER54" s="168"/>
      <c r="ES54" s="168"/>
      <c r="ET54" s="168"/>
      <c r="EU54" s="168"/>
      <c r="EV54" s="168"/>
      <c r="EW54" s="168"/>
      <c r="EX54" s="168"/>
      <c r="EY54" s="168"/>
      <c r="EZ54" s="168"/>
      <c r="FA54" s="168"/>
      <c r="FB54" s="168"/>
      <c r="FC54" s="168"/>
      <c r="FD54" s="168"/>
    </row>
    <row r="55" spans="1:160" s="5" customFormat="1" ht="24.9" customHeight="1" x14ac:dyDescent="0.3">
      <c r="A55" s="263"/>
      <c r="B55" s="263"/>
      <c r="C55" s="265"/>
      <c r="D55" s="511" t="s">
        <v>4</v>
      </c>
      <c r="E55" s="512"/>
      <c r="F55" s="513" t="s">
        <v>168</v>
      </c>
      <c r="G55" s="514"/>
      <c r="H55" s="514"/>
      <c r="I55" s="515"/>
      <c r="J55" s="516" t="s">
        <v>5</v>
      </c>
      <c r="K55" s="512"/>
      <c r="L55" s="513" t="s">
        <v>102</v>
      </c>
      <c r="M55" s="514"/>
      <c r="N55" s="514"/>
      <c r="O55" s="514"/>
      <c r="P55" s="515"/>
      <c r="Q55" s="1" t="s">
        <v>6</v>
      </c>
      <c r="R55" s="513" t="s">
        <v>36</v>
      </c>
      <c r="S55" s="514"/>
      <c r="T55" s="514"/>
      <c r="U55" s="517"/>
      <c r="V55" s="33"/>
      <c r="W55" s="57"/>
      <c r="X55" s="86"/>
      <c r="Y55" s="33"/>
      <c r="Z55" s="36"/>
      <c r="AA55" s="36"/>
      <c r="AD55" s="33"/>
      <c r="AG55" s="3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4"/>
      <c r="AV55" s="33"/>
      <c r="AW55" s="33"/>
      <c r="AX55" s="33"/>
      <c r="AZ55" s="141"/>
      <c r="BE55" s="168"/>
      <c r="BF55" s="168"/>
      <c r="BG55" s="168"/>
      <c r="BH55" s="168"/>
      <c r="BI55" s="168"/>
      <c r="BJ55" s="168"/>
      <c r="BK55" s="168"/>
      <c r="BL55" s="168"/>
      <c r="BM55" s="168"/>
      <c r="DK55" s="168"/>
      <c r="DL55" s="168"/>
      <c r="DM55" s="168"/>
      <c r="DN55" s="168"/>
      <c r="DO55" s="168"/>
      <c r="DP55" s="168"/>
      <c r="DQ55" s="168"/>
      <c r="DR55" s="168"/>
      <c r="DS55" s="168"/>
      <c r="DT55" s="168"/>
      <c r="DU55" s="168"/>
      <c r="DV55" s="168"/>
      <c r="DW55" s="168"/>
      <c r="DX55" s="168"/>
      <c r="DY55" s="168"/>
      <c r="DZ55" s="168"/>
      <c r="EA55" s="168"/>
      <c r="EB55" s="168"/>
      <c r="EC55" s="168"/>
      <c r="ED55" s="168"/>
      <c r="EE55" s="168"/>
      <c r="EF55" s="168"/>
      <c r="EG55" s="168"/>
      <c r="EH55" s="168"/>
      <c r="EI55" s="168"/>
      <c r="EJ55" s="168"/>
      <c r="EK55" s="168"/>
      <c r="EL55" s="168"/>
      <c r="EM55" s="168"/>
      <c r="EN55" s="168"/>
      <c r="EO55" s="168"/>
      <c r="EP55" s="168"/>
      <c r="EQ55" s="168"/>
      <c r="ER55" s="168"/>
      <c r="ES55" s="168"/>
      <c r="ET55" s="168"/>
      <c r="EU55" s="168"/>
      <c r="EV55" s="168"/>
      <c r="EW55" s="168"/>
      <c r="EX55" s="168"/>
      <c r="EY55" s="168"/>
      <c r="EZ55" s="168"/>
      <c r="FA55" s="168"/>
      <c r="FB55" s="168"/>
      <c r="FC55" s="168"/>
      <c r="FD55" s="168"/>
    </row>
    <row r="56" spans="1:160" s="5" customFormat="1" ht="45" customHeight="1" thickBot="1" x14ac:dyDescent="0.35">
      <c r="A56" s="263"/>
      <c r="B56" s="263"/>
      <c r="C56" s="265"/>
      <c r="D56" s="518" t="s">
        <v>7</v>
      </c>
      <c r="E56" s="519"/>
      <c r="F56" s="520" t="s">
        <v>169</v>
      </c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2"/>
      <c r="V56" s="33"/>
      <c r="W56" s="57"/>
      <c r="X56" s="86"/>
      <c r="Y56" s="33"/>
      <c r="Z56" s="36"/>
      <c r="AA56" s="36"/>
      <c r="AD56" s="33"/>
      <c r="AG56" s="3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4"/>
      <c r="AV56" s="33"/>
      <c r="AW56" s="33"/>
      <c r="AX56" s="33"/>
      <c r="AZ56" s="141"/>
      <c r="BE56" s="168"/>
      <c r="BF56" s="168"/>
      <c r="BG56" s="168"/>
      <c r="BH56" s="168"/>
      <c r="BI56" s="168"/>
      <c r="BJ56" s="168"/>
      <c r="BK56" s="168"/>
      <c r="BL56" s="168"/>
      <c r="BM56" s="168"/>
      <c r="DK56" s="168"/>
      <c r="DL56" s="168"/>
      <c r="DM56" s="168"/>
      <c r="DN56" s="168"/>
      <c r="DO56" s="168"/>
      <c r="DP56" s="168"/>
      <c r="DQ56" s="168"/>
      <c r="DR56" s="168"/>
      <c r="DS56" s="168"/>
      <c r="DT56" s="168"/>
      <c r="DU56" s="168"/>
      <c r="DV56" s="168"/>
      <c r="DW56" s="168"/>
      <c r="DX56" s="168"/>
      <c r="DY56" s="168"/>
      <c r="DZ56" s="168"/>
      <c r="EA56" s="168"/>
      <c r="EB56" s="168"/>
      <c r="EC56" s="168"/>
      <c r="ED56" s="168"/>
      <c r="EE56" s="168"/>
      <c r="EF56" s="168"/>
      <c r="EG56" s="168"/>
      <c r="EH56" s="168"/>
      <c r="EI56" s="168"/>
      <c r="EJ56" s="168"/>
      <c r="EK56" s="168"/>
      <c r="EL56" s="168"/>
      <c r="EM56" s="168"/>
      <c r="EN56" s="168"/>
      <c r="EO56" s="168"/>
      <c r="EP56" s="168"/>
      <c r="EQ56" s="168"/>
      <c r="ER56" s="168"/>
      <c r="ES56" s="168"/>
      <c r="ET56" s="168"/>
      <c r="EU56" s="168"/>
      <c r="EV56" s="168"/>
      <c r="EW56" s="168"/>
      <c r="EX56" s="168"/>
      <c r="EY56" s="168"/>
      <c r="EZ56" s="168"/>
      <c r="FA56" s="168"/>
      <c r="FB56" s="168"/>
      <c r="FC56" s="168"/>
      <c r="FD56" s="168"/>
    </row>
    <row r="57" spans="1:160" s="5" customFormat="1" ht="5.0999999999999996" customHeight="1" thickBot="1" x14ac:dyDescent="0.35">
      <c r="A57" s="263"/>
      <c r="B57" s="263"/>
      <c r="C57" s="265"/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33"/>
      <c r="W57" s="57"/>
      <c r="X57" s="86"/>
      <c r="Y57" s="33"/>
      <c r="Z57" s="36"/>
      <c r="AA57" s="36"/>
      <c r="AD57" s="33"/>
      <c r="AG57" s="3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4"/>
      <c r="AV57" s="33"/>
      <c r="AW57" s="33"/>
      <c r="AX57" s="33"/>
      <c r="AZ57" s="141"/>
      <c r="BE57" s="168"/>
      <c r="BF57" s="168"/>
      <c r="BG57" s="168"/>
      <c r="BH57" s="168"/>
      <c r="BI57" s="168"/>
      <c r="BJ57" s="168"/>
      <c r="BK57" s="168"/>
      <c r="BL57" s="168"/>
      <c r="BM57" s="168"/>
      <c r="DK57" s="168"/>
      <c r="DL57" s="168"/>
      <c r="DM57" s="168"/>
      <c r="DN57" s="168"/>
      <c r="DO57" s="168"/>
      <c r="DP57" s="168"/>
      <c r="DQ57" s="168"/>
      <c r="DR57" s="168"/>
      <c r="DS57" s="168"/>
      <c r="DT57" s="168"/>
      <c r="DU57" s="168"/>
      <c r="DV57" s="168"/>
      <c r="DW57" s="168"/>
      <c r="DX57" s="168"/>
      <c r="DY57" s="168"/>
      <c r="DZ57" s="168"/>
      <c r="EA57" s="168"/>
      <c r="EB57" s="168"/>
      <c r="EC57" s="168"/>
      <c r="ED57" s="168"/>
      <c r="EE57" s="168"/>
      <c r="EF57" s="168"/>
      <c r="EG57" s="168"/>
      <c r="EH57" s="168"/>
      <c r="EI57" s="168"/>
      <c r="EJ57" s="168"/>
      <c r="EK57" s="168"/>
      <c r="EL57" s="168"/>
      <c r="EM57" s="168"/>
      <c r="EN57" s="168"/>
      <c r="EO57" s="168"/>
      <c r="EP57" s="168"/>
      <c r="EQ57" s="168"/>
      <c r="ER57" s="168"/>
      <c r="ES57" s="168"/>
      <c r="ET57" s="168"/>
      <c r="EU57" s="168"/>
      <c r="EV57" s="168"/>
      <c r="EW57" s="168"/>
      <c r="EX57" s="168"/>
      <c r="EY57" s="168"/>
      <c r="EZ57" s="168"/>
      <c r="FA57" s="168"/>
      <c r="FB57" s="168"/>
      <c r="FC57" s="168"/>
      <c r="FD57" s="168"/>
    </row>
    <row r="58" spans="1:160" s="5" customFormat="1" ht="24.9" customHeight="1" thickBot="1" x14ac:dyDescent="0.35">
      <c r="A58" s="263"/>
      <c r="B58" s="263"/>
      <c r="C58" s="265"/>
      <c r="D58" s="2" t="s">
        <v>103</v>
      </c>
      <c r="E58" s="69" t="s">
        <v>106</v>
      </c>
      <c r="F58" s="455" t="s">
        <v>104</v>
      </c>
      <c r="G58" s="524"/>
      <c r="H58" s="456"/>
      <c r="I58" s="525">
        <v>44058</v>
      </c>
      <c r="J58" s="526"/>
      <c r="K58" s="526"/>
      <c r="L58" s="526"/>
      <c r="M58" s="526"/>
      <c r="N58" s="527"/>
      <c r="O58" s="3" t="s">
        <v>8</v>
      </c>
      <c r="P58" s="449" t="s">
        <v>24</v>
      </c>
      <c r="Q58" s="450"/>
      <c r="R58" s="450"/>
      <c r="S58" s="450"/>
      <c r="T58" s="450"/>
      <c r="U58" s="528"/>
      <c r="V58" s="33"/>
      <c r="W58" s="57"/>
      <c r="X58" s="86"/>
      <c r="Y58" s="33"/>
      <c r="Z58" s="36"/>
      <c r="AA58" s="36"/>
      <c r="AD58" s="33"/>
      <c r="AG58" s="3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4"/>
      <c r="AV58" s="33"/>
      <c r="AW58" s="33"/>
      <c r="AX58" s="33"/>
      <c r="AZ58" s="141"/>
      <c r="BE58" s="168"/>
      <c r="BF58" s="168"/>
      <c r="BG58" s="168"/>
      <c r="BH58" s="168"/>
      <c r="BI58" s="168"/>
      <c r="BJ58" s="168"/>
      <c r="BK58" s="168"/>
      <c r="BL58" s="168"/>
      <c r="BM58" s="168"/>
      <c r="DK58" s="168"/>
      <c r="DL58" s="168"/>
      <c r="DM58" s="168"/>
      <c r="DN58" s="168"/>
      <c r="DO58" s="168"/>
      <c r="DP58" s="168"/>
      <c r="DQ58" s="168"/>
      <c r="DR58" s="168"/>
      <c r="DS58" s="168"/>
      <c r="DT58" s="168"/>
      <c r="DU58" s="168"/>
      <c r="DV58" s="168"/>
      <c r="DW58" s="168"/>
      <c r="DX58" s="168"/>
      <c r="DY58" s="168"/>
      <c r="DZ58" s="168"/>
      <c r="EA58" s="168"/>
      <c r="EB58" s="168"/>
      <c r="EC58" s="168"/>
      <c r="ED58" s="168"/>
      <c r="EE58" s="168"/>
      <c r="EF58" s="168"/>
      <c r="EG58" s="168"/>
      <c r="EH58" s="168"/>
      <c r="EI58" s="168"/>
      <c r="EJ58" s="168"/>
      <c r="EK58" s="168"/>
      <c r="EL58" s="168"/>
      <c r="EM58" s="168"/>
      <c r="EN58" s="168"/>
      <c r="EO58" s="168"/>
      <c r="EP58" s="168"/>
      <c r="EQ58" s="168"/>
      <c r="ER58" s="168"/>
      <c r="ES58" s="168"/>
      <c r="ET58" s="168"/>
      <c r="EU58" s="168"/>
      <c r="EV58" s="168"/>
      <c r="EW58" s="168"/>
      <c r="EX58" s="168"/>
      <c r="EY58" s="168"/>
      <c r="EZ58" s="168"/>
      <c r="FA58" s="168"/>
      <c r="FB58" s="168"/>
      <c r="FC58" s="168"/>
      <c r="FD58" s="168"/>
    </row>
    <row r="59" spans="1:160" s="5" customFormat="1" ht="5.0999999999999996" customHeight="1" thickBot="1" x14ac:dyDescent="0.35">
      <c r="A59" s="263"/>
      <c r="B59" s="263"/>
      <c r="C59" s="265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33"/>
      <c r="W59" s="57"/>
      <c r="X59" s="86"/>
      <c r="Y59" s="33"/>
      <c r="Z59" s="36"/>
      <c r="AA59" s="36"/>
      <c r="AD59" s="33"/>
      <c r="AG59" s="3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4"/>
      <c r="AV59" s="33"/>
      <c r="AW59" s="33"/>
      <c r="AX59" s="33"/>
      <c r="AZ59" s="141"/>
      <c r="BE59" s="168"/>
      <c r="BF59" s="168"/>
      <c r="BG59" s="168"/>
      <c r="BH59" s="168"/>
      <c r="BI59" s="168"/>
      <c r="BJ59" s="168"/>
      <c r="BK59" s="168"/>
      <c r="BL59" s="168"/>
      <c r="BM59" s="168"/>
      <c r="DK59" s="168"/>
      <c r="DL59" s="168"/>
      <c r="DM59" s="168"/>
      <c r="DN59" s="168"/>
      <c r="DO59" s="168"/>
      <c r="DP59" s="168"/>
      <c r="DQ59" s="168"/>
      <c r="DR59" s="168"/>
      <c r="DS59" s="168"/>
      <c r="DT59" s="168"/>
      <c r="DU59" s="168"/>
      <c r="DV59" s="168"/>
      <c r="DW59" s="168"/>
      <c r="DX59" s="168"/>
      <c r="DY59" s="168"/>
      <c r="DZ59" s="168"/>
      <c r="EA59" s="168"/>
      <c r="EB59" s="168"/>
      <c r="EC59" s="168"/>
      <c r="ED59" s="168"/>
      <c r="EE59" s="168"/>
      <c r="EF59" s="168"/>
      <c r="EG59" s="168"/>
      <c r="EH59" s="168"/>
      <c r="EI59" s="168"/>
      <c r="EJ59" s="168"/>
      <c r="EK59" s="168"/>
      <c r="EL59" s="168"/>
      <c r="EM59" s="168"/>
      <c r="EN59" s="168"/>
      <c r="EO59" s="168"/>
      <c r="EP59" s="168"/>
      <c r="EQ59" s="168"/>
      <c r="ER59" s="168"/>
      <c r="ES59" s="168"/>
      <c r="ET59" s="168"/>
      <c r="EU59" s="168"/>
      <c r="EV59" s="168"/>
      <c r="EW59" s="168"/>
      <c r="EX59" s="168"/>
      <c r="EY59" s="168"/>
      <c r="EZ59" s="168"/>
      <c r="FA59" s="168"/>
      <c r="FB59" s="168"/>
      <c r="FC59" s="168"/>
      <c r="FD59" s="168"/>
    </row>
    <row r="60" spans="1:160" s="5" customFormat="1" ht="24.9" customHeight="1" thickBot="1" x14ac:dyDescent="0.35">
      <c r="A60" s="263"/>
      <c r="B60" s="263"/>
      <c r="C60" s="265"/>
      <c r="D60" s="2" t="s">
        <v>31</v>
      </c>
      <c r="E60" s="449"/>
      <c r="F60" s="450"/>
      <c r="G60" s="450"/>
      <c r="H60" s="450"/>
      <c r="I60" s="450"/>
      <c r="J60" s="451"/>
      <c r="K60" s="19" t="s">
        <v>105</v>
      </c>
      <c r="L60" s="452"/>
      <c r="M60" s="452"/>
      <c r="N60" s="452"/>
      <c r="O60" s="452"/>
      <c r="P60" s="452"/>
      <c r="Q60" s="452"/>
      <c r="R60" s="452"/>
      <c r="S60" s="452"/>
      <c r="T60" s="452"/>
      <c r="U60" s="453"/>
      <c r="V60" s="33"/>
      <c r="W60" s="57"/>
      <c r="X60" s="86"/>
      <c r="Y60" s="33"/>
      <c r="Z60" s="36"/>
      <c r="AA60" s="36"/>
      <c r="AD60" s="33"/>
      <c r="AG60" s="3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4"/>
      <c r="AV60" s="33"/>
      <c r="AW60" s="33"/>
      <c r="AX60" s="33"/>
      <c r="AZ60" s="141"/>
      <c r="BE60" s="168"/>
      <c r="BF60" s="168"/>
      <c r="BG60" s="168"/>
      <c r="BH60" s="168"/>
      <c r="BI60" s="168"/>
      <c r="BJ60" s="168"/>
      <c r="BK60" s="168"/>
      <c r="BL60" s="168"/>
      <c r="BM60" s="168"/>
      <c r="DK60" s="168"/>
      <c r="DL60" s="168"/>
      <c r="DM60" s="168"/>
      <c r="DN60" s="168"/>
      <c r="DO60" s="168"/>
      <c r="DP60" s="168"/>
      <c r="DQ60" s="168"/>
      <c r="DR60" s="168"/>
      <c r="DS60" s="168"/>
      <c r="DT60" s="168"/>
      <c r="DU60" s="168"/>
      <c r="DV60" s="168"/>
      <c r="DW60" s="168"/>
      <c r="DX60" s="168"/>
      <c r="DY60" s="168"/>
      <c r="DZ60" s="168"/>
      <c r="EA60" s="168"/>
      <c r="EB60" s="168"/>
      <c r="EC60" s="168"/>
      <c r="ED60" s="168"/>
      <c r="EE60" s="168"/>
      <c r="EF60" s="168"/>
      <c r="EG60" s="168"/>
      <c r="EH60" s="168"/>
      <c r="EI60" s="168"/>
      <c r="EJ60" s="168"/>
      <c r="EK60" s="168"/>
      <c r="EL60" s="168"/>
      <c r="EM60" s="168"/>
      <c r="EN60" s="168"/>
      <c r="EO60" s="168"/>
      <c r="EP60" s="168"/>
      <c r="EQ60" s="168"/>
      <c r="ER60" s="168"/>
      <c r="ES60" s="168"/>
      <c r="ET60" s="168"/>
      <c r="EU60" s="168"/>
      <c r="EV60" s="168"/>
      <c r="EW60" s="168"/>
      <c r="EX60" s="168"/>
      <c r="EY60" s="168"/>
      <c r="EZ60" s="168"/>
      <c r="FA60" s="168"/>
      <c r="FB60" s="168"/>
      <c r="FC60" s="168"/>
      <c r="FD60" s="168"/>
    </row>
    <row r="61" spans="1:160" s="5" customFormat="1" ht="5.0999999999999996" customHeight="1" thickBot="1" x14ac:dyDescent="0.35">
      <c r="A61" s="263"/>
      <c r="B61" s="263"/>
      <c r="C61" s="265"/>
      <c r="D61" s="454"/>
      <c r="E61" s="454"/>
      <c r="F61" s="454"/>
      <c r="G61" s="454"/>
      <c r="H61" s="454"/>
      <c r="I61" s="454"/>
      <c r="J61" s="454"/>
      <c r="K61" s="454"/>
      <c r="L61" s="454"/>
      <c r="M61" s="454"/>
      <c r="N61" s="454"/>
      <c r="O61" s="454"/>
      <c r="P61" s="454"/>
      <c r="Q61" s="454"/>
      <c r="R61" s="454"/>
      <c r="S61" s="454"/>
      <c r="T61" s="454"/>
      <c r="U61" s="454"/>
      <c r="V61" s="33"/>
      <c r="W61" s="57"/>
      <c r="X61" s="86"/>
      <c r="Y61" s="33"/>
      <c r="Z61" s="36"/>
      <c r="AA61" s="36"/>
      <c r="AD61" s="33"/>
      <c r="AG61" s="3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4"/>
      <c r="AV61" s="33"/>
      <c r="AW61" s="33"/>
      <c r="AX61" s="33"/>
      <c r="AZ61" s="141"/>
      <c r="BE61" s="168"/>
      <c r="BF61" s="168"/>
      <c r="BG61" s="168"/>
      <c r="BH61" s="168"/>
      <c r="BI61" s="168"/>
      <c r="BJ61" s="168"/>
      <c r="BK61" s="168"/>
      <c r="BL61" s="168"/>
      <c r="BM61" s="168"/>
      <c r="DK61" s="168"/>
      <c r="DL61" s="168"/>
      <c r="DM61" s="168"/>
      <c r="DN61" s="168"/>
      <c r="DO61" s="168"/>
      <c r="DP61" s="168"/>
      <c r="DQ61" s="168"/>
      <c r="DR61" s="168"/>
      <c r="DS61" s="168"/>
      <c r="DT61" s="168"/>
      <c r="DU61" s="168"/>
      <c r="DV61" s="168"/>
      <c r="DW61" s="168"/>
      <c r="DX61" s="168"/>
      <c r="DY61" s="168"/>
      <c r="DZ61" s="168"/>
      <c r="EA61" s="168"/>
      <c r="EB61" s="168"/>
      <c r="EC61" s="168"/>
      <c r="ED61" s="168"/>
      <c r="EE61" s="168"/>
      <c r="EF61" s="168"/>
      <c r="EG61" s="168"/>
      <c r="EH61" s="168"/>
      <c r="EI61" s="168"/>
      <c r="EJ61" s="168"/>
      <c r="EK61" s="168"/>
      <c r="EL61" s="168"/>
      <c r="EM61" s="168"/>
      <c r="EN61" s="168"/>
      <c r="EO61" s="168"/>
      <c r="EP61" s="168"/>
      <c r="EQ61" s="168"/>
      <c r="ER61" s="168"/>
      <c r="ES61" s="168"/>
      <c r="ET61" s="168"/>
      <c r="EU61" s="168"/>
      <c r="EV61" s="168"/>
      <c r="EW61" s="168"/>
      <c r="EX61" s="168"/>
      <c r="EY61" s="168"/>
      <c r="EZ61" s="168"/>
      <c r="FA61" s="168"/>
      <c r="FB61" s="168"/>
      <c r="FC61" s="168"/>
      <c r="FD61" s="168"/>
    </row>
    <row r="62" spans="1:160" s="5" customFormat="1" ht="45" customHeight="1" thickBot="1" x14ac:dyDescent="0.35">
      <c r="A62" s="263">
        <f>+E62</f>
        <v>1.02</v>
      </c>
      <c r="B62" s="264">
        <f>+U86</f>
        <v>6631.0739999999996</v>
      </c>
      <c r="C62" s="265">
        <v>2</v>
      </c>
      <c r="D62" s="2" t="s">
        <v>9</v>
      </c>
      <c r="E62" s="31">
        <v>1.02</v>
      </c>
      <c r="F62" s="455" t="s">
        <v>29</v>
      </c>
      <c r="G62" s="456"/>
      <c r="H62" s="532" t="s">
        <v>112</v>
      </c>
      <c r="I62" s="457"/>
      <c r="J62" s="457"/>
      <c r="K62" s="457"/>
      <c r="L62" s="457"/>
      <c r="M62" s="458"/>
      <c r="N62" s="459" t="s">
        <v>32</v>
      </c>
      <c r="O62" s="460"/>
      <c r="P62" s="461"/>
      <c r="Q62" s="462" t="s">
        <v>48</v>
      </c>
      <c r="R62" s="463"/>
      <c r="S62" s="463"/>
      <c r="T62" s="463"/>
      <c r="U62" s="464"/>
      <c r="V62" s="33"/>
      <c r="W62" s="57"/>
      <c r="X62" s="86"/>
      <c r="Y62" s="33"/>
      <c r="Z62" s="38"/>
      <c r="AA62" s="38"/>
      <c r="AD62" s="33"/>
      <c r="AG62" s="3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4"/>
      <c r="AV62" s="33"/>
      <c r="AW62" s="33"/>
      <c r="AX62" s="33"/>
      <c r="AZ62" s="141"/>
      <c r="BE62" s="168"/>
      <c r="BF62" s="168"/>
      <c r="BG62" s="168"/>
      <c r="BH62" s="168"/>
      <c r="BI62" s="168"/>
      <c r="BJ62" s="168"/>
      <c r="BK62" s="168"/>
      <c r="BL62" s="168"/>
      <c r="BM62" s="168"/>
      <c r="DK62" s="168"/>
      <c r="DL62" s="168"/>
      <c r="DM62" s="168"/>
      <c r="DN62" s="168"/>
      <c r="DO62" s="168"/>
      <c r="DP62" s="168"/>
      <c r="DQ62" s="168"/>
      <c r="DR62" s="168"/>
      <c r="DS62" s="168"/>
      <c r="DT62" s="168"/>
      <c r="DU62" s="168"/>
      <c r="DV62" s="168"/>
      <c r="DW62" s="168"/>
      <c r="DX62" s="168"/>
      <c r="DY62" s="168"/>
      <c r="DZ62" s="168"/>
      <c r="EA62" s="168"/>
      <c r="EB62" s="168"/>
      <c r="EC62" s="168"/>
      <c r="ED62" s="168"/>
      <c r="EE62" s="168"/>
      <c r="EF62" s="168"/>
      <c r="EG62" s="168"/>
      <c r="EH62" s="168"/>
      <c r="EI62" s="168"/>
      <c r="EJ62" s="168"/>
      <c r="EK62" s="168"/>
      <c r="EL62" s="168"/>
      <c r="EM62" s="168"/>
      <c r="EN62" s="168"/>
      <c r="EO62" s="168"/>
      <c r="EP62" s="168"/>
      <c r="EQ62" s="168"/>
      <c r="ER62" s="168"/>
      <c r="ES62" s="168"/>
      <c r="ET62" s="168"/>
      <c r="EU62" s="168"/>
      <c r="EV62" s="168"/>
      <c r="EW62" s="168"/>
      <c r="EX62" s="168"/>
      <c r="EY62" s="168"/>
      <c r="EZ62" s="168"/>
      <c r="FA62" s="168"/>
      <c r="FB62" s="168"/>
      <c r="FC62" s="168"/>
      <c r="FD62" s="168"/>
    </row>
    <row r="63" spans="1:160" s="5" customFormat="1" ht="5.0999999999999996" customHeight="1" thickBot="1" x14ac:dyDescent="0.35">
      <c r="A63" s="263"/>
      <c r="B63" s="263"/>
      <c r="C63" s="265"/>
      <c r="D63" s="428"/>
      <c r="E63" s="428"/>
      <c r="F63" s="428"/>
      <c r="G63" s="428"/>
      <c r="H63" s="428"/>
      <c r="I63" s="428"/>
      <c r="J63" s="428"/>
      <c r="K63" s="428"/>
      <c r="L63" s="428"/>
      <c r="M63" s="428"/>
      <c r="N63" s="454"/>
      <c r="O63" s="454"/>
      <c r="P63" s="454"/>
      <c r="Q63" s="454"/>
      <c r="R63" s="454"/>
      <c r="S63" s="454"/>
      <c r="T63" s="454"/>
      <c r="U63" s="454"/>
      <c r="V63" s="33"/>
      <c r="W63" s="57"/>
      <c r="X63" s="86"/>
      <c r="Y63" s="33"/>
      <c r="Z63" s="76"/>
      <c r="AA63" s="76"/>
      <c r="AD63" s="33"/>
      <c r="AG63" s="3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4"/>
      <c r="AV63" s="33"/>
      <c r="AW63" s="33"/>
      <c r="AX63" s="33"/>
      <c r="AZ63" s="141"/>
      <c r="BE63" s="168"/>
      <c r="BF63" s="168"/>
      <c r="BG63" s="168"/>
      <c r="BH63" s="168"/>
      <c r="BI63" s="168"/>
      <c r="BJ63" s="168"/>
      <c r="BK63" s="168"/>
      <c r="BL63" s="168"/>
      <c r="BM63" s="168"/>
      <c r="DK63" s="168"/>
      <c r="DL63" s="168"/>
      <c r="DM63" s="168"/>
      <c r="DN63" s="168"/>
      <c r="DO63" s="168"/>
      <c r="DP63" s="168"/>
      <c r="DQ63" s="168"/>
      <c r="DR63" s="168"/>
      <c r="DS63" s="168"/>
      <c r="DT63" s="168"/>
      <c r="DU63" s="168"/>
      <c r="DV63" s="168"/>
      <c r="DW63" s="168"/>
      <c r="DX63" s="168"/>
      <c r="DY63" s="168"/>
      <c r="DZ63" s="168"/>
      <c r="EA63" s="168"/>
      <c r="EB63" s="168"/>
      <c r="EC63" s="168"/>
      <c r="ED63" s="168"/>
      <c r="EE63" s="168"/>
      <c r="EF63" s="168"/>
      <c r="EG63" s="168"/>
      <c r="EH63" s="168"/>
      <c r="EI63" s="168"/>
      <c r="EJ63" s="168"/>
      <c r="EK63" s="168"/>
      <c r="EL63" s="168"/>
      <c r="EM63" s="168"/>
      <c r="EN63" s="168"/>
      <c r="EO63" s="168"/>
      <c r="EP63" s="168"/>
      <c r="EQ63" s="168"/>
      <c r="ER63" s="168"/>
      <c r="ES63" s="168"/>
      <c r="ET63" s="168"/>
      <c r="EU63" s="168"/>
      <c r="EV63" s="168"/>
      <c r="EW63" s="168"/>
      <c r="EX63" s="168"/>
      <c r="EY63" s="168"/>
      <c r="EZ63" s="168"/>
      <c r="FA63" s="168"/>
      <c r="FB63" s="168"/>
      <c r="FC63" s="168"/>
      <c r="FD63" s="168"/>
    </row>
    <row r="64" spans="1:160" s="5" customFormat="1" ht="24.9" customHeight="1" x14ac:dyDescent="0.3">
      <c r="A64" s="263"/>
      <c r="B64" s="263"/>
      <c r="C64" s="265"/>
      <c r="D64" s="465" t="s">
        <v>30</v>
      </c>
      <c r="E64" s="466"/>
      <c r="F64" s="466"/>
      <c r="G64" s="466"/>
      <c r="H64" s="466"/>
      <c r="I64" s="466"/>
      <c r="J64" s="466"/>
      <c r="K64" s="466"/>
      <c r="L64" s="466"/>
      <c r="M64" s="467"/>
      <c r="N64" s="468" t="s">
        <v>11</v>
      </c>
      <c r="O64" s="470" t="s">
        <v>12</v>
      </c>
      <c r="P64" s="471"/>
      <c r="Q64" s="474" t="s">
        <v>13</v>
      </c>
      <c r="R64" s="475"/>
      <c r="S64" s="476"/>
      <c r="T64" s="477" t="s">
        <v>27</v>
      </c>
      <c r="U64" s="479" t="s">
        <v>28</v>
      </c>
      <c r="V64" s="33"/>
      <c r="W64" s="57"/>
      <c r="X64" s="86"/>
      <c r="Y64" s="33"/>
      <c r="Z64" s="76"/>
      <c r="AA64" s="76"/>
      <c r="AD64" s="33"/>
      <c r="AG64" s="3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4"/>
      <c r="AV64" s="33"/>
      <c r="AW64" s="33"/>
      <c r="AX64" s="33"/>
      <c r="AZ64" s="141"/>
      <c r="BE64" s="168"/>
      <c r="BF64" s="168"/>
      <c r="BG64" s="168"/>
      <c r="BH64" s="168"/>
      <c r="BI64" s="168"/>
      <c r="BJ64" s="168"/>
      <c r="BK64" s="168"/>
      <c r="BL64" s="168"/>
      <c r="BM64" s="168"/>
      <c r="DK64" s="168"/>
      <c r="DL64" s="168"/>
      <c r="DM64" s="168"/>
      <c r="DN64" s="168"/>
      <c r="DO64" s="168"/>
      <c r="DP64" s="168"/>
      <c r="DQ64" s="168"/>
      <c r="DR64" s="168"/>
      <c r="DS64" s="168"/>
      <c r="DT64" s="168"/>
      <c r="DU64" s="168"/>
      <c r="DV64" s="168"/>
      <c r="DW64" s="168"/>
      <c r="DX64" s="168"/>
      <c r="DY64" s="168"/>
      <c r="DZ64" s="168"/>
      <c r="EA64" s="168"/>
      <c r="EB64" s="168"/>
      <c r="EC64" s="168"/>
      <c r="ED64" s="168"/>
      <c r="EE64" s="168"/>
      <c r="EF64" s="168"/>
      <c r="EG64" s="168"/>
      <c r="EH64" s="168"/>
      <c r="EI64" s="168"/>
      <c r="EJ64" s="168"/>
      <c r="EK64" s="168"/>
      <c r="EL64" s="168"/>
      <c r="EM64" s="168"/>
      <c r="EN64" s="168"/>
      <c r="EO64" s="168"/>
      <c r="EP64" s="168"/>
      <c r="EQ64" s="168"/>
      <c r="ER64" s="168"/>
      <c r="ES64" s="168"/>
      <c r="ET64" s="168"/>
      <c r="EU64" s="168"/>
      <c r="EV64" s="168"/>
      <c r="EW64" s="168"/>
      <c r="EX64" s="168"/>
      <c r="EY64" s="168"/>
      <c r="EZ64" s="168"/>
      <c r="FA64" s="168"/>
      <c r="FB64" s="168"/>
      <c r="FC64" s="168"/>
      <c r="FD64" s="168"/>
    </row>
    <row r="65" spans="1:160" s="5" customFormat="1" ht="24.9" customHeight="1" x14ac:dyDescent="0.3">
      <c r="A65" s="263"/>
      <c r="B65" s="263"/>
      <c r="C65" s="265"/>
      <c r="D65" s="481"/>
      <c r="E65" s="482"/>
      <c r="F65" s="482"/>
      <c r="G65" s="482"/>
      <c r="H65" s="482"/>
      <c r="I65" s="482"/>
      <c r="J65" s="482"/>
      <c r="K65" s="482"/>
      <c r="L65" s="482"/>
      <c r="M65" s="483"/>
      <c r="N65" s="469"/>
      <c r="O65" s="472"/>
      <c r="P65" s="473"/>
      <c r="Q65" s="7" t="s">
        <v>14</v>
      </c>
      <c r="R65" s="7" t="s">
        <v>15</v>
      </c>
      <c r="S65" s="7" t="s">
        <v>26</v>
      </c>
      <c r="T65" s="478"/>
      <c r="U65" s="480"/>
      <c r="V65" s="33"/>
      <c r="W65" s="57"/>
      <c r="X65" s="86"/>
      <c r="Y65" s="33"/>
      <c r="Z65" s="77"/>
      <c r="AA65" s="77"/>
      <c r="AD65" s="33"/>
      <c r="AG65" s="3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4"/>
      <c r="AV65" s="33"/>
      <c r="AW65" s="33"/>
      <c r="AX65" s="33"/>
      <c r="AZ65" s="141"/>
      <c r="BE65" s="168"/>
      <c r="BF65" s="168"/>
      <c r="BG65" s="168"/>
      <c r="BH65" s="168"/>
      <c r="BI65" s="168"/>
      <c r="BJ65" s="168"/>
      <c r="BK65" s="168"/>
      <c r="BL65" s="168"/>
      <c r="BM65" s="168"/>
      <c r="DK65" s="168"/>
      <c r="DL65" s="168"/>
      <c r="DM65" s="168"/>
      <c r="DN65" s="168"/>
      <c r="DO65" s="168"/>
      <c r="DP65" s="168"/>
      <c r="DQ65" s="168"/>
      <c r="DR65" s="168"/>
      <c r="DS65" s="168"/>
      <c r="DT65" s="168"/>
      <c r="DU65" s="168"/>
      <c r="DV65" s="168"/>
      <c r="DW65" s="168"/>
      <c r="DX65" s="168"/>
      <c r="DY65" s="168"/>
      <c r="DZ65" s="168"/>
      <c r="EA65" s="168"/>
      <c r="EB65" s="168"/>
      <c r="EC65" s="168"/>
      <c r="ED65" s="168"/>
      <c r="EE65" s="168"/>
      <c r="EF65" s="168"/>
      <c r="EG65" s="168"/>
      <c r="EH65" s="168"/>
      <c r="EI65" s="168"/>
      <c r="EJ65" s="168"/>
      <c r="EK65" s="168"/>
      <c r="EL65" s="168"/>
      <c r="EM65" s="168"/>
      <c r="EN65" s="168"/>
      <c r="EO65" s="168"/>
      <c r="EP65" s="168"/>
      <c r="EQ65" s="168"/>
      <c r="ER65" s="168"/>
      <c r="ES65" s="168"/>
      <c r="ET65" s="168"/>
      <c r="EU65" s="168"/>
      <c r="EV65" s="168"/>
      <c r="EW65" s="168"/>
      <c r="EX65" s="168"/>
      <c r="EY65" s="168"/>
      <c r="EZ65" s="168"/>
      <c r="FA65" s="168"/>
      <c r="FB65" s="168"/>
      <c r="FC65" s="168"/>
      <c r="FD65" s="168"/>
    </row>
    <row r="66" spans="1:160" s="5" customFormat="1" ht="24.9" customHeight="1" x14ac:dyDescent="0.3">
      <c r="A66" s="263"/>
      <c r="B66" s="263"/>
      <c r="C66" s="265"/>
      <c r="D66" s="481"/>
      <c r="E66" s="482"/>
      <c r="F66" s="482"/>
      <c r="G66" s="482"/>
      <c r="H66" s="482"/>
      <c r="I66" s="482"/>
      <c r="J66" s="482"/>
      <c r="K66" s="482"/>
      <c r="L66" s="482"/>
      <c r="M66" s="483"/>
      <c r="N66" s="16">
        <v>14001469</v>
      </c>
      <c r="O66" s="412" t="s">
        <v>443</v>
      </c>
      <c r="P66" s="413"/>
      <c r="Q66" s="8">
        <v>45</v>
      </c>
      <c r="R66" s="8">
        <v>8.4</v>
      </c>
      <c r="S66" s="8">
        <v>1.1499999999999999</v>
      </c>
      <c r="T66" s="9">
        <v>1</v>
      </c>
      <c r="U66" s="17">
        <f>+Q66*R66*S66*T66</f>
        <v>434.7</v>
      </c>
      <c r="V66" s="33"/>
      <c r="W66" s="57">
        <v>1</v>
      </c>
      <c r="X66" s="86"/>
      <c r="Y66" s="33">
        <f>+C62</f>
        <v>2</v>
      </c>
      <c r="Z66" s="41">
        <f>+SUMIF($N66:$N85,$Z$16,$U66:$U85)</f>
        <v>434.7</v>
      </c>
      <c r="AA66" s="41">
        <f>+SUMIF($N66:$N85,$AA$16,$U66:$U85)</f>
        <v>463.68</v>
      </c>
      <c r="AB66" s="41">
        <f>+SUMIF($N66:$N85,$AB$16,$U66:$U85)</f>
        <v>408.51</v>
      </c>
      <c r="AC66" s="41">
        <f>+SUMIF($N66:$N85,$AC$16,$U66:$U85)</f>
        <v>384.48</v>
      </c>
      <c r="AD66" s="41">
        <f>+SUMIF($N66:$N85,$AD$16,$U66:$U85)</f>
        <v>216.27</v>
      </c>
      <c r="AE66" s="41">
        <f>+SUMIF($N66:$N85,$AE$16,$U66:$U85)</f>
        <v>224.28</v>
      </c>
      <c r="AF66" s="41">
        <f>+SUMIF($N66:$N85,$AF$16,$U66:$U85)</f>
        <v>458.84999999999997</v>
      </c>
      <c r="AG66" s="41">
        <f>+SUMIF($N66:$N85,$AG$16,$U66:$U85)</f>
        <v>434.7</v>
      </c>
      <c r="AH66" s="41">
        <f>+SUMIF($N66:$N85,$AH$16,$U66:$U85)</f>
        <v>487.62</v>
      </c>
      <c r="AI66" s="41">
        <f>+SUMIF($N66:$N85,$AI$16,$U66:$U85)</f>
        <v>936</v>
      </c>
      <c r="AJ66" s="41">
        <f>+SUMIF($N66:$N85,$AJ$16,$U66:$U85)</f>
        <v>996.38399999999979</v>
      </c>
      <c r="AK66" s="41">
        <f>+SUMIF($N66:$N85,$AK$16,$U66:$U85)</f>
        <v>0</v>
      </c>
      <c r="AL66" s="41">
        <f>+SUMIF($N66:$N85,$AL$16,$U66:$U85)</f>
        <v>0</v>
      </c>
      <c r="AM66" s="41">
        <f>+SUMIF($N66:$N85,$AM$16,$U66:$U85)</f>
        <v>0</v>
      </c>
      <c r="AN66" s="41">
        <f>+SUMIF($N66:$N85,$AN$16,$U66:$U85)</f>
        <v>564.29999999999995</v>
      </c>
      <c r="AO66" s="41">
        <f>+SUMIF($N66:$N85,$AO$16,$U66:$U85)</f>
        <v>0</v>
      </c>
      <c r="AP66" s="41">
        <f>+SUMIF($N66:$N85,$AP$16,$U66:$U85)</f>
        <v>0</v>
      </c>
      <c r="AQ66" s="41">
        <f>+SUMIF($N66:$N85,$AQ$16,$U66:$U85)</f>
        <v>324.89999999999998</v>
      </c>
      <c r="AR66" s="41">
        <f>+SUMIF($N66:$N85,$AR$16,$U66:$U85)</f>
        <v>296.39999999999998</v>
      </c>
      <c r="AS66" s="43"/>
      <c r="AT66" s="43"/>
      <c r="AU66" s="44"/>
      <c r="AV66" s="33"/>
      <c r="AW66" s="33"/>
      <c r="AX66" s="33"/>
      <c r="AZ66" s="141"/>
      <c r="BE66" s="168"/>
      <c r="BF66" s="168"/>
      <c r="BG66" s="168"/>
      <c r="BH66" s="168"/>
      <c r="BI66" s="168"/>
      <c r="BJ66" s="168"/>
      <c r="BK66" s="168"/>
      <c r="BL66" s="168"/>
      <c r="BM66" s="168"/>
      <c r="DK66" s="168"/>
      <c r="DL66" s="168"/>
      <c r="DM66" s="168"/>
      <c r="DN66" s="168"/>
      <c r="DO66" s="168"/>
      <c r="DP66" s="168"/>
      <c r="DQ66" s="168"/>
      <c r="DR66" s="168"/>
      <c r="DS66" s="168"/>
      <c r="DT66" s="168"/>
      <c r="DU66" s="168"/>
      <c r="DV66" s="168"/>
      <c r="DW66" s="168"/>
      <c r="DX66" s="168"/>
      <c r="DY66" s="168"/>
      <c r="DZ66" s="168"/>
      <c r="EA66" s="168"/>
      <c r="EB66" s="168"/>
      <c r="EC66" s="168"/>
      <c r="ED66" s="168"/>
      <c r="EE66" s="168"/>
      <c r="EF66" s="168"/>
      <c r="EG66" s="168"/>
      <c r="EH66" s="168"/>
      <c r="EI66" s="168"/>
      <c r="EJ66" s="168"/>
      <c r="EK66" s="168"/>
      <c r="EL66" s="168"/>
      <c r="EM66" s="168"/>
      <c r="EN66" s="168"/>
      <c r="EO66" s="168"/>
      <c r="EP66" s="168"/>
      <c r="EQ66" s="168"/>
      <c r="ER66" s="168"/>
      <c r="ES66" s="168"/>
      <c r="ET66" s="168"/>
      <c r="EU66" s="168"/>
      <c r="EV66" s="168"/>
      <c r="EW66" s="168"/>
      <c r="EX66" s="168"/>
      <c r="EY66" s="168"/>
      <c r="EZ66" s="168"/>
      <c r="FA66" s="168"/>
      <c r="FB66" s="168"/>
      <c r="FC66" s="168"/>
      <c r="FD66" s="168"/>
    </row>
    <row r="67" spans="1:160" s="5" customFormat="1" ht="24.9" customHeight="1" x14ac:dyDescent="0.3">
      <c r="A67" s="263"/>
      <c r="B67" s="263"/>
      <c r="C67" s="265"/>
      <c r="D67" s="481"/>
      <c r="E67" s="482"/>
      <c r="F67" s="482"/>
      <c r="G67" s="482"/>
      <c r="H67" s="482"/>
      <c r="I67" s="482"/>
      <c r="J67" s="482"/>
      <c r="K67" s="482"/>
      <c r="L67" s="482"/>
      <c r="M67" s="483"/>
      <c r="N67" s="16">
        <v>14001481</v>
      </c>
      <c r="O67" s="412" t="s">
        <v>443</v>
      </c>
      <c r="P67" s="413"/>
      <c r="Q67" s="8">
        <v>48</v>
      </c>
      <c r="R67" s="8">
        <v>8.4</v>
      </c>
      <c r="S67" s="8">
        <v>1.1499999999999999</v>
      </c>
      <c r="T67" s="9">
        <v>1</v>
      </c>
      <c r="U67" s="17">
        <f t="shared" ref="U67:U83" si="2">+Q67*R67*S67*T67</f>
        <v>463.68</v>
      </c>
      <c r="V67" s="33"/>
      <c r="W67" s="57">
        <v>2</v>
      </c>
      <c r="X67" s="86"/>
      <c r="Y67" s="33"/>
      <c r="Z67" s="36"/>
      <c r="AA67" s="36"/>
      <c r="AD67" s="33"/>
      <c r="AG67" s="3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4"/>
      <c r="AV67" s="33"/>
      <c r="AW67" s="33"/>
      <c r="AX67" s="33"/>
      <c r="AZ67" s="141"/>
      <c r="BE67" s="168"/>
      <c r="BF67" s="168"/>
      <c r="BG67" s="168"/>
      <c r="BH67" s="168"/>
      <c r="BI67" s="168"/>
      <c r="BJ67" s="168"/>
      <c r="BK67" s="168"/>
      <c r="BL67" s="168"/>
      <c r="BM67" s="168"/>
      <c r="DK67" s="168"/>
      <c r="DL67" s="168"/>
      <c r="DM67" s="168"/>
      <c r="DN67" s="168"/>
      <c r="DO67" s="168"/>
      <c r="DP67" s="168"/>
      <c r="DQ67" s="168"/>
      <c r="DR67" s="168"/>
      <c r="DS67" s="168"/>
      <c r="DT67" s="168"/>
      <c r="DU67" s="168"/>
      <c r="DV67" s="168"/>
      <c r="DW67" s="168"/>
      <c r="DX67" s="168"/>
      <c r="DY67" s="168"/>
      <c r="DZ67" s="168"/>
      <c r="EA67" s="168"/>
      <c r="EB67" s="168"/>
      <c r="EC67" s="168"/>
      <c r="ED67" s="168"/>
      <c r="EE67" s="168"/>
      <c r="EF67" s="168"/>
      <c r="EG67" s="168"/>
      <c r="EH67" s="168"/>
      <c r="EI67" s="168"/>
      <c r="EJ67" s="168"/>
      <c r="EK67" s="168"/>
      <c r="EL67" s="168"/>
      <c r="EM67" s="168"/>
      <c r="EN67" s="168"/>
      <c r="EO67" s="168"/>
      <c r="EP67" s="168"/>
      <c r="EQ67" s="168"/>
      <c r="ER67" s="168"/>
      <c r="ES67" s="168"/>
      <c r="ET67" s="168"/>
      <c r="EU67" s="168"/>
      <c r="EV67" s="168"/>
      <c r="EW67" s="168"/>
      <c r="EX67" s="168"/>
      <c r="EY67" s="168"/>
      <c r="EZ67" s="168"/>
      <c r="FA67" s="168"/>
      <c r="FB67" s="168"/>
      <c r="FC67" s="168"/>
      <c r="FD67" s="168"/>
    </row>
    <row r="68" spans="1:160" s="5" customFormat="1" ht="24.9" customHeight="1" x14ac:dyDescent="0.3">
      <c r="A68" s="263"/>
      <c r="B68" s="263"/>
      <c r="C68" s="265"/>
      <c r="D68" s="481"/>
      <c r="E68" s="482"/>
      <c r="F68" s="482"/>
      <c r="G68" s="482"/>
      <c r="H68" s="482"/>
      <c r="I68" s="482"/>
      <c r="J68" s="482"/>
      <c r="K68" s="482"/>
      <c r="L68" s="482"/>
      <c r="M68" s="483"/>
      <c r="N68" s="16">
        <v>14000772</v>
      </c>
      <c r="O68" s="412" t="s">
        <v>443</v>
      </c>
      <c r="P68" s="413"/>
      <c r="Q68" s="8">
        <v>51</v>
      </c>
      <c r="R68" s="8">
        <v>9</v>
      </c>
      <c r="S68" s="8">
        <v>0.89</v>
      </c>
      <c r="T68" s="9">
        <v>1</v>
      </c>
      <c r="U68" s="17">
        <f t="shared" si="2"/>
        <v>408.51</v>
      </c>
      <c r="V68" s="33"/>
      <c r="W68" s="57">
        <v>3</v>
      </c>
      <c r="X68" s="86"/>
      <c r="Y68" s="33"/>
      <c r="Z68" s="36"/>
      <c r="AA68" s="36"/>
      <c r="AD68" s="33"/>
      <c r="AG68" s="3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4"/>
      <c r="AV68" s="33"/>
      <c r="AW68" s="33"/>
      <c r="AX68" s="33"/>
      <c r="AZ68" s="141"/>
      <c r="BE68" s="168"/>
      <c r="BF68" s="168"/>
      <c r="BG68" s="168"/>
      <c r="BH68" s="168"/>
      <c r="BI68" s="168"/>
      <c r="BJ68" s="168"/>
      <c r="BK68" s="168"/>
      <c r="BL68" s="168"/>
      <c r="BM68" s="168"/>
      <c r="DK68" s="168"/>
      <c r="DL68" s="168"/>
      <c r="DM68" s="168"/>
      <c r="DN68" s="168"/>
      <c r="DO68" s="168"/>
      <c r="DP68" s="168"/>
      <c r="DQ68" s="168"/>
      <c r="DR68" s="168"/>
      <c r="DS68" s="168"/>
      <c r="DT68" s="168"/>
      <c r="DU68" s="168"/>
      <c r="DV68" s="168"/>
      <c r="DW68" s="168"/>
      <c r="DX68" s="168"/>
      <c r="DY68" s="168"/>
      <c r="DZ68" s="168"/>
      <c r="EA68" s="168"/>
      <c r="EB68" s="168"/>
      <c r="EC68" s="168"/>
      <c r="ED68" s="168"/>
      <c r="EE68" s="168"/>
      <c r="EF68" s="168"/>
      <c r="EG68" s="168"/>
      <c r="EH68" s="168"/>
      <c r="EI68" s="168"/>
      <c r="EJ68" s="168"/>
      <c r="EK68" s="168"/>
      <c r="EL68" s="168"/>
      <c r="EM68" s="168"/>
      <c r="EN68" s="168"/>
      <c r="EO68" s="168"/>
      <c r="EP68" s="168"/>
      <c r="EQ68" s="168"/>
      <c r="ER68" s="168"/>
      <c r="ES68" s="168"/>
      <c r="ET68" s="168"/>
      <c r="EU68" s="168"/>
      <c r="EV68" s="168"/>
      <c r="EW68" s="168"/>
      <c r="EX68" s="168"/>
      <c r="EY68" s="168"/>
      <c r="EZ68" s="168"/>
      <c r="FA68" s="168"/>
      <c r="FB68" s="168"/>
      <c r="FC68" s="168"/>
      <c r="FD68" s="168"/>
    </row>
    <row r="69" spans="1:160" s="5" customFormat="1" ht="24.9" customHeight="1" x14ac:dyDescent="0.3">
      <c r="A69" s="263"/>
      <c r="B69" s="263"/>
      <c r="C69" s="265"/>
      <c r="D69" s="481"/>
      <c r="E69" s="482"/>
      <c r="F69" s="482"/>
      <c r="G69" s="482"/>
      <c r="H69" s="482"/>
      <c r="I69" s="482"/>
      <c r="J69" s="482"/>
      <c r="K69" s="482"/>
      <c r="L69" s="482"/>
      <c r="M69" s="483"/>
      <c r="N69" s="16">
        <v>14000741</v>
      </c>
      <c r="O69" s="412" t="s">
        <v>443</v>
      </c>
      <c r="P69" s="413"/>
      <c r="Q69" s="8">
        <v>48</v>
      </c>
      <c r="R69" s="8">
        <v>9</v>
      </c>
      <c r="S69" s="8">
        <v>0.89</v>
      </c>
      <c r="T69" s="9">
        <v>1</v>
      </c>
      <c r="U69" s="17">
        <f t="shared" si="2"/>
        <v>384.48</v>
      </c>
      <c r="V69" s="33"/>
      <c r="W69" s="57">
        <v>4</v>
      </c>
      <c r="X69" s="86"/>
      <c r="Y69" s="33"/>
      <c r="Z69" s="36"/>
      <c r="AA69" s="36"/>
      <c r="AD69" s="33"/>
      <c r="AG69" s="3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4"/>
      <c r="AV69" s="33"/>
      <c r="AW69" s="33"/>
      <c r="AX69" s="33"/>
      <c r="AZ69" s="141"/>
      <c r="BE69" s="168"/>
      <c r="BF69" s="168"/>
      <c r="BG69" s="168"/>
      <c r="BH69" s="168"/>
      <c r="BI69" s="168"/>
      <c r="BJ69" s="168"/>
      <c r="BK69" s="168"/>
      <c r="BL69" s="168"/>
      <c r="BM69" s="168"/>
      <c r="DK69" s="168"/>
      <c r="DL69" s="168"/>
      <c r="DM69" s="168"/>
      <c r="DN69" s="168"/>
      <c r="DO69" s="168"/>
      <c r="DP69" s="168"/>
      <c r="DQ69" s="168"/>
      <c r="DR69" s="168"/>
      <c r="DS69" s="168"/>
      <c r="DT69" s="168"/>
      <c r="DU69" s="168"/>
      <c r="DV69" s="168"/>
      <c r="DW69" s="168"/>
      <c r="DX69" s="168"/>
      <c r="DY69" s="168"/>
      <c r="DZ69" s="168"/>
      <c r="EA69" s="168"/>
      <c r="EB69" s="168"/>
      <c r="EC69" s="168"/>
      <c r="ED69" s="168"/>
      <c r="EE69" s="168"/>
      <c r="EF69" s="168"/>
      <c r="EG69" s="168"/>
      <c r="EH69" s="168"/>
      <c r="EI69" s="168"/>
      <c r="EJ69" s="168"/>
      <c r="EK69" s="168"/>
      <c r="EL69" s="168"/>
      <c r="EM69" s="168"/>
      <c r="EN69" s="168"/>
      <c r="EO69" s="168"/>
      <c r="EP69" s="168"/>
      <c r="EQ69" s="168"/>
      <c r="ER69" s="168"/>
      <c r="ES69" s="168"/>
      <c r="ET69" s="168"/>
      <c r="EU69" s="168"/>
      <c r="EV69" s="168"/>
      <c r="EW69" s="168"/>
      <c r="EX69" s="168"/>
      <c r="EY69" s="168"/>
      <c r="EZ69" s="168"/>
      <c r="FA69" s="168"/>
      <c r="FB69" s="168"/>
      <c r="FC69" s="168"/>
      <c r="FD69" s="168"/>
    </row>
    <row r="70" spans="1:160" s="5" customFormat="1" ht="24.9" customHeight="1" x14ac:dyDescent="0.3">
      <c r="A70" s="263"/>
      <c r="B70" s="263"/>
      <c r="C70" s="265"/>
      <c r="D70" s="481"/>
      <c r="E70" s="482"/>
      <c r="F70" s="482"/>
      <c r="G70" s="482"/>
      <c r="H70" s="482"/>
      <c r="I70" s="482"/>
      <c r="J70" s="482"/>
      <c r="K70" s="482"/>
      <c r="L70" s="482"/>
      <c r="M70" s="483"/>
      <c r="N70" s="16">
        <v>14000718</v>
      </c>
      <c r="O70" s="412" t="s">
        <v>443</v>
      </c>
      <c r="P70" s="413"/>
      <c r="Q70" s="8">
        <v>27</v>
      </c>
      <c r="R70" s="8">
        <v>9</v>
      </c>
      <c r="S70" s="8">
        <v>0.89</v>
      </c>
      <c r="T70" s="9">
        <v>1</v>
      </c>
      <c r="U70" s="17">
        <f t="shared" si="2"/>
        <v>216.27</v>
      </c>
      <c r="V70" s="33"/>
      <c r="W70" s="57">
        <v>5</v>
      </c>
      <c r="X70" s="86"/>
      <c r="Y70" s="33"/>
      <c r="Z70" s="36"/>
      <c r="AA70" s="36"/>
      <c r="AD70" s="33"/>
      <c r="AG70" s="3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4"/>
      <c r="AV70" s="33"/>
      <c r="AW70" s="33"/>
      <c r="AX70" s="33"/>
      <c r="AZ70" s="141"/>
      <c r="BE70" s="168"/>
      <c r="BF70" s="168"/>
      <c r="BG70" s="168"/>
      <c r="BH70" s="168"/>
      <c r="BI70" s="168"/>
      <c r="BJ70" s="168"/>
      <c r="BK70" s="168"/>
      <c r="BL70" s="168"/>
      <c r="BM70" s="168"/>
      <c r="DK70" s="168"/>
      <c r="DL70" s="168"/>
      <c r="DM70" s="168"/>
      <c r="DN70" s="168"/>
      <c r="DO70" s="168"/>
      <c r="DP70" s="168"/>
      <c r="DQ70" s="168"/>
      <c r="DR70" s="168"/>
      <c r="DS70" s="168"/>
      <c r="DT70" s="168"/>
      <c r="DU70" s="168"/>
      <c r="DV70" s="168"/>
      <c r="DW70" s="168"/>
      <c r="DX70" s="168"/>
      <c r="DY70" s="168"/>
      <c r="DZ70" s="168"/>
      <c r="EA70" s="168"/>
      <c r="EB70" s="168"/>
      <c r="EC70" s="168"/>
      <c r="ED70" s="168"/>
      <c r="EE70" s="168"/>
      <c r="EF70" s="168"/>
      <c r="EG70" s="168"/>
      <c r="EH70" s="168"/>
      <c r="EI70" s="168"/>
      <c r="EJ70" s="168"/>
      <c r="EK70" s="168"/>
      <c r="EL70" s="168"/>
      <c r="EM70" s="168"/>
      <c r="EN70" s="168"/>
      <c r="EO70" s="168"/>
      <c r="EP70" s="168"/>
      <c r="EQ70" s="168"/>
      <c r="ER70" s="168"/>
      <c r="ES70" s="168"/>
      <c r="ET70" s="168"/>
      <c r="EU70" s="168"/>
      <c r="EV70" s="168"/>
      <c r="EW70" s="168"/>
      <c r="EX70" s="168"/>
      <c r="EY70" s="168"/>
      <c r="EZ70" s="168"/>
      <c r="FA70" s="168"/>
      <c r="FB70" s="168"/>
      <c r="FC70" s="168"/>
      <c r="FD70" s="168"/>
    </row>
    <row r="71" spans="1:160" s="5" customFormat="1" ht="24.9" customHeight="1" x14ac:dyDescent="0.3">
      <c r="A71" s="263"/>
      <c r="B71" s="263"/>
      <c r="C71" s="265"/>
      <c r="D71" s="481"/>
      <c r="E71" s="482"/>
      <c r="F71" s="482"/>
      <c r="G71" s="482"/>
      <c r="H71" s="482"/>
      <c r="I71" s="482"/>
      <c r="J71" s="482"/>
      <c r="K71" s="482"/>
      <c r="L71" s="482"/>
      <c r="M71" s="483"/>
      <c r="N71" s="16">
        <v>14001678</v>
      </c>
      <c r="O71" s="412" t="s">
        <v>443</v>
      </c>
      <c r="P71" s="413"/>
      <c r="Q71" s="8">
        <v>28</v>
      </c>
      <c r="R71" s="8">
        <v>9</v>
      </c>
      <c r="S71" s="8">
        <v>0.89</v>
      </c>
      <c r="T71" s="9">
        <v>1</v>
      </c>
      <c r="U71" s="17">
        <f t="shared" si="2"/>
        <v>224.28</v>
      </c>
      <c r="V71" s="33"/>
      <c r="W71" s="57">
        <v>6</v>
      </c>
      <c r="X71" s="86"/>
      <c r="Y71" s="33"/>
      <c r="Z71" s="36"/>
      <c r="AA71" s="36"/>
      <c r="AD71" s="33"/>
      <c r="AG71" s="3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4"/>
      <c r="AV71" s="33"/>
      <c r="AW71" s="33"/>
      <c r="AX71" s="33"/>
      <c r="AZ71" s="141"/>
      <c r="BE71" s="168"/>
      <c r="BF71" s="168"/>
      <c r="BG71" s="168"/>
      <c r="BH71" s="168"/>
      <c r="BI71" s="168"/>
      <c r="BJ71" s="168"/>
      <c r="BK71" s="168"/>
      <c r="BL71" s="168"/>
      <c r="BM71" s="168"/>
      <c r="DK71" s="168"/>
      <c r="DL71" s="168"/>
      <c r="DM71" s="168"/>
      <c r="DN71" s="168"/>
      <c r="DO71" s="168"/>
      <c r="DP71" s="168"/>
      <c r="DQ71" s="168"/>
      <c r="DR71" s="168"/>
      <c r="DS71" s="168"/>
      <c r="DT71" s="168"/>
      <c r="DU71" s="168"/>
      <c r="DV71" s="168"/>
      <c r="DW71" s="168"/>
      <c r="DX71" s="168"/>
      <c r="DY71" s="168"/>
      <c r="DZ71" s="168"/>
      <c r="EA71" s="168"/>
      <c r="EB71" s="168"/>
      <c r="EC71" s="168"/>
      <c r="ED71" s="168"/>
      <c r="EE71" s="168"/>
      <c r="EF71" s="168"/>
      <c r="EG71" s="168"/>
      <c r="EH71" s="168"/>
      <c r="EI71" s="168"/>
      <c r="EJ71" s="168"/>
      <c r="EK71" s="168"/>
      <c r="EL71" s="168"/>
      <c r="EM71" s="168"/>
      <c r="EN71" s="168"/>
      <c r="EO71" s="168"/>
      <c r="EP71" s="168"/>
      <c r="EQ71" s="168"/>
      <c r="ER71" s="168"/>
      <c r="ES71" s="168"/>
      <c r="ET71" s="168"/>
      <c r="EU71" s="168"/>
      <c r="EV71" s="168"/>
      <c r="EW71" s="168"/>
      <c r="EX71" s="168"/>
      <c r="EY71" s="168"/>
      <c r="EZ71" s="168"/>
      <c r="FA71" s="168"/>
      <c r="FB71" s="168"/>
      <c r="FC71" s="168"/>
      <c r="FD71" s="168"/>
    </row>
    <row r="72" spans="1:160" s="5" customFormat="1" ht="24.9" customHeight="1" x14ac:dyDescent="0.3">
      <c r="A72" s="263"/>
      <c r="B72" s="263"/>
      <c r="C72" s="265"/>
      <c r="D72" s="481"/>
      <c r="E72" s="482"/>
      <c r="F72" s="482"/>
      <c r="G72" s="482"/>
      <c r="H72" s="482"/>
      <c r="I72" s="482"/>
      <c r="J72" s="482"/>
      <c r="K72" s="482"/>
      <c r="L72" s="482"/>
      <c r="M72" s="483"/>
      <c r="N72" s="16">
        <v>14001156</v>
      </c>
      <c r="O72" s="412" t="s">
        <v>443</v>
      </c>
      <c r="P72" s="413"/>
      <c r="Q72" s="8">
        <v>86</v>
      </c>
      <c r="R72" s="8">
        <v>7</v>
      </c>
      <c r="S72" s="8">
        <v>0.81</v>
      </c>
      <c r="T72" s="9">
        <v>1</v>
      </c>
      <c r="U72" s="17">
        <f t="shared" si="2"/>
        <v>487.62</v>
      </c>
      <c r="V72" s="33"/>
      <c r="W72" s="57">
        <v>9</v>
      </c>
      <c r="X72" s="86"/>
      <c r="Y72" s="33"/>
      <c r="Z72" s="36"/>
      <c r="AA72" s="36"/>
      <c r="AD72" s="33"/>
      <c r="AG72" s="3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4"/>
      <c r="AV72" s="33"/>
      <c r="AW72" s="33"/>
      <c r="AX72" s="33"/>
      <c r="AZ72" s="141"/>
      <c r="BE72" s="168"/>
      <c r="BF72" s="168"/>
      <c r="BG72" s="168"/>
      <c r="BH72" s="168"/>
      <c r="BI72" s="168"/>
      <c r="BJ72" s="168"/>
      <c r="BK72" s="168"/>
      <c r="BL72" s="168"/>
      <c r="BM72" s="168"/>
      <c r="DK72" s="168"/>
      <c r="DL72" s="168"/>
      <c r="DM72" s="168"/>
      <c r="DN72" s="168"/>
      <c r="DO72" s="168"/>
      <c r="DP72" s="168"/>
      <c r="DQ72" s="168"/>
      <c r="DR72" s="168"/>
      <c r="DS72" s="168"/>
      <c r="DT72" s="168"/>
      <c r="DU72" s="168"/>
      <c r="DV72" s="168"/>
      <c r="DW72" s="168"/>
      <c r="DX72" s="168"/>
      <c r="DY72" s="168"/>
      <c r="DZ72" s="168"/>
      <c r="EA72" s="168"/>
      <c r="EB72" s="168"/>
      <c r="EC72" s="168"/>
      <c r="ED72" s="168"/>
      <c r="EE72" s="168"/>
      <c r="EF72" s="168"/>
      <c r="EG72" s="168"/>
      <c r="EH72" s="168"/>
      <c r="EI72" s="168"/>
      <c r="EJ72" s="168"/>
      <c r="EK72" s="168"/>
      <c r="EL72" s="168"/>
      <c r="EM72" s="168"/>
      <c r="EN72" s="168"/>
      <c r="EO72" s="168"/>
      <c r="EP72" s="168"/>
      <c r="EQ72" s="168"/>
      <c r="ER72" s="168"/>
      <c r="ES72" s="168"/>
      <c r="ET72" s="168"/>
      <c r="EU72" s="168"/>
      <c r="EV72" s="168"/>
      <c r="EW72" s="168"/>
      <c r="EX72" s="168"/>
      <c r="EY72" s="168"/>
      <c r="EZ72" s="168"/>
      <c r="FA72" s="168"/>
      <c r="FB72" s="168"/>
      <c r="FC72" s="168"/>
      <c r="FD72" s="168"/>
    </row>
    <row r="73" spans="1:160" s="5" customFormat="1" ht="24.9" customHeight="1" x14ac:dyDescent="0.3">
      <c r="A73" s="263"/>
      <c r="B73" s="263"/>
      <c r="C73" s="265"/>
      <c r="D73" s="481"/>
      <c r="E73" s="482"/>
      <c r="F73" s="482"/>
      <c r="G73" s="482"/>
      <c r="H73" s="482"/>
      <c r="I73" s="482"/>
      <c r="J73" s="482"/>
      <c r="K73" s="482"/>
      <c r="L73" s="482"/>
      <c r="M73" s="483"/>
      <c r="N73" s="16">
        <v>14001367</v>
      </c>
      <c r="O73" s="412" t="s">
        <v>443</v>
      </c>
      <c r="P73" s="413"/>
      <c r="Q73" s="8">
        <v>90</v>
      </c>
      <c r="R73" s="8">
        <v>10</v>
      </c>
      <c r="S73" s="8">
        <v>1.04</v>
      </c>
      <c r="T73" s="9">
        <v>1</v>
      </c>
      <c r="U73" s="17">
        <f t="shared" si="2"/>
        <v>936</v>
      </c>
      <c r="V73" s="33"/>
      <c r="W73" s="57">
        <v>10</v>
      </c>
      <c r="X73" s="86"/>
      <c r="Y73" s="33"/>
      <c r="Z73" s="36"/>
      <c r="AA73" s="36"/>
      <c r="AD73" s="33"/>
      <c r="AG73" s="3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4"/>
      <c r="AV73" s="33"/>
      <c r="AW73" s="33"/>
      <c r="AX73" s="33"/>
      <c r="AZ73" s="141"/>
      <c r="BE73" s="168"/>
      <c r="BF73" s="168"/>
      <c r="BG73" s="168"/>
      <c r="BH73" s="168"/>
      <c r="BI73" s="168"/>
      <c r="BJ73" s="168"/>
      <c r="BK73" s="168"/>
      <c r="BL73" s="168"/>
      <c r="BM73" s="168"/>
      <c r="DK73" s="168"/>
      <c r="DL73" s="168"/>
      <c r="DM73" s="168"/>
      <c r="DN73" s="168"/>
      <c r="DO73" s="168"/>
      <c r="DP73" s="168"/>
      <c r="DQ73" s="168"/>
      <c r="DR73" s="168"/>
      <c r="DS73" s="168"/>
      <c r="DT73" s="168"/>
      <c r="DU73" s="168"/>
      <c r="DV73" s="168"/>
      <c r="DW73" s="168"/>
      <c r="DX73" s="168"/>
      <c r="DY73" s="168"/>
      <c r="DZ73" s="168"/>
      <c r="EA73" s="168"/>
      <c r="EB73" s="168"/>
      <c r="EC73" s="168"/>
      <c r="ED73" s="168"/>
      <c r="EE73" s="168"/>
      <c r="EF73" s="168"/>
      <c r="EG73" s="168"/>
      <c r="EH73" s="168"/>
      <c r="EI73" s="168"/>
      <c r="EJ73" s="168"/>
      <c r="EK73" s="168"/>
      <c r="EL73" s="168"/>
      <c r="EM73" s="168"/>
      <c r="EN73" s="168"/>
      <c r="EO73" s="168"/>
      <c r="EP73" s="168"/>
      <c r="EQ73" s="168"/>
      <c r="ER73" s="168"/>
      <c r="ES73" s="168"/>
      <c r="ET73" s="168"/>
      <c r="EU73" s="168"/>
      <c r="EV73" s="168"/>
      <c r="EW73" s="168"/>
      <c r="EX73" s="168"/>
      <c r="EY73" s="168"/>
      <c r="EZ73" s="168"/>
      <c r="FA73" s="168"/>
      <c r="FB73" s="168"/>
      <c r="FC73" s="168"/>
      <c r="FD73" s="168"/>
    </row>
    <row r="74" spans="1:160" s="5" customFormat="1" ht="24.9" customHeight="1" x14ac:dyDescent="0.3">
      <c r="A74" s="263"/>
      <c r="B74" s="263"/>
      <c r="C74" s="265"/>
      <c r="D74" s="481"/>
      <c r="E74" s="482"/>
      <c r="F74" s="482"/>
      <c r="G74" s="482"/>
      <c r="H74" s="482"/>
      <c r="I74" s="482"/>
      <c r="J74" s="482"/>
      <c r="K74" s="482"/>
      <c r="L74" s="482"/>
      <c r="M74" s="483"/>
      <c r="N74" s="16">
        <v>14000126</v>
      </c>
      <c r="O74" s="412" t="s">
        <v>443</v>
      </c>
      <c r="P74" s="413"/>
      <c r="Q74" s="8">
        <v>96</v>
      </c>
      <c r="R74" s="8">
        <v>10.7</v>
      </c>
      <c r="S74" s="8">
        <v>0.97</v>
      </c>
      <c r="T74" s="9">
        <v>1</v>
      </c>
      <c r="U74" s="17">
        <f t="shared" si="2"/>
        <v>996.38399999999979</v>
      </c>
      <c r="V74" s="33"/>
      <c r="W74" s="57">
        <v>11</v>
      </c>
      <c r="X74" s="86"/>
      <c r="Y74" s="33"/>
      <c r="Z74" s="36"/>
      <c r="AA74" s="36"/>
      <c r="AD74" s="33"/>
      <c r="AG74" s="3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4"/>
      <c r="AV74" s="33"/>
      <c r="AW74" s="33"/>
      <c r="AX74" s="33"/>
      <c r="AZ74" s="141"/>
      <c r="BE74" s="168"/>
      <c r="BF74" s="168"/>
      <c r="BG74" s="168"/>
      <c r="BH74" s="168"/>
      <c r="BI74" s="168"/>
      <c r="BJ74" s="168"/>
      <c r="BK74" s="168"/>
      <c r="BL74" s="168"/>
      <c r="BM74" s="168"/>
      <c r="DK74" s="168"/>
      <c r="DL74" s="168"/>
      <c r="DM74" s="168"/>
      <c r="DN74" s="168"/>
      <c r="DO74" s="168"/>
      <c r="DP74" s="168"/>
      <c r="DQ74" s="168"/>
      <c r="DR74" s="168"/>
      <c r="DS74" s="168"/>
      <c r="DT74" s="168"/>
      <c r="DU74" s="168"/>
      <c r="DV74" s="168"/>
      <c r="DW74" s="168"/>
      <c r="DX74" s="168"/>
      <c r="DY74" s="168"/>
      <c r="DZ74" s="168"/>
      <c r="EA74" s="168"/>
      <c r="EB74" s="168"/>
      <c r="EC74" s="168"/>
      <c r="ED74" s="168"/>
      <c r="EE74" s="168"/>
      <c r="EF74" s="168"/>
      <c r="EG74" s="168"/>
      <c r="EH74" s="168"/>
      <c r="EI74" s="168"/>
      <c r="EJ74" s="168"/>
      <c r="EK74" s="168"/>
      <c r="EL74" s="168"/>
      <c r="EM74" s="168"/>
      <c r="EN74" s="168"/>
      <c r="EO74" s="168"/>
      <c r="EP74" s="168"/>
      <c r="EQ74" s="168"/>
      <c r="ER74" s="168"/>
      <c r="ES74" s="168"/>
      <c r="ET74" s="168"/>
      <c r="EU74" s="168"/>
      <c r="EV74" s="168"/>
      <c r="EW74" s="168"/>
      <c r="EX74" s="168"/>
      <c r="EY74" s="168"/>
      <c r="EZ74" s="168"/>
      <c r="FA74" s="168"/>
      <c r="FB74" s="168"/>
      <c r="FC74" s="168"/>
      <c r="FD74" s="168"/>
    </row>
    <row r="75" spans="1:160" s="5" customFormat="1" ht="24.9" customHeight="1" x14ac:dyDescent="0.3">
      <c r="A75" s="263"/>
      <c r="B75" s="263"/>
      <c r="C75" s="265"/>
      <c r="D75" s="481"/>
      <c r="E75" s="482"/>
      <c r="F75" s="482"/>
      <c r="G75" s="482"/>
      <c r="H75" s="482"/>
      <c r="I75" s="482"/>
      <c r="J75" s="482"/>
      <c r="K75" s="482"/>
      <c r="L75" s="482"/>
      <c r="M75" s="483"/>
      <c r="N75" s="16"/>
      <c r="O75" s="412"/>
      <c r="P75" s="413"/>
      <c r="Q75" s="8"/>
      <c r="R75" s="8"/>
      <c r="S75" s="8"/>
      <c r="T75" s="9"/>
      <c r="U75" s="17"/>
      <c r="V75" s="33"/>
      <c r="W75" s="57"/>
      <c r="X75" s="86"/>
      <c r="Y75" s="33"/>
      <c r="Z75" s="36"/>
      <c r="AA75" s="36"/>
      <c r="AD75" s="33"/>
      <c r="AG75" s="3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4"/>
      <c r="AV75" s="33"/>
      <c r="AW75" s="33"/>
      <c r="AX75" s="33"/>
      <c r="AZ75" s="141"/>
      <c r="BE75" s="168"/>
      <c r="BF75" s="168"/>
      <c r="BG75" s="168"/>
      <c r="BH75" s="168"/>
      <c r="BI75" s="168"/>
      <c r="BJ75" s="168"/>
      <c r="BK75" s="168"/>
      <c r="BL75" s="168"/>
      <c r="BM75" s="168"/>
      <c r="DK75" s="168"/>
      <c r="DL75" s="168"/>
      <c r="DM75" s="168"/>
      <c r="DN75" s="168"/>
      <c r="DO75" s="168"/>
      <c r="DP75" s="168"/>
      <c r="DQ75" s="168"/>
      <c r="DR75" s="168"/>
      <c r="DS75" s="168"/>
      <c r="DT75" s="168"/>
      <c r="DU75" s="168"/>
      <c r="DV75" s="168"/>
      <c r="DW75" s="168"/>
      <c r="DX75" s="168"/>
      <c r="DY75" s="168"/>
      <c r="DZ75" s="168"/>
      <c r="EA75" s="168"/>
      <c r="EB75" s="168"/>
      <c r="EC75" s="168"/>
      <c r="ED75" s="168"/>
      <c r="EE75" s="168"/>
      <c r="EF75" s="168"/>
      <c r="EG75" s="168"/>
      <c r="EH75" s="168"/>
      <c r="EI75" s="168"/>
      <c r="EJ75" s="168"/>
      <c r="EK75" s="168"/>
      <c r="EL75" s="168"/>
      <c r="EM75" s="168"/>
      <c r="EN75" s="168"/>
      <c r="EO75" s="168"/>
      <c r="EP75" s="168"/>
      <c r="EQ75" s="168"/>
      <c r="ER75" s="168"/>
      <c r="ES75" s="168"/>
      <c r="ET75" s="168"/>
      <c r="EU75" s="168"/>
      <c r="EV75" s="168"/>
      <c r="EW75" s="168"/>
      <c r="EX75" s="168"/>
      <c r="EY75" s="168"/>
      <c r="EZ75" s="168"/>
      <c r="FA75" s="168"/>
      <c r="FB75" s="168"/>
      <c r="FC75" s="168"/>
      <c r="FD75" s="168"/>
    </row>
    <row r="76" spans="1:160" s="5" customFormat="1" ht="24.9" customHeight="1" x14ac:dyDescent="0.3">
      <c r="A76" s="263"/>
      <c r="B76" s="263"/>
      <c r="C76" s="265"/>
      <c r="D76" s="481"/>
      <c r="E76" s="482"/>
      <c r="F76" s="482"/>
      <c r="G76" s="482"/>
      <c r="H76" s="482"/>
      <c r="I76" s="482"/>
      <c r="J76" s="482"/>
      <c r="K76" s="482"/>
      <c r="L76" s="482"/>
      <c r="M76" s="483"/>
      <c r="N76" s="16"/>
      <c r="O76" s="412"/>
      <c r="P76" s="413"/>
      <c r="Q76" s="8"/>
      <c r="R76" s="8"/>
      <c r="S76" s="8"/>
      <c r="T76" s="9"/>
      <c r="U76" s="17"/>
      <c r="V76" s="33"/>
      <c r="W76" s="57"/>
      <c r="X76" s="86"/>
      <c r="Y76" s="33"/>
      <c r="Z76" s="36"/>
      <c r="AA76" s="36"/>
      <c r="AD76" s="33"/>
      <c r="AG76" s="3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4"/>
      <c r="AV76" s="33"/>
      <c r="AW76" s="33"/>
      <c r="AX76" s="33"/>
      <c r="AZ76" s="141"/>
      <c r="BE76" s="168"/>
      <c r="BF76" s="168"/>
      <c r="BG76" s="168"/>
      <c r="BH76" s="168"/>
      <c r="BI76" s="168"/>
      <c r="BJ76" s="168"/>
      <c r="BK76" s="168"/>
      <c r="BL76" s="168"/>
      <c r="BM76" s="168"/>
      <c r="DK76" s="168"/>
      <c r="DL76" s="168"/>
      <c r="DM76" s="168"/>
      <c r="DN76" s="168"/>
      <c r="DO76" s="168"/>
      <c r="DP76" s="168"/>
      <c r="DQ76" s="168"/>
      <c r="DR76" s="168"/>
      <c r="DS76" s="168"/>
      <c r="DT76" s="168"/>
      <c r="DU76" s="168"/>
      <c r="DV76" s="168"/>
      <c r="DW76" s="168"/>
      <c r="DX76" s="168"/>
      <c r="DY76" s="168"/>
      <c r="DZ76" s="168"/>
      <c r="EA76" s="168"/>
      <c r="EB76" s="168"/>
      <c r="EC76" s="168"/>
      <c r="ED76" s="168"/>
      <c r="EE76" s="168"/>
      <c r="EF76" s="168"/>
      <c r="EG76" s="168"/>
      <c r="EH76" s="168"/>
      <c r="EI76" s="168"/>
      <c r="EJ76" s="168"/>
      <c r="EK76" s="168"/>
      <c r="EL76" s="168"/>
      <c r="EM76" s="168"/>
      <c r="EN76" s="168"/>
      <c r="EO76" s="168"/>
      <c r="EP76" s="168"/>
      <c r="EQ76" s="168"/>
      <c r="ER76" s="168"/>
      <c r="ES76" s="168"/>
      <c r="ET76" s="168"/>
      <c r="EU76" s="168"/>
      <c r="EV76" s="168"/>
      <c r="EW76" s="168"/>
      <c r="EX76" s="168"/>
      <c r="EY76" s="168"/>
      <c r="EZ76" s="168"/>
      <c r="FA76" s="168"/>
      <c r="FB76" s="168"/>
      <c r="FC76" s="168"/>
      <c r="FD76" s="168"/>
    </row>
    <row r="77" spans="1:160" s="5" customFormat="1" ht="24.9" customHeight="1" x14ac:dyDescent="0.3">
      <c r="A77" s="263"/>
      <c r="B77" s="263"/>
      <c r="C77" s="265"/>
      <c r="D77" s="481"/>
      <c r="E77" s="482"/>
      <c r="F77" s="482"/>
      <c r="G77" s="482"/>
      <c r="H77" s="482"/>
      <c r="I77" s="482"/>
      <c r="J77" s="482"/>
      <c r="K77" s="482"/>
      <c r="L77" s="482"/>
      <c r="M77" s="483"/>
      <c r="N77" s="16">
        <v>14001506</v>
      </c>
      <c r="O77" s="412" t="s">
        <v>443</v>
      </c>
      <c r="P77" s="413"/>
      <c r="Q77" s="8">
        <v>66</v>
      </c>
      <c r="R77" s="8">
        <v>9</v>
      </c>
      <c r="S77" s="8">
        <v>0.95</v>
      </c>
      <c r="T77" s="9">
        <v>1</v>
      </c>
      <c r="U77" s="17">
        <f t="shared" si="2"/>
        <v>564.29999999999995</v>
      </c>
      <c r="V77" s="33"/>
      <c r="W77" s="57">
        <v>15</v>
      </c>
      <c r="X77" s="86"/>
      <c r="Y77" s="33"/>
      <c r="Z77" s="36"/>
      <c r="AA77" s="36"/>
      <c r="AD77" s="33"/>
      <c r="AG77" s="3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4"/>
      <c r="AV77" s="33"/>
      <c r="AW77" s="33"/>
      <c r="AX77" s="33"/>
      <c r="AZ77" s="141"/>
      <c r="BE77" s="168"/>
      <c r="BF77" s="168"/>
      <c r="BG77" s="168"/>
      <c r="BH77" s="168"/>
      <c r="BI77" s="168"/>
      <c r="BJ77" s="168"/>
      <c r="BK77" s="168"/>
      <c r="BL77" s="168"/>
      <c r="BM77" s="168"/>
      <c r="DK77" s="168"/>
      <c r="DL77" s="168"/>
      <c r="DM77" s="168"/>
      <c r="DN77" s="168"/>
      <c r="DO77" s="168"/>
      <c r="DP77" s="168"/>
      <c r="DQ77" s="168"/>
      <c r="DR77" s="168"/>
      <c r="DS77" s="168"/>
      <c r="DT77" s="168"/>
      <c r="DU77" s="168"/>
      <c r="DV77" s="168"/>
      <c r="DW77" s="168"/>
      <c r="DX77" s="168"/>
      <c r="DY77" s="168"/>
      <c r="DZ77" s="168"/>
      <c r="EA77" s="168"/>
      <c r="EB77" s="168"/>
      <c r="EC77" s="168"/>
      <c r="ED77" s="168"/>
      <c r="EE77" s="168"/>
      <c r="EF77" s="168"/>
      <c r="EG77" s="168"/>
      <c r="EH77" s="168"/>
      <c r="EI77" s="168"/>
      <c r="EJ77" s="168"/>
      <c r="EK77" s="168"/>
      <c r="EL77" s="168"/>
      <c r="EM77" s="168"/>
      <c r="EN77" s="168"/>
      <c r="EO77" s="168"/>
      <c r="EP77" s="168"/>
      <c r="EQ77" s="168"/>
      <c r="ER77" s="168"/>
      <c r="ES77" s="168"/>
      <c r="ET77" s="168"/>
      <c r="EU77" s="168"/>
      <c r="EV77" s="168"/>
      <c r="EW77" s="168"/>
      <c r="EX77" s="168"/>
      <c r="EY77" s="168"/>
      <c r="EZ77" s="168"/>
      <c r="FA77" s="168"/>
      <c r="FB77" s="168"/>
      <c r="FC77" s="168"/>
      <c r="FD77" s="168"/>
    </row>
    <row r="78" spans="1:160" s="5" customFormat="1" ht="24.9" customHeight="1" x14ac:dyDescent="0.3">
      <c r="A78" s="263"/>
      <c r="B78" s="263"/>
      <c r="C78" s="265"/>
      <c r="D78" s="481"/>
      <c r="E78" s="482"/>
      <c r="F78" s="482"/>
      <c r="G78" s="482"/>
      <c r="H78" s="482"/>
      <c r="I78" s="482"/>
      <c r="J78" s="482"/>
      <c r="K78" s="482"/>
      <c r="L78" s="482"/>
      <c r="M78" s="483"/>
      <c r="N78" s="16"/>
      <c r="O78" s="412"/>
      <c r="P78" s="413"/>
      <c r="Q78" s="8"/>
      <c r="R78" s="8"/>
      <c r="S78" s="8"/>
      <c r="T78" s="9"/>
      <c r="U78" s="17"/>
      <c r="V78" s="33"/>
      <c r="W78" s="57"/>
      <c r="X78" s="86"/>
      <c r="Y78" s="33"/>
      <c r="Z78" s="36"/>
      <c r="AA78" s="36"/>
      <c r="AD78" s="33"/>
      <c r="AG78" s="3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4"/>
      <c r="AV78" s="33"/>
      <c r="AW78" s="33"/>
      <c r="AX78" s="33"/>
      <c r="AZ78" s="141"/>
      <c r="BE78" s="168"/>
      <c r="BF78" s="168"/>
      <c r="BG78" s="168"/>
      <c r="BH78" s="168"/>
      <c r="BI78" s="168"/>
      <c r="BJ78" s="168"/>
      <c r="BK78" s="168"/>
      <c r="BL78" s="168"/>
      <c r="BM78" s="168"/>
      <c r="DK78" s="168"/>
      <c r="DL78" s="168"/>
      <c r="DM78" s="168"/>
      <c r="DN78" s="168"/>
      <c r="DO78" s="168"/>
      <c r="DP78" s="168"/>
      <c r="DQ78" s="168"/>
      <c r="DR78" s="168"/>
      <c r="DS78" s="168"/>
      <c r="DT78" s="168"/>
      <c r="DU78" s="168"/>
      <c r="DV78" s="168"/>
      <c r="DW78" s="168"/>
      <c r="DX78" s="168"/>
      <c r="DY78" s="168"/>
      <c r="DZ78" s="168"/>
      <c r="EA78" s="168"/>
      <c r="EB78" s="168"/>
      <c r="EC78" s="168"/>
      <c r="ED78" s="168"/>
      <c r="EE78" s="168"/>
      <c r="EF78" s="168"/>
      <c r="EG78" s="168"/>
      <c r="EH78" s="168"/>
      <c r="EI78" s="168"/>
      <c r="EJ78" s="168"/>
      <c r="EK78" s="168"/>
      <c r="EL78" s="168"/>
      <c r="EM78" s="168"/>
      <c r="EN78" s="168"/>
      <c r="EO78" s="168"/>
      <c r="EP78" s="168"/>
      <c r="EQ78" s="168"/>
      <c r="ER78" s="168"/>
      <c r="ES78" s="168"/>
      <c r="ET78" s="168"/>
      <c r="EU78" s="168"/>
      <c r="EV78" s="168"/>
      <c r="EW78" s="168"/>
      <c r="EX78" s="168"/>
      <c r="EY78" s="168"/>
      <c r="EZ78" s="168"/>
      <c r="FA78" s="168"/>
      <c r="FB78" s="168"/>
      <c r="FC78" s="168"/>
      <c r="FD78" s="168"/>
    </row>
    <row r="79" spans="1:160" s="5" customFormat="1" ht="24.9" customHeight="1" x14ac:dyDescent="0.3">
      <c r="A79" s="263"/>
      <c r="B79" s="263"/>
      <c r="C79" s="265"/>
      <c r="D79" s="481"/>
      <c r="E79" s="482"/>
      <c r="F79" s="482"/>
      <c r="G79" s="482"/>
      <c r="H79" s="482"/>
      <c r="I79" s="482"/>
      <c r="J79" s="482"/>
      <c r="K79" s="482"/>
      <c r="L79" s="482"/>
      <c r="M79" s="483"/>
      <c r="N79" s="16"/>
      <c r="O79" s="412"/>
      <c r="P79" s="413"/>
      <c r="Q79" s="8"/>
      <c r="R79" s="8"/>
      <c r="S79" s="8"/>
      <c r="T79" s="9"/>
      <c r="U79" s="17"/>
      <c r="V79" s="33"/>
      <c r="W79" s="57"/>
      <c r="X79" s="86"/>
      <c r="Y79" s="33"/>
      <c r="Z79" s="36"/>
      <c r="AA79" s="36"/>
      <c r="AD79" s="33"/>
      <c r="AG79" s="3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4"/>
      <c r="AV79" s="33"/>
      <c r="AW79" s="33"/>
      <c r="AX79" s="33"/>
      <c r="AZ79" s="141"/>
      <c r="BE79" s="168"/>
      <c r="BF79" s="168"/>
      <c r="BG79" s="168"/>
      <c r="BH79" s="168"/>
      <c r="BI79" s="168"/>
      <c r="BJ79" s="168"/>
      <c r="BK79" s="168"/>
      <c r="BL79" s="168"/>
      <c r="BM79" s="168"/>
      <c r="DK79" s="168"/>
      <c r="DL79" s="168"/>
      <c r="DM79" s="168"/>
      <c r="DN79" s="168"/>
      <c r="DO79" s="168"/>
      <c r="DP79" s="168"/>
      <c r="DQ79" s="168"/>
      <c r="DR79" s="168"/>
      <c r="DS79" s="168"/>
      <c r="DT79" s="168"/>
      <c r="DU79" s="168"/>
      <c r="DV79" s="168"/>
      <c r="DW79" s="168"/>
      <c r="DX79" s="168"/>
      <c r="DY79" s="168"/>
      <c r="DZ79" s="168"/>
      <c r="EA79" s="168"/>
      <c r="EB79" s="168"/>
      <c r="EC79" s="168"/>
      <c r="ED79" s="168"/>
      <c r="EE79" s="168"/>
      <c r="EF79" s="168"/>
      <c r="EG79" s="168"/>
      <c r="EH79" s="168"/>
      <c r="EI79" s="168"/>
      <c r="EJ79" s="168"/>
      <c r="EK79" s="168"/>
      <c r="EL79" s="168"/>
      <c r="EM79" s="168"/>
      <c r="EN79" s="168"/>
      <c r="EO79" s="168"/>
      <c r="EP79" s="168"/>
      <c r="EQ79" s="168"/>
      <c r="ER79" s="168"/>
      <c r="ES79" s="168"/>
      <c r="ET79" s="168"/>
      <c r="EU79" s="168"/>
      <c r="EV79" s="168"/>
      <c r="EW79" s="168"/>
      <c r="EX79" s="168"/>
      <c r="EY79" s="168"/>
      <c r="EZ79" s="168"/>
      <c r="FA79" s="168"/>
      <c r="FB79" s="168"/>
      <c r="FC79" s="168"/>
      <c r="FD79" s="168"/>
    </row>
    <row r="80" spans="1:160" s="5" customFormat="1" ht="24.9" customHeight="1" x14ac:dyDescent="0.3">
      <c r="A80" s="263"/>
      <c r="B80" s="263"/>
      <c r="C80" s="265"/>
      <c r="D80" s="481"/>
      <c r="E80" s="482"/>
      <c r="F80" s="482"/>
      <c r="G80" s="482"/>
      <c r="H80" s="482"/>
      <c r="I80" s="482"/>
      <c r="J80" s="482"/>
      <c r="K80" s="482"/>
      <c r="L80" s="482"/>
      <c r="M80" s="483"/>
      <c r="N80" s="16">
        <v>14001619</v>
      </c>
      <c r="O80" s="412" t="s">
        <v>443</v>
      </c>
      <c r="P80" s="413"/>
      <c r="Q80" s="8">
        <v>57</v>
      </c>
      <c r="R80" s="8">
        <v>6</v>
      </c>
      <c r="S80" s="8">
        <v>0.95</v>
      </c>
      <c r="T80" s="9">
        <v>1</v>
      </c>
      <c r="U80" s="17">
        <f t="shared" si="2"/>
        <v>324.89999999999998</v>
      </c>
      <c r="V80" s="33"/>
      <c r="W80" s="57">
        <v>18</v>
      </c>
      <c r="X80" s="86"/>
      <c r="Y80" s="33"/>
      <c r="Z80" s="36"/>
      <c r="AA80" s="36"/>
      <c r="AD80" s="33"/>
      <c r="AG80" s="3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4"/>
      <c r="AV80" s="33"/>
      <c r="AW80" s="33"/>
      <c r="AX80" s="33"/>
      <c r="AZ80" s="141"/>
      <c r="BE80" s="168"/>
      <c r="BF80" s="168"/>
      <c r="BG80" s="168"/>
      <c r="BH80" s="168"/>
      <c r="BI80" s="168"/>
      <c r="BJ80" s="168"/>
      <c r="BK80" s="168"/>
      <c r="BL80" s="168"/>
      <c r="BM80" s="168"/>
      <c r="DK80" s="168"/>
      <c r="DL80" s="168"/>
      <c r="DM80" s="168"/>
      <c r="DN80" s="168"/>
      <c r="DO80" s="168"/>
      <c r="DP80" s="168"/>
      <c r="DQ80" s="168"/>
      <c r="DR80" s="168"/>
      <c r="DS80" s="168"/>
      <c r="DT80" s="168"/>
      <c r="DU80" s="168"/>
      <c r="DV80" s="168"/>
      <c r="DW80" s="168"/>
      <c r="DX80" s="168"/>
      <c r="DY80" s="168"/>
      <c r="DZ80" s="168"/>
      <c r="EA80" s="168"/>
      <c r="EB80" s="168"/>
      <c r="EC80" s="168"/>
      <c r="ED80" s="168"/>
      <c r="EE80" s="168"/>
      <c r="EF80" s="168"/>
      <c r="EG80" s="168"/>
      <c r="EH80" s="168"/>
      <c r="EI80" s="168"/>
      <c r="EJ80" s="168"/>
      <c r="EK80" s="168"/>
      <c r="EL80" s="168"/>
      <c r="EM80" s="168"/>
      <c r="EN80" s="168"/>
      <c r="EO80" s="168"/>
      <c r="EP80" s="168"/>
      <c r="EQ80" s="168"/>
      <c r="ER80" s="168"/>
      <c r="ES80" s="168"/>
      <c r="ET80" s="168"/>
      <c r="EU80" s="168"/>
      <c r="EV80" s="168"/>
      <c r="EW80" s="168"/>
      <c r="EX80" s="168"/>
      <c r="EY80" s="168"/>
      <c r="EZ80" s="168"/>
      <c r="FA80" s="168"/>
      <c r="FB80" s="168"/>
      <c r="FC80" s="168"/>
      <c r="FD80" s="168"/>
    </row>
    <row r="81" spans="1:160" s="5" customFormat="1" ht="24.9" customHeight="1" x14ac:dyDescent="0.3">
      <c r="A81" s="263"/>
      <c r="B81" s="263"/>
      <c r="C81" s="265"/>
      <c r="D81" s="481"/>
      <c r="E81" s="482"/>
      <c r="F81" s="482"/>
      <c r="G81" s="482"/>
      <c r="H81" s="482"/>
      <c r="I81" s="482"/>
      <c r="J81" s="482"/>
      <c r="K81" s="482"/>
      <c r="L81" s="482"/>
      <c r="M81" s="483"/>
      <c r="N81" s="16">
        <v>14001616</v>
      </c>
      <c r="O81" s="412" t="s">
        <v>443</v>
      </c>
      <c r="P81" s="413"/>
      <c r="Q81" s="8">
        <v>52</v>
      </c>
      <c r="R81" s="8">
        <v>6</v>
      </c>
      <c r="S81" s="8">
        <v>0.95</v>
      </c>
      <c r="T81" s="9">
        <v>1</v>
      </c>
      <c r="U81" s="17">
        <f t="shared" si="2"/>
        <v>296.39999999999998</v>
      </c>
      <c r="V81" s="33"/>
      <c r="W81" s="57">
        <v>19</v>
      </c>
      <c r="X81" s="86"/>
      <c r="Y81" s="33"/>
      <c r="Z81" s="36"/>
      <c r="AA81" s="36"/>
      <c r="AD81" s="33"/>
      <c r="AG81" s="3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4"/>
      <c r="AV81" s="33"/>
      <c r="AW81" s="33"/>
      <c r="AX81" s="33"/>
      <c r="AZ81" s="141"/>
      <c r="BE81" s="168"/>
      <c r="BF81" s="168"/>
      <c r="BG81" s="168"/>
      <c r="BH81" s="168"/>
      <c r="BI81" s="168"/>
      <c r="BJ81" s="168"/>
      <c r="BK81" s="168"/>
      <c r="BL81" s="168"/>
      <c r="BM81" s="168"/>
      <c r="DK81" s="168"/>
      <c r="DL81" s="168"/>
      <c r="DM81" s="168"/>
      <c r="DN81" s="168"/>
      <c r="DO81" s="168"/>
      <c r="DP81" s="168"/>
      <c r="DQ81" s="168"/>
      <c r="DR81" s="168"/>
      <c r="DS81" s="168"/>
      <c r="DT81" s="168"/>
      <c r="DU81" s="168"/>
      <c r="DV81" s="168"/>
      <c r="DW81" s="168"/>
      <c r="DX81" s="168"/>
      <c r="DY81" s="168"/>
      <c r="DZ81" s="168"/>
      <c r="EA81" s="168"/>
      <c r="EB81" s="168"/>
      <c r="EC81" s="168"/>
      <c r="ED81" s="168"/>
      <c r="EE81" s="168"/>
      <c r="EF81" s="168"/>
      <c r="EG81" s="168"/>
      <c r="EH81" s="168"/>
      <c r="EI81" s="168"/>
      <c r="EJ81" s="168"/>
      <c r="EK81" s="168"/>
      <c r="EL81" s="168"/>
      <c r="EM81" s="168"/>
      <c r="EN81" s="168"/>
      <c r="EO81" s="168"/>
      <c r="EP81" s="168"/>
      <c r="EQ81" s="168"/>
      <c r="ER81" s="168"/>
      <c r="ES81" s="168"/>
      <c r="ET81" s="168"/>
      <c r="EU81" s="168"/>
      <c r="EV81" s="168"/>
      <c r="EW81" s="168"/>
      <c r="EX81" s="168"/>
      <c r="EY81" s="168"/>
      <c r="EZ81" s="168"/>
      <c r="FA81" s="168"/>
      <c r="FB81" s="168"/>
      <c r="FC81" s="168"/>
      <c r="FD81" s="168"/>
    </row>
    <row r="82" spans="1:160" s="5" customFormat="1" ht="24.9" customHeight="1" x14ac:dyDescent="0.3">
      <c r="A82" s="263"/>
      <c r="B82" s="263"/>
      <c r="C82" s="265"/>
      <c r="D82" s="481"/>
      <c r="E82" s="482"/>
      <c r="F82" s="482"/>
      <c r="G82" s="482"/>
      <c r="H82" s="482"/>
      <c r="I82" s="482"/>
      <c r="J82" s="482"/>
      <c r="K82" s="482"/>
      <c r="L82" s="482"/>
      <c r="M82" s="483"/>
      <c r="N82" s="16">
        <v>14001545</v>
      </c>
      <c r="O82" s="412" t="s">
        <v>443</v>
      </c>
      <c r="P82" s="413"/>
      <c r="Q82" s="8">
        <v>57</v>
      </c>
      <c r="R82" s="8">
        <v>7</v>
      </c>
      <c r="S82" s="8">
        <v>1.1499999999999999</v>
      </c>
      <c r="T82" s="9">
        <v>1</v>
      </c>
      <c r="U82" s="17">
        <f t="shared" si="2"/>
        <v>458.84999999999997</v>
      </c>
      <c r="V82" s="33"/>
      <c r="W82" s="57">
        <v>7</v>
      </c>
      <c r="X82" s="86"/>
      <c r="Y82" s="33"/>
      <c r="Z82" s="36"/>
      <c r="AA82" s="36"/>
      <c r="AD82" s="33"/>
      <c r="AG82" s="3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4"/>
      <c r="AV82" s="33"/>
      <c r="AW82" s="33"/>
      <c r="AX82" s="33"/>
      <c r="AZ82" s="141"/>
      <c r="BE82" s="168"/>
      <c r="BF82" s="168"/>
      <c r="BG82" s="168"/>
      <c r="BH82" s="168"/>
      <c r="BI82" s="168"/>
      <c r="BJ82" s="168"/>
      <c r="BK82" s="168"/>
      <c r="BL82" s="168"/>
      <c r="BM82" s="168"/>
      <c r="DK82" s="168"/>
      <c r="DL82" s="168"/>
      <c r="DM82" s="168"/>
      <c r="DN82" s="168"/>
      <c r="DO82" s="168"/>
      <c r="DP82" s="168"/>
      <c r="DQ82" s="168"/>
      <c r="DR82" s="168"/>
      <c r="DS82" s="168"/>
      <c r="DT82" s="168"/>
      <c r="DU82" s="168"/>
      <c r="DV82" s="168"/>
      <c r="DW82" s="168"/>
      <c r="DX82" s="168"/>
      <c r="DY82" s="168"/>
      <c r="DZ82" s="168"/>
      <c r="EA82" s="168"/>
      <c r="EB82" s="168"/>
      <c r="EC82" s="168"/>
      <c r="ED82" s="168"/>
      <c r="EE82" s="168"/>
      <c r="EF82" s="168"/>
      <c r="EG82" s="168"/>
      <c r="EH82" s="168"/>
      <c r="EI82" s="168"/>
      <c r="EJ82" s="168"/>
      <c r="EK82" s="168"/>
      <c r="EL82" s="168"/>
      <c r="EM82" s="168"/>
      <c r="EN82" s="168"/>
      <c r="EO82" s="168"/>
      <c r="EP82" s="168"/>
      <c r="EQ82" s="168"/>
      <c r="ER82" s="168"/>
      <c r="ES82" s="168"/>
      <c r="ET82" s="168"/>
      <c r="EU82" s="168"/>
      <c r="EV82" s="168"/>
      <c r="EW82" s="168"/>
      <c r="EX82" s="168"/>
      <c r="EY82" s="168"/>
      <c r="EZ82" s="168"/>
      <c r="FA82" s="168"/>
      <c r="FB82" s="168"/>
      <c r="FC82" s="168"/>
      <c r="FD82" s="168"/>
    </row>
    <row r="83" spans="1:160" s="5" customFormat="1" ht="24.9" customHeight="1" x14ac:dyDescent="0.3">
      <c r="A83" s="263"/>
      <c r="B83" s="263"/>
      <c r="C83" s="265"/>
      <c r="D83" s="481"/>
      <c r="E83" s="482"/>
      <c r="F83" s="482"/>
      <c r="G83" s="482"/>
      <c r="H83" s="482"/>
      <c r="I83" s="482"/>
      <c r="J83" s="482"/>
      <c r="K83" s="482"/>
      <c r="L83" s="482"/>
      <c r="M83" s="483"/>
      <c r="N83" s="16">
        <v>14001517</v>
      </c>
      <c r="O83" s="412" t="s">
        <v>443</v>
      </c>
      <c r="P83" s="413"/>
      <c r="Q83" s="8">
        <v>54</v>
      </c>
      <c r="R83" s="8">
        <v>7</v>
      </c>
      <c r="S83" s="8">
        <v>1.1499999999999999</v>
      </c>
      <c r="T83" s="9">
        <v>1</v>
      </c>
      <c r="U83" s="17">
        <f t="shared" si="2"/>
        <v>434.7</v>
      </c>
      <c r="V83" s="33"/>
      <c r="W83" s="57">
        <v>8</v>
      </c>
      <c r="X83" s="86"/>
      <c r="Y83" s="33"/>
      <c r="Z83" s="36"/>
      <c r="AA83" s="36"/>
      <c r="AD83" s="33"/>
      <c r="AG83" s="3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4"/>
      <c r="AV83" s="33"/>
      <c r="AW83" s="33"/>
      <c r="AX83" s="33"/>
      <c r="AZ83" s="141"/>
      <c r="BE83" s="168"/>
      <c r="BF83" s="168"/>
      <c r="BG83" s="168"/>
      <c r="BH83" s="168"/>
      <c r="BI83" s="168"/>
      <c r="BJ83" s="168"/>
      <c r="BK83" s="168"/>
      <c r="BL83" s="168"/>
      <c r="BM83" s="168"/>
      <c r="DK83" s="168"/>
      <c r="DL83" s="168"/>
      <c r="DM83" s="168"/>
      <c r="DN83" s="168"/>
      <c r="DO83" s="168"/>
      <c r="DP83" s="168"/>
      <c r="DQ83" s="168"/>
      <c r="DR83" s="168"/>
      <c r="DS83" s="168"/>
      <c r="DT83" s="168"/>
      <c r="DU83" s="168"/>
      <c r="DV83" s="168"/>
      <c r="DW83" s="168"/>
      <c r="DX83" s="168"/>
      <c r="DY83" s="168"/>
      <c r="DZ83" s="168"/>
      <c r="EA83" s="168"/>
      <c r="EB83" s="168"/>
      <c r="EC83" s="168"/>
      <c r="ED83" s="168"/>
      <c r="EE83" s="168"/>
      <c r="EF83" s="168"/>
      <c r="EG83" s="168"/>
      <c r="EH83" s="168"/>
      <c r="EI83" s="168"/>
      <c r="EJ83" s="168"/>
      <c r="EK83" s="168"/>
      <c r="EL83" s="168"/>
      <c r="EM83" s="168"/>
      <c r="EN83" s="168"/>
      <c r="EO83" s="168"/>
      <c r="EP83" s="168"/>
      <c r="EQ83" s="168"/>
      <c r="ER83" s="168"/>
      <c r="ES83" s="168"/>
      <c r="ET83" s="168"/>
      <c r="EU83" s="168"/>
      <c r="EV83" s="168"/>
      <c r="EW83" s="168"/>
      <c r="EX83" s="168"/>
      <c r="EY83" s="168"/>
      <c r="EZ83" s="168"/>
      <c r="FA83" s="168"/>
      <c r="FB83" s="168"/>
      <c r="FC83" s="168"/>
      <c r="FD83" s="168"/>
    </row>
    <row r="84" spans="1:160" s="5" customFormat="1" ht="24.9" customHeight="1" x14ac:dyDescent="0.3">
      <c r="A84" s="263"/>
      <c r="B84" s="263"/>
      <c r="C84" s="265"/>
      <c r="D84" s="481"/>
      <c r="E84" s="482"/>
      <c r="F84" s="482"/>
      <c r="G84" s="482"/>
      <c r="H84" s="482"/>
      <c r="I84" s="482"/>
      <c r="J84" s="482"/>
      <c r="K84" s="482"/>
      <c r="L84" s="482"/>
      <c r="M84" s="483"/>
      <c r="N84" s="16"/>
      <c r="O84" s="412"/>
      <c r="P84" s="413"/>
      <c r="Q84" s="8"/>
      <c r="R84" s="8"/>
      <c r="S84" s="8"/>
      <c r="T84" s="9"/>
      <c r="U84" s="17"/>
      <c r="V84" s="33"/>
      <c r="W84" s="57"/>
      <c r="X84" s="86"/>
      <c r="Y84" s="33"/>
      <c r="Z84" s="36"/>
      <c r="AA84" s="36"/>
      <c r="AD84" s="33"/>
      <c r="AG84" s="3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4"/>
      <c r="AV84" s="33"/>
      <c r="AW84" s="33"/>
      <c r="AX84" s="33"/>
      <c r="AZ84" s="141"/>
      <c r="BE84" s="168"/>
      <c r="BF84" s="168"/>
      <c r="BG84" s="168"/>
      <c r="BH84" s="168"/>
      <c r="BI84" s="168"/>
      <c r="BJ84" s="168"/>
      <c r="BK84" s="168"/>
      <c r="BL84" s="168"/>
      <c r="BM84" s="168"/>
      <c r="DK84" s="168"/>
      <c r="DL84" s="168"/>
      <c r="DM84" s="168"/>
      <c r="DN84" s="168"/>
      <c r="DO84" s="168"/>
      <c r="DP84" s="168"/>
      <c r="DQ84" s="168"/>
      <c r="DR84" s="168"/>
      <c r="DS84" s="168"/>
      <c r="DT84" s="168"/>
      <c r="DU84" s="168"/>
      <c r="DV84" s="168"/>
      <c r="DW84" s="168"/>
      <c r="DX84" s="168"/>
      <c r="DY84" s="168"/>
      <c r="DZ84" s="168"/>
      <c r="EA84" s="168"/>
      <c r="EB84" s="168"/>
      <c r="EC84" s="168"/>
      <c r="ED84" s="168"/>
      <c r="EE84" s="168"/>
      <c r="EF84" s="168"/>
      <c r="EG84" s="168"/>
      <c r="EH84" s="168"/>
      <c r="EI84" s="168"/>
      <c r="EJ84" s="168"/>
      <c r="EK84" s="168"/>
      <c r="EL84" s="168"/>
      <c r="EM84" s="168"/>
      <c r="EN84" s="168"/>
      <c r="EO84" s="168"/>
      <c r="EP84" s="168"/>
      <c r="EQ84" s="168"/>
      <c r="ER84" s="168"/>
      <c r="ES84" s="168"/>
      <c r="ET84" s="168"/>
      <c r="EU84" s="168"/>
      <c r="EV84" s="168"/>
      <c r="EW84" s="168"/>
      <c r="EX84" s="168"/>
      <c r="EY84" s="168"/>
      <c r="EZ84" s="168"/>
      <c r="FA84" s="168"/>
      <c r="FB84" s="168"/>
      <c r="FC84" s="168"/>
      <c r="FD84" s="168"/>
    </row>
    <row r="85" spans="1:160" s="5" customFormat="1" ht="24.9" customHeight="1" x14ac:dyDescent="0.3">
      <c r="A85" s="263"/>
      <c r="B85" s="263"/>
      <c r="C85" s="265"/>
      <c r="D85" s="481"/>
      <c r="E85" s="482"/>
      <c r="F85" s="482"/>
      <c r="G85" s="482"/>
      <c r="H85" s="482"/>
      <c r="I85" s="482"/>
      <c r="J85" s="482"/>
      <c r="K85" s="482"/>
      <c r="L85" s="482"/>
      <c r="M85" s="483"/>
      <c r="N85" s="16"/>
      <c r="O85" s="412"/>
      <c r="P85" s="413"/>
      <c r="Q85" s="8"/>
      <c r="R85" s="8"/>
      <c r="S85" s="8"/>
      <c r="T85" s="9"/>
      <c r="U85" s="17"/>
      <c r="V85" s="33"/>
      <c r="W85" s="57"/>
      <c r="X85" s="86"/>
      <c r="Y85" s="33"/>
      <c r="Z85" s="36"/>
      <c r="AA85" s="36"/>
      <c r="AD85" s="33"/>
      <c r="AG85" s="3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4"/>
      <c r="AV85" s="33"/>
      <c r="AW85" s="33"/>
      <c r="AX85" s="33"/>
      <c r="AZ85" s="141"/>
      <c r="BE85" s="168"/>
      <c r="BF85" s="168"/>
      <c r="BG85" s="168"/>
      <c r="BH85" s="168"/>
      <c r="BI85" s="168"/>
      <c r="BJ85" s="168"/>
      <c r="BK85" s="168"/>
      <c r="BL85" s="168"/>
      <c r="BM85" s="168"/>
      <c r="DK85" s="168"/>
      <c r="DL85" s="168"/>
      <c r="DM85" s="168"/>
      <c r="DN85" s="168"/>
      <c r="DO85" s="168"/>
      <c r="DP85" s="168"/>
      <c r="DQ85" s="168"/>
      <c r="DR85" s="168"/>
      <c r="DS85" s="168"/>
      <c r="DT85" s="168"/>
      <c r="DU85" s="168"/>
      <c r="DV85" s="168"/>
      <c r="DW85" s="168"/>
      <c r="DX85" s="168"/>
      <c r="DY85" s="168"/>
      <c r="DZ85" s="168"/>
      <c r="EA85" s="168"/>
      <c r="EB85" s="168"/>
      <c r="EC85" s="168"/>
      <c r="ED85" s="168"/>
      <c r="EE85" s="168"/>
      <c r="EF85" s="168"/>
      <c r="EG85" s="168"/>
      <c r="EH85" s="168"/>
      <c r="EI85" s="168"/>
      <c r="EJ85" s="168"/>
      <c r="EK85" s="168"/>
      <c r="EL85" s="168"/>
      <c r="EM85" s="168"/>
      <c r="EN85" s="168"/>
      <c r="EO85" s="168"/>
      <c r="EP85" s="168"/>
      <c r="EQ85" s="168"/>
      <c r="ER85" s="168"/>
      <c r="ES85" s="168"/>
      <c r="ET85" s="168"/>
      <c r="EU85" s="168"/>
      <c r="EV85" s="168"/>
      <c r="EW85" s="168"/>
      <c r="EX85" s="168"/>
      <c r="EY85" s="168"/>
      <c r="EZ85" s="168"/>
      <c r="FA85" s="168"/>
      <c r="FB85" s="168"/>
      <c r="FC85" s="168"/>
      <c r="FD85" s="168"/>
    </row>
    <row r="86" spans="1:160" s="5" customFormat="1" ht="24.9" customHeight="1" thickBot="1" x14ac:dyDescent="0.35">
      <c r="A86" s="263"/>
      <c r="B86" s="263"/>
      <c r="C86" s="265"/>
      <c r="D86" s="481"/>
      <c r="E86" s="482"/>
      <c r="F86" s="482"/>
      <c r="G86" s="482"/>
      <c r="H86" s="482"/>
      <c r="I86" s="482"/>
      <c r="J86" s="482"/>
      <c r="K86" s="482"/>
      <c r="L86" s="482"/>
      <c r="M86" s="483"/>
      <c r="N86" s="414" t="s">
        <v>16</v>
      </c>
      <c r="O86" s="415"/>
      <c r="P86" s="415"/>
      <c r="Q86" s="415"/>
      <c r="R86" s="415"/>
      <c r="S86" s="415"/>
      <c r="T86" s="415"/>
      <c r="U86" s="18">
        <f>SUM(U66:U85)</f>
        <v>6631.0739999999996</v>
      </c>
      <c r="V86" s="33"/>
      <c r="W86" s="57"/>
      <c r="X86" s="86"/>
      <c r="Y86" s="33"/>
      <c r="Z86" s="36"/>
      <c r="AA86" s="36"/>
      <c r="AD86" s="33"/>
      <c r="AG86" s="3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4"/>
      <c r="AV86" s="33"/>
      <c r="AW86" s="33"/>
      <c r="AX86" s="33"/>
      <c r="AZ86" s="141"/>
      <c r="BE86" s="168"/>
      <c r="BF86" s="168"/>
      <c r="BG86" s="168"/>
      <c r="BH86" s="168"/>
      <c r="BI86" s="168"/>
      <c r="BJ86" s="168"/>
      <c r="BK86" s="168"/>
      <c r="BL86" s="168"/>
      <c r="BM86" s="168"/>
      <c r="DK86" s="168"/>
      <c r="DL86" s="168"/>
      <c r="DM86" s="168"/>
      <c r="DN86" s="168"/>
      <c r="DO86" s="168"/>
      <c r="DP86" s="168"/>
      <c r="DQ86" s="168"/>
      <c r="DR86" s="168"/>
      <c r="DS86" s="168"/>
      <c r="DT86" s="168"/>
      <c r="DU86" s="168"/>
      <c r="DV86" s="168"/>
      <c r="DW86" s="168"/>
      <c r="DX86" s="168"/>
      <c r="DY86" s="168"/>
      <c r="DZ86" s="168"/>
      <c r="EA86" s="168"/>
      <c r="EB86" s="168"/>
      <c r="EC86" s="168"/>
      <c r="ED86" s="168"/>
      <c r="EE86" s="168"/>
      <c r="EF86" s="168"/>
      <c r="EG86" s="168"/>
      <c r="EH86" s="168"/>
      <c r="EI86" s="168"/>
      <c r="EJ86" s="168"/>
      <c r="EK86" s="168"/>
      <c r="EL86" s="168"/>
      <c r="EM86" s="168"/>
      <c r="EN86" s="168"/>
      <c r="EO86" s="168"/>
      <c r="EP86" s="168"/>
      <c r="EQ86" s="168"/>
      <c r="ER86" s="168"/>
      <c r="ES86" s="168"/>
      <c r="ET86" s="168"/>
      <c r="EU86" s="168"/>
      <c r="EV86" s="168"/>
      <c r="EW86" s="168"/>
      <c r="EX86" s="168"/>
      <c r="EY86" s="168"/>
      <c r="EZ86" s="168"/>
      <c r="FA86" s="168"/>
      <c r="FB86" s="168"/>
      <c r="FC86" s="168"/>
      <c r="FD86" s="168"/>
    </row>
    <row r="87" spans="1:160" s="5" customFormat="1" ht="14.4" customHeight="1" x14ac:dyDescent="0.3">
      <c r="A87" s="263"/>
      <c r="B87" s="263"/>
      <c r="C87" s="265"/>
      <c r="D87" s="481"/>
      <c r="E87" s="482"/>
      <c r="F87" s="482"/>
      <c r="G87" s="482"/>
      <c r="H87" s="482"/>
      <c r="I87" s="482"/>
      <c r="J87" s="482"/>
      <c r="K87" s="482"/>
      <c r="L87" s="482"/>
      <c r="M87" s="483"/>
      <c r="N87" s="416" t="s">
        <v>17</v>
      </c>
      <c r="O87" s="417"/>
      <c r="P87" s="417"/>
      <c r="Q87" s="417"/>
      <c r="R87" s="417"/>
      <c r="S87" s="417"/>
      <c r="T87" s="417"/>
      <c r="U87" s="418"/>
      <c r="V87" s="87"/>
      <c r="W87" s="57"/>
      <c r="X87" s="86"/>
      <c r="Y87" s="33"/>
      <c r="Z87" s="36"/>
      <c r="AA87" s="36"/>
      <c r="AD87" s="33"/>
      <c r="AG87" s="3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4"/>
      <c r="AV87" s="33"/>
      <c r="AW87" s="33"/>
      <c r="AX87" s="33"/>
      <c r="AZ87" s="141"/>
      <c r="BE87" s="168"/>
      <c r="BF87" s="168"/>
      <c r="BG87" s="168"/>
      <c r="BH87" s="168"/>
      <c r="BI87" s="168"/>
      <c r="BJ87" s="168"/>
      <c r="BK87" s="168"/>
      <c r="BL87" s="168"/>
      <c r="BM87" s="168"/>
      <c r="DK87" s="168"/>
      <c r="DL87" s="168"/>
      <c r="DM87" s="168"/>
      <c r="DN87" s="168"/>
      <c r="DO87" s="168"/>
      <c r="DP87" s="168"/>
      <c r="DQ87" s="168"/>
      <c r="DR87" s="168"/>
      <c r="DS87" s="168"/>
      <c r="DT87" s="168"/>
      <c r="DU87" s="168"/>
      <c r="DV87" s="168"/>
      <c r="DW87" s="168"/>
      <c r="DX87" s="168"/>
      <c r="DY87" s="168"/>
      <c r="DZ87" s="168"/>
      <c r="EA87" s="168"/>
      <c r="EB87" s="168"/>
      <c r="EC87" s="168"/>
      <c r="ED87" s="168"/>
      <c r="EE87" s="168"/>
      <c r="EF87" s="168"/>
      <c r="EG87" s="168"/>
      <c r="EH87" s="168"/>
      <c r="EI87" s="168"/>
      <c r="EJ87" s="168"/>
      <c r="EK87" s="168"/>
      <c r="EL87" s="168"/>
      <c r="EM87" s="168"/>
      <c r="EN87" s="168"/>
      <c r="EO87" s="168"/>
      <c r="EP87" s="168"/>
      <c r="EQ87" s="168"/>
      <c r="ER87" s="168"/>
      <c r="ES87" s="168"/>
      <c r="ET87" s="168"/>
      <c r="EU87" s="168"/>
      <c r="EV87" s="168"/>
      <c r="EW87" s="168"/>
      <c r="EX87" s="168"/>
      <c r="EY87" s="168"/>
      <c r="EZ87" s="168"/>
      <c r="FA87" s="168"/>
      <c r="FB87" s="168"/>
      <c r="FC87" s="168"/>
      <c r="FD87" s="168"/>
    </row>
    <row r="88" spans="1:160" s="5" customFormat="1" x14ac:dyDescent="0.3">
      <c r="A88" s="263"/>
      <c r="B88" s="263"/>
      <c r="C88" s="265"/>
      <c r="D88" s="481"/>
      <c r="E88" s="482"/>
      <c r="F88" s="482"/>
      <c r="G88" s="482"/>
      <c r="H88" s="482"/>
      <c r="I88" s="482"/>
      <c r="J88" s="482"/>
      <c r="K88" s="482"/>
      <c r="L88" s="482"/>
      <c r="M88" s="483"/>
      <c r="N88" s="419"/>
      <c r="O88" s="420"/>
      <c r="P88" s="420"/>
      <c r="Q88" s="420"/>
      <c r="R88" s="420"/>
      <c r="S88" s="420"/>
      <c r="T88" s="420"/>
      <c r="U88" s="421"/>
      <c r="V88" s="33"/>
      <c r="W88" s="57"/>
      <c r="X88" s="86"/>
      <c r="Y88" s="33"/>
      <c r="Z88" s="36"/>
      <c r="AA88" s="36"/>
      <c r="AD88" s="33"/>
      <c r="AG88" s="3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4"/>
      <c r="AV88" s="33"/>
      <c r="AW88" s="33"/>
      <c r="AX88" s="33"/>
      <c r="AZ88" s="141"/>
      <c r="BE88" s="168"/>
      <c r="BF88" s="168"/>
      <c r="BG88" s="168"/>
      <c r="BH88" s="168"/>
      <c r="BI88" s="168"/>
      <c r="BJ88" s="168"/>
      <c r="BK88" s="168"/>
      <c r="BL88" s="168"/>
      <c r="BM88" s="168"/>
      <c r="DK88" s="168"/>
      <c r="DL88" s="168"/>
      <c r="DM88" s="168"/>
      <c r="DN88" s="168"/>
      <c r="DO88" s="168"/>
      <c r="DP88" s="168"/>
      <c r="DQ88" s="168"/>
      <c r="DR88" s="168"/>
      <c r="DS88" s="168"/>
      <c r="DT88" s="168"/>
      <c r="DU88" s="168"/>
      <c r="DV88" s="168"/>
      <c r="DW88" s="168"/>
      <c r="DX88" s="168"/>
      <c r="DY88" s="168"/>
      <c r="DZ88" s="168"/>
      <c r="EA88" s="168"/>
      <c r="EB88" s="168"/>
      <c r="EC88" s="168"/>
      <c r="ED88" s="168"/>
      <c r="EE88" s="168"/>
      <c r="EF88" s="168"/>
      <c r="EG88" s="168"/>
      <c r="EH88" s="168"/>
      <c r="EI88" s="168"/>
      <c r="EJ88" s="168"/>
      <c r="EK88" s="168"/>
      <c r="EL88" s="168"/>
      <c r="EM88" s="168"/>
      <c r="EN88" s="168"/>
      <c r="EO88" s="168"/>
      <c r="EP88" s="168"/>
      <c r="EQ88" s="168"/>
      <c r="ER88" s="168"/>
      <c r="ES88" s="168"/>
      <c r="ET88" s="168"/>
      <c r="EU88" s="168"/>
      <c r="EV88" s="168"/>
      <c r="EW88" s="168"/>
      <c r="EX88" s="168"/>
      <c r="EY88" s="168"/>
      <c r="EZ88" s="168"/>
      <c r="FA88" s="168"/>
      <c r="FB88" s="168"/>
      <c r="FC88" s="168"/>
      <c r="FD88" s="168"/>
    </row>
    <row r="89" spans="1:160" s="5" customFormat="1" x14ac:dyDescent="0.3">
      <c r="A89" s="263"/>
      <c r="B89" s="263"/>
      <c r="C89" s="265"/>
      <c r="D89" s="481"/>
      <c r="E89" s="482"/>
      <c r="F89" s="482"/>
      <c r="G89" s="482"/>
      <c r="H89" s="482"/>
      <c r="I89" s="482"/>
      <c r="J89" s="482"/>
      <c r="K89" s="482"/>
      <c r="L89" s="482"/>
      <c r="M89" s="483"/>
      <c r="N89" s="419"/>
      <c r="O89" s="420"/>
      <c r="P89" s="420"/>
      <c r="Q89" s="420"/>
      <c r="R89" s="420"/>
      <c r="S89" s="420"/>
      <c r="T89" s="420"/>
      <c r="U89" s="421"/>
      <c r="V89" s="33"/>
      <c r="W89" s="57"/>
      <c r="X89" s="86"/>
      <c r="Y89" s="33"/>
      <c r="Z89" s="36"/>
      <c r="AA89" s="36"/>
      <c r="AD89" s="33"/>
      <c r="AG89" s="3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4"/>
      <c r="AV89" s="33"/>
      <c r="AW89" s="33"/>
      <c r="AX89" s="33"/>
      <c r="AZ89" s="141"/>
      <c r="BE89" s="168"/>
      <c r="BF89" s="168"/>
      <c r="BG89" s="168"/>
      <c r="BH89" s="168"/>
      <c r="BI89" s="168"/>
      <c r="BJ89" s="168"/>
      <c r="BK89" s="168"/>
      <c r="BL89" s="168"/>
      <c r="BM89" s="168"/>
      <c r="DK89" s="168"/>
      <c r="DL89" s="168"/>
      <c r="DM89" s="168"/>
      <c r="DN89" s="168"/>
      <c r="DO89" s="168"/>
      <c r="DP89" s="168"/>
      <c r="DQ89" s="168"/>
      <c r="DR89" s="168"/>
      <c r="DS89" s="168"/>
      <c r="DT89" s="168"/>
      <c r="DU89" s="168"/>
      <c r="DV89" s="168"/>
      <c r="DW89" s="168"/>
      <c r="DX89" s="168"/>
      <c r="DY89" s="168"/>
      <c r="DZ89" s="168"/>
      <c r="EA89" s="168"/>
      <c r="EB89" s="168"/>
      <c r="EC89" s="168"/>
      <c r="ED89" s="168"/>
      <c r="EE89" s="168"/>
      <c r="EF89" s="168"/>
      <c r="EG89" s="168"/>
      <c r="EH89" s="168"/>
      <c r="EI89" s="168"/>
      <c r="EJ89" s="168"/>
      <c r="EK89" s="168"/>
      <c r="EL89" s="168"/>
      <c r="EM89" s="168"/>
      <c r="EN89" s="168"/>
      <c r="EO89" s="168"/>
      <c r="EP89" s="168"/>
      <c r="EQ89" s="168"/>
      <c r="ER89" s="168"/>
      <c r="ES89" s="168"/>
      <c r="ET89" s="168"/>
      <c r="EU89" s="168"/>
      <c r="EV89" s="168"/>
      <c r="EW89" s="168"/>
      <c r="EX89" s="168"/>
      <c r="EY89" s="168"/>
      <c r="EZ89" s="168"/>
      <c r="FA89" s="168"/>
      <c r="FB89" s="168"/>
      <c r="FC89" s="168"/>
      <c r="FD89" s="168"/>
    </row>
    <row r="90" spans="1:160" s="5" customFormat="1" ht="14.4" thickBot="1" x14ac:dyDescent="0.35">
      <c r="A90" s="263"/>
      <c r="B90" s="263"/>
      <c r="C90" s="265"/>
      <c r="D90" s="425"/>
      <c r="E90" s="426"/>
      <c r="F90" s="426"/>
      <c r="G90" s="426"/>
      <c r="H90" s="426"/>
      <c r="I90" s="426"/>
      <c r="J90" s="426"/>
      <c r="K90" s="426"/>
      <c r="L90" s="426"/>
      <c r="M90" s="427"/>
      <c r="N90" s="422"/>
      <c r="O90" s="423"/>
      <c r="P90" s="423"/>
      <c r="Q90" s="423"/>
      <c r="R90" s="423"/>
      <c r="S90" s="423"/>
      <c r="T90" s="423"/>
      <c r="U90" s="424"/>
      <c r="V90" s="33"/>
      <c r="W90" s="57"/>
      <c r="X90" s="86"/>
      <c r="Y90" s="33"/>
      <c r="Z90" s="36"/>
      <c r="AA90" s="36"/>
      <c r="AD90" s="33"/>
      <c r="AG90" s="3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4"/>
      <c r="AV90" s="33"/>
      <c r="AW90" s="33"/>
      <c r="AX90" s="33"/>
      <c r="AZ90" s="141"/>
      <c r="BE90" s="168"/>
      <c r="BF90" s="168"/>
      <c r="BG90" s="168"/>
      <c r="BH90" s="168"/>
      <c r="BI90" s="168"/>
      <c r="BJ90" s="168"/>
      <c r="BK90" s="168"/>
      <c r="BL90" s="168"/>
      <c r="BM90" s="168"/>
      <c r="DK90" s="168"/>
      <c r="DL90" s="168"/>
      <c r="DM90" s="168"/>
      <c r="DN90" s="168"/>
      <c r="DO90" s="168"/>
      <c r="DP90" s="168"/>
      <c r="DQ90" s="168"/>
      <c r="DR90" s="168"/>
      <c r="DS90" s="168"/>
      <c r="DT90" s="168"/>
      <c r="DU90" s="168"/>
      <c r="DV90" s="168"/>
      <c r="DW90" s="168"/>
      <c r="DX90" s="168"/>
      <c r="DY90" s="168"/>
      <c r="DZ90" s="168"/>
      <c r="EA90" s="168"/>
      <c r="EB90" s="168"/>
      <c r="EC90" s="168"/>
      <c r="ED90" s="168"/>
      <c r="EE90" s="168"/>
      <c r="EF90" s="168"/>
      <c r="EG90" s="168"/>
      <c r="EH90" s="168"/>
      <c r="EI90" s="168"/>
      <c r="EJ90" s="168"/>
      <c r="EK90" s="168"/>
      <c r="EL90" s="168"/>
      <c r="EM90" s="168"/>
      <c r="EN90" s="168"/>
      <c r="EO90" s="168"/>
      <c r="EP90" s="168"/>
      <c r="EQ90" s="168"/>
      <c r="ER90" s="168"/>
      <c r="ES90" s="168"/>
      <c r="ET90" s="168"/>
      <c r="EU90" s="168"/>
      <c r="EV90" s="168"/>
      <c r="EW90" s="168"/>
      <c r="EX90" s="168"/>
      <c r="EY90" s="168"/>
      <c r="EZ90" s="168"/>
      <c r="FA90" s="168"/>
      <c r="FB90" s="168"/>
      <c r="FC90" s="168"/>
      <c r="FD90" s="168"/>
    </row>
    <row r="91" spans="1:160" s="5" customFormat="1" ht="5.25" customHeight="1" thickBot="1" x14ac:dyDescent="0.35">
      <c r="A91" s="263"/>
      <c r="B91" s="263"/>
      <c r="C91" s="265"/>
      <c r="D91" s="428"/>
      <c r="E91" s="428"/>
      <c r="F91" s="428"/>
      <c r="G91" s="428"/>
      <c r="H91" s="428"/>
      <c r="I91" s="428"/>
      <c r="J91" s="428"/>
      <c r="K91" s="428"/>
      <c r="L91" s="428"/>
      <c r="M91" s="428"/>
      <c r="N91" s="428"/>
      <c r="O91" s="428"/>
      <c r="P91" s="428"/>
      <c r="Q91" s="428"/>
      <c r="R91" s="428"/>
      <c r="S91" s="428"/>
      <c r="T91" s="428"/>
      <c r="U91" s="428"/>
      <c r="V91" s="33"/>
      <c r="W91" s="57"/>
      <c r="X91" s="86"/>
      <c r="Y91" s="33"/>
      <c r="Z91" s="36"/>
      <c r="AA91" s="36"/>
      <c r="AD91" s="33"/>
      <c r="AG91" s="3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4"/>
      <c r="AV91" s="33"/>
      <c r="AW91" s="33"/>
      <c r="AX91" s="33"/>
      <c r="AZ91" s="141"/>
      <c r="BE91" s="168"/>
      <c r="BF91" s="168"/>
      <c r="BG91" s="168"/>
      <c r="BH91" s="168"/>
      <c r="BI91" s="168"/>
      <c r="BJ91" s="168"/>
      <c r="BK91" s="168"/>
      <c r="BL91" s="168"/>
      <c r="BM91" s="168"/>
      <c r="DK91" s="168"/>
      <c r="DL91" s="168"/>
      <c r="DM91" s="168"/>
      <c r="DN91" s="168"/>
      <c r="DO91" s="168"/>
      <c r="DP91" s="168"/>
      <c r="DQ91" s="168"/>
      <c r="DR91" s="168"/>
      <c r="DS91" s="168"/>
      <c r="DT91" s="168"/>
      <c r="DU91" s="168"/>
      <c r="DV91" s="168"/>
      <c r="DW91" s="168"/>
      <c r="DX91" s="168"/>
      <c r="DY91" s="168"/>
      <c r="DZ91" s="168"/>
      <c r="EA91" s="168"/>
      <c r="EB91" s="168"/>
      <c r="EC91" s="168"/>
      <c r="ED91" s="168"/>
      <c r="EE91" s="168"/>
      <c r="EF91" s="168"/>
      <c r="EG91" s="168"/>
      <c r="EH91" s="168"/>
      <c r="EI91" s="168"/>
      <c r="EJ91" s="168"/>
      <c r="EK91" s="168"/>
      <c r="EL91" s="168"/>
      <c r="EM91" s="168"/>
      <c r="EN91" s="168"/>
      <c r="EO91" s="168"/>
      <c r="EP91" s="168"/>
      <c r="EQ91" s="168"/>
      <c r="ER91" s="168"/>
      <c r="ES91" s="168"/>
      <c r="ET91" s="168"/>
      <c r="EU91" s="168"/>
      <c r="EV91" s="168"/>
      <c r="EW91" s="168"/>
      <c r="EX91" s="168"/>
      <c r="EY91" s="168"/>
      <c r="EZ91" s="168"/>
      <c r="FA91" s="168"/>
      <c r="FB91" s="168"/>
      <c r="FC91" s="168"/>
      <c r="FD91" s="168"/>
    </row>
    <row r="92" spans="1:160" s="5" customFormat="1" ht="20.25" customHeight="1" x14ac:dyDescent="0.3">
      <c r="A92" s="263"/>
      <c r="B92" s="263"/>
      <c r="C92" s="265"/>
      <c r="D92" s="429" t="s">
        <v>18</v>
      </c>
      <c r="E92" s="430"/>
      <c r="F92" s="430"/>
      <c r="G92" s="430"/>
      <c r="H92" s="430"/>
      <c r="I92" s="430"/>
      <c r="J92" s="430"/>
      <c r="K92" s="430"/>
      <c r="L92" s="430"/>
      <c r="M92" s="431"/>
      <c r="N92" s="429" t="s">
        <v>19</v>
      </c>
      <c r="O92" s="430"/>
      <c r="P92" s="430"/>
      <c r="Q92" s="430"/>
      <c r="R92" s="430"/>
      <c r="S92" s="430"/>
      <c r="T92" s="430"/>
      <c r="U92" s="431"/>
      <c r="V92" s="33"/>
      <c r="W92" s="57"/>
      <c r="X92" s="86"/>
      <c r="Y92" s="33"/>
      <c r="Z92" s="36"/>
      <c r="AA92" s="36"/>
      <c r="AD92" s="33"/>
      <c r="AG92" s="3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4"/>
      <c r="AV92" s="33"/>
      <c r="AW92" s="33"/>
      <c r="AX92" s="33"/>
      <c r="AZ92" s="141"/>
      <c r="BE92" s="168"/>
      <c r="BF92" s="168"/>
      <c r="BG92" s="168"/>
      <c r="BH92" s="168"/>
      <c r="BI92" s="168"/>
      <c r="BJ92" s="168"/>
      <c r="BK92" s="168"/>
      <c r="BL92" s="168"/>
      <c r="BM92" s="168"/>
      <c r="DK92" s="168"/>
      <c r="DL92" s="168"/>
      <c r="DM92" s="168"/>
      <c r="DN92" s="168"/>
      <c r="DO92" s="168"/>
      <c r="DP92" s="168"/>
      <c r="DQ92" s="168"/>
      <c r="DR92" s="168"/>
      <c r="DS92" s="168"/>
      <c r="DT92" s="168"/>
      <c r="DU92" s="168"/>
      <c r="DV92" s="168"/>
      <c r="DW92" s="168"/>
      <c r="DX92" s="168"/>
      <c r="DY92" s="168"/>
      <c r="DZ92" s="168"/>
      <c r="EA92" s="168"/>
      <c r="EB92" s="168"/>
      <c r="EC92" s="168"/>
      <c r="ED92" s="168"/>
      <c r="EE92" s="168"/>
      <c r="EF92" s="168"/>
      <c r="EG92" s="168"/>
      <c r="EH92" s="168"/>
      <c r="EI92" s="168"/>
      <c r="EJ92" s="168"/>
      <c r="EK92" s="168"/>
      <c r="EL92" s="168"/>
      <c r="EM92" s="168"/>
      <c r="EN92" s="168"/>
      <c r="EO92" s="168"/>
      <c r="EP92" s="168"/>
      <c r="EQ92" s="168"/>
      <c r="ER92" s="168"/>
      <c r="ES92" s="168"/>
      <c r="ET92" s="168"/>
      <c r="EU92" s="168"/>
      <c r="EV92" s="168"/>
      <c r="EW92" s="168"/>
      <c r="EX92" s="168"/>
      <c r="EY92" s="168"/>
      <c r="EZ92" s="168"/>
      <c r="FA92" s="168"/>
      <c r="FB92" s="168"/>
      <c r="FC92" s="168"/>
      <c r="FD92" s="168"/>
    </row>
    <row r="93" spans="1:160" s="5" customFormat="1" x14ac:dyDescent="0.3">
      <c r="A93" s="263"/>
      <c r="B93" s="263"/>
      <c r="C93" s="265"/>
      <c r="D93" s="432" t="s">
        <v>20</v>
      </c>
      <c r="E93" s="433"/>
      <c r="F93" s="433"/>
      <c r="G93" s="433"/>
      <c r="H93" s="433"/>
      <c r="I93" s="433"/>
      <c r="J93" s="433"/>
      <c r="K93" s="433"/>
      <c r="L93" s="433"/>
      <c r="M93" s="434"/>
      <c r="N93" s="435" t="s">
        <v>21</v>
      </c>
      <c r="O93" s="436"/>
      <c r="P93" s="436"/>
      <c r="Q93" s="436"/>
      <c r="R93" s="436"/>
      <c r="S93" s="436"/>
      <c r="T93" s="436"/>
      <c r="U93" s="437"/>
      <c r="V93" s="33"/>
      <c r="W93" s="57"/>
      <c r="X93" s="86"/>
      <c r="Y93" s="33"/>
      <c r="Z93" s="36"/>
      <c r="AA93" s="36"/>
      <c r="AD93" s="33"/>
      <c r="AG93" s="3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4"/>
      <c r="AV93" s="33"/>
      <c r="AW93" s="33"/>
      <c r="AX93" s="33"/>
      <c r="AZ93" s="141"/>
      <c r="BE93" s="168"/>
      <c r="BF93" s="168"/>
      <c r="BG93" s="168"/>
      <c r="BH93" s="168"/>
      <c r="BI93" s="168"/>
      <c r="BJ93" s="168"/>
      <c r="BK93" s="168"/>
      <c r="BL93" s="168"/>
      <c r="BM93" s="168"/>
      <c r="DK93" s="168"/>
      <c r="DL93" s="168"/>
      <c r="DM93" s="168"/>
      <c r="DN93" s="168"/>
      <c r="DO93" s="168"/>
      <c r="DP93" s="168"/>
      <c r="DQ93" s="168"/>
      <c r="DR93" s="168"/>
      <c r="DS93" s="168"/>
      <c r="DT93" s="168"/>
      <c r="DU93" s="168"/>
      <c r="DV93" s="168"/>
      <c r="DW93" s="168"/>
      <c r="DX93" s="168"/>
      <c r="DY93" s="168"/>
      <c r="DZ93" s="168"/>
      <c r="EA93" s="168"/>
      <c r="EB93" s="168"/>
      <c r="EC93" s="168"/>
      <c r="ED93" s="168"/>
      <c r="EE93" s="168"/>
      <c r="EF93" s="168"/>
      <c r="EG93" s="168"/>
      <c r="EH93" s="168"/>
      <c r="EI93" s="168"/>
      <c r="EJ93" s="168"/>
      <c r="EK93" s="168"/>
      <c r="EL93" s="168"/>
      <c r="EM93" s="168"/>
      <c r="EN93" s="168"/>
      <c r="EO93" s="168"/>
      <c r="EP93" s="168"/>
      <c r="EQ93" s="168"/>
      <c r="ER93" s="168"/>
      <c r="ES93" s="168"/>
      <c r="ET93" s="168"/>
      <c r="EU93" s="168"/>
      <c r="EV93" s="168"/>
      <c r="EW93" s="168"/>
      <c r="EX93" s="168"/>
      <c r="EY93" s="168"/>
      <c r="EZ93" s="168"/>
      <c r="FA93" s="168"/>
      <c r="FB93" s="168"/>
      <c r="FC93" s="168"/>
      <c r="FD93" s="168"/>
    </row>
    <row r="94" spans="1:160" s="5" customFormat="1" ht="15.75" customHeight="1" x14ac:dyDescent="0.3">
      <c r="A94" s="263"/>
      <c r="B94" s="263"/>
      <c r="C94" s="265"/>
      <c r="D94" s="438" t="s">
        <v>22</v>
      </c>
      <c r="E94" s="439"/>
      <c r="F94" s="439"/>
      <c r="G94" s="439"/>
      <c r="H94" s="439"/>
      <c r="I94" s="439"/>
      <c r="J94" s="439"/>
      <c r="K94" s="439"/>
      <c r="L94" s="439"/>
      <c r="M94" s="440"/>
      <c r="N94" s="438" t="s">
        <v>22</v>
      </c>
      <c r="O94" s="444"/>
      <c r="P94" s="444"/>
      <c r="Q94" s="444"/>
      <c r="R94" s="444"/>
      <c r="S94" s="444"/>
      <c r="T94" s="444"/>
      <c r="U94" s="440"/>
      <c r="V94" s="33"/>
      <c r="W94" s="57"/>
      <c r="X94" s="86"/>
      <c r="Y94" s="33"/>
      <c r="Z94" s="36"/>
      <c r="AA94" s="36"/>
      <c r="AD94" s="33"/>
      <c r="AG94" s="3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4"/>
      <c r="AV94" s="33"/>
      <c r="AW94" s="33"/>
      <c r="AX94" s="33"/>
      <c r="AZ94" s="141"/>
      <c r="BE94" s="168"/>
      <c r="BF94" s="168"/>
      <c r="BG94" s="168"/>
      <c r="BH94" s="168"/>
      <c r="BI94" s="168"/>
      <c r="BJ94" s="168"/>
      <c r="BK94" s="168"/>
      <c r="BL94" s="168"/>
      <c r="BM94" s="168"/>
      <c r="DK94" s="168"/>
      <c r="DL94" s="168"/>
      <c r="DM94" s="168"/>
      <c r="DN94" s="168"/>
      <c r="DO94" s="168"/>
      <c r="DP94" s="168"/>
      <c r="DQ94" s="168"/>
      <c r="DR94" s="168"/>
      <c r="DS94" s="168"/>
      <c r="DT94" s="168"/>
      <c r="DU94" s="168"/>
      <c r="DV94" s="168"/>
      <c r="DW94" s="168"/>
      <c r="DX94" s="168"/>
      <c r="DY94" s="168"/>
      <c r="DZ94" s="168"/>
      <c r="EA94" s="168"/>
      <c r="EB94" s="168"/>
      <c r="EC94" s="168"/>
      <c r="ED94" s="168"/>
      <c r="EE94" s="168"/>
      <c r="EF94" s="168"/>
      <c r="EG94" s="168"/>
      <c r="EH94" s="168"/>
      <c r="EI94" s="168"/>
      <c r="EJ94" s="168"/>
      <c r="EK94" s="168"/>
      <c r="EL94" s="168"/>
      <c r="EM94" s="168"/>
      <c r="EN94" s="168"/>
      <c r="EO94" s="168"/>
      <c r="EP94" s="168"/>
      <c r="EQ94" s="168"/>
      <c r="ER94" s="168"/>
      <c r="ES94" s="168"/>
      <c r="ET94" s="168"/>
      <c r="EU94" s="168"/>
      <c r="EV94" s="168"/>
      <c r="EW94" s="168"/>
      <c r="EX94" s="168"/>
      <c r="EY94" s="168"/>
      <c r="EZ94" s="168"/>
      <c r="FA94" s="168"/>
      <c r="FB94" s="168"/>
      <c r="FC94" s="168"/>
      <c r="FD94" s="168"/>
    </row>
    <row r="95" spans="1:160" s="5" customFormat="1" ht="15.75" customHeight="1" x14ac:dyDescent="0.3">
      <c r="A95" s="263"/>
      <c r="B95" s="263"/>
      <c r="C95" s="265"/>
      <c r="D95" s="438"/>
      <c r="E95" s="439"/>
      <c r="F95" s="439"/>
      <c r="G95" s="439"/>
      <c r="H95" s="439"/>
      <c r="I95" s="439"/>
      <c r="J95" s="439"/>
      <c r="K95" s="439"/>
      <c r="L95" s="439"/>
      <c r="M95" s="440"/>
      <c r="N95" s="438"/>
      <c r="O95" s="439"/>
      <c r="P95" s="439"/>
      <c r="Q95" s="439"/>
      <c r="R95" s="439"/>
      <c r="S95" s="439"/>
      <c r="T95" s="439"/>
      <c r="U95" s="440"/>
      <c r="V95" s="33"/>
      <c r="W95" s="57"/>
      <c r="X95" s="86"/>
      <c r="Y95" s="33"/>
      <c r="Z95" s="36"/>
      <c r="AA95" s="36"/>
      <c r="AD95" s="33"/>
      <c r="AG95" s="3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4"/>
      <c r="AV95" s="33"/>
      <c r="AW95" s="33"/>
      <c r="AX95" s="33"/>
      <c r="AZ95" s="141"/>
      <c r="BE95" s="168"/>
      <c r="BF95" s="168"/>
      <c r="BG95" s="168"/>
      <c r="BH95" s="168"/>
      <c r="BI95" s="168"/>
      <c r="BJ95" s="168"/>
      <c r="BK95" s="168"/>
      <c r="BL95" s="168"/>
      <c r="BM95" s="168"/>
      <c r="DK95" s="168"/>
      <c r="DL95" s="168"/>
      <c r="DM95" s="168"/>
      <c r="DN95" s="168"/>
      <c r="DO95" s="168"/>
      <c r="DP95" s="168"/>
      <c r="DQ95" s="168"/>
      <c r="DR95" s="168"/>
      <c r="DS95" s="168"/>
      <c r="DT95" s="168"/>
      <c r="DU95" s="168"/>
      <c r="DV95" s="168"/>
      <c r="DW95" s="168"/>
      <c r="DX95" s="168"/>
      <c r="DY95" s="168"/>
      <c r="DZ95" s="168"/>
      <c r="EA95" s="168"/>
      <c r="EB95" s="168"/>
      <c r="EC95" s="168"/>
      <c r="ED95" s="168"/>
      <c r="EE95" s="168"/>
      <c r="EF95" s="168"/>
      <c r="EG95" s="168"/>
      <c r="EH95" s="168"/>
      <c r="EI95" s="168"/>
      <c r="EJ95" s="168"/>
      <c r="EK95" s="168"/>
      <c r="EL95" s="168"/>
      <c r="EM95" s="168"/>
      <c r="EN95" s="168"/>
      <c r="EO95" s="168"/>
      <c r="EP95" s="168"/>
      <c r="EQ95" s="168"/>
      <c r="ER95" s="168"/>
      <c r="ES95" s="168"/>
      <c r="ET95" s="168"/>
      <c r="EU95" s="168"/>
      <c r="EV95" s="168"/>
      <c r="EW95" s="168"/>
      <c r="EX95" s="168"/>
      <c r="EY95" s="168"/>
      <c r="EZ95" s="168"/>
      <c r="FA95" s="168"/>
      <c r="FB95" s="168"/>
      <c r="FC95" s="168"/>
      <c r="FD95" s="168"/>
    </row>
    <row r="96" spans="1:160" s="5" customFormat="1" ht="15.75" customHeight="1" x14ac:dyDescent="0.3">
      <c r="A96" s="263"/>
      <c r="B96" s="263"/>
      <c r="C96" s="265"/>
      <c r="D96" s="441"/>
      <c r="E96" s="442"/>
      <c r="F96" s="442"/>
      <c r="G96" s="442"/>
      <c r="H96" s="442"/>
      <c r="I96" s="442"/>
      <c r="J96" s="442"/>
      <c r="K96" s="442"/>
      <c r="L96" s="442"/>
      <c r="M96" s="443"/>
      <c r="N96" s="441"/>
      <c r="O96" s="442"/>
      <c r="P96" s="442"/>
      <c r="Q96" s="442"/>
      <c r="R96" s="442"/>
      <c r="S96" s="442"/>
      <c r="T96" s="442"/>
      <c r="U96" s="443"/>
      <c r="V96" s="33"/>
      <c r="W96" s="57"/>
      <c r="X96" s="86"/>
      <c r="Y96" s="33"/>
      <c r="Z96" s="36"/>
      <c r="AA96" s="36"/>
      <c r="AD96" s="33"/>
      <c r="AG96" s="3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4"/>
      <c r="AV96" s="33"/>
      <c r="AW96" s="33"/>
      <c r="AX96" s="33"/>
      <c r="AZ96" s="141"/>
      <c r="BE96" s="168"/>
      <c r="BF96" s="168"/>
      <c r="BG96" s="168"/>
      <c r="BH96" s="168"/>
      <c r="BI96" s="168"/>
      <c r="BJ96" s="168"/>
      <c r="BK96" s="168"/>
      <c r="BL96" s="168"/>
      <c r="BM96" s="168"/>
      <c r="DK96" s="168"/>
      <c r="DL96" s="168"/>
      <c r="DM96" s="168"/>
      <c r="DN96" s="168"/>
      <c r="DO96" s="168"/>
      <c r="DP96" s="168"/>
      <c r="DQ96" s="168"/>
      <c r="DR96" s="168"/>
      <c r="DS96" s="168"/>
      <c r="DT96" s="168"/>
      <c r="DU96" s="168"/>
      <c r="DV96" s="168"/>
      <c r="DW96" s="168"/>
      <c r="DX96" s="168"/>
      <c r="DY96" s="168"/>
      <c r="DZ96" s="168"/>
      <c r="EA96" s="168"/>
      <c r="EB96" s="168"/>
      <c r="EC96" s="168"/>
      <c r="ED96" s="168"/>
      <c r="EE96" s="168"/>
      <c r="EF96" s="168"/>
      <c r="EG96" s="168"/>
      <c r="EH96" s="168"/>
      <c r="EI96" s="168"/>
      <c r="EJ96" s="168"/>
      <c r="EK96" s="168"/>
      <c r="EL96" s="168"/>
      <c r="EM96" s="168"/>
      <c r="EN96" s="168"/>
      <c r="EO96" s="168"/>
      <c r="EP96" s="168"/>
      <c r="EQ96" s="168"/>
      <c r="ER96" s="168"/>
      <c r="ES96" s="168"/>
      <c r="ET96" s="168"/>
      <c r="EU96" s="168"/>
      <c r="EV96" s="168"/>
      <c r="EW96" s="168"/>
      <c r="EX96" s="168"/>
      <c r="EY96" s="168"/>
      <c r="EZ96" s="168"/>
      <c r="FA96" s="168"/>
      <c r="FB96" s="168"/>
      <c r="FC96" s="168"/>
      <c r="FD96" s="168"/>
    </row>
    <row r="97" spans="1:160" s="5" customFormat="1" x14ac:dyDescent="0.25">
      <c r="A97" s="263"/>
      <c r="B97" s="263"/>
      <c r="C97" s="265"/>
      <c r="D97" s="10" t="s">
        <v>23</v>
      </c>
      <c r="E97" s="445" t="e">
        <f>+#REF!</f>
        <v>#REF!</v>
      </c>
      <c r="F97" s="445"/>
      <c r="G97" s="445"/>
      <c r="H97" s="445"/>
      <c r="I97" s="445"/>
      <c r="J97" s="445"/>
      <c r="K97" s="445"/>
      <c r="L97" s="445"/>
      <c r="M97" s="446"/>
      <c r="N97" s="11" t="s">
        <v>23</v>
      </c>
      <c r="O97" s="445" t="e">
        <f>+#REF!</f>
        <v>#REF!</v>
      </c>
      <c r="P97" s="445"/>
      <c r="Q97" s="445"/>
      <c r="R97" s="445"/>
      <c r="S97" s="445"/>
      <c r="T97" s="445"/>
      <c r="U97" s="446"/>
      <c r="V97" s="33"/>
      <c r="W97" s="57"/>
      <c r="X97" s="86"/>
      <c r="Y97" s="33"/>
      <c r="Z97" s="36"/>
      <c r="AA97" s="36"/>
      <c r="AD97" s="33"/>
      <c r="AG97" s="3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4"/>
      <c r="AV97" s="33"/>
      <c r="AW97" s="33"/>
      <c r="AX97" s="33"/>
      <c r="AZ97" s="141"/>
      <c r="BE97" s="168"/>
      <c r="BF97" s="168"/>
      <c r="BG97" s="168"/>
      <c r="BH97" s="168"/>
      <c r="BI97" s="168"/>
      <c r="BJ97" s="168"/>
      <c r="BK97" s="168"/>
      <c r="BL97" s="168"/>
      <c r="BM97" s="168"/>
      <c r="DK97" s="168"/>
      <c r="DL97" s="168"/>
      <c r="DM97" s="168"/>
      <c r="DN97" s="168"/>
      <c r="DO97" s="168"/>
      <c r="DP97" s="168"/>
      <c r="DQ97" s="168"/>
      <c r="DR97" s="168"/>
      <c r="DS97" s="168"/>
      <c r="DT97" s="168"/>
      <c r="DU97" s="168"/>
      <c r="DV97" s="168"/>
      <c r="DW97" s="168"/>
      <c r="DX97" s="168"/>
      <c r="DY97" s="168"/>
      <c r="DZ97" s="168"/>
      <c r="EA97" s="168"/>
      <c r="EB97" s="168"/>
      <c r="EC97" s="168"/>
      <c r="ED97" s="168"/>
      <c r="EE97" s="168"/>
      <c r="EF97" s="168"/>
      <c r="EG97" s="168"/>
      <c r="EH97" s="168"/>
      <c r="EI97" s="168"/>
      <c r="EJ97" s="168"/>
      <c r="EK97" s="168"/>
      <c r="EL97" s="168"/>
      <c r="EM97" s="168"/>
      <c r="EN97" s="168"/>
      <c r="EO97" s="168"/>
      <c r="EP97" s="168"/>
      <c r="EQ97" s="168"/>
      <c r="ER97" s="168"/>
      <c r="ES97" s="168"/>
      <c r="ET97" s="168"/>
      <c r="EU97" s="168"/>
      <c r="EV97" s="168"/>
      <c r="EW97" s="168"/>
      <c r="EX97" s="168"/>
      <c r="EY97" s="168"/>
      <c r="EZ97" s="168"/>
      <c r="FA97" s="168"/>
      <c r="FB97" s="168"/>
      <c r="FC97" s="168"/>
      <c r="FD97" s="168"/>
    </row>
    <row r="98" spans="1:160" s="5" customFormat="1" ht="14.4" thickBot="1" x14ac:dyDescent="0.3">
      <c r="A98" s="263"/>
      <c r="B98" s="263"/>
      <c r="C98" s="265"/>
      <c r="D98" s="12" t="s">
        <v>25</v>
      </c>
      <c r="E98" s="447" t="e">
        <f>+#REF!</f>
        <v>#REF!</v>
      </c>
      <c r="F98" s="447"/>
      <c r="G98" s="447"/>
      <c r="H98" s="447"/>
      <c r="I98" s="447"/>
      <c r="J98" s="447"/>
      <c r="K98" s="447"/>
      <c r="L98" s="447"/>
      <c r="M98" s="448"/>
      <c r="N98" s="13" t="s">
        <v>25</v>
      </c>
      <c r="O98" s="447" t="e">
        <f>+#REF!</f>
        <v>#REF!</v>
      </c>
      <c r="P98" s="447"/>
      <c r="Q98" s="447"/>
      <c r="R98" s="447"/>
      <c r="S98" s="447"/>
      <c r="T98" s="447"/>
      <c r="U98" s="448"/>
      <c r="V98" s="33"/>
      <c r="W98" s="57"/>
      <c r="X98" s="86"/>
      <c r="Y98" s="33"/>
      <c r="Z98" s="36"/>
      <c r="AA98" s="36"/>
      <c r="AD98" s="33"/>
      <c r="AG98" s="3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4"/>
      <c r="AV98" s="33"/>
      <c r="AW98" s="33"/>
      <c r="AX98" s="33"/>
      <c r="AZ98" s="141"/>
      <c r="BE98" s="168"/>
      <c r="BF98" s="168"/>
      <c r="BG98" s="168"/>
      <c r="BH98" s="168"/>
      <c r="BI98" s="168"/>
      <c r="BJ98" s="168"/>
      <c r="BK98" s="168"/>
      <c r="BL98" s="168"/>
      <c r="BM98" s="168"/>
      <c r="DK98" s="168"/>
      <c r="DL98" s="168"/>
      <c r="DM98" s="168"/>
      <c r="DN98" s="168"/>
      <c r="DO98" s="168"/>
      <c r="DP98" s="168"/>
      <c r="DQ98" s="168"/>
      <c r="DR98" s="168"/>
      <c r="DS98" s="168"/>
      <c r="DT98" s="168"/>
      <c r="DU98" s="168"/>
      <c r="DV98" s="168"/>
      <c r="DW98" s="168"/>
      <c r="DX98" s="168"/>
      <c r="DY98" s="168"/>
      <c r="DZ98" s="168"/>
      <c r="EA98" s="168"/>
      <c r="EB98" s="168"/>
      <c r="EC98" s="168"/>
      <c r="ED98" s="168"/>
      <c r="EE98" s="168"/>
      <c r="EF98" s="168"/>
      <c r="EG98" s="168"/>
      <c r="EH98" s="168"/>
      <c r="EI98" s="168"/>
      <c r="EJ98" s="168"/>
      <c r="EK98" s="168"/>
      <c r="EL98" s="168"/>
      <c r="EM98" s="168"/>
      <c r="EN98" s="168"/>
      <c r="EO98" s="168"/>
      <c r="EP98" s="168"/>
      <c r="EQ98" s="168"/>
      <c r="ER98" s="168"/>
      <c r="ES98" s="168"/>
      <c r="ET98" s="168"/>
      <c r="EU98" s="168"/>
      <c r="EV98" s="168"/>
      <c r="EW98" s="168"/>
      <c r="EX98" s="168"/>
      <c r="EY98" s="168"/>
      <c r="EZ98" s="168"/>
      <c r="FA98" s="168"/>
      <c r="FB98" s="168"/>
      <c r="FC98" s="168"/>
      <c r="FD98" s="168"/>
    </row>
    <row r="99" spans="1:160" ht="9.9" customHeight="1" thickBot="1" x14ac:dyDescent="0.3"/>
    <row r="100" spans="1:160" s="5" customFormat="1" ht="15.75" customHeight="1" x14ac:dyDescent="0.3">
      <c r="A100" s="263"/>
      <c r="B100" s="263"/>
      <c r="C100" s="265"/>
      <c r="D100" s="484"/>
      <c r="E100" s="485"/>
      <c r="F100" s="488" t="s">
        <v>0</v>
      </c>
      <c r="G100" s="489"/>
      <c r="H100" s="489"/>
      <c r="I100" s="489"/>
      <c r="J100" s="489"/>
      <c r="K100" s="489"/>
      <c r="L100" s="489"/>
      <c r="M100" s="489"/>
      <c r="N100" s="489"/>
      <c r="O100" s="490"/>
      <c r="P100" s="494" t="s">
        <v>1</v>
      </c>
      <c r="Q100" s="495"/>
      <c r="R100" s="495"/>
      <c r="S100" s="496"/>
      <c r="T100" s="500"/>
      <c r="U100" s="501"/>
      <c r="V100" s="33"/>
      <c r="W100" s="57"/>
      <c r="X100" s="86"/>
      <c r="Y100" s="33"/>
      <c r="Z100" s="36"/>
      <c r="AA100" s="36"/>
      <c r="AD100" s="33"/>
      <c r="AG100" s="3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43"/>
      <c r="AU100" s="44"/>
      <c r="AV100" s="33"/>
      <c r="AW100" s="33"/>
      <c r="AX100" s="33"/>
      <c r="AZ100" s="141"/>
      <c r="BE100" s="168"/>
      <c r="BF100" s="168"/>
      <c r="BG100" s="168"/>
      <c r="BH100" s="168"/>
      <c r="BI100" s="168"/>
      <c r="BJ100" s="168"/>
      <c r="BK100" s="168"/>
      <c r="BL100" s="168"/>
      <c r="BM100" s="168"/>
      <c r="DK100" s="168"/>
      <c r="DL100" s="168"/>
      <c r="DM100" s="168"/>
      <c r="DN100" s="168"/>
      <c r="DO100" s="168"/>
      <c r="DP100" s="168"/>
      <c r="DQ100" s="168"/>
      <c r="DR100" s="168"/>
      <c r="DS100" s="168"/>
      <c r="DT100" s="168"/>
      <c r="DU100" s="168"/>
      <c r="DV100" s="168"/>
      <c r="DW100" s="168"/>
      <c r="DX100" s="168"/>
      <c r="DY100" s="168"/>
      <c r="DZ100" s="168"/>
      <c r="EA100" s="168"/>
      <c r="EB100" s="168"/>
      <c r="EC100" s="168"/>
      <c r="ED100" s="168"/>
      <c r="EE100" s="168"/>
      <c r="EF100" s="168"/>
      <c r="EG100" s="168"/>
      <c r="EH100" s="168"/>
      <c r="EI100" s="168"/>
      <c r="EJ100" s="168"/>
      <c r="EK100" s="168"/>
      <c r="EL100" s="168"/>
      <c r="EM100" s="168"/>
      <c r="EN100" s="168"/>
      <c r="EO100" s="168"/>
      <c r="EP100" s="168"/>
      <c r="EQ100" s="168"/>
      <c r="ER100" s="168"/>
      <c r="ES100" s="168"/>
      <c r="ET100" s="168"/>
      <c r="EU100" s="168"/>
      <c r="EV100" s="168"/>
      <c r="EW100" s="168"/>
      <c r="EX100" s="168"/>
      <c r="EY100" s="168"/>
      <c r="EZ100" s="168"/>
      <c r="FA100" s="168"/>
      <c r="FB100" s="168"/>
      <c r="FC100" s="168"/>
      <c r="FD100" s="168"/>
    </row>
    <row r="101" spans="1:160" s="5" customFormat="1" ht="15" customHeight="1" x14ac:dyDescent="0.3">
      <c r="A101" s="263"/>
      <c r="B101" s="263"/>
      <c r="C101" s="265"/>
      <c r="D101" s="481"/>
      <c r="E101" s="482"/>
      <c r="F101" s="491"/>
      <c r="G101" s="492"/>
      <c r="H101" s="492"/>
      <c r="I101" s="492"/>
      <c r="J101" s="492"/>
      <c r="K101" s="492"/>
      <c r="L101" s="492"/>
      <c r="M101" s="492"/>
      <c r="N101" s="492"/>
      <c r="O101" s="493"/>
      <c r="P101" s="497"/>
      <c r="Q101" s="498"/>
      <c r="R101" s="498"/>
      <c r="S101" s="499"/>
      <c r="T101" s="502"/>
      <c r="U101" s="503"/>
      <c r="V101" s="33"/>
      <c r="W101" s="57"/>
      <c r="X101" s="86"/>
      <c r="Y101" s="38"/>
      <c r="Z101" s="36"/>
      <c r="AA101" s="36"/>
      <c r="AD101" s="33"/>
      <c r="AG101" s="3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43"/>
      <c r="AU101" s="44"/>
      <c r="AV101" s="33"/>
      <c r="AW101" s="33"/>
      <c r="AX101" s="33"/>
      <c r="AZ101" s="141"/>
      <c r="BE101" s="168"/>
      <c r="BF101" s="168"/>
      <c r="BG101" s="168"/>
      <c r="BH101" s="168"/>
      <c r="BI101" s="168"/>
      <c r="BJ101" s="168"/>
      <c r="BK101" s="168"/>
      <c r="BL101" s="168"/>
      <c r="BM101" s="168"/>
      <c r="DK101" s="168"/>
      <c r="DL101" s="168"/>
      <c r="DM101" s="168"/>
      <c r="DN101" s="168"/>
      <c r="DO101" s="168"/>
      <c r="DP101" s="168"/>
      <c r="DQ101" s="168"/>
      <c r="DR101" s="168"/>
      <c r="DS101" s="168"/>
      <c r="DT101" s="168"/>
      <c r="DU101" s="168"/>
      <c r="DV101" s="168"/>
      <c r="DW101" s="168"/>
      <c r="DX101" s="168"/>
      <c r="DY101" s="168"/>
      <c r="DZ101" s="168"/>
      <c r="EA101" s="168"/>
      <c r="EB101" s="168"/>
      <c r="EC101" s="168"/>
      <c r="ED101" s="168"/>
      <c r="EE101" s="168"/>
      <c r="EF101" s="168"/>
      <c r="EG101" s="168"/>
      <c r="EH101" s="168"/>
      <c r="EI101" s="168"/>
      <c r="EJ101" s="168"/>
      <c r="EK101" s="168"/>
      <c r="EL101" s="168"/>
      <c r="EM101" s="168"/>
      <c r="EN101" s="168"/>
      <c r="EO101" s="168"/>
      <c r="EP101" s="168"/>
      <c r="EQ101" s="168"/>
      <c r="ER101" s="168"/>
      <c r="ES101" s="168"/>
      <c r="ET101" s="168"/>
      <c r="EU101" s="168"/>
      <c r="EV101" s="168"/>
      <c r="EW101" s="168"/>
      <c r="EX101" s="168"/>
      <c r="EY101" s="168"/>
      <c r="EZ101" s="168"/>
      <c r="FA101" s="168"/>
      <c r="FB101" s="168"/>
      <c r="FC101" s="168"/>
      <c r="FD101" s="168"/>
    </row>
    <row r="102" spans="1:160" s="5" customFormat="1" ht="30" customHeight="1" thickBot="1" x14ac:dyDescent="0.35">
      <c r="A102" s="263"/>
      <c r="B102" s="263"/>
      <c r="C102" s="265"/>
      <c r="D102" s="486"/>
      <c r="E102" s="487"/>
      <c r="F102" s="506" t="s">
        <v>2</v>
      </c>
      <c r="G102" s="507"/>
      <c r="H102" s="507"/>
      <c r="I102" s="507"/>
      <c r="J102" s="507"/>
      <c r="K102" s="507"/>
      <c r="L102" s="507"/>
      <c r="M102" s="507"/>
      <c r="N102" s="507"/>
      <c r="O102" s="508"/>
      <c r="P102" s="32">
        <v>3</v>
      </c>
      <c r="Q102" s="71" t="s">
        <v>3</v>
      </c>
      <c r="R102" s="509">
        <v>147</v>
      </c>
      <c r="S102" s="510"/>
      <c r="T102" s="504"/>
      <c r="U102" s="505"/>
      <c r="V102" s="33">
        <f>+IF(C111="","",1)</f>
        <v>1</v>
      </c>
      <c r="W102" s="57"/>
      <c r="X102" s="86"/>
      <c r="Y102" s="39"/>
      <c r="Z102" s="36"/>
      <c r="AA102" s="36"/>
      <c r="AD102" s="33"/>
      <c r="AG102" s="3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4"/>
      <c r="AV102" s="33"/>
      <c r="AW102" s="33"/>
      <c r="AX102" s="33"/>
      <c r="AZ102" s="141"/>
      <c r="BE102" s="168"/>
      <c r="BF102" s="168"/>
      <c r="BG102" s="168"/>
      <c r="BH102" s="168"/>
      <c r="BI102" s="168"/>
      <c r="BJ102" s="168"/>
      <c r="BK102" s="168"/>
      <c r="BL102" s="168"/>
      <c r="BM102" s="168"/>
      <c r="DK102" s="168"/>
      <c r="DL102" s="168"/>
      <c r="DM102" s="168"/>
      <c r="DN102" s="168"/>
      <c r="DO102" s="168"/>
      <c r="DP102" s="168"/>
      <c r="DQ102" s="168"/>
      <c r="DR102" s="168"/>
      <c r="DS102" s="168"/>
      <c r="DT102" s="168"/>
      <c r="DU102" s="168"/>
      <c r="DV102" s="168"/>
      <c r="DW102" s="168"/>
      <c r="DX102" s="168"/>
      <c r="DY102" s="168"/>
      <c r="DZ102" s="168"/>
      <c r="EA102" s="168"/>
      <c r="EB102" s="168"/>
      <c r="EC102" s="168"/>
      <c r="ED102" s="168"/>
      <c r="EE102" s="168"/>
      <c r="EF102" s="168"/>
      <c r="EG102" s="168"/>
      <c r="EH102" s="168"/>
      <c r="EI102" s="168"/>
      <c r="EJ102" s="168"/>
      <c r="EK102" s="168"/>
      <c r="EL102" s="168"/>
      <c r="EM102" s="168"/>
      <c r="EN102" s="168"/>
      <c r="EO102" s="168"/>
      <c r="EP102" s="168"/>
      <c r="EQ102" s="168"/>
      <c r="ER102" s="168"/>
      <c r="ES102" s="168"/>
      <c r="ET102" s="168"/>
      <c r="EU102" s="168"/>
      <c r="EV102" s="168"/>
      <c r="EW102" s="168"/>
      <c r="EX102" s="168"/>
      <c r="EY102" s="168"/>
      <c r="EZ102" s="168"/>
      <c r="FA102" s="168"/>
      <c r="FB102" s="168"/>
      <c r="FC102" s="168"/>
      <c r="FD102" s="168"/>
    </row>
    <row r="103" spans="1:160" s="5" customFormat="1" ht="5.25" customHeight="1" thickBot="1" x14ac:dyDescent="0.35">
      <c r="A103" s="263"/>
      <c r="B103" s="263"/>
      <c r="C103" s="265"/>
      <c r="D103" s="454"/>
      <c r="E103" s="454"/>
      <c r="F103" s="454"/>
      <c r="G103" s="454"/>
      <c r="H103" s="454"/>
      <c r="I103" s="454"/>
      <c r="J103" s="454"/>
      <c r="K103" s="454"/>
      <c r="L103" s="454"/>
      <c r="M103" s="454"/>
      <c r="N103" s="454"/>
      <c r="O103" s="454"/>
      <c r="P103" s="454"/>
      <c r="Q103" s="454"/>
      <c r="R103" s="454"/>
      <c r="S103" s="454"/>
      <c r="T103" s="454"/>
      <c r="U103" s="454"/>
      <c r="V103" s="33"/>
      <c r="W103" s="57"/>
      <c r="X103" s="86"/>
      <c r="Y103" s="38"/>
      <c r="Z103" s="36"/>
      <c r="AA103" s="36"/>
      <c r="AD103" s="33"/>
      <c r="AG103" s="3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4"/>
      <c r="AV103" s="33"/>
      <c r="AW103" s="33"/>
      <c r="AX103" s="33"/>
      <c r="AZ103" s="141"/>
      <c r="BE103" s="168"/>
      <c r="BF103" s="168"/>
      <c r="BG103" s="168"/>
      <c r="BH103" s="168"/>
      <c r="BI103" s="168"/>
      <c r="BJ103" s="168"/>
      <c r="BK103" s="168"/>
      <c r="BL103" s="168"/>
      <c r="BM103" s="168"/>
      <c r="DK103" s="168"/>
      <c r="DL103" s="168"/>
      <c r="DM103" s="168"/>
      <c r="DN103" s="168"/>
      <c r="DO103" s="168"/>
      <c r="DP103" s="168"/>
      <c r="DQ103" s="168"/>
      <c r="DR103" s="168"/>
      <c r="DS103" s="168"/>
      <c r="DT103" s="168"/>
      <c r="DU103" s="168"/>
      <c r="DV103" s="168"/>
      <c r="DW103" s="168"/>
      <c r="DX103" s="168"/>
      <c r="DY103" s="168"/>
      <c r="DZ103" s="168"/>
      <c r="EA103" s="168"/>
      <c r="EB103" s="168"/>
      <c r="EC103" s="168"/>
      <c r="ED103" s="168"/>
      <c r="EE103" s="168"/>
      <c r="EF103" s="168"/>
      <c r="EG103" s="168"/>
      <c r="EH103" s="168"/>
      <c r="EI103" s="168"/>
      <c r="EJ103" s="168"/>
      <c r="EK103" s="168"/>
      <c r="EL103" s="168"/>
      <c r="EM103" s="168"/>
      <c r="EN103" s="168"/>
      <c r="EO103" s="168"/>
      <c r="EP103" s="168"/>
      <c r="EQ103" s="168"/>
      <c r="ER103" s="168"/>
      <c r="ES103" s="168"/>
      <c r="ET103" s="168"/>
      <c r="EU103" s="168"/>
      <c r="EV103" s="168"/>
      <c r="EW103" s="168"/>
      <c r="EX103" s="168"/>
      <c r="EY103" s="168"/>
      <c r="EZ103" s="168"/>
      <c r="FA103" s="168"/>
      <c r="FB103" s="168"/>
      <c r="FC103" s="168"/>
      <c r="FD103" s="168"/>
    </row>
    <row r="104" spans="1:160" s="5" customFormat="1" ht="24.9" customHeight="1" x14ac:dyDescent="0.3">
      <c r="A104" s="263"/>
      <c r="B104" s="263"/>
      <c r="C104" s="265"/>
      <c r="D104" s="511" t="s">
        <v>4</v>
      </c>
      <c r="E104" s="512"/>
      <c r="F104" s="513" t="s">
        <v>168</v>
      </c>
      <c r="G104" s="514"/>
      <c r="H104" s="514"/>
      <c r="I104" s="515"/>
      <c r="J104" s="516" t="s">
        <v>5</v>
      </c>
      <c r="K104" s="512"/>
      <c r="L104" s="513" t="s">
        <v>102</v>
      </c>
      <c r="M104" s="514"/>
      <c r="N104" s="514"/>
      <c r="O104" s="514"/>
      <c r="P104" s="515"/>
      <c r="Q104" s="1" t="s">
        <v>6</v>
      </c>
      <c r="R104" s="513" t="s">
        <v>36</v>
      </c>
      <c r="S104" s="514"/>
      <c r="T104" s="514"/>
      <c r="U104" s="517"/>
      <c r="V104" s="33"/>
      <c r="W104" s="57"/>
      <c r="X104" s="86"/>
      <c r="Y104" s="33"/>
      <c r="Z104" s="36"/>
      <c r="AA104" s="36"/>
      <c r="AD104" s="33"/>
      <c r="AG104" s="3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4"/>
      <c r="AV104" s="33"/>
      <c r="AW104" s="33"/>
      <c r="AX104" s="33"/>
      <c r="AZ104" s="141"/>
      <c r="BE104" s="168"/>
      <c r="BF104" s="168"/>
      <c r="BG104" s="168"/>
      <c r="BH104" s="168"/>
      <c r="BI104" s="168"/>
      <c r="BJ104" s="168"/>
      <c r="BK104" s="168"/>
      <c r="BL104" s="168"/>
      <c r="BM104" s="168"/>
      <c r="DK104" s="168"/>
      <c r="DL104" s="168"/>
      <c r="DM104" s="168"/>
      <c r="DN104" s="168"/>
      <c r="DO104" s="168"/>
      <c r="DP104" s="168"/>
      <c r="DQ104" s="168"/>
      <c r="DR104" s="168"/>
      <c r="DS104" s="168"/>
      <c r="DT104" s="168"/>
      <c r="DU104" s="168"/>
      <c r="DV104" s="168"/>
      <c r="DW104" s="168"/>
      <c r="DX104" s="168"/>
      <c r="DY104" s="168"/>
      <c r="DZ104" s="168"/>
      <c r="EA104" s="168"/>
      <c r="EB104" s="168"/>
      <c r="EC104" s="168"/>
      <c r="ED104" s="168"/>
      <c r="EE104" s="168"/>
      <c r="EF104" s="168"/>
      <c r="EG104" s="168"/>
      <c r="EH104" s="168"/>
      <c r="EI104" s="168"/>
      <c r="EJ104" s="168"/>
      <c r="EK104" s="168"/>
      <c r="EL104" s="168"/>
      <c r="EM104" s="168"/>
      <c r="EN104" s="168"/>
      <c r="EO104" s="168"/>
      <c r="EP104" s="168"/>
      <c r="EQ104" s="168"/>
      <c r="ER104" s="168"/>
      <c r="ES104" s="168"/>
      <c r="ET104" s="168"/>
      <c r="EU104" s="168"/>
      <c r="EV104" s="168"/>
      <c r="EW104" s="168"/>
      <c r="EX104" s="168"/>
      <c r="EY104" s="168"/>
      <c r="EZ104" s="168"/>
      <c r="FA104" s="168"/>
      <c r="FB104" s="168"/>
      <c r="FC104" s="168"/>
      <c r="FD104" s="168"/>
    </row>
    <row r="105" spans="1:160" s="5" customFormat="1" ht="45" customHeight="1" thickBot="1" x14ac:dyDescent="0.35">
      <c r="A105" s="263"/>
      <c r="B105" s="263"/>
      <c r="C105" s="265"/>
      <c r="D105" s="518" t="s">
        <v>7</v>
      </c>
      <c r="E105" s="519"/>
      <c r="F105" s="520" t="s">
        <v>169</v>
      </c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2"/>
      <c r="V105" s="33"/>
      <c r="W105" s="57"/>
      <c r="X105" s="86"/>
      <c r="Y105" s="33"/>
      <c r="Z105" s="36"/>
      <c r="AA105" s="36"/>
      <c r="AD105" s="33"/>
      <c r="AG105" s="3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4"/>
      <c r="AV105" s="33"/>
      <c r="AW105" s="33"/>
      <c r="AX105" s="33"/>
      <c r="AZ105" s="141"/>
      <c r="BE105" s="168"/>
      <c r="BF105" s="168"/>
      <c r="BG105" s="168"/>
      <c r="BH105" s="168"/>
      <c r="BI105" s="168"/>
      <c r="BJ105" s="168"/>
      <c r="BK105" s="168"/>
      <c r="BL105" s="168"/>
      <c r="BM105" s="168"/>
      <c r="DK105" s="168"/>
      <c r="DL105" s="168"/>
      <c r="DM105" s="168"/>
      <c r="DN105" s="168"/>
      <c r="DO105" s="168"/>
      <c r="DP105" s="168"/>
      <c r="DQ105" s="168"/>
      <c r="DR105" s="168"/>
      <c r="DS105" s="168"/>
      <c r="DT105" s="168"/>
      <c r="DU105" s="168"/>
      <c r="DV105" s="168"/>
      <c r="DW105" s="168"/>
      <c r="DX105" s="168"/>
      <c r="DY105" s="168"/>
      <c r="DZ105" s="168"/>
      <c r="EA105" s="168"/>
      <c r="EB105" s="168"/>
      <c r="EC105" s="168"/>
      <c r="ED105" s="168"/>
      <c r="EE105" s="168"/>
      <c r="EF105" s="168"/>
      <c r="EG105" s="168"/>
      <c r="EH105" s="168"/>
      <c r="EI105" s="168"/>
      <c r="EJ105" s="168"/>
      <c r="EK105" s="168"/>
      <c r="EL105" s="168"/>
      <c r="EM105" s="168"/>
      <c r="EN105" s="168"/>
      <c r="EO105" s="168"/>
      <c r="EP105" s="168"/>
      <c r="EQ105" s="168"/>
      <c r="ER105" s="168"/>
      <c r="ES105" s="168"/>
      <c r="ET105" s="168"/>
      <c r="EU105" s="168"/>
      <c r="EV105" s="168"/>
      <c r="EW105" s="168"/>
      <c r="EX105" s="168"/>
      <c r="EY105" s="168"/>
      <c r="EZ105" s="168"/>
      <c r="FA105" s="168"/>
      <c r="FB105" s="168"/>
      <c r="FC105" s="168"/>
      <c r="FD105" s="168"/>
    </row>
    <row r="106" spans="1:160" s="5" customFormat="1" ht="5.0999999999999996" customHeight="1" thickBot="1" x14ac:dyDescent="0.35">
      <c r="A106" s="263"/>
      <c r="B106" s="263"/>
      <c r="C106" s="265"/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33"/>
      <c r="W106" s="57"/>
      <c r="X106" s="86"/>
      <c r="Y106" s="33"/>
      <c r="Z106" s="36"/>
      <c r="AA106" s="36"/>
      <c r="AD106" s="33"/>
      <c r="AG106" s="33"/>
      <c r="AH106" s="43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4"/>
      <c r="AV106" s="33"/>
      <c r="AW106" s="33"/>
      <c r="AX106" s="33"/>
      <c r="AZ106" s="141"/>
      <c r="BE106" s="168"/>
      <c r="BF106" s="168"/>
      <c r="BG106" s="168"/>
      <c r="BH106" s="168"/>
      <c r="BI106" s="168"/>
      <c r="BJ106" s="168"/>
      <c r="BK106" s="168"/>
      <c r="BL106" s="168"/>
      <c r="BM106" s="168"/>
      <c r="DK106" s="168"/>
      <c r="DL106" s="168"/>
      <c r="DM106" s="168"/>
      <c r="DN106" s="168"/>
      <c r="DO106" s="168"/>
      <c r="DP106" s="168"/>
      <c r="DQ106" s="168"/>
      <c r="DR106" s="168"/>
      <c r="DS106" s="168"/>
      <c r="DT106" s="168"/>
      <c r="DU106" s="168"/>
      <c r="DV106" s="168"/>
      <c r="DW106" s="168"/>
      <c r="DX106" s="168"/>
      <c r="DY106" s="168"/>
      <c r="DZ106" s="168"/>
      <c r="EA106" s="168"/>
      <c r="EB106" s="168"/>
      <c r="EC106" s="168"/>
      <c r="ED106" s="168"/>
      <c r="EE106" s="168"/>
      <c r="EF106" s="168"/>
      <c r="EG106" s="168"/>
      <c r="EH106" s="168"/>
      <c r="EI106" s="168"/>
      <c r="EJ106" s="168"/>
      <c r="EK106" s="168"/>
      <c r="EL106" s="168"/>
      <c r="EM106" s="168"/>
      <c r="EN106" s="168"/>
      <c r="EO106" s="168"/>
      <c r="EP106" s="168"/>
      <c r="EQ106" s="168"/>
      <c r="ER106" s="168"/>
      <c r="ES106" s="168"/>
      <c r="ET106" s="168"/>
      <c r="EU106" s="168"/>
      <c r="EV106" s="168"/>
      <c r="EW106" s="168"/>
      <c r="EX106" s="168"/>
      <c r="EY106" s="168"/>
      <c r="EZ106" s="168"/>
      <c r="FA106" s="168"/>
      <c r="FB106" s="168"/>
      <c r="FC106" s="168"/>
      <c r="FD106" s="168"/>
    </row>
    <row r="107" spans="1:160" s="5" customFormat="1" ht="24.9" customHeight="1" thickBot="1" x14ac:dyDescent="0.35">
      <c r="A107" s="263"/>
      <c r="B107" s="263"/>
      <c r="C107" s="265"/>
      <c r="D107" s="2" t="s">
        <v>103</v>
      </c>
      <c r="E107" s="69" t="s">
        <v>106</v>
      </c>
      <c r="F107" s="455" t="s">
        <v>104</v>
      </c>
      <c r="G107" s="524"/>
      <c r="H107" s="456"/>
      <c r="I107" s="525">
        <v>44058</v>
      </c>
      <c r="J107" s="526"/>
      <c r="K107" s="526"/>
      <c r="L107" s="526"/>
      <c r="M107" s="526"/>
      <c r="N107" s="527"/>
      <c r="O107" s="3" t="s">
        <v>8</v>
      </c>
      <c r="P107" s="449" t="s">
        <v>24</v>
      </c>
      <c r="Q107" s="450"/>
      <c r="R107" s="450"/>
      <c r="S107" s="450"/>
      <c r="T107" s="450"/>
      <c r="U107" s="528"/>
      <c r="V107" s="142"/>
      <c r="W107" s="143"/>
      <c r="X107" s="144"/>
      <c r="Y107" s="143"/>
      <c r="Z107" s="144"/>
      <c r="AA107" s="143"/>
      <c r="AB107" s="144"/>
      <c r="AC107" s="143"/>
      <c r="AD107" s="144"/>
      <c r="AE107" s="143"/>
      <c r="AF107" s="145"/>
      <c r="AG107" s="146"/>
      <c r="AH107" s="147"/>
      <c r="AI107" s="147"/>
      <c r="AJ107" s="147"/>
      <c r="AK107" s="147"/>
      <c r="AL107" s="147"/>
      <c r="AM107" s="147"/>
      <c r="AN107" s="147"/>
      <c r="AO107" s="147"/>
      <c r="AP107" s="147"/>
      <c r="AQ107" s="147"/>
      <c r="AR107" s="147"/>
      <c r="AS107" s="147"/>
      <c r="AT107" s="147"/>
      <c r="AU107" s="148"/>
      <c r="AV107" s="146"/>
      <c r="AW107" s="146"/>
      <c r="AX107" s="146"/>
      <c r="AY107" s="145"/>
      <c r="AZ107" s="149"/>
      <c r="BA107" s="145"/>
      <c r="BB107" s="145"/>
      <c r="BE107" s="168"/>
      <c r="BF107" s="168"/>
      <c r="BG107" s="168"/>
      <c r="BH107" s="168"/>
      <c r="BI107" s="168"/>
      <c r="BJ107" s="168"/>
      <c r="BK107" s="168"/>
      <c r="BL107" s="168"/>
      <c r="BM107" s="168"/>
      <c r="DK107" s="168"/>
      <c r="DL107" s="168"/>
      <c r="DM107" s="168"/>
      <c r="DN107" s="168"/>
      <c r="DO107" s="168"/>
      <c r="DP107" s="168"/>
      <c r="DQ107" s="168"/>
      <c r="DR107" s="168"/>
      <c r="DS107" s="168"/>
      <c r="DT107" s="168"/>
      <c r="DU107" s="168"/>
      <c r="DV107" s="168"/>
      <c r="DW107" s="168"/>
      <c r="DX107" s="168"/>
      <c r="DY107" s="168"/>
      <c r="DZ107" s="168"/>
      <c r="EA107" s="168"/>
      <c r="EB107" s="168"/>
      <c r="EC107" s="168"/>
      <c r="ED107" s="168"/>
      <c r="EE107" s="168"/>
      <c r="EF107" s="168"/>
      <c r="EG107" s="168"/>
      <c r="EH107" s="168"/>
      <c r="EI107" s="168"/>
      <c r="EJ107" s="168"/>
      <c r="EK107" s="168"/>
      <c r="EL107" s="168"/>
      <c r="EM107" s="168"/>
      <c r="EN107" s="168"/>
      <c r="EO107" s="168"/>
      <c r="EP107" s="168"/>
      <c r="EQ107" s="168"/>
      <c r="ER107" s="168"/>
      <c r="ES107" s="168"/>
      <c r="ET107" s="168"/>
      <c r="EU107" s="168"/>
      <c r="EV107" s="168"/>
      <c r="EW107" s="168"/>
      <c r="EX107" s="168"/>
      <c r="EY107" s="168"/>
      <c r="EZ107" s="168"/>
      <c r="FA107" s="168"/>
      <c r="FB107" s="168"/>
      <c r="FC107" s="168"/>
      <c r="FD107" s="168"/>
    </row>
    <row r="108" spans="1:160" s="5" customFormat="1" ht="5.0999999999999996" customHeight="1" thickBot="1" x14ac:dyDescent="0.35">
      <c r="A108" s="263"/>
      <c r="B108" s="263"/>
      <c r="C108" s="265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33"/>
      <c r="W108" s="57"/>
      <c r="X108" s="86"/>
      <c r="Y108" s="33"/>
      <c r="Z108" s="36"/>
      <c r="AA108" s="36"/>
      <c r="AD108" s="33"/>
      <c r="AG108" s="3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43"/>
      <c r="AU108" s="44"/>
      <c r="AV108" s="33"/>
      <c r="AW108" s="33"/>
      <c r="AX108" s="33"/>
      <c r="AZ108" s="141"/>
      <c r="BE108" s="168"/>
      <c r="BF108" s="168"/>
      <c r="BG108" s="168"/>
      <c r="BH108" s="168"/>
      <c r="BI108" s="168"/>
      <c r="BJ108" s="168"/>
      <c r="BK108" s="168"/>
      <c r="BL108" s="168"/>
      <c r="BM108" s="168"/>
      <c r="DK108" s="168"/>
      <c r="DL108" s="168"/>
      <c r="DM108" s="168"/>
      <c r="DN108" s="168"/>
      <c r="DO108" s="168"/>
      <c r="DP108" s="168"/>
      <c r="DQ108" s="168"/>
      <c r="DR108" s="168"/>
      <c r="DS108" s="168"/>
      <c r="DT108" s="168"/>
      <c r="DU108" s="168"/>
      <c r="DV108" s="168"/>
      <c r="DW108" s="168"/>
      <c r="DX108" s="168"/>
      <c r="DY108" s="168"/>
      <c r="DZ108" s="168"/>
      <c r="EA108" s="168"/>
      <c r="EB108" s="168"/>
      <c r="EC108" s="168"/>
      <c r="ED108" s="168"/>
      <c r="EE108" s="168"/>
      <c r="EF108" s="168"/>
      <c r="EG108" s="168"/>
      <c r="EH108" s="168"/>
      <c r="EI108" s="168"/>
      <c r="EJ108" s="168"/>
      <c r="EK108" s="168"/>
      <c r="EL108" s="168"/>
      <c r="EM108" s="168"/>
      <c r="EN108" s="168"/>
      <c r="EO108" s="168"/>
      <c r="EP108" s="168"/>
      <c r="EQ108" s="168"/>
      <c r="ER108" s="168"/>
      <c r="ES108" s="168"/>
      <c r="ET108" s="168"/>
      <c r="EU108" s="168"/>
      <c r="EV108" s="168"/>
      <c r="EW108" s="168"/>
      <c r="EX108" s="168"/>
      <c r="EY108" s="168"/>
      <c r="EZ108" s="168"/>
      <c r="FA108" s="168"/>
      <c r="FB108" s="168"/>
      <c r="FC108" s="168"/>
      <c r="FD108" s="168"/>
    </row>
    <row r="109" spans="1:160" s="5" customFormat="1" ht="24.9" customHeight="1" thickBot="1" x14ac:dyDescent="0.35">
      <c r="A109" s="263"/>
      <c r="B109" s="263"/>
      <c r="C109" s="265"/>
      <c r="D109" s="2" t="s">
        <v>31</v>
      </c>
      <c r="E109" s="449"/>
      <c r="F109" s="450"/>
      <c r="G109" s="450"/>
      <c r="H109" s="450"/>
      <c r="I109" s="450"/>
      <c r="J109" s="451"/>
      <c r="K109" s="19" t="s">
        <v>105</v>
      </c>
      <c r="L109" s="452"/>
      <c r="M109" s="452"/>
      <c r="N109" s="452"/>
      <c r="O109" s="452"/>
      <c r="P109" s="452"/>
      <c r="Q109" s="452"/>
      <c r="R109" s="452"/>
      <c r="S109" s="452"/>
      <c r="T109" s="452"/>
      <c r="U109" s="453"/>
      <c r="V109" s="33"/>
      <c r="W109" s="57"/>
      <c r="X109" s="86"/>
      <c r="Y109" s="33"/>
      <c r="Z109" s="36"/>
      <c r="AA109" s="36"/>
      <c r="AD109" s="33"/>
      <c r="AG109" s="3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4"/>
      <c r="AV109" s="33"/>
      <c r="AW109" s="33"/>
      <c r="AX109" s="33"/>
      <c r="AZ109" s="141"/>
      <c r="BE109" s="168"/>
      <c r="BF109" s="168"/>
      <c r="BG109" s="168"/>
      <c r="BH109" s="168"/>
      <c r="BI109" s="168"/>
      <c r="BJ109" s="168"/>
      <c r="BK109" s="168"/>
      <c r="BL109" s="168"/>
      <c r="BM109" s="168"/>
      <c r="DK109" s="168"/>
      <c r="DL109" s="168"/>
      <c r="DM109" s="168"/>
      <c r="DN109" s="168"/>
      <c r="DO109" s="168"/>
      <c r="DP109" s="168"/>
      <c r="DQ109" s="168"/>
      <c r="DR109" s="168"/>
      <c r="DS109" s="168"/>
      <c r="DT109" s="168"/>
      <c r="DU109" s="168"/>
      <c r="DV109" s="168"/>
      <c r="DW109" s="168"/>
      <c r="DX109" s="168"/>
      <c r="DY109" s="168"/>
      <c r="DZ109" s="168"/>
      <c r="EA109" s="168"/>
      <c r="EB109" s="168"/>
      <c r="EC109" s="168"/>
      <c r="ED109" s="168"/>
      <c r="EE109" s="168"/>
      <c r="EF109" s="168"/>
      <c r="EG109" s="168"/>
      <c r="EH109" s="168"/>
      <c r="EI109" s="168"/>
      <c r="EJ109" s="168"/>
      <c r="EK109" s="168"/>
      <c r="EL109" s="168"/>
      <c r="EM109" s="168"/>
      <c r="EN109" s="168"/>
      <c r="EO109" s="168"/>
      <c r="EP109" s="168"/>
      <c r="EQ109" s="168"/>
      <c r="ER109" s="168"/>
      <c r="ES109" s="168"/>
      <c r="ET109" s="168"/>
      <c r="EU109" s="168"/>
      <c r="EV109" s="168"/>
      <c r="EW109" s="168"/>
      <c r="EX109" s="168"/>
      <c r="EY109" s="168"/>
      <c r="EZ109" s="168"/>
      <c r="FA109" s="168"/>
      <c r="FB109" s="168"/>
      <c r="FC109" s="168"/>
      <c r="FD109" s="168"/>
    </row>
    <row r="110" spans="1:160" s="5" customFormat="1" ht="5.0999999999999996" customHeight="1" thickBot="1" x14ac:dyDescent="0.35">
      <c r="A110" s="263"/>
      <c r="B110" s="263"/>
      <c r="C110" s="265"/>
      <c r="D110" s="454"/>
      <c r="E110" s="454"/>
      <c r="F110" s="454"/>
      <c r="G110" s="454"/>
      <c r="H110" s="454"/>
      <c r="I110" s="454"/>
      <c r="J110" s="454"/>
      <c r="K110" s="454"/>
      <c r="L110" s="454"/>
      <c r="M110" s="454"/>
      <c r="N110" s="454"/>
      <c r="O110" s="454"/>
      <c r="P110" s="454"/>
      <c r="Q110" s="454"/>
      <c r="R110" s="454"/>
      <c r="S110" s="454"/>
      <c r="T110" s="454"/>
      <c r="U110" s="454"/>
      <c r="V110" s="33"/>
      <c r="W110" s="57"/>
      <c r="X110" s="86"/>
      <c r="Y110" s="33"/>
      <c r="Z110" s="36"/>
      <c r="AA110" s="36"/>
      <c r="AD110" s="33"/>
      <c r="AG110" s="3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4"/>
      <c r="AV110" s="33"/>
      <c r="AW110" s="33"/>
      <c r="AX110" s="33"/>
      <c r="AZ110" s="141"/>
      <c r="BE110" s="168"/>
      <c r="BF110" s="168"/>
      <c r="BG110" s="168"/>
      <c r="BH110" s="168"/>
      <c r="BI110" s="168"/>
      <c r="BJ110" s="168"/>
      <c r="BK110" s="168"/>
      <c r="BL110" s="168"/>
      <c r="BM110" s="168"/>
      <c r="DK110" s="168"/>
      <c r="DL110" s="168"/>
      <c r="DM110" s="168"/>
      <c r="DN110" s="168"/>
      <c r="DO110" s="168"/>
      <c r="DP110" s="168"/>
      <c r="DQ110" s="168"/>
      <c r="DR110" s="168"/>
      <c r="DS110" s="168"/>
      <c r="DT110" s="168"/>
      <c r="DU110" s="168"/>
      <c r="DV110" s="168"/>
      <c r="DW110" s="168"/>
      <c r="DX110" s="168"/>
      <c r="DY110" s="168"/>
      <c r="DZ110" s="168"/>
      <c r="EA110" s="168"/>
      <c r="EB110" s="168"/>
      <c r="EC110" s="168"/>
      <c r="ED110" s="168"/>
      <c r="EE110" s="168"/>
      <c r="EF110" s="168"/>
      <c r="EG110" s="168"/>
      <c r="EH110" s="168"/>
      <c r="EI110" s="168"/>
      <c r="EJ110" s="168"/>
      <c r="EK110" s="168"/>
      <c r="EL110" s="168"/>
      <c r="EM110" s="168"/>
      <c r="EN110" s="168"/>
      <c r="EO110" s="168"/>
      <c r="EP110" s="168"/>
      <c r="EQ110" s="168"/>
      <c r="ER110" s="168"/>
      <c r="ES110" s="168"/>
      <c r="ET110" s="168"/>
      <c r="EU110" s="168"/>
      <c r="EV110" s="168"/>
      <c r="EW110" s="168"/>
      <c r="EX110" s="168"/>
      <c r="EY110" s="168"/>
      <c r="EZ110" s="168"/>
      <c r="FA110" s="168"/>
      <c r="FB110" s="168"/>
      <c r="FC110" s="168"/>
      <c r="FD110" s="168"/>
    </row>
    <row r="111" spans="1:160" s="5" customFormat="1" ht="45" customHeight="1" thickBot="1" x14ac:dyDescent="0.35">
      <c r="A111" s="263">
        <f>+E111</f>
        <v>1.03</v>
      </c>
      <c r="B111" s="264">
        <f>+U135</f>
        <v>2490.5100000000002</v>
      </c>
      <c r="C111" s="265">
        <v>3</v>
      </c>
      <c r="D111" s="2" t="s">
        <v>9</v>
      </c>
      <c r="E111" s="31">
        <v>1.03</v>
      </c>
      <c r="F111" s="455" t="s">
        <v>29</v>
      </c>
      <c r="G111" s="456"/>
      <c r="H111" s="532" t="s">
        <v>113</v>
      </c>
      <c r="I111" s="457"/>
      <c r="J111" s="457"/>
      <c r="K111" s="457"/>
      <c r="L111" s="457"/>
      <c r="M111" s="458"/>
      <c r="N111" s="459" t="s">
        <v>32</v>
      </c>
      <c r="O111" s="460"/>
      <c r="P111" s="461"/>
      <c r="Q111" s="462" t="s">
        <v>10</v>
      </c>
      <c r="R111" s="463"/>
      <c r="S111" s="463"/>
      <c r="T111" s="463"/>
      <c r="U111" s="464"/>
      <c r="V111" s="33"/>
      <c r="W111" s="57"/>
      <c r="X111" s="86"/>
      <c r="Y111" s="33"/>
      <c r="Z111" s="38"/>
      <c r="AA111" s="38"/>
      <c r="AD111" s="33"/>
      <c r="AG111" s="3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4"/>
      <c r="AV111" s="33"/>
      <c r="AW111" s="33"/>
      <c r="AX111" s="33"/>
      <c r="AZ111" s="141"/>
      <c r="BE111" s="168"/>
      <c r="BF111" s="168"/>
      <c r="BG111" s="168"/>
      <c r="BH111" s="168"/>
      <c r="BI111" s="168"/>
      <c r="BJ111" s="168"/>
      <c r="BK111" s="168"/>
      <c r="BL111" s="168"/>
      <c r="BM111" s="168"/>
      <c r="DK111" s="168"/>
      <c r="DL111" s="168"/>
      <c r="DM111" s="168"/>
      <c r="DN111" s="168"/>
      <c r="DO111" s="168"/>
      <c r="DP111" s="168"/>
      <c r="DQ111" s="168"/>
      <c r="DR111" s="168"/>
      <c r="DS111" s="168"/>
      <c r="DT111" s="168"/>
      <c r="DU111" s="168"/>
      <c r="DV111" s="168"/>
      <c r="DW111" s="168"/>
      <c r="DX111" s="168"/>
      <c r="DY111" s="168"/>
      <c r="DZ111" s="168"/>
      <c r="EA111" s="168"/>
      <c r="EB111" s="168"/>
      <c r="EC111" s="168"/>
      <c r="ED111" s="168"/>
      <c r="EE111" s="168"/>
      <c r="EF111" s="168"/>
      <c r="EG111" s="168"/>
      <c r="EH111" s="168"/>
      <c r="EI111" s="168"/>
      <c r="EJ111" s="168"/>
      <c r="EK111" s="168"/>
      <c r="EL111" s="168"/>
      <c r="EM111" s="168"/>
      <c r="EN111" s="168"/>
      <c r="EO111" s="168"/>
      <c r="EP111" s="168"/>
      <c r="EQ111" s="168"/>
      <c r="ER111" s="168"/>
      <c r="ES111" s="168"/>
      <c r="ET111" s="168"/>
      <c r="EU111" s="168"/>
      <c r="EV111" s="168"/>
      <c r="EW111" s="168"/>
      <c r="EX111" s="168"/>
      <c r="EY111" s="168"/>
      <c r="EZ111" s="168"/>
      <c r="FA111" s="168"/>
      <c r="FB111" s="168"/>
      <c r="FC111" s="168"/>
      <c r="FD111" s="168"/>
    </row>
    <row r="112" spans="1:160" s="5" customFormat="1" ht="5.0999999999999996" customHeight="1" thickBot="1" x14ac:dyDescent="0.35">
      <c r="A112" s="263"/>
      <c r="B112" s="263"/>
      <c r="C112" s="265"/>
      <c r="D112" s="428"/>
      <c r="E112" s="428"/>
      <c r="F112" s="428"/>
      <c r="G112" s="428"/>
      <c r="H112" s="428"/>
      <c r="I112" s="428"/>
      <c r="J112" s="428"/>
      <c r="K112" s="428"/>
      <c r="L112" s="428"/>
      <c r="M112" s="428"/>
      <c r="N112" s="454"/>
      <c r="O112" s="454"/>
      <c r="P112" s="454"/>
      <c r="Q112" s="454"/>
      <c r="R112" s="454"/>
      <c r="S112" s="454"/>
      <c r="T112" s="454"/>
      <c r="U112" s="454"/>
      <c r="V112" s="33"/>
      <c r="W112" s="57"/>
      <c r="X112" s="86"/>
      <c r="Y112" s="33"/>
      <c r="Z112" s="76"/>
      <c r="AA112" s="76"/>
      <c r="AD112" s="33"/>
      <c r="AG112" s="3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4"/>
      <c r="AV112" s="33"/>
      <c r="AW112" s="33"/>
      <c r="AX112" s="33"/>
      <c r="AZ112" s="141"/>
      <c r="BE112" s="168"/>
      <c r="BF112" s="168"/>
      <c r="BG112" s="168"/>
      <c r="BH112" s="168"/>
      <c r="BI112" s="168"/>
      <c r="BJ112" s="168"/>
      <c r="BK112" s="168"/>
      <c r="BL112" s="168"/>
      <c r="BM112" s="168"/>
      <c r="DK112" s="168"/>
      <c r="DL112" s="168"/>
      <c r="DM112" s="168"/>
      <c r="DN112" s="168"/>
      <c r="DO112" s="168"/>
      <c r="DP112" s="168"/>
      <c r="DQ112" s="168"/>
      <c r="DR112" s="168"/>
      <c r="DS112" s="168"/>
      <c r="DT112" s="168"/>
      <c r="DU112" s="168"/>
      <c r="DV112" s="168"/>
      <c r="DW112" s="168"/>
      <c r="DX112" s="168"/>
      <c r="DY112" s="168"/>
      <c r="DZ112" s="168"/>
      <c r="EA112" s="168"/>
      <c r="EB112" s="168"/>
      <c r="EC112" s="168"/>
      <c r="ED112" s="168"/>
      <c r="EE112" s="168"/>
      <c r="EF112" s="168"/>
      <c r="EG112" s="168"/>
      <c r="EH112" s="168"/>
      <c r="EI112" s="168"/>
      <c r="EJ112" s="168"/>
      <c r="EK112" s="168"/>
      <c r="EL112" s="168"/>
      <c r="EM112" s="168"/>
      <c r="EN112" s="168"/>
      <c r="EO112" s="168"/>
      <c r="EP112" s="168"/>
      <c r="EQ112" s="168"/>
      <c r="ER112" s="168"/>
      <c r="ES112" s="168"/>
      <c r="ET112" s="168"/>
      <c r="EU112" s="168"/>
      <c r="EV112" s="168"/>
      <c r="EW112" s="168"/>
      <c r="EX112" s="168"/>
      <c r="EY112" s="168"/>
      <c r="EZ112" s="168"/>
      <c r="FA112" s="168"/>
      <c r="FB112" s="168"/>
      <c r="FC112" s="168"/>
      <c r="FD112" s="168"/>
    </row>
    <row r="113" spans="1:160" s="5" customFormat="1" ht="24.9" customHeight="1" x14ac:dyDescent="0.3">
      <c r="A113" s="263"/>
      <c r="B113" s="263"/>
      <c r="C113" s="265"/>
      <c r="D113" s="465" t="s">
        <v>30</v>
      </c>
      <c r="E113" s="466"/>
      <c r="F113" s="466"/>
      <c r="G113" s="466"/>
      <c r="H113" s="466"/>
      <c r="I113" s="466"/>
      <c r="J113" s="466"/>
      <c r="K113" s="466"/>
      <c r="L113" s="466"/>
      <c r="M113" s="467"/>
      <c r="N113" s="468" t="s">
        <v>11</v>
      </c>
      <c r="O113" s="470" t="s">
        <v>12</v>
      </c>
      <c r="P113" s="471"/>
      <c r="Q113" s="474" t="s">
        <v>13</v>
      </c>
      <c r="R113" s="475"/>
      <c r="S113" s="476"/>
      <c r="T113" s="477" t="s">
        <v>27</v>
      </c>
      <c r="U113" s="479" t="s">
        <v>28</v>
      </c>
      <c r="V113" s="150"/>
      <c r="W113" s="151"/>
      <c r="X113" s="151"/>
      <c r="Y113" s="151"/>
      <c r="Z113" s="151"/>
      <c r="AA113" s="151"/>
      <c r="AB113" s="151"/>
      <c r="AC113" s="151"/>
      <c r="AD113" s="151"/>
      <c r="AE113" s="151"/>
      <c r="AF113" s="82"/>
      <c r="AG113" s="38"/>
      <c r="AH113" s="88"/>
      <c r="AI113" s="88"/>
      <c r="AJ113" s="88"/>
      <c r="AK113" s="88"/>
      <c r="AL113" s="88"/>
      <c r="AM113" s="88"/>
      <c r="AN113" s="88"/>
      <c r="AO113" s="88"/>
      <c r="AP113" s="88"/>
      <c r="AQ113" s="88"/>
      <c r="AR113" s="88"/>
      <c r="AS113" s="43"/>
      <c r="AT113" s="43"/>
      <c r="AU113" s="44"/>
      <c r="AV113" s="33"/>
      <c r="AW113" s="33"/>
      <c r="AX113" s="33"/>
      <c r="AZ113" s="141"/>
      <c r="BE113" s="168"/>
      <c r="BF113" s="168"/>
      <c r="BG113" s="168"/>
      <c r="BH113" s="168"/>
      <c r="BI113" s="168"/>
      <c r="BJ113" s="168"/>
      <c r="BK113" s="168"/>
      <c r="BL113" s="168"/>
      <c r="BM113" s="168"/>
      <c r="DK113" s="168"/>
      <c r="DL113" s="168"/>
      <c r="DM113" s="168"/>
      <c r="DN113" s="168"/>
      <c r="DO113" s="168"/>
      <c r="DP113" s="168"/>
      <c r="DQ113" s="168"/>
      <c r="DR113" s="168"/>
      <c r="DS113" s="168"/>
      <c r="DT113" s="168"/>
      <c r="DU113" s="168"/>
      <c r="DV113" s="168"/>
      <c r="DW113" s="168"/>
      <c r="DX113" s="168"/>
      <c r="DY113" s="168"/>
      <c r="DZ113" s="168"/>
      <c r="EA113" s="168"/>
      <c r="EB113" s="168"/>
      <c r="EC113" s="168"/>
      <c r="ED113" s="168"/>
      <c r="EE113" s="168"/>
      <c r="EF113" s="168"/>
      <c r="EG113" s="168"/>
      <c r="EH113" s="168"/>
      <c r="EI113" s="168"/>
      <c r="EJ113" s="168"/>
      <c r="EK113" s="168"/>
      <c r="EL113" s="168"/>
      <c r="EM113" s="168"/>
      <c r="EN113" s="168"/>
      <c r="EO113" s="168"/>
      <c r="EP113" s="168"/>
      <c r="EQ113" s="168"/>
      <c r="ER113" s="168"/>
      <c r="ES113" s="168"/>
      <c r="ET113" s="168"/>
      <c r="EU113" s="168"/>
      <c r="EV113" s="168"/>
      <c r="EW113" s="168"/>
      <c r="EX113" s="168"/>
      <c r="EY113" s="168"/>
      <c r="EZ113" s="168"/>
      <c r="FA113" s="168"/>
      <c r="FB113" s="168"/>
      <c r="FC113" s="168"/>
      <c r="FD113" s="168"/>
    </row>
    <row r="114" spans="1:160" s="5" customFormat="1" ht="24.9" customHeight="1" x14ac:dyDescent="0.3">
      <c r="A114" s="263"/>
      <c r="B114" s="263"/>
      <c r="C114" s="265"/>
      <c r="D114" s="481"/>
      <c r="E114" s="482"/>
      <c r="F114" s="482"/>
      <c r="G114" s="482"/>
      <c r="H114" s="482"/>
      <c r="I114" s="482"/>
      <c r="J114" s="482"/>
      <c r="K114" s="482"/>
      <c r="L114" s="482"/>
      <c r="M114" s="483"/>
      <c r="N114" s="469"/>
      <c r="O114" s="472"/>
      <c r="P114" s="473"/>
      <c r="Q114" s="7" t="s">
        <v>14</v>
      </c>
      <c r="R114" s="7" t="s">
        <v>15</v>
      </c>
      <c r="S114" s="7" t="s">
        <v>26</v>
      </c>
      <c r="T114" s="478"/>
      <c r="U114" s="480"/>
      <c r="V114" s="152"/>
      <c r="W114" s="153"/>
      <c r="X114" s="99"/>
      <c r="Y114" s="99"/>
      <c r="Z114" s="103"/>
      <c r="AA114" s="103"/>
      <c r="AB114" s="103"/>
      <c r="AC114" s="103"/>
      <c r="AD114" s="103"/>
      <c r="AE114" s="103"/>
      <c r="AF114" s="82"/>
      <c r="AG114" s="38"/>
      <c r="AH114" s="88"/>
      <c r="AI114" s="88"/>
      <c r="AJ114" s="88"/>
      <c r="AK114" s="88"/>
      <c r="AL114" s="88"/>
      <c r="AM114" s="88"/>
      <c r="AN114" s="88"/>
      <c r="AO114" s="88"/>
      <c r="AP114" s="88"/>
      <c r="AQ114" s="88"/>
      <c r="AR114" s="88"/>
      <c r="AS114" s="43"/>
      <c r="AT114" s="43"/>
      <c r="AU114" s="44"/>
      <c r="AV114" s="33"/>
      <c r="AW114" s="33"/>
      <c r="AX114" s="33"/>
      <c r="AZ114" s="141"/>
      <c r="BE114" s="168"/>
      <c r="BF114" s="168"/>
      <c r="BG114" s="168"/>
      <c r="BH114" s="168"/>
      <c r="BI114" s="168"/>
      <c r="BJ114" s="168"/>
      <c r="BK114" s="168"/>
      <c r="BL114" s="168"/>
      <c r="BM114" s="168"/>
      <c r="DK114" s="168"/>
      <c r="DL114" s="168"/>
      <c r="DM114" s="168"/>
      <c r="DN114" s="168"/>
      <c r="DO114" s="168"/>
      <c r="DP114" s="168"/>
      <c r="DQ114" s="168"/>
      <c r="DR114" s="168"/>
      <c r="DS114" s="168"/>
      <c r="DT114" s="168"/>
      <c r="DU114" s="168"/>
      <c r="DV114" s="168"/>
      <c r="DW114" s="168"/>
      <c r="DX114" s="168"/>
      <c r="DY114" s="168"/>
      <c r="DZ114" s="168"/>
      <c r="EA114" s="168"/>
      <c r="EB114" s="168"/>
      <c r="EC114" s="168"/>
      <c r="ED114" s="168"/>
      <c r="EE114" s="168"/>
      <c r="EF114" s="168"/>
      <c r="EG114" s="168"/>
      <c r="EH114" s="168"/>
      <c r="EI114" s="168"/>
      <c r="EJ114" s="168"/>
      <c r="EK114" s="168"/>
      <c r="EL114" s="168"/>
      <c r="EM114" s="168"/>
      <c r="EN114" s="168"/>
      <c r="EO114" s="168"/>
      <c r="EP114" s="168"/>
      <c r="EQ114" s="168"/>
      <c r="ER114" s="168"/>
      <c r="ES114" s="168"/>
      <c r="ET114" s="168"/>
      <c r="EU114" s="168"/>
      <c r="EV114" s="168"/>
      <c r="EW114" s="168"/>
      <c r="EX114" s="168"/>
      <c r="EY114" s="168"/>
      <c r="EZ114" s="168"/>
      <c r="FA114" s="168"/>
      <c r="FB114" s="168"/>
      <c r="FC114" s="168"/>
      <c r="FD114" s="168"/>
    </row>
    <row r="115" spans="1:160" s="5" customFormat="1" ht="24.9" customHeight="1" x14ac:dyDescent="0.3">
      <c r="A115" s="263"/>
      <c r="B115" s="263"/>
      <c r="C115" s="265"/>
      <c r="D115" s="481"/>
      <c r="E115" s="482"/>
      <c r="F115" s="482"/>
      <c r="G115" s="482"/>
      <c r="H115" s="482"/>
      <c r="I115" s="482"/>
      <c r="J115" s="482"/>
      <c r="K115" s="482"/>
      <c r="L115" s="482"/>
      <c r="M115" s="483"/>
      <c r="N115" s="16">
        <v>14001469</v>
      </c>
      <c r="O115" s="412" t="s">
        <v>444</v>
      </c>
      <c r="P115" s="413"/>
      <c r="Q115" s="8">
        <v>45</v>
      </c>
      <c r="R115" s="8">
        <v>8.4</v>
      </c>
      <c r="S115" s="8">
        <v>0.4</v>
      </c>
      <c r="T115" s="9">
        <v>1</v>
      </c>
      <c r="U115" s="17">
        <f>+Q115*R115*S115*T115</f>
        <v>151.20000000000002</v>
      </c>
      <c r="V115" s="33"/>
      <c r="W115" s="57">
        <v>1</v>
      </c>
      <c r="X115" s="86"/>
      <c r="Y115" s="33">
        <f>+C111</f>
        <v>3</v>
      </c>
      <c r="Z115" s="41">
        <f>+SUMIF($N115:$N134,$Z$16,$U115:$U134)</f>
        <v>151.20000000000002</v>
      </c>
      <c r="AA115" s="41">
        <f>+SUMIF($N115:$N134,$AA$16,$U115:$U134)</f>
        <v>161.28000000000003</v>
      </c>
      <c r="AB115" s="41">
        <f>+SUMIF($N115:$N134,$AB$16,$U115:$U134)</f>
        <v>160.64999999999998</v>
      </c>
      <c r="AC115" s="41">
        <f>+SUMIF($N115:$N134,$AC$16,$U115:$U134)</f>
        <v>151.19999999999999</v>
      </c>
      <c r="AD115" s="41">
        <f>+SUMIF($N115:$N134,$AD$16,$U115:$U134)</f>
        <v>85.05</v>
      </c>
      <c r="AE115" s="41">
        <f>+SUMIF($N115:$N134,$AE$16,$U115:$U134)</f>
        <v>88.199999999999989</v>
      </c>
      <c r="AF115" s="41">
        <f>+SUMIF($N115:$N134,$AF$16,$U115:$U134)</f>
        <v>139.64999999999998</v>
      </c>
      <c r="AG115" s="41">
        <f>+SUMIF($N115:$N134,$AG$16,$U115:$U134)</f>
        <v>132.29999999999998</v>
      </c>
      <c r="AH115" s="41">
        <f>+SUMIF($N115:$N134,$AH$16,$U115:$U134)</f>
        <v>180.6</v>
      </c>
      <c r="AI115" s="41">
        <f>+SUMIF($N115:$N134,$AI$16,$U115:$U134)</f>
        <v>360</v>
      </c>
      <c r="AJ115" s="41">
        <f>+SUMIF($N115:$N134,$AJ$16,$U115:$U134)</f>
        <v>410.87999999999994</v>
      </c>
      <c r="AK115" s="41">
        <f>+SUMIF($N115:$N134,$AK$16,$U115:$U134)</f>
        <v>0</v>
      </c>
      <c r="AL115" s="41">
        <f>+SUMIF($N115:$N134,$AL$16,$U115:$U134)</f>
        <v>0</v>
      </c>
      <c r="AM115" s="41">
        <f>+SUMIF($N115:$N134,$AM$16,$U115:$U134)</f>
        <v>0</v>
      </c>
      <c r="AN115" s="41">
        <f>+SUMIF($N115:$N134,$AN$16,$U115:$U134)</f>
        <v>207.89999999999998</v>
      </c>
      <c r="AO115" s="41">
        <f>+SUMIF($N115:$N134,$AO$16,$U115:$U134)</f>
        <v>0</v>
      </c>
      <c r="AP115" s="41">
        <f>+SUMIF($N115:$N134,$AP$16,$U115:$U134)</f>
        <v>0</v>
      </c>
      <c r="AQ115" s="41">
        <f>+SUMIF($N115:$N134,$AQ$16,$U115:$U134)</f>
        <v>136.80000000000001</v>
      </c>
      <c r="AR115" s="41">
        <f>+SUMIF($N115:$N134,$AR$16,$U115:$U134)</f>
        <v>124.80000000000001</v>
      </c>
      <c r="AS115" s="43"/>
      <c r="AT115" s="43"/>
      <c r="AU115" s="44"/>
      <c r="AV115" s="33"/>
      <c r="AW115" s="33"/>
      <c r="AX115" s="33"/>
      <c r="AZ115" s="141"/>
      <c r="BE115" s="168"/>
      <c r="BF115" s="168"/>
      <c r="BG115" s="168"/>
      <c r="BH115" s="168"/>
      <c r="BI115" s="168"/>
      <c r="BJ115" s="168"/>
      <c r="BK115" s="168"/>
      <c r="BL115" s="168"/>
      <c r="BM115" s="168"/>
      <c r="DK115" s="168"/>
      <c r="DL115" s="168"/>
      <c r="DM115" s="168"/>
      <c r="DN115" s="168"/>
      <c r="DO115" s="168"/>
      <c r="DP115" s="168"/>
      <c r="DQ115" s="168"/>
      <c r="DR115" s="168"/>
      <c r="DS115" s="168"/>
      <c r="DT115" s="168"/>
      <c r="DU115" s="168"/>
      <c r="DV115" s="168"/>
      <c r="DW115" s="168"/>
      <c r="DX115" s="168"/>
      <c r="DY115" s="168"/>
      <c r="DZ115" s="168"/>
      <c r="EA115" s="168"/>
      <c r="EB115" s="168"/>
      <c r="EC115" s="168"/>
      <c r="ED115" s="168"/>
      <c r="EE115" s="168"/>
      <c r="EF115" s="168"/>
      <c r="EG115" s="168"/>
      <c r="EH115" s="168"/>
      <c r="EI115" s="168"/>
      <c r="EJ115" s="168"/>
      <c r="EK115" s="168"/>
      <c r="EL115" s="168"/>
      <c r="EM115" s="168"/>
      <c r="EN115" s="168"/>
      <c r="EO115" s="168"/>
      <c r="EP115" s="168"/>
      <c r="EQ115" s="168"/>
      <c r="ER115" s="168"/>
      <c r="ES115" s="168"/>
      <c r="ET115" s="168"/>
      <c r="EU115" s="168"/>
      <c r="EV115" s="168"/>
      <c r="EW115" s="168"/>
      <c r="EX115" s="168"/>
      <c r="EY115" s="168"/>
      <c r="EZ115" s="168"/>
      <c r="FA115" s="168"/>
      <c r="FB115" s="168"/>
      <c r="FC115" s="168"/>
      <c r="FD115" s="168"/>
    </row>
    <row r="116" spans="1:160" s="5" customFormat="1" ht="24.9" customHeight="1" x14ac:dyDescent="0.3">
      <c r="A116" s="263"/>
      <c r="B116" s="263"/>
      <c r="C116" s="265"/>
      <c r="D116" s="481"/>
      <c r="E116" s="482"/>
      <c r="F116" s="482"/>
      <c r="G116" s="482"/>
      <c r="H116" s="482"/>
      <c r="I116" s="482"/>
      <c r="J116" s="482"/>
      <c r="K116" s="482"/>
      <c r="L116" s="482"/>
      <c r="M116" s="483"/>
      <c r="N116" s="16">
        <v>14001481</v>
      </c>
      <c r="O116" s="412" t="s">
        <v>444</v>
      </c>
      <c r="P116" s="413"/>
      <c r="Q116" s="8">
        <v>48</v>
      </c>
      <c r="R116" s="8">
        <v>8.4</v>
      </c>
      <c r="S116" s="8">
        <v>0.4</v>
      </c>
      <c r="T116" s="9">
        <v>1</v>
      </c>
      <c r="U116" s="17">
        <f t="shared" ref="U116:U132" si="3">+Q116*R116*S116*T116</f>
        <v>161.28000000000003</v>
      </c>
      <c r="V116" s="33"/>
      <c r="W116" s="57">
        <v>2</v>
      </c>
      <c r="X116" s="86"/>
      <c r="Y116" s="33"/>
      <c r="Z116" s="36"/>
      <c r="AA116" s="36"/>
      <c r="AD116" s="33"/>
      <c r="AG116" s="3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4"/>
      <c r="AV116" s="33"/>
      <c r="AW116" s="33"/>
      <c r="AX116" s="33"/>
      <c r="AZ116" s="141"/>
      <c r="BE116" s="168"/>
      <c r="BF116" s="168"/>
      <c r="BG116" s="168"/>
      <c r="BH116" s="168"/>
      <c r="BI116" s="168"/>
      <c r="BJ116" s="168"/>
      <c r="BK116" s="168"/>
      <c r="BL116" s="168"/>
      <c r="BM116" s="168"/>
      <c r="DK116" s="168"/>
      <c r="DL116" s="168"/>
      <c r="DM116" s="168"/>
      <c r="DN116" s="168"/>
      <c r="DO116" s="168"/>
      <c r="DP116" s="168"/>
      <c r="DQ116" s="168"/>
      <c r="DR116" s="168"/>
      <c r="DS116" s="168"/>
      <c r="DT116" s="168"/>
      <c r="DU116" s="168"/>
      <c r="DV116" s="168"/>
      <c r="DW116" s="168"/>
      <c r="DX116" s="168"/>
      <c r="DY116" s="168"/>
      <c r="DZ116" s="168"/>
      <c r="EA116" s="168"/>
      <c r="EB116" s="168"/>
      <c r="EC116" s="168"/>
      <c r="ED116" s="168"/>
      <c r="EE116" s="168"/>
      <c r="EF116" s="168"/>
      <c r="EG116" s="168"/>
      <c r="EH116" s="168"/>
      <c r="EI116" s="168"/>
      <c r="EJ116" s="168"/>
      <c r="EK116" s="168"/>
      <c r="EL116" s="168"/>
      <c r="EM116" s="168"/>
      <c r="EN116" s="168"/>
      <c r="EO116" s="168"/>
      <c r="EP116" s="168"/>
      <c r="EQ116" s="168"/>
      <c r="ER116" s="168"/>
      <c r="ES116" s="168"/>
      <c r="ET116" s="168"/>
      <c r="EU116" s="168"/>
      <c r="EV116" s="168"/>
      <c r="EW116" s="168"/>
      <c r="EX116" s="168"/>
      <c r="EY116" s="168"/>
      <c r="EZ116" s="168"/>
      <c r="FA116" s="168"/>
      <c r="FB116" s="168"/>
      <c r="FC116" s="168"/>
      <c r="FD116" s="168"/>
    </row>
    <row r="117" spans="1:160" s="5" customFormat="1" ht="24.9" customHeight="1" x14ac:dyDescent="0.3">
      <c r="A117" s="263"/>
      <c r="B117" s="263"/>
      <c r="C117" s="265"/>
      <c r="D117" s="481"/>
      <c r="E117" s="482"/>
      <c r="F117" s="482"/>
      <c r="G117" s="482"/>
      <c r="H117" s="482"/>
      <c r="I117" s="482"/>
      <c r="J117" s="482"/>
      <c r="K117" s="482"/>
      <c r="L117" s="482"/>
      <c r="M117" s="483"/>
      <c r="N117" s="16">
        <v>14000772</v>
      </c>
      <c r="O117" s="412" t="s">
        <v>444</v>
      </c>
      <c r="P117" s="413"/>
      <c r="Q117" s="8">
        <v>51</v>
      </c>
      <c r="R117" s="8">
        <v>9</v>
      </c>
      <c r="S117" s="8">
        <v>0.35</v>
      </c>
      <c r="T117" s="9">
        <v>1</v>
      </c>
      <c r="U117" s="17">
        <f t="shared" si="3"/>
        <v>160.64999999999998</v>
      </c>
      <c r="V117" s="33"/>
      <c r="W117" s="57">
        <v>3</v>
      </c>
      <c r="X117" s="86"/>
      <c r="Y117" s="33"/>
      <c r="Z117" s="36"/>
      <c r="AA117" s="36"/>
      <c r="AD117" s="33"/>
      <c r="AG117" s="3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4"/>
      <c r="AV117" s="33"/>
      <c r="AW117" s="33"/>
      <c r="AX117" s="33"/>
      <c r="AZ117" s="141"/>
      <c r="BE117" s="168"/>
      <c r="BF117" s="168"/>
      <c r="BG117" s="168"/>
      <c r="BH117" s="168"/>
      <c r="BI117" s="168"/>
      <c r="BJ117" s="168"/>
      <c r="BK117" s="168"/>
      <c r="BL117" s="168"/>
      <c r="BM117" s="168"/>
      <c r="DK117" s="168"/>
      <c r="DL117" s="168"/>
      <c r="DM117" s="168"/>
      <c r="DN117" s="168"/>
      <c r="DO117" s="168"/>
      <c r="DP117" s="168"/>
      <c r="DQ117" s="168"/>
      <c r="DR117" s="168"/>
      <c r="DS117" s="168"/>
      <c r="DT117" s="168"/>
      <c r="DU117" s="168"/>
      <c r="DV117" s="168"/>
      <c r="DW117" s="168"/>
      <c r="DX117" s="168"/>
      <c r="DY117" s="168"/>
      <c r="DZ117" s="168"/>
      <c r="EA117" s="168"/>
      <c r="EB117" s="168"/>
      <c r="EC117" s="168"/>
      <c r="ED117" s="168"/>
      <c r="EE117" s="168"/>
      <c r="EF117" s="168"/>
      <c r="EG117" s="168"/>
      <c r="EH117" s="168"/>
      <c r="EI117" s="168"/>
      <c r="EJ117" s="168"/>
      <c r="EK117" s="168"/>
      <c r="EL117" s="168"/>
      <c r="EM117" s="168"/>
      <c r="EN117" s="168"/>
      <c r="EO117" s="168"/>
      <c r="EP117" s="168"/>
      <c r="EQ117" s="168"/>
      <c r="ER117" s="168"/>
      <c r="ES117" s="168"/>
      <c r="ET117" s="168"/>
      <c r="EU117" s="168"/>
      <c r="EV117" s="168"/>
      <c r="EW117" s="168"/>
      <c r="EX117" s="168"/>
      <c r="EY117" s="168"/>
      <c r="EZ117" s="168"/>
      <c r="FA117" s="168"/>
      <c r="FB117" s="168"/>
      <c r="FC117" s="168"/>
      <c r="FD117" s="168"/>
    </row>
    <row r="118" spans="1:160" s="5" customFormat="1" ht="24.9" customHeight="1" x14ac:dyDescent="0.3">
      <c r="A118" s="263"/>
      <c r="B118" s="263"/>
      <c r="C118" s="265"/>
      <c r="D118" s="481"/>
      <c r="E118" s="482"/>
      <c r="F118" s="482"/>
      <c r="G118" s="482"/>
      <c r="H118" s="482"/>
      <c r="I118" s="482"/>
      <c r="J118" s="482"/>
      <c r="K118" s="482"/>
      <c r="L118" s="482"/>
      <c r="M118" s="483"/>
      <c r="N118" s="16">
        <v>14000741</v>
      </c>
      <c r="O118" s="412" t="s">
        <v>444</v>
      </c>
      <c r="P118" s="413"/>
      <c r="Q118" s="8">
        <v>48</v>
      </c>
      <c r="R118" s="8">
        <v>9</v>
      </c>
      <c r="S118" s="8">
        <v>0.35</v>
      </c>
      <c r="T118" s="9">
        <v>1</v>
      </c>
      <c r="U118" s="17">
        <f t="shared" si="3"/>
        <v>151.19999999999999</v>
      </c>
      <c r="V118" s="33"/>
      <c r="W118" s="57">
        <v>4</v>
      </c>
      <c r="X118" s="86"/>
      <c r="Y118" s="33"/>
      <c r="Z118" s="36"/>
      <c r="AA118" s="36"/>
      <c r="AD118" s="33"/>
      <c r="AG118" s="3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4"/>
      <c r="AV118" s="33"/>
      <c r="AW118" s="33"/>
      <c r="AX118" s="33"/>
      <c r="AZ118" s="141"/>
      <c r="BE118" s="168"/>
      <c r="BF118" s="168"/>
      <c r="BG118" s="168"/>
      <c r="BH118" s="168"/>
      <c r="BI118" s="168"/>
      <c r="BJ118" s="168"/>
      <c r="BK118" s="168"/>
      <c r="BL118" s="168"/>
      <c r="BM118" s="168"/>
      <c r="DK118" s="168"/>
      <c r="DL118" s="168"/>
      <c r="DM118" s="168"/>
      <c r="DN118" s="168"/>
      <c r="DO118" s="168"/>
      <c r="DP118" s="168"/>
      <c r="DQ118" s="168"/>
      <c r="DR118" s="168"/>
      <c r="DS118" s="168"/>
      <c r="DT118" s="168"/>
      <c r="DU118" s="168"/>
      <c r="DV118" s="168"/>
      <c r="DW118" s="168"/>
      <c r="DX118" s="168"/>
      <c r="DY118" s="168"/>
      <c r="DZ118" s="168"/>
      <c r="EA118" s="168"/>
      <c r="EB118" s="168"/>
      <c r="EC118" s="168"/>
      <c r="ED118" s="168"/>
      <c r="EE118" s="168"/>
      <c r="EF118" s="168"/>
      <c r="EG118" s="168"/>
      <c r="EH118" s="168"/>
      <c r="EI118" s="168"/>
      <c r="EJ118" s="168"/>
      <c r="EK118" s="168"/>
      <c r="EL118" s="168"/>
      <c r="EM118" s="168"/>
      <c r="EN118" s="168"/>
      <c r="EO118" s="168"/>
      <c r="EP118" s="168"/>
      <c r="EQ118" s="168"/>
      <c r="ER118" s="168"/>
      <c r="ES118" s="168"/>
      <c r="ET118" s="168"/>
      <c r="EU118" s="168"/>
      <c r="EV118" s="168"/>
      <c r="EW118" s="168"/>
      <c r="EX118" s="168"/>
      <c r="EY118" s="168"/>
      <c r="EZ118" s="168"/>
      <c r="FA118" s="168"/>
      <c r="FB118" s="168"/>
      <c r="FC118" s="168"/>
      <c r="FD118" s="168"/>
    </row>
    <row r="119" spans="1:160" s="5" customFormat="1" ht="24.9" customHeight="1" x14ac:dyDescent="0.3">
      <c r="A119" s="263"/>
      <c r="B119" s="263"/>
      <c r="C119" s="265"/>
      <c r="D119" s="481"/>
      <c r="E119" s="482"/>
      <c r="F119" s="482"/>
      <c r="G119" s="482"/>
      <c r="H119" s="482"/>
      <c r="I119" s="482"/>
      <c r="J119" s="482"/>
      <c r="K119" s="482"/>
      <c r="L119" s="482"/>
      <c r="M119" s="483"/>
      <c r="N119" s="16">
        <v>14000718</v>
      </c>
      <c r="O119" s="412" t="s">
        <v>444</v>
      </c>
      <c r="P119" s="413"/>
      <c r="Q119" s="8">
        <v>27</v>
      </c>
      <c r="R119" s="8">
        <v>9</v>
      </c>
      <c r="S119" s="8">
        <v>0.35</v>
      </c>
      <c r="T119" s="9">
        <v>1</v>
      </c>
      <c r="U119" s="17">
        <f t="shared" si="3"/>
        <v>85.05</v>
      </c>
      <c r="V119" s="33"/>
      <c r="W119" s="57">
        <v>5</v>
      </c>
      <c r="X119" s="86"/>
      <c r="Y119" s="33"/>
      <c r="Z119" s="36"/>
      <c r="AA119" s="36"/>
      <c r="AD119" s="33"/>
      <c r="AG119" s="3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4"/>
      <c r="AV119" s="33"/>
      <c r="AW119" s="33"/>
      <c r="AX119" s="33"/>
      <c r="AZ119" s="141"/>
      <c r="BE119" s="168"/>
      <c r="BF119" s="168"/>
      <c r="BG119" s="168"/>
      <c r="BH119" s="168"/>
      <c r="BI119" s="168"/>
      <c r="BJ119" s="168"/>
      <c r="BK119" s="168"/>
      <c r="BL119" s="168"/>
      <c r="BM119" s="168"/>
      <c r="DK119" s="168"/>
      <c r="DL119" s="168"/>
      <c r="DM119" s="168"/>
      <c r="DN119" s="168"/>
      <c r="DO119" s="168"/>
      <c r="DP119" s="168"/>
      <c r="DQ119" s="168"/>
      <c r="DR119" s="168"/>
      <c r="DS119" s="168"/>
      <c r="DT119" s="168"/>
      <c r="DU119" s="168"/>
      <c r="DV119" s="168"/>
      <c r="DW119" s="168"/>
      <c r="DX119" s="168"/>
      <c r="DY119" s="168"/>
      <c r="DZ119" s="168"/>
      <c r="EA119" s="168"/>
      <c r="EB119" s="168"/>
      <c r="EC119" s="168"/>
      <c r="ED119" s="168"/>
      <c r="EE119" s="168"/>
      <c r="EF119" s="168"/>
      <c r="EG119" s="168"/>
      <c r="EH119" s="168"/>
      <c r="EI119" s="168"/>
      <c r="EJ119" s="168"/>
      <c r="EK119" s="168"/>
      <c r="EL119" s="168"/>
      <c r="EM119" s="168"/>
      <c r="EN119" s="168"/>
      <c r="EO119" s="168"/>
      <c r="EP119" s="168"/>
      <c r="EQ119" s="168"/>
      <c r="ER119" s="168"/>
      <c r="ES119" s="168"/>
      <c r="ET119" s="168"/>
      <c r="EU119" s="168"/>
      <c r="EV119" s="168"/>
      <c r="EW119" s="168"/>
      <c r="EX119" s="168"/>
      <c r="EY119" s="168"/>
      <c r="EZ119" s="168"/>
      <c r="FA119" s="168"/>
      <c r="FB119" s="168"/>
      <c r="FC119" s="168"/>
      <c r="FD119" s="168"/>
    </row>
    <row r="120" spans="1:160" s="5" customFormat="1" ht="24.9" customHeight="1" x14ac:dyDescent="0.3">
      <c r="A120" s="263"/>
      <c r="B120" s="263"/>
      <c r="C120" s="265"/>
      <c r="D120" s="481"/>
      <c r="E120" s="482"/>
      <c r="F120" s="482"/>
      <c r="G120" s="482"/>
      <c r="H120" s="482"/>
      <c r="I120" s="482"/>
      <c r="J120" s="482"/>
      <c r="K120" s="482"/>
      <c r="L120" s="482"/>
      <c r="M120" s="483"/>
      <c r="N120" s="16">
        <v>14001678</v>
      </c>
      <c r="O120" s="412" t="s">
        <v>444</v>
      </c>
      <c r="P120" s="413"/>
      <c r="Q120" s="8">
        <v>28</v>
      </c>
      <c r="R120" s="8">
        <v>9</v>
      </c>
      <c r="S120" s="8">
        <v>0.35</v>
      </c>
      <c r="T120" s="9">
        <v>1</v>
      </c>
      <c r="U120" s="17">
        <f t="shared" si="3"/>
        <v>88.199999999999989</v>
      </c>
      <c r="V120" s="33"/>
      <c r="W120" s="57">
        <v>6</v>
      </c>
      <c r="X120" s="86"/>
      <c r="Y120" s="33"/>
      <c r="Z120" s="36"/>
      <c r="AA120" s="36"/>
      <c r="AD120" s="33"/>
      <c r="AG120" s="33"/>
      <c r="AH120" s="43"/>
      <c r="AI120" s="43"/>
      <c r="AJ120" s="43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4"/>
      <c r="AV120" s="33"/>
      <c r="AW120" s="33"/>
      <c r="AX120" s="33"/>
      <c r="AZ120" s="141"/>
      <c r="BE120" s="168"/>
      <c r="BF120" s="168"/>
      <c r="BG120" s="168"/>
      <c r="BH120" s="168"/>
      <c r="BI120" s="168"/>
      <c r="BJ120" s="168"/>
      <c r="BK120" s="168"/>
      <c r="BL120" s="168"/>
      <c r="BM120" s="168"/>
      <c r="DK120" s="168"/>
      <c r="DL120" s="168"/>
      <c r="DM120" s="168"/>
      <c r="DN120" s="168"/>
      <c r="DO120" s="168"/>
      <c r="DP120" s="168"/>
      <c r="DQ120" s="168"/>
      <c r="DR120" s="168"/>
      <c r="DS120" s="168"/>
      <c r="DT120" s="168"/>
      <c r="DU120" s="168"/>
      <c r="DV120" s="168"/>
      <c r="DW120" s="168"/>
      <c r="DX120" s="168"/>
      <c r="DY120" s="168"/>
      <c r="DZ120" s="168"/>
      <c r="EA120" s="168"/>
      <c r="EB120" s="168"/>
      <c r="EC120" s="168"/>
      <c r="ED120" s="168"/>
      <c r="EE120" s="168"/>
      <c r="EF120" s="168"/>
      <c r="EG120" s="168"/>
      <c r="EH120" s="168"/>
      <c r="EI120" s="168"/>
      <c r="EJ120" s="168"/>
      <c r="EK120" s="168"/>
      <c r="EL120" s="168"/>
      <c r="EM120" s="168"/>
      <c r="EN120" s="168"/>
      <c r="EO120" s="168"/>
      <c r="EP120" s="168"/>
      <c r="EQ120" s="168"/>
      <c r="ER120" s="168"/>
      <c r="ES120" s="168"/>
      <c r="ET120" s="168"/>
      <c r="EU120" s="168"/>
      <c r="EV120" s="168"/>
      <c r="EW120" s="168"/>
      <c r="EX120" s="168"/>
      <c r="EY120" s="168"/>
      <c r="EZ120" s="168"/>
      <c r="FA120" s="168"/>
      <c r="FB120" s="168"/>
      <c r="FC120" s="168"/>
      <c r="FD120" s="168"/>
    </row>
    <row r="121" spans="1:160" s="5" customFormat="1" ht="24.9" customHeight="1" x14ac:dyDescent="0.3">
      <c r="A121" s="263"/>
      <c r="B121" s="263"/>
      <c r="C121" s="265"/>
      <c r="D121" s="481"/>
      <c r="E121" s="482"/>
      <c r="F121" s="482"/>
      <c r="G121" s="482"/>
      <c r="H121" s="482"/>
      <c r="I121" s="482"/>
      <c r="J121" s="482"/>
      <c r="K121" s="482"/>
      <c r="L121" s="482"/>
      <c r="M121" s="483"/>
      <c r="N121" s="16">
        <v>14001156</v>
      </c>
      <c r="O121" s="412" t="s">
        <v>444</v>
      </c>
      <c r="P121" s="413"/>
      <c r="Q121" s="8">
        <v>86</v>
      </c>
      <c r="R121" s="8">
        <v>7</v>
      </c>
      <c r="S121" s="8">
        <v>0.3</v>
      </c>
      <c r="T121" s="9">
        <v>1</v>
      </c>
      <c r="U121" s="17">
        <f t="shared" si="3"/>
        <v>180.6</v>
      </c>
      <c r="V121" s="33"/>
      <c r="W121" s="57">
        <v>9</v>
      </c>
      <c r="X121" s="86"/>
      <c r="Y121" s="33"/>
      <c r="Z121" s="36"/>
      <c r="AA121" s="36"/>
      <c r="AD121" s="33"/>
      <c r="AG121" s="3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43"/>
      <c r="AS121" s="43"/>
      <c r="AT121" s="43"/>
      <c r="AU121" s="44"/>
      <c r="AV121" s="33"/>
      <c r="AW121" s="33"/>
      <c r="AX121" s="33"/>
      <c r="AZ121" s="141"/>
      <c r="BE121" s="168"/>
      <c r="BF121" s="168"/>
      <c r="BG121" s="168"/>
      <c r="BH121" s="168"/>
      <c r="BI121" s="168"/>
      <c r="BJ121" s="168"/>
      <c r="BK121" s="168"/>
      <c r="BL121" s="168"/>
      <c r="BM121" s="168"/>
      <c r="DK121" s="168"/>
      <c r="DL121" s="168"/>
      <c r="DM121" s="168"/>
      <c r="DN121" s="168"/>
      <c r="DO121" s="168"/>
      <c r="DP121" s="168"/>
      <c r="DQ121" s="168"/>
      <c r="DR121" s="168"/>
      <c r="DS121" s="168"/>
      <c r="DT121" s="168"/>
      <c r="DU121" s="168"/>
      <c r="DV121" s="168"/>
      <c r="DW121" s="168"/>
      <c r="DX121" s="168"/>
      <c r="DY121" s="168"/>
      <c r="DZ121" s="168"/>
      <c r="EA121" s="168"/>
      <c r="EB121" s="168"/>
      <c r="EC121" s="168"/>
      <c r="ED121" s="168"/>
      <c r="EE121" s="168"/>
      <c r="EF121" s="168"/>
      <c r="EG121" s="168"/>
      <c r="EH121" s="168"/>
      <c r="EI121" s="168"/>
      <c r="EJ121" s="168"/>
      <c r="EK121" s="168"/>
      <c r="EL121" s="168"/>
      <c r="EM121" s="168"/>
      <c r="EN121" s="168"/>
      <c r="EO121" s="168"/>
      <c r="EP121" s="168"/>
      <c r="EQ121" s="168"/>
      <c r="ER121" s="168"/>
      <c r="ES121" s="168"/>
      <c r="ET121" s="168"/>
      <c r="EU121" s="168"/>
      <c r="EV121" s="168"/>
      <c r="EW121" s="168"/>
      <c r="EX121" s="168"/>
      <c r="EY121" s="168"/>
      <c r="EZ121" s="168"/>
      <c r="FA121" s="168"/>
      <c r="FB121" s="168"/>
      <c r="FC121" s="168"/>
      <c r="FD121" s="168"/>
    </row>
    <row r="122" spans="1:160" s="5" customFormat="1" ht="24.9" customHeight="1" x14ac:dyDescent="0.3">
      <c r="A122" s="263"/>
      <c r="B122" s="263"/>
      <c r="C122" s="265"/>
      <c r="D122" s="481"/>
      <c r="E122" s="482"/>
      <c r="F122" s="482"/>
      <c r="G122" s="482"/>
      <c r="H122" s="482"/>
      <c r="I122" s="482"/>
      <c r="J122" s="482"/>
      <c r="K122" s="482"/>
      <c r="L122" s="482"/>
      <c r="M122" s="483"/>
      <c r="N122" s="16">
        <v>14001367</v>
      </c>
      <c r="O122" s="412" t="s">
        <v>444</v>
      </c>
      <c r="P122" s="413"/>
      <c r="Q122" s="8">
        <v>90</v>
      </c>
      <c r="R122" s="8">
        <v>10</v>
      </c>
      <c r="S122" s="8">
        <v>0.4</v>
      </c>
      <c r="T122" s="9">
        <v>1</v>
      </c>
      <c r="U122" s="17">
        <f t="shared" si="3"/>
        <v>360</v>
      </c>
      <c r="V122" s="33"/>
      <c r="W122" s="57">
        <v>10</v>
      </c>
      <c r="X122" s="86"/>
      <c r="Y122" s="33"/>
      <c r="Z122" s="36"/>
      <c r="AA122" s="36"/>
      <c r="AD122" s="33"/>
      <c r="AG122" s="3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4"/>
      <c r="AV122" s="33"/>
      <c r="AW122" s="33"/>
      <c r="AX122" s="33"/>
      <c r="AZ122" s="141"/>
      <c r="BE122" s="168"/>
      <c r="BF122" s="168"/>
      <c r="BG122" s="168"/>
      <c r="BH122" s="168"/>
      <c r="BI122" s="168"/>
      <c r="BJ122" s="168"/>
      <c r="BK122" s="168"/>
      <c r="BL122" s="168"/>
      <c r="BM122" s="168"/>
      <c r="DK122" s="168"/>
      <c r="DL122" s="168"/>
      <c r="DM122" s="168"/>
      <c r="DN122" s="168"/>
      <c r="DO122" s="168"/>
      <c r="DP122" s="168"/>
      <c r="DQ122" s="168"/>
      <c r="DR122" s="168"/>
      <c r="DS122" s="168"/>
      <c r="DT122" s="168"/>
      <c r="DU122" s="168"/>
      <c r="DV122" s="168"/>
      <c r="DW122" s="168"/>
      <c r="DX122" s="168"/>
      <c r="DY122" s="168"/>
      <c r="DZ122" s="168"/>
      <c r="EA122" s="168"/>
      <c r="EB122" s="168"/>
      <c r="EC122" s="168"/>
      <c r="ED122" s="168"/>
      <c r="EE122" s="168"/>
      <c r="EF122" s="168"/>
      <c r="EG122" s="168"/>
      <c r="EH122" s="168"/>
      <c r="EI122" s="168"/>
      <c r="EJ122" s="168"/>
      <c r="EK122" s="168"/>
      <c r="EL122" s="168"/>
      <c r="EM122" s="168"/>
      <c r="EN122" s="168"/>
      <c r="EO122" s="168"/>
      <c r="EP122" s="168"/>
      <c r="EQ122" s="168"/>
      <c r="ER122" s="168"/>
      <c r="ES122" s="168"/>
      <c r="ET122" s="168"/>
      <c r="EU122" s="168"/>
      <c r="EV122" s="168"/>
      <c r="EW122" s="168"/>
      <c r="EX122" s="168"/>
      <c r="EY122" s="168"/>
      <c r="EZ122" s="168"/>
      <c r="FA122" s="168"/>
      <c r="FB122" s="168"/>
      <c r="FC122" s="168"/>
      <c r="FD122" s="168"/>
    </row>
    <row r="123" spans="1:160" s="5" customFormat="1" ht="24.9" customHeight="1" x14ac:dyDescent="0.3">
      <c r="A123" s="263"/>
      <c r="B123" s="263"/>
      <c r="C123" s="265"/>
      <c r="D123" s="481"/>
      <c r="E123" s="482"/>
      <c r="F123" s="482"/>
      <c r="G123" s="482"/>
      <c r="H123" s="482"/>
      <c r="I123" s="482"/>
      <c r="J123" s="482"/>
      <c r="K123" s="482"/>
      <c r="L123" s="482"/>
      <c r="M123" s="483"/>
      <c r="N123" s="16">
        <v>14000126</v>
      </c>
      <c r="O123" s="412" t="s">
        <v>444</v>
      </c>
      <c r="P123" s="413"/>
      <c r="Q123" s="8">
        <v>96</v>
      </c>
      <c r="R123" s="8">
        <v>10.7</v>
      </c>
      <c r="S123" s="8">
        <v>0.4</v>
      </c>
      <c r="T123" s="9">
        <v>1</v>
      </c>
      <c r="U123" s="17">
        <f t="shared" si="3"/>
        <v>410.87999999999994</v>
      </c>
      <c r="V123" s="33"/>
      <c r="W123" s="57">
        <v>11</v>
      </c>
      <c r="X123" s="86"/>
      <c r="Y123" s="33"/>
      <c r="Z123" s="36"/>
      <c r="AA123" s="36"/>
      <c r="AD123" s="33"/>
      <c r="AG123" s="3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4"/>
      <c r="AV123" s="33"/>
      <c r="AW123" s="33"/>
      <c r="AX123" s="33"/>
      <c r="AZ123" s="141"/>
      <c r="BE123" s="168"/>
      <c r="BF123" s="168"/>
      <c r="BG123" s="168"/>
      <c r="BH123" s="168"/>
      <c r="BI123" s="168"/>
      <c r="BJ123" s="168"/>
      <c r="BK123" s="168"/>
      <c r="BL123" s="168"/>
      <c r="BM123" s="168"/>
      <c r="DK123" s="168"/>
      <c r="DL123" s="168"/>
      <c r="DM123" s="168"/>
      <c r="DN123" s="168"/>
      <c r="DO123" s="168"/>
      <c r="DP123" s="168"/>
      <c r="DQ123" s="168"/>
      <c r="DR123" s="168"/>
      <c r="DS123" s="168"/>
      <c r="DT123" s="168"/>
      <c r="DU123" s="168"/>
      <c r="DV123" s="168"/>
      <c r="DW123" s="168"/>
      <c r="DX123" s="168"/>
      <c r="DY123" s="168"/>
      <c r="DZ123" s="168"/>
      <c r="EA123" s="168"/>
      <c r="EB123" s="168"/>
      <c r="EC123" s="168"/>
      <c r="ED123" s="168"/>
      <c r="EE123" s="168"/>
      <c r="EF123" s="168"/>
      <c r="EG123" s="168"/>
      <c r="EH123" s="168"/>
      <c r="EI123" s="168"/>
      <c r="EJ123" s="168"/>
      <c r="EK123" s="168"/>
      <c r="EL123" s="168"/>
      <c r="EM123" s="168"/>
      <c r="EN123" s="168"/>
      <c r="EO123" s="168"/>
      <c r="EP123" s="168"/>
      <c r="EQ123" s="168"/>
      <c r="ER123" s="168"/>
      <c r="ES123" s="168"/>
      <c r="ET123" s="168"/>
      <c r="EU123" s="168"/>
      <c r="EV123" s="168"/>
      <c r="EW123" s="168"/>
      <c r="EX123" s="168"/>
      <c r="EY123" s="168"/>
      <c r="EZ123" s="168"/>
      <c r="FA123" s="168"/>
      <c r="FB123" s="168"/>
      <c r="FC123" s="168"/>
      <c r="FD123" s="168"/>
    </row>
    <row r="124" spans="1:160" s="5" customFormat="1" ht="24.9" customHeight="1" x14ac:dyDescent="0.3">
      <c r="A124" s="263"/>
      <c r="B124" s="263"/>
      <c r="C124" s="265"/>
      <c r="D124" s="481"/>
      <c r="E124" s="482"/>
      <c r="F124" s="482"/>
      <c r="G124" s="482"/>
      <c r="H124" s="482"/>
      <c r="I124" s="482"/>
      <c r="J124" s="482"/>
      <c r="K124" s="482"/>
      <c r="L124" s="482"/>
      <c r="M124" s="483"/>
      <c r="N124" s="16"/>
      <c r="O124" s="412"/>
      <c r="P124" s="413"/>
      <c r="Q124" s="8"/>
      <c r="R124" s="8"/>
      <c r="S124" s="8"/>
      <c r="T124" s="9"/>
      <c r="U124" s="17"/>
      <c r="V124" s="33"/>
      <c r="W124" s="57"/>
      <c r="X124" s="86"/>
      <c r="Y124" s="33"/>
      <c r="Z124" s="36"/>
      <c r="AA124" s="36"/>
      <c r="AD124" s="33"/>
      <c r="AG124" s="33"/>
      <c r="AH124" s="43"/>
      <c r="AI124" s="43"/>
      <c r="AJ124" s="43"/>
      <c r="AK124" s="43"/>
      <c r="AL124" s="43"/>
      <c r="AM124" s="43"/>
      <c r="AN124" s="43"/>
      <c r="AO124" s="43"/>
      <c r="AP124" s="43"/>
      <c r="AQ124" s="43"/>
      <c r="AR124" s="43"/>
      <c r="AS124" s="43"/>
      <c r="AT124" s="43"/>
      <c r="AU124" s="44"/>
      <c r="AV124" s="33"/>
      <c r="AW124" s="33"/>
      <c r="AX124" s="33"/>
      <c r="AZ124" s="141"/>
      <c r="BE124" s="168"/>
      <c r="BF124" s="168"/>
      <c r="BG124" s="168"/>
      <c r="BH124" s="168"/>
      <c r="BI124" s="168"/>
      <c r="BJ124" s="168"/>
      <c r="BK124" s="168"/>
      <c r="BL124" s="168"/>
      <c r="BM124" s="168"/>
      <c r="DK124" s="168"/>
      <c r="DL124" s="168"/>
      <c r="DM124" s="168"/>
      <c r="DN124" s="168"/>
      <c r="DO124" s="168"/>
      <c r="DP124" s="168"/>
      <c r="DQ124" s="168"/>
      <c r="DR124" s="168"/>
      <c r="DS124" s="168"/>
      <c r="DT124" s="168"/>
      <c r="DU124" s="168"/>
      <c r="DV124" s="168"/>
      <c r="DW124" s="168"/>
      <c r="DX124" s="168"/>
      <c r="DY124" s="168"/>
      <c r="DZ124" s="168"/>
      <c r="EA124" s="168"/>
      <c r="EB124" s="168"/>
      <c r="EC124" s="168"/>
      <c r="ED124" s="168"/>
      <c r="EE124" s="168"/>
      <c r="EF124" s="168"/>
      <c r="EG124" s="168"/>
      <c r="EH124" s="168"/>
      <c r="EI124" s="168"/>
      <c r="EJ124" s="168"/>
      <c r="EK124" s="168"/>
      <c r="EL124" s="168"/>
      <c r="EM124" s="168"/>
      <c r="EN124" s="168"/>
      <c r="EO124" s="168"/>
      <c r="EP124" s="168"/>
      <c r="EQ124" s="168"/>
      <c r="ER124" s="168"/>
      <c r="ES124" s="168"/>
      <c r="ET124" s="168"/>
      <c r="EU124" s="168"/>
      <c r="EV124" s="168"/>
      <c r="EW124" s="168"/>
      <c r="EX124" s="168"/>
      <c r="EY124" s="168"/>
      <c r="EZ124" s="168"/>
      <c r="FA124" s="168"/>
      <c r="FB124" s="168"/>
      <c r="FC124" s="168"/>
      <c r="FD124" s="168"/>
    </row>
    <row r="125" spans="1:160" s="5" customFormat="1" ht="24.9" customHeight="1" x14ac:dyDescent="0.3">
      <c r="A125" s="263"/>
      <c r="B125" s="263"/>
      <c r="C125" s="265"/>
      <c r="D125" s="481"/>
      <c r="E125" s="482"/>
      <c r="F125" s="482"/>
      <c r="G125" s="482"/>
      <c r="H125" s="482"/>
      <c r="I125" s="482"/>
      <c r="J125" s="482"/>
      <c r="K125" s="482"/>
      <c r="L125" s="482"/>
      <c r="M125" s="483"/>
      <c r="N125" s="16"/>
      <c r="O125" s="412"/>
      <c r="P125" s="413"/>
      <c r="Q125" s="8"/>
      <c r="R125" s="8"/>
      <c r="S125" s="8"/>
      <c r="T125" s="9"/>
      <c r="U125" s="17"/>
      <c r="V125" s="33"/>
      <c r="W125" s="57"/>
      <c r="X125" s="86"/>
      <c r="Y125" s="33"/>
      <c r="Z125" s="36"/>
      <c r="AA125" s="36"/>
      <c r="AD125" s="33"/>
      <c r="AG125" s="33"/>
      <c r="AH125" s="43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4"/>
      <c r="AV125" s="33"/>
      <c r="AW125" s="33"/>
      <c r="AX125" s="33"/>
      <c r="AZ125" s="141"/>
      <c r="BE125" s="168"/>
      <c r="BF125" s="168"/>
      <c r="BG125" s="168"/>
      <c r="BH125" s="168"/>
      <c r="BI125" s="168"/>
      <c r="BJ125" s="168"/>
      <c r="BK125" s="168"/>
      <c r="BL125" s="168"/>
      <c r="BM125" s="168"/>
      <c r="DK125" s="168"/>
      <c r="DL125" s="168"/>
      <c r="DM125" s="168"/>
      <c r="DN125" s="168"/>
      <c r="DO125" s="168"/>
      <c r="DP125" s="168"/>
      <c r="DQ125" s="168"/>
      <c r="DR125" s="168"/>
      <c r="DS125" s="168"/>
      <c r="DT125" s="168"/>
      <c r="DU125" s="168"/>
      <c r="DV125" s="168"/>
      <c r="DW125" s="168"/>
      <c r="DX125" s="168"/>
      <c r="DY125" s="168"/>
      <c r="DZ125" s="168"/>
      <c r="EA125" s="168"/>
      <c r="EB125" s="168"/>
      <c r="EC125" s="168"/>
      <c r="ED125" s="168"/>
      <c r="EE125" s="168"/>
      <c r="EF125" s="168"/>
      <c r="EG125" s="168"/>
      <c r="EH125" s="168"/>
      <c r="EI125" s="168"/>
      <c r="EJ125" s="168"/>
      <c r="EK125" s="168"/>
      <c r="EL125" s="168"/>
      <c r="EM125" s="168"/>
      <c r="EN125" s="168"/>
      <c r="EO125" s="168"/>
      <c r="EP125" s="168"/>
      <c r="EQ125" s="168"/>
      <c r="ER125" s="168"/>
      <c r="ES125" s="168"/>
      <c r="ET125" s="168"/>
      <c r="EU125" s="168"/>
      <c r="EV125" s="168"/>
      <c r="EW125" s="168"/>
      <c r="EX125" s="168"/>
      <c r="EY125" s="168"/>
      <c r="EZ125" s="168"/>
      <c r="FA125" s="168"/>
      <c r="FB125" s="168"/>
      <c r="FC125" s="168"/>
      <c r="FD125" s="168"/>
    </row>
    <row r="126" spans="1:160" s="5" customFormat="1" ht="24.9" customHeight="1" x14ac:dyDescent="0.3">
      <c r="A126" s="263"/>
      <c r="B126" s="263"/>
      <c r="C126" s="265"/>
      <c r="D126" s="481"/>
      <c r="E126" s="482"/>
      <c r="F126" s="482"/>
      <c r="G126" s="482"/>
      <c r="H126" s="482"/>
      <c r="I126" s="482"/>
      <c r="J126" s="482"/>
      <c r="K126" s="482"/>
      <c r="L126" s="482"/>
      <c r="M126" s="483"/>
      <c r="N126" s="16">
        <v>14001506</v>
      </c>
      <c r="O126" s="412" t="s">
        <v>444</v>
      </c>
      <c r="P126" s="413"/>
      <c r="Q126" s="8">
        <v>66</v>
      </c>
      <c r="R126" s="8">
        <v>9</v>
      </c>
      <c r="S126" s="8">
        <v>0.35</v>
      </c>
      <c r="T126" s="9">
        <v>1</v>
      </c>
      <c r="U126" s="17">
        <f t="shared" si="3"/>
        <v>207.89999999999998</v>
      </c>
      <c r="V126" s="33"/>
      <c r="W126" s="57">
        <v>15</v>
      </c>
      <c r="X126" s="86"/>
      <c r="Y126" s="33"/>
      <c r="Z126" s="36"/>
      <c r="AA126" s="36"/>
      <c r="AD126" s="33"/>
      <c r="AG126" s="33"/>
      <c r="AH126" s="43"/>
      <c r="AI126" s="43"/>
      <c r="AJ126" s="43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4"/>
      <c r="AV126" s="33"/>
      <c r="AW126" s="33"/>
      <c r="AX126" s="33"/>
      <c r="AZ126" s="141"/>
      <c r="BE126" s="168"/>
      <c r="BF126" s="168"/>
      <c r="BG126" s="168"/>
      <c r="BH126" s="168"/>
      <c r="BI126" s="168"/>
      <c r="BJ126" s="168"/>
      <c r="BK126" s="168"/>
      <c r="BL126" s="168"/>
      <c r="BM126" s="168"/>
      <c r="DK126" s="168"/>
      <c r="DL126" s="168"/>
      <c r="DM126" s="168"/>
      <c r="DN126" s="168"/>
      <c r="DO126" s="168"/>
      <c r="DP126" s="168"/>
      <c r="DQ126" s="168"/>
      <c r="DR126" s="168"/>
      <c r="DS126" s="168"/>
      <c r="DT126" s="168"/>
      <c r="DU126" s="168"/>
      <c r="DV126" s="168"/>
      <c r="DW126" s="168"/>
      <c r="DX126" s="168"/>
      <c r="DY126" s="168"/>
      <c r="DZ126" s="168"/>
      <c r="EA126" s="168"/>
      <c r="EB126" s="168"/>
      <c r="EC126" s="168"/>
      <c r="ED126" s="168"/>
      <c r="EE126" s="168"/>
      <c r="EF126" s="168"/>
      <c r="EG126" s="168"/>
      <c r="EH126" s="168"/>
      <c r="EI126" s="168"/>
      <c r="EJ126" s="168"/>
      <c r="EK126" s="168"/>
      <c r="EL126" s="168"/>
      <c r="EM126" s="168"/>
      <c r="EN126" s="168"/>
      <c r="EO126" s="168"/>
      <c r="EP126" s="168"/>
      <c r="EQ126" s="168"/>
      <c r="ER126" s="168"/>
      <c r="ES126" s="168"/>
      <c r="ET126" s="168"/>
      <c r="EU126" s="168"/>
      <c r="EV126" s="168"/>
      <c r="EW126" s="168"/>
      <c r="EX126" s="168"/>
      <c r="EY126" s="168"/>
      <c r="EZ126" s="168"/>
      <c r="FA126" s="168"/>
      <c r="FB126" s="168"/>
      <c r="FC126" s="168"/>
      <c r="FD126" s="168"/>
    </row>
    <row r="127" spans="1:160" s="5" customFormat="1" ht="24.9" customHeight="1" x14ac:dyDescent="0.3">
      <c r="A127" s="263"/>
      <c r="B127" s="263"/>
      <c r="C127" s="265"/>
      <c r="D127" s="481"/>
      <c r="E127" s="482"/>
      <c r="F127" s="482"/>
      <c r="G127" s="482"/>
      <c r="H127" s="482"/>
      <c r="I127" s="482"/>
      <c r="J127" s="482"/>
      <c r="K127" s="482"/>
      <c r="L127" s="482"/>
      <c r="M127" s="483"/>
      <c r="N127" s="16"/>
      <c r="O127" s="412"/>
      <c r="P127" s="413"/>
      <c r="Q127" s="8"/>
      <c r="R127" s="8"/>
      <c r="S127" s="8"/>
      <c r="T127" s="9"/>
      <c r="U127" s="17"/>
      <c r="V127" s="33"/>
      <c r="W127" s="57"/>
      <c r="X127" s="86"/>
      <c r="Y127" s="33"/>
      <c r="Z127" s="36"/>
      <c r="AA127" s="36"/>
      <c r="AD127" s="33"/>
      <c r="AG127" s="33"/>
      <c r="AH127" s="43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4"/>
      <c r="AV127" s="33"/>
      <c r="AW127" s="33"/>
      <c r="AX127" s="33"/>
      <c r="AZ127" s="141"/>
      <c r="BE127" s="168"/>
      <c r="BF127" s="168"/>
      <c r="BG127" s="168"/>
      <c r="BH127" s="168"/>
      <c r="BI127" s="168"/>
      <c r="BJ127" s="168"/>
      <c r="BK127" s="168"/>
      <c r="BL127" s="168"/>
      <c r="BM127" s="168"/>
      <c r="DK127" s="168"/>
      <c r="DL127" s="168"/>
      <c r="DM127" s="168"/>
      <c r="DN127" s="168"/>
      <c r="DO127" s="168"/>
      <c r="DP127" s="168"/>
      <c r="DQ127" s="168"/>
      <c r="DR127" s="168"/>
      <c r="DS127" s="168"/>
      <c r="DT127" s="168"/>
      <c r="DU127" s="168"/>
      <c r="DV127" s="168"/>
      <c r="DW127" s="168"/>
      <c r="DX127" s="168"/>
      <c r="DY127" s="168"/>
      <c r="DZ127" s="168"/>
      <c r="EA127" s="168"/>
      <c r="EB127" s="168"/>
      <c r="EC127" s="168"/>
      <c r="ED127" s="168"/>
      <c r="EE127" s="168"/>
      <c r="EF127" s="168"/>
      <c r="EG127" s="168"/>
      <c r="EH127" s="168"/>
      <c r="EI127" s="168"/>
      <c r="EJ127" s="168"/>
      <c r="EK127" s="168"/>
      <c r="EL127" s="168"/>
      <c r="EM127" s="168"/>
      <c r="EN127" s="168"/>
      <c r="EO127" s="168"/>
      <c r="EP127" s="168"/>
      <c r="EQ127" s="168"/>
      <c r="ER127" s="168"/>
      <c r="ES127" s="168"/>
      <c r="ET127" s="168"/>
      <c r="EU127" s="168"/>
      <c r="EV127" s="168"/>
      <c r="EW127" s="168"/>
      <c r="EX127" s="168"/>
      <c r="EY127" s="168"/>
      <c r="EZ127" s="168"/>
      <c r="FA127" s="168"/>
      <c r="FB127" s="168"/>
      <c r="FC127" s="168"/>
      <c r="FD127" s="168"/>
    </row>
    <row r="128" spans="1:160" s="5" customFormat="1" ht="24.9" customHeight="1" x14ac:dyDescent="0.3">
      <c r="A128" s="263"/>
      <c r="B128" s="263"/>
      <c r="C128" s="265"/>
      <c r="D128" s="481"/>
      <c r="E128" s="482"/>
      <c r="F128" s="482"/>
      <c r="G128" s="482"/>
      <c r="H128" s="482"/>
      <c r="I128" s="482"/>
      <c r="J128" s="482"/>
      <c r="K128" s="482"/>
      <c r="L128" s="482"/>
      <c r="M128" s="483"/>
      <c r="N128" s="16"/>
      <c r="O128" s="412"/>
      <c r="P128" s="413"/>
      <c r="Q128" s="8"/>
      <c r="R128" s="8"/>
      <c r="S128" s="8"/>
      <c r="T128" s="9"/>
      <c r="U128" s="17"/>
      <c r="V128" s="33"/>
      <c r="W128" s="57"/>
      <c r="X128" s="86"/>
      <c r="Y128" s="33"/>
      <c r="Z128" s="36"/>
      <c r="AA128" s="36"/>
      <c r="AD128" s="33"/>
      <c r="AG128" s="33"/>
      <c r="AH128" s="43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4"/>
      <c r="AV128" s="33"/>
      <c r="AW128" s="33"/>
      <c r="AX128" s="33"/>
      <c r="AZ128" s="141"/>
      <c r="BE128" s="168"/>
      <c r="BF128" s="168"/>
      <c r="BG128" s="168"/>
      <c r="BH128" s="168"/>
      <c r="BI128" s="168"/>
      <c r="BJ128" s="168"/>
      <c r="BK128" s="168"/>
      <c r="BL128" s="168"/>
      <c r="BM128" s="168"/>
      <c r="DK128" s="168"/>
      <c r="DL128" s="168"/>
      <c r="DM128" s="168"/>
      <c r="DN128" s="168"/>
      <c r="DO128" s="168"/>
      <c r="DP128" s="168"/>
      <c r="DQ128" s="168"/>
      <c r="DR128" s="168"/>
      <c r="DS128" s="168"/>
      <c r="DT128" s="168"/>
      <c r="DU128" s="168"/>
      <c r="DV128" s="168"/>
      <c r="DW128" s="168"/>
      <c r="DX128" s="168"/>
      <c r="DY128" s="168"/>
      <c r="DZ128" s="168"/>
      <c r="EA128" s="168"/>
      <c r="EB128" s="168"/>
      <c r="EC128" s="168"/>
      <c r="ED128" s="168"/>
      <c r="EE128" s="168"/>
      <c r="EF128" s="168"/>
      <c r="EG128" s="168"/>
      <c r="EH128" s="168"/>
      <c r="EI128" s="168"/>
      <c r="EJ128" s="168"/>
      <c r="EK128" s="168"/>
      <c r="EL128" s="168"/>
      <c r="EM128" s="168"/>
      <c r="EN128" s="168"/>
      <c r="EO128" s="168"/>
      <c r="EP128" s="168"/>
      <c r="EQ128" s="168"/>
      <c r="ER128" s="168"/>
      <c r="ES128" s="168"/>
      <c r="ET128" s="168"/>
      <c r="EU128" s="168"/>
      <c r="EV128" s="168"/>
      <c r="EW128" s="168"/>
      <c r="EX128" s="168"/>
      <c r="EY128" s="168"/>
      <c r="EZ128" s="168"/>
      <c r="FA128" s="168"/>
      <c r="FB128" s="168"/>
      <c r="FC128" s="168"/>
      <c r="FD128" s="168"/>
    </row>
    <row r="129" spans="1:160" s="5" customFormat="1" ht="24.9" customHeight="1" x14ac:dyDescent="0.3">
      <c r="A129" s="263"/>
      <c r="B129" s="263"/>
      <c r="C129" s="265"/>
      <c r="D129" s="481"/>
      <c r="E129" s="482"/>
      <c r="F129" s="482"/>
      <c r="G129" s="482"/>
      <c r="H129" s="482"/>
      <c r="I129" s="482"/>
      <c r="J129" s="482"/>
      <c r="K129" s="482"/>
      <c r="L129" s="482"/>
      <c r="M129" s="483"/>
      <c r="N129" s="16">
        <v>14001619</v>
      </c>
      <c r="O129" s="412" t="s">
        <v>444</v>
      </c>
      <c r="P129" s="413"/>
      <c r="Q129" s="8">
        <v>57</v>
      </c>
      <c r="R129" s="8">
        <v>6</v>
      </c>
      <c r="S129" s="8">
        <v>0.4</v>
      </c>
      <c r="T129" s="9">
        <v>1</v>
      </c>
      <c r="U129" s="17">
        <f t="shared" si="3"/>
        <v>136.80000000000001</v>
      </c>
      <c r="V129" s="33"/>
      <c r="W129" s="57">
        <v>18</v>
      </c>
      <c r="X129" s="86"/>
      <c r="Y129" s="33"/>
      <c r="Z129" s="36"/>
      <c r="AA129" s="36"/>
      <c r="AD129" s="33"/>
      <c r="AG129" s="3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4"/>
      <c r="AV129" s="33"/>
      <c r="AW129" s="33"/>
      <c r="AX129" s="33"/>
      <c r="AZ129" s="141"/>
      <c r="BE129" s="168"/>
      <c r="BF129" s="168"/>
      <c r="BG129" s="168"/>
      <c r="BH129" s="168"/>
      <c r="BI129" s="168"/>
      <c r="BJ129" s="168"/>
      <c r="BK129" s="168"/>
      <c r="BL129" s="168"/>
      <c r="BM129" s="168"/>
      <c r="DK129" s="168"/>
      <c r="DL129" s="168"/>
      <c r="DM129" s="168"/>
      <c r="DN129" s="168"/>
      <c r="DO129" s="168"/>
      <c r="DP129" s="168"/>
      <c r="DQ129" s="168"/>
      <c r="DR129" s="168"/>
      <c r="DS129" s="168"/>
      <c r="DT129" s="168"/>
      <c r="DU129" s="168"/>
      <c r="DV129" s="168"/>
      <c r="DW129" s="168"/>
      <c r="DX129" s="168"/>
      <c r="DY129" s="168"/>
      <c r="DZ129" s="168"/>
      <c r="EA129" s="168"/>
      <c r="EB129" s="168"/>
      <c r="EC129" s="168"/>
      <c r="ED129" s="168"/>
      <c r="EE129" s="168"/>
      <c r="EF129" s="168"/>
      <c r="EG129" s="168"/>
      <c r="EH129" s="168"/>
      <c r="EI129" s="168"/>
      <c r="EJ129" s="168"/>
      <c r="EK129" s="168"/>
      <c r="EL129" s="168"/>
      <c r="EM129" s="168"/>
      <c r="EN129" s="168"/>
      <c r="EO129" s="168"/>
      <c r="EP129" s="168"/>
      <c r="EQ129" s="168"/>
      <c r="ER129" s="168"/>
      <c r="ES129" s="168"/>
      <c r="ET129" s="168"/>
      <c r="EU129" s="168"/>
      <c r="EV129" s="168"/>
      <c r="EW129" s="168"/>
      <c r="EX129" s="168"/>
      <c r="EY129" s="168"/>
      <c r="EZ129" s="168"/>
      <c r="FA129" s="168"/>
      <c r="FB129" s="168"/>
      <c r="FC129" s="168"/>
      <c r="FD129" s="168"/>
    </row>
    <row r="130" spans="1:160" s="5" customFormat="1" ht="24.9" customHeight="1" x14ac:dyDescent="0.3">
      <c r="A130" s="263"/>
      <c r="B130" s="263"/>
      <c r="C130" s="265"/>
      <c r="D130" s="481"/>
      <c r="E130" s="482"/>
      <c r="F130" s="482"/>
      <c r="G130" s="482"/>
      <c r="H130" s="482"/>
      <c r="I130" s="482"/>
      <c r="J130" s="482"/>
      <c r="K130" s="482"/>
      <c r="L130" s="482"/>
      <c r="M130" s="483"/>
      <c r="N130" s="16">
        <v>14001616</v>
      </c>
      <c r="O130" s="412" t="s">
        <v>444</v>
      </c>
      <c r="P130" s="413"/>
      <c r="Q130" s="8">
        <v>52</v>
      </c>
      <c r="R130" s="8">
        <v>6</v>
      </c>
      <c r="S130" s="8">
        <v>0.4</v>
      </c>
      <c r="T130" s="9">
        <v>1</v>
      </c>
      <c r="U130" s="17">
        <f t="shared" si="3"/>
        <v>124.80000000000001</v>
      </c>
      <c r="V130" s="33"/>
      <c r="W130" s="57">
        <v>19</v>
      </c>
      <c r="X130" s="86"/>
      <c r="Y130" s="33"/>
      <c r="Z130" s="36"/>
      <c r="AA130" s="36"/>
      <c r="AD130" s="33"/>
      <c r="AG130" s="33"/>
      <c r="AH130" s="43"/>
      <c r="AI130" s="43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4"/>
      <c r="AV130" s="33"/>
      <c r="AW130" s="33"/>
      <c r="AX130" s="33"/>
      <c r="AZ130" s="141"/>
      <c r="BE130" s="168"/>
      <c r="BF130" s="168"/>
      <c r="BG130" s="168"/>
      <c r="BH130" s="168"/>
      <c r="BI130" s="168"/>
      <c r="BJ130" s="168"/>
      <c r="BK130" s="168"/>
      <c r="BL130" s="168"/>
      <c r="BM130" s="168"/>
      <c r="DK130" s="168"/>
      <c r="DL130" s="168"/>
      <c r="DM130" s="168"/>
      <c r="DN130" s="168"/>
      <c r="DO130" s="168"/>
      <c r="DP130" s="168"/>
      <c r="DQ130" s="168"/>
      <c r="DR130" s="168"/>
      <c r="DS130" s="168"/>
      <c r="DT130" s="168"/>
      <c r="DU130" s="168"/>
      <c r="DV130" s="168"/>
      <c r="DW130" s="168"/>
      <c r="DX130" s="168"/>
      <c r="DY130" s="168"/>
      <c r="DZ130" s="168"/>
      <c r="EA130" s="168"/>
      <c r="EB130" s="168"/>
      <c r="EC130" s="168"/>
      <c r="ED130" s="168"/>
      <c r="EE130" s="168"/>
      <c r="EF130" s="168"/>
      <c r="EG130" s="168"/>
      <c r="EH130" s="168"/>
      <c r="EI130" s="168"/>
      <c r="EJ130" s="168"/>
      <c r="EK130" s="168"/>
      <c r="EL130" s="168"/>
      <c r="EM130" s="168"/>
      <c r="EN130" s="168"/>
      <c r="EO130" s="168"/>
      <c r="EP130" s="168"/>
      <c r="EQ130" s="168"/>
      <c r="ER130" s="168"/>
      <c r="ES130" s="168"/>
      <c r="ET130" s="168"/>
      <c r="EU130" s="168"/>
      <c r="EV130" s="168"/>
      <c r="EW130" s="168"/>
      <c r="EX130" s="168"/>
      <c r="EY130" s="168"/>
      <c r="EZ130" s="168"/>
      <c r="FA130" s="168"/>
      <c r="FB130" s="168"/>
      <c r="FC130" s="168"/>
      <c r="FD130" s="168"/>
    </row>
    <row r="131" spans="1:160" s="5" customFormat="1" ht="24.9" customHeight="1" x14ac:dyDescent="0.3">
      <c r="A131" s="263"/>
      <c r="B131" s="263"/>
      <c r="C131" s="265"/>
      <c r="D131" s="481"/>
      <c r="E131" s="482"/>
      <c r="F131" s="482"/>
      <c r="G131" s="482"/>
      <c r="H131" s="482"/>
      <c r="I131" s="482"/>
      <c r="J131" s="482"/>
      <c r="K131" s="482"/>
      <c r="L131" s="482"/>
      <c r="M131" s="483"/>
      <c r="N131" s="16">
        <v>14001545</v>
      </c>
      <c r="O131" s="412" t="s">
        <v>444</v>
      </c>
      <c r="P131" s="413"/>
      <c r="Q131" s="8">
        <v>57</v>
      </c>
      <c r="R131" s="8">
        <v>7</v>
      </c>
      <c r="S131" s="8">
        <v>0.35</v>
      </c>
      <c r="T131" s="9">
        <v>1</v>
      </c>
      <c r="U131" s="17">
        <f t="shared" si="3"/>
        <v>139.64999999999998</v>
      </c>
      <c r="V131" s="33"/>
      <c r="W131" s="57">
        <v>7</v>
      </c>
      <c r="X131" s="86"/>
      <c r="Y131" s="33"/>
      <c r="Z131" s="36"/>
      <c r="AA131" s="36"/>
      <c r="AD131" s="33"/>
      <c r="AG131" s="33"/>
      <c r="AH131" s="43"/>
      <c r="AI131" s="43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4"/>
      <c r="AV131" s="33"/>
      <c r="AW131" s="33"/>
      <c r="AX131" s="33"/>
      <c r="AZ131" s="141"/>
      <c r="BE131" s="168"/>
      <c r="BF131" s="168"/>
      <c r="BG131" s="168"/>
      <c r="BH131" s="168"/>
      <c r="BI131" s="168"/>
      <c r="BJ131" s="168"/>
      <c r="BK131" s="168"/>
      <c r="BL131" s="168"/>
      <c r="BM131" s="168"/>
      <c r="DK131" s="168"/>
      <c r="DL131" s="168"/>
      <c r="DM131" s="168"/>
      <c r="DN131" s="168"/>
      <c r="DO131" s="168"/>
      <c r="DP131" s="168"/>
      <c r="DQ131" s="168"/>
      <c r="DR131" s="168"/>
      <c r="DS131" s="168"/>
      <c r="DT131" s="168"/>
      <c r="DU131" s="168"/>
      <c r="DV131" s="168"/>
      <c r="DW131" s="168"/>
      <c r="DX131" s="168"/>
      <c r="DY131" s="168"/>
      <c r="DZ131" s="168"/>
      <c r="EA131" s="168"/>
      <c r="EB131" s="168"/>
      <c r="EC131" s="168"/>
      <c r="ED131" s="168"/>
      <c r="EE131" s="168"/>
      <c r="EF131" s="168"/>
      <c r="EG131" s="168"/>
      <c r="EH131" s="168"/>
      <c r="EI131" s="168"/>
      <c r="EJ131" s="168"/>
      <c r="EK131" s="168"/>
      <c r="EL131" s="168"/>
      <c r="EM131" s="168"/>
      <c r="EN131" s="168"/>
      <c r="EO131" s="168"/>
      <c r="EP131" s="168"/>
      <c r="EQ131" s="168"/>
      <c r="ER131" s="168"/>
      <c r="ES131" s="168"/>
      <c r="ET131" s="168"/>
      <c r="EU131" s="168"/>
      <c r="EV131" s="168"/>
      <c r="EW131" s="168"/>
      <c r="EX131" s="168"/>
      <c r="EY131" s="168"/>
      <c r="EZ131" s="168"/>
      <c r="FA131" s="168"/>
      <c r="FB131" s="168"/>
      <c r="FC131" s="168"/>
      <c r="FD131" s="168"/>
    </row>
    <row r="132" spans="1:160" s="5" customFormat="1" ht="24.9" customHeight="1" x14ac:dyDescent="0.3">
      <c r="A132" s="263"/>
      <c r="B132" s="263"/>
      <c r="C132" s="265"/>
      <c r="D132" s="481"/>
      <c r="E132" s="482"/>
      <c r="F132" s="482"/>
      <c r="G132" s="482"/>
      <c r="H132" s="482"/>
      <c r="I132" s="482"/>
      <c r="J132" s="482"/>
      <c r="K132" s="482"/>
      <c r="L132" s="482"/>
      <c r="M132" s="483"/>
      <c r="N132" s="16">
        <v>14001517</v>
      </c>
      <c r="O132" s="412" t="s">
        <v>444</v>
      </c>
      <c r="P132" s="413"/>
      <c r="Q132" s="8">
        <v>54</v>
      </c>
      <c r="R132" s="8">
        <v>7</v>
      </c>
      <c r="S132" s="8">
        <v>0.35</v>
      </c>
      <c r="T132" s="9">
        <v>1</v>
      </c>
      <c r="U132" s="17">
        <f t="shared" si="3"/>
        <v>132.29999999999998</v>
      </c>
      <c r="V132" s="33"/>
      <c r="W132" s="57">
        <v>8</v>
      </c>
      <c r="X132" s="86"/>
      <c r="Y132" s="33"/>
      <c r="Z132" s="36"/>
      <c r="AA132" s="36"/>
      <c r="AD132" s="33"/>
      <c r="AG132" s="3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4"/>
      <c r="AV132" s="33"/>
      <c r="AW132" s="33"/>
      <c r="AX132" s="33"/>
      <c r="AZ132" s="141"/>
      <c r="BE132" s="168"/>
      <c r="BF132" s="168"/>
      <c r="BG132" s="168"/>
      <c r="BH132" s="168"/>
      <c r="BI132" s="168"/>
      <c r="BJ132" s="168"/>
      <c r="BK132" s="168"/>
      <c r="BL132" s="168"/>
      <c r="BM132" s="168"/>
      <c r="DK132" s="168"/>
      <c r="DL132" s="168"/>
      <c r="DM132" s="168"/>
      <c r="DN132" s="168"/>
      <c r="DO132" s="168"/>
      <c r="DP132" s="168"/>
      <c r="DQ132" s="168"/>
      <c r="DR132" s="168"/>
      <c r="DS132" s="168"/>
      <c r="DT132" s="168"/>
      <c r="DU132" s="168"/>
      <c r="DV132" s="168"/>
      <c r="DW132" s="168"/>
      <c r="DX132" s="168"/>
      <c r="DY132" s="168"/>
      <c r="DZ132" s="168"/>
      <c r="EA132" s="168"/>
      <c r="EB132" s="168"/>
      <c r="EC132" s="168"/>
      <c r="ED132" s="168"/>
      <c r="EE132" s="168"/>
      <c r="EF132" s="168"/>
      <c r="EG132" s="168"/>
      <c r="EH132" s="168"/>
      <c r="EI132" s="168"/>
      <c r="EJ132" s="168"/>
      <c r="EK132" s="168"/>
      <c r="EL132" s="168"/>
      <c r="EM132" s="168"/>
      <c r="EN132" s="168"/>
      <c r="EO132" s="168"/>
      <c r="EP132" s="168"/>
      <c r="EQ132" s="168"/>
      <c r="ER132" s="168"/>
      <c r="ES132" s="168"/>
      <c r="ET132" s="168"/>
      <c r="EU132" s="168"/>
      <c r="EV132" s="168"/>
      <c r="EW132" s="168"/>
      <c r="EX132" s="168"/>
      <c r="EY132" s="168"/>
      <c r="EZ132" s="168"/>
      <c r="FA132" s="168"/>
      <c r="FB132" s="168"/>
      <c r="FC132" s="168"/>
      <c r="FD132" s="168"/>
    </row>
    <row r="133" spans="1:160" s="5" customFormat="1" ht="24.9" customHeight="1" x14ac:dyDescent="0.3">
      <c r="A133" s="263"/>
      <c r="B133" s="263"/>
      <c r="C133" s="265"/>
      <c r="D133" s="481"/>
      <c r="E133" s="482"/>
      <c r="F133" s="482"/>
      <c r="G133" s="482"/>
      <c r="H133" s="482"/>
      <c r="I133" s="482"/>
      <c r="J133" s="482"/>
      <c r="K133" s="482"/>
      <c r="L133" s="482"/>
      <c r="M133" s="483"/>
      <c r="N133" s="16"/>
      <c r="O133" s="412"/>
      <c r="P133" s="413"/>
      <c r="Q133" s="8"/>
      <c r="R133" s="8"/>
      <c r="S133" s="8"/>
      <c r="T133" s="9"/>
      <c r="U133" s="17"/>
      <c r="V133" s="33"/>
      <c r="W133" s="57"/>
      <c r="X133" s="86"/>
      <c r="Y133" s="33"/>
      <c r="Z133" s="36"/>
      <c r="AA133" s="36"/>
      <c r="AD133" s="33"/>
      <c r="AG133" s="3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4"/>
      <c r="AV133" s="33"/>
      <c r="AW133" s="33"/>
      <c r="AX133" s="33"/>
      <c r="AZ133" s="141"/>
      <c r="BE133" s="168"/>
      <c r="BF133" s="168"/>
      <c r="BG133" s="168"/>
      <c r="BH133" s="168"/>
      <c r="BI133" s="168"/>
      <c r="BJ133" s="168"/>
      <c r="BK133" s="168"/>
      <c r="BL133" s="168"/>
      <c r="BM133" s="168"/>
      <c r="DK133" s="168"/>
      <c r="DL133" s="168"/>
      <c r="DM133" s="168"/>
      <c r="DN133" s="168"/>
      <c r="DO133" s="168"/>
      <c r="DP133" s="168"/>
      <c r="DQ133" s="168"/>
      <c r="DR133" s="168"/>
      <c r="DS133" s="168"/>
      <c r="DT133" s="168"/>
      <c r="DU133" s="168"/>
      <c r="DV133" s="168"/>
      <c r="DW133" s="168"/>
      <c r="DX133" s="168"/>
      <c r="DY133" s="168"/>
      <c r="DZ133" s="168"/>
      <c r="EA133" s="168"/>
      <c r="EB133" s="168"/>
      <c r="EC133" s="168"/>
      <c r="ED133" s="168"/>
      <c r="EE133" s="168"/>
      <c r="EF133" s="168"/>
      <c r="EG133" s="168"/>
      <c r="EH133" s="168"/>
      <c r="EI133" s="168"/>
      <c r="EJ133" s="168"/>
      <c r="EK133" s="168"/>
      <c r="EL133" s="168"/>
      <c r="EM133" s="168"/>
      <c r="EN133" s="168"/>
      <c r="EO133" s="168"/>
      <c r="EP133" s="168"/>
      <c r="EQ133" s="168"/>
      <c r="ER133" s="168"/>
      <c r="ES133" s="168"/>
      <c r="ET133" s="168"/>
      <c r="EU133" s="168"/>
      <c r="EV133" s="168"/>
      <c r="EW133" s="168"/>
      <c r="EX133" s="168"/>
      <c r="EY133" s="168"/>
      <c r="EZ133" s="168"/>
      <c r="FA133" s="168"/>
      <c r="FB133" s="168"/>
      <c r="FC133" s="168"/>
      <c r="FD133" s="168"/>
    </row>
    <row r="134" spans="1:160" s="5" customFormat="1" ht="24.9" customHeight="1" x14ac:dyDescent="0.3">
      <c r="A134" s="263"/>
      <c r="B134" s="263"/>
      <c r="C134" s="265"/>
      <c r="D134" s="481"/>
      <c r="E134" s="482"/>
      <c r="F134" s="482"/>
      <c r="G134" s="482"/>
      <c r="H134" s="482"/>
      <c r="I134" s="482"/>
      <c r="J134" s="482"/>
      <c r="K134" s="482"/>
      <c r="L134" s="482"/>
      <c r="M134" s="483"/>
      <c r="N134" s="16"/>
      <c r="O134" s="412"/>
      <c r="P134" s="413"/>
      <c r="Q134" s="8"/>
      <c r="R134" s="8"/>
      <c r="S134" s="8"/>
      <c r="T134" s="9"/>
      <c r="U134" s="17"/>
      <c r="V134" s="33"/>
      <c r="W134" s="57"/>
      <c r="X134" s="86"/>
      <c r="Y134" s="33"/>
      <c r="Z134" s="36"/>
      <c r="AA134" s="36"/>
      <c r="AD134" s="33"/>
      <c r="AG134" s="33"/>
      <c r="AH134" s="43"/>
      <c r="AI134" s="43"/>
      <c r="AJ134" s="43"/>
      <c r="AK134" s="43"/>
      <c r="AL134" s="43"/>
      <c r="AM134" s="43"/>
      <c r="AN134" s="43"/>
      <c r="AO134" s="43"/>
      <c r="AP134" s="43"/>
      <c r="AQ134" s="43"/>
      <c r="AR134" s="43"/>
      <c r="AS134" s="43"/>
      <c r="AT134" s="43"/>
      <c r="AU134" s="44"/>
      <c r="AV134" s="33"/>
      <c r="AW134" s="33"/>
      <c r="AX134" s="33"/>
      <c r="AZ134" s="141"/>
      <c r="BE134" s="168"/>
      <c r="BF134" s="168"/>
      <c r="BG134" s="168"/>
      <c r="BH134" s="168"/>
      <c r="BI134" s="168"/>
      <c r="BJ134" s="168"/>
      <c r="BK134" s="168"/>
      <c r="BL134" s="168"/>
      <c r="BM134" s="168"/>
      <c r="DK134" s="168"/>
      <c r="DL134" s="168"/>
      <c r="DM134" s="168"/>
      <c r="DN134" s="168"/>
      <c r="DO134" s="168"/>
      <c r="DP134" s="168"/>
      <c r="DQ134" s="168"/>
      <c r="DR134" s="168"/>
      <c r="DS134" s="168"/>
      <c r="DT134" s="168"/>
      <c r="DU134" s="168"/>
      <c r="DV134" s="168"/>
      <c r="DW134" s="168"/>
      <c r="DX134" s="168"/>
      <c r="DY134" s="168"/>
      <c r="DZ134" s="168"/>
      <c r="EA134" s="168"/>
      <c r="EB134" s="168"/>
      <c r="EC134" s="168"/>
      <c r="ED134" s="168"/>
      <c r="EE134" s="168"/>
      <c r="EF134" s="168"/>
      <c r="EG134" s="168"/>
      <c r="EH134" s="168"/>
      <c r="EI134" s="168"/>
      <c r="EJ134" s="168"/>
      <c r="EK134" s="168"/>
      <c r="EL134" s="168"/>
      <c r="EM134" s="168"/>
      <c r="EN134" s="168"/>
      <c r="EO134" s="168"/>
      <c r="EP134" s="168"/>
      <c r="EQ134" s="168"/>
      <c r="ER134" s="168"/>
      <c r="ES134" s="168"/>
      <c r="ET134" s="168"/>
      <c r="EU134" s="168"/>
      <c r="EV134" s="168"/>
      <c r="EW134" s="168"/>
      <c r="EX134" s="168"/>
      <c r="EY134" s="168"/>
      <c r="EZ134" s="168"/>
      <c r="FA134" s="168"/>
      <c r="FB134" s="168"/>
      <c r="FC134" s="168"/>
      <c r="FD134" s="168"/>
    </row>
    <row r="135" spans="1:160" s="5" customFormat="1" ht="24.9" customHeight="1" thickBot="1" x14ac:dyDescent="0.35">
      <c r="A135" s="263"/>
      <c r="B135" s="263"/>
      <c r="C135" s="265"/>
      <c r="D135" s="481"/>
      <c r="E135" s="482"/>
      <c r="F135" s="482"/>
      <c r="G135" s="482"/>
      <c r="H135" s="482"/>
      <c r="I135" s="482"/>
      <c r="J135" s="482"/>
      <c r="K135" s="482"/>
      <c r="L135" s="482"/>
      <c r="M135" s="483"/>
      <c r="N135" s="414" t="s">
        <v>16</v>
      </c>
      <c r="O135" s="415"/>
      <c r="P135" s="415"/>
      <c r="Q135" s="415"/>
      <c r="R135" s="415"/>
      <c r="S135" s="415"/>
      <c r="T135" s="415"/>
      <c r="U135" s="18">
        <f>SUM(U115:U134)</f>
        <v>2490.5100000000002</v>
      </c>
      <c r="V135" s="33"/>
      <c r="W135" s="57"/>
      <c r="X135" s="86"/>
      <c r="Y135" s="33"/>
      <c r="Z135" s="36"/>
      <c r="AA135" s="36"/>
      <c r="AD135" s="33"/>
      <c r="AG135" s="33"/>
      <c r="AH135" s="43"/>
      <c r="AI135" s="43"/>
      <c r="AJ135" s="43"/>
      <c r="AK135" s="43"/>
      <c r="AL135" s="43"/>
      <c r="AM135" s="43"/>
      <c r="AN135" s="43"/>
      <c r="AO135" s="43"/>
      <c r="AP135" s="43"/>
      <c r="AQ135" s="43"/>
      <c r="AR135" s="43"/>
      <c r="AS135" s="43"/>
      <c r="AT135" s="43"/>
      <c r="AU135" s="44"/>
      <c r="AV135" s="33"/>
      <c r="AW135" s="33"/>
      <c r="AX135" s="33"/>
      <c r="AZ135" s="141"/>
      <c r="BE135" s="168"/>
      <c r="BF135" s="168"/>
      <c r="BG135" s="168"/>
      <c r="BH135" s="168"/>
      <c r="BI135" s="168"/>
      <c r="BJ135" s="168"/>
      <c r="BK135" s="168"/>
      <c r="BL135" s="168"/>
      <c r="BM135" s="168"/>
      <c r="DK135" s="168"/>
      <c r="DL135" s="168"/>
      <c r="DM135" s="168"/>
      <c r="DN135" s="168"/>
      <c r="DO135" s="168"/>
      <c r="DP135" s="168"/>
      <c r="DQ135" s="168"/>
      <c r="DR135" s="168"/>
      <c r="DS135" s="168"/>
      <c r="DT135" s="168"/>
      <c r="DU135" s="168"/>
      <c r="DV135" s="168"/>
      <c r="DW135" s="168"/>
      <c r="DX135" s="168"/>
      <c r="DY135" s="168"/>
      <c r="DZ135" s="168"/>
      <c r="EA135" s="168"/>
      <c r="EB135" s="168"/>
      <c r="EC135" s="168"/>
      <c r="ED135" s="168"/>
      <c r="EE135" s="168"/>
      <c r="EF135" s="168"/>
      <c r="EG135" s="168"/>
      <c r="EH135" s="168"/>
      <c r="EI135" s="168"/>
      <c r="EJ135" s="168"/>
      <c r="EK135" s="168"/>
      <c r="EL135" s="168"/>
      <c r="EM135" s="168"/>
      <c r="EN135" s="168"/>
      <c r="EO135" s="168"/>
      <c r="EP135" s="168"/>
      <c r="EQ135" s="168"/>
      <c r="ER135" s="168"/>
      <c r="ES135" s="168"/>
      <c r="ET135" s="168"/>
      <c r="EU135" s="168"/>
      <c r="EV135" s="168"/>
      <c r="EW135" s="168"/>
      <c r="EX135" s="168"/>
      <c r="EY135" s="168"/>
      <c r="EZ135" s="168"/>
      <c r="FA135" s="168"/>
      <c r="FB135" s="168"/>
      <c r="FC135" s="168"/>
      <c r="FD135" s="168"/>
    </row>
    <row r="136" spans="1:160" s="5" customFormat="1" ht="14.4" customHeight="1" x14ac:dyDescent="0.3">
      <c r="A136" s="263"/>
      <c r="B136" s="263"/>
      <c r="C136" s="265"/>
      <c r="D136" s="481"/>
      <c r="E136" s="482"/>
      <c r="F136" s="482"/>
      <c r="G136" s="482"/>
      <c r="H136" s="482"/>
      <c r="I136" s="482"/>
      <c r="J136" s="482"/>
      <c r="K136" s="482"/>
      <c r="L136" s="482"/>
      <c r="M136" s="483"/>
      <c r="N136" s="416" t="s">
        <v>17</v>
      </c>
      <c r="O136" s="417"/>
      <c r="P136" s="417"/>
      <c r="Q136" s="417"/>
      <c r="R136" s="417"/>
      <c r="S136" s="417"/>
      <c r="T136" s="417"/>
      <c r="U136" s="418"/>
      <c r="V136" s="87"/>
      <c r="W136" s="57"/>
      <c r="X136" s="86"/>
      <c r="Y136" s="33"/>
      <c r="Z136" s="36"/>
      <c r="AA136" s="36"/>
      <c r="AD136" s="33"/>
      <c r="AG136" s="33"/>
      <c r="AH136" s="43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4"/>
      <c r="AV136" s="33"/>
      <c r="AW136" s="33"/>
      <c r="AX136" s="33"/>
      <c r="AZ136" s="141"/>
      <c r="BE136" s="168"/>
      <c r="BF136" s="168"/>
      <c r="BG136" s="168"/>
      <c r="BH136" s="168"/>
      <c r="BI136" s="168"/>
      <c r="BJ136" s="168"/>
      <c r="BK136" s="168"/>
      <c r="BL136" s="168"/>
      <c r="BM136" s="168"/>
      <c r="DK136" s="168"/>
      <c r="DL136" s="168"/>
      <c r="DM136" s="168"/>
      <c r="DN136" s="168"/>
      <c r="DO136" s="168"/>
      <c r="DP136" s="168"/>
      <c r="DQ136" s="168"/>
      <c r="DR136" s="168"/>
      <c r="DS136" s="168"/>
      <c r="DT136" s="168"/>
      <c r="DU136" s="168"/>
      <c r="DV136" s="168"/>
      <c r="DW136" s="168"/>
      <c r="DX136" s="168"/>
      <c r="DY136" s="168"/>
      <c r="DZ136" s="168"/>
      <c r="EA136" s="168"/>
      <c r="EB136" s="168"/>
      <c r="EC136" s="168"/>
      <c r="ED136" s="168"/>
      <c r="EE136" s="168"/>
      <c r="EF136" s="168"/>
      <c r="EG136" s="168"/>
      <c r="EH136" s="168"/>
      <c r="EI136" s="168"/>
      <c r="EJ136" s="168"/>
      <c r="EK136" s="168"/>
      <c r="EL136" s="168"/>
      <c r="EM136" s="168"/>
      <c r="EN136" s="168"/>
      <c r="EO136" s="168"/>
      <c r="EP136" s="168"/>
      <c r="EQ136" s="168"/>
      <c r="ER136" s="168"/>
      <c r="ES136" s="168"/>
      <c r="ET136" s="168"/>
      <c r="EU136" s="168"/>
      <c r="EV136" s="168"/>
      <c r="EW136" s="168"/>
      <c r="EX136" s="168"/>
      <c r="EY136" s="168"/>
      <c r="EZ136" s="168"/>
      <c r="FA136" s="168"/>
      <c r="FB136" s="168"/>
      <c r="FC136" s="168"/>
      <c r="FD136" s="168"/>
    </row>
    <row r="137" spans="1:160" s="5" customFormat="1" x14ac:dyDescent="0.3">
      <c r="A137" s="263"/>
      <c r="B137" s="263"/>
      <c r="C137" s="265"/>
      <c r="D137" s="481"/>
      <c r="E137" s="482"/>
      <c r="F137" s="482"/>
      <c r="G137" s="482"/>
      <c r="H137" s="482"/>
      <c r="I137" s="482"/>
      <c r="J137" s="482"/>
      <c r="K137" s="482"/>
      <c r="L137" s="482"/>
      <c r="M137" s="483"/>
      <c r="N137" s="419"/>
      <c r="O137" s="420"/>
      <c r="P137" s="420"/>
      <c r="Q137" s="420"/>
      <c r="R137" s="420"/>
      <c r="S137" s="420"/>
      <c r="T137" s="420"/>
      <c r="U137" s="421"/>
      <c r="V137" s="33"/>
      <c r="W137" s="57"/>
      <c r="X137" s="86"/>
      <c r="Y137" s="33"/>
      <c r="Z137" s="36"/>
      <c r="AA137" s="36"/>
      <c r="AD137" s="33"/>
      <c r="AG137" s="3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4"/>
      <c r="AV137" s="33"/>
      <c r="AW137" s="33"/>
      <c r="AX137" s="33"/>
      <c r="AZ137" s="141"/>
      <c r="BE137" s="168"/>
      <c r="BF137" s="168"/>
      <c r="BG137" s="168"/>
      <c r="BH137" s="168"/>
      <c r="BI137" s="168"/>
      <c r="BJ137" s="168"/>
      <c r="BK137" s="168"/>
      <c r="BL137" s="168"/>
      <c r="BM137" s="168"/>
      <c r="DK137" s="168"/>
      <c r="DL137" s="168"/>
      <c r="DM137" s="168"/>
      <c r="DN137" s="168"/>
      <c r="DO137" s="168"/>
      <c r="DP137" s="168"/>
      <c r="DQ137" s="168"/>
      <c r="DR137" s="168"/>
      <c r="DS137" s="168"/>
      <c r="DT137" s="168"/>
      <c r="DU137" s="168"/>
      <c r="DV137" s="168"/>
      <c r="DW137" s="168"/>
      <c r="DX137" s="168"/>
      <c r="DY137" s="168"/>
      <c r="DZ137" s="168"/>
      <c r="EA137" s="168"/>
      <c r="EB137" s="168"/>
      <c r="EC137" s="168"/>
      <c r="ED137" s="168"/>
      <c r="EE137" s="168"/>
      <c r="EF137" s="168"/>
      <c r="EG137" s="168"/>
      <c r="EH137" s="168"/>
      <c r="EI137" s="168"/>
      <c r="EJ137" s="168"/>
      <c r="EK137" s="168"/>
      <c r="EL137" s="168"/>
      <c r="EM137" s="168"/>
      <c r="EN137" s="168"/>
      <c r="EO137" s="168"/>
      <c r="EP137" s="168"/>
      <c r="EQ137" s="168"/>
      <c r="ER137" s="168"/>
      <c r="ES137" s="168"/>
      <c r="ET137" s="168"/>
      <c r="EU137" s="168"/>
      <c r="EV137" s="168"/>
      <c r="EW137" s="168"/>
      <c r="EX137" s="168"/>
      <c r="EY137" s="168"/>
      <c r="EZ137" s="168"/>
      <c r="FA137" s="168"/>
      <c r="FB137" s="168"/>
      <c r="FC137" s="168"/>
      <c r="FD137" s="168"/>
    </row>
    <row r="138" spans="1:160" s="5" customFormat="1" x14ac:dyDescent="0.3">
      <c r="A138" s="263"/>
      <c r="B138" s="263"/>
      <c r="C138" s="265"/>
      <c r="D138" s="481"/>
      <c r="E138" s="482"/>
      <c r="F138" s="482"/>
      <c r="G138" s="482"/>
      <c r="H138" s="482"/>
      <c r="I138" s="482"/>
      <c r="J138" s="482"/>
      <c r="K138" s="482"/>
      <c r="L138" s="482"/>
      <c r="M138" s="483"/>
      <c r="N138" s="419"/>
      <c r="O138" s="420"/>
      <c r="P138" s="420"/>
      <c r="Q138" s="420"/>
      <c r="R138" s="420"/>
      <c r="S138" s="420"/>
      <c r="T138" s="420"/>
      <c r="U138" s="421"/>
      <c r="V138" s="33"/>
      <c r="W138" s="57"/>
      <c r="X138" s="86"/>
      <c r="Y138" s="33"/>
      <c r="Z138" s="36"/>
      <c r="AA138" s="36"/>
      <c r="AD138" s="33"/>
      <c r="AG138" s="3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4"/>
      <c r="AV138" s="33"/>
      <c r="AW138" s="33"/>
      <c r="AX138" s="33"/>
      <c r="AZ138" s="141"/>
      <c r="BE138" s="168"/>
      <c r="BF138" s="168"/>
      <c r="BG138" s="168"/>
      <c r="BH138" s="168"/>
      <c r="BI138" s="168"/>
      <c r="BJ138" s="168"/>
      <c r="BK138" s="168"/>
      <c r="BL138" s="168"/>
      <c r="BM138" s="168"/>
      <c r="DK138" s="168"/>
      <c r="DL138" s="168"/>
      <c r="DM138" s="168"/>
      <c r="DN138" s="168"/>
      <c r="DO138" s="168"/>
      <c r="DP138" s="168"/>
      <c r="DQ138" s="168"/>
      <c r="DR138" s="168"/>
      <c r="DS138" s="168"/>
      <c r="DT138" s="168"/>
      <c r="DU138" s="168"/>
      <c r="DV138" s="168"/>
      <c r="DW138" s="168"/>
      <c r="DX138" s="168"/>
      <c r="DY138" s="168"/>
      <c r="DZ138" s="168"/>
      <c r="EA138" s="168"/>
      <c r="EB138" s="168"/>
      <c r="EC138" s="168"/>
      <c r="ED138" s="168"/>
      <c r="EE138" s="168"/>
      <c r="EF138" s="168"/>
      <c r="EG138" s="168"/>
      <c r="EH138" s="168"/>
      <c r="EI138" s="168"/>
      <c r="EJ138" s="168"/>
      <c r="EK138" s="168"/>
      <c r="EL138" s="168"/>
      <c r="EM138" s="168"/>
      <c r="EN138" s="168"/>
      <c r="EO138" s="168"/>
      <c r="EP138" s="168"/>
      <c r="EQ138" s="168"/>
      <c r="ER138" s="168"/>
      <c r="ES138" s="168"/>
      <c r="ET138" s="168"/>
      <c r="EU138" s="168"/>
      <c r="EV138" s="168"/>
      <c r="EW138" s="168"/>
      <c r="EX138" s="168"/>
      <c r="EY138" s="168"/>
      <c r="EZ138" s="168"/>
      <c r="FA138" s="168"/>
      <c r="FB138" s="168"/>
      <c r="FC138" s="168"/>
      <c r="FD138" s="168"/>
    </row>
    <row r="139" spans="1:160" s="5" customFormat="1" ht="14.4" thickBot="1" x14ac:dyDescent="0.35">
      <c r="A139" s="263"/>
      <c r="B139" s="263"/>
      <c r="C139" s="265"/>
      <c r="D139" s="425"/>
      <c r="E139" s="426"/>
      <c r="F139" s="426"/>
      <c r="G139" s="426"/>
      <c r="H139" s="426"/>
      <c r="I139" s="426"/>
      <c r="J139" s="426"/>
      <c r="K139" s="426"/>
      <c r="L139" s="426"/>
      <c r="M139" s="427"/>
      <c r="N139" s="422"/>
      <c r="O139" s="423"/>
      <c r="P139" s="423"/>
      <c r="Q139" s="423"/>
      <c r="R139" s="423"/>
      <c r="S139" s="423"/>
      <c r="T139" s="423"/>
      <c r="U139" s="424"/>
      <c r="V139" s="33"/>
      <c r="W139" s="57"/>
      <c r="X139" s="86"/>
      <c r="Y139" s="33"/>
      <c r="Z139" s="36"/>
      <c r="AA139" s="36"/>
      <c r="AD139" s="33"/>
      <c r="AG139" s="3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4"/>
      <c r="AV139" s="33"/>
      <c r="AW139" s="33"/>
      <c r="AX139" s="33"/>
      <c r="AZ139" s="141"/>
      <c r="BE139" s="168"/>
      <c r="BF139" s="168"/>
      <c r="BG139" s="168"/>
      <c r="BH139" s="168"/>
      <c r="BI139" s="168"/>
      <c r="BJ139" s="168"/>
      <c r="BK139" s="168"/>
      <c r="BL139" s="168"/>
      <c r="BM139" s="168"/>
      <c r="DK139" s="168"/>
      <c r="DL139" s="168"/>
      <c r="DM139" s="168"/>
      <c r="DN139" s="168"/>
      <c r="DO139" s="168"/>
      <c r="DP139" s="168"/>
      <c r="DQ139" s="168"/>
      <c r="DR139" s="168"/>
      <c r="DS139" s="168"/>
      <c r="DT139" s="168"/>
      <c r="DU139" s="168"/>
      <c r="DV139" s="168"/>
      <c r="DW139" s="168"/>
      <c r="DX139" s="168"/>
      <c r="DY139" s="168"/>
      <c r="DZ139" s="168"/>
      <c r="EA139" s="168"/>
      <c r="EB139" s="168"/>
      <c r="EC139" s="168"/>
      <c r="ED139" s="168"/>
      <c r="EE139" s="168"/>
      <c r="EF139" s="168"/>
      <c r="EG139" s="168"/>
      <c r="EH139" s="168"/>
      <c r="EI139" s="168"/>
      <c r="EJ139" s="168"/>
      <c r="EK139" s="168"/>
      <c r="EL139" s="168"/>
      <c r="EM139" s="168"/>
      <c r="EN139" s="168"/>
      <c r="EO139" s="168"/>
      <c r="EP139" s="168"/>
      <c r="EQ139" s="168"/>
      <c r="ER139" s="168"/>
      <c r="ES139" s="168"/>
      <c r="ET139" s="168"/>
      <c r="EU139" s="168"/>
      <c r="EV139" s="168"/>
      <c r="EW139" s="168"/>
      <c r="EX139" s="168"/>
      <c r="EY139" s="168"/>
      <c r="EZ139" s="168"/>
      <c r="FA139" s="168"/>
      <c r="FB139" s="168"/>
      <c r="FC139" s="168"/>
      <c r="FD139" s="168"/>
    </row>
    <row r="140" spans="1:160" s="5" customFormat="1" ht="5.25" customHeight="1" thickBot="1" x14ac:dyDescent="0.35">
      <c r="A140" s="263"/>
      <c r="B140" s="263"/>
      <c r="C140" s="265"/>
      <c r="D140" s="428"/>
      <c r="E140" s="428"/>
      <c r="F140" s="428"/>
      <c r="G140" s="428"/>
      <c r="H140" s="428"/>
      <c r="I140" s="428"/>
      <c r="J140" s="428"/>
      <c r="K140" s="428"/>
      <c r="L140" s="428"/>
      <c r="M140" s="428"/>
      <c r="N140" s="428"/>
      <c r="O140" s="428"/>
      <c r="P140" s="428"/>
      <c r="Q140" s="428"/>
      <c r="R140" s="428"/>
      <c r="S140" s="428"/>
      <c r="T140" s="428"/>
      <c r="U140" s="428"/>
      <c r="V140" s="33"/>
      <c r="W140" s="57"/>
      <c r="X140" s="86"/>
      <c r="Y140" s="33"/>
      <c r="Z140" s="36"/>
      <c r="AA140" s="36"/>
      <c r="AD140" s="33"/>
      <c r="AG140" s="33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4"/>
      <c r="AV140" s="33"/>
      <c r="AW140" s="33"/>
      <c r="AX140" s="33"/>
      <c r="AZ140" s="141"/>
      <c r="BE140" s="168"/>
      <c r="BF140" s="168"/>
      <c r="BG140" s="168"/>
      <c r="BH140" s="168"/>
      <c r="BI140" s="168"/>
      <c r="BJ140" s="168"/>
      <c r="BK140" s="168"/>
      <c r="BL140" s="168"/>
      <c r="BM140" s="168"/>
      <c r="DK140" s="168"/>
      <c r="DL140" s="168"/>
      <c r="DM140" s="168"/>
      <c r="DN140" s="168"/>
      <c r="DO140" s="168"/>
      <c r="DP140" s="168"/>
      <c r="DQ140" s="168"/>
      <c r="DR140" s="168"/>
      <c r="DS140" s="168"/>
      <c r="DT140" s="168"/>
      <c r="DU140" s="168"/>
      <c r="DV140" s="168"/>
      <c r="DW140" s="168"/>
      <c r="DX140" s="168"/>
      <c r="DY140" s="168"/>
      <c r="DZ140" s="168"/>
      <c r="EA140" s="168"/>
      <c r="EB140" s="168"/>
      <c r="EC140" s="168"/>
      <c r="ED140" s="168"/>
      <c r="EE140" s="168"/>
      <c r="EF140" s="168"/>
      <c r="EG140" s="168"/>
      <c r="EH140" s="168"/>
      <c r="EI140" s="168"/>
      <c r="EJ140" s="168"/>
      <c r="EK140" s="168"/>
      <c r="EL140" s="168"/>
      <c r="EM140" s="168"/>
      <c r="EN140" s="168"/>
      <c r="EO140" s="168"/>
      <c r="EP140" s="168"/>
      <c r="EQ140" s="168"/>
      <c r="ER140" s="168"/>
      <c r="ES140" s="168"/>
      <c r="ET140" s="168"/>
      <c r="EU140" s="168"/>
      <c r="EV140" s="168"/>
      <c r="EW140" s="168"/>
      <c r="EX140" s="168"/>
      <c r="EY140" s="168"/>
      <c r="EZ140" s="168"/>
      <c r="FA140" s="168"/>
      <c r="FB140" s="168"/>
      <c r="FC140" s="168"/>
      <c r="FD140" s="168"/>
    </row>
    <row r="141" spans="1:160" s="5" customFormat="1" ht="20.25" customHeight="1" x14ac:dyDescent="0.3">
      <c r="A141" s="263"/>
      <c r="B141" s="263"/>
      <c r="C141" s="265"/>
      <c r="D141" s="429" t="s">
        <v>18</v>
      </c>
      <c r="E141" s="430"/>
      <c r="F141" s="430"/>
      <c r="G141" s="430"/>
      <c r="H141" s="430"/>
      <c r="I141" s="430"/>
      <c r="J141" s="430"/>
      <c r="K141" s="430"/>
      <c r="L141" s="430"/>
      <c r="M141" s="431"/>
      <c r="N141" s="429" t="s">
        <v>19</v>
      </c>
      <c r="O141" s="430"/>
      <c r="P141" s="430"/>
      <c r="Q141" s="430"/>
      <c r="R141" s="430"/>
      <c r="S141" s="430"/>
      <c r="T141" s="430"/>
      <c r="U141" s="431"/>
      <c r="V141" s="33"/>
      <c r="W141" s="57"/>
      <c r="X141" s="86"/>
      <c r="Y141" s="33"/>
      <c r="Z141" s="36"/>
      <c r="AA141" s="36"/>
      <c r="AD141" s="33"/>
      <c r="AG141" s="33"/>
      <c r="AH141" s="43"/>
      <c r="AI141" s="43"/>
      <c r="AJ141" s="43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4"/>
      <c r="AV141" s="33"/>
      <c r="AW141" s="33"/>
      <c r="AX141" s="33"/>
      <c r="AZ141" s="141"/>
      <c r="BE141" s="168"/>
      <c r="BF141" s="168"/>
      <c r="BG141" s="168"/>
      <c r="BH141" s="168"/>
      <c r="BI141" s="168"/>
      <c r="BJ141" s="168"/>
      <c r="BK141" s="168"/>
      <c r="BL141" s="168"/>
      <c r="BM141" s="168"/>
      <c r="DK141" s="168"/>
      <c r="DL141" s="168"/>
      <c r="DM141" s="168"/>
      <c r="DN141" s="168"/>
      <c r="DO141" s="168"/>
      <c r="DP141" s="168"/>
      <c r="DQ141" s="168"/>
      <c r="DR141" s="168"/>
      <c r="DS141" s="168"/>
      <c r="DT141" s="168"/>
      <c r="DU141" s="168"/>
      <c r="DV141" s="168"/>
      <c r="DW141" s="168"/>
      <c r="DX141" s="168"/>
      <c r="DY141" s="168"/>
      <c r="DZ141" s="168"/>
      <c r="EA141" s="168"/>
      <c r="EB141" s="168"/>
      <c r="EC141" s="168"/>
      <c r="ED141" s="168"/>
      <c r="EE141" s="168"/>
      <c r="EF141" s="168"/>
      <c r="EG141" s="168"/>
      <c r="EH141" s="168"/>
      <c r="EI141" s="168"/>
      <c r="EJ141" s="168"/>
      <c r="EK141" s="168"/>
      <c r="EL141" s="168"/>
      <c r="EM141" s="168"/>
      <c r="EN141" s="168"/>
      <c r="EO141" s="168"/>
      <c r="EP141" s="168"/>
      <c r="EQ141" s="168"/>
      <c r="ER141" s="168"/>
      <c r="ES141" s="168"/>
      <c r="ET141" s="168"/>
      <c r="EU141" s="168"/>
      <c r="EV141" s="168"/>
      <c r="EW141" s="168"/>
      <c r="EX141" s="168"/>
      <c r="EY141" s="168"/>
      <c r="EZ141" s="168"/>
      <c r="FA141" s="168"/>
      <c r="FB141" s="168"/>
      <c r="FC141" s="168"/>
      <c r="FD141" s="168"/>
    </row>
    <row r="142" spans="1:160" s="5" customFormat="1" x14ac:dyDescent="0.3">
      <c r="A142" s="263"/>
      <c r="B142" s="263"/>
      <c r="C142" s="265"/>
      <c r="D142" s="432" t="s">
        <v>20</v>
      </c>
      <c r="E142" s="433"/>
      <c r="F142" s="433"/>
      <c r="G142" s="433"/>
      <c r="H142" s="433"/>
      <c r="I142" s="433"/>
      <c r="J142" s="433"/>
      <c r="K142" s="433"/>
      <c r="L142" s="433"/>
      <c r="M142" s="434"/>
      <c r="N142" s="435" t="s">
        <v>21</v>
      </c>
      <c r="O142" s="436"/>
      <c r="P142" s="436"/>
      <c r="Q142" s="436"/>
      <c r="R142" s="436"/>
      <c r="S142" s="436"/>
      <c r="T142" s="436"/>
      <c r="U142" s="437"/>
      <c r="V142" s="33"/>
      <c r="W142" s="57"/>
      <c r="X142" s="86"/>
      <c r="Y142" s="33"/>
      <c r="Z142" s="36"/>
      <c r="AA142" s="36"/>
      <c r="AD142" s="33"/>
      <c r="AG142" s="3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4"/>
      <c r="AV142" s="33"/>
      <c r="AW142" s="33"/>
      <c r="AX142" s="33"/>
      <c r="AZ142" s="141"/>
      <c r="BE142" s="168"/>
      <c r="BF142" s="168"/>
      <c r="BG142" s="168"/>
      <c r="BH142" s="168"/>
      <c r="BI142" s="168"/>
      <c r="BJ142" s="168"/>
      <c r="BK142" s="168"/>
      <c r="BL142" s="168"/>
      <c r="BM142" s="168"/>
      <c r="DK142" s="168"/>
      <c r="DL142" s="168"/>
      <c r="DM142" s="168"/>
      <c r="DN142" s="168"/>
      <c r="DO142" s="168"/>
      <c r="DP142" s="168"/>
      <c r="DQ142" s="168"/>
      <c r="DR142" s="168"/>
      <c r="DS142" s="168"/>
      <c r="DT142" s="168"/>
      <c r="DU142" s="168"/>
      <c r="DV142" s="168"/>
      <c r="DW142" s="168"/>
      <c r="DX142" s="168"/>
      <c r="DY142" s="168"/>
      <c r="DZ142" s="168"/>
      <c r="EA142" s="168"/>
      <c r="EB142" s="168"/>
      <c r="EC142" s="168"/>
      <c r="ED142" s="168"/>
      <c r="EE142" s="168"/>
      <c r="EF142" s="168"/>
      <c r="EG142" s="168"/>
      <c r="EH142" s="168"/>
      <c r="EI142" s="168"/>
      <c r="EJ142" s="168"/>
      <c r="EK142" s="168"/>
      <c r="EL142" s="168"/>
      <c r="EM142" s="168"/>
      <c r="EN142" s="168"/>
      <c r="EO142" s="168"/>
      <c r="EP142" s="168"/>
      <c r="EQ142" s="168"/>
      <c r="ER142" s="168"/>
      <c r="ES142" s="168"/>
      <c r="ET142" s="168"/>
      <c r="EU142" s="168"/>
      <c r="EV142" s="168"/>
      <c r="EW142" s="168"/>
      <c r="EX142" s="168"/>
      <c r="EY142" s="168"/>
      <c r="EZ142" s="168"/>
      <c r="FA142" s="168"/>
      <c r="FB142" s="168"/>
      <c r="FC142" s="168"/>
      <c r="FD142" s="168"/>
    </row>
    <row r="143" spans="1:160" s="5" customFormat="1" ht="15.75" customHeight="1" x14ac:dyDescent="0.3">
      <c r="A143" s="263"/>
      <c r="B143" s="263"/>
      <c r="C143" s="265"/>
      <c r="D143" s="438" t="s">
        <v>22</v>
      </c>
      <c r="E143" s="439"/>
      <c r="F143" s="439"/>
      <c r="G143" s="439"/>
      <c r="H143" s="439"/>
      <c r="I143" s="439"/>
      <c r="J143" s="439"/>
      <c r="K143" s="439"/>
      <c r="L143" s="439"/>
      <c r="M143" s="440"/>
      <c r="N143" s="438" t="s">
        <v>22</v>
      </c>
      <c r="O143" s="444"/>
      <c r="P143" s="444"/>
      <c r="Q143" s="444"/>
      <c r="R143" s="444"/>
      <c r="S143" s="444"/>
      <c r="T143" s="444"/>
      <c r="U143" s="440"/>
      <c r="V143" s="33"/>
      <c r="W143" s="57"/>
      <c r="X143" s="86"/>
      <c r="Y143" s="33"/>
      <c r="Z143" s="36"/>
      <c r="AA143" s="36"/>
      <c r="AD143" s="33"/>
      <c r="AG143" s="3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4"/>
      <c r="AV143" s="33"/>
      <c r="AW143" s="33"/>
      <c r="AX143" s="33"/>
      <c r="AZ143" s="141"/>
      <c r="BE143" s="168"/>
      <c r="BF143" s="168"/>
      <c r="BG143" s="168"/>
      <c r="BH143" s="168"/>
      <c r="BI143" s="168"/>
      <c r="BJ143" s="168"/>
      <c r="BK143" s="168"/>
      <c r="BL143" s="168"/>
      <c r="BM143" s="168"/>
      <c r="DK143" s="168"/>
      <c r="DL143" s="168"/>
      <c r="DM143" s="168"/>
      <c r="DN143" s="168"/>
      <c r="DO143" s="168"/>
      <c r="DP143" s="168"/>
      <c r="DQ143" s="168"/>
      <c r="DR143" s="168"/>
      <c r="DS143" s="168"/>
      <c r="DT143" s="168"/>
      <c r="DU143" s="168"/>
      <c r="DV143" s="168"/>
      <c r="DW143" s="168"/>
      <c r="DX143" s="168"/>
      <c r="DY143" s="168"/>
      <c r="DZ143" s="168"/>
      <c r="EA143" s="168"/>
      <c r="EB143" s="168"/>
      <c r="EC143" s="168"/>
      <c r="ED143" s="168"/>
      <c r="EE143" s="168"/>
      <c r="EF143" s="168"/>
      <c r="EG143" s="168"/>
      <c r="EH143" s="168"/>
      <c r="EI143" s="168"/>
      <c r="EJ143" s="168"/>
      <c r="EK143" s="168"/>
      <c r="EL143" s="168"/>
      <c r="EM143" s="168"/>
      <c r="EN143" s="168"/>
      <c r="EO143" s="168"/>
      <c r="EP143" s="168"/>
      <c r="EQ143" s="168"/>
      <c r="ER143" s="168"/>
      <c r="ES143" s="168"/>
      <c r="ET143" s="168"/>
      <c r="EU143" s="168"/>
      <c r="EV143" s="168"/>
      <c r="EW143" s="168"/>
      <c r="EX143" s="168"/>
      <c r="EY143" s="168"/>
      <c r="EZ143" s="168"/>
      <c r="FA143" s="168"/>
      <c r="FB143" s="168"/>
      <c r="FC143" s="168"/>
      <c r="FD143" s="168"/>
    </row>
    <row r="144" spans="1:160" s="5" customFormat="1" ht="15.75" customHeight="1" x14ac:dyDescent="0.3">
      <c r="A144" s="263"/>
      <c r="B144" s="263"/>
      <c r="C144" s="265"/>
      <c r="D144" s="438"/>
      <c r="E144" s="439"/>
      <c r="F144" s="439"/>
      <c r="G144" s="439"/>
      <c r="H144" s="439"/>
      <c r="I144" s="439"/>
      <c r="J144" s="439"/>
      <c r="K144" s="439"/>
      <c r="L144" s="439"/>
      <c r="M144" s="440"/>
      <c r="N144" s="438"/>
      <c r="O144" s="439"/>
      <c r="P144" s="439"/>
      <c r="Q144" s="439"/>
      <c r="R144" s="439"/>
      <c r="S144" s="439"/>
      <c r="T144" s="439"/>
      <c r="U144" s="440"/>
      <c r="V144" s="33"/>
      <c r="W144" s="57"/>
      <c r="X144" s="86"/>
      <c r="Y144" s="33"/>
      <c r="Z144" s="36"/>
      <c r="AA144" s="36"/>
      <c r="AD144" s="33"/>
      <c r="AG144" s="33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4"/>
      <c r="AV144" s="33"/>
      <c r="AW144" s="33"/>
      <c r="AX144" s="33"/>
      <c r="AZ144" s="141"/>
      <c r="BE144" s="168"/>
      <c r="BF144" s="168"/>
      <c r="BG144" s="168"/>
      <c r="BH144" s="168"/>
      <c r="BI144" s="168"/>
      <c r="BJ144" s="168"/>
      <c r="BK144" s="168"/>
      <c r="BL144" s="168"/>
      <c r="BM144" s="168"/>
      <c r="DK144" s="168"/>
      <c r="DL144" s="168"/>
      <c r="DM144" s="168"/>
      <c r="DN144" s="168"/>
      <c r="DO144" s="168"/>
      <c r="DP144" s="168"/>
      <c r="DQ144" s="168"/>
      <c r="DR144" s="168"/>
      <c r="DS144" s="168"/>
      <c r="DT144" s="168"/>
      <c r="DU144" s="168"/>
      <c r="DV144" s="168"/>
      <c r="DW144" s="168"/>
      <c r="DX144" s="168"/>
      <c r="DY144" s="168"/>
      <c r="DZ144" s="168"/>
      <c r="EA144" s="168"/>
      <c r="EB144" s="168"/>
      <c r="EC144" s="168"/>
      <c r="ED144" s="168"/>
      <c r="EE144" s="168"/>
      <c r="EF144" s="168"/>
      <c r="EG144" s="168"/>
      <c r="EH144" s="168"/>
      <c r="EI144" s="168"/>
      <c r="EJ144" s="168"/>
      <c r="EK144" s="168"/>
      <c r="EL144" s="168"/>
      <c r="EM144" s="168"/>
      <c r="EN144" s="168"/>
      <c r="EO144" s="168"/>
      <c r="EP144" s="168"/>
      <c r="EQ144" s="168"/>
      <c r="ER144" s="168"/>
      <c r="ES144" s="168"/>
      <c r="ET144" s="168"/>
      <c r="EU144" s="168"/>
      <c r="EV144" s="168"/>
      <c r="EW144" s="168"/>
      <c r="EX144" s="168"/>
      <c r="EY144" s="168"/>
      <c r="EZ144" s="168"/>
      <c r="FA144" s="168"/>
      <c r="FB144" s="168"/>
      <c r="FC144" s="168"/>
      <c r="FD144" s="168"/>
    </row>
    <row r="145" spans="1:160" s="5" customFormat="1" ht="15.75" customHeight="1" x14ac:dyDescent="0.3">
      <c r="A145" s="263"/>
      <c r="B145" s="263"/>
      <c r="C145" s="265"/>
      <c r="D145" s="441"/>
      <c r="E145" s="442"/>
      <c r="F145" s="442"/>
      <c r="G145" s="442"/>
      <c r="H145" s="442"/>
      <c r="I145" s="442"/>
      <c r="J145" s="442"/>
      <c r="K145" s="442"/>
      <c r="L145" s="442"/>
      <c r="M145" s="443"/>
      <c r="N145" s="441"/>
      <c r="O145" s="442"/>
      <c r="P145" s="442"/>
      <c r="Q145" s="442"/>
      <c r="R145" s="442"/>
      <c r="S145" s="442"/>
      <c r="T145" s="442"/>
      <c r="U145" s="443"/>
      <c r="V145" s="33"/>
      <c r="W145" s="57"/>
      <c r="X145" s="86"/>
      <c r="Y145" s="33"/>
      <c r="Z145" s="36"/>
      <c r="AA145" s="36"/>
      <c r="AD145" s="33"/>
      <c r="AG145" s="3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4"/>
      <c r="AV145" s="33"/>
      <c r="AW145" s="33"/>
      <c r="AX145" s="33"/>
      <c r="AZ145" s="141"/>
      <c r="BE145" s="168"/>
      <c r="BF145" s="168"/>
      <c r="BG145" s="168"/>
      <c r="BH145" s="168"/>
      <c r="BI145" s="168"/>
      <c r="BJ145" s="168"/>
      <c r="BK145" s="168"/>
      <c r="BL145" s="168"/>
      <c r="BM145" s="168"/>
      <c r="DK145" s="168"/>
      <c r="DL145" s="168"/>
      <c r="DM145" s="168"/>
      <c r="DN145" s="168"/>
      <c r="DO145" s="168"/>
      <c r="DP145" s="168"/>
      <c r="DQ145" s="168"/>
      <c r="DR145" s="168"/>
      <c r="DS145" s="168"/>
      <c r="DT145" s="168"/>
      <c r="DU145" s="168"/>
      <c r="DV145" s="168"/>
      <c r="DW145" s="168"/>
      <c r="DX145" s="168"/>
      <c r="DY145" s="168"/>
      <c r="DZ145" s="168"/>
      <c r="EA145" s="168"/>
      <c r="EB145" s="168"/>
      <c r="EC145" s="168"/>
      <c r="ED145" s="168"/>
      <c r="EE145" s="168"/>
      <c r="EF145" s="168"/>
      <c r="EG145" s="168"/>
      <c r="EH145" s="168"/>
      <c r="EI145" s="168"/>
      <c r="EJ145" s="168"/>
      <c r="EK145" s="168"/>
      <c r="EL145" s="168"/>
      <c r="EM145" s="168"/>
      <c r="EN145" s="168"/>
      <c r="EO145" s="168"/>
      <c r="EP145" s="168"/>
      <c r="EQ145" s="168"/>
      <c r="ER145" s="168"/>
      <c r="ES145" s="168"/>
      <c r="ET145" s="168"/>
      <c r="EU145" s="168"/>
      <c r="EV145" s="168"/>
      <c r="EW145" s="168"/>
      <c r="EX145" s="168"/>
      <c r="EY145" s="168"/>
      <c r="EZ145" s="168"/>
      <c r="FA145" s="168"/>
      <c r="FB145" s="168"/>
      <c r="FC145" s="168"/>
      <c r="FD145" s="168"/>
    </row>
    <row r="146" spans="1:160" s="5" customFormat="1" x14ac:dyDescent="0.25">
      <c r="A146" s="263"/>
      <c r="B146" s="263"/>
      <c r="C146" s="265"/>
      <c r="D146" s="10" t="s">
        <v>23</v>
      </c>
      <c r="E146" s="445" t="e">
        <f>+#REF!</f>
        <v>#REF!</v>
      </c>
      <c r="F146" s="445"/>
      <c r="G146" s="445"/>
      <c r="H146" s="445"/>
      <c r="I146" s="445"/>
      <c r="J146" s="445"/>
      <c r="K146" s="445"/>
      <c r="L146" s="445"/>
      <c r="M146" s="446"/>
      <c r="N146" s="11" t="s">
        <v>23</v>
      </c>
      <c r="O146" s="445" t="e">
        <f>+#REF!</f>
        <v>#REF!</v>
      </c>
      <c r="P146" s="445"/>
      <c r="Q146" s="445"/>
      <c r="R146" s="445"/>
      <c r="S146" s="445"/>
      <c r="T146" s="445"/>
      <c r="U146" s="446"/>
      <c r="V146" s="33"/>
      <c r="W146" s="57"/>
      <c r="X146" s="86"/>
      <c r="Y146" s="33"/>
      <c r="Z146" s="36"/>
      <c r="AA146" s="36"/>
      <c r="AD146" s="33"/>
      <c r="AG146" s="3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4"/>
      <c r="AV146" s="33"/>
      <c r="AW146" s="33"/>
      <c r="AX146" s="33"/>
      <c r="AZ146" s="141"/>
      <c r="BE146" s="168"/>
      <c r="BF146" s="168"/>
      <c r="BG146" s="168"/>
      <c r="BH146" s="168"/>
      <c r="BI146" s="168"/>
      <c r="BJ146" s="168"/>
      <c r="BK146" s="168"/>
      <c r="BL146" s="168"/>
      <c r="BM146" s="168"/>
      <c r="DK146" s="168"/>
      <c r="DL146" s="168"/>
      <c r="DM146" s="168"/>
      <c r="DN146" s="168"/>
      <c r="DO146" s="168"/>
      <c r="DP146" s="168"/>
      <c r="DQ146" s="168"/>
      <c r="DR146" s="168"/>
      <c r="DS146" s="168"/>
      <c r="DT146" s="168"/>
      <c r="DU146" s="168"/>
      <c r="DV146" s="168"/>
      <c r="DW146" s="168"/>
      <c r="DX146" s="168"/>
      <c r="DY146" s="168"/>
      <c r="DZ146" s="168"/>
      <c r="EA146" s="168"/>
      <c r="EB146" s="168"/>
      <c r="EC146" s="168"/>
      <c r="ED146" s="168"/>
      <c r="EE146" s="168"/>
      <c r="EF146" s="168"/>
      <c r="EG146" s="168"/>
      <c r="EH146" s="168"/>
      <c r="EI146" s="168"/>
      <c r="EJ146" s="168"/>
      <c r="EK146" s="168"/>
      <c r="EL146" s="168"/>
      <c r="EM146" s="168"/>
      <c r="EN146" s="168"/>
      <c r="EO146" s="168"/>
      <c r="EP146" s="168"/>
      <c r="EQ146" s="168"/>
      <c r="ER146" s="168"/>
      <c r="ES146" s="168"/>
      <c r="ET146" s="168"/>
      <c r="EU146" s="168"/>
      <c r="EV146" s="168"/>
      <c r="EW146" s="168"/>
      <c r="EX146" s="168"/>
      <c r="EY146" s="168"/>
      <c r="EZ146" s="168"/>
      <c r="FA146" s="168"/>
      <c r="FB146" s="168"/>
      <c r="FC146" s="168"/>
      <c r="FD146" s="168"/>
    </row>
    <row r="147" spans="1:160" s="5" customFormat="1" ht="14.4" thickBot="1" x14ac:dyDescent="0.3">
      <c r="A147" s="263"/>
      <c r="B147" s="263"/>
      <c r="C147" s="265"/>
      <c r="D147" s="12" t="s">
        <v>25</v>
      </c>
      <c r="E147" s="447" t="e">
        <f>+#REF!</f>
        <v>#REF!</v>
      </c>
      <c r="F147" s="447"/>
      <c r="G147" s="447"/>
      <c r="H147" s="447"/>
      <c r="I147" s="447"/>
      <c r="J147" s="447"/>
      <c r="K147" s="447"/>
      <c r="L147" s="447"/>
      <c r="M147" s="448"/>
      <c r="N147" s="13" t="s">
        <v>25</v>
      </c>
      <c r="O147" s="447" t="e">
        <f>+#REF!</f>
        <v>#REF!</v>
      </c>
      <c r="P147" s="447"/>
      <c r="Q147" s="447"/>
      <c r="R147" s="447"/>
      <c r="S147" s="447"/>
      <c r="T147" s="447"/>
      <c r="U147" s="448"/>
      <c r="V147" s="33"/>
      <c r="W147" s="57"/>
      <c r="X147" s="86"/>
      <c r="Y147" s="33"/>
      <c r="Z147" s="36"/>
      <c r="AA147" s="36"/>
      <c r="AD147" s="33"/>
      <c r="AG147" s="3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4"/>
      <c r="AV147" s="33"/>
      <c r="AW147" s="33"/>
      <c r="AX147" s="33"/>
      <c r="AZ147" s="141"/>
      <c r="BE147" s="168"/>
      <c r="BF147" s="168"/>
      <c r="BG147" s="168"/>
      <c r="BH147" s="168"/>
      <c r="BI147" s="168"/>
      <c r="BJ147" s="168"/>
      <c r="BK147" s="168"/>
      <c r="BL147" s="168"/>
      <c r="BM147" s="168"/>
      <c r="DK147" s="168"/>
      <c r="DL147" s="168"/>
      <c r="DM147" s="168"/>
      <c r="DN147" s="168"/>
      <c r="DO147" s="168"/>
      <c r="DP147" s="168"/>
      <c r="DQ147" s="168"/>
      <c r="DR147" s="168"/>
      <c r="DS147" s="168"/>
      <c r="DT147" s="168"/>
      <c r="DU147" s="168"/>
      <c r="DV147" s="168"/>
      <c r="DW147" s="168"/>
      <c r="DX147" s="168"/>
      <c r="DY147" s="168"/>
      <c r="DZ147" s="168"/>
      <c r="EA147" s="168"/>
      <c r="EB147" s="168"/>
      <c r="EC147" s="168"/>
      <c r="ED147" s="168"/>
      <c r="EE147" s="168"/>
      <c r="EF147" s="168"/>
      <c r="EG147" s="168"/>
      <c r="EH147" s="168"/>
      <c r="EI147" s="168"/>
      <c r="EJ147" s="168"/>
      <c r="EK147" s="168"/>
      <c r="EL147" s="168"/>
      <c r="EM147" s="168"/>
      <c r="EN147" s="168"/>
      <c r="EO147" s="168"/>
      <c r="EP147" s="168"/>
      <c r="EQ147" s="168"/>
      <c r="ER147" s="168"/>
      <c r="ES147" s="168"/>
      <c r="ET147" s="168"/>
      <c r="EU147" s="168"/>
      <c r="EV147" s="168"/>
      <c r="EW147" s="168"/>
      <c r="EX147" s="168"/>
      <c r="EY147" s="168"/>
      <c r="EZ147" s="168"/>
      <c r="FA147" s="168"/>
      <c r="FB147" s="168"/>
      <c r="FC147" s="168"/>
      <c r="FD147" s="168"/>
    </row>
    <row r="148" spans="1:160" ht="9.9" customHeight="1" thickBot="1" x14ac:dyDescent="0.3"/>
    <row r="149" spans="1:160" s="5" customFormat="1" ht="15.75" customHeight="1" x14ac:dyDescent="0.3">
      <c r="A149" s="263"/>
      <c r="B149" s="263"/>
      <c r="C149" s="265"/>
      <c r="D149" s="484"/>
      <c r="E149" s="485"/>
      <c r="F149" s="488" t="s">
        <v>0</v>
      </c>
      <c r="G149" s="489"/>
      <c r="H149" s="489"/>
      <c r="I149" s="489"/>
      <c r="J149" s="489"/>
      <c r="K149" s="489"/>
      <c r="L149" s="489"/>
      <c r="M149" s="489"/>
      <c r="N149" s="489"/>
      <c r="O149" s="490"/>
      <c r="P149" s="494" t="s">
        <v>1</v>
      </c>
      <c r="Q149" s="495"/>
      <c r="R149" s="495"/>
      <c r="S149" s="496"/>
      <c r="T149" s="500"/>
      <c r="U149" s="501"/>
      <c r="V149" s="33"/>
      <c r="W149" s="57"/>
      <c r="X149" s="86"/>
      <c r="Y149" s="33"/>
      <c r="Z149" s="36"/>
      <c r="AA149" s="36"/>
      <c r="AD149" s="33"/>
      <c r="AG149" s="3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4"/>
      <c r="AV149" s="33"/>
      <c r="AW149" s="33"/>
      <c r="AX149" s="33"/>
      <c r="AZ149" s="141"/>
      <c r="BE149" s="168"/>
      <c r="BF149" s="168"/>
      <c r="BG149" s="168"/>
      <c r="BH149" s="168"/>
      <c r="BI149" s="168"/>
      <c r="BJ149" s="168"/>
      <c r="BK149" s="168"/>
      <c r="BL149" s="168"/>
      <c r="BM149" s="168"/>
      <c r="DK149" s="168"/>
      <c r="DL149" s="168"/>
      <c r="DM149" s="168"/>
      <c r="DN149" s="168"/>
      <c r="DO149" s="168"/>
      <c r="DP149" s="168"/>
      <c r="DQ149" s="168"/>
      <c r="DR149" s="168"/>
      <c r="DS149" s="168"/>
      <c r="DT149" s="168"/>
      <c r="DU149" s="168"/>
      <c r="DV149" s="168"/>
      <c r="DW149" s="168"/>
      <c r="DX149" s="168"/>
      <c r="DY149" s="168"/>
      <c r="DZ149" s="168"/>
      <c r="EA149" s="168"/>
      <c r="EB149" s="168"/>
      <c r="EC149" s="168"/>
      <c r="ED149" s="168"/>
      <c r="EE149" s="168"/>
      <c r="EF149" s="168"/>
      <c r="EG149" s="168"/>
      <c r="EH149" s="168"/>
      <c r="EI149" s="168"/>
      <c r="EJ149" s="168"/>
      <c r="EK149" s="168"/>
      <c r="EL149" s="168"/>
      <c r="EM149" s="168"/>
      <c r="EN149" s="168"/>
      <c r="EO149" s="168"/>
      <c r="EP149" s="168"/>
      <c r="EQ149" s="168"/>
      <c r="ER149" s="168"/>
      <c r="ES149" s="168"/>
      <c r="ET149" s="168"/>
      <c r="EU149" s="168"/>
      <c r="EV149" s="168"/>
      <c r="EW149" s="168"/>
      <c r="EX149" s="168"/>
      <c r="EY149" s="168"/>
      <c r="EZ149" s="168"/>
      <c r="FA149" s="168"/>
      <c r="FB149" s="168"/>
      <c r="FC149" s="168"/>
      <c r="FD149" s="168"/>
    </row>
    <row r="150" spans="1:160" s="5" customFormat="1" ht="15" customHeight="1" x14ac:dyDescent="0.3">
      <c r="A150" s="263"/>
      <c r="B150" s="263"/>
      <c r="C150" s="265"/>
      <c r="D150" s="481"/>
      <c r="E150" s="482"/>
      <c r="F150" s="491"/>
      <c r="G150" s="492"/>
      <c r="H150" s="492"/>
      <c r="I150" s="492"/>
      <c r="J150" s="492"/>
      <c r="K150" s="492"/>
      <c r="L150" s="492"/>
      <c r="M150" s="492"/>
      <c r="N150" s="492"/>
      <c r="O150" s="493"/>
      <c r="P150" s="497"/>
      <c r="Q150" s="498"/>
      <c r="R150" s="498"/>
      <c r="S150" s="499"/>
      <c r="T150" s="502"/>
      <c r="U150" s="503"/>
      <c r="V150" s="33"/>
      <c r="W150" s="57"/>
      <c r="X150" s="86"/>
      <c r="Y150" s="38"/>
      <c r="Z150" s="36"/>
      <c r="AA150" s="36"/>
      <c r="AD150" s="33"/>
      <c r="AG150" s="3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4"/>
      <c r="AV150" s="33"/>
      <c r="AW150" s="33"/>
      <c r="AX150" s="33"/>
      <c r="AZ150" s="141"/>
      <c r="BE150" s="168"/>
      <c r="BF150" s="168"/>
      <c r="BG150" s="168"/>
      <c r="BH150" s="168"/>
      <c r="BI150" s="168"/>
      <c r="BJ150" s="168"/>
      <c r="BK150" s="168"/>
      <c r="BL150" s="168"/>
      <c r="BM150" s="168"/>
      <c r="DK150" s="168"/>
      <c r="DL150" s="168"/>
      <c r="DM150" s="168"/>
      <c r="DN150" s="168"/>
      <c r="DO150" s="168"/>
      <c r="DP150" s="168"/>
      <c r="DQ150" s="168"/>
      <c r="DR150" s="168"/>
      <c r="DS150" s="168"/>
      <c r="DT150" s="168"/>
      <c r="DU150" s="168"/>
      <c r="DV150" s="168"/>
      <c r="DW150" s="168"/>
      <c r="DX150" s="168"/>
      <c r="DY150" s="168"/>
      <c r="DZ150" s="168"/>
      <c r="EA150" s="168"/>
      <c r="EB150" s="168"/>
      <c r="EC150" s="168"/>
      <c r="ED150" s="168"/>
      <c r="EE150" s="168"/>
      <c r="EF150" s="168"/>
      <c r="EG150" s="168"/>
      <c r="EH150" s="168"/>
      <c r="EI150" s="168"/>
      <c r="EJ150" s="168"/>
      <c r="EK150" s="168"/>
      <c r="EL150" s="168"/>
      <c r="EM150" s="168"/>
      <c r="EN150" s="168"/>
      <c r="EO150" s="168"/>
      <c r="EP150" s="168"/>
      <c r="EQ150" s="168"/>
      <c r="ER150" s="168"/>
      <c r="ES150" s="168"/>
      <c r="ET150" s="168"/>
      <c r="EU150" s="168"/>
      <c r="EV150" s="168"/>
      <c r="EW150" s="168"/>
      <c r="EX150" s="168"/>
      <c r="EY150" s="168"/>
      <c r="EZ150" s="168"/>
      <c r="FA150" s="168"/>
      <c r="FB150" s="168"/>
      <c r="FC150" s="168"/>
      <c r="FD150" s="168"/>
    </row>
    <row r="151" spans="1:160" s="5" customFormat="1" ht="30" customHeight="1" thickBot="1" x14ac:dyDescent="0.35">
      <c r="A151" s="263"/>
      <c r="B151" s="263"/>
      <c r="C151" s="265"/>
      <c r="D151" s="486"/>
      <c r="E151" s="487"/>
      <c r="F151" s="506" t="s">
        <v>2</v>
      </c>
      <c r="G151" s="507"/>
      <c r="H151" s="507"/>
      <c r="I151" s="507"/>
      <c r="J151" s="507"/>
      <c r="K151" s="507"/>
      <c r="L151" s="507"/>
      <c r="M151" s="507"/>
      <c r="N151" s="507"/>
      <c r="O151" s="508"/>
      <c r="P151" s="32">
        <v>4</v>
      </c>
      <c r="Q151" s="71" t="s">
        <v>3</v>
      </c>
      <c r="R151" s="509">
        <v>147</v>
      </c>
      <c r="S151" s="510"/>
      <c r="T151" s="504"/>
      <c r="U151" s="505"/>
      <c r="V151" s="33">
        <f>+IF(C160="","",1)</f>
        <v>1</v>
      </c>
      <c r="W151" s="57"/>
      <c r="X151" s="86"/>
      <c r="Y151" s="39"/>
      <c r="Z151" s="36"/>
      <c r="AA151" s="36"/>
      <c r="AD151" s="33"/>
      <c r="AG151" s="33"/>
      <c r="AH151" s="43"/>
      <c r="AI151" s="43"/>
      <c r="AJ151" s="43"/>
      <c r="AK151" s="43"/>
      <c r="AL151" s="43"/>
      <c r="AM151" s="43"/>
      <c r="AN151" s="43"/>
      <c r="AO151" s="43"/>
      <c r="AP151" s="43"/>
      <c r="AQ151" s="43"/>
      <c r="AR151" s="43"/>
      <c r="AS151" s="43"/>
      <c r="AT151" s="43"/>
      <c r="AU151" s="44"/>
      <c r="AV151" s="33"/>
      <c r="AW151" s="33"/>
      <c r="AX151" s="33"/>
      <c r="AZ151" s="141"/>
      <c r="BE151" s="168"/>
      <c r="BF151" s="168"/>
      <c r="BG151" s="168"/>
      <c r="BH151" s="168"/>
      <c r="BI151" s="168"/>
      <c r="BJ151" s="168"/>
      <c r="BK151" s="168"/>
      <c r="BL151" s="168"/>
      <c r="BM151" s="168"/>
      <c r="DK151" s="168"/>
      <c r="DL151" s="168"/>
      <c r="DM151" s="168"/>
      <c r="DN151" s="168"/>
      <c r="DO151" s="168"/>
      <c r="DP151" s="168"/>
      <c r="DQ151" s="168"/>
      <c r="DR151" s="168"/>
      <c r="DS151" s="168"/>
      <c r="DT151" s="168"/>
      <c r="DU151" s="168"/>
      <c r="DV151" s="168"/>
      <c r="DW151" s="168"/>
      <c r="DX151" s="168"/>
      <c r="DY151" s="168"/>
      <c r="DZ151" s="168"/>
      <c r="EA151" s="168"/>
      <c r="EB151" s="168"/>
      <c r="EC151" s="168"/>
      <c r="ED151" s="168"/>
      <c r="EE151" s="168"/>
      <c r="EF151" s="168"/>
      <c r="EG151" s="168"/>
      <c r="EH151" s="168"/>
      <c r="EI151" s="168"/>
      <c r="EJ151" s="168"/>
      <c r="EK151" s="168"/>
      <c r="EL151" s="168"/>
      <c r="EM151" s="168"/>
      <c r="EN151" s="168"/>
      <c r="EO151" s="168"/>
      <c r="EP151" s="168"/>
      <c r="EQ151" s="168"/>
      <c r="ER151" s="168"/>
      <c r="ES151" s="168"/>
      <c r="ET151" s="168"/>
      <c r="EU151" s="168"/>
      <c r="EV151" s="168"/>
      <c r="EW151" s="168"/>
      <c r="EX151" s="168"/>
      <c r="EY151" s="168"/>
      <c r="EZ151" s="168"/>
      <c r="FA151" s="168"/>
      <c r="FB151" s="168"/>
      <c r="FC151" s="168"/>
      <c r="FD151" s="168"/>
    </row>
    <row r="152" spans="1:160" s="5" customFormat="1" ht="5.25" customHeight="1" thickBot="1" x14ac:dyDescent="0.35">
      <c r="A152" s="263"/>
      <c r="B152" s="263"/>
      <c r="C152" s="265"/>
      <c r="D152" s="454"/>
      <c r="E152" s="454"/>
      <c r="F152" s="454"/>
      <c r="G152" s="454"/>
      <c r="H152" s="454"/>
      <c r="I152" s="454"/>
      <c r="J152" s="454"/>
      <c r="K152" s="454"/>
      <c r="L152" s="454"/>
      <c r="M152" s="454"/>
      <c r="N152" s="454"/>
      <c r="O152" s="454"/>
      <c r="P152" s="454"/>
      <c r="Q152" s="454"/>
      <c r="R152" s="454"/>
      <c r="S152" s="454"/>
      <c r="T152" s="454"/>
      <c r="U152" s="454"/>
      <c r="V152" s="33"/>
      <c r="W152" s="57"/>
      <c r="X152" s="86"/>
      <c r="Y152" s="38"/>
      <c r="Z152" s="36"/>
      <c r="AA152" s="36"/>
      <c r="AD152" s="33"/>
      <c r="AG152" s="3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4"/>
      <c r="AV152" s="33"/>
      <c r="AW152" s="33"/>
      <c r="AX152" s="33"/>
      <c r="AZ152" s="141"/>
      <c r="BE152" s="168"/>
      <c r="BF152" s="168"/>
      <c r="BG152" s="168"/>
      <c r="BH152" s="168"/>
      <c r="BI152" s="168"/>
      <c r="BJ152" s="168"/>
      <c r="BK152" s="168"/>
      <c r="BL152" s="168"/>
      <c r="BM152" s="168"/>
      <c r="DK152" s="168"/>
      <c r="DL152" s="168"/>
      <c r="DM152" s="168"/>
      <c r="DN152" s="168"/>
      <c r="DO152" s="168"/>
      <c r="DP152" s="168"/>
      <c r="DQ152" s="168"/>
      <c r="DR152" s="168"/>
      <c r="DS152" s="168"/>
      <c r="DT152" s="168"/>
      <c r="DU152" s="168"/>
      <c r="DV152" s="168"/>
      <c r="DW152" s="168"/>
      <c r="DX152" s="168"/>
      <c r="DY152" s="168"/>
      <c r="DZ152" s="168"/>
      <c r="EA152" s="168"/>
      <c r="EB152" s="168"/>
      <c r="EC152" s="168"/>
      <c r="ED152" s="168"/>
      <c r="EE152" s="168"/>
      <c r="EF152" s="168"/>
      <c r="EG152" s="168"/>
      <c r="EH152" s="168"/>
      <c r="EI152" s="168"/>
      <c r="EJ152" s="168"/>
      <c r="EK152" s="168"/>
      <c r="EL152" s="168"/>
      <c r="EM152" s="168"/>
      <c r="EN152" s="168"/>
      <c r="EO152" s="168"/>
      <c r="EP152" s="168"/>
      <c r="EQ152" s="168"/>
      <c r="ER152" s="168"/>
      <c r="ES152" s="168"/>
      <c r="ET152" s="168"/>
      <c r="EU152" s="168"/>
      <c r="EV152" s="168"/>
      <c r="EW152" s="168"/>
      <c r="EX152" s="168"/>
      <c r="EY152" s="168"/>
      <c r="EZ152" s="168"/>
      <c r="FA152" s="168"/>
      <c r="FB152" s="168"/>
      <c r="FC152" s="168"/>
      <c r="FD152" s="168"/>
    </row>
    <row r="153" spans="1:160" s="5" customFormat="1" ht="24.9" customHeight="1" x14ac:dyDescent="0.3">
      <c r="A153" s="263"/>
      <c r="B153" s="263"/>
      <c r="C153" s="265"/>
      <c r="D153" s="511" t="s">
        <v>4</v>
      </c>
      <c r="E153" s="512"/>
      <c r="F153" s="513" t="s">
        <v>168</v>
      </c>
      <c r="G153" s="514"/>
      <c r="H153" s="514"/>
      <c r="I153" s="515"/>
      <c r="J153" s="516" t="s">
        <v>5</v>
      </c>
      <c r="K153" s="512"/>
      <c r="L153" s="513" t="s">
        <v>102</v>
      </c>
      <c r="M153" s="514"/>
      <c r="N153" s="514"/>
      <c r="O153" s="514"/>
      <c r="P153" s="515"/>
      <c r="Q153" s="1" t="s">
        <v>6</v>
      </c>
      <c r="R153" s="513" t="s">
        <v>36</v>
      </c>
      <c r="S153" s="514"/>
      <c r="T153" s="514"/>
      <c r="U153" s="517"/>
      <c r="V153" s="33"/>
      <c r="W153" s="57"/>
      <c r="X153" s="86"/>
      <c r="Y153" s="33"/>
      <c r="Z153" s="36"/>
      <c r="AA153" s="36"/>
      <c r="AD153" s="33"/>
      <c r="AG153" s="3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4"/>
      <c r="AV153" s="33"/>
      <c r="AW153" s="33"/>
      <c r="AX153" s="33"/>
      <c r="AZ153" s="141"/>
      <c r="BE153" s="168"/>
      <c r="BF153" s="168"/>
      <c r="BG153" s="168"/>
      <c r="BH153" s="168"/>
      <c r="BI153" s="168"/>
      <c r="BJ153" s="168"/>
      <c r="BK153" s="168"/>
      <c r="BL153" s="168"/>
      <c r="BM153" s="168"/>
      <c r="DK153" s="168"/>
      <c r="DL153" s="168"/>
      <c r="DM153" s="168"/>
      <c r="DN153" s="168"/>
      <c r="DO153" s="168"/>
      <c r="DP153" s="168"/>
      <c r="DQ153" s="168"/>
      <c r="DR153" s="168"/>
      <c r="DS153" s="168"/>
      <c r="DT153" s="168"/>
      <c r="DU153" s="168"/>
      <c r="DV153" s="168"/>
      <c r="DW153" s="168"/>
      <c r="DX153" s="168"/>
      <c r="DY153" s="168"/>
      <c r="DZ153" s="168"/>
      <c r="EA153" s="168"/>
      <c r="EB153" s="168"/>
      <c r="EC153" s="168"/>
      <c r="ED153" s="168"/>
      <c r="EE153" s="168"/>
      <c r="EF153" s="168"/>
      <c r="EG153" s="168"/>
      <c r="EH153" s="168"/>
      <c r="EI153" s="168"/>
      <c r="EJ153" s="168"/>
      <c r="EK153" s="168"/>
      <c r="EL153" s="168"/>
      <c r="EM153" s="168"/>
      <c r="EN153" s="168"/>
      <c r="EO153" s="168"/>
      <c r="EP153" s="168"/>
      <c r="EQ153" s="168"/>
      <c r="ER153" s="168"/>
      <c r="ES153" s="168"/>
      <c r="ET153" s="168"/>
      <c r="EU153" s="168"/>
      <c r="EV153" s="168"/>
      <c r="EW153" s="168"/>
      <c r="EX153" s="168"/>
      <c r="EY153" s="168"/>
      <c r="EZ153" s="168"/>
      <c r="FA153" s="168"/>
      <c r="FB153" s="168"/>
      <c r="FC153" s="168"/>
      <c r="FD153" s="168"/>
    </row>
    <row r="154" spans="1:160" s="5" customFormat="1" ht="45" customHeight="1" thickBot="1" x14ac:dyDescent="0.35">
      <c r="A154" s="263"/>
      <c r="B154" s="263"/>
      <c r="C154" s="265"/>
      <c r="D154" s="518" t="s">
        <v>7</v>
      </c>
      <c r="E154" s="519"/>
      <c r="F154" s="520" t="s">
        <v>169</v>
      </c>
      <c r="G154" s="521"/>
      <c r="H154" s="521"/>
      <c r="I154" s="521"/>
      <c r="J154" s="521"/>
      <c r="K154" s="521"/>
      <c r="L154" s="521"/>
      <c r="M154" s="521"/>
      <c r="N154" s="521"/>
      <c r="O154" s="521"/>
      <c r="P154" s="521"/>
      <c r="Q154" s="521"/>
      <c r="R154" s="521"/>
      <c r="S154" s="521"/>
      <c r="T154" s="521"/>
      <c r="U154" s="522"/>
      <c r="V154" s="33"/>
      <c r="W154" s="57"/>
      <c r="X154" s="86"/>
      <c r="Y154" s="33"/>
      <c r="Z154" s="36"/>
      <c r="AA154" s="36"/>
      <c r="AD154" s="33"/>
      <c r="AG154" s="3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4"/>
      <c r="AV154" s="33"/>
      <c r="AW154" s="33"/>
      <c r="AX154" s="33"/>
      <c r="AZ154" s="141"/>
      <c r="BE154" s="168"/>
      <c r="BF154" s="168"/>
      <c r="BG154" s="168"/>
      <c r="BH154" s="168"/>
      <c r="BI154" s="168"/>
      <c r="BJ154" s="168"/>
      <c r="BK154" s="168"/>
      <c r="BL154" s="168"/>
      <c r="BM154" s="168"/>
      <c r="DK154" s="168"/>
      <c r="DL154" s="168"/>
      <c r="DM154" s="168"/>
      <c r="DN154" s="168"/>
      <c r="DO154" s="168"/>
      <c r="DP154" s="168"/>
      <c r="DQ154" s="168"/>
      <c r="DR154" s="168"/>
      <c r="DS154" s="168"/>
      <c r="DT154" s="168"/>
      <c r="DU154" s="168"/>
      <c r="DV154" s="168"/>
      <c r="DW154" s="168"/>
      <c r="DX154" s="168"/>
      <c r="DY154" s="168"/>
      <c r="DZ154" s="168"/>
      <c r="EA154" s="168"/>
      <c r="EB154" s="168"/>
      <c r="EC154" s="168"/>
      <c r="ED154" s="168"/>
      <c r="EE154" s="168"/>
      <c r="EF154" s="168"/>
      <c r="EG154" s="168"/>
      <c r="EH154" s="168"/>
      <c r="EI154" s="168"/>
      <c r="EJ154" s="168"/>
      <c r="EK154" s="168"/>
      <c r="EL154" s="168"/>
      <c r="EM154" s="168"/>
      <c r="EN154" s="168"/>
      <c r="EO154" s="168"/>
      <c r="EP154" s="168"/>
      <c r="EQ154" s="168"/>
      <c r="ER154" s="168"/>
      <c r="ES154" s="168"/>
      <c r="ET154" s="168"/>
      <c r="EU154" s="168"/>
      <c r="EV154" s="168"/>
      <c r="EW154" s="168"/>
      <c r="EX154" s="168"/>
      <c r="EY154" s="168"/>
      <c r="EZ154" s="168"/>
      <c r="FA154" s="168"/>
      <c r="FB154" s="168"/>
      <c r="FC154" s="168"/>
      <c r="FD154" s="168"/>
    </row>
    <row r="155" spans="1:160" s="5" customFormat="1" ht="5.0999999999999996" customHeight="1" thickBot="1" x14ac:dyDescent="0.35">
      <c r="A155" s="263"/>
      <c r="B155" s="263"/>
      <c r="C155" s="265"/>
      <c r="D155" s="523"/>
      <c r="E155" s="523"/>
      <c r="F155" s="523"/>
      <c r="G155" s="523"/>
      <c r="H155" s="523"/>
      <c r="I155" s="523"/>
      <c r="J155" s="523"/>
      <c r="K155" s="523"/>
      <c r="L155" s="523"/>
      <c r="M155" s="523"/>
      <c r="N155" s="523"/>
      <c r="O155" s="523"/>
      <c r="P155" s="523"/>
      <c r="Q155" s="523"/>
      <c r="R155" s="523"/>
      <c r="S155" s="523"/>
      <c r="T155" s="523"/>
      <c r="U155" s="523"/>
      <c r="V155" s="33"/>
      <c r="W155" s="57"/>
      <c r="X155" s="86"/>
      <c r="Y155" s="33"/>
      <c r="Z155" s="36"/>
      <c r="AA155" s="36"/>
      <c r="AD155" s="33"/>
      <c r="AG155" s="3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4"/>
      <c r="AV155" s="33"/>
      <c r="AW155" s="33"/>
      <c r="AX155" s="33"/>
      <c r="AZ155" s="141"/>
      <c r="BE155" s="168"/>
      <c r="BF155" s="168"/>
      <c r="BG155" s="168"/>
      <c r="BH155" s="168"/>
      <c r="BI155" s="168"/>
      <c r="BJ155" s="168"/>
      <c r="BK155" s="168"/>
      <c r="BL155" s="168"/>
      <c r="BM155" s="168"/>
      <c r="DK155" s="168"/>
      <c r="DL155" s="168"/>
      <c r="DM155" s="168"/>
      <c r="DN155" s="168"/>
      <c r="DO155" s="168"/>
      <c r="DP155" s="168"/>
      <c r="DQ155" s="168"/>
      <c r="DR155" s="168"/>
      <c r="DS155" s="168"/>
      <c r="DT155" s="168"/>
      <c r="DU155" s="168"/>
      <c r="DV155" s="168"/>
      <c r="DW155" s="168"/>
      <c r="DX155" s="168"/>
      <c r="DY155" s="168"/>
      <c r="DZ155" s="168"/>
      <c r="EA155" s="168"/>
      <c r="EB155" s="168"/>
      <c r="EC155" s="168"/>
      <c r="ED155" s="168"/>
      <c r="EE155" s="168"/>
      <c r="EF155" s="168"/>
      <c r="EG155" s="168"/>
      <c r="EH155" s="168"/>
      <c r="EI155" s="168"/>
      <c r="EJ155" s="168"/>
      <c r="EK155" s="168"/>
      <c r="EL155" s="168"/>
      <c r="EM155" s="168"/>
      <c r="EN155" s="168"/>
      <c r="EO155" s="168"/>
      <c r="EP155" s="168"/>
      <c r="EQ155" s="168"/>
      <c r="ER155" s="168"/>
      <c r="ES155" s="168"/>
      <c r="ET155" s="168"/>
      <c r="EU155" s="168"/>
      <c r="EV155" s="168"/>
      <c r="EW155" s="168"/>
      <c r="EX155" s="168"/>
      <c r="EY155" s="168"/>
      <c r="EZ155" s="168"/>
      <c r="FA155" s="168"/>
      <c r="FB155" s="168"/>
      <c r="FC155" s="168"/>
      <c r="FD155" s="168"/>
    </row>
    <row r="156" spans="1:160" s="5" customFormat="1" ht="24.9" customHeight="1" thickBot="1" x14ac:dyDescent="0.35">
      <c r="A156" s="263"/>
      <c r="B156" s="263"/>
      <c r="C156" s="265"/>
      <c r="D156" s="2" t="s">
        <v>103</v>
      </c>
      <c r="E156" s="69" t="s">
        <v>106</v>
      </c>
      <c r="F156" s="455" t="s">
        <v>104</v>
      </c>
      <c r="G156" s="524"/>
      <c r="H156" s="456"/>
      <c r="I156" s="525">
        <v>44058</v>
      </c>
      <c r="J156" s="526"/>
      <c r="K156" s="526"/>
      <c r="L156" s="526"/>
      <c r="M156" s="526"/>
      <c r="N156" s="527"/>
      <c r="O156" s="3" t="s">
        <v>8</v>
      </c>
      <c r="P156" s="449" t="s">
        <v>24</v>
      </c>
      <c r="Q156" s="450"/>
      <c r="R156" s="450"/>
      <c r="S156" s="450"/>
      <c r="T156" s="450"/>
      <c r="U156" s="528"/>
      <c r="V156" s="33"/>
      <c r="W156" s="57"/>
      <c r="X156" s="86"/>
      <c r="Y156" s="33"/>
      <c r="Z156" s="36"/>
      <c r="AA156" s="36"/>
      <c r="AD156" s="33"/>
      <c r="AG156" s="3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43"/>
      <c r="AS156" s="43"/>
      <c r="AT156" s="43"/>
      <c r="AU156" s="44"/>
      <c r="AV156" s="33"/>
      <c r="AW156" s="33"/>
      <c r="AX156" s="33"/>
      <c r="AZ156" s="141"/>
      <c r="BE156" s="168"/>
      <c r="BF156" s="168"/>
      <c r="BG156" s="168"/>
      <c r="BH156" s="168"/>
      <c r="BI156" s="168"/>
      <c r="BJ156" s="168"/>
      <c r="BK156" s="168"/>
      <c r="BL156" s="168"/>
      <c r="BM156" s="168"/>
      <c r="DK156" s="168"/>
      <c r="DL156" s="168"/>
      <c r="DM156" s="168"/>
      <c r="DN156" s="168"/>
      <c r="DO156" s="168"/>
      <c r="DP156" s="168"/>
      <c r="DQ156" s="168"/>
      <c r="DR156" s="168"/>
      <c r="DS156" s="168"/>
      <c r="DT156" s="168"/>
      <c r="DU156" s="168"/>
      <c r="DV156" s="168"/>
      <c r="DW156" s="168"/>
      <c r="DX156" s="168"/>
      <c r="DY156" s="168"/>
      <c r="DZ156" s="168"/>
      <c r="EA156" s="168"/>
      <c r="EB156" s="168"/>
      <c r="EC156" s="168"/>
      <c r="ED156" s="168"/>
      <c r="EE156" s="168"/>
      <c r="EF156" s="168"/>
      <c r="EG156" s="168"/>
      <c r="EH156" s="168"/>
      <c r="EI156" s="168"/>
      <c r="EJ156" s="168"/>
      <c r="EK156" s="168"/>
      <c r="EL156" s="168"/>
      <c r="EM156" s="168"/>
      <c r="EN156" s="168"/>
      <c r="EO156" s="168"/>
      <c r="EP156" s="168"/>
      <c r="EQ156" s="168"/>
      <c r="ER156" s="168"/>
      <c r="ES156" s="168"/>
      <c r="ET156" s="168"/>
      <c r="EU156" s="168"/>
      <c r="EV156" s="168"/>
      <c r="EW156" s="168"/>
      <c r="EX156" s="168"/>
      <c r="EY156" s="168"/>
      <c r="EZ156" s="168"/>
      <c r="FA156" s="168"/>
      <c r="FB156" s="168"/>
      <c r="FC156" s="168"/>
      <c r="FD156" s="168"/>
    </row>
    <row r="157" spans="1:160" s="5" customFormat="1" ht="5.0999999999999996" customHeight="1" thickBot="1" x14ac:dyDescent="0.35">
      <c r="A157" s="263"/>
      <c r="B157" s="263"/>
      <c r="C157" s="265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33"/>
      <c r="W157" s="57"/>
      <c r="X157" s="86"/>
      <c r="Y157" s="33"/>
      <c r="Z157" s="36"/>
      <c r="AA157" s="36"/>
      <c r="AD157" s="33"/>
      <c r="AG157" s="3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4"/>
      <c r="AV157" s="33"/>
      <c r="AW157" s="33"/>
      <c r="AX157" s="33"/>
      <c r="AZ157" s="141"/>
      <c r="BE157" s="168"/>
      <c r="BF157" s="168"/>
      <c r="BG157" s="168"/>
      <c r="BH157" s="168"/>
      <c r="BI157" s="168"/>
      <c r="BJ157" s="168"/>
      <c r="BK157" s="168"/>
      <c r="BL157" s="168"/>
      <c r="BM157" s="168"/>
      <c r="DK157" s="168"/>
      <c r="DL157" s="168"/>
      <c r="DM157" s="168"/>
      <c r="DN157" s="168"/>
      <c r="DO157" s="168"/>
      <c r="DP157" s="168"/>
      <c r="DQ157" s="168"/>
      <c r="DR157" s="168"/>
      <c r="DS157" s="168"/>
      <c r="DT157" s="168"/>
      <c r="DU157" s="168"/>
      <c r="DV157" s="168"/>
      <c r="DW157" s="168"/>
      <c r="DX157" s="168"/>
      <c r="DY157" s="168"/>
      <c r="DZ157" s="168"/>
      <c r="EA157" s="168"/>
      <c r="EB157" s="168"/>
      <c r="EC157" s="168"/>
      <c r="ED157" s="168"/>
      <c r="EE157" s="168"/>
      <c r="EF157" s="168"/>
      <c r="EG157" s="168"/>
      <c r="EH157" s="168"/>
      <c r="EI157" s="168"/>
      <c r="EJ157" s="168"/>
      <c r="EK157" s="168"/>
      <c r="EL157" s="168"/>
      <c r="EM157" s="168"/>
      <c r="EN157" s="168"/>
      <c r="EO157" s="168"/>
      <c r="EP157" s="168"/>
      <c r="EQ157" s="168"/>
      <c r="ER157" s="168"/>
      <c r="ES157" s="168"/>
      <c r="ET157" s="168"/>
      <c r="EU157" s="168"/>
      <c r="EV157" s="168"/>
      <c r="EW157" s="168"/>
      <c r="EX157" s="168"/>
      <c r="EY157" s="168"/>
      <c r="EZ157" s="168"/>
      <c r="FA157" s="168"/>
      <c r="FB157" s="168"/>
      <c r="FC157" s="168"/>
      <c r="FD157" s="168"/>
    </row>
    <row r="158" spans="1:160" s="5" customFormat="1" ht="24.9" customHeight="1" thickBot="1" x14ac:dyDescent="0.35">
      <c r="A158" s="263"/>
      <c r="B158" s="263"/>
      <c r="C158" s="265"/>
      <c r="D158" s="2" t="s">
        <v>31</v>
      </c>
      <c r="E158" s="449"/>
      <c r="F158" s="450"/>
      <c r="G158" s="450"/>
      <c r="H158" s="450"/>
      <c r="I158" s="450"/>
      <c r="J158" s="451"/>
      <c r="K158" s="19" t="s">
        <v>105</v>
      </c>
      <c r="L158" s="452"/>
      <c r="M158" s="452"/>
      <c r="N158" s="452"/>
      <c r="O158" s="452"/>
      <c r="P158" s="452"/>
      <c r="Q158" s="452"/>
      <c r="R158" s="452"/>
      <c r="S158" s="452"/>
      <c r="T158" s="452"/>
      <c r="U158" s="453"/>
      <c r="V158" s="33"/>
      <c r="W158" s="57"/>
      <c r="X158" s="86"/>
      <c r="Y158" s="33"/>
      <c r="Z158" s="36"/>
      <c r="AA158" s="36"/>
      <c r="AD158" s="33"/>
      <c r="AG158" s="33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4"/>
      <c r="AV158" s="33"/>
      <c r="AW158" s="33"/>
      <c r="AX158" s="33"/>
      <c r="AZ158" s="141"/>
      <c r="BE158" s="168"/>
      <c r="BF158" s="168"/>
      <c r="BG158" s="168"/>
      <c r="BH158" s="168"/>
      <c r="BI158" s="168"/>
      <c r="BJ158" s="168"/>
      <c r="BK158" s="168"/>
      <c r="BL158" s="168"/>
      <c r="BM158" s="168"/>
      <c r="DK158" s="168"/>
      <c r="DL158" s="168"/>
      <c r="DM158" s="168"/>
      <c r="DN158" s="168"/>
      <c r="DO158" s="168"/>
      <c r="DP158" s="168"/>
      <c r="DQ158" s="168"/>
      <c r="DR158" s="168"/>
      <c r="DS158" s="168"/>
      <c r="DT158" s="168"/>
      <c r="DU158" s="168"/>
      <c r="DV158" s="168"/>
      <c r="DW158" s="168"/>
      <c r="DX158" s="168"/>
      <c r="DY158" s="168"/>
      <c r="DZ158" s="168"/>
      <c r="EA158" s="168"/>
      <c r="EB158" s="168"/>
      <c r="EC158" s="168"/>
      <c r="ED158" s="168"/>
      <c r="EE158" s="168"/>
      <c r="EF158" s="168"/>
      <c r="EG158" s="168"/>
      <c r="EH158" s="168"/>
      <c r="EI158" s="168"/>
      <c r="EJ158" s="168"/>
      <c r="EK158" s="168"/>
      <c r="EL158" s="168"/>
      <c r="EM158" s="168"/>
      <c r="EN158" s="168"/>
      <c r="EO158" s="168"/>
      <c r="EP158" s="168"/>
      <c r="EQ158" s="168"/>
      <c r="ER158" s="168"/>
      <c r="ES158" s="168"/>
      <c r="ET158" s="168"/>
      <c r="EU158" s="168"/>
      <c r="EV158" s="168"/>
      <c r="EW158" s="168"/>
      <c r="EX158" s="168"/>
      <c r="EY158" s="168"/>
      <c r="EZ158" s="168"/>
      <c r="FA158" s="168"/>
      <c r="FB158" s="168"/>
      <c r="FC158" s="168"/>
      <c r="FD158" s="168"/>
    </row>
    <row r="159" spans="1:160" s="5" customFormat="1" ht="5.0999999999999996" customHeight="1" thickBot="1" x14ac:dyDescent="0.35">
      <c r="A159" s="263"/>
      <c r="B159" s="263"/>
      <c r="C159" s="265"/>
      <c r="D159" s="454"/>
      <c r="E159" s="454"/>
      <c r="F159" s="454"/>
      <c r="G159" s="454"/>
      <c r="H159" s="454"/>
      <c r="I159" s="454"/>
      <c r="J159" s="454"/>
      <c r="K159" s="454"/>
      <c r="L159" s="454"/>
      <c r="M159" s="454"/>
      <c r="N159" s="454"/>
      <c r="O159" s="454"/>
      <c r="P159" s="454"/>
      <c r="Q159" s="454"/>
      <c r="R159" s="454"/>
      <c r="S159" s="454"/>
      <c r="T159" s="454"/>
      <c r="U159" s="454"/>
      <c r="V159" s="33"/>
      <c r="W159" s="57"/>
      <c r="X159" s="86"/>
      <c r="Y159" s="33"/>
      <c r="Z159" s="36"/>
      <c r="AA159" s="36"/>
      <c r="AD159" s="33"/>
      <c r="AG159" s="3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4"/>
      <c r="AV159" s="33"/>
      <c r="AW159" s="33"/>
      <c r="AX159" s="33"/>
      <c r="AZ159" s="141"/>
      <c r="BE159" s="168"/>
      <c r="BF159" s="168"/>
      <c r="BG159" s="168"/>
      <c r="BH159" s="168"/>
      <c r="BI159" s="168"/>
      <c r="BJ159" s="168"/>
      <c r="BK159" s="168"/>
      <c r="BL159" s="168"/>
      <c r="BM159" s="168"/>
      <c r="DK159" s="168"/>
      <c r="DL159" s="168"/>
      <c r="DM159" s="168"/>
      <c r="DN159" s="168"/>
      <c r="DO159" s="168"/>
      <c r="DP159" s="168"/>
      <c r="DQ159" s="168"/>
      <c r="DR159" s="168"/>
      <c r="DS159" s="168"/>
      <c r="DT159" s="168"/>
      <c r="DU159" s="168"/>
      <c r="DV159" s="168"/>
      <c r="DW159" s="168"/>
      <c r="DX159" s="168"/>
      <c r="DY159" s="168"/>
      <c r="DZ159" s="168"/>
      <c r="EA159" s="168"/>
      <c r="EB159" s="168"/>
      <c r="EC159" s="168"/>
      <c r="ED159" s="168"/>
      <c r="EE159" s="168"/>
      <c r="EF159" s="168"/>
      <c r="EG159" s="168"/>
      <c r="EH159" s="168"/>
      <c r="EI159" s="168"/>
      <c r="EJ159" s="168"/>
      <c r="EK159" s="168"/>
      <c r="EL159" s="168"/>
      <c r="EM159" s="168"/>
      <c r="EN159" s="168"/>
      <c r="EO159" s="168"/>
      <c r="EP159" s="168"/>
      <c r="EQ159" s="168"/>
      <c r="ER159" s="168"/>
      <c r="ES159" s="168"/>
      <c r="ET159" s="168"/>
      <c r="EU159" s="168"/>
      <c r="EV159" s="168"/>
      <c r="EW159" s="168"/>
      <c r="EX159" s="168"/>
      <c r="EY159" s="168"/>
      <c r="EZ159" s="168"/>
      <c r="FA159" s="168"/>
      <c r="FB159" s="168"/>
      <c r="FC159" s="168"/>
      <c r="FD159" s="168"/>
    </row>
    <row r="160" spans="1:160" s="5" customFormat="1" ht="45" customHeight="1" thickBot="1" x14ac:dyDescent="0.35">
      <c r="A160" s="263">
        <f>+E160</f>
        <v>1.07</v>
      </c>
      <c r="B160" s="264">
        <f>+U184</f>
        <v>5335.4</v>
      </c>
      <c r="C160" s="265">
        <v>4</v>
      </c>
      <c r="D160" s="2" t="s">
        <v>9</v>
      </c>
      <c r="E160" s="31">
        <v>1.07</v>
      </c>
      <c r="F160" s="455" t="s">
        <v>29</v>
      </c>
      <c r="G160" s="456"/>
      <c r="H160" s="532" t="s">
        <v>50</v>
      </c>
      <c r="I160" s="457"/>
      <c r="J160" s="457"/>
      <c r="K160" s="457"/>
      <c r="L160" s="457"/>
      <c r="M160" s="458"/>
      <c r="N160" s="459" t="s">
        <v>32</v>
      </c>
      <c r="O160" s="460"/>
      <c r="P160" s="461"/>
      <c r="Q160" s="462" t="s">
        <v>48</v>
      </c>
      <c r="R160" s="463"/>
      <c r="S160" s="463"/>
      <c r="T160" s="463"/>
      <c r="U160" s="464"/>
      <c r="V160" s="33"/>
      <c r="W160" s="57"/>
      <c r="X160" s="86"/>
      <c r="Y160" s="33"/>
      <c r="Z160" s="38"/>
      <c r="AA160" s="38"/>
      <c r="AD160" s="33"/>
      <c r="AG160" s="3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4"/>
      <c r="AV160" s="33"/>
      <c r="AW160" s="33"/>
      <c r="AX160" s="33"/>
      <c r="AZ160" s="141"/>
      <c r="BE160" s="168"/>
      <c r="BF160" s="168"/>
      <c r="BG160" s="168"/>
      <c r="BH160" s="168"/>
      <c r="BI160" s="168"/>
      <c r="BJ160" s="168"/>
      <c r="BK160" s="168"/>
      <c r="BL160" s="168"/>
      <c r="BM160" s="168"/>
      <c r="DK160" s="168"/>
      <c r="DL160" s="168"/>
      <c r="DM160" s="168"/>
      <c r="DN160" s="168"/>
      <c r="DO160" s="168"/>
      <c r="DP160" s="168"/>
      <c r="DQ160" s="168"/>
      <c r="DR160" s="168"/>
      <c r="DS160" s="168"/>
      <c r="DT160" s="168"/>
      <c r="DU160" s="168"/>
      <c r="DV160" s="168"/>
      <c r="DW160" s="168"/>
      <c r="DX160" s="168"/>
      <c r="DY160" s="168"/>
      <c r="DZ160" s="168"/>
      <c r="EA160" s="168"/>
      <c r="EB160" s="168"/>
      <c r="EC160" s="168"/>
      <c r="ED160" s="168"/>
      <c r="EE160" s="168"/>
      <c r="EF160" s="168"/>
      <c r="EG160" s="168"/>
      <c r="EH160" s="168"/>
      <c r="EI160" s="168"/>
      <c r="EJ160" s="168"/>
      <c r="EK160" s="168"/>
      <c r="EL160" s="168"/>
      <c r="EM160" s="168"/>
      <c r="EN160" s="168"/>
      <c r="EO160" s="168"/>
      <c r="EP160" s="168"/>
      <c r="EQ160" s="168"/>
      <c r="ER160" s="168"/>
      <c r="ES160" s="168"/>
      <c r="ET160" s="168"/>
      <c r="EU160" s="168"/>
      <c r="EV160" s="168"/>
      <c r="EW160" s="168"/>
      <c r="EX160" s="168"/>
      <c r="EY160" s="168"/>
      <c r="EZ160" s="168"/>
      <c r="FA160" s="168"/>
      <c r="FB160" s="168"/>
      <c r="FC160" s="168"/>
      <c r="FD160" s="168"/>
    </row>
    <row r="161" spans="1:160" s="5" customFormat="1" ht="5.0999999999999996" customHeight="1" thickBot="1" x14ac:dyDescent="0.35">
      <c r="A161" s="263"/>
      <c r="B161" s="263"/>
      <c r="C161" s="265"/>
      <c r="D161" s="428"/>
      <c r="E161" s="428"/>
      <c r="F161" s="428"/>
      <c r="G161" s="428"/>
      <c r="H161" s="428"/>
      <c r="I161" s="428"/>
      <c r="J161" s="428"/>
      <c r="K161" s="428"/>
      <c r="L161" s="428"/>
      <c r="M161" s="428"/>
      <c r="N161" s="454"/>
      <c r="O161" s="454"/>
      <c r="P161" s="454"/>
      <c r="Q161" s="454"/>
      <c r="R161" s="454"/>
      <c r="S161" s="454"/>
      <c r="T161" s="454"/>
      <c r="U161" s="454"/>
      <c r="V161" s="33"/>
      <c r="W161" s="57"/>
      <c r="X161" s="86"/>
      <c r="Y161" s="33"/>
      <c r="Z161" s="76"/>
      <c r="AA161" s="76"/>
      <c r="AD161" s="33"/>
      <c r="AG161" s="33"/>
      <c r="AH161" s="43"/>
      <c r="AI161" s="43"/>
      <c r="AJ161" s="43"/>
      <c r="AK161" s="43"/>
      <c r="AL161" s="43"/>
      <c r="AM161" s="43"/>
      <c r="AN161" s="43"/>
      <c r="AO161" s="43"/>
      <c r="AP161" s="43"/>
      <c r="AQ161" s="43"/>
      <c r="AR161" s="43"/>
      <c r="AS161" s="43"/>
      <c r="AT161" s="43"/>
      <c r="AU161" s="44"/>
      <c r="AV161" s="33"/>
      <c r="AW161" s="33"/>
      <c r="AX161" s="33"/>
      <c r="AZ161" s="141"/>
      <c r="BE161" s="168"/>
      <c r="BF161" s="168"/>
      <c r="BG161" s="168"/>
      <c r="BH161" s="168"/>
      <c r="BI161" s="168"/>
      <c r="BJ161" s="168"/>
      <c r="BK161" s="168"/>
      <c r="BL161" s="168"/>
      <c r="BM161" s="168"/>
      <c r="DK161" s="168"/>
      <c r="DL161" s="168"/>
      <c r="DM161" s="168"/>
      <c r="DN161" s="168"/>
      <c r="DO161" s="168"/>
      <c r="DP161" s="168"/>
      <c r="DQ161" s="168"/>
      <c r="DR161" s="168"/>
      <c r="DS161" s="168"/>
      <c r="DT161" s="168"/>
      <c r="DU161" s="168"/>
      <c r="DV161" s="168"/>
      <c r="DW161" s="168"/>
      <c r="DX161" s="168"/>
      <c r="DY161" s="168"/>
      <c r="DZ161" s="168"/>
      <c r="EA161" s="168"/>
      <c r="EB161" s="168"/>
      <c r="EC161" s="168"/>
      <c r="ED161" s="168"/>
      <c r="EE161" s="168"/>
      <c r="EF161" s="168"/>
      <c r="EG161" s="168"/>
      <c r="EH161" s="168"/>
      <c r="EI161" s="168"/>
      <c r="EJ161" s="168"/>
      <c r="EK161" s="168"/>
      <c r="EL161" s="168"/>
      <c r="EM161" s="168"/>
      <c r="EN161" s="168"/>
      <c r="EO161" s="168"/>
      <c r="EP161" s="168"/>
      <c r="EQ161" s="168"/>
      <c r="ER161" s="168"/>
      <c r="ES161" s="168"/>
      <c r="ET161" s="168"/>
      <c r="EU161" s="168"/>
      <c r="EV161" s="168"/>
      <c r="EW161" s="168"/>
      <c r="EX161" s="168"/>
      <c r="EY161" s="168"/>
      <c r="EZ161" s="168"/>
      <c r="FA161" s="168"/>
      <c r="FB161" s="168"/>
      <c r="FC161" s="168"/>
      <c r="FD161" s="168"/>
    </row>
    <row r="162" spans="1:160" s="5" customFormat="1" ht="24.9" customHeight="1" x14ac:dyDescent="0.3">
      <c r="A162" s="263"/>
      <c r="B162" s="263"/>
      <c r="C162" s="265"/>
      <c r="D162" s="465" t="s">
        <v>30</v>
      </c>
      <c r="E162" s="466"/>
      <c r="F162" s="466"/>
      <c r="G162" s="466"/>
      <c r="H162" s="466"/>
      <c r="I162" s="466"/>
      <c r="J162" s="466"/>
      <c r="K162" s="466"/>
      <c r="L162" s="466"/>
      <c r="M162" s="467"/>
      <c r="N162" s="468" t="s">
        <v>11</v>
      </c>
      <c r="O162" s="470" t="s">
        <v>12</v>
      </c>
      <c r="P162" s="471"/>
      <c r="Q162" s="474" t="s">
        <v>13</v>
      </c>
      <c r="R162" s="475"/>
      <c r="S162" s="476"/>
      <c r="T162" s="477" t="s">
        <v>27</v>
      </c>
      <c r="U162" s="479" t="s">
        <v>28</v>
      </c>
      <c r="V162" s="33"/>
      <c r="W162" s="57"/>
      <c r="X162" s="86"/>
      <c r="Y162" s="33"/>
      <c r="Z162" s="76"/>
      <c r="AA162" s="76"/>
      <c r="AD162" s="33"/>
      <c r="AG162" s="3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4"/>
      <c r="AV162" s="33"/>
      <c r="AW162" s="33"/>
      <c r="AX162" s="33"/>
      <c r="AZ162" s="141"/>
      <c r="BE162" s="168"/>
      <c r="BF162" s="168"/>
      <c r="BG162" s="168"/>
      <c r="BH162" s="168"/>
      <c r="BI162" s="168"/>
      <c r="BJ162" s="168"/>
      <c r="BK162" s="168"/>
      <c r="BL162" s="168"/>
      <c r="BM162" s="168"/>
      <c r="DK162" s="168"/>
      <c r="DL162" s="168"/>
      <c r="DM162" s="168"/>
      <c r="DN162" s="168"/>
      <c r="DO162" s="168"/>
      <c r="DP162" s="168"/>
      <c r="DQ162" s="168"/>
      <c r="DR162" s="168"/>
      <c r="DS162" s="168"/>
      <c r="DT162" s="168"/>
      <c r="DU162" s="168"/>
      <c r="DV162" s="168"/>
      <c r="DW162" s="168"/>
      <c r="DX162" s="168"/>
      <c r="DY162" s="168"/>
      <c r="DZ162" s="168"/>
      <c r="EA162" s="168"/>
      <c r="EB162" s="168"/>
      <c r="EC162" s="168"/>
      <c r="ED162" s="168"/>
      <c r="EE162" s="168"/>
      <c r="EF162" s="168"/>
      <c r="EG162" s="168"/>
      <c r="EH162" s="168"/>
      <c r="EI162" s="168"/>
      <c r="EJ162" s="168"/>
      <c r="EK162" s="168"/>
      <c r="EL162" s="168"/>
      <c r="EM162" s="168"/>
      <c r="EN162" s="168"/>
      <c r="EO162" s="168"/>
      <c r="EP162" s="168"/>
      <c r="EQ162" s="168"/>
      <c r="ER162" s="168"/>
      <c r="ES162" s="168"/>
      <c r="ET162" s="168"/>
      <c r="EU162" s="168"/>
      <c r="EV162" s="168"/>
      <c r="EW162" s="168"/>
      <c r="EX162" s="168"/>
      <c r="EY162" s="168"/>
      <c r="EZ162" s="168"/>
      <c r="FA162" s="168"/>
      <c r="FB162" s="168"/>
      <c r="FC162" s="168"/>
      <c r="FD162" s="168"/>
    </row>
    <row r="163" spans="1:160" s="5" customFormat="1" ht="24.9" customHeight="1" x14ac:dyDescent="0.3">
      <c r="A163" s="263"/>
      <c r="B163" s="263"/>
      <c r="C163" s="265"/>
      <c r="D163" s="481"/>
      <c r="E163" s="482"/>
      <c r="F163" s="482"/>
      <c r="G163" s="482"/>
      <c r="H163" s="482"/>
      <c r="I163" s="482"/>
      <c r="J163" s="482"/>
      <c r="K163" s="482"/>
      <c r="L163" s="482"/>
      <c r="M163" s="483"/>
      <c r="N163" s="469"/>
      <c r="O163" s="472"/>
      <c r="P163" s="473"/>
      <c r="Q163" s="7" t="s">
        <v>14</v>
      </c>
      <c r="R163" s="7" t="s">
        <v>15</v>
      </c>
      <c r="S163" s="7" t="s">
        <v>26</v>
      </c>
      <c r="T163" s="478"/>
      <c r="U163" s="480"/>
      <c r="V163" s="33"/>
      <c r="W163" s="57"/>
      <c r="X163" s="86"/>
      <c r="Y163" s="33"/>
      <c r="Z163" s="77"/>
      <c r="AA163" s="77"/>
      <c r="AD163" s="33"/>
      <c r="AG163" s="33"/>
      <c r="AH163" s="43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4"/>
      <c r="AV163" s="33"/>
      <c r="AW163" s="33"/>
      <c r="AX163" s="33"/>
      <c r="AZ163" s="141"/>
      <c r="BE163" s="168"/>
      <c r="BF163" s="168"/>
      <c r="BG163" s="168"/>
      <c r="BH163" s="168"/>
      <c r="BI163" s="168"/>
      <c r="BJ163" s="168"/>
      <c r="BK163" s="168"/>
      <c r="BL163" s="168"/>
      <c r="BM163" s="168"/>
      <c r="DK163" s="168"/>
      <c r="DL163" s="168"/>
      <c r="DM163" s="168"/>
      <c r="DN163" s="168"/>
      <c r="DO163" s="168"/>
      <c r="DP163" s="168"/>
      <c r="DQ163" s="168"/>
      <c r="DR163" s="168"/>
      <c r="DS163" s="168"/>
      <c r="DT163" s="168"/>
      <c r="DU163" s="168"/>
      <c r="DV163" s="168"/>
      <c r="DW163" s="168"/>
      <c r="DX163" s="168"/>
      <c r="DY163" s="168"/>
      <c r="DZ163" s="168"/>
      <c r="EA163" s="168"/>
      <c r="EB163" s="168"/>
      <c r="EC163" s="168"/>
      <c r="ED163" s="168"/>
      <c r="EE163" s="168"/>
      <c r="EF163" s="168"/>
      <c r="EG163" s="168"/>
      <c r="EH163" s="168"/>
      <c r="EI163" s="168"/>
      <c r="EJ163" s="168"/>
      <c r="EK163" s="168"/>
      <c r="EL163" s="168"/>
      <c r="EM163" s="168"/>
      <c r="EN163" s="168"/>
      <c r="EO163" s="168"/>
      <c r="EP163" s="168"/>
      <c r="EQ163" s="168"/>
      <c r="ER163" s="168"/>
      <c r="ES163" s="168"/>
      <c r="ET163" s="168"/>
      <c r="EU163" s="168"/>
      <c r="EV163" s="168"/>
      <c r="EW163" s="168"/>
      <c r="EX163" s="168"/>
      <c r="EY163" s="168"/>
      <c r="EZ163" s="168"/>
      <c r="FA163" s="168"/>
      <c r="FB163" s="168"/>
      <c r="FC163" s="168"/>
      <c r="FD163" s="168"/>
    </row>
    <row r="164" spans="1:160" s="5" customFormat="1" ht="24.9" customHeight="1" x14ac:dyDescent="0.3">
      <c r="A164" s="263"/>
      <c r="B164" s="263"/>
      <c r="C164" s="265"/>
      <c r="D164" s="481"/>
      <c r="E164" s="482"/>
      <c r="F164" s="482"/>
      <c r="G164" s="482"/>
      <c r="H164" s="482"/>
      <c r="I164" s="482"/>
      <c r="J164" s="482"/>
      <c r="K164" s="482"/>
      <c r="L164" s="482"/>
      <c r="M164" s="483"/>
      <c r="N164" s="16">
        <v>14001469</v>
      </c>
      <c r="O164" s="412" t="s">
        <v>315</v>
      </c>
      <c r="P164" s="413"/>
      <c r="Q164" s="8">
        <v>45</v>
      </c>
      <c r="R164" s="8">
        <v>8.4</v>
      </c>
      <c r="S164" s="8"/>
      <c r="T164" s="9">
        <v>1</v>
      </c>
      <c r="U164" s="17">
        <f>+Q164*R164*T164</f>
        <v>378</v>
      </c>
      <c r="V164" s="33"/>
      <c r="W164" s="191">
        <v>1</v>
      </c>
      <c r="X164" s="86"/>
      <c r="Y164" s="33">
        <f>+C160</f>
        <v>4</v>
      </c>
      <c r="Z164" s="41">
        <f>+SUMIF($N164:$N183,$Z$16,$U164:$U183)</f>
        <v>378</v>
      </c>
      <c r="AA164" s="41">
        <f>+SUMIF($N164:$N183,$AA$16,$U164:$U183)</f>
        <v>403.20000000000005</v>
      </c>
      <c r="AB164" s="41">
        <f>+SUMIF($N164:$N183,$AB$16,$U164:$U183)</f>
        <v>0</v>
      </c>
      <c r="AC164" s="41">
        <f>+SUMIF($N164:$N183,$AC$16,$U164:$U183)</f>
        <v>0</v>
      </c>
      <c r="AD164" s="41">
        <f>+SUMIF($N164:$N183,$AD$16,$U164:$U183)</f>
        <v>0</v>
      </c>
      <c r="AE164" s="41">
        <f>+SUMIF($N164:$N183,$AE$16,$U164:$U183)</f>
        <v>0</v>
      </c>
      <c r="AF164" s="41">
        <f>+SUMIF($N164:$N183,$AF$16,$U164:$U183)</f>
        <v>399</v>
      </c>
      <c r="AG164" s="41">
        <f>+SUMIF($N164:$N183,$AG$16,$U164:$U183)</f>
        <v>378</v>
      </c>
      <c r="AH164" s="41">
        <f>+SUMIF($N164:$N183,$AH$16,$U164:$U183)</f>
        <v>602</v>
      </c>
      <c r="AI164" s="41">
        <f>+SUMIF($N164:$N183,$AI$16,$U164:$U183)</f>
        <v>900</v>
      </c>
      <c r="AJ164" s="41">
        <f>+SUMIF($N164:$N183,$AJ$16,$U164:$U183)</f>
        <v>1027.1999999999998</v>
      </c>
      <c r="AK164" s="41">
        <f>+SUMIF($N164:$N183,$AK$16,$U164:$U183)</f>
        <v>0</v>
      </c>
      <c r="AL164" s="41">
        <f>+SUMIF($N164:$N183,$AL$16,$U164:$U183)</f>
        <v>0</v>
      </c>
      <c r="AM164" s="41">
        <f>+SUMIF($N164:$N183,$AM$16,$U164:$U183)</f>
        <v>0</v>
      </c>
      <c r="AN164" s="41">
        <f>+SUMIF($N164:$N183,$AN$16,$U164:$U183)</f>
        <v>594</v>
      </c>
      <c r="AO164" s="41">
        <f>+SUMIF($N164:$N183,$AO$16,$U164:$U183)</f>
        <v>0</v>
      </c>
      <c r="AP164" s="41">
        <f>+SUMIF($N164:$N183,$AP$16,$U164:$U183)</f>
        <v>0</v>
      </c>
      <c r="AQ164" s="41">
        <f>+SUMIF($N164:$N183,$AQ$16,$U164:$U183)</f>
        <v>342</v>
      </c>
      <c r="AR164" s="41">
        <f>+SUMIF($N164:$N183,$AR$16,$U164:$U183)</f>
        <v>312</v>
      </c>
      <c r="AS164" s="43"/>
      <c r="AT164" s="43"/>
      <c r="AU164" s="44"/>
      <c r="AV164" s="33"/>
      <c r="AW164" s="33"/>
      <c r="AX164" s="33"/>
      <c r="AZ164" s="141"/>
      <c r="BE164" s="168"/>
      <c r="BF164" s="168"/>
      <c r="BG164" s="168"/>
      <c r="BH164" s="168"/>
      <c r="BI164" s="168"/>
      <c r="BJ164" s="168"/>
      <c r="BK164" s="168"/>
      <c r="BL164" s="168"/>
      <c r="BM164" s="168"/>
      <c r="DK164" s="168"/>
      <c r="DL164" s="168"/>
      <c r="DM164" s="168"/>
      <c r="DN164" s="168"/>
      <c r="DO164" s="168"/>
      <c r="DP164" s="168"/>
      <c r="DQ164" s="168"/>
      <c r="DR164" s="168"/>
      <c r="DS164" s="168"/>
      <c r="DT164" s="168"/>
      <c r="DU164" s="168"/>
      <c r="DV164" s="168"/>
      <c r="DW164" s="168"/>
      <c r="DX164" s="168"/>
      <c r="DY164" s="168"/>
      <c r="DZ164" s="168"/>
      <c r="EA164" s="168"/>
      <c r="EB164" s="168"/>
      <c r="EC164" s="168"/>
      <c r="ED164" s="168"/>
      <c r="EE164" s="168"/>
      <c r="EF164" s="168"/>
      <c r="EG164" s="168"/>
      <c r="EH164" s="168"/>
      <c r="EI164" s="168"/>
      <c r="EJ164" s="168"/>
      <c r="EK164" s="168"/>
      <c r="EL164" s="168"/>
      <c r="EM164" s="168"/>
      <c r="EN164" s="168"/>
      <c r="EO164" s="168"/>
      <c r="EP164" s="168"/>
      <c r="EQ164" s="168"/>
      <c r="ER164" s="168"/>
      <c r="ES164" s="168"/>
      <c r="ET164" s="168"/>
      <c r="EU164" s="168"/>
      <c r="EV164" s="168"/>
      <c r="EW164" s="168"/>
      <c r="EX164" s="168"/>
      <c r="EY164" s="168"/>
      <c r="EZ164" s="168"/>
      <c r="FA164" s="168"/>
      <c r="FB164" s="168"/>
      <c r="FC164" s="168"/>
      <c r="FD164" s="168"/>
    </row>
    <row r="165" spans="1:160" s="5" customFormat="1" ht="24.9" customHeight="1" x14ac:dyDescent="0.3">
      <c r="A165" s="263"/>
      <c r="B165" s="263"/>
      <c r="C165" s="265"/>
      <c r="D165" s="481"/>
      <c r="E165" s="482"/>
      <c r="F165" s="482"/>
      <c r="G165" s="482"/>
      <c r="H165" s="482"/>
      <c r="I165" s="482"/>
      <c r="J165" s="482"/>
      <c r="K165" s="482"/>
      <c r="L165" s="482"/>
      <c r="M165" s="483"/>
      <c r="N165" s="16">
        <v>14001481</v>
      </c>
      <c r="O165" s="412" t="s">
        <v>315</v>
      </c>
      <c r="P165" s="413"/>
      <c r="Q165" s="8">
        <v>48</v>
      </c>
      <c r="R165" s="8">
        <v>8.4</v>
      </c>
      <c r="S165" s="8"/>
      <c r="T165" s="9">
        <v>1</v>
      </c>
      <c r="U165" s="17">
        <f t="shared" ref="U165:U176" si="4">+Q165*R165*T165</f>
        <v>403.20000000000005</v>
      </c>
      <c r="V165" s="33"/>
      <c r="W165" s="191">
        <v>2</v>
      </c>
      <c r="X165" s="86"/>
      <c r="Y165" s="33"/>
      <c r="Z165" s="36"/>
      <c r="AA165" s="36"/>
      <c r="AD165" s="33"/>
      <c r="AG165" s="3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4"/>
      <c r="AV165" s="33"/>
      <c r="AW165" s="33"/>
      <c r="AX165" s="33"/>
      <c r="AZ165" s="141"/>
      <c r="BE165" s="168"/>
      <c r="BF165" s="168"/>
      <c r="BG165" s="168"/>
      <c r="BH165" s="168"/>
      <c r="BI165" s="168"/>
      <c r="BJ165" s="168"/>
      <c r="BK165" s="168"/>
      <c r="BL165" s="168"/>
      <c r="BM165" s="168"/>
      <c r="DK165" s="168"/>
      <c r="DL165" s="168"/>
      <c r="DM165" s="168"/>
      <c r="DN165" s="168"/>
      <c r="DO165" s="168"/>
      <c r="DP165" s="168"/>
      <c r="DQ165" s="168"/>
      <c r="DR165" s="168"/>
      <c r="DS165" s="168"/>
      <c r="DT165" s="168"/>
      <c r="DU165" s="168"/>
      <c r="DV165" s="168"/>
      <c r="DW165" s="168"/>
      <c r="DX165" s="168"/>
      <c r="DY165" s="168"/>
      <c r="DZ165" s="168"/>
      <c r="EA165" s="168"/>
      <c r="EB165" s="168"/>
      <c r="EC165" s="168"/>
      <c r="ED165" s="168"/>
      <c r="EE165" s="168"/>
      <c r="EF165" s="168"/>
      <c r="EG165" s="168"/>
      <c r="EH165" s="168"/>
      <c r="EI165" s="168"/>
      <c r="EJ165" s="168"/>
      <c r="EK165" s="168"/>
      <c r="EL165" s="168"/>
      <c r="EM165" s="168"/>
      <c r="EN165" s="168"/>
      <c r="EO165" s="168"/>
      <c r="EP165" s="168"/>
      <c r="EQ165" s="168"/>
      <c r="ER165" s="168"/>
      <c r="ES165" s="168"/>
      <c r="ET165" s="168"/>
      <c r="EU165" s="168"/>
      <c r="EV165" s="168"/>
      <c r="EW165" s="168"/>
      <c r="EX165" s="168"/>
      <c r="EY165" s="168"/>
      <c r="EZ165" s="168"/>
      <c r="FA165" s="168"/>
      <c r="FB165" s="168"/>
      <c r="FC165" s="168"/>
      <c r="FD165" s="168"/>
    </row>
    <row r="166" spans="1:160" s="5" customFormat="1" ht="24.9" customHeight="1" x14ac:dyDescent="0.3">
      <c r="A166" s="263"/>
      <c r="B166" s="263"/>
      <c r="C166" s="265"/>
      <c r="D166" s="481"/>
      <c r="E166" s="482"/>
      <c r="F166" s="482"/>
      <c r="G166" s="482"/>
      <c r="H166" s="482"/>
      <c r="I166" s="482"/>
      <c r="J166" s="482"/>
      <c r="K166" s="482"/>
      <c r="L166" s="482"/>
      <c r="M166" s="483"/>
      <c r="N166" s="16">
        <v>14001545</v>
      </c>
      <c r="O166" s="412" t="s">
        <v>315</v>
      </c>
      <c r="P166" s="413"/>
      <c r="Q166" s="8">
        <v>57</v>
      </c>
      <c r="R166" s="8">
        <v>7</v>
      </c>
      <c r="S166" s="8"/>
      <c r="T166" s="9">
        <v>1</v>
      </c>
      <c r="U166" s="17">
        <f t="shared" si="4"/>
        <v>399</v>
      </c>
      <c r="V166" s="33"/>
      <c r="W166" s="191">
        <v>7</v>
      </c>
      <c r="X166" s="86"/>
      <c r="Y166" s="33"/>
      <c r="Z166" s="36"/>
      <c r="AA166" s="36"/>
      <c r="AD166" s="33"/>
      <c r="AG166" s="33"/>
      <c r="AH166" s="43"/>
      <c r="AI166" s="43"/>
      <c r="AJ166" s="43"/>
      <c r="AK166" s="43"/>
      <c r="AL166" s="43"/>
      <c r="AM166" s="43"/>
      <c r="AN166" s="43"/>
      <c r="AO166" s="43"/>
      <c r="AP166" s="43"/>
      <c r="AQ166" s="43"/>
      <c r="AR166" s="43"/>
      <c r="AS166" s="43"/>
      <c r="AT166" s="43"/>
      <c r="AU166" s="44"/>
      <c r="AV166" s="33"/>
      <c r="AW166" s="33"/>
      <c r="AX166" s="33"/>
      <c r="AZ166" s="141"/>
      <c r="BE166" s="168"/>
      <c r="BF166" s="168"/>
      <c r="BG166" s="168"/>
      <c r="BH166" s="168"/>
      <c r="BI166" s="168"/>
      <c r="BJ166" s="168"/>
      <c r="BK166" s="168"/>
      <c r="BL166" s="168"/>
      <c r="BM166" s="168"/>
      <c r="DK166" s="168"/>
      <c r="DL166" s="168"/>
      <c r="DM166" s="168"/>
      <c r="DN166" s="168"/>
      <c r="DO166" s="168"/>
      <c r="DP166" s="168"/>
      <c r="DQ166" s="168"/>
      <c r="DR166" s="168"/>
      <c r="DS166" s="168"/>
      <c r="DT166" s="168"/>
      <c r="DU166" s="168"/>
      <c r="DV166" s="168"/>
      <c r="DW166" s="168"/>
      <c r="DX166" s="168"/>
      <c r="DY166" s="168"/>
      <c r="DZ166" s="168"/>
      <c r="EA166" s="168"/>
      <c r="EB166" s="168"/>
      <c r="EC166" s="168"/>
      <c r="ED166" s="168"/>
      <c r="EE166" s="168"/>
      <c r="EF166" s="168"/>
      <c r="EG166" s="168"/>
      <c r="EH166" s="168"/>
      <c r="EI166" s="168"/>
      <c r="EJ166" s="168"/>
      <c r="EK166" s="168"/>
      <c r="EL166" s="168"/>
      <c r="EM166" s="168"/>
      <c r="EN166" s="168"/>
      <c r="EO166" s="168"/>
      <c r="EP166" s="168"/>
      <c r="EQ166" s="168"/>
      <c r="ER166" s="168"/>
      <c r="ES166" s="168"/>
      <c r="ET166" s="168"/>
      <c r="EU166" s="168"/>
      <c r="EV166" s="168"/>
      <c r="EW166" s="168"/>
      <c r="EX166" s="168"/>
      <c r="EY166" s="168"/>
      <c r="EZ166" s="168"/>
      <c r="FA166" s="168"/>
      <c r="FB166" s="168"/>
      <c r="FC166" s="168"/>
      <c r="FD166" s="168"/>
    </row>
    <row r="167" spans="1:160" s="5" customFormat="1" ht="24.9" customHeight="1" x14ac:dyDescent="0.3">
      <c r="A167" s="263"/>
      <c r="B167" s="263"/>
      <c r="C167" s="265"/>
      <c r="D167" s="481"/>
      <c r="E167" s="482"/>
      <c r="F167" s="482"/>
      <c r="G167" s="482"/>
      <c r="H167" s="482"/>
      <c r="I167" s="482"/>
      <c r="J167" s="482"/>
      <c r="K167" s="482"/>
      <c r="L167" s="482"/>
      <c r="M167" s="483"/>
      <c r="N167" s="16">
        <v>14001517</v>
      </c>
      <c r="O167" s="412" t="s">
        <v>315</v>
      </c>
      <c r="P167" s="413"/>
      <c r="Q167" s="8">
        <v>54</v>
      </c>
      <c r="R167" s="8">
        <v>7</v>
      </c>
      <c r="S167" s="8"/>
      <c r="T167" s="9">
        <v>1</v>
      </c>
      <c r="U167" s="17">
        <f t="shared" si="4"/>
        <v>378</v>
      </c>
      <c r="V167" s="33"/>
      <c r="W167" s="191">
        <v>8</v>
      </c>
      <c r="X167" s="86"/>
      <c r="Y167" s="33"/>
      <c r="Z167" s="36"/>
      <c r="AA167" s="36"/>
      <c r="AD167" s="33"/>
      <c r="AG167" s="33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4"/>
      <c r="AV167" s="33"/>
      <c r="AW167" s="33"/>
      <c r="AX167" s="33"/>
      <c r="AZ167" s="141"/>
      <c r="BE167" s="168"/>
      <c r="BF167" s="168"/>
      <c r="BG167" s="168"/>
      <c r="BH167" s="168"/>
      <c r="BI167" s="168"/>
      <c r="BJ167" s="168"/>
      <c r="BK167" s="168"/>
      <c r="BL167" s="168"/>
      <c r="BM167" s="168"/>
      <c r="DK167" s="168"/>
      <c r="DL167" s="168"/>
      <c r="DM167" s="168"/>
      <c r="DN167" s="168"/>
      <c r="DO167" s="168"/>
      <c r="DP167" s="168"/>
      <c r="DQ167" s="168"/>
      <c r="DR167" s="168"/>
      <c r="DS167" s="168"/>
      <c r="DT167" s="168"/>
      <c r="DU167" s="168"/>
      <c r="DV167" s="168"/>
      <c r="DW167" s="168"/>
      <c r="DX167" s="168"/>
      <c r="DY167" s="168"/>
      <c r="DZ167" s="168"/>
      <c r="EA167" s="168"/>
      <c r="EB167" s="168"/>
      <c r="EC167" s="168"/>
      <c r="ED167" s="168"/>
      <c r="EE167" s="168"/>
      <c r="EF167" s="168"/>
      <c r="EG167" s="168"/>
      <c r="EH167" s="168"/>
      <c r="EI167" s="168"/>
      <c r="EJ167" s="168"/>
      <c r="EK167" s="168"/>
      <c r="EL167" s="168"/>
      <c r="EM167" s="168"/>
      <c r="EN167" s="168"/>
      <c r="EO167" s="168"/>
      <c r="EP167" s="168"/>
      <c r="EQ167" s="168"/>
      <c r="ER167" s="168"/>
      <c r="ES167" s="168"/>
      <c r="ET167" s="168"/>
      <c r="EU167" s="168"/>
      <c r="EV167" s="168"/>
      <c r="EW167" s="168"/>
      <c r="EX167" s="168"/>
      <c r="EY167" s="168"/>
      <c r="EZ167" s="168"/>
      <c r="FA167" s="168"/>
      <c r="FB167" s="168"/>
      <c r="FC167" s="168"/>
      <c r="FD167" s="168"/>
    </row>
    <row r="168" spans="1:160" s="5" customFormat="1" ht="24.9" customHeight="1" x14ac:dyDescent="0.3">
      <c r="A168" s="263"/>
      <c r="B168" s="263"/>
      <c r="C168" s="265"/>
      <c r="D168" s="481"/>
      <c r="E168" s="482"/>
      <c r="F168" s="482"/>
      <c r="G168" s="482"/>
      <c r="H168" s="482"/>
      <c r="I168" s="482"/>
      <c r="J168" s="482"/>
      <c r="K168" s="482"/>
      <c r="L168" s="482"/>
      <c r="M168" s="483"/>
      <c r="N168" s="16">
        <v>14001156</v>
      </c>
      <c r="O168" s="412" t="s">
        <v>315</v>
      </c>
      <c r="P168" s="413"/>
      <c r="Q168" s="8">
        <v>86</v>
      </c>
      <c r="R168" s="8">
        <v>7</v>
      </c>
      <c r="S168" s="8"/>
      <c r="T168" s="9">
        <v>1</v>
      </c>
      <c r="U168" s="17">
        <f t="shared" si="4"/>
        <v>602</v>
      </c>
      <c r="V168" s="33"/>
      <c r="W168" s="191">
        <v>9</v>
      </c>
      <c r="X168" s="86"/>
      <c r="Y168" s="33"/>
      <c r="Z168" s="36"/>
      <c r="AA168" s="36"/>
      <c r="AD168" s="33"/>
      <c r="AG168" s="3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4"/>
      <c r="AV168" s="33"/>
      <c r="AW168" s="33"/>
      <c r="AX168" s="33"/>
      <c r="AZ168" s="141"/>
      <c r="BE168" s="168"/>
      <c r="BF168" s="168"/>
      <c r="BG168" s="168"/>
      <c r="BH168" s="168"/>
      <c r="BI168" s="168"/>
      <c r="BJ168" s="168"/>
      <c r="BK168" s="168"/>
      <c r="BL168" s="168"/>
      <c r="BM168" s="168"/>
      <c r="DK168" s="168"/>
      <c r="DL168" s="168"/>
      <c r="DM168" s="168"/>
      <c r="DN168" s="168"/>
      <c r="DO168" s="168"/>
      <c r="DP168" s="168"/>
      <c r="DQ168" s="168"/>
      <c r="DR168" s="168"/>
      <c r="DS168" s="168"/>
      <c r="DT168" s="168"/>
      <c r="DU168" s="168"/>
      <c r="DV168" s="168"/>
      <c r="DW168" s="168"/>
      <c r="DX168" s="168"/>
      <c r="DY168" s="168"/>
      <c r="DZ168" s="168"/>
      <c r="EA168" s="168"/>
      <c r="EB168" s="168"/>
      <c r="EC168" s="168"/>
      <c r="ED168" s="168"/>
      <c r="EE168" s="168"/>
      <c r="EF168" s="168"/>
      <c r="EG168" s="168"/>
      <c r="EH168" s="168"/>
      <c r="EI168" s="168"/>
      <c r="EJ168" s="168"/>
      <c r="EK168" s="168"/>
      <c r="EL168" s="168"/>
      <c r="EM168" s="168"/>
      <c r="EN168" s="168"/>
      <c r="EO168" s="168"/>
      <c r="EP168" s="168"/>
      <c r="EQ168" s="168"/>
      <c r="ER168" s="168"/>
      <c r="ES168" s="168"/>
      <c r="ET168" s="168"/>
      <c r="EU168" s="168"/>
      <c r="EV168" s="168"/>
      <c r="EW168" s="168"/>
      <c r="EX168" s="168"/>
      <c r="EY168" s="168"/>
      <c r="EZ168" s="168"/>
      <c r="FA168" s="168"/>
      <c r="FB168" s="168"/>
      <c r="FC168" s="168"/>
      <c r="FD168" s="168"/>
    </row>
    <row r="169" spans="1:160" s="5" customFormat="1" ht="24.9" customHeight="1" x14ac:dyDescent="0.3">
      <c r="A169" s="263"/>
      <c r="B169" s="263"/>
      <c r="C169" s="265"/>
      <c r="D169" s="481"/>
      <c r="E169" s="482"/>
      <c r="F169" s="482"/>
      <c r="G169" s="482"/>
      <c r="H169" s="482"/>
      <c r="I169" s="482"/>
      <c r="J169" s="482"/>
      <c r="K169" s="482"/>
      <c r="L169" s="482"/>
      <c r="M169" s="483"/>
      <c r="N169" s="16">
        <v>14001367</v>
      </c>
      <c r="O169" s="412" t="s">
        <v>315</v>
      </c>
      <c r="P169" s="413"/>
      <c r="Q169" s="8">
        <v>90</v>
      </c>
      <c r="R169" s="8">
        <v>10</v>
      </c>
      <c r="S169" s="8"/>
      <c r="T169" s="9">
        <v>1</v>
      </c>
      <c r="U169" s="17">
        <f t="shared" si="4"/>
        <v>900</v>
      </c>
      <c r="V169" s="33"/>
      <c r="W169" s="191">
        <v>10</v>
      </c>
      <c r="X169" s="86"/>
      <c r="Y169" s="33"/>
      <c r="Z169" s="36"/>
      <c r="AA169" s="36"/>
      <c r="AD169" s="33"/>
      <c r="AG169" s="3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4"/>
      <c r="AV169" s="33"/>
      <c r="AW169" s="33"/>
      <c r="AX169" s="33"/>
      <c r="AZ169" s="141"/>
      <c r="BE169" s="168"/>
      <c r="BF169" s="168"/>
      <c r="BG169" s="168"/>
      <c r="BH169" s="168"/>
      <c r="BI169" s="168"/>
      <c r="BJ169" s="168"/>
      <c r="BK169" s="168"/>
      <c r="BL169" s="168"/>
      <c r="BM169" s="168"/>
      <c r="DK169" s="168"/>
      <c r="DL169" s="168"/>
      <c r="DM169" s="168"/>
      <c r="DN169" s="168"/>
      <c r="DO169" s="168"/>
      <c r="DP169" s="168"/>
      <c r="DQ169" s="168"/>
      <c r="DR169" s="168"/>
      <c r="DS169" s="168"/>
      <c r="DT169" s="168"/>
      <c r="DU169" s="168"/>
      <c r="DV169" s="168"/>
      <c r="DW169" s="168"/>
      <c r="DX169" s="168"/>
      <c r="DY169" s="168"/>
      <c r="DZ169" s="168"/>
      <c r="EA169" s="168"/>
      <c r="EB169" s="168"/>
      <c r="EC169" s="168"/>
      <c r="ED169" s="168"/>
      <c r="EE169" s="168"/>
      <c r="EF169" s="168"/>
      <c r="EG169" s="168"/>
      <c r="EH169" s="168"/>
      <c r="EI169" s="168"/>
      <c r="EJ169" s="168"/>
      <c r="EK169" s="168"/>
      <c r="EL169" s="168"/>
      <c r="EM169" s="168"/>
      <c r="EN169" s="168"/>
      <c r="EO169" s="168"/>
      <c r="EP169" s="168"/>
      <c r="EQ169" s="168"/>
      <c r="ER169" s="168"/>
      <c r="ES169" s="168"/>
      <c r="ET169" s="168"/>
      <c r="EU169" s="168"/>
      <c r="EV169" s="168"/>
      <c r="EW169" s="168"/>
      <c r="EX169" s="168"/>
      <c r="EY169" s="168"/>
      <c r="EZ169" s="168"/>
      <c r="FA169" s="168"/>
      <c r="FB169" s="168"/>
      <c r="FC169" s="168"/>
      <c r="FD169" s="168"/>
    </row>
    <row r="170" spans="1:160" s="5" customFormat="1" ht="24.9" customHeight="1" x14ac:dyDescent="0.3">
      <c r="A170" s="263"/>
      <c r="B170" s="263"/>
      <c r="C170" s="265"/>
      <c r="D170" s="481"/>
      <c r="E170" s="482"/>
      <c r="F170" s="482"/>
      <c r="G170" s="482"/>
      <c r="H170" s="482"/>
      <c r="I170" s="482"/>
      <c r="J170" s="482"/>
      <c r="K170" s="482"/>
      <c r="L170" s="482"/>
      <c r="M170" s="483"/>
      <c r="N170" s="16">
        <v>14000126</v>
      </c>
      <c r="O170" s="412" t="s">
        <v>315</v>
      </c>
      <c r="P170" s="413"/>
      <c r="Q170" s="8">
        <v>96</v>
      </c>
      <c r="R170" s="8">
        <v>10.7</v>
      </c>
      <c r="S170" s="8"/>
      <c r="T170" s="9">
        <v>1</v>
      </c>
      <c r="U170" s="17">
        <f t="shared" si="4"/>
        <v>1027.1999999999998</v>
      </c>
      <c r="V170" s="33"/>
      <c r="W170" s="191">
        <v>11</v>
      </c>
      <c r="X170" s="86"/>
      <c r="Y170" s="33"/>
      <c r="Z170" s="36"/>
      <c r="AA170" s="36"/>
      <c r="AD170" s="33"/>
      <c r="AG170" s="33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4"/>
      <c r="AV170" s="33"/>
      <c r="AW170" s="33"/>
      <c r="AX170" s="33"/>
      <c r="AZ170" s="141"/>
      <c r="BE170" s="168"/>
      <c r="BF170" s="168"/>
      <c r="BG170" s="168"/>
      <c r="BH170" s="168"/>
      <c r="BI170" s="168"/>
      <c r="BJ170" s="168"/>
      <c r="BK170" s="168"/>
      <c r="BL170" s="168"/>
      <c r="BM170" s="168"/>
      <c r="DK170" s="168"/>
      <c r="DL170" s="168"/>
      <c r="DM170" s="168"/>
      <c r="DN170" s="168"/>
      <c r="DO170" s="168"/>
      <c r="DP170" s="168"/>
      <c r="DQ170" s="168"/>
      <c r="DR170" s="168"/>
      <c r="DS170" s="168"/>
      <c r="DT170" s="168"/>
      <c r="DU170" s="168"/>
      <c r="DV170" s="168"/>
      <c r="DW170" s="168"/>
      <c r="DX170" s="168"/>
      <c r="DY170" s="168"/>
      <c r="DZ170" s="168"/>
      <c r="EA170" s="168"/>
      <c r="EB170" s="168"/>
      <c r="EC170" s="168"/>
      <c r="ED170" s="168"/>
      <c r="EE170" s="168"/>
      <c r="EF170" s="168"/>
      <c r="EG170" s="168"/>
      <c r="EH170" s="168"/>
      <c r="EI170" s="168"/>
      <c r="EJ170" s="168"/>
      <c r="EK170" s="168"/>
      <c r="EL170" s="168"/>
      <c r="EM170" s="168"/>
      <c r="EN170" s="168"/>
      <c r="EO170" s="168"/>
      <c r="EP170" s="168"/>
      <c r="EQ170" s="168"/>
      <c r="ER170" s="168"/>
      <c r="ES170" s="168"/>
      <c r="ET170" s="168"/>
      <c r="EU170" s="168"/>
      <c r="EV170" s="168"/>
      <c r="EW170" s="168"/>
      <c r="EX170" s="168"/>
      <c r="EY170" s="168"/>
      <c r="EZ170" s="168"/>
      <c r="FA170" s="168"/>
      <c r="FB170" s="168"/>
      <c r="FC170" s="168"/>
      <c r="FD170" s="168"/>
    </row>
    <row r="171" spans="1:160" s="5" customFormat="1" ht="24.9" customHeight="1" x14ac:dyDescent="0.3">
      <c r="A171" s="263"/>
      <c r="B171" s="263"/>
      <c r="C171" s="265"/>
      <c r="D171" s="481"/>
      <c r="E171" s="482"/>
      <c r="F171" s="482"/>
      <c r="G171" s="482"/>
      <c r="H171" s="482"/>
      <c r="I171" s="482"/>
      <c r="J171" s="482"/>
      <c r="K171" s="482"/>
      <c r="L171" s="482"/>
      <c r="M171" s="483"/>
      <c r="N171" s="16"/>
      <c r="O171" s="412"/>
      <c r="P171" s="413"/>
      <c r="Q171" s="8"/>
      <c r="R171" s="8"/>
      <c r="S171" s="8"/>
      <c r="T171" s="9"/>
      <c r="U171" s="17"/>
      <c r="V171" s="33"/>
      <c r="W171" s="191"/>
      <c r="X171" s="86"/>
      <c r="Y171" s="33"/>
      <c r="Z171" s="36"/>
      <c r="AA171" s="36"/>
      <c r="AD171" s="33"/>
      <c r="AG171" s="3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4"/>
      <c r="AV171" s="33"/>
      <c r="AW171" s="33"/>
      <c r="AX171" s="33"/>
      <c r="AZ171" s="141"/>
      <c r="BE171" s="168"/>
      <c r="BF171" s="168"/>
      <c r="BG171" s="168"/>
      <c r="BH171" s="168"/>
      <c r="BI171" s="168"/>
      <c r="BJ171" s="168"/>
      <c r="BK171" s="168"/>
      <c r="BL171" s="168"/>
      <c r="BM171" s="168"/>
      <c r="DK171" s="168"/>
      <c r="DL171" s="168"/>
      <c r="DM171" s="168"/>
      <c r="DN171" s="168"/>
      <c r="DO171" s="168"/>
      <c r="DP171" s="168"/>
      <c r="DQ171" s="168"/>
      <c r="DR171" s="168"/>
      <c r="DS171" s="168"/>
      <c r="DT171" s="168"/>
      <c r="DU171" s="168"/>
      <c r="DV171" s="168"/>
      <c r="DW171" s="168"/>
      <c r="DX171" s="168"/>
      <c r="DY171" s="168"/>
      <c r="DZ171" s="168"/>
      <c r="EA171" s="168"/>
      <c r="EB171" s="168"/>
      <c r="EC171" s="168"/>
      <c r="ED171" s="168"/>
      <c r="EE171" s="168"/>
      <c r="EF171" s="168"/>
      <c r="EG171" s="168"/>
      <c r="EH171" s="168"/>
      <c r="EI171" s="168"/>
      <c r="EJ171" s="168"/>
      <c r="EK171" s="168"/>
      <c r="EL171" s="168"/>
      <c r="EM171" s="168"/>
      <c r="EN171" s="168"/>
      <c r="EO171" s="168"/>
      <c r="EP171" s="168"/>
      <c r="EQ171" s="168"/>
      <c r="ER171" s="168"/>
      <c r="ES171" s="168"/>
      <c r="ET171" s="168"/>
      <c r="EU171" s="168"/>
      <c r="EV171" s="168"/>
      <c r="EW171" s="168"/>
      <c r="EX171" s="168"/>
      <c r="EY171" s="168"/>
      <c r="EZ171" s="168"/>
      <c r="FA171" s="168"/>
      <c r="FB171" s="168"/>
      <c r="FC171" s="168"/>
      <c r="FD171" s="168"/>
    </row>
    <row r="172" spans="1:160" s="5" customFormat="1" ht="24.9" customHeight="1" x14ac:dyDescent="0.3">
      <c r="A172" s="263"/>
      <c r="B172" s="263"/>
      <c r="C172" s="265"/>
      <c r="D172" s="481"/>
      <c r="E172" s="482"/>
      <c r="F172" s="482"/>
      <c r="G172" s="482"/>
      <c r="H172" s="482"/>
      <c r="I172" s="482"/>
      <c r="J172" s="482"/>
      <c r="K172" s="482"/>
      <c r="L172" s="482"/>
      <c r="M172" s="483"/>
      <c r="N172" s="16"/>
      <c r="O172" s="412"/>
      <c r="P172" s="413"/>
      <c r="Q172" s="8"/>
      <c r="R172" s="8"/>
      <c r="S172" s="8"/>
      <c r="T172" s="9"/>
      <c r="U172" s="17"/>
      <c r="V172" s="33"/>
      <c r="W172" s="191"/>
      <c r="X172" s="86"/>
      <c r="Y172" s="33"/>
      <c r="Z172" s="36"/>
      <c r="AA172" s="36"/>
      <c r="AD172" s="33"/>
      <c r="AG172" s="3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4"/>
      <c r="AV172" s="33"/>
      <c r="AW172" s="33"/>
      <c r="AX172" s="33"/>
      <c r="AZ172" s="141"/>
      <c r="BE172" s="168"/>
      <c r="BF172" s="168"/>
      <c r="BG172" s="168"/>
      <c r="BH172" s="168"/>
      <c r="BI172" s="168"/>
      <c r="BJ172" s="168"/>
      <c r="BK172" s="168"/>
      <c r="BL172" s="168"/>
      <c r="BM172" s="168"/>
      <c r="DK172" s="168"/>
      <c r="DL172" s="168"/>
      <c r="DM172" s="168"/>
      <c r="DN172" s="168"/>
      <c r="DO172" s="168"/>
      <c r="DP172" s="168"/>
      <c r="DQ172" s="168"/>
      <c r="DR172" s="168"/>
      <c r="DS172" s="168"/>
      <c r="DT172" s="168"/>
      <c r="DU172" s="168"/>
      <c r="DV172" s="168"/>
      <c r="DW172" s="168"/>
      <c r="DX172" s="168"/>
      <c r="DY172" s="168"/>
      <c r="DZ172" s="168"/>
      <c r="EA172" s="168"/>
      <c r="EB172" s="168"/>
      <c r="EC172" s="168"/>
      <c r="ED172" s="168"/>
      <c r="EE172" s="168"/>
      <c r="EF172" s="168"/>
      <c r="EG172" s="168"/>
      <c r="EH172" s="168"/>
      <c r="EI172" s="168"/>
      <c r="EJ172" s="168"/>
      <c r="EK172" s="168"/>
      <c r="EL172" s="168"/>
      <c r="EM172" s="168"/>
      <c r="EN172" s="168"/>
      <c r="EO172" s="168"/>
      <c r="EP172" s="168"/>
      <c r="EQ172" s="168"/>
      <c r="ER172" s="168"/>
      <c r="ES172" s="168"/>
      <c r="ET172" s="168"/>
      <c r="EU172" s="168"/>
      <c r="EV172" s="168"/>
      <c r="EW172" s="168"/>
      <c r="EX172" s="168"/>
      <c r="EY172" s="168"/>
      <c r="EZ172" s="168"/>
      <c r="FA172" s="168"/>
      <c r="FB172" s="168"/>
      <c r="FC172" s="168"/>
      <c r="FD172" s="168"/>
    </row>
    <row r="173" spans="1:160" s="5" customFormat="1" ht="24.9" customHeight="1" x14ac:dyDescent="0.3">
      <c r="A173" s="263"/>
      <c r="B173" s="263"/>
      <c r="C173" s="265"/>
      <c r="D173" s="481"/>
      <c r="E173" s="482"/>
      <c r="F173" s="482"/>
      <c r="G173" s="482"/>
      <c r="H173" s="482"/>
      <c r="I173" s="482"/>
      <c r="J173" s="482"/>
      <c r="K173" s="482"/>
      <c r="L173" s="482"/>
      <c r="M173" s="483"/>
      <c r="N173" s="16">
        <v>14001506</v>
      </c>
      <c r="O173" s="412" t="s">
        <v>315</v>
      </c>
      <c r="P173" s="413"/>
      <c r="Q173" s="8">
        <v>66</v>
      </c>
      <c r="R173" s="8">
        <v>9</v>
      </c>
      <c r="S173" s="8"/>
      <c r="T173" s="9">
        <v>1</v>
      </c>
      <c r="U173" s="17">
        <f t="shared" si="4"/>
        <v>594</v>
      </c>
      <c r="V173" s="33"/>
      <c r="W173" s="191">
        <v>15</v>
      </c>
      <c r="X173" s="86"/>
      <c r="Y173" s="33"/>
      <c r="Z173" s="36"/>
      <c r="AA173" s="36"/>
      <c r="AD173" s="33"/>
      <c r="AG173" s="3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4"/>
      <c r="AV173" s="33"/>
      <c r="AW173" s="33"/>
      <c r="AX173" s="33"/>
      <c r="AZ173" s="141"/>
      <c r="BE173" s="168"/>
      <c r="BF173" s="168"/>
      <c r="BG173" s="168"/>
      <c r="BH173" s="168"/>
      <c r="BI173" s="168"/>
      <c r="BJ173" s="168"/>
      <c r="BK173" s="168"/>
      <c r="BL173" s="168"/>
      <c r="BM173" s="168"/>
      <c r="DK173" s="168"/>
      <c r="DL173" s="168"/>
      <c r="DM173" s="168"/>
      <c r="DN173" s="168"/>
      <c r="DO173" s="168"/>
      <c r="DP173" s="168"/>
      <c r="DQ173" s="168"/>
      <c r="DR173" s="168"/>
      <c r="DS173" s="168"/>
      <c r="DT173" s="168"/>
      <c r="DU173" s="168"/>
      <c r="DV173" s="168"/>
      <c r="DW173" s="168"/>
      <c r="DX173" s="168"/>
      <c r="DY173" s="168"/>
      <c r="DZ173" s="168"/>
      <c r="EA173" s="168"/>
      <c r="EB173" s="168"/>
      <c r="EC173" s="168"/>
      <c r="ED173" s="168"/>
      <c r="EE173" s="168"/>
      <c r="EF173" s="168"/>
      <c r="EG173" s="168"/>
      <c r="EH173" s="168"/>
      <c r="EI173" s="168"/>
      <c r="EJ173" s="168"/>
      <c r="EK173" s="168"/>
      <c r="EL173" s="168"/>
      <c r="EM173" s="168"/>
      <c r="EN173" s="168"/>
      <c r="EO173" s="168"/>
      <c r="EP173" s="168"/>
      <c r="EQ173" s="168"/>
      <c r="ER173" s="168"/>
      <c r="ES173" s="168"/>
      <c r="ET173" s="168"/>
      <c r="EU173" s="168"/>
      <c r="EV173" s="168"/>
      <c r="EW173" s="168"/>
      <c r="EX173" s="168"/>
      <c r="EY173" s="168"/>
      <c r="EZ173" s="168"/>
      <c r="FA173" s="168"/>
      <c r="FB173" s="168"/>
      <c r="FC173" s="168"/>
      <c r="FD173" s="168"/>
    </row>
    <row r="174" spans="1:160" s="5" customFormat="1" ht="24.9" customHeight="1" x14ac:dyDescent="0.3">
      <c r="A174" s="263"/>
      <c r="B174" s="263"/>
      <c r="C174" s="265"/>
      <c r="D174" s="481"/>
      <c r="E174" s="482"/>
      <c r="F174" s="482"/>
      <c r="G174" s="482"/>
      <c r="H174" s="482"/>
      <c r="I174" s="482"/>
      <c r="J174" s="482"/>
      <c r="K174" s="482"/>
      <c r="L174" s="482"/>
      <c r="M174" s="483"/>
      <c r="N174" s="16"/>
      <c r="O174" s="412"/>
      <c r="P174" s="413"/>
      <c r="Q174" s="8"/>
      <c r="R174" s="8"/>
      <c r="S174" s="8"/>
      <c r="T174" s="9"/>
      <c r="U174" s="17"/>
      <c r="V174" s="33"/>
      <c r="W174" s="191"/>
      <c r="X174" s="86"/>
      <c r="Y174" s="33"/>
      <c r="Z174" s="36"/>
      <c r="AA174" s="36"/>
      <c r="AD174" s="33"/>
      <c r="AG174" s="3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4"/>
      <c r="AV174" s="33"/>
      <c r="AW174" s="33"/>
      <c r="AX174" s="33"/>
      <c r="AZ174" s="141"/>
      <c r="BE174" s="168"/>
      <c r="BF174" s="168"/>
      <c r="BG174" s="168"/>
      <c r="BH174" s="168"/>
      <c r="BI174" s="168"/>
      <c r="BJ174" s="168"/>
      <c r="BK174" s="168"/>
      <c r="BL174" s="168"/>
      <c r="BM174" s="168"/>
      <c r="DK174" s="168"/>
      <c r="DL174" s="168"/>
      <c r="DM174" s="168"/>
      <c r="DN174" s="168"/>
      <c r="DO174" s="168"/>
      <c r="DP174" s="168"/>
      <c r="DQ174" s="168"/>
      <c r="DR174" s="168"/>
      <c r="DS174" s="168"/>
      <c r="DT174" s="168"/>
      <c r="DU174" s="168"/>
      <c r="DV174" s="168"/>
      <c r="DW174" s="168"/>
      <c r="DX174" s="168"/>
      <c r="DY174" s="168"/>
      <c r="DZ174" s="168"/>
      <c r="EA174" s="168"/>
      <c r="EB174" s="168"/>
      <c r="EC174" s="168"/>
      <c r="ED174" s="168"/>
      <c r="EE174" s="168"/>
      <c r="EF174" s="168"/>
      <c r="EG174" s="168"/>
      <c r="EH174" s="168"/>
      <c r="EI174" s="168"/>
      <c r="EJ174" s="168"/>
      <c r="EK174" s="168"/>
      <c r="EL174" s="168"/>
      <c r="EM174" s="168"/>
      <c r="EN174" s="168"/>
      <c r="EO174" s="168"/>
      <c r="EP174" s="168"/>
      <c r="EQ174" s="168"/>
      <c r="ER174" s="168"/>
      <c r="ES174" s="168"/>
      <c r="ET174" s="168"/>
      <c r="EU174" s="168"/>
      <c r="EV174" s="168"/>
      <c r="EW174" s="168"/>
      <c r="EX174" s="168"/>
      <c r="EY174" s="168"/>
      <c r="EZ174" s="168"/>
      <c r="FA174" s="168"/>
      <c r="FB174" s="168"/>
      <c r="FC174" s="168"/>
      <c r="FD174" s="168"/>
    </row>
    <row r="175" spans="1:160" s="5" customFormat="1" ht="24.9" customHeight="1" x14ac:dyDescent="0.3">
      <c r="A175" s="263"/>
      <c r="B175" s="263"/>
      <c r="C175" s="265"/>
      <c r="D175" s="481"/>
      <c r="E175" s="482"/>
      <c r="F175" s="482"/>
      <c r="G175" s="482"/>
      <c r="H175" s="482"/>
      <c r="I175" s="482"/>
      <c r="J175" s="482"/>
      <c r="K175" s="482"/>
      <c r="L175" s="482"/>
      <c r="M175" s="483"/>
      <c r="N175" s="16">
        <v>14001619</v>
      </c>
      <c r="O175" s="412" t="s">
        <v>315</v>
      </c>
      <c r="P175" s="413"/>
      <c r="Q175" s="8">
        <v>57</v>
      </c>
      <c r="R175" s="8">
        <v>6</v>
      </c>
      <c r="S175" s="8"/>
      <c r="T175" s="9">
        <v>1</v>
      </c>
      <c r="U175" s="17">
        <f t="shared" si="4"/>
        <v>342</v>
      </c>
      <c r="V175" s="33"/>
      <c r="W175" s="191">
        <v>18</v>
      </c>
      <c r="X175" s="86"/>
      <c r="Y175" s="33"/>
      <c r="Z175" s="36"/>
      <c r="AA175" s="36"/>
      <c r="AD175" s="33"/>
      <c r="AG175" s="3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4"/>
      <c r="AV175" s="33"/>
      <c r="AW175" s="33"/>
      <c r="AX175" s="33"/>
      <c r="AZ175" s="141"/>
      <c r="BE175" s="168"/>
      <c r="BF175" s="168"/>
      <c r="BG175" s="168"/>
      <c r="BH175" s="168"/>
      <c r="BI175" s="168"/>
      <c r="BJ175" s="168"/>
      <c r="BK175" s="168"/>
      <c r="BL175" s="168"/>
      <c r="BM175" s="168"/>
      <c r="DK175" s="168"/>
      <c r="DL175" s="168"/>
      <c r="DM175" s="168"/>
      <c r="DN175" s="168"/>
      <c r="DO175" s="168"/>
      <c r="DP175" s="168"/>
      <c r="DQ175" s="168"/>
      <c r="DR175" s="168"/>
      <c r="DS175" s="168"/>
      <c r="DT175" s="168"/>
      <c r="DU175" s="168"/>
      <c r="DV175" s="168"/>
      <c r="DW175" s="168"/>
      <c r="DX175" s="168"/>
      <c r="DY175" s="168"/>
      <c r="DZ175" s="168"/>
      <c r="EA175" s="168"/>
      <c r="EB175" s="168"/>
      <c r="EC175" s="168"/>
      <c r="ED175" s="168"/>
      <c r="EE175" s="168"/>
      <c r="EF175" s="168"/>
      <c r="EG175" s="168"/>
      <c r="EH175" s="168"/>
      <c r="EI175" s="168"/>
      <c r="EJ175" s="168"/>
      <c r="EK175" s="168"/>
      <c r="EL175" s="168"/>
      <c r="EM175" s="168"/>
      <c r="EN175" s="168"/>
      <c r="EO175" s="168"/>
      <c r="EP175" s="168"/>
      <c r="EQ175" s="168"/>
      <c r="ER175" s="168"/>
      <c r="ES175" s="168"/>
      <c r="ET175" s="168"/>
      <c r="EU175" s="168"/>
      <c r="EV175" s="168"/>
      <c r="EW175" s="168"/>
      <c r="EX175" s="168"/>
      <c r="EY175" s="168"/>
      <c r="EZ175" s="168"/>
      <c r="FA175" s="168"/>
      <c r="FB175" s="168"/>
      <c r="FC175" s="168"/>
      <c r="FD175" s="168"/>
    </row>
    <row r="176" spans="1:160" s="5" customFormat="1" ht="24.9" customHeight="1" x14ac:dyDescent="0.3">
      <c r="A176" s="263"/>
      <c r="B176" s="263"/>
      <c r="C176" s="265"/>
      <c r="D176" s="481"/>
      <c r="E176" s="482"/>
      <c r="F176" s="482"/>
      <c r="G176" s="482"/>
      <c r="H176" s="482"/>
      <c r="I176" s="482"/>
      <c r="J176" s="482"/>
      <c r="K176" s="482"/>
      <c r="L176" s="482"/>
      <c r="M176" s="483"/>
      <c r="N176" s="16">
        <v>14001616</v>
      </c>
      <c r="O176" s="412" t="s">
        <v>315</v>
      </c>
      <c r="P176" s="413"/>
      <c r="Q176" s="8">
        <v>52</v>
      </c>
      <c r="R176" s="8">
        <v>6</v>
      </c>
      <c r="S176" s="8"/>
      <c r="T176" s="9">
        <v>1</v>
      </c>
      <c r="U176" s="17">
        <f t="shared" si="4"/>
        <v>312</v>
      </c>
      <c r="V176" s="33"/>
      <c r="W176" s="191">
        <v>19</v>
      </c>
      <c r="X176" s="86"/>
      <c r="Y176" s="33"/>
      <c r="Z176" s="36"/>
      <c r="AA176" s="36"/>
      <c r="AD176" s="33"/>
      <c r="AG176" s="33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4"/>
      <c r="AV176" s="33"/>
      <c r="AW176" s="33"/>
      <c r="AX176" s="33"/>
      <c r="AZ176" s="141"/>
      <c r="BE176" s="168"/>
      <c r="BF176" s="168"/>
      <c r="BG176" s="168"/>
      <c r="BH176" s="168"/>
      <c r="BI176" s="168"/>
      <c r="BJ176" s="168"/>
      <c r="BK176" s="168"/>
      <c r="BL176" s="168"/>
      <c r="BM176" s="168"/>
      <c r="DK176" s="168"/>
      <c r="DL176" s="168"/>
      <c r="DM176" s="168"/>
      <c r="DN176" s="168"/>
      <c r="DO176" s="168"/>
      <c r="DP176" s="168"/>
      <c r="DQ176" s="168"/>
      <c r="DR176" s="168"/>
      <c r="DS176" s="168"/>
      <c r="DT176" s="168"/>
      <c r="DU176" s="168"/>
      <c r="DV176" s="168"/>
      <c r="DW176" s="168"/>
      <c r="DX176" s="168"/>
      <c r="DY176" s="168"/>
      <c r="DZ176" s="168"/>
      <c r="EA176" s="168"/>
      <c r="EB176" s="168"/>
      <c r="EC176" s="168"/>
      <c r="ED176" s="168"/>
      <c r="EE176" s="168"/>
      <c r="EF176" s="168"/>
      <c r="EG176" s="168"/>
      <c r="EH176" s="168"/>
      <c r="EI176" s="168"/>
      <c r="EJ176" s="168"/>
      <c r="EK176" s="168"/>
      <c r="EL176" s="168"/>
      <c r="EM176" s="168"/>
      <c r="EN176" s="168"/>
      <c r="EO176" s="168"/>
      <c r="EP176" s="168"/>
      <c r="EQ176" s="168"/>
      <c r="ER176" s="168"/>
      <c r="ES176" s="168"/>
      <c r="ET176" s="168"/>
      <c r="EU176" s="168"/>
      <c r="EV176" s="168"/>
      <c r="EW176" s="168"/>
      <c r="EX176" s="168"/>
      <c r="EY176" s="168"/>
      <c r="EZ176" s="168"/>
      <c r="FA176" s="168"/>
      <c r="FB176" s="168"/>
      <c r="FC176" s="168"/>
      <c r="FD176" s="168"/>
    </row>
    <row r="177" spans="1:160" s="5" customFormat="1" ht="24.9" customHeight="1" x14ac:dyDescent="0.3">
      <c r="A177" s="263"/>
      <c r="B177" s="263"/>
      <c r="C177" s="265"/>
      <c r="D177" s="481"/>
      <c r="E177" s="482"/>
      <c r="F177" s="482"/>
      <c r="G177" s="482"/>
      <c r="H177" s="482"/>
      <c r="I177" s="482"/>
      <c r="J177" s="482"/>
      <c r="K177" s="482"/>
      <c r="L177" s="482"/>
      <c r="M177" s="483"/>
      <c r="N177" s="16"/>
      <c r="O177" s="412"/>
      <c r="P177" s="413"/>
      <c r="Q177" s="8"/>
      <c r="R177" s="8"/>
      <c r="S177" s="8"/>
      <c r="T177" s="9"/>
      <c r="U177" s="17"/>
      <c r="V177" s="33"/>
      <c r="W177" s="191"/>
      <c r="X177" s="86"/>
      <c r="Y177" s="33"/>
      <c r="Z177" s="36"/>
      <c r="AA177" s="36"/>
      <c r="AD177" s="33"/>
      <c r="AG177" s="3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4"/>
      <c r="AV177" s="33"/>
      <c r="AW177" s="33"/>
      <c r="AX177" s="33"/>
      <c r="AZ177" s="141"/>
      <c r="BE177" s="168"/>
      <c r="BF177" s="168"/>
      <c r="BG177" s="168"/>
      <c r="BH177" s="168"/>
      <c r="BI177" s="168"/>
      <c r="BJ177" s="168"/>
      <c r="BK177" s="168"/>
      <c r="BL177" s="168"/>
      <c r="BM177" s="168"/>
      <c r="DK177" s="168"/>
      <c r="DL177" s="168"/>
      <c r="DM177" s="168"/>
      <c r="DN177" s="168"/>
      <c r="DO177" s="168"/>
      <c r="DP177" s="168"/>
      <c r="DQ177" s="168"/>
      <c r="DR177" s="168"/>
      <c r="DS177" s="168"/>
      <c r="DT177" s="168"/>
      <c r="DU177" s="168"/>
      <c r="DV177" s="168"/>
      <c r="DW177" s="168"/>
      <c r="DX177" s="168"/>
      <c r="DY177" s="168"/>
      <c r="DZ177" s="168"/>
      <c r="EA177" s="168"/>
      <c r="EB177" s="168"/>
      <c r="EC177" s="168"/>
      <c r="ED177" s="168"/>
      <c r="EE177" s="168"/>
      <c r="EF177" s="168"/>
      <c r="EG177" s="168"/>
      <c r="EH177" s="168"/>
      <c r="EI177" s="168"/>
      <c r="EJ177" s="168"/>
      <c r="EK177" s="168"/>
      <c r="EL177" s="168"/>
      <c r="EM177" s="168"/>
      <c r="EN177" s="168"/>
      <c r="EO177" s="168"/>
      <c r="EP177" s="168"/>
      <c r="EQ177" s="168"/>
      <c r="ER177" s="168"/>
      <c r="ES177" s="168"/>
      <c r="ET177" s="168"/>
      <c r="EU177" s="168"/>
      <c r="EV177" s="168"/>
      <c r="EW177" s="168"/>
      <c r="EX177" s="168"/>
      <c r="EY177" s="168"/>
      <c r="EZ177" s="168"/>
      <c r="FA177" s="168"/>
      <c r="FB177" s="168"/>
      <c r="FC177" s="168"/>
      <c r="FD177" s="168"/>
    </row>
    <row r="178" spans="1:160" s="5" customFormat="1" ht="24.9" customHeight="1" x14ac:dyDescent="0.3">
      <c r="A178" s="263"/>
      <c r="B178" s="263"/>
      <c r="C178" s="265"/>
      <c r="D178" s="481"/>
      <c r="E178" s="482"/>
      <c r="F178" s="482"/>
      <c r="G178" s="482"/>
      <c r="H178" s="482"/>
      <c r="I178" s="482"/>
      <c r="J178" s="482"/>
      <c r="K178" s="482"/>
      <c r="L178" s="482"/>
      <c r="M178" s="483"/>
      <c r="N178" s="16"/>
      <c r="O178" s="412"/>
      <c r="P178" s="413"/>
      <c r="Q178" s="8"/>
      <c r="R178" s="8"/>
      <c r="S178" s="8"/>
      <c r="T178" s="9"/>
      <c r="U178" s="17"/>
      <c r="V178" s="33"/>
      <c r="W178" s="191"/>
      <c r="X178" s="86"/>
      <c r="Y178" s="33"/>
      <c r="Z178" s="36"/>
      <c r="AA178" s="36"/>
      <c r="AD178" s="33"/>
      <c r="AG178" s="3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4"/>
      <c r="AV178" s="33"/>
      <c r="AW178" s="33"/>
      <c r="AX178" s="33"/>
      <c r="AZ178" s="141"/>
      <c r="BE178" s="168"/>
      <c r="BF178" s="168"/>
      <c r="BG178" s="168"/>
      <c r="BH178" s="168"/>
      <c r="BI178" s="168"/>
      <c r="BJ178" s="168"/>
      <c r="BK178" s="168"/>
      <c r="BL178" s="168"/>
      <c r="BM178" s="168"/>
      <c r="DK178" s="168"/>
      <c r="DL178" s="168"/>
      <c r="DM178" s="168"/>
      <c r="DN178" s="168"/>
      <c r="DO178" s="168"/>
      <c r="DP178" s="168"/>
      <c r="DQ178" s="168"/>
      <c r="DR178" s="168"/>
      <c r="DS178" s="168"/>
      <c r="DT178" s="168"/>
      <c r="DU178" s="168"/>
      <c r="DV178" s="168"/>
      <c r="DW178" s="168"/>
      <c r="DX178" s="168"/>
      <c r="DY178" s="168"/>
      <c r="DZ178" s="168"/>
      <c r="EA178" s="168"/>
      <c r="EB178" s="168"/>
      <c r="EC178" s="168"/>
      <c r="ED178" s="168"/>
      <c r="EE178" s="168"/>
      <c r="EF178" s="168"/>
      <c r="EG178" s="168"/>
      <c r="EH178" s="168"/>
      <c r="EI178" s="168"/>
      <c r="EJ178" s="168"/>
      <c r="EK178" s="168"/>
      <c r="EL178" s="168"/>
      <c r="EM178" s="168"/>
      <c r="EN178" s="168"/>
      <c r="EO178" s="168"/>
      <c r="EP178" s="168"/>
      <c r="EQ178" s="168"/>
      <c r="ER178" s="168"/>
      <c r="ES178" s="168"/>
      <c r="ET178" s="168"/>
      <c r="EU178" s="168"/>
      <c r="EV178" s="168"/>
      <c r="EW178" s="168"/>
      <c r="EX178" s="168"/>
      <c r="EY178" s="168"/>
      <c r="EZ178" s="168"/>
      <c r="FA178" s="168"/>
      <c r="FB178" s="168"/>
      <c r="FC178" s="168"/>
      <c r="FD178" s="168"/>
    </row>
    <row r="179" spans="1:160" s="5" customFormat="1" ht="24.9" customHeight="1" x14ac:dyDescent="0.3">
      <c r="A179" s="263"/>
      <c r="B179" s="263"/>
      <c r="C179" s="265"/>
      <c r="D179" s="481"/>
      <c r="E179" s="482"/>
      <c r="F179" s="482"/>
      <c r="G179" s="482"/>
      <c r="H179" s="482"/>
      <c r="I179" s="482"/>
      <c r="J179" s="482"/>
      <c r="K179" s="482"/>
      <c r="L179" s="482"/>
      <c r="M179" s="483"/>
      <c r="N179" s="16"/>
      <c r="O179" s="412"/>
      <c r="P179" s="413"/>
      <c r="Q179" s="8"/>
      <c r="R179" s="8"/>
      <c r="S179" s="8"/>
      <c r="T179" s="9"/>
      <c r="U179" s="17"/>
      <c r="V179" s="33"/>
      <c r="W179" s="191"/>
      <c r="X179" s="86"/>
      <c r="Y179" s="33"/>
      <c r="Z179" s="36"/>
      <c r="AA179" s="36"/>
      <c r="AD179" s="33"/>
      <c r="AG179" s="33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4"/>
      <c r="AV179" s="33"/>
      <c r="AW179" s="33"/>
      <c r="AX179" s="33"/>
      <c r="AZ179" s="141"/>
      <c r="BE179" s="168"/>
      <c r="BF179" s="168"/>
      <c r="BG179" s="168"/>
      <c r="BH179" s="168"/>
      <c r="BI179" s="168"/>
      <c r="BJ179" s="168"/>
      <c r="BK179" s="168"/>
      <c r="BL179" s="168"/>
      <c r="BM179" s="168"/>
      <c r="DK179" s="168"/>
      <c r="DL179" s="168"/>
      <c r="DM179" s="168"/>
      <c r="DN179" s="168"/>
      <c r="DO179" s="168"/>
      <c r="DP179" s="168"/>
      <c r="DQ179" s="168"/>
      <c r="DR179" s="168"/>
      <c r="DS179" s="168"/>
      <c r="DT179" s="168"/>
      <c r="DU179" s="168"/>
      <c r="DV179" s="168"/>
      <c r="DW179" s="168"/>
      <c r="DX179" s="168"/>
      <c r="DY179" s="168"/>
      <c r="DZ179" s="168"/>
      <c r="EA179" s="168"/>
      <c r="EB179" s="168"/>
      <c r="EC179" s="168"/>
      <c r="ED179" s="168"/>
      <c r="EE179" s="168"/>
      <c r="EF179" s="168"/>
      <c r="EG179" s="168"/>
      <c r="EH179" s="168"/>
      <c r="EI179" s="168"/>
      <c r="EJ179" s="168"/>
      <c r="EK179" s="168"/>
      <c r="EL179" s="168"/>
      <c r="EM179" s="168"/>
      <c r="EN179" s="168"/>
      <c r="EO179" s="168"/>
      <c r="EP179" s="168"/>
      <c r="EQ179" s="168"/>
      <c r="ER179" s="168"/>
      <c r="ES179" s="168"/>
      <c r="ET179" s="168"/>
      <c r="EU179" s="168"/>
      <c r="EV179" s="168"/>
      <c r="EW179" s="168"/>
      <c r="EX179" s="168"/>
      <c r="EY179" s="168"/>
      <c r="EZ179" s="168"/>
      <c r="FA179" s="168"/>
      <c r="FB179" s="168"/>
      <c r="FC179" s="168"/>
      <c r="FD179" s="168"/>
    </row>
    <row r="180" spans="1:160" s="5" customFormat="1" ht="24.9" customHeight="1" x14ac:dyDescent="0.3">
      <c r="A180" s="263"/>
      <c r="B180" s="263"/>
      <c r="C180" s="265"/>
      <c r="D180" s="481"/>
      <c r="E180" s="482"/>
      <c r="F180" s="482"/>
      <c r="G180" s="482"/>
      <c r="H180" s="482"/>
      <c r="I180" s="482"/>
      <c r="J180" s="482"/>
      <c r="K180" s="482"/>
      <c r="L180" s="482"/>
      <c r="M180" s="483"/>
      <c r="N180" s="16"/>
      <c r="O180" s="412"/>
      <c r="P180" s="413"/>
      <c r="Q180" s="8"/>
      <c r="R180" s="8"/>
      <c r="S180" s="8"/>
      <c r="T180" s="9"/>
      <c r="U180" s="17"/>
      <c r="V180" s="33"/>
      <c r="W180" s="191"/>
      <c r="X180" s="86"/>
      <c r="Y180" s="33"/>
      <c r="Z180" s="36"/>
      <c r="AA180" s="36"/>
      <c r="AD180" s="33"/>
      <c r="AG180" s="33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4"/>
      <c r="AV180" s="33"/>
      <c r="AW180" s="33"/>
      <c r="AX180" s="33"/>
      <c r="AZ180" s="141"/>
      <c r="BE180" s="168"/>
      <c r="BF180" s="168"/>
      <c r="BG180" s="168"/>
      <c r="BH180" s="168"/>
      <c r="BI180" s="168"/>
      <c r="BJ180" s="168"/>
      <c r="BK180" s="168"/>
      <c r="BL180" s="168"/>
      <c r="BM180" s="168"/>
      <c r="DK180" s="168"/>
      <c r="DL180" s="168"/>
      <c r="DM180" s="168"/>
      <c r="DN180" s="168"/>
      <c r="DO180" s="168"/>
      <c r="DP180" s="168"/>
      <c r="DQ180" s="168"/>
      <c r="DR180" s="168"/>
      <c r="DS180" s="168"/>
      <c r="DT180" s="168"/>
      <c r="DU180" s="168"/>
      <c r="DV180" s="168"/>
      <c r="DW180" s="168"/>
      <c r="DX180" s="168"/>
      <c r="DY180" s="168"/>
      <c r="DZ180" s="168"/>
      <c r="EA180" s="168"/>
      <c r="EB180" s="168"/>
      <c r="EC180" s="168"/>
      <c r="ED180" s="168"/>
      <c r="EE180" s="168"/>
      <c r="EF180" s="168"/>
      <c r="EG180" s="168"/>
      <c r="EH180" s="168"/>
      <c r="EI180" s="168"/>
      <c r="EJ180" s="168"/>
      <c r="EK180" s="168"/>
      <c r="EL180" s="168"/>
      <c r="EM180" s="168"/>
      <c r="EN180" s="168"/>
      <c r="EO180" s="168"/>
      <c r="EP180" s="168"/>
      <c r="EQ180" s="168"/>
      <c r="ER180" s="168"/>
      <c r="ES180" s="168"/>
      <c r="ET180" s="168"/>
      <c r="EU180" s="168"/>
      <c r="EV180" s="168"/>
      <c r="EW180" s="168"/>
      <c r="EX180" s="168"/>
      <c r="EY180" s="168"/>
      <c r="EZ180" s="168"/>
      <c r="FA180" s="168"/>
      <c r="FB180" s="168"/>
      <c r="FC180" s="168"/>
      <c r="FD180" s="168"/>
    </row>
    <row r="181" spans="1:160" s="5" customFormat="1" ht="24.9" customHeight="1" x14ac:dyDescent="0.3">
      <c r="A181" s="263"/>
      <c r="B181" s="263"/>
      <c r="C181" s="265"/>
      <c r="D181" s="481"/>
      <c r="E181" s="482"/>
      <c r="F181" s="482"/>
      <c r="G181" s="482"/>
      <c r="H181" s="482"/>
      <c r="I181" s="482"/>
      <c r="J181" s="482"/>
      <c r="K181" s="482"/>
      <c r="L181" s="482"/>
      <c r="M181" s="483"/>
      <c r="N181" s="16"/>
      <c r="O181" s="412"/>
      <c r="P181" s="413"/>
      <c r="Q181" s="8"/>
      <c r="R181" s="8"/>
      <c r="S181" s="8"/>
      <c r="T181" s="9"/>
      <c r="U181" s="17"/>
      <c r="V181" s="33"/>
      <c r="W181" s="191"/>
      <c r="X181" s="86"/>
      <c r="Y181" s="33"/>
      <c r="Z181" s="36"/>
      <c r="AA181" s="36"/>
      <c r="AD181" s="33"/>
      <c r="AG181" s="3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4"/>
      <c r="AV181" s="33"/>
      <c r="AW181" s="33"/>
      <c r="AX181" s="33"/>
      <c r="AZ181" s="141"/>
      <c r="BE181" s="168"/>
      <c r="BF181" s="168"/>
      <c r="BG181" s="168"/>
      <c r="BH181" s="168"/>
      <c r="BI181" s="168"/>
      <c r="BJ181" s="168"/>
      <c r="BK181" s="168"/>
      <c r="BL181" s="168"/>
      <c r="BM181" s="168"/>
      <c r="DK181" s="168"/>
      <c r="DL181" s="168"/>
      <c r="DM181" s="168"/>
      <c r="DN181" s="168"/>
      <c r="DO181" s="168"/>
      <c r="DP181" s="168"/>
      <c r="DQ181" s="168"/>
      <c r="DR181" s="168"/>
      <c r="DS181" s="168"/>
      <c r="DT181" s="168"/>
      <c r="DU181" s="168"/>
      <c r="DV181" s="168"/>
      <c r="DW181" s="168"/>
      <c r="DX181" s="168"/>
      <c r="DY181" s="168"/>
      <c r="DZ181" s="168"/>
      <c r="EA181" s="168"/>
      <c r="EB181" s="168"/>
      <c r="EC181" s="168"/>
      <c r="ED181" s="168"/>
      <c r="EE181" s="168"/>
      <c r="EF181" s="168"/>
      <c r="EG181" s="168"/>
      <c r="EH181" s="168"/>
      <c r="EI181" s="168"/>
      <c r="EJ181" s="168"/>
      <c r="EK181" s="168"/>
      <c r="EL181" s="168"/>
      <c r="EM181" s="168"/>
      <c r="EN181" s="168"/>
      <c r="EO181" s="168"/>
      <c r="EP181" s="168"/>
      <c r="EQ181" s="168"/>
      <c r="ER181" s="168"/>
      <c r="ES181" s="168"/>
      <c r="ET181" s="168"/>
      <c r="EU181" s="168"/>
      <c r="EV181" s="168"/>
      <c r="EW181" s="168"/>
      <c r="EX181" s="168"/>
      <c r="EY181" s="168"/>
      <c r="EZ181" s="168"/>
      <c r="FA181" s="168"/>
      <c r="FB181" s="168"/>
      <c r="FC181" s="168"/>
      <c r="FD181" s="168"/>
    </row>
    <row r="182" spans="1:160" s="5" customFormat="1" ht="24.9" customHeight="1" x14ac:dyDescent="0.3">
      <c r="A182" s="263"/>
      <c r="B182" s="263"/>
      <c r="C182" s="265"/>
      <c r="D182" s="481"/>
      <c r="E182" s="482"/>
      <c r="F182" s="482"/>
      <c r="G182" s="482"/>
      <c r="H182" s="482"/>
      <c r="I182" s="482"/>
      <c r="J182" s="482"/>
      <c r="K182" s="482"/>
      <c r="L182" s="482"/>
      <c r="M182" s="483"/>
      <c r="N182" s="16"/>
      <c r="O182" s="412"/>
      <c r="P182" s="413"/>
      <c r="Q182" s="8"/>
      <c r="R182" s="8"/>
      <c r="S182" s="8"/>
      <c r="T182" s="9"/>
      <c r="U182" s="17"/>
      <c r="V182" s="33"/>
      <c r="W182" s="191"/>
      <c r="X182" s="86"/>
      <c r="Y182" s="33"/>
      <c r="Z182" s="36"/>
      <c r="AA182" s="36"/>
      <c r="AD182" s="33"/>
      <c r="AG182" s="33"/>
      <c r="AH182" s="43"/>
      <c r="AI182" s="43"/>
      <c r="AJ182" s="43"/>
      <c r="AK182" s="43"/>
      <c r="AL182" s="43"/>
      <c r="AM182" s="43"/>
      <c r="AN182" s="43"/>
      <c r="AO182" s="43"/>
      <c r="AP182" s="43"/>
      <c r="AQ182" s="43"/>
      <c r="AR182" s="43"/>
      <c r="AS182" s="43"/>
      <c r="AT182" s="43"/>
      <c r="AU182" s="44"/>
      <c r="AV182" s="33"/>
      <c r="AW182" s="33"/>
      <c r="AX182" s="33"/>
      <c r="AZ182" s="141"/>
      <c r="BE182" s="168"/>
      <c r="BF182" s="168"/>
      <c r="BG182" s="168"/>
      <c r="BH182" s="168"/>
      <c r="BI182" s="168"/>
      <c r="BJ182" s="168"/>
      <c r="BK182" s="168"/>
      <c r="BL182" s="168"/>
      <c r="BM182" s="168"/>
      <c r="DK182" s="168"/>
      <c r="DL182" s="168"/>
      <c r="DM182" s="168"/>
      <c r="DN182" s="168"/>
      <c r="DO182" s="168"/>
      <c r="DP182" s="168"/>
      <c r="DQ182" s="168"/>
      <c r="DR182" s="168"/>
      <c r="DS182" s="168"/>
      <c r="DT182" s="168"/>
      <c r="DU182" s="168"/>
      <c r="DV182" s="168"/>
      <c r="DW182" s="168"/>
      <c r="DX182" s="168"/>
      <c r="DY182" s="168"/>
      <c r="DZ182" s="168"/>
      <c r="EA182" s="168"/>
      <c r="EB182" s="168"/>
      <c r="EC182" s="168"/>
      <c r="ED182" s="168"/>
      <c r="EE182" s="168"/>
      <c r="EF182" s="168"/>
      <c r="EG182" s="168"/>
      <c r="EH182" s="168"/>
      <c r="EI182" s="168"/>
      <c r="EJ182" s="168"/>
      <c r="EK182" s="168"/>
      <c r="EL182" s="168"/>
      <c r="EM182" s="168"/>
      <c r="EN182" s="168"/>
      <c r="EO182" s="168"/>
      <c r="EP182" s="168"/>
      <c r="EQ182" s="168"/>
      <c r="ER182" s="168"/>
      <c r="ES182" s="168"/>
      <c r="ET182" s="168"/>
      <c r="EU182" s="168"/>
      <c r="EV182" s="168"/>
      <c r="EW182" s="168"/>
      <c r="EX182" s="168"/>
      <c r="EY182" s="168"/>
      <c r="EZ182" s="168"/>
      <c r="FA182" s="168"/>
      <c r="FB182" s="168"/>
      <c r="FC182" s="168"/>
      <c r="FD182" s="168"/>
    </row>
    <row r="183" spans="1:160" s="5" customFormat="1" ht="24.9" customHeight="1" x14ac:dyDescent="0.3">
      <c r="A183" s="263"/>
      <c r="B183" s="263"/>
      <c r="C183" s="265"/>
      <c r="D183" s="481"/>
      <c r="E183" s="482"/>
      <c r="F183" s="482"/>
      <c r="G183" s="482"/>
      <c r="H183" s="482"/>
      <c r="I183" s="482"/>
      <c r="J183" s="482"/>
      <c r="K183" s="482"/>
      <c r="L183" s="482"/>
      <c r="M183" s="483"/>
      <c r="N183" s="16"/>
      <c r="O183" s="412"/>
      <c r="P183" s="413"/>
      <c r="Q183" s="8"/>
      <c r="R183" s="8"/>
      <c r="S183" s="8"/>
      <c r="T183" s="9"/>
      <c r="U183" s="17"/>
      <c r="V183" s="33"/>
      <c r="W183" s="57"/>
      <c r="X183" s="86"/>
      <c r="Y183" s="33"/>
      <c r="Z183" s="36"/>
      <c r="AA183" s="36"/>
      <c r="AD183" s="33"/>
      <c r="AG183" s="3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4"/>
      <c r="AV183" s="33"/>
      <c r="AW183" s="33"/>
      <c r="AX183" s="33"/>
      <c r="AZ183" s="141"/>
      <c r="BE183" s="168"/>
      <c r="BF183" s="168"/>
      <c r="BG183" s="168"/>
      <c r="BH183" s="168"/>
      <c r="BI183" s="168"/>
      <c r="BJ183" s="168"/>
      <c r="BK183" s="168"/>
      <c r="BL183" s="168"/>
      <c r="BM183" s="168"/>
      <c r="DK183" s="168"/>
      <c r="DL183" s="168"/>
      <c r="DM183" s="168"/>
      <c r="DN183" s="168"/>
      <c r="DO183" s="168"/>
      <c r="DP183" s="168"/>
      <c r="DQ183" s="168"/>
      <c r="DR183" s="168"/>
      <c r="DS183" s="168"/>
      <c r="DT183" s="168"/>
      <c r="DU183" s="168"/>
      <c r="DV183" s="168"/>
      <c r="DW183" s="168"/>
      <c r="DX183" s="168"/>
      <c r="DY183" s="168"/>
      <c r="DZ183" s="168"/>
      <c r="EA183" s="168"/>
      <c r="EB183" s="168"/>
      <c r="EC183" s="168"/>
      <c r="ED183" s="168"/>
      <c r="EE183" s="168"/>
      <c r="EF183" s="168"/>
      <c r="EG183" s="168"/>
      <c r="EH183" s="168"/>
      <c r="EI183" s="168"/>
      <c r="EJ183" s="168"/>
      <c r="EK183" s="168"/>
      <c r="EL183" s="168"/>
      <c r="EM183" s="168"/>
      <c r="EN183" s="168"/>
      <c r="EO183" s="168"/>
      <c r="EP183" s="168"/>
      <c r="EQ183" s="168"/>
      <c r="ER183" s="168"/>
      <c r="ES183" s="168"/>
      <c r="ET183" s="168"/>
      <c r="EU183" s="168"/>
      <c r="EV183" s="168"/>
      <c r="EW183" s="168"/>
      <c r="EX183" s="168"/>
      <c r="EY183" s="168"/>
      <c r="EZ183" s="168"/>
      <c r="FA183" s="168"/>
      <c r="FB183" s="168"/>
      <c r="FC183" s="168"/>
      <c r="FD183" s="168"/>
    </row>
    <row r="184" spans="1:160" s="5" customFormat="1" ht="24.9" customHeight="1" thickBot="1" x14ac:dyDescent="0.35">
      <c r="A184" s="263"/>
      <c r="B184" s="263"/>
      <c r="C184" s="265"/>
      <c r="D184" s="481"/>
      <c r="E184" s="482"/>
      <c r="F184" s="482"/>
      <c r="G184" s="482"/>
      <c r="H184" s="482"/>
      <c r="I184" s="482"/>
      <c r="J184" s="482"/>
      <c r="K184" s="482"/>
      <c r="L184" s="482"/>
      <c r="M184" s="483"/>
      <c r="N184" s="414" t="s">
        <v>16</v>
      </c>
      <c r="O184" s="415"/>
      <c r="P184" s="415"/>
      <c r="Q184" s="415"/>
      <c r="R184" s="415"/>
      <c r="S184" s="415"/>
      <c r="T184" s="415"/>
      <c r="U184" s="18">
        <f>SUM(U164:U183)</f>
        <v>5335.4</v>
      </c>
      <c r="V184" s="33"/>
      <c r="W184" s="57"/>
      <c r="X184" s="86"/>
      <c r="Y184" s="33"/>
      <c r="Z184" s="36"/>
      <c r="AA184" s="36"/>
      <c r="AD184" s="33"/>
      <c r="AG184" s="33"/>
      <c r="AH184" s="43"/>
      <c r="AI184" s="43"/>
      <c r="AJ184" s="43"/>
      <c r="AK184" s="43"/>
      <c r="AL184" s="43"/>
      <c r="AM184" s="43"/>
      <c r="AN184" s="43"/>
      <c r="AO184" s="43"/>
      <c r="AP184" s="43"/>
      <c r="AQ184" s="43"/>
      <c r="AR184" s="43"/>
      <c r="AS184" s="43"/>
      <c r="AT184" s="43"/>
      <c r="AU184" s="44"/>
      <c r="AV184" s="33"/>
      <c r="AW184" s="33"/>
      <c r="AX184" s="33"/>
      <c r="AZ184" s="141"/>
      <c r="BE184" s="168"/>
      <c r="BF184" s="168"/>
      <c r="BG184" s="168"/>
      <c r="BH184" s="168"/>
      <c r="BI184" s="168"/>
      <c r="BJ184" s="168"/>
      <c r="BK184" s="168"/>
      <c r="BL184" s="168"/>
      <c r="BM184" s="168"/>
      <c r="DK184" s="168"/>
      <c r="DL184" s="168"/>
      <c r="DM184" s="168"/>
      <c r="DN184" s="168"/>
      <c r="DO184" s="168"/>
      <c r="DP184" s="168"/>
      <c r="DQ184" s="168"/>
      <c r="DR184" s="168"/>
      <c r="DS184" s="168"/>
      <c r="DT184" s="168"/>
      <c r="DU184" s="168"/>
      <c r="DV184" s="168"/>
      <c r="DW184" s="168"/>
      <c r="DX184" s="168"/>
      <c r="DY184" s="168"/>
      <c r="DZ184" s="168"/>
      <c r="EA184" s="168"/>
      <c r="EB184" s="168"/>
      <c r="EC184" s="168"/>
      <c r="ED184" s="168"/>
      <c r="EE184" s="168"/>
      <c r="EF184" s="168"/>
      <c r="EG184" s="168"/>
      <c r="EH184" s="168"/>
      <c r="EI184" s="168"/>
      <c r="EJ184" s="168"/>
      <c r="EK184" s="168"/>
      <c r="EL184" s="168"/>
      <c r="EM184" s="168"/>
      <c r="EN184" s="168"/>
      <c r="EO184" s="168"/>
      <c r="EP184" s="168"/>
      <c r="EQ184" s="168"/>
      <c r="ER184" s="168"/>
      <c r="ES184" s="168"/>
      <c r="ET184" s="168"/>
      <c r="EU184" s="168"/>
      <c r="EV184" s="168"/>
      <c r="EW184" s="168"/>
      <c r="EX184" s="168"/>
      <c r="EY184" s="168"/>
      <c r="EZ184" s="168"/>
      <c r="FA184" s="168"/>
      <c r="FB184" s="168"/>
      <c r="FC184" s="168"/>
      <c r="FD184" s="168"/>
    </row>
    <row r="185" spans="1:160" s="5" customFormat="1" ht="14.4" customHeight="1" x14ac:dyDescent="0.3">
      <c r="A185" s="263"/>
      <c r="B185" s="263"/>
      <c r="C185" s="265"/>
      <c r="D185" s="481"/>
      <c r="E185" s="482"/>
      <c r="F185" s="482"/>
      <c r="G185" s="482"/>
      <c r="H185" s="482"/>
      <c r="I185" s="482"/>
      <c r="J185" s="482"/>
      <c r="K185" s="482"/>
      <c r="L185" s="482"/>
      <c r="M185" s="483"/>
      <c r="N185" s="416" t="s">
        <v>17</v>
      </c>
      <c r="O185" s="417"/>
      <c r="P185" s="417"/>
      <c r="Q185" s="417"/>
      <c r="R185" s="417"/>
      <c r="S185" s="417"/>
      <c r="T185" s="417"/>
      <c r="U185" s="418"/>
      <c r="V185" s="87"/>
      <c r="W185" s="57"/>
      <c r="X185" s="86"/>
      <c r="Y185" s="33"/>
      <c r="Z185" s="36"/>
      <c r="AA185" s="36"/>
      <c r="AD185" s="33"/>
      <c r="AG185" s="33"/>
      <c r="AH185" s="43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4"/>
      <c r="AV185" s="33"/>
      <c r="AW185" s="33"/>
      <c r="AX185" s="33"/>
      <c r="AZ185" s="141"/>
      <c r="BE185" s="168"/>
      <c r="BF185" s="168"/>
      <c r="BG185" s="168"/>
      <c r="BH185" s="168"/>
      <c r="BI185" s="168"/>
      <c r="BJ185" s="168"/>
      <c r="BK185" s="168"/>
      <c r="BL185" s="168"/>
      <c r="BM185" s="168"/>
      <c r="DK185" s="168"/>
      <c r="DL185" s="168"/>
      <c r="DM185" s="168"/>
      <c r="DN185" s="168"/>
      <c r="DO185" s="168"/>
      <c r="DP185" s="168"/>
      <c r="DQ185" s="168"/>
      <c r="DR185" s="168"/>
      <c r="DS185" s="168"/>
      <c r="DT185" s="168"/>
      <c r="DU185" s="168"/>
      <c r="DV185" s="168"/>
      <c r="DW185" s="168"/>
      <c r="DX185" s="168"/>
      <c r="DY185" s="168"/>
      <c r="DZ185" s="168"/>
      <c r="EA185" s="168"/>
      <c r="EB185" s="168"/>
      <c r="EC185" s="168"/>
      <c r="ED185" s="168"/>
      <c r="EE185" s="168"/>
      <c r="EF185" s="168"/>
      <c r="EG185" s="168"/>
      <c r="EH185" s="168"/>
      <c r="EI185" s="168"/>
      <c r="EJ185" s="168"/>
      <c r="EK185" s="168"/>
      <c r="EL185" s="168"/>
      <c r="EM185" s="168"/>
      <c r="EN185" s="168"/>
      <c r="EO185" s="168"/>
      <c r="EP185" s="168"/>
      <c r="EQ185" s="168"/>
      <c r="ER185" s="168"/>
      <c r="ES185" s="168"/>
      <c r="ET185" s="168"/>
      <c r="EU185" s="168"/>
      <c r="EV185" s="168"/>
      <c r="EW185" s="168"/>
      <c r="EX185" s="168"/>
      <c r="EY185" s="168"/>
      <c r="EZ185" s="168"/>
      <c r="FA185" s="168"/>
      <c r="FB185" s="168"/>
      <c r="FC185" s="168"/>
      <c r="FD185" s="168"/>
    </row>
    <row r="186" spans="1:160" s="5" customFormat="1" x14ac:dyDescent="0.3">
      <c r="A186" s="263"/>
      <c r="B186" s="263"/>
      <c r="C186" s="265"/>
      <c r="D186" s="481"/>
      <c r="E186" s="482"/>
      <c r="F186" s="482"/>
      <c r="G186" s="482"/>
      <c r="H186" s="482"/>
      <c r="I186" s="482"/>
      <c r="J186" s="482"/>
      <c r="K186" s="482"/>
      <c r="L186" s="482"/>
      <c r="M186" s="483"/>
      <c r="N186" s="419"/>
      <c r="O186" s="420"/>
      <c r="P186" s="420"/>
      <c r="Q186" s="420"/>
      <c r="R186" s="420"/>
      <c r="S186" s="420"/>
      <c r="T186" s="420"/>
      <c r="U186" s="421"/>
      <c r="V186" s="33"/>
      <c r="W186" s="57"/>
      <c r="X186" s="86"/>
      <c r="Y186" s="33"/>
      <c r="Z186" s="36"/>
      <c r="AA186" s="36"/>
      <c r="AD186" s="33"/>
      <c r="AG186" s="33"/>
      <c r="AH186" s="43"/>
      <c r="AI186" s="43"/>
      <c r="AJ186" s="43"/>
      <c r="AK186" s="43"/>
      <c r="AL186" s="43"/>
      <c r="AM186" s="43"/>
      <c r="AN186" s="43"/>
      <c r="AO186" s="43"/>
      <c r="AP186" s="43"/>
      <c r="AQ186" s="43"/>
      <c r="AR186" s="43"/>
      <c r="AS186" s="43"/>
      <c r="AT186" s="43"/>
      <c r="AU186" s="44"/>
      <c r="AV186" s="33"/>
      <c r="AW186" s="33"/>
      <c r="AX186" s="33"/>
      <c r="AZ186" s="141"/>
      <c r="BE186" s="168"/>
      <c r="BF186" s="168"/>
      <c r="BG186" s="168"/>
      <c r="BH186" s="168"/>
      <c r="BI186" s="168"/>
      <c r="BJ186" s="168"/>
      <c r="BK186" s="168"/>
      <c r="BL186" s="168"/>
      <c r="BM186" s="168"/>
      <c r="DK186" s="168"/>
      <c r="DL186" s="168"/>
      <c r="DM186" s="168"/>
      <c r="DN186" s="168"/>
      <c r="DO186" s="168"/>
      <c r="DP186" s="168"/>
      <c r="DQ186" s="168"/>
      <c r="DR186" s="168"/>
      <c r="DS186" s="168"/>
      <c r="DT186" s="168"/>
      <c r="DU186" s="168"/>
      <c r="DV186" s="168"/>
      <c r="DW186" s="168"/>
      <c r="DX186" s="168"/>
      <c r="DY186" s="168"/>
      <c r="DZ186" s="168"/>
      <c r="EA186" s="168"/>
      <c r="EB186" s="168"/>
      <c r="EC186" s="168"/>
      <c r="ED186" s="168"/>
      <c r="EE186" s="168"/>
      <c r="EF186" s="168"/>
      <c r="EG186" s="168"/>
      <c r="EH186" s="168"/>
      <c r="EI186" s="168"/>
      <c r="EJ186" s="168"/>
      <c r="EK186" s="168"/>
      <c r="EL186" s="168"/>
      <c r="EM186" s="168"/>
      <c r="EN186" s="168"/>
      <c r="EO186" s="168"/>
      <c r="EP186" s="168"/>
      <c r="EQ186" s="168"/>
      <c r="ER186" s="168"/>
      <c r="ES186" s="168"/>
      <c r="ET186" s="168"/>
      <c r="EU186" s="168"/>
      <c r="EV186" s="168"/>
      <c r="EW186" s="168"/>
      <c r="EX186" s="168"/>
      <c r="EY186" s="168"/>
      <c r="EZ186" s="168"/>
      <c r="FA186" s="168"/>
      <c r="FB186" s="168"/>
      <c r="FC186" s="168"/>
      <c r="FD186" s="168"/>
    </row>
    <row r="187" spans="1:160" s="5" customFormat="1" x14ac:dyDescent="0.3">
      <c r="A187" s="263"/>
      <c r="B187" s="263"/>
      <c r="C187" s="265"/>
      <c r="D187" s="481"/>
      <c r="E187" s="482"/>
      <c r="F187" s="482"/>
      <c r="G187" s="482"/>
      <c r="H187" s="482"/>
      <c r="I187" s="482"/>
      <c r="J187" s="482"/>
      <c r="K187" s="482"/>
      <c r="L187" s="482"/>
      <c r="M187" s="483"/>
      <c r="N187" s="419"/>
      <c r="O187" s="420"/>
      <c r="P187" s="420"/>
      <c r="Q187" s="420"/>
      <c r="R187" s="420"/>
      <c r="S187" s="420"/>
      <c r="T187" s="420"/>
      <c r="U187" s="421"/>
      <c r="V187" s="33"/>
      <c r="W187" s="57"/>
      <c r="X187" s="86"/>
      <c r="Y187" s="33"/>
      <c r="Z187" s="36"/>
      <c r="AA187" s="36"/>
      <c r="AD187" s="33"/>
      <c r="AG187" s="33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4"/>
      <c r="AV187" s="33"/>
      <c r="AW187" s="33"/>
      <c r="AX187" s="33"/>
      <c r="AZ187" s="141"/>
      <c r="BE187" s="168"/>
      <c r="BF187" s="168"/>
      <c r="BG187" s="168"/>
      <c r="BH187" s="168"/>
      <c r="BI187" s="168"/>
      <c r="BJ187" s="168"/>
      <c r="BK187" s="168"/>
      <c r="BL187" s="168"/>
      <c r="BM187" s="168"/>
      <c r="DK187" s="168"/>
      <c r="DL187" s="168"/>
      <c r="DM187" s="168"/>
      <c r="DN187" s="168"/>
      <c r="DO187" s="168"/>
      <c r="DP187" s="168"/>
      <c r="DQ187" s="168"/>
      <c r="DR187" s="168"/>
      <c r="DS187" s="168"/>
      <c r="DT187" s="168"/>
      <c r="DU187" s="168"/>
      <c r="DV187" s="168"/>
      <c r="DW187" s="168"/>
      <c r="DX187" s="168"/>
      <c r="DY187" s="168"/>
      <c r="DZ187" s="168"/>
      <c r="EA187" s="168"/>
      <c r="EB187" s="168"/>
      <c r="EC187" s="168"/>
      <c r="ED187" s="168"/>
      <c r="EE187" s="168"/>
      <c r="EF187" s="168"/>
      <c r="EG187" s="168"/>
      <c r="EH187" s="168"/>
      <c r="EI187" s="168"/>
      <c r="EJ187" s="168"/>
      <c r="EK187" s="168"/>
      <c r="EL187" s="168"/>
      <c r="EM187" s="168"/>
      <c r="EN187" s="168"/>
      <c r="EO187" s="168"/>
      <c r="EP187" s="168"/>
      <c r="EQ187" s="168"/>
      <c r="ER187" s="168"/>
      <c r="ES187" s="168"/>
      <c r="ET187" s="168"/>
      <c r="EU187" s="168"/>
      <c r="EV187" s="168"/>
      <c r="EW187" s="168"/>
      <c r="EX187" s="168"/>
      <c r="EY187" s="168"/>
      <c r="EZ187" s="168"/>
      <c r="FA187" s="168"/>
      <c r="FB187" s="168"/>
      <c r="FC187" s="168"/>
      <c r="FD187" s="168"/>
    </row>
    <row r="188" spans="1:160" s="5" customFormat="1" ht="14.4" thickBot="1" x14ac:dyDescent="0.35">
      <c r="A188" s="263"/>
      <c r="B188" s="263"/>
      <c r="C188" s="265"/>
      <c r="D188" s="425"/>
      <c r="E188" s="426"/>
      <c r="F188" s="426"/>
      <c r="G188" s="426"/>
      <c r="H188" s="426"/>
      <c r="I188" s="426"/>
      <c r="J188" s="426"/>
      <c r="K188" s="426"/>
      <c r="L188" s="426"/>
      <c r="M188" s="427"/>
      <c r="N188" s="422"/>
      <c r="O188" s="423"/>
      <c r="P188" s="423"/>
      <c r="Q188" s="423"/>
      <c r="R188" s="423"/>
      <c r="S188" s="423"/>
      <c r="T188" s="423"/>
      <c r="U188" s="424"/>
      <c r="V188" s="33"/>
      <c r="W188" s="57"/>
      <c r="X188" s="86"/>
      <c r="Y188" s="33"/>
      <c r="Z188" s="36"/>
      <c r="AA188" s="36"/>
      <c r="AD188" s="33"/>
      <c r="AG188" s="33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4"/>
      <c r="AV188" s="33"/>
      <c r="AW188" s="33"/>
      <c r="AX188" s="33"/>
      <c r="AZ188" s="141"/>
      <c r="BE188" s="168"/>
      <c r="BF188" s="168"/>
      <c r="BG188" s="168"/>
      <c r="BH188" s="168"/>
      <c r="BI188" s="168"/>
      <c r="BJ188" s="168"/>
      <c r="BK188" s="168"/>
      <c r="BL188" s="168"/>
      <c r="BM188" s="168"/>
      <c r="DK188" s="168"/>
      <c r="DL188" s="168"/>
      <c r="DM188" s="168"/>
      <c r="DN188" s="168"/>
      <c r="DO188" s="168"/>
      <c r="DP188" s="168"/>
      <c r="DQ188" s="168"/>
      <c r="DR188" s="168"/>
      <c r="DS188" s="168"/>
      <c r="DT188" s="168"/>
      <c r="DU188" s="168"/>
      <c r="DV188" s="168"/>
      <c r="DW188" s="168"/>
      <c r="DX188" s="168"/>
      <c r="DY188" s="168"/>
      <c r="DZ188" s="168"/>
      <c r="EA188" s="168"/>
      <c r="EB188" s="168"/>
      <c r="EC188" s="168"/>
      <c r="ED188" s="168"/>
      <c r="EE188" s="168"/>
      <c r="EF188" s="168"/>
      <c r="EG188" s="168"/>
      <c r="EH188" s="168"/>
      <c r="EI188" s="168"/>
      <c r="EJ188" s="168"/>
      <c r="EK188" s="168"/>
      <c r="EL188" s="168"/>
      <c r="EM188" s="168"/>
      <c r="EN188" s="168"/>
      <c r="EO188" s="168"/>
      <c r="EP188" s="168"/>
      <c r="EQ188" s="168"/>
      <c r="ER188" s="168"/>
      <c r="ES188" s="168"/>
      <c r="ET188" s="168"/>
      <c r="EU188" s="168"/>
      <c r="EV188" s="168"/>
      <c r="EW188" s="168"/>
      <c r="EX188" s="168"/>
      <c r="EY188" s="168"/>
      <c r="EZ188" s="168"/>
      <c r="FA188" s="168"/>
      <c r="FB188" s="168"/>
      <c r="FC188" s="168"/>
      <c r="FD188" s="168"/>
    </row>
    <row r="189" spans="1:160" s="5" customFormat="1" ht="5.25" customHeight="1" thickBot="1" x14ac:dyDescent="0.35">
      <c r="A189" s="263"/>
      <c r="B189" s="263"/>
      <c r="C189" s="265"/>
      <c r="D189" s="428"/>
      <c r="E189" s="428"/>
      <c r="F189" s="428"/>
      <c r="G189" s="428"/>
      <c r="H189" s="428"/>
      <c r="I189" s="428"/>
      <c r="J189" s="428"/>
      <c r="K189" s="428"/>
      <c r="L189" s="428"/>
      <c r="M189" s="428"/>
      <c r="N189" s="428"/>
      <c r="O189" s="428"/>
      <c r="P189" s="428"/>
      <c r="Q189" s="428"/>
      <c r="R189" s="428"/>
      <c r="S189" s="428"/>
      <c r="T189" s="428"/>
      <c r="U189" s="428"/>
      <c r="V189" s="33"/>
      <c r="W189" s="57"/>
      <c r="X189" s="86"/>
      <c r="Y189" s="33"/>
      <c r="Z189" s="36"/>
      <c r="AA189" s="36"/>
      <c r="AD189" s="33"/>
      <c r="AG189" s="33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4"/>
      <c r="AV189" s="33"/>
      <c r="AW189" s="33"/>
      <c r="AX189" s="33"/>
      <c r="AZ189" s="141"/>
      <c r="BE189" s="168"/>
      <c r="BF189" s="168"/>
      <c r="BG189" s="168"/>
      <c r="BH189" s="168"/>
      <c r="BI189" s="168"/>
      <c r="BJ189" s="168"/>
      <c r="BK189" s="168"/>
      <c r="BL189" s="168"/>
      <c r="BM189" s="168"/>
      <c r="DK189" s="168"/>
      <c r="DL189" s="168"/>
      <c r="DM189" s="168"/>
      <c r="DN189" s="168"/>
      <c r="DO189" s="168"/>
      <c r="DP189" s="168"/>
      <c r="DQ189" s="168"/>
      <c r="DR189" s="168"/>
      <c r="DS189" s="168"/>
      <c r="DT189" s="168"/>
      <c r="DU189" s="168"/>
      <c r="DV189" s="168"/>
      <c r="DW189" s="168"/>
      <c r="DX189" s="168"/>
      <c r="DY189" s="168"/>
      <c r="DZ189" s="168"/>
      <c r="EA189" s="168"/>
      <c r="EB189" s="168"/>
      <c r="EC189" s="168"/>
      <c r="ED189" s="168"/>
      <c r="EE189" s="168"/>
      <c r="EF189" s="168"/>
      <c r="EG189" s="168"/>
      <c r="EH189" s="168"/>
      <c r="EI189" s="168"/>
      <c r="EJ189" s="168"/>
      <c r="EK189" s="168"/>
      <c r="EL189" s="168"/>
      <c r="EM189" s="168"/>
      <c r="EN189" s="168"/>
      <c r="EO189" s="168"/>
      <c r="EP189" s="168"/>
      <c r="EQ189" s="168"/>
      <c r="ER189" s="168"/>
      <c r="ES189" s="168"/>
      <c r="ET189" s="168"/>
      <c r="EU189" s="168"/>
      <c r="EV189" s="168"/>
      <c r="EW189" s="168"/>
      <c r="EX189" s="168"/>
      <c r="EY189" s="168"/>
      <c r="EZ189" s="168"/>
      <c r="FA189" s="168"/>
      <c r="FB189" s="168"/>
      <c r="FC189" s="168"/>
      <c r="FD189" s="168"/>
    </row>
    <row r="190" spans="1:160" s="5" customFormat="1" ht="20.25" customHeight="1" x14ac:dyDescent="0.3">
      <c r="A190" s="263"/>
      <c r="B190" s="263"/>
      <c r="C190" s="265"/>
      <c r="D190" s="429" t="s">
        <v>18</v>
      </c>
      <c r="E190" s="430"/>
      <c r="F190" s="430"/>
      <c r="G190" s="430"/>
      <c r="H190" s="430"/>
      <c r="I190" s="430"/>
      <c r="J190" s="430"/>
      <c r="K190" s="430"/>
      <c r="L190" s="430"/>
      <c r="M190" s="431"/>
      <c r="N190" s="429" t="s">
        <v>19</v>
      </c>
      <c r="O190" s="430"/>
      <c r="P190" s="430"/>
      <c r="Q190" s="430"/>
      <c r="R190" s="430"/>
      <c r="S190" s="430"/>
      <c r="T190" s="430"/>
      <c r="U190" s="431"/>
      <c r="V190" s="33"/>
      <c r="W190" s="57"/>
      <c r="X190" s="86"/>
      <c r="Y190" s="33"/>
      <c r="Z190" s="36"/>
      <c r="AA190" s="36"/>
      <c r="AD190" s="33"/>
      <c r="AG190" s="33"/>
      <c r="AH190" s="43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4"/>
      <c r="AV190" s="33"/>
      <c r="AW190" s="33"/>
      <c r="AX190" s="33"/>
      <c r="AZ190" s="141"/>
      <c r="BE190" s="168"/>
      <c r="BF190" s="168"/>
      <c r="BG190" s="168"/>
      <c r="BH190" s="168"/>
      <c r="BI190" s="168"/>
      <c r="BJ190" s="168"/>
      <c r="BK190" s="168"/>
      <c r="BL190" s="168"/>
      <c r="BM190" s="168"/>
      <c r="DK190" s="168"/>
      <c r="DL190" s="168"/>
      <c r="DM190" s="168"/>
      <c r="DN190" s="168"/>
      <c r="DO190" s="168"/>
      <c r="DP190" s="168"/>
      <c r="DQ190" s="168"/>
      <c r="DR190" s="168"/>
      <c r="DS190" s="168"/>
      <c r="DT190" s="168"/>
      <c r="DU190" s="168"/>
      <c r="DV190" s="168"/>
      <c r="DW190" s="168"/>
      <c r="DX190" s="168"/>
      <c r="DY190" s="168"/>
      <c r="DZ190" s="168"/>
      <c r="EA190" s="168"/>
      <c r="EB190" s="168"/>
      <c r="EC190" s="168"/>
      <c r="ED190" s="168"/>
      <c r="EE190" s="168"/>
      <c r="EF190" s="168"/>
      <c r="EG190" s="168"/>
      <c r="EH190" s="168"/>
      <c r="EI190" s="168"/>
      <c r="EJ190" s="168"/>
      <c r="EK190" s="168"/>
      <c r="EL190" s="168"/>
      <c r="EM190" s="168"/>
      <c r="EN190" s="168"/>
      <c r="EO190" s="168"/>
      <c r="EP190" s="168"/>
      <c r="EQ190" s="168"/>
      <c r="ER190" s="168"/>
      <c r="ES190" s="168"/>
      <c r="ET190" s="168"/>
      <c r="EU190" s="168"/>
      <c r="EV190" s="168"/>
      <c r="EW190" s="168"/>
      <c r="EX190" s="168"/>
      <c r="EY190" s="168"/>
      <c r="EZ190" s="168"/>
      <c r="FA190" s="168"/>
      <c r="FB190" s="168"/>
      <c r="FC190" s="168"/>
      <c r="FD190" s="168"/>
    </row>
    <row r="191" spans="1:160" s="5" customFormat="1" x14ac:dyDescent="0.3">
      <c r="A191" s="263"/>
      <c r="B191" s="263"/>
      <c r="C191" s="265"/>
      <c r="D191" s="432" t="s">
        <v>20</v>
      </c>
      <c r="E191" s="433"/>
      <c r="F191" s="433"/>
      <c r="G191" s="433"/>
      <c r="H191" s="433"/>
      <c r="I191" s="433"/>
      <c r="J191" s="433"/>
      <c r="K191" s="433"/>
      <c r="L191" s="433"/>
      <c r="M191" s="434"/>
      <c r="N191" s="435" t="s">
        <v>21</v>
      </c>
      <c r="O191" s="436"/>
      <c r="P191" s="436"/>
      <c r="Q191" s="436"/>
      <c r="R191" s="436"/>
      <c r="S191" s="436"/>
      <c r="T191" s="436"/>
      <c r="U191" s="437"/>
      <c r="V191" s="33"/>
      <c r="W191" s="57"/>
      <c r="X191" s="86"/>
      <c r="Y191" s="33"/>
      <c r="Z191" s="36"/>
      <c r="AA191" s="36"/>
      <c r="AD191" s="33"/>
      <c r="AG191" s="33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4"/>
      <c r="AV191" s="33"/>
      <c r="AW191" s="33"/>
      <c r="AX191" s="33"/>
      <c r="AZ191" s="141"/>
      <c r="BE191" s="168"/>
      <c r="BF191" s="168"/>
      <c r="BG191" s="168"/>
      <c r="BH191" s="168"/>
      <c r="BI191" s="168"/>
      <c r="BJ191" s="168"/>
      <c r="BK191" s="168"/>
      <c r="BL191" s="168"/>
      <c r="BM191" s="168"/>
      <c r="DK191" s="168"/>
      <c r="DL191" s="168"/>
      <c r="DM191" s="168"/>
      <c r="DN191" s="168"/>
      <c r="DO191" s="168"/>
      <c r="DP191" s="168"/>
      <c r="DQ191" s="168"/>
      <c r="DR191" s="168"/>
      <c r="DS191" s="168"/>
      <c r="DT191" s="168"/>
      <c r="DU191" s="168"/>
      <c r="DV191" s="168"/>
      <c r="DW191" s="168"/>
      <c r="DX191" s="168"/>
      <c r="DY191" s="168"/>
      <c r="DZ191" s="168"/>
      <c r="EA191" s="168"/>
      <c r="EB191" s="168"/>
      <c r="EC191" s="168"/>
      <c r="ED191" s="168"/>
      <c r="EE191" s="168"/>
      <c r="EF191" s="168"/>
      <c r="EG191" s="168"/>
      <c r="EH191" s="168"/>
      <c r="EI191" s="168"/>
      <c r="EJ191" s="168"/>
      <c r="EK191" s="168"/>
      <c r="EL191" s="168"/>
      <c r="EM191" s="168"/>
      <c r="EN191" s="168"/>
      <c r="EO191" s="168"/>
      <c r="EP191" s="168"/>
      <c r="EQ191" s="168"/>
      <c r="ER191" s="168"/>
      <c r="ES191" s="168"/>
      <c r="ET191" s="168"/>
      <c r="EU191" s="168"/>
      <c r="EV191" s="168"/>
      <c r="EW191" s="168"/>
      <c r="EX191" s="168"/>
      <c r="EY191" s="168"/>
      <c r="EZ191" s="168"/>
      <c r="FA191" s="168"/>
      <c r="FB191" s="168"/>
      <c r="FC191" s="168"/>
      <c r="FD191" s="168"/>
    </row>
    <row r="192" spans="1:160" s="5" customFormat="1" ht="15.75" customHeight="1" x14ac:dyDescent="0.3">
      <c r="A192" s="263"/>
      <c r="B192" s="263"/>
      <c r="C192" s="265"/>
      <c r="D192" s="438" t="s">
        <v>22</v>
      </c>
      <c r="E192" s="439"/>
      <c r="F192" s="439"/>
      <c r="G192" s="439"/>
      <c r="H192" s="439"/>
      <c r="I192" s="439"/>
      <c r="J192" s="439"/>
      <c r="K192" s="439"/>
      <c r="L192" s="439"/>
      <c r="M192" s="440"/>
      <c r="N192" s="438" t="s">
        <v>22</v>
      </c>
      <c r="O192" s="444"/>
      <c r="P192" s="444"/>
      <c r="Q192" s="444"/>
      <c r="R192" s="444"/>
      <c r="S192" s="444"/>
      <c r="T192" s="444"/>
      <c r="U192" s="440"/>
      <c r="V192" s="33"/>
      <c r="W192" s="57"/>
      <c r="X192" s="86"/>
      <c r="Y192" s="33"/>
      <c r="Z192" s="36"/>
      <c r="AA192" s="36"/>
      <c r="AD192" s="33"/>
      <c r="AG192" s="33"/>
      <c r="AH192" s="43"/>
      <c r="AI192" s="43"/>
      <c r="AJ192" s="43"/>
      <c r="AK192" s="43"/>
      <c r="AL192" s="43"/>
      <c r="AM192" s="43"/>
      <c r="AN192" s="43"/>
      <c r="AO192" s="43"/>
      <c r="AP192" s="43"/>
      <c r="AQ192" s="43"/>
      <c r="AR192" s="43"/>
      <c r="AS192" s="43"/>
      <c r="AT192" s="43"/>
      <c r="AU192" s="44"/>
      <c r="AV192" s="33"/>
      <c r="AW192" s="33"/>
      <c r="AX192" s="33"/>
      <c r="AZ192" s="141"/>
      <c r="BE192" s="168"/>
      <c r="BF192" s="168"/>
      <c r="BG192" s="168"/>
      <c r="BH192" s="168"/>
      <c r="BI192" s="168"/>
      <c r="BJ192" s="168"/>
      <c r="BK192" s="168"/>
      <c r="BL192" s="168"/>
      <c r="BM192" s="168"/>
      <c r="DK192" s="168"/>
      <c r="DL192" s="168"/>
      <c r="DM192" s="168"/>
      <c r="DN192" s="168"/>
      <c r="DO192" s="168"/>
      <c r="DP192" s="168"/>
      <c r="DQ192" s="168"/>
      <c r="DR192" s="168"/>
      <c r="DS192" s="168"/>
      <c r="DT192" s="168"/>
      <c r="DU192" s="168"/>
      <c r="DV192" s="168"/>
      <c r="DW192" s="168"/>
      <c r="DX192" s="168"/>
      <c r="DY192" s="168"/>
      <c r="DZ192" s="168"/>
      <c r="EA192" s="168"/>
      <c r="EB192" s="168"/>
      <c r="EC192" s="168"/>
      <c r="ED192" s="168"/>
      <c r="EE192" s="168"/>
      <c r="EF192" s="168"/>
      <c r="EG192" s="168"/>
      <c r="EH192" s="168"/>
      <c r="EI192" s="168"/>
      <c r="EJ192" s="168"/>
      <c r="EK192" s="168"/>
      <c r="EL192" s="168"/>
      <c r="EM192" s="168"/>
      <c r="EN192" s="168"/>
      <c r="EO192" s="168"/>
      <c r="EP192" s="168"/>
      <c r="EQ192" s="168"/>
      <c r="ER192" s="168"/>
      <c r="ES192" s="168"/>
      <c r="ET192" s="168"/>
      <c r="EU192" s="168"/>
      <c r="EV192" s="168"/>
      <c r="EW192" s="168"/>
      <c r="EX192" s="168"/>
      <c r="EY192" s="168"/>
      <c r="EZ192" s="168"/>
      <c r="FA192" s="168"/>
      <c r="FB192" s="168"/>
      <c r="FC192" s="168"/>
      <c r="FD192" s="168"/>
    </row>
    <row r="193" spans="1:160" s="5" customFormat="1" ht="15.75" customHeight="1" x14ac:dyDescent="0.3">
      <c r="A193" s="263"/>
      <c r="B193" s="263"/>
      <c r="C193" s="265"/>
      <c r="D193" s="438"/>
      <c r="E193" s="439"/>
      <c r="F193" s="439"/>
      <c r="G193" s="439"/>
      <c r="H193" s="439"/>
      <c r="I193" s="439"/>
      <c r="J193" s="439"/>
      <c r="K193" s="439"/>
      <c r="L193" s="439"/>
      <c r="M193" s="440"/>
      <c r="N193" s="438"/>
      <c r="O193" s="439"/>
      <c r="P193" s="439"/>
      <c r="Q193" s="439"/>
      <c r="R193" s="439"/>
      <c r="S193" s="439"/>
      <c r="T193" s="439"/>
      <c r="U193" s="440"/>
      <c r="V193" s="33"/>
      <c r="W193" s="57"/>
      <c r="X193" s="86"/>
      <c r="Y193" s="33"/>
      <c r="Z193" s="36"/>
      <c r="AA193" s="36"/>
      <c r="AD193" s="33"/>
      <c r="AG193" s="33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4"/>
      <c r="AV193" s="33"/>
      <c r="AW193" s="33"/>
      <c r="AX193" s="33"/>
      <c r="AZ193" s="141"/>
      <c r="BE193" s="168"/>
      <c r="BF193" s="168"/>
      <c r="BG193" s="168"/>
      <c r="BH193" s="168"/>
      <c r="BI193" s="168"/>
      <c r="BJ193" s="168"/>
      <c r="BK193" s="168"/>
      <c r="BL193" s="168"/>
      <c r="BM193" s="168"/>
      <c r="DK193" s="168"/>
      <c r="DL193" s="168"/>
      <c r="DM193" s="168"/>
      <c r="DN193" s="168"/>
      <c r="DO193" s="168"/>
      <c r="DP193" s="168"/>
      <c r="DQ193" s="168"/>
      <c r="DR193" s="168"/>
      <c r="DS193" s="168"/>
      <c r="DT193" s="168"/>
      <c r="DU193" s="168"/>
      <c r="DV193" s="168"/>
      <c r="DW193" s="168"/>
      <c r="DX193" s="168"/>
      <c r="DY193" s="168"/>
      <c r="DZ193" s="168"/>
      <c r="EA193" s="168"/>
      <c r="EB193" s="168"/>
      <c r="EC193" s="168"/>
      <c r="ED193" s="168"/>
      <c r="EE193" s="168"/>
      <c r="EF193" s="168"/>
      <c r="EG193" s="168"/>
      <c r="EH193" s="168"/>
      <c r="EI193" s="168"/>
      <c r="EJ193" s="168"/>
      <c r="EK193" s="168"/>
      <c r="EL193" s="168"/>
      <c r="EM193" s="168"/>
      <c r="EN193" s="168"/>
      <c r="EO193" s="168"/>
      <c r="EP193" s="168"/>
      <c r="EQ193" s="168"/>
      <c r="ER193" s="168"/>
      <c r="ES193" s="168"/>
      <c r="ET193" s="168"/>
      <c r="EU193" s="168"/>
      <c r="EV193" s="168"/>
      <c r="EW193" s="168"/>
      <c r="EX193" s="168"/>
      <c r="EY193" s="168"/>
      <c r="EZ193" s="168"/>
      <c r="FA193" s="168"/>
      <c r="FB193" s="168"/>
      <c r="FC193" s="168"/>
      <c r="FD193" s="168"/>
    </row>
    <row r="194" spans="1:160" s="5" customFormat="1" ht="15.75" customHeight="1" x14ac:dyDescent="0.3">
      <c r="A194" s="263"/>
      <c r="B194" s="263"/>
      <c r="C194" s="265"/>
      <c r="D194" s="441"/>
      <c r="E194" s="442"/>
      <c r="F194" s="442"/>
      <c r="G194" s="442"/>
      <c r="H194" s="442"/>
      <c r="I194" s="442"/>
      <c r="J194" s="442"/>
      <c r="K194" s="442"/>
      <c r="L194" s="442"/>
      <c r="M194" s="443"/>
      <c r="N194" s="441"/>
      <c r="O194" s="442"/>
      <c r="P194" s="442"/>
      <c r="Q194" s="442"/>
      <c r="R194" s="442"/>
      <c r="S194" s="442"/>
      <c r="T194" s="442"/>
      <c r="U194" s="443"/>
      <c r="V194" s="33"/>
      <c r="W194" s="57"/>
      <c r="X194" s="86"/>
      <c r="Y194" s="33"/>
      <c r="Z194" s="36"/>
      <c r="AA194" s="36"/>
      <c r="AD194" s="33"/>
      <c r="AG194" s="3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4"/>
      <c r="AV194" s="33"/>
      <c r="AW194" s="33"/>
      <c r="AX194" s="33"/>
      <c r="AZ194" s="141"/>
      <c r="BE194" s="168"/>
      <c r="BF194" s="168"/>
      <c r="BG194" s="168"/>
      <c r="BH194" s="168"/>
      <c r="BI194" s="168"/>
      <c r="BJ194" s="168"/>
      <c r="BK194" s="168"/>
      <c r="BL194" s="168"/>
      <c r="BM194" s="168"/>
      <c r="DK194" s="168"/>
      <c r="DL194" s="168"/>
      <c r="DM194" s="168"/>
      <c r="DN194" s="168"/>
      <c r="DO194" s="168"/>
      <c r="DP194" s="168"/>
      <c r="DQ194" s="168"/>
      <c r="DR194" s="168"/>
      <c r="DS194" s="168"/>
      <c r="DT194" s="168"/>
      <c r="DU194" s="168"/>
      <c r="DV194" s="168"/>
      <c r="DW194" s="168"/>
      <c r="DX194" s="168"/>
      <c r="DY194" s="168"/>
      <c r="DZ194" s="168"/>
      <c r="EA194" s="168"/>
      <c r="EB194" s="168"/>
      <c r="EC194" s="168"/>
      <c r="ED194" s="168"/>
      <c r="EE194" s="168"/>
      <c r="EF194" s="168"/>
      <c r="EG194" s="168"/>
      <c r="EH194" s="168"/>
      <c r="EI194" s="168"/>
      <c r="EJ194" s="168"/>
      <c r="EK194" s="168"/>
      <c r="EL194" s="168"/>
      <c r="EM194" s="168"/>
      <c r="EN194" s="168"/>
      <c r="EO194" s="168"/>
      <c r="EP194" s="168"/>
      <c r="EQ194" s="168"/>
      <c r="ER194" s="168"/>
      <c r="ES194" s="168"/>
      <c r="ET194" s="168"/>
      <c r="EU194" s="168"/>
      <c r="EV194" s="168"/>
      <c r="EW194" s="168"/>
      <c r="EX194" s="168"/>
      <c r="EY194" s="168"/>
      <c r="EZ194" s="168"/>
      <c r="FA194" s="168"/>
      <c r="FB194" s="168"/>
      <c r="FC194" s="168"/>
      <c r="FD194" s="168"/>
    </row>
    <row r="195" spans="1:160" s="5" customFormat="1" x14ac:dyDescent="0.25">
      <c r="A195" s="263"/>
      <c r="B195" s="263"/>
      <c r="C195" s="265"/>
      <c r="D195" s="10" t="s">
        <v>23</v>
      </c>
      <c r="E195" s="445" t="e">
        <f>+#REF!</f>
        <v>#REF!</v>
      </c>
      <c r="F195" s="445"/>
      <c r="G195" s="445"/>
      <c r="H195" s="445"/>
      <c r="I195" s="445"/>
      <c r="J195" s="445"/>
      <c r="K195" s="445"/>
      <c r="L195" s="445"/>
      <c r="M195" s="446"/>
      <c r="N195" s="11" t="s">
        <v>23</v>
      </c>
      <c r="O195" s="445" t="e">
        <f>+#REF!</f>
        <v>#REF!</v>
      </c>
      <c r="P195" s="445"/>
      <c r="Q195" s="445"/>
      <c r="R195" s="445"/>
      <c r="S195" s="445"/>
      <c r="T195" s="445"/>
      <c r="U195" s="446"/>
      <c r="V195" s="33"/>
      <c r="W195" s="57"/>
      <c r="X195" s="86"/>
      <c r="Y195" s="33"/>
      <c r="Z195" s="36"/>
      <c r="AA195" s="36"/>
      <c r="AD195" s="33"/>
      <c r="AG195" s="3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4"/>
      <c r="AV195" s="33"/>
      <c r="AW195" s="33"/>
      <c r="AX195" s="33"/>
      <c r="AZ195" s="141"/>
      <c r="BE195" s="168"/>
      <c r="BF195" s="168"/>
      <c r="BG195" s="168"/>
      <c r="BH195" s="168"/>
      <c r="BI195" s="168"/>
      <c r="BJ195" s="168"/>
      <c r="BK195" s="168"/>
      <c r="BL195" s="168"/>
      <c r="BM195" s="168"/>
      <c r="DK195" s="168"/>
      <c r="DL195" s="168"/>
      <c r="DM195" s="168"/>
      <c r="DN195" s="168"/>
      <c r="DO195" s="168"/>
      <c r="DP195" s="168"/>
      <c r="DQ195" s="168"/>
      <c r="DR195" s="168"/>
      <c r="DS195" s="168"/>
      <c r="DT195" s="168"/>
      <c r="DU195" s="168"/>
      <c r="DV195" s="168"/>
      <c r="DW195" s="168"/>
      <c r="DX195" s="168"/>
      <c r="DY195" s="168"/>
      <c r="DZ195" s="168"/>
      <c r="EA195" s="168"/>
      <c r="EB195" s="168"/>
      <c r="EC195" s="168"/>
      <c r="ED195" s="168"/>
      <c r="EE195" s="168"/>
      <c r="EF195" s="168"/>
      <c r="EG195" s="168"/>
      <c r="EH195" s="168"/>
      <c r="EI195" s="168"/>
      <c r="EJ195" s="168"/>
      <c r="EK195" s="168"/>
      <c r="EL195" s="168"/>
      <c r="EM195" s="168"/>
      <c r="EN195" s="168"/>
      <c r="EO195" s="168"/>
      <c r="EP195" s="168"/>
      <c r="EQ195" s="168"/>
      <c r="ER195" s="168"/>
      <c r="ES195" s="168"/>
      <c r="ET195" s="168"/>
      <c r="EU195" s="168"/>
      <c r="EV195" s="168"/>
      <c r="EW195" s="168"/>
      <c r="EX195" s="168"/>
      <c r="EY195" s="168"/>
      <c r="EZ195" s="168"/>
      <c r="FA195" s="168"/>
      <c r="FB195" s="168"/>
      <c r="FC195" s="168"/>
      <c r="FD195" s="168"/>
    </row>
    <row r="196" spans="1:160" s="5" customFormat="1" ht="14.4" thickBot="1" x14ac:dyDescent="0.3">
      <c r="A196" s="263"/>
      <c r="B196" s="263"/>
      <c r="C196" s="265"/>
      <c r="D196" s="12" t="s">
        <v>25</v>
      </c>
      <c r="E196" s="447" t="e">
        <f>+#REF!</f>
        <v>#REF!</v>
      </c>
      <c r="F196" s="447"/>
      <c r="G196" s="447"/>
      <c r="H196" s="447"/>
      <c r="I196" s="447"/>
      <c r="J196" s="447"/>
      <c r="K196" s="447"/>
      <c r="L196" s="447"/>
      <c r="M196" s="448"/>
      <c r="N196" s="13" t="s">
        <v>25</v>
      </c>
      <c r="O196" s="447" t="e">
        <f>+#REF!</f>
        <v>#REF!</v>
      </c>
      <c r="P196" s="447"/>
      <c r="Q196" s="447"/>
      <c r="R196" s="447"/>
      <c r="S196" s="447"/>
      <c r="T196" s="447"/>
      <c r="U196" s="448"/>
      <c r="V196" s="33"/>
      <c r="W196" s="57"/>
      <c r="X196" s="86"/>
      <c r="Y196" s="33"/>
      <c r="Z196" s="36"/>
      <c r="AA196" s="36"/>
      <c r="AD196" s="33"/>
      <c r="AG196" s="3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4"/>
      <c r="AV196" s="33"/>
      <c r="AW196" s="33"/>
      <c r="AX196" s="33"/>
      <c r="AZ196" s="141"/>
      <c r="BE196" s="168"/>
      <c r="BF196" s="168"/>
      <c r="BG196" s="168"/>
      <c r="BH196" s="168"/>
      <c r="BI196" s="168"/>
      <c r="BJ196" s="168"/>
      <c r="BK196" s="168"/>
      <c r="BL196" s="168"/>
      <c r="BM196" s="168"/>
      <c r="DK196" s="168"/>
      <c r="DL196" s="168"/>
      <c r="DM196" s="168"/>
      <c r="DN196" s="168"/>
      <c r="DO196" s="168"/>
      <c r="DP196" s="168"/>
      <c r="DQ196" s="168"/>
      <c r="DR196" s="168"/>
      <c r="DS196" s="168"/>
      <c r="DT196" s="168"/>
      <c r="DU196" s="168"/>
      <c r="DV196" s="168"/>
      <c r="DW196" s="168"/>
      <c r="DX196" s="168"/>
      <c r="DY196" s="168"/>
      <c r="DZ196" s="168"/>
      <c r="EA196" s="168"/>
      <c r="EB196" s="168"/>
      <c r="EC196" s="168"/>
      <c r="ED196" s="168"/>
      <c r="EE196" s="168"/>
      <c r="EF196" s="168"/>
      <c r="EG196" s="168"/>
      <c r="EH196" s="168"/>
      <c r="EI196" s="168"/>
      <c r="EJ196" s="168"/>
      <c r="EK196" s="168"/>
      <c r="EL196" s="168"/>
      <c r="EM196" s="168"/>
      <c r="EN196" s="168"/>
      <c r="EO196" s="168"/>
      <c r="EP196" s="168"/>
      <c r="EQ196" s="168"/>
      <c r="ER196" s="168"/>
      <c r="ES196" s="168"/>
      <c r="ET196" s="168"/>
      <c r="EU196" s="168"/>
      <c r="EV196" s="168"/>
      <c r="EW196" s="168"/>
      <c r="EX196" s="168"/>
      <c r="EY196" s="168"/>
      <c r="EZ196" s="168"/>
      <c r="FA196" s="168"/>
      <c r="FB196" s="168"/>
      <c r="FC196" s="168"/>
      <c r="FD196" s="168"/>
    </row>
    <row r="197" spans="1:160" ht="9.9" customHeight="1" thickBot="1" x14ac:dyDescent="0.3"/>
    <row r="198" spans="1:160" s="5" customFormat="1" ht="15.75" customHeight="1" x14ac:dyDescent="0.3">
      <c r="A198" s="263"/>
      <c r="B198" s="263"/>
      <c r="C198" s="265"/>
      <c r="D198" s="484"/>
      <c r="E198" s="485"/>
      <c r="F198" s="488" t="s">
        <v>0</v>
      </c>
      <c r="G198" s="489"/>
      <c r="H198" s="489"/>
      <c r="I198" s="489"/>
      <c r="J198" s="489"/>
      <c r="K198" s="489"/>
      <c r="L198" s="489"/>
      <c r="M198" s="489"/>
      <c r="N198" s="489"/>
      <c r="O198" s="490"/>
      <c r="P198" s="494" t="s">
        <v>1</v>
      </c>
      <c r="Q198" s="495"/>
      <c r="R198" s="495"/>
      <c r="S198" s="496"/>
      <c r="T198" s="500"/>
      <c r="U198" s="501"/>
      <c r="V198" s="33"/>
      <c r="W198" s="57"/>
      <c r="X198" s="86"/>
      <c r="Y198" s="33"/>
      <c r="Z198" s="36"/>
      <c r="AA198" s="36"/>
      <c r="AD198" s="33"/>
      <c r="AG198" s="33"/>
      <c r="AH198" s="43"/>
      <c r="AI198" s="43"/>
      <c r="AJ198" s="43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4"/>
      <c r="AV198" s="33"/>
      <c r="AW198" s="33"/>
      <c r="AX198" s="33"/>
      <c r="AZ198" s="141"/>
      <c r="BE198" s="168"/>
      <c r="BF198" s="168"/>
      <c r="BG198" s="168"/>
      <c r="BH198" s="168"/>
      <c r="BI198" s="168"/>
      <c r="BJ198" s="168"/>
      <c r="BK198" s="168"/>
      <c r="BL198" s="168"/>
      <c r="BM198" s="168"/>
      <c r="DK198" s="168"/>
      <c r="DL198" s="168"/>
      <c r="DM198" s="168"/>
      <c r="DN198" s="168"/>
      <c r="DO198" s="168"/>
      <c r="DP198" s="168"/>
      <c r="DQ198" s="168"/>
      <c r="DR198" s="168"/>
      <c r="DS198" s="168"/>
      <c r="DT198" s="168"/>
      <c r="DU198" s="168"/>
      <c r="DV198" s="168"/>
      <c r="DW198" s="168"/>
      <c r="DX198" s="168"/>
      <c r="DY198" s="168"/>
      <c r="DZ198" s="168"/>
      <c r="EA198" s="168"/>
      <c r="EB198" s="168"/>
      <c r="EC198" s="168"/>
      <c r="ED198" s="168"/>
      <c r="EE198" s="168"/>
      <c r="EF198" s="168"/>
      <c r="EG198" s="168"/>
      <c r="EH198" s="168"/>
      <c r="EI198" s="168"/>
      <c r="EJ198" s="168"/>
      <c r="EK198" s="168"/>
      <c r="EL198" s="168"/>
      <c r="EM198" s="168"/>
      <c r="EN198" s="168"/>
      <c r="EO198" s="168"/>
      <c r="EP198" s="168"/>
      <c r="EQ198" s="168"/>
      <c r="ER198" s="168"/>
      <c r="ES198" s="168"/>
      <c r="ET198" s="168"/>
      <c r="EU198" s="168"/>
      <c r="EV198" s="168"/>
      <c r="EW198" s="168"/>
      <c r="EX198" s="168"/>
      <c r="EY198" s="168"/>
      <c r="EZ198" s="168"/>
      <c r="FA198" s="168"/>
      <c r="FB198" s="168"/>
      <c r="FC198" s="168"/>
      <c r="FD198" s="168"/>
    </row>
    <row r="199" spans="1:160" s="5" customFormat="1" ht="15" customHeight="1" x14ac:dyDescent="0.3">
      <c r="A199" s="263"/>
      <c r="B199" s="263"/>
      <c r="C199" s="265"/>
      <c r="D199" s="481"/>
      <c r="E199" s="482"/>
      <c r="F199" s="491"/>
      <c r="G199" s="492"/>
      <c r="H199" s="492"/>
      <c r="I199" s="492"/>
      <c r="J199" s="492"/>
      <c r="K199" s="492"/>
      <c r="L199" s="492"/>
      <c r="M199" s="492"/>
      <c r="N199" s="492"/>
      <c r="O199" s="493"/>
      <c r="P199" s="497"/>
      <c r="Q199" s="498"/>
      <c r="R199" s="498"/>
      <c r="S199" s="499"/>
      <c r="T199" s="502"/>
      <c r="U199" s="503"/>
      <c r="V199" s="33"/>
      <c r="W199" s="57"/>
      <c r="X199" s="86"/>
      <c r="Y199" s="38"/>
      <c r="Z199" s="36"/>
      <c r="AA199" s="36"/>
      <c r="AD199" s="33"/>
      <c r="AG199" s="33"/>
      <c r="AH199" s="43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4"/>
      <c r="AV199" s="33"/>
      <c r="AW199" s="33"/>
      <c r="AX199" s="33"/>
      <c r="AZ199" s="141"/>
      <c r="BE199" s="168"/>
      <c r="BF199" s="168"/>
      <c r="BG199" s="168"/>
      <c r="BH199" s="168"/>
      <c r="BI199" s="168"/>
      <c r="BJ199" s="168"/>
      <c r="BK199" s="168"/>
      <c r="BL199" s="168"/>
      <c r="BM199" s="168"/>
      <c r="DK199" s="168"/>
      <c r="DL199" s="168"/>
      <c r="DM199" s="168"/>
      <c r="DN199" s="168"/>
      <c r="DO199" s="168"/>
      <c r="DP199" s="168"/>
      <c r="DQ199" s="168"/>
      <c r="DR199" s="168"/>
      <c r="DS199" s="168"/>
      <c r="DT199" s="168"/>
      <c r="DU199" s="168"/>
      <c r="DV199" s="168"/>
      <c r="DW199" s="168"/>
      <c r="DX199" s="168"/>
      <c r="DY199" s="168"/>
      <c r="DZ199" s="168"/>
      <c r="EA199" s="168"/>
      <c r="EB199" s="168"/>
      <c r="EC199" s="168"/>
      <c r="ED199" s="168"/>
      <c r="EE199" s="168"/>
      <c r="EF199" s="168"/>
      <c r="EG199" s="168"/>
      <c r="EH199" s="168"/>
      <c r="EI199" s="168"/>
      <c r="EJ199" s="168"/>
      <c r="EK199" s="168"/>
      <c r="EL199" s="168"/>
      <c r="EM199" s="168"/>
      <c r="EN199" s="168"/>
      <c r="EO199" s="168"/>
      <c r="EP199" s="168"/>
      <c r="EQ199" s="168"/>
      <c r="ER199" s="168"/>
      <c r="ES199" s="168"/>
      <c r="ET199" s="168"/>
      <c r="EU199" s="168"/>
      <c r="EV199" s="168"/>
      <c r="EW199" s="168"/>
      <c r="EX199" s="168"/>
      <c r="EY199" s="168"/>
      <c r="EZ199" s="168"/>
      <c r="FA199" s="168"/>
      <c r="FB199" s="168"/>
      <c r="FC199" s="168"/>
      <c r="FD199" s="168"/>
    </row>
    <row r="200" spans="1:160" s="5" customFormat="1" ht="30" customHeight="1" thickBot="1" x14ac:dyDescent="0.35">
      <c r="A200" s="263"/>
      <c r="B200" s="263"/>
      <c r="C200" s="265"/>
      <c r="D200" s="486"/>
      <c r="E200" s="487"/>
      <c r="F200" s="506" t="s">
        <v>2</v>
      </c>
      <c r="G200" s="507"/>
      <c r="H200" s="507"/>
      <c r="I200" s="507"/>
      <c r="J200" s="507"/>
      <c r="K200" s="507"/>
      <c r="L200" s="507"/>
      <c r="M200" s="507"/>
      <c r="N200" s="507"/>
      <c r="O200" s="508"/>
      <c r="P200" s="32">
        <v>5</v>
      </c>
      <c r="Q200" s="71" t="s">
        <v>3</v>
      </c>
      <c r="R200" s="509">
        <v>147</v>
      </c>
      <c r="S200" s="510"/>
      <c r="T200" s="504"/>
      <c r="U200" s="505"/>
      <c r="V200" s="33">
        <f>+IF(C209="","",1)</f>
        <v>1</v>
      </c>
      <c r="W200" s="57"/>
      <c r="X200" s="86"/>
      <c r="Y200" s="39"/>
      <c r="Z200" s="36"/>
      <c r="AA200" s="36"/>
      <c r="AD200" s="33"/>
      <c r="AG200" s="33"/>
      <c r="AH200" s="43"/>
      <c r="AI200" s="43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4"/>
      <c r="AV200" s="33"/>
      <c r="AW200" s="33"/>
      <c r="AX200" s="33"/>
      <c r="AZ200" s="141"/>
      <c r="BE200" s="168"/>
      <c r="BF200" s="168"/>
      <c r="BG200" s="168"/>
      <c r="BH200" s="168"/>
      <c r="BI200" s="168"/>
      <c r="BJ200" s="168"/>
      <c r="BK200" s="168"/>
      <c r="BL200" s="168"/>
      <c r="BM200" s="168"/>
      <c r="DK200" s="168"/>
      <c r="DL200" s="168"/>
      <c r="DM200" s="168"/>
      <c r="DN200" s="168"/>
      <c r="DO200" s="168"/>
      <c r="DP200" s="168"/>
      <c r="DQ200" s="168"/>
      <c r="DR200" s="168"/>
      <c r="DS200" s="168"/>
      <c r="DT200" s="168"/>
      <c r="DU200" s="168"/>
      <c r="DV200" s="168"/>
      <c r="DW200" s="168"/>
      <c r="DX200" s="168"/>
      <c r="DY200" s="168"/>
      <c r="DZ200" s="168"/>
      <c r="EA200" s="168"/>
      <c r="EB200" s="168"/>
      <c r="EC200" s="168"/>
      <c r="ED200" s="168"/>
      <c r="EE200" s="168"/>
      <c r="EF200" s="168"/>
      <c r="EG200" s="168"/>
      <c r="EH200" s="168"/>
      <c r="EI200" s="168"/>
      <c r="EJ200" s="168"/>
      <c r="EK200" s="168"/>
      <c r="EL200" s="168"/>
      <c r="EM200" s="168"/>
      <c r="EN200" s="168"/>
      <c r="EO200" s="168"/>
      <c r="EP200" s="168"/>
      <c r="EQ200" s="168"/>
      <c r="ER200" s="168"/>
      <c r="ES200" s="168"/>
      <c r="ET200" s="168"/>
      <c r="EU200" s="168"/>
      <c r="EV200" s="168"/>
      <c r="EW200" s="168"/>
      <c r="EX200" s="168"/>
      <c r="EY200" s="168"/>
      <c r="EZ200" s="168"/>
      <c r="FA200" s="168"/>
      <c r="FB200" s="168"/>
      <c r="FC200" s="168"/>
      <c r="FD200" s="168"/>
    </row>
    <row r="201" spans="1:160" s="5" customFormat="1" ht="5.25" customHeight="1" thickBot="1" x14ac:dyDescent="0.35">
      <c r="A201" s="263"/>
      <c r="B201" s="263"/>
      <c r="C201" s="265"/>
      <c r="D201" s="454"/>
      <c r="E201" s="454"/>
      <c r="F201" s="454"/>
      <c r="G201" s="454"/>
      <c r="H201" s="454"/>
      <c r="I201" s="454"/>
      <c r="J201" s="454"/>
      <c r="K201" s="454"/>
      <c r="L201" s="454"/>
      <c r="M201" s="454"/>
      <c r="N201" s="454"/>
      <c r="O201" s="454"/>
      <c r="P201" s="454"/>
      <c r="Q201" s="454"/>
      <c r="R201" s="454"/>
      <c r="S201" s="454"/>
      <c r="T201" s="454"/>
      <c r="U201" s="454"/>
      <c r="V201" s="33"/>
      <c r="W201" s="57"/>
      <c r="X201" s="86"/>
      <c r="Y201" s="38"/>
      <c r="Z201" s="36"/>
      <c r="AA201" s="36"/>
      <c r="AD201" s="33"/>
      <c r="AG201" s="33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4"/>
      <c r="AV201" s="33"/>
      <c r="AW201" s="33"/>
      <c r="AX201" s="33"/>
      <c r="AZ201" s="141"/>
      <c r="BE201" s="168"/>
      <c r="BF201" s="168"/>
      <c r="BG201" s="168"/>
      <c r="BH201" s="168"/>
      <c r="BI201" s="168"/>
      <c r="BJ201" s="168"/>
      <c r="BK201" s="168"/>
      <c r="BL201" s="168"/>
      <c r="BM201" s="168"/>
      <c r="DK201" s="168"/>
      <c r="DL201" s="168"/>
      <c r="DM201" s="168"/>
      <c r="DN201" s="168"/>
      <c r="DO201" s="168"/>
      <c r="DP201" s="168"/>
      <c r="DQ201" s="168"/>
      <c r="DR201" s="168"/>
      <c r="DS201" s="168"/>
      <c r="DT201" s="168"/>
      <c r="DU201" s="168"/>
      <c r="DV201" s="168"/>
      <c r="DW201" s="168"/>
      <c r="DX201" s="168"/>
      <c r="DY201" s="168"/>
      <c r="DZ201" s="168"/>
      <c r="EA201" s="168"/>
      <c r="EB201" s="168"/>
      <c r="EC201" s="168"/>
      <c r="ED201" s="168"/>
      <c r="EE201" s="168"/>
      <c r="EF201" s="168"/>
      <c r="EG201" s="168"/>
      <c r="EH201" s="168"/>
      <c r="EI201" s="168"/>
      <c r="EJ201" s="168"/>
      <c r="EK201" s="168"/>
      <c r="EL201" s="168"/>
      <c r="EM201" s="168"/>
      <c r="EN201" s="168"/>
      <c r="EO201" s="168"/>
      <c r="EP201" s="168"/>
      <c r="EQ201" s="168"/>
      <c r="ER201" s="168"/>
      <c r="ES201" s="168"/>
      <c r="ET201" s="168"/>
      <c r="EU201" s="168"/>
      <c r="EV201" s="168"/>
      <c r="EW201" s="168"/>
      <c r="EX201" s="168"/>
      <c r="EY201" s="168"/>
      <c r="EZ201" s="168"/>
      <c r="FA201" s="168"/>
      <c r="FB201" s="168"/>
      <c r="FC201" s="168"/>
      <c r="FD201" s="168"/>
    </row>
    <row r="202" spans="1:160" s="5" customFormat="1" ht="24.9" customHeight="1" x14ac:dyDescent="0.3">
      <c r="A202" s="263"/>
      <c r="B202" s="263"/>
      <c r="C202" s="265"/>
      <c r="D202" s="511" t="s">
        <v>4</v>
      </c>
      <c r="E202" s="512"/>
      <c r="F202" s="513" t="s">
        <v>168</v>
      </c>
      <c r="G202" s="514"/>
      <c r="H202" s="514"/>
      <c r="I202" s="515"/>
      <c r="J202" s="516" t="s">
        <v>5</v>
      </c>
      <c r="K202" s="512"/>
      <c r="L202" s="513" t="s">
        <v>102</v>
      </c>
      <c r="M202" s="514"/>
      <c r="N202" s="514"/>
      <c r="O202" s="514"/>
      <c r="P202" s="515"/>
      <c r="Q202" s="1" t="s">
        <v>6</v>
      </c>
      <c r="R202" s="513" t="s">
        <v>36</v>
      </c>
      <c r="S202" s="514"/>
      <c r="T202" s="514"/>
      <c r="U202" s="517"/>
      <c r="V202" s="33"/>
      <c r="W202" s="57"/>
      <c r="X202" s="86"/>
      <c r="Y202" s="33"/>
      <c r="Z202" s="36"/>
      <c r="AA202" s="36"/>
      <c r="AD202" s="33"/>
      <c r="AG202" s="33"/>
      <c r="AH202" s="43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4"/>
      <c r="AV202" s="33"/>
      <c r="AW202" s="33"/>
      <c r="AX202" s="33"/>
      <c r="AZ202" s="141"/>
      <c r="BE202" s="168"/>
      <c r="BF202" s="168"/>
      <c r="BG202" s="168"/>
      <c r="BH202" s="168"/>
      <c r="BI202" s="168"/>
      <c r="BJ202" s="168"/>
      <c r="BK202" s="168"/>
      <c r="BL202" s="168"/>
      <c r="BM202" s="168"/>
      <c r="DK202" s="168"/>
      <c r="DL202" s="168"/>
      <c r="DM202" s="168"/>
      <c r="DN202" s="168"/>
      <c r="DO202" s="168"/>
      <c r="DP202" s="168"/>
      <c r="DQ202" s="168"/>
      <c r="DR202" s="168"/>
      <c r="DS202" s="168"/>
      <c r="DT202" s="168"/>
      <c r="DU202" s="168"/>
      <c r="DV202" s="168"/>
      <c r="DW202" s="168"/>
      <c r="DX202" s="168"/>
      <c r="DY202" s="168"/>
      <c r="DZ202" s="168"/>
      <c r="EA202" s="168"/>
      <c r="EB202" s="168"/>
      <c r="EC202" s="168"/>
      <c r="ED202" s="168"/>
      <c r="EE202" s="168"/>
      <c r="EF202" s="168"/>
      <c r="EG202" s="168"/>
      <c r="EH202" s="168"/>
      <c r="EI202" s="168"/>
      <c r="EJ202" s="168"/>
      <c r="EK202" s="168"/>
      <c r="EL202" s="168"/>
      <c r="EM202" s="168"/>
      <c r="EN202" s="168"/>
      <c r="EO202" s="168"/>
      <c r="EP202" s="168"/>
      <c r="EQ202" s="168"/>
      <c r="ER202" s="168"/>
      <c r="ES202" s="168"/>
      <c r="ET202" s="168"/>
      <c r="EU202" s="168"/>
      <c r="EV202" s="168"/>
      <c r="EW202" s="168"/>
      <c r="EX202" s="168"/>
      <c r="EY202" s="168"/>
      <c r="EZ202" s="168"/>
      <c r="FA202" s="168"/>
      <c r="FB202" s="168"/>
      <c r="FC202" s="168"/>
      <c r="FD202" s="168"/>
    </row>
    <row r="203" spans="1:160" s="5" customFormat="1" ht="45" customHeight="1" thickBot="1" x14ac:dyDescent="0.35">
      <c r="A203" s="263"/>
      <c r="B203" s="263"/>
      <c r="C203" s="265"/>
      <c r="D203" s="518" t="s">
        <v>7</v>
      </c>
      <c r="E203" s="519"/>
      <c r="F203" s="520" t="s">
        <v>169</v>
      </c>
      <c r="G203" s="521"/>
      <c r="H203" s="521"/>
      <c r="I203" s="521"/>
      <c r="J203" s="521"/>
      <c r="K203" s="521"/>
      <c r="L203" s="521"/>
      <c r="M203" s="521"/>
      <c r="N203" s="521"/>
      <c r="O203" s="521"/>
      <c r="P203" s="521"/>
      <c r="Q203" s="521"/>
      <c r="R203" s="521"/>
      <c r="S203" s="521"/>
      <c r="T203" s="521"/>
      <c r="U203" s="522"/>
      <c r="V203" s="33"/>
      <c r="W203" s="57"/>
      <c r="X203" s="86"/>
      <c r="Y203" s="33"/>
      <c r="Z203" s="36"/>
      <c r="AA203" s="36"/>
      <c r="AD203" s="33"/>
      <c r="AG203" s="33"/>
      <c r="AH203" s="43"/>
      <c r="AI203" s="43"/>
      <c r="AJ203" s="43"/>
      <c r="AK203" s="43"/>
      <c r="AL203" s="43"/>
      <c r="AM203" s="43"/>
      <c r="AN203" s="43"/>
      <c r="AO203" s="43"/>
      <c r="AP203" s="43"/>
      <c r="AQ203" s="43"/>
      <c r="AR203" s="43"/>
      <c r="AS203" s="43"/>
      <c r="AT203" s="43"/>
      <c r="AU203" s="44"/>
      <c r="AV203" s="33"/>
      <c r="AW203" s="33"/>
      <c r="AX203" s="33"/>
      <c r="AZ203" s="141"/>
      <c r="BE203" s="168"/>
      <c r="BF203" s="168"/>
      <c r="BG203" s="168"/>
      <c r="BH203" s="168"/>
      <c r="BI203" s="168"/>
      <c r="BJ203" s="168"/>
      <c r="BK203" s="168"/>
      <c r="BL203" s="168"/>
      <c r="BM203" s="168"/>
      <c r="DK203" s="168"/>
      <c r="DL203" s="168"/>
      <c r="DM203" s="168"/>
      <c r="DN203" s="168"/>
      <c r="DO203" s="168"/>
      <c r="DP203" s="168"/>
      <c r="DQ203" s="168"/>
      <c r="DR203" s="168"/>
      <c r="DS203" s="168"/>
      <c r="DT203" s="168"/>
      <c r="DU203" s="168"/>
      <c r="DV203" s="168"/>
      <c r="DW203" s="168"/>
      <c r="DX203" s="168"/>
      <c r="DY203" s="168"/>
      <c r="DZ203" s="168"/>
      <c r="EA203" s="168"/>
      <c r="EB203" s="168"/>
      <c r="EC203" s="168"/>
      <c r="ED203" s="168"/>
      <c r="EE203" s="168"/>
      <c r="EF203" s="168"/>
      <c r="EG203" s="168"/>
      <c r="EH203" s="168"/>
      <c r="EI203" s="168"/>
      <c r="EJ203" s="168"/>
      <c r="EK203" s="168"/>
      <c r="EL203" s="168"/>
      <c r="EM203" s="168"/>
      <c r="EN203" s="168"/>
      <c r="EO203" s="168"/>
      <c r="EP203" s="168"/>
      <c r="EQ203" s="168"/>
      <c r="ER203" s="168"/>
      <c r="ES203" s="168"/>
      <c r="ET203" s="168"/>
      <c r="EU203" s="168"/>
      <c r="EV203" s="168"/>
      <c r="EW203" s="168"/>
      <c r="EX203" s="168"/>
      <c r="EY203" s="168"/>
      <c r="EZ203" s="168"/>
      <c r="FA203" s="168"/>
      <c r="FB203" s="168"/>
      <c r="FC203" s="168"/>
      <c r="FD203" s="168"/>
    </row>
    <row r="204" spans="1:160" s="5" customFormat="1" ht="5.0999999999999996" customHeight="1" thickBot="1" x14ac:dyDescent="0.35">
      <c r="A204" s="263"/>
      <c r="B204" s="263"/>
      <c r="C204" s="265"/>
      <c r="D204" s="523"/>
      <c r="E204" s="523"/>
      <c r="F204" s="523"/>
      <c r="G204" s="523"/>
      <c r="H204" s="523"/>
      <c r="I204" s="523"/>
      <c r="J204" s="523"/>
      <c r="K204" s="523"/>
      <c r="L204" s="523"/>
      <c r="M204" s="523"/>
      <c r="N204" s="523"/>
      <c r="O204" s="523"/>
      <c r="P204" s="523"/>
      <c r="Q204" s="523"/>
      <c r="R204" s="523"/>
      <c r="S204" s="523"/>
      <c r="T204" s="523"/>
      <c r="U204" s="523"/>
      <c r="V204" s="33"/>
      <c r="W204" s="57"/>
      <c r="X204" s="86"/>
      <c r="Y204" s="33"/>
      <c r="Z204" s="36"/>
      <c r="AA204" s="36"/>
      <c r="AD204" s="33"/>
      <c r="AG204" s="33"/>
      <c r="AH204" s="43"/>
      <c r="AI204" s="43"/>
      <c r="AJ204" s="43"/>
      <c r="AK204" s="43"/>
      <c r="AL204" s="43"/>
      <c r="AM204" s="43"/>
      <c r="AN204" s="43"/>
      <c r="AO204" s="43"/>
      <c r="AP204" s="43"/>
      <c r="AQ204" s="43"/>
      <c r="AR204" s="43"/>
      <c r="AS204" s="43"/>
      <c r="AT204" s="43"/>
      <c r="AU204" s="44"/>
      <c r="AV204" s="33"/>
      <c r="AW204" s="33"/>
      <c r="AX204" s="33"/>
      <c r="AZ204" s="141"/>
      <c r="BE204" s="168"/>
      <c r="BF204" s="168"/>
      <c r="BG204" s="168"/>
      <c r="BH204" s="168"/>
      <c r="BI204" s="168"/>
      <c r="BJ204" s="168"/>
      <c r="BK204" s="168"/>
      <c r="BL204" s="168"/>
      <c r="BM204" s="168"/>
      <c r="DK204" s="168"/>
      <c r="DL204" s="168"/>
      <c r="DM204" s="168"/>
      <c r="DN204" s="168"/>
      <c r="DO204" s="168"/>
      <c r="DP204" s="168"/>
      <c r="DQ204" s="168"/>
      <c r="DR204" s="168"/>
      <c r="DS204" s="168"/>
      <c r="DT204" s="168"/>
      <c r="DU204" s="168"/>
      <c r="DV204" s="168"/>
      <c r="DW204" s="168"/>
      <c r="DX204" s="168"/>
      <c r="DY204" s="168"/>
      <c r="DZ204" s="168"/>
      <c r="EA204" s="168"/>
      <c r="EB204" s="168"/>
      <c r="EC204" s="168"/>
      <c r="ED204" s="168"/>
      <c r="EE204" s="168"/>
      <c r="EF204" s="168"/>
      <c r="EG204" s="168"/>
      <c r="EH204" s="168"/>
      <c r="EI204" s="168"/>
      <c r="EJ204" s="168"/>
      <c r="EK204" s="168"/>
      <c r="EL204" s="168"/>
      <c r="EM204" s="168"/>
      <c r="EN204" s="168"/>
      <c r="EO204" s="168"/>
      <c r="EP204" s="168"/>
      <c r="EQ204" s="168"/>
      <c r="ER204" s="168"/>
      <c r="ES204" s="168"/>
      <c r="ET204" s="168"/>
      <c r="EU204" s="168"/>
      <c r="EV204" s="168"/>
      <c r="EW204" s="168"/>
      <c r="EX204" s="168"/>
      <c r="EY204" s="168"/>
      <c r="EZ204" s="168"/>
      <c r="FA204" s="168"/>
      <c r="FB204" s="168"/>
      <c r="FC204" s="168"/>
      <c r="FD204" s="168"/>
    </row>
    <row r="205" spans="1:160" s="5" customFormat="1" ht="24.9" customHeight="1" thickBot="1" x14ac:dyDescent="0.35">
      <c r="A205" s="263"/>
      <c r="B205" s="263"/>
      <c r="C205" s="265"/>
      <c r="D205" s="2" t="s">
        <v>103</v>
      </c>
      <c r="E205" s="69" t="s">
        <v>106</v>
      </c>
      <c r="F205" s="455" t="s">
        <v>104</v>
      </c>
      <c r="G205" s="524"/>
      <c r="H205" s="456"/>
      <c r="I205" s="525">
        <v>44058</v>
      </c>
      <c r="J205" s="526"/>
      <c r="K205" s="526"/>
      <c r="L205" s="526"/>
      <c r="M205" s="526"/>
      <c r="N205" s="527"/>
      <c r="O205" s="3" t="s">
        <v>8</v>
      </c>
      <c r="P205" s="449" t="s">
        <v>24</v>
      </c>
      <c r="Q205" s="450"/>
      <c r="R205" s="450"/>
      <c r="S205" s="450"/>
      <c r="T205" s="450"/>
      <c r="U205" s="528"/>
      <c r="V205" s="33"/>
      <c r="W205" s="57"/>
      <c r="X205" s="86"/>
      <c r="Y205" s="33"/>
      <c r="Z205" s="36"/>
      <c r="AA205" s="36"/>
      <c r="AD205" s="33"/>
      <c r="AG205" s="33"/>
      <c r="AH205" s="43"/>
      <c r="AI205" s="43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4"/>
      <c r="AV205" s="33"/>
      <c r="AW205" s="33"/>
      <c r="AX205" s="33"/>
      <c r="AZ205" s="141"/>
      <c r="BE205" s="168"/>
      <c r="BF205" s="168"/>
      <c r="BG205" s="168"/>
      <c r="BH205" s="168"/>
      <c r="BI205" s="168"/>
      <c r="BJ205" s="168"/>
      <c r="BK205" s="168"/>
      <c r="BL205" s="168"/>
      <c r="BM205" s="168"/>
      <c r="DK205" s="168"/>
      <c r="DL205" s="168"/>
      <c r="DM205" s="168"/>
      <c r="DN205" s="168"/>
      <c r="DO205" s="168"/>
      <c r="DP205" s="168"/>
      <c r="DQ205" s="168"/>
      <c r="DR205" s="168"/>
      <c r="DS205" s="168"/>
      <c r="DT205" s="168"/>
      <c r="DU205" s="168"/>
      <c r="DV205" s="168"/>
      <c r="DW205" s="168"/>
      <c r="DX205" s="168"/>
      <c r="DY205" s="168"/>
      <c r="DZ205" s="168"/>
      <c r="EA205" s="168"/>
      <c r="EB205" s="168"/>
      <c r="EC205" s="168"/>
      <c r="ED205" s="168"/>
      <c r="EE205" s="168"/>
      <c r="EF205" s="168"/>
      <c r="EG205" s="168"/>
      <c r="EH205" s="168"/>
      <c r="EI205" s="168"/>
      <c r="EJ205" s="168"/>
      <c r="EK205" s="168"/>
      <c r="EL205" s="168"/>
      <c r="EM205" s="168"/>
      <c r="EN205" s="168"/>
      <c r="EO205" s="168"/>
      <c r="EP205" s="168"/>
      <c r="EQ205" s="168"/>
      <c r="ER205" s="168"/>
      <c r="ES205" s="168"/>
      <c r="ET205" s="168"/>
      <c r="EU205" s="168"/>
      <c r="EV205" s="168"/>
      <c r="EW205" s="168"/>
      <c r="EX205" s="168"/>
      <c r="EY205" s="168"/>
      <c r="EZ205" s="168"/>
      <c r="FA205" s="168"/>
      <c r="FB205" s="168"/>
      <c r="FC205" s="168"/>
      <c r="FD205" s="168"/>
    </row>
    <row r="206" spans="1:160" s="5" customFormat="1" ht="5.0999999999999996" customHeight="1" thickBot="1" x14ac:dyDescent="0.35">
      <c r="A206" s="263"/>
      <c r="B206" s="263"/>
      <c r="C206" s="265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33"/>
      <c r="W206" s="57"/>
      <c r="X206" s="86"/>
      <c r="Y206" s="33"/>
      <c r="Z206" s="36"/>
      <c r="AA206" s="36"/>
      <c r="AD206" s="33"/>
      <c r="AG206" s="33"/>
      <c r="AH206" s="43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4"/>
      <c r="AV206" s="33"/>
      <c r="AW206" s="33"/>
      <c r="AX206" s="33"/>
      <c r="AZ206" s="141"/>
      <c r="BE206" s="168"/>
      <c r="BF206" s="168"/>
      <c r="BG206" s="168"/>
      <c r="BH206" s="168"/>
      <c r="BI206" s="168"/>
      <c r="BJ206" s="168"/>
      <c r="BK206" s="168"/>
      <c r="BL206" s="168"/>
      <c r="BM206" s="168"/>
      <c r="DK206" s="168"/>
      <c r="DL206" s="168"/>
      <c r="DM206" s="168"/>
      <c r="DN206" s="168"/>
      <c r="DO206" s="168"/>
      <c r="DP206" s="168"/>
      <c r="DQ206" s="168"/>
      <c r="DR206" s="168"/>
      <c r="DS206" s="168"/>
      <c r="DT206" s="168"/>
      <c r="DU206" s="168"/>
      <c r="DV206" s="168"/>
      <c r="DW206" s="168"/>
      <c r="DX206" s="168"/>
      <c r="DY206" s="168"/>
      <c r="DZ206" s="168"/>
      <c r="EA206" s="168"/>
      <c r="EB206" s="168"/>
      <c r="EC206" s="168"/>
      <c r="ED206" s="168"/>
      <c r="EE206" s="168"/>
      <c r="EF206" s="168"/>
      <c r="EG206" s="168"/>
      <c r="EH206" s="168"/>
      <c r="EI206" s="168"/>
      <c r="EJ206" s="168"/>
      <c r="EK206" s="168"/>
      <c r="EL206" s="168"/>
      <c r="EM206" s="168"/>
      <c r="EN206" s="168"/>
      <c r="EO206" s="168"/>
      <c r="EP206" s="168"/>
      <c r="EQ206" s="168"/>
      <c r="ER206" s="168"/>
      <c r="ES206" s="168"/>
      <c r="ET206" s="168"/>
      <c r="EU206" s="168"/>
      <c r="EV206" s="168"/>
      <c r="EW206" s="168"/>
      <c r="EX206" s="168"/>
      <c r="EY206" s="168"/>
      <c r="EZ206" s="168"/>
      <c r="FA206" s="168"/>
      <c r="FB206" s="168"/>
      <c r="FC206" s="168"/>
      <c r="FD206" s="168"/>
    </row>
    <row r="207" spans="1:160" s="5" customFormat="1" ht="24.9" customHeight="1" thickBot="1" x14ac:dyDescent="0.35">
      <c r="A207" s="263"/>
      <c r="B207" s="263"/>
      <c r="C207" s="265"/>
      <c r="D207" s="2" t="s">
        <v>31</v>
      </c>
      <c r="E207" s="449"/>
      <c r="F207" s="450"/>
      <c r="G207" s="450"/>
      <c r="H207" s="450"/>
      <c r="I207" s="450"/>
      <c r="J207" s="451"/>
      <c r="K207" s="19" t="s">
        <v>105</v>
      </c>
      <c r="L207" s="452"/>
      <c r="M207" s="452"/>
      <c r="N207" s="452"/>
      <c r="O207" s="452"/>
      <c r="P207" s="452"/>
      <c r="Q207" s="452"/>
      <c r="R207" s="452"/>
      <c r="S207" s="452"/>
      <c r="T207" s="452"/>
      <c r="U207" s="453"/>
      <c r="V207" s="33"/>
      <c r="W207" s="57"/>
      <c r="X207" s="86"/>
      <c r="Y207" s="33"/>
      <c r="Z207" s="36"/>
      <c r="AA207" s="36"/>
      <c r="AD207" s="33"/>
      <c r="AG207" s="33"/>
      <c r="AH207" s="43"/>
      <c r="AI207" s="43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4"/>
      <c r="AV207" s="33"/>
      <c r="AW207" s="33"/>
      <c r="AX207" s="33"/>
      <c r="AZ207" s="141"/>
      <c r="BE207" s="168"/>
      <c r="BF207" s="168"/>
      <c r="BG207" s="168"/>
      <c r="BH207" s="168"/>
      <c r="BI207" s="168"/>
      <c r="BJ207" s="168"/>
      <c r="BK207" s="168"/>
      <c r="BL207" s="168"/>
      <c r="BM207" s="168"/>
      <c r="DK207" s="168"/>
      <c r="DL207" s="168"/>
      <c r="DM207" s="168"/>
      <c r="DN207" s="168"/>
      <c r="DO207" s="168"/>
      <c r="DP207" s="168"/>
      <c r="DQ207" s="168"/>
      <c r="DR207" s="168"/>
      <c r="DS207" s="168"/>
      <c r="DT207" s="168"/>
      <c r="DU207" s="168"/>
      <c r="DV207" s="168"/>
      <c r="DW207" s="168"/>
      <c r="DX207" s="168"/>
      <c r="DY207" s="168"/>
      <c r="DZ207" s="168"/>
      <c r="EA207" s="168"/>
      <c r="EB207" s="168"/>
      <c r="EC207" s="168"/>
      <c r="ED207" s="168"/>
      <c r="EE207" s="168"/>
      <c r="EF207" s="168"/>
      <c r="EG207" s="168"/>
      <c r="EH207" s="168"/>
      <c r="EI207" s="168"/>
      <c r="EJ207" s="168"/>
      <c r="EK207" s="168"/>
      <c r="EL207" s="168"/>
      <c r="EM207" s="168"/>
      <c r="EN207" s="168"/>
      <c r="EO207" s="168"/>
      <c r="EP207" s="168"/>
      <c r="EQ207" s="168"/>
      <c r="ER207" s="168"/>
      <c r="ES207" s="168"/>
      <c r="ET207" s="168"/>
      <c r="EU207" s="168"/>
      <c r="EV207" s="168"/>
      <c r="EW207" s="168"/>
      <c r="EX207" s="168"/>
      <c r="EY207" s="168"/>
      <c r="EZ207" s="168"/>
      <c r="FA207" s="168"/>
      <c r="FB207" s="168"/>
      <c r="FC207" s="168"/>
      <c r="FD207" s="168"/>
    </row>
    <row r="208" spans="1:160" s="5" customFormat="1" ht="5.0999999999999996" customHeight="1" thickBot="1" x14ac:dyDescent="0.35">
      <c r="A208" s="263"/>
      <c r="B208" s="263"/>
      <c r="C208" s="265"/>
      <c r="D208" s="454"/>
      <c r="E208" s="454"/>
      <c r="F208" s="454"/>
      <c r="G208" s="454"/>
      <c r="H208" s="454"/>
      <c r="I208" s="454"/>
      <c r="J208" s="454"/>
      <c r="K208" s="454"/>
      <c r="L208" s="454"/>
      <c r="M208" s="454"/>
      <c r="N208" s="454"/>
      <c r="O208" s="454"/>
      <c r="P208" s="454"/>
      <c r="Q208" s="454"/>
      <c r="R208" s="454"/>
      <c r="S208" s="454"/>
      <c r="T208" s="454"/>
      <c r="U208" s="454"/>
      <c r="V208" s="33"/>
      <c r="W208" s="57"/>
      <c r="X208" s="86"/>
      <c r="Y208" s="33"/>
      <c r="Z208" s="36"/>
      <c r="AA208" s="36"/>
      <c r="AD208" s="33"/>
      <c r="AG208" s="3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4"/>
      <c r="AV208" s="33"/>
      <c r="AW208" s="33"/>
      <c r="AX208" s="33"/>
      <c r="AZ208" s="141"/>
      <c r="BE208" s="168"/>
      <c r="BF208" s="168"/>
      <c r="BG208" s="168"/>
      <c r="BH208" s="168"/>
      <c r="BI208" s="168"/>
      <c r="BJ208" s="168"/>
      <c r="BK208" s="168"/>
      <c r="BL208" s="168"/>
      <c r="BM208" s="168"/>
      <c r="DK208" s="168"/>
      <c r="DL208" s="168"/>
      <c r="DM208" s="168"/>
      <c r="DN208" s="168"/>
      <c r="DO208" s="168"/>
      <c r="DP208" s="168"/>
      <c r="DQ208" s="168"/>
      <c r="DR208" s="168"/>
      <c r="DS208" s="168"/>
      <c r="DT208" s="168"/>
      <c r="DU208" s="168"/>
      <c r="DV208" s="168"/>
      <c r="DW208" s="168"/>
      <c r="DX208" s="168"/>
      <c r="DY208" s="168"/>
      <c r="DZ208" s="168"/>
      <c r="EA208" s="168"/>
      <c r="EB208" s="168"/>
      <c r="EC208" s="168"/>
      <c r="ED208" s="168"/>
      <c r="EE208" s="168"/>
      <c r="EF208" s="168"/>
      <c r="EG208" s="168"/>
      <c r="EH208" s="168"/>
      <c r="EI208" s="168"/>
      <c r="EJ208" s="168"/>
      <c r="EK208" s="168"/>
      <c r="EL208" s="168"/>
      <c r="EM208" s="168"/>
      <c r="EN208" s="168"/>
      <c r="EO208" s="168"/>
      <c r="EP208" s="168"/>
      <c r="EQ208" s="168"/>
      <c r="ER208" s="168"/>
      <c r="ES208" s="168"/>
      <c r="ET208" s="168"/>
      <c r="EU208" s="168"/>
      <c r="EV208" s="168"/>
      <c r="EW208" s="168"/>
      <c r="EX208" s="168"/>
      <c r="EY208" s="168"/>
      <c r="EZ208" s="168"/>
      <c r="FA208" s="168"/>
      <c r="FB208" s="168"/>
      <c r="FC208" s="168"/>
      <c r="FD208" s="168"/>
    </row>
    <row r="209" spans="1:160" s="5" customFormat="1" ht="45" customHeight="1" thickBot="1" x14ac:dyDescent="0.35">
      <c r="A209" s="263">
        <f>+E209</f>
        <v>1.08</v>
      </c>
      <c r="B209" s="264">
        <f>+U233</f>
        <v>0</v>
      </c>
      <c r="C209" s="265">
        <v>5</v>
      </c>
      <c r="D209" s="2" t="s">
        <v>9</v>
      </c>
      <c r="E209" s="31">
        <v>1.08</v>
      </c>
      <c r="F209" s="455" t="s">
        <v>29</v>
      </c>
      <c r="G209" s="456"/>
      <c r="H209" s="532" t="s">
        <v>59</v>
      </c>
      <c r="I209" s="457"/>
      <c r="J209" s="457"/>
      <c r="K209" s="457"/>
      <c r="L209" s="457"/>
      <c r="M209" s="458"/>
      <c r="N209" s="459" t="s">
        <v>32</v>
      </c>
      <c r="O209" s="460"/>
      <c r="P209" s="461"/>
      <c r="Q209" s="462" t="s">
        <v>10</v>
      </c>
      <c r="R209" s="463"/>
      <c r="S209" s="463"/>
      <c r="T209" s="463"/>
      <c r="U209" s="464"/>
      <c r="V209" s="33"/>
      <c r="W209" s="57"/>
      <c r="X209" s="86"/>
      <c r="Y209" s="33"/>
      <c r="Z209" s="38"/>
      <c r="AA209" s="38"/>
      <c r="AD209" s="33"/>
      <c r="AG209" s="3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4"/>
      <c r="AV209" s="33"/>
      <c r="AW209" s="33"/>
      <c r="AX209" s="33"/>
      <c r="AZ209" s="141"/>
      <c r="BE209" s="168"/>
      <c r="BF209" s="168"/>
      <c r="BG209" s="168"/>
      <c r="BH209" s="168"/>
      <c r="BI209" s="168"/>
      <c r="BJ209" s="168"/>
      <c r="BK209" s="168"/>
      <c r="BL209" s="168"/>
      <c r="BM209" s="168"/>
      <c r="DK209" s="168"/>
      <c r="DL209" s="168"/>
      <c r="DM209" s="168"/>
      <c r="DN209" s="168"/>
      <c r="DO209" s="168"/>
      <c r="DP209" s="168"/>
      <c r="DQ209" s="168"/>
      <c r="DR209" s="168"/>
      <c r="DS209" s="168"/>
      <c r="DT209" s="168"/>
      <c r="DU209" s="168"/>
      <c r="DV209" s="168"/>
      <c r="DW209" s="168"/>
      <c r="DX209" s="168"/>
      <c r="DY209" s="168"/>
      <c r="DZ209" s="168"/>
      <c r="EA209" s="168"/>
      <c r="EB209" s="168"/>
      <c r="EC209" s="168"/>
      <c r="ED209" s="168"/>
      <c r="EE209" s="168"/>
      <c r="EF209" s="168"/>
      <c r="EG209" s="168"/>
      <c r="EH209" s="168"/>
      <c r="EI209" s="168"/>
      <c r="EJ209" s="168"/>
      <c r="EK209" s="168"/>
      <c r="EL209" s="168"/>
      <c r="EM209" s="168"/>
      <c r="EN209" s="168"/>
      <c r="EO209" s="168"/>
      <c r="EP209" s="168"/>
      <c r="EQ209" s="168"/>
      <c r="ER209" s="168"/>
      <c r="ES209" s="168"/>
      <c r="ET209" s="168"/>
      <c r="EU209" s="168"/>
      <c r="EV209" s="168"/>
      <c r="EW209" s="168"/>
      <c r="EX209" s="168"/>
      <c r="EY209" s="168"/>
      <c r="EZ209" s="168"/>
      <c r="FA209" s="168"/>
      <c r="FB209" s="168"/>
      <c r="FC209" s="168"/>
      <c r="FD209" s="168"/>
    </row>
    <row r="210" spans="1:160" s="5" customFormat="1" ht="5.0999999999999996" customHeight="1" thickBot="1" x14ac:dyDescent="0.35">
      <c r="A210" s="263"/>
      <c r="B210" s="263"/>
      <c r="C210" s="265"/>
      <c r="D210" s="428"/>
      <c r="E210" s="428"/>
      <c r="F210" s="428"/>
      <c r="G210" s="428"/>
      <c r="H210" s="428"/>
      <c r="I210" s="428"/>
      <c r="J210" s="428"/>
      <c r="K210" s="428"/>
      <c r="L210" s="428"/>
      <c r="M210" s="428"/>
      <c r="N210" s="454"/>
      <c r="O210" s="454"/>
      <c r="P210" s="454"/>
      <c r="Q210" s="454"/>
      <c r="R210" s="454"/>
      <c r="S210" s="454"/>
      <c r="T210" s="454"/>
      <c r="U210" s="454"/>
      <c r="V210" s="33"/>
      <c r="W210" s="57"/>
      <c r="X210" s="86"/>
      <c r="Y210" s="33"/>
      <c r="Z210" s="76"/>
      <c r="AA210" s="76"/>
      <c r="AD210" s="33"/>
      <c r="AG210" s="33"/>
      <c r="AH210" s="43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4"/>
      <c r="AV210" s="33"/>
      <c r="AW210" s="33"/>
      <c r="AX210" s="33"/>
      <c r="AZ210" s="141"/>
      <c r="BE210" s="168"/>
      <c r="BF210" s="168"/>
      <c r="BG210" s="168"/>
      <c r="BH210" s="168"/>
      <c r="BI210" s="168"/>
      <c r="BJ210" s="168"/>
      <c r="BK210" s="168"/>
      <c r="BL210" s="168"/>
      <c r="BM210" s="168"/>
      <c r="DK210" s="168"/>
      <c r="DL210" s="168"/>
      <c r="DM210" s="168"/>
      <c r="DN210" s="168"/>
      <c r="DO210" s="168"/>
      <c r="DP210" s="168"/>
      <c r="DQ210" s="168"/>
      <c r="DR210" s="168"/>
      <c r="DS210" s="168"/>
      <c r="DT210" s="168"/>
      <c r="DU210" s="168"/>
      <c r="DV210" s="168"/>
      <c r="DW210" s="168"/>
      <c r="DX210" s="168"/>
      <c r="DY210" s="168"/>
      <c r="DZ210" s="168"/>
      <c r="EA210" s="168"/>
      <c r="EB210" s="168"/>
      <c r="EC210" s="168"/>
      <c r="ED210" s="168"/>
      <c r="EE210" s="168"/>
      <c r="EF210" s="168"/>
      <c r="EG210" s="168"/>
      <c r="EH210" s="168"/>
      <c r="EI210" s="168"/>
      <c r="EJ210" s="168"/>
      <c r="EK210" s="168"/>
      <c r="EL210" s="168"/>
      <c r="EM210" s="168"/>
      <c r="EN210" s="168"/>
      <c r="EO210" s="168"/>
      <c r="EP210" s="168"/>
      <c r="EQ210" s="168"/>
      <c r="ER210" s="168"/>
      <c r="ES210" s="168"/>
      <c r="ET210" s="168"/>
      <c r="EU210" s="168"/>
      <c r="EV210" s="168"/>
      <c r="EW210" s="168"/>
      <c r="EX210" s="168"/>
      <c r="EY210" s="168"/>
      <c r="EZ210" s="168"/>
      <c r="FA210" s="168"/>
      <c r="FB210" s="168"/>
      <c r="FC210" s="168"/>
      <c r="FD210" s="168"/>
    </row>
    <row r="211" spans="1:160" s="5" customFormat="1" ht="24.9" customHeight="1" x14ac:dyDescent="0.3">
      <c r="A211" s="263"/>
      <c r="B211" s="263"/>
      <c r="C211" s="265"/>
      <c r="D211" s="465" t="s">
        <v>30</v>
      </c>
      <c r="E211" s="466"/>
      <c r="F211" s="466"/>
      <c r="G211" s="466"/>
      <c r="H211" s="466"/>
      <c r="I211" s="466"/>
      <c r="J211" s="466"/>
      <c r="K211" s="466"/>
      <c r="L211" s="466"/>
      <c r="M211" s="467"/>
      <c r="N211" s="468" t="s">
        <v>11</v>
      </c>
      <c r="O211" s="470" t="s">
        <v>12</v>
      </c>
      <c r="P211" s="471"/>
      <c r="Q211" s="474" t="s">
        <v>13</v>
      </c>
      <c r="R211" s="475"/>
      <c r="S211" s="476"/>
      <c r="T211" s="477" t="s">
        <v>27</v>
      </c>
      <c r="U211" s="479" t="s">
        <v>28</v>
      </c>
      <c r="V211" s="33"/>
      <c r="W211" s="57"/>
      <c r="X211" s="86"/>
      <c r="Y211" s="33"/>
      <c r="Z211" s="76"/>
      <c r="AA211" s="76"/>
      <c r="AD211" s="33"/>
      <c r="AG211" s="33"/>
      <c r="AH211" s="43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4"/>
      <c r="AV211" s="33"/>
      <c r="AW211" s="33"/>
      <c r="AX211" s="33"/>
      <c r="AZ211" s="141"/>
      <c r="BE211" s="168"/>
      <c r="BF211" s="168"/>
      <c r="BG211" s="168"/>
      <c r="BH211" s="168"/>
      <c r="BI211" s="168"/>
      <c r="BJ211" s="168"/>
      <c r="BK211" s="168"/>
      <c r="BL211" s="168"/>
      <c r="BM211" s="168"/>
      <c r="DK211" s="168"/>
      <c r="DL211" s="168"/>
      <c r="DM211" s="168"/>
      <c r="DN211" s="168"/>
      <c r="DO211" s="168"/>
      <c r="DP211" s="168"/>
      <c r="DQ211" s="168"/>
      <c r="DR211" s="168"/>
      <c r="DS211" s="168"/>
      <c r="DT211" s="168"/>
      <c r="DU211" s="168"/>
      <c r="DV211" s="168"/>
      <c r="DW211" s="168"/>
      <c r="DX211" s="168"/>
      <c r="DY211" s="168"/>
      <c r="DZ211" s="168"/>
      <c r="EA211" s="168"/>
      <c r="EB211" s="168"/>
      <c r="EC211" s="168"/>
      <c r="ED211" s="168"/>
      <c r="EE211" s="168"/>
      <c r="EF211" s="168"/>
      <c r="EG211" s="168"/>
      <c r="EH211" s="168"/>
      <c r="EI211" s="168"/>
      <c r="EJ211" s="168"/>
      <c r="EK211" s="168"/>
      <c r="EL211" s="168"/>
      <c r="EM211" s="168"/>
      <c r="EN211" s="168"/>
      <c r="EO211" s="168"/>
      <c r="EP211" s="168"/>
      <c r="EQ211" s="168"/>
      <c r="ER211" s="168"/>
      <c r="ES211" s="168"/>
      <c r="ET211" s="168"/>
      <c r="EU211" s="168"/>
      <c r="EV211" s="168"/>
      <c r="EW211" s="168"/>
      <c r="EX211" s="168"/>
      <c r="EY211" s="168"/>
      <c r="EZ211" s="168"/>
      <c r="FA211" s="168"/>
      <c r="FB211" s="168"/>
      <c r="FC211" s="168"/>
      <c r="FD211" s="168"/>
    </row>
    <row r="212" spans="1:160" s="5" customFormat="1" ht="24.9" customHeight="1" x14ac:dyDescent="0.3">
      <c r="A212" s="263"/>
      <c r="B212" s="263"/>
      <c r="C212" s="265"/>
      <c r="D212" s="481"/>
      <c r="E212" s="482"/>
      <c r="F212" s="482"/>
      <c r="G212" s="482"/>
      <c r="H212" s="482"/>
      <c r="I212" s="482"/>
      <c r="J212" s="482"/>
      <c r="K212" s="482"/>
      <c r="L212" s="482"/>
      <c r="M212" s="483"/>
      <c r="N212" s="469"/>
      <c r="O212" s="472"/>
      <c r="P212" s="473"/>
      <c r="Q212" s="7" t="s">
        <v>14</v>
      </c>
      <c r="R212" s="7" t="s">
        <v>15</v>
      </c>
      <c r="S212" s="7" t="s">
        <v>26</v>
      </c>
      <c r="T212" s="478"/>
      <c r="U212" s="480"/>
      <c r="V212" s="33"/>
      <c r="W212" s="57"/>
      <c r="X212" s="86"/>
      <c r="Y212" s="33"/>
      <c r="Z212" s="77"/>
      <c r="AA212" s="77"/>
      <c r="AD212" s="33"/>
      <c r="AG212" s="3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4"/>
      <c r="AV212" s="33"/>
      <c r="AW212" s="33"/>
      <c r="AX212" s="33"/>
      <c r="AZ212" s="141"/>
      <c r="BE212" s="168"/>
      <c r="BF212" s="168"/>
      <c r="BG212" s="168"/>
      <c r="BH212" s="168"/>
      <c r="BI212" s="168"/>
      <c r="BJ212" s="168"/>
      <c r="BK212" s="168"/>
      <c r="BL212" s="168"/>
      <c r="BM212" s="168"/>
      <c r="DK212" s="168"/>
      <c r="DL212" s="168"/>
      <c r="DM212" s="168"/>
      <c r="DN212" s="168"/>
      <c r="DO212" s="168"/>
      <c r="DP212" s="168"/>
      <c r="DQ212" s="168"/>
      <c r="DR212" s="168"/>
      <c r="DS212" s="168"/>
      <c r="DT212" s="168"/>
      <c r="DU212" s="168"/>
      <c r="DV212" s="168"/>
      <c r="DW212" s="168"/>
      <c r="DX212" s="168"/>
      <c r="DY212" s="168"/>
      <c r="DZ212" s="168"/>
      <c r="EA212" s="168"/>
      <c r="EB212" s="168"/>
      <c r="EC212" s="168"/>
      <c r="ED212" s="168"/>
      <c r="EE212" s="168"/>
      <c r="EF212" s="168"/>
      <c r="EG212" s="168"/>
      <c r="EH212" s="168"/>
      <c r="EI212" s="168"/>
      <c r="EJ212" s="168"/>
      <c r="EK212" s="168"/>
      <c r="EL212" s="168"/>
      <c r="EM212" s="168"/>
      <c r="EN212" s="168"/>
      <c r="EO212" s="168"/>
      <c r="EP212" s="168"/>
      <c r="EQ212" s="168"/>
      <c r="ER212" s="168"/>
      <c r="ES212" s="168"/>
      <c r="ET212" s="168"/>
      <c r="EU212" s="168"/>
      <c r="EV212" s="168"/>
      <c r="EW212" s="168"/>
      <c r="EX212" s="168"/>
      <c r="EY212" s="168"/>
      <c r="EZ212" s="168"/>
      <c r="FA212" s="168"/>
      <c r="FB212" s="168"/>
      <c r="FC212" s="168"/>
      <c r="FD212" s="168"/>
    </row>
    <row r="213" spans="1:160" s="5" customFormat="1" ht="24.9" customHeight="1" x14ac:dyDescent="0.3">
      <c r="A213" s="263"/>
      <c r="B213" s="263"/>
      <c r="C213" s="265"/>
      <c r="D213" s="481"/>
      <c r="E213" s="482"/>
      <c r="F213" s="482"/>
      <c r="G213" s="482"/>
      <c r="H213" s="482"/>
      <c r="I213" s="482"/>
      <c r="J213" s="482"/>
      <c r="K213" s="482"/>
      <c r="L213" s="482"/>
      <c r="M213" s="483"/>
      <c r="N213" s="16"/>
      <c r="O213" s="412"/>
      <c r="P213" s="413"/>
      <c r="Q213" s="8"/>
      <c r="R213" s="8"/>
      <c r="S213" s="8"/>
      <c r="T213" s="9"/>
      <c r="U213" s="17"/>
      <c r="V213" s="33"/>
      <c r="W213" s="57"/>
      <c r="X213" s="86"/>
      <c r="Y213" s="33">
        <f>+C209</f>
        <v>5</v>
      </c>
      <c r="Z213" s="41">
        <f>+SUMIF($N213:$N232,$Z$16,$U213:$U232)</f>
        <v>0</v>
      </c>
      <c r="AA213" s="41">
        <f>+SUMIF($N213:$N232,$AA$16,$U213:$U232)</f>
        <v>0</v>
      </c>
      <c r="AB213" s="41">
        <f>+SUMIF($N213:$N232,$AB$16,$U213:$U232)</f>
        <v>0</v>
      </c>
      <c r="AC213" s="41">
        <f>+SUMIF($N213:$N232,$AC$16,$U213:$U232)</f>
        <v>0</v>
      </c>
      <c r="AD213" s="41">
        <f>+SUMIF($N213:$N232,$AD$16,$U213:$U232)</f>
        <v>0</v>
      </c>
      <c r="AE213" s="41">
        <f>+SUMIF($N213:$N232,$AE$16,$U213:$U232)</f>
        <v>0</v>
      </c>
      <c r="AF213" s="41">
        <f>+SUMIF($N213:$N232,$AF$16,$U213:$U232)</f>
        <v>0</v>
      </c>
      <c r="AG213" s="41">
        <f>+SUMIF($N213:$N232,$AG$16,$U213:$U232)</f>
        <v>0</v>
      </c>
      <c r="AH213" s="41">
        <f>+SUMIF($N213:$N232,$AH$16,$U213:$U232)</f>
        <v>0</v>
      </c>
      <c r="AI213" s="41">
        <f>+SUMIF($N213:$N232,$AI$16,$U213:$U232)</f>
        <v>0</v>
      </c>
      <c r="AJ213" s="41">
        <f>+SUMIF($N213:$N232,$AJ$16,$U213:$U232)</f>
        <v>0</v>
      </c>
      <c r="AK213" s="41">
        <f>+SUMIF($N213:$N232,$AK$16,$U213:$U232)</f>
        <v>0</v>
      </c>
      <c r="AL213" s="41">
        <f>+SUMIF($N213:$N232,$AL$16,$U213:$U232)</f>
        <v>0</v>
      </c>
      <c r="AM213" s="41">
        <f>+SUMIF($N213:$N232,$AM$16,$U213:$U232)</f>
        <v>0</v>
      </c>
      <c r="AN213" s="41">
        <f>+SUMIF($N213:$N232,$AN$16,$U213:$U232)</f>
        <v>0</v>
      </c>
      <c r="AO213" s="41">
        <f>+SUMIF($N213:$N232,$AO$16,$U213:$U232)</f>
        <v>0</v>
      </c>
      <c r="AP213" s="41">
        <f>+SUMIF($N213:$N232,$AP$16,$U213:$U232)</f>
        <v>0</v>
      </c>
      <c r="AQ213" s="41">
        <f>+SUMIF($N213:$N232,$AQ$16,$U213:$U232)</f>
        <v>0</v>
      </c>
      <c r="AR213" s="41">
        <f>+SUMIF($N213:$N232,$AR$16,$U213:$U232)</f>
        <v>0</v>
      </c>
      <c r="AS213" s="43"/>
      <c r="AT213" s="43"/>
      <c r="AU213" s="44"/>
      <c r="AV213" s="33"/>
      <c r="AW213" s="33"/>
      <c r="AX213" s="33"/>
      <c r="AZ213" s="141"/>
      <c r="BE213" s="168"/>
      <c r="BF213" s="168"/>
      <c r="BG213" s="168"/>
      <c r="BH213" s="168"/>
      <c r="BI213" s="168"/>
      <c r="BJ213" s="168"/>
      <c r="BK213" s="168"/>
      <c r="BL213" s="168"/>
      <c r="BM213" s="168"/>
      <c r="DK213" s="168"/>
      <c r="DL213" s="168"/>
      <c r="DM213" s="168"/>
      <c r="DN213" s="168"/>
      <c r="DO213" s="168"/>
      <c r="DP213" s="168"/>
      <c r="DQ213" s="168"/>
      <c r="DR213" s="168"/>
      <c r="DS213" s="168"/>
      <c r="DT213" s="168"/>
      <c r="DU213" s="168"/>
      <c r="DV213" s="168"/>
      <c r="DW213" s="168"/>
      <c r="DX213" s="168"/>
      <c r="DY213" s="168"/>
      <c r="DZ213" s="168"/>
      <c r="EA213" s="168"/>
      <c r="EB213" s="168"/>
      <c r="EC213" s="168"/>
      <c r="ED213" s="168"/>
      <c r="EE213" s="168"/>
      <c r="EF213" s="168"/>
      <c r="EG213" s="168"/>
      <c r="EH213" s="168"/>
      <c r="EI213" s="168"/>
      <c r="EJ213" s="168"/>
      <c r="EK213" s="168"/>
      <c r="EL213" s="168"/>
      <c r="EM213" s="168"/>
      <c r="EN213" s="168"/>
      <c r="EO213" s="168"/>
      <c r="EP213" s="168"/>
      <c r="EQ213" s="168"/>
      <c r="ER213" s="168"/>
      <c r="ES213" s="168"/>
      <c r="ET213" s="168"/>
      <c r="EU213" s="168"/>
      <c r="EV213" s="168"/>
      <c r="EW213" s="168"/>
      <c r="EX213" s="168"/>
      <c r="EY213" s="168"/>
      <c r="EZ213" s="168"/>
      <c r="FA213" s="168"/>
      <c r="FB213" s="168"/>
      <c r="FC213" s="168"/>
      <c r="FD213" s="168"/>
    </row>
    <row r="214" spans="1:160" s="5" customFormat="1" ht="24.9" customHeight="1" x14ac:dyDescent="0.3">
      <c r="A214" s="263"/>
      <c r="B214" s="263"/>
      <c r="C214" s="265"/>
      <c r="D214" s="481"/>
      <c r="E214" s="482"/>
      <c r="F214" s="482"/>
      <c r="G214" s="482"/>
      <c r="H214" s="482"/>
      <c r="I214" s="482"/>
      <c r="J214" s="482"/>
      <c r="K214" s="482"/>
      <c r="L214" s="482"/>
      <c r="M214" s="483"/>
      <c r="N214" s="16"/>
      <c r="O214" s="412"/>
      <c r="P214" s="413"/>
      <c r="Q214" s="8"/>
      <c r="R214" s="8"/>
      <c r="S214" s="8"/>
      <c r="T214" s="9"/>
      <c r="U214" s="17"/>
      <c r="V214" s="33"/>
      <c r="W214" s="57"/>
      <c r="X214" s="86"/>
      <c r="Y214" s="33"/>
      <c r="Z214" s="36"/>
      <c r="AA214" s="36"/>
      <c r="AD214" s="33"/>
      <c r="AG214" s="3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43"/>
      <c r="AS214" s="43"/>
      <c r="AT214" s="43"/>
      <c r="AU214" s="44"/>
      <c r="AV214" s="33"/>
      <c r="AW214" s="33"/>
      <c r="AX214" s="33"/>
      <c r="AZ214" s="141"/>
      <c r="BE214" s="168"/>
      <c r="BF214" s="168"/>
      <c r="BG214" s="168"/>
      <c r="BH214" s="168"/>
      <c r="BI214" s="168"/>
      <c r="BJ214" s="168"/>
      <c r="BK214" s="168"/>
      <c r="BL214" s="168"/>
      <c r="BM214" s="168"/>
      <c r="DK214" s="168"/>
      <c r="DL214" s="168"/>
      <c r="DM214" s="168"/>
      <c r="DN214" s="168"/>
      <c r="DO214" s="168"/>
      <c r="DP214" s="168"/>
      <c r="DQ214" s="168"/>
      <c r="DR214" s="168"/>
      <c r="DS214" s="168"/>
      <c r="DT214" s="168"/>
      <c r="DU214" s="168"/>
      <c r="DV214" s="168"/>
      <c r="DW214" s="168"/>
      <c r="DX214" s="168"/>
      <c r="DY214" s="168"/>
      <c r="DZ214" s="168"/>
      <c r="EA214" s="168"/>
      <c r="EB214" s="168"/>
      <c r="EC214" s="168"/>
      <c r="ED214" s="168"/>
      <c r="EE214" s="168"/>
      <c r="EF214" s="168"/>
      <c r="EG214" s="168"/>
      <c r="EH214" s="168"/>
      <c r="EI214" s="168"/>
      <c r="EJ214" s="168"/>
      <c r="EK214" s="168"/>
      <c r="EL214" s="168"/>
      <c r="EM214" s="168"/>
      <c r="EN214" s="168"/>
      <c r="EO214" s="168"/>
      <c r="EP214" s="168"/>
      <c r="EQ214" s="168"/>
      <c r="ER214" s="168"/>
      <c r="ES214" s="168"/>
      <c r="ET214" s="168"/>
      <c r="EU214" s="168"/>
      <c r="EV214" s="168"/>
      <c r="EW214" s="168"/>
      <c r="EX214" s="168"/>
      <c r="EY214" s="168"/>
      <c r="EZ214" s="168"/>
      <c r="FA214" s="168"/>
      <c r="FB214" s="168"/>
      <c r="FC214" s="168"/>
      <c r="FD214" s="168"/>
    </row>
    <row r="215" spans="1:160" s="5" customFormat="1" ht="24.9" customHeight="1" x14ac:dyDescent="0.3">
      <c r="A215" s="263"/>
      <c r="B215" s="263"/>
      <c r="C215" s="265"/>
      <c r="D215" s="481"/>
      <c r="E215" s="482"/>
      <c r="F215" s="482"/>
      <c r="G215" s="482"/>
      <c r="H215" s="482"/>
      <c r="I215" s="482"/>
      <c r="J215" s="482"/>
      <c r="K215" s="482"/>
      <c r="L215" s="482"/>
      <c r="M215" s="483"/>
      <c r="N215" s="16"/>
      <c r="O215" s="412"/>
      <c r="P215" s="413"/>
      <c r="Q215" s="8"/>
      <c r="R215" s="8"/>
      <c r="S215" s="8"/>
      <c r="T215" s="9"/>
      <c r="U215" s="17"/>
      <c r="V215" s="33"/>
      <c r="W215" s="57"/>
      <c r="X215" s="86"/>
      <c r="Y215" s="33"/>
      <c r="Z215" s="36"/>
      <c r="AA215" s="36"/>
      <c r="AD215" s="33"/>
      <c r="AG215" s="33"/>
      <c r="AH215" s="43"/>
      <c r="AI215" s="43"/>
      <c r="AJ215" s="43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4"/>
      <c r="AV215" s="33"/>
      <c r="AW215" s="33"/>
      <c r="AX215" s="33"/>
      <c r="AZ215" s="141"/>
      <c r="BE215" s="168"/>
      <c r="BF215" s="168"/>
      <c r="BG215" s="168"/>
      <c r="BH215" s="168"/>
      <c r="BI215" s="168"/>
      <c r="BJ215" s="168"/>
      <c r="BK215" s="168"/>
      <c r="BL215" s="168"/>
      <c r="BM215" s="168"/>
      <c r="DK215" s="168"/>
      <c r="DL215" s="168"/>
      <c r="DM215" s="168"/>
      <c r="DN215" s="168"/>
      <c r="DO215" s="168"/>
      <c r="DP215" s="168"/>
      <c r="DQ215" s="168"/>
      <c r="DR215" s="168"/>
      <c r="DS215" s="168"/>
      <c r="DT215" s="168"/>
      <c r="DU215" s="168"/>
      <c r="DV215" s="168"/>
      <c r="DW215" s="168"/>
      <c r="DX215" s="168"/>
      <c r="DY215" s="168"/>
      <c r="DZ215" s="168"/>
      <c r="EA215" s="168"/>
      <c r="EB215" s="168"/>
      <c r="EC215" s="168"/>
      <c r="ED215" s="168"/>
      <c r="EE215" s="168"/>
      <c r="EF215" s="168"/>
      <c r="EG215" s="168"/>
      <c r="EH215" s="168"/>
      <c r="EI215" s="168"/>
      <c r="EJ215" s="168"/>
      <c r="EK215" s="168"/>
      <c r="EL215" s="168"/>
      <c r="EM215" s="168"/>
      <c r="EN215" s="168"/>
      <c r="EO215" s="168"/>
      <c r="EP215" s="168"/>
      <c r="EQ215" s="168"/>
      <c r="ER215" s="168"/>
      <c r="ES215" s="168"/>
      <c r="ET215" s="168"/>
      <c r="EU215" s="168"/>
      <c r="EV215" s="168"/>
      <c r="EW215" s="168"/>
      <c r="EX215" s="168"/>
      <c r="EY215" s="168"/>
      <c r="EZ215" s="168"/>
      <c r="FA215" s="168"/>
      <c r="FB215" s="168"/>
      <c r="FC215" s="168"/>
      <c r="FD215" s="168"/>
    </row>
    <row r="216" spans="1:160" s="5" customFormat="1" ht="24.9" customHeight="1" x14ac:dyDescent="0.3">
      <c r="A216" s="263"/>
      <c r="B216" s="263"/>
      <c r="C216" s="265"/>
      <c r="D216" s="481"/>
      <c r="E216" s="482"/>
      <c r="F216" s="482"/>
      <c r="G216" s="482"/>
      <c r="H216" s="482"/>
      <c r="I216" s="482"/>
      <c r="J216" s="482"/>
      <c r="K216" s="482"/>
      <c r="L216" s="482"/>
      <c r="M216" s="483"/>
      <c r="N216" s="16"/>
      <c r="O216" s="412"/>
      <c r="P216" s="413"/>
      <c r="Q216" s="8"/>
      <c r="R216" s="8"/>
      <c r="S216" s="8"/>
      <c r="T216" s="9"/>
      <c r="U216" s="17"/>
      <c r="V216" s="33"/>
      <c r="W216" s="57"/>
      <c r="X216" s="86"/>
      <c r="Y216" s="33"/>
      <c r="Z216" s="36"/>
      <c r="AA216" s="36"/>
      <c r="AD216" s="33"/>
      <c r="AG216" s="33"/>
      <c r="AH216" s="43"/>
      <c r="AI216" s="43"/>
      <c r="AJ216" s="43"/>
      <c r="AK216" s="43"/>
      <c r="AL216" s="43"/>
      <c r="AM216" s="43"/>
      <c r="AN216" s="43"/>
      <c r="AO216" s="43"/>
      <c r="AP216" s="43"/>
      <c r="AQ216" s="43"/>
      <c r="AR216" s="43"/>
      <c r="AS216" s="43"/>
      <c r="AT216" s="43"/>
      <c r="AU216" s="44"/>
      <c r="AV216" s="33"/>
      <c r="AW216" s="33"/>
      <c r="AX216" s="33"/>
      <c r="AZ216" s="141"/>
      <c r="BE216" s="168"/>
      <c r="BF216" s="168"/>
      <c r="BG216" s="168"/>
      <c r="BH216" s="168"/>
      <c r="BI216" s="168"/>
      <c r="BJ216" s="168"/>
      <c r="BK216" s="168"/>
      <c r="BL216" s="168"/>
      <c r="BM216" s="168"/>
      <c r="DK216" s="168"/>
      <c r="DL216" s="168"/>
      <c r="DM216" s="168"/>
      <c r="DN216" s="168"/>
      <c r="DO216" s="168"/>
      <c r="DP216" s="168"/>
      <c r="DQ216" s="168"/>
      <c r="DR216" s="168"/>
      <c r="DS216" s="168"/>
      <c r="DT216" s="168"/>
      <c r="DU216" s="168"/>
      <c r="DV216" s="168"/>
      <c r="DW216" s="168"/>
      <c r="DX216" s="168"/>
      <c r="DY216" s="168"/>
      <c r="DZ216" s="168"/>
      <c r="EA216" s="168"/>
      <c r="EB216" s="168"/>
      <c r="EC216" s="168"/>
      <c r="ED216" s="168"/>
      <c r="EE216" s="168"/>
      <c r="EF216" s="168"/>
      <c r="EG216" s="168"/>
      <c r="EH216" s="168"/>
      <c r="EI216" s="168"/>
      <c r="EJ216" s="168"/>
      <c r="EK216" s="168"/>
      <c r="EL216" s="168"/>
      <c r="EM216" s="168"/>
      <c r="EN216" s="168"/>
      <c r="EO216" s="168"/>
      <c r="EP216" s="168"/>
      <c r="EQ216" s="168"/>
      <c r="ER216" s="168"/>
      <c r="ES216" s="168"/>
      <c r="ET216" s="168"/>
      <c r="EU216" s="168"/>
      <c r="EV216" s="168"/>
      <c r="EW216" s="168"/>
      <c r="EX216" s="168"/>
      <c r="EY216" s="168"/>
      <c r="EZ216" s="168"/>
      <c r="FA216" s="168"/>
      <c r="FB216" s="168"/>
      <c r="FC216" s="168"/>
      <c r="FD216" s="168"/>
    </row>
    <row r="217" spans="1:160" s="5" customFormat="1" ht="24.9" customHeight="1" x14ac:dyDescent="0.3">
      <c r="A217" s="263"/>
      <c r="B217" s="263"/>
      <c r="C217" s="265"/>
      <c r="D217" s="481"/>
      <c r="E217" s="482"/>
      <c r="F217" s="482"/>
      <c r="G217" s="482"/>
      <c r="H217" s="482"/>
      <c r="I217" s="482"/>
      <c r="J217" s="482"/>
      <c r="K217" s="482"/>
      <c r="L217" s="482"/>
      <c r="M217" s="483"/>
      <c r="N217" s="16"/>
      <c r="O217" s="412"/>
      <c r="P217" s="413"/>
      <c r="Q217" s="8"/>
      <c r="R217" s="8"/>
      <c r="S217" s="8"/>
      <c r="T217" s="9"/>
      <c r="U217" s="17"/>
      <c r="V217" s="33"/>
      <c r="W217" s="57"/>
      <c r="X217" s="86"/>
      <c r="Y217" s="33"/>
      <c r="Z217" s="36"/>
      <c r="AA217" s="36"/>
      <c r="AD217" s="33"/>
      <c r="AG217" s="3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4"/>
      <c r="AV217" s="33"/>
      <c r="AW217" s="33"/>
      <c r="AX217" s="33"/>
      <c r="AZ217" s="141"/>
      <c r="BE217" s="168"/>
      <c r="BF217" s="168"/>
      <c r="BG217" s="168"/>
      <c r="BH217" s="168"/>
      <c r="BI217" s="168"/>
      <c r="BJ217" s="168"/>
      <c r="BK217" s="168"/>
      <c r="BL217" s="168"/>
      <c r="BM217" s="168"/>
      <c r="DK217" s="168"/>
      <c r="DL217" s="168"/>
      <c r="DM217" s="168"/>
      <c r="DN217" s="168"/>
      <c r="DO217" s="168"/>
      <c r="DP217" s="168"/>
      <c r="DQ217" s="168"/>
      <c r="DR217" s="168"/>
      <c r="DS217" s="168"/>
      <c r="DT217" s="168"/>
      <c r="DU217" s="168"/>
      <c r="DV217" s="168"/>
      <c r="DW217" s="168"/>
      <c r="DX217" s="168"/>
      <c r="DY217" s="168"/>
      <c r="DZ217" s="168"/>
      <c r="EA217" s="168"/>
      <c r="EB217" s="168"/>
      <c r="EC217" s="168"/>
      <c r="ED217" s="168"/>
      <c r="EE217" s="168"/>
      <c r="EF217" s="168"/>
      <c r="EG217" s="168"/>
      <c r="EH217" s="168"/>
      <c r="EI217" s="168"/>
      <c r="EJ217" s="168"/>
      <c r="EK217" s="168"/>
      <c r="EL217" s="168"/>
      <c r="EM217" s="168"/>
      <c r="EN217" s="168"/>
      <c r="EO217" s="168"/>
      <c r="EP217" s="168"/>
      <c r="EQ217" s="168"/>
      <c r="ER217" s="168"/>
      <c r="ES217" s="168"/>
      <c r="ET217" s="168"/>
      <c r="EU217" s="168"/>
      <c r="EV217" s="168"/>
      <c r="EW217" s="168"/>
      <c r="EX217" s="168"/>
      <c r="EY217" s="168"/>
      <c r="EZ217" s="168"/>
      <c r="FA217" s="168"/>
      <c r="FB217" s="168"/>
      <c r="FC217" s="168"/>
      <c r="FD217" s="168"/>
    </row>
    <row r="218" spans="1:160" s="5" customFormat="1" ht="24.9" customHeight="1" x14ac:dyDescent="0.3">
      <c r="A218" s="263"/>
      <c r="B218" s="263"/>
      <c r="C218" s="265"/>
      <c r="D218" s="481"/>
      <c r="E218" s="482"/>
      <c r="F218" s="482"/>
      <c r="G218" s="482"/>
      <c r="H218" s="482"/>
      <c r="I218" s="482"/>
      <c r="J218" s="482"/>
      <c r="K218" s="482"/>
      <c r="L218" s="482"/>
      <c r="M218" s="483"/>
      <c r="N218" s="16"/>
      <c r="O218" s="412"/>
      <c r="P218" s="413"/>
      <c r="Q218" s="8"/>
      <c r="R218" s="8"/>
      <c r="S218" s="8"/>
      <c r="T218" s="9"/>
      <c r="U218" s="17"/>
      <c r="V218" s="33"/>
      <c r="W218" s="57"/>
      <c r="X218" s="86"/>
      <c r="Y218" s="33"/>
      <c r="Z218" s="36"/>
      <c r="AA218" s="36"/>
      <c r="AD218" s="33"/>
      <c r="AG218" s="33"/>
      <c r="AH218" s="43"/>
      <c r="AI218" s="43"/>
      <c r="AJ218" s="43"/>
      <c r="AK218" s="43"/>
      <c r="AL218" s="43"/>
      <c r="AM218" s="43"/>
      <c r="AN218" s="43"/>
      <c r="AO218" s="43"/>
      <c r="AP218" s="43"/>
      <c r="AQ218" s="43"/>
      <c r="AR218" s="43"/>
      <c r="AS218" s="43"/>
      <c r="AT218" s="43"/>
      <c r="AU218" s="44"/>
      <c r="AV218" s="33"/>
      <c r="AW218" s="33"/>
      <c r="AX218" s="33"/>
      <c r="AZ218" s="141"/>
      <c r="BE218" s="168"/>
      <c r="BF218" s="168"/>
      <c r="BG218" s="168"/>
      <c r="BH218" s="168"/>
      <c r="BI218" s="168"/>
      <c r="BJ218" s="168"/>
      <c r="BK218" s="168"/>
      <c r="BL218" s="168"/>
      <c r="BM218" s="168"/>
      <c r="DK218" s="168"/>
      <c r="DL218" s="168"/>
      <c r="DM218" s="168"/>
      <c r="DN218" s="168"/>
      <c r="DO218" s="168"/>
      <c r="DP218" s="168"/>
      <c r="DQ218" s="168"/>
      <c r="DR218" s="168"/>
      <c r="DS218" s="168"/>
      <c r="DT218" s="168"/>
      <c r="DU218" s="168"/>
      <c r="DV218" s="168"/>
      <c r="DW218" s="168"/>
      <c r="DX218" s="168"/>
      <c r="DY218" s="168"/>
      <c r="DZ218" s="168"/>
      <c r="EA218" s="168"/>
      <c r="EB218" s="168"/>
      <c r="EC218" s="168"/>
      <c r="ED218" s="168"/>
      <c r="EE218" s="168"/>
      <c r="EF218" s="168"/>
      <c r="EG218" s="168"/>
      <c r="EH218" s="168"/>
      <c r="EI218" s="168"/>
      <c r="EJ218" s="168"/>
      <c r="EK218" s="168"/>
      <c r="EL218" s="168"/>
      <c r="EM218" s="168"/>
      <c r="EN218" s="168"/>
      <c r="EO218" s="168"/>
      <c r="EP218" s="168"/>
      <c r="EQ218" s="168"/>
      <c r="ER218" s="168"/>
      <c r="ES218" s="168"/>
      <c r="ET218" s="168"/>
      <c r="EU218" s="168"/>
      <c r="EV218" s="168"/>
      <c r="EW218" s="168"/>
      <c r="EX218" s="168"/>
      <c r="EY218" s="168"/>
      <c r="EZ218" s="168"/>
      <c r="FA218" s="168"/>
      <c r="FB218" s="168"/>
      <c r="FC218" s="168"/>
      <c r="FD218" s="168"/>
    </row>
    <row r="219" spans="1:160" s="5" customFormat="1" ht="24.9" customHeight="1" x14ac:dyDescent="0.3">
      <c r="A219" s="263"/>
      <c r="B219" s="263"/>
      <c r="C219" s="265"/>
      <c r="D219" s="481"/>
      <c r="E219" s="482"/>
      <c r="F219" s="482"/>
      <c r="G219" s="482"/>
      <c r="H219" s="482"/>
      <c r="I219" s="482"/>
      <c r="J219" s="482"/>
      <c r="K219" s="482"/>
      <c r="L219" s="482"/>
      <c r="M219" s="483"/>
      <c r="N219" s="16"/>
      <c r="O219" s="412"/>
      <c r="P219" s="413"/>
      <c r="Q219" s="8"/>
      <c r="R219" s="8"/>
      <c r="S219" s="8"/>
      <c r="T219" s="9"/>
      <c r="U219" s="17"/>
      <c r="V219" s="33"/>
      <c r="W219" s="57"/>
      <c r="X219" s="86"/>
      <c r="Y219" s="33"/>
      <c r="Z219" s="36"/>
      <c r="AA219" s="36"/>
      <c r="AD219" s="33"/>
      <c r="AG219" s="33"/>
      <c r="AH219" s="43"/>
      <c r="AI219" s="43"/>
      <c r="AJ219" s="43"/>
      <c r="AK219" s="43"/>
      <c r="AL219" s="43"/>
      <c r="AM219" s="43"/>
      <c r="AN219" s="43"/>
      <c r="AO219" s="43"/>
      <c r="AP219" s="43"/>
      <c r="AQ219" s="43"/>
      <c r="AR219" s="43"/>
      <c r="AS219" s="43"/>
      <c r="AT219" s="43"/>
      <c r="AU219" s="44"/>
      <c r="AV219" s="33"/>
      <c r="AW219" s="33"/>
      <c r="AX219" s="33"/>
      <c r="AZ219" s="141"/>
      <c r="BE219" s="168"/>
      <c r="BF219" s="168"/>
      <c r="BG219" s="168"/>
      <c r="BH219" s="168"/>
      <c r="BI219" s="168"/>
      <c r="BJ219" s="168"/>
      <c r="BK219" s="168"/>
      <c r="BL219" s="168"/>
      <c r="BM219" s="168"/>
      <c r="DK219" s="168"/>
      <c r="DL219" s="168"/>
      <c r="DM219" s="168"/>
      <c r="DN219" s="168"/>
      <c r="DO219" s="168"/>
      <c r="DP219" s="168"/>
      <c r="DQ219" s="168"/>
      <c r="DR219" s="168"/>
      <c r="DS219" s="168"/>
      <c r="DT219" s="168"/>
      <c r="DU219" s="168"/>
      <c r="DV219" s="168"/>
      <c r="DW219" s="168"/>
      <c r="DX219" s="168"/>
      <c r="DY219" s="168"/>
      <c r="DZ219" s="168"/>
      <c r="EA219" s="168"/>
      <c r="EB219" s="168"/>
      <c r="EC219" s="168"/>
      <c r="ED219" s="168"/>
      <c r="EE219" s="168"/>
      <c r="EF219" s="168"/>
      <c r="EG219" s="168"/>
      <c r="EH219" s="168"/>
      <c r="EI219" s="168"/>
      <c r="EJ219" s="168"/>
      <c r="EK219" s="168"/>
      <c r="EL219" s="168"/>
      <c r="EM219" s="168"/>
      <c r="EN219" s="168"/>
      <c r="EO219" s="168"/>
      <c r="EP219" s="168"/>
      <c r="EQ219" s="168"/>
      <c r="ER219" s="168"/>
      <c r="ES219" s="168"/>
      <c r="ET219" s="168"/>
      <c r="EU219" s="168"/>
      <c r="EV219" s="168"/>
      <c r="EW219" s="168"/>
      <c r="EX219" s="168"/>
      <c r="EY219" s="168"/>
      <c r="EZ219" s="168"/>
      <c r="FA219" s="168"/>
      <c r="FB219" s="168"/>
      <c r="FC219" s="168"/>
      <c r="FD219" s="168"/>
    </row>
    <row r="220" spans="1:160" s="5" customFormat="1" ht="24.9" customHeight="1" x14ac:dyDescent="0.3">
      <c r="A220" s="263"/>
      <c r="B220" s="263"/>
      <c r="C220" s="265"/>
      <c r="D220" s="481"/>
      <c r="E220" s="482"/>
      <c r="F220" s="482"/>
      <c r="G220" s="482"/>
      <c r="H220" s="482"/>
      <c r="I220" s="482"/>
      <c r="J220" s="482"/>
      <c r="K220" s="482"/>
      <c r="L220" s="482"/>
      <c r="M220" s="483"/>
      <c r="N220" s="16"/>
      <c r="O220" s="412"/>
      <c r="P220" s="413"/>
      <c r="Q220" s="8"/>
      <c r="R220" s="8"/>
      <c r="S220" s="8"/>
      <c r="T220" s="9"/>
      <c r="U220" s="17"/>
      <c r="V220" s="33"/>
      <c r="W220" s="57"/>
      <c r="X220" s="86"/>
      <c r="Y220" s="33"/>
      <c r="Z220" s="36"/>
      <c r="AA220" s="36"/>
      <c r="AD220" s="33"/>
      <c r="AG220" s="3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4"/>
      <c r="AV220" s="33"/>
      <c r="AW220" s="33"/>
      <c r="AX220" s="33"/>
      <c r="AZ220" s="141"/>
      <c r="BE220" s="168"/>
      <c r="BF220" s="168"/>
      <c r="BG220" s="168"/>
      <c r="BH220" s="168"/>
      <c r="BI220" s="168"/>
      <c r="BJ220" s="168"/>
      <c r="BK220" s="168"/>
      <c r="BL220" s="168"/>
      <c r="BM220" s="168"/>
      <c r="DK220" s="168"/>
      <c r="DL220" s="168"/>
      <c r="DM220" s="168"/>
      <c r="DN220" s="168"/>
      <c r="DO220" s="168"/>
      <c r="DP220" s="168"/>
      <c r="DQ220" s="168"/>
      <c r="DR220" s="168"/>
      <c r="DS220" s="168"/>
      <c r="DT220" s="168"/>
      <c r="DU220" s="168"/>
      <c r="DV220" s="168"/>
      <c r="DW220" s="168"/>
      <c r="DX220" s="168"/>
      <c r="DY220" s="168"/>
      <c r="DZ220" s="168"/>
      <c r="EA220" s="168"/>
      <c r="EB220" s="168"/>
      <c r="EC220" s="168"/>
      <c r="ED220" s="168"/>
      <c r="EE220" s="168"/>
      <c r="EF220" s="168"/>
      <c r="EG220" s="168"/>
      <c r="EH220" s="168"/>
      <c r="EI220" s="168"/>
      <c r="EJ220" s="168"/>
      <c r="EK220" s="168"/>
      <c r="EL220" s="168"/>
      <c r="EM220" s="168"/>
      <c r="EN220" s="168"/>
      <c r="EO220" s="168"/>
      <c r="EP220" s="168"/>
      <c r="EQ220" s="168"/>
      <c r="ER220" s="168"/>
      <c r="ES220" s="168"/>
      <c r="ET220" s="168"/>
      <c r="EU220" s="168"/>
      <c r="EV220" s="168"/>
      <c r="EW220" s="168"/>
      <c r="EX220" s="168"/>
      <c r="EY220" s="168"/>
      <c r="EZ220" s="168"/>
      <c r="FA220" s="168"/>
      <c r="FB220" s="168"/>
      <c r="FC220" s="168"/>
      <c r="FD220" s="168"/>
    </row>
    <row r="221" spans="1:160" s="5" customFormat="1" ht="24.9" customHeight="1" x14ac:dyDescent="0.3">
      <c r="A221" s="263"/>
      <c r="B221" s="263"/>
      <c r="C221" s="265"/>
      <c r="D221" s="481"/>
      <c r="E221" s="482"/>
      <c r="F221" s="482"/>
      <c r="G221" s="482"/>
      <c r="H221" s="482"/>
      <c r="I221" s="482"/>
      <c r="J221" s="482"/>
      <c r="K221" s="482"/>
      <c r="L221" s="482"/>
      <c r="M221" s="483"/>
      <c r="N221" s="16"/>
      <c r="O221" s="412"/>
      <c r="P221" s="413"/>
      <c r="Q221" s="8"/>
      <c r="R221" s="8"/>
      <c r="S221" s="8"/>
      <c r="T221" s="9"/>
      <c r="U221" s="17"/>
      <c r="V221" s="33"/>
      <c r="W221" s="57"/>
      <c r="X221" s="86"/>
      <c r="Y221" s="33"/>
      <c r="Z221" s="36"/>
      <c r="AA221" s="36"/>
      <c r="AD221" s="33"/>
      <c r="AG221" s="33"/>
      <c r="AH221" s="43"/>
      <c r="AI221" s="43"/>
      <c r="AJ221" s="43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4"/>
      <c r="AV221" s="33"/>
      <c r="AW221" s="33"/>
      <c r="AX221" s="33"/>
      <c r="AZ221" s="141"/>
      <c r="BE221" s="168"/>
      <c r="BF221" s="168"/>
      <c r="BG221" s="168"/>
      <c r="BH221" s="168"/>
      <c r="BI221" s="168"/>
      <c r="BJ221" s="168"/>
      <c r="BK221" s="168"/>
      <c r="BL221" s="168"/>
      <c r="BM221" s="168"/>
      <c r="DK221" s="168"/>
      <c r="DL221" s="168"/>
      <c r="DM221" s="168"/>
      <c r="DN221" s="168"/>
      <c r="DO221" s="168"/>
      <c r="DP221" s="168"/>
      <c r="DQ221" s="168"/>
      <c r="DR221" s="168"/>
      <c r="DS221" s="168"/>
      <c r="DT221" s="168"/>
      <c r="DU221" s="168"/>
      <c r="DV221" s="168"/>
      <c r="DW221" s="168"/>
      <c r="DX221" s="168"/>
      <c r="DY221" s="168"/>
      <c r="DZ221" s="168"/>
      <c r="EA221" s="168"/>
      <c r="EB221" s="168"/>
      <c r="EC221" s="168"/>
      <c r="ED221" s="168"/>
      <c r="EE221" s="168"/>
      <c r="EF221" s="168"/>
      <c r="EG221" s="168"/>
      <c r="EH221" s="168"/>
      <c r="EI221" s="168"/>
      <c r="EJ221" s="168"/>
      <c r="EK221" s="168"/>
      <c r="EL221" s="168"/>
      <c r="EM221" s="168"/>
      <c r="EN221" s="168"/>
      <c r="EO221" s="168"/>
      <c r="EP221" s="168"/>
      <c r="EQ221" s="168"/>
      <c r="ER221" s="168"/>
      <c r="ES221" s="168"/>
      <c r="ET221" s="168"/>
      <c r="EU221" s="168"/>
      <c r="EV221" s="168"/>
      <c r="EW221" s="168"/>
      <c r="EX221" s="168"/>
      <c r="EY221" s="168"/>
      <c r="EZ221" s="168"/>
      <c r="FA221" s="168"/>
      <c r="FB221" s="168"/>
      <c r="FC221" s="168"/>
      <c r="FD221" s="168"/>
    </row>
    <row r="222" spans="1:160" s="5" customFormat="1" ht="24.9" customHeight="1" x14ac:dyDescent="0.3">
      <c r="A222" s="263"/>
      <c r="B222" s="263"/>
      <c r="C222" s="265"/>
      <c r="D222" s="481"/>
      <c r="E222" s="482"/>
      <c r="F222" s="482"/>
      <c r="G222" s="482"/>
      <c r="H222" s="482"/>
      <c r="I222" s="482"/>
      <c r="J222" s="482"/>
      <c r="K222" s="482"/>
      <c r="L222" s="482"/>
      <c r="M222" s="483"/>
      <c r="N222" s="16"/>
      <c r="O222" s="412"/>
      <c r="P222" s="413"/>
      <c r="Q222" s="8"/>
      <c r="R222" s="8"/>
      <c r="S222" s="8"/>
      <c r="T222" s="9"/>
      <c r="U222" s="17"/>
      <c r="V222" s="33"/>
      <c r="W222" s="57"/>
      <c r="X222" s="86"/>
      <c r="Y222" s="33"/>
      <c r="Z222" s="36"/>
      <c r="AA222" s="36"/>
      <c r="AD222" s="33"/>
      <c r="AG222" s="33"/>
      <c r="AH222" s="43"/>
      <c r="AI222" s="43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4"/>
      <c r="AV222" s="33"/>
      <c r="AW222" s="33"/>
      <c r="AX222" s="33"/>
      <c r="AZ222" s="141"/>
      <c r="BE222" s="168"/>
      <c r="BF222" s="168"/>
      <c r="BG222" s="168"/>
      <c r="BH222" s="168"/>
      <c r="BI222" s="168"/>
      <c r="BJ222" s="168"/>
      <c r="BK222" s="168"/>
      <c r="BL222" s="168"/>
      <c r="BM222" s="168"/>
      <c r="DK222" s="168"/>
      <c r="DL222" s="168"/>
      <c r="DM222" s="168"/>
      <c r="DN222" s="168"/>
      <c r="DO222" s="168"/>
      <c r="DP222" s="168"/>
      <c r="DQ222" s="168"/>
      <c r="DR222" s="168"/>
      <c r="DS222" s="168"/>
      <c r="DT222" s="168"/>
      <c r="DU222" s="168"/>
      <c r="DV222" s="168"/>
      <c r="DW222" s="168"/>
      <c r="DX222" s="168"/>
      <c r="DY222" s="168"/>
      <c r="DZ222" s="168"/>
      <c r="EA222" s="168"/>
      <c r="EB222" s="168"/>
      <c r="EC222" s="168"/>
      <c r="ED222" s="168"/>
      <c r="EE222" s="168"/>
      <c r="EF222" s="168"/>
      <c r="EG222" s="168"/>
      <c r="EH222" s="168"/>
      <c r="EI222" s="168"/>
      <c r="EJ222" s="168"/>
      <c r="EK222" s="168"/>
      <c r="EL222" s="168"/>
      <c r="EM222" s="168"/>
      <c r="EN222" s="168"/>
      <c r="EO222" s="168"/>
      <c r="EP222" s="168"/>
      <c r="EQ222" s="168"/>
      <c r="ER222" s="168"/>
      <c r="ES222" s="168"/>
      <c r="ET222" s="168"/>
      <c r="EU222" s="168"/>
      <c r="EV222" s="168"/>
      <c r="EW222" s="168"/>
      <c r="EX222" s="168"/>
      <c r="EY222" s="168"/>
      <c r="EZ222" s="168"/>
      <c r="FA222" s="168"/>
      <c r="FB222" s="168"/>
      <c r="FC222" s="168"/>
      <c r="FD222" s="168"/>
    </row>
    <row r="223" spans="1:160" s="5" customFormat="1" ht="24.9" customHeight="1" x14ac:dyDescent="0.3">
      <c r="A223" s="263"/>
      <c r="B223" s="263"/>
      <c r="C223" s="265"/>
      <c r="D223" s="481"/>
      <c r="E223" s="482"/>
      <c r="F223" s="482"/>
      <c r="G223" s="482"/>
      <c r="H223" s="482"/>
      <c r="I223" s="482"/>
      <c r="J223" s="482"/>
      <c r="K223" s="482"/>
      <c r="L223" s="482"/>
      <c r="M223" s="483"/>
      <c r="N223" s="16"/>
      <c r="O223" s="412"/>
      <c r="P223" s="413"/>
      <c r="Q223" s="8"/>
      <c r="R223" s="8"/>
      <c r="S223" s="8"/>
      <c r="T223" s="9"/>
      <c r="U223" s="17"/>
      <c r="V223" s="33"/>
      <c r="W223" s="57"/>
      <c r="X223" s="86"/>
      <c r="Y223" s="33"/>
      <c r="Z223" s="36"/>
      <c r="AA223" s="36"/>
      <c r="AD223" s="33"/>
      <c r="AG223" s="3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4"/>
      <c r="AV223" s="33"/>
      <c r="AW223" s="33"/>
      <c r="AX223" s="33"/>
      <c r="AZ223" s="141"/>
      <c r="BE223" s="168"/>
      <c r="BF223" s="168"/>
      <c r="BG223" s="168"/>
      <c r="BH223" s="168"/>
      <c r="BI223" s="168"/>
      <c r="BJ223" s="168"/>
      <c r="BK223" s="168"/>
      <c r="BL223" s="168"/>
      <c r="BM223" s="168"/>
      <c r="DK223" s="168"/>
      <c r="DL223" s="168"/>
      <c r="DM223" s="168"/>
      <c r="DN223" s="168"/>
      <c r="DO223" s="168"/>
      <c r="DP223" s="168"/>
      <c r="DQ223" s="168"/>
      <c r="DR223" s="168"/>
      <c r="DS223" s="168"/>
      <c r="DT223" s="168"/>
      <c r="DU223" s="168"/>
      <c r="DV223" s="168"/>
      <c r="DW223" s="168"/>
      <c r="DX223" s="168"/>
      <c r="DY223" s="168"/>
      <c r="DZ223" s="168"/>
      <c r="EA223" s="168"/>
      <c r="EB223" s="168"/>
      <c r="EC223" s="168"/>
      <c r="ED223" s="168"/>
      <c r="EE223" s="168"/>
      <c r="EF223" s="168"/>
      <c r="EG223" s="168"/>
      <c r="EH223" s="168"/>
      <c r="EI223" s="168"/>
      <c r="EJ223" s="168"/>
      <c r="EK223" s="168"/>
      <c r="EL223" s="168"/>
      <c r="EM223" s="168"/>
      <c r="EN223" s="168"/>
      <c r="EO223" s="168"/>
      <c r="EP223" s="168"/>
      <c r="EQ223" s="168"/>
      <c r="ER223" s="168"/>
      <c r="ES223" s="168"/>
      <c r="ET223" s="168"/>
      <c r="EU223" s="168"/>
      <c r="EV223" s="168"/>
      <c r="EW223" s="168"/>
      <c r="EX223" s="168"/>
      <c r="EY223" s="168"/>
      <c r="EZ223" s="168"/>
      <c r="FA223" s="168"/>
      <c r="FB223" s="168"/>
      <c r="FC223" s="168"/>
      <c r="FD223" s="168"/>
    </row>
    <row r="224" spans="1:160" s="5" customFormat="1" ht="24.9" customHeight="1" x14ac:dyDescent="0.3">
      <c r="A224" s="263"/>
      <c r="B224" s="263"/>
      <c r="C224" s="265"/>
      <c r="D224" s="481"/>
      <c r="E224" s="482"/>
      <c r="F224" s="482"/>
      <c r="G224" s="482"/>
      <c r="H224" s="482"/>
      <c r="I224" s="482"/>
      <c r="J224" s="482"/>
      <c r="K224" s="482"/>
      <c r="L224" s="482"/>
      <c r="M224" s="483"/>
      <c r="N224" s="16"/>
      <c r="O224" s="412"/>
      <c r="P224" s="413"/>
      <c r="Q224" s="8"/>
      <c r="R224" s="8"/>
      <c r="S224" s="8"/>
      <c r="T224" s="9"/>
      <c r="U224" s="17"/>
      <c r="V224" s="33"/>
      <c r="W224" s="57"/>
      <c r="X224" s="86"/>
      <c r="Y224" s="33"/>
      <c r="Z224" s="36"/>
      <c r="AA224" s="36"/>
      <c r="AD224" s="33"/>
      <c r="AG224" s="33"/>
      <c r="AH224" s="43"/>
      <c r="AI224" s="43"/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4"/>
      <c r="AV224" s="33"/>
      <c r="AW224" s="33"/>
      <c r="AX224" s="33"/>
      <c r="AZ224" s="141"/>
      <c r="BE224" s="168"/>
      <c r="BF224" s="168"/>
      <c r="BG224" s="168"/>
      <c r="BH224" s="168"/>
      <c r="BI224" s="168"/>
      <c r="BJ224" s="168"/>
      <c r="BK224" s="168"/>
      <c r="BL224" s="168"/>
      <c r="BM224" s="168"/>
      <c r="DK224" s="168"/>
      <c r="DL224" s="168"/>
      <c r="DM224" s="168"/>
      <c r="DN224" s="168"/>
      <c r="DO224" s="168"/>
      <c r="DP224" s="168"/>
      <c r="DQ224" s="168"/>
      <c r="DR224" s="168"/>
      <c r="DS224" s="168"/>
      <c r="DT224" s="168"/>
      <c r="DU224" s="168"/>
      <c r="DV224" s="168"/>
      <c r="DW224" s="168"/>
      <c r="DX224" s="168"/>
      <c r="DY224" s="168"/>
      <c r="DZ224" s="168"/>
      <c r="EA224" s="168"/>
      <c r="EB224" s="168"/>
      <c r="EC224" s="168"/>
      <c r="ED224" s="168"/>
      <c r="EE224" s="168"/>
      <c r="EF224" s="168"/>
      <c r="EG224" s="168"/>
      <c r="EH224" s="168"/>
      <c r="EI224" s="168"/>
      <c r="EJ224" s="168"/>
      <c r="EK224" s="168"/>
      <c r="EL224" s="168"/>
      <c r="EM224" s="168"/>
      <c r="EN224" s="168"/>
      <c r="EO224" s="168"/>
      <c r="EP224" s="168"/>
      <c r="EQ224" s="168"/>
      <c r="ER224" s="168"/>
      <c r="ES224" s="168"/>
      <c r="ET224" s="168"/>
      <c r="EU224" s="168"/>
      <c r="EV224" s="168"/>
      <c r="EW224" s="168"/>
      <c r="EX224" s="168"/>
      <c r="EY224" s="168"/>
      <c r="EZ224" s="168"/>
      <c r="FA224" s="168"/>
      <c r="FB224" s="168"/>
      <c r="FC224" s="168"/>
      <c r="FD224" s="168"/>
    </row>
    <row r="225" spans="1:160" s="5" customFormat="1" ht="24.9" customHeight="1" x14ac:dyDescent="0.3">
      <c r="A225" s="263"/>
      <c r="B225" s="263"/>
      <c r="C225" s="265"/>
      <c r="D225" s="481"/>
      <c r="E225" s="482"/>
      <c r="F225" s="482"/>
      <c r="G225" s="482"/>
      <c r="H225" s="482"/>
      <c r="I225" s="482"/>
      <c r="J225" s="482"/>
      <c r="K225" s="482"/>
      <c r="L225" s="482"/>
      <c r="M225" s="483"/>
      <c r="N225" s="16"/>
      <c r="O225" s="412"/>
      <c r="P225" s="413"/>
      <c r="Q225" s="8"/>
      <c r="R225" s="8"/>
      <c r="S225" s="8"/>
      <c r="T225" s="9"/>
      <c r="U225" s="17"/>
      <c r="V225" s="33"/>
      <c r="W225" s="57"/>
      <c r="X225" s="86"/>
      <c r="Y225" s="33"/>
      <c r="Z225" s="36"/>
      <c r="AA225" s="36"/>
      <c r="AD225" s="33"/>
      <c r="AG225" s="33"/>
      <c r="AH225" s="43"/>
      <c r="AI225" s="43"/>
      <c r="AJ225" s="43"/>
      <c r="AK225" s="43"/>
      <c r="AL225" s="43"/>
      <c r="AM225" s="43"/>
      <c r="AN225" s="43"/>
      <c r="AO225" s="43"/>
      <c r="AP225" s="43"/>
      <c r="AQ225" s="43"/>
      <c r="AR225" s="43"/>
      <c r="AS225" s="43"/>
      <c r="AT225" s="43"/>
      <c r="AU225" s="44"/>
      <c r="AV225" s="33"/>
      <c r="AW225" s="33"/>
      <c r="AX225" s="33"/>
      <c r="AZ225" s="141"/>
      <c r="BE225" s="168"/>
      <c r="BF225" s="168"/>
      <c r="BG225" s="168"/>
      <c r="BH225" s="168"/>
      <c r="BI225" s="168"/>
      <c r="BJ225" s="168"/>
      <c r="BK225" s="168"/>
      <c r="BL225" s="168"/>
      <c r="BM225" s="168"/>
      <c r="DK225" s="168"/>
      <c r="DL225" s="168"/>
      <c r="DM225" s="168"/>
      <c r="DN225" s="168"/>
      <c r="DO225" s="168"/>
      <c r="DP225" s="168"/>
      <c r="DQ225" s="168"/>
      <c r="DR225" s="168"/>
      <c r="DS225" s="168"/>
      <c r="DT225" s="168"/>
      <c r="DU225" s="168"/>
      <c r="DV225" s="168"/>
      <c r="DW225" s="168"/>
      <c r="DX225" s="168"/>
      <c r="DY225" s="168"/>
      <c r="DZ225" s="168"/>
      <c r="EA225" s="168"/>
      <c r="EB225" s="168"/>
      <c r="EC225" s="168"/>
      <c r="ED225" s="168"/>
      <c r="EE225" s="168"/>
      <c r="EF225" s="168"/>
      <c r="EG225" s="168"/>
      <c r="EH225" s="168"/>
      <c r="EI225" s="168"/>
      <c r="EJ225" s="168"/>
      <c r="EK225" s="168"/>
      <c r="EL225" s="168"/>
      <c r="EM225" s="168"/>
      <c r="EN225" s="168"/>
      <c r="EO225" s="168"/>
      <c r="EP225" s="168"/>
      <c r="EQ225" s="168"/>
      <c r="ER225" s="168"/>
      <c r="ES225" s="168"/>
      <c r="ET225" s="168"/>
      <c r="EU225" s="168"/>
      <c r="EV225" s="168"/>
      <c r="EW225" s="168"/>
      <c r="EX225" s="168"/>
      <c r="EY225" s="168"/>
      <c r="EZ225" s="168"/>
      <c r="FA225" s="168"/>
      <c r="FB225" s="168"/>
      <c r="FC225" s="168"/>
      <c r="FD225" s="168"/>
    </row>
    <row r="226" spans="1:160" s="5" customFormat="1" ht="24.9" customHeight="1" x14ac:dyDescent="0.3">
      <c r="A226" s="263"/>
      <c r="B226" s="263"/>
      <c r="C226" s="265"/>
      <c r="D226" s="481"/>
      <c r="E226" s="482"/>
      <c r="F226" s="482"/>
      <c r="G226" s="482"/>
      <c r="H226" s="482"/>
      <c r="I226" s="482"/>
      <c r="J226" s="482"/>
      <c r="K226" s="482"/>
      <c r="L226" s="482"/>
      <c r="M226" s="483"/>
      <c r="N226" s="16"/>
      <c r="O226" s="412"/>
      <c r="P226" s="413"/>
      <c r="Q226" s="8"/>
      <c r="R226" s="8"/>
      <c r="S226" s="8"/>
      <c r="T226" s="9"/>
      <c r="U226" s="17"/>
      <c r="V226" s="33"/>
      <c r="W226" s="57"/>
      <c r="X226" s="86"/>
      <c r="Y226" s="33"/>
      <c r="Z226" s="36"/>
      <c r="AA226" s="36"/>
      <c r="AD226" s="33"/>
      <c r="AG226" s="33"/>
      <c r="AH226" s="43"/>
      <c r="AI226" s="43"/>
      <c r="AJ226" s="43"/>
      <c r="AK226" s="43"/>
      <c r="AL226" s="43"/>
      <c r="AM226" s="43"/>
      <c r="AN226" s="43"/>
      <c r="AO226" s="43"/>
      <c r="AP226" s="43"/>
      <c r="AQ226" s="43"/>
      <c r="AR226" s="43"/>
      <c r="AS226" s="43"/>
      <c r="AT226" s="43"/>
      <c r="AU226" s="44"/>
      <c r="AV226" s="33"/>
      <c r="AW226" s="33"/>
      <c r="AX226" s="33"/>
      <c r="AZ226" s="141"/>
      <c r="BE226" s="168"/>
      <c r="BF226" s="168"/>
      <c r="BG226" s="168"/>
      <c r="BH226" s="168"/>
      <c r="BI226" s="168"/>
      <c r="BJ226" s="168"/>
      <c r="BK226" s="168"/>
      <c r="BL226" s="168"/>
      <c r="BM226" s="168"/>
      <c r="DK226" s="168"/>
      <c r="DL226" s="168"/>
      <c r="DM226" s="168"/>
      <c r="DN226" s="168"/>
      <c r="DO226" s="168"/>
      <c r="DP226" s="168"/>
      <c r="DQ226" s="168"/>
      <c r="DR226" s="168"/>
      <c r="DS226" s="168"/>
      <c r="DT226" s="168"/>
      <c r="DU226" s="168"/>
      <c r="DV226" s="168"/>
      <c r="DW226" s="168"/>
      <c r="DX226" s="168"/>
      <c r="DY226" s="168"/>
      <c r="DZ226" s="168"/>
      <c r="EA226" s="168"/>
      <c r="EB226" s="168"/>
      <c r="EC226" s="168"/>
      <c r="ED226" s="168"/>
      <c r="EE226" s="168"/>
      <c r="EF226" s="168"/>
      <c r="EG226" s="168"/>
      <c r="EH226" s="168"/>
      <c r="EI226" s="168"/>
      <c r="EJ226" s="168"/>
      <c r="EK226" s="168"/>
      <c r="EL226" s="168"/>
      <c r="EM226" s="168"/>
      <c r="EN226" s="168"/>
      <c r="EO226" s="168"/>
      <c r="EP226" s="168"/>
      <c r="EQ226" s="168"/>
      <c r="ER226" s="168"/>
      <c r="ES226" s="168"/>
      <c r="ET226" s="168"/>
      <c r="EU226" s="168"/>
      <c r="EV226" s="168"/>
      <c r="EW226" s="168"/>
      <c r="EX226" s="168"/>
      <c r="EY226" s="168"/>
      <c r="EZ226" s="168"/>
      <c r="FA226" s="168"/>
      <c r="FB226" s="168"/>
      <c r="FC226" s="168"/>
      <c r="FD226" s="168"/>
    </row>
    <row r="227" spans="1:160" s="5" customFormat="1" ht="24.9" customHeight="1" x14ac:dyDescent="0.3">
      <c r="A227" s="263"/>
      <c r="B227" s="263"/>
      <c r="C227" s="265"/>
      <c r="D227" s="481"/>
      <c r="E227" s="482"/>
      <c r="F227" s="482"/>
      <c r="G227" s="482"/>
      <c r="H227" s="482"/>
      <c r="I227" s="482"/>
      <c r="J227" s="482"/>
      <c r="K227" s="482"/>
      <c r="L227" s="482"/>
      <c r="M227" s="483"/>
      <c r="N227" s="16"/>
      <c r="O227" s="412"/>
      <c r="P227" s="413"/>
      <c r="Q227" s="8"/>
      <c r="R227" s="8"/>
      <c r="S227" s="8"/>
      <c r="T227" s="9"/>
      <c r="U227" s="17"/>
      <c r="V227" s="33"/>
      <c r="W227" s="57"/>
      <c r="X227" s="86"/>
      <c r="Y227" s="33"/>
      <c r="Z227" s="36"/>
      <c r="AA227" s="36"/>
      <c r="AD227" s="33"/>
      <c r="AG227" s="33"/>
      <c r="AH227" s="43"/>
      <c r="AI227" s="43"/>
      <c r="AJ227" s="43"/>
      <c r="AK227" s="43"/>
      <c r="AL227" s="43"/>
      <c r="AM227" s="43"/>
      <c r="AN227" s="43"/>
      <c r="AO227" s="43"/>
      <c r="AP227" s="43"/>
      <c r="AQ227" s="43"/>
      <c r="AR227" s="43"/>
      <c r="AS227" s="43"/>
      <c r="AT227" s="43"/>
      <c r="AU227" s="44"/>
      <c r="AV227" s="33"/>
      <c r="AW227" s="33"/>
      <c r="AX227" s="33"/>
      <c r="AZ227" s="141"/>
      <c r="BE227" s="168"/>
      <c r="BF227" s="168"/>
      <c r="BG227" s="168"/>
      <c r="BH227" s="168"/>
      <c r="BI227" s="168"/>
      <c r="BJ227" s="168"/>
      <c r="BK227" s="168"/>
      <c r="BL227" s="168"/>
      <c r="BM227" s="168"/>
      <c r="DK227" s="168"/>
      <c r="DL227" s="168"/>
      <c r="DM227" s="168"/>
      <c r="DN227" s="168"/>
      <c r="DO227" s="168"/>
      <c r="DP227" s="168"/>
      <c r="DQ227" s="168"/>
      <c r="DR227" s="168"/>
      <c r="DS227" s="168"/>
      <c r="DT227" s="168"/>
      <c r="DU227" s="168"/>
      <c r="DV227" s="168"/>
      <c r="DW227" s="168"/>
      <c r="DX227" s="168"/>
      <c r="DY227" s="168"/>
      <c r="DZ227" s="168"/>
      <c r="EA227" s="168"/>
      <c r="EB227" s="168"/>
      <c r="EC227" s="168"/>
      <c r="ED227" s="168"/>
      <c r="EE227" s="168"/>
      <c r="EF227" s="168"/>
      <c r="EG227" s="168"/>
      <c r="EH227" s="168"/>
      <c r="EI227" s="168"/>
      <c r="EJ227" s="168"/>
      <c r="EK227" s="168"/>
      <c r="EL227" s="168"/>
      <c r="EM227" s="168"/>
      <c r="EN227" s="168"/>
      <c r="EO227" s="168"/>
      <c r="EP227" s="168"/>
      <c r="EQ227" s="168"/>
      <c r="ER227" s="168"/>
      <c r="ES227" s="168"/>
      <c r="ET227" s="168"/>
      <c r="EU227" s="168"/>
      <c r="EV227" s="168"/>
      <c r="EW227" s="168"/>
      <c r="EX227" s="168"/>
      <c r="EY227" s="168"/>
      <c r="EZ227" s="168"/>
      <c r="FA227" s="168"/>
      <c r="FB227" s="168"/>
      <c r="FC227" s="168"/>
      <c r="FD227" s="168"/>
    </row>
    <row r="228" spans="1:160" s="5" customFormat="1" ht="24.9" customHeight="1" x14ac:dyDescent="0.3">
      <c r="A228" s="263"/>
      <c r="B228" s="263"/>
      <c r="C228" s="265"/>
      <c r="D228" s="481"/>
      <c r="E228" s="482"/>
      <c r="F228" s="482"/>
      <c r="G228" s="482"/>
      <c r="H228" s="482"/>
      <c r="I228" s="482"/>
      <c r="J228" s="482"/>
      <c r="K228" s="482"/>
      <c r="L228" s="482"/>
      <c r="M228" s="483"/>
      <c r="N228" s="16"/>
      <c r="O228" s="412"/>
      <c r="P228" s="413"/>
      <c r="Q228" s="8"/>
      <c r="R228" s="8"/>
      <c r="S228" s="8"/>
      <c r="T228" s="9"/>
      <c r="U228" s="17"/>
      <c r="V228" s="33"/>
      <c r="W228" s="57"/>
      <c r="X228" s="86"/>
      <c r="Y228" s="33"/>
      <c r="Z228" s="36"/>
      <c r="AA228" s="36"/>
      <c r="AD228" s="33"/>
      <c r="AG228" s="33"/>
      <c r="AH228" s="43"/>
      <c r="AI228" s="43"/>
      <c r="AJ228" s="43"/>
      <c r="AK228" s="43"/>
      <c r="AL228" s="43"/>
      <c r="AM228" s="43"/>
      <c r="AN228" s="43"/>
      <c r="AO228" s="43"/>
      <c r="AP228" s="43"/>
      <c r="AQ228" s="43"/>
      <c r="AR228" s="43"/>
      <c r="AS228" s="43"/>
      <c r="AT228" s="43"/>
      <c r="AU228" s="44"/>
      <c r="AV228" s="33"/>
      <c r="AW228" s="33"/>
      <c r="AX228" s="33"/>
      <c r="AZ228" s="141"/>
      <c r="BE228" s="168"/>
      <c r="BF228" s="168"/>
      <c r="BG228" s="168"/>
      <c r="BH228" s="168"/>
      <c r="BI228" s="168"/>
      <c r="BJ228" s="168"/>
      <c r="BK228" s="168"/>
      <c r="BL228" s="168"/>
      <c r="BM228" s="168"/>
      <c r="DK228" s="168"/>
      <c r="DL228" s="168"/>
      <c r="DM228" s="168"/>
      <c r="DN228" s="168"/>
      <c r="DO228" s="168"/>
      <c r="DP228" s="168"/>
      <c r="DQ228" s="168"/>
      <c r="DR228" s="168"/>
      <c r="DS228" s="168"/>
      <c r="DT228" s="168"/>
      <c r="DU228" s="168"/>
      <c r="DV228" s="168"/>
      <c r="DW228" s="168"/>
      <c r="DX228" s="168"/>
      <c r="DY228" s="168"/>
      <c r="DZ228" s="168"/>
      <c r="EA228" s="168"/>
      <c r="EB228" s="168"/>
      <c r="EC228" s="168"/>
      <c r="ED228" s="168"/>
      <c r="EE228" s="168"/>
      <c r="EF228" s="168"/>
      <c r="EG228" s="168"/>
      <c r="EH228" s="168"/>
      <c r="EI228" s="168"/>
      <c r="EJ228" s="168"/>
      <c r="EK228" s="168"/>
      <c r="EL228" s="168"/>
      <c r="EM228" s="168"/>
      <c r="EN228" s="168"/>
      <c r="EO228" s="168"/>
      <c r="EP228" s="168"/>
      <c r="EQ228" s="168"/>
      <c r="ER228" s="168"/>
      <c r="ES228" s="168"/>
      <c r="ET228" s="168"/>
      <c r="EU228" s="168"/>
      <c r="EV228" s="168"/>
      <c r="EW228" s="168"/>
      <c r="EX228" s="168"/>
      <c r="EY228" s="168"/>
      <c r="EZ228" s="168"/>
      <c r="FA228" s="168"/>
      <c r="FB228" s="168"/>
      <c r="FC228" s="168"/>
      <c r="FD228" s="168"/>
    </row>
    <row r="229" spans="1:160" s="5" customFormat="1" ht="24.9" customHeight="1" x14ac:dyDescent="0.3">
      <c r="A229" s="263"/>
      <c r="B229" s="263"/>
      <c r="C229" s="265"/>
      <c r="D229" s="481"/>
      <c r="E229" s="482"/>
      <c r="F229" s="482"/>
      <c r="G229" s="482"/>
      <c r="H229" s="482"/>
      <c r="I229" s="482"/>
      <c r="J229" s="482"/>
      <c r="K229" s="482"/>
      <c r="L229" s="482"/>
      <c r="M229" s="483"/>
      <c r="N229" s="16"/>
      <c r="O229" s="412"/>
      <c r="P229" s="413"/>
      <c r="Q229" s="8"/>
      <c r="R229" s="8"/>
      <c r="S229" s="8"/>
      <c r="T229" s="9"/>
      <c r="U229" s="17"/>
      <c r="V229" s="33"/>
      <c r="W229" s="57"/>
      <c r="X229" s="86"/>
      <c r="Y229" s="33"/>
      <c r="Z229" s="36"/>
      <c r="AA229" s="36"/>
      <c r="AD229" s="33"/>
      <c r="AG229" s="3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4"/>
      <c r="AV229" s="33"/>
      <c r="AW229" s="33"/>
      <c r="AX229" s="33"/>
      <c r="AZ229" s="141"/>
      <c r="BE229" s="168"/>
      <c r="BF229" s="168"/>
      <c r="BG229" s="168"/>
      <c r="BH229" s="168"/>
      <c r="BI229" s="168"/>
      <c r="BJ229" s="168"/>
      <c r="BK229" s="168"/>
      <c r="BL229" s="168"/>
      <c r="BM229" s="168"/>
      <c r="DK229" s="168"/>
      <c r="DL229" s="168"/>
      <c r="DM229" s="168"/>
      <c r="DN229" s="168"/>
      <c r="DO229" s="168"/>
      <c r="DP229" s="168"/>
      <c r="DQ229" s="168"/>
      <c r="DR229" s="168"/>
      <c r="DS229" s="168"/>
      <c r="DT229" s="168"/>
      <c r="DU229" s="168"/>
      <c r="DV229" s="168"/>
      <c r="DW229" s="168"/>
      <c r="DX229" s="168"/>
      <c r="DY229" s="168"/>
      <c r="DZ229" s="168"/>
      <c r="EA229" s="168"/>
      <c r="EB229" s="168"/>
      <c r="EC229" s="168"/>
      <c r="ED229" s="168"/>
      <c r="EE229" s="168"/>
      <c r="EF229" s="168"/>
      <c r="EG229" s="168"/>
      <c r="EH229" s="168"/>
      <c r="EI229" s="168"/>
      <c r="EJ229" s="168"/>
      <c r="EK229" s="168"/>
      <c r="EL229" s="168"/>
      <c r="EM229" s="168"/>
      <c r="EN229" s="168"/>
      <c r="EO229" s="168"/>
      <c r="EP229" s="168"/>
      <c r="EQ229" s="168"/>
      <c r="ER229" s="168"/>
      <c r="ES229" s="168"/>
      <c r="ET229" s="168"/>
      <c r="EU229" s="168"/>
      <c r="EV229" s="168"/>
      <c r="EW229" s="168"/>
      <c r="EX229" s="168"/>
      <c r="EY229" s="168"/>
      <c r="EZ229" s="168"/>
      <c r="FA229" s="168"/>
      <c r="FB229" s="168"/>
      <c r="FC229" s="168"/>
      <c r="FD229" s="168"/>
    </row>
    <row r="230" spans="1:160" s="5" customFormat="1" ht="24.9" customHeight="1" x14ac:dyDescent="0.3">
      <c r="A230" s="263"/>
      <c r="B230" s="263"/>
      <c r="C230" s="265"/>
      <c r="D230" s="481"/>
      <c r="E230" s="482"/>
      <c r="F230" s="482"/>
      <c r="G230" s="482"/>
      <c r="H230" s="482"/>
      <c r="I230" s="482"/>
      <c r="J230" s="482"/>
      <c r="K230" s="482"/>
      <c r="L230" s="482"/>
      <c r="M230" s="483"/>
      <c r="N230" s="16"/>
      <c r="O230" s="412"/>
      <c r="P230" s="413"/>
      <c r="Q230" s="8"/>
      <c r="R230" s="8"/>
      <c r="S230" s="8"/>
      <c r="T230" s="9"/>
      <c r="U230" s="17"/>
      <c r="V230" s="33"/>
      <c r="W230" s="57"/>
      <c r="X230" s="86"/>
      <c r="Y230" s="33"/>
      <c r="Z230" s="36"/>
      <c r="AA230" s="36"/>
      <c r="AD230" s="33"/>
      <c r="AG230" s="33"/>
      <c r="AH230" s="43"/>
      <c r="AI230" s="43"/>
      <c r="AJ230" s="43"/>
      <c r="AK230" s="43"/>
      <c r="AL230" s="43"/>
      <c r="AM230" s="43"/>
      <c r="AN230" s="43"/>
      <c r="AO230" s="43"/>
      <c r="AP230" s="43"/>
      <c r="AQ230" s="43"/>
      <c r="AR230" s="43"/>
      <c r="AS230" s="43"/>
      <c r="AT230" s="43"/>
      <c r="AU230" s="44"/>
      <c r="AV230" s="33"/>
      <c r="AW230" s="33"/>
      <c r="AX230" s="33"/>
      <c r="AZ230" s="141"/>
      <c r="BE230" s="168"/>
      <c r="BF230" s="168"/>
      <c r="BG230" s="168"/>
      <c r="BH230" s="168"/>
      <c r="BI230" s="168"/>
      <c r="BJ230" s="168"/>
      <c r="BK230" s="168"/>
      <c r="BL230" s="168"/>
      <c r="BM230" s="168"/>
      <c r="DK230" s="168"/>
      <c r="DL230" s="168"/>
      <c r="DM230" s="168"/>
      <c r="DN230" s="168"/>
      <c r="DO230" s="168"/>
      <c r="DP230" s="168"/>
      <c r="DQ230" s="168"/>
      <c r="DR230" s="168"/>
      <c r="DS230" s="168"/>
      <c r="DT230" s="168"/>
      <c r="DU230" s="168"/>
      <c r="DV230" s="168"/>
      <c r="DW230" s="168"/>
      <c r="DX230" s="168"/>
      <c r="DY230" s="168"/>
      <c r="DZ230" s="168"/>
      <c r="EA230" s="168"/>
      <c r="EB230" s="168"/>
      <c r="EC230" s="168"/>
      <c r="ED230" s="168"/>
      <c r="EE230" s="168"/>
      <c r="EF230" s="168"/>
      <c r="EG230" s="168"/>
      <c r="EH230" s="168"/>
      <c r="EI230" s="168"/>
      <c r="EJ230" s="168"/>
      <c r="EK230" s="168"/>
      <c r="EL230" s="168"/>
      <c r="EM230" s="168"/>
      <c r="EN230" s="168"/>
      <c r="EO230" s="168"/>
      <c r="EP230" s="168"/>
      <c r="EQ230" s="168"/>
      <c r="ER230" s="168"/>
      <c r="ES230" s="168"/>
      <c r="ET230" s="168"/>
      <c r="EU230" s="168"/>
      <c r="EV230" s="168"/>
      <c r="EW230" s="168"/>
      <c r="EX230" s="168"/>
      <c r="EY230" s="168"/>
      <c r="EZ230" s="168"/>
      <c r="FA230" s="168"/>
      <c r="FB230" s="168"/>
      <c r="FC230" s="168"/>
      <c r="FD230" s="168"/>
    </row>
    <row r="231" spans="1:160" s="5" customFormat="1" ht="24.9" customHeight="1" x14ac:dyDescent="0.3">
      <c r="A231" s="263"/>
      <c r="B231" s="263"/>
      <c r="C231" s="265"/>
      <c r="D231" s="481"/>
      <c r="E231" s="482"/>
      <c r="F231" s="482"/>
      <c r="G231" s="482"/>
      <c r="H231" s="482"/>
      <c r="I231" s="482"/>
      <c r="J231" s="482"/>
      <c r="K231" s="482"/>
      <c r="L231" s="482"/>
      <c r="M231" s="483"/>
      <c r="N231" s="16"/>
      <c r="O231" s="412"/>
      <c r="P231" s="413"/>
      <c r="Q231" s="8"/>
      <c r="R231" s="8"/>
      <c r="S231" s="8"/>
      <c r="T231" s="9"/>
      <c r="U231" s="17"/>
      <c r="V231" s="33"/>
      <c r="W231" s="57"/>
      <c r="X231" s="86"/>
      <c r="Y231" s="33"/>
      <c r="Z231" s="36"/>
      <c r="AA231" s="36"/>
      <c r="AD231" s="33"/>
      <c r="AG231" s="33"/>
      <c r="AH231" s="43"/>
      <c r="AI231" s="43"/>
      <c r="AJ231" s="43"/>
      <c r="AK231" s="43"/>
      <c r="AL231" s="43"/>
      <c r="AM231" s="43"/>
      <c r="AN231" s="43"/>
      <c r="AO231" s="43"/>
      <c r="AP231" s="43"/>
      <c r="AQ231" s="43"/>
      <c r="AR231" s="43"/>
      <c r="AS231" s="43"/>
      <c r="AT231" s="43"/>
      <c r="AU231" s="44"/>
      <c r="AV231" s="33"/>
      <c r="AW231" s="33"/>
      <c r="AX231" s="33"/>
      <c r="AZ231" s="141"/>
      <c r="BE231" s="168"/>
      <c r="BF231" s="168"/>
      <c r="BG231" s="168"/>
      <c r="BH231" s="168"/>
      <c r="BI231" s="168"/>
      <c r="BJ231" s="168"/>
      <c r="BK231" s="168"/>
      <c r="BL231" s="168"/>
      <c r="BM231" s="168"/>
      <c r="DK231" s="168"/>
      <c r="DL231" s="168"/>
      <c r="DM231" s="168"/>
      <c r="DN231" s="168"/>
      <c r="DO231" s="168"/>
      <c r="DP231" s="168"/>
      <c r="DQ231" s="168"/>
      <c r="DR231" s="168"/>
      <c r="DS231" s="168"/>
      <c r="DT231" s="168"/>
      <c r="DU231" s="168"/>
      <c r="DV231" s="168"/>
      <c r="DW231" s="168"/>
      <c r="DX231" s="168"/>
      <c r="DY231" s="168"/>
      <c r="DZ231" s="168"/>
      <c r="EA231" s="168"/>
      <c r="EB231" s="168"/>
      <c r="EC231" s="168"/>
      <c r="ED231" s="168"/>
      <c r="EE231" s="168"/>
      <c r="EF231" s="168"/>
      <c r="EG231" s="168"/>
      <c r="EH231" s="168"/>
      <c r="EI231" s="168"/>
      <c r="EJ231" s="168"/>
      <c r="EK231" s="168"/>
      <c r="EL231" s="168"/>
      <c r="EM231" s="168"/>
      <c r="EN231" s="168"/>
      <c r="EO231" s="168"/>
      <c r="EP231" s="168"/>
      <c r="EQ231" s="168"/>
      <c r="ER231" s="168"/>
      <c r="ES231" s="168"/>
      <c r="ET231" s="168"/>
      <c r="EU231" s="168"/>
      <c r="EV231" s="168"/>
      <c r="EW231" s="168"/>
      <c r="EX231" s="168"/>
      <c r="EY231" s="168"/>
      <c r="EZ231" s="168"/>
      <c r="FA231" s="168"/>
      <c r="FB231" s="168"/>
      <c r="FC231" s="168"/>
      <c r="FD231" s="168"/>
    </row>
    <row r="232" spans="1:160" s="5" customFormat="1" ht="24.9" customHeight="1" x14ac:dyDescent="0.3">
      <c r="A232" s="263"/>
      <c r="B232" s="263"/>
      <c r="C232" s="265"/>
      <c r="D232" s="481"/>
      <c r="E232" s="482"/>
      <c r="F232" s="482"/>
      <c r="G232" s="482"/>
      <c r="H232" s="482"/>
      <c r="I232" s="482"/>
      <c r="J232" s="482"/>
      <c r="K232" s="482"/>
      <c r="L232" s="482"/>
      <c r="M232" s="483"/>
      <c r="N232" s="16"/>
      <c r="O232" s="412"/>
      <c r="P232" s="413"/>
      <c r="Q232" s="8"/>
      <c r="R232" s="8"/>
      <c r="S232" s="8"/>
      <c r="T232" s="9"/>
      <c r="U232" s="17"/>
      <c r="V232" s="33"/>
      <c r="W232" s="57"/>
      <c r="X232" s="86"/>
      <c r="Y232" s="33"/>
      <c r="Z232" s="36"/>
      <c r="AA232" s="36"/>
      <c r="AD232" s="33"/>
      <c r="AG232" s="33"/>
      <c r="AH232" s="43"/>
      <c r="AI232" s="43"/>
      <c r="AJ232" s="43"/>
      <c r="AK232" s="43"/>
      <c r="AL232" s="43"/>
      <c r="AM232" s="43"/>
      <c r="AN232" s="43"/>
      <c r="AO232" s="43"/>
      <c r="AP232" s="43"/>
      <c r="AQ232" s="43"/>
      <c r="AR232" s="43"/>
      <c r="AS232" s="43"/>
      <c r="AT232" s="43"/>
      <c r="AU232" s="44"/>
      <c r="AV232" s="33"/>
      <c r="AW232" s="33"/>
      <c r="AX232" s="33"/>
      <c r="AZ232" s="141"/>
      <c r="BE232" s="168"/>
      <c r="BF232" s="168"/>
      <c r="BG232" s="168"/>
      <c r="BH232" s="168"/>
      <c r="BI232" s="168"/>
      <c r="BJ232" s="168"/>
      <c r="BK232" s="168"/>
      <c r="BL232" s="168"/>
      <c r="BM232" s="168"/>
      <c r="DK232" s="168"/>
      <c r="DL232" s="168"/>
      <c r="DM232" s="168"/>
      <c r="DN232" s="168"/>
      <c r="DO232" s="168"/>
      <c r="DP232" s="168"/>
      <c r="DQ232" s="168"/>
      <c r="DR232" s="168"/>
      <c r="DS232" s="168"/>
      <c r="DT232" s="168"/>
      <c r="DU232" s="168"/>
      <c r="DV232" s="168"/>
      <c r="DW232" s="168"/>
      <c r="DX232" s="168"/>
      <c r="DY232" s="168"/>
      <c r="DZ232" s="168"/>
      <c r="EA232" s="168"/>
      <c r="EB232" s="168"/>
      <c r="EC232" s="168"/>
      <c r="ED232" s="168"/>
      <c r="EE232" s="168"/>
      <c r="EF232" s="168"/>
      <c r="EG232" s="168"/>
      <c r="EH232" s="168"/>
      <c r="EI232" s="168"/>
      <c r="EJ232" s="168"/>
      <c r="EK232" s="168"/>
      <c r="EL232" s="168"/>
      <c r="EM232" s="168"/>
      <c r="EN232" s="168"/>
      <c r="EO232" s="168"/>
      <c r="EP232" s="168"/>
      <c r="EQ232" s="168"/>
      <c r="ER232" s="168"/>
      <c r="ES232" s="168"/>
      <c r="ET232" s="168"/>
      <c r="EU232" s="168"/>
      <c r="EV232" s="168"/>
      <c r="EW232" s="168"/>
      <c r="EX232" s="168"/>
      <c r="EY232" s="168"/>
      <c r="EZ232" s="168"/>
      <c r="FA232" s="168"/>
      <c r="FB232" s="168"/>
      <c r="FC232" s="168"/>
      <c r="FD232" s="168"/>
    </row>
    <row r="233" spans="1:160" s="5" customFormat="1" ht="24.9" customHeight="1" thickBot="1" x14ac:dyDescent="0.35">
      <c r="A233" s="263"/>
      <c r="B233" s="263"/>
      <c r="C233" s="265"/>
      <c r="D233" s="481"/>
      <c r="E233" s="482"/>
      <c r="F233" s="482"/>
      <c r="G233" s="482"/>
      <c r="H233" s="482"/>
      <c r="I233" s="482"/>
      <c r="J233" s="482"/>
      <c r="K233" s="482"/>
      <c r="L233" s="482"/>
      <c r="M233" s="483"/>
      <c r="N233" s="414" t="s">
        <v>16</v>
      </c>
      <c r="O233" s="415"/>
      <c r="P233" s="415"/>
      <c r="Q233" s="415"/>
      <c r="R233" s="415"/>
      <c r="S233" s="415"/>
      <c r="T233" s="415"/>
      <c r="U233" s="18">
        <f>SUM(U213:U232)</f>
        <v>0</v>
      </c>
      <c r="V233" s="33"/>
      <c r="W233" s="57"/>
      <c r="X233" s="86"/>
      <c r="Y233" s="33"/>
      <c r="Z233" s="36"/>
      <c r="AA233" s="36"/>
      <c r="AD233" s="33"/>
      <c r="AG233" s="33"/>
      <c r="AH233" s="43"/>
      <c r="AI233" s="43"/>
      <c r="AJ233" s="43"/>
      <c r="AK233" s="43"/>
      <c r="AL233" s="43"/>
      <c r="AM233" s="43"/>
      <c r="AN233" s="43"/>
      <c r="AO233" s="43"/>
      <c r="AP233" s="43"/>
      <c r="AQ233" s="43"/>
      <c r="AR233" s="43"/>
      <c r="AS233" s="43"/>
      <c r="AT233" s="43"/>
      <c r="AU233" s="44"/>
      <c r="AV233" s="33"/>
      <c r="AW233" s="33"/>
      <c r="AX233" s="33"/>
      <c r="AZ233" s="141"/>
      <c r="BE233" s="168"/>
      <c r="BF233" s="168"/>
      <c r="BG233" s="168"/>
      <c r="BH233" s="168"/>
      <c r="BI233" s="168"/>
      <c r="BJ233" s="168"/>
      <c r="BK233" s="168"/>
      <c r="BL233" s="168"/>
      <c r="BM233" s="168"/>
      <c r="DK233" s="168"/>
      <c r="DL233" s="168"/>
      <c r="DM233" s="168"/>
      <c r="DN233" s="168"/>
      <c r="DO233" s="168"/>
      <c r="DP233" s="168"/>
      <c r="DQ233" s="168"/>
      <c r="DR233" s="168"/>
      <c r="DS233" s="168"/>
      <c r="DT233" s="168"/>
      <c r="DU233" s="168"/>
      <c r="DV233" s="168"/>
      <c r="DW233" s="168"/>
      <c r="DX233" s="168"/>
      <c r="DY233" s="168"/>
      <c r="DZ233" s="168"/>
      <c r="EA233" s="168"/>
      <c r="EB233" s="168"/>
      <c r="EC233" s="168"/>
      <c r="ED233" s="168"/>
      <c r="EE233" s="168"/>
      <c r="EF233" s="168"/>
      <c r="EG233" s="168"/>
      <c r="EH233" s="168"/>
      <c r="EI233" s="168"/>
      <c r="EJ233" s="168"/>
      <c r="EK233" s="168"/>
      <c r="EL233" s="168"/>
      <c r="EM233" s="168"/>
      <c r="EN233" s="168"/>
      <c r="EO233" s="168"/>
      <c r="EP233" s="168"/>
      <c r="EQ233" s="168"/>
      <c r="ER233" s="168"/>
      <c r="ES233" s="168"/>
      <c r="ET233" s="168"/>
      <c r="EU233" s="168"/>
      <c r="EV233" s="168"/>
      <c r="EW233" s="168"/>
      <c r="EX233" s="168"/>
      <c r="EY233" s="168"/>
      <c r="EZ233" s="168"/>
      <c r="FA233" s="168"/>
      <c r="FB233" s="168"/>
      <c r="FC233" s="168"/>
      <c r="FD233" s="168"/>
    </row>
    <row r="234" spans="1:160" s="5" customFormat="1" ht="14.4" customHeight="1" x14ac:dyDescent="0.3">
      <c r="A234" s="263"/>
      <c r="B234" s="263"/>
      <c r="C234" s="265"/>
      <c r="D234" s="481"/>
      <c r="E234" s="482"/>
      <c r="F234" s="482"/>
      <c r="G234" s="482"/>
      <c r="H234" s="482"/>
      <c r="I234" s="482"/>
      <c r="J234" s="482"/>
      <c r="K234" s="482"/>
      <c r="L234" s="482"/>
      <c r="M234" s="483"/>
      <c r="N234" s="416" t="s">
        <v>17</v>
      </c>
      <c r="O234" s="417"/>
      <c r="P234" s="417"/>
      <c r="Q234" s="417"/>
      <c r="R234" s="417"/>
      <c r="S234" s="417"/>
      <c r="T234" s="417"/>
      <c r="U234" s="418"/>
      <c r="V234" s="87"/>
      <c r="W234" s="57"/>
      <c r="X234" s="86"/>
      <c r="Y234" s="33"/>
      <c r="Z234" s="36"/>
      <c r="AA234" s="36"/>
      <c r="AD234" s="33"/>
      <c r="AG234" s="33"/>
      <c r="AH234" s="43"/>
      <c r="AI234" s="43"/>
      <c r="AJ234" s="43"/>
      <c r="AK234" s="43"/>
      <c r="AL234" s="43"/>
      <c r="AM234" s="43"/>
      <c r="AN234" s="43"/>
      <c r="AO234" s="43"/>
      <c r="AP234" s="43"/>
      <c r="AQ234" s="43"/>
      <c r="AR234" s="43"/>
      <c r="AS234" s="43"/>
      <c r="AT234" s="43"/>
      <c r="AU234" s="44"/>
      <c r="AV234" s="33"/>
      <c r="AW234" s="33"/>
      <c r="AX234" s="33"/>
      <c r="AZ234" s="141"/>
      <c r="BE234" s="168"/>
      <c r="BF234" s="168"/>
      <c r="BG234" s="168"/>
      <c r="BH234" s="168"/>
      <c r="BI234" s="168"/>
      <c r="BJ234" s="168"/>
      <c r="BK234" s="168"/>
      <c r="BL234" s="168"/>
      <c r="BM234" s="168"/>
      <c r="DK234" s="168"/>
      <c r="DL234" s="168"/>
      <c r="DM234" s="168"/>
      <c r="DN234" s="168"/>
      <c r="DO234" s="168"/>
      <c r="DP234" s="168"/>
      <c r="DQ234" s="168"/>
      <c r="DR234" s="168"/>
      <c r="DS234" s="168"/>
      <c r="DT234" s="168"/>
      <c r="DU234" s="168"/>
      <c r="DV234" s="168"/>
      <c r="DW234" s="168"/>
      <c r="DX234" s="168"/>
      <c r="DY234" s="168"/>
      <c r="DZ234" s="168"/>
      <c r="EA234" s="168"/>
      <c r="EB234" s="168"/>
      <c r="EC234" s="168"/>
      <c r="ED234" s="168"/>
      <c r="EE234" s="168"/>
      <c r="EF234" s="168"/>
      <c r="EG234" s="168"/>
      <c r="EH234" s="168"/>
      <c r="EI234" s="168"/>
      <c r="EJ234" s="168"/>
      <c r="EK234" s="168"/>
      <c r="EL234" s="168"/>
      <c r="EM234" s="168"/>
      <c r="EN234" s="168"/>
      <c r="EO234" s="168"/>
      <c r="EP234" s="168"/>
      <c r="EQ234" s="168"/>
      <c r="ER234" s="168"/>
      <c r="ES234" s="168"/>
      <c r="ET234" s="168"/>
      <c r="EU234" s="168"/>
      <c r="EV234" s="168"/>
      <c r="EW234" s="168"/>
      <c r="EX234" s="168"/>
      <c r="EY234" s="168"/>
      <c r="EZ234" s="168"/>
      <c r="FA234" s="168"/>
      <c r="FB234" s="168"/>
      <c r="FC234" s="168"/>
      <c r="FD234" s="168"/>
    </row>
    <row r="235" spans="1:160" s="5" customFormat="1" x14ac:dyDescent="0.3">
      <c r="A235" s="263"/>
      <c r="B235" s="263"/>
      <c r="C235" s="265"/>
      <c r="D235" s="481"/>
      <c r="E235" s="482"/>
      <c r="F235" s="482"/>
      <c r="G235" s="482"/>
      <c r="H235" s="482"/>
      <c r="I235" s="482"/>
      <c r="J235" s="482"/>
      <c r="K235" s="482"/>
      <c r="L235" s="482"/>
      <c r="M235" s="483"/>
      <c r="N235" s="419"/>
      <c r="O235" s="420"/>
      <c r="P235" s="420"/>
      <c r="Q235" s="420"/>
      <c r="R235" s="420"/>
      <c r="S235" s="420"/>
      <c r="T235" s="420"/>
      <c r="U235" s="421"/>
      <c r="V235" s="33"/>
      <c r="W235" s="57"/>
      <c r="X235" s="86"/>
      <c r="Y235" s="33"/>
      <c r="Z235" s="36"/>
      <c r="AA235" s="36"/>
      <c r="AD235" s="33"/>
      <c r="AG235" s="33"/>
      <c r="AH235" s="43"/>
      <c r="AI235" s="43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4"/>
      <c r="AV235" s="33"/>
      <c r="AW235" s="33"/>
      <c r="AX235" s="33"/>
      <c r="AZ235" s="141"/>
      <c r="BE235" s="168"/>
      <c r="BF235" s="168"/>
      <c r="BG235" s="168"/>
      <c r="BH235" s="168"/>
      <c r="BI235" s="168"/>
      <c r="BJ235" s="168"/>
      <c r="BK235" s="168"/>
      <c r="BL235" s="168"/>
      <c r="BM235" s="168"/>
      <c r="DK235" s="168"/>
      <c r="DL235" s="168"/>
      <c r="DM235" s="168"/>
      <c r="DN235" s="168"/>
      <c r="DO235" s="168"/>
      <c r="DP235" s="168"/>
      <c r="DQ235" s="168"/>
      <c r="DR235" s="168"/>
      <c r="DS235" s="168"/>
      <c r="DT235" s="168"/>
      <c r="DU235" s="168"/>
      <c r="DV235" s="168"/>
      <c r="DW235" s="168"/>
      <c r="DX235" s="168"/>
      <c r="DY235" s="168"/>
      <c r="DZ235" s="168"/>
      <c r="EA235" s="168"/>
      <c r="EB235" s="168"/>
      <c r="EC235" s="168"/>
      <c r="ED235" s="168"/>
      <c r="EE235" s="168"/>
      <c r="EF235" s="168"/>
      <c r="EG235" s="168"/>
      <c r="EH235" s="168"/>
      <c r="EI235" s="168"/>
      <c r="EJ235" s="168"/>
      <c r="EK235" s="168"/>
      <c r="EL235" s="168"/>
      <c r="EM235" s="168"/>
      <c r="EN235" s="168"/>
      <c r="EO235" s="168"/>
      <c r="EP235" s="168"/>
      <c r="EQ235" s="168"/>
      <c r="ER235" s="168"/>
      <c r="ES235" s="168"/>
      <c r="ET235" s="168"/>
      <c r="EU235" s="168"/>
      <c r="EV235" s="168"/>
      <c r="EW235" s="168"/>
      <c r="EX235" s="168"/>
      <c r="EY235" s="168"/>
      <c r="EZ235" s="168"/>
      <c r="FA235" s="168"/>
      <c r="FB235" s="168"/>
      <c r="FC235" s="168"/>
      <c r="FD235" s="168"/>
    </row>
    <row r="236" spans="1:160" s="5" customFormat="1" x14ac:dyDescent="0.3">
      <c r="A236" s="263"/>
      <c r="B236" s="263"/>
      <c r="C236" s="265"/>
      <c r="D236" s="481"/>
      <c r="E236" s="482"/>
      <c r="F236" s="482"/>
      <c r="G236" s="482"/>
      <c r="H236" s="482"/>
      <c r="I236" s="482"/>
      <c r="J236" s="482"/>
      <c r="K236" s="482"/>
      <c r="L236" s="482"/>
      <c r="M236" s="483"/>
      <c r="N236" s="419"/>
      <c r="O236" s="420"/>
      <c r="P236" s="420"/>
      <c r="Q236" s="420"/>
      <c r="R236" s="420"/>
      <c r="S236" s="420"/>
      <c r="T236" s="420"/>
      <c r="U236" s="421"/>
      <c r="V236" s="33"/>
      <c r="W236" s="57"/>
      <c r="X236" s="86"/>
      <c r="Y236" s="33"/>
      <c r="Z236" s="36"/>
      <c r="AA236" s="36"/>
      <c r="AD236" s="33"/>
      <c r="AG236" s="33"/>
      <c r="AH236" s="43"/>
      <c r="AI236" s="43"/>
      <c r="AJ236" s="43"/>
      <c r="AK236" s="43"/>
      <c r="AL236" s="43"/>
      <c r="AM236" s="43"/>
      <c r="AN236" s="43"/>
      <c r="AO236" s="43"/>
      <c r="AP236" s="43"/>
      <c r="AQ236" s="43"/>
      <c r="AR236" s="43"/>
      <c r="AS236" s="43"/>
      <c r="AT236" s="43"/>
      <c r="AU236" s="44"/>
      <c r="AV236" s="33"/>
      <c r="AW236" s="33"/>
      <c r="AX236" s="33"/>
      <c r="AZ236" s="141"/>
      <c r="BE236" s="168"/>
      <c r="BF236" s="168"/>
      <c r="BG236" s="168"/>
      <c r="BH236" s="168"/>
      <c r="BI236" s="168"/>
      <c r="BJ236" s="168"/>
      <c r="BK236" s="168"/>
      <c r="BL236" s="168"/>
      <c r="BM236" s="168"/>
      <c r="DK236" s="168"/>
      <c r="DL236" s="168"/>
      <c r="DM236" s="168"/>
      <c r="DN236" s="168"/>
      <c r="DO236" s="168"/>
      <c r="DP236" s="168"/>
      <c r="DQ236" s="168"/>
      <c r="DR236" s="168"/>
      <c r="DS236" s="168"/>
      <c r="DT236" s="168"/>
      <c r="DU236" s="168"/>
      <c r="DV236" s="168"/>
      <c r="DW236" s="168"/>
      <c r="DX236" s="168"/>
      <c r="DY236" s="168"/>
      <c r="DZ236" s="168"/>
      <c r="EA236" s="168"/>
      <c r="EB236" s="168"/>
      <c r="EC236" s="168"/>
      <c r="ED236" s="168"/>
      <c r="EE236" s="168"/>
      <c r="EF236" s="168"/>
      <c r="EG236" s="168"/>
      <c r="EH236" s="168"/>
      <c r="EI236" s="168"/>
      <c r="EJ236" s="168"/>
      <c r="EK236" s="168"/>
      <c r="EL236" s="168"/>
      <c r="EM236" s="168"/>
      <c r="EN236" s="168"/>
      <c r="EO236" s="168"/>
      <c r="EP236" s="168"/>
      <c r="EQ236" s="168"/>
      <c r="ER236" s="168"/>
      <c r="ES236" s="168"/>
      <c r="ET236" s="168"/>
      <c r="EU236" s="168"/>
      <c r="EV236" s="168"/>
      <c r="EW236" s="168"/>
      <c r="EX236" s="168"/>
      <c r="EY236" s="168"/>
      <c r="EZ236" s="168"/>
      <c r="FA236" s="168"/>
      <c r="FB236" s="168"/>
      <c r="FC236" s="168"/>
      <c r="FD236" s="168"/>
    </row>
    <row r="237" spans="1:160" s="5" customFormat="1" ht="14.4" thickBot="1" x14ac:dyDescent="0.35">
      <c r="A237" s="263"/>
      <c r="B237" s="263"/>
      <c r="C237" s="265"/>
      <c r="D237" s="425"/>
      <c r="E237" s="426"/>
      <c r="F237" s="426"/>
      <c r="G237" s="426"/>
      <c r="H237" s="426"/>
      <c r="I237" s="426"/>
      <c r="J237" s="426"/>
      <c r="K237" s="426"/>
      <c r="L237" s="426"/>
      <c r="M237" s="427"/>
      <c r="N237" s="422"/>
      <c r="O237" s="423"/>
      <c r="P237" s="423"/>
      <c r="Q237" s="423"/>
      <c r="R237" s="423"/>
      <c r="S237" s="423"/>
      <c r="T237" s="423"/>
      <c r="U237" s="424"/>
      <c r="V237" s="33"/>
      <c r="W237" s="57"/>
      <c r="X237" s="86"/>
      <c r="Y237" s="33"/>
      <c r="Z237" s="36"/>
      <c r="AA237" s="36"/>
      <c r="AD237" s="33"/>
      <c r="AG237" s="33"/>
      <c r="AH237" s="43"/>
      <c r="AI237" s="43"/>
      <c r="AJ237" s="43"/>
      <c r="AK237" s="43"/>
      <c r="AL237" s="43"/>
      <c r="AM237" s="43"/>
      <c r="AN237" s="43"/>
      <c r="AO237" s="43"/>
      <c r="AP237" s="43"/>
      <c r="AQ237" s="43"/>
      <c r="AR237" s="43"/>
      <c r="AS237" s="43"/>
      <c r="AT237" s="43"/>
      <c r="AU237" s="44"/>
      <c r="AV237" s="33"/>
      <c r="AW237" s="33"/>
      <c r="AX237" s="33"/>
      <c r="AZ237" s="141"/>
      <c r="BE237" s="168"/>
      <c r="BF237" s="168"/>
      <c r="BG237" s="168"/>
      <c r="BH237" s="168"/>
      <c r="BI237" s="168"/>
      <c r="BJ237" s="168"/>
      <c r="BK237" s="168"/>
      <c r="BL237" s="168"/>
      <c r="BM237" s="168"/>
      <c r="DK237" s="168"/>
      <c r="DL237" s="168"/>
      <c r="DM237" s="168"/>
      <c r="DN237" s="168"/>
      <c r="DO237" s="168"/>
      <c r="DP237" s="168"/>
      <c r="DQ237" s="168"/>
      <c r="DR237" s="168"/>
      <c r="DS237" s="168"/>
      <c r="DT237" s="168"/>
      <c r="DU237" s="168"/>
      <c r="DV237" s="168"/>
      <c r="DW237" s="168"/>
      <c r="DX237" s="168"/>
      <c r="DY237" s="168"/>
      <c r="DZ237" s="168"/>
      <c r="EA237" s="168"/>
      <c r="EB237" s="168"/>
      <c r="EC237" s="168"/>
      <c r="ED237" s="168"/>
      <c r="EE237" s="168"/>
      <c r="EF237" s="168"/>
      <c r="EG237" s="168"/>
      <c r="EH237" s="168"/>
      <c r="EI237" s="168"/>
      <c r="EJ237" s="168"/>
      <c r="EK237" s="168"/>
      <c r="EL237" s="168"/>
      <c r="EM237" s="168"/>
      <c r="EN237" s="168"/>
      <c r="EO237" s="168"/>
      <c r="EP237" s="168"/>
      <c r="EQ237" s="168"/>
      <c r="ER237" s="168"/>
      <c r="ES237" s="168"/>
      <c r="ET237" s="168"/>
      <c r="EU237" s="168"/>
      <c r="EV237" s="168"/>
      <c r="EW237" s="168"/>
      <c r="EX237" s="168"/>
      <c r="EY237" s="168"/>
      <c r="EZ237" s="168"/>
      <c r="FA237" s="168"/>
      <c r="FB237" s="168"/>
      <c r="FC237" s="168"/>
      <c r="FD237" s="168"/>
    </row>
    <row r="238" spans="1:160" s="5" customFormat="1" ht="5.25" customHeight="1" thickBot="1" x14ac:dyDescent="0.35">
      <c r="A238" s="263"/>
      <c r="B238" s="263"/>
      <c r="C238" s="265"/>
      <c r="D238" s="428"/>
      <c r="E238" s="428"/>
      <c r="F238" s="428"/>
      <c r="G238" s="428"/>
      <c r="H238" s="428"/>
      <c r="I238" s="428"/>
      <c r="J238" s="428"/>
      <c r="K238" s="428"/>
      <c r="L238" s="428"/>
      <c r="M238" s="428"/>
      <c r="N238" s="428"/>
      <c r="O238" s="428"/>
      <c r="P238" s="428"/>
      <c r="Q238" s="428"/>
      <c r="R238" s="428"/>
      <c r="S238" s="428"/>
      <c r="T238" s="428"/>
      <c r="U238" s="428"/>
      <c r="V238" s="33"/>
      <c r="W238" s="57"/>
      <c r="X238" s="86"/>
      <c r="Y238" s="33"/>
      <c r="Z238" s="36"/>
      <c r="AA238" s="36"/>
      <c r="AD238" s="33"/>
      <c r="AG238" s="33"/>
      <c r="AH238" s="43"/>
      <c r="AI238" s="43"/>
      <c r="AJ238" s="43"/>
      <c r="AK238" s="43"/>
      <c r="AL238" s="43"/>
      <c r="AM238" s="43"/>
      <c r="AN238" s="43"/>
      <c r="AO238" s="43"/>
      <c r="AP238" s="43"/>
      <c r="AQ238" s="43"/>
      <c r="AR238" s="43"/>
      <c r="AS238" s="43"/>
      <c r="AT238" s="43"/>
      <c r="AU238" s="44"/>
      <c r="AV238" s="33"/>
      <c r="AW238" s="33"/>
      <c r="AX238" s="33"/>
      <c r="AZ238" s="141"/>
      <c r="BE238" s="168"/>
      <c r="BF238" s="168"/>
      <c r="BG238" s="168"/>
      <c r="BH238" s="168"/>
      <c r="BI238" s="168"/>
      <c r="BJ238" s="168"/>
      <c r="BK238" s="168"/>
      <c r="BL238" s="168"/>
      <c r="BM238" s="168"/>
      <c r="DK238" s="168"/>
      <c r="DL238" s="168"/>
      <c r="DM238" s="168"/>
      <c r="DN238" s="168"/>
      <c r="DO238" s="168"/>
      <c r="DP238" s="168"/>
      <c r="DQ238" s="168"/>
      <c r="DR238" s="168"/>
      <c r="DS238" s="168"/>
      <c r="DT238" s="168"/>
      <c r="DU238" s="168"/>
      <c r="DV238" s="168"/>
      <c r="DW238" s="168"/>
      <c r="DX238" s="168"/>
      <c r="DY238" s="168"/>
      <c r="DZ238" s="168"/>
      <c r="EA238" s="168"/>
      <c r="EB238" s="168"/>
      <c r="EC238" s="168"/>
      <c r="ED238" s="168"/>
      <c r="EE238" s="168"/>
      <c r="EF238" s="168"/>
      <c r="EG238" s="168"/>
      <c r="EH238" s="168"/>
      <c r="EI238" s="168"/>
      <c r="EJ238" s="168"/>
      <c r="EK238" s="168"/>
      <c r="EL238" s="168"/>
      <c r="EM238" s="168"/>
      <c r="EN238" s="168"/>
      <c r="EO238" s="168"/>
      <c r="EP238" s="168"/>
      <c r="EQ238" s="168"/>
      <c r="ER238" s="168"/>
      <c r="ES238" s="168"/>
      <c r="ET238" s="168"/>
      <c r="EU238" s="168"/>
      <c r="EV238" s="168"/>
      <c r="EW238" s="168"/>
      <c r="EX238" s="168"/>
      <c r="EY238" s="168"/>
      <c r="EZ238" s="168"/>
      <c r="FA238" s="168"/>
      <c r="FB238" s="168"/>
      <c r="FC238" s="168"/>
      <c r="FD238" s="168"/>
    </row>
    <row r="239" spans="1:160" s="5" customFormat="1" ht="20.25" customHeight="1" x14ac:dyDescent="0.3">
      <c r="A239" s="263"/>
      <c r="B239" s="263"/>
      <c r="C239" s="265"/>
      <c r="D239" s="429" t="s">
        <v>18</v>
      </c>
      <c r="E239" s="430"/>
      <c r="F239" s="430"/>
      <c r="G239" s="430"/>
      <c r="H239" s="430"/>
      <c r="I239" s="430"/>
      <c r="J239" s="430"/>
      <c r="K239" s="430"/>
      <c r="L239" s="430"/>
      <c r="M239" s="431"/>
      <c r="N239" s="429" t="s">
        <v>19</v>
      </c>
      <c r="O239" s="430"/>
      <c r="P239" s="430"/>
      <c r="Q239" s="430"/>
      <c r="R239" s="430"/>
      <c r="S239" s="430"/>
      <c r="T239" s="430"/>
      <c r="U239" s="431"/>
      <c r="V239" s="33"/>
      <c r="W239" s="57"/>
      <c r="X239" s="86"/>
      <c r="Y239" s="33"/>
      <c r="Z239" s="36"/>
      <c r="AA239" s="36"/>
      <c r="AD239" s="33"/>
      <c r="AG239" s="33"/>
      <c r="AH239" s="43"/>
      <c r="AI239" s="43"/>
      <c r="AJ239" s="43"/>
      <c r="AK239" s="43"/>
      <c r="AL239" s="43"/>
      <c r="AM239" s="43"/>
      <c r="AN239" s="43"/>
      <c r="AO239" s="43"/>
      <c r="AP239" s="43"/>
      <c r="AQ239" s="43"/>
      <c r="AR239" s="43"/>
      <c r="AS239" s="43"/>
      <c r="AT239" s="43"/>
      <c r="AU239" s="44"/>
      <c r="AV239" s="33"/>
      <c r="AW239" s="33"/>
      <c r="AX239" s="33"/>
      <c r="AZ239" s="141"/>
      <c r="BE239" s="168"/>
      <c r="BF239" s="168"/>
      <c r="BG239" s="168"/>
      <c r="BH239" s="168"/>
      <c r="BI239" s="168"/>
      <c r="BJ239" s="168"/>
      <c r="BK239" s="168"/>
      <c r="BL239" s="168"/>
      <c r="BM239" s="168"/>
      <c r="DK239" s="168"/>
      <c r="DL239" s="168"/>
      <c r="DM239" s="168"/>
      <c r="DN239" s="168"/>
      <c r="DO239" s="168"/>
      <c r="DP239" s="168"/>
      <c r="DQ239" s="168"/>
      <c r="DR239" s="168"/>
      <c r="DS239" s="168"/>
      <c r="DT239" s="168"/>
      <c r="DU239" s="168"/>
      <c r="DV239" s="168"/>
      <c r="DW239" s="168"/>
      <c r="DX239" s="168"/>
      <c r="DY239" s="168"/>
      <c r="DZ239" s="168"/>
      <c r="EA239" s="168"/>
      <c r="EB239" s="168"/>
      <c r="EC239" s="168"/>
      <c r="ED239" s="168"/>
      <c r="EE239" s="168"/>
      <c r="EF239" s="168"/>
      <c r="EG239" s="168"/>
      <c r="EH239" s="168"/>
      <c r="EI239" s="168"/>
      <c r="EJ239" s="168"/>
      <c r="EK239" s="168"/>
      <c r="EL239" s="168"/>
      <c r="EM239" s="168"/>
      <c r="EN239" s="168"/>
      <c r="EO239" s="168"/>
      <c r="EP239" s="168"/>
      <c r="EQ239" s="168"/>
      <c r="ER239" s="168"/>
      <c r="ES239" s="168"/>
      <c r="ET239" s="168"/>
      <c r="EU239" s="168"/>
      <c r="EV239" s="168"/>
      <c r="EW239" s="168"/>
      <c r="EX239" s="168"/>
      <c r="EY239" s="168"/>
      <c r="EZ239" s="168"/>
      <c r="FA239" s="168"/>
      <c r="FB239" s="168"/>
      <c r="FC239" s="168"/>
      <c r="FD239" s="168"/>
    </row>
    <row r="240" spans="1:160" s="5" customFormat="1" x14ac:dyDescent="0.3">
      <c r="A240" s="263"/>
      <c r="B240" s="263"/>
      <c r="C240" s="265"/>
      <c r="D240" s="432" t="s">
        <v>20</v>
      </c>
      <c r="E240" s="433"/>
      <c r="F240" s="433"/>
      <c r="G240" s="433"/>
      <c r="H240" s="433"/>
      <c r="I240" s="433"/>
      <c r="J240" s="433"/>
      <c r="K240" s="433"/>
      <c r="L240" s="433"/>
      <c r="M240" s="434"/>
      <c r="N240" s="435" t="s">
        <v>21</v>
      </c>
      <c r="O240" s="436"/>
      <c r="P240" s="436"/>
      <c r="Q240" s="436"/>
      <c r="R240" s="436"/>
      <c r="S240" s="436"/>
      <c r="T240" s="436"/>
      <c r="U240" s="437"/>
      <c r="V240" s="33"/>
      <c r="W240" s="57"/>
      <c r="X240" s="86"/>
      <c r="Y240" s="33"/>
      <c r="Z240" s="36"/>
      <c r="AA240" s="36"/>
      <c r="AD240" s="33"/>
      <c r="AG240" s="33"/>
      <c r="AH240" s="43"/>
      <c r="AI240" s="43"/>
      <c r="AJ240" s="43"/>
      <c r="AK240" s="43"/>
      <c r="AL240" s="43"/>
      <c r="AM240" s="43"/>
      <c r="AN240" s="43"/>
      <c r="AO240" s="43"/>
      <c r="AP240" s="43"/>
      <c r="AQ240" s="43"/>
      <c r="AR240" s="43"/>
      <c r="AS240" s="43"/>
      <c r="AT240" s="43"/>
      <c r="AU240" s="44"/>
      <c r="AV240" s="33"/>
      <c r="AW240" s="33"/>
      <c r="AX240" s="33"/>
      <c r="AZ240" s="141"/>
      <c r="BE240" s="168"/>
      <c r="BF240" s="168"/>
      <c r="BG240" s="168"/>
      <c r="BH240" s="168"/>
      <c r="BI240" s="168"/>
      <c r="BJ240" s="168"/>
      <c r="BK240" s="168"/>
      <c r="BL240" s="168"/>
      <c r="BM240" s="168"/>
      <c r="DK240" s="168"/>
      <c r="DL240" s="168"/>
      <c r="DM240" s="168"/>
      <c r="DN240" s="168"/>
      <c r="DO240" s="168"/>
      <c r="DP240" s="168"/>
      <c r="DQ240" s="168"/>
      <c r="DR240" s="168"/>
      <c r="DS240" s="168"/>
      <c r="DT240" s="168"/>
      <c r="DU240" s="168"/>
      <c r="DV240" s="168"/>
      <c r="DW240" s="168"/>
      <c r="DX240" s="168"/>
      <c r="DY240" s="168"/>
      <c r="DZ240" s="168"/>
      <c r="EA240" s="168"/>
      <c r="EB240" s="168"/>
      <c r="EC240" s="168"/>
      <c r="ED240" s="168"/>
      <c r="EE240" s="168"/>
      <c r="EF240" s="168"/>
      <c r="EG240" s="168"/>
      <c r="EH240" s="168"/>
      <c r="EI240" s="168"/>
      <c r="EJ240" s="168"/>
      <c r="EK240" s="168"/>
      <c r="EL240" s="168"/>
      <c r="EM240" s="168"/>
      <c r="EN240" s="168"/>
      <c r="EO240" s="168"/>
      <c r="EP240" s="168"/>
      <c r="EQ240" s="168"/>
      <c r="ER240" s="168"/>
      <c r="ES240" s="168"/>
      <c r="ET240" s="168"/>
      <c r="EU240" s="168"/>
      <c r="EV240" s="168"/>
      <c r="EW240" s="168"/>
      <c r="EX240" s="168"/>
      <c r="EY240" s="168"/>
      <c r="EZ240" s="168"/>
      <c r="FA240" s="168"/>
      <c r="FB240" s="168"/>
      <c r="FC240" s="168"/>
      <c r="FD240" s="168"/>
    </row>
    <row r="241" spans="1:160" s="5" customFormat="1" ht="15.75" customHeight="1" x14ac:dyDescent="0.3">
      <c r="A241" s="263"/>
      <c r="B241" s="263"/>
      <c r="C241" s="265"/>
      <c r="D241" s="438" t="s">
        <v>22</v>
      </c>
      <c r="E241" s="439"/>
      <c r="F241" s="439"/>
      <c r="G241" s="439"/>
      <c r="H241" s="439"/>
      <c r="I241" s="439"/>
      <c r="J241" s="439"/>
      <c r="K241" s="439"/>
      <c r="L241" s="439"/>
      <c r="M241" s="440"/>
      <c r="N241" s="438" t="s">
        <v>22</v>
      </c>
      <c r="O241" s="444"/>
      <c r="P241" s="444"/>
      <c r="Q241" s="444"/>
      <c r="R241" s="444"/>
      <c r="S241" s="444"/>
      <c r="T241" s="444"/>
      <c r="U241" s="440"/>
      <c r="V241" s="33"/>
      <c r="W241" s="57"/>
      <c r="X241" s="86"/>
      <c r="Y241" s="33"/>
      <c r="Z241" s="36"/>
      <c r="AA241" s="36"/>
      <c r="AD241" s="33"/>
      <c r="AG241" s="33"/>
      <c r="AH241" s="43"/>
      <c r="AI241" s="43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4"/>
      <c r="AV241" s="33"/>
      <c r="AW241" s="33"/>
      <c r="AX241" s="33"/>
      <c r="AZ241" s="141"/>
      <c r="BE241" s="168"/>
      <c r="BF241" s="168"/>
      <c r="BG241" s="168"/>
      <c r="BH241" s="168"/>
      <c r="BI241" s="168"/>
      <c r="BJ241" s="168"/>
      <c r="BK241" s="168"/>
      <c r="BL241" s="168"/>
      <c r="BM241" s="168"/>
      <c r="DK241" s="168"/>
      <c r="DL241" s="168"/>
      <c r="DM241" s="168"/>
      <c r="DN241" s="168"/>
      <c r="DO241" s="168"/>
      <c r="DP241" s="168"/>
      <c r="DQ241" s="168"/>
      <c r="DR241" s="168"/>
      <c r="DS241" s="168"/>
      <c r="DT241" s="168"/>
      <c r="DU241" s="168"/>
      <c r="DV241" s="168"/>
      <c r="DW241" s="168"/>
      <c r="DX241" s="168"/>
      <c r="DY241" s="168"/>
      <c r="DZ241" s="168"/>
      <c r="EA241" s="168"/>
      <c r="EB241" s="168"/>
      <c r="EC241" s="168"/>
      <c r="ED241" s="168"/>
      <c r="EE241" s="168"/>
      <c r="EF241" s="168"/>
      <c r="EG241" s="168"/>
      <c r="EH241" s="168"/>
      <c r="EI241" s="168"/>
      <c r="EJ241" s="168"/>
      <c r="EK241" s="168"/>
      <c r="EL241" s="168"/>
      <c r="EM241" s="168"/>
      <c r="EN241" s="168"/>
      <c r="EO241" s="168"/>
      <c r="EP241" s="168"/>
      <c r="EQ241" s="168"/>
      <c r="ER241" s="168"/>
      <c r="ES241" s="168"/>
      <c r="ET241" s="168"/>
      <c r="EU241" s="168"/>
      <c r="EV241" s="168"/>
      <c r="EW241" s="168"/>
      <c r="EX241" s="168"/>
      <c r="EY241" s="168"/>
      <c r="EZ241" s="168"/>
      <c r="FA241" s="168"/>
      <c r="FB241" s="168"/>
      <c r="FC241" s="168"/>
      <c r="FD241" s="168"/>
    </row>
    <row r="242" spans="1:160" s="5" customFormat="1" ht="15.75" customHeight="1" x14ac:dyDescent="0.3">
      <c r="A242" s="263"/>
      <c r="B242" s="263"/>
      <c r="C242" s="265"/>
      <c r="D242" s="438"/>
      <c r="E242" s="439"/>
      <c r="F242" s="439"/>
      <c r="G242" s="439"/>
      <c r="H242" s="439"/>
      <c r="I242" s="439"/>
      <c r="J242" s="439"/>
      <c r="K242" s="439"/>
      <c r="L242" s="439"/>
      <c r="M242" s="440"/>
      <c r="N242" s="438"/>
      <c r="O242" s="439"/>
      <c r="P242" s="439"/>
      <c r="Q242" s="439"/>
      <c r="R242" s="439"/>
      <c r="S242" s="439"/>
      <c r="T242" s="439"/>
      <c r="U242" s="440"/>
      <c r="V242" s="33"/>
      <c r="W242" s="57"/>
      <c r="X242" s="86"/>
      <c r="Y242" s="33"/>
      <c r="Z242" s="36"/>
      <c r="AA242" s="36"/>
      <c r="AD242" s="33"/>
      <c r="AG242" s="33"/>
      <c r="AH242" s="43"/>
      <c r="AI242" s="43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4"/>
      <c r="AV242" s="33"/>
      <c r="AW242" s="33"/>
      <c r="AX242" s="33"/>
      <c r="AZ242" s="141"/>
      <c r="BE242" s="168"/>
      <c r="BF242" s="168"/>
      <c r="BG242" s="168"/>
      <c r="BH242" s="168"/>
      <c r="BI242" s="168"/>
      <c r="BJ242" s="168"/>
      <c r="BK242" s="168"/>
      <c r="BL242" s="168"/>
      <c r="BM242" s="168"/>
      <c r="DK242" s="168"/>
      <c r="DL242" s="168"/>
      <c r="DM242" s="168"/>
      <c r="DN242" s="168"/>
      <c r="DO242" s="168"/>
      <c r="DP242" s="168"/>
      <c r="DQ242" s="168"/>
      <c r="DR242" s="168"/>
      <c r="DS242" s="168"/>
      <c r="DT242" s="168"/>
      <c r="DU242" s="168"/>
      <c r="DV242" s="168"/>
      <c r="DW242" s="168"/>
      <c r="DX242" s="168"/>
      <c r="DY242" s="168"/>
      <c r="DZ242" s="168"/>
      <c r="EA242" s="168"/>
      <c r="EB242" s="168"/>
      <c r="EC242" s="168"/>
      <c r="ED242" s="168"/>
      <c r="EE242" s="168"/>
      <c r="EF242" s="168"/>
      <c r="EG242" s="168"/>
      <c r="EH242" s="168"/>
      <c r="EI242" s="168"/>
      <c r="EJ242" s="168"/>
      <c r="EK242" s="168"/>
      <c r="EL242" s="168"/>
      <c r="EM242" s="168"/>
      <c r="EN242" s="168"/>
      <c r="EO242" s="168"/>
      <c r="EP242" s="168"/>
      <c r="EQ242" s="168"/>
      <c r="ER242" s="168"/>
      <c r="ES242" s="168"/>
      <c r="ET242" s="168"/>
      <c r="EU242" s="168"/>
      <c r="EV242" s="168"/>
      <c r="EW242" s="168"/>
      <c r="EX242" s="168"/>
      <c r="EY242" s="168"/>
      <c r="EZ242" s="168"/>
      <c r="FA242" s="168"/>
      <c r="FB242" s="168"/>
      <c r="FC242" s="168"/>
      <c r="FD242" s="168"/>
    </row>
    <row r="243" spans="1:160" s="5" customFormat="1" ht="15.75" customHeight="1" x14ac:dyDescent="0.3">
      <c r="A243" s="263"/>
      <c r="B243" s="263"/>
      <c r="C243" s="265"/>
      <c r="D243" s="441"/>
      <c r="E243" s="442"/>
      <c r="F243" s="442"/>
      <c r="G243" s="442"/>
      <c r="H243" s="442"/>
      <c r="I243" s="442"/>
      <c r="J243" s="442"/>
      <c r="K243" s="442"/>
      <c r="L243" s="442"/>
      <c r="M243" s="443"/>
      <c r="N243" s="441"/>
      <c r="O243" s="442"/>
      <c r="P243" s="442"/>
      <c r="Q243" s="442"/>
      <c r="R243" s="442"/>
      <c r="S243" s="442"/>
      <c r="T243" s="442"/>
      <c r="U243" s="443"/>
      <c r="V243" s="33"/>
      <c r="W243" s="57"/>
      <c r="X243" s="86"/>
      <c r="Y243" s="33"/>
      <c r="Z243" s="36"/>
      <c r="AA243" s="36"/>
      <c r="AD243" s="33"/>
      <c r="AG243" s="33"/>
      <c r="AH243" s="43"/>
      <c r="AI243" s="43"/>
      <c r="AJ243" s="43"/>
      <c r="AK243" s="43"/>
      <c r="AL243" s="43"/>
      <c r="AM243" s="43"/>
      <c r="AN243" s="43"/>
      <c r="AO243" s="43"/>
      <c r="AP243" s="43"/>
      <c r="AQ243" s="43"/>
      <c r="AR243" s="43"/>
      <c r="AS243" s="43"/>
      <c r="AT243" s="43"/>
      <c r="AU243" s="44"/>
      <c r="AV243" s="33"/>
      <c r="AW243" s="33"/>
      <c r="AX243" s="33"/>
      <c r="AZ243" s="141"/>
      <c r="BE243" s="168"/>
      <c r="BF243" s="168"/>
      <c r="BG243" s="168"/>
      <c r="BH243" s="168"/>
      <c r="BI243" s="168"/>
      <c r="BJ243" s="168"/>
      <c r="BK243" s="168"/>
      <c r="BL243" s="168"/>
      <c r="BM243" s="168"/>
      <c r="DK243" s="168"/>
      <c r="DL243" s="168"/>
      <c r="DM243" s="168"/>
      <c r="DN243" s="168"/>
      <c r="DO243" s="168"/>
      <c r="DP243" s="168"/>
      <c r="DQ243" s="168"/>
      <c r="DR243" s="168"/>
      <c r="DS243" s="168"/>
      <c r="DT243" s="168"/>
      <c r="DU243" s="168"/>
      <c r="DV243" s="168"/>
      <c r="DW243" s="168"/>
      <c r="DX243" s="168"/>
      <c r="DY243" s="168"/>
      <c r="DZ243" s="168"/>
      <c r="EA243" s="168"/>
      <c r="EB243" s="168"/>
      <c r="EC243" s="168"/>
      <c r="ED243" s="168"/>
      <c r="EE243" s="168"/>
      <c r="EF243" s="168"/>
      <c r="EG243" s="168"/>
      <c r="EH243" s="168"/>
      <c r="EI243" s="168"/>
      <c r="EJ243" s="168"/>
      <c r="EK243" s="168"/>
      <c r="EL243" s="168"/>
      <c r="EM243" s="168"/>
      <c r="EN243" s="168"/>
      <c r="EO243" s="168"/>
      <c r="EP243" s="168"/>
      <c r="EQ243" s="168"/>
      <c r="ER243" s="168"/>
      <c r="ES243" s="168"/>
      <c r="ET243" s="168"/>
      <c r="EU243" s="168"/>
      <c r="EV243" s="168"/>
      <c r="EW243" s="168"/>
      <c r="EX243" s="168"/>
      <c r="EY243" s="168"/>
      <c r="EZ243" s="168"/>
      <c r="FA243" s="168"/>
      <c r="FB243" s="168"/>
      <c r="FC243" s="168"/>
      <c r="FD243" s="168"/>
    </row>
    <row r="244" spans="1:160" s="5" customFormat="1" x14ac:dyDescent="0.25">
      <c r="A244" s="263"/>
      <c r="B244" s="263"/>
      <c r="C244" s="265"/>
      <c r="D244" s="10" t="s">
        <v>23</v>
      </c>
      <c r="E244" s="445" t="e">
        <f>+#REF!</f>
        <v>#REF!</v>
      </c>
      <c r="F244" s="445"/>
      <c r="G244" s="445"/>
      <c r="H244" s="445"/>
      <c r="I244" s="445"/>
      <c r="J244" s="445"/>
      <c r="K244" s="445"/>
      <c r="L244" s="445"/>
      <c r="M244" s="446"/>
      <c r="N244" s="11" t="s">
        <v>23</v>
      </c>
      <c r="O244" s="445" t="e">
        <f>+#REF!</f>
        <v>#REF!</v>
      </c>
      <c r="P244" s="445"/>
      <c r="Q244" s="445"/>
      <c r="R244" s="445"/>
      <c r="S244" s="445"/>
      <c r="T244" s="445"/>
      <c r="U244" s="446"/>
      <c r="V244" s="33"/>
      <c r="W244" s="57"/>
      <c r="X244" s="86"/>
      <c r="Y244" s="33"/>
      <c r="Z244" s="36"/>
      <c r="AA244" s="36"/>
      <c r="AD244" s="33"/>
      <c r="AG244" s="33"/>
      <c r="AH244" s="43"/>
      <c r="AI244" s="43"/>
      <c r="AJ244" s="43"/>
      <c r="AK244" s="43"/>
      <c r="AL244" s="43"/>
      <c r="AM244" s="43"/>
      <c r="AN244" s="43"/>
      <c r="AO244" s="43"/>
      <c r="AP244" s="43"/>
      <c r="AQ244" s="43"/>
      <c r="AR244" s="43"/>
      <c r="AS244" s="43"/>
      <c r="AT244" s="43"/>
      <c r="AU244" s="44"/>
      <c r="AV244" s="33"/>
      <c r="AW244" s="33"/>
      <c r="AX244" s="33"/>
      <c r="AZ244" s="141"/>
      <c r="BE244" s="168"/>
      <c r="BF244" s="168"/>
      <c r="BG244" s="168"/>
      <c r="BH244" s="168"/>
      <c r="BI244" s="168"/>
      <c r="BJ244" s="168"/>
      <c r="BK244" s="168"/>
      <c r="BL244" s="168"/>
      <c r="BM244" s="168"/>
      <c r="DK244" s="168"/>
      <c r="DL244" s="168"/>
      <c r="DM244" s="168"/>
      <c r="DN244" s="168"/>
      <c r="DO244" s="168"/>
      <c r="DP244" s="168"/>
      <c r="DQ244" s="168"/>
      <c r="DR244" s="168"/>
      <c r="DS244" s="168"/>
      <c r="DT244" s="168"/>
      <c r="DU244" s="168"/>
      <c r="DV244" s="168"/>
      <c r="DW244" s="168"/>
      <c r="DX244" s="168"/>
      <c r="DY244" s="168"/>
      <c r="DZ244" s="168"/>
      <c r="EA244" s="168"/>
      <c r="EB244" s="168"/>
      <c r="EC244" s="168"/>
      <c r="ED244" s="168"/>
      <c r="EE244" s="168"/>
      <c r="EF244" s="168"/>
      <c r="EG244" s="168"/>
      <c r="EH244" s="168"/>
      <c r="EI244" s="168"/>
      <c r="EJ244" s="168"/>
      <c r="EK244" s="168"/>
      <c r="EL244" s="168"/>
      <c r="EM244" s="168"/>
      <c r="EN244" s="168"/>
      <c r="EO244" s="168"/>
      <c r="EP244" s="168"/>
      <c r="EQ244" s="168"/>
      <c r="ER244" s="168"/>
      <c r="ES244" s="168"/>
      <c r="ET244" s="168"/>
      <c r="EU244" s="168"/>
      <c r="EV244" s="168"/>
      <c r="EW244" s="168"/>
      <c r="EX244" s="168"/>
      <c r="EY244" s="168"/>
      <c r="EZ244" s="168"/>
      <c r="FA244" s="168"/>
      <c r="FB244" s="168"/>
      <c r="FC244" s="168"/>
      <c r="FD244" s="168"/>
    </row>
    <row r="245" spans="1:160" s="5" customFormat="1" ht="14.4" thickBot="1" x14ac:dyDescent="0.3">
      <c r="A245" s="263"/>
      <c r="B245" s="263"/>
      <c r="C245" s="265"/>
      <c r="D245" s="12" t="s">
        <v>25</v>
      </c>
      <c r="E245" s="447" t="e">
        <f>+#REF!</f>
        <v>#REF!</v>
      </c>
      <c r="F245" s="447"/>
      <c r="G245" s="447"/>
      <c r="H245" s="447"/>
      <c r="I245" s="447"/>
      <c r="J245" s="447"/>
      <c r="K245" s="447"/>
      <c r="L245" s="447"/>
      <c r="M245" s="448"/>
      <c r="N245" s="13" t="s">
        <v>25</v>
      </c>
      <c r="O245" s="447" t="e">
        <f>+#REF!</f>
        <v>#REF!</v>
      </c>
      <c r="P245" s="447"/>
      <c r="Q245" s="447"/>
      <c r="R245" s="447"/>
      <c r="S245" s="447"/>
      <c r="T245" s="447"/>
      <c r="U245" s="448"/>
      <c r="V245" s="33"/>
      <c r="W245" s="57"/>
      <c r="X245" s="86"/>
      <c r="Y245" s="33"/>
      <c r="Z245" s="36"/>
      <c r="AA245" s="36"/>
      <c r="AD245" s="33"/>
      <c r="AG245" s="33"/>
      <c r="AH245" s="43"/>
      <c r="AI245" s="43"/>
      <c r="AJ245" s="43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4"/>
      <c r="AV245" s="33"/>
      <c r="AW245" s="33"/>
      <c r="AX245" s="33"/>
      <c r="AZ245" s="141"/>
      <c r="BE245" s="168"/>
      <c r="BF245" s="168"/>
      <c r="BG245" s="168"/>
      <c r="BH245" s="168"/>
      <c r="BI245" s="168"/>
      <c r="BJ245" s="168"/>
      <c r="BK245" s="168"/>
      <c r="BL245" s="168"/>
      <c r="BM245" s="168"/>
      <c r="DK245" s="168"/>
      <c r="DL245" s="168"/>
      <c r="DM245" s="168"/>
      <c r="DN245" s="168"/>
      <c r="DO245" s="168"/>
      <c r="DP245" s="168"/>
      <c r="DQ245" s="168"/>
      <c r="DR245" s="168"/>
      <c r="DS245" s="168"/>
      <c r="DT245" s="168"/>
      <c r="DU245" s="168"/>
      <c r="DV245" s="168"/>
      <c r="DW245" s="168"/>
      <c r="DX245" s="168"/>
      <c r="DY245" s="168"/>
      <c r="DZ245" s="168"/>
      <c r="EA245" s="168"/>
      <c r="EB245" s="168"/>
      <c r="EC245" s="168"/>
      <c r="ED245" s="168"/>
      <c r="EE245" s="168"/>
      <c r="EF245" s="168"/>
      <c r="EG245" s="168"/>
      <c r="EH245" s="168"/>
      <c r="EI245" s="168"/>
      <c r="EJ245" s="168"/>
      <c r="EK245" s="168"/>
      <c r="EL245" s="168"/>
      <c r="EM245" s="168"/>
      <c r="EN245" s="168"/>
      <c r="EO245" s="168"/>
      <c r="EP245" s="168"/>
      <c r="EQ245" s="168"/>
      <c r="ER245" s="168"/>
      <c r="ES245" s="168"/>
      <c r="ET245" s="168"/>
      <c r="EU245" s="168"/>
      <c r="EV245" s="168"/>
      <c r="EW245" s="168"/>
      <c r="EX245" s="168"/>
      <c r="EY245" s="168"/>
      <c r="EZ245" s="168"/>
      <c r="FA245" s="168"/>
      <c r="FB245" s="168"/>
      <c r="FC245" s="168"/>
      <c r="FD245" s="168"/>
    </row>
    <row r="246" spans="1:160" ht="9.9" customHeight="1" thickBot="1" x14ac:dyDescent="0.3"/>
    <row r="247" spans="1:160" s="5" customFormat="1" ht="15.75" customHeight="1" x14ac:dyDescent="0.3">
      <c r="A247" s="263"/>
      <c r="B247" s="263"/>
      <c r="C247" s="265"/>
      <c r="D247" s="484"/>
      <c r="E247" s="485"/>
      <c r="F247" s="488" t="s">
        <v>0</v>
      </c>
      <c r="G247" s="489"/>
      <c r="H247" s="489"/>
      <c r="I247" s="489"/>
      <c r="J247" s="489"/>
      <c r="K247" s="489"/>
      <c r="L247" s="489"/>
      <c r="M247" s="489"/>
      <c r="N247" s="489"/>
      <c r="O247" s="490"/>
      <c r="P247" s="494" t="s">
        <v>1</v>
      </c>
      <c r="Q247" s="495"/>
      <c r="R247" s="495"/>
      <c r="S247" s="496"/>
      <c r="T247" s="500"/>
      <c r="U247" s="501"/>
      <c r="V247" s="33"/>
      <c r="W247" s="57"/>
      <c r="X247" s="86"/>
      <c r="Y247" s="33"/>
      <c r="Z247" s="36"/>
      <c r="AA247" s="36"/>
      <c r="AD247" s="33"/>
      <c r="AG247" s="33"/>
      <c r="AH247" s="43"/>
      <c r="AI247" s="43"/>
      <c r="AJ247" s="43"/>
      <c r="AK247" s="43"/>
      <c r="AL247" s="43"/>
      <c r="AM247" s="43"/>
      <c r="AN247" s="43"/>
      <c r="AO247" s="43"/>
      <c r="AP247" s="43"/>
      <c r="AQ247" s="43"/>
      <c r="AR247" s="43"/>
      <c r="AS247" s="43"/>
      <c r="AT247" s="43"/>
      <c r="AU247" s="44"/>
      <c r="AV247" s="33"/>
      <c r="AW247" s="33"/>
      <c r="AX247" s="33"/>
      <c r="AZ247" s="141"/>
      <c r="BE247" s="168"/>
      <c r="BF247" s="168"/>
      <c r="BG247" s="168"/>
      <c r="BH247" s="168"/>
      <c r="BI247" s="168"/>
      <c r="BJ247" s="168"/>
      <c r="BK247" s="168"/>
      <c r="BL247" s="168"/>
      <c r="BM247" s="168"/>
      <c r="DK247" s="168"/>
      <c r="DL247" s="168"/>
      <c r="DM247" s="168"/>
      <c r="DN247" s="168"/>
      <c r="DO247" s="168"/>
      <c r="DP247" s="168"/>
      <c r="DQ247" s="168"/>
      <c r="DR247" s="168"/>
      <c r="DS247" s="168"/>
      <c r="DT247" s="168"/>
      <c r="DU247" s="168"/>
      <c r="DV247" s="168"/>
      <c r="DW247" s="168"/>
      <c r="DX247" s="168"/>
      <c r="DY247" s="168"/>
      <c r="DZ247" s="168"/>
      <c r="EA247" s="168"/>
      <c r="EB247" s="168"/>
      <c r="EC247" s="168"/>
      <c r="ED247" s="168"/>
      <c r="EE247" s="168"/>
      <c r="EF247" s="168"/>
      <c r="EG247" s="168"/>
      <c r="EH247" s="168"/>
      <c r="EI247" s="168"/>
      <c r="EJ247" s="168"/>
      <c r="EK247" s="168"/>
      <c r="EL247" s="168"/>
      <c r="EM247" s="168"/>
      <c r="EN247" s="168"/>
      <c r="EO247" s="168"/>
      <c r="EP247" s="168"/>
      <c r="EQ247" s="168"/>
      <c r="ER247" s="168"/>
      <c r="ES247" s="168"/>
      <c r="ET247" s="168"/>
      <c r="EU247" s="168"/>
      <c r="EV247" s="168"/>
      <c r="EW247" s="168"/>
      <c r="EX247" s="168"/>
      <c r="EY247" s="168"/>
      <c r="EZ247" s="168"/>
      <c r="FA247" s="168"/>
      <c r="FB247" s="168"/>
      <c r="FC247" s="168"/>
      <c r="FD247" s="168"/>
    </row>
    <row r="248" spans="1:160" s="5" customFormat="1" ht="15" customHeight="1" x14ac:dyDescent="0.3">
      <c r="A248" s="263"/>
      <c r="B248" s="263"/>
      <c r="C248" s="265"/>
      <c r="D248" s="481"/>
      <c r="E248" s="482"/>
      <c r="F248" s="491"/>
      <c r="G248" s="492"/>
      <c r="H248" s="492"/>
      <c r="I248" s="492"/>
      <c r="J248" s="492"/>
      <c r="K248" s="492"/>
      <c r="L248" s="492"/>
      <c r="M248" s="492"/>
      <c r="N248" s="492"/>
      <c r="O248" s="493"/>
      <c r="P248" s="497"/>
      <c r="Q248" s="498"/>
      <c r="R248" s="498"/>
      <c r="S248" s="499"/>
      <c r="T248" s="502"/>
      <c r="U248" s="503"/>
      <c r="V248" s="33"/>
      <c r="W248" s="57"/>
      <c r="X248" s="86"/>
      <c r="Y248" s="38"/>
      <c r="Z248" s="36"/>
      <c r="AA248" s="36"/>
      <c r="AD248" s="33"/>
      <c r="AG248" s="33"/>
      <c r="AH248" s="43"/>
      <c r="AI248" s="43"/>
      <c r="AJ248" s="43"/>
      <c r="AK248" s="43"/>
      <c r="AL248" s="43"/>
      <c r="AM248" s="43"/>
      <c r="AN248" s="43"/>
      <c r="AO248" s="43"/>
      <c r="AP248" s="43"/>
      <c r="AQ248" s="43"/>
      <c r="AR248" s="43"/>
      <c r="AS248" s="43"/>
      <c r="AT248" s="43"/>
      <c r="AU248" s="44"/>
      <c r="AV248" s="33"/>
      <c r="AW248" s="33"/>
      <c r="AX248" s="33"/>
      <c r="AZ248" s="141"/>
      <c r="BE248" s="168"/>
      <c r="BF248" s="168"/>
      <c r="BG248" s="168"/>
      <c r="BH248" s="168"/>
      <c r="BI248" s="168"/>
      <c r="BJ248" s="168"/>
      <c r="BK248" s="168"/>
      <c r="BL248" s="168"/>
      <c r="BM248" s="168"/>
      <c r="DK248" s="168"/>
      <c r="DL248" s="168"/>
      <c r="DM248" s="168"/>
      <c r="DN248" s="168"/>
      <c r="DO248" s="168"/>
      <c r="DP248" s="168"/>
      <c r="DQ248" s="168"/>
      <c r="DR248" s="168"/>
      <c r="DS248" s="168"/>
      <c r="DT248" s="168"/>
      <c r="DU248" s="168"/>
      <c r="DV248" s="168"/>
      <c r="DW248" s="168"/>
      <c r="DX248" s="168"/>
      <c r="DY248" s="168"/>
      <c r="DZ248" s="168"/>
      <c r="EA248" s="168"/>
      <c r="EB248" s="168"/>
      <c r="EC248" s="168"/>
      <c r="ED248" s="168"/>
      <c r="EE248" s="168"/>
      <c r="EF248" s="168"/>
      <c r="EG248" s="168"/>
      <c r="EH248" s="168"/>
      <c r="EI248" s="168"/>
      <c r="EJ248" s="168"/>
      <c r="EK248" s="168"/>
      <c r="EL248" s="168"/>
      <c r="EM248" s="168"/>
      <c r="EN248" s="168"/>
      <c r="EO248" s="168"/>
      <c r="EP248" s="168"/>
      <c r="EQ248" s="168"/>
      <c r="ER248" s="168"/>
      <c r="ES248" s="168"/>
      <c r="ET248" s="168"/>
      <c r="EU248" s="168"/>
      <c r="EV248" s="168"/>
      <c r="EW248" s="168"/>
      <c r="EX248" s="168"/>
      <c r="EY248" s="168"/>
      <c r="EZ248" s="168"/>
      <c r="FA248" s="168"/>
      <c r="FB248" s="168"/>
      <c r="FC248" s="168"/>
      <c r="FD248" s="168"/>
    </row>
    <row r="249" spans="1:160" s="5" customFormat="1" ht="30" customHeight="1" thickBot="1" x14ac:dyDescent="0.35">
      <c r="A249" s="263"/>
      <c r="B249" s="263"/>
      <c r="C249" s="265"/>
      <c r="D249" s="486"/>
      <c r="E249" s="487"/>
      <c r="F249" s="506" t="s">
        <v>2</v>
      </c>
      <c r="G249" s="507"/>
      <c r="H249" s="507"/>
      <c r="I249" s="507"/>
      <c r="J249" s="507"/>
      <c r="K249" s="507"/>
      <c r="L249" s="507"/>
      <c r="M249" s="507"/>
      <c r="N249" s="507"/>
      <c r="O249" s="508"/>
      <c r="P249" s="32">
        <v>6</v>
      </c>
      <c r="Q249" s="71" t="s">
        <v>3</v>
      </c>
      <c r="R249" s="509">
        <v>147</v>
      </c>
      <c r="S249" s="510"/>
      <c r="T249" s="504"/>
      <c r="U249" s="505"/>
      <c r="V249" s="33">
        <f>+IF(C258="","",1)</f>
        <v>1</v>
      </c>
      <c r="W249" s="57"/>
      <c r="X249" s="86"/>
      <c r="Y249" s="39"/>
      <c r="Z249" s="36"/>
      <c r="AA249" s="36"/>
      <c r="AD249" s="33"/>
      <c r="AG249" s="33"/>
      <c r="AH249" s="43"/>
      <c r="AI249" s="43"/>
      <c r="AJ249" s="43"/>
      <c r="AK249" s="43"/>
      <c r="AL249" s="43"/>
      <c r="AM249" s="43"/>
      <c r="AN249" s="43"/>
      <c r="AO249" s="43"/>
      <c r="AP249" s="43"/>
      <c r="AQ249" s="43"/>
      <c r="AR249" s="43"/>
      <c r="AS249" s="43"/>
      <c r="AT249" s="43"/>
      <c r="AU249" s="44"/>
      <c r="AV249" s="33"/>
      <c r="AW249" s="33"/>
      <c r="AX249" s="33"/>
      <c r="AZ249" s="141"/>
      <c r="BE249" s="168"/>
      <c r="BF249" s="168"/>
      <c r="BG249" s="168"/>
      <c r="BH249" s="168"/>
      <c r="BI249" s="168"/>
      <c r="BJ249" s="168"/>
      <c r="BK249" s="168"/>
      <c r="BL249" s="168"/>
      <c r="BM249" s="168"/>
      <c r="DK249" s="168"/>
      <c r="DL249" s="168"/>
      <c r="DM249" s="168"/>
      <c r="DN249" s="168"/>
      <c r="DO249" s="168"/>
      <c r="DP249" s="168"/>
      <c r="DQ249" s="168"/>
      <c r="DR249" s="168"/>
      <c r="DS249" s="168"/>
      <c r="DT249" s="168"/>
      <c r="DU249" s="168"/>
      <c r="DV249" s="168"/>
      <c r="DW249" s="168"/>
      <c r="DX249" s="168"/>
      <c r="DY249" s="168"/>
      <c r="DZ249" s="168"/>
      <c r="EA249" s="168"/>
      <c r="EB249" s="168"/>
      <c r="EC249" s="168"/>
      <c r="ED249" s="168"/>
      <c r="EE249" s="168"/>
      <c r="EF249" s="168"/>
      <c r="EG249" s="168"/>
      <c r="EH249" s="168"/>
      <c r="EI249" s="168"/>
      <c r="EJ249" s="168"/>
      <c r="EK249" s="168"/>
      <c r="EL249" s="168"/>
      <c r="EM249" s="168"/>
      <c r="EN249" s="168"/>
      <c r="EO249" s="168"/>
      <c r="EP249" s="168"/>
      <c r="EQ249" s="168"/>
      <c r="ER249" s="168"/>
      <c r="ES249" s="168"/>
      <c r="ET249" s="168"/>
      <c r="EU249" s="168"/>
      <c r="EV249" s="168"/>
      <c r="EW249" s="168"/>
      <c r="EX249" s="168"/>
      <c r="EY249" s="168"/>
      <c r="EZ249" s="168"/>
      <c r="FA249" s="168"/>
      <c r="FB249" s="168"/>
      <c r="FC249" s="168"/>
      <c r="FD249" s="168"/>
    </row>
    <row r="250" spans="1:160" s="5" customFormat="1" ht="5.25" customHeight="1" thickBot="1" x14ac:dyDescent="0.35">
      <c r="A250" s="263"/>
      <c r="B250" s="263"/>
      <c r="C250" s="265"/>
      <c r="D250" s="454"/>
      <c r="E250" s="454"/>
      <c r="F250" s="454"/>
      <c r="G250" s="454"/>
      <c r="H250" s="454"/>
      <c r="I250" s="454"/>
      <c r="J250" s="454"/>
      <c r="K250" s="454"/>
      <c r="L250" s="454"/>
      <c r="M250" s="454"/>
      <c r="N250" s="454"/>
      <c r="O250" s="454"/>
      <c r="P250" s="454"/>
      <c r="Q250" s="454"/>
      <c r="R250" s="454"/>
      <c r="S250" s="454"/>
      <c r="T250" s="454"/>
      <c r="U250" s="454"/>
      <c r="V250" s="33"/>
      <c r="W250" s="57"/>
      <c r="X250" s="86"/>
      <c r="Y250" s="38"/>
      <c r="Z250" s="36"/>
      <c r="AA250" s="36"/>
      <c r="AD250" s="33"/>
      <c r="AG250" s="33"/>
      <c r="AH250" s="43"/>
      <c r="AI250" s="43"/>
      <c r="AJ250" s="43"/>
      <c r="AK250" s="43"/>
      <c r="AL250" s="43"/>
      <c r="AM250" s="43"/>
      <c r="AN250" s="43"/>
      <c r="AO250" s="43"/>
      <c r="AP250" s="43"/>
      <c r="AQ250" s="43"/>
      <c r="AR250" s="43"/>
      <c r="AS250" s="43"/>
      <c r="AT250" s="43"/>
      <c r="AU250" s="44"/>
      <c r="AV250" s="33"/>
      <c r="AW250" s="33"/>
      <c r="AX250" s="33"/>
      <c r="AZ250" s="141"/>
      <c r="BE250" s="168"/>
      <c r="BF250" s="168"/>
      <c r="BG250" s="168"/>
      <c r="BH250" s="168"/>
      <c r="BI250" s="168"/>
      <c r="BJ250" s="168"/>
      <c r="BK250" s="168"/>
      <c r="BL250" s="168"/>
      <c r="BM250" s="168"/>
      <c r="DK250" s="168"/>
      <c r="DL250" s="168"/>
      <c r="DM250" s="168"/>
      <c r="DN250" s="168"/>
      <c r="DO250" s="168"/>
      <c r="DP250" s="168"/>
      <c r="DQ250" s="168"/>
      <c r="DR250" s="168"/>
      <c r="DS250" s="168"/>
      <c r="DT250" s="168"/>
      <c r="DU250" s="168"/>
      <c r="DV250" s="168"/>
      <c r="DW250" s="168"/>
      <c r="DX250" s="168"/>
      <c r="DY250" s="168"/>
      <c r="DZ250" s="168"/>
      <c r="EA250" s="168"/>
      <c r="EB250" s="168"/>
      <c r="EC250" s="168"/>
      <c r="ED250" s="168"/>
      <c r="EE250" s="168"/>
      <c r="EF250" s="168"/>
      <c r="EG250" s="168"/>
      <c r="EH250" s="168"/>
      <c r="EI250" s="168"/>
      <c r="EJ250" s="168"/>
      <c r="EK250" s="168"/>
      <c r="EL250" s="168"/>
      <c r="EM250" s="168"/>
      <c r="EN250" s="168"/>
      <c r="EO250" s="168"/>
      <c r="EP250" s="168"/>
      <c r="EQ250" s="168"/>
      <c r="ER250" s="168"/>
      <c r="ES250" s="168"/>
      <c r="ET250" s="168"/>
      <c r="EU250" s="168"/>
      <c r="EV250" s="168"/>
      <c r="EW250" s="168"/>
      <c r="EX250" s="168"/>
      <c r="EY250" s="168"/>
      <c r="EZ250" s="168"/>
      <c r="FA250" s="168"/>
      <c r="FB250" s="168"/>
      <c r="FC250" s="168"/>
      <c r="FD250" s="168"/>
    </row>
    <row r="251" spans="1:160" s="5" customFormat="1" ht="24.9" customHeight="1" x14ac:dyDescent="0.3">
      <c r="A251" s="263"/>
      <c r="B251" s="263"/>
      <c r="C251" s="265"/>
      <c r="D251" s="511" t="s">
        <v>4</v>
      </c>
      <c r="E251" s="512"/>
      <c r="F251" s="513" t="s">
        <v>168</v>
      </c>
      <c r="G251" s="514"/>
      <c r="H251" s="514"/>
      <c r="I251" s="515"/>
      <c r="J251" s="516" t="s">
        <v>5</v>
      </c>
      <c r="K251" s="512"/>
      <c r="L251" s="513" t="s">
        <v>102</v>
      </c>
      <c r="M251" s="514"/>
      <c r="N251" s="514"/>
      <c r="O251" s="514"/>
      <c r="P251" s="515"/>
      <c r="Q251" s="1" t="s">
        <v>6</v>
      </c>
      <c r="R251" s="513" t="s">
        <v>36</v>
      </c>
      <c r="S251" s="514"/>
      <c r="T251" s="514"/>
      <c r="U251" s="517"/>
      <c r="V251" s="33"/>
      <c r="W251" s="57"/>
      <c r="X251" s="86"/>
      <c r="Y251" s="33"/>
      <c r="Z251" s="36"/>
      <c r="AA251" s="36"/>
      <c r="AD251" s="33"/>
      <c r="AG251" s="33"/>
      <c r="AH251" s="43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4"/>
      <c r="AV251" s="33"/>
      <c r="AW251" s="33"/>
      <c r="AX251" s="33"/>
      <c r="AZ251" s="141"/>
      <c r="BE251" s="168"/>
      <c r="BF251" s="168"/>
      <c r="BG251" s="168"/>
      <c r="BH251" s="168"/>
      <c r="BI251" s="168"/>
      <c r="BJ251" s="168"/>
      <c r="BK251" s="168"/>
      <c r="BL251" s="168"/>
      <c r="BM251" s="168"/>
      <c r="DK251" s="168"/>
      <c r="DL251" s="168"/>
      <c r="DM251" s="168"/>
      <c r="DN251" s="168"/>
      <c r="DO251" s="168"/>
      <c r="DP251" s="168"/>
      <c r="DQ251" s="168"/>
      <c r="DR251" s="168"/>
      <c r="DS251" s="168"/>
      <c r="DT251" s="168"/>
      <c r="DU251" s="168"/>
      <c r="DV251" s="168"/>
      <c r="DW251" s="168"/>
      <c r="DX251" s="168"/>
      <c r="DY251" s="168"/>
      <c r="DZ251" s="168"/>
      <c r="EA251" s="168"/>
      <c r="EB251" s="168"/>
      <c r="EC251" s="168"/>
      <c r="ED251" s="168"/>
      <c r="EE251" s="168"/>
      <c r="EF251" s="168"/>
      <c r="EG251" s="168"/>
      <c r="EH251" s="168"/>
      <c r="EI251" s="168"/>
      <c r="EJ251" s="168"/>
      <c r="EK251" s="168"/>
      <c r="EL251" s="168"/>
      <c r="EM251" s="168"/>
      <c r="EN251" s="168"/>
      <c r="EO251" s="168"/>
      <c r="EP251" s="168"/>
      <c r="EQ251" s="168"/>
      <c r="ER251" s="168"/>
      <c r="ES251" s="168"/>
      <c r="ET251" s="168"/>
      <c r="EU251" s="168"/>
      <c r="EV251" s="168"/>
      <c r="EW251" s="168"/>
      <c r="EX251" s="168"/>
      <c r="EY251" s="168"/>
      <c r="EZ251" s="168"/>
      <c r="FA251" s="168"/>
      <c r="FB251" s="168"/>
      <c r="FC251" s="168"/>
      <c r="FD251" s="168"/>
    </row>
    <row r="252" spans="1:160" s="5" customFormat="1" ht="45" customHeight="1" thickBot="1" x14ac:dyDescent="0.35">
      <c r="A252" s="263"/>
      <c r="B252" s="263"/>
      <c r="C252" s="265"/>
      <c r="D252" s="518" t="s">
        <v>7</v>
      </c>
      <c r="E252" s="519"/>
      <c r="F252" s="520" t="s">
        <v>169</v>
      </c>
      <c r="G252" s="521"/>
      <c r="H252" s="521"/>
      <c r="I252" s="521"/>
      <c r="J252" s="521"/>
      <c r="K252" s="521"/>
      <c r="L252" s="521"/>
      <c r="M252" s="521"/>
      <c r="N252" s="521"/>
      <c r="O252" s="521"/>
      <c r="P252" s="521"/>
      <c r="Q252" s="521"/>
      <c r="R252" s="521"/>
      <c r="S252" s="521"/>
      <c r="T252" s="521"/>
      <c r="U252" s="522"/>
      <c r="V252" s="33"/>
      <c r="W252" s="57"/>
      <c r="X252" s="86"/>
      <c r="Y252" s="33"/>
      <c r="Z252" s="36"/>
      <c r="AA252" s="36"/>
      <c r="AD252" s="33"/>
      <c r="AG252" s="33"/>
      <c r="AH252" s="43"/>
      <c r="AI252" s="43"/>
      <c r="AJ252" s="43"/>
      <c r="AK252" s="43"/>
      <c r="AL252" s="43"/>
      <c r="AM252" s="43"/>
      <c r="AN252" s="43"/>
      <c r="AO252" s="43"/>
      <c r="AP252" s="43"/>
      <c r="AQ252" s="43"/>
      <c r="AR252" s="43"/>
      <c r="AS252" s="43"/>
      <c r="AT252" s="43"/>
      <c r="AU252" s="44"/>
      <c r="AV252" s="33"/>
      <c r="AW252" s="33"/>
      <c r="AX252" s="33"/>
      <c r="AZ252" s="141"/>
      <c r="BE252" s="168"/>
      <c r="BF252" s="168"/>
      <c r="BG252" s="168"/>
      <c r="BH252" s="168"/>
      <c r="BI252" s="168"/>
      <c r="BJ252" s="168"/>
      <c r="BK252" s="168"/>
      <c r="BL252" s="168"/>
      <c r="BM252" s="168"/>
      <c r="DK252" s="168"/>
      <c r="DL252" s="168"/>
      <c r="DM252" s="168"/>
      <c r="DN252" s="168"/>
      <c r="DO252" s="168"/>
      <c r="DP252" s="168"/>
      <c r="DQ252" s="168"/>
      <c r="DR252" s="168"/>
      <c r="DS252" s="168"/>
      <c r="DT252" s="168"/>
      <c r="DU252" s="168"/>
      <c r="DV252" s="168"/>
      <c r="DW252" s="168"/>
      <c r="DX252" s="168"/>
      <c r="DY252" s="168"/>
      <c r="DZ252" s="168"/>
      <c r="EA252" s="168"/>
      <c r="EB252" s="168"/>
      <c r="EC252" s="168"/>
      <c r="ED252" s="168"/>
      <c r="EE252" s="168"/>
      <c r="EF252" s="168"/>
      <c r="EG252" s="168"/>
      <c r="EH252" s="168"/>
      <c r="EI252" s="168"/>
      <c r="EJ252" s="168"/>
      <c r="EK252" s="168"/>
      <c r="EL252" s="168"/>
      <c r="EM252" s="168"/>
      <c r="EN252" s="168"/>
      <c r="EO252" s="168"/>
      <c r="EP252" s="168"/>
      <c r="EQ252" s="168"/>
      <c r="ER252" s="168"/>
      <c r="ES252" s="168"/>
      <c r="ET252" s="168"/>
      <c r="EU252" s="168"/>
      <c r="EV252" s="168"/>
      <c r="EW252" s="168"/>
      <c r="EX252" s="168"/>
      <c r="EY252" s="168"/>
      <c r="EZ252" s="168"/>
      <c r="FA252" s="168"/>
      <c r="FB252" s="168"/>
      <c r="FC252" s="168"/>
      <c r="FD252" s="168"/>
    </row>
    <row r="253" spans="1:160" s="5" customFormat="1" ht="5.0999999999999996" customHeight="1" thickBot="1" x14ac:dyDescent="0.35">
      <c r="A253" s="263"/>
      <c r="B253" s="263"/>
      <c r="C253" s="265"/>
      <c r="D253" s="523"/>
      <c r="E253" s="523"/>
      <c r="F253" s="523"/>
      <c r="G253" s="523"/>
      <c r="H253" s="523"/>
      <c r="I253" s="523"/>
      <c r="J253" s="523"/>
      <c r="K253" s="523"/>
      <c r="L253" s="523"/>
      <c r="M253" s="523"/>
      <c r="N253" s="523"/>
      <c r="O253" s="523"/>
      <c r="P253" s="523"/>
      <c r="Q253" s="523"/>
      <c r="R253" s="523"/>
      <c r="S253" s="523"/>
      <c r="T253" s="523"/>
      <c r="U253" s="523"/>
      <c r="V253" s="33"/>
      <c r="W253" s="57"/>
      <c r="X253" s="86"/>
      <c r="Y253" s="33"/>
      <c r="Z253" s="36"/>
      <c r="AA253" s="36"/>
      <c r="AD253" s="33"/>
      <c r="AG253" s="33"/>
      <c r="AH253" s="43"/>
      <c r="AI253" s="43"/>
      <c r="AJ253" s="43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4"/>
      <c r="AV253" s="33"/>
      <c r="AW253" s="33"/>
      <c r="AX253" s="33"/>
      <c r="AZ253" s="141"/>
      <c r="BE253" s="168"/>
      <c r="BF253" s="168"/>
      <c r="BG253" s="168"/>
      <c r="BH253" s="168"/>
      <c r="BI253" s="168"/>
      <c r="BJ253" s="168"/>
      <c r="BK253" s="168"/>
      <c r="BL253" s="168"/>
      <c r="BM253" s="168"/>
      <c r="DK253" s="168"/>
      <c r="DL253" s="168"/>
      <c r="DM253" s="168"/>
      <c r="DN253" s="168"/>
      <c r="DO253" s="168"/>
      <c r="DP253" s="168"/>
      <c r="DQ253" s="168"/>
      <c r="DR253" s="168"/>
      <c r="DS253" s="168"/>
      <c r="DT253" s="168"/>
      <c r="DU253" s="168"/>
      <c r="DV253" s="168"/>
      <c r="DW253" s="168"/>
      <c r="DX253" s="168"/>
      <c r="DY253" s="168"/>
      <c r="DZ253" s="168"/>
      <c r="EA253" s="168"/>
      <c r="EB253" s="168"/>
      <c r="EC253" s="168"/>
      <c r="ED253" s="168"/>
      <c r="EE253" s="168"/>
      <c r="EF253" s="168"/>
      <c r="EG253" s="168"/>
      <c r="EH253" s="168"/>
      <c r="EI253" s="168"/>
      <c r="EJ253" s="168"/>
      <c r="EK253" s="168"/>
      <c r="EL253" s="168"/>
      <c r="EM253" s="168"/>
      <c r="EN253" s="168"/>
      <c r="EO253" s="168"/>
      <c r="EP253" s="168"/>
      <c r="EQ253" s="168"/>
      <c r="ER253" s="168"/>
      <c r="ES253" s="168"/>
      <c r="ET253" s="168"/>
      <c r="EU253" s="168"/>
      <c r="EV253" s="168"/>
      <c r="EW253" s="168"/>
      <c r="EX253" s="168"/>
      <c r="EY253" s="168"/>
      <c r="EZ253" s="168"/>
      <c r="FA253" s="168"/>
      <c r="FB253" s="168"/>
      <c r="FC253" s="168"/>
      <c r="FD253" s="168"/>
    </row>
    <row r="254" spans="1:160" s="5" customFormat="1" ht="24.9" customHeight="1" thickBot="1" x14ac:dyDescent="0.35">
      <c r="A254" s="263"/>
      <c r="B254" s="263"/>
      <c r="C254" s="265"/>
      <c r="D254" s="2" t="s">
        <v>103</v>
      </c>
      <c r="E254" s="69" t="s">
        <v>106</v>
      </c>
      <c r="F254" s="455" t="s">
        <v>104</v>
      </c>
      <c r="G254" s="524"/>
      <c r="H254" s="456"/>
      <c r="I254" s="525">
        <v>44058</v>
      </c>
      <c r="J254" s="526"/>
      <c r="K254" s="526"/>
      <c r="L254" s="526"/>
      <c r="M254" s="526"/>
      <c r="N254" s="527"/>
      <c r="O254" s="3" t="s">
        <v>8</v>
      </c>
      <c r="P254" s="449" t="s">
        <v>24</v>
      </c>
      <c r="Q254" s="450"/>
      <c r="R254" s="450"/>
      <c r="S254" s="450"/>
      <c r="T254" s="450"/>
      <c r="U254" s="528"/>
      <c r="V254" s="33"/>
      <c r="W254" s="57"/>
      <c r="X254" s="86"/>
      <c r="Y254" s="33"/>
      <c r="Z254" s="36"/>
      <c r="AA254" s="36"/>
      <c r="AD254" s="33"/>
      <c r="AG254" s="33"/>
      <c r="AH254" s="43"/>
      <c r="AI254" s="43"/>
      <c r="AJ254" s="43"/>
      <c r="AK254" s="43"/>
      <c r="AL254" s="43"/>
      <c r="AM254" s="43"/>
      <c r="AN254" s="43"/>
      <c r="AO254" s="43"/>
      <c r="AP254" s="43"/>
      <c r="AQ254" s="43"/>
      <c r="AR254" s="43"/>
      <c r="AS254" s="43"/>
      <c r="AT254" s="43"/>
      <c r="AU254" s="44"/>
      <c r="AV254" s="33"/>
      <c r="AW254" s="33"/>
      <c r="AX254" s="33"/>
      <c r="AZ254" s="141"/>
      <c r="BE254" s="168"/>
      <c r="BF254" s="168"/>
      <c r="BG254" s="168"/>
      <c r="BH254" s="168"/>
      <c r="BI254" s="168"/>
      <c r="BJ254" s="168"/>
      <c r="BK254" s="168"/>
      <c r="BL254" s="168"/>
      <c r="BM254" s="168"/>
      <c r="DK254" s="168"/>
      <c r="DL254" s="168"/>
      <c r="DM254" s="168"/>
      <c r="DN254" s="168"/>
      <c r="DO254" s="168"/>
      <c r="DP254" s="168"/>
      <c r="DQ254" s="168"/>
      <c r="DR254" s="168"/>
      <c r="DS254" s="168"/>
      <c r="DT254" s="168"/>
      <c r="DU254" s="168"/>
      <c r="DV254" s="168"/>
      <c r="DW254" s="168"/>
      <c r="DX254" s="168"/>
      <c r="DY254" s="168"/>
      <c r="DZ254" s="168"/>
      <c r="EA254" s="168"/>
      <c r="EB254" s="168"/>
      <c r="EC254" s="168"/>
      <c r="ED254" s="168"/>
      <c r="EE254" s="168"/>
      <c r="EF254" s="168"/>
      <c r="EG254" s="168"/>
      <c r="EH254" s="168"/>
      <c r="EI254" s="168"/>
      <c r="EJ254" s="168"/>
      <c r="EK254" s="168"/>
      <c r="EL254" s="168"/>
      <c r="EM254" s="168"/>
      <c r="EN254" s="168"/>
      <c r="EO254" s="168"/>
      <c r="EP254" s="168"/>
      <c r="EQ254" s="168"/>
      <c r="ER254" s="168"/>
      <c r="ES254" s="168"/>
      <c r="ET254" s="168"/>
      <c r="EU254" s="168"/>
      <c r="EV254" s="168"/>
      <c r="EW254" s="168"/>
      <c r="EX254" s="168"/>
      <c r="EY254" s="168"/>
      <c r="EZ254" s="168"/>
      <c r="FA254" s="168"/>
      <c r="FB254" s="168"/>
      <c r="FC254" s="168"/>
      <c r="FD254" s="168"/>
    </row>
    <row r="255" spans="1:160" s="5" customFormat="1" ht="5.0999999999999996" customHeight="1" thickBot="1" x14ac:dyDescent="0.35">
      <c r="A255" s="263"/>
      <c r="B255" s="263"/>
      <c r="C255" s="265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33"/>
      <c r="W255" s="57"/>
      <c r="X255" s="86"/>
      <c r="Y255" s="33"/>
      <c r="Z255" s="36"/>
      <c r="AA255" s="36"/>
      <c r="AD255" s="33"/>
      <c r="AG255" s="33"/>
      <c r="AH255" s="43"/>
      <c r="AI255" s="43"/>
      <c r="AJ255" s="43"/>
      <c r="AK255" s="43"/>
      <c r="AL255" s="43"/>
      <c r="AM255" s="43"/>
      <c r="AN255" s="43"/>
      <c r="AO255" s="43"/>
      <c r="AP255" s="43"/>
      <c r="AQ255" s="43"/>
      <c r="AR255" s="43"/>
      <c r="AS255" s="43"/>
      <c r="AT255" s="43"/>
      <c r="AU255" s="44"/>
      <c r="AV255" s="33"/>
      <c r="AW255" s="33"/>
      <c r="AX255" s="33"/>
      <c r="AZ255" s="141"/>
      <c r="BE255" s="168"/>
      <c r="BF255" s="168"/>
      <c r="BG255" s="168"/>
      <c r="BH255" s="168"/>
      <c r="BI255" s="168"/>
      <c r="BJ255" s="168"/>
      <c r="BK255" s="168"/>
      <c r="BL255" s="168"/>
      <c r="BM255" s="168"/>
      <c r="DK255" s="168"/>
      <c r="DL255" s="168"/>
      <c r="DM255" s="168"/>
      <c r="DN255" s="168"/>
      <c r="DO255" s="168"/>
      <c r="DP255" s="168"/>
      <c r="DQ255" s="168"/>
      <c r="DR255" s="168"/>
      <c r="DS255" s="168"/>
      <c r="DT255" s="168"/>
      <c r="DU255" s="168"/>
      <c r="DV255" s="168"/>
      <c r="DW255" s="168"/>
      <c r="DX255" s="168"/>
      <c r="DY255" s="168"/>
      <c r="DZ255" s="168"/>
      <c r="EA255" s="168"/>
      <c r="EB255" s="168"/>
      <c r="EC255" s="168"/>
      <c r="ED255" s="168"/>
      <c r="EE255" s="168"/>
      <c r="EF255" s="168"/>
      <c r="EG255" s="168"/>
      <c r="EH255" s="168"/>
      <c r="EI255" s="168"/>
      <c r="EJ255" s="168"/>
      <c r="EK255" s="168"/>
      <c r="EL255" s="168"/>
      <c r="EM255" s="168"/>
      <c r="EN255" s="168"/>
      <c r="EO255" s="168"/>
      <c r="EP255" s="168"/>
      <c r="EQ255" s="168"/>
      <c r="ER255" s="168"/>
      <c r="ES255" s="168"/>
      <c r="ET255" s="168"/>
      <c r="EU255" s="168"/>
      <c r="EV255" s="168"/>
      <c r="EW255" s="168"/>
      <c r="EX255" s="168"/>
      <c r="EY255" s="168"/>
      <c r="EZ255" s="168"/>
      <c r="FA255" s="168"/>
      <c r="FB255" s="168"/>
      <c r="FC255" s="168"/>
      <c r="FD255" s="168"/>
    </row>
    <row r="256" spans="1:160" s="5" customFormat="1" ht="24.9" customHeight="1" thickBot="1" x14ac:dyDescent="0.35">
      <c r="A256" s="263"/>
      <c r="B256" s="263"/>
      <c r="C256" s="265"/>
      <c r="D256" s="2" t="s">
        <v>31</v>
      </c>
      <c r="E256" s="449"/>
      <c r="F256" s="450"/>
      <c r="G256" s="450"/>
      <c r="H256" s="450"/>
      <c r="I256" s="450"/>
      <c r="J256" s="451"/>
      <c r="K256" s="19" t="s">
        <v>105</v>
      </c>
      <c r="L256" s="452"/>
      <c r="M256" s="452"/>
      <c r="N256" s="452"/>
      <c r="O256" s="452"/>
      <c r="P256" s="452"/>
      <c r="Q256" s="452"/>
      <c r="R256" s="452"/>
      <c r="S256" s="452"/>
      <c r="T256" s="452"/>
      <c r="U256" s="453"/>
      <c r="V256" s="33"/>
      <c r="W256" s="57"/>
      <c r="X256" s="86"/>
      <c r="Y256" s="33"/>
      <c r="Z256" s="36"/>
      <c r="AA256" s="36"/>
      <c r="AD256" s="33"/>
      <c r="AG256" s="33"/>
      <c r="AH256" s="43"/>
      <c r="AI256" s="43"/>
      <c r="AJ256" s="43"/>
      <c r="AK256" s="43"/>
      <c r="AL256" s="43"/>
      <c r="AM256" s="43"/>
      <c r="AN256" s="43"/>
      <c r="AO256" s="43"/>
      <c r="AP256" s="43"/>
      <c r="AQ256" s="43"/>
      <c r="AR256" s="43"/>
      <c r="AS256" s="43"/>
      <c r="AT256" s="43"/>
      <c r="AU256" s="44"/>
      <c r="AV256" s="33"/>
      <c r="AW256" s="33"/>
      <c r="AX256" s="33"/>
      <c r="AZ256" s="141"/>
      <c r="BE256" s="168"/>
      <c r="BF256" s="168"/>
      <c r="BG256" s="168"/>
      <c r="BH256" s="168"/>
      <c r="BI256" s="168"/>
      <c r="BJ256" s="168"/>
      <c r="BK256" s="168"/>
      <c r="BL256" s="168"/>
      <c r="BM256" s="168"/>
      <c r="DK256" s="168"/>
      <c r="DL256" s="168"/>
      <c r="DM256" s="168"/>
      <c r="DN256" s="168"/>
      <c r="DO256" s="168"/>
      <c r="DP256" s="168"/>
      <c r="DQ256" s="168"/>
      <c r="DR256" s="168"/>
      <c r="DS256" s="168"/>
      <c r="DT256" s="168"/>
      <c r="DU256" s="168"/>
      <c r="DV256" s="168"/>
      <c r="DW256" s="168"/>
      <c r="DX256" s="168"/>
      <c r="DY256" s="168"/>
      <c r="DZ256" s="168"/>
      <c r="EA256" s="168"/>
      <c r="EB256" s="168"/>
      <c r="EC256" s="168"/>
      <c r="ED256" s="168"/>
      <c r="EE256" s="168"/>
      <c r="EF256" s="168"/>
      <c r="EG256" s="168"/>
      <c r="EH256" s="168"/>
      <c r="EI256" s="168"/>
      <c r="EJ256" s="168"/>
      <c r="EK256" s="168"/>
      <c r="EL256" s="168"/>
      <c r="EM256" s="168"/>
      <c r="EN256" s="168"/>
      <c r="EO256" s="168"/>
      <c r="EP256" s="168"/>
      <c r="EQ256" s="168"/>
      <c r="ER256" s="168"/>
      <c r="ES256" s="168"/>
      <c r="ET256" s="168"/>
      <c r="EU256" s="168"/>
      <c r="EV256" s="168"/>
      <c r="EW256" s="168"/>
      <c r="EX256" s="168"/>
      <c r="EY256" s="168"/>
      <c r="EZ256" s="168"/>
      <c r="FA256" s="168"/>
      <c r="FB256" s="168"/>
      <c r="FC256" s="168"/>
      <c r="FD256" s="168"/>
    </row>
    <row r="257" spans="1:160" s="5" customFormat="1" ht="5.0999999999999996" customHeight="1" thickBot="1" x14ac:dyDescent="0.35">
      <c r="A257" s="263"/>
      <c r="B257" s="263"/>
      <c r="C257" s="265"/>
      <c r="D257" s="454"/>
      <c r="E257" s="454"/>
      <c r="F257" s="454"/>
      <c r="G257" s="454"/>
      <c r="H257" s="454"/>
      <c r="I257" s="454"/>
      <c r="J257" s="454"/>
      <c r="K257" s="454"/>
      <c r="L257" s="454"/>
      <c r="M257" s="454"/>
      <c r="N257" s="454"/>
      <c r="O257" s="454"/>
      <c r="P257" s="454"/>
      <c r="Q257" s="454"/>
      <c r="R257" s="454"/>
      <c r="S257" s="454"/>
      <c r="T257" s="454"/>
      <c r="U257" s="454"/>
      <c r="V257" s="33"/>
      <c r="W257" s="57"/>
      <c r="X257" s="86"/>
      <c r="Y257" s="33"/>
      <c r="Z257" s="36"/>
      <c r="AA257" s="36"/>
      <c r="AD257" s="33"/>
      <c r="AG257" s="33"/>
      <c r="AH257" s="43"/>
      <c r="AI257" s="43"/>
      <c r="AJ257" s="43"/>
      <c r="AK257" s="43"/>
      <c r="AL257" s="43"/>
      <c r="AM257" s="43"/>
      <c r="AN257" s="43"/>
      <c r="AO257" s="43"/>
      <c r="AP257" s="43"/>
      <c r="AQ257" s="43"/>
      <c r="AR257" s="43"/>
      <c r="AS257" s="43"/>
      <c r="AT257" s="43"/>
      <c r="AU257" s="44"/>
      <c r="AV257" s="33"/>
      <c r="AW257" s="33"/>
      <c r="AX257" s="33"/>
      <c r="AZ257" s="141"/>
      <c r="BE257" s="168"/>
      <c r="BF257" s="168"/>
      <c r="BG257" s="168"/>
      <c r="BH257" s="168"/>
      <c r="BI257" s="168"/>
      <c r="BJ257" s="168"/>
      <c r="BK257" s="168"/>
      <c r="BL257" s="168"/>
      <c r="BM257" s="168"/>
      <c r="DK257" s="168"/>
      <c r="DL257" s="168"/>
      <c r="DM257" s="168"/>
      <c r="DN257" s="168"/>
      <c r="DO257" s="168"/>
      <c r="DP257" s="168"/>
      <c r="DQ257" s="168"/>
      <c r="DR257" s="168"/>
      <c r="DS257" s="168"/>
      <c r="DT257" s="168"/>
      <c r="DU257" s="168"/>
      <c r="DV257" s="168"/>
      <c r="DW257" s="168"/>
      <c r="DX257" s="168"/>
      <c r="DY257" s="168"/>
      <c r="DZ257" s="168"/>
      <c r="EA257" s="168"/>
      <c r="EB257" s="168"/>
      <c r="EC257" s="168"/>
      <c r="ED257" s="168"/>
      <c r="EE257" s="168"/>
      <c r="EF257" s="168"/>
      <c r="EG257" s="168"/>
      <c r="EH257" s="168"/>
      <c r="EI257" s="168"/>
      <c r="EJ257" s="168"/>
      <c r="EK257" s="168"/>
      <c r="EL257" s="168"/>
      <c r="EM257" s="168"/>
      <c r="EN257" s="168"/>
      <c r="EO257" s="168"/>
      <c r="EP257" s="168"/>
      <c r="EQ257" s="168"/>
      <c r="ER257" s="168"/>
      <c r="ES257" s="168"/>
      <c r="ET257" s="168"/>
      <c r="EU257" s="168"/>
      <c r="EV257" s="168"/>
      <c r="EW257" s="168"/>
      <c r="EX257" s="168"/>
      <c r="EY257" s="168"/>
      <c r="EZ257" s="168"/>
      <c r="FA257" s="168"/>
      <c r="FB257" s="168"/>
      <c r="FC257" s="168"/>
      <c r="FD257" s="168"/>
    </row>
    <row r="258" spans="1:160" s="5" customFormat="1" ht="45" customHeight="1" thickBot="1" x14ac:dyDescent="0.35">
      <c r="A258" s="263">
        <f>+E258</f>
        <v>1.0900000000000001</v>
      </c>
      <c r="B258" s="264">
        <f>+U282</f>
        <v>1388</v>
      </c>
      <c r="C258" s="265">
        <v>6</v>
      </c>
      <c r="D258" s="2" t="s">
        <v>9</v>
      </c>
      <c r="E258" s="31">
        <v>1.0900000000000001</v>
      </c>
      <c r="F258" s="455" t="s">
        <v>29</v>
      </c>
      <c r="G258" s="456"/>
      <c r="H258" s="532" t="s">
        <v>114</v>
      </c>
      <c r="I258" s="457"/>
      <c r="J258" s="457"/>
      <c r="K258" s="457"/>
      <c r="L258" s="457"/>
      <c r="M258" s="458"/>
      <c r="N258" s="459" t="s">
        <v>32</v>
      </c>
      <c r="O258" s="460"/>
      <c r="P258" s="461"/>
      <c r="Q258" s="462" t="s">
        <v>49</v>
      </c>
      <c r="R258" s="463"/>
      <c r="S258" s="463"/>
      <c r="T258" s="463"/>
      <c r="U258" s="464"/>
      <c r="V258" s="33"/>
      <c r="W258" s="57"/>
      <c r="X258" s="86"/>
      <c r="Y258" s="33"/>
      <c r="Z258" s="38"/>
      <c r="AA258" s="38"/>
      <c r="AD258" s="33"/>
      <c r="AG258" s="33"/>
      <c r="AH258" s="43"/>
      <c r="AI258" s="43"/>
      <c r="AJ258" s="43"/>
      <c r="AK258" s="43"/>
      <c r="AL258" s="43"/>
      <c r="AM258" s="43"/>
      <c r="AN258" s="43"/>
      <c r="AO258" s="43"/>
      <c r="AP258" s="43"/>
      <c r="AQ258" s="43"/>
      <c r="AR258" s="43"/>
      <c r="AS258" s="43"/>
      <c r="AT258" s="43"/>
      <c r="AU258" s="44"/>
      <c r="AV258" s="33"/>
      <c r="AW258" s="33"/>
      <c r="AX258" s="33"/>
      <c r="AZ258" s="141"/>
      <c r="BE258" s="168"/>
      <c r="BF258" s="168"/>
      <c r="BG258" s="168"/>
      <c r="BH258" s="168"/>
      <c r="BI258" s="168"/>
      <c r="BJ258" s="168"/>
      <c r="BK258" s="168"/>
      <c r="BL258" s="168"/>
      <c r="BM258" s="168"/>
      <c r="DK258" s="168"/>
      <c r="DL258" s="168"/>
      <c r="DM258" s="168"/>
      <c r="DN258" s="168"/>
      <c r="DO258" s="168"/>
      <c r="DP258" s="168"/>
      <c r="DQ258" s="168"/>
      <c r="DR258" s="168"/>
      <c r="DS258" s="168"/>
      <c r="DT258" s="168"/>
      <c r="DU258" s="168"/>
      <c r="DV258" s="168"/>
      <c r="DW258" s="168"/>
      <c r="DX258" s="168"/>
      <c r="DY258" s="168"/>
      <c r="DZ258" s="168"/>
      <c r="EA258" s="168"/>
      <c r="EB258" s="168"/>
      <c r="EC258" s="168"/>
      <c r="ED258" s="168"/>
      <c r="EE258" s="168"/>
      <c r="EF258" s="168"/>
      <c r="EG258" s="168"/>
      <c r="EH258" s="168"/>
      <c r="EI258" s="168"/>
      <c r="EJ258" s="168"/>
      <c r="EK258" s="168"/>
      <c r="EL258" s="168"/>
      <c r="EM258" s="168"/>
      <c r="EN258" s="168"/>
      <c r="EO258" s="168"/>
      <c r="EP258" s="168"/>
      <c r="EQ258" s="168"/>
      <c r="ER258" s="168"/>
      <c r="ES258" s="168"/>
      <c r="ET258" s="168"/>
      <c r="EU258" s="168"/>
      <c r="EV258" s="168"/>
      <c r="EW258" s="168"/>
      <c r="EX258" s="168"/>
      <c r="EY258" s="168"/>
      <c r="EZ258" s="168"/>
      <c r="FA258" s="168"/>
      <c r="FB258" s="168"/>
      <c r="FC258" s="168"/>
      <c r="FD258" s="168"/>
    </row>
    <row r="259" spans="1:160" s="5" customFormat="1" ht="5.0999999999999996" customHeight="1" thickBot="1" x14ac:dyDescent="0.35">
      <c r="A259" s="263"/>
      <c r="B259" s="263"/>
      <c r="C259" s="265"/>
      <c r="D259" s="428"/>
      <c r="E259" s="428"/>
      <c r="F259" s="428"/>
      <c r="G259" s="428"/>
      <c r="H259" s="428"/>
      <c r="I259" s="428"/>
      <c r="J259" s="428"/>
      <c r="K259" s="428"/>
      <c r="L259" s="428"/>
      <c r="M259" s="428"/>
      <c r="N259" s="454"/>
      <c r="O259" s="454"/>
      <c r="P259" s="454"/>
      <c r="Q259" s="454"/>
      <c r="R259" s="454"/>
      <c r="S259" s="454"/>
      <c r="T259" s="454"/>
      <c r="U259" s="454"/>
      <c r="V259" s="33"/>
      <c r="W259" s="57"/>
      <c r="X259" s="86"/>
      <c r="Y259" s="33"/>
      <c r="Z259" s="76"/>
      <c r="AA259" s="76"/>
      <c r="AD259" s="33"/>
      <c r="AG259" s="33"/>
      <c r="AH259" s="43"/>
      <c r="AI259" s="43"/>
      <c r="AJ259" s="43"/>
      <c r="AK259" s="43"/>
      <c r="AL259" s="43"/>
      <c r="AM259" s="43"/>
      <c r="AN259" s="43"/>
      <c r="AO259" s="43"/>
      <c r="AP259" s="43"/>
      <c r="AQ259" s="43"/>
      <c r="AR259" s="43"/>
      <c r="AS259" s="43"/>
      <c r="AT259" s="43"/>
      <c r="AU259" s="44"/>
      <c r="AV259" s="33"/>
      <c r="AW259" s="33"/>
      <c r="AX259" s="33"/>
      <c r="AZ259" s="141"/>
      <c r="BE259" s="168"/>
      <c r="BF259" s="168"/>
      <c r="BG259" s="168"/>
      <c r="BH259" s="168"/>
      <c r="BI259" s="168"/>
      <c r="BJ259" s="168"/>
      <c r="BK259" s="168"/>
      <c r="BL259" s="168"/>
      <c r="BM259" s="168"/>
      <c r="DK259" s="168"/>
      <c r="DL259" s="168"/>
      <c r="DM259" s="168"/>
      <c r="DN259" s="168"/>
      <c r="DO259" s="168"/>
      <c r="DP259" s="168"/>
      <c r="DQ259" s="168"/>
      <c r="DR259" s="168"/>
      <c r="DS259" s="168"/>
      <c r="DT259" s="168"/>
      <c r="DU259" s="168"/>
      <c r="DV259" s="168"/>
      <c r="DW259" s="168"/>
      <c r="DX259" s="168"/>
      <c r="DY259" s="168"/>
      <c r="DZ259" s="168"/>
      <c r="EA259" s="168"/>
      <c r="EB259" s="168"/>
      <c r="EC259" s="168"/>
      <c r="ED259" s="168"/>
      <c r="EE259" s="168"/>
      <c r="EF259" s="168"/>
      <c r="EG259" s="168"/>
      <c r="EH259" s="168"/>
      <c r="EI259" s="168"/>
      <c r="EJ259" s="168"/>
      <c r="EK259" s="168"/>
      <c r="EL259" s="168"/>
      <c r="EM259" s="168"/>
      <c r="EN259" s="168"/>
      <c r="EO259" s="168"/>
      <c r="EP259" s="168"/>
      <c r="EQ259" s="168"/>
      <c r="ER259" s="168"/>
      <c r="ES259" s="168"/>
      <c r="ET259" s="168"/>
      <c r="EU259" s="168"/>
      <c r="EV259" s="168"/>
      <c r="EW259" s="168"/>
      <c r="EX259" s="168"/>
      <c r="EY259" s="168"/>
      <c r="EZ259" s="168"/>
      <c r="FA259" s="168"/>
      <c r="FB259" s="168"/>
      <c r="FC259" s="168"/>
      <c r="FD259" s="168"/>
    </row>
    <row r="260" spans="1:160" s="5" customFormat="1" ht="24.9" customHeight="1" x14ac:dyDescent="0.3">
      <c r="A260" s="263"/>
      <c r="B260" s="263"/>
      <c r="C260" s="265"/>
      <c r="D260" s="465" t="s">
        <v>30</v>
      </c>
      <c r="E260" s="466"/>
      <c r="F260" s="466"/>
      <c r="G260" s="466"/>
      <c r="H260" s="466"/>
      <c r="I260" s="466"/>
      <c r="J260" s="466"/>
      <c r="K260" s="466"/>
      <c r="L260" s="466"/>
      <c r="M260" s="467"/>
      <c r="N260" s="468" t="s">
        <v>11</v>
      </c>
      <c r="O260" s="470" t="s">
        <v>12</v>
      </c>
      <c r="P260" s="471"/>
      <c r="Q260" s="474" t="s">
        <v>13</v>
      </c>
      <c r="R260" s="475"/>
      <c r="S260" s="476"/>
      <c r="T260" s="477" t="s">
        <v>27</v>
      </c>
      <c r="U260" s="479" t="s">
        <v>28</v>
      </c>
      <c r="V260" s="33"/>
      <c r="W260" s="57"/>
      <c r="X260" s="86"/>
      <c r="Y260" s="33"/>
      <c r="Z260" s="76"/>
      <c r="AA260" s="76"/>
      <c r="AD260" s="33"/>
      <c r="AG260" s="33"/>
      <c r="AH260" s="43"/>
      <c r="AI260" s="43"/>
      <c r="AJ260" s="43"/>
      <c r="AK260" s="43"/>
      <c r="AL260" s="43"/>
      <c r="AM260" s="43"/>
      <c r="AN260" s="43"/>
      <c r="AO260" s="43"/>
      <c r="AP260" s="43"/>
      <c r="AQ260" s="43"/>
      <c r="AR260" s="43"/>
      <c r="AS260" s="43"/>
      <c r="AT260" s="43"/>
      <c r="AU260" s="44"/>
      <c r="AV260" s="33"/>
      <c r="AW260" s="33"/>
      <c r="AX260" s="33"/>
      <c r="AZ260" s="141"/>
      <c r="BE260" s="168"/>
      <c r="BF260" s="168"/>
      <c r="BG260" s="168"/>
      <c r="BH260" s="168"/>
      <c r="BI260" s="168"/>
      <c r="BJ260" s="168"/>
      <c r="BK260" s="168"/>
      <c r="BL260" s="168"/>
      <c r="BM260" s="168"/>
      <c r="DK260" s="168"/>
      <c r="DL260" s="168"/>
      <c r="DM260" s="168"/>
      <c r="DN260" s="168"/>
      <c r="DO260" s="168"/>
      <c r="DP260" s="168"/>
      <c r="DQ260" s="168"/>
      <c r="DR260" s="168"/>
      <c r="DS260" s="168"/>
      <c r="DT260" s="168"/>
      <c r="DU260" s="168"/>
      <c r="DV260" s="168"/>
      <c r="DW260" s="168"/>
      <c r="DX260" s="168"/>
      <c r="DY260" s="168"/>
      <c r="DZ260" s="168"/>
      <c r="EA260" s="168"/>
      <c r="EB260" s="168"/>
      <c r="EC260" s="168"/>
      <c r="ED260" s="168"/>
      <c r="EE260" s="168"/>
      <c r="EF260" s="168"/>
      <c r="EG260" s="168"/>
      <c r="EH260" s="168"/>
      <c r="EI260" s="168"/>
      <c r="EJ260" s="168"/>
      <c r="EK260" s="168"/>
      <c r="EL260" s="168"/>
      <c r="EM260" s="168"/>
      <c r="EN260" s="168"/>
      <c r="EO260" s="168"/>
      <c r="EP260" s="168"/>
      <c r="EQ260" s="168"/>
      <c r="ER260" s="168"/>
      <c r="ES260" s="168"/>
      <c r="ET260" s="168"/>
      <c r="EU260" s="168"/>
      <c r="EV260" s="168"/>
      <c r="EW260" s="168"/>
      <c r="EX260" s="168"/>
      <c r="EY260" s="168"/>
      <c r="EZ260" s="168"/>
      <c r="FA260" s="168"/>
      <c r="FB260" s="168"/>
      <c r="FC260" s="168"/>
      <c r="FD260" s="168"/>
    </row>
    <row r="261" spans="1:160" s="5" customFormat="1" ht="24.9" customHeight="1" x14ac:dyDescent="0.3">
      <c r="A261" s="263"/>
      <c r="B261" s="263"/>
      <c r="C261" s="265"/>
      <c r="D261" s="481"/>
      <c r="E261" s="482"/>
      <c r="F261" s="482"/>
      <c r="G261" s="482"/>
      <c r="H261" s="482"/>
      <c r="I261" s="482"/>
      <c r="J261" s="482"/>
      <c r="K261" s="482"/>
      <c r="L261" s="482"/>
      <c r="M261" s="483"/>
      <c r="N261" s="469"/>
      <c r="O261" s="472"/>
      <c r="P261" s="473"/>
      <c r="Q261" s="7" t="s">
        <v>14</v>
      </c>
      <c r="R261" s="7" t="s">
        <v>15</v>
      </c>
      <c r="S261" s="7" t="s">
        <v>26</v>
      </c>
      <c r="T261" s="478"/>
      <c r="U261" s="480"/>
      <c r="V261" s="33"/>
      <c r="W261" s="57"/>
      <c r="X261" s="86"/>
      <c r="Y261" s="33"/>
      <c r="Z261" s="77"/>
      <c r="AA261" s="77"/>
      <c r="AD261" s="33"/>
      <c r="AG261" s="33"/>
      <c r="AH261" s="43"/>
      <c r="AI261" s="43"/>
      <c r="AJ261" s="43"/>
      <c r="AK261" s="43"/>
      <c r="AL261" s="43"/>
      <c r="AM261" s="43"/>
      <c r="AN261" s="43"/>
      <c r="AO261" s="43"/>
      <c r="AP261" s="43"/>
      <c r="AQ261" s="43"/>
      <c r="AR261" s="43"/>
      <c r="AS261" s="43"/>
      <c r="AT261" s="43"/>
      <c r="AU261" s="44"/>
      <c r="AV261" s="33"/>
      <c r="AW261" s="33"/>
      <c r="AX261" s="33"/>
      <c r="AZ261" s="141"/>
      <c r="BE261" s="168"/>
      <c r="BF261" s="168"/>
      <c r="BG261" s="168"/>
      <c r="BH261" s="168"/>
      <c r="BI261" s="168"/>
      <c r="BJ261" s="168"/>
      <c r="BK261" s="168"/>
      <c r="BL261" s="168"/>
      <c r="BM261" s="168"/>
      <c r="DK261" s="168"/>
      <c r="DL261" s="168"/>
      <c r="DM261" s="168"/>
      <c r="DN261" s="168"/>
      <c r="DO261" s="168"/>
      <c r="DP261" s="168"/>
      <c r="DQ261" s="168"/>
      <c r="DR261" s="168"/>
      <c r="DS261" s="168"/>
      <c r="DT261" s="168"/>
      <c r="DU261" s="168"/>
      <c r="DV261" s="168"/>
      <c r="DW261" s="168"/>
      <c r="DX261" s="168"/>
      <c r="DY261" s="168"/>
      <c r="DZ261" s="168"/>
      <c r="EA261" s="168"/>
      <c r="EB261" s="168"/>
      <c r="EC261" s="168"/>
      <c r="ED261" s="168"/>
      <c r="EE261" s="168"/>
      <c r="EF261" s="168"/>
      <c r="EG261" s="168"/>
      <c r="EH261" s="168"/>
      <c r="EI261" s="168"/>
      <c r="EJ261" s="168"/>
      <c r="EK261" s="168"/>
      <c r="EL261" s="168"/>
      <c r="EM261" s="168"/>
      <c r="EN261" s="168"/>
      <c r="EO261" s="168"/>
      <c r="EP261" s="168"/>
      <c r="EQ261" s="168"/>
      <c r="ER261" s="168"/>
      <c r="ES261" s="168"/>
      <c r="ET261" s="168"/>
      <c r="EU261" s="168"/>
      <c r="EV261" s="168"/>
      <c r="EW261" s="168"/>
      <c r="EX261" s="168"/>
      <c r="EY261" s="168"/>
      <c r="EZ261" s="168"/>
      <c r="FA261" s="168"/>
      <c r="FB261" s="168"/>
      <c r="FC261" s="168"/>
      <c r="FD261" s="168"/>
    </row>
    <row r="262" spans="1:160" s="5" customFormat="1" ht="24.9" customHeight="1" x14ac:dyDescent="0.3">
      <c r="A262" s="263"/>
      <c r="B262" s="263"/>
      <c r="C262" s="265"/>
      <c r="D262" s="481"/>
      <c r="E262" s="482"/>
      <c r="F262" s="482"/>
      <c r="G262" s="482"/>
      <c r="H262" s="482"/>
      <c r="I262" s="482"/>
      <c r="J262" s="482"/>
      <c r="K262" s="482"/>
      <c r="L262" s="482"/>
      <c r="M262" s="483"/>
      <c r="N262" s="16">
        <v>14001469</v>
      </c>
      <c r="O262" s="412" t="s">
        <v>445</v>
      </c>
      <c r="P262" s="413"/>
      <c r="Q262" s="8">
        <v>45</v>
      </c>
      <c r="R262" s="8"/>
      <c r="S262" s="8"/>
      <c r="T262" s="9">
        <v>2</v>
      </c>
      <c r="U262" s="17">
        <f>+Q262*T262</f>
        <v>90</v>
      </c>
      <c r="V262" s="33"/>
      <c r="W262" s="57">
        <v>1</v>
      </c>
      <c r="X262" s="86"/>
      <c r="Y262" s="33">
        <f>+C258</f>
        <v>6</v>
      </c>
      <c r="Z262" s="41">
        <f>+SUMIF($N262:$N281,$Z$16,$U262:$U281)</f>
        <v>90</v>
      </c>
      <c r="AA262" s="41">
        <f>+SUMIF($N262:$N281,$AA$16,$U262:$U281)</f>
        <v>96</v>
      </c>
      <c r="AB262" s="41">
        <f>+SUMIF($N262:$N281,$AB$16,$U262:$U281)</f>
        <v>102</v>
      </c>
      <c r="AC262" s="41">
        <f>+SUMIF($N262:$N281,$AC$16,$U262:$U281)</f>
        <v>96</v>
      </c>
      <c r="AD262" s="41">
        <f>+SUMIF($N262:$N281,$AD$16,$U262:$U281)</f>
        <v>54</v>
      </c>
      <c r="AE262" s="41">
        <f>+SUMIF($N262:$N281,$AE$16,$U262:$U281)</f>
        <v>56</v>
      </c>
      <c r="AF262" s="41">
        <f>+SUMIF($N262:$N281,$AF$16,$U262:$U281)</f>
        <v>0</v>
      </c>
      <c r="AG262" s="41">
        <f>+SUMIF($N262:$N281,$AG$16,$U262:$U281)</f>
        <v>0</v>
      </c>
      <c r="AH262" s="41">
        <f>+SUMIF($N262:$N281,$AH$16,$U262:$U281)</f>
        <v>172</v>
      </c>
      <c r="AI262" s="41">
        <f>+SUMIF($N262:$N281,$AI$16,$U262:$U281)</f>
        <v>180</v>
      </c>
      <c r="AJ262" s="41">
        <f>+SUMIF($N262:$N281,$AJ$16,$U262:$U281)</f>
        <v>192</v>
      </c>
      <c r="AK262" s="41">
        <f>+SUMIF($N262:$N281,$AK$16,$U262:$U281)</f>
        <v>0</v>
      </c>
      <c r="AL262" s="41">
        <f>+SUMIF($N262:$N281,$AL$16,$U262:$U281)</f>
        <v>0</v>
      </c>
      <c r="AM262" s="41">
        <f>+SUMIF($N262:$N281,$AM$16,$U262:$U281)</f>
        <v>0</v>
      </c>
      <c r="AN262" s="41">
        <f>+SUMIF($N262:$N281,$AN$16,$U262:$U281)</f>
        <v>132</v>
      </c>
      <c r="AO262" s="41">
        <f>+SUMIF($N262:$N281,$AO$16,$U262:$U281)</f>
        <v>0</v>
      </c>
      <c r="AP262" s="41">
        <f>+SUMIF($N262:$N281,$AP$16,$U262:$U281)</f>
        <v>0</v>
      </c>
      <c r="AQ262" s="41">
        <f>+SUMIF($N262:$N281,$AQ$16,$U262:$U281)</f>
        <v>114</v>
      </c>
      <c r="AR262" s="41">
        <f>+SUMIF($N262:$N281,$AR$16,$U262:$U281)</f>
        <v>104</v>
      </c>
      <c r="AS262" s="43"/>
      <c r="AT262" s="43"/>
      <c r="AU262" s="44"/>
      <c r="AV262" s="33"/>
      <c r="AW262" s="33"/>
      <c r="AX262" s="33"/>
      <c r="AZ262" s="141"/>
      <c r="BE262" s="168"/>
      <c r="BF262" s="168"/>
      <c r="BG262" s="168"/>
      <c r="BH262" s="168"/>
      <c r="BI262" s="168"/>
      <c r="BJ262" s="168"/>
      <c r="BK262" s="168"/>
      <c r="BL262" s="168"/>
      <c r="BM262" s="168"/>
      <c r="DK262" s="168"/>
      <c r="DL262" s="168"/>
      <c r="DM262" s="168"/>
      <c r="DN262" s="168"/>
      <c r="DO262" s="168"/>
      <c r="DP262" s="168"/>
      <c r="DQ262" s="168"/>
      <c r="DR262" s="168"/>
      <c r="DS262" s="168"/>
      <c r="DT262" s="168"/>
      <c r="DU262" s="168"/>
      <c r="DV262" s="168"/>
      <c r="DW262" s="168"/>
      <c r="DX262" s="168"/>
      <c r="DY262" s="168"/>
      <c r="DZ262" s="168"/>
      <c r="EA262" s="168"/>
      <c r="EB262" s="168"/>
      <c r="EC262" s="168"/>
      <c r="ED262" s="168"/>
      <c r="EE262" s="168"/>
      <c r="EF262" s="168"/>
      <c r="EG262" s="168"/>
      <c r="EH262" s="168"/>
      <c r="EI262" s="168"/>
      <c r="EJ262" s="168"/>
      <c r="EK262" s="168"/>
      <c r="EL262" s="168"/>
      <c r="EM262" s="168"/>
      <c r="EN262" s="168"/>
      <c r="EO262" s="168"/>
      <c r="EP262" s="168"/>
      <c r="EQ262" s="168"/>
      <c r="ER262" s="168"/>
      <c r="ES262" s="168"/>
      <c r="ET262" s="168"/>
      <c r="EU262" s="168"/>
      <c r="EV262" s="168"/>
      <c r="EW262" s="168"/>
      <c r="EX262" s="168"/>
      <c r="EY262" s="168"/>
      <c r="EZ262" s="168"/>
      <c r="FA262" s="168"/>
      <c r="FB262" s="168"/>
      <c r="FC262" s="168"/>
      <c r="FD262" s="168"/>
    </row>
    <row r="263" spans="1:160" s="5" customFormat="1" ht="24.9" customHeight="1" x14ac:dyDescent="0.3">
      <c r="A263" s="263"/>
      <c r="B263" s="263"/>
      <c r="C263" s="265"/>
      <c r="D263" s="481"/>
      <c r="E263" s="482"/>
      <c r="F263" s="482"/>
      <c r="G263" s="482"/>
      <c r="H263" s="482"/>
      <c r="I263" s="482"/>
      <c r="J263" s="482"/>
      <c r="K263" s="482"/>
      <c r="L263" s="482"/>
      <c r="M263" s="483"/>
      <c r="N263" s="16">
        <v>14001481</v>
      </c>
      <c r="O263" s="412" t="s">
        <v>445</v>
      </c>
      <c r="P263" s="413"/>
      <c r="Q263" s="8">
        <v>48</v>
      </c>
      <c r="R263" s="8"/>
      <c r="S263" s="8"/>
      <c r="T263" s="9">
        <v>2</v>
      </c>
      <c r="U263" s="17">
        <f t="shared" ref="U263:U277" si="5">+Q263*T263</f>
        <v>96</v>
      </c>
      <c r="V263" s="33"/>
      <c r="W263" s="57">
        <v>2</v>
      </c>
      <c r="X263" s="86"/>
      <c r="Y263" s="33"/>
      <c r="Z263" s="36"/>
      <c r="AA263" s="36"/>
      <c r="AD263" s="33"/>
      <c r="AG263" s="33"/>
      <c r="AH263" s="43"/>
      <c r="AI263" s="43"/>
      <c r="AJ263" s="43"/>
      <c r="AK263" s="43"/>
      <c r="AL263" s="43"/>
      <c r="AM263" s="43"/>
      <c r="AN263" s="43"/>
      <c r="AO263" s="43"/>
      <c r="AP263" s="43"/>
      <c r="AQ263" s="43"/>
      <c r="AR263" s="43"/>
      <c r="AS263" s="43"/>
      <c r="AT263" s="43"/>
      <c r="AU263" s="44"/>
      <c r="AV263" s="33"/>
      <c r="AW263" s="33"/>
      <c r="AX263" s="33"/>
      <c r="AZ263" s="141"/>
      <c r="BE263" s="168"/>
      <c r="BF263" s="168"/>
      <c r="BG263" s="168"/>
      <c r="BH263" s="168"/>
      <c r="BI263" s="168"/>
      <c r="BJ263" s="168"/>
      <c r="BK263" s="168"/>
      <c r="BL263" s="168"/>
      <c r="BM263" s="168"/>
      <c r="DK263" s="168"/>
      <c r="DL263" s="168"/>
      <c r="DM263" s="168"/>
      <c r="DN263" s="168"/>
      <c r="DO263" s="168"/>
      <c r="DP263" s="168"/>
      <c r="DQ263" s="168"/>
      <c r="DR263" s="168"/>
      <c r="DS263" s="168"/>
      <c r="DT263" s="168"/>
      <c r="DU263" s="168"/>
      <c r="DV263" s="168"/>
      <c r="DW263" s="168"/>
      <c r="DX263" s="168"/>
      <c r="DY263" s="168"/>
      <c r="DZ263" s="168"/>
      <c r="EA263" s="168"/>
      <c r="EB263" s="168"/>
      <c r="EC263" s="168"/>
      <c r="ED263" s="168"/>
      <c r="EE263" s="168"/>
      <c r="EF263" s="168"/>
      <c r="EG263" s="168"/>
      <c r="EH263" s="168"/>
      <c r="EI263" s="168"/>
      <c r="EJ263" s="168"/>
      <c r="EK263" s="168"/>
      <c r="EL263" s="168"/>
      <c r="EM263" s="168"/>
      <c r="EN263" s="168"/>
      <c r="EO263" s="168"/>
      <c r="EP263" s="168"/>
      <c r="EQ263" s="168"/>
      <c r="ER263" s="168"/>
      <c r="ES263" s="168"/>
      <c r="ET263" s="168"/>
      <c r="EU263" s="168"/>
      <c r="EV263" s="168"/>
      <c r="EW263" s="168"/>
      <c r="EX263" s="168"/>
      <c r="EY263" s="168"/>
      <c r="EZ263" s="168"/>
      <c r="FA263" s="168"/>
      <c r="FB263" s="168"/>
      <c r="FC263" s="168"/>
      <c r="FD263" s="168"/>
    </row>
    <row r="264" spans="1:160" s="5" customFormat="1" ht="24.9" customHeight="1" x14ac:dyDescent="0.3">
      <c r="A264" s="263"/>
      <c r="B264" s="263"/>
      <c r="C264" s="265"/>
      <c r="D264" s="481"/>
      <c r="E264" s="482"/>
      <c r="F264" s="482"/>
      <c r="G264" s="482"/>
      <c r="H264" s="482"/>
      <c r="I264" s="482"/>
      <c r="J264" s="482"/>
      <c r="K264" s="482"/>
      <c r="L264" s="482"/>
      <c r="M264" s="483"/>
      <c r="N264" s="16">
        <v>14000772</v>
      </c>
      <c r="O264" s="412" t="s">
        <v>445</v>
      </c>
      <c r="P264" s="413"/>
      <c r="Q264" s="8">
        <v>51</v>
      </c>
      <c r="R264" s="8"/>
      <c r="S264" s="8"/>
      <c r="T264" s="9">
        <v>2</v>
      </c>
      <c r="U264" s="17">
        <f t="shared" si="5"/>
        <v>102</v>
      </c>
      <c r="V264" s="33"/>
      <c r="W264" s="57">
        <v>3</v>
      </c>
      <c r="X264" s="86"/>
      <c r="Y264" s="33"/>
      <c r="Z264" s="36"/>
      <c r="AA264" s="36"/>
      <c r="AD264" s="33"/>
      <c r="AG264" s="33"/>
      <c r="AH264" s="43"/>
      <c r="AI264" s="43"/>
      <c r="AJ264" s="43"/>
      <c r="AK264" s="43"/>
      <c r="AL264" s="43"/>
      <c r="AM264" s="43"/>
      <c r="AN264" s="43"/>
      <c r="AO264" s="43"/>
      <c r="AP264" s="43"/>
      <c r="AQ264" s="43"/>
      <c r="AR264" s="43"/>
      <c r="AS264" s="43"/>
      <c r="AT264" s="43"/>
      <c r="AU264" s="44"/>
      <c r="AV264" s="33"/>
      <c r="AW264" s="33"/>
      <c r="AX264" s="33"/>
      <c r="AZ264" s="141"/>
      <c r="BE264" s="168"/>
      <c r="BF264" s="168"/>
      <c r="BG264" s="168"/>
      <c r="BH264" s="168"/>
      <c r="BI264" s="168"/>
      <c r="BJ264" s="168"/>
      <c r="BK264" s="168"/>
      <c r="BL264" s="168"/>
      <c r="BM264" s="168"/>
      <c r="DK264" s="168"/>
      <c r="DL264" s="168"/>
      <c r="DM264" s="168"/>
      <c r="DN264" s="168"/>
      <c r="DO264" s="168"/>
      <c r="DP264" s="168"/>
      <c r="DQ264" s="168"/>
      <c r="DR264" s="168"/>
      <c r="DS264" s="168"/>
      <c r="DT264" s="168"/>
      <c r="DU264" s="168"/>
      <c r="DV264" s="168"/>
      <c r="DW264" s="168"/>
      <c r="DX264" s="168"/>
      <c r="DY264" s="168"/>
      <c r="DZ264" s="168"/>
      <c r="EA264" s="168"/>
      <c r="EB264" s="168"/>
      <c r="EC264" s="168"/>
      <c r="ED264" s="168"/>
      <c r="EE264" s="168"/>
      <c r="EF264" s="168"/>
      <c r="EG264" s="168"/>
      <c r="EH264" s="168"/>
      <c r="EI264" s="168"/>
      <c r="EJ264" s="168"/>
      <c r="EK264" s="168"/>
      <c r="EL264" s="168"/>
      <c r="EM264" s="168"/>
      <c r="EN264" s="168"/>
      <c r="EO264" s="168"/>
      <c r="EP264" s="168"/>
      <c r="EQ264" s="168"/>
      <c r="ER264" s="168"/>
      <c r="ES264" s="168"/>
      <c r="ET264" s="168"/>
      <c r="EU264" s="168"/>
      <c r="EV264" s="168"/>
      <c r="EW264" s="168"/>
      <c r="EX264" s="168"/>
      <c r="EY264" s="168"/>
      <c r="EZ264" s="168"/>
      <c r="FA264" s="168"/>
      <c r="FB264" s="168"/>
      <c r="FC264" s="168"/>
      <c r="FD264" s="168"/>
    </row>
    <row r="265" spans="1:160" s="5" customFormat="1" ht="24.9" customHeight="1" x14ac:dyDescent="0.3">
      <c r="A265" s="263"/>
      <c r="B265" s="263"/>
      <c r="C265" s="265"/>
      <c r="D265" s="481"/>
      <c r="E265" s="482"/>
      <c r="F265" s="482"/>
      <c r="G265" s="482"/>
      <c r="H265" s="482"/>
      <c r="I265" s="482"/>
      <c r="J265" s="482"/>
      <c r="K265" s="482"/>
      <c r="L265" s="482"/>
      <c r="M265" s="483"/>
      <c r="N265" s="16">
        <v>14000741</v>
      </c>
      <c r="O265" s="412" t="s">
        <v>445</v>
      </c>
      <c r="P265" s="413"/>
      <c r="Q265" s="8">
        <v>48</v>
      </c>
      <c r="R265" s="8"/>
      <c r="S265" s="8"/>
      <c r="T265" s="9">
        <v>2</v>
      </c>
      <c r="U265" s="17">
        <f t="shared" si="5"/>
        <v>96</v>
      </c>
      <c r="V265" s="33"/>
      <c r="W265" s="57">
        <v>4</v>
      </c>
      <c r="X265" s="86"/>
      <c r="Y265" s="33"/>
      <c r="Z265" s="36"/>
      <c r="AA265" s="36"/>
      <c r="AD265" s="33"/>
      <c r="AG265" s="33"/>
      <c r="AH265" s="43"/>
      <c r="AI265" s="43"/>
      <c r="AJ265" s="43"/>
      <c r="AK265" s="43"/>
      <c r="AL265" s="43"/>
      <c r="AM265" s="43"/>
      <c r="AN265" s="43"/>
      <c r="AO265" s="43"/>
      <c r="AP265" s="43"/>
      <c r="AQ265" s="43"/>
      <c r="AR265" s="43"/>
      <c r="AS265" s="43"/>
      <c r="AT265" s="43"/>
      <c r="AU265" s="44"/>
      <c r="AV265" s="33"/>
      <c r="AW265" s="33"/>
      <c r="AX265" s="33"/>
      <c r="AZ265" s="141"/>
      <c r="BE265" s="168"/>
      <c r="BF265" s="168"/>
      <c r="BG265" s="168"/>
      <c r="BH265" s="168"/>
      <c r="BI265" s="168"/>
      <c r="BJ265" s="168"/>
      <c r="BK265" s="168"/>
      <c r="BL265" s="168"/>
      <c r="BM265" s="168"/>
      <c r="DK265" s="168"/>
      <c r="DL265" s="168"/>
      <c r="DM265" s="168"/>
      <c r="DN265" s="168"/>
      <c r="DO265" s="168"/>
      <c r="DP265" s="168"/>
      <c r="DQ265" s="168"/>
      <c r="DR265" s="168"/>
      <c r="DS265" s="168"/>
      <c r="DT265" s="168"/>
      <c r="DU265" s="168"/>
      <c r="DV265" s="168"/>
      <c r="DW265" s="168"/>
      <c r="DX265" s="168"/>
      <c r="DY265" s="168"/>
      <c r="DZ265" s="168"/>
      <c r="EA265" s="168"/>
      <c r="EB265" s="168"/>
      <c r="EC265" s="168"/>
      <c r="ED265" s="168"/>
      <c r="EE265" s="168"/>
      <c r="EF265" s="168"/>
      <c r="EG265" s="168"/>
      <c r="EH265" s="168"/>
      <c r="EI265" s="168"/>
      <c r="EJ265" s="168"/>
      <c r="EK265" s="168"/>
      <c r="EL265" s="168"/>
      <c r="EM265" s="168"/>
      <c r="EN265" s="168"/>
      <c r="EO265" s="168"/>
      <c r="EP265" s="168"/>
      <c r="EQ265" s="168"/>
      <c r="ER265" s="168"/>
      <c r="ES265" s="168"/>
      <c r="ET265" s="168"/>
      <c r="EU265" s="168"/>
      <c r="EV265" s="168"/>
      <c r="EW265" s="168"/>
      <c r="EX265" s="168"/>
      <c r="EY265" s="168"/>
      <c r="EZ265" s="168"/>
      <c r="FA265" s="168"/>
      <c r="FB265" s="168"/>
      <c r="FC265" s="168"/>
      <c r="FD265" s="168"/>
    </row>
    <row r="266" spans="1:160" s="5" customFormat="1" ht="24.9" customHeight="1" x14ac:dyDescent="0.3">
      <c r="A266" s="263"/>
      <c r="B266" s="263"/>
      <c r="C266" s="265"/>
      <c r="D266" s="481"/>
      <c r="E266" s="482"/>
      <c r="F266" s="482"/>
      <c r="G266" s="482"/>
      <c r="H266" s="482"/>
      <c r="I266" s="482"/>
      <c r="J266" s="482"/>
      <c r="K266" s="482"/>
      <c r="L266" s="482"/>
      <c r="M266" s="483"/>
      <c r="N266" s="16">
        <v>14000718</v>
      </c>
      <c r="O266" s="412" t="s">
        <v>445</v>
      </c>
      <c r="P266" s="413"/>
      <c r="Q266" s="8">
        <v>27</v>
      </c>
      <c r="R266" s="8"/>
      <c r="S266" s="8"/>
      <c r="T266" s="9">
        <v>2</v>
      </c>
      <c r="U266" s="17">
        <f t="shared" si="5"/>
        <v>54</v>
      </c>
      <c r="V266" s="33"/>
      <c r="W266" s="57">
        <v>5</v>
      </c>
      <c r="X266" s="86"/>
      <c r="Y266" s="33"/>
      <c r="Z266" s="36"/>
      <c r="AA266" s="36"/>
      <c r="AD266" s="33"/>
      <c r="AG266" s="33"/>
      <c r="AH266" s="43"/>
      <c r="AI266" s="43"/>
      <c r="AJ266" s="43"/>
      <c r="AK266" s="43"/>
      <c r="AL266" s="43"/>
      <c r="AM266" s="43"/>
      <c r="AN266" s="43"/>
      <c r="AO266" s="43"/>
      <c r="AP266" s="43"/>
      <c r="AQ266" s="43"/>
      <c r="AR266" s="43"/>
      <c r="AS266" s="43"/>
      <c r="AT266" s="43"/>
      <c r="AU266" s="44"/>
      <c r="AV266" s="33"/>
      <c r="AW266" s="33"/>
      <c r="AX266" s="33"/>
      <c r="AZ266" s="141"/>
      <c r="BE266" s="168"/>
      <c r="BF266" s="168"/>
      <c r="BG266" s="168"/>
      <c r="BH266" s="168"/>
      <c r="BI266" s="168"/>
      <c r="BJ266" s="168"/>
      <c r="BK266" s="168"/>
      <c r="BL266" s="168"/>
      <c r="BM266" s="168"/>
      <c r="DK266" s="168"/>
      <c r="DL266" s="168"/>
      <c r="DM266" s="168"/>
      <c r="DN266" s="168"/>
      <c r="DO266" s="168"/>
      <c r="DP266" s="168"/>
      <c r="DQ266" s="168"/>
      <c r="DR266" s="168"/>
      <c r="DS266" s="168"/>
      <c r="DT266" s="168"/>
      <c r="DU266" s="168"/>
      <c r="DV266" s="168"/>
      <c r="DW266" s="168"/>
      <c r="DX266" s="168"/>
      <c r="DY266" s="168"/>
      <c r="DZ266" s="168"/>
      <c r="EA266" s="168"/>
      <c r="EB266" s="168"/>
      <c r="EC266" s="168"/>
      <c r="ED266" s="168"/>
      <c r="EE266" s="168"/>
      <c r="EF266" s="168"/>
      <c r="EG266" s="168"/>
      <c r="EH266" s="168"/>
      <c r="EI266" s="168"/>
      <c r="EJ266" s="168"/>
      <c r="EK266" s="168"/>
      <c r="EL266" s="168"/>
      <c r="EM266" s="168"/>
      <c r="EN266" s="168"/>
      <c r="EO266" s="168"/>
      <c r="EP266" s="168"/>
      <c r="EQ266" s="168"/>
      <c r="ER266" s="168"/>
      <c r="ES266" s="168"/>
      <c r="ET266" s="168"/>
      <c r="EU266" s="168"/>
      <c r="EV266" s="168"/>
      <c r="EW266" s="168"/>
      <c r="EX266" s="168"/>
      <c r="EY266" s="168"/>
      <c r="EZ266" s="168"/>
      <c r="FA266" s="168"/>
      <c r="FB266" s="168"/>
      <c r="FC266" s="168"/>
      <c r="FD266" s="168"/>
    </row>
    <row r="267" spans="1:160" s="5" customFormat="1" ht="24.9" customHeight="1" x14ac:dyDescent="0.3">
      <c r="A267" s="263"/>
      <c r="B267" s="263"/>
      <c r="C267" s="265"/>
      <c r="D267" s="481"/>
      <c r="E267" s="482"/>
      <c r="F267" s="482"/>
      <c r="G267" s="482"/>
      <c r="H267" s="482"/>
      <c r="I267" s="482"/>
      <c r="J267" s="482"/>
      <c r="K267" s="482"/>
      <c r="L267" s="482"/>
      <c r="M267" s="483"/>
      <c r="N267" s="16">
        <v>14001678</v>
      </c>
      <c r="O267" s="412" t="s">
        <v>445</v>
      </c>
      <c r="P267" s="413"/>
      <c r="Q267" s="8">
        <v>28</v>
      </c>
      <c r="R267" s="8"/>
      <c r="S267" s="8"/>
      <c r="T267" s="9">
        <v>2</v>
      </c>
      <c r="U267" s="17">
        <f t="shared" si="5"/>
        <v>56</v>
      </c>
      <c r="V267" s="33"/>
      <c r="W267" s="57">
        <v>6</v>
      </c>
      <c r="X267" s="86"/>
      <c r="Y267" s="33"/>
      <c r="Z267" s="36"/>
      <c r="AA267" s="36"/>
      <c r="AD267" s="33"/>
      <c r="AG267" s="33"/>
      <c r="AH267" s="43"/>
      <c r="AI267" s="43"/>
      <c r="AJ267" s="43"/>
      <c r="AK267" s="43"/>
      <c r="AL267" s="43"/>
      <c r="AM267" s="43"/>
      <c r="AN267" s="43"/>
      <c r="AO267" s="43"/>
      <c r="AP267" s="43"/>
      <c r="AQ267" s="43"/>
      <c r="AR267" s="43"/>
      <c r="AS267" s="43"/>
      <c r="AT267" s="43"/>
      <c r="AU267" s="44"/>
      <c r="AV267" s="33"/>
      <c r="AW267" s="33"/>
      <c r="AX267" s="33"/>
      <c r="AZ267" s="141"/>
      <c r="BE267" s="168"/>
      <c r="BF267" s="168"/>
      <c r="BG267" s="168"/>
      <c r="BH267" s="168"/>
      <c r="BI267" s="168"/>
      <c r="BJ267" s="168"/>
      <c r="BK267" s="168"/>
      <c r="BL267" s="168"/>
      <c r="BM267" s="168"/>
      <c r="DK267" s="168"/>
      <c r="DL267" s="168"/>
      <c r="DM267" s="168"/>
      <c r="DN267" s="168"/>
      <c r="DO267" s="168"/>
      <c r="DP267" s="168"/>
      <c r="DQ267" s="168"/>
      <c r="DR267" s="168"/>
      <c r="DS267" s="168"/>
      <c r="DT267" s="168"/>
      <c r="DU267" s="168"/>
      <c r="DV267" s="168"/>
      <c r="DW267" s="168"/>
      <c r="DX267" s="168"/>
      <c r="DY267" s="168"/>
      <c r="DZ267" s="168"/>
      <c r="EA267" s="168"/>
      <c r="EB267" s="168"/>
      <c r="EC267" s="168"/>
      <c r="ED267" s="168"/>
      <c r="EE267" s="168"/>
      <c r="EF267" s="168"/>
      <c r="EG267" s="168"/>
      <c r="EH267" s="168"/>
      <c r="EI267" s="168"/>
      <c r="EJ267" s="168"/>
      <c r="EK267" s="168"/>
      <c r="EL267" s="168"/>
      <c r="EM267" s="168"/>
      <c r="EN267" s="168"/>
      <c r="EO267" s="168"/>
      <c r="EP267" s="168"/>
      <c r="EQ267" s="168"/>
      <c r="ER267" s="168"/>
      <c r="ES267" s="168"/>
      <c r="ET267" s="168"/>
      <c r="EU267" s="168"/>
      <c r="EV267" s="168"/>
      <c r="EW267" s="168"/>
      <c r="EX267" s="168"/>
      <c r="EY267" s="168"/>
      <c r="EZ267" s="168"/>
      <c r="FA267" s="168"/>
      <c r="FB267" s="168"/>
      <c r="FC267" s="168"/>
      <c r="FD267" s="168"/>
    </row>
    <row r="268" spans="1:160" s="5" customFormat="1" ht="24.9" customHeight="1" x14ac:dyDescent="0.3">
      <c r="A268" s="263"/>
      <c r="B268" s="263"/>
      <c r="C268" s="265"/>
      <c r="D268" s="481"/>
      <c r="E268" s="482"/>
      <c r="F268" s="482"/>
      <c r="G268" s="482"/>
      <c r="H268" s="482"/>
      <c r="I268" s="482"/>
      <c r="J268" s="482"/>
      <c r="K268" s="482"/>
      <c r="L268" s="482"/>
      <c r="M268" s="483"/>
      <c r="N268" s="16">
        <v>14001156</v>
      </c>
      <c r="O268" s="412" t="s">
        <v>445</v>
      </c>
      <c r="P268" s="413"/>
      <c r="Q268" s="8">
        <v>86</v>
      </c>
      <c r="R268" s="8"/>
      <c r="S268" s="8"/>
      <c r="T268" s="9">
        <v>2</v>
      </c>
      <c r="U268" s="17">
        <f t="shared" si="5"/>
        <v>172</v>
      </c>
      <c r="V268" s="33"/>
      <c r="W268" s="57">
        <v>9</v>
      </c>
      <c r="X268" s="86"/>
      <c r="Y268" s="33"/>
      <c r="Z268" s="36"/>
      <c r="AA268" s="36"/>
      <c r="AD268" s="33"/>
      <c r="AG268" s="33"/>
      <c r="AH268" s="43"/>
      <c r="AI268" s="43"/>
      <c r="AJ268" s="43"/>
      <c r="AK268" s="43"/>
      <c r="AL268" s="43"/>
      <c r="AM268" s="43"/>
      <c r="AN268" s="43"/>
      <c r="AO268" s="43"/>
      <c r="AP268" s="43"/>
      <c r="AQ268" s="43"/>
      <c r="AR268" s="43"/>
      <c r="AS268" s="43"/>
      <c r="AT268" s="43"/>
      <c r="AU268" s="44"/>
      <c r="AV268" s="33"/>
      <c r="AW268" s="33"/>
      <c r="AX268" s="33"/>
      <c r="AZ268" s="141"/>
      <c r="BE268" s="168"/>
      <c r="BF268" s="168"/>
      <c r="BG268" s="168"/>
      <c r="BH268" s="168"/>
      <c r="BI268" s="168"/>
      <c r="BJ268" s="168"/>
      <c r="BK268" s="168"/>
      <c r="BL268" s="168"/>
      <c r="BM268" s="168"/>
      <c r="DK268" s="168"/>
      <c r="DL268" s="168"/>
      <c r="DM268" s="168"/>
      <c r="DN268" s="168"/>
      <c r="DO268" s="168"/>
      <c r="DP268" s="168"/>
      <c r="DQ268" s="168"/>
      <c r="DR268" s="168"/>
      <c r="DS268" s="168"/>
      <c r="DT268" s="168"/>
      <c r="DU268" s="168"/>
      <c r="DV268" s="168"/>
      <c r="DW268" s="168"/>
      <c r="DX268" s="168"/>
      <c r="DY268" s="168"/>
      <c r="DZ268" s="168"/>
      <c r="EA268" s="168"/>
      <c r="EB268" s="168"/>
      <c r="EC268" s="168"/>
      <c r="ED268" s="168"/>
      <c r="EE268" s="168"/>
      <c r="EF268" s="168"/>
      <c r="EG268" s="168"/>
      <c r="EH268" s="168"/>
      <c r="EI268" s="168"/>
      <c r="EJ268" s="168"/>
      <c r="EK268" s="168"/>
      <c r="EL268" s="168"/>
      <c r="EM268" s="168"/>
      <c r="EN268" s="168"/>
      <c r="EO268" s="168"/>
      <c r="EP268" s="168"/>
      <c r="EQ268" s="168"/>
      <c r="ER268" s="168"/>
      <c r="ES268" s="168"/>
      <c r="ET268" s="168"/>
      <c r="EU268" s="168"/>
      <c r="EV268" s="168"/>
      <c r="EW268" s="168"/>
      <c r="EX268" s="168"/>
      <c r="EY268" s="168"/>
      <c r="EZ268" s="168"/>
      <c r="FA268" s="168"/>
      <c r="FB268" s="168"/>
      <c r="FC268" s="168"/>
      <c r="FD268" s="168"/>
    </row>
    <row r="269" spans="1:160" s="5" customFormat="1" ht="24.9" customHeight="1" x14ac:dyDescent="0.3">
      <c r="A269" s="263"/>
      <c r="B269" s="263"/>
      <c r="C269" s="265"/>
      <c r="D269" s="481"/>
      <c r="E269" s="482"/>
      <c r="F269" s="482"/>
      <c r="G269" s="482"/>
      <c r="H269" s="482"/>
      <c r="I269" s="482"/>
      <c r="J269" s="482"/>
      <c r="K269" s="482"/>
      <c r="L269" s="482"/>
      <c r="M269" s="483"/>
      <c r="N269" s="16">
        <v>14001367</v>
      </c>
      <c r="O269" s="412" t="s">
        <v>445</v>
      </c>
      <c r="P269" s="413"/>
      <c r="Q269" s="8">
        <v>90</v>
      </c>
      <c r="R269" s="8"/>
      <c r="S269" s="8"/>
      <c r="T269" s="9">
        <v>2</v>
      </c>
      <c r="U269" s="17">
        <f t="shared" si="5"/>
        <v>180</v>
      </c>
      <c r="V269" s="33"/>
      <c r="W269" s="57">
        <v>10</v>
      </c>
      <c r="X269" s="86"/>
      <c r="Y269" s="33"/>
      <c r="Z269" s="36"/>
      <c r="AA269" s="36"/>
      <c r="AD269" s="33"/>
      <c r="AG269" s="33"/>
      <c r="AH269" s="43"/>
      <c r="AI269" s="43"/>
      <c r="AJ269" s="43"/>
      <c r="AK269" s="43"/>
      <c r="AL269" s="43"/>
      <c r="AM269" s="43"/>
      <c r="AN269" s="43"/>
      <c r="AO269" s="43"/>
      <c r="AP269" s="43"/>
      <c r="AQ269" s="43"/>
      <c r="AR269" s="43"/>
      <c r="AS269" s="43"/>
      <c r="AT269" s="43"/>
      <c r="AU269" s="44"/>
      <c r="AV269" s="33"/>
      <c r="AW269" s="33"/>
      <c r="AX269" s="33"/>
      <c r="AZ269" s="141"/>
      <c r="BE269" s="168"/>
      <c r="BF269" s="168"/>
      <c r="BG269" s="168"/>
      <c r="BH269" s="168"/>
      <c r="BI269" s="168"/>
      <c r="BJ269" s="168"/>
      <c r="BK269" s="168"/>
      <c r="BL269" s="168"/>
      <c r="BM269" s="168"/>
      <c r="DK269" s="168"/>
      <c r="DL269" s="168"/>
      <c r="DM269" s="168"/>
      <c r="DN269" s="168"/>
      <c r="DO269" s="168"/>
      <c r="DP269" s="168"/>
      <c r="DQ269" s="168"/>
      <c r="DR269" s="168"/>
      <c r="DS269" s="168"/>
      <c r="DT269" s="168"/>
      <c r="DU269" s="168"/>
      <c r="DV269" s="168"/>
      <c r="DW269" s="168"/>
      <c r="DX269" s="168"/>
      <c r="DY269" s="168"/>
      <c r="DZ269" s="168"/>
      <c r="EA269" s="168"/>
      <c r="EB269" s="168"/>
      <c r="EC269" s="168"/>
      <c r="ED269" s="168"/>
      <c r="EE269" s="168"/>
      <c r="EF269" s="168"/>
      <c r="EG269" s="168"/>
      <c r="EH269" s="168"/>
      <c r="EI269" s="168"/>
      <c r="EJ269" s="168"/>
      <c r="EK269" s="168"/>
      <c r="EL269" s="168"/>
      <c r="EM269" s="168"/>
      <c r="EN269" s="168"/>
      <c r="EO269" s="168"/>
      <c r="EP269" s="168"/>
      <c r="EQ269" s="168"/>
      <c r="ER269" s="168"/>
      <c r="ES269" s="168"/>
      <c r="ET269" s="168"/>
      <c r="EU269" s="168"/>
      <c r="EV269" s="168"/>
      <c r="EW269" s="168"/>
      <c r="EX269" s="168"/>
      <c r="EY269" s="168"/>
      <c r="EZ269" s="168"/>
      <c r="FA269" s="168"/>
      <c r="FB269" s="168"/>
      <c r="FC269" s="168"/>
      <c r="FD269" s="168"/>
    </row>
    <row r="270" spans="1:160" s="5" customFormat="1" ht="24.9" customHeight="1" x14ac:dyDescent="0.3">
      <c r="A270" s="263"/>
      <c r="B270" s="263"/>
      <c r="C270" s="265"/>
      <c r="D270" s="481"/>
      <c r="E270" s="482"/>
      <c r="F270" s="482"/>
      <c r="G270" s="482"/>
      <c r="H270" s="482"/>
      <c r="I270" s="482"/>
      <c r="J270" s="482"/>
      <c r="K270" s="482"/>
      <c r="L270" s="482"/>
      <c r="M270" s="483"/>
      <c r="N270" s="16">
        <v>14000126</v>
      </c>
      <c r="O270" s="412" t="s">
        <v>445</v>
      </c>
      <c r="P270" s="413"/>
      <c r="Q270" s="8">
        <v>96</v>
      </c>
      <c r="R270" s="8"/>
      <c r="S270" s="8"/>
      <c r="T270" s="9">
        <v>2</v>
      </c>
      <c r="U270" s="17">
        <f t="shared" si="5"/>
        <v>192</v>
      </c>
      <c r="V270" s="33"/>
      <c r="W270" s="57">
        <v>11</v>
      </c>
      <c r="X270" s="86"/>
      <c r="Y270" s="33"/>
      <c r="Z270" s="36"/>
      <c r="AA270" s="36"/>
      <c r="AD270" s="33"/>
      <c r="AG270" s="33"/>
      <c r="AH270" s="43"/>
      <c r="AI270" s="43"/>
      <c r="AJ270" s="43"/>
      <c r="AK270" s="43"/>
      <c r="AL270" s="43"/>
      <c r="AM270" s="43"/>
      <c r="AN270" s="43"/>
      <c r="AO270" s="43"/>
      <c r="AP270" s="43"/>
      <c r="AQ270" s="43"/>
      <c r="AR270" s="43"/>
      <c r="AS270" s="43"/>
      <c r="AT270" s="43"/>
      <c r="AU270" s="44"/>
      <c r="AV270" s="33"/>
      <c r="AW270" s="33"/>
      <c r="AX270" s="33"/>
      <c r="AZ270" s="141"/>
      <c r="BE270" s="168"/>
      <c r="BF270" s="168"/>
      <c r="BG270" s="168"/>
      <c r="BH270" s="168"/>
      <c r="BI270" s="168"/>
      <c r="BJ270" s="168"/>
      <c r="BK270" s="168"/>
      <c r="BL270" s="168"/>
      <c r="BM270" s="168"/>
      <c r="DK270" s="168"/>
      <c r="DL270" s="168"/>
      <c r="DM270" s="168"/>
      <c r="DN270" s="168"/>
      <c r="DO270" s="168"/>
      <c r="DP270" s="168"/>
      <c r="DQ270" s="168"/>
      <c r="DR270" s="168"/>
      <c r="DS270" s="168"/>
      <c r="DT270" s="168"/>
      <c r="DU270" s="168"/>
      <c r="DV270" s="168"/>
      <c r="DW270" s="168"/>
      <c r="DX270" s="168"/>
      <c r="DY270" s="168"/>
      <c r="DZ270" s="168"/>
      <c r="EA270" s="168"/>
      <c r="EB270" s="168"/>
      <c r="EC270" s="168"/>
      <c r="ED270" s="168"/>
      <c r="EE270" s="168"/>
      <c r="EF270" s="168"/>
      <c r="EG270" s="168"/>
      <c r="EH270" s="168"/>
      <c r="EI270" s="168"/>
      <c r="EJ270" s="168"/>
      <c r="EK270" s="168"/>
      <c r="EL270" s="168"/>
      <c r="EM270" s="168"/>
      <c r="EN270" s="168"/>
      <c r="EO270" s="168"/>
      <c r="EP270" s="168"/>
      <c r="EQ270" s="168"/>
      <c r="ER270" s="168"/>
      <c r="ES270" s="168"/>
      <c r="ET270" s="168"/>
      <c r="EU270" s="168"/>
      <c r="EV270" s="168"/>
      <c r="EW270" s="168"/>
      <c r="EX270" s="168"/>
      <c r="EY270" s="168"/>
      <c r="EZ270" s="168"/>
      <c r="FA270" s="168"/>
      <c r="FB270" s="168"/>
      <c r="FC270" s="168"/>
      <c r="FD270" s="168"/>
    </row>
    <row r="271" spans="1:160" s="5" customFormat="1" ht="24.9" customHeight="1" x14ac:dyDescent="0.3">
      <c r="A271" s="263"/>
      <c r="B271" s="263"/>
      <c r="C271" s="265"/>
      <c r="D271" s="481"/>
      <c r="E271" s="482"/>
      <c r="F271" s="482"/>
      <c r="G271" s="482"/>
      <c r="H271" s="482"/>
      <c r="I271" s="482"/>
      <c r="J271" s="482"/>
      <c r="K271" s="482"/>
      <c r="L271" s="482"/>
      <c r="M271" s="483"/>
      <c r="N271" s="16"/>
      <c r="O271" s="412"/>
      <c r="P271" s="413"/>
      <c r="Q271" s="8"/>
      <c r="R271" s="8"/>
      <c r="S271" s="8"/>
      <c r="T271" s="9"/>
      <c r="U271" s="17"/>
      <c r="V271" s="33"/>
      <c r="W271" s="57"/>
      <c r="X271" s="86"/>
      <c r="Y271" s="33"/>
      <c r="Z271" s="36"/>
      <c r="AA271" s="36"/>
      <c r="AD271" s="33"/>
      <c r="AG271" s="33"/>
      <c r="AH271" s="43"/>
      <c r="AI271" s="43"/>
      <c r="AJ271" s="43"/>
      <c r="AK271" s="43"/>
      <c r="AL271" s="43"/>
      <c r="AM271" s="43"/>
      <c r="AN271" s="43"/>
      <c r="AO271" s="43"/>
      <c r="AP271" s="43"/>
      <c r="AQ271" s="43"/>
      <c r="AR271" s="43"/>
      <c r="AS271" s="43"/>
      <c r="AT271" s="43"/>
      <c r="AU271" s="44"/>
      <c r="AV271" s="33"/>
      <c r="AW271" s="33"/>
      <c r="AX271" s="33"/>
      <c r="AZ271" s="141"/>
      <c r="BE271" s="168"/>
      <c r="BF271" s="168"/>
      <c r="BG271" s="168"/>
      <c r="BH271" s="168"/>
      <c r="BI271" s="168"/>
      <c r="BJ271" s="168"/>
      <c r="BK271" s="168"/>
      <c r="BL271" s="168"/>
      <c r="BM271" s="168"/>
      <c r="DK271" s="168"/>
      <c r="DL271" s="168"/>
      <c r="DM271" s="168"/>
      <c r="DN271" s="168"/>
      <c r="DO271" s="168"/>
      <c r="DP271" s="168"/>
      <c r="DQ271" s="168"/>
      <c r="DR271" s="168"/>
      <c r="DS271" s="168"/>
      <c r="DT271" s="168"/>
      <c r="DU271" s="168"/>
      <c r="DV271" s="168"/>
      <c r="DW271" s="168"/>
      <c r="DX271" s="168"/>
      <c r="DY271" s="168"/>
      <c r="DZ271" s="168"/>
      <c r="EA271" s="168"/>
      <c r="EB271" s="168"/>
      <c r="EC271" s="168"/>
      <c r="ED271" s="168"/>
      <c r="EE271" s="168"/>
      <c r="EF271" s="168"/>
      <c r="EG271" s="168"/>
      <c r="EH271" s="168"/>
      <c r="EI271" s="168"/>
      <c r="EJ271" s="168"/>
      <c r="EK271" s="168"/>
      <c r="EL271" s="168"/>
      <c r="EM271" s="168"/>
      <c r="EN271" s="168"/>
      <c r="EO271" s="168"/>
      <c r="EP271" s="168"/>
      <c r="EQ271" s="168"/>
      <c r="ER271" s="168"/>
      <c r="ES271" s="168"/>
      <c r="ET271" s="168"/>
      <c r="EU271" s="168"/>
      <c r="EV271" s="168"/>
      <c r="EW271" s="168"/>
      <c r="EX271" s="168"/>
      <c r="EY271" s="168"/>
      <c r="EZ271" s="168"/>
      <c r="FA271" s="168"/>
      <c r="FB271" s="168"/>
      <c r="FC271" s="168"/>
      <c r="FD271" s="168"/>
    </row>
    <row r="272" spans="1:160" s="5" customFormat="1" ht="24.9" customHeight="1" x14ac:dyDescent="0.3">
      <c r="A272" s="263"/>
      <c r="B272" s="263"/>
      <c r="C272" s="265"/>
      <c r="D272" s="481"/>
      <c r="E272" s="482"/>
      <c r="F272" s="482"/>
      <c r="G272" s="482"/>
      <c r="H272" s="482"/>
      <c r="I272" s="482"/>
      <c r="J272" s="482"/>
      <c r="K272" s="482"/>
      <c r="L272" s="482"/>
      <c r="M272" s="483"/>
      <c r="N272" s="16"/>
      <c r="O272" s="412"/>
      <c r="P272" s="413"/>
      <c r="Q272" s="8"/>
      <c r="R272" s="8"/>
      <c r="S272" s="8"/>
      <c r="T272" s="9"/>
      <c r="U272" s="17"/>
      <c r="V272" s="33"/>
      <c r="W272" s="57"/>
      <c r="X272" s="86"/>
      <c r="Y272" s="33"/>
      <c r="Z272" s="36"/>
      <c r="AA272" s="36"/>
      <c r="AD272" s="33"/>
      <c r="AG272" s="33"/>
      <c r="AH272" s="43"/>
      <c r="AI272" s="43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4"/>
      <c r="AV272" s="33"/>
      <c r="AW272" s="33"/>
      <c r="AX272" s="33"/>
      <c r="AZ272" s="141"/>
      <c r="BE272" s="168"/>
      <c r="BF272" s="168"/>
      <c r="BG272" s="168"/>
      <c r="BH272" s="168"/>
      <c r="BI272" s="168"/>
      <c r="BJ272" s="168"/>
      <c r="BK272" s="168"/>
      <c r="BL272" s="168"/>
      <c r="BM272" s="168"/>
      <c r="DK272" s="168"/>
      <c r="DL272" s="168"/>
      <c r="DM272" s="168"/>
      <c r="DN272" s="168"/>
      <c r="DO272" s="168"/>
      <c r="DP272" s="168"/>
      <c r="DQ272" s="168"/>
      <c r="DR272" s="168"/>
      <c r="DS272" s="168"/>
      <c r="DT272" s="168"/>
      <c r="DU272" s="168"/>
      <c r="DV272" s="168"/>
      <c r="DW272" s="168"/>
      <c r="DX272" s="168"/>
      <c r="DY272" s="168"/>
      <c r="DZ272" s="168"/>
      <c r="EA272" s="168"/>
      <c r="EB272" s="168"/>
      <c r="EC272" s="168"/>
      <c r="ED272" s="168"/>
      <c r="EE272" s="168"/>
      <c r="EF272" s="168"/>
      <c r="EG272" s="168"/>
      <c r="EH272" s="168"/>
      <c r="EI272" s="168"/>
      <c r="EJ272" s="168"/>
      <c r="EK272" s="168"/>
      <c r="EL272" s="168"/>
      <c r="EM272" s="168"/>
      <c r="EN272" s="168"/>
      <c r="EO272" s="168"/>
      <c r="EP272" s="168"/>
      <c r="EQ272" s="168"/>
      <c r="ER272" s="168"/>
      <c r="ES272" s="168"/>
      <c r="ET272" s="168"/>
      <c r="EU272" s="168"/>
      <c r="EV272" s="168"/>
      <c r="EW272" s="168"/>
      <c r="EX272" s="168"/>
      <c r="EY272" s="168"/>
      <c r="EZ272" s="168"/>
      <c r="FA272" s="168"/>
      <c r="FB272" s="168"/>
      <c r="FC272" s="168"/>
      <c r="FD272" s="168"/>
    </row>
    <row r="273" spans="1:160" s="5" customFormat="1" ht="24.9" customHeight="1" x14ac:dyDescent="0.3">
      <c r="A273" s="263"/>
      <c r="B273" s="263"/>
      <c r="C273" s="265"/>
      <c r="D273" s="481"/>
      <c r="E273" s="482"/>
      <c r="F273" s="482"/>
      <c r="G273" s="482"/>
      <c r="H273" s="482"/>
      <c r="I273" s="482"/>
      <c r="J273" s="482"/>
      <c r="K273" s="482"/>
      <c r="L273" s="482"/>
      <c r="M273" s="483"/>
      <c r="N273" s="16">
        <v>14001506</v>
      </c>
      <c r="O273" s="412" t="s">
        <v>445</v>
      </c>
      <c r="P273" s="413"/>
      <c r="Q273" s="8">
        <v>66</v>
      </c>
      <c r="R273" s="8"/>
      <c r="S273" s="8"/>
      <c r="T273" s="9">
        <v>2</v>
      </c>
      <c r="U273" s="17">
        <f t="shared" si="5"/>
        <v>132</v>
      </c>
      <c r="V273" s="33"/>
      <c r="W273" s="57">
        <v>15</v>
      </c>
      <c r="X273" s="86"/>
      <c r="Y273" s="33"/>
      <c r="Z273" s="36"/>
      <c r="AA273" s="36"/>
      <c r="AD273" s="33"/>
      <c r="AG273" s="33"/>
      <c r="AH273" s="43"/>
      <c r="AI273" s="43"/>
      <c r="AJ273" s="43"/>
      <c r="AK273" s="43"/>
      <c r="AL273" s="43"/>
      <c r="AM273" s="43"/>
      <c r="AN273" s="43"/>
      <c r="AO273" s="43"/>
      <c r="AP273" s="43"/>
      <c r="AQ273" s="43"/>
      <c r="AR273" s="43"/>
      <c r="AS273" s="43"/>
      <c r="AT273" s="43"/>
      <c r="AU273" s="44"/>
      <c r="AV273" s="33"/>
      <c r="AW273" s="33"/>
      <c r="AX273" s="33"/>
      <c r="AZ273" s="141"/>
      <c r="BE273" s="168"/>
      <c r="BF273" s="168"/>
      <c r="BG273" s="168"/>
      <c r="BH273" s="168"/>
      <c r="BI273" s="168"/>
      <c r="BJ273" s="168"/>
      <c r="BK273" s="168"/>
      <c r="BL273" s="168"/>
      <c r="BM273" s="168"/>
      <c r="DK273" s="168"/>
      <c r="DL273" s="168"/>
      <c r="DM273" s="168"/>
      <c r="DN273" s="168"/>
      <c r="DO273" s="168"/>
      <c r="DP273" s="168"/>
      <c r="DQ273" s="168"/>
      <c r="DR273" s="168"/>
      <c r="DS273" s="168"/>
      <c r="DT273" s="168"/>
      <c r="DU273" s="168"/>
      <c r="DV273" s="168"/>
      <c r="DW273" s="168"/>
      <c r="DX273" s="168"/>
      <c r="DY273" s="168"/>
      <c r="DZ273" s="168"/>
      <c r="EA273" s="168"/>
      <c r="EB273" s="168"/>
      <c r="EC273" s="168"/>
      <c r="ED273" s="168"/>
      <c r="EE273" s="168"/>
      <c r="EF273" s="168"/>
      <c r="EG273" s="168"/>
      <c r="EH273" s="168"/>
      <c r="EI273" s="168"/>
      <c r="EJ273" s="168"/>
      <c r="EK273" s="168"/>
      <c r="EL273" s="168"/>
      <c r="EM273" s="168"/>
      <c r="EN273" s="168"/>
      <c r="EO273" s="168"/>
      <c r="EP273" s="168"/>
      <c r="EQ273" s="168"/>
      <c r="ER273" s="168"/>
      <c r="ES273" s="168"/>
      <c r="ET273" s="168"/>
      <c r="EU273" s="168"/>
      <c r="EV273" s="168"/>
      <c r="EW273" s="168"/>
      <c r="EX273" s="168"/>
      <c r="EY273" s="168"/>
      <c r="EZ273" s="168"/>
      <c r="FA273" s="168"/>
      <c r="FB273" s="168"/>
      <c r="FC273" s="168"/>
      <c r="FD273" s="168"/>
    </row>
    <row r="274" spans="1:160" s="5" customFormat="1" ht="24.9" customHeight="1" x14ac:dyDescent="0.3">
      <c r="A274" s="263"/>
      <c r="B274" s="263"/>
      <c r="C274" s="265"/>
      <c r="D274" s="481"/>
      <c r="E274" s="482"/>
      <c r="F274" s="482"/>
      <c r="G274" s="482"/>
      <c r="H274" s="482"/>
      <c r="I274" s="482"/>
      <c r="J274" s="482"/>
      <c r="K274" s="482"/>
      <c r="L274" s="482"/>
      <c r="M274" s="483"/>
      <c r="N274" s="16"/>
      <c r="O274" s="412"/>
      <c r="P274" s="413"/>
      <c r="Q274" s="8"/>
      <c r="R274" s="8"/>
      <c r="S274" s="8"/>
      <c r="T274" s="9"/>
      <c r="U274" s="17"/>
      <c r="V274" s="33"/>
      <c r="W274" s="57"/>
      <c r="X274" s="86"/>
      <c r="Y274" s="33"/>
      <c r="Z274" s="36"/>
      <c r="AA274" s="36"/>
      <c r="AD274" s="33"/>
      <c r="AG274" s="33"/>
      <c r="AH274" s="43"/>
      <c r="AI274" s="43"/>
      <c r="AJ274" s="43"/>
      <c r="AK274" s="43"/>
      <c r="AL274" s="43"/>
      <c r="AM274" s="43"/>
      <c r="AN274" s="43"/>
      <c r="AO274" s="43"/>
      <c r="AP274" s="43"/>
      <c r="AQ274" s="43"/>
      <c r="AR274" s="43"/>
      <c r="AS274" s="43"/>
      <c r="AT274" s="43"/>
      <c r="AU274" s="44"/>
      <c r="AV274" s="33"/>
      <c r="AW274" s="33"/>
      <c r="AX274" s="33"/>
      <c r="AZ274" s="141"/>
      <c r="BE274" s="168"/>
      <c r="BF274" s="168"/>
      <c r="BG274" s="168"/>
      <c r="BH274" s="168"/>
      <c r="BI274" s="168"/>
      <c r="BJ274" s="168"/>
      <c r="BK274" s="168"/>
      <c r="BL274" s="168"/>
      <c r="BM274" s="168"/>
      <c r="DK274" s="168"/>
      <c r="DL274" s="168"/>
      <c r="DM274" s="168"/>
      <c r="DN274" s="168"/>
      <c r="DO274" s="168"/>
      <c r="DP274" s="168"/>
      <c r="DQ274" s="168"/>
      <c r="DR274" s="168"/>
      <c r="DS274" s="168"/>
      <c r="DT274" s="168"/>
      <c r="DU274" s="168"/>
      <c r="DV274" s="168"/>
      <c r="DW274" s="168"/>
      <c r="DX274" s="168"/>
      <c r="DY274" s="168"/>
      <c r="DZ274" s="168"/>
      <c r="EA274" s="168"/>
      <c r="EB274" s="168"/>
      <c r="EC274" s="168"/>
      <c r="ED274" s="168"/>
      <c r="EE274" s="168"/>
      <c r="EF274" s="168"/>
      <c r="EG274" s="168"/>
      <c r="EH274" s="168"/>
      <c r="EI274" s="168"/>
      <c r="EJ274" s="168"/>
      <c r="EK274" s="168"/>
      <c r="EL274" s="168"/>
      <c r="EM274" s="168"/>
      <c r="EN274" s="168"/>
      <c r="EO274" s="168"/>
      <c r="EP274" s="168"/>
      <c r="EQ274" s="168"/>
      <c r="ER274" s="168"/>
      <c r="ES274" s="168"/>
      <c r="ET274" s="168"/>
      <c r="EU274" s="168"/>
      <c r="EV274" s="168"/>
      <c r="EW274" s="168"/>
      <c r="EX274" s="168"/>
      <c r="EY274" s="168"/>
      <c r="EZ274" s="168"/>
      <c r="FA274" s="168"/>
      <c r="FB274" s="168"/>
      <c r="FC274" s="168"/>
      <c r="FD274" s="168"/>
    </row>
    <row r="275" spans="1:160" s="5" customFormat="1" ht="24.9" customHeight="1" x14ac:dyDescent="0.3">
      <c r="A275" s="263"/>
      <c r="B275" s="263"/>
      <c r="C275" s="265"/>
      <c r="D275" s="481"/>
      <c r="E275" s="482"/>
      <c r="F275" s="482"/>
      <c r="G275" s="482"/>
      <c r="H275" s="482"/>
      <c r="I275" s="482"/>
      <c r="J275" s="482"/>
      <c r="K275" s="482"/>
      <c r="L275" s="482"/>
      <c r="M275" s="483"/>
      <c r="N275" s="16"/>
      <c r="O275" s="412"/>
      <c r="P275" s="413"/>
      <c r="Q275" s="8"/>
      <c r="R275" s="8"/>
      <c r="S275" s="8"/>
      <c r="T275" s="9"/>
      <c r="U275" s="17"/>
      <c r="V275" s="33"/>
      <c r="W275" s="57"/>
      <c r="X275" s="86"/>
      <c r="Y275" s="33"/>
      <c r="Z275" s="36"/>
      <c r="AA275" s="36"/>
      <c r="AD275" s="33"/>
      <c r="AG275" s="33"/>
      <c r="AH275" s="43"/>
      <c r="AI275" s="43"/>
      <c r="AJ275" s="43"/>
      <c r="AK275" s="43"/>
      <c r="AL275" s="43"/>
      <c r="AM275" s="43"/>
      <c r="AN275" s="43"/>
      <c r="AO275" s="43"/>
      <c r="AP275" s="43"/>
      <c r="AQ275" s="43"/>
      <c r="AR275" s="43"/>
      <c r="AS275" s="43"/>
      <c r="AT275" s="43"/>
      <c r="AU275" s="44"/>
      <c r="AV275" s="33"/>
      <c r="AW275" s="33"/>
      <c r="AX275" s="33"/>
      <c r="AZ275" s="141"/>
      <c r="BE275" s="168"/>
      <c r="BF275" s="168"/>
      <c r="BG275" s="168"/>
      <c r="BH275" s="168"/>
      <c r="BI275" s="168"/>
      <c r="BJ275" s="168"/>
      <c r="BK275" s="168"/>
      <c r="BL275" s="168"/>
      <c r="BM275" s="168"/>
      <c r="DK275" s="168"/>
      <c r="DL275" s="168"/>
      <c r="DM275" s="168"/>
      <c r="DN275" s="168"/>
      <c r="DO275" s="168"/>
      <c r="DP275" s="168"/>
      <c r="DQ275" s="168"/>
      <c r="DR275" s="168"/>
      <c r="DS275" s="168"/>
      <c r="DT275" s="168"/>
      <c r="DU275" s="168"/>
      <c r="DV275" s="168"/>
      <c r="DW275" s="168"/>
      <c r="DX275" s="168"/>
      <c r="DY275" s="168"/>
      <c r="DZ275" s="168"/>
      <c r="EA275" s="168"/>
      <c r="EB275" s="168"/>
      <c r="EC275" s="168"/>
      <c r="ED275" s="168"/>
      <c r="EE275" s="168"/>
      <c r="EF275" s="168"/>
      <c r="EG275" s="168"/>
      <c r="EH275" s="168"/>
      <c r="EI275" s="168"/>
      <c r="EJ275" s="168"/>
      <c r="EK275" s="168"/>
      <c r="EL275" s="168"/>
      <c r="EM275" s="168"/>
      <c r="EN275" s="168"/>
      <c r="EO275" s="168"/>
      <c r="EP275" s="168"/>
      <c r="EQ275" s="168"/>
      <c r="ER275" s="168"/>
      <c r="ES275" s="168"/>
      <c r="ET275" s="168"/>
      <c r="EU275" s="168"/>
      <c r="EV275" s="168"/>
      <c r="EW275" s="168"/>
      <c r="EX275" s="168"/>
      <c r="EY275" s="168"/>
      <c r="EZ275" s="168"/>
      <c r="FA275" s="168"/>
      <c r="FB275" s="168"/>
      <c r="FC275" s="168"/>
      <c r="FD275" s="168"/>
    </row>
    <row r="276" spans="1:160" s="5" customFormat="1" ht="24.9" customHeight="1" x14ac:dyDescent="0.3">
      <c r="A276" s="263"/>
      <c r="B276" s="263"/>
      <c r="C276" s="265"/>
      <c r="D276" s="481"/>
      <c r="E276" s="482"/>
      <c r="F276" s="482"/>
      <c r="G276" s="482"/>
      <c r="H276" s="482"/>
      <c r="I276" s="482"/>
      <c r="J276" s="482"/>
      <c r="K276" s="482"/>
      <c r="L276" s="482"/>
      <c r="M276" s="483"/>
      <c r="N276" s="16">
        <v>14001619</v>
      </c>
      <c r="O276" s="412" t="s">
        <v>445</v>
      </c>
      <c r="P276" s="413"/>
      <c r="Q276" s="8">
        <v>57</v>
      </c>
      <c r="R276" s="8"/>
      <c r="S276" s="8"/>
      <c r="T276" s="9">
        <v>2</v>
      </c>
      <c r="U276" s="17">
        <f t="shared" si="5"/>
        <v>114</v>
      </c>
      <c r="V276" s="33"/>
      <c r="W276" s="57">
        <v>18</v>
      </c>
      <c r="X276" s="86"/>
      <c r="Y276" s="33"/>
      <c r="Z276" s="36"/>
      <c r="AA276" s="36"/>
      <c r="AD276" s="33"/>
      <c r="AG276" s="33"/>
      <c r="AH276" s="43"/>
      <c r="AI276" s="43"/>
      <c r="AJ276" s="43"/>
      <c r="AK276" s="43"/>
      <c r="AL276" s="43"/>
      <c r="AM276" s="43"/>
      <c r="AN276" s="43"/>
      <c r="AO276" s="43"/>
      <c r="AP276" s="43"/>
      <c r="AQ276" s="43"/>
      <c r="AR276" s="43"/>
      <c r="AS276" s="43"/>
      <c r="AT276" s="43"/>
      <c r="AU276" s="44"/>
      <c r="AV276" s="33"/>
      <c r="AW276" s="33"/>
      <c r="AX276" s="33"/>
      <c r="AZ276" s="141"/>
      <c r="BE276" s="168"/>
      <c r="BF276" s="168"/>
      <c r="BG276" s="168"/>
      <c r="BH276" s="168"/>
      <c r="BI276" s="168"/>
      <c r="BJ276" s="168"/>
      <c r="BK276" s="168"/>
      <c r="BL276" s="168"/>
      <c r="BM276" s="168"/>
      <c r="DK276" s="168"/>
      <c r="DL276" s="168"/>
      <c r="DM276" s="168"/>
      <c r="DN276" s="168"/>
      <c r="DO276" s="168"/>
      <c r="DP276" s="168"/>
      <c r="DQ276" s="168"/>
      <c r="DR276" s="168"/>
      <c r="DS276" s="168"/>
      <c r="DT276" s="168"/>
      <c r="DU276" s="168"/>
      <c r="DV276" s="168"/>
      <c r="DW276" s="168"/>
      <c r="DX276" s="168"/>
      <c r="DY276" s="168"/>
      <c r="DZ276" s="168"/>
      <c r="EA276" s="168"/>
      <c r="EB276" s="168"/>
      <c r="EC276" s="168"/>
      <c r="ED276" s="168"/>
      <c r="EE276" s="168"/>
      <c r="EF276" s="168"/>
      <c r="EG276" s="168"/>
      <c r="EH276" s="168"/>
      <c r="EI276" s="168"/>
      <c r="EJ276" s="168"/>
      <c r="EK276" s="168"/>
      <c r="EL276" s="168"/>
      <c r="EM276" s="168"/>
      <c r="EN276" s="168"/>
      <c r="EO276" s="168"/>
      <c r="EP276" s="168"/>
      <c r="EQ276" s="168"/>
      <c r="ER276" s="168"/>
      <c r="ES276" s="168"/>
      <c r="ET276" s="168"/>
      <c r="EU276" s="168"/>
      <c r="EV276" s="168"/>
      <c r="EW276" s="168"/>
      <c r="EX276" s="168"/>
      <c r="EY276" s="168"/>
      <c r="EZ276" s="168"/>
      <c r="FA276" s="168"/>
      <c r="FB276" s="168"/>
      <c r="FC276" s="168"/>
      <c r="FD276" s="168"/>
    </row>
    <row r="277" spans="1:160" s="5" customFormat="1" ht="24.9" customHeight="1" x14ac:dyDescent="0.3">
      <c r="A277" s="263"/>
      <c r="B277" s="263"/>
      <c r="C277" s="265"/>
      <c r="D277" s="481"/>
      <c r="E277" s="482"/>
      <c r="F277" s="482"/>
      <c r="G277" s="482"/>
      <c r="H277" s="482"/>
      <c r="I277" s="482"/>
      <c r="J277" s="482"/>
      <c r="K277" s="482"/>
      <c r="L277" s="482"/>
      <c r="M277" s="483"/>
      <c r="N277" s="16">
        <v>14001616</v>
      </c>
      <c r="O277" s="412" t="s">
        <v>445</v>
      </c>
      <c r="P277" s="413"/>
      <c r="Q277" s="8">
        <v>52</v>
      </c>
      <c r="R277" s="8"/>
      <c r="S277" s="8"/>
      <c r="T277" s="9">
        <v>2</v>
      </c>
      <c r="U277" s="17">
        <f t="shared" si="5"/>
        <v>104</v>
      </c>
      <c r="V277" s="33"/>
      <c r="W277" s="57">
        <v>19</v>
      </c>
      <c r="X277" s="86"/>
      <c r="Y277" s="33"/>
      <c r="Z277" s="36"/>
      <c r="AA277" s="36"/>
      <c r="AD277" s="33"/>
      <c r="AG277" s="33"/>
      <c r="AH277" s="43"/>
      <c r="AI277" s="43"/>
      <c r="AJ277" s="43"/>
      <c r="AK277" s="43"/>
      <c r="AL277" s="43"/>
      <c r="AM277" s="43"/>
      <c r="AN277" s="43"/>
      <c r="AO277" s="43"/>
      <c r="AP277" s="43"/>
      <c r="AQ277" s="43"/>
      <c r="AR277" s="43"/>
      <c r="AS277" s="43"/>
      <c r="AT277" s="43"/>
      <c r="AU277" s="44"/>
      <c r="AV277" s="33"/>
      <c r="AW277" s="33"/>
      <c r="AX277" s="33"/>
      <c r="AZ277" s="141"/>
      <c r="BE277" s="168"/>
      <c r="BF277" s="168"/>
      <c r="BG277" s="168"/>
      <c r="BH277" s="168"/>
      <c r="BI277" s="168"/>
      <c r="BJ277" s="168"/>
      <c r="BK277" s="168"/>
      <c r="BL277" s="168"/>
      <c r="BM277" s="168"/>
      <c r="DK277" s="168"/>
      <c r="DL277" s="168"/>
      <c r="DM277" s="168"/>
      <c r="DN277" s="168"/>
      <c r="DO277" s="168"/>
      <c r="DP277" s="168"/>
      <c r="DQ277" s="168"/>
      <c r="DR277" s="168"/>
      <c r="DS277" s="168"/>
      <c r="DT277" s="168"/>
      <c r="DU277" s="168"/>
      <c r="DV277" s="168"/>
      <c r="DW277" s="168"/>
      <c r="DX277" s="168"/>
      <c r="DY277" s="168"/>
      <c r="DZ277" s="168"/>
      <c r="EA277" s="168"/>
      <c r="EB277" s="168"/>
      <c r="EC277" s="168"/>
      <c r="ED277" s="168"/>
      <c r="EE277" s="168"/>
      <c r="EF277" s="168"/>
      <c r="EG277" s="168"/>
      <c r="EH277" s="168"/>
      <c r="EI277" s="168"/>
      <c r="EJ277" s="168"/>
      <c r="EK277" s="168"/>
      <c r="EL277" s="168"/>
      <c r="EM277" s="168"/>
      <c r="EN277" s="168"/>
      <c r="EO277" s="168"/>
      <c r="EP277" s="168"/>
      <c r="EQ277" s="168"/>
      <c r="ER277" s="168"/>
      <c r="ES277" s="168"/>
      <c r="ET277" s="168"/>
      <c r="EU277" s="168"/>
      <c r="EV277" s="168"/>
      <c r="EW277" s="168"/>
      <c r="EX277" s="168"/>
      <c r="EY277" s="168"/>
      <c r="EZ277" s="168"/>
      <c r="FA277" s="168"/>
      <c r="FB277" s="168"/>
      <c r="FC277" s="168"/>
      <c r="FD277" s="168"/>
    </row>
    <row r="278" spans="1:160" s="5" customFormat="1" ht="24.9" customHeight="1" x14ac:dyDescent="0.3">
      <c r="A278" s="263"/>
      <c r="B278" s="263"/>
      <c r="C278" s="265"/>
      <c r="D278" s="481"/>
      <c r="E278" s="482"/>
      <c r="F278" s="482"/>
      <c r="G278" s="482"/>
      <c r="H278" s="482"/>
      <c r="I278" s="482"/>
      <c r="J278" s="482"/>
      <c r="K278" s="482"/>
      <c r="L278" s="482"/>
      <c r="M278" s="483"/>
      <c r="N278" s="16"/>
      <c r="O278" s="412"/>
      <c r="P278" s="413"/>
      <c r="Q278" s="8"/>
      <c r="R278" s="8"/>
      <c r="S278" s="8"/>
      <c r="T278" s="9"/>
      <c r="U278" s="17"/>
      <c r="V278" s="33"/>
      <c r="W278" s="57"/>
      <c r="X278" s="86"/>
      <c r="Y278" s="33"/>
      <c r="Z278" s="36"/>
      <c r="AA278" s="36"/>
      <c r="AD278" s="33"/>
      <c r="AG278" s="33"/>
      <c r="AH278" s="43"/>
      <c r="AI278" s="43"/>
      <c r="AJ278" s="43"/>
      <c r="AK278" s="43"/>
      <c r="AL278" s="43"/>
      <c r="AM278" s="43"/>
      <c r="AN278" s="43"/>
      <c r="AO278" s="43"/>
      <c r="AP278" s="43"/>
      <c r="AQ278" s="43"/>
      <c r="AR278" s="43"/>
      <c r="AS278" s="43"/>
      <c r="AT278" s="43"/>
      <c r="AU278" s="44"/>
      <c r="AV278" s="33"/>
      <c r="AW278" s="33"/>
      <c r="AX278" s="33"/>
      <c r="AZ278" s="141"/>
      <c r="BE278" s="168"/>
      <c r="BF278" s="168"/>
      <c r="BG278" s="168"/>
      <c r="BH278" s="168"/>
      <c r="BI278" s="168"/>
      <c r="BJ278" s="168"/>
      <c r="BK278" s="168"/>
      <c r="BL278" s="168"/>
      <c r="BM278" s="168"/>
      <c r="DK278" s="168"/>
      <c r="DL278" s="168"/>
      <c r="DM278" s="168"/>
      <c r="DN278" s="168"/>
      <c r="DO278" s="168"/>
      <c r="DP278" s="168"/>
      <c r="DQ278" s="168"/>
      <c r="DR278" s="168"/>
      <c r="DS278" s="168"/>
      <c r="DT278" s="168"/>
      <c r="DU278" s="168"/>
      <c r="DV278" s="168"/>
      <c r="DW278" s="168"/>
      <c r="DX278" s="168"/>
      <c r="DY278" s="168"/>
      <c r="DZ278" s="168"/>
      <c r="EA278" s="168"/>
      <c r="EB278" s="168"/>
      <c r="EC278" s="168"/>
      <c r="ED278" s="168"/>
      <c r="EE278" s="168"/>
      <c r="EF278" s="168"/>
      <c r="EG278" s="168"/>
      <c r="EH278" s="168"/>
      <c r="EI278" s="168"/>
      <c r="EJ278" s="168"/>
      <c r="EK278" s="168"/>
      <c r="EL278" s="168"/>
      <c r="EM278" s="168"/>
      <c r="EN278" s="168"/>
      <c r="EO278" s="168"/>
      <c r="EP278" s="168"/>
      <c r="EQ278" s="168"/>
      <c r="ER278" s="168"/>
      <c r="ES278" s="168"/>
      <c r="ET278" s="168"/>
      <c r="EU278" s="168"/>
      <c r="EV278" s="168"/>
      <c r="EW278" s="168"/>
      <c r="EX278" s="168"/>
      <c r="EY278" s="168"/>
      <c r="EZ278" s="168"/>
      <c r="FA278" s="168"/>
      <c r="FB278" s="168"/>
      <c r="FC278" s="168"/>
      <c r="FD278" s="168"/>
    </row>
    <row r="279" spans="1:160" s="5" customFormat="1" ht="24.9" customHeight="1" x14ac:dyDescent="0.3">
      <c r="A279" s="263"/>
      <c r="B279" s="263"/>
      <c r="C279" s="265"/>
      <c r="D279" s="481"/>
      <c r="E279" s="482"/>
      <c r="F279" s="482"/>
      <c r="G279" s="482"/>
      <c r="H279" s="482"/>
      <c r="I279" s="482"/>
      <c r="J279" s="482"/>
      <c r="K279" s="482"/>
      <c r="L279" s="482"/>
      <c r="M279" s="483"/>
      <c r="N279" s="16"/>
      <c r="O279" s="412"/>
      <c r="P279" s="413"/>
      <c r="Q279" s="8"/>
      <c r="R279" s="8"/>
      <c r="S279" s="8"/>
      <c r="T279" s="9"/>
      <c r="U279" s="17"/>
      <c r="V279" s="33"/>
      <c r="W279" s="57"/>
      <c r="X279" s="86"/>
      <c r="Y279" s="33"/>
      <c r="Z279" s="36"/>
      <c r="AA279" s="36"/>
      <c r="AD279" s="33"/>
      <c r="AG279" s="33"/>
      <c r="AH279" s="43"/>
      <c r="AI279" s="43"/>
      <c r="AJ279" s="43"/>
      <c r="AK279" s="43"/>
      <c r="AL279" s="43"/>
      <c r="AM279" s="43"/>
      <c r="AN279" s="43"/>
      <c r="AO279" s="43"/>
      <c r="AP279" s="43"/>
      <c r="AQ279" s="43"/>
      <c r="AR279" s="43"/>
      <c r="AS279" s="43"/>
      <c r="AT279" s="43"/>
      <c r="AU279" s="44"/>
      <c r="AV279" s="33"/>
      <c r="AW279" s="33"/>
      <c r="AX279" s="33"/>
      <c r="AZ279" s="141"/>
      <c r="BE279" s="168"/>
      <c r="BF279" s="168"/>
      <c r="BG279" s="168"/>
      <c r="BH279" s="168"/>
      <c r="BI279" s="168"/>
      <c r="BJ279" s="168"/>
      <c r="BK279" s="168"/>
      <c r="BL279" s="168"/>
      <c r="BM279" s="168"/>
      <c r="DK279" s="168"/>
      <c r="DL279" s="168"/>
      <c r="DM279" s="168"/>
      <c r="DN279" s="168"/>
      <c r="DO279" s="168"/>
      <c r="DP279" s="168"/>
      <c r="DQ279" s="168"/>
      <c r="DR279" s="168"/>
      <c r="DS279" s="168"/>
      <c r="DT279" s="168"/>
      <c r="DU279" s="168"/>
      <c r="DV279" s="168"/>
      <c r="DW279" s="168"/>
      <c r="DX279" s="168"/>
      <c r="DY279" s="168"/>
      <c r="DZ279" s="168"/>
      <c r="EA279" s="168"/>
      <c r="EB279" s="168"/>
      <c r="EC279" s="168"/>
      <c r="ED279" s="168"/>
      <c r="EE279" s="168"/>
      <c r="EF279" s="168"/>
      <c r="EG279" s="168"/>
      <c r="EH279" s="168"/>
      <c r="EI279" s="168"/>
      <c r="EJ279" s="168"/>
      <c r="EK279" s="168"/>
      <c r="EL279" s="168"/>
      <c r="EM279" s="168"/>
      <c r="EN279" s="168"/>
      <c r="EO279" s="168"/>
      <c r="EP279" s="168"/>
      <c r="EQ279" s="168"/>
      <c r="ER279" s="168"/>
      <c r="ES279" s="168"/>
      <c r="ET279" s="168"/>
      <c r="EU279" s="168"/>
      <c r="EV279" s="168"/>
      <c r="EW279" s="168"/>
      <c r="EX279" s="168"/>
      <c r="EY279" s="168"/>
      <c r="EZ279" s="168"/>
      <c r="FA279" s="168"/>
      <c r="FB279" s="168"/>
      <c r="FC279" s="168"/>
      <c r="FD279" s="168"/>
    </row>
    <row r="280" spans="1:160" s="5" customFormat="1" ht="24.9" customHeight="1" x14ac:dyDescent="0.3">
      <c r="A280" s="263"/>
      <c r="B280" s="263"/>
      <c r="C280" s="265"/>
      <c r="D280" s="481"/>
      <c r="E280" s="482"/>
      <c r="F280" s="482"/>
      <c r="G280" s="482"/>
      <c r="H280" s="482"/>
      <c r="I280" s="482"/>
      <c r="J280" s="482"/>
      <c r="K280" s="482"/>
      <c r="L280" s="482"/>
      <c r="M280" s="483"/>
      <c r="N280" s="16"/>
      <c r="O280" s="412"/>
      <c r="P280" s="413"/>
      <c r="Q280" s="8"/>
      <c r="R280" s="8"/>
      <c r="S280" s="8"/>
      <c r="T280" s="9"/>
      <c r="U280" s="17"/>
      <c r="V280" s="33"/>
      <c r="W280" s="57"/>
      <c r="X280" s="86"/>
      <c r="Y280" s="33"/>
      <c r="Z280" s="36"/>
      <c r="AA280" s="36"/>
      <c r="AD280" s="33"/>
      <c r="AG280" s="33"/>
      <c r="AH280" s="43"/>
      <c r="AI280" s="43"/>
      <c r="AJ280" s="43"/>
      <c r="AK280" s="43"/>
      <c r="AL280" s="43"/>
      <c r="AM280" s="43"/>
      <c r="AN280" s="43"/>
      <c r="AO280" s="43"/>
      <c r="AP280" s="43"/>
      <c r="AQ280" s="43"/>
      <c r="AR280" s="43"/>
      <c r="AS280" s="43"/>
      <c r="AT280" s="43"/>
      <c r="AU280" s="44"/>
      <c r="AV280" s="33"/>
      <c r="AW280" s="33"/>
      <c r="AX280" s="33"/>
      <c r="AZ280" s="141"/>
      <c r="BE280" s="168"/>
      <c r="BF280" s="168"/>
      <c r="BG280" s="168"/>
      <c r="BH280" s="168"/>
      <c r="BI280" s="168"/>
      <c r="BJ280" s="168"/>
      <c r="BK280" s="168"/>
      <c r="BL280" s="168"/>
      <c r="BM280" s="168"/>
      <c r="DK280" s="168"/>
      <c r="DL280" s="168"/>
      <c r="DM280" s="168"/>
      <c r="DN280" s="168"/>
      <c r="DO280" s="168"/>
      <c r="DP280" s="168"/>
      <c r="DQ280" s="168"/>
      <c r="DR280" s="168"/>
      <c r="DS280" s="168"/>
      <c r="DT280" s="168"/>
      <c r="DU280" s="168"/>
      <c r="DV280" s="168"/>
      <c r="DW280" s="168"/>
      <c r="DX280" s="168"/>
      <c r="DY280" s="168"/>
      <c r="DZ280" s="168"/>
      <c r="EA280" s="168"/>
      <c r="EB280" s="168"/>
      <c r="EC280" s="168"/>
      <c r="ED280" s="168"/>
      <c r="EE280" s="168"/>
      <c r="EF280" s="168"/>
      <c r="EG280" s="168"/>
      <c r="EH280" s="168"/>
      <c r="EI280" s="168"/>
      <c r="EJ280" s="168"/>
      <c r="EK280" s="168"/>
      <c r="EL280" s="168"/>
      <c r="EM280" s="168"/>
      <c r="EN280" s="168"/>
      <c r="EO280" s="168"/>
      <c r="EP280" s="168"/>
      <c r="EQ280" s="168"/>
      <c r="ER280" s="168"/>
      <c r="ES280" s="168"/>
      <c r="ET280" s="168"/>
      <c r="EU280" s="168"/>
      <c r="EV280" s="168"/>
      <c r="EW280" s="168"/>
      <c r="EX280" s="168"/>
      <c r="EY280" s="168"/>
      <c r="EZ280" s="168"/>
      <c r="FA280" s="168"/>
      <c r="FB280" s="168"/>
      <c r="FC280" s="168"/>
      <c r="FD280" s="168"/>
    </row>
    <row r="281" spans="1:160" s="5" customFormat="1" ht="24.9" customHeight="1" x14ac:dyDescent="0.3">
      <c r="A281" s="263"/>
      <c r="B281" s="263"/>
      <c r="C281" s="265"/>
      <c r="D281" s="481"/>
      <c r="E281" s="482"/>
      <c r="F281" s="482"/>
      <c r="G281" s="482"/>
      <c r="H281" s="482"/>
      <c r="I281" s="482"/>
      <c r="J281" s="482"/>
      <c r="K281" s="482"/>
      <c r="L281" s="482"/>
      <c r="M281" s="483"/>
      <c r="N281" s="16"/>
      <c r="O281" s="412"/>
      <c r="P281" s="413"/>
      <c r="Q281" s="8"/>
      <c r="R281" s="8"/>
      <c r="S281" s="8"/>
      <c r="T281" s="9"/>
      <c r="U281" s="17"/>
      <c r="V281" s="33"/>
      <c r="W281" s="57"/>
      <c r="X281" s="86"/>
      <c r="Y281" s="33"/>
      <c r="Z281" s="36"/>
      <c r="AA281" s="36"/>
      <c r="AD281" s="33"/>
      <c r="AG281" s="33"/>
      <c r="AH281" s="43"/>
      <c r="AI281" s="43"/>
      <c r="AJ281" s="43"/>
      <c r="AK281" s="43"/>
      <c r="AL281" s="43"/>
      <c r="AM281" s="43"/>
      <c r="AN281" s="43"/>
      <c r="AO281" s="43"/>
      <c r="AP281" s="43"/>
      <c r="AQ281" s="43"/>
      <c r="AR281" s="43"/>
      <c r="AS281" s="43"/>
      <c r="AT281" s="43"/>
      <c r="AU281" s="44"/>
      <c r="AV281" s="33"/>
      <c r="AW281" s="33"/>
      <c r="AX281" s="33"/>
      <c r="AZ281" s="141"/>
      <c r="BE281" s="168"/>
      <c r="BF281" s="168"/>
      <c r="BG281" s="168"/>
      <c r="BH281" s="168"/>
      <c r="BI281" s="168"/>
      <c r="BJ281" s="168"/>
      <c r="BK281" s="168"/>
      <c r="BL281" s="168"/>
      <c r="BM281" s="168"/>
      <c r="DK281" s="168"/>
      <c r="DL281" s="168"/>
      <c r="DM281" s="168"/>
      <c r="DN281" s="168"/>
      <c r="DO281" s="168"/>
      <c r="DP281" s="168"/>
      <c r="DQ281" s="168"/>
      <c r="DR281" s="168"/>
      <c r="DS281" s="168"/>
      <c r="DT281" s="168"/>
      <c r="DU281" s="168"/>
      <c r="DV281" s="168"/>
      <c r="DW281" s="168"/>
      <c r="DX281" s="168"/>
      <c r="DY281" s="168"/>
      <c r="DZ281" s="168"/>
      <c r="EA281" s="168"/>
      <c r="EB281" s="168"/>
      <c r="EC281" s="168"/>
      <c r="ED281" s="168"/>
      <c r="EE281" s="168"/>
      <c r="EF281" s="168"/>
      <c r="EG281" s="168"/>
      <c r="EH281" s="168"/>
      <c r="EI281" s="168"/>
      <c r="EJ281" s="168"/>
      <c r="EK281" s="168"/>
      <c r="EL281" s="168"/>
      <c r="EM281" s="168"/>
      <c r="EN281" s="168"/>
      <c r="EO281" s="168"/>
      <c r="EP281" s="168"/>
      <c r="EQ281" s="168"/>
      <c r="ER281" s="168"/>
      <c r="ES281" s="168"/>
      <c r="ET281" s="168"/>
      <c r="EU281" s="168"/>
      <c r="EV281" s="168"/>
      <c r="EW281" s="168"/>
      <c r="EX281" s="168"/>
      <c r="EY281" s="168"/>
      <c r="EZ281" s="168"/>
      <c r="FA281" s="168"/>
      <c r="FB281" s="168"/>
      <c r="FC281" s="168"/>
      <c r="FD281" s="168"/>
    </row>
    <row r="282" spans="1:160" s="5" customFormat="1" ht="24.9" customHeight="1" thickBot="1" x14ac:dyDescent="0.35">
      <c r="A282" s="263"/>
      <c r="B282" s="263"/>
      <c r="C282" s="265"/>
      <c r="D282" s="481"/>
      <c r="E282" s="482"/>
      <c r="F282" s="482"/>
      <c r="G282" s="482"/>
      <c r="H282" s="482"/>
      <c r="I282" s="482"/>
      <c r="J282" s="482"/>
      <c r="K282" s="482"/>
      <c r="L282" s="482"/>
      <c r="M282" s="483"/>
      <c r="N282" s="414" t="s">
        <v>16</v>
      </c>
      <c r="O282" s="415"/>
      <c r="P282" s="415"/>
      <c r="Q282" s="415"/>
      <c r="R282" s="415"/>
      <c r="S282" s="415"/>
      <c r="T282" s="415"/>
      <c r="U282" s="18">
        <f>SUM(U262:U281)</f>
        <v>1388</v>
      </c>
      <c r="V282" s="33"/>
      <c r="W282" s="57"/>
      <c r="X282" s="86"/>
      <c r="Y282" s="33"/>
      <c r="Z282" s="36"/>
      <c r="AA282" s="36"/>
      <c r="AD282" s="33"/>
      <c r="AG282" s="33"/>
      <c r="AH282" s="43"/>
      <c r="AI282" s="43"/>
      <c r="AJ282" s="43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4"/>
      <c r="AV282" s="33"/>
      <c r="AW282" s="33"/>
      <c r="AX282" s="33"/>
      <c r="AZ282" s="141"/>
      <c r="BE282" s="168"/>
      <c r="BF282" s="168"/>
      <c r="BG282" s="168"/>
      <c r="BH282" s="168"/>
      <c r="BI282" s="168"/>
      <c r="BJ282" s="168"/>
      <c r="BK282" s="168"/>
      <c r="BL282" s="168"/>
      <c r="BM282" s="168"/>
      <c r="DK282" s="168"/>
      <c r="DL282" s="168"/>
      <c r="DM282" s="168"/>
      <c r="DN282" s="168"/>
      <c r="DO282" s="168"/>
      <c r="DP282" s="168"/>
      <c r="DQ282" s="168"/>
      <c r="DR282" s="168"/>
      <c r="DS282" s="168"/>
      <c r="DT282" s="168"/>
      <c r="DU282" s="168"/>
      <c r="DV282" s="168"/>
      <c r="DW282" s="168"/>
      <c r="DX282" s="168"/>
      <c r="DY282" s="168"/>
      <c r="DZ282" s="168"/>
      <c r="EA282" s="168"/>
      <c r="EB282" s="168"/>
      <c r="EC282" s="168"/>
      <c r="ED282" s="168"/>
      <c r="EE282" s="168"/>
      <c r="EF282" s="168"/>
      <c r="EG282" s="168"/>
      <c r="EH282" s="168"/>
      <c r="EI282" s="168"/>
      <c r="EJ282" s="168"/>
      <c r="EK282" s="168"/>
      <c r="EL282" s="168"/>
      <c r="EM282" s="168"/>
      <c r="EN282" s="168"/>
      <c r="EO282" s="168"/>
      <c r="EP282" s="168"/>
      <c r="EQ282" s="168"/>
      <c r="ER282" s="168"/>
      <c r="ES282" s="168"/>
      <c r="ET282" s="168"/>
      <c r="EU282" s="168"/>
      <c r="EV282" s="168"/>
      <c r="EW282" s="168"/>
      <c r="EX282" s="168"/>
      <c r="EY282" s="168"/>
      <c r="EZ282" s="168"/>
      <c r="FA282" s="168"/>
      <c r="FB282" s="168"/>
      <c r="FC282" s="168"/>
      <c r="FD282" s="168"/>
    </row>
    <row r="283" spans="1:160" s="5" customFormat="1" ht="14.4" customHeight="1" x14ac:dyDescent="0.3">
      <c r="A283" s="263"/>
      <c r="B283" s="263"/>
      <c r="C283" s="265"/>
      <c r="D283" s="481"/>
      <c r="E283" s="482"/>
      <c r="F283" s="482"/>
      <c r="G283" s="482"/>
      <c r="H283" s="482"/>
      <c r="I283" s="482"/>
      <c r="J283" s="482"/>
      <c r="K283" s="482"/>
      <c r="L283" s="482"/>
      <c r="M283" s="483"/>
      <c r="N283" s="416" t="s">
        <v>17</v>
      </c>
      <c r="O283" s="417"/>
      <c r="P283" s="417"/>
      <c r="Q283" s="417"/>
      <c r="R283" s="417"/>
      <c r="S283" s="417"/>
      <c r="T283" s="417"/>
      <c r="U283" s="418"/>
      <c r="V283" s="87"/>
      <c r="W283" s="57"/>
      <c r="X283" s="86"/>
      <c r="Y283" s="33"/>
      <c r="Z283" s="36"/>
      <c r="AA283" s="36"/>
      <c r="AD283" s="33"/>
      <c r="AG283" s="33"/>
      <c r="AH283" s="43"/>
      <c r="AI283" s="43"/>
      <c r="AJ283" s="43"/>
      <c r="AK283" s="43"/>
      <c r="AL283" s="43"/>
      <c r="AM283" s="43"/>
      <c r="AN283" s="43"/>
      <c r="AO283" s="43"/>
      <c r="AP283" s="43"/>
      <c r="AQ283" s="43"/>
      <c r="AR283" s="43"/>
      <c r="AS283" s="43"/>
      <c r="AT283" s="43"/>
      <c r="AU283" s="44"/>
      <c r="AV283" s="33"/>
      <c r="AW283" s="33"/>
      <c r="AX283" s="33"/>
      <c r="AZ283" s="141"/>
      <c r="BE283" s="168"/>
      <c r="BF283" s="168"/>
      <c r="BG283" s="168"/>
      <c r="BH283" s="168"/>
      <c r="BI283" s="168"/>
      <c r="BJ283" s="168"/>
      <c r="BK283" s="168"/>
      <c r="BL283" s="168"/>
      <c r="BM283" s="168"/>
      <c r="DK283" s="168"/>
      <c r="DL283" s="168"/>
      <c r="DM283" s="168"/>
      <c r="DN283" s="168"/>
      <c r="DO283" s="168"/>
      <c r="DP283" s="168"/>
      <c r="DQ283" s="168"/>
      <c r="DR283" s="168"/>
      <c r="DS283" s="168"/>
      <c r="DT283" s="168"/>
      <c r="DU283" s="168"/>
      <c r="DV283" s="168"/>
      <c r="DW283" s="168"/>
      <c r="DX283" s="168"/>
      <c r="DY283" s="168"/>
      <c r="DZ283" s="168"/>
      <c r="EA283" s="168"/>
      <c r="EB283" s="168"/>
      <c r="EC283" s="168"/>
      <c r="ED283" s="168"/>
      <c r="EE283" s="168"/>
      <c r="EF283" s="168"/>
      <c r="EG283" s="168"/>
      <c r="EH283" s="168"/>
      <c r="EI283" s="168"/>
      <c r="EJ283" s="168"/>
      <c r="EK283" s="168"/>
      <c r="EL283" s="168"/>
      <c r="EM283" s="168"/>
      <c r="EN283" s="168"/>
      <c r="EO283" s="168"/>
      <c r="EP283" s="168"/>
      <c r="EQ283" s="168"/>
      <c r="ER283" s="168"/>
      <c r="ES283" s="168"/>
      <c r="ET283" s="168"/>
      <c r="EU283" s="168"/>
      <c r="EV283" s="168"/>
      <c r="EW283" s="168"/>
      <c r="EX283" s="168"/>
      <c r="EY283" s="168"/>
      <c r="EZ283" s="168"/>
      <c r="FA283" s="168"/>
      <c r="FB283" s="168"/>
      <c r="FC283" s="168"/>
      <c r="FD283" s="168"/>
    </row>
    <row r="284" spans="1:160" s="5" customFormat="1" x14ac:dyDescent="0.3">
      <c r="A284" s="263"/>
      <c r="B284" s="263"/>
      <c r="C284" s="265"/>
      <c r="D284" s="481"/>
      <c r="E284" s="482"/>
      <c r="F284" s="482"/>
      <c r="G284" s="482"/>
      <c r="H284" s="482"/>
      <c r="I284" s="482"/>
      <c r="J284" s="482"/>
      <c r="K284" s="482"/>
      <c r="L284" s="482"/>
      <c r="M284" s="483"/>
      <c r="N284" s="419"/>
      <c r="O284" s="420"/>
      <c r="P284" s="420"/>
      <c r="Q284" s="420"/>
      <c r="R284" s="420"/>
      <c r="S284" s="420"/>
      <c r="T284" s="420"/>
      <c r="U284" s="421"/>
      <c r="V284" s="33"/>
      <c r="W284" s="57"/>
      <c r="X284" s="86"/>
      <c r="Y284" s="33"/>
      <c r="Z284" s="36"/>
      <c r="AA284" s="36"/>
      <c r="AD284" s="33"/>
      <c r="AG284" s="33"/>
      <c r="AH284" s="43"/>
      <c r="AI284" s="43"/>
      <c r="AJ284" s="43"/>
      <c r="AK284" s="43"/>
      <c r="AL284" s="43"/>
      <c r="AM284" s="43"/>
      <c r="AN284" s="43"/>
      <c r="AO284" s="43"/>
      <c r="AP284" s="43"/>
      <c r="AQ284" s="43"/>
      <c r="AR284" s="43"/>
      <c r="AS284" s="43"/>
      <c r="AT284" s="43"/>
      <c r="AU284" s="44"/>
      <c r="AV284" s="33"/>
      <c r="AW284" s="33"/>
      <c r="AX284" s="33"/>
      <c r="AZ284" s="141"/>
      <c r="BE284" s="168"/>
      <c r="BF284" s="168"/>
      <c r="BG284" s="168"/>
      <c r="BH284" s="168"/>
      <c r="BI284" s="168"/>
      <c r="BJ284" s="168"/>
      <c r="BK284" s="168"/>
      <c r="BL284" s="168"/>
      <c r="BM284" s="168"/>
      <c r="DK284" s="168"/>
      <c r="DL284" s="168"/>
      <c r="DM284" s="168"/>
      <c r="DN284" s="168"/>
      <c r="DO284" s="168"/>
      <c r="DP284" s="168"/>
      <c r="DQ284" s="168"/>
      <c r="DR284" s="168"/>
      <c r="DS284" s="168"/>
      <c r="DT284" s="168"/>
      <c r="DU284" s="168"/>
      <c r="DV284" s="168"/>
      <c r="DW284" s="168"/>
      <c r="DX284" s="168"/>
      <c r="DY284" s="168"/>
      <c r="DZ284" s="168"/>
      <c r="EA284" s="168"/>
      <c r="EB284" s="168"/>
      <c r="EC284" s="168"/>
      <c r="ED284" s="168"/>
      <c r="EE284" s="168"/>
      <c r="EF284" s="168"/>
      <c r="EG284" s="168"/>
      <c r="EH284" s="168"/>
      <c r="EI284" s="168"/>
      <c r="EJ284" s="168"/>
      <c r="EK284" s="168"/>
      <c r="EL284" s="168"/>
      <c r="EM284" s="168"/>
      <c r="EN284" s="168"/>
      <c r="EO284" s="168"/>
      <c r="EP284" s="168"/>
      <c r="EQ284" s="168"/>
      <c r="ER284" s="168"/>
      <c r="ES284" s="168"/>
      <c r="ET284" s="168"/>
      <c r="EU284" s="168"/>
      <c r="EV284" s="168"/>
      <c r="EW284" s="168"/>
      <c r="EX284" s="168"/>
      <c r="EY284" s="168"/>
      <c r="EZ284" s="168"/>
      <c r="FA284" s="168"/>
      <c r="FB284" s="168"/>
      <c r="FC284" s="168"/>
      <c r="FD284" s="168"/>
    </row>
    <row r="285" spans="1:160" s="5" customFormat="1" x14ac:dyDescent="0.3">
      <c r="A285" s="263"/>
      <c r="B285" s="263"/>
      <c r="C285" s="265"/>
      <c r="D285" s="481"/>
      <c r="E285" s="482"/>
      <c r="F285" s="482"/>
      <c r="G285" s="482"/>
      <c r="H285" s="482"/>
      <c r="I285" s="482"/>
      <c r="J285" s="482"/>
      <c r="K285" s="482"/>
      <c r="L285" s="482"/>
      <c r="M285" s="483"/>
      <c r="N285" s="419"/>
      <c r="O285" s="420"/>
      <c r="P285" s="420"/>
      <c r="Q285" s="420"/>
      <c r="R285" s="420"/>
      <c r="S285" s="420"/>
      <c r="T285" s="420"/>
      <c r="U285" s="421"/>
      <c r="V285" s="33"/>
      <c r="W285" s="57"/>
      <c r="X285" s="86"/>
      <c r="Y285" s="33"/>
      <c r="Z285" s="36"/>
      <c r="AA285" s="36"/>
      <c r="AD285" s="33"/>
      <c r="AG285" s="33"/>
      <c r="AH285" s="43"/>
      <c r="AI285" s="43"/>
      <c r="AJ285" s="43"/>
      <c r="AK285" s="43"/>
      <c r="AL285" s="43"/>
      <c r="AM285" s="43"/>
      <c r="AN285" s="43"/>
      <c r="AO285" s="43"/>
      <c r="AP285" s="43"/>
      <c r="AQ285" s="43"/>
      <c r="AR285" s="43"/>
      <c r="AS285" s="43"/>
      <c r="AT285" s="43"/>
      <c r="AU285" s="44"/>
      <c r="AV285" s="33"/>
      <c r="AW285" s="33"/>
      <c r="AX285" s="33"/>
      <c r="AZ285" s="141"/>
      <c r="BE285" s="168"/>
      <c r="BF285" s="168"/>
      <c r="BG285" s="168"/>
      <c r="BH285" s="168"/>
      <c r="BI285" s="168"/>
      <c r="BJ285" s="168"/>
      <c r="BK285" s="168"/>
      <c r="BL285" s="168"/>
      <c r="BM285" s="168"/>
      <c r="DK285" s="168"/>
      <c r="DL285" s="168"/>
      <c r="DM285" s="168"/>
      <c r="DN285" s="168"/>
      <c r="DO285" s="168"/>
      <c r="DP285" s="168"/>
      <c r="DQ285" s="168"/>
      <c r="DR285" s="168"/>
      <c r="DS285" s="168"/>
      <c r="DT285" s="168"/>
      <c r="DU285" s="168"/>
      <c r="DV285" s="168"/>
      <c r="DW285" s="168"/>
      <c r="DX285" s="168"/>
      <c r="DY285" s="168"/>
      <c r="DZ285" s="168"/>
      <c r="EA285" s="168"/>
      <c r="EB285" s="168"/>
      <c r="EC285" s="168"/>
      <c r="ED285" s="168"/>
      <c r="EE285" s="168"/>
      <c r="EF285" s="168"/>
      <c r="EG285" s="168"/>
      <c r="EH285" s="168"/>
      <c r="EI285" s="168"/>
      <c r="EJ285" s="168"/>
      <c r="EK285" s="168"/>
      <c r="EL285" s="168"/>
      <c r="EM285" s="168"/>
      <c r="EN285" s="168"/>
      <c r="EO285" s="168"/>
      <c r="EP285" s="168"/>
      <c r="EQ285" s="168"/>
      <c r="ER285" s="168"/>
      <c r="ES285" s="168"/>
      <c r="ET285" s="168"/>
      <c r="EU285" s="168"/>
      <c r="EV285" s="168"/>
      <c r="EW285" s="168"/>
      <c r="EX285" s="168"/>
      <c r="EY285" s="168"/>
      <c r="EZ285" s="168"/>
      <c r="FA285" s="168"/>
      <c r="FB285" s="168"/>
      <c r="FC285" s="168"/>
      <c r="FD285" s="168"/>
    </row>
    <row r="286" spans="1:160" s="5" customFormat="1" ht="14.4" thickBot="1" x14ac:dyDescent="0.35">
      <c r="A286" s="263"/>
      <c r="B286" s="263"/>
      <c r="C286" s="265"/>
      <c r="D286" s="425"/>
      <c r="E286" s="426"/>
      <c r="F286" s="426"/>
      <c r="G286" s="426"/>
      <c r="H286" s="426"/>
      <c r="I286" s="426"/>
      <c r="J286" s="426"/>
      <c r="K286" s="426"/>
      <c r="L286" s="426"/>
      <c r="M286" s="427"/>
      <c r="N286" s="422"/>
      <c r="O286" s="423"/>
      <c r="P286" s="423"/>
      <c r="Q286" s="423"/>
      <c r="R286" s="423"/>
      <c r="S286" s="423"/>
      <c r="T286" s="423"/>
      <c r="U286" s="424"/>
      <c r="V286" s="33"/>
      <c r="W286" s="57"/>
      <c r="X286" s="86"/>
      <c r="Y286" s="33"/>
      <c r="Z286" s="36"/>
      <c r="AA286" s="36"/>
      <c r="AD286" s="33"/>
      <c r="AG286" s="33"/>
      <c r="AH286" s="43"/>
      <c r="AI286" s="43"/>
      <c r="AJ286" s="43"/>
      <c r="AK286" s="43"/>
      <c r="AL286" s="43"/>
      <c r="AM286" s="43"/>
      <c r="AN286" s="43"/>
      <c r="AO286" s="43"/>
      <c r="AP286" s="43"/>
      <c r="AQ286" s="43"/>
      <c r="AR286" s="43"/>
      <c r="AS286" s="43"/>
      <c r="AT286" s="43"/>
      <c r="AU286" s="44"/>
      <c r="AV286" s="33"/>
      <c r="AW286" s="33"/>
      <c r="AX286" s="33"/>
      <c r="AZ286" s="141"/>
      <c r="BE286" s="168"/>
      <c r="BF286" s="168"/>
      <c r="BG286" s="168"/>
      <c r="BH286" s="168"/>
      <c r="BI286" s="168"/>
      <c r="BJ286" s="168"/>
      <c r="BK286" s="168"/>
      <c r="BL286" s="168"/>
      <c r="BM286" s="168"/>
      <c r="DK286" s="168"/>
      <c r="DL286" s="168"/>
      <c r="DM286" s="168"/>
      <c r="DN286" s="168"/>
      <c r="DO286" s="168"/>
      <c r="DP286" s="168"/>
      <c r="DQ286" s="168"/>
      <c r="DR286" s="168"/>
      <c r="DS286" s="168"/>
      <c r="DT286" s="168"/>
      <c r="DU286" s="168"/>
      <c r="DV286" s="168"/>
      <c r="DW286" s="168"/>
      <c r="DX286" s="168"/>
      <c r="DY286" s="168"/>
      <c r="DZ286" s="168"/>
      <c r="EA286" s="168"/>
      <c r="EB286" s="168"/>
      <c r="EC286" s="168"/>
      <c r="ED286" s="168"/>
      <c r="EE286" s="168"/>
      <c r="EF286" s="168"/>
      <c r="EG286" s="168"/>
      <c r="EH286" s="168"/>
      <c r="EI286" s="168"/>
      <c r="EJ286" s="168"/>
      <c r="EK286" s="168"/>
      <c r="EL286" s="168"/>
      <c r="EM286" s="168"/>
      <c r="EN286" s="168"/>
      <c r="EO286" s="168"/>
      <c r="EP286" s="168"/>
      <c r="EQ286" s="168"/>
      <c r="ER286" s="168"/>
      <c r="ES286" s="168"/>
      <c r="ET286" s="168"/>
      <c r="EU286" s="168"/>
      <c r="EV286" s="168"/>
      <c r="EW286" s="168"/>
      <c r="EX286" s="168"/>
      <c r="EY286" s="168"/>
      <c r="EZ286" s="168"/>
      <c r="FA286" s="168"/>
      <c r="FB286" s="168"/>
      <c r="FC286" s="168"/>
      <c r="FD286" s="168"/>
    </row>
    <row r="287" spans="1:160" s="5" customFormat="1" ht="5.25" customHeight="1" thickBot="1" x14ac:dyDescent="0.35">
      <c r="A287" s="263"/>
      <c r="B287" s="263"/>
      <c r="C287" s="265"/>
      <c r="D287" s="428"/>
      <c r="E287" s="428"/>
      <c r="F287" s="428"/>
      <c r="G287" s="428"/>
      <c r="H287" s="428"/>
      <c r="I287" s="428"/>
      <c r="J287" s="428"/>
      <c r="K287" s="428"/>
      <c r="L287" s="428"/>
      <c r="M287" s="428"/>
      <c r="N287" s="428"/>
      <c r="O287" s="428"/>
      <c r="P287" s="428"/>
      <c r="Q287" s="428"/>
      <c r="R287" s="428"/>
      <c r="S287" s="428"/>
      <c r="T287" s="428"/>
      <c r="U287" s="428"/>
      <c r="V287" s="33"/>
      <c r="W287" s="57"/>
      <c r="X287" s="86"/>
      <c r="Y287" s="33"/>
      <c r="Z287" s="36"/>
      <c r="AA287" s="36"/>
      <c r="AD287" s="33"/>
      <c r="AG287" s="33"/>
      <c r="AH287" s="43"/>
      <c r="AI287" s="43"/>
      <c r="AJ287" s="43"/>
      <c r="AK287" s="43"/>
      <c r="AL287" s="43"/>
      <c r="AM287" s="43"/>
      <c r="AN287" s="43"/>
      <c r="AO287" s="43"/>
      <c r="AP287" s="43"/>
      <c r="AQ287" s="43"/>
      <c r="AR287" s="43"/>
      <c r="AS287" s="43"/>
      <c r="AT287" s="43"/>
      <c r="AU287" s="44"/>
      <c r="AV287" s="33"/>
      <c r="AW287" s="33"/>
      <c r="AX287" s="33"/>
      <c r="AZ287" s="141"/>
      <c r="BE287" s="168"/>
      <c r="BF287" s="168"/>
      <c r="BG287" s="168"/>
      <c r="BH287" s="168"/>
      <c r="BI287" s="168"/>
      <c r="BJ287" s="168"/>
      <c r="BK287" s="168"/>
      <c r="BL287" s="168"/>
      <c r="BM287" s="168"/>
      <c r="DK287" s="168"/>
      <c r="DL287" s="168"/>
      <c r="DM287" s="168"/>
      <c r="DN287" s="168"/>
      <c r="DO287" s="168"/>
      <c r="DP287" s="168"/>
      <c r="DQ287" s="168"/>
      <c r="DR287" s="168"/>
      <c r="DS287" s="168"/>
      <c r="DT287" s="168"/>
      <c r="DU287" s="168"/>
      <c r="DV287" s="168"/>
      <c r="DW287" s="168"/>
      <c r="DX287" s="168"/>
      <c r="DY287" s="168"/>
      <c r="DZ287" s="168"/>
      <c r="EA287" s="168"/>
      <c r="EB287" s="168"/>
      <c r="EC287" s="168"/>
      <c r="ED287" s="168"/>
      <c r="EE287" s="168"/>
      <c r="EF287" s="168"/>
      <c r="EG287" s="168"/>
      <c r="EH287" s="168"/>
      <c r="EI287" s="168"/>
      <c r="EJ287" s="168"/>
      <c r="EK287" s="168"/>
      <c r="EL287" s="168"/>
      <c r="EM287" s="168"/>
      <c r="EN287" s="168"/>
      <c r="EO287" s="168"/>
      <c r="EP287" s="168"/>
      <c r="EQ287" s="168"/>
      <c r="ER287" s="168"/>
      <c r="ES287" s="168"/>
      <c r="ET287" s="168"/>
      <c r="EU287" s="168"/>
      <c r="EV287" s="168"/>
      <c r="EW287" s="168"/>
      <c r="EX287" s="168"/>
      <c r="EY287" s="168"/>
      <c r="EZ287" s="168"/>
      <c r="FA287" s="168"/>
      <c r="FB287" s="168"/>
      <c r="FC287" s="168"/>
      <c r="FD287" s="168"/>
    </row>
    <row r="288" spans="1:160" s="5" customFormat="1" ht="20.25" customHeight="1" x14ac:dyDescent="0.3">
      <c r="A288" s="263"/>
      <c r="B288" s="263"/>
      <c r="C288" s="265"/>
      <c r="D288" s="429" t="s">
        <v>18</v>
      </c>
      <c r="E288" s="430"/>
      <c r="F288" s="430"/>
      <c r="G288" s="430"/>
      <c r="H288" s="430"/>
      <c r="I288" s="430"/>
      <c r="J288" s="430"/>
      <c r="K288" s="430"/>
      <c r="L288" s="430"/>
      <c r="M288" s="431"/>
      <c r="N288" s="429" t="s">
        <v>19</v>
      </c>
      <c r="O288" s="430"/>
      <c r="P288" s="430"/>
      <c r="Q288" s="430"/>
      <c r="R288" s="430"/>
      <c r="S288" s="430"/>
      <c r="T288" s="430"/>
      <c r="U288" s="431"/>
      <c r="V288" s="33"/>
      <c r="W288" s="57"/>
      <c r="X288" s="86"/>
      <c r="Y288" s="33"/>
      <c r="Z288" s="36"/>
      <c r="AA288" s="36"/>
      <c r="AD288" s="33"/>
      <c r="AG288" s="33"/>
      <c r="AH288" s="43"/>
      <c r="AI288" s="43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4"/>
      <c r="AV288" s="33"/>
      <c r="AW288" s="33"/>
      <c r="AX288" s="33"/>
      <c r="AZ288" s="141"/>
      <c r="BE288" s="168"/>
      <c r="BF288" s="168"/>
      <c r="BG288" s="168"/>
      <c r="BH288" s="168"/>
      <c r="BI288" s="168"/>
      <c r="BJ288" s="168"/>
      <c r="BK288" s="168"/>
      <c r="BL288" s="168"/>
      <c r="BM288" s="168"/>
      <c r="DK288" s="168"/>
      <c r="DL288" s="168"/>
      <c r="DM288" s="168"/>
      <c r="DN288" s="168"/>
      <c r="DO288" s="168"/>
      <c r="DP288" s="168"/>
      <c r="DQ288" s="168"/>
      <c r="DR288" s="168"/>
      <c r="DS288" s="168"/>
      <c r="DT288" s="168"/>
      <c r="DU288" s="168"/>
      <c r="DV288" s="168"/>
      <c r="DW288" s="168"/>
      <c r="DX288" s="168"/>
      <c r="DY288" s="168"/>
      <c r="DZ288" s="168"/>
      <c r="EA288" s="168"/>
      <c r="EB288" s="168"/>
      <c r="EC288" s="168"/>
      <c r="ED288" s="168"/>
      <c r="EE288" s="168"/>
      <c r="EF288" s="168"/>
      <c r="EG288" s="168"/>
      <c r="EH288" s="168"/>
      <c r="EI288" s="168"/>
      <c r="EJ288" s="168"/>
      <c r="EK288" s="168"/>
      <c r="EL288" s="168"/>
      <c r="EM288" s="168"/>
      <c r="EN288" s="168"/>
      <c r="EO288" s="168"/>
      <c r="EP288" s="168"/>
      <c r="EQ288" s="168"/>
      <c r="ER288" s="168"/>
      <c r="ES288" s="168"/>
      <c r="ET288" s="168"/>
      <c r="EU288" s="168"/>
      <c r="EV288" s="168"/>
      <c r="EW288" s="168"/>
      <c r="EX288" s="168"/>
      <c r="EY288" s="168"/>
      <c r="EZ288" s="168"/>
      <c r="FA288" s="168"/>
      <c r="FB288" s="168"/>
      <c r="FC288" s="168"/>
      <c r="FD288" s="168"/>
    </row>
    <row r="289" spans="1:160" s="5" customFormat="1" x14ac:dyDescent="0.3">
      <c r="A289" s="263"/>
      <c r="B289" s="263"/>
      <c r="C289" s="265"/>
      <c r="D289" s="432" t="s">
        <v>20</v>
      </c>
      <c r="E289" s="433"/>
      <c r="F289" s="433"/>
      <c r="G289" s="433"/>
      <c r="H289" s="433"/>
      <c r="I289" s="433"/>
      <c r="J289" s="433"/>
      <c r="K289" s="433"/>
      <c r="L289" s="433"/>
      <c r="M289" s="434"/>
      <c r="N289" s="435" t="s">
        <v>21</v>
      </c>
      <c r="O289" s="436"/>
      <c r="P289" s="436"/>
      <c r="Q289" s="436"/>
      <c r="R289" s="436"/>
      <c r="S289" s="436"/>
      <c r="T289" s="436"/>
      <c r="U289" s="437"/>
      <c r="V289" s="33"/>
      <c r="W289" s="57"/>
      <c r="X289" s="86"/>
      <c r="Y289" s="33"/>
      <c r="Z289" s="36"/>
      <c r="AA289" s="36"/>
      <c r="AD289" s="33"/>
      <c r="AG289" s="33"/>
      <c r="AH289" s="43"/>
      <c r="AI289" s="43"/>
      <c r="AJ289" s="43"/>
      <c r="AK289" s="43"/>
      <c r="AL289" s="43"/>
      <c r="AM289" s="43"/>
      <c r="AN289" s="43"/>
      <c r="AO289" s="43"/>
      <c r="AP289" s="43"/>
      <c r="AQ289" s="43"/>
      <c r="AR289" s="43"/>
      <c r="AS289" s="43"/>
      <c r="AT289" s="43"/>
      <c r="AU289" s="44"/>
      <c r="AV289" s="33"/>
      <c r="AW289" s="33"/>
      <c r="AX289" s="33"/>
      <c r="AZ289" s="141"/>
      <c r="BE289" s="168"/>
      <c r="BF289" s="168"/>
      <c r="BG289" s="168"/>
      <c r="BH289" s="168"/>
      <c r="BI289" s="168"/>
      <c r="BJ289" s="168"/>
      <c r="BK289" s="168"/>
      <c r="BL289" s="168"/>
      <c r="BM289" s="168"/>
      <c r="DK289" s="168"/>
      <c r="DL289" s="168"/>
      <c r="DM289" s="168"/>
      <c r="DN289" s="168"/>
      <c r="DO289" s="168"/>
      <c r="DP289" s="168"/>
      <c r="DQ289" s="168"/>
      <c r="DR289" s="168"/>
      <c r="DS289" s="168"/>
      <c r="DT289" s="168"/>
      <c r="DU289" s="168"/>
      <c r="DV289" s="168"/>
      <c r="DW289" s="168"/>
      <c r="DX289" s="168"/>
      <c r="DY289" s="168"/>
      <c r="DZ289" s="168"/>
      <c r="EA289" s="168"/>
      <c r="EB289" s="168"/>
      <c r="EC289" s="168"/>
      <c r="ED289" s="168"/>
      <c r="EE289" s="168"/>
      <c r="EF289" s="168"/>
      <c r="EG289" s="168"/>
      <c r="EH289" s="168"/>
      <c r="EI289" s="168"/>
      <c r="EJ289" s="168"/>
      <c r="EK289" s="168"/>
      <c r="EL289" s="168"/>
      <c r="EM289" s="168"/>
      <c r="EN289" s="168"/>
      <c r="EO289" s="168"/>
      <c r="EP289" s="168"/>
      <c r="EQ289" s="168"/>
      <c r="ER289" s="168"/>
      <c r="ES289" s="168"/>
      <c r="ET289" s="168"/>
      <c r="EU289" s="168"/>
      <c r="EV289" s="168"/>
      <c r="EW289" s="168"/>
      <c r="EX289" s="168"/>
      <c r="EY289" s="168"/>
      <c r="EZ289" s="168"/>
      <c r="FA289" s="168"/>
      <c r="FB289" s="168"/>
      <c r="FC289" s="168"/>
      <c r="FD289" s="168"/>
    </row>
    <row r="290" spans="1:160" s="5" customFormat="1" ht="15.75" customHeight="1" x14ac:dyDescent="0.3">
      <c r="A290" s="263"/>
      <c r="B290" s="263"/>
      <c r="C290" s="265"/>
      <c r="D290" s="438" t="s">
        <v>22</v>
      </c>
      <c r="E290" s="439"/>
      <c r="F290" s="439"/>
      <c r="G290" s="439"/>
      <c r="H290" s="439"/>
      <c r="I290" s="439"/>
      <c r="J290" s="439"/>
      <c r="K290" s="439"/>
      <c r="L290" s="439"/>
      <c r="M290" s="440"/>
      <c r="N290" s="438" t="s">
        <v>22</v>
      </c>
      <c r="O290" s="444"/>
      <c r="P290" s="444"/>
      <c r="Q290" s="444"/>
      <c r="R290" s="444"/>
      <c r="S290" s="444"/>
      <c r="T290" s="444"/>
      <c r="U290" s="440"/>
      <c r="V290" s="33"/>
      <c r="W290" s="57"/>
      <c r="X290" s="86"/>
      <c r="Y290" s="33"/>
      <c r="Z290" s="36"/>
      <c r="AA290" s="36"/>
      <c r="AD290" s="33"/>
      <c r="AG290" s="33"/>
      <c r="AH290" s="43"/>
      <c r="AI290" s="43"/>
      <c r="AJ290" s="43"/>
      <c r="AK290" s="43"/>
      <c r="AL290" s="43"/>
      <c r="AM290" s="43"/>
      <c r="AN290" s="43"/>
      <c r="AO290" s="43"/>
      <c r="AP290" s="43"/>
      <c r="AQ290" s="43"/>
      <c r="AR290" s="43"/>
      <c r="AS290" s="43"/>
      <c r="AT290" s="43"/>
      <c r="AU290" s="44"/>
      <c r="AV290" s="33"/>
      <c r="AW290" s="33"/>
      <c r="AX290" s="33"/>
      <c r="AZ290" s="141"/>
      <c r="BE290" s="168"/>
      <c r="BF290" s="168"/>
      <c r="BG290" s="168"/>
      <c r="BH290" s="168"/>
      <c r="BI290" s="168"/>
      <c r="BJ290" s="168"/>
      <c r="BK290" s="168"/>
      <c r="BL290" s="168"/>
      <c r="BM290" s="168"/>
      <c r="DK290" s="168"/>
      <c r="DL290" s="168"/>
      <c r="DM290" s="168"/>
      <c r="DN290" s="168"/>
      <c r="DO290" s="168"/>
      <c r="DP290" s="168"/>
      <c r="DQ290" s="168"/>
      <c r="DR290" s="168"/>
      <c r="DS290" s="168"/>
      <c r="DT290" s="168"/>
      <c r="DU290" s="168"/>
      <c r="DV290" s="168"/>
      <c r="DW290" s="168"/>
      <c r="DX290" s="168"/>
      <c r="DY290" s="168"/>
      <c r="DZ290" s="168"/>
      <c r="EA290" s="168"/>
      <c r="EB290" s="168"/>
      <c r="EC290" s="168"/>
      <c r="ED290" s="168"/>
      <c r="EE290" s="168"/>
      <c r="EF290" s="168"/>
      <c r="EG290" s="168"/>
      <c r="EH290" s="168"/>
      <c r="EI290" s="168"/>
      <c r="EJ290" s="168"/>
      <c r="EK290" s="168"/>
      <c r="EL290" s="168"/>
      <c r="EM290" s="168"/>
      <c r="EN290" s="168"/>
      <c r="EO290" s="168"/>
      <c r="EP290" s="168"/>
      <c r="EQ290" s="168"/>
      <c r="ER290" s="168"/>
      <c r="ES290" s="168"/>
      <c r="ET290" s="168"/>
      <c r="EU290" s="168"/>
      <c r="EV290" s="168"/>
      <c r="EW290" s="168"/>
      <c r="EX290" s="168"/>
      <c r="EY290" s="168"/>
      <c r="EZ290" s="168"/>
      <c r="FA290" s="168"/>
      <c r="FB290" s="168"/>
      <c r="FC290" s="168"/>
      <c r="FD290" s="168"/>
    </row>
    <row r="291" spans="1:160" s="5" customFormat="1" ht="15.75" customHeight="1" x14ac:dyDescent="0.3">
      <c r="A291" s="263"/>
      <c r="B291" s="263"/>
      <c r="C291" s="265"/>
      <c r="D291" s="438"/>
      <c r="E291" s="439"/>
      <c r="F291" s="439"/>
      <c r="G291" s="439"/>
      <c r="H291" s="439"/>
      <c r="I291" s="439"/>
      <c r="J291" s="439"/>
      <c r="K291" s="439"/>
      <c r="L291" s="439"/>
      <c r="M291" s="440"/>
      <c r="N291" s="438"/>
      <c r="O291" s="439"/>
      <c r="P291" s="439"/>
      <c r="Q291" s="439"/>
      <c r="R291" s="439"/>
      <c r="S291" s="439"/>
      <c r="T291" s="439"/>
      <c r="U291" s="440"/>
      <c r="V291" s="33"/>
      <c r="W291" s="57"/>
      <c r="X291" s="86"/>
      <c r="Y291" s="33"/>
      <c r="Z291" s="36"/>
      <c r="AA291" s="36"/>
      <c r="AD291" s="33"/>
      <c r="AG291" s="33"/>
      <c r="AH291" s="43"/>
      <c r="AI291" s="43"/>
      <c r="AJ291" s="43"/>
      <c r="AK291" s="43"/>
      <c r="AL291" s="43"/>
      <c r="AM291" s="43"/>
      <c r="AN291" s="43"/>
      <c r="AO291" s="43"/>
      <c r="AP291" s="43"/>
      <c r="AQ291" s="43"/>
      <c r="AR291" s="43"/>
      <c r="AS291" s="43"/>
      <c r="AT291" s="43"/>
      <c r="AU291" s="44"/>
      <c r="AV291" s="33"/>
      <c r="AW291" s="33"/>
      <c r="AX291" s="33"/>
      <c r="AZ291" s="141"/>
      <c r="BE291" s="168"/>
      <c r="BF291" s="168"/>
      <c r="BG291" s="168"/>
      <c r="BH291" s="168"/>
      <c r="BI291" s="168"/>
      <c r="BJ291" s="168"/>
      <c r="BK291" s="168"/>
      <c r="BL291" s="168"/>
      <c r="BM291" s="168"/>
      <c r="DK291" s="168"/>
      <c r="DL291" s="168"/>
      <c r="DM291" s="168"/>
      <c r="DN291" s="168"/>
      <c r="DO291" s="168"/>
      <c r="DP291" s="168"/>
      <c r="DQ291" s="168"/>
      <c r="DR291" s="168"/>
      <c r="DS291" s="168"/>
      <c r="DT291" s="168"/>
      <c r="DU291" s="168"/>
      <c r="DV291" s="168"/>
      <c r="DW291" s="168"/>
      <c r="DX291" s="168"/>
      <c r="DY291" s="168"/>
      <c r="DZ291" s="168"/>
      <c r="EA291" s="168"/>
      <c r="EB291" s="168"/>
      <c r="EC291" s="168"/>
      <c r="ED291" s="168"/>
      <c r="EE291" s="168"/>
      <c r="EF291" s="168"/>
      <c r="EG291" s="168"/>
      <c r="EH291" s="168"/>
      <c r="EI291" s="168"/>
      <c r="EJ291" s="168"/>
      <c r="EK291" s="168"/>
      <c r="EL291" s="168"/>
      <c r="EM291" s="168"/>
      <c r="EN291" s="168"/>
      <c r="EO291" s="168"/>
      <c r="EP291" s="168"/>
      <c r="EQ291" s="168"/>
      <c r="ER291" s="168"/>
      <c r="ES291" s="168"/>
      <c r="ET291" s="168"/>
      <c r="EU291" s="168"/>
      <c r="EV291" s="168"/>
      <c r="EW291" s="168"/>
      <c r="EX291" s="168"/>
      <c r="EY291" s="168"/>
      <c r="EZ291" s="168"/>
      <c r="FA291" s="168"/>
      <c r="FB291" s="168"/>
      <c r="FC291" s="168"/>
      <c r="FD291" s="168"/>
    </row>
    <row r="292" spans="1:160" s="5" customFormat="1" ht="15.75" customHeight="1" x14ac:dyDescent="0.3">
      <c r="A292" s="263"/>
      <c r="B292" s="263"/>
      <c r="C292" s="265"/>
      <c r="D292" s="441"/>
      <c r="E292" s="442"/>
      <c r="F292" s="442"/>
      <c r="G292" s="442"/>
      <c r="H292" s="442"/>
      <c r="I292" s="442"/>
      <c r="J292" s="442"/>
      <c r="K292" s="442"/>
      <c r="L292" s="442"/>
      <c r="M292" s="443"/>
      <c r="N292" s="441"/>
      <c r="O292" s="442"/>
      <c r="P292" s="442"/>
      <c r="Q292" s="442"/>
      <c r="R292" s="442"/>
      <c r="S292" s="442"/>
      <c r="T292" s="442"/>
      <c r="U292" s="443"/>
      <c r="V292" s="33"/>
      <c r="W292" s="57"/>
      <c r="X292" s="86"/>
      <c r="Y292" s="33"/>
      <c r="Z292" s="36"/>
      <c r="AA292" s="36"/>
      <c r="AD292" s="33"/>
      <c r="AG292" s="33"/>
      <c r="AH292" s="43"/>
      <c r="AI292" s="43"/>
      <c r="AJ292" s="43"/>
      <c r="AK292" s="43"/>
      <c r="AL292" s="43"/>
      <c r="AM292" s="43"/>
      <c r="AN292" s="43"/>
      <c r="AO292" s="43"/>
      <c r="AP292" s="43"/>
      <c r="AQ292" s="43"/>
      <c r="AR292" s="43"/>
      <c r="AS292" s="43"/>
      <c r="AT292" s="43"/>
      <c r="AU292" s="44"/>
      <c r="AV292" s="33"/>
      <c r="AW292" s="33"/>
      <c r="AX292" s="33"/>
      <c r="AZ292" s="141"/>
      <c r="BE292" s="168"/>
      <c r="BF292" s="168"/>
      <c r="BG292" s="168"/>
      <c r="BH292" s="168"/>
      <c r="BI292" s="168"/>
      <c r="BJ292" s="168"/>
      <c r="BK292" s="168"/>
      <c r="BL292" s="168"/>
      <c r="BM292" s="168"/>
      <c r="DK292" s="168"/>
      <c r="DL292" s="168"/>
      <c r="DM292" s="168"/>
      <c r="DN292" s="168"/>
      <c r="DO292" s="168"/>
      <c r="DP292" s="168"/>
      <c r="DQ292" s="168"/>
      <c r="DR292" s="168"/>
      <c r="DS292" s="168"/>
      <c r="DT292" s="168"/>
      <c r="DU292" s="168"/>
      <c r="DV292" s="168"/>
      <c r="DW292" s="168"/>
      <c r="DX292" s="168"/>
      <c r="DY292" s="168"/>
      <c r="DZ292" s="168"/>
      <c r="EA292" s="168"/>
      <c r="EB292" s="168"/>
      <c r="EC292" s="168"/>
      <c r="ED292" s="168"/>
      <c r="EE292" s="168"/>
      <c r="EF292" s="168"/>
      <c r="EG292" s="168"/>
      <c r="EH292" s="168"/>
      <c r="EI292" s="168"/>
      <c r="EJ292" s="168"/>
      <c r="EK292" s="168"/>
      <c r="EL292" s="168"/>
      <c r="EM292" s="168"/>
      <c r="EN292" s="168"/>
      <c r="EO292" s="168"/>
      <c r="EP292" s="168"/>
      <c r="EQ292" s="168"/>
      <c r="ER292" s="168"/>
      <c r="ES292" s="168"/>
      <c r="ET292" s="168"/>
      <c r="EU292" s="168"/>
      <c r="EV292" s="168"/>
      <c r="EW292" s="168"/>
      <c r="EX292" s="168"/>
      <c r="EY292" s="168"/>
      <c r="EZ292" s="168"/>
      <c r="FA292" s="168"/>
      <c r="FB292" s="168"/>
      <c r="FC292" s="168"/>
      <c r="FD292" s="168"/>
    </row>
    <row r="293" spans="1:160" s="5" customFormat="1" x14ac:dyDescent="0.25">
      <c r="A293" s="263"/>
      <c r="B293" s="263"/>
      <c r="C293" s="265"/>
      <c r="D293" s="10" t="s">
        <v>23</v>
      </c>
      <c r="E293" s="445" t="e">
        <f>+#REF!</f>
        <v>#REF!</v>
      </c>
      <c r="F293" s="445"/>
      <c r="G293" s="445"/>
      <c r="H293" s="445"/>
      <c r="I293" s="445"/>
      <c r="J293" s="445"/>
      <c r="K293" s="445"/>
      <c r="L293" s="445"/>
      <c r="M293" s="446"/>
      <c r="N293" s="11" t="s">
        <v>23</v>
      </c>
      <c r="O293" s="445" t="e">
        <f>+#REF!</f>
        <v>#REF!</v>
      </c>
      <c r="P293" s="445"/>
      <c r="Q293" s="445"/>
      <c r="R293" s="445"/>
      <c r="S293" s="445"/>
      <c r="T293" s="445"/>
      <c r="U293" s="446"/>
      <c r="V293" s="33"/>
      <c r="W293" s="57"/>
      <c r="X293" s="86"/>
      <c r="Y293" s="33"/>
      <c r="Z293" s="36"/>
      <c r="AA293" s="36"/>
      <c r="AD293" s="33"/>
      <c r="AG293" s="33"/>
      <c r="AH293" s="43"/>
      <c r="AI293" s="43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4"/>
      <c r="AV293" s="33"/>
      <c r="AW293" s="33"/>
      <c r="AX293" s="33"/>
      <c r="AZ293" s="141"/>
      <c r="BE293" s="168"/>
      <c r="BF293" s="168"/>
      <c r="BG293" s="168"/>
      <c r="BH293" s="168"/>
      <c r="BI293" s="168"/>
      <c r="BJ293" s="168"/>
      <c r="BK293" s="168"/>
      <c r="BL293" s="168"/>
      <c r="BM293" s="168"/>
      <c r="DK293" s="168"/>
      <c r="DL293" s="168"/>
      <c r="DM293" s="168"/>
      <c r="DN293" s="168"/>
      <c r="DO293" s="168"/>
      <c r="DP293" s="168"/>
      <c r="DQ293" s="168"/>
      <c r="DR293" s="168"/>
      <c r="DS293" s="168"/>
      <c r="DT293" s="168"/>
      <c r="DU293" s="168"/>
      <c r="DV293" s="168"/>
      <c r="DW293" s="168"/>
      <c r="DX293" s="168"/>
      <c r="DY293" s="168"/>
      <c r="DZ293" s="168"/>
      <c r="EA293" s="168"/>
      <c r="EB293" s="168"/>
      <c r="EC293" s="168"/>
      <c r="ED293" s="168"/>
      <c r="EE293" s="168"/>
      <c r="EF293" s="168"/>
      <c r="EG293" s="168"/>
      <c r="EH293" s="168"/>
      <c r="EI293" s="168"/>
      <c r="EJ293" s="168"/>
      <c r="EK293" s="168"/>
      <c r="EL293" s="168"/>
      <c r="EM293" s="168"/>
      <c r="EN293" s="168"/>
      <c r="EO293" s="168"/>
      <c r="EP293" s="168"/>
      <c r="EQ293" s="168"/>
      <c r="ER293" s="168"/>
      <c r="ES293" s="168"/>
      <c r="ET293" s="168"/>
      <c r="EU293" s="168"/>
      <c r="EV293" s="168"/>
      <c r="EW293" s="168"/>
      <c r="EX293" s="168"/>
      <c r="EY293" s="168"/>
      <c r="EZ293" s="168"/>
      <c r="FA293" s="168"/>
      <c r="FB293" s="168"/>
      <c r="FC293" s="168"/>
      <c r="FD293" s="168"/>
    </row>
    <row r="294" spans="1:160" s="5" customFormat="1" ht="14.4" thickBot="1" x14ac:dyDescent="0.3">
      <c r="A294" s="263"/>
      <c r="B294" s="263"/>
      <c r="C294" s="265"/>
      <c r="D294" s="12" t="s">
        <v>25</v>
      </c>
      <c r="E294" s="447" t="e">
        <f>+#REF!</f>
        <v>#REF!</v>
      </c>
      <c r="F294" s="447"/>
      <c r="G294" s="447"/>
      <c r="H294" s="447"/>
      <c r="I294" s="447"/>
      <c r="J294" s="447"/>
      <c r="K294" s="447"/>
      <c r="L294" s="447"/>
      <c r="M294" s="448"/>
      <c r="N294" s="13" t="s">
        <v>25</v>
      </c>
      <c r="O294" s="447" t="e">
        <f>+#REF!</f>
        <v>#REF!</v>
      </c>
      <c r="P294" s="447"/>
      <c r="Q294" s="447"/>
      <c r="R294" s="447"/>
      <c r="S294" s="447"/>
      <c r="T294" s="447"/>
      <c r="U294" s="448"/>
      <c r="V294" s="33"/>
      <c r="W294" s="57"/>
      <c r="X294" s="86"/>
      <c r="Y294" s="33"/>
      <c r="Z294" s="36"/>
      <c r="AA294" s="36"/>
      <c r="AD294" s="33"/>
      <c r="AG294" s="33"/>
      <c r="AH294" s="43"/>
      <c r="AI294" s="43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4"/>
      <c r="AV294" s="33"/>
      <c r="AW294" s="33"/>
      <c r="AX294" s="33"/>
      <c r="AZ294" s="141"/>
      <c r="BE294" s="168"/>
      <c r="BF294" s="168"/>
      <c r="BG294" s="168"/>
      <c r="BH294" s="168"/>
      <c r="BI294" s="168"/>
      <c r="BJ294" s="168"/>
      <c r="BK294" s="168"/>
      <c r="BL294" s="168"/>
      <c r="BM294" s="168"/>
      <c r="DK294" s="168"/>
      <c r="DL294" s="168"/>
      <c r="DM294" s="168"/>
      <c r="DN294" s="168"/>
      <c r="DO294" s="168"/>
      <c r="DP294" s="168"/>
      <c r="DQ294" s="168"/>
      <c r="DR294" s="168"/>
      <c r="DS294" s="168"/>
      <c r="DT294" s="168"/>
      <c r="DU294" s="168"/>
      <c r="DV294" s="168"/>
      <c r="DW294" s="168"/>
      <c r="DX294" s="168"/>
      <c r="DY294" s="168"/>
      <c r="DZ294" s="168"/>
      <c r="EA294" s="168"/>
      <c r="EB294" s="168"/>
      <c r="EC294" s="168"/>
      <c r="ED294" s="168"/>
      <c r="EE294" s="168"/>
      <c r="EF294" s="168"/>
      <c r="EG294" s="168"/>
      <c r="EH294" s="168"/>
      <c r="EI294" s="168"/>
      <c r="EJ294" s="168"/>
      <c r="EK294" s="168"/>
      <c r="EL294" s="168"/>
      <c r="EM294" s="168"/>
      <c r="EN294" s="168"/>
      <c r="EO294" s="168"/>
      <c r="EP294" s="168"/>
      <c r="EQ294" s="168"/>
      <c r="ER294" s="168"/>
      <c r="ES294" s="168"/>
      <c r="ET294" s="168"/>
      <c r="EU294" s="168"/>
      <c r="EV294" s="168"/>
      <c r="EW294" s="168"/>
      <c r="EX294" s="168"/>
      <c r="EY294" s="168"/>
      <c r="EZ294" s="168"/>
      <c r="FA294" s="168"/>
      <c r="FB294" s="168"/>
      <c r="FC294" s="168"/>
      <c r="FD294" s="168"/>
    </row>
    <row r="295" spans="1:160" ht="9.9" customHeight="1" thickBot="1" x14ac:dyDescent="0.3"/>
    <row r="296" spans="1:160" s="5" customFormat="1" ht="15.75" customHeight="1" x14ac:dyDescent="0.3">
      <c r="A296" s="263"/>
      <c r="B296" s="263"/>
      <c r="C296" s="265"/>
      <c r="D296" s="484"/>
      <c r="E296" s="485"/>
      <c r="F296" s="488" t="s">
        <v>0</v>
      </c>
      <c r="G296" s="489"/>
      <c r="H296" s="489"/>
      <c r="I296" s="489"/>
      <c r="J296" s="489"/>
      <c r="K296" s="489"/>
      <c r="L296" s="489"/>
      <c r="M296" s="489"/>
      <c r="N296" s="489"/>
      <c r="O296" s="490"/>
      <c r="P296" s="494" t="s">
        <v>1</v>
      </c>
      <c r="Q296" s="495"/>
      <c r="R296" s="495"/>
      <c r="S296" s="496"/>
      <c r="T296" s="500"/>
      <c r="U296" s="501"/>
      <c r="V296" s="33"/>
      <c r="W296" s="57"/>
      <c r="X296" s="86"/>
      <c r="Y296" s="33"/>
      <c r="Z296" s="36"/>
      <c r="AA296" s="36"/>
      <c r="AD296" s="33"/>
      <c r="AG296" s="33"/>
      <c r="AH296" s="43"/>
      <c r="AI296" s="43"/>
      <c r="AJ296" s="43"/>
      <c r="AK296" s="43"/>
      <c r="AL296" s="43"/>
      <c r="AM296" s="43"/>
      <c r="AN296" s="43"/>
      <c r="AO296" s="43"/>
      <c r="AP296" s="43"/>
      <c r="AQ296" s="43"/>
      <c r="AR296" s="43"/>
      <c r="AS296" s="43"/>
      <c r="AT296" s="43"/>
      <c r="AU296" s="44"/>
      <c r="AV296" s="33"/>
      <c r="AW296" s="33"/>
      <c r="AX296" s="33"/>
      <c r="AZ296" s="141"/>
      <c r="BE296" s="168"/>
      <c r="BF296" s="168"/>
      <c r="BG296" s="168"/>
      <c r="BH296" s="168"/>
      <c r="BI296" s="168"/>
      <c r="BJ296" s="168"/>
      <c r="BK296" s="168"/>
      <c r="BL296" s="168"/>
      <c r="BM296" s="168"/>
      <c r="DK296" s="168"/>
      <c r="DL296" s="168"/>
      <c r="DM296" s="168"/>
      <c r="DN296" s="168"/>
      <c r="DO296" s="168"/>
      <c r="DP296" s="168"/>
      <c r="DQ296" s="168"/>
      <c r="DR296" s="168"/>
      <c r="DS296" s="168"/>
      <c r="DT296" s="168"/>
      <c r="DU296" s="168"/>
      <c r="DV296" s="168"/>
      <c r="DW296" s="168"/>
      <c r="DX296" s="168"/>
      <c r="DY296" s="168"/>
      <c r="DZ296" s="168"/>
      <c r="EA296" s="168"/>
      <c r="EB296" s="168"/>
      <c r="EC296" s="168"/>
      <c r="ED296" s="168"/>
      <c r="EE296" s="168"/>
      <c r="EF296" s="168"/>
      <c r="EG296" s="168"/>
      <c r="EH296" s="168"/>
      <c r="EI296" s="168"/>
      <c r="EJ296" s="168"/>
      <c r="EK296" s="168"/>
      <c r="EL296" s="168"/>
      <c r="EM296" s="168"/>
      <c r="EN296" s="168"/>
      <c r="EO296" s="168"/>
      <c r="EP296" s="168"/>
      <c r="EQ296" s="168"/>
      <c r="ER296" s="168"/>
      <c r="ES296" s="168"/>
      <c r="ET296" s="168"/>
      <c r="EU296" s="168"/>
      <c r="EV296" s="168"/>
      <c r="EW296" s="168"/>
      <c r="EX296" s="168"/>
      <c r="EY296" s="168"/>
      <c r="EZ296" s="168"/>
      <c r="FA296" s="168"/>
      <c r="FB296" s="168"/>
      <c r="FC296" s="168"/>
      <c r="FD296" s="168"/>
    </row>
    <row r="297" spans="1:160" s="5" customFormat="1" ht="15" customHeight="1" x14ac:dyDescent="0.3">
      <c r="A297" s="263"/>
      <c r="B297" s="263"/>
      <c r="C297" s="265"/>
      <c r="D297" s="481"/>
      <c r="E297" s="482"/>
      <c r="F297" s="491"/>
      <c r="G297" s="492"/>
      <c r="H297" s="492"/>
      <c r="I297" s="492"/>
      <c r="J297" s="492"/>
      <c r="K297" s="492"/>
      <c r="L297" s="492"/>
      <c r="M297" s="492"/>
      <c r="N297" s="492"/>
      <c r="O297" s="493"/>
      <c r="P297" s="497"/>
      <c r="Q297" s="498"/>
      <c r="R297" s="498"/>
      <c r="S297" s="499"/>
      <c r="T297" s="502"/>
      <c r="U297" s="503"/>
      <c r="V297" s="33"/>
      <c r="W297" s="57"/>
      <c r="X297" s="86"/>
      <c r="Y297" s="38"/>
      <c r="Z297" s="36"/>
      <c r="AA297" s="36"/>
      <c r="AD297" s="33"/>
      <c r="AG297" s="33"/>
      <c r="AH297" s="43"/>
      <c r="AI297" s="43"/>
      <c r="AJ297" s="43"/>
      <c r="AK297" s="43"/>
      <c r="AL297" s="43"/>
      <c r="AM297" s="43"/>
      <c r="AN297" s="43"/>
      <c r="AO297" s="43"/>
      <c r="AP297" s="43"/>
      <c r="AQ297" s="43"/>
      <c r="AR297" s="43"/>
      <c r="AS297" s="43"/>
      <c r="AT297" s="43"/>
      <c r="AU297" s="44"/>
      <c r="AV297" s="33"/>
      <c r="AW297" s="33"/>
      <c r="AX297" s="33"/>
      <c r="AZ297" s="141"/>
      <c r="BE297" s="168"/>
      <c r="BF297" s="168"/>
      <c r="BG297" s="168"/>
      <c r="BH297" s="168"/>
      <c r="BI297" s="168"/>
      <c r="BJ297" s="168"/>
      <c r="BK297" s="168"/>
      <c r="BL297" s="168"/>
      <c r="BM297" s="168"/>
      <c r="DK297" s="168"/>
      <c r="DL297" s="168"/>
      <c r="DM297" s="168"/>
      <c r="DN297" s="168"/>
      <c r="DO297" s="168"/>
      <c r="DP297" s="168"/>
      <c r="DQ297" s="168"/>
      <c r="DR297" s="168"/>
      <c r="DS297" s="168"/>
      <c r="DT297" s="168"/>
      <c r="DU297" s="168"/>
      <c r="DV297" s="168"/>
      <c r="DW297" s="168"/>
      <c r="DX297" s="168"/>
      <c r="DY297" s="168"/>
      <c r="DZ297" s="168"/>
      <c r="EA297" s="168"/>
      <c r="EB297" s="168"/>
      <c r="EC297" s="168"/>
      <c r="ED297" s="168"/>
      <c r="EE297" s="168"/>
      <c r="EF297" s="168"/>
      <c r="EG297" s="168"/>
      <c r="EH297" s="168"/>
      <c r="EI297" s="168"/>
      <c r="EJ297" s="168"/>
      <c r="EK297" s="168"/>
      <c r="EL297" s="168"/>
      <c r="EM297" s="168"/>
      <c r="EN297" s="168"/>
      <c r="EO297" s="168"/>
      <c r="EP297" s="168"/>
      <c r="EQ297" s="168"/>
      <c r="ER297" s="168"/>
      <c r="ES297" s="168"/>
      <c r="ET297" s="168"/>
      <c r="EU297" s="168"/>
      <c r="EV297" s="168"/>
      <c r="EW297" s="168"/>
      <c r="EX297" s="168"/>
      <c r="EY297" s="168"/>
      <c r="EZ297" s="168"/>
      <c r="FA297" s="168"/>
      <c r="FB297" s="168"/>
      <c r="FC297" s="168"/>
      <c r="FD297" s="168"/>
    </row>
    <row r="298" spans="1:160" s="5" customFormat="1" ht="30" customHeight="1" thickBot="1" x14ac:dyDescent="0.35">
      <c r="A298" s="263"/>
      <c r="B298" s="263"/>
      <c r="C298" s="265"/>
      <c r="D298" s="486"/>
      <c r="E298" s="487"/>
      <c r="F298" s="506" t="s">
        <v>2</v>
      </c>
      <c r="G298" s="507"/>
      <c r="H298" s="507"/>
      <c r="I298" s="507"/>
      <c r="J298" s="507"/>
      <c r="K298" s="507"/>
      <c r="L298" s="507"/>
      <c r="M298" s="507"/>
      <c r="N298" s="507"/>
      <c r="O298" s="508"/>
      <c r="P298" s="32">
        <v>7</v>
      </c>
      <c r="Q298" s="101" t="s">
        <v>3</v>
      </c>
      <c r="R298" s="509">
        <v>147</v>
      </c>
      <c r="S298" s="510"/>
      <c r="T298" s="504"/>
      <c r="U298" s="505"/>
      <c r="V298" s="33">
        <f>+IF(C307="","",1)</f>
        <v>1</v>
      </c>
      <c r="W298" s="57"/>
      <c r="X298" s="86"/>
      <c r="Y298" s="39"/>
      <c r="Z298" s="36"/>
      <c r="AA298" s="36"/>
      <c r="AD298" s="33"/>
      <c r="AG298" s="33"/>
      <c r="AH298" s="43"/>
      <c r="AI298" s="43"/>
      <c r="AJ298" s="43"/>
      <c r="AK298" s="43"/>
      <c r="AL298" s="43"/>
      <c r="AM298" s="43"/>
      <c r="AN298" s="43"/>
      <c r="AO298" s="43"/>
      <c r="AP298" s="43"/>
      <c r="AQ298" s="43"/>
      <c r="AR298" s="43"/>
      <c r="AS298" s="43"/>
      <c r="AT298" s="43"/>
      <c r="AU298" s="44"/>
      <c r="AV298" s="33"/>
      <c r="AW298" s="33"/>
      <c r="AX298" s="33"/>
      <c r="AZ298" s="141"/>
      <c r="BE298" s="168"/>
      <c r="BF298" s="168"/>
      <c r="BG298" s="168"/>
      <c r="BH298" s="168"/>
      <c r="BI298" s="168"/>
      <c r="BJ298" s="168"/>
      <c r="BK298" s="168"/>
      <c r="BL298" s="168"/>
      <c r="BM298" s="168"/>
      <c r="DK298" s="168"/>
      <c r="DL298" s="168"/>
      <c r="DM298" s="168"/>
      <c r="DN298" s="168"/>
      <c r="DO298" s="168"/>
      <c r="DP298" s="168"/>
      <c r="DQ298" s="168"/>
      <c r="DR298" s="168"/>
      <c r="DS298" s="168"/>
      <c r="DT298" s="168"/>
      <c r="DU298" s="168"/>
      <c r="DV298" s="168"/>
      <c r="DW298" s="168"/>
      <c r="DX298" s="168"/>
      <c r="DY298" s="168"/>
      <c r="DZ298" s="168"/>
      <c r="EA298" s="168"/>
      <c r="EB298" s="168"/>
      <c r="EC298" s="168"/>
      <c r="ED298" s="168"/>
      <c r="EE298" s="168"/>
      <c r="EF298" s="168"/>
      <c r="EG298" s="168"/>
      <c r="EH298" s="168"/>
      <c r="EI298" s="168"/>
      <c r="EJ298" s="168"/>
      <c r="EK298" s="168"/>
      <c r="EL298" s="168"/>
      <c r="EM298" s="168"/>
      <c r="EN298" s="168"/>
      <c r="EO298" s="168"/>
      <c r="EP298" s="168"/>
      <c r="EQ298" s="168"/>
      <c r="ER298" s="168"/>
      <c r="ES298" s="168"/>
      <c r="ET298" s="168"/>
      <c r="EU298" s="168"/>
      <c r="EV298" s="168"/>
      <c r="EW298" s="168"/>
      <c r="EX298" s="168"/>
      <c r="EY298" s="168"/>
      <c r="EZ298" s="168"/>
      <c r="FA298" s="168"/>
      <c r="FB298" s="168"/>
      <c r="FC298" s="168"/>
      <c r="FD298" s="168"/>
    </row>
    <row r="299" spans="1:160" s="5" customFormat="1" ht="5.25" customHeight="1" thickBot="1" x14ac:dyDescent="0.35">
      <c r="A299" s="263"/>
      <c r="B299" s="263"/>
      <c r="C299" s="265"/>
      <c r="D299" s="454"/>
      <c r="E299" s="454"/>
      <c r="F299" s="454"/>
      <c r="G299" s="454"/>
      <c r="H299" s="454"/>
      <c r="I299" s="454"/>
      <c r="J299" s="454"/>
      <c r="K299" s="454"/>
      <c r="L299" s="454"/>
      <c r="M299" s="454"/>
      <c r="N299" s="454"/>
      <c r="O299" s="454"/>
      <c r="P299" s="454"/>
      <c r="Q299" s="454"/>
      <c r="R299" s="454"/>
      <c r="S299" s="454"/>
      <c r="T299" s="454"/>
      <c r="U299" s="454"/>
      <c r="V299" s="33"/>
      <c r="W299" s="57"/>
      <c r="X299" s="86"/>
      <c r="Y299" s="38"/>
      <c r="Z299" s="36"/>
      <c r="AA299" s="36"/>
      <c r="AD299" s="33"/>
      <c r="AG299" s="33"/>
      <c r="AH299" s="43"/>
      <c r="AI299" s="43"/>
      <c r="AJ299" s="43"/>
      <c r="AK299" s="43"/>
      <c r="AL299" s="43"/>
      <c r="AM299" s="43"/>
      <c r="AN299" s="43"/>
      <c r="AO299" s="43"/>
      <c r="AP299" s="43"/>
      <c r="AQ299" s="43"/>
      <c r="AR299" s="43"/>
      <c r="AS299" s="43"/>
      <c r="AT299" s="43"/>
      <c r="AU299" s="44"/>
      <c r="AV299" s="33"/>
      <c r="AW299" s="33"/>
      <c r="AX299" s="33"/>
      <c r="AZ299" s="141"/>
      <c r="BE299" s="168"/>
      <c r="BF299" s="168"/>
      <c r="BG299" s="168"/>
      <c r="BH299" s="168"/>
      <c r="BI299" s="168"/>
      <c r="BJ299" s="168"/>
      <c r="BK299" s="168"/>
      <c r="BL299" s="168"/>
      <c r="BM299" s="168"/>
      <c r="DK299" s="168"/>
      <c r="DL299" s="168"/>
      <c r="DM299" s="168"/>
      <c r="DN299" s="168"/>
      <c r="DO299" s="168"/>
      <c r="DP299" s="168"/>
      <c r="DQ299" s="168"/>
      <c r="DR299" s="168"/>
      <c r="DS299" s="168"/>
      <c r="DT299" s="168"/>
      <c r="DU299" s="168"/>
      <c r="DV299" s="168"/>
      <c r="DW299" s="168"/>
      <c r="DX299" s="168"/>
      <c r="DY299" s="168"/>
      <c r="DZ299" s="168"/>
      <c r="EA299" s="168"/>
      <c r="EB299" s="168"/>
      <c r="EC299" s="168"/>
      <c r="ED299" s="168"/>
      <c r="EE299" s="168"/>
      <c r="EF299" s="168"/>
      <c r="EG299" s="168"/>
      <c r="EH299" s="168"/>
      <c r="EI299" s="168"/>
      <c r="EJ299" s="168"/>
      <c r="EK299" s="168"/>
      <c r="EL299" s="168"/>
      <c r="EM299" s="168"/>
      <c r="EN299" s="168"/>
      <c r="EO299" s="168"/>
      <c r="EP299" s="168"/>
      <c r="EQ299" s="168"/>
      <c r="ER299" s="168"/>
      <c r="ES299" s="168"/>
      <c r="ET299" s="168"/>
      <c r="EU299" s="168"/>
      <c r="EV299" s="168"/>
      <c r="EW299" s="168"/>
      <c r="EX299" s="168"/>
      <c r="EY299" s="168"/>
      <c r="EZ299" s="168"/>
      <c r="FA299" s="168"/>
      <c r="FB299" s="168"/>
      <c r="FC299" s="168"/>
      <c r="FD299" s="168"/>
    </row>
    <row r="300" spans="1:160" s="5" customFormat="1" ht="24.9" customHeight="1" x14ac:dyDescent="0.3">
      <c r="A300" s="263"/>
      <c r="B300" s="263"/>
      <c r="C300" s="265"/>
      <c r="D300" s="511" t="s">
        <v>4</v>
      </c>
      <c r="E300" s="512"/>
      <c r="F300" s="513" t="s">
        <v>168</v>
      </c>
      <c r="G300" s="514"/>
      <c r="H300" s="514"/>
      <c r="I300" s="515"/>
      <c r="J300" s="516" t="s">
        <v>5</v>
      </c>
      <c r="K300" s="512"/>
      <c r="L300" s="513" t="s">
        <v>102</v>
      </c>
      <c r="M300" s="514"/>
      <c r="N300" s="514"/>
      <c r="O300" s="514"/>
      <c r="P300" s="515"/>
      <c r="Q300" s="1" t="s">
        <v>6</v>
      </c>
      <c r="R300" s="513" t="s">
        <v>36</v>
      </c>
      <c r="S300" s="514"/>
      <c r="T300" s="514"/>
      <c r="U300" s="517"/>
      <c r="V300" s="33"/>
      <c r="W300" s="57"/>
      <c r="X300" s="86"/>
      <c r="Y300" s="33"/>
      <c r="Z300" s="36"/>
      <c r="AA300" s="36"/>
      <c r="AD300" s="33"/>
      <c r="AG300" s="33"/>
      <c r="AH300" s="43"/>
      <c r="AI300" s="43"/>
      <c r="AJ300" s="43"/>
      <c r="AK300" s="43"/>
      <c r="AL300" s="43"/>
      <c r="AM300" s="43"/>
      <c r="AN300" s="43"/>
      <c r="AO300" s="43"/>
      <c r="AP300" s="43"/>
      <c r="AQ300" s="43"/>
      <c r="AR300" s="43"/>
      <c r="AS300" s="43"/>
      <c r="AT300" s="43"/>
      <c r="AU300" s="44"/>
      <c r="AV300" s="33"/>
      <c r="AW300" s="33"/>
      <c r="AX300" s="33"/>
      <c r="AZ300" s="141"/>
      <c r="BE300" s="168"/>
      <c r="BF300" s="168"/>
      <c r="BG300" s="168"/>
      <c r="BH300" s="168"/>
      <c r="BI300" s="168"/>
      <c r="BJ300" s="168"/>
      <c r="BK300" s="168"/>
      <c r="BL300" s="168"/>
      <c r="BM300" s="168"/>
      <c r="DK300" s="168"/>
      <c r="DL300" s="168"/>
      <c r="DM300" s="168"/>
      <c r="DN300" s="168"/>
      <c r="DO300" s="168"/>
      <c r="DP300" s="168"/>
      <c r="DQ300" s="168"/>
      <c r="DR300" s="168"/>
      <c r="DS300" s="168"/>
      <c r="DT300" s="168"/>
      <c r="DU300" s="168"/>
      <c r="DV300" s="168"/>
      <c r="DW300" s="168"/>
      <c r="DX300" s="168"/>
      <c r="DY300" s="168"/>
      <c r="DZ300" s="168"/>
      <c r="EA300" s="168"/>
      <c r="EB300" s="168"/>
      <c r="EC300" s="168"/>
      <c r="ED300" s="168"/>
      <c r="EE300" s="168"/>
      <c r="EF300" s="168"/>
      <c r="EG300" s="168"/>
      <c r="EH300" s="168"/>
      <c r="EI300" s="168"/>
      <c r="EJ300" s="168"/>
      <c r="EK300" s="168"/>
      <c r="EL300" s="168"/>
      <c r="EM300" s="168"/>
      <c r="EN300" s="168"/>
      <c r="EO300" s="168"/>
      <c r="EP300" s="168"/>
      <c r="EQ300" s="168"/>
      <c r="ER300" s="168"/>
      <c r="ES300" s="168"/>
      <c r="ET300" s="168"/>
      <c r="EU300" s="168"/>
      <c r="EV300" s="168"/>
      <c r="EW300" s="168"/>
      <c r="EX300" s="168"/>
      <c r="EY300" s="168"/>
      <c r="EZ300" s="168"/>
      <c r="FA300" s="168"/>
      <c r="FB300" s="168"/>
      <c r="FC300" s="168"/>
      <c r="FD300" s="168"/>
    </row>
    <row r="301" spans="1:160" s="5" customFormat="1" ht="45" customHeight="1" thickBot="1" x14ac:dyDescent="0.35">
      <c r="A301" s="263"/>
      <c r="B301" s="263"/>
      <c r="C301" s="265"/>
      <c r="D301" s="518" t="s">
        <v>7</v>
      </c>
      <c r="E301" s="519"/>
      <c r="F301" s="520" t="s">
        <v>169</v>
      </c>
      <c r="G301" s="521"/>
      <c r="H301" s="521"/>
      <c r="I301" s="521"/>
      <c r="J301" s="521"/>
      <c r="K301" s="521"/>
      <c r="L301" s="521"/>
      <c r="M301" s="521"/>
      <c r="N301" s="521"/>
      <c r="O301" s="521"/>
      <c r="P301" s="521"/>
      <c r="Q301" s="521"/>
      <c r="R301" s="521"/>
      <c r="S301" s="521"/>
      <c r="T301" s="521"/>
      <c r="U301" s="522"/>
      <c r="V301" s="33"/>
      <c r="W301" s="57"/>
      <c r="X301" s="86"/>
      <c r="Y301" s="33"/>
      <c r="Z301" s="36"/>
      <c r="AA301" s="36"/>
      <c r="AD301" s="33"/>
      <c r="AG301" s="33"/>
      <c r="AH301" s="43"/>
      <c r="AI301" s="43"/>
      <c r="AJ301" s="43"/>
      <c r="AK301" s="43"/>
      <c r="AL301" s="43"/>
      <c r="AM301" s="43"/>
      <c r="AN301" s="43"/>
      <c r="AO301" s="43"/>
      <c r="AP301" s="43"/>
      <c r="AQ301" s="43"/>
      <c r="AR301" s="43"/>
      <c r="AS301" s="43"/>
      <c r="AT301" s="43"/>
      <c r="AU301" s="44"/>
      <c r="AV301" s="33"/>
      <c r="AW301" s="33"/>
      <c r="AX301" s="33"/>
      <c r="AZ301" s="141"/>
      <c r="BE301" s="168"/>
      <c r="BF301" s="168"/>
      <c r="BG301" s="168"/>
      <c r="BH301" s="168"/>
      <c r="BI301" s="168"/>
      <c r="BJ301" s="168"/>
      <c r="BK301" s="168"/>
      <c r="BL301" s="168"/>
      <c r="BM301" s="168"/>
      <c r="DK301" s="168"/>
      <c r="DL301" s="168"/>
      <c r="DM301" s="168"/>
      <c r="DN301" s="168"/>
      <c r="DO301" s="168"/>
      <c r="DP301" s="168"/>
      <c r="DQ301" s="168"/>
      <c r="DR301" s="168"/>
      <c r="DS301" s="168"/>
      <c r="DT301" s="168"/>
      <c r="DU301" s="168"/>
      <c r="DV301" s="168"/>
      <c r="DW301" s="168"/>
      <c r="DX301" s="168"/>
      <c r="DY301" s="168"/>
      <c r="DZ301" s="168"/>
      <c r="EA301" s="168"/>
      <c r="EB301" s="168"/>
      <c r="EC301" s="168"/>
      <c r="ED301" s="168"/>
      <c r="EE301" s="168"/>
      <c r="EF301" s="168"/>
      <c r="EG301" s="168"/>
      <c r="EH301" s="168"/>
      <c r="EI301" s="168"/>
      <c r="EJ301" s="168"/>
      <c r="EK301" s="168"/>
      <c r="EL301" s="168"/>
      <c r="EM301" s="168"/>
      <c r="EN301" s="168"/>
      <c r="EO301" s="168"/>
      <c r="EP301" s="168"/>
      <c r="EQ301" s="168"/>
      <c r="ER301" s="168"/>
      <c r="ES301" s="168"/>
      <c r="ET301" s="168"/>
      <c r="EU301" s="168"/>
      <c r="EV301" s="168"/>
      <c r="EW301" s="168"/>
      <c r="EX301" s="168"/>
      <c r="EY301" s="168"/>
      <c r="EZ301" s="168"/>
      <c r="FA301" s="168"/>
      <c r="FB301" s="168"/>
      <c r="FC301" s="168"/>
      <c r="FD301" s="168"/>
    </row>
    <row r="302" spans="1:160" s="5" customFormat="1" ht="5.0999999999999996" customHeight="1" thickBot="1" x14ac:dyDescent="0.35">
      <c r="A302" s="263"/>
      <c r="B302" s="263"/>
      <c r="C302" s="265"/>
      <c r="D302" s="523"/>
      <c r="E302" s="523"/>
      <c r="F302" s="523"/>
      <c r="G302" s="523"/>
      <c r="H302" s="523"/>
      <c r="I302" s="523"/>
      <c r="J302" s="523"/>
      <c r="K302" s="523"/>
      <c r="L302" s="523"/>
      <c r="M302" s="523"/>
      <c r="N302" s="523"/>
      <c r="O302" s="523"/>
      <c r="P302" s="523"/>
      <c r="Q302" s="523"/>
      <c r="R302" s="523"/>
      <c r="S302" s="523"/>
      <c r="T302" s="523"/>
      <c r="U302" s="523"/>
      <c r="V302" s="33"/>
      <c r="W302" s="57"/>
      <c r="X302" s="86"/>
      <c r="Y302" s="33"/>
      <c r="Z302" s="36"/>
      <c r="AA302" s="36"/>
      <c r="AD302" s="33"/>
      <c r="AG302" s="33"/>
      <c r="AH302" s="43"/>
      <c r="AI302" s="43"/>
      <c r="AJ302" s="43"/>
      <c r="AK302" s="43"/>
      <c r="AL302" s="43"/>
      <c r="AM302" s="43"/>
      <c r="AN302" s="43"/>
      <c r="AO302" s="43"/>
      <c r="AP302" s="43"/>
      <c r="AQ302" s="43"/>
      <c r="AR302" s="43"/>
      <c r="AS302" s="43"/>
      <c r="AT302" s="43"/>
      <c r="AU302" s="44"/>
      <c r="AV302" s="33"/>
      <c r="AW302" s="33"/>
      <c r="AX302" s="33"/>
      <c r="AZ302" s="141"/>
      <c r="BE302" s="168"/>
      <c r="BF302" s="168"/>
      <c r="BG302" s="168"/>
      <c r="BH302" s="168"/>
      <c r="BI302" s="168"/>
      <c r="BJ302" s="168"/>
      <c r="BK302" s="168"/>
      <c r="BL302" s="168"/>
      <c r="BM302" s="168"/>
      <c r="DK302" s="168"/>
      <c r="DL302" s="168"/>
      <c r="DM302" s="168"/>
      <c r="DN302" s="168"/>
      <c r="DO302" s="168"/>
      <c r="DP302" s="168"/>
      <c r="DQ302" s="168"/>
      <c r="DR302" s="168"/>
      <c r="DS302" s="168"/>
      <c r="DT302" s="168"/>
      <c r="DU302" s="168"/>
      <c r="DV302" s="168"/>
      <c r="DW302" s="168"/>
      <c r="DX302" s="168"/>
      <c r="DY302" s="168"/>
      <c r="DZ302" s="168"/>
      <c r="EA302" s="168"/>
      <c r="EB302" s="168"/>
      <c r="EC302" s="168"/>
      <c r="ED302" s="168"/>
      <c r="EE302" s="168"/>
      <c r="EF302" s="168"/>
      <c r="EG302" s="168"/>
      <c r="EH302" s="168"/>
      <c r="EI302" s="168"/>
      <c r="EJ302" s="168"/>
      <c r="EK302" s="168"/>
      <c r="EL302" s="168"/>
      <c r="EM302" s="168"/>
      <c r="EN302" s="168"/>
      <c r="EO302" s="168"/>
      <c r="EP302" s="168"/>
      <c r="EQ302" s="168"/>
      <c r="ER302" s="168"/>
      <c r="ES302" s="168"/>
      <c r="ET302" s="168"/>
      <c r="EU302" s="168"/>
      <c r="EV302" s="168"/>
      <c r="EW302" s="168"/>
      <c r="EX302" s="168"/>
      <c r="EY302" s="168"/>
      <c r="EZ302" s="168"/>
      <c r="FA302" s="168"/>
      <c r="FB302" s="168"/>
      <c r="FC302" s="168"/>
      <c r="FD302" s="168"/>
    </row>
    <row r="303" spans="1:160" s="5" customFormat="1" ht="24.9" customHeight="1" thickBot="1" x14ac:dyDescent="0.35">
      <c r="A303" s="263"/>
      <c r="B303" s="263"/>
      <c r="C303" s="265"/>
      <c r="D303" s="2" t="s">
        <v>103</v>
      </c>
      <c r="E303" s="98" t="s">
        <v>106</v>
      </c>
      <c r="F303" s="455" t="s">
        <v>104</v>
      </c>
      <c r="G303" s="524"/>
      <c r="H303" s="456"/>
      <c r="I303" s="525">
        <v>44058</v>
      </c>
      <c r="J303" s="526"/>
      <c r="K303" s="526"/>
      <c r="L303" s="526"/>
      <c r="M303" s="526"/>
      <c r="N303" s="527"/>
      <c r="O303" s="3" t="s">
        <v>8</v>
      </c>
      <c r="P303" s="449" t="s">
        <v>24</v>
      </c>
      <c r="Q303" s="450"/>
      <c r="R303" s="450"/>
      <c r="S303" s="450"/>
      <c r="T303" s="450"/>
      <c r="U303" s="528"/>
      <c r="V303" s="33"/>
      <c r="W303" s="57"/>
      <c r="X303" s="86"/>
      <c r="Y303" s="33"/>
      <c r="Z303" s="36"/>
      <c r="AA303" s="36"/>
      <c r="AD303" s="33"/>
      <c r="AG303" s="33"/>
      <c r="AH303" s="43"/>
      <c r="AI303" s="43"/>
      <c r="AJ303" s="43"/>
      <c r="AK303" s="43"/>
      <c r="AL303" s="43"/>
      <c r="AM303" s="43"/>
      <c r="AN303" s="43"/>
      <c r="AO303" s="43"/>
      <c r="AP303" s="43"/>
      <c r="AQ303" s="43"/>
      <c r="AR303" s="43"/>
      <c r="AS303" s="43"/>
      <c r="AT303" s="43"/>
      <c r="AU303" s="44"/>
      <c r="AV303" s="33"/>
      <c r="AW303" s="33"/>
      <c r="AX303" s="33"/>
      <c r="AZ303" s="141"/>
      <c r="BE303" s="168"/>
      <c r="BF303" s="168"/>
      <c r="BG303" s="168"/>
      <c r="BH303" s="168"/>
      <c r="BI303" s="168"/>
      <c r="BJ303" s="168"/>
      <c r="BK303" s="168"/>
      <c r="BL303" s="168"/>
      <c r="BM303" s="168"/>
      <c r="DK303" s="168"/>
      <c r="DL303" s="168"/>
      <c r="DM303" s="168"/>
      <c r="DN303" s="168"/>
      <c r="DO303" s="168"/>
      <c r="DP303" s="168"/>
      <c r="DQ303" s="168"/>
      <c r="DR303" s="168"/>
      <c r="DS303" s="168"/>
      <c r="DT303" s="168"/>
      <c r="DU303" s="168"/>
      <c r="DV303" s="168"/>
      <c r="DW303" s="168"/>
      <c r="DX303" s="168"/>
      <c r="DY303" s="168"/>
      <c r="DZ303" s="168"/>
      <c r="EA303" s="168"/>
      <c r="EB303" s="168"/>
      <c r="EC303" s="168"/>
      <c r="ED303" s="168"/>
      <c r="EE303" s="168"/>
      <c r="EF303" s="168"/>
      <c r="EG303" s="168"/>
      <c r="EH303" s="168"/>
      <c r="EI303" s="168"/>
      <c r="EJ303" s="168"/>
      <c r="EK303" s="168"/>
      <c r="EL303" s="168"/>
      <c r="EM303" s="168"/>
      <c r="EN303" s="168"/>
      <c r="EO303" s="168"/>
      <c r="EP303" s="168"/>
      <c r="EQ303" s="168"/>
      <c r="ER303" s="168"/>
      <c r="ES303" s="168"/>
      <c r="ET303" s="168"/>
      <c r="EU303" s="168"/>
      <c r="EV303" s="168"/>
      <c r="EW303" s="168"/>
      <c r="EX303" s="168"/>
      <c r="EY303" s="168"/>
      <c r="EZ303" s="168"/>
      <c r="FA303" s="168"/>
      <c r="FB303" s="168"/>
      <c r="FC303" s="168"/>
      <c r="FD303" s="168"/>
    </row>
    <row r="304" spans="1:160" s="5" customFormat="1" ht="5.0999999999999996" customHeight="1" thickBot="1" x14ac:dyDescent="0.35">
      <c r="A304" s="263"/>
      <c r="B304" s="263"/>
      <c r="C304" s="265"/>
      <c r="D304" s="100"/>
      <c r="E304" s="100"/>
      <c r="F304" s="100"/>
      <c r="G304" s="100"/>
      <c r="H304" s="100"/>
      <c r="I304" s="100"/>
      <c r="J304" s="100"/>
      <c r="K304" s="100"/>
      <c r="L304" s="100"/>
      <c r="M304" s="100"/>
      <c r="N304" s="100"/>
      <c r="O304" s="100"/>
      <c r="P304" s="100"/>
      <c r="Q304" s="100"/>
      <c r="R304" s="100"/>
      <c r="S304" s="100"/>
      <c r="T304" s="100"/>
      <c r="U304" s="100"/>
      <c r="V304" s="33"/>
      <c r="W304" s="57"/>
      <c r="X304" s="86"/>
      <c r="Y304" s="33"/>
      <c r="Z304" s="36"/>
      <c r="AA304" s="36"/>
      <c r="AD304" s="33"/>
      <c r="AG304" s="33"/>
      <c r="AH304" s="43"/>
      <c r="AI304" s="43"/>
      <c r="AJ304" s="43"/>
      <c r="AK304" s="43"/>
      <c r="AL304" s="43"/>
      <c r="AM304" s="43"/>
      <c r="AN304" s="43"/>
      <c r="AO304" s="43"/>
      <c r="AP304" s="43"/>
      <c r="AQ304" s="43"/>
      <c r="AR304" s="43"/>
      <c r="AS304" s="43"/>
      <c r="AT304" s="43"/>
      <c r="AU304" s="44"/>
      <c r="AV304" s="33"/>
      <c r="AW304" s="33"/>
      <c r="AX304" s="33"/>
      <c r="AZ304" s="141"/>
      <c r="BE304" s="168"/>
      <c r="BF304" s="168"/>
      <c r="BG304" s="168"/>
      <c r="BH304" s="168"/>
      <c r="BI304" s="168"/>
      <c r="BJ304" s="168"/>
      <c r="BK304" s="168"/>
      <c r="BL304" s="168"/>
      <c r="BM304" s="168"/>
      <c r="DK304" s="168"/>
      <c r="DL304" s="168"/>
      <c r="DM304" s="168"/>
      <c r="DN304" s="168"/>
      <c r="DO304" s="168"/>
      <c r="DP304" s="168"/>
      <c r="DQ304" s="168"/>
      <c r="DR304" s="168"/>
      <c r="DS304" s="168"/>
      <c r="DT304" s="168"/>
      <c r="DU304" s="168"/>
      <c r="DV304" s="168"/>
      <c r="DW304" s="168"/>
      <c r="DX304" s="168"/>
      <c r="DY304" s="168"/>
      <c r="DZ304" s="168"/>
      <c r="EA304" s="168"/>
      <c r="EB304" s="168"/>
      <c r="EC304" s="168"/>
      <c r="ED304" s="168"/>
      <c r="EE304" s="168"/>
      <c r="EF304" s="168"/>
      <c r="EG304" s="168"/>
      <c r="EH304" s="168"/>
      <c r="EI304" s="168"/>
      <c r="EJ304" s="168"/>
      <c r="EK304" s="168"/>
      <c r="EL304" s="168"/>
      <c r="EM304" s="168"/>
      <c r="EN304" s="168"/>
      <c r="EO304" s="168"/>
      <c r="EP304" s="168"/>
      <c r="EQ304" s="168"/>
      <c r="ER304" s="168"/>
      <c r="ES304" s="168"/>
      <c r="ET304" s="168"/>
      <c r="EU304" s="168"/>
      <c r="EV304" s="168"/>
      <c r="EW304" s="168"/>
      <c r="EX304" s="168"/>
      <c r="EY304" s="168"/>
      <c r="EZ304" s="168"/>
      <c r="FA304" s="168"/>
      <c r="FB304" s="168"/>
      <c r="FC304" s="168"/>
      <c r="FD304" s="168"/>
    </row>
    <row r="305" spans="1:180" s="5" customFormat="1" ht="24.9" customHeight="1" thickBot="1" x14ac:dyDescent="0.35">
      <c r="A305" s="263"/>
      <c r="B305" s="263"/>
      <c r="C305" s="265"/>
      <c r="D305" s="2" t="s">
        <v>31</v>
      </c>
      <c r="E305" s="449"/>
      <c r="F305" s="450"/>
      <c r="G305" s="450"/>
      <c r="H305" s="450"/>
      <c r="I305" s="450"/>
      <c r="J305" s="451"/>
      <c r="K305" s="19" t="s">
        <v>105</v>
      </c>
      <c r="L305" s="452"/>
      <c r="M305" s="452"/>
      <c r="N305" s="452"/>
      <c r="O305" s="452"/>
      <c r="P305" s="452"/>
      <c r="Q305" s="452"/>
      <c r="R305" s="452"/>
      <c r="S305" s="452"/>
      <c r="T305" s="452"/>
      <c r="U305" s="453"/>
      <c r="V305" s="33"/>
      <c r="W305" s="57"/>
      <c r="X305" s="86"/>
      <c r="Y305" s="33"/>
      <c r="Z305" s="36"/>
      <c r="AA305" s="36"/>
      <c r="AD305" s="33"/>
      <c r="AG305" s="33"/>
      <c r="AH305" s="43"/>
      <c r="AI305" s="43"/>
      <c r="AJ305" s="43"/>
      <c r="AK305" s="43"/>
      <c r="AL305" s="43"/>
      <c r="AM305" s="43"/>
      <c r="AN305" s="43"/>
      <c r="AO305" s="43"/>
      <c r="AP305" s="43"/>
      <c r="AQ305" s="43"/>
      <c r="AR305" s="43"/>
      <c r="AS305" s="43"/>
      <c r="AT305" s="43"/>
      <c r="AU305" s="44"/>
      <c r="AV305" s="33"/>
      <c r="AW305" s="33"/>
      <c r="AX305" s="33"/>
      <c r="AZ305" s="141"/>
      <c r="BE305" s="168"/>
      <c r="BF305" s="168"/>
      <c r="BG305" s="168"/>
      <c r="BH305" s="168"/>
      <c r="BI305" s="168"/>
      <c r="BJ305" s="168"/>
      <c r="BK305" s="168"/>
      <c r="BL305" s="168"/>
      <c r="BM305" s="168"/>
      <c r="DK305" s="168"/>
      <c r="DL305" s="168"/>
      <c r="DM305" s="168"/>
      <c r="DN305" s="168"/>
      <c r="DO305" s="168"/>
      <c r="DP305" s="168"/>
      <c r="DQ305" s="168"/>
      <c r="DR305" s="168"/>
      <c r="DS305" s="168"/>
      <c r="DT305" s="168"/>
      <c r="DU305" s="168"/>
      <c r="DV305" s="168"/>
      <c r="DW305" s="168"/>
      <c r="DX305" s="168"/>
      <c r="DY305" s="168"/>
      <c r="DZ305" s="168"/>
      <c r="EA305" s="168"/>
      <c r="EB305" s="168"/>
      <c r="EC305" s="168"/>
      <c r="ED305" s="168"/>
      <c r="EE305" s="168"/>
      <c r="EF305" s="168"/>
      <c r="EG305" s="168"/>
      <c r="EH305" s="168"/>
      <c r="EI305" s="168"/>
      <c r="EJ305" s="168"/>
      <c r="EK305" s="168"/>
      <c r="EL305" s="168"/>
      <c r="EM305" s="168"/>
      <c r="EN305" s="168"/>
      <c r="EO305" s="168"/>
      <c r="EP305" s="168"/>
      <c r="EQ305" s="168"/>
      <c r="ER305" s="168"/>
      <c r="ES305" s="168"/>
      <c r="ET305" s="168"/>
      <c r="EU305" s="168"/>
      <c r="EV305" s="168"/>
      <c r="EW305" s="168"/>
      <c r="EX305" s="168"/>
      <c r="EY305" s="168"/>
      <c r="EZ305" s="168"/>
      <c r="FA305" s="168"/>
      <c r="FB305" s="168"/>
      <c r="FC305" s="168"/>
      <c r="FD305" s="168"/>
    </row>
    <row r="306" spans="1:180" s="5" customFormat="1" ht="5.0999999999999996" customHeight="1" thickBot="1" x14ac:dyDescent="0.35">
      <c r="A306" s="263"/>
      <c r="B306" s="263"/>
      <c r="C306" s="265"/>
      <c r="D306" s="454"/>
      <c r="E306" s="454"/>
      <c r="F306" s="454"/>
      <c r="G306" s="454"/>
      <c r="H306" s="454"/>
      <c r="I306" s="454"/>
      <c r="J306" s="454"/>
      <c r="K306" s="454"/>
      <c r="L306" s="454"/>
      <c r="M306" s="454"/>
      <c r="N306" s="454"/>
      <c r="O306" s="454"/>
      <c r="P306" s="454"/>
      <c r="Q306" s="454"/>
      <c r="R306" s="454"/>
      <c r="S306" s="454"/>
      <c r="T306" s="454"/>
      <c r="U306" s="454"/>
      <c r="V306" s="33"/>
      <c r="W306" s="57"/>
      <c r="X306" s="86"/>
      <c r="Y306" s="33"/>
      <c r="Z306" s="36"/>
      <c r="AA306" s="36"/>
      <c r="AD306" s="33"/>
      <c r="AG306" s="33"/>
      <c r="AH306" s="43"/>
      <c r="AI306" s="43"/>
      <c r="AJ306" s="43"/>
      <c r="AK306" s="43"/>
      <c r="AL306" s="43"/>
      <c r="AM306" s="43"/>
      <c r="AN306" s="43"/>
      <c r="AO306" s="43"/>
      <c r="AP306" s="43"/>
      <c r="AQ306" s="43"/>
      <c r="AR306" s="43"/>
      <c r="AS306" s="43"/>
      <c r="AT306" s="43"/>
      <c r="AU306" s="44"/>
      <c r="AV306" s="33"/>
      <c r="AW306" s="33"/>
      <c r="AX306" s="33"/>
      <c r="AZ306" s="141"/>
      <c r="BE306" s="168"/>
      <c r="BF306" s="168"/>
      <c r="BG306" s="168"/>
      <c r="BH306" s="168"/>
      <c r="BI306" s="168"/>
      <c r="BJ306" s="168"/>
      <c r="BK306" s="168"/>
      <c r="BL306" s="168"/>
      <c r="BM306" s="168"/>
      <c r="DK306" s="168"/>
      <c r="DL306" s="168"/>
      <c r="DM306" s="168"/>
      <c r="DN306" s="168"/>
      <c r="DO306" s="168"/>
      <c r="DP306" s="168"/>
      <c r="DQ306" s="168"/>
      <c r="DR306" s="168"/>
      <c r="DS306" s="168"/>
      <c r="DT306" s="168"/>
      <c r="DU306" s="168"/>
      <c r="DV306" s="168"/>
      <c r="DW306" s="168"/>
      <c r="DX306" s="168"/>
      <c r="DY306" s="168"/>
      <c r="DZ306" s="168"/>
      <c r="EA306" s="168"/>
      <c r="EB306" s="168"/>
      <c r="EC306" s="168"/>
      <c r="ED306" s="168"/>
      <c r="EE306" s="168"/>
      <c r="EF306" s="168"/>
      <c r="EG306" s="168"/>
      <c r="EH306" s="168"/>
      <c r="EI306" s="168"/>
      <c r="EJ306" s="168"/>
      <c r="EK306" s="168"/>
      <c r="EL306" s="168"/>
      <c r="EM306" s="168"/>
      <c r="EN306" s="168"/>
      <c r="EO306" s="168"/>
      <c r="EP306" s="168"/>
      <c r="EQ306" s="168"/>
      <c r="ER306" s="168"/>
      <c r="ES306" s="168"/>
      <c r="ET306" s="168"/>
      <c r="EU306" s="168"/>
      <c r="EV306" s="168"/>
      <c r="EW306" s="168"/>
      <c r="EX306" s="168"/>
      <c r="EY306" s="168"/>
      <c r="EZ306" s="168"/>
      <c r="FA306" s="168"/>
      <c r="FB306" s="168"/>
      <c r="FC306" s="168"/>
      <c r="FD306" s="168"/>
    </row>
    <row r="307" spans="1:180" s="5" customFormat="1" ht="45" customHeight="1" thickBot="1" x14ac:dyDescent="0.35">
      <c r="A307" s="263">
        <f>+E307</f>
        <v>1.1000000000000001</v>
      </c>
      <c r="B307" s="264">
        <f>+U331</f>
        <v>3208.0604400000002</v>
      </c>
      <c r="C307" s="265">
        <v>7</v>
      </c>
      <c r="D307" s="2" t="s">
        <v>9</v>
      </c>
      <c r="E307" s="94">
        <v>1.1000000000000001</v>
      </c>
      <c r="F307" s="455" t="s">
        <v>29</v>
      </c>
      <c r="G307" s="456"/>
      <c r="H307" s="532" t="s">
        <v>61</v>
      </c>
      <c r="I307" s="457"/>
      <c r="J307" s="457"/>
      <c r="K307" s="457"/>
      <c r="L307" s="457"/>
      <c r="M307" s="458"/>
      <c r="N307" s="459" t="s">
        <v>32</v>
      </c>
      <c r="O307" s="460"/>
      <c r="P307" s="461"/>
      <c r="Q307" s="462" t="s">
        <v>10</v>
      </c>
      <c r="R307" s="463"/>
      <c r="S307" s="463"/>
      <c r="T307" s="463"/>
      <c r="U307" s="464"/>
      <c r="V307" s="33"/>
      <c r="W307" s="57"/>
      <c r="X307" s="86"/>
      <c r="Y307" s="33"/>
      <c r="Z307" s="38"/>
      <c r="AA307" s="38"/>
      <c r="AD307" s="33"/>
      <c r="AG307" s="33"/>
      <c r="AH307" s="43"/>
      <c r="AI307" s="43"/>
      <c r="AJ307" s="43"/>
      <c r="AK307" s="43"/>
      <c r="AL307" s="43"/>
      <c r="AM307" s="43"/>
      <c r="AN307" s="43"/>
      <c r="AO307" s="43"/>
      <c r="AP307" s="43"/>
      <c r="AQ307" s="43"/>
      <c r="AR307" s="43"/>
      <c r="AS307" s="43"/>
      <c r="AT307" s="43"/>
      <c r="AU307" s="44"/>
      <c r="AV307" s="33"/>
      <c r="AW307" s="33"/>
      <c r="AX307" s="33"/>
      <c r="AZ307" s="141"/>
      <c r="BE307" s="168"/>
      <c r="BF307" s="168"/>
      <c r="BG307" s="168"/>
      <c r="BH307" s="168"/>
      <c r="BI307" s="168"/>
      <c r="BJ307" s="168"/>
      <c r="BK307" s="168"/>
      <c r="BL307" s="168"/>
      <c r="BM307" s="168"/>
      <c r="DK307" s="168"/>
      <c r="DL307" s="168"/>
      <c r="DM307" s="168"/>
      <c r="DN307" s="168"/>
      <c r="DO307" s="168"/>
      <c r="DP307" s="168"/>
      <c r="DQ307" s="168"/>
      <c r="DR307" s="168"/>
      <c r="DS307" s="168"/>
      <c r="DT307" s="168"/>
      <c r="DU307" s="168"/>
      <c r="DV307" s="168"/>
      <c r="DW307" s="168"/>
      <c r="DX307" s="168"/>
      <c r="DY307" s="168"/>
      <c r="DZ307" s="168"/>
      <c r="EA307" s="168"/>
      <c r="EB307" s="168"/>
      <c r="EC307" s="168"/>
      <c r="ED307" s="168"/>
      <c r="EE307" s="168"/>
      <c r="EF307" s="168"/>
      <c r="EG307" s="168"/>
      <c r="EH307" s="168"/>
      <c r="EI307" s="168"/>
      <c r="EJ307" s="168"/>
      <c r="EK307" s="168"/>
      <c r="EL307" s="168"/>
      <c r="EM307" s="168"/>
      <c r="EN307" s="168"/>
      <c r="EO307" s="168"/>
      <c r="EP307" s="168"/>
      <c r="EQ307" s="168"/>
      <c r="ER307" s="168"/>
      <c r="ES307" s="168"/>
      <c r="ET307" s="168"/>
      <c r="EU307" s="168"/>
      <c r="EV307" s="168"/>
      <c r="EW307" s="168"/>
      <c r="EX307" s="168"/>
      <c r="EY307" s="168"/>
      <c r="EZ307" s="168"/>
      <c r="FA307" s="168"/>
      <c r="FB307" s="168"/>
      <c r="FC307" s="168"/>
      <c r="FD307" s="168"/>
    </row>
    <row r="308" spans="1:180" s="5" customFormat="1" ht="5.0999999999999996" customHeight="1" thickBot="1" x14ac:dyDescent="0.35">
      <c r="A308" s="263"/>
      <c r="B308" s="263"/>
      <c r="C308" s="265"/>
      <c r="D308" s="428"/>
      <c r="E308" s="428"/>
      <c r="F308" s="428"/>
      <c r="G308" s="428"/>
      <c r="H308" s="428"/>
      <c r="I308" s="428"/>
      <c r="J308" s="428"/>
      <c r="K308" s="428"/>
      <c r="L308" s="428"/>
      <c r="M308" s="428"/>
      <c r="N308" s="454"/>
      <c r="O308" s="454"/>
      <c r="P308" s="454"/>
      <c r="Q308" s="454"/>
      <c r="R308" s="454"/>
      <c r="S308" s="454"/>
      <c r="T308" s="454"/>
      <c r="U308" s="454"/>
      <c r="V308" s="33"/>
      <c r="W308" s="57"/>
      <c r="X308" s="86"/>
      <c r="Y308" s="33"/>
      <c r="Z308" s="76"/>
      <c r="AA308" s="76"/>
      <c r="AD308" s="33"/>
      <c r="AG308" s="33"/>
      <c r="AH308" s="43"/>
      <c r="AI308" s="43"/>
      <c r="AJ308" s="43"/>
      <c r="AK308" s="43"/>
      <c r="AL308" s="43"/>
      <c r="AM308" s="43"/>
      <c r="AN308" s="43"/>
      <c r="AO308" s="43"/>
      <c r="AP308" s="43"/>
      <c r="AQ308" s="43"/>
      <c r="AR308" s="43"/>
      <c r="AS308" s="43"/>
      <c r="AT308" s="43"/>
      <c r="AU308" s="44"/>
      <c r="AV308" s="33"/>
      <c r="AW308" s="33"/>
      <c r="AX308" s="33"/>
      <c r="AZ308" s="141"/>
      <c r="BE308" s="168"/>
      <c r="BF308" s="168"/>
      <c r="BG308" s="168"/>
      <c r="BH308" s="168"/>
      <c r="BI308" s="168"/>
      <c r="BJ308" s="168"/>
      <c r="BK308" s="168"/>
      <c r="BL308" s="168"/>
      <c r="BM308" s="168"/>
      <c r="DK308" s="168"/>
      <c r="DL308" s="168"/>
      <c r="DM308" s="168"/>
      <c r="DN308" s="168"/>
      <c r="DO308" s="168"/>
      <c r="DP308" s="168"/>
      <c r="DQ308" s="168"/>
      <c r="DR308" s="168"/>
      <c r="DS308" s="168"/>
      <c r="DT308" s="168"/>
      <c r="DU308" s="168"/>
      <c r="DV308" s="168"/>
      <c r="DW308" s="168"/>
      <c r="DX308" s="168"/>
      <c r="DY308" s="168"/>
      <c r="DZ308" s="168"/>
      <c r="EA308" s="168"/>
      <c r="EB308" s="168"/>
      <c r="EC308" s="168"/>
      <c r="ED308" s="168"/>
      <c r="EE308" s="168"/>
      <c r="EF308" s="168"/>
      <c r="EG308" s="168"/>
      <c r="EH308" s="168"/>
      <c r="EI308" s="168"/>
      <c r="EJ308" s="168"/>
      <c r="EK308" s="168"/>
      <c r="EL308" s="168"/>
      <c r="EM308" s="168"/>
      <c r="EN308" s="168"/>
      <c r="EO308" s="168"/>
      <c r="EP308" s="168"/>
      <c r="EQ308" s="168"/>
      <c r="ER308" s="168"/>
      <c r="ES308" s="168"/>
      <c r="ET308" s="168"/>
      <c r="EU308" s="168"/>
      <c r="EV308" s="168"/>
      <c r="EW308" s="168"/>
      <c r="EX308" s="168"/>
      <c r="EY308" s="168"/>
      <c r="EZ308" s="168"/>
      <c r="FA308" s="168"/>
      <c r="FB308" s="168"/>
      <c r="FC308" s="168"/>
      <c r="FD308" s="168"/>
    </row>
    <row r="309" spans="1:180" s="5" customFormat="1" ht="24.9" customHeight="1" x14ac:dyDescent="0.3">
      <c r="A309" s="263"/>
      <c r="B309" s="263"/>
      <c r="C309" s="265"/>
      <c r="D309" s="465" t="s">
        <v>30</v>
      </c>
      <c r="E309" s="466"/>
      <c r="F309" s="466"/>
      <c r="G309" s="466"/>
      <c r="H309" s="466"/>
      <c r="I309" s="466"/>
      <c r="J309" s="466"/>
      <c r="K309" s="466"/>
      <c r="L309" s="466"/>
      <c r="M309" s="467"/>
      <c r="N309" s="468" t="s">
        <v>11</v>
      </c>
      <c r="O309" s="470" t="s">
        <v>12</v>
      </c>
      <c r="P309" s="471"/>
      <c r="Q309" s="474" t="s">
        <v>13</v>
      </c>
      <c r="R309" s="475"/>
      <c r="S309" s="476"/>
      <c r="T309" s="477" t="s">
        <v>27</v>
      </c>
      <c r="U309" s="479" t="s">
        <v>28</v>
      </c>
      <c r="V309" s="33"/>
      <c r="W309" s="57"/>
      <c r="X309" s="86"/>
      <c r="Y309" s="33"/>
      <c r="Z309" s="76"/>
      <c r="AA309" s="76"/>
      <c r="AD309" s="33"/>
      <c r="AG309" s="33"/>
      <c r="AH309" s="43"/>
      <c r="AI309" s="43"/>
      <c r="AJ309" s="43"/>
      <c r="AK309" s="43"/>
      <c r="AL309" s="43"/>
      <c r="AM309" s="43"/>
      <c r="AN309" s="43"/>
      <c r="AO309" s="43"/>
      <c r="AP309" s="43"/>
      <c r="AQ309" s="43"/>
      <c r="AR309" s="43"/>
      <c r="AS309" s="43"/>
      <c r="AT309" s="43"/>
      <c r="AU309" s="44"/>
      <c r="AV309" s="33"/>
      <c r="AW309" s="33"/>
      <c r="AX309" s="33"/>
      <c r="AZ309" s="141"/>
      <c r="BE309" s="168"/>
      <c r="BF309" s="168"/>
      <c r="BG309" s="168"/>
      <c r="BH309" s="168"/>
      <c r="BI309" s="168"/>
      <c r="BJ309" s="168"/>
      <c r="BK309" s="168"/>
      <c r="BL309" s="168"/>
      <c r="BM309" s="168"/>
      <c r="DK309" s="168"/>
      <c r="DL309" s="168"/>
      <c r="DM309" s="168"/>
      <c r="DN309" s="168"/>
      <c r="DO309" s="168"/>
      <c r="DP309" s="168"/>
      <c r="DQ309" s="168"/>
      <c r="DR309" s="168"/>
      <c r="DS309" s="168"/>
      <c r="DT309" s="168"/>
      <c r="DU309" s="168"/>
      <c r="DV309" s="168"/>
      <c r="DW309" s="168"/>
      <c r="DX309" s="168"/>
      <c r="DY309" s="168"/>
      <c r="DZ309" s="168"/>
      <c r="EA309" s="168"/>
      <c r="EB309" s="168"/>
      <c r="EC309" s="168"/>
      <c r="ED309" s="168"/>
      <c r="EE309" s="168"/>
      <c r="EF309" s="168"/>
      <c r="EG309" s="168"/>
      <c r="EH309" s="168"/>
      <c r="EI309" s="168"/>
      <c r="EJ309" s="168"/>
      <c r="EK309" s="168"/>
      <c r="EL309" s="168"/>
      <c r="EM309" s="168"/>
      <c r="EN309" s="168"/>
      <c r="EO309" s="168"/>
      <c r="EP309" s="168"/>
      <c r="EQ309" s="168"/>
      <c r="ER309" s="168"/>
      <c r="ES309" s="168"/>
      <c r="ET309" s="168"/>
      <c r="EU309" s="168"/>
      <c r="EV309" s="168"/>
      <c r="EW309" s="168"/>
      <c r="EX309" s="168"/>
      <c r="EY309" s="168"/>
      <c r="EZ309" s="168"/>
      <c r="FA309" s="168"/>
      <c r="FB309" s="168"/>
      <c r="FC309" s="168"/>
      <c r="FD309" s="168"/>
    </row>
    <row r="310" spans="1:180" s="5" customFormat="1" ht="24.9" customHeight="1" x14ac:dyDescent="0.3">
      <c r="A310" s="263"/>
      <c r="B310" s="263"/>
      <c r="C310" s="265"/>
      <c r="D310" s="481"/>
      <c r="E310" s="482"/>
      <c r="F310" s="482"/>
      <c r="G310" s="482"/>
      <c r="H310" s="482"/>
      <c r="I310" s="482"/>
      <c r="J310" s="482"/>
      <c r="K310" s="482"/>
      <c r="L310" s="482"/>
      <c r="M310" s="483"/>
      <c r="N310" s="469"/>
      <c r="O310" s="472"/>
      <c r="P310" s="473"/>
      <c r="Q310" s="7" t="s">
        <v>14</v>
      </c>
      <c r="R310" s="7" t="s">
        <v>15</v>
      </c>
      <c r="S310" s="7" t="s">
        <v>26</v>
      </c>
      <c r="T310" s="478"/>
      <c r="U310" s="480"/>
      <c r="V310" s="33"/>
      <c r="W310" s="57"/>
      <c r="X310" s="86"/>
      <c r="Y310" s="33"/>
      <c r="Z310" s="77"/>
      <c r="AA310" s="77"/>
      <c r="AD310" s="33"/>
      <c r="AG310" s="33"/>
      <c r="AH310" s="43"/>
      <c r="AI310" s="43"/>
      <c r="AJ310" s="43"/>
      <c r="AK310" s="43"/>
      <c r="AL310" s="43"/>
      <c r="AM310" s="43"/>
      <c r="AN310" s="43"/>
      <c r="AO310" s="43"/>
      <c r="AP310" s="43"/>
      <c r="AQ310" s="43"/>
      <c r="AR310" s="43"/>
      <c r="AS310" s="43"/>
      <c r="AT310" s="43"/>
      <c r="AU310" s="44"/>
      <c r="AV310" s="33"/>
      <c r="AW310" s="33"/>
      <c r="AX310" s="33"/>
      <c r="AZ310" s="141"/>
      <c r="BE310" s="168"/>
      <c r="BF310" s="168"/>
      <c r="BG310" s="168"/>
      <c r="BH310" s="168"/>
      <c r="BI310" s="168"/>
      <c r="BJ310" s="168"/>
      <c r="BK310" s="168"/>
      <c r="BL310" s="168"/>
      <c r="BM310" s="168"/>
      <c r="DK310" s="168"/>
      <c r="DL310" s="168"/>
      <c r="DM310" s="168"/>
      <c r="DN310" s="168"/>
      <c r="DO310" s="168"/>
      <c r="DP310" s="168"/>
      <c r="DQ310" s="168"/>
      <c r="DR310" s="168"/>
      <c r="DS310" s="168"/>
      <c r="DT310" s="168"/>
      <c r="DU310" s="168"/>
      <c r="DV310" s="168"/>
      <c r="DW310" s="168"/>
      <c r="DX310" s="168"/>
      <c r="DY310" s="168"/>
      <c r="DZ310" s="168"/>
      <c r="EA310" s="168"/>
      <c r="EB310" s="168"/>
      <c r="EC310" s="168"/>
      <c r="ED310" s="168"/>
      <c r="EE310" s="168"/>
      <c r="EF310" s="168"/>
      <c r="EG310" s="168"/>
      <c r="EH310" s="168"/>
      <c r="EI310" s="168"/>
      <c r="EJ310" s="168"/>
      <c r="EK310" s="168"/>
      <c r="EL310" s="168"/>
      <c r="EM310" s="168"/>
      <c r="EN310" s="168"/>
      <c r="EO310" s="168"/>
      <c r="EP310" s="168"/>
      <c r="EQ310" s="168"/>
      <c r="ER310" s="168"/>
      <c r="ES310" s="168"/>
      <c r="ET310" s="168"/>
      <c r="EU310" s="168"/>
      <c r="EV310" s="168"/>
      <c r="EW310" s="168"/>
      <c r="EX310" s="168"/>
      <c r="EY310" s="168"/>
      <c r="EZ310" s="168"/>
      <c r="FA310" s="168"/>
      <c r="FB310" s="168"/>
      <c r="FC310" s="168"/>
      <c r="FD310" s="168"/>
    </row>
    <row r="311" spans="1:180" s="5" customFormat="1" ht="24.9" customHeight="1" x14ac:dyDescent="0.3">
      <c r="A311" s="263"/>
      <c r="B311" s="263"/>
      <c r="C311" s="265"/>
      <c r="D311" s="481"/>
      <c r="E311" s="482"/>
      <c r="F311" s="482"/>
      <c r="G311" s="482"/>
      <c r="H311" s="482"/>
      <c r="I311" s="482"/>
      <c r="J311" s="482"/>
      <c r="K311" s="482"/>
      <c r="L311" s="482"/>
      <c r="M311" s="483"/>
      <c r="N311" s="16">
        <v>14001469</v>
      </c>
      <c r="O311" s="529">
        <v>1.02</v>
      </c>
      <c r="P311" s="530"/>
      <c r="Q311" s="8"/>
      <c r="R311" s="8"/>
      <c r="S311" s="8"/>
      <c r="T311" s="9">
        <v>565.11</v>
      </c>
      <c r="U311" s="17">
        <f>+T311</f>
        <v>565.11</v>
      </c>
      <c r="V311" s="33"/>
      <c r="W311" s="57">
        <v>1</v>
      </c>
      <c r="X311" s="86">
        <v>2</v>
      </c>
      <c r="Y311" s="33">
        <f>+C307</f>
        <v>7</v>
      </c>
      <c r="Z311" s="41">
        <f>+SUMIF($N311:$N330,$Z$16,$U311:$U330)</f>
        <v>847.08000000000015</v>
      </c>
      <c r="AA311" s="41">
        <f>+SUMIF($N311:$N330,$AA$16,$U311:$U330)</f>
        <v>903.55200000000013</v>
      </c>
      <c r="AB311" s="41">
        <f>+SUMIF($N311:$N330,$AB$16,$U311:$U330)</f>
        <v>761.0444399999999</v>
      </c>
      <c r="AC311" s="41">
        <f>+SUMIF($N311:$N330,$AC$16,$U311:$U330)</f>
        <v>696.38400000000001</v>
      </c>
      <c r="AD311" s="41">
        <f>+SUMIF($N311:$N330,$AD$16,$U311:$U330)</f>
        <v>0</v>
      </c>
      <c r="AE311" s="41">
        <f>+SUMIF($N311:$N330,$AE$16,$U311:$U330)</f>
        <v>0</v>
      </c>
      <c r="AF311" s="41">
        <f>+SUMIF($N311:$N330,$AF$16,$U311:$U330)</f>
        <v>0</v>
      </c>
      <c r="AG311" s="41">
        <f>+SUMIF($N311:$N330,$AG$16,$U311:$U330)</f>
        <v>0</v>
      </c>
      <c r="AH311" s="41">
        <f>+SUMIF($N311:$N330,$AH$16,$U311:$U330)</f>
        <v>0</v>
      </c>
      <c r="AI311" s="41">
        <f>+SUMIF($N311:$N330,$AI$16,$U311:$U330)</f>
        <v>0</v>
      </c>
      <c r="AJ311" s="41">
        <f>+SUMIF($N311:$N330,$AJ$16,$U311:$U330)</f>
        <v>0</v>
      </c>
      <c r="AK311" s="41">
        <f>+SUMIF($N311:$N330,$AK$16,$U311:$U330)</f>
        <v>0</v>
      </c>
      <c r="AL311" s="41">
        <f>+SUMIF($N311:$N330,$AL$16,$U311:$U330)</f>
        <v>0</v>
      </c>
      <c r="AM311" s="41">
        <f>+SUMIF($N311:$N330,$AM$16,$U311:$U330)</f>
        <v>0</v>
      </c>
      <c r="AN311" s="41">
        <f>+SUMIF($N311:$N330,$AN$16,$U311:$U330)</f>
        <v>0</v>
      </c>
      <c r="AO311" s="41">
        <f>+SUMIF($N311:$N330,$AO$16,$U311:$U330)</f>
        <v>0</v>
      </c>
      <c r="AP311" s="41">
        <f>+SUMIF($N311:$N330,$AP$16,$U311:$U330)</f>
        <v>0</v>
      </c>
      <c r="AQ311" s="41">
        <f>+SUMIF($N311:$N330,$AQ$16,$U311:$U330)</f>
        <v>0</v>
      </c>
      <c r="AR311" s="41">
        <f>+SUMIF($N311:$N330,$AR$16,$U311:$U330)</f>
        <v>0</v>
      </c>
      <c r="AS311" s="43"/>
      <c r="AT311" s="43"/>
      <c r="AU311" s="44"/>
      <c r="AV311" s="33"/>
      <c r="AW311" s="33"/>
      <c r="AX311" s="33"/>
      <c r="AZ311" s="141"/>
      <c r="BE311" s="168"/>
      <c r="BF311" s="168"/>
      <c r="BG311" s="168"/>
      <c r="BH311" s="168"/>
      <c r="BI311" s="168"/>
      <c r="BJ311" s="168"/>
      <c r="BK311" s="168"/>
      <c r="BL311" s="168"/>
      <c r="BM311" s="168"/>
      <c r="DK311" s="168"/>
      <c r="DL311" s="168"/>
      <c r="DM311" s="168"/>
      <c r="DN311" s="168"/>
      <c r="DO311" s="168"/>
      <c r="DP311" s="168"/>
      <c r="DQ311" s="168"/>
      <c r="DR311" s="168"/>
      <c r="DS311" s="168"/>
      <c r="DT311" s="168"/>
      <c r="DU311" s="168"/>
      <c r="DV311" s="168"/>
      <c r="DW311" s="168"/>
      <c r="DX311" s="168"/>
      <c r="DY311" s="168"/>
      <c r="DZ311" s="168"/>
      <c r="EA311" s="168"/>
      <c r="EB311" s="168"/>
      <c r="EC311" s="168"/>
      <c r="ED311" s="168"/>
      <c r="EE311" s="168"/>
      <c r="EF311" s="168"/>
      <c r="EG311" s="168"/>
      <c r="EH311" s="168"/>
      <c r="EI311" s="168"/>
      <c r="EJ311" s="168"/>
      <c r="EK311" s="168"/>
      <c r="EL311" s="168"/>
      <c r="EM311" s="168"/>
      <c r="EN311" s="168"/>
      <c r="EO311" s="168"/>
      <c r="EP311" s="168"/>
      <c r="EQ311" s="168"/>
      <c r="ER311" s="168"/>
      <c r="ES311" s="168"/>
      <c r="ET311" s="168"/>
      <c r="EU311" s="168"/>
      <c r="EV311" s="168"/>
      <c r="EW311" s="168"/>
      <c r="EX311" s="168"/>
      <c r="EY311" s="168"/>
      <c r="EZ311" s="168"/>
      <c r="FA311" s="168"/>
      <c r="FB311" s="168"/>
      <c r="FC311" s="168"/>
      <c r="FD311" s="168"/>
    </row>
    <row r="312" spans="1:180" s="5" customFormat="1" ht="24.9" customHeight="1" x14ac:dyDescent="0.3">
      <c r="A312" s="263"/>
      <c r="B312" s="263"/>
      <c r="C312" s="265"/>
      <c r="D312" s="481"/>
      <c r="E312" s="482"/>
      <c r="F312" s="482"/>
      <c r="G312" s="482"/>
      <c r="H312" s="482"/>
      <c r="I312" s="482"/>
      <c r="J312" s="482"/>
      <c r="K312" s="482"/>
      <c r="L312" s="482"/>
      <c r="M312" s="483"/>
      <c r="N312" s="16">
        <v>14001469</v>
      </c>
      <c r="O312" s="529">
        <v>1.03</v>
      </c>
      <c r="P312" s="530"/>
      <c r="Q312" s="8"/>
      <c r="R312" s="8"/>
      <c r="S312" s="8"/>
      <c r="T312" s="9">
        <v>196.56000000000003</v>
      </c>
      <c r="U312" s="17">
        <f t="shared" ref="U312:U330" si="6">+T312</f>
        <v>196.56000000000003</v>
      </c>
      <c r="V312" s="33"/>
      <c r="W312" s="57">
        <v>1</v>
      </c>
      <c r="X312" s="86">
        <v>3</v>
      </c>
      <c r="Y312" s="33"/>
      <c r="Z312" s="36"/>
      <c r="AA312" s="36"/>
      <c r="AT312" s="33"/>
      <c r="AU312" s="102">
        <v>1</v>
      </c>
      <c r="AV312" s="102">
        <f>+AU312+1</f>
        <v>2</v>
      </c>
      <c r="AW312" s="187">
        <f t="shared" ref="AW312:BM312" si="7">+AV312+1</f>
        <v>3</v>
      </c>
      <c r="AX312" s="187">
        <f t="shared" si="7"/>
        <v>4</v>
      </c>
      <c r="AY312" s="187">
        <f t="shared" si="7"/>
        <v>5</v>
      </c>
      <c r="AZ312" s="187">
        <f t="shared" si="7"/>
        <v>6</v>
      </c>
      <c r="BA312" s="187">
        <f t="shared" si="7"/>
        <v>7</v>
      </c>
      <c r="BB312" s="187">
        <f t="shared" si="7"/>
        <v>8</v>
      </c>
      <c r="BC312" s="187">
        <f t="shared" si="7"/>
        <v>9</v>
      </c>
      <c r="BD312" s="187">
        <f t="shared" si="7"/>
        <v>10</v>
      </c>
      <c r="BE312" s="187">
        <f t="shared" si="7"/>
        <v>11</v>
      </c>
      <c r="BF312" s="187">
        <f t="shared" si="7"/>
        <v>12</v>
      </c>
      <c r="BG312" s="187">
        <f t="shared" si="7"/>
        <v>13</v>
      </c>
      <c r="BH312" s="187">
        <f t="shared" si="7"/>
        <v>14</v>
      </c>
      <c r="BI312" s="187">
        <f t="shared" si="7"/>
        <v>15</v>
      </c>
      <c r="BJ312" s="187">
        <f t="shared" si="7"/>
        <v>16</v>
      </c>
      <c r="BK312" s="187">
        <f t="shared" si="7"/>
        <v>17</v>
      </c>
      <c r="BL312" s="187">
        <f t="shared" si="7"/>
        <v>18</v>
      </c>
      <c r="BM312" s="187">
        <f t="shared" si="7"/>
        <v>19</v>
      </c>
      <c r="BN312" s="428">
        <f>+AU312</f>
        <v>1</v>
      </c>
      <c r="BO312" s="454"/>
      <c r="BP312" s="454"/>
      <c r="BQ312" s="454"/>
      <c r="BS312" s="454">
        <f>+AV312</f>
        <v>2</v>
      </c>
      <c r="BT312" s="454"/>
      <c r="BU312" s="454"/>
      <c r="BV312" s="454"/>
      <c r="BX312" s="454">
        <f>+AW312</f>
        <v>3</v>
      </c>
      <c r="BY312" s="454"/>
      <c r="BZ312" s="454"/>
      <c r="CA312" s="454"/>
      <c r="CC312" s="454">
        <f>+AX312</f>
        <v>4</v>
      </c>
      <c r="CD312" s="454"/>
      <c r="CE312" s="454"/>
      <c r="CF312" s="454"/>
      <c r="CH312" s="454">
        <f>+AY312</f>
        <v>5</v>
      </c>
      <c r="CI312" s="454"/>
      <c r="CJ312" s="454"/>
      <c r="CK312" s="454"/>
      <c r="CM312" s="454">
        <f>+AZ312</f>
        <v>6</v>
      </c>
      <c r="CN312" s="454"/>
      <c r="CO312" s="454"/>
      <c r="CP312" s="454"/>
      <c r="CR312" s="454">
        <f>+BA312</f>
        <v>7</v>
      </c>
      <c r="CS312" s="454"/>
      <c r="CT312" s="454"/>
      <c r="CU312" s="454"/>
      <c r="CW312" s="454">
        <f>+BB312</f>
        <v>8</v>
      </c>
      <c r="CX312" s="454"/>
      <c r="CY312" s="454"/>
      <c r="CZ312" s="454"/>
      <c r="DB312" s="454">
        <f>+BC312</f>
        <v>9</v>
      </c>
      <c r="DC312" s="454"/>
      <c r="DD312" s="454"/>
      <c r="DE312" s="454"/>
      <c r="DG312" s="454">
        <f>+BD312</f>
        <v>10</v>
      </c>
      <c r="DH312" s="454"/>
      <c r="DI312" s="454"/>
      <c r="DJ312" s="454"/>
      <c r="DK312" s="169"/>
      <c r="DL312" s="454">
        <f>+BE312</f>
        <v>11</v>
      </c>
      <c r="DM312" s="454"/>
      <c r="DN312" s="454"/>
      <c r="DO312" s="454"/>
      <c r="DP312" s="169"/>
      <c r="DQ312" s="454">
        <f>+BF312</f>
        <v>12</v>
      </c>
      <c r="DR312" s="454"/>
      <c r="DS312" s="454"/>
      <c r="DT312" s="454"/>
      <c r="DU312" s="169"/>
      <c r="DV312" s="454">
        <f>+BG312</f>
        <v>13</v>
      </c>
      <c r="DW312" s="454"/>
      <c r="DX312" s="454"/>
      <c r="DY312" s="454"/>
      <c r="DZ312" s="169"/>
      <c r="EA312" s="454">
        <f>+BH312</f>
        <v>14</v>
      </c>
      <c r="EB312" s="454"/>
      <c r="EC312" s="454"/>
      <c r="ED312" s="454"/>
      <c r="EE312" s="169"/>
      <c r="EF312" s="454">
        <f>+BI312</f>
        <v>15</v>
      </c>
      <c r="EG312" s="454"/>
      <c r="EH312" s="454"/>
      <c r="EI312" s="454"/>
      <c r="EJ312" s="169"/>
      <c r="EK312" s="454">
        <f>+BJ312</f>
        <v>16</v>
      </c>
      <c r="EL312" s="454"/>
      <c r="EM312" s="454"/>
      <c r="EN312" s="454"/>
      <c r="EO312" s="169"/>
      <c r="EP312" s="454">
        <f>+BK312</f>
        <v>17</v>
      </c>
      <c r="EQ312" s="454"/>
      <c r="ER312" s="454"/>
      <c r="ES312" s="454"/>
      <c r="ET312" s="169"/>
      <c r="EU312" s="454">
        <f>+BL312</f>
        <v>18</v>
      </c>
      <c r="EV312" s="454"/>
      <c r="EW312" s="454"/>
      <c r="EX312" s="454"/>
      <c r="EY312" s="169"/>
      <c r="EZ312" s="454">
        <f>+BM312</f>
        <v>19</v>
      </c>
      <c r="FA312" s="454"/>
      <c r="FB312" s="454"/>
      <c r="FC312" s="454"/>
      <c r="FD312" s="169"/>
      <c r="FE312" s="33"/>
      <c r="FF312" s="102">
        <v>1</v>
      </c>
      <c r="FG312" s="102">
        <f>+FF312+1</f>
        <v>2</v>
      </c>
      <c r="FH312" s="187">
        <f t="shared" ref="FH312:FX312" si="8">+FG312+1</f>
        <v>3</v>
      </c>
      <c r="FI312" s="187">
        <f t="shared" si="8"/>
        <v>4</v>
      </c>
      <c r="FJ312" s="187">
        <f t="shared" si="8"/>
        <v>5</v>
      </c>
      <c r="FK312" s="187">
        <f t="shared" si="8"/>
        <v>6</v>
      </c>
      <c r="FL312" s="187">
        <f t="shared" si="8"/>
        <v>7</v>
      </c>
      <c r="FM312" s="187">
        <f t="shared" si="8"/>
        <v>8</v>
      </c>
      <c r="FN312" s="187">
        <f t="shared" si="8"/>
        <v>9</v>
      </c>
      <c r="FO312" s="187">
        <f t="shared" si="8"/>
        <v>10</v>
      </c>
      <c r="FP312" s="187">
        <f t="shared" si="8"/>
        <v>11</v>
      </c>
      <c r="FQ312" s="187">
        <f t="shared" si="8"/>
        <v>12</v>
      </c>
      <c r="FR312" s="187">
        <f t="shared" si="8"/>
        <v>13</v>
      </c>
      <c r="FS312" s="187">
        <f t="shared" si="8"/>
        <v>14</v>
      </c>
      <c r="FT312" s="187">
        <f t="shared" si="8"/>
        <v>15</v>
      </c>
      <c r="FU312" s="187">
        <f t="shared" si="8"/>
        <v>16</v>
      </c>
      <c r="FV312" s="187">
        <f t="shared" si="8"/>
        <v>17</v>
      </c>
      <c r="FW312" s="187">
        <f t="shared" si="8"/>
        <v>18</v>
      </c>
      <c r="FX312" s="187">
        <f t="shared" si="8"/>
        <v>19</v>
      </c>
    </row>
    <row r="313" spans="1:180" s="5" customFormat="1" ht="24.9" customHeight="1" x14ac:dyDescent="0.3">
      <c r="A313" s="263"/>
      <c r="B313" s="263"/>
      <c r="C313" s="265"/>
      <c r="D313" s="481"/>
      <c r="E313" s="482"/>
      <c r="F313" s="482"/>
      <c r="G313" s="482"/>
      <c r="H313" s="482"/>
      <c r="I313" s="482"/>
      <c r="J313" s="482"/>
      <c r="K313" s="482"/>
      <c r="L313" s="482"/>
      <c r="M313" s="483"/>
      <c r="N313" s="16">
        <v>14001469</v>
      </c>
      <c r="O313" s="529">
        <v>1.07</v>
      </c>
      <c r="P313" s="530"/>
      <c r="Q313" s="8"/>
      <c r="R313" s="8"/>
      <c r="S313" s="8"/>
      <c r="T313" s="9">
        <v>73.709999999999994</v>
      </c>
      <c r="U313" s="17">
        <f t="shared" si="6"/>
        <v>73.709999999999994</v>
      </c>
      <c r="V313" s="33"/>
      <c r="W313" s="57">
        <v>1</v>
      </c>
      <c r="X313" s="86">
        <v>4</v>
      </c>
      <c r="Y313" s="33"/>
      <c r="Z313" s="36"/>
      <c r="AA313" s="36"/>
      <c r="AT313" s="33"/>
      <c r="AU313" s="187">
        <v>14001469</v>
      </c>
      <c r="AV313" s="187">
        <v>14001481</v>
      </c>
      <c r="AW313" s="187">
        <v>14000772</v>
      </c>
      <c r="AX313" s="187">
        <v>14000741</v>
      </c>
      <c r="AY313" s="187">
        <v>14000718</v>
      </c>
      <c r="AZ313" s="187">
        <v>14001678</v>
      </c>
      <c r="BA313" s="187">
        <v>14001545</v>
      </c>
      <c r="BB313" s="187">
        <v>14001517</v>
      </c>
      <c r="BC313" s="187">
        <v>14001156</v>
      </c>
      <c r="BD313" s="187">
        <v>14001367</v>
      </c>
      <c r="BE313" s="187">
        <v>14000126</v>
      </c>
      <c r="BF313" s="187">
        <v>14000550</v>
      </c>
      <c r="BG313" s="187">
        <v>14001058</v>
      </c>
      <c r="BH313" s="187">
        <v>14000205</v>
      </c>
      <c r="BI313" s="187">
        <v>14001506</v>
      </c>
      <c r="BJ313" s="187">
        <v>14001265</v>
      </c>
      <c r="BK313" s="187">
        <v>14000282</v>
      </c>
      <c r="BL313" s="187">
        <v>14001619</v>
      </c>
      <c r="BM313" s="187">
        <v>14001616</v>
      </c>
      <c r="BN313" s="33"/>
      <c r="BO313" s="43" t="s">
        <v>10</v>
      </c>
      <c r="BP313" s="43" t="s">
        <v>108</v>
      </c>
      <c r="BQ313" s="43" t="s">
        <v>109</v>
      </c>
      <c r="BR313" s="43"/>
      <c r="BS313" s="33"/>
      <c r="BT313" s="43" t="s">
        <v>10</v>
      </c>
      <c r="BU313" s="43" t="s">
        <v>108</v>
      </c>
      <c r="BV313" s="43" t="s">
        <v>109</v>
      </c>
      <c r="BW313" s="33"/>
      <c r="BX313" s="33"/>
      <c r="BY313" s="43" t="s">
        <v>10</v>
      </c>
      <c r="BZ313" s="43" t="s">
        <v>108</v>
      </c>
      <c r="CA313" s="43" t="s">
        <v>109</v>
      </c>
      <c r="CC313" s="33"/>
      <c r="CD313" s="43" t="s">
        <v>10</v>
      </c>
      <c r="CE313" s="43" t="s">
        <v>108</v>
      </c>
      <c r="CF313" s="43" t="s">
        <v>109</v>
      </c>
      <c r="CH313" s="33"/>
      <c r="CI313" s="43" t="s">
        <v>10</v>
      </c>
      <c r="CJ313" s="43" t="s">
        <v>108</v>
      </c>
      <c r="CK313" s="43" t="s">
        <v>109</v>
      </c>
      <c r="CM313" s="33"/>
      <c r="CN313" s="43" t="s">
        <v>10</v>
      </c>
      <c r="CO313" s="43" t="s">
        <v>108</v>
      </c>
      <c r="CP313" s="43" t="s">
        <v>109</v>
      </c>
      <c r="CR313" s="33"/>
      <c r="CS313" s="43" t="s">
        <v>10</v>
      </c>
      <c r="CT313" s="43" t="s">
        <v>108</v>
      </c>
      <c r="CU313" s="43" t="s">
        <v>109</v>
      </c>
      <c r="CW313" s="33"/>
      <c r="CX313" s="43" t="s">
        <v>10</v>
      </c>
      <c r="CY313" s="43" t="s">
        <v>108</v>
      </c>
      <c r="CZ313" s="43" t="s">
        <v>109</v>
      </c>
      <c r="DB313" s="33"/>
      <c r="DC313" s="43" t="s">
        <v>10</v>
      </c>
      <c r="DD313" s="43" t="s">
        <v>108</v>
      </c>
      <c r="DE313" s="43" t="s">
        <v>109</v>
      </c>
      <c r="DG313" s="33"/>
      <c r="DH313" s="43" t="s">
        <v>10</v>
      </c>
      <c r="DI313" s="43" t="s">
        <v>108</v>
      </c>
      <c r="DJ313" s="43" t="s">
        <v>109</v>
      </c>
      <c r="DK313" s="43"/>
      <c r="DL313" s="182"/>
      <c r="DM313" s="43" t="s">
        <v>10</v>
      </c>
      <c r="DN313" s="43" t="s">
        <v>108</v>
      </c>
      <c r="DO313" s="43" t="s">
        <v>109</v>
      </c>
      <c r="DP313" s="43"/>
      <c r="DQ313" s="182"/>
      <c r="DR313" s="43" t="s">
        <v>10</v>
      </c>
      <c r="DS313" s="43" t="s">
        <v>108</v>
      </c>
      <c r="DT313" s="43" t="s">
        <v>109</v>
      </c>
      <c r="DU313" s="43"/>
      <c r="DV313" s="182"/>
      <c r="DW313" s="43" t="s">
        <v>10</v>
      </c>
      <c r="DX313" s="43" t="s">
        <v>108</v>
      </c>
      <c r="DY313" s="43" t="s">
        <v>109</v>
      </c>
      <c r="DZ313" s="43"/>
      <c r="EA313" s="182"/>
      <c r="EB313" s="43" t="s">
        <v>10</v>
      </c>
      <c r="EC313" s="43" t="s">
        <v>108</v>
      </c>
      <c r="ED313" s="43" t="s">
        <v>109</v>
      </c>
      <c r="EE313" s="43"/>
      <c r="EF313" s="182"/>
      <c r="EG313" s="43" t="s">
        <v>10</v>
      </c>
      <c r="EH313" s="43" t="s">
        <v>108</v>
      </c>
      <c r="EI313" s="43" t="s">
        <v>109</v>
      </c>
      <c r="EJ313" s="43"/>
      <c r="EK313" s="182"/>
      <c r="EL313" s="43" t="s">
        <v>10</v>
      </c>
      <c r="EM313" s="43" t="s">
        <v>108</v>
      </c>
      <c r="EN313" s="43" t="s">
        <v>109</v>
      </c>
      <c r="EO313" s="43"/>
      <c r="EP313" s="182"/>
      <c r="EQ313" s="43" t="s">
        <v>10</v>
      </c>
      <c r="ER313" s="43" t="s">
        <v>108</v>
      </c>
      <c r="ES313" s="43" t="s">
        <v>109</v>
      </c>
      <c r="ET313" s="43"/>
      <c r="EU313" s="182"/>
      <c r="EV313" s="43" t="s">
        <v>10</v>
      </c>
      <c r="EW313" s="43" t="s">
        <v>108</v>
      </c>
      <c r="EX313" s="43" t="s">
        <v>109</v>
      </c>
      <c r="EY313" s="43"/>
      <c r="EZ313" s="182"/>
      <c r="FA313" s="43" t="s">
        <v>10</v>
      </c>
      <c r="FB313" s="43" t="s">
        <v>108</v>
      </c>
      <c r="FC313" s="43" t="s">
        <v>109</v>
      </c>
      <c r="FD313" s="43"/>
      <c r="FE313" s="33"/>
      <c r="FF313" s="102">
        <f>+AU313</f>
        <v>14001469</v>
      </c>
      <c r="FG313" s="187">
        <f>+AV313</f>
        <v>14001481</v>
      </c>
      <c r="FH313" s="187">
        <f t="shared" ref="FH313:FX313" si="9">+AW313</f>
        <v>14000772</v>
      </c>
      <c r="FI313" s="187">
        <f t="shared" si="9"/>
        <v>14000741</v>
      </c>
      <c r="FJ313" s="187">
        <f t="shared" si="9"/>
        <v>14000718</v>
      </c>
      <c r="FK313" s="187">
        <f t="shared" si="9"/>
        <v>14001678</v>
      </c>
      <c r="FL313" s="187">
        <f t="shared" si="9"/>
        <v>14001545</v>
      </c>
      <c r="FM313" s="187">
        <f t="shared" si="9"/>
        <v>14001517</v>
      </c>
      <c r="FN313" s="187">
        <f t="shared" si="9"/>
        <v>14001156</v>
      </c>
      <c r="FO313" s="187">
        <f t="shared" si="9"/>
        <v>14001367</v>
      </c>
      <c r="FP313" s="187">
        <f t="shared" si="9"/>
        <v>14000126</v>
      </c>
      <c r="FQ313" s="187">
        <f t="shared" si="9"/>
        <v>14000550</v>
      </c>
      <c r="FR313" s="187">
        <f t="shared" si="9"/>
        <v>14001058</v>
      </c>
      <c r="FS313" s="187">
        <f t="shared" si="9"/>
        <v>14000205</v>
      </c>
      <c r="FT313" s="187">
        <f t="shared" si="9"/>
        <v>14001506</v>
      </c>
      <c r="FU313" s="187">
        <f t="shared" si="9"/>
        <v>14001265</v>
      </c>
      <c r="FV313" s="187">
        <f t="shared" si="9"/>
        <v>14000282</v>
      </c>
      <c r="FW313" s="187">
        <f t="shared" si="9"/>
        <v>14001619</v>
      </c>
      <c r="FX313" s="187">
        <f t="shared" si="9"/>
        <v>14001616</v>
      </c>
    </row>
    <row r="314" spans="1:180" s="5" customFormat="1" ht="24.9" customHeight="1" x14ac:dyDescent="0.3">
      <c r="A314" s="263"/>
      <c r="B314" s="263"/>
      <c r="C314" s="265"/>
      <c r="D314" s="481"/>
      <c r="E314" s="482"/>
      <c r="F314" s="482"/>
      <c r="G314" s="482"/>
      <c r="H314" s="482"/>
      <c r="I314" s="482"/>
      <c r="J314" s="482"/>
      <c r="K314" s="482"/>
      <c r="L314" s="482"/>
      <c r="M314" s="483"/>
      <c r="N314" s="16">
        <v>14001469</v>
      </c>
      <c r="O314" s="529">
        <v>1.08</v>
      </c>
      <c r="P314" s="530"/>
      <c r="Q314" s="8"/>
      <c r="R314" s="8"/>
      <c r="S314" s="8"/>
      <c r="T314" s="9">
        <v>0</v>
      </c>
      <c r="U314" s="17">
        <f t="shared" si="6"/>
        <v>0</v>
      </c>
      <c r="V314" s="33"/>
      <c r="W314" s="57">
        <v>1</v>
      </c>
      <c r="X314" s="86">
        <v>5</v>
      </c>
      <c r="Y314" s="33"/>
      <c r="Z314" s="36"/>
      <c r="AA314" s="36"/>
      <c r="AT314" s="102">
        <v>2</v>
      </c>
      <c r="AU314" s="80">
        <f t="shared" ref="AU314:AU331" si="10">+SUMIF($Y$17:$Y$7203,$AT314,$Z$17:$Z$7203)</f>
        <v>434.7</v>
      </c>
      <c r="AV314" s="80">
        <f t="shared" ref="AV314:AV331" si="11">+SUMIF($Y$17:$Y$7203,$AT314,$AA$17:$AA$7203)</f>
        <v>463.68</v>
      </c>
      <c r="AW314" s="80">
        <f t="shared" ref="AW314:AW331" si="12">+SUMIF($Y$17:$Y$7203,$AT314,$AB$17:$AB$7203)</f>
        <v>408.51</v>
      </c>
      <c r="AX314" s="80">
        <f t="shared" ref="AX314:AX331" si="13">+SUMIF($Y$17:$Y$7203,$AT314,$AC$17:$AC$7203)</f>
        <v>384.48</v>
      </c>
      <c r="AY314" s="80">
        <f t="shared" ref="AY314:AY331" si="14">+SUMIF($Y$17:$Y$7203,$AT314,$AD$17:$AD$7203)</f>
        <v>216.27</v>
      </c>
      <c r="AZ314" s="80">
        <f t="shared" ref="AZ314:AZ331" si="15">+SUMIF($Y$17:$Y$7203,$AT314,$AE$17:$AE$7203)</f>
        <v>224.28</v>
      </c>
      <c r="BA314" s="80">
        <f t="shared" ref="BA314:BA331" si="16">+SUMIF($Y$17:$Y$7203,$AT314,$AF$17:$AF$7203)</f>
        <v>458.84999999999997</v>
      </c>
      <c r="BB314" s="80">
        <f t="shared" ref="BB314:BB331" si="17">+SUMIF($Y$17:$Y$7203,$AT314,$AG$17:$AG$7203)</f>
        <v>434.7</v>
      </c>
      <c r="BC314" s="80">
        <f t="shared" ref="BC314:BC331" si="18">+SUMIF($Y$17:$Y$7203,$AT314,$AH$17:$AH$7203)</f>
        <v>487.62</v>
      </c>
      <c r="BD314" s="80">
        <f t="shared" ref="BD314:BD331" si="19">+SUMIF($Y$17:$Y$7203,$AT314,$AI$17:$AI$7203)</f>
        <v>936</v>
      </c>
      <c r="BE314" s="80">
        <f t="shared" ref="BE314:BE331" si="20">+SUMIF($Y$17:$Y$7203,$AT314,$AJ$17:$AJ$7203)</f>
        <v>996.38399999999979</v>
      </c>
      <c r="BF314" s="80">
        <f t="shared" ref="BF314:BF331" si="21">+SUMIF($Y$17:$Y$7203,$AT314,$AK$17:$AK$7203)</f>
        <v>0</v>
      </c>
      <c r="BG314" s="80">
        <f t="shared" ref="BG314:BG331" si="22">+SUMIF($Y$17:$Y$7203,$AT314,$AL$17:$AL$7203)</f>
        <v>0</v>
      </c>
      <c r="BH314" s="80">
        <f t="shared" ref="BH314:BH331" si="23">+SUMIF($Y$17:$Y$7203,$AT314,$AM$17:$AM$7203)</f>
        <v>0</v>
      </c>
      <c r="BI314" s="80">
        <f t="shared" ref="BI314:BI331" si="24">+SUMIF($Y$17:$Y$7203,$AT314,$AN$17:$AN$7203)</f>
        <v>564.29999999999995</v>
      </c>
      <c r="BJ314" s="80">
        <f t="shared" ref="BJ314:BJ331" si="25">+SUMIF($Y$17:$Y$7203,$AT314,$AO$17:$AO$7203)</f>
        <v>0</v>
      </c>
      <c r="BK314" s="80">
        <f t="shared" ref="BK314:BK331" si="26">+SUMIF($Y$17:$Y$7203,$AT314,$AP$17:$AP$7203)</f>
        <v>0</v>
      </c>
      <c r="BL314" s="80">
        <f t="shared" ref="BL314:BL331" si="27">+SUMIF($Y$17:$Y$7203,$AT314,$AQ$17:$AQ$7203)</f>
        <v>324.89999999999998</v>
      </c>
      <c r="BM314" s="80">
        <f t="shared" ref="BM314:BM331" si="28">+SUMIF($Y$17:$Y$7203,$AT314,$AR$17:$AR$7203)</f>
        <v>296.39999999999998</v>
      </c>
      <c r="BN314" s="35">
        <f>+AU314</f>
        <v>434.7</v>
      </c>
      <c r="BO314" s="59">
        <f>+BN314*1</f>
        <v>434.7</v>
      </c>
      <c r="BP314" s="43">
        <f>+BO314*0.3</f>
        <v>130.41</v>
      </c>
      <c r="BQ314" s="43">
        <f>+BO314+BP314</f>
        <v>565.11</v>
      </c>
      <c r="BR314" s="43"/>
      <c r="BS314" s="35">
        <f>+AV314</f>
        <v>463.68</v>
      </c>
      <c r="BT314" s="59">
        <f>+BS314*1</f>
        <v>463.68</v>
      </c>
      <c r="BU314" s="43">
        <f>+BT314*0.3</f>
        <v>139.10399999999998</v>
      </c>
      <c r="BV314" s="43">
        <f>+BT314+BU314</f>
        <v>602.78399999999999</v>
      </c>
      <c r="BW314" s="33"/>
      <c r="BX314" s="35">
        <f>+AW314</f>
        <v>408.51</v>
      </c>
      <c r="BY314" s="59">
        <f>+BX314*1</f>
        <v>408.51</v>
      </c>
      <c r="BZ314" s="43">
        <f>+BY314*0.3</f>
        <v>122.553</v>
      </c>
      <c r="CA314" s="43">
        <f>+BY314+BZ314</f>
        <v>531.06299999999999</v>
      </c>
      <c r="CC314" s="35">
        <f>+AX314</f>
        <v>384.48</v>
      </c>
      <c r="CD314" s="59">
        <f>+CC314*1</f>
        <v>384.48</v>
      </c>
      <c r="CE314" s="43">
        <f>+CD314*0.3</f>
        <v>115.34399999999999</v>
      </c>
      <c r="CF314" s="43">
        <f>+CD314+CE314</f>
        <v>499.82400000000001</v>
      </c>
      <c r="CH314" s="35">
        <f>+AY314</f>
        <v>216.27</v>
      </c>
      <c r="CI314" s="59">
        <f>+CH314*1</f>
        <v>216.27</v>
      </c>
      <c r="CJ314" s="43">
        <f>+CI314*0.3</f>
        <v>64.881</v>
      </c>
      <c r="CK314" s="43">
        <f>+CI314+CJ314</f>
        <v>281.15100000000001</v>
      </c>
      <c r="CM314" s="35">
        <f>+AZ314</f>
        <v>224.28</v>
      </c>
      <c r="CN314" s="59">
        <f>+CM314*1</f>
        <v>224.28</v>
      </c>
      <c r="CO314" s="43">
        <f>+CN314*0.3</f>
        <v>67.283999999999992</v>
      </c>
      <c r="CP314" s="43">
        <f>+CN314+CO314</f>
        <v>291.56399999999996</v>
      </c>
      <c r="CR314" s="35">
        <f>+BA314</f>
        <v>458.84999999999997</v>
      </c>
      <c r="CS314" s="59">
        <f>+CR314*1</f>
        <v>458.84999999999997</v>
      </c>
      <c r="CT314" s="43">
        <f>+CS314*0.3</f>
        <v>137.65499999999997</v>
      </c>
      <c r="CU314" s="43">
        <f>+CS314+CT314</f>
        <v>596.50499999999988</v>
      </c>
      <c r="CW314" s="35">
        <f>+BB314</f>
        <v>434.7</v>
      </c>
      <c r="CX314" s="59">
        <f>+CW314*1</f>
        <v>434.7</v>
      </c>
      <c r="CY314" s="43">
        <f>+CX314*0.3</f>
        <v>130.41</v>
      </c>
      <c r="CZ314" s="43">
        <f>+CX314+CY314</f>
        <v>565.11</v>
      </c>
      <c r="DB314" s="35">
        <f>+BC314</f>
        <v>487.62</v>
      </c>
      <c r="DC314" s="59">
        <f>+DB314*1</f>
        <v>487.62</v>
      </c>
      <c r="DD314" s="43">
        <f>+DC314*0.3</f>
        <v>146.286</v>
      </c>
      <c r="DE314" s="43">
        <f>+DC314+DD314</f>
        <v>633.90599999999995</v>
      </c>
      <c r="DG314" s="35">
        <f>+BD314</f>
        <v>936</v>
      </c>
      <c r="DH314" s="59">
        <f>+DG314*1</f>
        <v>936</v>
      </c>
      <c r="DI314" s="43">
        <f>+DH314*0.3</f>
        <v>280.8</v>
      </c>
      <c r="DJ314" s="43">
        <f>+DH314+DI314</f>
        <v>1216.8</v>
      </c>
      <c r="DK314" s="43"/>
      <c r="DL314" s="183">
        <f>+BE314</f>
        <v>996.38399999999979</v>
      </c>
      <c r="DM314" s="59">
        <f>+DL314*1</f>
        <v>996.38399999999979</v>
      </c>
      <c r="DN314" s="43">
        <f>+DM314*0.3</f>
        <v>298.91519999999991</v>
      </c>
      <c r="DO314" s="43">
        <f>+DM314+DN314</f>
        <v>1295.2991999999997</v>
      </c>
      <c r="DP314" s="43"/>
      <c r="DQ314" s="183">
        <f>+BF314</f>
        <v>0</v>
      </c>
      <c r="DR314" s="59">
        <f>+DQ314*1</f>
        <v>0</v>
      </c>
      <c r="DS314" s="43">
        <f>+DR314*0.3</f>
        <v>0</v>
      </c>
      <c r="DT314" s="43">
        <f>+DR314+DS314</f>
        <v>0</v>
      </c>
      <c r="DU314" s="43"/>
      <c r="DV314" s="183">
        <f>+BG314</f>
        <v>0</v>
      </c>
      <c r="DW314" s="59">
        <f>+DV314*1</f>
        <v>0</v>
      </c>
      <c r="DX314" s="43">
        <f>+DW314*0.3</f>
        <v>0</v>
      </c>
      <c r="DY314" s="43">
        <f>+DW314+DX314</f>
        <v>0</v>
      </c>
      <c r="DZ314" s="43"/>
      <c r="EA314" s="183">
        <f>+BH314</f>
        <v>0</v>
      </c>
      <c r="EB314" s="59">
        <f>+EA314*1</f>
        <v>0</v>
      </c>
      <c r="EC314" s="43">
        <f>+EB314*0.3</f>
        <v>0</v>
      </c>
      <c r="ED314" s="43">
        <f>+EB314+EC314</f>
        <v>0</v>
      </c>
      <c r="EE314" s="43"/>
      <c r="EF314" s="183">
        <f>+BI314</f>
        <v>564.29999999999995</v>
      </c>
      <c r="EG314" s="59">
        <f>+EF314*1</f>
        <v>564.29999999999995</v>
      </c>
      <c r="EH314" s="43">
        <f>+EG314*0.3</f>
        <v>169.29</v>
      </c>
      <c r="EI314" s="43">
        <f>+EG314+EH314</f>
        <v>733.58999999999992</v>
      </c>
      <c r="EJ314" s="43"/>
      <c r="EK314" s="183">
        <f>+BJ314</f>
        <v>0</v>
      </c>
      <c r="EL314" s="59">
        <f>+EK314*1</f>
        <v>0</v>
      </c>
      <c r="EM314" s="43">
        <f>+EL314*0.3</f>
        <v>0</v>
      </c>
      <c r="EN314" s="43">
        <f>+EL314+EM314</f>
        <v>0</v>
      </c>
      <c r="EO314" s="43"/>
      <c r="EP314" s="183">
        <f>+BK314</f>
        <v>0</v>
      </c>
      <c r="EQ314" s="59">
        <f>+EP314*1</f>
        <v>0</v>
      </c>
      <c r="ER314" s="43">
        <f>+EQ314*0.3</f>
        <v>0</v>
      </c>
      <c r="ES314" s="43">
        <f>+EQ314+ER314</f>
        <v>0</v>
      </c>
      <c r="ET314" s="43"/>
      <c r="EU314" s="183">
        <f>+BL314</f>
        <v>324.89999999999998</v>
      </c>
      <c r="EV314" s="59">
        <f>+EU314*1</f>
        <v>324.89999999999998</v>
      </c>
      <c r="EW314" s="43">
        <f>+EV314*0.3</f>
        <v>97.469999999999985</v>
      </c>
      <c r="EX314" s="43">
        <f>+EV314+EW314</f>
        <v>422.36999999999995</v>
      </c>
      <c r="EY314" s="43"/>
      <c r="EZ314" s="183">
        <f>+BM314</f>
        <v>296.39999999999998</v>
      </c>
      <c r="FA314" s="59">
        <f>+EZ314*1</f>
        <v>296.39999999999998</v>
      </c>
      <c r="FB314" s="43">
        <f>+FA314*0.3</f>
        <v>88.919999999999987</v>
      </c>
      <c r="FC314" s="43">
        <f>+FA314+FB314</f>
        <v>385.31999999999994</v>
      </c>
      <c r="FD314" s="43"/>
      <c r="FE314" s="102">
        <v>2</v>
      </c>
      <c r="FF314" s="80">
        <f t="shared" ref="FF314:FF331" si="29">+BQ314</f>
        <v>565.11</v>
      </c>
      <c r="FG314" s="80">
        <f t="shared" ref="FG314:FG331" si="30">+BV314</f>
        <v>602.78399999999999</v>
      </c>
      <c r="FH314" s="80">
        <f t="shared" ref="FH314:FH331" si="31">+CA314</f>
        <v>531.06299999999999</v>
      </c>
      <c r="FI314" s="80">
        <f t="shared" ref="FI314:FI331" si="32">+CF314</f>
        <v>499.82400000000001</v>
      </c>
      <c r="FJ314" s="80">
        <f t="shared" ref="FJ314:FJ331" si="33">+CK314</f>
        <v>281.15100000000001</v>
      </c>
      <c r="FK314" s="80">
        <f t="shared" ref="FK314:FK331" si="34">+CP314</f>
        <v>291.56399999999996</v>
      </c>
      <c r="FL314" s="80">
        <f t="shared" ref="FL314:FL331" si="35">+CU314</f>
        <v>596.50499999999988</v>
      </c>
      <c r="FM314" s="80">
        <f t="shared" ref="FM314:FM331" si="36">+CZ314</f>
        <v>565.11</v>
      </c>
      <c r="FN314" s="80">
        <f t="shared" ref="FN314:FN331" si="37">+DE314</f>
        <v>633.90599999999995</v>
      </c>
      <c r="FO314" s="80">
        <f t="shared" ref="FO314:FO331" si="38">+DJ314</f>
        <v>1216.8</v>
      </c>
      <c r="FP314" s="80">
        <f>+DO314</f>
        <v>1295.2991999999997</v>
      </c>
      <c r="FQ314" s="80">
        <f>+DT314</f>
        <v>0</v>
      </c>
      <c r="FR314" s="80">
        <f>+DY314</f>
        <v>0</v>
      </c>
      <c r="FS314" s="80">
        <f>+ED314</f>
        <v>0</v>
      </c>
      <c r="FT314" s="80">
        <f>+EI314</f>
        <v>733.58999999999992</v>
      </c>
      <c r="FU314" s="80">
        <f>+EN314</f>
        <v>0</v>
      </c>
      <c r="FV314" s="80">
        <f>+ES314</f>
        <v>0</v>
      </c>
      <c r="FW314" s="80">
        <f>+EX314</f>
        <v>422.36999999999995</v>
      </c>
      <c r="FX314" s="80">
        <f>+FC314</f>
        <v>385.31999999999994</v>
      </c>
    </row>
    <row r="315" spans="1:180" s="5" customFormat="1" ht="24.9" customHeight="1" x14ac:dyDescent="0.3">
      <c r="A315" s="263"/>
      <c r="B315" s="263"/>
      <c r="C315" s="265"/>
      <c r="D315" s="481"/>
      <c r="E315" s="482"/>
      <c r="F315" s="482"/>
      <c r="G315" s="482"/>
      <c r="H315" s="482"/>
      <c r="I315" s="482"/>
      <c r="J315" s="482"/>
      <c r="K315" s="482"/>
      <c r="L315" s="482"/>
      <c r="M315" s="483"/>
      <c r="N315" s="16">
        <v>14001469</v>
      </c>
      <c r="O315" s="529">
        <v>1.0900000000000001</v>
      </c>
      <c r="P315" s="530"/>
      <c r="Q315" s="8"/>
      <c r="R315" s="8"/>
      <c r="S315" s="8"/>
      <c r="T315" s="9">
        <v>11.7</v>
      </c>
      <c r="U315" s="17">
        <f t="shared" si="6"/>
        <v>11.7</v>
      </c>
      <c r="V315" s="33"/>
      <c r="W315" s="57">
        <v>1</v>
      </c>
      <c r="X315" s="86">
        <v>6</v>
      </c>
      <c r="Y315" s="33"/>
      <c r="Z315" s="36"/>
      <c r="AA315" s="36"/>
      <c r="AT315" s="102">
        <v>3</v>
      </c>
      <c r="AU315" s="80">
        <f t="shared" si="10"/>
        <v>151.20000000000002</v>
      </c>
      <c r="AV315" s="80">
        <f t="shared" si="11"/>
        <v>161.28000000000003</v>
      </c>
      <c r="AW315" s="80">
        <f t="shared" si="12"/>
        <v>160.64999999999998</v>
      </c>
      <c r="AX315" s="80">
        <f t="shared" si="13"/>
        <v>151.19999999999999</v>
      </c>
      <c r="AY315" s="80">
        <f t="shared" si="14"/>
        <v>85.05</v>
      </c>
      <c r="AZ315" s="80">
        <f t="shared" si="15"/>
        <v>88.199999999999989</v>
      </c>
      <c r="BA315" s="80">
        <f t="shared" si="16"/>
        <v>139.64999999999998</v>
      </c>
      <c r="BB315" s="80">
        <f t="shared" si="17"/>
        <v>132.29999999999998</v>
      </c>
      <c r="BC315" s="80">
        <f t="shared" si="18"/>
        <v>180.6</v>
      </c>
      <c r="BD315" s="80">
        <f t="shared" si="19"/>
        <v>360</v>
      </c>
      <c r="BE315" s="80">
        <f t="shared" si="20"/>
        <v>410.87999999999994</v>
      </c>
      <c r="BF315" s="80">
        <f t="shared" si="21"/>
        <v>0</v>
      </c>
      <c r="BG315" s="80">
        <f t="shared" si="22"/>
        <v>0</v>
      </c>
      <c r="BH315" s="80">
        <f t="shared" si="23"/>
        <v>0</v>
      </c>
      <c r="BI315" s="80">
        <f t="shared" si="24"/>
        <v>207.89999999999998</v>
      </c>
      <c r="BJ315" s="80">
        <f t="shared" si="25"/>
        <v>0</v>
      </c>
      <c r="BK315" s="80">
        <f t="shared" si="26"/>
        <v>0</v>
      </c>
      <c r="BL315" s="80">
        <f t="shared" si="27"/>
        <v>136.80000000000001</v>
      </c>
      <c r="BM315" s="80">
        <f t="shared" si="28"/>
        <v>124.80000000000001</v>
      </c>
      <c r="BN315" s="35">
        <f t="shared" ref="BN315:BN331" si="39">+AU315</f>
        <v>151.20000000000002</v>
      </c>
      <c r="BO315" s="59">
        <f>+BN315*1</f>
        <v>151.20000000000002</v>
      </c>
      <c r="BP315" s="43">
        <f t="shared" ref="BP315:BP327" si="40">+BO315*0.3</f>
        <v>45.360000000000007</v>
      </c>
      <c r="BQ315" s="43">
        <f t="shared" ref="BQ315:BQ327" si="41">+BO315+BP315</f>
        <v>196.56000000000003</v>
      </c>
      <c r="BR315" s="43"/>
      <c r="BS315" s="35">
        <f t="shared" ref="BS315:BS331" si="42">+AV315</f>
        <v>161.28000000000003</v>
      </c>
      <c r="BT315" s="59">
        <f>+BS315*1</f>
        <v>161.28000000000003</v>
      </c>
      <c r="BU315" s="43">
        <f t="shared" ref="BU315:BU327" si="43">+BT315*0.3</f>
        <v>48.384000000000007</v>
      </c>
      <c r="BV315" s="43">
        <f t="shared" ref="BV315:BV327" si="44">+BT315+BU315</f>
        <v>209.66400000000004</v>
      </c>
      <c r="BW315" s="33"/>
      <c r="BX315" s="35">
        <f t="shared" ref="BX315:BX331" si="45">+AW315</f>
        <v>160.64999999999998</v>
      </c>
      <c r="BY315" s="59">
        <f>+BX315*1</f>
        <v>160.64999999999998</v>
      </c>
      <c r="BZ315" s="43">
        <f t="shared" ref="BZ315:BZ327" si="46">+BY315*0.3</f>
        <v>48.194999999999993</v>
      </c>
      <c r="CA315" s="43">
        <f t="shared" ref="CA315:CA327" si="47">+BY315+BZ315</f>
        <v>208.84499999999997</v>
      </c>
      <c r="CC315" s="35">
        <f t="shared" ref="CC315:CC331" si="48">+AX315</f>
        <v>151.19999999999999</v>
      </c>
      <c r="CD315" s="59">
        <f>+CC315*1</f>
        <v>151.19999999999999</v>
      </c>
      <c r="CE315" s="43">
        <f t="shared" ref="CE315:CE327" si="49">+CD315*0.3</f>
        <v>45.359999999999992</v>
      </c>
      <c r="CF315" s="43">
        <f t="shared" ref="CF315:CF327" si="50">+CD315+CE315</f>
        <v>196.55999999999997</v>
      </c>
      <c r="CH315" s="35">
        <f t="shared" ref="CH315:CH331" si="51">+AY315</f>
        <v>85.05</v>
      </c>
      <c r="CI315" s="59">
        <f>+CH315*1</f>
        <v>85.05</v>
      </c>
      <c r="CJ315" s="43">
        <f t="shared" ref="CJ315:CJ327" si="52">+CI315*0.3</f>
        <v>25.514999999999997</v>
      </c>
      <c r="CK315" s="43">
        <f t="shared" ref="CK315:CK327" si="53">+CI315+CJ315</f>
        <v>110.565</v>
      </c>
      <c r="CM315" s="35">
        <f t="shared" ref="CM315:CM331" si="54">+AZ315</f>
        <v>88.199999999999989</v>
      </c>
      <c r="CN315" s="59">
        <f>+CM315*1</f>
        <v>88.199999999999989</v>
      </c>
      <c r="CO315" s="43">
        <f t="shared" ref="CO315:CO327" si="55">+CN315*0.3</f>
        <v>26.459999999999997</v>
      </c>
      <c r="CP315" s="43">
        <f t="shared" ref="CP315:CP327" si="56">+CN315+CO315</f>
        <v>114.65999999999998</v>
      </c>
      <c r="CR315" s="35">
        <f t="shared" ref="CR315:CR331" si="57">+BA315</f>
        <v>139.64999999999998</v>
      </c>
      <c r="CS315" s="59">
        <f>+CR315*1</f>
        <v>139.64999999999998</v>
      </c>
      <c r="CT315" s="43">
        <f t="shared" ref="CT315:CT327" si="58">+CS315*0.3</f>
        <v>41.894999999999989</v>
      </c>
      <c r="CU315" s="43">
        <f t="shared" ref="CU315:CU327" si="59">+CS315+CT315</f>
        <v>181.54499999999996</v>
      </c>
      <c r="CW315" s="35">
        <f t="shared" ref="CW315:CW331" si="60">+BB315</f>
        <v>132.29999999999998</v>
      </c>
      <c r="CX315" s="59">
        <f>+CW315*1</f>
        <v>132.29999999999998</v>
      </c>
      <c r="CY315" s="43">
        <f t="shared" ref="CY315:CY327" si="61">+CX315*0.3</f>
        <v>39.689999999999991</v>
      </c>
      <c r="CZ315" s="43">
        <f t="shared" ref="CZ315:CZ327" si="62">+CX315+CY315</f>
        <v>171.98999999999998</v>
      </c>
      <c r="DB315" s="35">
        <f t="shared" ref="DB315:DB331" si="63">+BC315</f>
        <v>180.6</v>
      </c>
      <c r="DC315" s="59">
        <f>+DB315*1</f>
        <v>180.6</v>
      </c>
      <c r="DD315" s="43">
        <f t="shared" ref="DD315:DD327" si="64">+DC315*0.3</f>
        <v>54.18</v>
      </c>
      <c r="DE315" s="43">
        <f t="shared" ref="DE315:DE327" si="65">+DC315+DD315</f>
        <v>234.78</v>
      </c>
      <c r="DG315" s="35">
        <f t="shared" ref="DG315:DG331" si="66">+BD315</f>
        <v>360</v>
      </c>
      <c r="DH315" s="59">
        <f>+DG315*1</f>
        <v>360</v>
      </c>
      <c r="DI315" s="43">
        <f t="shared" ref="DI315:DI327" si="67">+DH315*0.3</f>
        <v>108</v>
      </c>
      <c r="DJ315" s="43">
        <f t="shared" ref="DJ315:DJ327" si="68">+DH315+DI315</f>
        <v>468</v>
      </c>
      <c r="DK315" s="43"/>
      <c r="DL315" s="183">
        <f t="shared" ref="DL315:DL327" si="69">+BE315</f>
        <v>410.87999999999994</v>
      </c>
      <c r="DM315" s="59">
        <f>+DL315*1</f>
        <v>410.87999999999994</v>
      </c>
      <c r="DN315" s="43">
        <f t="shared" ref="DN315:DN327" si="70">+DM315*0.3</f>
        <v>123.26399999999998</v>
      </c>
      <c r="DO315" s="43">
        <f t="shared" ref="DO315:DO327" si="71">+DM315+DN315</f>
        <v>534.14399999999989</v>
      </c>
      <c r="DP315" s="43"/>
      <c r="DQ315" s="183">
        <f t="shared" ref="DQ315:DQ327" si="72">+BF315</f>
        <v>0</v>
      </c>
      <c r="DR315" s="59">
        <f>+DQ315*1</f>
        <v>0</v>
      </c>
      <c r="DS315" s="43">
        <f t="shared" ref="DS315:DS327" si="73">+DR315*0.3</f>
        <v>0</v>
      </c>
      <c r="DT315" s="43">
        <f t="shared" ref="DT315:DT327" si="74">+DR315+DS315</f>
        <v>0</v>
      </c>
      <c r="DU315" s="43"/>
      <c r="DV315" s="183">
        <f t="shared" ref="DV315:DV327" si="75">+BG315</f>
        <v>0</v>
      </c>
      <c r="DW315" s="59">
        <f>+DV315*1</f>
        <v>0</v>
      </c>
      <c r="DX315" s="43">
        <f t="shared" ref="DX315:DX327" si="76">+DW315*0.3</f>
        <v>0</v>
      </c>
      <c r="DY315" s="43">
        <f t="shared" ref="DY315:DY327" si="77">+DW315+DX315</f>
        <v>0</v>
      </c>
      <c r="DZ315" s="43"/>
      <c r="EA315" s="183">
        <f t="shared" ref="EA315:EA327" si="78">+BH315</f>
        <v>0</v>
      </c>
      <c r="EB315" s="59">
        <f>+EA315*1</f>
        <v>0</v>
      </c>
      <c r="EC315" s="43">
        <f t="shared" ref="EC315:EC327" si="79">+EB315*0.3</f>
        <v>0</v>
      </c>
      <c r="ED315" s="43">
        <f t="shared" ref="ED315:ED327" si="80">+EB315+EC315</f>
        <v>0</v>
      </c>
      <c r="EE315" s="43"/>
      <c r="EF315" s="183">
        <f t="shared" ref="EF315:EF327" si="81">+BI315</f>
        <v>207.89999999999998</v>
      </c>
      <c r="EG315" s="59">
        <f>+EF315*1</f>
        <v>207.89999999999998</v>
      </c>
      <c r="EH315" s="43">
        <f t="shared" ref="EH315:EH327" si="82">+EG315*0.3</f>
        <v>62.36999999999999</v>
      </c>
      <c r="EI315" s="43">
        <f t="shared" ref="EI315:EI327" si="83">+EG315+EH315</f>
        <v>270.27</v>
      </c>
      <c r="EJ315" s="43"/>
      <c r="EK315" s="183">
        <f t="shared" ref="EK315:EK327" si="84">+BJ315</f>
        <v>0</v>
      </c>
      <c r="EL315" s="59">
        <f>+EK315*1</f>
        <v>0</v>
      </c>
      <c r="EM315" s="43">
        <f t="shared" ref="EM315:EM327" si="85">+EL315*0.3</f>
        <v>0</v>
      </c>
      <c r="EN315" s="43">
        <f t="shared" ref="EN315:EN327" si="86">+EL315+EM315</f>
        <v>0</v>
      </c>
      <c r="EO315" s="43"/>
      <c r="EP315" s="183">
        <f t="shared" ref="EP315:EP327" si="87">+BK315</f>
        <v>0</v>
      </c>
      <c r="EQ315" s="59">
        <f>+EP315*1</f>
        <v>0</v>
      </c>
      <c r="ER315" s="43">
        <f t="shared" ref="ER315:ER327" si="88">+EQ315*0.3</f>
        <v>0</v>
      </c>
      <c r="ES315" s="43">
        <f t="shared" ref="ES315:ES327" si="89">+EQ315+ER315</f>
        <v>0</v>
      </c>
      <c r="ET315" s="43"/>
      <c r="EU315" s="183">
        <f t="shared" ref="EU315:EU327" si="90">+BL315</f>
        <v>136.80000000000001</v>
      </c>
      <c r="EV315" s="59">
        <f>+EU315*1</f>
        <v>136.80000000000001</v>
      </c>
      <c r="EW315" s="43">
        <f t="shared" ref="EW315:EW327" si="91">+EV315*0.3</f>
        <v>41.04</v>
      </c>
      <c r="EX315" s="43">
        <f t="shared" ref="EX315:EX327" si="92">+EV315+EW315</f>
        <v>177.84</v>
      </c>
      <c r="EY315" s="43"/>
      <c r="EZ315" s="183">
        <f t="shared" ref="EZ315:EZ327" si="93">+BM315</f>
        <v>124.80000000000001</v>
      </c>
      <c r="FA315" s="59">
        <f>+EZ315*1</f>
        <v>124.80000000000001</v>
      </c>
      <c r="FB315" s="43">
        <f t="shared" ref="FB315:FB327" si="94">+FA315*0.3</f>
        <v>37.440000000000005</v>
      </c>
      <c r="FC315" s="43">
        <f t="shared" ref="FC315:FC327" si="95">+FA315+FB315</f>
        <v>162.24</v>
      </c>
      <c r="FD315" s="43"/>
      <c r="FE315" s="102">
        <v>3</v>
      </c>
      <c r="FF315" s="80">
        <f t="shared" si="29"/>
        <v>196.56000000000003</v>
      </c>
      <c r="FG315" s="80">
        <f t="shared" si="30"/>
        <v>209.66400000000004</v>
      </c>
      <c r="FH315" s="80">
        <f t="shared" si="31"/>
        <v>208.84499999999997</v>
      </c>
      <c r="FI315" s="80">
        <f t="shared" si="32"/>
        <v>196.55999999999997</v>
      </c>
      <c r="FJ315" s="80">
        <f t="shared" si="33"/>
        <v>110.565</v>
      </c>
      <c r="FK315" s="80">
        <f t="shared" si="34"/>
        <v>114.65999999999998</v>
      </c>
      <c r="FL315" s="80">
        <f t="shared" si="35"/>
        <v>181.54499999999996</v>
      </c>
      <c r="FM315" s="80">
        <f t="shared" si="36"/>
        <v>171.98999999999998</v>
      </c>
      <c r="FN315" s="80">
        <f t="shared" si="37"/>
        <v>234.78</v>
      </c>
      <c r="FO315" s="80">
        <f t="shared" si="38"/>
        <v>468</v>
      </c>
      <c r="FP315" s="80">
        <f t="shared" ref="FP315:FP331" si="96">+DO315</f>
        <v>534.14399999999989</v>
      </c>
      <c r="FQ315" s="80">
        <f t="shared" ref="FQ315:FQ331" si="97">+DT315</f>
        <v>0</v>
      </c>
      <c r="FR315" s="80">
        <f t="shared" ref="FR315:FR331" si="98">+DY315</f>
        <v>0</v>
      </c>
      <c r="FS315" s="80">
        <f t="shared" ref="FS315:FS331" si="99">+ED315</f>
        <v>0</v>
      </c>
      <c r="FT315" s="80">
        <f t="shared" ref="FT315:FT331" si="100">+EI315</f>
        <v>270.27</v>
      </c>
      <c r="FU315" s="80">
        <f t="shared" ref="FU315:FU331" si="101">+EN315</f>
        <v>0</v>
      </c>
      <c r="FV315" s="80">
        <f t="shared" ref="FV315:FV331" si="102">+ES315</f>
        <v>0</v>
      </c>
      <c r="FW315" s="80">
        <f t="shared" ref="FW315:FW331" si="103">+EX315</f>
        <v>177.84</v>
      </c>
      <c r="FX315" s="80">
        <f t="shared" ref="FX315:FX331" si="104">+FC315</f>
        <v>162.24</v>
      </c>
    </row>
    <row r="316" spans="1:180" s="5" customFormat="1" ht="24.9" customHeight="1" x14ac:dyDescent="0.3">
      <c r="A316" s="263"/>
      <c r="B316" s="263"/>
      <c r="C316" s="265"/>
      <c r="D316" s="481"/>
      <c r="E316" s="482"/>
      <c r="F316" s="482"/>
      <c r="G316" s="482"/>
      <c r="H316" s="482"/>
      <c r="I316" s="482"/>
      <c r="J316" s="482"/>
      <c r="K316" s="482"/>
      <c r="L316" s="482"/>
      <c r="M316" s="483"/>
      <c r="N316" s="16">
        <v>14001469</v>
      </c>
      <c r="O316" s="529" t="s">
        <v>96</v>
      </c>
      <c r="P316" s="530"/>
      <c r="Q316" s="8"/>
      <c r="R316" s="8"/>
      <c r="S316" s="8"/>
      <c r="T316" s="9">
        <v>0</v>
      </c>
      <c r="U316" s="17">
        <f t="shared" si="6"/>
        <v>0</v>
      </c>
      <c r="V316" s="33"/>
      <c r="W316" s="57">
        <v>1</v>
      </c>
      <c r="X316" s="86">
        <v>67</v>
      </c>
      <c r="Y316" s="33"/>
      <c r="Z316" s="36"/>
      <c r="AA316" s="36"/>
      <c r="AT316" s="102">
        <v>4</v>
      </c>
      <c r="AU316" s="80">
        <f t="shared" si="10"/>
        <v>378</v>
      </c>
      <c r="AV316" s="80">
        <f t="shared" si="11"/>
        <v>403.20000000000005</v>
      </c>
      <c r="AW316" s="80">
        <f t="shared" si="12"/>
        <v>0</v>
      </c>
      <c r="AX316" s="80">
        <f t="shared" si="13"/>
        <v>0</v>
      </c>
      <c r="AY316" s="80">
        <f t="shared" si="14"/>
        <v>0</v>
      </c>
      <c r="AZ316" s="80">
        <f t="shared" si="15"/>
        <v>0</v>
      </c>
      <c r="BA316" s="80">
        <f t="shared" si="16"/>
        <v>399</v>
      </c>
      <c r="BB316" s="80">
        <f t="shared" si="17"/>
        <v>378</v>
      </c>
      <c r="BC316" s="80">
        <f t="shared" si="18"/>
        <v>602</v>
      </c>
      <c r="BD316" s="80">
        <f t="shared" si="19"/>
        <v>900</v>
      </c>
      <c r="BE316" s="80">
        <f t="shared" si="20"/>
        <v>1027.1999999999998</v>
      </c>
      <c r="BF316" s="80">
        <f t="shared" si="21"/>
        <v>0</v>
      </c>
      <c r="BG316" s="80">
        <f t="shared" si="22"/>
        <v>0</v>
      </c>
      <c r="BH316" s="80">
        <f t="shared" si="23"/>
        <v>0</v>
      </c>
      <c r="BI316" s="80">
        <f t="shared" si="24"/>
        <v>594</v>
      </c>
      <c r="BJ316" s="80">
        <f t="shared" si="25"/>
        <v>0</v>
      </c>
      <c r="BK316" s="80">
        <f t="shared" si="26"/>
        <v>0</v>
      </c>
      <c r="BL316" s="80">
        <f t="shared" si="27"/>
        <v>342</v>
      </c>
      <c r="BM316" s="80">
        <f t="shared" si="28"/>
        <v>312</v>
      </c>
      <c r="BN316" s="35">
        <f t="shared" si="39"/>
        <v>378</v>
      </c>
      <c r="BO316" s="59">
        <f>+BN316*0.15</f>
        <v>56.699999999999996</v>
      </c>
      <c r="BP316" s="43">
        <f t="shared" si="40"/>
        <v>17.009999999999998</v>
      </c>
      <c r="BQ316" s="43">
        <f t="shared" si="41"/>
        <v>73.709999999999994</v>
      </c>
      <c r="BR316" s="43"/>
      <c r="BS316" s="35">
        <f t="shared" si="42"/>
        <v>403.20000000000005</v>
      </c>
      <c r="BT316" s="59">
        <f>+BS316*0.15</f>
        <v>60.480000000000004</v>
      </c>
      <c r="BU316" s="43">
        <f t="shared" si="43"/>
        <v>18.144000000000002</v>
      </c>
      <c r="BV316" s="43">
        <f t="shared" si="44"/>
        <v>78.624000000000009</v>
      </c>
      <c r="BW316" s="33"/>
      <c r="BX316" s="35">
        <f t="shared" si="45"/>
        <v>0</v>
      </c>
      <c r="BY316" s="59">
        <f>+BX316*0.15</f>
        <v>0</v>
      </c>
      <c r="BZ316" s="43">
        <f t="shared" si="46"/>
        <v>0</v>
      </c>
      <c r="CA316" s="43">
        <f t="shared" si="47"/>
        <v>0</v>
      </c>
      <c r="CC316" s="35">
        <f t="shared" si="48"/>
        <v>0</v>
      </c>
      <c r="CD316" s="59">
        <f>+CC316*0.15</f>
        <v>0</v>
      </c>
      <c r="CE316" s="43">
        <f t="shared" si="49"/>
        <v>0</v>
      </c>
      <c r="CF316" s="43">
        <f t="shared" si="50"/>
        <v>0</v>
      </c>
      <c r="CH316" s="35">
        <f t="shared" si="51"/>
        <v>0</v>
      </c>
      <c r="CI316" s="59">
        <f>+CH316*0.15</f>
        <v>0</v>
      </c>
      <c r="CJ316" s="43">
        <f t="shared" si="52"/>
        <v>0</v>
      </c>
      <c r="CK316" s="43">
        <f t="shared" si="53"/>
        <v>0</v>
      </c>
      <c r="CM316" s="35">
        <f t="shared" si="54"/>
        <v>0</v>
      </c>
      <c r="CN316" s="59">
        <f>+CM316*0.15</f>
        <v>0</v>
      </c>
      <c r="CO316" s="43">
        <f t="shared" si="55"/>
        <v>0</v>
      </c>
      <c r="CP316" s="43">
        <f t="shared" si="56"/>
        <v>0</v>
      </c>
      <c r="CR316" s="35">
        <f t="shared" si="57"/>
        <v>399</v>
      </c>
      <c r="CS316" s="59">
        <f>+CR316*0.15</f>
        <v>59.849999999999994</v>
      </c>
      <c r="CT316" s="43">
        <f t="shared" si="58"/>
        <v>17.954999999999998</v>
      </c>
      <c r="CU316" s="43">
        <f t="shared" si="59"/>
        <v>77.804999999999993</v>
      </c>
      <c r="CW316" s="35">
        <f t="shared" si="60"/>
        <v>378</v>
      </c>
      <c r="CX316" s="59">
        <f>+CW316*0.15</f>
        <v>56.699999999999996</v>
      </c>
      <c r="CY316" s="43">
        <f t="shared" si="61"/>
        <v>17.009999999999998</v>
      </c>
      <c r="CZ316" s="43">
        <f t="shared" si="62"/>
        <v>73.709999999999994</v>
      </c>
      <c r="DB316" s="35">
        <f t="shared" si="63"/>
        <v>602</v>
      </c>
      <c r="DC316" s="59">
        <f>+DB316*0.15</f>
        <v>90.3</v>
      </c>
      <c r="DD316" s="43">
        <f t="shared" si="64"/>
        <v>27.09</v>
      </c>
      <c r="DE316" s="43">
        <f t="shared" si="65"/>
        <v>117.39</v>
      </c>
      <c r="DG316" s="35">
        <f t="shared" si="66"/>
        <v>900</v>
      </c>
      <c r="DH316" s="59">
        <f>+DG316*0.15</f>
        <v>135</v>
      </c>
      <c r="DI316" s="43">
        <f t="shared" si="67"/>
        <v>40.5</v>
      </c>
      <c r="DJ316" s="43">
        <f t="shared" si="68"/>
        <v>175.5</v>
      </c>
      <c r="DK316" s="43"/>
      <c r="DL316" s="183">
        <f t="shared" si="69"/>
        <v>1027.1999999999998</v>
      </c>
      <c r="DM316" s="59">
        <f>+DL316*0.15</f>
        <v>154.07999999999996</v>
      </c>
      <c r="DN316" s="43">
        <f t="shared" si="70"/>
        <v>46.223999999999982</v>
      </c>
      <c r="DO316" s="43">
        <f t="shared" si="71"/>
        <v>200.30399999999995</v>
      </c>
      <c r="DP316" s="43"/>
      <c r="DQ316" s="183">
        <f t="shared" si="72"/>
        <v>0</v>
      </c>
      <c r="DR316" s="59">
        <f>+DQ316*0.15</f>
        <v>0</v>
      </c>
      <c r="DS316" s="43">
        <f t="shared" si="73"/>
        <v>0</v>
      </c>
      <c r="DT316" s="43">
        <f t="shared" si="74"/>
        <v>0</v>
      </c>
      <c r="DU316" s="43"/>
      <c r="DV316" s="183">
        <f t="shared" si="75"/>
        <v>0</v>
      </c>
      <c r="DW316" s="59">
        <f>+DV316*0.15</f>
        <v>0</v>
      </c>
      <c r="DX316" s="43">
        <f t="shared" si="76"/>
        <v>0</v>
      </c>
      <c r="DY316" s="43">
        <f t="shared" si="77"/>
        <v>0</v>
      </c>
      <c r="DZ316" s="43"/>
      <c r="EA316" s="183">
        <f t="shared" si="78"/>
        <v>0</v>
      </c>
      <c r="EB316" s="59">
        <f>+EA316*0.15</f>
        <v>0</v>
      </c>
      <c r="EC316" s="43">
        <f t="shared" si="79"/>
        <v>0</v>
      </c>
      <c r="ED316" s="43">
        <f t="shared" si="80"/>
        <v>0</v>
      </c>
      <c r="EE316" s="43"/>
      <c r="EF316" s="183">
        <f t="shared" si="81"/>
        <v>594</v>
      </c>
      <c r="EG316" s="59">
        <f>+EF316*0.15</f>
        <v>89.1</v>
      </c>
      <c r="EH316" s="43">
        <f t="shared" si="82"/>
        <v>26.729999999999997</v>
      </c>
      <c r="EI316" s="43">
        <f t="shared" si="83"/>
        <v>115.82999999999998</v>
      </c>
      <c r="EJ316" s="43"/>
      <c r="EK316" s="183">
        <f t="shared" si="84"/>
        <v>0</v>
      </c>
      <c r="EL316" s="59">
        <f>+EK316*0.15</f>
        <v>0</v>
      </c>
      <c r="EM316" s="43">
        <f t="shared" si="85"/>
        <v>0</v>
      </c>
      <c r="EN316" s="43">
        <f t="shared" si="86"/>
        <v>0</v>
      </c>
      <c r="EO316" s="43"/>
      <c r="EP316" s="183">
        <f t="shared" si="87"/>
        <v>0</v>
      </c>
      <c r="EQ316" s="59">
        <f>+EP316*0.15</f>
        <v>0</v>
      </c>
      <c r="ER316" s="43">
        <f t="shared" si="88"/>
        <v>0</v>
      </c>
      <c r="ES316" s="43">
        <f t="shared" si="89"/>
        <v>0</v>
      </c>
      <c r="ET316" s="43"/>
      <c r="EU316" s="183">
        <f t="shared" si="90"/>
        <v>342</v>
      </c>
      <c r="EV316" s="59">
        <f>+EU316*0.15</f>
        <v>51.3</v>
      </c>
      <c r="EW316" s="43">
        <f t="shared" si="91"/>
        <v>15.389999999999999</v>
      </c>
      <c r="EX316" s="43">
        <f t="shared" si="92"/>
        <v>66.69</v>
      </c>
      <c r="EY316" s="43"/>
      <c r="EZ316" s="183">
        <f t="shared" si="93"/>
        <v>312</v>
      </c>
      <c r="FA316" s="59">
        <f>+EZ316*0.15</f>
        <v>46.8</v>
      </c>
      <c r="FB316" s="43">
        <f t="shared" si="94"/>
        <v>14.04</v>
      </c>
      <c r="FC316" s="43">
        <f t="shared" si="95"/>
        <v>60.839999999999996</v>
      </c>
      <c r="FD316" s="43"/>
      <c r="FE316" s="102">
        <v>4</v>
      </c>
      <c r="FF316" s="80">
        <f t="shared" si="29"/>
        <v>73.709999999999994</v>
      </c>
      <c r="FG316" s="80">
        <f t="shared" si="30"/>
        <v>78.624000000000009</v>
      </c>
      <c r="FH316" s="80">
        <f t="shared" si="31"/>
        <v>0</v>
      </c>
      <c r="FI316" s="80">
        <f t="shared" si="32"/>
        <v>0</v>
      </c>
      <c r="FJ316" s="80">
        <f t="shared" si="33"/>
        <v>0</v>
      </c>
      <c r="FK316" s="80">
        <f t="shared" si="34"/>
        <v>0</v>
      </c>
      <c r="FL316" s="80">
        <f t="shared" si="35"/>
        <v>77.804999999999993</v>
      </c>
      <c r="FM316" s="80">
        <f t="shared" si="36"/>
        <v>73.709999999999994</v>
      </c>
      <c r="FN316" s="80">
        <f t="shared" si="37"/>
        <v>117.39</v>
      </c>
      <c r="FO316" s="80">
        <f t="shared" si="38"/>
        <v>175.5</v>
      </c>
      <c r="FP316" s="80">
        <f t="shared" si="96"/>
        <v>200.30399999999995</v>
      </c>
      <c r="FQ316" s="80">
        <f t="shared" si="97"/>
        <v>0</v>
      </c>
      <c r="FR316" s="80">
        <f t="shared" si="98"/>
        <v>0</v>
      </c>
      <c r="FS316" s="80">
        <f t="shared" si="99"/>
        <v>0</v>
      </c>
      <c r="FT316" s="80">
        <f t="shared" si="100"/>
        <v>115.82999999999998</v>
      </c>
      <c r="FU316" s="80">
        <f t="shared" si="101"/>
        <v>0</v>
      </c>
      <c r="FV316" s="80">
        <f t="shared" si="102"/>
        <v>0</v>
      </c>
      <c r="FW316" s="80">
        <f t="shared" si="103"/>
        <v>66.69</v>
      </c>
      <c r="FX316" s="80">
        <f t="shared" si="104"/>
        <v>60.839999999999996</v>
      </c>
    </row>
    <row r="317" spans="1:180" s="5" customFormat="1" ht="24.9" customHeight="1" x14ac:dyDescent="0.3">
      <c r="A317" s="263"/>
      <c r="B317" s="263"/>
      <c r="C317" s="265"/>
      <c r="D317" s="481"/>
      <c r="E317" s="482"/>
      <c r="F317" s="482"/>
      <c r="G317" s="482"/>
      <c r="H317" s="482"/>
      <c r="I317" s="482"/>
      <c r="J317" s="482"/>
      <c r="K317" s="482"/>
      <c r="L317" s="482"/>
      <c r="M317" s="483"/>
      <c r="N317" s="16">
        <v>14001481</v>
      </c>
      <c r="O317" s="529">
        <v>1.02</v>
      </c>
      <c r="P317" s="530"/>
      <c r="Q317" s="8"/>
      <c r="R317" s="8"/>
      <c r="S317" s="8"/>
      <c r="T317" s="9">
        <v>602.78399999999999</v>
      </c>
      <c r="U317" s="17">
        <f t="shared" si="6"/>
        <v>602.78399999999999</v>
      </c>
      <c r="V317" s="33"/>
      <c r="W317" s="57">
        <v>2</v>
      </c>
      <c r="X317" s="86">
        <v>2</v>
      </c>
      <c r="Y317" s="33"/>
      <c r="Z317" s="36"/>
      <c r="AA317" s="36"/>
      <c r="AT317" s="102">
        <v>5</v>
      </c>
      <c r="AU317" s="80">
        <f t="shared" si="10"/>
        <v>0</v>
      </c>
      <c r="AV317" s="80">
        <f t="shared" si="11"/>
        <v>0</v>
      </c>
      <c r="AW317" s="80">
        <f t="shared" si="12"/>
        <v>0</v>
      </c>
      <c r="AX317" s="80">
        <f t="shared" si="13"/>
        <v>0</v>
      </c>
      <c r="AY317" s="80">
        <f t="shared" si="14"/>
        <v>0</v>
      </c>
      <c r="AZ317" s="80">
        <f t="shared" si="15"/>
        <v>0</v>
      </c>
      <c r="BA317" s="80">
        <f t="shared" si="16"/>
        <v>0</v>
      </c>
      <c r="BB317" s="80">
        <f t="shared" si="17"/>
        <v>0</v>
      </c>
      <c r="BC317" s="80">
        <f t="shared" si="18"/>
        <v>0</v>
      </c>
      <c r="BD317" s="80">
        <f t="shared" si="19"/>
        <v>0</v>
      </c>
      <c r="BE317" s="80">
        <f t="shared" si="20"/>
        <v>0</v>
      </c>
      <c r="BF317" s="80">
        <f t="shared" si="21"/>
        <v>0</v>
      </c>
      <c r="BG317" s="80">
        <f t="shared" si="22"/>
        <v>0</v>
      </c>
      <c r="BH317" s="80">
        <f t="shared" si="23"/>
        <v>0</v>
      </c>
      <c r="BI317" s="80">
        <f t="shared" si="24"/>
        <v>0</v>
      </c>
      <c r="BJ317" s="80">
        <f t="shared" si="25"/>
        <v>0</v>
      </c>
      <c r="BK317" s="80">
        <f t="shared" si="26"/>
        <v>0</v>
      </c>
      <c r="BL317" s="80">
        <f t="shared" si="27"/>
        <v>0</v>
      </c>
      <c r="BM317" s="80">
        <f t="shared" si="28"/>
        <v>0</v>
      </c>
      <c r="BN317" s="35">
        <f t="shared" si="39"/>
        <v>0</v>
      </c>
      <c r="BO317" s="59">
        <f>+BN317*0.2</f>
        <v>0</v>
      </c>
      <c r="BP317" s="43">
        <f t="shared" si="40"/>
        <v>0</v>
      </c>
      <c r="BQ317" s="43">
        <f t="shared" si="41"/>
        <v>0</v>
      </c>
      <c r="BR317" s="43"/>
      <c r="BS317" s="35">
        <f t="shared" si="42"/>
        <v>0</v>
      </c>
      <c r="BT317" s="59">
        <f>+BS317*0.2</f>
        <v>0</v>
      </c>
      <c r="BU317" s="43">
        <f t="shared" si="43"/>
        <v>0</v>
      </c>
      <c r="BV317" s="43">
        <f t="shared" si="44"/>
        <v>0</v>
      </c>
      <c r="BW317" s="33"/>
      <c r="BX317" s="35">
        <f t="shared" si="45"/>
        <v>0</v>
      </c>
      <c r="BY317" s="59">
        <f>+BX317*0.2</f>
        <v>0</v>
      </c>
      <c r="BZ317" s="43">
        <f t="shared" si="46"/>
        <v>0</v>
      </c>
      <c r="CA317" s="43">
        <f t="shared" si="47"/>
        <v>0</v>
      </c>
      <c r="CC317" s="35">
        <f t="shared" si="48"/>
        <v>0</v>
      </c>
      <c r="CD317" s="59">
        <f>+CC317*0.2</f>
        <v>0</v>
      </c>
      <c r="CE317" s="43">
        <f t="shared" si="49"/>
        <v>0</v>
      </c>
      <c r="CF317" s="43">
        <f t="shared" si="50"/>
        <v>0</v>
      </c>
      <c r="CH317" s="35">
        <f t="shared" si="51"/>
        <v>0</v>
      </c>
      <c r="CI317" s="59">
        <f>+CH317*0.2</f>
        <v>0</v>
      </c>
      <c r="CJ317" s="43">
        <f t="shared" si="52"/>
        <v>0</v>
      </c>
      <c r="CK317" s="43">
        <f t="shared" si="53"/>
        <v>0</v>
      </c>
      <c r="CM317" s="35">
        <f t="shared" si="54"/>
        <v>0</v>
      </c>
      <c r="CN317" s="59">
        <f>+CM317*0.2</f>
        <v>0</v>
      </c>
      <c r="CO317" s="43">
        <f t="shared" si="55"/>
        <v>0</v>
      </c>
      <c r="CP317" s="43">
        <f t="shared" si="56"/>
        <v>0</v>
      </c>
      <c r="CR317" s="35">
        <f t="shared" si="57"/>
        <v>0</v>
      </c>
      <c r="CS317" s="59">
        <f>+CR317*0.2</f>
        <v>0</v>
      </c>
      <c r="CT317" s="43">
        <f t="shared" si="58"/>
        <v>0</v>
      </c>
      <c r="CU317" s="43">
        <f t="shared" si="59"/>
        <v>0</v>
      </c>
      <c r="CW317" s="35">
        <f t="shared" si="60"/>
        <v>0</v>
      </c>
      <c r="CX317" s="59">
        <f>+CW317*0.2</f>
        <v>0</v>
      </c>
      <c r="CY317" s="43">
        <f t="shared" si="61"/>
        <v>0</v>
      </c>
      <c r="CZ317" s="43">
        <f t="shared" si="62"/>
        <v>0</v>
      </c>
      <c r="DB317" s="35">
        <f t="shared" si="63"/>
        <v>0</v>
      </c>
      <c r="DC317" s="59">
        <f>+DB317*0.2</f>
        <v>0</v>
      </c>
      <c r="DD317" s="43">
        <f t="shared" si="64"/>
        <v>0</v>
      </c>
      <c r="DE317" s="43">
        <f t="shared" si="65"/>
        <v>0</v>
      </c>
      <c r="DG317" s="35">
        <f t="shared" si="66"/>
        <v>0</v>
      </c>
      <c r="DH317" s="59">
        <f>+DG317*0.2</f>
        <v>0</v>
      </c>
      <c r="DI317" s="43">
        <f t="shared" si="67"/>
        <v>0</v>
      </c>
      <c r="DJ317" s="43">
        <f t="shared" si="68"/>
        <v>0</v>
      </c>
      <c r="DK317" s="43"/>
      <c r="DL317" s="183">
        <f t="shared" si="69"/>
        <v>0</v>
      </c>
      <c r="DM317" s="59">
        <f>+DL317*0.2</f>
        <v>0</v>
      </c>
      <c r="DN317" s="43">
        <f t="shared" si="70"/>
        <v>0</v>
      </c>
      <c r="DO317" s="43">
        <f t="shared" si="71"/>
        <v>0</v>
      </c>
      <c r="DP317" s="43"/>
      <c r="DQ317" s="183">
        <f t="shared" si="72"/>
        <v>0</v>
      </c>
      <c r="DR317" s="59">
        <f>+DQ317*0.2</f>
        <v>0</v>
      </c>
      <c r="DS317" s="43">
        <f t="shared" si="73"/>
        <v>0</v>
      </c>
      <c r="DT317" s="43">
        <f t="shared" si="74"/>
        <v>0</v>
      </c>
      <c r="DU317" s="43"/>
      <c r="DV317" s="183">
        <f t="shared" si="75"/>
        <v>0</v>
      </c>
      <c r="DW317" s="59">
        <f>+DV317*0.2</f>
        <v>0</v>
      </c>
      <c r="DX317" s="43">
        <f t="shared" si="76"/>
        <v>0</v>
      </c>
      <c r="DY317" s="43">
        <f t="shared" si="77"/>
        <v>0</v>
      </c>
      <c r="DZ317" s="43"/>
      <c r="EA317" s="183">
        <f t="shared" si="78"/>
        <v>0</v>
      </c>
      <c r="EB317" s="59">
        <f>+EA317*0.2</f>
        <v>0</v>
      </c>
      <c r="EC317" s="43">
        <f t="shared" si="79"/>
        <v>0</v>
      </c>
      <c r="ED317" s="43">
        <f t="shared" si="80"/>
        <v>0</v>
      </c>
      <c r="EE317" s="43"/>
      <c r="EF317" s="183">
        <f t="shared" si="81"/>
        <v>0</v>
      </c>
      <c r="EG317" s="59">
        <f>+EF317*0.2</f>
        <v>0</v>
      </c>
      <c r="EH317" s="43">
        <f t="shared" si="82"/>
        <v>0</v>
      </c>
      <c r="EI317" s="43">
        <f t="shared" si="83"/>
        <v>0</v>
      </c>
      <c r="EJ317" s="43"/>
      <c r="EK317" s="183">
        <f t="shared" si="84"/>
        <v>0</v>
      </c>
      <c r="EL317" s="59">
        <f>+EK317*0.2</f>
        <v>0</v>
      </c>
      <c r="EM317" s="43">
        <f t="shared" si="85"/>
        <v>0</v>
      </c>
      <c r="EN317" s="43">
        <f t="shared" si="86"/>
        <v>0</v>
      </c>
      <c r="EO317" s="43"/>
      <c r="EP317" s="183">
        <f t="shared" si="87"/>
        <v>0</v>
      </c>
      <c r="EQ317" s="59">
        <f>+EP317*0.2</f>
        <v>0</v>
      </c>
      <c r="ER317" s="43">
        <f t="shared" si="88"/>
        <v>0</v>
      </c>
      <c r="ES317" s="43">
        <f t="shared" si="89"/>
        <v>0</v>
      </c>
      <c r="ET317" s="43"/>
      <c r="EU317" s="183">
        <f t="shared" si="90"/>
        <v>0</v>
      </c>
      <c r="EV317" s="59">
        <f>+EU317*0.2</f>
        <v>0</v>
      </c>
      <c r="EW317" s="43">
        <f t="shared" si="91"/>
        <v>0</v>
      </c>
      <c r="EX317" s="43">
        <f t="shared" si="92"/>
        <v>0</v>
      </c>
      <c r="EY317" s="43"/>
      <c r="EZ317" s="183">
        <f t="shared" si="93"/>
        <v>0</v>
      </c>
      <c r="FA317" s="59">
        <f>+EZ317*0.2</f>
        <v>0</v>
      </c>
      <c r="FB317" s="43">
        <f t="shared" si="94"/>
        <v>0</v>
      </c>
      <c r="FC317" s="43">
        <f t="shared" si="95"/>
        <v>0</v>
      </c>
      <c r="FD317" s="43"/>
      <c r="FE317" s="102">
        <v>5</v>
      </c>
      <c r="FF317" s="80">
        <f t="shared" si="29"/>
        <v>0</v>
      </c>
      <c r="FG317" s="80">
        <f t="shared" si="30"/>
        <v>0</v>
      </c>
      <c r="FH317" s="80">
        <f t="shared" si="31"/>
        <v>0</v>
      </c>
      <c r="FI317" s="80">
        <f t="shared" si="32"/>
        <v>0</v>
      </c>
      <c r="FJ317" s="80">
        <f t="shared" si="33"/>
        <v>0</v>
      </c>
      <c r="FK317" s="80">
        <f t="shared" si="34"/>
        <v>0</v>
      </c>
      <c r="FL317" s="80">
        <f t="shared" si="35"/>
        <v>0</v>
      </c>
      <c r="FM317" s="80">
        <f t="shared" si="36"/>
        <v>0</v>
      </c>
      <c r="FN317" s="80">
        <f t="shared" si="37"/>
        <v>0</v>
      </c>
      <c r="FO317" s="80">
        <f t="shared" si="38"/>
        <v>0</v>
      </c>
      <c r="FP317" s="80">
        <f t="shared" si="96"/>
        <v>0</v>
      </c>
      <c r="FQ317" s="80">
        <f t="shared" si="97"/>
        <v>0</v>
      </c>
      <c r="FR317" s="80">
        <f t="shared" si="98"/>
        <v>0</v>
      </c>
      <c r="FS317" s="80">
        <f t="shared" si="99"/>
        <v>0</v>
      </c>
      <c r="FT317" s="80">
        <f t="shared" si="100"/>
        <v>0</v>
      </c>
      <c r="FU317" s="80">
        <f t="shared" si="101"/>
        <v>0</v>
      </c>
      <c r="FV317" s="80">
        <f t="shared" si="102"/>
        <v>0</v>
      </c>
      <c r="FW317" s="80">
        <f t="shared" si="103"/>
        <v>0</v>
      </c>
      <c r="FX317" s="80">
        <f t="shared" si="104"/>
        <v>0</v>
      </c>
    </row>
    <row r="318" spans="1:180" s="5" customFormat="1" ht="24.9" customHeight="1" x14ac:dyDescent="0.3">
      <c r="A318" s="263"/>
      <c r="B318" s="263"/>
      <c r="C318" s="265"/>
      <c r="D318" s="481"/>
      <c r="E318" s="482"/>
      <c r="F318" s="482"/>
      <c r="G318" s="482"/>
      <c r="H318" s="482"/>
      <c r="I318" s="482"/>
      <c r="J318" s="482"/>
      <c r="K318" s="482"/>
      <c r="L318" s="482"/>
      <c r="M318" s="483"/>
      <c r="N318" s="16">
        <v>14001481</v>
      </c>
      <c r="O318" s="529">
        <v>1.03</v>
      </c>
      <c r="P318" s="530"/>
      <c r="Q318" s="8"/>
      <c r="R318" s="8"/>
      <c r="S318" s="8"/>
      <c r="T318" s="9">
        <v>209.66400000000004</v>
      </c>
      <c r="U318" s="17">
        <f t="shared" si="6"/>
        <v>209.66400000000004</v>
      </c>
      <c r="V318" s="33"/>
      <c r="W318" s="57">
        <v>2</v>
      </c>
      <c r="X318" s="86">
        <v>3</v>
      </c>
      <c r="Y318" s="33"/>
      <c r="Z318" s="36"/>
      <c r="AA318" s="36"/>
      <c r="AT318" s="102">
        <v>6</v>
      </c>
      <c r="AU318" s="80">
        <f t="shared" si="10"/>
        <v>90</v>
      </c>
      <c r="AV318" s="80">
        <f t="shared" si="11"/>
        <v>96</v>
      </c>
      <c r="AW318" s="80">
        <f t="shared" si="12"/>
        <v>102</v>
      </c>
      <c r="AX318" s="80">
        <f t="shared" si="13"/>
        <v>96</v>
      </c>
      <c r="AY318" s="80">
        <f t="shared" si="14"/>
        <v>54</v>
      </c>
      <c r="AZ318" s="80">
        <f t="shared" si="15"/>
        <v>56</v>
      </c>
      <c r="BA318" s="80">
        <f t="shared" si="16"/>
        <v>0</v>
      </c>
      <c r="BB318" s="80">
        <f t="shared" si="17"/>
        <v>0</v>
      </c>
      <c r="BC318" s="80">
        <f t="shared" si="18"/>
        <v>172</v>
      </c>
      <c r="BD318" s="80">
        <f t="shared" si="19"/>
        <v>180</v>
      </c>
      <c r="BE318" s="80">
        <f t="shared" si="20"/>
        <v>192</v>
      </c>
      <c r="BF318" s="80">
        <f t="shared" si="21"/>
        <v>0</v>
      </c>
      <c r="BG318" s="80">
        <f t="shared" si="22"/>
        <v>0</v>
      </c>
      <c r="BH318" s="80">
        <f t="shared" si="23"/>
        <v>0</v>
      </c>
      <c r="BI318" s="80">
        <f t="shared" si="24"/>
        <v>132</v>
      </c>
      <c r="BJ318" s="80">
        <f t="shared" si="25"/>
        <v>0</v>
      </c>
      <c r="BK318" s="80">
        <f t="shared" si="26"/>
        <v>0</v>
      </c>
      <c r="BL318" s="80">
        <f t="shared" si="27"/>
        <v>114</v>
      </c>
      <c r="BM318" s="80">
        <f t="shared" si="28"/>
        <v>104</v>
      </c>
      <c r="BN318" s="35">
        <f t="shared" si="39"/>
        <v>90</v>
      </c>
      <c r="BO318" s="59">
        <f>+BN318*0.2*0.5</f>
        <v>9</v>
      </c>
      <c r="BP318" s="43">
        <f t="shared" si="40"/>
        <v>2.6999999999999997</v>
      </c>
      <c r="BQ318" s="43">
        <f t="shared" si="41"/>
        <v>11.7</v>
      </c>
      <c r="BR318" s="43"/>
      <c r="BS318" s="35">
        <f t="shared" si="42"/>
        <v>96</v>
      </c>
      <c r="BT318" s="59">
        <f>+BS318*0.2*0.5</f>
        <v>9.6000000000000014</v>
      </c>
      <c r="BU318" s="43">
        <f t="shared" si="43"/>
        <v>2.8800000000000003</v>
      </c>
      <c r="BV318" s="43">
        <f t="shared" si="44"/>
        <v>12.480000000000002</v>
      </c>
      <c r="BW318" s="33"/>
      <c r="BX318" s="35">
        <f t="shared" si="45"/>
        <v>102</v>
      </c>
      <c r="BY318" s="59">
        <f>+BX318*0.2*0.5</f>
        <v>10.200000000000001</v>
      </c>
      <c r="BZ318" s="43">
        <f t="shared" si="46"/>
        <v>3.06</v>
      </c>
      <c r="CA318" s="43">
        <f t="shared" si="47"/>
        <v>13.260000000000002</v>
      </c>
      <c r="CC318" s="35">
        <f t="shared" si="48"/>
        <v>96</v>
      </c>
      <c r="CD318" s="59">
        <f>+CC318*0.2*0.5</f>
        <v>9.6000000000000014</v>
      </c>
      <c r="CE318" s="43">
        <f t="shared" si="49"/>
        <v>2.8800000000000003</v>
      </c>
      <c r="CF318" s="43">
        <f t="shared" si="50"/>
        <v>12.480000000000002</v>
      </c>
      <c r="CH318" s="35">
        <f t="shared" si="51"/>
        <v>54</v>
      </c>
      <c r="CI318" s="59">
        <f>+CH318*0.2*0.5</f>
        <v>5.4</v>
      </c>
      <c r="CJ318" s="43">
        <f t="shared" si="52"/>
        <v>1.62</v>
      </c>
      <c r="CK318" s="43">
        <f t="shared" si="53"/>
        <v>7.0200000000000005</v>
      </c>
      <c r="CM318" s="35">
        <f t="shared" si="54"/>
        <v>56</v>
      </c>
      <c r="CN318" s="59">
        <f>+CM318*0.2*0.5</f>
        <v>5.6000000000000005</v>
      </c>
      <c r="CO318" s="43">
        <f t="shared" si="55"/>
        <v>1.6800000000000002</v>
      </c>
      <c r="CP318" s="43">
        <f t="shared" si="56"/>
        <v>7.2800000000000011</v>
      </c>
      <c r="CR318" s="35">
        <f t="shared" si="57"/>
        <v>0</v>
      </c>
      <c r="CS318" s="59">
        <f>+CR318*0.2*0.5</f>
        <v>0</v>
      </c>
      <c r="CT318" s="43">
        <f t="shared" si="58"/>
        <v>0</v>
      </c>
      <c r="CU318" s="43">
        <f t="shared" si="59"/>
        <v>0</v>
      </c>
      <c r="CW318" s="35">
        <f t="shared" si="60"/>
        <v>0</v>
      </c>
      <c r="CX318" s="59">
        <f>+CW318*0.2*0.5</f>
        <v>0</v>
      </c>
      <c r="CY318" s="43">
        <f t="shared" si="61"/>
        <v>0</v>
      </c>
      <c r="CZ318" s="43">
        <f t="shared" si="62"/>
        <v>0</v>
      </c>
      <c r="DB318" s="35">
        <f t="shared" si="63"/>
        <v>172</v>
      </c>
      <c r="DC318" s="59">
        <f>+DB318*0.2*0.5</f>
        <v>17.2</v>
      </c>
      <c r="DD318" s="43">
        <f t="shared" si="64"/>
        <v>5.1599999999999993</v>
      </c>
      <c r="DE318" s="43">
        <f t="shared" si="65"/>
        <v>22.36</v>
      </c>
      <c r="DG318" s="35">
        <f t="shared" si="66"/>
        <v>180</v>
      </c>
      <c r="DH318" s="59">
        <f>+DG318*0.2*0.5</f>
        <v>18</v>
      </c>
      <c r="DI318" s="43">
        <f t="shared" si="67"/>
        <v>5.3999999999999995</v>
      </c>
      <c r="DJ318" s="43">
        <f t="shared" si="68"/>
        <v>23.4</v>
      </c>
      <c r="DK318" s="43"/>
      <c r="DL318" s="183">
        <f t="shared" si="69"/>
        <v>192</v>
      </c>
      <c r="DM318" s="59">
        <f>+DL318*0.2*0.5</f>
        <v>19.200000000000003</v>
      </c>
      <c r="DN318" s="43">
        <f t="shared" si="70"/>
        <v>5.7600000000000007</v>
      </c>
      <c r="DO318" s="43">
        <f t="shared" si="71"/>
        <v>24.960000000000004</v>
      </c>
      <c r="DP318" s="43"/>
      <c r="DQ318" s="183">
        <f t="shared" si="72"/>
        <v>0</v>
      </c>
      <c r="DR318" s="59">
        <f>+DQ318*0.2*0.5</f>
        <v>0</v>
      </c>
      <c r="DS318" s="43">
        <f t="shared" si="73"/>
        <v>0</v>
      </c>
      <c r="DT318" s="43">
        <f t="shared" si="74"/>
        <v>0</v>
      </c>
      <c r="DU318" s="43"/>
      <c r="DV318" s="183">
        <f t="shared" si="75"/>
        <v>0</v>
      </c>
      <c r="DW318" s="59">
        <f>+DV318*0.2*0.5</f>
        <v>0</v>
      </c>
      <c r="DX318" s="43">
        <f t="shared" si="76"/>
        <v>0</v>
      </c>
      <c r="DY318" s="43">
        <f t="shared" si="77"/>
        <v>0</v>
      </c>
      <c r="DZ318" s="43"/>
      <c r="EA318" s="183">
        <f t="shared" si="78"/>
        <v>0</v>
      </c>
      <c r="EB318" s="59">
        <f>+EA318*0.2*0.5</f>
        <v>0</v>
      </c>
      <c r="EC318" s="43">
        <f t="shared" si="79"/>
        <v>0</v>
      </c>
      <c r="ED318" s="43">
        <f t="shared" si="80"/>
        <v>0</v>
      </c>
      <c r="EE318" s="43"/>
      <c r="EF318" s="183">
        <f t="shared" si="81"/>
        <v>132</v>
      </c>
      <c r="EG318" s="59">
        <f>+EF318*0.2*0.5</f>
        <v>13.200000000000001</v>
      </c>
      <c r="EH318" s="43">
        <f t="shared" si="82"/>
        <v>3.96</v>
      </c>
      <c r="EI318" s="43">
        <f t="shared" si="83"/>
        <v>17.16</v>
      </c>
      <c r="EJ318" s="43"/>
      <c r="EK318" s="183">
        <f t="shared" si="84"/>
        <v>0</v>
      </c>
      <c r="EL318" s="59">
        <f>+EK318*0.2*0.5</f>
        <v>0</v>
      </c>
      <c r="EM318" s="43">
        <f t="shared" si="85"/>
        <v>0</v>
      </c>
      <c r="EN318" s="43">
        <f t="shared" si="86"/>
        <v>0</v>
      </c>
      <c r="EO318" s="43"/>
      <c r="EP318" s="183">
        <f t="shared" si="87"/>
        <v>0</v>
      </c>
      <c r="EQ318" s="59">
        <f>+EP318*0.2*0.5</f>
        <v>0</v>
      </c>
      <c r="ER318" s="43">
        <f t="shared" si="88"/>
        <v>0</v>
      </c>
      <c r="ES318" s="43">
        <f t="shared" si="89"/>
        <v>0</v>
      </c>
      <c r="ET318" s="43"/>
      <c r="EU318" s="183">
        <f t="shared" si="90"/>
        <v>114</v>
      </c>
      <c r="EV318" s="59">
        <f>+EU318*0.2*0.5</f>
        <v>11.4</v>
      </c>
      <c r="EW318" s="43">
        <f t="shared" si="91"/>
        <v>3.42</v>
      </c>
      <c r="EX318" s="43">
        <f t="shared" si="92"/>
        <v>14.82</v>
      </c>
      <c r="EY318" s="43"/>
      <c r="EZ318" s="183">
        <f t="shared" si="93"/>
        <v>104</v>
      </c>
      <c r="FA318" s="59">
        <f>+EZ318*0.2*0.5</f>
        <v>10.4</v>
      </c>
      <c r="FB318" s="43">
        <f t="shared" si="94"/>
        <v>3.12</v>
      </c>
      <c r="FC318" s="43">
        <f t="shared" si="95"/>
        <v>13.52</v>
      </c>
      <c r="FD318" s="43"/>
      <c r="FE318" s="102">
        <v>6</v>
      </c>
      <c r="FF318" s="80">
        <f t="shared" si="29"/>
        <v>11.7</v>
      </c>
      <c r="FG318" s="80">
        <f t="shared" si="30"/>
        <v>12.480000000000002</v>
      </c>
      <c r="FH318" s="80">
        <f t="shared" si="31"/>
        <v>13.260000000000002</v>
      </c>
      <c r="FI318" s="80">
        <f t="shared" si="32"/>
        <v>12.480000000000002</v>
      </c>
      <c r="FJ318" s="80">
        <f t="shared" si="33"/>
        <v>7.0200000000000005</v>
      </c>
      <c r="FK318" s="80">
        <f t="shared" si="34"/>
        <v>7.2800000000000011</v>
      </c>
      <c r="FL318" s="80">
        <f t="shared" si="35"/>
        <v>0</v>
      </c>
      <c r="FM318" s="80">
        <f t="shared" si="36"/>
        <v>0</v>
      </c>
      <c r="FN318" s="80">
        <f t="shared" si="37"/>
        <v>22.36</v>
      </c>
      <c r="FO318" s="80">
        <f t="shared" si="38"/>
        <v>23.4</v>
      </c>
      <c r="FP318" s="80">
        <f t="shared" si="96"/>
        <v>24.960000000000004</v>
      </c>
      <c r="FQ318" s="80">
        <f t="shared" si="97"/>
        <v>0</v>
      </c>
      <c r="FR318" s="80">
        <f t="shared" si="98"/>
        <v>0</v>
      </c>
      <c r="FS318" s="80">
        <f t="shared" si="99"/>
        <v>0</v>
      </c>
      <c r="FT318" s="80">
        <f t="shared" si="100"/>
        <v>17.16</v>
      </c>
      <c r="FU318" s="80">
        <f t="shared" si="101"/>
        <v>0</v>
      </c>
      <c r="FV318" s="80">
        <f t="shared" si="102"/>
        <v>0</v>
      </c>
      <c r="FW318" s="80">
        <f t="shared" si="103"/>
        <v>14.82</v>
      </c>
      <c r="FX318" s="80">
        <f t="shared" si="104"/>
        <v>13.52</v>
      </c>
    </row>
    <row r="319" spans="1:180" s="5" customFormat="1" ht="24.9" customHeight="1" x14ac:dyDescent="0.3">
      <c r="A319" s="263"/>
      <c r="B319" s="263"/>
      <c r="C319" s="265"/>
      <c r="D319" s="481"/>
      <c r="E319" s="482"/>
      <c r="F319" s="482"/>
      <c r="G319" s="482"/>
      <c r="H319" s="482"/>
      <c r="I319" s="482"/>
      <c r="J319" s="482"/>
      <c r="K319" s="482"/>
      <c r="L319" s="482"/>
      <c r="M319" s="483"/>
      <c r="N319" s="16">
        <v>14001481</v>
      </c>
      <c r="O319" s="529">
        <v>1.07</v>
      </c>
      <c r="P319" s="530"/>
      <c r="Q319" s="8"/>
      <c r="R319" s="8"/>
      <c r="S319" s="8"/>
      <c r="T319" s="9">
        <v>78.624000000000009</v>
      </c>
      <c r="U319" s="17">
        <f t="shared" si="6"/>
        <v>78.624000000000009</v>
      </c>
      <c r="V319" s="33"/>
      <c r="W319" s="57">
        <v>2</v>
      </c>
      <c r="X319" s="86">
        <v>4</v>
      </c>
      <c r="Y319" s="33"/>
      <c r="Z319" s="36"/>
      <c r="AA319" s="36"/>
      <c r="AT319" s="102">
        <v>67</v>
      </c>
      <c r="AU319" s="80">
        <f t="shared" si="10"/>
        <v>0</v>
      </c>
      <c r="AV319" s="80">
        <f t="shared" si="11"/>
        <v>0</v>
      </c>
      <c r="AW319" s="80">
        <f t="shared" si="12"/>
        <v>100.98</v>
      </c>
      <c r="AX319" s="80">
        <f t="shared" si="13"/>
        <v>86.4</v>
      </c>
      <c r="AY319" s="80">
        <f t="shared" si="14"/>
        <v>43.739999999999995</v>
      </c>
      <c r="AZ319" s="80">
        <f t="shared" si="15"/>
        <v>45.36</v>
      </c>
      <c r="BA319" s="80">
        <f t="shared" si="16"/>
        <v>0</v>
      </c>
      <c r="BB319" s="80">
        <f t="shared" si="17"/>
        <v>0</v>
      </c>
      <c r="BC319" s="80">
        <f t="shared" si="18"/>
        <v>0</v>
      </c>
      <c r="BD319" s="80">
        <f t="shared" si="19"/>
        <v>0</v>
      </c>
      <c r="BE319" s="80">
        <f t="shared" si="20"/>
        <v>0</v>
      </c>
      <c r="BF319" s="80">
        <f t="shared" si="21"/>
        <v>0</v>
      </c>
      <c r="BG319" s="80">
        <f t="shared" si="22"/>
        <v>0</v>
      </c>
      <c r="BH319" s="80">
        <f t="shared" si="23"/>
        <v>0</v>
      </c>
      <c r="BI319" s="80">
        <f t="shared" si="24"/>
        <v>0</v>
      </c>
      <c r="BJ319" s="80">
        <f t="shared" si="25"/>
        <v>0</v>
      </c>
      <c r="BK319" s="80">
        <f t="shared" si="26"/>
        <v>0</v>
      </c>
      <c r="BL319" s="80">
        <f t="shared" si="27"/>
        <v>0</v>
      </c>
      <c r="BM319" s="80">
        <f t="shared" si="28"/>
        <v>0</v>
      </c>
      <c r="BN319" s="35">
        <f t="shared" si="39"/>
        <v>0</v>
      </c>
      <c r="BO319" s="59">
        <f>+BN319*0.06</f>
        <v>0</v>
      </c>
      <c r="BP319" s="43">
        <f t="shared" si="40"/>
        <v>0</v>
      </c>
      <c r="BQ319" s="43">
        <f t="shared" si="41"/>
        <v>0</v>
      </c>
      <c r="BR319" s="43"/>
      <c r="BS319" s="35">
        <f t="shared" si="42"/>
        <v>0</v>
      </c>
      <c r="BT319" s="59">
        <f>+BS319*0.06</f>
        <v>0</v>
      </c>
      <c r="BU319" s="43">
        <f t="shared" si="43"/>
        <v>0</v>
      </c>
      <c r="BV319" s="43">
        <f t="shared" si="44"/>
        <v>0</v>
      </c>
      <c r="BW319" s="33"/>
      <c r="BX319" s="35">
        <f t="shared" si="45"/>
        <v>100.98</v>
      </c>
      <c r="BY319" s="59">
        <f>+BX319*0.06</f>
        <v>6.0587999999999997</v>
      </c>
      <c r="BZ319" s="43">
        <f t="shared" si="46"/>
        <v>1.8176399999999999</v>
      </c>
      <c r="CA319" s="43">
        <f t="shared" si="47"/>
        <v>7.8764399999999997</v>
      </c>
      <c r="CC319" s="35">
        <f t="shared" si="48"/>
        <v>86.4</v>
      </c>
      <c r="CD319" s="59">
        <f>+CC319*0.06</f>
        <v>5.1840000000000002</v>
      </c>
      <c r="CE319" s="43">
        <f t="shared" si="49"/>
        <v>1.5551999999999999</v>
      </c>
      <c r="CF319" s="43">
        <f t="shared" si="50"/>
        <v>6.7392000000000003</v>
      </c>
      <c r="CH319" s="35">
        <f t="shared" si="51"/>
        <v>43.739999999999995</v>
      </c>
      <c r="CI319" s="59">
        <f>+CH319*0.06</f>
        <v>2.6243999999999996</v>
      </c>
      <c r="CJ319" s="43">
        <f t="shared" si="52"/>
        <v>0.78731999999999991</v>
      </c>
      <c r="CK319" s="43">
        <f t="shared" si="53"/>
        <v>3.4117199999999994</v>
      </c>
      <c r="CM319" s="35">
        <f t="shared" si="54"/>
        <v>45.36</v>
      </c>
      <c r="CN319" s="59">
        <f>+CM319*0.06</f>
        <v>2.7216</v>
      </c>
      <c r="CO319" s="43">
        <f t="shared" si="55"/>
        <v>0.81647999999999998</v>
      </c>
      <c r="CP319" s="43">
        <f t="shared" si="56"/>
        <v>3.5380799999999999</v>
      </c>
      <c r="CR319" s="35">
        <f t="shared" si="57"/>
        <v>0</v>
      </c>
      <c r="CS319" s="59">
        <f>+CR319*0.06</f>
        <v>0</v>
      </c>
      <c r="CT319" s="43">
        <f t="shared" si="58"/>
        <v>0</v>
      </c>
      <c r="CU319" s="43">
        <f t="shared" si="59"/>
        <v>0</v>
      </c>
      <c r="CW319" s="35">
        <f t="shared" si="60"/>
        <v>0</v>
      </c>
      <c r="CX319" s="59">
        <f>+CW319*0.06</f>
        <v>0</v>
      </c>
      <c r="CY319" s="43">
        <f t="shared" si="61"/>
        <v>0</v>
      </c>
      <c r="CZ319" s="43">
        <f t="shared" si="62"/>
        <v>0</v>
      </c>
      <c r="DB319" s="35">
        <f t="shared" si="63"/>
        <v>0</v>
      </c>
      <c r="DC319" s="59">
        <f>+DB319*0.06</f>
        <v>0</v>
      </c>
      <c r="DD319" s="43">
        <f t="shared" si="64"/>
        <v>0</v>
      </c>
      <c r="DE319" s="43">
        <f t="shared" si="65"/>
        <v>0</v>
      </c>
      <c r="DG319" s="35">
        <f t="shared" si="66"/>
        <v>0</v>
      </c>
      <c r="DH319" s="59">
        <f>+DG319*0.06</f>
        <v>0</v>
      </c>
      <c r="DI319" s="43">
        <f t="shared" si="67"/>
        <v>0</v>
      </c>
      <c r="DJ319" s="43">
        <f t="shared" si="68"/>
        <v>0</v>
      </c>
      <c r="DK319" s="43"/>
      <c r="DL319" s="183">
        <f t="shared" si="69"/>
        <v>0</v>
      </c>
      <c r="DM319" s="59">
        <f>+DL319*0.06</f>
        <v>0</v>
      </c>
      <c r="DN319" s="43">
        <f t="shared" si="70"/>
        <v>0</v>
      </c>
      <c r="DO319" s="43">
        <f t="shared" si="71"/>
        <v>0</v>
      </c>
      <c r="DP319" s="43"/>
      <c r="DQ319" s="183">
        <f t="shared" si="72"/>
        <v>0</v>
      </c>
      <c r="DR319" s="59">
        <f>+DQ319*0.06</f>
        <v>0</v>
      </c>
      <c r="DS319" s="43">
        <f t="shared" si="73"/>
        <v>0</v>
      </c>
      <c r="DT319" s="43">
        <f t="shared" si="74"/>
        <v>0</v>
      </c>
      <c r="DU319" s="43"/>
      <c r="DV319" s="183">
        <f t="shared" si="75"/>
        <v>0</v>
      </c>
      <c r="DW319" s="59">
        <f>+DV319*0.06</f>
        <v>0</v>
      </c>
      <c r="DX319" s="43">
        <f t="shared" si="76"/>
        <v>0</v>
      </c>
      <c r="DY319" s="43">
        <f t="shared" si="77"/>
        <v>0</v>
      </c>
      <c r="DZ319" s="43"/>
      <c r="EA319" s="183">
        <f t="shared" si="78"/>
        <v>0</v>
      </c>
      <c r="EB319" s="59">
        <f>+EA319*0.06</f>
        <v>0</v>
      </c>
      <c r="EC319" s="43">
        <f t="shared" si="79"/>
        <v>0</v>
      </c>
      <c r="ED319" s="43">
        <f t="shared" si="80"/>
        <v>0</v>
      </c>
      <c r="EE319" s="43"/>
      <c r="EF319" s="183">
        <f t="shared" si="81"/>
        <v>0</v>
      </c>
      <c r="EG319" s="59">
        <f>+EF319*0.06</f>
        <v>0</v>
      </c>
      <c r="EH319" s="43">
        <f t="shared" si="82"/>
        <v>0</v>
      </c>
      <c r="EI319" s="43">
        <f t="shared" si="83"/>
        <v>0</v>
      </c>
      <c r="EJ319" s="43"/>
      <c r="EK319" s="183">
        <f t="shared" si="84"/>
        <v>0</v>
      </c>
      <c r="EL319" s="59">
        <f>+EK319*0.06</f>
        <v>0</v>
      </c>
      <c r="EM319" s="43">
        <f t="shared" si="85"/>
        <v>0</v>
      </c>
      <c r="EN319" s="43">
        <f t="shared" si="86"/>
        <v>0</v>
      </c>
      <c r="EO319" s="43"/>
      <c r="EP319" s="183">
        <f t="shared" si="87"/>
        <v>0</v>
      </c>
      <c r="EQ319" s="59">
        <f>+EP319*0.06</f>
        <v>0</v>
      </c>
      <c r="ER319" s="43">
        <f t="shared" si="88"/>
        <v>0</v>
      </c>
      <c r="ES319" s="43">
        <f t="shared" si="89"/>
        <v>0</v>
      </c>
      <c r="ET319" s="43"/>
      <c r="EU319" s="183">
        <f t="shared" si="90"/>
        <v>0</v>
      </c>
      <c r="EV319" s="59">
        <f>+EU319*0.06</f>
        <v>0</v>
      </c>
      <c r="EW319" s="43">
        <f t="shared" si="91"/>
        <v>0</v>
      </c>
      <c r="EX319" s="43">
        <f t="shared" si="92"/>
        <v>0</v>
      </c>
      <c r="EY319" s="43"/>
      <c r="EZ319" s="183">
        <f t="shared" si="93"/>
        <v>0</v>
      </c>
      <c r="FA319" s="59">
        <f>+EZ319*0.06</f>
        <v>0</v>
      </c>
      <c r="FB319" s="43">
        <f t="shared" si="94"/>
        <v>0</v>
      </c>
      <c r="FC319" s="43">
        <f t="shared" si="95"/>
        <v>0</v>
      </c>
      <c r="FD319" s="43"/>
      <c r="FE319" s="102">
        <v>67</v>
      </c>
      <c r="FF319" s="80">
        <f t="shared" si="29"/>
        <v>0</v>
      </c>
      <c r="FG319" s="80">
        <f t="shared" si="30"/>
        <v>0</v>
      </c>
      <c r="FH319" s="80">
        <f t="shared" si="31"/>
        <v>7.8764399999999997</v>
      </c>
      <c r="FI319" s="80">
        <f t="shared" si="32"/>
        <v>6.7392000000000003</v>
      </c>
      <c r="FJ319" s="80">
        <f t="shared" si="33"/>
        <v>3.4117199999999994</v>
      </c>
      <c r="FK319" s="80">
        <f t="shared" si="34"/>
        <v>3.5380799999999999</v>
      </c>
      <c r="FL319" s="80">
        <f t="shared" si="35"/>
        <v>0</v>
      </c>
      <c r="FM319" s="80">
        <f t="shared" si="36"/>
        <v>0</v>
      </c>
      <c r="FN319" s="80">
        <f t="shared" si="37"/>
        <v>0</v>
      </c>
      <c r="FO319" s="80">
        <f t="shared" si="38"/>
        <v>0</v>
      </c>
      <c r="FP319" s="80">
        <f t="shared" si="96"/>
        <v>0</v>
      </c>
      <c r="FQ319" s="80">
        <f t="shared" si="97"/>
        <v>0</v>
      </c>
      <c r="FR319" s="80">
        <f t="shared" si="98"/>
        <v>0</v>
      </c>
      <c r="FS319" s="80">
        <f t="shared" si="99"/>
        <v>0</v>
      </c>
      <c r="FT319" s="80">
        <f t="shared" si="100"/>
        <v>0</v>
      </c>
      <c r="FU319" s="80">
        <f t="shared" si="101"/>
        <v>0</v>
      </c>
      <c r="FV319" s="80">
        <f t="shared" si="102"/>
        <v>0</v>
      </c>
      <c r="FW319" s="80">
        <f t="shared" si="103"/>
        <v>0</v>
      </c>
      <c r="FX319" s="80">
        <f t="shared" si="104"/>
        <v>0</v>
      </c>
    </row>
    <row r="320" spans="1:180" s="5" customFormat="1" ht="24.9" customHeight="1" x14ac:dyDescent="0.3">
      <c r="A320" s="263"/>
      <c r="B320" s="263"/>
      <c r="C320" s="265"/>
      <c r="D320" s="481"/>
      <c r="E320" s="482"/>
      <c r="F320" s="482"/>
      <c r="G320" s="482"/>
      <c r="H320" s="482"/>
      <c r="I320" s="482"/>
      <c r="J320" s="482"/>
      <c r="K320" s="482"/>
      <c r="L320" s="482"/>
      <c r="M320" s="483"/>
      <c r="N320" s="16">
        <v>14001481</v>
      </c>
      <c r="O320" s="529">
        <v>1.08</v>
      </c>
      <c r="P320" s="530"/>
      <c r="Q320" s="8"/>
      <c r="R320" s="8"/>
      <c r="S320" s="8"/>
      <c r="T320" s="9">
        <v>0</v>
      </c>
      <c r="U320" s="17">
        <f t="shared" si="6"/>
        <v>0</v>
      </c>
      <c r="V320" s="33"/>
      <c r="W320" s="57">
        <v>2</v>
      </c>
      <c r="X320" s="86">
        <v>5</v>
      </c>
      <c r="Y320" s="33"/>
      <c r="Z320" s="36"/>
      <c r="AA320" s="36"/>
      <c r="AT320" s="102">
        <v>31</v>
      </c>
      <c r="AU320" s="80">
        <f t="shared" si="10"/>
        <v>74.22</v>
      </c>
      <c r="AV320" s="80">
        <f t="shared" si="11"/>
        <v>42.259999999999991</v>
      </c>
      <c r="AW320" s="80">
        <f t="shared" si="12"/>
        <v>40.72</v>
      </c>
      <c r="AX320" s="80">
        <f t="shared" si="13"/>
        <v>53.199999999999996</v>
      </c>
      <c r="AY320" s="80">
        <f t="shared" si="14"/>
        <v>40.72</v>
      </c>
      <c r="AZ320" s="80">
        <f t="shared" si="15"/>
        <v>40.72</v>
      </c>
      <c r="BA320" s="80">
        <f t="shared" si="16"/>
        <v>42.259999999999991</v>
      </c>
      <c r="BB320" s="80">
        <f t="shared" si="17"/>
        <v>57.359999999999992</v>
      </c>
      <c r="BC320" s="80">
        <f t="shared" si="18"/>
        <v>109.47999999999999</v>
      </c>
      <c r="BD320" s="80">
        <f t="shared" si="19"/>
        <v>88.02000000000001</v>
      </c>
      <c r="BE320" s="80">
        <f t="shared" si="20"/>
        <v>131.35999999999999</v>
      </c>
      <c r="BF320" s="80">
        <f t="shared" si="21"/>
        <v>0</v>
      </c>
      <c r="BG320" s="80">
        <f t="shared" si="22"/>
        <v>0</v>
      </c>
      <c r="BH320" s="80">
        <f t="shared" si="23"/>
        <v>0</v>
      </c>
      <c r="BI320" s="80">
        <f t="shared" si="24"/>
        <v>83.42</v>
      </c>
      <c r="BJ320" s="80">
        <f t="shared" si="25"/>
        <v>0</v>
      </c>
      <c r="BK320" s="80">
        <f t="shared" si="26"/>
        <v>0</v>
      </c>
      <c r="BL320" s="80">
        <f t="shared" si="27"/>
        <v>53.199999999999996</v>
      </c>
      <c r="BM320" s="80">
        <f t="shared" si="28"/>
        <v>44.879999999999995</v>
      </c>
      <c r="BN320" s="35">
        <f t="shared" si="39"/>
        <v>74.22</v>
      </c>
      <c r="BO320" s="59">
        <f>+BN320*1</f>
        <v>74.22</v>
      </c>
      <c r="BP320" s="43">
        <f t="shared" si="40"/>
        <v>22.265999999999998</v>
      </c>
      <c r="BQ320" s="43">
        <f t="shared" si="41"/>
        <v>96.48599999999999</v>
      </c>
      <c r="BR320" s="43"/>
      <c r="BS320" s="35">
        <f t="shared" si="42"/>
        <v>42.259999999999991</v>
      </c>
      <c r="BT320" s="59">
        <f>+BS320*1</f>
        <v>42.259999999999991</v>
      </c>
      <c r="BU320" s="43">
        <f t="shared" si="43"/>
        <v>12.677999999999997</v>
      </c>
      <c r="BV320" s="43">
        <f t="shared" si="44"/>
        <v>54.937999999999988</v>
      </c>
      <c r="BW320" s="33"/>
      <c r="BX320" s="35">
        <f t="shared" si="45"/>
        <v>40.72</v>
      </c>
      <c r="BY320" s="59">
        <f>+BX320*1</f>
        <v>40.72</v>
      </c>
      <c r="BZ320" s="43">
        <f t="shared" si="46"/>
        <v>12.215999999999999</v>
      </c>
      <c r="CA320" s="43">
        <f t="shared" si="47"/>
        <v>52.936</v>
      </c>
      <c r="CC320" s="35">
        <f t="shared" si="48"/>
        <v>53.199999999999996</v>
      </c>
      <c r="CD320" s="59">
        <f>+CC320*1</f>
        <v>53.199999999999996</v>
      </c>
      <c r="CE320" s="43">
        <f t="shared" si="49"/>
        <v>15.959999999999997</v>
      </c>
      <c r="CF320" s="43">
        <f t="shared" si="50"/>
        <v>69.16</v>
      </c>
      <c r="CH320" s="35">
        <f t="shared" si="51"/>
        <v>40.72</v>
      </c>
      <c r="CI320" s="59">
        <f>+CH320*1</f>
        <v>40.72</v>
      </c>
      <c r="CJ320" s="43">
        <f t="shared" si="52"/>
        <v>12.215999999999999</v>
      </c>
      <c r="CK320" s="43">
        <f t="shared" si="53"/>
        <v>52.936</v>
      </c>
      <c r="CM320" s="35">
        <f t="shared" si="54"/>
        <v>40.72</v>
      </c>
      <c r="CN320" s="59">
        <f>+CM320*1</f>
        <v>40.72</v>
      </c>
      <c r="CO320" s="43">
        <f t="shared" si="55"/>
        <v>12.215999999999999</v>
      </c>
      <c r="CP320" s="43">
        <f t="shared" si="56"/>
        <v>52.936</v>
      </c>
      <c r="CR320" s="35">
        <f t="shared" si="57"/>
        <v>42.259999999999991</v>
      </c>
      <c r="CS320" s="59">
        <f>+CR320*1</f>
        <v>42.259999999999991</v>
      </c>
      <c r="CT320" s="43">
        <f t="shared" si="58"/>
        <v>12.677999999999997</v>
      </c>
      <c r="CU320" s="43">
        <f t="shared" si="59"/>
        <v>54.937999999999988</v>
      </c>
      <c r="CW320" s="35">
        <f t="shared" si="60"/>
        <v>57.359999999999992</v>
      </c>
      <c r="CX320" s="59">
        <f>+CW320*1</f>
        <v>57.359999999999992</v>
      </c>
      <c r="CY320" s="43">
        <f t="shared" si="61"/>
        <v>17.207999999999998</v>
      </c>
      <c r="CZ320" s="43">
        <f t="shared" si="62"/>
        <v>74.567999999999984</v>
      </c>
      <c r="DB320" s="35">
        <f t="shared" si="63"/>
        <v>109.47999999999999</v>
      </c>
      <c r="DC320" s="59">
        <f>+DB320*1</f>
        <v>109.47999999999999</v>
      </c>
      <c r="DD320" s="43">
        <f t="shared" si="64"/>
        <v>32.843999999999994</v>
      </c>
      <c r="DE320" s="43">
        <f t="shared" si="65"/>
        <v>142.32399999999998</v>
      </c>
      <c r="DG320" s="35">
        <f t="shared" si="66"/>
        <v>88.02000000000001</v>
      </c>
      <c r="DH320" s="59">
        <f>+DG320*1</f>
        <v>88.02000000000001</v>
      </c>
      <c r="DI320" s="43">
        <f t="shared" si="67"/>
        <v>26.406000000000002</v>
      </c>
      <c r="DJ320" s="43">
        <f t="shared" si="68"/>
        <v>114.42600000000002</v>
      </c>
      <c r="DK320" s="43"/>
      <c r="DL320" s="183">
        <f t="shared" si="69"/>
        <v>131.35999999999999</v>
      </c>
      <c r="DM320" s="59">
        <f>+DL320*1</f>
        <v>131.35999999999999</v>
      </c>
      <c r="DN320" s="43">
        <f t="shared" si="70"/>
        <v>39.407999999999994</v>
      </c>
      <c r="DO320" s="43">
        <f t="shared" si="71"/>
        <v>170.76799999999997</v>
      </c>
      <c r="DP320" s="43"/>
      <c r="DQ320" s="183">
        <f t="shared" si="72"/>
        <v>0</v>
      </c>
      <c r="DR320" s="59">
        <f>+DQ320*1</f>
        <v>0</v>
      </c>
      <c r="DS320" s="43">
        <f t="shared" si="73"/>
        <v>0</v>
      </c>
      <c r="DT320" s="43">
        <f t="shared" si="74"/>
        <v>0</v>
      </c>
      <c r="DU320" s="43"/>
      <c r="DV320" s="183">
        <f t="shared" si="75"/>
        <v>0</v>
      </c>
      <c r="DW320" s="59">
        <f>+DV320*1</f>
        <v>0</v>
      </c>
      <c r="DX320" s="43">
        <f t="shared" si="76"/>
        <v>0</v>
      </c>
      <c r="DY320" s="43">
        <f t="shared" si="77"/>
        <v>0</v>
      </c>
      <c r="DZ320" s="43"/>
      <c r="EA320" s="183">
        <f t="shared" si="78"/>
        <v>0</v>
      </c>
      <c r="EB320" s="59">
        <f>+EA320*1</f>
        <v>0</v>
      </c>
      <c r="EC320" s="43">
        <f t="shared" si="79"/>
        <v>0</v>
      </c>
      <c r="ED320" s="43">
        <f t="shared" si="80"/>
        <v>0</v>
      </c>
      <c r="EE320" s="43"/>
      <c r="EF320" s="183">
        <f t="shared" si="81"/>
        <v>83.42</v>
      </c>
      <c r="EG320" s="59">
        <f>+EF320*1</f>
        <v>83.42</v>
      </c>
      <c r="EH320" s="43">
        <f t="shared" si="82"/>
        <v>25.026</v>
      </c>
      <c r="EI320" s="43">
        <f t="shared" si="83"/>
        <v>108.446</v>
      </c>
      <c r="EJ320" s="43"/>
      <c r="EK320" s="183">
        <f t="shared" si="84"/>
        <v>0</v>
      </c>
      <c r="EL320" s="59">
        <f>+EK320*1</f>
        <v>0</v>
      </c>
      <c r="EM320" s="43">
        <f t="shared" si="85"/>
        <v>0</v>
      </c>
      <c r="EN320" s="43">
        <f t="shared" si="86"/>
        <v>0</v>
      </c>
      <c r="EO320" s="43"/>
      <c r="EP320" s="183">
        <f t="shared" si="87"/>
        <v>0</v>
      </c>
      <c r="EQ320" s="59">
        <f>+EP320*1</f>
        <v>0</v>
      </c>
      <c r="ER320" s="43">
        <f t="shared" si="88"/>
        <v>0</v>
      </c>
      <c r="ES320" s="43">
        <f t="shared" si="89"/>
        <v>0</v>
      </c>
      <c r="ET320" s="43"/>
      <c r="EU320" s="183">
        <f t="shared" si="90"/>
        <v>53.199999999999996</v>
      </c>
      <c r="EV320" s="59">
        <f>+EU320*1</f>
        <v>53.199999999999996</v>
      </c>
      <c r="EW320" s="43">
        <f t="shared" si="91"/>
        <v>15.959999999999997</v>
      </c>
      <c r="EX320" s="43">
        <f t="shared" si="92"/>
        <v>69.16</v>
      </c>
      <c r="EY320" s="43"/>
      <c r="EZ320" s="183">
        <f t="shared" si="93"/>
        <v>44.879999999999995</v>
      </c>
      <c r="FA320" s="59">
        <f>+EZ320*1</f>
        <v>44.879999999999995</v>
      </c>
      <c r="FB320" s="43">
        <f t="shared" si="94"/>
        <v>13.463999999999999</v>
      </c>
      <c r="FC320" s="43">
        <f t="shared" si="95"/>
        <v>58.343999999999994</v>
      </c>
      <c r="FD320" s="43"/>
      <c r="FE320" s="102">
        <v>31</v>
      </c>
      <c r="FF320" s="80">
        <f t="shared" si="29"/>
        <v>96.48599999999999</v>
      </c>
      <c r="FG320" s="80">
        <f t="shared" si="30"/>
        <v>54.937999999999988</v>
      </c>
      <c r="FH320" s="80">
        <f t="shared" si="31"/>
        <v>52.936</v>
      </c>
      <c r="FI320" s="80">
        <f t="shared" si="32"/>
        <v>69.16</v>
      </c>
      <c r="FJ320" s="80">
        <f t="shared" si="33"/>
        <v>52.936</v>
      </c>
      <c r="FK320" s="80">
        <f t="shared" si="34"/>
        <v>52.936</v>
      </c>
      <c r="FL320" s="80">
        <f t="shared" si="35"/>
        <v>54.937999999999988</v>
      </c>
      <c r="FM320" s="80">
        <f t="shared" si="36"/>
        <v>74.567999999999984</v>
      </c>
      <c r="FN320" s="80">
        <f t="shared" si="37"/>
        <v>142.32399999999998</v>
      </c>
      <c r="FO320" s="80">
        <f t="shared" si="38"/>
        <v>114.42600000000002</v>
      </c>
      <c r="FP320" s="80">
        <f t="shared" si="96"/>
        <v>170.76799999999997</v>
      </c>
      <c r="FQ320" s="80">
        <f t="shared" si="97"/>
        <v>0</v>
      </c>
      <c r="FR320" s="80">
        <f t="shared" si="98"/>
        <v>0</v>
      </c>
      <c r="FS320" s="80">
        <f t="shared" si="99"/>
        <v>0</v>
      </c>
      <c r="FT320" s="80">
        <f t="shared" si="100"/>
        <v>108.446</v>
      </c>
      <c r="FU320" s="80">
        <f t="shared" si="101"/>
        <v>0</v>
      </c>
      <c r="FV320" s="80">
        <f t="shared" si="102"/>
        <v>0</v>
      </c>
      <c r="FW320" s="80">
        <f t="shared" si="103"/>
        <v>69.16</v>
      </c>
      <c r="FX320" s="80">
        <f t="shared" si="104"/>
        <v>58.343999999999994</v>
      </c>
    </row>
    <row r="321" spans="1:180" s="5" customFormat="1" ht="24.9" customHeight="1" x14ac:dyDescent="0.3">
      <c r="A321" s="263"/>
      <c r="B321" s="263"/>
      <c r="C321" s="265"/>
      <c r="D321" s="481"/>
      <c r="E321" s="482"/>
      <c r="F321" s="482"/>
      <c r="G321" s="482"/>
      <c r="H321" s="482"/>
      <c r="I321" s="482"/>
      <c r="J321" s="482"/>
      <c r="K321" s="482"/>
      <c r="L321" s="482"/>
      <c r="M321" s="483"/>
      <c r="N321" s="16">
        <v>14001481</v>
      </c>
      <c r="O321" s="529">
        <v>1.0900000000000001</v>
      </c>
      <c r="P321" s="530"/>
      <c r="Q321" s="8"/>
      <c r="R321" s="8"/>
      <c r="S321" s="8"/>
      <c r="T321" s="9">
        <v>12.480000000000002</v>
      </c>
      <c r="U321" s="17">
        <f t="shared" si="6"/>
        <v>12.480000000000002</v>
      </c>
      <c r="V321" s="33"/>
      <c r="W321" s="57">
        <v>2</v>
      </c>
      <c r="X321" s="86">
        <v>6</v>
      </c>
      <c r="Y321" s="33"/>
      <c r="Z321" s="36"/>
      <c r="AA321" s="36"/>
      <c r="AT321" s="102"/>
      <c r="AU321" s="80">
        <f t="shared" si="10"/>
        <v>0</v>
      </c>
      <c r="AV321" s="80">
        <f t="shared" si="11"/>
        <v>0</v>
      </c>
      <c r="AW321" s="80">
        <f t="shared" si="12"/>
        <v>0</v>
      </c>
      <c r="AX321" s="80">
        <f t="shared" si="13"/>
        <v>0</v>
      </c>
      <c r="AY321" s="80">
        <f t="shared" si="14"/>
        <v>0</v>
      </c>
      <c r="AZ321" s="80">
        <f t="shared" si="15"/>
        <v>0</v>
      </c>
      <c r="BA321" s="80">
        <f t="shared" si="16"/>
        <v>0</v>
      </c>
      <c r="BB321" s="80">
        <f t="shared" si="17"/>
        <v>0</v>
      </c>
      <c r="BC321" s="80">
        <f t="shared" si="18"/>
        <v>0</v>
      </c>
      <c r="BD321" s="80">
        <f t="shared" si="19"/>
        <v>0</v>
      </c>
      <c r="BE321" s="80">
        <f t="shared" si="20"/>
        <v>0</v>
      </c>
      <c r="BF321" s="80">
        <f t="shared" si="21"/>
        <v>0</v>
      </c>
      <c r="BG321" s="80">
        <f t="shared" si="22"/>
        <v>0</v>
      </c>
      <c r="BH321" s="80">
        <f t="shared" si="23"/>
        <v>0</v>
      </c>
      <c r="BI321" s="80">
        <f t="shared" si="24"/>
        <v>0</v>
      </c>
      <c r="BJ321" s="80">
        <f t="shared" si="25"/>
        <v>0</v>
      </c>
      <c r="BK321" s="80">
        <f t="shared" si="26"/>
        <v>0</v>
      </c>
      <c r="BL321" s="80">
        <f t="shared" si="27"/>
        <v>0</v>
      </c>
      <c r="BM321" s="80">
        <f t="shared" si="28"/>
        <v>0</v>
      </c>
      <c r="BN321" s="35">
        <f t="shared" si="39"/>
        <v>0</v>
      </c>
      <c r="BO321" s="59">
        <f>+BN321*1</f>
        <v>0</v>
      </c>
      <c r="BP321" s="43">
        <f t="shared" si="40"/>
        <v>0</v>
      </c>
      <c r="BQ321" s="43">
        <f t="shared" si="41"/>
        <v>0</v>
      </c>
      <c r="BR321" s="43"/>
      <c r="BS321" s="35">
        <f t="shared" si="42"/>
        <v>0</v>
      </c>
      <c r="BT321" s="59">
        <f>+BS321*1</f>
        <v>0</v>
      </c>
      <c r="BU321" s="43">
        <f t="shared" si="43"/>
        <v>0</v>
      </c>
      <c r="BV321" s="43">
        <f t="shared" si="44"/>
        <v>0</v>
      </c>
      <c r="BW321" s="33"/>
      <c r="BX321" s="35">
        <f t="shared" si="45"/>
        <v>0</v>
      </c>
      <c r="BY321" s="59">
        <f>+BX321*1</f>
        <v>0</v>
      </c>
      <c r="BZ321" s="43">
        <f t="shared" si="46"/>
        <v>0</v>
      </c>
      <c r="CA321" s="43">
        <f t="shared" si="47"/>
        <v>0</v>
      </c>
      <c r="CC321" s="35">
        <f t="shared" si="48"/>
        <v>0</v>
      </c>
      <c r="CD321" s="59">
        <f>+CC321*1</f>
        <v>0</v>
      </c>
      <c r="CE321" s="43">
        <f t="shared" si="49"/>
        <v>0</v>
      </c>
      <c r="CF321" s="43">
        <f t="shared" si="50"/>
        <v>0</v>
      </c>
      <c r="CH321" s="35">
        <f t="shared" si="51"/>
        <v>0</v>
      </c>
      <c r="CI321" s="59">
        <f>+CH321*1</f>
        <v>0</v>
      </c>
      <c r="CJ321" s="43">
        <f t="shared" si="52"/>
        <v>0</v>
      </c>
      <c r="CK321" s="43">
        <f t="shared" si="53"/>
        <v>0</v>
      </c>
      <c r="CM321" s="35">
        <f t="shared" si="54"/>
        <v>0</v>
      </c>
      <c r="CN321" s="59">
        <f>+CM321*1</f>
        <v>0</v>
      </c>
      <c r="CO321" s="43">
        <f t="shared" si="55"/>
        <v>0</v>
      </c>
      <c r="CP321" s="43">
        <f t="shared" si="56"/>
        <v>0</v>
      </c>
      <c r="CR321" s="35">
        <f t="shared" si="57"/>
        <v>0</v>
      </c>
      <c r="CS321" s="59">
        <f>+CR321*1</f>
        <v>0</v>
      </c>
      <c r="CT321" s="43">
        <f t="shared" si="58"/>
        <v>0</v>
      </c>
      <c r="CU321" s="43">
        <f t="shared" si="59"/>
        <v>0</v>
      </c>
      <c r="CW321" s="35">
        <f t="shared" si="60"/>
        <v>0</v>
      </c>
      <c r="CX321" s="59">
        <f>+CW321*1</f>
        <v>0</v>
      </c>
      <c r="CY321" s="43">
        <f t="shared" si="61"/>
        <v>0</v>
      </c>
      <c r="CZ321" s="43">
        <f t="shared" si="62"/>
        <v>0</v>
      </c>
      <c r="DB321" s="35">
        <f t="shared" si="63"/>
        <v>0</v>
      </c>
      <c r="DC321" s="59">
        <f>+DB321*1</f>
        <v>0</v>
      </c>
      <c r="DD321" s="43">
        <f t="shared" si="64"/>
        <v>0</v>
      </c>
      <c r="DE321" s="43">
        <f t="shared" si="65"/>
        <v>0</v>
      </c>
      <c r="DG321" s="35">
        <f t="shared" si="66"/>
        <v>0</v>
      </c>
      <c r="DH321" s="59">
        <f>+DG321*1</f>
        <v>0</v>
      </c>
      <c r="DI321" s="43">
        <f t="shared" si="67"/>
        <v>0</v>
      </c>
      <c r="DJ321" s="43">
        <f t="shared" si="68"/>
        <v>0</v>
      </c>
      <c r="DK321" s="43"/>
      <c r="DL321" s="183">
        <f t="shared" si="69"/>
        <v>0</v>
      </c>
      <c r="DM321" s="59">
        <f>+DL321*1</f>
        <v>0</v>
      </c>
      <c r="DN321" s="43">
        <f t="shared" si="70"/>
        <v>0</v>
      </c>
      <c r="DO321" s="43">
        <f t="shared" si="71"/>
        <v>0</v>
      </c>
      <c r="DP321" s="43"/>
      <c r="DQ321" s="183">
        <f t="shared" si="72"/>
        <v>0</v>
      </c>
      <c r="DR321" s="59">
        <f>+DQ321*1</f>
        <v>0</v>
      </c>
      <c r="DS321" s="43">
        <f t="shared" si="73"/>
        <v>0</v>
      </c>
      <c r="DT321" s="43">
        <f t="shared" si="74"/>
        <v>0</v>
      </c>
      <c r="DU321" s="43"/>
      <c r="DV321" s="183">
        <f t="shared" si="75"/>
        <v>0</v>
      </c>
      <c r="DW321" s="59">
        <f>+DV321*1</f>
        <v>0</v>
      </c>
      <c r="DX321" s="43">
        <f t="shared" si="76"/>
        <v>0</v>
      </c>
      <c r="DY321" s="43">
        <f t="shared" si="77"/>
        <v>0</v>
      </c>
      <c r="DZ321" s="43"/>
      <c r="EA321" s="183">
        <f t="shared" si="78"/>
        <v>0</v>
      </c>
      <c r="EB321" s="59">
        <f>+EA321*1</f>
        <v>0</v>
      </c>
      <c r="EC321" s="43">
        <f t="shared" si="79"/>
        <v>0</v>
      </c>
      <c r="ED321" s="43">
        <f t="shared" si="80"/>
        <v>0</v>
      </c>
      <c r="EE321" s="43"/>
      <c r="EF321" s="183">
        <f t="shared" si="81"/>
        <v>0</v>
      </c>
      <c r="EG321" s="59">
        <f>+EF321*1</f>
        <v>0</v>
      </c>
      <c r="EH321" s="43">
        <f t="shared" si="82"/>
        <v>0</v>
      </c>
      <c r="EI321" s="43">
        <f t="shared" si="83"/>
        <v>0</v>
      </c>
      <c r="EJ321" s="43"/>
      <c r="EK321" s="183">
        <f t="shared" si="84"/>
        <v>0</v>
      </c>
      <c r="EL321" s="59">
        <f>+EK321*1</f>
        <v>0</v>
      </c>
      <c r="EM321" s="43">
        <f t="shared" si="85"/>
        <v>0</v>
      </c>
      <c r="EN321" s="43">
        <f t="shared" si="86"/>
        <v>0</v>
      </c>
      <c r="EO321" s="43"/>
      <c r="EP321" s="183">
        <f t="shared" si="87"/>
        <v>0</v>
      </c>
      <c r="EQ321" s="59">
        <f>+EP321*1</f>
        <v>0</v>
      </c>
      <c r="ER321" s="43">
        <f t="shared" si="88"/>
        <v>0</v>
      </c>
      <c r="ES321" s="43">
        <f t="shared" si="89"/>
        <v>0</v>
      </c>
      <c r="ET321" s="43"/>
      <c r="EU321" s="183">
        <f t="shared" si="90"/>
        <v>0</v>
      </c>
      <c r="EV321" s="59">
        <f>+EU321*1</f>
        <v>0</v>
      </c>
      <c r="EW321" s="43">
        <f t="shared" si="91"/>
        <v>0</v>
      </c>
      <c r="EX321" s="43">
        <f t="shared" si="92"/>
        <v>0</v>
      </c>
      <c r="EY321" s="43"/>
      <c r="EZ321" s="183">
        <f t="shared" si="93"/>
        <v>0</v>
      </c>
      <c r="FA321" s="59">
        <f>+EZ321*1</f>
        <v>0</v>
      </c>
      <c r="FB321" s="43">
        <f t="shared" si="94"/>
        <v>0</v>
      </c>
      <c r="FC321" s="43">
        <f t="shared" si="95"/>
        <v>0</v>
      </c>
      <c r="FD321" s="43"/>
      <c r="FE321" s="102"/>
      <c r="FF321" s="80">
        <f t="shared" si="29"/>
        <v>0</v>
      </c>
      <c r="FG321" s="80">
        <f t="shared" si="30"/>
        <v>0</v>
      </c>
      <c r="FH321" s="80">
        <f t="shared" si="31"/>
        <v>0</v>
      </c>
      <c r="FI321" s="80">
        <f t="shared" si="32"/>
        <v>0</v>
      </c>
      <c r="FJ321" s="80">
        <f t="shared" si="33"/>
        <v>0</v>
      </c>
      <c r="FK321" s="80">
        <f t="shared" si="34"/>
        <v>0</v>
      </c>
      <c r="FL321" s="80">
        <f t="shared" si="35"/>
        <v>0</v>
      </c>
      <c r="FM321" s="80">
        <f t="shared" si="36"/>
        <v>0</v>
      </c>
      <c r="FN321" s="80">
        <f t="shared" si="37"/>
        <v>0</v>
      </c>
      <c r="FO321" s="80">
        <f t="shared" si="38"/>
        <v>0</v>
      </c>
      <c r="FP321" s="80">
        <f t="shared" si="96"/>
        <v>0</v>
      </c>
      <c r="FQ321" s="80">
        <f t="shared" si="97"/>
        <v>0</v>
      </c>
      <c r="FR321" s="80">
        <f t="shared" si="98"/>
        <v>0</v>
      </c>
      <c r="FS321" s="80">
        <f t="shared" si="99"/>
        <v>0</v>
      </c>
      <c r="FT321" s="80">
        <f t="shared" si="100"/>
        <v>0</v>
      </c>
      <c r="FU321" s="80">
        <f t="shared" si="101"/>
        <v>0</v>
      </c>
      <c r="FV321" s="80">
        <f t="shared" si="102"/>
        <v>0</v>
      </c>
      <c r="FW321" s="80">
        <f t="shared" si="103"/>
        <v>0</v>
      </c>
      <c r="FX321" s="80">
        <f t="shared" si="104"/>
        <v>0</v>
      </c>
    </row>
    <row r="322" spans="1:180" s="5" customFormat="1" ht="24.9" customHeight="1" x14ac:dyDescent="0.3">
      <c r="A322" s="263"/>
      <c r="B322" s="263"/>
      <c r="C322" s="265"/>
      <c r="D322" s="481"/>
      <c r="E322" s="482"/>
      <c r="F322" s="482"/>
      <c r="G322" s="482"/>
      <c r="H322" s="482"/>
      <c r="I322" s="482"/>
      <c r="J322" s="482"/>
      <c r="K322" s="482"/>
      <c r="L322" s="482"/>
      <c r="M322" s="483"/>
      <c r="N322" s="16">
        <v>14001481</v>
      </c>
      <c r="O322" s="529" t="s">
        <v>96</v>
      </c>
      <c r="P322" s="530"/>
      <c r="Q322" s="8"/>
      <c r="R322" s="8"/>
      <c r="S322" s="8"/>
      <c r="T322" s="9">
        <v>0</v>
      </c>
      <c r="U322" s="17">
        <f t="shared" si="6"/>
        <v>0</v>
      </c>
      <c r="V322" s="33"/>
      <c r="W322" s="57">
        <v>2</v>
      </c>
      <c r="X322" s="86">
        <v>67</v>
      </c>
      <c r="Y322" s="33"/>
      <c r="Z322" s="36"/>
      <c r="AA322" s="36"/>
      <c r="AT322" s="102"/>
      <c r="AU322" s="80">
        <f t="shared" si="10"/>
        <v>0</v>
      </c>
      <c r="AV322" s="80">
        <f t="shared" si="11"/>
        <v>0</v>
      </c>
      <c r="AW322" s="80">
        <f t="shared" si="12"/>
        <v>0</v>
      </c>
      <c r="AX322" s="80">
        <f t="shared" si="13"/>
        <v>0</v>
      </c>
      <c r="AY322" s="80">
        <f t="shared" si="14"/>
        <v>0</v>
      </c>
      <c r="AZ322" s="80">
        <f t="shared" si="15"/>
        <v>0</v>
      </c>
      <c r="BA322" s="80">
        <f t="shared" si="16"/>
        <v>0</v>
      </c>
      <c r="BB322" s="80">
        <f t="shared" si="17"/>
        <v>0</v>
      </c>
      <c r="BC322" s="80">
        <f t="shared" si="18"/>
        <v>0</v>
      </c>
      <c r="BD322" s="80">
        <f t="shared" si="19"/>
        <v>0</v>
      </c>
      <c r="BE322" s="80">
        <f t="shared" si="20"/>
        <v>0</v>
      </c>
      <c r="BF322" s="80">
        <f t="shared" si="21"/>
        <v>0</v>
      </c>
      <c r="BG322" s="80">
        <f t="shared" si="22"/>
        <v>0</v>
      </c>
      <c r="BH322" s="80">
        <f t="shared" si="23"/>
        <v>0</v>
      </c>
      <c r="BI322" s="80">
        <f t="shared" si="24"/>
        <v>0</v>
      </c>
      <c r="BJ322" s="80">
        <f t="shared" si="25"/>
        <v>0</v>
      </c>
      <c r="BK322" s="80">
        <f t="shared" si="26"/>
        <v>0</v>
      </c>
      <c r="BL322" s="80">
        <f t="shared" si="27"/>
        <v>0</v>
      </c>
      <c r="BM322" s="80">
        <f t="shared" si="28"/>
        <v>0</v>
      </c>
      <c r="BN322" s="35">
        <f t="shared" si="39"/>
        <v>0</v>
      </c>
      <c r="BO322" s="59">
        <f>+BN322*1</f>
        <v>0</v>
      </c>
      <c r="BP322" s="43">
        <f t="shared" si="40"/>
        <v>0</v>
      </c>
      <c r="BQ322" s="43">
        <f t="shared" si="41"/>
        <v>0</v>
      </c>
      <c r="BR322" s="43"/>
      <c r="BS322" s="35">
        <f t="shared" si="42"/>
        <v>0</v>
      </c>
      <c r="BT322" s="59">
        <f>+BS322*1</f>
        <v>0</v>
      </c>
      <c r="BU322" s="43">
        <f t="shared" si="43"/>
        <v>0</v>
      </c>
      <c r="BV322" s="43">
        <f t="shared" si="44"/>
        <v>0</v>
      </c>
      <c r="BW322" s="33"/>
      <c r="BX322" s="35">
        <f t="shared" si="45"/>
        <v>0</v>
      </c>
      <c r="BY322" s="59">
        <f>+BX322*1</f>
        <v>0</v>
      </c>
      <c r="BZ322" s="43">
        <f t="shared" si="46"/>
        <v>0</v>
      </c>
      <c r="CA322" s="43">
        <f t="shared" si="47"/>
        <v>0</v>
      </c>
      <c r="CC322" s="35">
        <f t="shared" si="48"/>
        <v>0</v>
      </c>
      <c r="CD322" s="59">
        <f>+CC322*1</f>
        <v>0</v>
      </c>
      <c r="CE322" s="43">
        <f t="shared" si="49"/>
        <v>0</v>
      </c>
      <c r="CF322" s="43">
        <f t="shared" si="50"/>
        <v>0</v>
      </c>
      <c r="CH322" s="35">
        <f t="shared" si="51"/>
        <v>0</v>
      </c>
      <c r="CI322" s="59">
        <f>+CH322*1</f>
        <v>0</v>
      </c>
      <c r="CJ322" s="43">
        <f t="shared" si="52"/>
        <v>0</v>
      </c>
      <c r="CK322" s="43">
        <f t="shared" si="53"/>
        <v>0</v>
      </c>
      <c r="CM322" s="35">
        <f t="shared" si="54"/>
        <v>0</v>
      </c>
      <c r="CN322" s="59">
        <f>+CM322*1</f>
        <v>0</v>
      </c>
      <c r="CO322" s="43">
        <f t="shared" si="55"/>
        <v>0</v>
      </c>
      <c r="CP322" s="43">
        <f t="shared" si="56"/>
        <v>0</v>
      </c>
      <c r="CR322" s="35">
        <f t="shared" si="57"/>
        <v>0</v>
      </c>
      <c r="CS322" s="59">
        <f>+CR322*1</f>
        <v>0</v>
      </c>
      <c r="CT322" s="43">
        <f t="shared" si="58"/>
        <v>0</v>
      </c>
      <c r="CU322" s="43">
        <f t="shared" si="59"/>
        <v>0</v>
      </c>
      <c r="CW322" s="35">
        <f t="shared" si="60"/>
        <v>0</v>
      </c>
      <c r="CX322" s="59">
        <f>+CW322*1</f>
        <v>0</v>
      </c>
      <c r="CY322" s="43">
        <f t="shared" si="61"/>
        <v>0</v>
      </c>
      <c r="CZ322" s="43">
        <f t="shared" si="62"/>
        <v>0</v>
      </c>
      <c r="DB322" s="35">
        <f t="shared" si="63"/>
        <v>0</v>
      </c>
      <c r="DC322" s="59">
        <f>+DB322*1</f>
        <v>0</v>
      </c>
      <c r="DD322" s="43">
        <f t="shared" si="64"/>
        <v>0</v>
      </c>
      <c r="DE322" s="43">
        <f t="shared" si="65"/>
        <v>0</v>
      </c>
      <c r="DG322" s="35">
        <f t="shared" si="66"/>
        <v>0</v>
      </c>
      <c r="DH322" s="59">
        <f>+DG322*1</f>
        <v>0</v>
      </c>
      <c r="DI322" s="43">
        <f t="shared" si="67"/>
        <v>0</v>
      </c>
      <c r="DJ322" s="43">
        <f t="shared" si="68"/>
        <v>0</v>
      </c>
      <c r="DK322" s="43"/>
      <c r="DL322" s="183">
        <f t="shared" si="69"/>
        <v>0</v>
      </c>
      <c r="DM322" s="59">
        <f>+DL322*1</f>
        <v>0</v>
      </c>
      <c r="DN322" s="43">
        <f t="shared" si="70"/>
        <v>0</v>
      </c>
      <c r="DO322" s="43">
        <f t="shared" si="71"/>
        <v>0</v>
      </c>
      <c r="DP322" s="43"/>
      <c r="DQ322" s="183">
        <f t="shared" si="72"/>
        <v>0</v>
      </c>
      <c r="DR322" s="59">
        <f>+DQ322*1</f>
        <v>0</v>
      </c>
      <c r="DS322" s="43">
        <f t="shared" si="73"/>
        <v>0</v>
      </c>
      <c r="DT322" s="43">
        <f t="shared" si="74"/>
        <v>0</v>
      </c>
      <c r="DU322" s="43"/>
      <c r="DV322" s="183">
        <f t="shared" si="75"/>
        <v>0</v>
      </c>
      <c r="DW322" s="59">
        <f>+DV322*1</f>
        <v>0</v>
      </c>
      <c r="DX322" s="43">
        <f t="shared" si="76"/>
        <v>0</v>
      </c>
      <c r="DY322" s="43">
        <f t="shared" si="77"/>
        <v>0</v>
      </c>
      <c r="DZ322" s="43"/>
      <c r="EA322" s="183">
        <f t="shared" si="78"/>
        <v>0</v>
      </c>
      <c r="EB322" s="59">
        <f>+EA322*1</f>
        <v>0</v>
      </c>
      <c r="EC322" s="43">
        <f t="shared" si="79"/>
        <v>0</v>
      </c>
      <c r="ED322" s="43">
        <f t="shared" si="80"/>
        <v>0</v>
      </c>
      <c r="EE322" s="43"/>
      <c r="EF322" s="183">
        <f t="shared" si="81"/>
        <v>0</v>
      </c>
      <c r="EG322" s="59">
        <f>+EF322*1</f>
        <v>0</v>
      </c>
      <c r="EH322" s="43">
        <f t="shared" si="82"/>
        <v>0</v>
      </c>
      <c r="EI322" s="43">
        <f t="shared" si="83"/>
        <v>0</v>
      </c>
      <c r="EJ322" s="43"/>
      <c r="EK322" s="183">
        <f t="shared" si="84"/>
        <v>0</v>
      </c>
      <c r="EL322" s="59">
        <f>+EK322*1</f>
        <v>0</v>
      </c>
      <c r="EM322" s="43">
        <f t="shared" si="85"/>
        <v>0</v>
      </c>
      <c r="EN322" s="43">
        <f t="shared" si="86"/>
        <v>0</v>
      </c>
      <c r="EO322" s="43"/>
      <c r="EP322" s="183">
        <f t="shared" si="87"/>
        <v>0</v>
      </c>
      <c r="EQ322" s="59">
        <f>+EP322*1</f>
        <v>0</v>
      </c>
      <c r="ER322" s="43">
        <f t="shared" si="88"/>
        <v>0</v>
      </c>
      <c r="ES322" s="43">
        <f t="shared" si="89"/>
        <v>0</v>
      </c>
      <c r="ET322" s="43"/>
      <c r="EU322" s="183">
        <f t="shared" si="90"/>
        <v>0</v>
      </c>
      <c r="EV322" s="59">
        <f>+EU322*1</f>
        <v>0</v>
      </c>
      <c r="EW322" s="43">
        <f t="shared" si="91"/>
        <v>0</v>
      </c>
      <c r="EX322" s="43">
        <f t="shared" si="92"/>
        <v>0</v>
      </c>
      <c r="EY322" s="43"/>
      <c r="EZ322" s="183">
        <f t="shared" si="93"/>
        <v>0</v>
      </c>
      <c r="FA322" s="59">
        <f>+EZ322*1</f>
        <v>0</v>
      </c>
      <c r="FB322" s="43">
        <f t="shared" si="94"/>
        <v>0</v>
      </c>
      <c r="FC322" s="43">
        <f t="shared" si="95"/>
        <v>0</v>
      </c>
      <c r="FD322" s="43"/>
      <c r="FE322" s="102"/>
      <c r="FF322" s="80">
        <f t="shared" si="29"/>
        <v>0</v>
      </c>
      <c r="FG322" s="80">
        <f t="shared" si="30"/>
        <v>0</v>
      </c>
      <c r="FH322" s="80">
        <f t="shared" si="31"/>
        <v>0</v>
      </c>
      <c r="FI322" s="80">
        <f t="shared" si="32"/>
        <v>0</v>
      </c>
      <c r="FJ322" s="80">
        <f t="shared" si="33"/>
        <v>0</v>
      </c>
      <c r="FK322" s="80">
        <f t="shared" si="34"/>
        <v>0</v>
      </c>
      <c r="FL322" s="80">
        <f t="shared" si="35"/>
        <v>0</v>
      </c>
      <c r="FM322" s="80">
        <f t="shared" si="36"/>
        <v>0</v>
      </c>
      <c r="FN322" s="80">
        <f t="shared" si="37"/>
        <v>0</v>
      </c>
      <c r="FO322" s="80">
        <f t="shared" si="38"/>
        <v>0</v>
      </c>
      <c r="FP322" s="80">
        <f t="shared" si="96"/>
        <v>0</v>
      </c>
      <c r="FQ322" s="80">
        <f t="shared" si="97"/>
        <v>0</v>
      </c>
      <c r="FR322" s="80">
        <f t="shared" si="98"/>
        <v>0</v>
      </c>
      <c r="FS322" s="80">
        <f t="shared" si="99"/>
        <v>0</v>
      </c>
      <c r="FT322" s="80">
        <f t="shared" si="100"/>
        <v>0</v>
      </c>
      <c r="FU322" s="80">
        <f t="shared" si="101"/>
        <v>0</v>
      </c>
      <c r="FV322" s="80">
        <f t="shared" si="102"/>
        <v>0</v>
      </c>
      <c r="FW322" s="80">
        <f t="shared" si="103"/>
        <v>0</v>
      </c>
      <c r="FX322" s="80">
        <f t="shared" si="104"/>
        <v>0</v>
      </c>
    </row>
    <row r="323" spans="1:180" s="5" customFormat="1" ht="24.9" customHeight="1" x14ac:dyDescent="0.3">
      <c r="A323" s="263"/>
      <c r="B323" s="263"/>
      <c r="C323" s="265"/>
      <c r="D323" s="481"/>
      <c r="E323" s="482"/>
      <c r="F323" s="482"/>
      <c r="G323" s="482"/>
      <c r="H323" s="482"/>
      <c r="I323" s="482"/>
      <c r="J323" s="482"/>
      <c r="K323" s="482"/>
      <c r="L323" s="482"/>
      <c r="M323" s="483"/>
      <c r="N323" s="16">
        <v>14000772</v>
      </c>
      <c r="O323" s="529">
        <v>1.02</v>
      </c>
      <c r="P323" s="530"/>
      <c r="Q323" s="8"/>
      <c r="R323" s="8"/>
      <c r="S323" s="8"/>
      <c r="T323" s="9">
        <v>531.06299999999999</v>
      </c>
      <c r="U323" s="17">
        <f t="shared" si="6"/>
        <v>531.06299999999999</v>
      </c>
      <c r="V323" s="33"/>
      <c r="W323" s="57">
        <v>3</v>
      </c>
      <c r="X323" s="86">
        <v>2</v>
      </c>
      <c r="Y323" s="33"/>
      <c r="Z323" s="36"/>
      <c r="AA323" s="36"/>
      <c r="AT323" s="102"/>
      <c r="AU323" s="80">
        <f t="shared" si="10"/>
        <v>0</v>
      </c>
      <c r="AV323" s="80">
        <f t="shared" si="11"/>
        <v>0</v>
      </c>
      <c r="AW323" s="80">
        <f t="shared" si="12"/>
        <v>0</v>
      </c>
      <c r="AX323" s="80">
        <f t="shared" si="13"/>
        <v>0</v>
      </c>
      <c r="AY323" s="80">
        <f t="shared" si="14"/>
        <v>0</v>
      </c>
      <c r="AZ323" s="80">
        <f t="shared" si="15"/>
        <v>0</v>
      </c>
      <c r="BA323" s="80">
        <f t="shared" si="16"/>
        <v>0</v>
      </c>
      <c r="BB323" s="80">
        <f t="shared" si="17"/>
        <v>0</v>
      </c>
      <c r="BC323" s="80">
        <f t="shared" si="18"/>
        <v>0</v>
      </c>
      <c r="BD323" s="80">
        <f t="shared" si="19"/>
        <v>0</v>
      </c>
      <c r="BE323" s="80">
        <f t="shared" si="20"/>
        <v>0</v>
      </c>
      <c r="BF323" s="80">
        <f t="shared" si="21"/>
        <v>0</v>
      </c>
      <c r="BG323" s="80">
        <f t="shared" si="22"/>
        <v>0</v>
      </c>
      <c r="BH323" s="80">
        <f t="shared" si="23"/>
        <v>0</v>
      </c>
      <c r="BI323" s="80">
        <f t="shared" si="24"/>
        <v>0</v>
      </c>
      <c r="BJ323" s="80">
        <f t="shared" si="25"/>
        <v>0</v>
      </c>
      <c r="BK323" s="80">
        <f t="shared" si="26"/>
        <v>0</v>
      </c>
      <c r="BL323" s="80">
        <f t="shared" si="27"/>
        <v>0</v>
      </c>
      <c r="BM323" s="80">
        <f t="shared" si="28"/>
        <v>0</v>
      </c>
      <c r="BN323" s="35">
        <f t="shared" si="39"/>
        <v>0</v>
      </c>
      <c r="BO323" s="59">
        <f>+BN323*0.1</f>
        <v>0</v>
      </c>
      <c r="BP323" s="43">
        <f t="shared" si="40"/>
        <v>0</v>
      </c>
      <c r="BQ323" s="43">
        <f t="shared" si="41"/>
        <v>0</v>
      </c>
      <c r="BR323" s="43"/>
      <c r="BS323" s="35">
        <f t="shared" si="42"/>
        <v>0</v>
      </c>
      <c r="BT323" s="59">
        <f>+BS323*0.1</f>
        <v>0</v>
      </c>
      <c r="BU323" s="43">
        <f t="shared" si="43"/>
        <v>0</v>
      </c>
      <c r="BV323" s="43">
        <f t="shared" si="44"/>
        <v>0</v>
      </c>
      <c r="BW323" s="33"/>
      <c r="BX323" s="35">
        <f t="shared" si="45"/>
        <v>0</v>
      </c>
      <c r="BY323" s="59">
        <f>+BX323*0.1</f>
        <v>0</v>
      </c>
      <c r="BZ323" s="43">
        <f t="shared" si="46"/>
        <v>0</v>
      </c>
      <c r="CA323" s="43">
        <f t="shared" si="47"/>
        <v>0</v>
      </c>
      <c r="CC323" s="35">
        <f t="shared" si="48"/>
        <v>0</v>
      </c>
      <c r="CD323" s="59">
        <f>+CC323*0.1</f>
        <v>0</v>
      </c>
      <c r="CE323" s="43">
        <f t="shared" si="49"/>
        <v>0</v>
      </c>
      <c r="CF323" s="43">
        <f t="shared" si="50"/>
        <v>0</v>
      </c>
      <c r="CH323" s="35">
        <f t="shared" si="51"/>
        <v>0</v>
      </c>
      <c r="CI323" s="59">
        <f>+CH323*0.1</f>
        <v>0</v>
      </c>
      <c r="CJ323" s="43">
        <f t="shared" si="52"/>
        <v>0</v>
      </c>
      <c r="CK323" s="43">
        <f t="shared" si="53"/>
        <v>0</v>
      </c>
      <c r="CM323" s="35">
        <f t="shared" si="54"/>
        <v>0</v>
      </c>
      <c r="CN323" s="59">
        <f>+CM323*0.1</f>
        <v>0</v>
      </c>
      <c r="CO323" s="43">
        <f t="shared" si="55"/>
        <v>0</v>
      </c>
      <c r="CP323" s="43">
        <f t="shared" si="56"/>
        <v>0</v>
      </c>
      <c r="CR323" s="35">
        <f t="shared" si="57"/>
        <v>0</v>
      </c>
      <c r="CS323" s="59">
        <f>+CR323*0.1</f>
        <v>0</v>
      </c>
      <c r="CT323" s="43">
        <f t="shared" si="58"/>
        <v>0</v>
      </c>
      <c r="CU323" s="43">
        <f t="shared" si="59"/>
        <v>0</v>
      </c>
      <c r="CW323" s="35">
        <f t="shared" si="60"/>
        <v>0</v>
      </c>
      <c r="CX323" s="59">
        <f>+CW323*0.1</f>
        <v>0</v>
      </c>
      <c r="CY323" s="43">
        <f t="shared" si="61"/>
        <v>0</v>
      </c>
      <c r="CZ323" s="43">
        <f t="shared" si="62"/>
        <v>0</v>
      </c>
      <c r="DB323" s="35">
        <f t="shared" si="63"/>
        <v>0</v>
      </c>
      <c r="DC323" s="59">
        <f>+DB323*0.1</f>
        <v>0</v>
      </c>
      <c r="DD323" s="43">
        <f t="shared" si="64"/>
        <v>0</v>
      </c>
      <c r="DE323" s="43">
        <f t="shared" si="65"/>
        <v>0</v>
      </c>
      <c r="DG323" s="35">
        <f t="shared" si="66"/>
        <v>0</v>
      </c>
      <c r="DH323" s="59">
        <f>+DG323*0.1</f>
        <v>0</v>
      </c>
      <c r="DI323" s="43">
        <f t="shared" si="67"/>
        <v>0</v>
      </c>
      <c r="DJ323" s="43">
        <f t="shared" si="68"/>
        <v>0</v>
      </c>
      <c r="DK323" s="43"/>
      <c r="DL323" s="183">
        <f t="shared" si="69"/>
        <v>0</v>
      </c>
      <c r="DM323" s="59">
        <f>+DL323*0.1</f>
        <v>0</v>
      </c>
      <c r="DN323" s="43">
        <f t="shared" si="70"/>
        <v>0</v>
      </c>
      <c r="DO323" s="43">
        <f t="shared" si="71"/>
        <v>0</v>
      </c>
      <c r="DP323" s="43"/>
      <c r="DQ323" s="183">
        <f t="shared" si="72"/>
        <v>0</v>
      </c>
      <c r="DR323" s="59">
        <f>+DQ323*0.1</f>
        <v>0</v>
      </c>
      <c r="DS323" s="43">
        <f t="shared" si="73"/>
        <v>0</v>
      </c>
      <c r="DT323" s="43">
        <f t="shared" si="74"/>
        <v>0</v>
      </c>
      <c r="DU323" s="43"/>
      <c r="DV323" s="183">
        <f t="shared" si="75"/>
        <v>0</v>
      </c>
      <c r="DW323" s="59">
        <f>+DV323*0.1</f>
        <v>0</v>
      </c>
      <c r="DX323" s="43">
        <f t="shared" si="76"/>
        <v>0</v>
      </c>
      <c r="DY323" s="43">
        <f t="shared" si="77"/>
        <v>0</v>
      </c>
      <c r="DZ323" s="43"/>
      <c r="EA323" s="183">
        <f t="shared" si="78"/>
        <v>0</v>
      </c>
      <c r="EB323" s="59">
        <f>+EA323*0.1</f>
        <v>0</v>
      </c>
      <c r="EC323" s="43">
        <f t="shared" si="79"/>
        <v>0</v>
      </c>
      <c r="ED323" s="43">
        <f t="shared" si="80"/>
        <v>0</v>
      </c>
      <c r="EE323" s="43"/>
      <c r="EF323" s="183">
        <f t="shared" si="81"/>
        <v>0</v>
      </c>
      <c r="EG323" s="59">
        <f>+EF323*0.1</f>
        <v>0</v>
      </c>
      <c r="EH323" s="43">
        <f t="shared" si="82"/>
        <v>0</v>
      </c>
      <c r="EI323" s="43">
        <f t="shared" si="83"/>
        <v>0</v>
      </c>
      <c r="EJ323" s="43"/>
      <c r="EK323" s="183">
        <f t="shared" si="84"/>
        <v>0</v>
      </c>
      <c r="EL323" s="59">
        <f>+EK323*0.1</f>
        <v>0</v>
      </c>
      <c r="EM323" s="43">
        <f t="shared" si="85"/>
        <v>0</v>
      </c>
      <c r="EN323" s="43">
        <f t="shared" si="86"/>
        <v>0</v>
      </c>
      <c r="EO323" s="43"/>
      <c r="EP323" s="183">
        <f t="shared" si="87"/>
        <v>0</v>
      </c>
      <c r="EQ323" s="59">
        <f>+EP323*0.1</f>
        <v>0</v>
      </c>
      <c r="ER323" s="43">
        <f t="shared" si="88"/>
        <v>0</v>
      </c>
      <c r="ES323" s="43">
        <f t="shared" si="89"/>
        <v>0</v>
      </c>
      <c r="ET323" s="43"/>
      <c r="EU323" s="183">
        <f t="shared" si="90"/>
        <v>0</v>
      </c>
      <c r="EV323" s="59">
        <f>+EU323*0.1</f>
        <v>0</v>
      </c>
      <c r="EW323" s="43">
        <f t="shared" si="91"/>
        <v>0</v>
      </c>
      <c r="EX323" s="43">
        <f t="shared" si="92"/>
        <v>0</v>
      </c>
      <c r="EY323" s="43"/>
      <c r="EZ323" s="183">
        <f t="shared" si="93"/>
        <v>0</v>
      </c>
      <c r="FA323" s="59">
        <f>+EZ323*0.1</f>
        <v>0</v>
      </c>
      <c r="FB323" s="43">
        <f t="shared" si="94"/>
        <v>0</v>
      </c>
      <c r="FC323" s="43">
        <f t="shared" si="95"/>
        <v>0</v>
      </c>
      <c r="FD323" s="43"/>
      <c r="FE323" s="102"/>
      <c r="FF323" s="80">
        <f t="shared" si="29"/>
        <v>0</v>
      </c>
      <c r="FG323" s="80">
        <f t="shared" si="30"/>
        <v>0</v>
      </c>
      <c r="FH323" s="80">
        <f t="shared" si="31"/>
        <v>0</v>
      </c>
      <c r="FI323" s="80">
        <f t="shared" si="32"/>
        <v>0</v>
      </c>
      <c r="FJ323" s="80">
        <f t="shared" si="33"/>
        <v>0</v>
      </c>
      <c r="FK323" s="80">
        <f t="shared" si="34"/>
        <v>0</v>
      </c>
      <c r="FL323" s="80">
        <f t="shared" si="35"/>
        <v>0</v>
      </c>
      <c r="FM323" s="80">
        <f t="shared" si="36"/>
        <v>0</v>
      </c>
      <c r="FN323" s="80">
        <f t="shared" si="37"/>
        <v>0</v>
      </c>
      <c r="FO323" s="80">
        <f t="shared" si="38"/>
        <v>0</v>
      </c>
      <c r="FP323" s="80">
        <f t="shared" si="96"/>
        <v>0</v>
      </c>
      <c r="FQ323" s="80">
        <f t="shared" si="97"/>
        <v>0</v>
      </c>
      <c r="FR323" s="80">
        <f t="shared" si="98"/>
        <v>0</v>
      </c>
      <c r="FS323" s="80">
        <f t="shared" si="99"/>
        <v>0</v>
      </c>
      <c r="FT323" s="80">
        <f t="shared" si="100"/>
        <v>0</v>
      </c>
      <c r="FU323" s="80">
        <f t="shared" si="101"/>
        <v>0</v>
      </c>
      <c r="FV323" s="80">
        <f t="shared" si="102"/>
        <v>0</v>
      </c>
      <c r="FW323" s="80">
        <f t="shared" si="103"/>
        <v>0</v>
      </c>
      <c r="FX323" s="80">
        <f t="shared" si="104"/>
        <v>0</v>
      </c>
    </row>
    <row r="324" spans="1:180" s="5" customFormat="1" ht="24.9" customHeight="1" x14ac:dyDescent="0.3">
      <c r="A324" s="263"/>
      <c r="B324" s="263"/>
      <c r="C324" s="265"/>
      <c r="D324" s="481"/>
      <c r="E324" s="482"/>
      <c r="F324" s="482"/>
      <c r="G324" s="482"/>
      <c r="H324" s="482"/>
      <c r="I324" s="482"/>
      <c r="J324" s="482"/>
      <c r="K324" s="482"/>
      <c r="L324" s="482"/>
      <c r="M324" s="483"/>
      <c r="N324" s="16">
        <v>14000772</v>
      </c>
      <c r="O324" s="529">
        <v>1.03</v>
      </c>
      <c r="P324" s="530"/>
      <c r="Q324" s="8"/>
      <c r="R324" s="8"/>
      <c r="S324" s="8"/>
      <c r="T324" s="9">
        <v>208.84499999999997</v>
      </c>
      <c r="U324" s="17">
        <f t="shared" si="6"/>
        <v>208.84499999999997</v>
      </c>
      <c r="V324" s="33"/>
      <c r="W324" s="57">
        <v>3</v>
      </c>
      <c r="X324" s="86">
        <v>3</v>
      </c>
      <c r="Y324" s="33"/>
      <c r="Z324" s="36"/>
      <c r="AA324" s="36"/>
      <c r="AT324" s="102"/>
      <c r="AU324" s="80">
        <f t="shared" si="10"/>
        <v>0</v>
      </c>
      <c r="AV324" s="80">
        <f t="shared" si="11"/>
        <v>0</v>
      </c>
      <c r="AW324" s="80">
        <f t="shared" si="12"/>
        <v>0</v>
      </c>
      <c r="AX324" s="80">
        <f t="shared" si="13"/>
        <v>0</v>
      </c>
      <c r="AY324" s="80">
        <f t="shared" si="14"/>
        <v>0</v>
      </c>
      <c r="AZ324" s="80">
        <f t="shared" si="15"/>
        <v>0</v>
      </c>
      <c r="BA324" s="80">
        <f t="shared" si="16"/>
        <v>0</v>
      </c>
      <c r="BB324" s="80">
        <f t="shared" si="17"/>
        <v>0</v>
      </c>
      <c r="BC324" s="80">
        <f t="shared" si="18"/>
        <v>0</v>
      </c>
      <c r="BD324" s="80">
        <f t="shared" si="19"/>
        <v>0</v>
      </c>
      <c r="BE324" s="80">
        <f t="shared" si="20"/>
        <v>0</v>
      </c>
      <c r="BF324" s="80">
        <f t="shared" si="21"/>
        <v>0</v>
      </c>
      <c r="BG324" s="80">
        <f t="shared" si="22"/>
        <v>0</v>
      </c>
      <c r="BH324" s="80">
        <f t="shared" si="23"/>
        <v>0</v>
      </c>
      <c r="BI324" s="80">
        <f t="shared" si="24"/>
        <v>0</v>
      </c>
      <c r="BJ324" s="80">
        <f t="shared" si="25"/>
        <v>0</v>
      </c>
      <c r="BK324" s="80">
        <f t="shared" si="26"/>
        <v>0</v>
      </c>
      <c r="BL324" s="80">
        <f t="shared" si="27"/>
        <v>0</v>
      </c>
      <c r="BM324" s="80">
        <f t="shared" si="28"/>
        <v>0</v>
      </c>
      <c r="BN324" s="35">
        <f t="shared" si="39"/>
        <v>0</v>
      </c>
      <c r="BO324" s="42">
        <f>+BN324*(0.4*0.1*0.1+0.4*0.4*0.35)</f>
        <v>0</v>
      </c>
      <c r="BP324" s="43">
        <f t="shared" si="40"/>
        <v>0</v>
      </c>
      <c r="BQ324" s="43">
        <f t="shared" si="41"/>
        <v>0</v>
      </c>
      <c r="BR324" s="43"/>
      <c r="BS324" s="35">
        <f t="shared" si="42"/>
        <v>0</v>
      </c>
      <c r="BT324" s="42">
        <f>+BS324*(0.4*0.1*0.1+0.4*0.4*0.35)</f>
        <v>0</v>
      </c>
      <c r="BU324" s="43">
        <f t="shared" si="43"/>
        <v>0</v>
      </c>
      <c r="BV324" s="43">
        <f t="shared" si="44"/>
        <v>0</v>
      </c>
      <c r="BW324" s="33"/>
      <c r="BX324" s="35">
        <f t="shared" si="45"/>
        <v>0</v>
      </c>
      <c r="BY324" s="42">
        <f>+BX324*(0.4*0.1*0.1+0.4*0.4*0.35)</f>
        <v>0</v>
      </c>
      <c r="BZ324" s="43">
        <f t="shared" si="46"/>
        <v>0</v>
      </c>
      <c r="CA324" s="43">
        <f t="shared" si="47"/>
        <v>0</v>
      </c>
      <c r="CC324" s="35">
        <f t="shared" si="48"/>
        <v>0</v>
      </c>
      <c r="CD324" s="42">
        <f>+CC324*(0.4*0.1*0.1+0.4*0.4*0.35)</f>
        <v>0</v>
      </c>
      <c r="CE324" s="43">
        <f t="shared" si="49"/>
        <v>0</v>
      </c>
      <c r="CF324" s="43">
        <f t="shared" si="50"/>
        <v>0</v>
      </c>
      <c r="CH324" s="35">
        <f t="shared" si="51"/>
        <v>0</v>
      </c>
      <c r="CI324" s="42">
        <f>+CH324*(0.4*0.1*0.1+0.4*0.4*0.35)</f>
        <v>0</v>
      </c>
      <c r="CJ324" s="43">
        <f t="shared" si="52"/>
        <v>0</v>
      </c>
      <c r="CK324" s="43">
        <f t="shared" si="53"/>
        <v>0</v>
      </c>
      <c r="CM324" s="35">
        <f t="shared" si="54"/>
        <v>0</v>
      </c>
      <c r="CN324" s="42">
        <f>+CM324*(0.4*0.1*0.1+0.4*0.4*0.35)</f>
        <v>0</v>
      </c>
      <c r="CO324" s="43">
        <f t="shared" si="55"/>
        <v>0</v>
      </c>
      <c r="CP324" s="43">
        <f t="shared" si="56"/>
        <v>0</v>
      </c>
      <c r="CR324" s="35">
        <f t="shared" si="57"/>
        <v>0</v>
      </c>
      <c r="CS324" s="42">
        <f>+CR324*(0.4*0.1*0.1+0.4*0.4*0.35)</f>
        <v>0</v>
      </c>
      <c r="CT324" s="43">
        <f t="shared" si="58"/>
        <v>0</v>
      </c>
      <c r="CU324" s="43">
        <f t="shared" si="59"/>
        <v>0</v>
      </c>
      <c r="CW324" s="35">
        <f t="shared" si="60"/>
        <v>0</v>
      </c>
      <c r="CX324" s="42">
        <f>+CW324*(0.4*0.1*0.1+0.4*0.4*0.35)</f>
        <v>0</v>
      </c>
      <c r="CY324" s="43">
        <f t="shared" si="61"/>
        <v>0</v>
      </c>
      <c r="CZ324" s="43">
        <f t="shared" si="62"/>
        <v>0</v>
      </c>
      <c r="DB324" s="35">
        <f t="shared" si="63"/>
        <v>0</v>
      </c>
      <c r="DC324" s="42">
        <f>+DB324*(0.4*0.1*0.1+0.4*0.4*0.35)</f>
        <v>0</v>
      </c>
      <c r="DD324" s="43">
        <f t="shared" si="64"/>
        <v>0</v>
      </c>
      <c r="DE324" s="43">
        <f t="shared" si="65"/>
        <v>0</v>
      </c>
      <c r="DG324" s="35">
        <f t="shared" si="66"/>
        <v>0</v>
      </c>
      <c r="DH324" s="42">
        <f>+DG324*(0.4*0.1*0.1+0.4*0.4*0.35)</f>
        <v>0</v>
      </c>
      <c r="DI324" s="43">
        <f t="shared" si="67"/>
        <v>0</v>
      </c>
      <c r="DJ324" s="43">
        <f t="shared" si="68"/>
        <v>0</v>
      </c>
      <c r="DK324" s="43"/>
      <c r="DL324" s="183">
        <f t="shared" si="69"/>
        <v>0</v>
      </c>
      <c r="DM324" s="42">
        <f>+DL324*(0.4*0.1*0.1+0.4*0.4*0.35)</f>
        <v>0</v>
      </c>
      <c r="DN324" s="43">
        <f t="shared" si="70"/>
        <v>0</v>
      </c>
      <c r="DO324" s="43">
        <f t="shared" si="71"/>
        <v>0</v>
      </c>
      <c r="DP324" s="43"/>
      <c r="DQ324" s="183">
        <f t="shared" si="72"/>
        <v>0</v>
      </c>
      <c r="DR324" s="42">
        <f>+DQ324*(0.4*0.1*0.1+0.4*0.4*0.35)</f>
        <v>0</v>
      </c>
      <c r="DS324" s="43">
        <f t="shared" si="73"/>
        <v>0</v>
      </c>
      <c r="DT324" s="43">
        <f t="shared" si="74"/>
        <v>0</v>
      </c>
      <c r="DU324" s="43"/>
      <c r="DV324" s="183">
        <f t="shared" si="75"/>
        <v>0</v>
      </c>
      <c r="DW324" s="42">
        <f>+DV324*(0.4*0.1*0.1+0.4*0.4*0.35)</f>
        <v>0</v>
      </c>
      <c r="DX324" s="43">
        <f t="shared" si="76"/>
        <v>0</v>
      </c>
      <c r="DY324" s="43">
        <f t="shared" si="77"/>
        <v>0</v>
      </c>
      <c r="DZ324" s="43"/>
      <c r="EA324" s="183">
        <f t="shared" si="78"/>
        <v>0</v>
      </c>
      <c r="EB324" s="42">
        <f>+EA324*(0.4*0.1*0.1+0.4*0.4*0.35)</f>
        <v>0</v>
      </c>
      <c r="EC324" s="43">
        <f t="shared" si="79"/>
        <v>0</v>
      </c>
      <c r="ED324" s="43">
        <f t="shared" si="80"/>
        <v>0</v>
      </c>
      <c r="EE324" s="43"/>
      <c r="EF324" s="183">
        <f t="shared" si="81"/>
        <v>0</v>
      </c>
      <c r="EG324" s="42">
        <f>+EF324*(0.4*0.1*0.1+0.4*0.4*0.35)</f>
        <v>0</v>
      </c>
      <c r="EH324" s="43">
        <f t="shared" si="82"/>
        <v>0</v>
      </c>
      <c r="EI324" s="43">
        <f t="shared" si="83"/>
        <v>0</v>
      </c>
      <c r="EJ324" s="43"/>
      <c r="EK324" s="183">
        <f t="shared" si="84"/>
        <v>0</v>
      </c>
      <c r="EL324" s="42">
        <f>+EK324*(0.4*0.1*0.1+0.4*0.4*0.35)</f>
        <v>0</v>
      </c>
      <c r="EM324" s="43">
        <f t="shared" si="85"/>
        <v>0</v>
      </c>
      <c r="EN324" s="43">
        <f t="shared" si="86"/>
        <v>0</v>
      </c>
      <c r="EO324" s="43"/>
      <c r="EP324" s="183">
        <f t="shared" si="87"/>
        <v>0</v>
      </c>
      <c r="EQ324" s="42">
        <f>+EP324*(0.4*0.1*0.1+0.4*0.4*0.35)</f>
        <v>0</v>
      </c>
      <c r="ER324" s="43">
        <f t="shared" si="88"/>
        <v>0</v>
      </c>
      <c r="ES324" s="43">
        <f t="shared" si="89"/>
        <v>0</v>
      </c>
      <c r="ET324" s="43"/>
      <c r="EU324" s="183">
        <f t="shared" si="90"/>
        <v>0</v>
      </c>
      <c r="EV324" s="42">
        <f>+EU324*(0.4*0.1*0.1+0.4*0.4*0.35)</f>
        <v>0</v>
      </c>
      <c r="EW324" s="43">
        <f t="shared" si="91"/>
        <v>0</v>
      </c>
      <c r="EX324" s="43">
        <f t="shared" si="92"/>
        <v>0</v>
      </c>
      <c r="EY324" s="43"/>
      <c r="EZ324" s="183">
        <f t="shared" si="93"/>
        <v>0</v>
      </c>
      <c r="FA324" s="42">
        <f>+EZ324*(0.4*0.1*0.1+0.4*0.4*0.35)</f>
        <v>0</v>
      </c>
      <c r="FB324" s="43">
        <f t="shared" si="94"/>
        <v>0</v>
      </c>
      <c r="FC324" s="43">
        <f t="shared" si="95"/>
        <v>0</v>
      </c>
      <c r="FD324" s="43"/>
      <c r="FE324" s="102"/>
      <c r="FF324" s="80">
        <f t="shared" si="29"/>
        <v>0</v>
      </c>
      <c r="FG324" s="80">
        <f t="shared" si="30"/>
        <v>0</v>
      </c>
      <c r="FH324" s="80">
        <f t="shared" si="31"/>
        <v>0</v>
      </c>
      <c r="FI324" s="80">
        <f t="shared" si="32"/>
        <v>0</v>
      </c>
      <c r="FJ324" s="80">
        <f t="shared" si="33"/>
        <v>0</v>
      </c>
      <c r="FK324" s="80">
        <f t="shared" si="34"/>
        <v>0</v>
      </c>
      <c r="FL324" s="80">
        <f t="shared" si="35"/>
        <v>0</v>
      </c>
      <c r="FM324" s="80">
        <f t="shared" si="36"/>
        <v>0</v>
      </c>
      <c r="FN324" s="80">
        <f t="shared" si="37"/>
        <v>0</v>
      </c>
      <c r="FO324" s="80">
        <f t="shared" si="38"/>
        <v>0</v>
      </c>
      <c r="FP324" s="80">
        <f t="shared" si="96"/>
        <v>0</v>
      </c>
      <c r="FQ324" s="80">
        <f t="shared" si="97"/>
        <v>0</v>
      </c>
      <c r="FR324" s="80">
        <f t="shared" si="98"/>
        <v>0</v>
      </c>
      <c r="FS324" s="80">
        <f t="shared" si="99"/>
        <v>0</v>
      </c>
      <c r="FT324" s="80">
        <f t="shared" si="100"/>
        <v>0</v>
      </c>
      <c r="FU324" s="80">
        <f t="shared" si="101"/>
        <v>0</v>
      </c>
      <c r="FV324" s="80">
        <f t="shared" si="102"/>
        <v>0</v>
      </c>
      <c r="FW324" s="80">
        <f t="shared" si="103"/>
        <v>0</v>
      </c>
      <c r="FX324" s="80">
        <f t="shared" si="104"/>
        <v>0</v>
      </c>
    </row>
    <row r="325" spans="1:180" s="5" customFormat="1" ht="24.9" customHeight="1" x14ac:dyDescent="0.3">
      <c r="A325" s="263"/>
      <c r="B325" s="263"/>
      <c r="C325" s="265"/>
      <c r="D325" s="481"/>
      <c r="E325" s="482"/>
      <c r="F325" s="482"/>
      <c r="G325" s="482"/>
      <c r="H325" s="482"/>
      <c r="I325" s="482"/>
      <c r="J325" s="482"/>
      <c r="K325" s="482"/>
      <c r="L325" s="482"/>
      <c r="M325" s="483"/>
      <c r="N325" s="16">
        <v>14000772</v>
      </c>
      <c r="O325" s="529">
        <v>1.07</v>
      </c>
      <c r="P325" s="530"/>
      <c r="Q325" s="8"/>
      <c r="R325" s="8"/>
      <c r="S325" s="8"/>
      <c r="T325" s="9">
        <v>0</v>
      </c>
      <c r="U325" s="17">
        <f t="shared" si="6"/>
        <v>0</v>
      </c>
      <c r="V325" s="33"/>
      <c r="W325" s="57">
        <v>3</v>
      </c>
      <c r="X325" s="86">
        <v>4</v>
      </c>
      <c r="Y325" s="33"/>
      <c r="Z325" s="36"/>
      <c r="AA325" s="36"/>
      <c r="AT325" s="102"/>
      <c r="AU325" s="80">
        <f t="shared" si="10"/>
        <v>0</v>
      </c>
      <c r="AV325" s="80">
        <f t="shared" si="11"/>
        <v>0</v>
      </c>
      <c r="AW325" s="80">
        <f t="shared" si="12"/>
        <v>0</v>
      </c>
      <c r="AX325" s="80">
        <f t="shared" si="13"/>
        <v>0</v>
      </c>
      <c r="AY325" s="80">
        <f t="shared" si="14"/>
        <v>0</v>
      </c>
      <c r="AZ325" s="80">
        <f t="shared" si="15"/>
        <v>0</v>
      </c>
      <c r="BA325" s="80">
        <f t="shared" si="16"/>
        <v>0</v>
      </c>
      <c r="BB325" s="80">
        <f t="shared" si="17"/>
        <v>0</v>
      </c>
      <c r="BC325" s="80">
        <f t="shared" si="18"/>
        <v>0</v>
      </c>
      <c r="BD325" s="80">
        <f t="shared" si="19"/>
        <v>0</v>
      </c>
      <c r="BE325" s="80">
        <f t="shared" si="20"/>
        <v>0</v>
      </c>
      <c r="BF325" s="80">
        <f t="shared" si="21"/>
        <v>0</v>
      </c>
      <c r="BG325" s="80">
        <f t="shared" si="22"/>
        <v>0</v>
      </c>
      <c r="BH325" s="80">
        <f t="shared" si="23"/>
        <v>0</v>
      </c>
      <c r="BI325" s="80">
        <f t="shared" si="24"/>
        <v>0</v>
      </c>
      <c r="BJ325" s="80">
        <f t="shared" si="25"/>
        <v>0</v>
      </c>
      <c r="BK325" s="80">
        <f t="shared" si="26"/>
        <v>0</v>
      </c>
      <c r="BL325" s="80">
        <f t="shared" si="27"/>
        <v>0</v>
      </c>
      <c r="BM325" s="80">
        <f t="shared" si="28"/>
        <v>0</v>
      </c>
      <c r="BN325" s="35">
        <f t="shared" si="39"/>
        <v>0</v>
      </c>
      <c r="BO325" s="42">
        <f>+BN325*0.2*0.6*0.8</f>
        <v>0</v>
      </c>
      <c r="BP325" s="43">
        <f t="shared" si="40"/>
        <v>0</v>
      </c>
      <c r="BQ325" s="43">
        <f t="shared" si="41"/>
        <v>0</v>
      </c>
      <c r="BR325" s="43"/>
      <c r="BS325" s="35">
        <f t="shared" si="42"/>
        <v>0</v>
      </c>
      <c r="BT325" s="42">
        <f>+BS325*0.2*0.6*0.8</f>
        <v>0</v>
      </c>
      <c r="BU325" s="43">
        <f t="shared" si="43"/>
        <v>0</v>
      </c>
      <c r="BV325" s="43">
        <f t="shared" si="44"/>
        <v>0</v>
      </c>
      <c r="BW325" s="33"/>
      <c r="BX325" s="35">
        <f t="shared" si="45"/>
        <v>0</v>
      </c>
      <c r="BY325" s="42">
        <f>+BX325*0.2*0.6*0.8</f>
        <v>0</v>
      </c>
      <c r="BZ325" s="43">
        <f t="shared" si="46"/>
        <v>0</v>
      </c>
      <c r="CA325" s="43">
        <f t="shared" si="47"/>
        <v>0</v>
      </c>
      <c r="CC325" s="35">
        <f t="shared" si="48"/>
        <v>0</v>
      </c>
      <c r="CD325" s="42">
        <f>+CC325*0.2*0.6*0.8</f>
        <v>0</v>
      </c>
      <c r="CE325" s="43">
        <f t="shared" si="49"/>
        <v>0</v>
      </c>
      <c r="CF325" s="43">
        <f t="shared" si="50"/>
        <v>0</v>
      </c>
      <c r="CH325" s="35">
        <f t="shared" si="51"/>
        <v>0</v>
      </c>
      <c r="CI325" s="42">
        <f>+CH325*0.2*0.6*0.8</f>
        <v>0</v>
      </c>
      <c r="CJ325" s="43">
        <f t="shared" si="52"/>
        <v>0</v>
      </c>
      <c r="CK325" s="43">
        <f t="shared" si="53"/>
        <v>0</v>
      </c>
      <c r="CM325" s="35">
        <f t="shared" si="54"/>
        <v>0</v>
      </c>
      <c r="CN325" s="42">
        <f>+CM325*0.2*0.6*0.8</f>
        <v>0</v>
      </c>
      <c r="CO325" s="43">
        <f t="shared" si="55"/>
        <v>0</v>
      </c>
      <c r="CP325" s="43">
        <f t="shared" si="56"/>
        <v>0</v>
      </c>
      <c r="CR325" s="35">
        <f t="shared" si="57"/>
        <v>0</v>
      </c>
      <c r="CS325" s="42">
        <f>+CR325*0.2*0.6*0.8</f>
        <v>0</v>
      </c>
      <c r="CT325" s="43">
        <f t="shared" si="58"/>
        <v>0</v>
      </c>
      <c r="CU325" s="43">
        <f t="shared" si="59"/>
        <v>0</v>
      </c>
      <c r="CW325" s="35">
        <f t="shared" si="60"/>
        <v>0</v>
      </c>
      <c r="CX325" s="42">
        <f>+CW325*0.2*0.6*0.8</f>
        <v>0</v>
      </c>
      <c r="CY325" s="43">
        <f t="shared" si="61"/>
        <v>0</v>
      </c>
      <c r="CZ325" s="43">
        <f t="shared" si="62"/>
        <v>0</v>
      </c>
      <c r="DB325" s="35">
        <f t="shared" si="63"/>
        <v>0</v>
      </c>
      <c r="DC325" s="42">
        <f>+DB325*0.2*0.6*0.8</f>
        <v>0</v>
      </c>
      <c r="DD325" s="43">
        <f t="shared" si="64"/>
        <v>0</v>
      </c>
      <c r="DE325" s="43">
        <f t="shared" si="65"/>
        <v>0</v>
      </c>
      <c r="DG325" s="35">
        <f t="shared" si="66"/>
        <v>0</v>
      </c>
      <c r="DH325" s="42">
        <f>+DG325*0.2*0.6*0.8</f>
        <v>0</v>
      </c>
      <c r="DI325" s="43">
        <f t="shared" si="67"/>
        <v>0</v>
      </c>
      <c r="DJ325" s="43">
        <f t="shared" si="68"/>
        <v>0</v>
      </c>
      <c r="DK325" s="43"/>
      <c r="DL325" s="183">
        <f t="shared" si="69"/>
        <v>0</v>
      </c>
      <c r="DM325" s="42">
        <f>+DL325*0.2*0.6*0.8</f>
        <v>0</v>
      </c>
      <c r="DN325" s="43">
        <f t="shared" si="70"/>
        <v>0</v>
      </c>
      <c r="DO325" s="43">
        <f t="shared" si="71"/>
        <v>0</v>
      </c>
      <c r="DP325" s="43"/>
      <c r="DQ325" s="183">
        <f t="shared" si="72"/>
        <v>0</v>
      </c>
      <c r="DR325" s="42">
        <f>+DQ325*0.2*0.6*0.8</f>
        <v>0</v>
      </c>
      <c r="DS325" s="43">
        <f t="shared" si="73"/>
        <v>0</v>
      </c>
      <c r="DT325" s="43">
        <f t="shared" si="74"/>
        <v>0</v>
      </c>
      <c r="DU325" s="43"/>
      <c r="DV325" s="183">
        <f t="shared" si="75"/>
        <v>0</v>
      </c>
      <c r="DW325" s="42">
        <f>+DV325*0.2*0.6*0.8</f>
        <v>0</v>
      </c>
      <c r="DX325" s="43">
        <f t="shared" si="76"/>
        <v>0</v>
      </c>
      <c r="DY325" s="43">
        <f t="shared" si="77"/>
        <v>0</v>
      </c>
      <c r="DZ325" s="43"/>
      <c r="EA325" s="183">
        <f t="shared" si="78"/>
        <v>0</v>
      </c>
      <c r="EB325" s="42">
        <f>+EA325*0.2*0.6*0.8</f>
        <v>0</v>
      </c>
      <c r="EC325" s="43">
        <f t="shared" si="79"/>
        <v>0</v>
      </c>
      <c r="ED325" s="43">
        <f t="shared" si="80"/>
        <v>0</v>
      </c>
      <c r="EE325" s="43"/>
      <c r="EF325" s="183">
        <f t="shared" si="81"/>
        <v>0</v>
      </c>
      <c r="EG325" s="42">
        <f>+EF325*0.2*0.6*0.8</f>
        <v>0</v>
      </c>
      <c r="EH325" s="43">
        <f t="shared" si="82"/>
        <v>0</v>
      </c>
      <c r="EI325" s="43">
        <f t="shared" si="83"/>
        <v>0</v>
      </c>
      <c r="EJ325" s="43"/>
      <c r="EK325" s="183">
        <f t="shared" si="84"/>
        <v>0</v>
      </c>
      <c r="EL325" s="42">
        <f>+EK325*0.2*0.6*0.8</f>
        <v>0</v>
      </c>
      <c r="EM325" s="43">
        <f t="shared" si="85"/>
        <v>0</v>
      </c>
      <c r="EN325" s="43">
        <f t="shared" si="86"/>
        <v>0</v>
      </c>
      <c r="EO325" s="43"/>
      <c r="EP325" s="183">
        <f t="shared" si="87"/>
        <v>0</v>
      </c>
      <c r="EQ325" s="42">
        <f>+EP325*0.2*0.6*0.8</f>
        <v>0</v>
      </c>
      <c r="ER325" s="43">
        <f t="shared" si="88"/>
        <v>0</v>
      </c>
      <c r="ES325" s="43">
        <f t="shared" si="89"/>
        <v>0</v>
      </c>
      <c r="ET325" s="43"/>
      <c r="EU325" s="183">
        <f t="shared" si="90"/>
        <v>0</v>
      </c>
      <c r="EV325" s="42">
        <f>+EU325*0.2*0.6*0.8</f>
        <v>0</v>
      </c>
      <c r="EW325" s="43">
        <f t="shared" si="91"/>
        <v>0</v>
      </c>
      <c r="EX325" s="43">
        <f t="shared" si="92"/>
        <v>0</v>
      </c>
      <c r="EY325" s="43"/>
      <c r="EZ325" s="183">
        <f t="shared" si="93"/>
        <v>0</v>
      </c>
      <c r="FA325" s="42">
        <f>+EZ325*0.2*0.6*0.8</f>
        <v>0</v>
      </c>
      <c r="FB325" s="43">
        <f t="shared" si="94"/>
        <v>0</v>
      </c>
      <c r="FC325" s="43">
        <f t="shared" si="95"/>
        <v>0</v>
      </c>
      <c r="FD325" s="43"/>
      <c r="FE325" s="102"/>
      <c r="FF325" s="80">
        <f t="shared" si="29"/>
        <v>0</v>
      </c>
      <c r="FG325" s="80">
        <f t="shared" si="30"/>
        <v>0</v>
      </c>
      <c r="FH325" s="80">
        <f t="shared" si="31"/>
        <v>0</v>
      </c>
      <c r="FI325" s="80">
        <f t="shared" si="32"/>
        <v>0</v>
      </c>
      <c r="FJ325" s="80">
        <f t="shared" si="33"/>
        <v>0</v>
      </c>
      <c r="FK325" s="80">
        <f t="shared" si="34"/>
        <v>0</v>
      </c>
      <c r="FL325" s="80">
        <f t="shared" si="35"/>
        <v>0</v>
      </c>
      <c r="FM325" s="80">
        <f t="shared" si="36"/>
        <v>0</v>
      </c>
      <c r="FN325" s="80">
        <f t="shared" si="37"/>
        <v>0</v>
      </c>
      <c r="FO325" s="80">
        <f t="shared" si="38"/>
        <v>0</v>
      </c>
      <c r="FP325" s="80">
        <f t="shared" si="96"/>
        <v>0</v>
      </c>
      <c r="FQ325" s="80">
        <f t="shared" si="97"/>
        <v>0</v>
      </c>
      <c r="FR325" s="80">
        <f t="shared" si="98"/>
        <v>0</v>
      </c>
      <c r="FS325" s="80">
        <f t="shared" si="99"/>
        <v>0</v>
      </c>
      <c r="FT325" s="80">
        <f t="shared" si="100"/>
        <v>0</v>
      </c>
      <c r="FU325" s="80">
        <f t="shared" si="101"/>
        <v>0</v>
      </c>
      <c r="FV325" s="80">
        <f t="shared" si="102"/>
        <v>0</v>
      </c>
      <c r="FW325" s="80">
        <f t="shared" si="103"/>
        <v>0</v>
      </c>
      <c r="FX325" s="80">
        <f t="shared" si="104"/>
        <v>0</v>
      </c>
    </row>
    <row r="326" spans="1:180" s="5" customFormat="1" ht="24.9" customHeight="1" x14ac:dyDescent="0.3">
      <c r="A326" s="263"/>
      <c r="B326" s="263"/>
      <c r="C326" s="265"/>
      <c r="D326" s="481"/>
      <c r="E326" s="482"/>
      <c r="F326" s="482"/>
      <c r="G326" s="482"/>
      <c r="H326" s="482"/>
      <c r="I326" s="482"/>
      <c r="J326" s="482"/>
      <c r="K326" s="482"/>
      <c r="L326" s="482"/>
      <c r="M326" s="483"/>
      <c r="N326" s="16">
        <v>14000772</v>
      </c>
      <c r="O326" s="529">
        <v>1.08</v>
      </c>
      <c r="P326" s="530"/>
      <c r="Q326" s="8"/>
      <c r="R326" s="8"/>
      <c r="S326" s="8"/>
      <c r="T326" s="9">
        <v>0</v>
      </c>
      <c r="U326" s="17">
        <f t="shared" si="6"/>
        <v>0</v>
      </c>
      <c r="V326" s="33"/>
      <c r="W326" s="57">
        <v>3</v>
      </c>
      <c r="X326" s="86">
        <v>5</v>
      </c>
      <c r="Y326" s="33"/>
      <c r="Z326" s="36"/>
      <c r="AA326" s="36"/>
      <c r="AT326" s="102"/>
      <c r="AU326" s="80">
        <f t="shared" si="10"/>
        <v>0</v>
      </c>
      <c r="AV326" s="80">
        <f t="shared" si="11"/>
        <v>0</v>
      </c>
      <c r="AW326" s="80">
        <f t="shared" si="12"/>
        <v>0</v>
      </c>
      <c r="AX326" s="80">
        <f t="shared" si="13"/>
        <v>0</v>
      </c>
      <c r="AY326" s="80">
        <f t="shared" si="14"/>
        <v>0</v>
      </c>
      <c r="AZ326" s="80">
        <f t="shared" si="15"/>
        <v>0</v>
      </c>
      <c r="BA326" s="80">
        <f t="shared" si="16"/>
        <v>0</v>
      </c>
      <c r="BB326" s="80">
        <f t="shared" si="17"/>
        <v>0</v>
      </c>
      <c r="BC326" s="80">
        <f t="shared" si="18"/>
        <v>0</v>
      </c>
      <c r="BD326" s="80">
        <f t="shared" si="19"/>
        <v>0</v>
      </c>
      <c r="BE326" s="80">
        <f t="shared" si="20"/>
        <v>0</v>
      </c>
      <c r="BF326" s="80">
        <f t="shared" si="21"/>
        <v>0</v>
      </c>
      <c r="BG326" s="80">
        <f t="shared" si="22"/>
        <v>0</v>
      </c>
      <c r="BH326" s="80">
        <f t="shared" si="23"/>
        <v>0</v>
      </c>
      <c r="BI326" s="80">
        <f t="shared" si="24"/>
        <v>0</v>
      </c>
      <c r="BJ326" s="80">
        <f t="shared" si="25"/>
        <v>0</v>
      </c>
      <c r="BK326" s="80">
        <f t="shared" si="26"/>
        <v>0</v>
      </c>
      <c r="BL326" s="80">
        <f t="shared" si="27"/>
        <v>0</v>
      </c>
      <c r="BM326" s="80">
        <f t="shared" si="28"/>
        <v>0</v>
      </c>
      <c r="BN326" s="35">
        <f t="shared" si="39"/>
        <v>0</v>
      </c>
      <c r="BO326" s="42">
        <f>+AU326*0.2</f>
        <v>0</v>
      </c>
      <c r="BP326" s="43">
        <f t="shared" si="40"/>
        <v>0</v>
      </c>
      <c r="BQ326" s="43">
        <f t="shared" si="41"/>
        <v>0</v>
      </c>
      <c r="BR326" s="43"/>
      <c r="BS326" s="35">
        <f t="shared" si="42"/>
        <v>0</v>
      </c>
      <c r="BT326" s="42">
        <f>+AZ326*0.2</f>
        <v>0</v>
      </c>
      <c r="BU326" s="43">
        <f t="shared" si="43"/>
        <v>0</v>
      </c>
      <c r="BV326" s="43">
        <f t="shared" si="44"/>
        <v>0</v>
      </c>
      <c r="BW326" s="33"/>
      <c r="BX326" s="35">
        <f t="shared" si="45"/>
        <v>0</v>
      </c>
      <c r="BY326" s="42">
        <f>+BN326*0.2</f>
        <v>0</v>
      </c>
      <c r="BZ326" s="43">
        <f t="shared" si="46"/>
        <v>0</v>
      </c>
      <c r="CA326" s="43">
        <f t="shared" si="47"/>
        <v>0</v>
      </c>
      <c r="CC326" s="35">
        <f t="shared" si="48"/>
        <v>0</v>
      </c>
      <c r="CD326" s="42">
        <f>+BS326*0.2</f>
        <v>0</v>
      </c>
      <c r="CE326" s="43">
        <f t="shared" si="49"/>
        <v>0</v>
      </c>
      <c r="CF326" s="43">
        <f t="shared" si="50"/>
        <v>0</v>
      </c>
      <c r="CH326" s="35">
        <f t="shared" si="51"/>
        <v>0</v>
      </c>
      <c r="CI326" s="42">
        <f>+BX326*0.2</f>
        <v>0</v>
      </c>
      <c r="CJ326" s="43">
        <f t="shared" si="52"/>
        <v>0</v>
      </c>
      <c r="CK326" s="43">
        <f t="shared" si="53"/>
        <v>0</v>
      </c>
      <c r="CM326" s="35">
        <f t="shared" si="54"/>
        <v>0</v>
      </c>
      <c r="CN326" s="42">
        <f>+CC326*0.2</f>
        <v>0</v>
      </c>
      <c r="CO326" s="43">
        <f t="shared" si="55"/>
        <v>0</v>
      </c>
      <c r="CP326" s="43">
        <f t="shared" si="56"/>
        <v>0</v>
      </c>
      <c r="CR326" s="35">
        <f t="shared" si="57"/>
        <v>0</v>
      </c>
      <c r="CS326" s="42">
        <f>+CH326*0.2</f>
        <v>0</v>
      </c>
      <c r="CT326" s="43">
        <f t="shared" si="58"/>
        <v>0</v>
      </c>
      <c r="CU326" s="43">
        <f t="shared" si="59"/>
        <v>0</v>
      </c>
      <c r="CW326" s="35">
        <f t="shared" si="60"/>
        <v>0</v>
      </c>
      <c r="CX326" s="42">
        <f>+CM326*0.2</f>
        <v>0</v>
      </c>
      <c r="CY326" s="43">
        <f t="shared" si="61"/>
        <v>0</v>
      </c>
      <c r="CZ326" s="43">
        <f t="shared" si="62"/>
        <v>0</v>
      </c>
      <c r="DB326" s="35">
        <f t="shared" si="63"/>
        <v>0</v>
      </c>
      <c r="DC326" s="42">
        <f>+CR326*0.2</f>
        <v>0</v>
      </c>
      <c r="DD326" s="43">
        <f t="shared" si="64"/>
        <v>0</v>
      </c>
      <c r="DE326" s="43">
        <f t="shared" si="65"/>
        <v>0</v>
      </c>
      <c r="DG326" s="35">
        <f t="shared" si="66"/>
        <v>0</v>
      </c>
      <c r="DH326" s="42">
        <f>+CW326*0.2</f>
        <v>0</v>
      </c>
      <c r="DI326" s="43">
        <f t="shared" si="67"/>
        <v>0</v>
      </c>
      <c r="DJ326" s="43">
        <f t="shared" si="68"/>
        <v>0</v>
      </c>
      <c r="DK326" s="43"/>
      <c r="DL326" s="183">
        <f t="shared" si="69"/>
        <v>0</v>
      </c>
      <c r="DM326" s="42">
        <f>+CS326*0.2</f>
        <v>0</v>
      </c>
      <c r="DN326" s="43">
        <f t="shared" si="70"/>
        <v>0</v>
      </c>
      <c r="DO326" s="43">
        <f t="shared" si="71"/>
        <v>0</v>
      </c>
      <c r="DP326" s="43"/>
      <c r="DQ326" s="183">
        <f t="shared" si="72"/>
        <v>0</v>
      </c>
      <c r="DR326" s="42">
        <f>+CX326*0.2</f>
        <v>0</v>
      </c>
      <c r="DS326" s="43">
        <f t="shared" si="73"/>
        <v>0</v>
      </c>
      <c r="DT326" s="43">
        <f t="shared" si="74"/>
        <v>0</v>
      </c>
      <c r="DU326" s="43"/>
      <c r="DV326" s="183">
        <f t="shared" si="75"/>
        <v>0</v>
      </c>
      <c r="DW326" s="42">
        <f>+DC326*0.2</f>
        <v>0</v>
      </c>
      <c r="DX326" s="43">
        <f t="shared" si="76"/>
        <v>0</v>
      </c>
      <c r="DY326" s="43">
        <f t="shared" si="77"/>
        <v>0</v>
      </c>
      <c r="DZ326" s="43"/>
      <c r="EA326" s="183">
        <f t="shared" si="78"/>
        <v>0</v>
      </c>
      <c r="EB326" s="42">
        <f>+DH326*0.2</f>
        <v>0</v>
      </c>
      <c r="EC326" s="43">
        <f t="shared" si="79"/>
        <v>0</v>
      </c>
      <c r="ED326" s="43">
        <f t="shared" si="80"/>
        <v>0</v>
      </c>
      <c r="EE326" s="43"/>
      <c r="EF326" s="183">
        <f t="shared" si="81"/>
        <v>0</v>
      </c>
      <c r="EG326" s="42">
        <f>+DM326*0.2</f>
        <v>0</v>
      </c>
      <c r="EH326" s="43">
        <f t="shared" si="82"/>
        <v>0</v>
      </c>
      <c r="EI326" s="43">
        <f t="shared" si="83"/>
        <v>0</v>
      </c>
      <c r="EJ326" s="43"/>
      <c r="EK326" s="183">
        <f t="shared" si="84"/>
        <v>0</v>
      </c>
      <c r="EL326" s="42">
        <f>+DR326*0.2</f>
        <v>0</v>
      </c>
      <c r="EM326" s="43">
        <f t="shared" si="85"/>
        <v>0</v>
      </c>
      <c r="EN326" s="43">
        <f t="shared" si="86"/>
        <v>0</v>
      </c>
      <c r="EO326" s="43"/>
      <c r="EP326" s="183">
        <f t="shared" si="87"/>
        <v>0</v>
      </c>
      <c r="EQ326" s="42">
        <f>+DW326*0.2</f>
        <v>0</v>
      </c>
      <c r="ER326" s="43">
        <f t="shared" si="88"/>
        <v>0</v>
      </c>
      <c r="ES326" s="43">
        <f t="shared" si="89"/>
        <v>0</v>
      </c>
      <c r="ET326" s="43"/>
      <c r="EU326" s="183">
        <f t="shared" si="90"/>
        <v>0</v>
      </c>
      <c r="EV326" s="42">
        <f>+EB326*0.2</f>
        <v>0</v>
      </c>
      <c r="EW326" s="43">
        <f t="shared" si="91"/>
        <v>0</v>
      </c>
      <c r="EX326" s="43">
        <f t="shared" si="92"/>
        <v>0</v>
      </c>
      <c r="EY326" s="43"/>
      <c r="EZ326" s="183">
        <f t="shared" si="93"/>
        <v>0</v>
      </c>
      <c r="FA326" s="42">
        <f>+EG326*0.2</f>
        <v>0</v>
      </c>
      <c r="FB326" s="43">
        <f t="shared" si="94"/>
        <v>0</v>
      </c>
      <c r="FC326" s="43">
        <f t="shared" si="95"/>
        <v>0</v>
      </c>
      <c r="FD326" s="43"/>
      <c r="FE326" s="102"/>
      <c r="FF326" s="80">
        <f t="shared" si="29"/>
        <v>0</v>
      </c>
      <c r="FG326" s="80">
        <f t="shared" si="30"/>
        <v>0</v>
      </c>
      <c r="FH326" s="80">
        <f t="shared" si="31"/>
        <v>0</v>
      </c>
      <c r="FI326" s="80">
        <f t="shared" si="32"/>
        <v>0</v>
      </c>
      <c r="FJ326" s="80">
        <f t="shared" si="33"/>
        <v>0</v>
      </c>
      <c r="FK326" s="80">
        <f t="shared" si="34"/>
        <v>0</v>
      </c>
      <c r="FL326" s="80">
        <f t="shared" si="35"/>
        <v>0</v>
      </c>
      <c r="FM326" s="80">
        <f t="shared" si="36"/>
        <v>0</v>
      </c>
      <c r="FN326" s="80">
        <f t="shared" si="37"/>
        <v>0</v>
      </c>
      <c r="FO326" s="80">
        <f t="shared" si="38"/>
        <v>0</v>
      </c>
      <c r="FP326" s="80">
        <f t="shared" si="96"/>
        <v>0</v>
      </c>
      <c r="FQ326" s="80">
        <f t="shared" si="97"/>
        <v>0</v>
      </c>
      <c r="FR326" s="80">
        <f t="shared" si="98"/>
        <v>0</v>
      </c>
      <c r="FS326" s="80">
        <f t="shared" si="99"/>
        <v>0</v>
      </c>
      <c r="FT326" s="80">
        <f t="shared" si="100"/>
        <v>0</v>
      </c>
      <c r="FU326" s="80">
        <f t="shared" si="101"/>
        <v>0</v>
      </c>
      <c r="FV326" s="80">
        <f t="shared" si="102"/>
        <v>0</v>
      </c>
      <c r="FW326" s="80">
        <f t="shared" si="103"/>
        <v>0</v>
      </c>
      <c r="FX326" s="80">
        <f t="shared" si="104"/>
        <v>0</v>
      </c>
    </row>
    <row r="327" spans="1:180" s="5" customFormat="1" ht="24.9" customHeight="1" x14ac:dyDescent="0.3">
      <c r="A327" s="263"/>
      <c r="B327" s="263"/>
      <c r="C327" s="265"/>
      <c r="D327" s="481"/>
      <c r="E327" s="482"/>
      <c r="F327" s="482"/>
      <c r="G327" s="482"/>
      <c r="H327" s="482"/>
      <c r="I327" s="482"/>
      <c r="J327" s="482"/>
      <c r="K327" s="482"/>
      <c r="L327" s="482"/>
      <c r="M327" s="483"/>
      <c r="N327" s="16">
        <v>14000772</v>
      </c>
      <c r="O327" s="529">
        <v>1.0900000000000001</v>
      </c>
      <c r="P327" s="530"/>
      <c r="Q327" s="8"/>
      <c r="R327" s="8"/>
      <c r="S327" s="8"/>
      <c r="T327" s="9">
        <v>13.260000000000002</v>
      </c>
      <c r="U327" s="17">
        <f t="shared" si="6"/>
        <v>13.260000000000002</v>
      </c>
      <c r="V327" s="33"/>
      <c r="W327" s="57">
        <v>3</v>
      </c>
      <c r="X327" s="86">
        <v>6</v>
      </c>
      <c r="Y327" s="33"/>
      <c r="Z327" s="36"/>
      <c r="AA327" s="36"/>
      <c r="AT327" s="102"/>
      <c r="AU327" s="80">
        <f t="shared" si="10"/>
        <v>0</v>
      </c>
      <c r="AV327" s="80">
        <f t="shared" si="11"/>
        <v>0</v>
      </c>
      <c r="AW327" s="80">
        <f t="shared" si="12"/>
        <v>0</v>
      </c>
      <c r="AX327" s="80">
        <f t="shared" si="13"/>
        <v>0</v>
      </c>
      <c r="AY327" s="80">
        <f t="shared" si="14"/>
        <v>0</v>
      </c>
      <c r="AZ327" s="80">
        <f t="shared" si="15"/>
        <v>0</v>
      </c>
      <c r="BA327" s="80">
        <f t="shared" si="16"/>
        <v>0</v>
      </c>
      <c r="BB327" s="80">
        <f t="shared" si="17"/>
        <v>0</v>
      </c>
      <c r="BC327" s="80">
        <f t="shared" si="18"/>
        <v>0</v>
      </c>
      <c r="BD327" s="80">
        <f t="shared" si="19"/>
        <v>0</v>
      </c>
      <c r="BE327" s="80">
        <f t="shared" si="20"/>
        <v>0</v>
      </c>
      <c r="BF327" s="80">
        <f t="shared" si="21"/>
        <v>0</v>
      </c>
      <c r="BG327" s="80">
        <f t="shared" si="22"/>
        <v>0</v>
      </c>
      <c r="BH327" s="80">
        <f t="shared" si="23"/>
        <v>0</v>
      </c>
      <c r="BI327" s="80">
        <f t="shared" si="24"/>
        <v>0</v>
      </c>
      <c r="BJ327" s="80">
        <f t="shared" si="25"/>
        <v>0</v>
      </c>
      <c r="BK327" s="80">
        <f t="shared" si="26"/>
        <v>0</v>
      </c>
      <c r="BL327" s="80">
        <f t="shared" si="27"/>
        <v>0</v>
      </c>
      <c r="BM327" s="80">
        <f t="shared" si="28"/>
        <v>0</v>
      </c>
      <c r="BN327" s="35">
        <f t="shared" si="39"/>
        <v>0</v>
      </c>
      <c r="BO327" s="42">
        <f>+BN327*1</f>
        <v>0</v>
      </c>
      <c r="BP327" s="43">
        <f t="shared" si="40"/>
        <v>0</v>
      </c>
      <c r="BQ327" s="43">
        <f t="shared" si="41"/>
        <v>0</v>
      </c>
      <c r="BR327" s="43"/>
      <c r="BS327" s="35">
        <f t="shared" si="42"/>
        <v>0</v>
      </c>
      <c r="BT327" s="42">
        <f>+BS327*1</f>
        <v>0</v>
      </c>
      <c r="BU327" s="43">
        <f t="shared" si="43"/>
        <v>0</v>
      </c>
      <c r="BV327" s="43">
        <f t="shared" si="44"/>
        <v>0</v>
      </c>
      <c r="BW327" s="33"/>
      <c r="BX327" s="35">
        <f t="shared" si="45"/>
        <v>0</v>
      </c>
      <c r="BY327" s="42">
        <f>+BX327*1</f>
        <v>0</v>
      </c>
      <c r="BZ327" s="43">
        <f t="shared" si="46"/>
        <v>0</v>
      </c>
      <c r="CA327" s="43">
        <f t="shared" si="47"/>
        <v>0</v>
      </c>
      <c r="CC327" s="35">
        <f t="shared" si="48"/>
        <v>0</v>
      </c>
      <c r="CD327" s="42">
        <f>+CC327*1</f>
        <v>0</v>
      </c>
      <c r="CE327" s="43">
        <f t="shared" si="49"/>
        <v>0</v>
      </c>
      <c r="CF327" s="43">
        <f t="shared" si="50"/>
        <v>0</v>
      </c>
      <c r="CH327" s="35">
        <f t="shared" si="51"/>
        <v>0</v>
      </c>
      <c r="CI327" s="42">
        <f>+CH327*1</f>
        <v>0</v>
      </c>
      <c r="CJ327" s="43">
        <f t="shared" si="52"/>
        <v>0</v>
      </c>
      <c r="CK327" s="43">
        <f t="shared" si="53"/>
        <v>0</v>
      </c>
      <c r="CM327" s="35">
        <f t="shared" si="54"/>
        <v>0</v>
      </c>
      <c r="CN327" s="42">
        <f>+CM327*1</f>
        <v>0</v>
      </c>
      <c r="CO327" s="43">
        <f t="shared" si="55"/>
        <v>0</v>
      </c>
      <c r="CP327" s="43">
        <f t="shared" si="56"/>
        <v>0</v>
      </c>
      <c r="CR327" s="35">
        <f t="shared" si="57"/>
        <v>0</v>
      </c>
      <c r="CS327" s="42">
        <f>+CR327*1</f>
        <v>0</v>
      </c>
      <c r="CT327" s="43">
        <f t="shared" si="58"/>
        <v>0</v>
      </c>
      <c r="CU327" s="43">
        <f t="shared" si="59"/>
        <v>0</v>
      </c>
      <c r="CW327" s="35">
        <f t="shared" si="60"/>
        <v>0</v>
      </c>
      <c r="CX327" s="42">
        <f>+CW327*1</f>
        <v>0</v>
      </c>
      <c r="CY327" s="43">
        <f t="shared" si="61"/>
        <v>0</v>
      </c>
      <c r="CZ327" s="43">
        <f t="shared" si="62"/>
        <v>0</v>
      </c>
      <c r="DB327" s="35">
        <f t="shared" si="63"/>
        <v>0</v>
      </c>
      <c r="DC327" s="42">
        <f>+DB327*1</f>
        <v>0</v>
      </c>
      <c r="DD327" s="43">
        <f t="shared" si="64"/>
        <v>0</v>
      </c>
      <c r="DE327" s="43">
        <f t="shared" si="65"/>
        <v>0</v>
      </c>
      <c r="DG327" s="35">
        <f t="shared" si="66"/>
        <v>0</v>
      </c>
      <c r="DH327" s="42">
        <f>+DG327*1</f>
        <v>0</v>
      </c>
      <c r="DI327" s="43">
        <f t="shared" si="67"/>
        <v>0</v>
      </c>
      <c r="DJ327" s="43">
        <f t="shared" si="68"/>
        <v>0</v>
      </c>
      <c r="DK327" s="43"/>
      <c r="DL327" s="183">
        <f t="shared" si="69"/>
        <v>0</v>
      </c>
      <c r="DM327" s="42">
        <f>+DL327*1</f>
        <v>0</v>
      </c>
      <c r="DN327" s="43">
        <f t="shared" si="70"/>
        <v>0</v>
      </c>
      <c r="DO327" s="43">
        <f t="shared" si="71"/>
        <v>0</v>
      </c>
      <c r="DP327" s="43"/>
      <c r="DQ327" s="183">
        <f t="shared" si="72"/>
        <v>0</v>
      </c>
      <c r="DR327" s="42">
        <f>+DQ327*1</f>
        <v>0</v>
      </c>
      <c r="DS327" s="43">
        <f t="shared" si="73"/>
        <v>0</v>
      </c>
      <c r="DT327" s="43">
        <f t="shared" si="74"/>
        <v>0</v>
      </c>
      <c r="DU327" s="43"/>
      <c r="DV327" s="183">
        <f t="shared" si="75"/>
        <v>0</v>
      </c>
      <c r="DW327" s="42">
        <f>+DV327*1</f>
        <v>0</v>
      </c>
      <c r="DX327" s="43">
        <f t="shared" si="76"/>
        <v>0</v>
      </c>
      <c r="DY327" s="43">
        <f t="shared" si="77"/>
        <v>0</v>
      </c>
      <c r="DZ327" s="43"/>
      <c r="EA327" s="183">
        <f t="shared" si="78"/>
        <v>0</v>
      </c>
      <c r="EB327" s="42">
        <f>+EA327*1</f>
        <v>0</v>
      </c>
      <c r="EC327" s="43">
        <f t="shared" si="79"/>
        <v>0</v>
      </c>
      <c r="ED327" s="43">
        <f t="shared" si="80"/>
        <v>0</v>
      </c>
      <c r="EE327" s="43"/>
      <c r="EF327" s="183">
        <f t="shared" si="81"/>
        <v>0</v>
      </c>
      <c r="EG327" s="42">
        <f>+EF327*1</f>
        <v>0</v>
      </c>
      <c r="EH327" s="43">
        <f t="shared" si="82"/>
        <v>0</v>
      </c>
      <c r="EI327" s="43">
        <f t="shared" si="83"/>
        <v>0</v>
      </c>
      <c r="EJ327" s="43"/>
      <c r="EK327" s="183">
        <f t="shared" si="84"/>
        <v>0</v>
      </c>
      <c r="EL327" s="42">
        <f>+EK327*1</f>
        <v>0</v>
      </c>
      <c r="EM327" s="43">
        <f t="shared" si="85"/>
        <v>0</v>
      </c>
      <c r="EN327" s="43">
        <f t="shared" si="86"/>
        <v>0</v>
      </c>
      <c r="EO327" s="43"/>
      <c r="EP327" s="183">
        <f t="shared" si="87"/>
        <v>0</v>
      </c>
      <c r="EQ327" s="42">
        <f>+EP327*1</f>
        <v>0</v>
      </c>
      <c r="ER327" s="43">
        <f t="shared" si="88"/>
        <v>0</v>
      </c>
      <c r="ES327" s="43">
        <f t="shared" si="89"/>
        <v>0</v>
      </c>
      <c r="ET327" s="43"/>
      <c r="EU327" s="183">
        <f t="shared" si="90"/>
        <v>0</v>
      </c>
      <c r="EV327" s="42">
        <f>+EU327*1</f>
        <v>0</v>
      </c>
      <c r="EW327" s="43">
        <f t="shared" si="91"/>
        <v>0</v>
      </c>
      <c r="EX327" s="43">
        <f t="shared" si="92"/>
        <v>0</v>
      </c>
      <c r="EY327" s="43"/>
      <c r="EZ327" s="183">
        <f t="shared" si="93"/>
        <v>0</v>
      </c>
      <c r="FA327" s="42">
        <f>+EZ327*1</f>
        <v>0</v>
      </c>
      <c r="FB327" s="43">
        <f t="shared" si="94"/>
        <v>0</v>
      </c>
      <c r="FC327" s="43">
        <f t="shared" si="95"/>
        <v>0</v>
      </c>
      <c r="FD327" s="43"/>
      <c r="FE327" s="102"/>
      <c r="FF327" s="80">
        <f t="shared" si="29"/>
        <v>0</v>
      </c>
      <c r="FG327" s="80">
        <f t="shared" si="30"/>
        <v>0</v>
      </c>
      <c r="FH327" s="80">
        <f t="shared" si="31"/>
        <v>0</v>
      </c>
      <c r="FI327" s="80">
        <f t="shared" si="32"/>
        <v>0</v>
      </c>
      <c r="FJ327" s="80">
        <f t="shared" si="33"/>
        <v>0</v>
      </c>
      <c r="FK327" s="80">
        <f t="shared" si="34"/>
        <v>0</v>
      </c>
      <c r="FL327" s="80">
        <f t="shared" si="35"/>
        <v>0</v>
      </c>
      <c r="FM327" s="80">
        <f t="shared" si="36"/>
        <v>0</v>
      </c>
      <c r="FN327" s="80">
        <f t="shared" si="37"/>
        <v>0</v>
      </c>
      <c r="FO327" s="80">
        <f t="shared" si="38"/>
        <v>0</v>
      </c>
      <c r="FP327" s="80">
        <f t="shared" si="96"/>
        <v>0</v>
      </c>
      <c r="FQ327" s="80">
        <f t="shared" si="97"/>
        <v>0</v>
      </c>
      <c r="FR327" s="80">
        <f t="shared" si="98"/>
        <v>0</v>
      </c>
      <c r="FS327" s="80">
        <f t="shared" si="99"/>
        <v>0</v>
      </c>
      <c r="FT327" s="80">
        <f t="shared" si="100"/>
        <v>0</v>
      </c>
      <c r="FU327" s="80">
        <f t="shared" si="101"/>
        <v>0</v>
      </c>
      <c r="FV327" s="80">
        <f t="shared" si="102"/>
        <v>0</v>
      </c>
      <c r="FW327" s="80">
        <f t="shared" si="103"/>
        <v>0</v>
      </c>
      <c r="FX327" s="80">
        <f t="shared" si="104"/>
        <v>0</v>
      </c>
    </row>
    <row r="328" spans="1:180" s="5" customFormat="1" ht="24.9" customHeight="1" x14ac:dyDescent="0.3">
      <c r="A328" s="263"/>
      <c r="B328" s="263"/>
      <c r="C328" s="265"/>
      <c r="D328" s="481"/>
      <c r="E328" s="482"/>
      <c r="F328" s="482"/>
      <c r="G328" s="482"/>
      <c r="H328" s="482"/>
      <c r="I328" s="482"/>
      <c r="J328" s="482"/>
      <c r="K328" s="482"/>
      <c r="L328" s="482"/>
      <c r="M328" s="483"/>
      <c r="N328" s="16">
        <v>14000772</v>
      </c>
      <c r="O328" s="529" t="s">
        <v>96</v>
      </c>
      <c r="P328" s="530"/>
      <c r="Q328" s="8"/>
      <c r="R328" s="8"/>
      <c r="S328" s="8"/>
      <c r="T328" s="9">
        <v>7.8764399999999997</v>
      </c>
      <c r="U328" s="17">
        <f t="shared" si="6"/>
        <v>7.8764399999999997</v>
      </c>
      <c r="V328" s="33"/>
      <c r="W328" s="57">
        <v>3</v>
      </c>
      <c r="X328" s="86">
        <v>67</v>
      </c>
      <c r="Y328" s="33"/>
      <c r="Z328" s="36"/>
      <c r="AA328" s="36"/>
      <c r="AT328" s="81"/>
      <c r="AU328" s="80">
        <f t="shared" si="10"/>
        <v>0</v>
      </c>
      <c r="AV328" s="80">
        <f t="shared" si="11"/>
        <v>0</v>
      </c>
      <c r="AW328" s="80">
        <f t="shared" si="12"/>
        <v>0</v>
      </c>
      <c r="AX328" s="80">
        <f t="shared" si="13"/>
        <v>0</v>
      </c>
      <c r="AY328" s="80">
        <f t="shared" si="14"/>
        <v>0</v>
      </c>
      <c r="AZ328" s="80">
        <f t="shared" si="15"/>
        <v>0</v>
      </c>
      <c r="BA328" s="80">
        <f t="shared" si="16"/>
        <v>0</v>
      </c>
      <c r="BB328" s="80">
        <f t="shared" si="17"/>
        <v>0</v>
      </c>
      <c r="BC328" s="80">
        <f t="shared" si="18"/>
        <v>0</v>
      </c>
      <c r="BD328" s="80">
        <f t="shared" si="19"/>
        <v>0</v>
      </c>
      <c r="BE328" s="80">
        <f t="shared" si="20"/>
        <v>0</v>
      </c>
      <c r="BF328" s="80">
        <f t="shared" si="21"/>
        <v>0</v>
      </c>
      <c r="BG328" s="80">
        <f t="shared" si="22"/>
        <v>0</v>
      </c>
      <c r="BH328" s="80">
        <f t="shared" si="23"/>
        <v>0</v>
      </c>
      <c r="BI328" s="80">
        <f t="shared" si="24"/>
        <v>0</v>
      </c>
      <c r="BJ328" s="80">
        <f t="shared" si="25"/>
        <v>0</v>
      </c>
      <c r="BK328" s="80">
        <f t="shared" si="26"/>
        <v>0</v>
      </c>
      <c r="BL328" s="80">
        <f t="shared" si="27"/>
        <v>0</v>
      </c>
      <c r="BM328" s="80">
        <f t="shared" si="28"/>
        <v>0</v>
      </c>
      <c r="BN328" s="35">
        <f t="shared" si="39"/>
        <v>0</v>
      </c>
      <c r="BO328" s="33"/>
      <c r="BP328" s="43"/>
      <c r="BQ328" s="43"/>
      <c r="BR328" s="43"/>
      <c r="BS328" s="35">
        <f t="shared" si="42"/>
        <v>0</v>
      </c>
      <c r="BT328" s="33"/>
      <c r="BU328" s="43"/>
      <c r="BV328" s="43"/>
      <c r="BW328" s="33"/>
      <c r="BX328" s="35">
        <f t="shared" si="45"/>
        <v>0</v>
      </c>
      <c r="BY328" s="33"/>
      <c r="BZ328" s="43"/>
      <c r="CA328" s="43"/>
      <c r="CC328" s="35">
        <f t="shared" si="48"/>
        <v>0</v>
      </c>
      <c r="CD328" s="33"/>
      <c r="CE328" s="43"/>
      <c r="CF328" s="43"/>
      <c r="CH328" s="35">
        <f t="shared" si="51"/>
        <v>0</v>
      </c>
      <c r="CI328" s="33"/>
      <c r="CJ328" s="43"/>
      <c r="CK328" s="43"/>
      <c r="CM328" s="35">
        <f t="shared" si="54"/>
        <v>0</v>
      </c>
      <c r="CN328" s="33"/>
      <c r="CO328" s="43"/>
      <c r="CP328" s="43"/>
      <c r="CR328" s="35">
        <f t="shared" si="57"/>
        <v>0</v>
      </c>
      <c r="CS328" s="33"/>
      <c r="CT328" s="43"/>
      <c r="CU328" s="43"/>
      <c r="CW328" s="35">
        <f t="shared" si="60"/>
        <v>0</v>
      </c>
      <c r="CX328" s="33"/>
      <c r="CY328" s="43"/>
      <c r="CZ328" s="43"/>
      <c r="DB328" s="35">
        <f t="shared" si="63"/>
        <v>0</v>
      </c>
      <c r="DC328" s="33"/>
      <c r="DD328" s="43"/>
      <c r="DE328" s="43"/>
      <c r="DG328" s="35">
        <f t="shared" si="66"/>
        <v>0</v>
      </c>
      <c r="DH328" s="33"/>
      <c r="DI328" s="43"/>
      <c r="DJ328" s="43"/>
      <c r="DK328" s="43"/>
      <c r="DL328" s="43"/>
      <c r="DM328" s="182"/>
      <c r="DN328" s="43"/>
      <c r="DO328" s="43"/>
      <c r="DP328" s="43"/>
      <c r="DQ328" s="43"/>
      <c r="DR328" s="182"/>
      <c r="DS328" s="43"/>
      <c r="DT328" s="43"/>
      <c r="DU328" s="43"/>
      <c r="DV328" s="43"/>
      <c r="DW328" s="182"/>
      <c r="DX328" s="43"/>
      <c r="DY328" s="43"/>
      <c r="DZ328" s="43"/>
      <c r="EA328" s="43"/>
      <c r="EB328" s="182"/>
      <c r="EC328" s="43"/>
      <c r="ED328" s="43"/>
      <c r="EE328" s="43"/>
      <c r="EF328" s="43"/>
      <c r="EG328" s="182"/>
      <c r="EH328" s="43"/>
      <c r="EI328" s="43"/>
      <c r="EJ328" s="43"/>
      <c r="EK328" s="43"/>
      <c r="EL328" s="182"/>
      <c r="EM328" s="43"/>
      <c r="EN328" s="43"/>
      <c r="EO328" s="43"/>
      <c r="EP328" s="43"/>
      <c r="EQ328" s="182"/>
      <c r="ER328" s="43"/>
      <c r="ES328" s="43"/>
      <c r="ET328" s="43"/>
      <c r="EU328" s="43"/>
      <c r="EV328" s="182"/>
      <c r="EW328" s="43"/>
      <c r="EX328" s="43"/>
      <c r="EY328" s="43"/>
      <c r="EZ328" s="43"/>
      <c r="FA328" s="182"/>
      <c r="FB328" s="43"/>
      <c r="FC328" s="43"/>
      <c r="FD328" s="43"/>
      <c r="FE328" s="81"/>
      <c r="FF328" s="80">
        <f t="shared" si="29"/>
        <v>0</v>
      </c>
      <c r="FG328" s="80">
        <f t="shared" si="30"/>
        <v>0</v>
      </c>
      <c r="FH328" s="80">
        <f t="shared" si="31"/>
        <v>0</v>
      </c>
      <c r="FI328" s="80">
        <f t="shared" si="32"/>
        <v>0</v>
      </c>
      <c r="FJ328" s="80">
        <f t="shared" si="33"/>
        <v>0</v>
      </c>
      <c r="FK328" s="80">
        <f t="shared" si="34"/>
        <v>0</v>
      </c>
      <c r="FL328" s="80">
        <f t="shared" si="35"/>
        <v>0</v>
      </c>
      <c r="FM328" s="80">
        <f t="shared" si="36"/>
        <v>0</v>
      </c>
      <c r="FN328" s="80">
        <f t="shared" si="37"/>
        <v>0</v>
      </c>
      <c r="FO328" s="80">
        <f t="shared" si="38"/>
        <v>0</v>
      </c>
      <c r="FP328" s="80">
        <f t="shared" si="96"/>
        <v>0</v>
      </c>
      <c r="FQ328" s="80">
        <f t="shared" si="97"/>
        <v>0</v>
      </c>
      <c r="FR328" s="80">
        <f t="shared" si="98"/>
        <v>0</v>
      </c>
      <c r="FS328" s="80">
        <f t="shared" si="99"/>
        <v>0</v>
      </c>
      <c r="FT328" s="80">
        <f t="shared" si="100"/>
        <v>0</v>
      </c>
      <c r="FU328" s="80">
        <f t="shared" si="101"/>
        <v>0</v>
      </c>
      <c r="FV328" s="80">
        <f t="shared" si="102"/>
        <v>0</v>
      </c>
      <c r="FW328" s="80">
        <f t="shared" si="103"/>
        <v>0</v>
      </c>
      <c r="FX328" s="80">
        <f t="shared" si="104"/>
        <v>0</v>
      </c>
    </row>
    <row r="329" spans="1:180" s="5" customFormat="1" ht="24.9" customHeight="1" x14ac:dyDescent="0.3">
      <c r="A329" s="263"/>
      <c r="B329" s="263"/>
      <c r="C329" s="265"/>
      <c r="D329" s="481"/>
      <c r="E329" s="482"/>
      <c r="F329" s="482"/>
      <c r="G329" s="482"/>
      <c r="H329" s="482"/>
      <c r="I329" s="482"/>
      <c r="J329" s="482"/>
      <c r="K329" s="482"/>
      <c r="L329" s="482"/>
      <c r="M329" s="483"/>
      <c r="N329" s="16">
        <v>14000741</v>
      </c>
      <c r="O329" s="529">
        <v>1.02</v>
      </c>
      <c r="P329" s="530"/>
      <c r="Q329" s="8"/>
      <c r="R329" s="8"/>
      <c r="S329" s="8"/>
      <c r="T329" s="9">
        <v>499.82400000000001</v>
      </c>
      <c r="U329" s="17">
        <f t="shared" si="6"/>
        <v>499.82400000000001</v>
      </c>
      <c r="V329" s="33"/>
      <c r="W329" s="57">
        <v>4</v>
      </c>
      <c r="X329" s="86">
        <v>2</v>
      </c>
      <c r="Y329" s="33"/>
      <c r="Z329" s="36"/>
      <c r="AA329" s="36"/>
      <c r="AT329" s="81"/>
      <c r="AU329" s="80">
        <f t="shared" si="10"/>
        <v>0</v>
      </c>
      <c r="AV329" s="80">
        <f t="shared" si="11"/>
        <v>0</v>
      </c>
      <c r="AW329" s="80">
        <f t="shared" si="12"/>
        <v>0</v>
      </c>
      <c r="AX329" s="80">
        <f t="shared" si="13"/>
        <v>0</v>
      </c>
      <c r="AY329" s="80">
        <f t="shared" si="14"/>
        <v>0</v>
      </c>
      <c r="AZ329" s="80">
        <f t="shared" si="15"/>
        <v>0</v>
      </c>
      <c r="BA329" s="80">
        <f t="shared" si="16"/>
        <v>0</v>
      </c>
      <c r="BB329" s="80">
        <f t="shared" si="17"/>
        <v>0</v>
      </c>
      <c r="BC329" s="80">
        <f t="shared" si="18"/>
        <v>0</v>
      </c>
      <c r="BD329" s="80">
        <f t="shared" si="19"/>
        <v>0</v>
      </c>
      <c r="BE329" s="80">
        <f t="shared" si="20"/>
        <v>0</v>
      </c>
      <c r="BF329" s="80">
        <f t="shared" si="21"/>
        <v>0</v>
      </c>
      <c r="BG329" s="80">
        <f t="shared" si="22"/>
        <v>0</v>
      </c>
      <c r="BH329" s="80">
        <f t="shared" si="23"/>
        <v>0</v>
      </c>
      <c r="BI329" s="80">
        <f t="shared" si="24"/>
        <v>0</v>
      </c>
      <c r="BJ329" s="80">
        <f t="shared" si="25"/>
        <v>0</v>
      </c>
      <c r="BK329" s="80">
        <f t="shared" si="26"/>
        <v>0</v>
      </c>
      <c r="BL329" s="80">
        <f t="shared" si="27"/>
        <v>0</v>
      </c>
      <c r="BM329" s="80">
        <f t="shared" si="28"/>
        <v>0</v>
      </c>
      <c r="BN329" s="35">
        <f t="shared" si="39"/>
        <v>0</v>
      </c>
      <c r="BO329" s="33"/>
      <c r="BP329" s="43"/>
      <c r="BQ329" s="43"/>
      <c r="BR329" s="43"/>
      <c r="BS329" s="35">
        <f t="shared" si="42"/>
        <v>0</v>
      </c>
      <c r="BT329" s="33"/>
      <c r="BU329" s="43"/>
      <c r="BV329" s="43"/>
      <c r="BW329" s="33"/>
      <c r="BX329" s="35">
        <f t="shared" si="45"/>
        <v>0</v>
      </c>
      <c r="BY329" s="33"/>
      <c r="BZ329" s="43"/>
      <c r="CA329" s="43"/>
      <c r="CC329" s="35">
        <f t="shared" si="48"/>
        <v>0</v>
      </c>
      <c r="CD329" s="33"/>
      <c r="CE329" s="43"/>
      <c r="CF329" s="43"/>
      <c r="CH329" s="35">
        <f t="shared" si="51"/>
        <v>0</v>
      </c>
      <c r="CI329" s="33"/>
      <c r="CJ329" s="43"/>
      <c r="CK329" s="43"/>
      <c r="CM329" s="35">
        <f t="shared" si="54"/>
        <v>0</v>
      </c>
      <c r="CN329" s="33"/>
      <c r="CO329" s="43"/>
      <c r="CP329" s="43"/>
      <c r="CR329" s="35">
        <f t="shared" si="57"/>
        <v>0</v>
      </c>
      <c r="CS329" s="33"/>
      <c r="CT329" s="43"/>
      <c r="CU329" s="43"/>
      <c r="CW329" s="35">
        <f t="shared" si="60"/>
        <v>0</v>
      </c>
      <c r="CX329" s="33"/>
      <c r="CY329" s="43"/>
      <c r="CZ329" s="43"/>
      <c r="DB329" s="35">
        <f t="shared" si="63"/>
        <v>0</v>
      </c>
      <c r="DC329" s="33"/>
      <c r="DD329" s="43"/>
      <c r="DE329" s="43"/>
      <c r="DG329" s="35">
        <f t="shared" si="66"/>
        <v>0</v>
      </c>
      <c r="DH329" s="33"/>
      <c r="DI329" s="43"/>
      <c r="DJ329" s="43"/>
      <c r="DK329" s="43"/>
      <c r="DL329" s="43"/>
      <c r="DM329" s="182"/>
      <c r="DN329" s="43"/>
      <c r="DO329" s="43"/>
      <c r="DP329" s="43"/>
      <c r="DQ329" s="43"/>
      <c r="DR329" s="182"/>
      <c r="DS329" s="43"/>
      <c r="DT329" s="43"/>
      <c r="DU329" s="43"/>
      <c r="DV329" s="43"/>
      <c r="DW329" s="182"/>
      <c r="DX329" s="43"/>
      <c r="DY329" s="43"/>
      <c r="DZ329" s="43"/>
      <c r="EA329" s="43"/>
      <c r="EB329" s="182"/>
      <c r="EC329" s="43"/>
      <c r="ED329" s="43"/>
      <c r="EE329" s="43"/>
      <c r="EF329" s="43"/>
      <c r="EG329" s="182"/>
      <c r="EH329" s="43"/>
      <c r="EI329" s="43"/>
      <c r="EJ329" s="43"/>
      <c r="EK329" s="43"/>
      <c r="EL329" s="182"/>
      <c r="EM329" s="43"/>
      <c r="EN329" s="43"/>
      <c r="EO329" s="43"/>
      <c r="EP329" s="43"/>
      <c r="EQ329" s="182"/>
      <c r="ER329" s="43"/>
      <c r="ES329" s="43"/>
      <c r="ET329" s="43"/>
      <c r="EU329" s="43"/>
      <c r="EV329" s="182"/>
      <c r="EW329" s="43"/>
      <c r="EX329" s="43"/>
      <c r="EY329" s="43"/>
      <c r="EZ329" s="43"/>
      <c r="FA329" s="182"/>
      <c r="FB329" s="43"/>
      <c r="FC329" s="43"/>
      <c r="FD329" s="43"/>
      <c r="FE329" s="81"/>
      <c r="FF329" s="80">
        <f t="shared" si="29"/>
        <v>0</v>
      </c>
      <c r="FG329" s="80">
        <f t="shared" si="30"/>
        <v>0</v>
      </c>
      <c r="FH329" s="80">
        <f t="shared" si="31"/>
        <v>0</v>
      </c>
      <c r="FI329" s="80">
        <f t="shared" si="32"/>
        <v>0</v>
      </c>
      <c r="FJ329" s="80">
        <f t="shared" si="33"/>
        <v>0</v>
      </c>
      <c r="FK329" s="80">
        <f t="shared" si="34"/>
        <v>0</v>
      </c>
      <c r="FL329" s="80">
        <f t="shared" si="35"/>
        <v>0</v>
      </c>
      <c r="FM329" s="80">
        <f t="shared" si="36"/>
        <v>0</v>
      </c>
      <c r="FN329" s="80">
        <f t="shared" si="37"/>
        <v>0</v>
      </c>
      <c r="FO329" s="80">
        <f t="shared" si="38"/>
        <v>0</v>
      </c>
      <c r="FP329" s="80">
        <f t="shared" si="96"/>
        <v>0</v>
      </c>
      <c r="FQ329" s="80">
        <f t="shared" si="97"/>
        <v>0</v>
      </c>
      <c r="FR329" s="80">
        <f t="shared" si="98"/>
        <v>0</v>
      </c>
      <c r="FS329" s="80">
        <f t="shared" si="99"/>
        <v>0</v>
      </c>
      <c r="FT329" s="80">
        <f t="shared" si="100"/>
        <v>0</v>
      </c>
      <c r="FU329" s="80">
        <f t="shared" si="101"/>
        <v>0</v>
      </c>
      <c r="FV329" s="80">
        <f t="shared" si="102"/>
        <v>0</v>
      </c>
      <c r="FW329" s="80">
        <f t="shared" si="103"/>
        <v>0</v>
      </c>
      <c r="FX329" s="80">
        <f t="shared" si="104"/>
        <v>0</v>
      </c>
    </row>
    <row r="330" spans="1:180" s="5" customFormat="1" ht="24.9" customHeight="1" x14ac:dyDescent="0.3">
      <c r="A330" s="263"/>
      <c r="B330" s="263"/>
      <c r="C330" s="265"/>
      <c r="D330" s="481"/>
      <c r="E330" s="482"/>
      <c r="F330" s="482"/>
      <c r="G330" s="482"/>
      <c r="H330" s="482"/>
      <c r="I330" s="482"/>
      <c r="J330" s="482"/>
      <c r="K330" s="482"/>
      <c r="L330" s="482"/>
      <c r="M330" s="483"/>
      <c r="N330" s="16">
        <v>14000741</v>
      </c>
      <c r="O330" s="529">
        <v>1.03</v>
      </c>
      <c r="P330" s="530"/>
      <c r="Q330" s="8"/>
      <c r="R330" s="8"/>
      <c r="S330" s="8"/>
      <c r="T330" s="9">
        <v>196.55999999999997</v>
      </c>
      <c r="U330" s="17">
        <f t="shared" si="6"/>
        <v>196.55999999999997</v>
      </c>
      <c r="V330" s="33"/>
      <c r="W330" s="57">
        <v>4</v>
      </c>
      <c r="X330" s="86">
        <v>3</v>
      </c>
      <c r="Y330" s="33"/>
      <c r="Z330" s="36"/>
      <c r="AA330" s="36"/>
      <c r="AT330" s="81"/>
      <c r="AU330" s="80">
        <f t="shared" si="10"/>
        <v>0</v>
      </c>
      <c r="AV330" s="80">
        <f t="shared" si="11"/>
        <v>0</v>
      </c>
      <c r="AW330" s="80">
        <f t="shared" si="12"/>
        <v>0</v>
      </c>
      <c r="AX330" s="80">
        <f t="shared" si="13"/>
        <v>0</v>
      </c>
      <c r="AY330" s="80">
        <f t="shared" si="14"/>
        <v>0</v>
      </c>
      <c r="AZ330" s="80">
        <f t="shared" si="15"/>
        <v>0</v>
      </c>
      <c r="BA330" s="80">
        <f t="shared" si="16"/>
        <v>0</v>
      </c>
      <c r="BB330" s="80">
        <f t="shared" si="17"/>
        <v>0</v>
      </c>
      <c r="BC330" s="80">
        <f t="shared" si="18"/>
        <v>0</v>
      </c>
      <c r="BD330" s="80">
        <f t="shared" si="19"/>
        <v>0</v>
      </c>
      <c r="BE330" s="80">
        <f t="shared" si="20"/>
        <v>0</v>
      </c>
      <c r="BF330" s="80">
        <f t="shared" si="21"/>
        <v>0</v>
      </c>
      <c r="BG330" s="80">
        <f t="shared" si="22"/>
        <v>0</v>
      </c>
      <c r="BH330" s="80">
        <f t="shared" si="23"/>
        <v>0</v>
      </c>
      <c r="BI330" s="80">
        <f t="shared" si="24"/>
        <v>0</v>
      </c>
      <c r="BJ330" s="80">
        <f t="shared" si="25"/>
        <v>0</v>
      </c>
      <c r="BK330" s="80">
        <f t="shared" si="26"/>
        <v>0</v>
      </c>
      <c r="BL330" s="80">
        <f t="shared" si="27"/>
        <v>0</v>
      </c>
      <c r="BM330" s="80">
        <f t="shared" si="28"/>
        <v>0</v>
      </c>
      <c r="BN330" s="35">
        <f t="shared" si="39"/>
        <v>0</v>
      </c>
      <c r="BO330" s="33"/>
      <c r="BP330" s="43"/>
      <c r="BQ330" s="43"/>
      <c r="BR330" s="43"/>
      <c r="BS330" s="35">
        <f t="shared" si="42"/>
        <v>0</v>
      </c>
      <c r="BT330" s="33"/>
      <c r="BU330" s="43"/>
      <c r="BV330" s="43"/>
      <c r="BW330" s="33"/>
      <c r="BX330" s="35">
        <f t="shared" si="45"/>
        <v>0</v>
      </c>
      <c r="BY330" s="33"/>
      <c r="BZ330" s="43"/>
      <c r="CA330" s="43"/>
      <c r="CC330" s="35">
        <f t="shared" si="48"/>
        <v>0</v>
      </c>
      <c r="CD330" s="33"/>
      <c r="CE330" s="43"/>
      <c r="CF330" s="43"/>
      <c r="CH330" s="35">
        <f t="shared" si="51"/>
        <v>0</v>
      </c>
      <c r="CI330" s="33"/>
      <c r="CJ330" s="43"/>
      <c r="CK330" s="43"/>
      <c r="CM330" s="35">
        <f t="shared" si="54"/>
        <v>0</v>
      </c>
      <c r="CN330" s="33"/>
      <c r="CO330" s="43"/>
      <c r="CP330" s="43"/>
      <c r="CR330" s="35">
        <f t="shared" si="57"/>
        <v>0</v>
      </c>
      <c r="CS330" s="33"/>
      <c r="CT330" s="43"/>
      <c r="CU330" s="43"/>
      <c r="CW330" s="35">
        <f t="shared" si="60"/>
        <v>0</v>
      </c>
      <c r="CX330" s="33"/>
      <c r="CY330" s="43"/>
      <c r="CZ330" s="43"/>
      <c r="DB330" s="35">
        <f t="shared" si="63"/>
        <v>0</v>
      </c>
      <c r="DC330" s="33"/>
      <c r="DD330" s="43"/>
      <c r="DE330" s="43"/>
      <c r="DG330" s="35">
        <f t="shared" si="66"/>
        <v>0</v>
      </c>
      <c r="DH330" s="33"/>
      <c r="DI330" s="43"/>
      <c r="DJ330" s="43"/>
      <c r="DK330" s="43"/>
      <c r="DL330" s="43"/>
      <c r="DM330" s="182"/>
      <c r="DN330" s="43"/>
      <c r="DO330" s="43"/>
      <c r="DP330" s="43"/>
      <c r="DQ330" s="43"/>
      <c r="DR330" s="182"/>
      <c r="DS330" s="43"/>
      <c r="DT330" s="43"/>
      <c r="DU330" s="43"/>
      <c r="DV330" s="43"/>
      <c r="DW330" s="182"/>
      <c r="DX330" s="43"/>
      <c r="DY330" s="43"/>
      <c r="DZ330" s="43"/>
      <c r="EA330" s="43"/>
      <c r="EB330" s="182"/>
      <c r="EC330" s="43"/>
      <c r="ED330" s="43"/>
      <c r="EE330" s="43"/>
      <c r="EF330" s="43"/>
      <c r="EG330" s="182"/>
      <c r="EH330" s="43"/>
      <c r="EI330" s="43"/>
      <c r="EJ330" s="43"/>
      <c r="EK330" s="43"/>
      <c r="EL330" s="182"/>
      <c r="EM330" s="43"/>
      <c r="EN330" s="43"/>
      <c r="EO330" s="43"/>
      <c r="EP330" s="43"/>
      <c r="EQ330" s="182"/>
      <c r="ER330" s="43"/>
      <c r="ES330" s="43"/>
      <c r="ET330" s="43"/>
      <c r="EU330" s="43"/>
      <c r="EV330" s="182"/>
      <c r="EW330" s="43"/>
      <c r="EX330" s="43"/>
      <c r="EY330" s="43"/>
      <c r="EZ330" s="43"/>
      <c r="FA330" s="182"/>
      <c r="FB330" s="43"/>
      <c r="FC330" s="43"/>
      <c r="FD330" s="43"/>
      <c r="FE330" s="81"/>
      <c r="FF330" s="80">
        <f t="shared" si="29"/>
        <v>0</v>
      </c>
      <c r="FG330" s="80">
        <f t="shared" si="30"/>
        <v>0</v>
      </c>
      <c r="FH330" s="80">
        <f t="shared" si="31"/>
        <v>0</v>
      </c>
      <c r="FI330" s="80">
        <f t="shared" si="32"/>
        <v>0</v>
      </c>
      <c r="FJ330" s="80">
        <f t="shared" si="33"/>
        <v>0</v>
      </c>
      <c r="FK330" s="80">
        <f t="shared" si="34"/>
        <v>0</v>
      </c>
      <c r="FL330" s="80">
        <f t="shared" si="35"/>
        <v>0</v>
      </c>
      <c r="FM330" s="80">
        <f t="shared" si="36"/>
        <v>0</v>
      </c>
      <c r="FN330" s="80">
        <f t="shared" si="37"/>
        <v>0</v>
      </c>
      <c r="FO330" s="80">
        <f t="shared" si="38"/>
        <v>0</v>
      </c>
      <c r="FP330" s="80">
        <f t="shared" si="96"/>
        <v>0</v>
      </c>
      <c r="FQ330" s="80">
        <f t="shared" si="97"/>
        <v>0</v>
      </c>
      <c r="FR330" s="80">
        <f t="shared" si="98"/>
        <v>0</v>
      </c>
      <c r="FS330" s="80">
        <f t="shared" si="99"/>
        <v>0</v>
      </c>
      <c r="FT330" s="80">
        <f t="shared" si="100"/>
        <v>0</v>
      </c>
      <c r="FU330" s="80">
        <f t="shared" si="101"/>
        <v>0</v>
      </c>
      <c r="FV330" s="80">
        <f t="shared" si="102"/>
        <v>0</v>
      </c>
      <c r="FW330" s="80">
        <f t="shared" si="103"/>
        <v>0</v>
      </c>
      <c r="FX330" s="80">
        <f t="shared" si="104"/>
        <v>0</v>
      </c>
    </row>
    <row r="331" spans="1:180" s="5" customFormat="1" ht="24.9" customHeight="1" thickBot="1" x14ac:dyDescent="0.35">
      <c r="A331" s="263"/>
      <c r="B331" s="263"/>
      <c r="C331" s="265"/>
      <c r="D331" s="481"/>
      <c r="E331" s="482"/>
      <c r="F331" s="482"/>
      <c r="G331" s="482"/>
      <c r="H331" s="482"/>
      <c r="I331" s="482"/>
      <c r="J331" s="482"/>
      <c r="K331" s="482"/>
      <c r="L331" s="482"/>
      <c r="M331" s="483"/>
      <c r="N331" s="414" t="s">
        <v>16</v>
      </c>
      <c r="O331" s="415"/>
      <c r="P331" s="415"/>
      <c r="Q331" s="415"/>
      <c r="R331" s="415"/>
      <c r="S331" s="415"/>
      <c r="T331" s="415"/>
      <c r="U331" s="18">
        <f>SUM(U311:U330)</f>
        <v>3208.0604400000002</v>
      </c>
      <c r="V331" s="33"/>
      <c r="W331" s="57"/>
      <c r="X331" s="86"/>
      <c r="Y331" s="33"/>
      <c r="Z331" s="36"/>
      <c r="AA331" s="36"/>
      <c r="AC331" s="82"/>
      <c r="AD331" s="82"/>
      <c r="AE331" s="82"/>
      <c r="AT331" s="81"/>
      <c r="AU331" s="80">
        <f t="shared" si="10"/>
        <v>0</v>
      </c>
      <c r="AV331" s="80">
        <f t="shared" si="11"/>
        <v>0</v>
      </c>
      <c r="AW331" s="80">
        <f t="shared" si="12"/>
        <v>0</v>
      </c>
      <c r="AX331" s="80">
        <f t="shared" si="13"/>
        <v>0</v>
      </c>
      <c r="AY331" s="80">
        <f t="shared" si="14"/>
        <v>0</v>
      </c>
      <c r="AZ331" s="80">
        <f t="shared" si="15"/>
        <v>0</v>
      </c>
      <c r="BA331" s="80">
        <f t="shared" si="16"/>
        <v>0</v>
      </c>
      <c r="BB331" s="80">
        <f t="shared" si="17"/>
        <v>0</v>
      </c>
      <c r="BC331" s="80">
        <f t="shared" si="18"/>
        <v>0</v>
      </c>
      <c r="BD331" s="80">
        <f t="shared" si="19"/>
        <v>0</v>
      </c>
      <c r="BE331" s="80">
        <f t="shared" si="20"/>
        <v>0</v>
      </c>
      <c r="BF331" s="80">
        <f t="shared" si="21"/>
        <v>0</v>
      </c>
      <c r="BG331" s="80">
        <f t="shared" si="22"/>
        <v>0</v>
      </c>
      <c r="BH331" s="80">
        <f t="shared" si="23"/>
        <v>0</v>
      </c>
      <c r="BI331" s="80">
        <f t="shared" si="24"/>
        <v>0</v>
      </c>
      <c r="BJ331" s="80">
        <f t="shared" si="25"/>
        <v>0</v>
      </c>
      <c r="BK331" s="80">
        <f t="shared" si="26"/>
        <v>0</v>
      </c>
      <c r="BL331" s="80">
        <f t="shared" si="27"/>
        <v>0</v>
      </c>
      <c r="BM331" s="80">
        <f t="shared" si="28"/>
        <v>0</v>
      </c>
      <c r="BN331" s="35">
        <f t="shared" si="39"/>
        <v>0</v>
      </c>
      <c r="BO331" s="33"/>
      <c r="BP331" s="43"/>
      <c r="BQ331" s="43"/>
      <c r="BR331" s="43"/>
      <c r="BS331" s="35">
        <f t="shared" si="42"/>
        <v>0</v>
      </c>
      <c r="BT331" s="33"/>
      <c r="BU331" s="43"/>
      <c r="BV331" s="43"/>
      <c r="BW331" s="33"/>
      <c r="BX331" s="35">
        <f t="shared" si="45"/>
        <v>0</v>
      </c>
      <c r="BY331" s="33"/>
      <c r="BZ331" s="43"/>
      <c r="CA331" s="43"/>
      <c r="CC331" s="35">
        <f t="shared" si="48"/>
        <v>0</v>
      </c>
      <c r="CD331" s="33"/>
      <c r="CE331" s="43"/>
      <c r="CF331" s="43"/>
      <c r="CH331" s="35">
        <f t="shared" si="51"/>
        <v>0</v>
      </c>
      <c r="CI331" s="33"/>
      <c r="CJ331" s="43"/>
      <c r="CK331" s="43"/>
      <c r="CM331" s="35">
        <f t="shared" si="54"/>
        <v>0</v>
      </c>
      <c r="CN331" s="33"/>
      <c r="CO331" s="43"/>
      <c r="CP331" s="43"/>
      <c r="CR331" s="35">
        <f t="shared" si="57"/>
        <v>0</v>
      </c>
      <c r="CS331" s="33"/>
      <c r="CT331" s="43"/>
      <c r="CU331" s="43"/>
      <c r="CW331" s="35">
        <f t="shared" si="60"/>
        <v>0</v>
      </c>
      <c r="CX331" s="33"/>
      <c r="CY331" s="43"/>
      <c r="CZ331" s="43"/>
      <c r="DB331" s="35">
        <f t="shared" si="63"/>
        <v>0</v>
      </c>
      <c r="DC331" s="33"/>
      <c r="DD331" s="43"/>
      <c r="DE331" s="43"/>
      <c r="DG331" s="35">
        <f t="shared" si="66"/>
        <v>0</v>
      </c>
      <c r="DH331" s="33"/>
      <c r="DI331" s="43"/>
      <c r="DJ331" s="43"/>
      <c r="DK331" s="43"/>
      <c r="DL331" s="43"/>
      <c r="DM331" s="182"/>
      <c r="DN331" s="43"/>
      <c r="DO331" s="43"/>
      <c r="DP331" s="43"/>
      <c r="DQ331" s="43"/>
      <c r="DR331" s="182"/>
      <c r="DS331" s="43"/>
      <c r="DT331" s="43"/>
      <c r="DU331" s="43"/>
      <c r="DV331" s="43"/>
      <c r="DW331" s="182"/>
      <c r="DX331" s="43"/>
      <c r="DY331" s="43"/>
      <c r="DZ331" s="43"/>
      <c r="EA331" s="43"/>
      <c r="EB331" s="182"/>
      <c r="EC331" s="43"/>
      <c r="ED331" s="43"/>
      <c r="EE331" s="43"/>
      <c r="EF331" s="43"/>
      <c r="EG331" s="182"/>
      <c r="EH331" s="43"/>
      <c r="EI331" s="43"/>
      <c r="EJ331" s="43"/>
      <c r="EK331" s="43"/>
      <c r="EL331" s="182"/>
      <c r="EM331" s="43"/>
      <c r="EN331" s="43"/>
      <c r="EO331" s="43"/>
      <c r="EP331" s="43"/>
      <c r="EQ331" s="182"/>
      <c r="ER331" s="43"/>
      <c r="ES331" s="43"/>
      <c r="ET331" s="43"/>
      <c r="EU331" s="43"/>
      <c r="EV331" s="182"/>
      <c r="EW331" s="43"/>
      <c r="EX331" s="43"/>
      <c r="EY331" s="43"/>
      <c r="EZ331" s="43"/>
      <c r="FA331" s="182"/>
      <c r="FB331" s="43"/>
      <c r="FC331" s="43"/>
      <c r="FD331" s="43"/>
      <c r="FE331" s="81"/>
      <c r="FF331" s="80">
        <f t="shared" si="29"/>
        <v>0</v>
      </c>
      <c r="FG331" s="80">
        <f t="shared" si="30"/>
        <v>0</v>
      </c>
      <c r="FH331" s="80">
        <f t="shared" si="31"/>
        <v>0</v>
      </c>
      <c r="FI331" s="80">
        <f t="shared" si="32"/>
        <v>0</v>
      </c>
      <c r="FJ331" s="80">
        <f t="shared" si="33"/>
        <v>0</v>
      </c>
      <c r="FK331" s="80">
        <f t="shared" si="34"/>
        <v>0</v>
      </c>
      <c r="FL331" s="80">
        <f t="shared" si="35"/>
        <v>0</v>
      </c>
      <c r="FM331" s="80">
        <f t="shared" si="36"/>
        <v>0</v>
      </c>
      <c r="FN331" s="80">
        <f t="shared" si="37"/>
        <v>0</v>
      </c>
      <c r="FO331" s="80">
        <f t="shared" si="38"/>
        <v>0</v>
      </c>
      <c r="FP331" s="80">
        <f t="shared" si="96"/>
        <v>0</v>
      </c>
      <c r="FQ331" s="80">
        <f t="shared" si="97"/>
        <v>0</v>
      </c>
      <c r="FR331" s="80">
        <f t="shared" si="98"/>
        <v>0</v>
      </c>
      <c r="FS331" s="80">
        <f t="shared" si="99"/>
        <v>0</v>
      </c>
      <c r="FT331" s="80">
        <f t="shared" si="100"/>
        <v>0</v>
      </c>
      <c r="FU331" s="80">
        <f t="shared" si="101"/>
        <v>0</v>
      </c>
      <c r="FV331" s="80">
        <f t="shared" si="102"/>
        <v>0</v>
      </c>
      <c r="FW331" s="80">
        <f t="shared" si="103"/>
        <v>0</v>
      </c>
      <c r="FX331" s="80">
        <f t="shared" si="104"/>
        <v>0</v>
      </c>
    </row>
    <row r="332" spans="1:180" s="5" customFormat="1" ht="14.4" customHeight="1" x14ac:dyDescent="0.3">
      <c r="A332" s="263"/>
      <c r="B332" s="263"/>
      <c r="C332" s="265"/>
      <c r="D332" s="481"/>
      <c r="E332" s="482"/>
      <c r="F332" s="482"/>
      <c r="G332" s="482"/>
      <c r="H332" s="482"/>
      <c r="I332" s="482"/>
      <c r="J332" s="482"/>
      <c r="K332" s="482"/>
      <c r="L332" s="482"/>
      <c r="M332" s="483"/>
      <c r="N332" s="416" t="s">
        <v>17</v>
      </c>
      <c r="O332" s="417"/>
      <c r="P332" s="417"/>
      <c r="Q332" s="417"/>
      <c r="R332" s="417"/>
      <c r="S332" s="417"/>
      <c r="T332" s="417"/>
      <c r="U332" s="418"/>
      <c r="V332" s="87"/>
      <c r="W332" s="57"/>
      <c r="X332" s="86"/>
      <c r="Y332" s="33"/>
      <c r="Z332" s="36"/>
      <c r="AA332" s="36"/>
      <c r="AC332" s="82"/>
      <c r="AD332" s="38"/>
      <c r="AE332" s="82"/>
      <c r="AZ332" s="141"/>
      <c r="BE332" s="168"/>
      <c r="BF332" s="168"/>
      <c r="BG332" s="168"/>
      <c r="BH332" s="168"/>
      <c r="BI332" s="168"/>
      <c r="BJ332" s="168"/>
      <c r="BK332" s="168"/>
      <c r="BL332" s="168"/>
      <c r="BM332" s="168"/>
      <c r="BO332" s="33"/>
      <c r="BP332" s="43"/>
      <c r="BQ332" s="43">
        <f>SUM(BQ314:BQ331)</f>
        <v>943.56600000000014</v>
      </c>
      <c r="BR332" s="43"/>
      <c r="BT332" s="33"/>
      <c r="BU332" s="43"/>
      <c r="BV332" s="43">
        <f>SUM(BV314:BV331)</f>
        <v>958.49000000000012</v>
      </c>
      <c r="BW332" s="33"/>
      <c r="BY332" s="33"/>
      <c r="BZ332" s="43"/>
      <c r="CA332" s="43">
        <f>SUM(CA314:CA331)</f>
        <v>813.98043999999993</v>
      </c>
      <c r="CD332" s="33"/>
      <c r="CE332" s="43"/>
      <c r="CF332" s="43">
        <f>SUM(CF314:CF331)</f>
        <v>784.76319999999998</v>
      </c>
      <c r="CI332" s="33"/>
      <c r="CJ332" s="43"/>
      <c r="CK332" s="43">
        <f>SUM(CK314:CK331)</f>
        <v>455.08371999999997</v>
      </c>
      <c r="CN332" s="33"/>
      <c r="CO332" s="43"/>
      <c r="CP332" s="43">
        <f>SUM(CP314:CP331)</f>
        <v>469.97807999999986</v>
      </c>
      <c r="CS332" s="33"/>
      <c r="CT332" s="43"/>
      <c r="CU332" s="43">
        <f>SUM(CU314:CU331)</f>
        <v>910.79299999999978</v>
      </c>
      <c r="CX332" s="33"/>
      <c r="CY332" s="43"/>
      <c r="CZ332" s="43">
        <f>SUM(CZ314:CZ331)</f>
        <v>885.37800000000004</v>
      </c>
      <c r="DC332" s="33"/>
      <c r="DD332" s="43"/>
      <c r="DE332" s="43">
        <f>SUM(DE314:DE331)</f>
        <v>1150.76</v>
      </c>
      <c r="DH332" s="33"/>
      <c r="DI332" s="43"/>
      <c r="DJ332" s="43">
        <f>SUM(DJ314:DJ331)</f>
        <v>1998.126</v>
      </c>
      <c r="DK332" s="43"/>
      <c r="DL332" s="43"/>
      <c r="DM332" s="182"/>
      <c r="DN332" s="43"/>
      <c r="DO332" s="43">
        <f>SUM(DO314:DO331)</f>
        <v>2225.4751999999994</v>
      </c>
      <c r="DP332" s="43"/>
      <c r="DQ332" s="43"/>
      <c r="DR332" s="182"/>
      <c r="DS332" s="43"/>
      <c r="DT332" s="43">
        <f>SUM(DT314:DT331)</f>
        <v>0</v>
      </c>
      <c r="DU332" s="43"/>
      <c r="DV332" s="43"/>
      <c r="DW332" s="182"/>
      <c r="DX332" s="43"/>
      <c r="DY332" s="43">
        <f>SUM(DY314:DY331)</f>
        <v>0</v>
      </c>
      <c r="DZ332" s="43"/>
      <c r="EA332" s="43"/>
      <c r="EB332" s="182"/>
      <c r="EC332" s="43"/>
      <c r="ED332" s="43">
        <f>SUM(ED314:ED331)</f>
        <v>0</v>
      </c>
      <c r="EE332" s="43"/>
      <c r="EF332" s="43"/>
      <c r="EG332" s="182"/>
      <c r="EH332" s="43"/>
      <c r="EI332" s="43">
        <f>SUM(EI314:EI331)</f>
        <v>1245.2959999999998</v>
      </c>
      <c r="EJ332" s="43"/>
      <c r="EK332" s="43"/>
      <c r="EL332" s="182"/>
      <c r="EM332" s="43"/>
      <c r="EN332" s="43">
        <f>SUM(EN314:EN331)</f>
        <v>0</v>
      </c>
      <c r="EO332" s="43"/>
      <c r="EP332" s="43"/>
      <c r="EQ332" s="182"/>
      <c r="ER332" s="43"/>
      <c r="ES332" s="43">
        <f>SUM(ES314:ES331)</f>
        <v>0</v>
      </c>
      <c r="ET332" s="43"/>
      <c r="EU332" s="43"/>
      <c r="EV332" s="182"/>
      <c r="EW332" s="43"/>
      <c r="EX332" s="43">
        <f>SUM(EX314:EX331)</f>
        <v>750.87999999999988</v>
      </c>
      <c r="EY332" s="43"/>
      <c r="EZ332" s="43"/>
      <c r="FA332" s="182"/>
      <c r="FB332" s="43"/>
      <c r="FC332" s="43">
        <f>SUM(FC314:FC331)</f>
        <v>680.2639999999999</v>
      </c>
      <c r="FD332" s="43"/>
    </row>
    <row r="333" spans="1:180" s="5" customFormat="1" x14ac:dyDescent="0.3">
      <c r="A333" s="263"/>
      <c r="B333" s="263"/>
      <c r="C333" s="265"/>
      <c r="D333" s="481"/>
      <c r="E333" s="482"/>
      <c r="F333" s="482"/>
      <c r="G333" s="482"/>
      <c r="H333" s="482"/>
      <c r="I333" s="482"/>
      <c r="J333" s="482"/>
      <c r="K333" s="482"/>
      <c r="L333" s="482"/>
      <c r="M333" s="483"/>
      <c r="N333" s="419"/>
      <c r="O333" s="420"/>
      <c r="P333" s="420"/>
      <c r="Q333" s="420"/>
      <c r="R333" s="420"/>
      <c r="S333" s="420"/>
      <c r="T333" s="420"/>
      <c r="U333" s="421"/>
      <c r="V333" s="33"/>
      <c r="W333" s="57"/>
      <c r="X333" s="86"/>
      <c r="Y333" s="33"/>
      <c r="Z333" s="36"/>
      <c r="AA333" s="36"/>
      <c r="AC333" s="82"/>
      <c r="AD333" s="38"/>
      <c r="AE333" s="82"/>
      <c r="AG333" s="3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4"/>
      <c r="AV333" s="33"/>
      <c r="AW333" s="33"/>
      <c r="AX333" s="33"/>
      <c r="AZ333" s="141"/>
      <c r="BE333" s="168"/>
      <c r="BF333" s="168"/>
      <c r="BG333" s="168"/>
      <c r="BH333" s="168"/>
      <c r="BI333" s="168"/>
      <c r="BJ333" s="168"/>
      <c r="BK333" s="168"/>
      <c r="BL333" s="168"/>
      <c r="BM333" s="168"/>
      <c r="DK333" s="168"/>
      <c r="DL333" s="168"/>
      <c r="DM333" s="168"/>
      <c r="DN333" s="168"/>
      <c r="DO333" s="168"/>
      <c r="DP333" s="168"/>
      <c r="DQ333" s="168"/>
      <c r="DR333" s="168"/>
      <c r="DS333" s="168"/>
      <c r="DT333" s="168"/>
      <c r="DU333" s="168"/>
      <c r="DV333" s="168"/>
      <c r="DW333" s="168"/>
      <c r="DX333" s="168"/>
      <c r="DY333" s="168"/>
      <c r="DZ333" s="168"/>
      <c r="EA333" s="168"/>
      <c r="EB333" s="168"/>
      <c r="EC333" s="168"/>
      <c r="ED333" s="168"/>
      <c r="EE333" s="168"/>
      <c r="EF333" s="168"/>
      <c r="EG333" s="168"/>
      <c r="EH333" s="168"/>
      <c r="EI333" s="168"/>
      <c r="EJ333" s="168"/>
      <c r="EK333" s="168"/>
      <c r="EL333" s="168"/>
      <c r="EM333" s="168"/>
      <c r="EN333" s="168"/>
      <c r="EO333" s="168"/>
      <c r="EP333" s="168"/>
      <c r="EQ333" s="168"/>
      <c r="ER333" s="168"/>
      <c r="ES333" s="168"/>
      <c r="ET333" s="168"/>
      <c r="EU333" s="168"/>
      <c r="EV333" s="168"/>
      <c r="EW333" s="168"/>
      <c r="EX333" s="168"/>
      <c r="EY333" s="168"/>
      <c r="EZ333" s="168"/>
      <c r="FA333" s="168"/>
      <c r="FB333" s="168"/>
      <c r="FC333" s="168"/>
      <c r="FD333" s="168"/>
    </row>
    <row r="334" spans="1:180" s="5" customFormat="1" x14ac:dyDescent="0.3">
      <c r="A334" s="263"/>
      <c r="B334" s="263"/>
      <c r="C334" s="265"/>
      <c r="D334" s="481"/>
      <c r="E334" s="482"/>
      <c r="F334" s="482"/>
      <c r="G334" s="482"/>
      <c r="H334" s="482"/>
      <c r="I334" s="482"/>
      <c r="J334" s="482"/>
      <c r="K334" s="482"/>
      <c r="L334" s="482"/>
      <c r="M334" s="483"/>
      <c r="N334" s="419"/>
      <c r="O334" s="420"/>
      <c r="P334" s="420"/>
      <c r="Q334" s="420"/>
      <c r="R334" s="420"/>
      <c r="S334" s="420"/>
      <c r="T334" s="420"/>
      <c r="U334" s="421"/>
      <c r="V334" s="33"/>
      <c r="W334" s="57"/>
      <c r="X334" s="86"/>
      <c r="Y334" s="33"/>
      <c r="Z334" s="36"/>
      <c r="AA334" s="36"/>
      <c r="AD334" s="33"/>
      <c r="AG334" s="3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4"/>
      <c r="AV334" s="33"/>
      <c r="AW334" s="33"/>
      <c r="AX334" s="33"/>
      <c r="AZ334" s="141"/>
      <c r="BE334" s="168"/>
      <c r="BF334" s="168"/>
      <c r="BG334" s="168"/>
      <c r="BH334" s="168"/>
      <c r="BI334" s="168"/>
      <c r="BJ334" s="168"/>
      <c r="BK334" s="168"/>
      <c r="BL334" s="168"/>
      <c r="BM334" s="168"/>
      <c r="DK334" s="168"/>
      <c r="DL334" s="168"/>
      <c r="DM334" s="168"/>
      <c r="DN334" s="168"/>
      <c r="DO334" s="168"/>
      <c r="DP334" s="168"/>
      <c r="DQ334" s="168"/>
      <c r="DR334" s="168"/>
      <c r="DS334" s="168"/>
      <c r="DT334" s="168"/>
      <c r="DU334" s="168"/>
      <c r="DV334" s="168"/>
      <c r="DW334" s="168"/>
      <c r="DX334" s="168"/>
      <c r="DY334" s="168"/>
      <c r="DZ334" s="168"/>
      <c r="EA334" s="168"/>
      <c r="EB334" s="168"/>
      <c r="EC334" s="168"/>
      <c r="ED334" s="168"/>
      <c r="EE334" s="168"/>
      <c r="EF334" s="168"/>
      <c r="EG334" s="168"/>
      <c r="EH334" s="168"/>
      <c r="EI334" s="168"/>
      <c r="EJ334" s="168"/>
      <c r="EK334" s="168"/>
      <c r="EL334" s="168"/>
      <c r="EM334" s="168"/>
      <c r="EN334" s="168"/>
      <c r="EO334" s="168"/>
      <c r="EP334" s="168"/>
      <c r="EQ334" s="168"/>
      <c r="ER334" s="168"/>
      <c r="ES334" s="168"/>
      <c r="ET334" s="168"/>
      <c r="EU334" s="168"/>
      <c r="EV334" s="168"/>
      <c r="EW334" s="168"/>
      <c r="EX334" s="168"/>
      <c r="EY334" s="168"/>
      <c r="EZ334" s="168"/>
      <c r="FA334" s="168"/>
      <c r="FB334" s="168"/>
      <c r="FC334" s="168"/>
      <c r="FD334" s="168"/>
    </row>
    <row r="335" spans="1:180" s="5" customFormat="1" ht="14.4" thickBot="1" x14ac:dyDescent="0.35">
      <c r="A335" s="263"/>
      <c r="B335" s="263"/>
      <c r="C335" s="265"/>
      <c r="D335" s="425"/>
      <c r="E335" s="426"/>
      <c r="F335" s="426"/>
      <c r="G335" s="426"/>
      <c r="H335" s="426"/>
      <c r="I335" s="426"/>
      <c r="J335" s="426"/>
      <c r="K335" s="426"/>
      <c r="L335" s="426"/>
      <c r="M335" s="427"/>
      <c r="N335" s="422"/>
      <c r="O335" s="423"/>
      <c r="P335" s="423"/>
      <c r="Q335" s="423"/>
      <c r="R335" s="423"/>
      <c r="S335" s="423"/>
      <c r="T335" s="423"/>
      <c r="U335" s="424"/>
      <c r="V335" s="33"/>
      <c r="W335" s="57"/>
      <c r="X335" s="86"/>
      <c r="Y335" s="33"/>
      <c r="Z335" s="36"/>
      <c r="AA335" s="36"/>
      <c r="AD335" s="33"/>
      <c r="AG335" s="3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4"/>
      <c r="AV335" s="33"/>
      <c r="AW335" s="33"/>
      <c r="AX335" s="33"/>
      <c r="AZ335" s="141"/>
      <c r="BE335" s="168"/>
      <c r="BF335" s="168"/>
      <c r="BG335" s="168"/>
      <c r="BH335" s="168"/>
      <c r="BI335" s="168"/>
      <c r="BJ335" s="168"/>
      <c r="BK335" s="168"/>
      <c r="BL335" s="168"/>
      <c r="BM335" s="168"/>
      <c r="DK335" s="168"/>
      <c r="DL335" s="168"/>
      <c r="DM335" s="168"/>
      <c r="DN335" s="168"/>
      <c r="DO335" s="168"/>
      <c r="DP335" s="168"/>
      <c r="DQ335" s="168"/>
      <c r="DR335" s="168"/>
      <c r="DS335" s="168"/>
      <c r="DT335" s="168"/>
      <c r="DU335" s="168"/>
      <c r="DV335" s="168"/>
      <c r="DW335" s="168"/>
      <c r="DX335" s="168"/>
      <c r="DY335" s="168"/>
      <c r="DZ335" s="168"/>
      <c r="EA335" s="168"/>
      <c r="EB335" s="168"/>
      <c r="EC335" s="168"/>
      <c r="ED335" s="168"/>
      <c r="EE335" s="168"/>
      <c r="EF335" s="168"/>
      <c r="EG335" s="168"/>
      <c r="EH335" s="168"/>
      <c r="EI335" s="168"/>
      <c r="EJ335" s="168"/>
      <c r="EK335" s="168"/>
      <c r="EL335" s="168"/>
      <c r="EM335" s="168"/>
      <c r="EN335" s="168"/>
      <c r="EO335" s="168"/>
      <c r="EP335" s="168"/>
      <c r="EQ335" s="168"/>
      <c r="ER335" s="168"/>
      <c r="ES335" s="168"/>
      <c r="ET335" s="168"/>
      <c r="EU335" s="168"/>
      <c r="EV335" s="168"/>
      <c r="EW335" s="168"/>
      <c r="EX335" s="168"/>
      <c r="EY335" s="168"/>
      <c r="EZ335" s="168"/>
      <c r="FA335" s="168"/>
      <c r="FB335" s="168"/>
      <c r="FC335" s="168"/>
      <c r="FD335" s="168"/>
    </row>
    <row r="336" spans="1:180" s="5" customFormat="1" ht="5.25" customHeight="1" thickBot="1" x14ac:dyDescent="0.35">
      <c r="A336" s="263"/>
      <c r="B336" s="263"/>
      <c r="C336" s="265"/>
      <c r="D336" s="428"/>
      <c r="E336" s="428"/>
      <c r="F336" s="428"/>
      <c r="G336" s="428"/>
      <c r="H336" s="428"/>
      <c r="I336" s="428"/>
      <c r="J336" s="428"/>
      <c r="K336" s="428"/>
      <c r="L336" s="428"/>
      <c r="M336" s="428"/>
      <c r="N336" s="428"/>
      <c r="O336" s="428"/>
      <c r="P336" s="428"/>
      <c r="Q336" s="428"/>
      <c r="R336" s="428"/>
      <c r="S336" s="428"/>
      <c r="T336" s="428"/>
      <c r="U336" s="428"/>
      <c r="V336" s="33"/>
      <c r="W336" s="57"/>
      <c r="X336" s="86"/>
      <c r="Y336" s="33"/>
      <c r="Z336" s="36"/>
      <c r="AA336" s="36"/>
      <c r="AD336" s="33"/>
      <c r="AG336" s="33"/>
      <c r="AH336" s="43"/>
      <c r="AI336" s="43"/>
      <c r="AJ336" s="43"/>
      <c r="AK336" s="43"/>
      <c r="AL336" s="43"/>
      <c r="AM336" s="43"/>
      <c r="AN336" s="43"/>
      <c r="AO336" s="43"/>
      <c r="AP336" s="43"/>
      <c r="AQ336" s="43"/>
      <c r="AR336" s="43"/>
      <c r="AS336" s="43"/>
      <c r="AT336" s="43"/>
      <c r="AU336" s="44"/>
      <c r="AV336" s="33"/>
      <c r="AW336" s="33"/>
      <c r="AX336" s="33"/>
      <c r="AZ336" s="141"/>
      <c r="BE336" s="168"/>
      <c r="BF336" s="168"/>
      <c r="BG336" s="168"/>
      <c r="BH336" s="168"/>
      <c r="BI336" s="168"/>
      <c r="BJ336" s="168"/>
      <c r="BK336" s="168"/>
      <c r="BL336" s="168"/>
      <c r="BM336" s="168"/>
      <c r="DK336" s="168"/>
      <c r="DL336" s="168"/>
      <c r="DM336" s="168"/>
      <c r="DN336" s="168"/>
      <c r="DO336" s="168"/>
      <c r="DP336" s="168"/>
      <c r="DQ336" s="168"/>
      <c r="DR336" s="168"/>
      <c r="DS336" s="168"/>
      <c r="DT336" s="168"/>
      <c r="DU336" s="168"/>
      <c r="DV336" s="168"/>
      <c r="DW336" s="168"/>
      <c r="DX336" s="168"/>
      <c r="DY336" s="168"/>
      <c r="DZ336" s="168"/>
      <c r="EA336" s="168"/>
      <c r="EB336" s="168"/>
      <c r="EC336" s="168"/>
      <c r="ED336" s="168"/>
      <c r="EE336" s="168"/>
      <c r="EF336" s="168"/>
      <c r="EG336" s="168"/>
      <c r="EH336" s="168"/>
      <c r="EI336" s="168"/>
      <c r="EJ336" s="168"/>
      <c r="EK336" s="168"/>
      <c r="EL336" s="168"/>
      <c r="EM336" s="168"/>
      <c r="EN336" s="168"/>
      <c r="EO336" s="168"/>
      <c r="EP336" s="168"/>
      <c r="EQ336" s="168"/>
      <c r="ER336" s="168"/>
      <c r="ES336" s="168"/>
      <c r="ET336" s="168"/>
      <c r="EU336" s="168"/>
      <c r="EV336" s="168"/>
      <c r="EW336" s="168"/>
      <c r="EX336" s="168"/>
      <c r="EY336" s="168"/>
      <c r="EZ336" s="168"/>
      <c r="FA336" s="168"/>
      <c r="FB336" s="168"/>
      <c r="FC336" s="168"/>
      <c r="FD336" s="168"/>
    </row>
    <row r="337" spans="1:160" s="5" customFormat="1" ht="20.25" customHeight="1" x14ac:dyDescent="0.3">
      <c r="A337" s="263"/>
      <c r="B337" s="263"/>
      <c r="C337" s="265"/>
      <c r="D337" s="429" t="s">
        <v>18</v>
      </c>
      <c r="E337" s="430"/>
      <c r="F337" s="430"/>
      <c r="G337" s="430"/>
      <c r="H337" s="430"/>
      <c r="I337" s="430"/>
      <c r="J337" s="430"/>
      <c r="K337" s="430"/>
      <c r="L337" s="430"/>
      <c r="M337" s="431"/>
      <c r="N337" s="429" t="s">
        <v>19</v>
      </c>
      <c r="O337" s="430"/>
      <c r="P337" s="430"/>
      <c r="Q337" s="430"/>
      <c r="R337" s="430"/>
      <c r="S337" s="430"/>
      <c r="T337" s="430"/>
      <c r="U337" s="431"/>
      <c r="V337" s="33"/>
      <c r="W337" s="57"/>
      <c r="X337" s="86"/>
      <c r="Y337" s="33"/>
      <c r="Z337" s="36"/>
      <c r="AA337" s="36"/>
      <c r="AD337" s="33"/>
      <c r="AG337" s="33"/>
      <c r="AH337" s="43"/>
      <c r="AI337" s="43"/>
      <c r="AJ337" s="43"/>
      <c r="AK337" s="43"/>
      <c r="AL337" s="43"/>
      <c r="AM337" s="43"/>
      <c r="AN337" s="43"/>
      <c r="AO337" s="43"/>
      <c r="AP337" s="43"/>
      <c r="AQ337" s="43"/>
      <c r="AR337" s="43"/>
      <c r="AS337" s="43"/>
      <c r="AT337" s="43"/>
      <c r="AU337" s="44"/>
      <c r="AV337" s="33"/>
      <c r="AW337" s="33"/>
      <c r="AX337" s="33"/>
      <c r="AZ337" s="141"/>
      <c r="BE337" s="168"/>
      <c r="BF337" s="168"/>
      <c r="BG337" s="168"/>
      <c r="BH337" s="168"/>
      <c r="BI337" s="168"/>
      <c r="BJ337" s="168"/>
      <c r="BK337" s="168"/>
      <c r="BL337" s="168"/>
      <c r="BM337" s="168"/>
      <c r="DK337" s="168"/>
      <c r="DL337" s="168"/>
      <c r="DM337" s="168"/>
      <c r="DN337" s="168"/>
      <c r="DO337" s="168"/>
      <c r="DP337" s="168"/>
      <c r="DQ337" s="168"/>
      <c r="DR337" s="168"/>
      <c r="DS337" s="168"/>
      <c r="DT337" s="168"/>
      <c r="DU337" s="168"/>
      <c r="DV337" s="168"/>
      <c r="DW337" s="168"/>
      <c r="DX337" s="168"/>
      <c r="DY337" s="168"/>
      <c r="DZ337" s="168"/>
      <c r="EA337" s="168"/>
      <c r="EB337" s="168"/>
      <c r="EC337" s="168"/>
      <c r="ED337" s="168"/>
      <c r="EE337" s="168"/>
      <c r="EF337" s="168"/>
      <c r="EG337" s="168"/>
      <c r="EH337" s="168"/>
      <c r="EI337" s="168"/>
      <c r="EJ337" s="168"/>
      <c r="EK337" s="168"/>
      <c r="EL337" s="168"/>
      <c r="EM337" s="168"/>
      <c r="EN337" s="168"/>
      <c r="EO337" s="168"/>
      <c r="EP337" s="168"/>
      <c r="EQ337" s="168"/>
      <c r="ER337" s="168"/>
      <c r="ES337" s="168"/>
      <c r="ET337" s="168"/>
      <c r="EU337" s="168"/>
      <c r="EV337" s="168"/>
      <c r="EW337" s="168"/>
      <c r="EX337" s="168"/>
      <c r="EY337" s="168"/>
      <c r="EZ337" s="168"/>
      <c r="FA337" s="168"/>
      <c r="FB337" s="168"/>
      <c r="FC337" s="168"/>
      <c r="FD337" s="168"/>
    </row>
    <row r="338" spans="1:160" s="5" customFormat="1" x14ac:dyDescent="0.3">
      <c r="A338" s="263"/>
      <c r="B338" s="263"/>
      <c r="C338" s="265"/>
      <c r="D338" s="432" t="s">
        <v>20</v>
      </c>
      <c r="E338" s="433"/>
      <c r="F338" s="433"/>
      <c r="G338" s="433"/>
      <c r="H338" s="433"/>
      <c r="I338" s="433"/>
      <c r="J338" s="433"/>
      <c r="K338" s="433"/>
      <c r="L338" s="433"/>
      <c r="M338" s="434"/>
      <c r="N338" s="435" t="s">
        <v>21</v>
      </c>
      <c r="O338" s="436"/>
      <c r="P338" s="436"/>
      <c r="Q338" s="436"/>
      <c r="R338" s="436"/>
      <c r="S338" s="436"/>
      <c r="T338" s="436"/>
      <c r="U338" s="437"/>
      <c r="V338" s="33"/>
      <c r="W338" s="57"/>
      <c r="X338" s="86"/>
      <c r="Y338" s="33"/>
      <c r="Z338" s="36"/>
      <c r="AA338" s="36"/>
      <c r="AD338" s="33"/>
      <c r="AG338" s="3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4"/>
      <c r="AV338" s="33"/>
      <c r="AW338" s="33"/>
      <c r="AX338" s="33"/>
      <c r="AZ338" s="141"/>
      <c r="BE338" s="168"/>
      <c r="BF338" s="168"/>
      <c r="BG338" s="168"/>
      <c r="BH338" s="168"/>
      <c r="BI338" s="168"/>
      <c r="BJ338" s="168"/>
      <c r="BK338" s="168"/>
      <c r="BL338" s="168"/>
      <c r="BM338" s="168"/>
      <c r="DK338" s="168"/>
      <c r="DL338" s="168"/>
      <c r="DM338" s="168"/>
      <c r="DN338" s="168"/>
      <c r="DO338" s="168"/>
      <c r="DP338" s="168"/>
      <c r="DQ338" s="168"/>
      <c r="DR338" s="168"/>
      <c r="DS338" s="168"/>
      <c r="DT338" s="168"/>
      <c r="DU338" s="168"/>
      <c r="DV338" s="168"/>
      <c r="DW338" s="168"/>
      <c r="DX338" s="168"/>
      <c r="DY338" s="168"/>
      <c r="DZ338" s="168"/>
      <c r="EA338" s="168"/>
      <c r="EB338" s="168"/>
      <c r="EC338" s="168"/>
      <c r="ED338" s="168"/>
      <c r="EE338" s="168"/>
      <c r="EF338" s="168"/>
      <c r="EG338" s="168"/>
      <c r="EH338" s="168"/>
      <c r="EI338" s="168"/>
      <c r="EJ338" s="168"/>
      <c r="EK338" s="168"/>
      <c r="EL338" s="168"/>
      <c r="EM338" s="168"/>
      <c r="EN338" s="168"/>
      <c r="EO338" s="168"/>
      <c r="EP338" s="168"/>
      <c r="EQ338" s="168"/>
      <c r="ER338" s="168"/>
      <c r="ES338" s="168"/>
      <c r="ET338" s="168"/>
      <c r="EU338" s="168"/>
      <c r="EV338" s="168"/>
      <c r="EW338" s="168"/>
      <c r="EX338" s="168"/>
      <c r="EY338" s="168"/>
      <c r="EZ338" s="168"/>
      <c r="FA338" s="168"/>
      <c r="FB338" s="168"/>
      <c r="FC338" s="168"/>
      <c r="FD338" s="168"/>
    </row>
    <row r="339" spans="1:160" s="5" customFormat="1" ht="15.75" customHeight="1" x14ac:dyDescent="0.3">
      <c r="A339" s="263"/>
      <c r="B339" s="263"/>
      <c r="C339" s="265"/>
      <c r="D339" s="438" t="s">
        <v>22</v>
      </c>
      <c r="E339" s="439"/>
      <c r="F339" s="439"/>
      <c r="G339" s="439"/>
      <c r="H339" s="439"/>
      <c r="I339" s="439"/>
      <c r="J339" s="439"/>
      <c r="K339" s="439"/>
      <c r="L339" s="439"/>
      <c r="M339" s="440"/>
      <c r="N339" s="438" t="s">
        <v>22</v>
      </c>
      <c r="O339" s="444"/>
      <c r="P339" s="444"/>
      <c r="Q339" s="444"/>
      <c r="R339" s="444"/>
      <c r="S339" s="444"/>
      <c r="T339" s="444"/>
      <c r="U339" s="440"/>
      <c r="V339" s="33"/>
      <c r="W339" s="57"/>
      <c r="X339" s="86"/>
      <c r="Y339" s="33"/>
      <c r="Z339" s="36"/>
      <c r="AA339" s="36"/>
      <c r="AD339" s="33"/>
      <c r="AG339" s="3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4"/>
      <c r="AV339" s="33"/>
      <c r="AW339" s="33"/>
      <c r="AX339" s="33"/>
      <c r="AZ339" s="141"/>
      <c r="BE339" s="168"/>
      <c r="BF339" s="168"/>
      <c r="BG339" s="168"/>
      <c r="BH339" s="168"/>
      <c r="BI339" s="168"/>
      <c r="BJ339" s="168"/>
      <c r="BK339" s="168"/>
      <c r="BL339" s="168"/>
      <c r="BM339" s="168"/>
      <c r="DK339" s="168"/>
      <c r="DL339" s="168"/>
      <c r="DM339" s="168"/>
      <c r="DN339" s="168"/>
      <c r="DO339" s="168"/>
      <c r="DP339" s="168"/>
      <c r="DQ339" s="168"/>
      <c r="DR339" s="168"/>
      <c r="DS339" s="168"/>
      <c r="DT339" s="168"/>
      <c r="DU339" s="168"/>
      <c r="DV339" s="168"/>
      <c r="DW339" s="168"/>
      <c r="DX339" s="168"/>
      <c r="DY339" s="168"/>
      <c r="DZ339" s="168"/>
      <c r="EA339" s="168"/>
      <c r="EB339" s="168"/>
      <c r="EC339" s="168"/>
      <c r="ED339" s="168"/>
      <c r="EE339" s="168"/>
      <c r="EF339" s="168"/>
      <c r="EG339" s="168"/>
      <c r="EH339" s="168"/>
      <c r="EI339" s="168"/>
      <c r="EJ339" s="168"/>
      <c r="EK339" s="168"/>
      <c r="EL339" s="168"/>
      <c r="EM339" s="168"/>
      <c r="EN339" s="168"/>
      <c r="EO339" s="168"/>
      <c r="EP339" s="168"/>
      <c r="EQ339" s="168"/>
      <c r="ER339" s="168"/>
      <c r="ES339" s="168"/>
      <c r="ET339" s="168"/>
      <c r="EU339" s="168"/>
      <c r="EV339" s="168"/>
      <c r="EW339" s="168"/>
      <c r="EX339" s="168"/>
      <c r="EY339" s="168"/>
      <c r="EZ339" s="168"/>
      <c r="FA339" s="168"/>
      <c r="FB339" s="168"/>
      <c r="FC339" s="168"/>
      <c r="FD339" s="168"/>
    </row>
    <row r="340" spans="1:160" s="5" customFormat="1" ht="15.75" customHeight="1" x14ac:dyDescent="0.3">
      <c r="A340" s="263"/>
      <c r="B340" s="263"/>
      <c r="C340" s="265"/>
      <c r="D340" s="438"/>
      <c r="E340" s="439"/>
      <c r="F340" s="439"/>
      <c r="G340" s="439"/>
      <c r="H340" s="439"/>
      <c r="I340" s="439"/>
      <c r="J340" s="439"/>
      <c r="K340" s="439"/>
      <c r="L340" s="439"/>
      <c r="M340" s="440"/>
      <c r="N340" s="438"/>
      <c r="O340" s="439"/>
      <c r="P340" s="439"/>
      <c r="Q340" s="439"/>
      <c r="R340" s="439"/>
      <c r="S340" s="439"/>
      <c r="T340" s="439"/>
      <c r="U340" s="440"/>
      <c r="V340" s="33"/>
      <c r="W340" s="57"/>
      <c r="X340" s="86"/>
      <c r="Y340" s="33"/>
      <c r="Z340" s="36"/>
      <c r="AA340" s="36"/>
      <c r="AD340" s="33"/>
      <c r="AG340" s="3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4"/>
      <c r="AV340" s="33"/>
      <c r="AW340" s="33"/>
      <c r="AX340" s="33"/>
      <c r="AZ340" s="141"/>
      <c r="BE340" s="168"/>
      <c r="BF340" s="168"/>
      <c r="BG340" s="168"/>
      <c r="BH340" s="168"/>
      <c r="BI340" s="168"/>
      <c r="BJ340" s="168"/>
      <c r="BK340" s="168"/>
      <c r="BL340" s="168"/>
      <c r="BM340" s="168"/>
      <c r="DK340" s="168"/>
      <c r="DL340" s="168"/>
      <c r="DM340" s="168"/>
      <c r="DN340" s="168"/>
      <c r="DO340" s="168"/>
      <c r="DP340" s="168"/>
      <c r="DQ340" s="168"/>
      <c r="DR340" s="168"/>
      <c r="DS340" s="168"/>
      <c r="DT340" s="168"/>
      <c r="DU340" s="168"/>
      <c r="DV340" s="168"/>
      <c r="DW340" s="168"/>
      <c r="DX340" s="168"/>
      <c r="DY340" s="168"/>
      <c r="DZ340" s="168"/>
      <c r="EA340" s="168"/>
      <c r="EB340" s="168"/>
      <c r="EC340" s="168"/>
      <c r="ED340" s="168"/>
      <c r="EE340" s="168"/>
      <c r="EF340" s="168"/>
      <c r="EG340" s="168"/>
      <c r="EH340" s="168"/>
      <c r="EI340" s="168"/>
      <c r="EJ340" s="168"/>
      <c r="EK340" s="168"/>
      <c r="EL340" s="168"/>
      <c r="EM340" s="168"/>
      <c r="EN340" s="168"/>
      <c r="EO340" s="168"/>
      <c r="EP340" s="168"/>
      <c r="EQ340" s="168"/>
      <c r="ER340" s="168"/>
      <c r="ES340" s="168"/>
      <c r="ET340" s="168"/>
      <c r="EU340" s="168"/>
      <c r="EV340" s="168"/>
      <c r="EW340" s="168"/>
      <c r="EX340" s="168"/>
      <c r="EY340" s="168"/>
      <c r="EZ340" s="168"/>
      <c r="FA340" s="168"/>
      <c r="FB340" s="168"/>
      <c r="FC340" s="168"/>
      <c r="FD340" s="168"/>
    </row>
    <row r="341" spans="1:160" s="5" customFormat="1" ht="15.75" customHeight="1" x14ac:dyDescent="0.3">
      <c r="A341" s="263"/>
      <c r="B341" s="263"/>
      <c r="C341" s="265"/>
      <c r="D341" s="441"/>
      <c r="E341" s="442"/>
      <c r="F341" s="442"/>
      <c r="G341" s="442"/>
      <c r="H341" s="442"/>
      <c r="I341" s="442"/>
      <c r="J341" s="442"/>
      <c r="K341" s="442"/>
      <c r="L341" s="442"/>
      <c r="M341" s="443"/>
      <c r="N341" s="441"/>
      <c r="O341" s="442"/>
      <c r="P341" s="442"/>
      <c r="Q341" s="442"/>
      <c r="R341" s="442"/>
      <c r="S341" s="442"/>
      <c r="T341" s="442"/>
      <c r="U341" s="443"/>
      <c r="V341" s="33"/>
      <c r="W341" s="57"/>
      <c r="X341" s="86"/>
      <c r="Y341" s="33"/>
      <c r="Z341" s="36"/>
      <c r="AA341" s="36"/>
      <c r="AD341" s="33"/>
      <c r="AG341" s="3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4"/>
      <c r="AV341" s="33"/>
      <c r="AW341" s="33"/>
      <c r="AX341" s="33"/>
      <c r="AZ341" s="141"/>
      <c r="BE341" s="168"/>
      <c r="BF341" s="168"/>
      <c r="BG341" s="168"/>
      <c r="BH341" s="168"/>
      <c r="BI341" s="168"/>
      <c r="BJ341" s="168"/>
      <c r="BK341" s="168"/>
      <c r="BL341" s="168"/>
      <c r="BM341" s="168"/>
      <c r="DK341" s="168"/>
      <c r="DL341" s="168"/>
      <c r="DM341" s="168"/>
      <c r="DN341" s="168"/>
      <c r="DO341" s="168"/>
      <c r="DP341" s="168"/>
      <c r="DQ341" s="168"/>
      <c r="DR341" s="168"/>
      <c r="DS341" s="168"/>
      <c r="DT341" s="168"/>
      <c r="DU341" s="168"/>
      <c r="DV341" s="168"/>
      <c r="DW341" s="168"/>
      <c r="DX341" s="168"/>
      <c r="DY341" s="168"/>
      <c r="DZ341" s="168"/>
      <c r="EA341" s="168"/>
      <c r="EB341" s="168"/>
      <c r="EC341" s="168"/>
      <c r="ED341" s="168"/>
      <c r="EE341" s="168"/>
      <c r="EF341" s="168"/>
      <c r="EG341" s="168"/>
      <c r="EH341" s="168"/>
      <c r="EI341" s="168"/>
      <c r="EJ341" s="168"/>
      <c r="EK341" s="168"/>
      <c r="EL341" s="168"/>
      <c r="EM341" s="168"/>
      <c r="EN341" s="168"/>
      <c r="EO341" s="168"/>
      <c r="EP341" s="168"/>
      <c r="EQ341" s="168"/>
      <c r="ER341" s="168"/>
      <c r="ES341" s="168"/>
      <c r="ET341" s="168"/>
      <c r="EU341" s="168"/>
      <c r="EV341" s="168"/>
      <c r="EW341" s="168"/>
      <c r="EX341" s="168"/>
      <c r="EY341" s="168"/>
      <c r="EZ341" s="168"/>
      <c r="FA341" s="168"/>
      <c r="FB341" s="168"/>
      <c r="FC341" s="168"/>
      <c r="FD341" s="168"/>
    </row>
    <row r="342" spans="1:160" s="5" customFormat="1" x14ac:dyDescent="0.25">
      <c r="A342" s="263"/>
      <c r="B342" s="263"/>
      <c r="C342" s="265"/>
      <c r="D342" s="10" t="s">
        <v>23</v>
      </c>
      <c r="E342" s="445" t="e">
        <f>+#REF!</f>
        <v>#REF!</v>
      </c>
      <c r="F342" s="445"/>
      <c r="G342" s="445"/>
      <c r="H342" s="445"/>
      <c r="I342" s="445"/>
      <c r="J342" s="445"/>
      <c r="K342" s="445"/>
      <c r="L342" s="445"/>
      <c r="M342" s="446"/>
      <c r="N342" s="11" t="s">
        <v>23</v>
      </c>
      <c r="O342" s="445" t="e">
        <f>+#REF!</f>
        <v>#REF!</v>
      </c>
      <c r="P342" s="445"/>
      <c r="Q342" s="445"/>
      <c r="R342" s="445"/>
      <c r="S342" s="445"/>
      <c r="T342" s="445"/>
      <c r="U342" s="446"/>
      <c r="V342" s="33"/>
      <c r="W342" s="57"/>
      <c r="X342" s="86"/>
      <c r="Y342" s="33"/>
      <c r="Z342" s="36"/>
      <c r="AA342" s="36"/>
      <c r="AD342" s="33"/>
      <c r="AG342" s="3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4"/>
      <c r="AV342" s="33"/>
      <c r="AW342" s="33"/>
      <c r="AX342" s="33"/>
      <c r="AZ342" s="141"/>
      <c r="BE342" s="168"/>
      <c r="BF342" s="168"/>
      <c r="BG342" s="168"/>
      <c r="BH342" s="168"/>
      <c r="BI342" s="168"/>
      <c r="BJ342" s="168"/>
      <c r="BK342" s="168"/>
      <c r="BL342" s="168"/>
      <c r="BM342" s="168"/>
      <c r="DK342" s="168"/>
      <c r="DL342" s="168"/>
      <c r="DM342" s="168"/>
      <c r="DN342" s="168"/>
      <c r="DO342" s="168"/>
      <c r="DP342" s="168"/>
      <c r="DQ342" s="168"/>
      <c r="DR342" s="168"/>
      <c r="DS342" s="168"/>
      <c r="DT342" s="168"/>
      <c r="DU342" s="168"/>
      <c r="DV342" s="168"/>
      <c r="DW342" s="168"/>
      <c r="DX342" s="168"/>
      <c r="DY342" s="168"/>
      <c r="DZ342" s="168"/>
      <c r="EA342" s="168"/>
      <c r="EB342" s="168"/>
      <c r="EC342" s="168"/>
      <c r="ED342" s="168"/>
      <c r="EE342" s="168"/>
      <c r="EF342" s="168"/>
      <c r="EG342" s="168"/>
      <c r="EH342" s="168"/>
      <c r="EI342" s="168"/>
      <c r="EJ342" s="168"/>
      <c r="EK342" s="168"/>
      <c r="EL342" s="168"/>
      <c r="EM342" s="168"/>
      <c r="EN342" s="168"/>
      <c r="EO342" s="168"/>
      <c r="EP342" s="168"/>
      <c r="EQ342" s="168"/>
      <c r="ER342" s="168"/>
      <c r="ES342" s="168"/>
      <c r="ET342" s="168"/>
      <c r="EU342" s="168"/>
      <c r="EV342" s="168"/>
      <c r="EW342" s="168"/>
      <c r="EX342" s="168"/>
      <c r="EY342" s="168"/>
      <c r="EZ342" s="168"/>
      <c r="FA342" s="168"/>
      <c r="FB342" s="168"/>
      <c r="FC342" s="168"/>
      <c r="FD342" s="168"/>
    </row>
    <row r="343" spans="1:160" s="5" customFormat="1" ht="14.4" thickBot="1" x14ac:dyDescent="0.3">
      <c r="A343" s="263"/>
      <c r="B343" s="263"/>
      <c r="C343" s="265"/>
      <c r="D343" s="12" t="s">
        <v>25</v>
      </c>
      <c r="E343" s="447" t="e">
        <f>+#REF!</f>
        <v>#REF!</v>
      </c>
      <c r="F343" s="447"/>
      <c r="G343" s="447"/>
      <c r="H343" s="447"/>
      <c r="I343" s="447"/>
      <c r="J343" s="447"/>
      <c r="K343" s="447"/>
      <c r="L343" s="447"/>
      <c r="M343" s="448"/>
      <c r="N343" s="13" t="s">
        <v>25</v>
      </c>
      <c r="O343" s="447" t="e">
        <f>+#REF!</f>
        <v>#REF!</v>
      </c>
      <c r="P343" s="447"/>
      <c r="Q343" s="447"/>
      <c r="R343" s="447"/>
      <c r="S343" s="447"/>
      <c r="T343" s="447"/>
      <c r="U343" s="448"/>
      <c r="V343" s="33"/>
      <c r="W343" s="57"/>
      <c r="X343" s="86"/>
      <c r="Y343" s="33"/>
      <c r="Z343" s="36"/>
      <c r="AA343" s="36"/>
      <c r="AD343" s="33"/>
      <c r="AG343" s="3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4"/>
      <c r="AV343" s="33"/>
      <c r="AW343" s="33"/>
      <c r="AX343" s="33"/>
      <c r="AZ343" s="141"/>
      <c r="BE343" s="168"/>
      <c r="BF343" s="168"/>
      <c r="BG343" s="168"/>
      <c r="BH343" s="168"/>
      <c r="BI343" s="168"/>
      <c r="BJ343" s="168"/>
      <c r="BK343" s="168"/>
      <c r="BL343" s="168"/>
      <c r="BM343" s="168"/>
      <c r="DK343" s="168"/>
      <c r="DL343" s="168"/>
      <c r="DM343" s="168"/>
      <c r="DN343" s="168"/>
      <c r="DO343" s="168"/>
      <c r="DP343" s="168"/>
      <c r="DQ343" s="168"/>
      <c r="DR343" s="168"/>
      <c r="DS343" s="168"/>
      <c r="DT343" s="168"/>
      <c r="DU343" s="168"/>
      <c r="DV343" s="168"/>
      <c r="DW343" s="168"/>
      <c r="DX343" s="168"/>
      <c r="DY343" s="168"/>
      <c r="DZ343" s="168"/>
      <c r="EA343" s="168"/>
      <c r="EB343" s="168"/>
      <c r="EC343" s="168"/>
      <c r="ED343" s="168"/>
      <c r="EE343" s="168"/>
      <c r="EF343" s="168"/>
      <c r="EG343" s="168"/>
      <c r="EH343" s="168"/>
      <c r="EI343" s="168"/>
      <c r="EJ343" s="168"/>
      <c r="EK343" s="168"/>
      <c r="EL343" s="168"/>
      <c r="EM343" s="168"/>
      <c r="EN343" s="168"/>
      <c r="EO343" s="168"/>
      <c r="EP343" s="168"/>
      <c r="EQ343" s="168"/>
      <c r="ER343" s="168"/>
      <c r="ES343" s="168"/>
      <c r="ET343" s="168"/>
      <c r="EU343" s="168"/>
      <c r="EV343" s="168"/>
      <c r="EW343" s="168"/>
      <c r="EX343" s="168"/>
      <c r="EY343" s="168"/>
      <c r="EZ343" s="168"/>
      <c r="FA343" s="168"/>
      <c r="FB343" s="168"/>
      <c r="FC343" s="168"/>
      <c r="FD343" s="168"/>
    </row>
    <row r="344" spans="1:160" s="5" customFormat="1" ht="9.9" customHeight="1" thickBot="1" x14ac:dyDescent="0.3">
      <c r="A344" s="263"/>
      <c r="B344" s="263"/>
      <c r="C344" s="265"/>
      <c r="D344" s="83"/>
      <c r="E344" s="84"/>
      <c r="F344" s="84"/>
      <c r="G344" s="84"/>
      <c r="H344" s="84"/>
      <c r="I344" s="84"/>
      <c r="J344" s="84"/>
      <c r="K344" s="84"/>
      <c r="L344" s="84"/>
      <c r="M344" s="84"/>
      <c r="N344" s="83"/>
      <c r="O344" s="84"/>
      <c r="P344" s="84"/>
      <c r="Q344" s="84"/>
      <c r="R344" s="84"/>
      <c r="S344" s="84"/>
      <c r="T344" s="84"/>
      <c r="U344" s="84"/>
      <c r="V344" s="33"/>
      <c r="W344" s="57"/>
      <c r="X344" s="86"/>
      <c r="Y344" s="33"/>
      <c r="Z344" s="36"/>
      <c r="AA344" s="36"/>
      <c r="AD344" s="33"/>
      <c r="AG344" s="3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4"/>
      <c r="AV344" s="33"/>
      <c r="AW344" s="33"/>
      <c r="AX344" s="33"/>
      <c r="AZ344" s="141"/>
      <c r="BE344" s="168"/>
      <c r="BF344" s="168"/>
      <c r="BG344" s="168"/>
      <c r="BH344" s="168"/>
      <c r="BI344" s="168"/>
      <c r="BJ344" s="168"/>
      <c r="BK344" s="168"/>
      <c r="BL344" s="168"/>
      <c r="BM344" s="168"/>
      <c r="DK344" s="168"/>
      <c r="DL344" s="168"/>
      <c r="DM344" s="168"/>
      <c r="DN344" s="168"/>
      <c r="DO344" s="168"/>
      <c r="DP344" s="168"/>
      <c r="DQ344" s="168"/>
      <c r="DR344" s="168"/>
      <c r="DS344" s="168"/>
      <c r="DT344" s="168"/>
      <c r="DU344" s="168"/>
      <c r="DV344" s="168"/>
      <c r="DW344" s="168"/>
      <c r="DX344" s="168"/>
      <c r="DY344" s="168"/>
      <c r="DZ344" s="168"/>
      <c r="EA344" s="168"/>
      <c r="EB344" s="168"/>
      <c r="EC344" s="168"/>
      <c r="ED344" s="168"/>
      <c r="EE344" s="168"/>
      <c r="EF344" s="168"/>
      <c r="EG344" s="168"/>
      <c r="EH344" s="168"/>
      <c r="EI344" s="168"/>
      <c r="EJ344" s="168"/>
      <c r="EK344" s="168"/>
      <c r="EL344" s="168"/>
      <c r="EM344" s="168"/>
      <c r="EN344" s="168"/>
      <c r="EO344" s="168"/>
      <c r="EP344" s="168"/>
      <c r="EQ344" s="168"/>
      <c r="ER344" s="168"/>
      <c r="ES344" s="168"/>
      <c r="ET344" s="168"/>
      <c r="EU344" s="168"/>
      <c r="EV344" s="168"/>
      <c r="EW344" s="168"/>
      <c r="EX344" s="168"/>
      <c r="EY344" s="168"/>
      <c r="EZ344" s="168"/>
      <c r="FA344" s="168"/>
      <c r="FB344" s="168"/>
      <c r="FC344" s="168"/>
      <c r="FD344" s="168"/>
    </row>
    <row r="345" spans="1:160" s="5" customFormat="1" ht="15.75" customHeight="1" x14ac:dyDescent="0.3">
      <c r="A345" s="263"/>
      <c r="B345" s="263"/>
      <c r="C345" s="265"/>
      <c r="D345" s="484"/>
      <c r="E345" s="485"/>
      <c r="F345" s="488" t="s">
        <v>0</v>
      </c>
      <c r="G345" s="489"/>
      <c r="H345" s="489"/>
      <c r="I345" s="489"/>
      <c r="J345" s="489"/>
      <c r="K345" s="489"/>
      <c r="L345" s="489"/>
      <c r="M345" s="489"/>
      <c r="N345" s="489"/>
      <c r="O345" s="490"/>
      <c r="P345" s="494" t="s">
        <v>1</v>
      </c>
      <c r="Q345" s="495"/>
      <c r="R345" s="495"/>
      <c r="S345" s="496"/>
      <c r="T345" s="500"/>
      <c r="U345" s="501"/>
      <c r="V345" s="33"/>
      <c r="W345" s="57"/>
      <c r="X345" s="86"/>
      <c r="Y345" s="33"/>
      <c r="Z345" s="36"/>
      <c r="AA345" s="36"/>
      <c r="AD345" s="33"/>
      <c r="AG345" s="3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4"/>
      <c r="AV345" s="33"/>
      <c r="AW345" s="33"/>
      <c r="AX345" s="33"/>
      <c r="AZ345" s="141"/>
      <c r="BE345" s="168"/>
      <c r="BF345" s="168"/>
      <c r="BG345" s="168"/>
      <c r="BH345" s="168"/>
      <c r="BI345" s="168"/>
      <c r="BJ345" s="168"/>
      <c r="BK345" s="168"/>
      <c r="BL345" s="168"/>
      <c r="BM345" s="168"/>
      <c r="DK345" s="168"/>
      <c r="DL345" s="168"/>
      <c r="DM345" s="168"/>
      <c r="DN345" s="168"/>
      <c r="DO345" s="168"/>
      <c r="DP345" s="168"/>
      <c r="DQ345" s="168"/>
      <c r="DR345" s="168"/>
      <c r="DS345" s="168"/>
      <c r="DT345" s="168"/>
      <c r="DU345" s="168"/>
      <c r="DV345" s="168"/>
      <c r="DW345" s="168"/>
      <c r="DX345" s="168"/>
      <c r="DY345" s="168"/>
      <c r="DZ345" s="168"/>
      <c r="EA345" s="168"/>
      <c r="EB345" s="168"/>
      <c r="EC345" s="168"/>
      <c r="ED345" s="168"/>
      <c r="EE345" s="168"/>
      <c r="EF345" s="168"/>
      <c r="EG345" s="168"/>
      <c r="EH345" s="168"/>
      <c r="EI345" s="168"/>
      <c r="EJ345" s="168"/>
      <c r="EK345" s="168"/>
      <c r="EL345" s="168"/>
      <c r="EM345" s="168"/>
      <c r="EN345" s="168"/>
      <c r="EO345" s="168"/>
      <c r="EP345" s="168"/>
      <c r="EQ345" s="168"/>
      <c r="ER345" s="168"/>
      <c r="ES345" s="168"/>
      <c r="ET345" s="168"/>
      <c r="EU345" s="168"/>
      <c r="EV345" s="168"/>
      <c r="EW345" s="168"/>
      <c r="EX345" s="168"/>
      <c r="EY345" s="168"/>
      <c r="EZ345" s="168"/>
      <c r="FA345" s="168"/>
      <c r="FB345" s="168"/>
      <c r="FC345" s="168"/>
      <c r="FD345" s="168"/>
    </row>
    <row r="346" spans="1:160" s="5" customFormat="1" ht="15" customHeight="1" x14ac:dyDescent="0.3">
      <c r="A346" s="263"/>
      <c r="B346" s="263"/>
      <c r="C346" s="265"/>
      <c r="D346" s="481"/>
      <c r="E346" s="482"/>
      <c r="F346" s="491"/>
      <c r="G346" s="492"/>
      <c r="H346" s="492"/>
      <c r="I346" s="492"/>
      <c r="J346" s="492"/>
      <c r="K346" s="492"/>
      <c r="L346" s="492"/>
      <c r="M346" s="492"/>
      <c r="N346" s="492"/>
      <c r="O346" s="493"/>
      <c r="P346" s="497"/>
      <c r="Q346" s="498"/>
      <c r="R346" s="498"/>
      <c r="S346" s="499"/>
      <c r="T346" s="502"/>
      <c r="U346" s="503"/>
      <c r="V346" s="33"/>
      <c r="W346" s="57"/>
      <c r="X346" s="86"/>
      <c r="Y346" s="38"/>
      <c r="Z346" s="36"/>
      <c r="AA346" s="36"/>
      <c r="AD346" s="33"/>
      <c r="AG346" s="33"/>
      <c r="AH346" s="43"/>
      <c r="AI346" s="43"/>
      <c r="AJ346" s="43"/>
      <c r="AK346" s="43"/>
      <c r="AL346" s="43"/>
      <c r="AM346" s="43"/>
      <c r="AN346" s="43"/>
      <c r="AO346" s="43"/>
      <c r="AP346" s="43"/>
      <c r="AQ346" s="43"/>
      <c r="AR346" s="43"/>
      <c r="AS346" s="43"/>
      <c r="AT346" s="43"/>
      <c r="AU346" s="44"/>
      <c r="AV346" s="33"/>
      <c r="AW346" s="33"/>
      <c r="AX346" s="33"/>
      <c r="AZ346" s="141"/>
      <c r="BE346" s="168"/>
      <c r="BF346" s="168"/>
      <c r="BG346" s="168"/>
      <c r="BH346" s="168"/>
      <c r="BI346" s="168"/>
      <c r="BJ346" s="168"/>
      <c r="BK346" s="168"/>
      <c r="BL346" s="168"/>
      <c r="BM346" s="168"/>
      <c r="DK346" s="168"/>
      <c r="DL346" s="168"/>
      <c r="DM346" s="168"/>
      <c r="DN346" s="168"/>
      <c r="DO346" s="168"/>
      <c r="DP346" s="168"/>
      <c r="DQ346" s="168"/>
      <c r="DR346" s="168"/>
      <c r="DS346" s="168"/>
      <c r="DT346" s="168"/>
      <c r="DU346" s="168"/>
      <c r="DV346" s="168"/>
      <c r="DW346" s="168"/>
      <c r="DX346" s="168"/>
      <c r="DY346" s="168"/>
      <c r="DZ346" s="168"/>
      <c r="EA346" s="168"/>
      <c r="EB346" s="168"/>
      <c r="EC346" s="168"/>
      <c r="ED346" s="168"/>
      <c r="EE346" s="168"/>
      <c r="EF346" s="168"/>
      <c r="EG346" s="168"/>
      <c r="EH346" s="168"/>
      <c r="EI346" s="168"/>
      <c r="EJ346" s="168"/>
      <c r="EK346" s="168"/>
      <c r="EL346" s="168"/>
      <c r="EM346" s="168"/>
      <c r="EN346" s="168"/>
      <c r="EO346" s="168"/>
      <c r="EP346" s="168"/>
      <c r="EQ346" s="168"/>
      <c r="ER346" s="168"/>
      <c r="ES346" s="168"/>
      <c r="ET346" s="168"/>
      <c r="EU346" s="168"/>
      <c r="EV346" s="168"/>
      <c r="EW346" s="168"/>
      <c r="EX346" s="168"/>
      <c r="EY346" s="168"/>
      <c r="EZ346" s="168"/>
      <c r="FA346" s="168"/>
      <c r="FB346" s="168"/>
      <c r="FC346" s="168"/>
      <c r="FD346" s="168"/>
    </row>
    <row r="347" spans="1:160" s="5" customFormat="1" ht="30" customHeight="1" thickBot="1" x14ac:dyDescent="0.35">
      <c r="A347" s="263"/>
      <c r="B347" s="263"/>
      <c r="C347" s="265"/>
      <c r="D347" s="486"/>
      <c r="E347" s="487"/>
      <c r="F347" s="506" t="s">
        <v>2</v>
      </c>
      <c r="G347" s="507"/>
      <c r="H347" s="507"/>
      <c r="I347" s="507"/>
      <c r="J347" s="507"/>
      <c r="K347" s="507"/>
      <c r="L347" s="507"/>
      <c r="M347" s="507"/>
      <c r="N347" s="507"/>
      <c r="O347" s="508"/>
      <c r="P347" s="32">
        <v>8</v>
      </c>
      <c r="Q347" s="101" t="s">
        <v>3</v>
      </c>
      <c r="R347" s="509">
        <v>147</v>
      </c>
      <c r="S347" s="510"/>
      <c r="T347" s="504"/>
      <c r="U347" s="505"/>
      <c r="V347" s="33">
        <f>+IF(C356="","",1)</f>
        <v>1</v>
      </c>
      <c r="W347" s="57"/>
      <c r="X347" s="86"/>
      <c r="Y347" s="39"/>
      <c r="Z347" s="36"/>
      <c r="AA347" s="36"/>
      <c r="AD347" s="33"/>
      <c r="AG347" s="33"/>
      <c r="AH347" s="43"/>
      <c r="AI347" s="43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4"/>
      <c r="AV347" s="33"/>
      <c r="AW347" s="33"/>
      <c r="AX347" s="33"/>
      <c r="AZ347" s="141"/>
      <c r="BE347" s="168"/>
      <c r="BF347" s="168"/>
      <c r="BG347" s="168"/>
      <c r="BH347" s="168"/>
      <c r="BI347" s="168"/>
      <c r="BJ347" s="168"/>
      <c r="BK347" s="168"/>
      <c r="BL347" s="168"/>
      <c r="BM347" s="168"/>
      <c r="DK347" s="168"/>
      <c r="DL347" s="168"/>
      <c r="DM347" s="168"/>
      <c r="DN347" s="168"/>
      <c r="DO347" s="168"/>
      <c r="DP347" s="168"/>
      <c r="DQ347" s="168"/>
      <c r="DR347" s="168"/>
      <c r="DS347" s="168"/>
      <c r="DT347" s="168"/>
      <c r="DU347" s="168"/>
      <c r="DV347" s="168"/>
      <c r="DW347" s="168"/>
      <c r="DX347" s="168"/>
      <c r="DY347" s="168"/>
      <c r="DZ347" s="168"/>
      <c r="EA347" s="168"/>
      <c r="EB347" s="168"/>
      <c r="EC347" s="168"/>
      <c r="ED347" s="168"/>
      <c r="EE347" s="168"/>
      <c r="EF347" s="168"/>
      <c r="EG347" s="168"/>
      <c r="EH347" s="168"/>
      <c r="EI347" s="168"/>
      <c r="EJ347" s="168"/>
      <c r="EK347" s="168"/>
      <c r="EL347" s="168"/>
      <c r="EM347" s="168"/>
      <c r="EN347" s="168"/>
      <c r="EO347" s="168"/>
      <c r="EP347" s="168"/>
      <c r="EQ347" s="168"/>
      <c r="ER347" s="168"/>
      <c r="ES347" s="168"/>
      <c r="ET347" s="168"/>
      <c r="EU347" s="168"/>
      <c r="EV347" s="168"/>
      <c r="EW347" s="168"/>
      <c r="EX347" s="168"/>
      <c r="EY347" s="168"/>
      <c r="EZ347" s="168"/>
      <c r="FA347" s="168"/>
      <c r="FB347" s="168"/>
      <c r="FC347" s="168"/>
      <c r="FD347" s="168"/>
    </row>
    <row r="348" spans="1:160" s="5" customFormat="1" ht="5.25" customHeight="1" thickBot="1" x14ac:dyDescent="0.35">
      <c r="A348" s="263"/>
      <c r="B348" s="263"/>
      <c r="C348" s="265"/>
      <c r="D348" s="454"/>
      <c r="E348" s="454"/>
      <c r="F348" s="454"/>
      <c r="G348" s="454"/>
      <c r="H348" s="454"/>
      <c r="I348" s="454"/>
      <c r="J348" s="454"/>
      <c r="K348" s="454"/>
      <c r="L348" s="454"/>
      <c r="M348" s="454"/>
      <c r="N348" s="454"/>
      <c r="O348" s="454"/>
      <c r="P348" s="454"/>
      <c r="Q348" s="454"/>
      <c r="R348" s="454"/>
      <c r="S348" s="454"/>
      <c r="T348" s="454"/>
      <c r="U348" s="454"/>
      <c r="V348" s="33"/>
      <c r="W348" s="57"/>
      <c r="X348" s="86"/>
      <c r="Y348" s="38"/>
      <c r="Z348" s="36"/>
      <c r="AA348" s="36"/>
      <c r="AD348" s="33"/>
      <c r="AG348" s="33"/>
      <c r="AH348" s="43"/>
      <c r="AI348" s="43"/>
      <c r="AJ348" s="43"/>
      <c r="AK348" s="43"/>
      <c r="AL348" s="43"/>
      <c r="AM348" s="43"/>
      <c r="AN348" s="43"/>
      <c r="AO348" s="43"/>
      <c r="AP348" s="43"/>
      <c r="AQ348" s="43"/>
      <c r="AR348" s="43"/>
      <c r="AS348" s="43"/>
      <c r="AT348" s="43"/>
      <c r="AU348" s="44"/>
      <c r="AV348" s="33"/>
      <c r="AW348" s="33"/>
      <c r="AX348" s="33"/>
      <c r="AZ348" s="141"/>
      <c r="BE348" s="168"/>
      <c r="BF348" s="168"/>
      <c r="BG348" s="168"/>
      <c r="BH348" s="168"/>
      <c r="BI348" s="168"/>
      <c r="BJ348" s="168"/>
      <c r="BK348" s="168"/>
      <c r="BL348" s="168"/>
      <c r="BM348" s="168"/>
      <c r="DK348" s="168"/>
      <c r="DL348" s="168"/>
      <c r="DM348" s="168"/>
      <c r="DN348" s="168"/>
      <c r="DO348" s="168"/>
      <c r="DP348" s="168"/>
      <c r="DQ348" s="168"/>
      <c r="DR348" s="168"/>
      <c r="DS348" s="168"/>
      <c r="DT348" s="168"/>
      <c r="DU348" s="168"/>
      <c r="DV348" s="168"/>
      <c r="DW348" s="168"/>
      <c r="DX348" s="168"/>
      <c r="DY348" s="168"/>
      <c r="DZ348" s="168"/>
      <c r="EA348" s="168"/>
      <c r="EB348" s="168"/>
      <c r="EC348" s="168"/>
      <c r="ED348" s="168"/>
      <c r="EE348" s="168"/>
      <c r="EF348" s="168"/>
      <c r="EG348" s="168"/>
      <c r="EH348" s="168"/>
      <c r="EI348" s="168"/>
      <c r="EJ348" s="168"/>
      <c r="EK348" s="168"/>
      <c r="EL348" s="168"/>
      <c r="EM348" s="168"/>
      <c r="EN348" s="168"/>
      <c r="EO348" s="168"/>
      <c r="EP348" s="168"/>
      <c r="EQ348" s="168"/>
      <c r="ER348" s="168"/>
      <c r="ES348" s="168"/>
      <c r="ET348" s="168"/>
      <c r="EU348" s="168"/>
      <c r="EV348" s="168"/>
      <c r="EW348" s="168"/>
      <c r="EX348" s="168"/>
      <c r="EY348" s="168"/>
      <c r="EZ348" s="168"/>
      <c r="FA348" s="168"/>
      <c r="FB348" s="168"/>
      <c r="FC348" s="168"/>
      <c r="FD348" s="168"/>
    </row>
    <row r="349" spans="1:160" s="5" customFormat="1" ht="24.9" customHeight="1" x14ac:dyDescent="0.3">
      <c r="A349" s="263"/>
      <c r="B349" s="263"/>
      <c r="C349" s="265"/>
      <c r="D349" s="511" t="s">
        <v>4</v>
      </c>
      <c r="E349" s="512"/>
      <c r="F349" s="513" t="s">
        <v>168</v>
      </c>
      <c r="G349" s="514"/>
      <c r="H349" s="514"/>
      <c r="I349" s="515"/>
      <c r="J349" s="516" t="s">
        <v>5</v>
      </c>
      <c r="K349" s="512"/>
      <c r="L349" s="513" t="s">
        <v>102</v>
      </c>
      <c r="M349" s="514"/>
      <c r="N349" s="514"/>
      <c r="O349" s="514"/>
      <c r="P349" s="515"/>
      <c r="Q349" s="1" t="s">
        <v>6</v>
      </c>
      <c r="R349" s="513" t="s">
        <v>36</v>
      </c>
      <c r="S349" s="514"/>
      <c r="T349" s="514"/>
      <c r="U349" s="517"/>
      <c r="V349" s="33"/>
      <c r="W349" s="57"/>
      <c r="X349" s="86"/>
      <c r="Y349" s="33"/>
      <c r="Z349" s="36"/>
      <c r="AA349" s="36"/>
      <c r="AD349" s="33"/>
      <c r="AG349" s="33"/>
      <c r="AH349" s="43"/>
      <c r="AI349" s="43"/>
      <c r="AJ349" s="43"/>
      <c r="AK349" s="43"/>
      <c r="AL349" s="43"/>
      <c r="AM349" s="43"/>
      <c r="AN349" s="43"/>
      <c r="AO349" s="43"/>
      <c r="AP349" s="43"/>
      <c r="AQ349" s="43"/>
      <c r="AR349" s="43"/>
      <c r="AS349" s="43"/>
      <c r="AT349" s="43"/>
      <c r="AU349" s="44"/>
      <c r="AV349" s="33"/>
      <c r="AW349" s="33"/>
      <c r="AX349" s="33"/>
      <c r="AZ349" s="141"/>
      <c r="BE349" s="168"/>
      <c r="BF349" s="168"/>
      <c r="BG349" s="168"/>
      <c r="BH349" s="168"/>
      <c r="BI349" s="168"/>
      <c r="BJ349" s="168"/>
      <c r="BK349" s="168"/>
      <c r="BL349" s="168"/>
      <c r="BM349" s="168"/>
      <c r="DK349" s="168"/>
      <c r="DL349" s="168"/>
      <c r="DM349" s="168"/>
      <c r="DN349" s="168"/>
      <c r="DO349" s="168"/>
      <c r="DP349" s="168"/>
      <c r="DQ349" s="168"/>
      <c r="DR349" s="168"/>
      <c r="DS349" s="168"/>
      <c r="DT349" s="168"/>
      <c r="DU349" s="168"/>
      <c r="DV349" s="168"/>
      <c r="DW349" s="168"/>
      <c r="DX349" s="168"/>
      <c r="DY349" s="168"/>
      <c r="DZ349" s="168"/>
      <c r="EA349" s="168"/>
      <c r="EB349" s="168"/>
      <c r="EC349" s="168"/>
      <c r="ED349" s="168"/>
      <c r="EE349" s="168"/>
      <c r="EF349" s="168"/>
      <c r="EG349" s="168"/>
      <c r="EH349" s="168"/>
      <c r="EI349" s="168"/>
      <c r="EJ349" s="168"/>
      <c r="EK349" s="168"/>
      <c r="EL349" s="168"/>
      <c r="EM349" s="168"/>
      <c r="EN349" s="168"/>
      <c r="EO349" s="168"/>
      <c r="EP349" s="168"/>
      <c r="EQ349" s="168"/>
      <c r="ER349" s="168"/>
      <c r="ES349" s="168"/>
      <c r="ET349" s="168"/>
      <c r="EU349" s="168"/>
      <c r="EV349" s="168"/>
      <c r="EW349" s="168"/>
      <c r="EX349" s="168"/>
      <c r="EY349" s="168"/>
      <c r="EZ349" s="168"/>
      <c r="FA349" s="168"/>
      <c r="FB349" s="168"/>
      <c r="FC349" s="168"/>
      <c r="FD349" s="168"/>
    </row>
    <row r="350" spans="1:160" s="5" customFormat="1" ht="45" customHeight="1" thickBot="1" x14ac:dyDescent="0.35">
      <c r="A350" s="263"/>
      <c r="B350" s="263"/>
      <c r="C350" s="265"/>
      <c r="D350" s="518" t="s">
        <v>7</v>
      </c>
      <c r="E350" s="519"/>
      <c r="F350" s="520" t="s">
        <v>169</v>
      </c>
      <c r="G350" s="521"/>
      <c r="H350" s="521"/>
      <c r="I350" s="521"/>
      <c r="J350" s="521"/>
      <c r="K350" s="521"/>
      <c r="L350" s="521"/>
      <c r="M350" s="521"/>
      <c r="N350" s="521"/>
      <c r="O350" s="521"/>
      <c r="P350" s="521"/>
      <c r="Q350" s="521"/>
      <c r="R350" s="521"/>
      <c r="S350" s="521"/>
      <c r="T350" s="521"/>
      <c r="U350" s="522"/>
      <c r="V350" s="33"/>
      <c r="W350" s="57"/>
      <c r="X350" s="86"/>
      <c r="Y350" s="33"/>
      <c r="Z350" s="36"/>
      <c r="AA350" s="36"/>
      <c r="AD350" s="33"/>
      <c r="AG350" s="33"/>
      <c r="AH350" s="43"/>
      <c r="AI350" s="43"/>
      <c r="AJ350" s="43"/>
      <c r="AK350" s="43"/>
      <c r="AL350" s="43"/>
      <c r="AM350" s="43"/>
      <c r="AN350" s="43"/>
      <c r="AO350" s="43"/>
      <c r="AP350" s="43"/>
      <c r="AQ350" s="43"/>
      <c r="AR350" s="43"/>
      <c r="AS350" s="43"/>
      <c r="AT350" s="43"/>
      <c r="AU350" s="44"/>
      <c r="AV350" s="33"/>
      <c r="AW350" s="33"/>
      <c r="AX350" s="33"/>
      <c r="AZ350" s="141"/>
      <c r="BE350" s="168"/>
      <c r="BF350" s="168"/>
      <c r="BG350" s="168"/>
      <c r="BH350" s="168"/>
      <c r="BI350" s="168"/>
      <c r="BJ350" s="168"/>
      <c r="BK350" s="168"/>
      <c r="BL350" s="168"/>
      <c r="BM350" s="168"/>
      <c r="DK350" s="168"/>
      <c r="DL350" s="168"/>
      <c r="DM350" s="168"/>
      <c r="DN350" s="168"/>
      <c r="DO350" s="168"/>
      <c r="DP350" s="168"/>
      <c r="DQ350" s="168"/>
      <c r="DR350" s="168"/>
      <c r="DS350" s="168"/>
      <c r="DT350" s="168"/>
      <c r="DU350" s="168"/>
      <c r="DV350" s="168"/>
      <c r="DW350" s="168"/>
      <c r="DX350" s="168"/>
      <c r="DY350" s="168"/>
      <c r="DZ350" s="168"/>
      <c r="EA350" s="168"/>
      <c r="EB350" s="168"/>
      <c r="EC350" s="168"/>
      <c r="ED350" s="168"/>
      <c r="EE350" s="168"/>
      <c r="EF350" s="168"/>
      <c r="EG350" s="168"/>
      <c r="EH350" s="168"/>
      <c r="EI350" s="168"/>
      <c r="EJ350" s="168"/>
      <c r="EK350" s="168"/>
      <c r="EL350" s="168"/>
      <c r="EM350" s="168"/>
      <c r="EN350" s="168"/>
      <c r="EO350" s="168"/>
      <c r="EP350" s="168"/>
      <c r="EQ350" s="168"/>
      <c r="ER350" s="168"/>
      <c r="ES350" s="168"/>
      <c r="ET350" s="168"/>
      <c r="EU350" s="168"/>
      <c r="EV350" s="168"/>
      <c r="EW350" s="168"/>
      <c r="EX350" s="168"/>
      <c r="EY350" s="168"/>
      <c r="EZ350" s="168"/>
      <c r="FA350" s="168"/>
      <c r="FB350" s="168"/>
      <c r="FC350" s="168"/>
      <c r="FD350" s="168"/>
    </row>
    <row r="351" spans="1:160" s="5" customFormat="1" ht="5.0999999999999996" customHeight="1" thickBot="1" x14ac:dyDescent="0.35">
      <c r="A351" s="263"/>
      <c r="B351" s="263"/>
      <c r="C351" s="265"/>
      <c r="D351" s="523"/>
      <c r="E351" s="523"/>
      <c r="F351" s="523"/>
      <c r="G351" s="523"/>
      <c r="H351" s="523"/>
      <c r="I351" s="523"/>
      <c r="J351" s="523"/>
      <c r="K351" s="523"/>
      <c r="L351" s="523"/>
      <c r="M351" s="523"/>
      <c r="N351" s="523"/>
      <c r="O351" s="523"/>
      <c r="P351" s="523"/>
      <c r="Q351" s="523"/>
      <c r="R351" s="523"/>
      <c r="S351" s="523"/>
      <c r="T351" s="523"/>
      <c r="U351" s="523"/>
      <c r="V351" s="33"/>
      <c r="W351" s="57"/>
      <c r="X351" s="86"/>
      <c r="Y351" s="33"/>
      <c r="Z351" s="36"/>
      <c r="AA351" s="36"/>
      <c r="AD351" s="33"/>
      <c r="AG351" s="33"/>
      <c r="AH351" s="43"/>
      <c r="AI351" s="43"/>
      <c r="AJ351" s="43"/>
      <c r="AK351" s="43"/>
      <c r="AL351" s="43"/>
      <c r="AM351" s="43"/>
      <c r="AN351" s="43"/>
      <c r="AO351" s="43"/>
      <c r="AP351" s="43"/>
      <c r="AQ351" s="43"/>
      <c r="AR351" s="43"/>
      <c r="AS351" s="43"/>
      <c r="AT351" s="43"/>
      <c r="AU351" s="44"/>
      <c r="AV351" s="33"/>
      <c r="AW351" s="33"/>
      <c r="AX351" s="33"/>
      <c r="AZ351" s="141"/>
      <c r="BE351" s="168"/>
      <c r="BF351" s="168"/>
      <c r="BG351" s="168"/>
      <c r="BH351" s="168"/>
      <c r="BI351" s="168"/>
      <c r="BJ351" s="168"/>
      <c r="BK351" s="168"/>
      <c r="BL351" s="168"/>
      <c r="BM351" s="168"/>
      <c r="DK351" s="168"/>
      <c r="DL351" s="168"/>
      <c r="DM351" s="168"/>
      <c r="DN351" s="168"/>
      <c r="DO351" s="168"/>
      <c r="DP351" s="168"/>
      <c r="DQ351" s="168"/>
      <c r="DR351" s="168"/>
      <c r="DS351" s="168"/>
      <c r="DT351" s="168"/>
      <c r="DU351" s="168"/>
      <c r="DV351" s="168"/>
      <c r="DW351" s="168"/>
      <c r="DX351" s="168"/>
      <c r="DY351" s="168"/>
      <c r="DZ351" s="168"/>
      <c r="EA351" s="168"/>
      <c r="EB351" s="168"/>
      <c r="EC351" s="168"/>
      <c r="ED351" s="168"/>
      <c r="EE351" s="168"/>
      <c r="EF351" s="168"/>
      <c r="EG351" s="168"/>
      <c r="EH351" s="168"/>
      <c r="EI351" s="168"/>
      <c r="EJ351" s="168"/>
      <c r="EK351" s="168"/>
      <c r="EL351" s="168"/>
      <c r="EM351" s="168"/>
      <c r="EN351" s="168"/>
      <c r="EO351" s="168"/>
      <c r="EP351" s="168"/>
      <c r="EQ351" s="168"/>
      <c r="ER351" s="168"/>
      <c r="ES351" s="168"/>
      <c r="ET351" s="168"/>
      <c r="EU351" s="168"/>
      <c r="EV351" s="168"/>
      <c r="EW351" s="168"/>
      <c r="EX351" s="168"/>
      <c r="EY351" s="168"/>
      <c r="EZ351" s="168"/>
      <c r="FA351" s="168"/>
      <c r="FB351" s="168"/>
      <c r="FC351" s="168"/>
      <c r="FD351" s="168"/>
    </row>
    <row r="352" spans="1:160" s="5" customFormat="1" ht="24.9" customHeight="1" thickBot="1" x14ac:dyDescent="0.35">
      <c r="A352" s="263"/>
      <c r="B352" s="263"/>
      <c r="C352" s="265"/>
      <c r="D352" s="2" t="s">
        <v>103</v>
      </c>
      <c r="E352" s="98" t="s">
        <v>106</v>
      </c>
      <c r="F352" s="455" t="s">
        <v>104</v>
      </c>
      <c r="G352" s="524"/>
      <c r="H352" s="456"/>
      <c r="I352" s="525">
        <v>44058</v>
      </c>
      <c r="J352" s="526"/>
      <c r="K352" s="526"/>
      <c r="L352" s="526"/>
      <c r="M352" s="526"/>
      <c r="N352" s="527"/>
      <c r="O352" s="3" t="s">
        <v>8</v>
      </c>
      <c r="P352" s="449" t="s">
        <v>24</v>
      </c>
      <c r="Q352" s="450"/>
      <c r="R352" s="450"/>
      <c r="S352" s="450"/>
      <c r="T352" s="450"/>
      <c r="U352" s="528"/>
      <c r="V352" s="33"/>
      <c r="W352" s="57"/>
      <c r="X352" s="86"/>
      <c r="Y352" s="33"/>
      <c r="Z352" s="36"/>
      <c r="AA352" s="36"/>
      <c r="AD352" s="33"/>
      <c r="AG352" s="33"/>
      <c r="AH352" s="43"/>
      <c r="AI352" s="43"/>
      <c r="AJ352" s="43"/>
      <c r="AK352" s="43"/>
      <c r="AL352" s="43"/>
      <c r="AM352" s="43"/>
      <c r="AN352" s="43"/>
      <c r="AO352" s="43"/>
      <c r="AP352" s="43"/>
      <c r="AQ352" s="43"/>
      <c r="AR352" s="43"/>
      <c r="AS352" s="43"/>
      <c r="AT352" s="43"/>
      <c r="AU352" s="44"/>
      <c r="AV352" s="33"/>
      <c r="AW352" s="33"/>
      <c r="AX352" s="33"/>
      <c r="AZ352" s="141"/>
      <c r="BE352" s="168"/>
      <c r="BF352" s="168"/>
      <c r="BG352" s="168"/>
      <c r="BH352" s="168"/>
      <c r="BI352" s="168"/>
      <c r="BJ352" s="168"/>
      <c r="BK352" s="168"/>
      <c r="BL352" s="168"/>
      <c r="BM352" s="168"/>
      <c r="DK352" s="168"/>
      <c r="DL352" s="168"/>
      <c r="DM352" s="168"/>
      <c r="DN352" s="168"/>
      <c r="DO352" s="168"/>
      <c r="DP352" s="168"/>
      <c r="DQ352" s="168"/>
      <c r="DR352" s="168"/>
      <c r="DS352" s="168"/>
      <c r="DT352" s="168"/>
      <c r="DU352" s="168"/>
      <c r="DV352" s="168"/>
      <c r="DW352" s="168"/>
      <c r="DX352" s="168"/>
      <c r="DY352" s="168"/>
      <c r="DZ352" s="168"/>
      <c r="EA352" s="168"/>
      <c r="EB352" s="168"/>
      <c r="EC352" s="168"/>
      <c r="ED352" s="168"/>
      <c r="EE352" s="168"/>
      <c r="EF352" s="168"/>
      <c r="EG352" s="168"/>
      <c r="EH352" s="168"/>
      <c r="EI352" s="168"/>
      <c r="EJ352" s="168"/>
      <c r="EK352" s="168"/>
      <c r="EL352" s="168"/>
      <c r="EM352" s="168"/>
      <c r="EN352" s="168"/>
      <c r="EO352" s="168"/>
      <c r="EP352" s="168"/>
      <c r="EQ352" s="168"/>
      <c r="ER352" s="168"/>
      <c r="ES352" s="168"/>
      <c r="ET352" s="168"/>
      <c r="EU352" s="168"/>
      <c r="EV352" s="168"/>
      <c r="EW352" s="168"/>
      <c r="EX352" s="168"/>
      <c r="EY352" s="168"/>
      <c r="EZ352" s="168"/>
      <c r="FA352" s="168"/>
      <c r="FB352" s="168"/>
      <c r="FC352" s="168"/>
      <c r="FD352" s="168"/>
    </row>
    <row r="353" spans="1:160" s="5" customFormat="1" ht="5.0999999999999996" customHeight="1" thickBot="1" x14ac:dyDescent="0.35">
      <c r="A353" s="263"/>
      <c r="B353" s="263"/>
      <c r="C353" s="265"/>
      <c r="D353" s="100"/>
      <c r="E353" s="100"/>
      <c r="F353" s="100"/>
      <c r="G353" s="100"/>
      <c r="H353" s="100"/>
      <c r="I353" s="100"/>
      <c r="J353" s="100"/>
      <c r="K353" s="100"/>
      <c r="L353" s="100"/>
      <c r="M353" s="100"/>
      <c r="N353" s="100"/>
      <c r="O353" s="100"/>
      <c r="P353" s="100"/>
      <c r="Q353" s="100"/>
      <c r="R353" s="100"/>
      <c r="S353" s="100"/>
      <c r="T353" s="100"/>
      <c r="U353" s="100"/>
      <c r="V353" s="33"/>
      <c r="W353" s="57"/>
      <c r="X353" s="86"/>
      <c r="Y353" s="33"/>
      <c r="Z353" s="36"/>
      <c r="AA353" s="36"/>
      <c r="AD353" s="33"/>
      <c r="AG353" s="33"/>
      <c r="AH353" s="43"/>
      <c r="AI353" s="43"/>
      <c r="AJ353" s="43"/>
      <c r="AK353" s="43"/>
      <c r="AL353" s="43"/>
      <c r="AM353" s="43"/>
      <c r="AN353" s="43"/>
      <c r="AO353" s="43"/>
      <c r="AP353" s="43"/>
      <c r="AQ353" s="43"/>
      <c r="AR353" s="43"/>
      <c r="AS353" s="43"/>
      <c r="AT353" s="43"/>
      <c r="AU353" s="44"/>
      <c r="AV353" s="33"/>
      <c r="AW353" s="33"/>
      <c r="AX353" s="33"/>
      <c r="AZ353" s="141"/>
      <c r="BE353" s="168"/>
      <c r="BF353" s="168"/>
      <c r="BG353" s="168"/>
      <c r="BH353" s="168"/>
      <c r="BI353" s="168"/>
      <c r="BJ353" s="168"/>
      <c r="BK353" s="168"/>
      <c r="BL353" s="168"/>
      <c r="BM353" s="168"/>
      <c r="DK353" s="168"/>
      <c r="DL353" s="168"/>
      <c r="DM353" s="168"/>
      <c r="DN353" s="168"/>
      <c r="DO353" s="168"/>
      <c r="DP353" s="168"/>
      <c r="DQ353" s="168"/>
      <c r="DR353" s="168"/>
      <c r="DS353" s="168"/>
      <c r="DT353" s="168"/>
      <c r="DU353" s="168"/>
      <c r="DV353" s="168"/>
      <c r="DW353" s="168"/>
      <c r="DX353" s="168"/>
      <c r="DY353" s="168"/>
      <c r="DZ353" s="168"/>
      <c r="EA353" s="168"/>
      <c r="EB353" s="168"/>
      <c r="EC353" s="168"/>
      <c r="ED353" s="168"/>
      <c r="EE353" s="168"/>
      <c r="EF353" s="168"/>
      <c r="EG353" s="168"/>
      <c r="EH353" s="168"/>
      <c r="EI353" s="168"/>
      <c r="EJ353" s="168"/>
      <c r="EK353" s="168"/>
      <c r="EL353" s="168"/>
      <c r="EM353" s="168"/>
      <c r="EN353" s="168"/>
      <c r="EO353" s="168"/>
      <c r="EP353" s="168"/>
      <c r="EQ353" s="168"/>
      <c r="ER353" s="168"/>
      <c r="ES353" s="168"/>
      <c r="ET353" s="168"/>
      <c r="EU353" s="168"/>
      <c r="EV353" s="168"/>
      <c r="EW353" s="168"/>
      <c r="EX353" s="168"/>
      <c r="EY353" s="168"/>
      <c r="EZ353" s="168"/>
      <c r="FA353" s="168"/>
      <c r="FB353" s="168"/>
      <c r="FC353" s="168"/>
      <c r="FD353" s="168"/>
    </row>
    <row r="354" spans="1:160" s="5" customFormat="1" ht="24.9" customHeight="1" thickBot="1" x14ac:dyDescent="0.35">
      <c r="A354" s="263"/>
      <c r="B354" s="263"/>
      <c r="C354" s="265"/>
      <c r="D354" s="2" t="s">
        <v>31</v>
      </c>
      <c r="E354" s="449"/>
      <c r="F354" s="450"/>
      <c r="G354" s="450"/>
      <c r="H354" s="450"/>
      <c r="I354" s="450"/>
      <c r="J354" s="451"/>
      <c r="K354" s="19" t="s">
        <v>105</v>
      </c>
      <c r="L354" s="452"/>
      <c r="M354" s="452"/>
      <c r="N354" s="452"/>
      <c r="O354" s="452"/>
      <c r="P354" s="452"/>
      <c r="Q354" s="452"/>
      <c r="R354" s="452"/>
      <c r="S354" s="452"/>
      <c r="T354" s="452"/>
      <c r="U354" s="453"/>
      <c r="V354" s="33"/>
      <c r="W354" s="57"/>
      <c r="X354" s="86"/>
      <c r="Y354" s="33"/>
      <c r="Z354" s="36"/>
      <c r="AA354" s="36"/>
      <c r="AD354" s="33"/>
      <c r="AG354" s="33"/>
      <c r="AH354" s="43"/>
      <c r="AI354" s="43"/>
      <c r="AJ354" s="43"/>
      <c r="AK354" s="43"/>
      <c r="AL354" s="43"/>
      <c r="AM354" s="43"/>
      <c r="AN354" s="43"/>
      <c r="AO354" s="43"/>
      <c r="AP354" s="43"/>
      <c r="AQ354" s="43"/>
      <c r="AR354" s="43"/>
      <c r="AS354" s="43"/>
      <c r="AT354" s="43"/>
      <c r="AU354" s="44"/>
      <c r="AV354" s="33"/>
      <c r="AW354" s="33"/>
      <c r="AX354" s="33"/>
      <c r="AZ354" s="141"/>
      <c r="BE354" s="168"/>
      <c r="BF354" s="168"/>
      <c r="BG354" s="168"/>
      <c r="BH354" s="168"/>
      <c r="BI354" s="168"/>
      <c r="BJ354" s="168"/>
      <c r="BK354" s="168"/>
      <c r="BL354" s="168"/>
      <c r="BM354" s="168"/>
      <c r="DK354" s="168"/>
      <c r="DL354" s="168"/>
      <c r="DM354" s="168"/>
      <c r="DN354" s="168"/>
      <c r="DO354" s="168"/>
      <c r="DP354" s="168"/>
      <c r="DQ354" s="168"/>
      <c r="DR354" s="168"/>
      <c r="DS354" s="168"/>
      <c r="DT354" s="168"/>
      <c r="DU354" s="168"/>
      <c r="DV354" s="168"/>
      <c r="DW354" s="168"/>
      <c r="DX354" s="168"/>
      <c r="DY354" s="168"/>
      <c r="DZ354" s="168"/>
      <c r="EA354" s="168"/>
      <c r="EB354" s="168"/>
      <c r="EC354" s="168"/>
      <c r="ED354" s="168"/>
      <c r="EE354" s="168"/>
      <c r="EF354" s="168"/>
      <c r="EG354" s="168"/>
      <c r="EH354" s="168"/>
      <c r="EI354" s="168"/>
      <c r="EJ354" s="168"/>
      <c r="EK354" s="168"/>
      <c r="EL354" s="168"/>
      <c r="EM354" s="168"/>
      <c r="EN354" s="168"/>
      <c r="EO354" s="168"/>
      <c r="EP354" s="168"/>
      <c r="EQ354" s="168"/>
      <c r="ER354" s="168"/>
      <c r="ES354" s="168"/>
      <c r="ET354" s="168"/>
      <c r="EU354" s="168"/>
      <c r="EV354" s="168"/>
      <c r="EW354" s="168"/>
      <c r="EX354" s="168"/>
      <c r="EY354" s="168"/>
      <c r="EZ354" s="168"/>
      <c r="FA354" s="168"/>
      <c r="FB354" s="168"/>
      <c r="FC354" s="168"/>
      <c r="FD354" s="168"/>
    </row>
    <row r="355" spans="1:160" s="5" customFormat="1" ht="5.0999999999999996" customHeight="1" thickBot="1" x14ac:dyDescent="0.35">
      <c r="A355" s="263"/>
      <c r="B355" s="263"/>
      <c r="C355" s="265"/>
      <c r="D355" s="454"/>
      <c r="E355" s="454"/>
      <c r="F355" s="454"/>
      <c r="G355" s="454"/>
      <c r="H355" s="454"/>
      <c r="I355" s="454"/>
      <c r="J355" s="454"/>
      <c r="K355" s="454"/>
      <c r="L355" s="454"/>
      <c r="M355" s="454"/>
      <c r="N355" s="454"/>
      <c r="O355" s="454"/>
      <c r="P355" s="454"/>
      <c r="Q355" s="454"/>
      <c r="R355" s="454"/>
      <c r="S355" s="454"/>
      <c r="T355" s="454"/>
      <c r="U355" s="454"/>
      <c r="V355" s="33"/>
      <c r="W355" s="57"/>
      <c r="X355" s="86"/>
      <c r="Y355" s="33"/>
      <c r="Z355" s="36"/>
      <c r="AA355" s="36"/>
      <c r="AD355" s="33"/>
      <c r="AG355" s="3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4"/>
      <c r="AV355" s="33"/>
      <c r="AW355" s="33"/>
      <c r="AX355" s="33"/>
      <c r="AZ355" s="141"/>
      <c r="BE355" s="168"/>
      <c r="BF355" s="168"/>
      <c r="BG355" s="168"/>
      <c r="BH355" s="168"/>
      <c r="BI355" s="168"/>
      <c r="BJ355" s="168"/>
      <c r="BK355" s="168"/>
      <c r="BL355" s="168"/>
      <c r="BM355" s="168"/>
      <c r="DK355" s="168"/>
      <c r="DL355" s="168"/>
      <c r="DM355" s="168"/>
      <c r="DN355" s="168"/>
      <c r="DO355" s="168"/>
      <c r="DP355" s="168"/>
      <c r="DQ355" s="168"/>
      <c r="DR355" s="168"/>
      <c r="DS355" s="168"/>
      <c r="DT355" s="168"/>
      <c r="DU355" s="168"/>
      <c r="DV355" s="168"/>
      <c r="DW355" s="168"/>
      <c r="DX355" s="168"/>
      <c r="DY355" s="168"/>
      <c r="DZ355" s="168"/>
      <c r="EA355" s="168"/>
      <c r="EB355" s="168"/>
      <c r="EC355" s="168"/>
      <c r="ED355" s="168"/>
      <c r="EE355" s="168"/>
      <c r="EF355" s="168"/>
      <c r="EG355" s="168"/>
      <c r="EH355" s="168"/>
      <c r="EI355" s="168"/>
      <c r="EJ355" s="168"/>
      <c r="EK355" s="168"/>
      <c r="EL355" s="168"/>
      <c r="EM355" s="168"/>
      <c r="EN355" s="168"/>
      <c r="EO355" s="168"/>
      <c r="EP355" s="168"/>
      <c r="EQ355" s="168"/>
      <c r="ER355" s="168"/>
      <c r="ES355" s="168"/>
      <c r="ET355" s="168"/>
      <c r="EU355" s="168"/>
      <c r="EV355" s="168"/>
      <c r="EW355" s="168"/>
      <c r="EX355" s="168"/>
      <c r="EY355" s="168"/>
      <c r="EZ355" s="168"/>
      <c r="FA355" s="168"/>
      <c r="FB355" s="168"/>
      <c r="FC355" s="168"/>
      <c r="FD355" s="168"/>
    </row>
    <row r="356" spans="1:160" s="5" customFormat="1" ht="45" customHeight="1" thickBot="1" x14ac:dyDescent="0.35">
      <c r="A356" s="263">
        <f>+E356</f>
        <v>1.1000000000000001</v>
      </c>
      <c r="B356" s="264">
        <f>+U380</f>
        <v>2094.1387999999997</v>
      </c>
      <c r="C356" s="265">
        <v>7</v>
      </c>
      <c r="D356" s="165" t="s">
        <v>9</v>
      </c>
      <c r="E356" s="94">
        <v>1.1000000000000001</v>
      </c>
      <c r="F356" s="455" t="s">
        <v>29</v>
      </c>
      <c r="G356" s="456"/>
      <c r="H356" s="532" t="s">
        <v>61</v>
      </c>
      <c r="I356" s="457"/>
      <c r="J356" s="457"/>
      <c r="K356" s="457"/>
      <c r="L356" s="457"/>
      <c r="M356" s="458"/>
      <c r="N356" s="459" t="s">
        <v>32</v>
      </c>
      <c r="O356" s="460"/>
      <c r="P356" s="461"/>
      <c r="Q356" s="462" t="s">
        <v>10</v>
      </c>
      <c r="R356" s="463"/>
      <c r="S356" s="463"/>
      <c r="T356" s="463"/>
      <c r="U356" s="464"/>
      <c r="V356" s="33"/>
      <c r="W356" s="57"/>
      <c r="X356" s="86"/>
      <c r="Y356" s="33"/>
      <c r="Z356" s="38"/>
      <c r="AA356" s="38"/>
      <c r="AD356" s="33"/>
      <c r="AG356" s="3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4"/>
      <c r="AV356" s="33"/>
      <c r="AW356" s="33"/>
      <c r="AX356" s="33"/>
      <c r="AZ356" s="141"/>
      <c r="BE356" s="168"/>
      <c r="BF356" s="168"/>
      <c r="BG356" s="168"/>
      <c r="BH356" s="168"/>
      <c r="BI356" s="168"/>
      <c r="BJ356" s="168"/>
      <c r="BK356" s="168"/>
      <c r="BL356" s="168"/>
      <c r="BM356" s="168"/>
      <c r="DK356" s="168"/>
      <c r="DL356" s="168"/>
      <c r="DM356" s="168"/>
      <c r="DN356" s="168"/>
      <c r="DO356" s="168"/>
      <c r="DP356" s="168"/>
      <c r="DQ356" s="168"/>
      <c r="DR356" s="168"/>
      <c r="DS356" s="168"/>
      <c r="DT356" s="168"/>
      <c r="DU356" s="168"/>
      <c r="DV356" s="168"/>
      <c r="DW356" s="168"/>
      <c r="DX356" s="168"/>
      <c r="DY356" s="168"/>
      <c r="DZ356" s="168"/>
      <c r="EA356" s="168"/>
      <c r="EB356" s="168"/>
      <c r="EC356" s="168"/>
      <c r="ED356" s="168"/>
      <c r="EE356" s="168"/>
      <c r="EF356" s="168"/>
      <c r="EG356" s="168"/>
      <c r="EH356" s="168"/>
      <c r="EI356" s="168"/>
      <c r="EJ356" s="168"/>
      <c r="EK356" s="168"/>
      <c r="EL356" s="168"/>
      <c r="EM356" s="168"/>
      <c r="EN356" s="168"/>
      <c r="EO356" s="168"/>
      <c r="EP356" s="168"/>
      <c r="EQ356" s="168"/>
      <c r="ER356" s="168"/>
      <c r="ES356" s="168"/>
      <c r="ET356" s="168"/>
      <c r="EU356" s="168"/>
      <c r="EV356" s="168"/>
      <c r="EW356" s="168"/>
      <c r="EX356" s="168"/>
      <c r="EY356" s="168"/>
      <c r="EZ356" s="168"/>
      <c r="FA356" s="168"/>
      <c r="FB356" s="168"/>
      <c r="FC356" s="168"/>
      <c r="FD356" s="168"/>
    </row>
    <row r="357" spans="1:160" s="5" customFormat="1" ht="5.0999999999999996" customHeight="1" thickBot="1" x14ac:dyDescent="0.35">
      <c r="A357" s="263"/>
      <c r="B357" s="263"/>
      <c r="C357" s="265"/>
      <c r="D357" s="428"/>
      <c r="E357" s="428"/>
      <c r="F357" s="428"/>
      <c r="G357" s="428"/>
      <c r="H357" s="428"/>
      <c r="I357" s="428"/>
      <c r="J357" s="428"/>
      <c r="K357" s="428"/>
      <c r="L357" s="428"/>
      <c r="M357" s="428"/>
      <c r="N357" s="454"/>
      <c r="O357" s="454"/>
      <c r="P357" s="454"/>
      <c r="Q357" s="454"/>
      <c r="R357" s="454"/>
      <c r="S357" s="454"/>
      <c r="T357" s="454"/>
      <c r="U357" s="454"/>
      <c r="V357" s="33"/>
      <c r="W357" s="57"/>
      <c r="X357" s="86"/>
      <c r="Y357" s="33"/>
      <c r="Z357" s="76"/>
      <c r="AA357" s="76"/>
      <c r="AD357" s="33"/>
      <c r="AG357" s="33"/>
      <c r="AH357" s="43"/>
      <c r="AI357" s="43"/>
      <c r="AJ357" s="43"/>
      <c r="AK357" s="43"/>
      <c r="AL357" s="43"/>
      <c r="AM357" s="43"/>
      <c r="AN357" s="43"/>
      <c r="AO357" s="43"/>
      <c r="AP357" s="43"/>
      <c r="AQ357" s="43"/>
      <c r="AR357" s="43"/>
      <c r="AS357" s="43"/>
      <c r="AT357" s="43"/>
      <c r="AU357" s="44"/>
      <c r="AV357" s="33"/>
      <c r="AW357" s="33"/>
      <c r="AX357" s="33"/>
      <c r="AZ357" s="141"/>
      <c r="BE357" s="168"/>
      <c r="BF357" s="168"/>
      <c r="BG357" s="168"/>
      <c r="BH357" s="168"/>
      <c r="BI357" s="168"/>
      <c r="BJ357" s="168"/>
      <c r="BK357" s="168"/>
      <c r="BL357" s="168"/>
      <c r="BM357" s="168"/>
      <c r="DK357" s="168"/>
      <c r="DL357" s="168"/>
      <c r="DM357" s="168"/>
      <c r="DN357" s="168"/>
      <c r="DO357" s="168"/>
      <c r="DP357" s="168"/>
      <c r="DQ357" s="168"/>
      <c r="DR357" s="168"/>
      <c r="DS357" s="168"/>
      <c r="DT357" s="168"/>
      <c r="DU357" s="168"/>
      <c r="DV357" s="168"/>
      <c r="DW357" s="168"/>
      <c r="DX357" s="168"/>
      <c r="DY357" s="168"/>
      <c r="DZ357" s="168"/>
      <c r="EA357" s="168"/>
      <c r="EB357" s="168"/>
      <c r="EC357" s="168"/>
      <c r="ED357" s="168"/>
      <c r="EE357" s="168"/>
      <c r="EF357" s="168"/>
      <c r="EG357" s="168"/>
      <c r="EH357" s="168"/>
      <c r="EI357" s="168"/>
      <c r="EJ357" s="168"/>
      <c r="EK357" s="168"/>
      <c r="EL357" s="168"/>
      <c r="EM357" s="168"/>
      <c r="EN357" s="168"/>
      <c r="EO357" s="168"/>
      <c r="EP357" s="168"/>
      <c r="EQ357" s="168"/>
      <c r="ER357" s="168"/>
      <c r="ES357" s="168"/>
      <c r="ET357" s="168"/>
      <c r="EU357" s="168"/>
      <c r="EV357" s="168"/>
      <c r="EW357" s="168"/>
      <c r="EX357" s="168"/>
      <c r="EY357" s="168"/>
      <c r="EZ357" s="168"/>
      <c r="FA357" s="168"/>
      <c r="FB357" s="168"/>
      <c r="FC357" s="168"/>
      <c r="FD357" s="168"/>
    </row>
    <row r="358" spans="1:160" s="5" customFormat="1" ht="24.9" customHeight="1" x14ac:dyDescent="0.3">
      <c r="A358" s="263"/>
      <c r="B358" s="263"/>
      <c r="C358" s="265"/>
      <c r="D358" s="465" t="s">
        <v>30</v>
      </c>
      <c r="E358" s="466"/>
      <c r="F358" s="466"/>
      <c r="G358" s="466"/>
      <c r="H358" s="466"/>
      <c r="I358" s="466"/>
      <c r="J358" s="466"/>
      <c r="K358" s="466"/>
      <c r="L358" s="466"/>
      <c r="M358" s="467"/>
      <c r="N358" s="468" t="s">
        <v>11</v>
      </c>
      <c r="O358" s="470" t="s">
        <v>12</v>
      </c>
      <c r="P358" s="471"/>
      <c r="Q358" s="474" t="s">
        <v>13</v>
      </c>
      <c r="R358" s="475"/>
      <c r="S358" s="476"/>
      <c r="T358" s="477" t="s">
        <v>27</v>
      </c>
      <c r="U358" s="479" t="s">
        <v>28</v>
      </c>
      <c r="V358" s="33"/>
      <c r="W358" s="57"/>
      <c r="X358" s="86"/>
      <c r="Y358" s="33"/>
      <c r="Z358" s="76"/>
      <c r="AA358" s="76"/>
      <c r="AD358" s="33"/>
      <c r="AG358" s="33"/>
      <c r="AH358" s="43"/>
      <c r="AI358" s="43"/>
      <c r="AJ358" s="43"/>
      <c r="AK358" s="43"/>
      <c r="AL358" s="43"/>
      <c r="AM358" s="43"/>
      <c r="AN358" s="43"/>
      <c r="AO358" s="43"/>
      <c r="AP358" s="43"/>
      <c r="AQ358" s="43"/>
      <c r="AR358" s="43"/>
      <c r="AS358" s="43"/>
      <c r="AT358" s="43"/>
      <c r="AU358" s="44"/>
      <c r="AV358" s="33"/>
      <c r="AW358" s="33"/>
      <c r="AX358" s="33"/>
      <c r="AZ358" s="141"/>
      <c r="BE358" s="168"/>
      <c r="BF358" s="168"/>
      <c r="BG358" s="168"/>
      <c r="BH358" s="168"/>
      <c r="BI358" s="168"/>
      <c r="BJ358" s="168"/>
      <c r="BK358" s="168"/>
      <c r="BL358" s="168"/>
      <c r="BM358" s="168"/>
      <c r="DK358" s="168"/>
      <c r="DL358" s="168"/>
      <c r="DM358" s="168"/>
      <c r="DN358" s="168"/>
      <c r="DO358" s="168"/>
      <c r="DP358" s="168"/>
      <c r="DQ358" s="168"/>
      <c r="DR358" s="168"/>
      <c r="DS358" s="168"/>
      <c r="DT358" s="168"/>
      <c r="DU358" s="168"/>
      <c r="DV358" s="168"/>
      <c r="DW358" s="168"/>
      <c r="DX358" s="168"/>
      <c r="DY358" s="168"/>
      <c r="DZ358" s="168"/>
      <c r="EA358" s="168"/>
      <c r="EB358" s="168"/>
      <c r="EC358" s="168"/>
      <c r="ED358" s="168"/>
      <c r="EE358" s="168"/>
      <c r="EF358" s="168"/>
      <c r="EG358" s="168"/>
      <c r="EH358" s="168"/>
      <c r="EI358" s="168"/>
      <c r="EJ358" s="168"/>
      <c r="EK358" s="168"/>
      <c r="EL358" s="168"/>
      <c r="EM358" s="168"/>
      <c r="EN358" s="168"/>
      <c r="EO358" s="168"/>
      <c r="EP358" s="168"/>
      <c r="EQ358" s="168"/>
      <c r="ER358" s="168"/>
      <c r="ES358" s="168"/>
      <c r="ET358" s="168"/>
      <c r="EU358" s="168"/>
      <c r="EV358" s="168"/>
      <c r="EW358" s="168"/>
      <c r="EX358" s="168"/>
      <c r="EY358" s="168"/>
      <c r="EZ358" s="168"/>
      <c r="FA358" s="168"/>
      <c r="FB358" s="168"/>
      <c r="FC358" s="168"/>
      <c r="FD358" s="168"/>
    </row>
    <row r="359" spans="1:160" s="5" customFormat="1" ht="24.9" customHeight="1" x14ac:dyDescent="0.3">
      <c r="A359" s="263"/>
      <c r="B359" s="263"/>
      <c r="C359" s="265"/>
      <c r="D359" s="481"/>
      <c r="E359" s="482"/>
      <c r="F359" s="482"/>
      <c r="G359" s="482"/>
      <c r="H359" s="482"/>
      <c r="I359" s="482"/>
      <c r="J359" s="482"/>
      <c r="K359" s="482"/>
      <c r="L359" s="482"/>
      <c r="M359" s="483"/>
      <c r="N359" s="469"/>
      <c r="O359" s="472"/>
      <c r="P359" s="473"/>
      <c r="Q359" s="7" t="s">
        <v>14</v>
      </c>
      <c r="R359" s="7" t="s">
        <v>15</v>
      </c>
      <c r="S359" s="7" t="s">
        <v>26</v>
      </c>
      <c r="T359" s="478"/>
      <c r="U359" s="480"/>
      <c r="V359" s="33"/>
      <c r="W359" s="57"/>
      <c r="X359" s="86"/>
      <c r="Y359" s="33"/>
      <c r="Z359" s="77"/>
      <c r="AA359" s="77"/>
      <c r="AD359" s="33"/>
      <c r="AG359" s="33"/>
      <c r="AH359" s="43"/>
      <c r="AI359" s="43"/>
      <c r="AJ359" s="43"/>
      <c r="AK359" s="43"/>
      <c r="AL359" s="43"/>
      <c r="AM359" s="43"/>
      <c r="AN359" s="43"/>
      <c r="AO359" s="43"/>
      <c r="AP359" s="43"/>
      <c r="AQ359" s="43"/>
      <c r="AR359" s="43"/>
      <c r="AS359" s="43"/>
      <c r="AT359" s="43"/>
      <c r="AU359" s="44"/>
      <c r="AV359" s="33"/>
      <c r="AW359" s="33"/>
      <c r="AX359" s="33"/>
      <c r="AZ359" s="141"/>
      <c r="BE359" s="168"/>
      <c r="BF359" s="168"/>
      <c r="BG359" s="168"/>
      <c r="BH359" s="168"/>
      <c r="BI359" s="168"/>
      <c r="BJ359" s="168"/>
      <c r="BK359" s="168"/>
      <c r="BL359" s="168"/>
      <c r="BM359" s="168"/>
      <c r="DK359" s="168"/>
      <c r="DL359" s="168"/>
      <c r="DM359" s="168"/>
      <c r="DN359" s="168"/>
      <c r="DO359" s="168"/>
      <c r="DP359" s="168"/>
      <c r="DQ359" s="168"/>
      <c r="DR359" s="168"/>
      <c r="DS359" s="168"/>
      <c r="DT359" s="168"/>
      <c r="DU359" s="168"/>
      <c r="DV359" s="168"/>
      <c r="DW359" s="168"/>
      <c r="DX359" s="168"/>
      <c r="DY359" s="168"/>
      <c r="DZ359" s="168"/>
      <c r="EA359" s="168"/>
      <c r="EB359" s="168"/>
      <c r="EC359" s="168"/>
      <c r="ED359" s="168"/>
      <c r="EE359" s="168"/>
      <c r="EF359" s="168"/>
      <c r="EG359" s="168"/>
      <c r="EH359" s="168"/>
      <c r="EI359" s="168"/>
      <c r="EJ359" s="168"/>
      <c r="EK359" s="168"/>
      <c r="EL359" s="168"/>
      <c r="EM359" s="168"/>
      <c r="EN359" s="168"/>
      <c r="EO359" s="168"/>
      <c r="EP359" s="168"/>
      <c r="EQ359" s="168"/>
      <c r="ER359" s="168"/>
      <c r="ES359" s="168"/>
      <c r="ET359" s="168"/>
      <c r="EU359" s="168"/>
      <c r="EV359" s="168"/>
      <c r="EW359" s="168"/>
      <c r="EX359" s="168"/>
      <c r="EY359" s="168"/>
      <c r="EZ359" s="168"/>
      <c r="FA359" s="168"/>
      <c r="FB359" s="168"/>
      <c r="FC359" s="168"/>
      <c r="FD359" s="168"/>
    </row>
    <row r="360" spans="1:160" s="5" customFormat="1" ht="24.9" customHeight="1" x14ac:dyDescent="0.3">
      <c r="A360" s="263"/>
      <c r="B360" s="263"/>
      <c r="C360" s="265"/>
      <c r="D360" s="481"/>
      <c r="E360" s="482"/>
      <c r="F360" s="482"/>
      <c r="G360" s="482"/>
      <c r="H360" s="482"/>
      <c r="I360" s="482"/>
      <c r="J360" s="482"/>
      <c r="K360" s="482"/>
      <c r="L360" s="482"/>
      <c r="M360" s="483"/>
      <c r="N360" s="176">
        <v>14000718</v>
      </c>
      <c r="O360" s="529">
        <v>1.07</v>
      </c>
      <c r="P360" s="530"/>
      <c r="Q360" s="8"/>
      <c r="R360" s="8"/>
      <c r="S360" s="8"/>
      <c r="T360" s="9">
        <v>0</v>
      </c>
      <c r="U360" s="17">
        <f>+T360</f>
        <v>0</v>
      </c>
      <c r="V360" s="33"/>
      <c r="W360" s="57">
        <v>5</v>
      </c>
      <c r="X360" s="86">
        <v>4</v>
      </c>
      <c r="Y360" s="182">
        <f>+C356</f>
        <v>7</v>
      </c>
      <c r="Z360" s="41">
        <f>+SUMIF($N360:$N379,$Z$16,$U360:$U379)</f>
        <v>0</v>
      </c>
      <c r="AA360" s="41">
        <f>+SUMIF($N360:$N379,$AA$16,$U360:$U379)</f>
        <v>0</v>
      </c>
      <c r="AB360" s="41">
        <f>+SUMIF($N360:$N379,$AB$16,$U360:$U379)</f>
        <v>0</v>
      </c>
      <c r="AC360" s="41">
        <f>+SUMIF($N360:$N379,$AC$16,$U360:$U379)</f>
        <v>0</v>
      </c>
      <c r="AD360" s="41">
        <f>+SUMIF($N360:$N379,$AD$16,$U360:$U379)</f>
        <v>10.43172</v>
      </c>
      <c r="AE360" s="41">
        <f>+SUMIF($N360:$N379,$AE$16,$U360:$U379)</f>
        <v>417.04207999999988</v>
      </c>
      <c r="AF360" s="41">
        <f>+SUMIF($N360:$N379,$AF$16,$U360:$U379)</f>
        <v>855.85499999999979</v>
      </c>
      <c r="AG360" s="41">
        <f>+SUMIF($N360:$N379,$AG$16,$U360:$U379)</f>
        <v>810.81000000000006</v>
      </c>
      <c r="AH360" s="41">
        <f>+SUMIF($N360:$N379,$AH$16,$U360:$U379)</f>
        <v>0</v>
      </c>
      <c r="AI360" s="41">
        <f>+SUMIF($N360:$N379,$AI$16,$U360:$U379)</f>
        <v>0</v>
      </c>
      <c r="AJ360" s="41">
        <f>+SUMIF($N360:$N379,$AJ$16,$U360:$U379)</f>
        <v>0</v>
      </c>
      <c r="AK360" s="41">
        <f>+SUMIF($N360:$N379,$AK$16,$U360:$U379)</f>
        <v>0</v>
      </c>
      <c r="AL360" s="41">
        <f>+SUMIF($N360:$N379,$AL$16,$U360:$U379)</f>
        <v>0</v>
      </c>
      <c r="AM360" s="41">
        <f>+SUMIF($N360:$N379,$AM$16,$U360:$U379)</f>
        <v>0</v>
      </c>
      <c r="AN360" s="41">
        <f>+SUMIF($N360:$N379,$AN$16,$U360:$U379)</f>
        <v>0</v>
      </c>
      <c r="AO360" s="41">
        <f>+SUMIF($N360:$N379,$AO$16,$U360:$U379)</f>
        <v>0</v>
      </c>
      <c r="AP360" s="41">
        <f>+SUMIF($N360:$N379,$AP$16,$U360:$U379)</f>
        <v>0</v>
      </c>
      <c r="AQ360" s="41">
        <f>+SUMIF($N360:$N379,$AQ$16,$U360:$U379)</f>
        <v>0</v>
      </c>
      <c r="AR360" s="41">
        <f>+SUMIF($N360:$N379,$AR$16,$U360:$U379)</f>
        <v>0</v>
      </c>
      <c r="AS360" s="43"/>
      <c r="AT360" s="43"/>
      <c r="AU360" s="44"/>
      <c r="AV360" s="33"/>
      <c r="AW360" s="33"/>
      <c r="AX360" s="33"/>
      <c r="AZ360" s="141"/>
      <c r="BE360" s="168"/>
      <c r="BF360" s="168"/>
      <c r="BG360" s="168"/>
      <c r="BH360" s="168"/>
      <c r="BI360" s="168"/>
      <c r="BJ360" s="168"/>
      <c r="BK360" s="168"/>
      <c r="BL360" s="168"/>
      <c r="BM360" s="168"/>
      <c r="DK360" s="168"/>
      <c r="DL360" s="168"/>
      <c r="DM360" s="168"/>
      <c r="DN360" s="168"/>
      <c r="DO360" s="168"/>
      <c r="DP360" s="168"/>
      <c r="DQ360" s="168"/>
      <c r="DR360" s="168"/>
      <c r="DS360" s="168"/>
      <c r="DT360" s="168"/>
      <c r="DU360" s="168"/>
      <c r="DV360" s="168"/>
      <c r="DW360" s="168"/>
      <c r="DX360" s="168"/>
      <c r="DY360" s="168"/>
      <c r="DZ360" s="168"/>
      <c r="EA360" s="168"/>
      <c r="EB360" s="168"/>
      <c r="EC360" s="168"/>
      <c r="ED360" s="168"/>
      <c r="EE360" s="168"/>
      <c r="EF360" s="168"/>
      <c r="EG360" s="168"/>
      <c r="EH360" s="168"/>
      <c r="EI360" s="168"/>
      <c r="EJ360" s="168"/>
      <c r="EK360" s="168"/>
      <c r="EL360" s="168"/>
      <c r="EM360" s="168"/>
      <c r="EN360" s="168"/>
      <c r="EO360" s="168"/>
      <c r="EP360" s="168"/>
      <c r="EQ360" s="168"/>
      <c r="ER360" s="168"/>
      <c r="ES360" s="168"/>
      <c r="ET360" s="168"/>
      <c r="EU360" s="168"/>
      <c r="EV360" s="168"/>
      <c r="EW360" s="168"/>
      <c r="EX360" s="168"/>
      <c r="EY360" s="168"/>
      <c r="EZ360" s="168"/>
      <c r="FA360" s="168"/>
      <c r="FB360" s="168"/>
      <c r="FC360" s="168"/>
      <c r="FD360" s="168"/>
    </row>
    <row r="361" spans="1:160" s="5" customFormat="1" ht="24.9" customHeight="1" x14ac:dyDescent="0.3">
      <c r="A361" s="263"/>
      <c r="B361" s="263"/>
      <c r="C361" s="265"/>
      <c r="D361" s="481"/>
      <c r="E361" s="482"/>
      <c r="F361" s="482"/>
      <c r="G361" s="482"/>
      <c r="H361" s="482"/>
      <c r="I361" s="482"/>
      <c r="J361" s="482"/>
      <c r="K361" s="482"/>
      <c r="L361" s="482"/>
      <c r="M361" s="483"/>
      <c r="N361" s="176">
        <v>14000718</v>
      </c>
      <c r="O361" s="529">
        <v>1.08</v>
      </c>
      <c r="P361" s="530"/>
      <c r="Q361" s="8"/>
      <c r="R361" s="8"/>
      <c r="S361" s="8"/>
      <c r="T361" s="9">
        <v>0</v>
      </c>
      <c r="U361" s="17">
        <f t="shared" ref="U361:U379" si="105">+T361</f>
        <v>0</v>
      </c>
      <c r="V361" s="33"/>
      <c r="W361" s="57">
        <v>5</v>
      </c>
      <c r="X361" s="86">
        <v>5</v>
      </c>
      <c r="Y361" s="33"/>
      <c r="Z361" s="36"/>
      <c r="AA361" s="36"/>
      <c r="AT361" s="33"/>
      <c r="AU361" s="102"/>
      <c r="AV361" s="102"/>
      <c r="AW361" s="102"/>
      <c r="AX361" s="102"/>
      <c r="AY361" s="102"/>
      <c r="AZ361" s="140"/>
      <c r="BA361" s="102"/>
      <c r="BB361" s="102"/>
      <c r="BC361" s="102"/>
      <c r="BD361" s="102"/>
      <c r="BE361" s="163"/>
      <c r="BF361" s="163"/>
      <c r="BG361" s="163"/>
      <c r="BH361" s="163"/>
      <c r="BI361" s="163"/>
      <c r="BJ361" s="163"/>
      <c r="BK361" s="163"/>
      <c r="BL361" s="163"/>
      <c r="BM361" s="163"/>
      <c r="BN361" s="531"/>
      <c r="BO361" s="454"/>
      <c r="BP361" s="454"/>
      <c r="BQ361" s="454"/>
      <c r="BS361" s="454"/>
      <c r="BT361" s="454"/>
      <c r="BU361" s="454"/>
      <c r="BV361" s="454"/>
      <c r="BX361" s="454"/>
      <c r="BY361" s="454"/>
      <c r="BZ361" s="454"/>
      <c r="CA361" s="454"/>
      <c r="CC361" s="454"/>
      <c r="CD361" s="454"/>
      <c r="CE361" s="454"/>
      <c r="CF361" s="454"/>
      <c r="CH361" s="454"/>
      <c r="CI361" s="454"/>
      <c r="CJ361" s="454"/>
      <c r="CK361" s="454"/>
      <c r="CM361" s="454"/>
      <c r="CN361" s="454"/>
      <c r="CO361" s="454"/>
      <c r="CP361" s="454"/>
      <c r="CR361" s="454"/>
      <c r="CS361" s="454"/>
      <c r="CT361" s="454"/>
      <c r="CU361" s="454"/>
      <c r="CW361" s="454"/>
      <c r="CX361" s="454"/>
      <c r="CY361" s="454"/>
      <c r="CZ361" s="454"/>
      <c r="DB361" s="454"/>
      <c r="DC361" s="454"/>
      <c r="DD361" s="454"/>
      <c r="DE361" s="454"/>
      <c r="DG361" s="454"/>
      <c r="DH361" s="454"/>
      <c r="DI361" s="454"/>
      <c r="DJ361" s="454"/>
      <c r="DK361" s="169"/>
      <c r="DL361" s="169"/>
      <c r="DM361" s="169"/>
      <c r="DN361" s="169"/>
      <c r="DO361" s="169"/>
      <c r="DP361" s="169"/>
      <c r="DQ361" s="169"/>
      <c r="DR361" s="169"/>
      <c r="DS361" s="169"/>
      <c r="DT361" s="169"/>
      <c r="DU361" s="169"/>
      <c r="DV361" s="169"/>
      <c r="DW361" s="169"/>
      <c r="DX361" s="169"/>
      <c r="DY361" s="169"/>
      <c r="DZ361" s="169"/>
      <c r="EA361" s="169"/>
      <c r="EB361" s="169"/>
      <c r="EC361" s="169"/>
      <c r="ED361" s="169"/>
      <c r="EE361" s="169"/>
      <c r="EF361" s="169"/>
      <c r="EG361" s="169"/>
      <c r="EH361" s="169"/>
      <c r="EI361" s="169"/>
      <c r="EJ361" s="169"/>
      <c r="EK361" s="169"/>
      <c r="EL361" s="169"/>
      <c r="EM361" s="169"/>
      <c r="EN361" s="169"/>
      <c r="EO361" s="169"/>
      <c r="EP361" s="169"/>
      <c r="EQ361" s="169"/>
      <c r="ER361" s="169"/>
      <c r="ES361" s="169"/>
      <c r="ET361" s="169"/>
      <c r="EU361" s="169"/>
      <c r="EV361" s="169"/>
      <c r="EW361" s="169"/>
      <c r="EX361" s="169"/>
      <c r="EY361" s="169"/>
      <c r="EZ361" s="169"/>
      <c r="FA361" s="169"/>
      <c r="FB361" s="169"/>
      <c r="FC361" s="169"/>
      <c r="FD361" s="169"/>
    </row>
    <row r="362" spans="1:160" s="5" customFormat="1" ht="24.9" customHeight="1" x14ac:dyDescent="0.3">
      <c r="A362" s="263"/>
      <c r="B362" s="263"/>
      <c r="C362" s="265"/>
      <c r="D362" s="481"/>
      <c r="E362" s="482"/>
      <c r="F362" s="482"/>
      <c r="G362" s="482"/>
      <c r="H362" s="482"/>
      <c r="I362" s="482"/>
      <c r="J362" s="482"/>
      <c r="K362" s="482"/>
      <c r="L362" s="482"/>
      <c r="M362" s="483"/>
      <c r="N362" s="176">
        <v>14000718</v>
      </c>
      <c r="O362" s="529">
        <v>1.0900000000000001</v>
      </c>
      <c r="P362" s="530"/>
      <c r="Q362" s="8"/>
      <c r="R362" s="8"/>
      <c r="S362" s="8"/>
      <c r="T362" s="9">
        <v>7.0200000000000005</v>
      </c>
      <c r="U362" s="17">
        <f t="shared" si="105"/>
        <v>7.0200000000000005</v>
      </c>
      <c r="V362" s="33"/>
      <c r="W362" s="57">
        <v>5</v>
      </c>
      <c r="X362" s="86">
        <v>6</v>
      </c>
      <c r="Y362" s="33"/>
      <c r="Z362" s="36"/>
      <c r="AA362" s="36"/>
      <c r="AT362" s="33"/>
      <c r="AU362" s="102"/>
      <c r="AV362" s="102"/>
      <c r="AW362" s="102"/>
      <c r="AX362" s="102"/>
      <c r="AY362" s="102"/>
      <c r="AZ362" s="140"/>
      <c r="BA362" s="102"/>
      <c r="BB362" s="102"/>
      <c r="BC362" s="102"/>
      <c r="BD362" s="102"/>
      <c r="BE362" s="193"/>
      <c r="BF362" s="193"/>
      <c r="BG362" s="193"/>
      <c r="BH362" s="193"/>
      <c r="BI362" s="193"/>
      <c r="BJ362" s="193"/>
      <c r="BK362" s="193"/>
      <c r="BL362" s="193"/>
      <c r="BM362" s="193"/>
      <c r="BN362" s="33"/>
      <c r="BO362" s="43"/>
      <c r="BP362" s="43"/>
      <c r="BQ362" s="43"/>
      <c r="BR362" s="43"/>
      <c r="BS362" s="33"/>
      <c r="BT362" s="43"/>
      <c r="BU362" s="43"/>
      <c r="BV362" s="43"/>
      <c r="BW362" s="33"/>
      <c r="BX362" s="33"/>
      <c r="BY362" s="43"/>
      <c r="BZ362" s="43"/>
      <c r="CA362" s="43"/>
      <c r="CC362" s="33"/>
      <c r="CD362" s="43"/>
      <c r="CE362" s="43"/>
      <c r="CF362" s="43"/>
      <c r="CH362" s="33"/>
      <c r="CI362" s="43"/>
      <c r="CJ362" s="43"/>
      <c r="CK362" s="43"/>
      <c r="CM362" s="33"/>
      <c r="CN362" s="43"/>
      <c r="CO362" s="43"/>
      <c r="CP362" s="43"/>
      <c r="CR362" s="33"/>
      <c r="CS362" s="43"/>
      <c r="CT362" s="43"/>
      <c r="CU362" s="43"/>
      <c r="CW362" s="33"/>
      <c r="CX362" s="43"/>
      <c r="CY362" s="43"/>
      <c r="CZ362" s="43"/>
      <c r="DB362" s="33"/>
      <c r="DC362" s="43"/>
      <c r="DD362" s="43"/>
      <c r="DE362" s="43"/>
      <c r="DG362" s="33"/>
      <c r="DH362" s="43"/>
      <c r="DI362" s="43"/>
      <c r="DJ362" s="43"/>
      <c r="DK362" s="43"/>
      <c r="DL362" s="43"/>
      <c r="DM362" s="43"/>
      <c r="DN362" s="43"/>
      <c r="DO362" s="43"/>
      <c r="DP362" s="43"/>
      <c r="DQ362" s="43"/>
      <c r="DR362" s="43"/>
      <c r="DS362" s="43"/>
      <c r="DT362" s="43"/>
      <c r="DU362" s="43"/>
      <c r="DV362" s="43"/>
      <c r="DW362" s="43"/>
      <c r="DX362" s="43"/>
      <c r="DY362" s="43"/>
      <c r="DZ362" s="43"/>
      <c r="EA362" s="43"/>
      <c r="EB362" s="43"/>
      <c r="EC362" s="43"/>
      <c r="ED362" s="43"/>
      <c r="EE362" s="43"/>
      <c r="EF362" s="43"/>
      <c r="EG362" s="43"/>
      <c r="EH362" s="43"/>
      <c r="EI362" s="43"/>
      <c r="EJ362" s="43"/>
      <c r="EK362" s="43"/>
      <c r="EL362" s="43"/>
      <c r="EM362" s="43"/>
      <c r="EN362" s="43"/>
      <c r="EO362" s="43"/>
      <c r="EP362" s="43"/>
      <c r="EQ362" s="43"/>
      <c r="ER362" s="43"/>
      <c r="ES362" s="43"/>
      <c r="ET362" s="43"/>
      <c r="EU362" s="43"/>
      <c r="EV362" s="43"/>
      <c r="EW362" s="43"/>
      <c r="EX362" s="43"/>
      <c r="EY362" s="43"/>
      <c r="EZ362" s="43"/>
      <c r="FA362" s="43"/>
      <c r="FB362" s="43"/>
      <c r="FC362" s="43"/>
      <c r="FD362" s="43"/>
    </row>
    <row r="363" spans="1:160" s="5" customFormat="1" ht="24.9" customHeight="1" x14ac:dyDescent="0.3">
      <c r="A363" s="263"/>
      <c r="B363" s="263"/>
      <c r="C363" s="265"/>
      <c r="D363" s="481"/>
      <c r="E363" s="482"/>
      <c r="F363" s="482"/>
      <c r="G363" s="482"/>
      <c r="H363" s="482"/>
      <c r="I363" s="482"/>
      <c r="J363" s="482"/>
      <c r="K363" s="482"/>
      <c r="L363" s="482"/>
      <c r="M363" s="483"/>
      <c r="N363" s="176">
        <v>14000718</v>
      </c>
      <c r="O363" s="529" t="s">
        <v>96</v>
      </c>
      <c r="P363" s="530"/>
      <c r="Q363" s="8"/>
      <c r="R363" s="8"/>
      <c r="S363" s="8"/>
      <c r="T363" s="9">
        <v>3.4117199999999994</v>
      </c>
      <c r="U363" s="17">
        <f t="shared" si="105"/>
        <v>3.4117199999999994</v>
      </c>
      <c r="V363" s="33"/>
      <c r="W363" s="57">
        <v>5</v>
      </c>
      <c r="X363" s="86">
        <v>67</v>
      </c>
      <c r="Y363" s="33"/>
      <c r="Z363" s="36"/>
      <c r="AA363" s="36"/>
      <c r="AT363" s="102"/>
      <c r="AU363" s="80"/>
      <c r="AV363" s="80"/>
      <c r="AW363" s="80"/>
      <c r="AX363" s="80"/>
      <c r="AY363" s="80"/>
      <c r="AZ363" s="138"/>
      <c r="BA363" s="80"/>
      <c r="BB363" s="80"/>
      <c r="BC363" s="80"/>
      <c r="BD363" s="80"/>
      <c r="BE363" s="89"/>
      <c r="BF363" s="89"/>
      <c r="BG363" s="89"/>
      <c r="BH363" s="89"/>
      <c r="BI363" s="89"/>
      <c r="BJ363" s="89"/>
      <c r="BK363" s="89"/>
      <c r="BL363" s="89"/>
      <c r="BM363" s="89"/>
      <c r="BN363" s="35"/>
      <c r="BO363" s="59"/>
      <c r="BP363" s="43"/>
      <c r="BQ363" s="43"/>
      <c r="BR363" s="43"/>
      <c r="BS363" s="35"/>
      <c r="BT363" s="59"/>
      <c r="BU363" s="43"/>
      <c r="BV363" s="43"/>
      <c r="BW363" s="33"/>
      <c r="BX363" s="35"/>
      <c r="BY363" s="59"/>
      <c r="BZ363" s="43"/>
      <c r="CA363" s="43"/>
      <c r="CC363" s="35"/>
      <c r="CD363" s="59"/>
      <c r="CE363" s="43"/>
      <c r="CF363" s="43"/>
      <c r="CH363" s="35"/>
      <c r="CI363" s="59"/>
      <c r="CJ363" s="43"/>
      <c r="CK363" s="43"/>
      <c r="CM363" s="35"/>
      <c r="CN363" s="59"/>
      <c r="CO363" s="43"/>
      <c r="CP363" s="43"/>
      <c r="CR363" s="35"/>
      <c r="CS363" s="59"/>
      <c r="CT363" s="43"/>
      <c r="CU363" s="43"/>
      <c r="CW363" s="35"/>
      <c r="CX363" s="59"/>
      <c r="CY363" s="43"/>
      <c r="CZ363" s="43"/>
      <c r="DB363" s="35"/>
      <c r="DC363" s="59"/>
      <c r="DD363" s="43"/>
      <c r="DE363" s="43"/>
      <c r="DG363" s="35"/>
      <c r="DH363" s="59"/>
      <c r="DI363" s="43"/>
      <c r="DJ363" s="43"/>
      <c r="DK363" s="43"/>
      <c r="DL363" s="43"/>
      <c r="DM363" s="43"/>
      <c r="DN363" s="43"/>
      <c r="DO363" s="43"/>
      <c r="DP363" s="43"/>
      <c r="DQ363" s="43"/>
      <c r="DR363" s="43"/>
      <c r="DS363" s="43"/>
      <c r="DT363" s="43"/>
      <c r="DU363" s="43"/>
      <c r="DV363" s="43"/>
      <c r="DW363" s="43"/>
      <c r="DX363" s="43"/>
      <c r="DY363" s="43"/>
      <c r="DZ363" s="43"/>
      <c r="EA363" s="43"/>
      <c r="EB363" s="43"/>
      <c r="EC363" s="43"/>
      <c r="ED363" s="43"/>
      <c r="EE363" s="43"/>
      <c r="EF363" s="43"/>
      <c r="EG363" s="43"/>
      <c r="EH363" s="43"/>
      <c r="EI363" s="43"/>
      <c r="EJ363" s="43"/>
      <c r="EK363" s="43"/>
      <c r="EL363" s="43"/>
      <c r="EM363" s="43"/>
      <c r="EN363" s="43"/>
      <c r="EO363" s="43"/>
      <c r="EP363" s="43"/>
      <c r="EQ363" s="43"/>
      <c r="ER363" s="43"/>
      <c r="ES363" s="43"/>
      <c r="ET363" s="43"/>
      <c r="EU363" s="43"/>
      <c r="EV363" s="43"/>
      <c r="EW363" s="43"/>
      <c r="EX363" s="43"/>
      <c r="EY363" s="43"/>
      <c r="EZ363" s="43"/>
      <c r="FA363" s="43"/>
      <c r="FB363" s="43"/>
      <c r="FC363" s="43"/>
      <c r="FD363" s="43"/>
    </row>
    <row r="364" spans="1:160" s="5" customFormat="1" ht="24.9" customHeight="1" x14ac:dyDescent="0.3">
      <c r="A364" s="263"/>
      <c r="B364" s="263"/>
      <c r="C364" s="265"/>
      <c r="D364" s="481"/>
      <c r="E364" s="482"/>
      <c r="F364" s="482"/>
      <c r="G364" s="482"/>
      <c r="H364" s="482"/>
      <c r="I364" s="482"/>
      <c r="J364" s="482"/>
      <c r="K364" s="482"/>
      <c r="L364" s="482"/>
      <c r="M364" s="483"/>
      <c r="N364" s="176">
        <v>14001678</v>
      </c>
      <c r="O364" s="529">
        <v>1.02</v>
      </c>
      <c r="P364" s="530"/>
      <c r="Q364" s="8"/>
      <c r="R364" s="8"/>
      <c r="S364" s="8"/>
      <c r="T364" s="9">
        <v>291.56399999999996</v>
      </c>
      <c r="U364" s="17">
        <f t="shared" si="105"/>
        <v>291.56399999999996</v>
      </c>
      <c r="V364" s="33"/>
      <c r="W364" s="57">
        <v>6</v>
      </c>
      <c r="X364" s="86">
        <v>2</v>
      </c>
      <c r="Y364" s="33"/>
      <c r="Z364" s="36"/>
      <c r="AA364" s="36"/>
      <c r="AT364" s="102"/>
      <c r="AU364" s="80"/>
      <c r="AV364" s="80"/>
      <c r="AW364" s="80"/>
      <c r="AX364" s="80"/>
      <c r="AY364" s="80"/>
      <c r="AZ364" s="138"/>
      <c r="BA364" s="80"/>
      <c r="BB364" s="80"/>
      <c r="BC364" s="80"/>
      <c r="BD364" s="80"/>
      <c r="BE364" s="89"/>
      <c r="BF364" s="89"/>
      <c r="BG364" s="89"/>
      <c r="BH364" s="89"/>
      <c r="BI364" s="89"/>
      <c r="BJ364" s="89"/>
      <c r="BK364" s="89"/>
      <c r="BL364" s="89"/>
      <c r="BM364" s="89"/>
      <c r="BN364" s="35"/>
      <c r="BO364" s="59"/>
      <c r="BP364" s="43"/>
      <c r="BQ364" s="43"/>
      <c r="BR364" s="43"/>
      <c r="BS364" s="35"/>
      <c r="BT364" s="59"/>
      <c r="BU364" s="43"/>
      <c r="BV364" s="43"/>
      <c r="BW364" s="33"/>
      <c r="BX364" s="35"/>
      <c r="BY364" s="59"/>
      <c r="BZ364" s="43"/>
      <c r="CA364" s="43"/>
      <c r="CC364" s="35"/>
      <c r="CD364" s="59"/>
      <c r="CE364" s="43"/>
      <c r="CF364" s="43"/>
      <c r="CH364" s="35"/>
      <c r="CI364" s="59"/>
      <c r="CJ364" s="43"/>
      <c r="CK364" s="43"/>
      <c r="CM364" s="35"/>
      <c r="CN364" s="59"/>
      <c r="CO364" s="43"/>
      <c r="CP364" s="43"/>
      <c r="CR364" s="35"/>
      <c r="CS364" s="59"/>
      <c r="CT364" s="43"/>
      <c r="CU364" s="43"/>
      <c r="CW364" s="35"/>
      <c r="CX364" s="59"/>
      <c r="CY364" s="43"/>
      <c r="CZ364" s="43"/>
      <c r="DB364" s="35"/>
      <c r="DC364" s="59"/>
      <c r="DD364" s="43"/>
      <c r="DE364" s="43"/>
      <c r="DG364" s="35"/>
      <c r="DH364" s="59"/>
      <c r="DI364" s="43"/>
      <c r="DJ364" s="43"/>
      <c r="DK364" s="43"/>
      <c r="DL364" s="43"/>
      <c r="DM364" s="43"/>
      <c r="DN364" s="43"/>
      <c r="DO364" s="43"/>
      <c r="DP364" s="43"/>
      <c r="DQ364" s="43"/>
      <c r="DR364" s="43"/>
      <c r="DS364" s="43"/>
      <c r="DT364" s="43"/>
      <c r="DU364" s="43"/>
      <c r="DV364" s="43"/>
      <c r="DW364" s="43"/>
      <c r="DX364" s="43"/>
      <c r="DY364" s="43"/>
      <c r="DZ364" s="43"/>
      <c r="EA364" s="43"/>
      <c r="EB364" s="43"/>
      <c r="EC364" s="43"/>
      <c r="ED364" s="43"/>
      <c r="EE364" s="43"/>
      <c r="EF364" s="43"/>
      <c r="EG364" s="43"/>
      <c r="EH364" s="43"/>
      <c r="EI364" s="43"/>
      <c r="EJ364" s="43"/>
      <c r="EK364" s="43"/>
      <c r="EL364" s="43"/>
      <c r="EM364" s="43"/>
      <c r="EN364" s="43"/>
      <c r="EO364" s="43"/>
      <c r="EP364" s="43"/>
      <c r="EQ364" s="43"/>
      <c r="ER364" s="43"/>
      <c r="ES364" s="43"/>
      <c r="ET364" s="43"/>
      <c r="EU364" s="43"/>
      <c r="EV364" s="43"/>
      <c r="EW364" s="43"/>
      <c r="EX364" s="43"/>
      <c r="EY364" s="43"/>
      <c r="EZ364" s="43"/>
      <c r="FA364" s="43"/>
      <c r="FB364" s="43"/>
      <c r="FC364" s="43"/>
      <c r="FD364" s="43"/>
    </row>
    <row r="365" spans="1:160" s="5" customFormat="1" ht="24.9" customHeight="1" x14ac:dyDescent="0.3">
      <c r="A365" s="263"/>
      <c r="B365" s="263"/>
      <c r="C365" s="265"/>
      <c r="D365" s="481"/>
      <c r="E365" s="482"/>
      <c r="F365" s="482"/>
      <c r="G365" s="482"/>
      <c r="H365" s="482"/>
      <c r="I365" s="482"/>
      <c r="J365" s="482"/>
      <c r="K365" s="482"/>
      <c r="L365" s="482"/>
      <c r="M365" s="483"/>
      <c r="N365" s="176">
        <v>14001678</v>
      </c>
      <c r="O365" s="529">
        <v>1.03</v>
      </c>
      <c r="P365" s="530"/>
      <c r="Q365" s="8"/>
      <c r="R365" s="8"/>
      <c r="S365" s="8"/>
      <c r="T365" s="9">
        <v>114.65999999999998</v>
      </c>
      <c r="U365" s="17">
        <f t="shared" si="105"/>
        <v>114.65999999999998</v>
      </c>
      <c r="V365" s="33"/>
      <c r="W365" s="57">
        <v>6</v>
      </c>
      <c r="X365" s="86">
        <v>3</v>
      </c>
      <c r="Y365" s="33"/>
      <c r="Z365" s="36"/>
      <c r="AA365" s="36"/>
      <c r="AT365" s="102"/>
      <c r="AU365" s="80"/>
      <c r="AV365" s="80"/>
      <c r="AW365" s="80"/>
      <c r="AX365" s="80"/>
      <c r="AY365" s="80"/>
      <c r="AZ365" s="138"/>
      <c r="BA365" s="80"/>
      <c r="BB365" s="80"/>
      <c r="BC365" s="80"/>
      <c r="BD365" s="80"/>
      <c r="BE365" s="89"/>
      <c r="BF365" s="89"/>
      <c r="BG365" s="89"/>
      <c r="BH365" s="89"/>
      <c r="BI365" s="89"/>
      <c r="BJ365" s="89"/>
      <c r="BK365" s="89"/>
      <c r="BL365" s="89"/>
      <c r="BM365" s="89"/>
      <c r="BN365" s="35"/>
      <c r="BO365" s="59"/>
      <c r="BP365" s="43"/>
      <c r="BQ365" s="43"/>
      <c r="BR365" s="43"/>
      <c r="BS365" s="35"/>
      <c r="BT365" s="59"/>
      <c r="BU365" s="43"/>
      <c r="BV365" s="43"/>
      <c r="BW365" s="33"/>
      <c r="BX365" s="35"/>
      <c r="BY365" s="59"/>
      <c r="BZ365" s="43"/>
      <c r="CA365" s="43"/>
      <c r="CC365" s="35"/>
      <c r="CD365" s="59"/>
      <c r="CE365" s="43"/>
      <c r="CF365" s="43"/>
      <c r="CH365" s="35"/>
      <c r="CI365" s="59"/>
      <c r="CJ365" s="43"/>
      <c r="CK365" s="43"/>
      <c r="CM365" s="35"/>
      <c r="CN365" s="59"/>
      <c r="CO365" s="43"/>
      <c r="CP365" s="43"/>
      <c r="CR365" s="35"/>
      <c r="CS365" s="59"/>
      <c r="CT365" s="43"/>
      <c r="CU365" s="43"/>
      <c r="CW365" s="35"/>
      <c r="CX365" s="59"/>
      <c r="CY365" s="43"/>
      <c r="CZ365" s="43"/>
      <c r="DB365" s="35"/>
      <c r="DC365" s="59"/>
      <c r="DD365" s="43"/>
      <c r="DE365" s="43"/>
      <c r="DG365" s="35"/>
      <c r="DH365" s="59"/>
      <c r="DI365" s="43"/>
      <c r="DJ365" s="43"/>
      <c r="DK365" s="43"/>
      <c r="DL365" s="43"/>
      <c r="DM365" s="43"/>
      <c r="DN365" s="43"/>
      <c r="DO365" s="43"/>
      <c r="DP365" s="43"/>
      <c r="DQ365" s="43"/>
      <c r="DR365" s="43"/>
      <c r="DS365" s="43"/>
      <c r="DT365" s="43"/>
      <c r="DU365" s="43"/>
      <c r="DV365" s="43"/>
      <c r="DW365" s="43"/>
      <c r="DX365" s="43"/>
      <c r="DY365" s="43"/>
      <c r="DZ365" s="43"/>
      <c r="EA365" s="43"/>
      <c r="EB365" s="43"/>
      <c r="EC365" s="43"/>
      <c r="ED365" s="43"/>
      <c r="EE365" s="43"/>
      <c r="EF365" s="43"/>
      <c r="EG365" s="43"/>
      <c r="EH365" s="43"/>
      <c r="EI365" s="43"/>
      <c r="EJ365" s="43"/>
      <c r="EK365" s="43"/>
      <c r="EL365" s="43"/>
      <c r="EM365" s="43"/>
      <c r="EN365" s="43"/>
      <c r="EO365" s="43"/>
      <c r="EP365" s="43"/>
      <c r="EQ365" s="43"/>
      <c r="ER365" s="43"/>
      <c r="ES365" s="43"/>
      <c r="ET365" s="43"/>
      <c r="EU365" s="43"/>
      <c r="EV365" s="43"/>
      <c r="EW365" s="43"/>
      <c r="EX365" s="43"/>
      <c r="EY365" s="43"/>
      <c r="EZ365" s="43"/>
      <c r="FA365" s="43"/>
      <c r="FB365" s="43"/>
      <c r="FC365" s="43"/>
      <c r="FD365" s="43"/>
    </row>
    <row r="366" spans="1:160" s="5" customFormat="1" ht="24.9" customHeight="1" x14ac:dyDescent="0.3">
      <c r="A366" s="263"/>
      <c r="B366" s="263"/>
      <c r="C366" s="265"/>
      <c r="D366" s="481"/>
      <c r="E366" s="482"/>
      <c r="F366" s="482"/>
      <c r="G366" s="482"/>
      <c r="H366" s="482"/>
      <c r="I366" s="482"/>
      <c r="J366" s="482"/>
      <c r="K366" s="482"/>
      <c r="L366" s="482"/>
      <c r="M366" s="483"/>
      <c r="N366" s="176">
        <v>14001678</v>
      </c>
      <c r="O366" s="529">
        <v>1.07</v>
      </c>
      <c r="P366" s="530"/>
      <c r="Q366" s="8"/>
      <c r="R366" s="8"/>
      <c r="S366" s="8"/>
      <c r="T366" s="9">
        <v>0</v>
      </c>
      <c r="U366" s="17">
        <f t="shared" si="105"/>
        <v>0</v>
      </c>
      <c r="V366" s="33"/>
      <c r="W366" s="57">
        <v>6</v>
      </c>
      <c r="X366" s="86">
        <v>4</v>
      </c>
      <c r="Y366" s="33"/>
      <c r="Z366" s="36"/>
      <c r="AA366" s="36"/>
      <c r="AT366" s="102"/>
      <c r="AU366" s="80"/>
      <c r="AV366" s="80"/>
      <c r="AW366" s="80"/>
      <c r="AX366" s="80"/>
      <c r="AY366" s="80"/>
      <c r="AZ366" s="138"/>
      <c r="BA366" s="80"/>
      <c r="BB366" s="80"/>
      <c r="BC366" s="80"/>
      <c r="BD366" s="80"/>
      <c r="BE366" s="89"/>
      <c r="BF366" s="89"/>
      <c r="BG366" s="89"/>
      <c r="BH366" s="89"/>
      <c r="BI366" s="89"/>
      <c r="BJ366" s="89"/>
      <c r="BK366" s="89"/>
      <c r="BL366" s="89"/>
      <c r="BM366" s="89"/>
      <c r="BN366" s="35"/>
      <c r="BO366" s="59"/>
      <c r="BP366" s="43"/>
      <c r="BQ366" s="43"/>
      <c r="BR366" s="43"/>
      <c r="BS366" s="35"/>
      <c r="BT366" s="59"/>
      <c r="BU366" s="43"/>
      <c r="BV366" s="43"/>
      <c r="BW366" s="33"/>
      <c r="BX366" s="35"/>
      <c r="BY366" s="59"/>
      <c r="BZ366" s="43"/>
      <c r="CA366" s="43"/>
      <c r="CC366" s="35"/>
      <c r="CD366" s="59"/>
      <c r="CE366" s="43"/>
      <c r="CF366" s="43"/>
      <c r="CH366" s="35"/>
      <c r="CI366" s="59"/>
      <c r="CJ366" s="43"/>
      <c r="CK366" s="43"/>
      <c r="CM366" s="35"/>
      <c r="CN366" s="59"/>
      <c r="CO366" s="43"/>
      <c r="CP366" s="43"/>
      <c r="CR366" s="35"/>
      <c r="CS366" s="59"/>
      <c r="CT366" s="43"/>
      <c r="CU366" s="43"/>
      <c r="CW366" s="35"/>
      <c r="CX366" s="59"/>
      <c r="CY366" s="43"/>
      <c r="CZ366" s="43"/>
      <c r="DB366" s="35"/>
      <c r="DC366" s="59"/>
      <c r="DD366" s="43"/>
      <c r="DE366" s="43"/>
      <c r="DG366" s="35"/>
      <c r="DH366" s="59"/>
      <c r="DI366" s="43"/>
      <c r="DJ366" s="43"/>
      <c r="DK366" s="43"/>
      <c r="DL366" s="43"/>
      <c r="DM366" s="43"/>
      <c r="DN366" s="43"/>
      <c r="DO366" s="43"/>
      <c r="DP366" s="43"/>
      <c r="DQ366" s="43"/>
      <c r="DR366" s="43"/>
      <c r="DS366" s="43"/>
      <c r="DT366" s="43"/>
      <c r="DU366" s="43"/>
      <c r="DV366" s="43"/>
      <c r="DW366" s="43"/>
      <c r="DX366" s="43"/>
      <c r="DY366" s="43"/>
      <c r="DZ366" s="43"/>
      <c r="EA366" s="43"/>
      <c r="EB366" s="43"/>
      <c r="EC366" s="43"/>
      <c r="ED366" s="43"/>
      <c r="EE366" s="43"/>
      <c r="EF366" s="43"/>
      <c r="EG366" s="43"/>
      <c r="EH366" s="43"/>
      <c r="EI366" s="43"/>
      <c r="EJ366" s="43"/>
      <c r="EK366" s="43"/>
      <c r="EL366" s="43"/>
      <c r="EM366" s="43"/>
      <c r="EN366" s="43"/>
      <c r="EO366" s="43"/>
      <c r="EP366" s="43"/>
      <c r="EQ366" s="43"/>
      <c r="ER366" s="43"/>
      <c r="ES366" s="43"/>
      <c r="ET366" s="43"/>
      <c r="EU366" s="43"/>
      <c r="EV366" s="43"/>
      <c r="EW366" s="43"/>
      <c r="EX366" s="43"/>
      <c r="EY366" s="43"/>
      <c r="EZ366" s="43"/>
      <c r="FA366" s="43"/>
      <c r="FB366" s="43"/>
      <c r="FC366" s="43"/>
      <c r="FD366" s="43"/>
    </row>
    <row r="367" spans="1:160" s="5" customFormat="1" ht="24.9" customHeight="1" x14ac:dyDescent="0.3">
      <c r="A367" s="263"/>
      <c r="B367" s="263"/>
      <c r="C367" s="265"/>
      <c r="D367" s="481"/>
      <c r="E367" s="482"/>
      <c r="F367" s="482"/>
      <c r="G367" s="482"/>
      <c r="H367" s="482"/>
      <c r="I367" s="482"/>
      <c r="J367" s="482"/>
      <c r="K367" s="482"/>
      <c r="L367" s="482"/>
      <c r="M367" s="483"/>
      <c r="N367" s="176">
        <v>14001678</v>
      </c>
      <c r="O367" s="529">
        <v>1.08</v>
      </c>
      <c r="P367" s="530"/>
      <c r="Q367" s="8"/>
      <c r="R367" s="8"/>
      <c r="S367" s="8"/>
      <c r="T367" s="9">
        <v>0</v>
      </c>
      <c r="U367" s="17">
        <f t="shared" si="105"/>
        <v>0</v>
      </c>
      <c r="V367" s="33"/>
      <c r="W367" s="57">
        <v>6</v>
      </c>
      <c r="X367" s="86">
        <v>5</v>
      </c>
      <c r="Y367" s="33"/>
      <c r="Z367" s="36"/>
      <c r="AA367" s="36"/>
      <c r="AT367" s="102"/>
      <c r="AU367" s="80"/>
      <c r="AV367" s="80"/>
      <c r="AW367" s="80"/>
      <c r="AX367" s="80"/>
      <c r="AY367" s="80"/>
      <c r="AZ367" s="138"/>
      <c r="BA367" s="80"/>
      <c r="BB367" s="80"/>
      <c r="BC367" s="80"/>
      <c r="BD367" s="80"/>
      <c r="BE367" s="89"/>
      <c r="BF367" s="89"/>
      <c r="BG367" s="89"/>
      <c r="BH367" s="89"/>
      <c r="BI367" s="89"/>
      <c r="BJ367" s="89"/>
      <c r="BK367" s="89"/>
      <c r="BL367" s="89"/>
      <c r="BM367" s="89"/>
      <c r="BN367" s="35"/>
      <c r="BO367" s="59"/>
      <c r="BP367" s="43"/>
      <c r="BQ367" s="43"/>
      <c r="BR367" s="43"/>
      <c r="BS367" s="35"/>
      <c r="BT367" s="59"/>
      <c r="BU367" s="43"/>
      <c r="BV367" s="43"/>
      <c r="BW367" s="33"/>
      <c r="BX367" s="35"/>
      <c r="BY367" s="59"/>
      <c r="BZ367" s="43"/>
      <c r="CA367" s="43"/>
      <c r="CC367" s="35"/>
      <c r="CD367" s="59"/>
      <c r="CE367" s="43"/>
      <c r="CF367" s="43"/>
      <c r="CH367" s="35"/>
      <c r="CI367" s="59"/>
      <c r="CJ367" s="43"/>
      <c r="CK367" s="43"/>
      <c r="CM367" s="35"/>
      <c r="CN367" s="59"/>
      <c r="CO367" s="43"/>
      <c r="CP367" s="43"/>
      <c r="CR367" s="35"/>
      <c r="CS367" s="59"/>
      <c r="CT367" s="43"/>
      <c r="CU367" s="43"/>
      <c r="CW367" s="35"/>
      <c r="CX367" s="59"/>
      <c r="CY367" s="43"/>
      <c r="CZ367" s="43"/>
      <c r="DB367" s="35"/>
      <c r="DC367" s="59"/>
      <c r="DD367" s="43"/>
      <c r="DE367" s="43"/>
      <c r="DG367" s="35"/>
      <c r="DH367" s="59"/>
      <c r="DI367" s="43"/>
      <c r="DJ367" s="43"/>
      <c r="DK367" s="43"/>
      <c r="DL367" s="43"/>
      <c r="DM367" s="43"/>
      <c r="DN367" s="43"/>
      <c r="DO367" s="43"/>
      <c r="DP367" s="43"/>
      <c r="DQ367" s="43"/>
      <c r="DR367" s="43"/>
      <c r="DS367" s="43"/>
      <c r="DT367" s="43"/>
      <c r="DU367" s="43"/>
      <c r="DV367" s="43"/>
      <c r="DW367" s="43"/>
      <c r="DX367" s="43"/>
      <c r="DY367" s="43"/>
      <c r="DZ367" s="43"/>
      <c r="EA367" s="43"/>
      <c r="EB367" s="43"/>
      <c r="EC367" s="43"/>
      <c r="ED367" s="43"/>
      <c r="EE367" s="43"/>
      <c r="EF367" s="43"/>
      <c r="EG367" s="43"/>
      <c r="EH367" s="43"/>
      <c r="EI367" s="43"/>
      <c r="EJ367" s="43"/>
      <c r="EK367" s="43"/>
      <c r="EL367" s="43"/>
      <c r="EM367" s="43"/>
      <c r="EN367" s="43"/>
      <c r="EO367" s="43"/>
      <c r="EP367" s="43"/>
      <c r="EQ367" s="43"/>
      <c r="ER367" s="43"/>
      <c r="ES367" s="43"/>
      <c r="ET367" s="43"/>
      <c r="EU367" s="43"/>
      <c r="EV367" s="43"/>
      <c r="EW367" s="43"/>
      <c r="EX367" s="43"/>
      <c r="EY367" s="43"/>
      <c r="EZ367" s="43"/>
      <c r="FA367" s="43"/>
      <c r="FB367" s="43"/>
      <c r="FC367" s="43"/>
      <c r="FD367" s="43"/>
    </row>
    <row r="368" spans="1:160" s="5" customFormat="1" ht="24.9" customHeight="1" x14ac:dyDescent="0.3">
      <c r="A368" s="263"/>
      <c r="B368" s="263"/>
      <c r="C368" s="265"/>
      <c r="D368" s="481"/>
      <c r="E368" s="482"/>
      <c r="F368" s="482"/>
      <c r="G368" s="482"/>
      <c r="H368" s="482"/>
      <c r="I368" s="482"/>
      <c r="J368" s="482"/>
      <c r="K368" s="482"/>
      <c r="L368" s="482"/>
      <c r="M368" s="483"/>
      <c r="N368" s="176">
        <v>14001678</v>
      </c>
      <c r="O368" s="529">
        <v>1.0900000000000001</v>
      </c>
      <c r="P368" s="530"/>
      <c r="Q368" s="8"/>
      <c r="R368" s="8"/>
      <c r="S368" s="8"/>
      <c r="T368" s="9">
        <v>7.2800000000000011</v>
      </c>
      <c r="U368" s="17">
        <f t="shared" si="105"/>
        <v>7.2800000000000011</v>
      </c>
      <c r="V368" s="33"/>
      <c r="W368" s="57">
        <v>6</v>
      </c>
      <c r="X368" s="86">
        <v>6</v>
      </c>
      <c r="Y368" s="33"/>
      <c r="Z368" s="36"/>
      <c r="AA368" s="36"/>
      <c r="AT368" s="102"/>
      <c r="AU368" s="80"/>
      <c r="AV368" s="80"/>
      <c r="AW368" s="80"/>
      <c r="AX368" s="80"/>
      <c r="AY368" s="80"/>
      <c r="AZ368" s="138"/>
      <c r="BA368" s="80"/>
      <c r="BB368" s="80"/>
      <c r="BC368" s="80"/>
      <c r="BD368" s="80"/>
      <c r="BE368" s="89"/>
      <c r="BF368" s="89"/>
      <c r="BG368" s="89"/>
      <c r="BH368" s="89"/>
      <c r="BI368" s="89"/>
      <c r="BJ368" s="89"/>
      <c r="BK368" s="89"/>
      <c r="BL368" s="89"/>
      <c r="BM368" s="89"/>
      <c r="BN368" s="35"/>
      <c r="BO368" s="59"/>
      <c r="BP368" s="43"/>
      <c r="BQ368" s="43"/>
      <c r="BR368" s="43"/>
      <c r="BS368" s="35"/>
      <c r="BT368" s="59"/>
      <c r="BU368" s="43"/>
      <c r="BV368" s="43"/>
      <c r="BW368" s="33"/>
      <c r="BX368" s="35"/>
      <c r="BY368" s="59"/>
      <c r="BZ368" s="43"/>
      <c r="CA368" s="43"/>
      <c r="CC368" s="35"/>
      <c r="CD368" s="59"/>
      <c r="CE368" s="43"/>
      <c r="CF368" s="43"/>
      <c r="CH368" s="35"/>
      <c r="CI368" s="59"/>
      <c r="CJ368" s="43"/>
      <c r="CK368" s="43"/>
      <c r="CM368" s="35"/>
      <c r="CN368" s="59"/>
      <c r="CO368" s="43"/>
      <c r="CP368" s="43"/>
      <c r="CR368" s="35"/>
      <c r="CS368" s="59"/>
      <c r="CT368" s="43"/>
      <c r="CU368" s="43"/>
      <c r="CW368" s="35"/>
      <c r="CX368" s="59"/>
      <c r="CY368" s="43"/>
      <c r="CZ368" s="43"/>
      <c r="DB368" s="35"/>
      <c r="DC368" s="59"/>
      <c r="DD368" s="43"/>
      <c r="DE368" s="43"/>
      <c r="DG368" s="35"/>
      <c r="DH368" s="59"/>
      <c r="DI368" s="43"/>
      <c r="DJ368" s="43"/>
      <c r="DK368" s="43"/>
      <c r="DL368" s="43"/>
      <c r="DM368" s="43"/>
      <c r="DN368" s="43"/>
      <c r="DO368" s="43"/>
      <c r="DP368" s="43"/>
      <c r="DQ368" s="43"/>
      <c r="DR368" s="43"/>
      <c r="DS368" s="43"/>
      <c r="DT368" s="43"/>
      <c r="DU368" s="43"/>
      <c r="DV368" s="43"/>
      <c r="DW368" s="43"/>
      <c r="DX368" s="43"/>
      <c r="DY368" s="43"/>
      <c r="DZ368" s="43"/>
      <c r="EA368" s="43"/>
      <c r="EB368" s="43"/>
      <c r="EC368" s="43"/>
      <c r="ED368" s="43"/>
      <c r="EE368" s="43"/>
      <c r="EF368" s="43"/>
      <c r="EG368" s="43"/>
      <c r="EH368" s="43"/>
      <c r="EI368" s="43"/>
      <c r="EJ368" s="43"/>
      <c r="EK368" s="43"/>
      <c r="EL368" s="43"/>
      <c r="EM368" s="43"/>
      <c r="EN368" s="43"/>
      <c r="EO368" s="43"/>
      <c r="EP368" s="43"/>
      <c r="EQ368" s="43"/>
      <c r="ER368" s="43"/>
      <c r="ES368" s="43"/>
      <c r="ET368" s="43"/>
      <c r="EU368" s="43"/>
      <c r="EV368" s="43"/>
      <c r="EW368" s="43"/>
      <c r="EX368" s="43"/>
      <c r="EY368" s="43"/>
      <c r="EZ368" s="43"/>
      <c r="FA368" s="43"/>
      <c r="FB368" s="43"/>
      <c r="FC368" s="43"/>
      <c r="FD368" s="43"/>
    </row>
    <row r="369" spans="1:160" s="5" customFormat="1" ht="24.9" customHeight="1" x14ac:dyDescent="0.3">
      <c r="A369" s="263"/>
      <c r="B369" s="263"/>
      <c r="C369" s="265"/>
      <c r="D369" s="481"/>
      <c r="E369" s="482"/>
      <c r="F369" s="482"/>
      <c r="G369" s="482"/>
      <c r="H369" s="482"/>
      <c r="I369" s="482"/>
      <c r="J369" s="482"/>
      <c r="K369" s="482"/>
      <c r="L369" s="482"/>
      <c r="M369" s="483"/>
      <c r="N369" s="176">
        <v>14001678</v>
      </c>
      <c r="O369" s="529" t="s">
        <v>96</v>
      </c>
      <c r="P369" s="530"/>
      <c r="Q369" s="8"/>
      <c r="R369" s="8"/>
      <c r="S369" s="8"/>
      <c r="T369" s="9">
        <v>3.5380799999999999</v>
      </c>
      <c r="U369" s="17">
        <f t="shared" si="105"/>
        <v>3.5380799999999999</v>
      </c>
      <c r="V369" s="33"/>
      <c r="W369" s="57">
        <v>6</v>
      </c>
      <c r="X369" s="86">
        <v>67</v>
      </c>
      <c r="Y369" s="33"/>
      <c r="Z369" s="36"/>
      <c r="AA369" s="36"/>
      <c r="AT369" s="102"/>
      <c r="AU369" s="80"/>
      <c r="AV369" s="80"/>
      <c r="AW369" s="80"/>
      <c r="AX369" s="80"/>
      <c r="AY369" s="80"/>
      <c r="AZ369" s="138"/>
      <c r="BA369" s="80"/>
      <c r="BB369" s="80"/>
      <c r="BC369" s="80"/>
      <c r="BD369" s="80"/>
      <c r="BE369" s="89"/>
      <c r="BF369" s="89"/>
      <c r="BG369" s="89"/>
      <c r="BH369" s="89"/>
      <c r="BI369" s="89"/>
      <c r="BJ369" s="89"/>
      <c r="BK369" s="89"/>
      <c r="BL369" s="89"/>
      <c r="BM369" s="89"/>
      <c r="BN369" s="35"/>
      <c r="BO369" s="59"/>
      <c r="BP369" s="43"/>
      <c r="BQ369" s="43"/>
      <c r="BR369" s="43"/>
      <c r="BS369" s="35"/>
      <c r="BT369" s="59"/>
      <c r="BU369" s="43"/>
      <c r="BV369" s="43"/>
      <c r="BW369" s="33"/>
      <c r="BX369" s="35"/>
      <c r="BY369" s="59"/>
      <c r="BZ369" s="43"/>
      <c r="CA369" s="43"/>
      <c r="CC369" s="35"/>
      <c r="CD369" s="59"/>
      <c r="CE369" s="43"/>
      <c r="CF369" s="43"/>
      <c r="CH369" s="35"/>
      <c r="CI369" s="59"/>
      <c r="CJ369" s="43"/>
      <c r="CK369" s="43"/>
      <c r="CM369" s="35"/>
      <c r="CN369" s="59"/>
      <c r="CO369" s="43"/>
      <c r="CP369" s="43"/>
      <c r="CR369" s="35"/>
      <c r="CS369" s="59"/>
      <c r="CT369" s="43"/>
      <c r="CU369" s="43"/>
      <c r="CW369" s="35"/>
      <c r="CX369" s="59"/>
      <c r="CY369" s="43"/>
      <c r="CZ369" s="43"/>
      <c r="DB369" s="35"/>
      <c r="DC369" s="59"/>
      <c r="DD369" s="43"/>
      <c r="DE369" s="43"/>
      <c r="DG369" s="35"/>
      <c r="DH369" s="59"/>
      <c r="DI369" s="43"/>
      <c r="DJ369" s="43"/>
      <c r="DK369" s="43"/>
      <c r="DL369" s="43"/>
      <c r="DM369" s="43"/>
      <c r="DN369" s="43"/>
      <c r="DO369" s="43"/>
      <c r="DP369" s="43"/>
      <c r="DQ369" s="43"/>
      <c r="DR369" s="43"/>
      <c r="DS369" s="43"/>
      <c r="DT369" s="43"/>
      <c r="DU369" s="43"/>
      <c r="DV369" s="43"/>
      <c r="DW369" s="43"/>
      <c r="DX369" s="43"/>
      <c r="DY369" s="43"/>
      <c r="DZ369" s="43"/>
      <c r="EA369" s="43"/>
      <c r="EB369" s="43"/>
      <c r="EC369" s="43"/>
      <c r="ED369" s="43"/>
      <c r="EE369" s="43"/>
      <c r="EF369" s="43"/>
      <c r="EG369" s="43"/>
      <c r="EH369" s="43"/>
      <c r="EI369" s="43"/>
      <c r="EJ369" s="43"/>
      <c r="EK369" s="43"/>
      <c r="EL369" s="43"/>
      <c r="EM369" s="43"/>
      <c r="EN369" s="43"/>
      <c r="EO369" s="43"/>
      <c r="EP369" s="43"/>
      <c r="EQ369" s="43"/>
      <c r="ER369" s="43"/>
      <c r="ES369" s="43"/>
      <c r="ET369" s="43"/>
      <c r="EU369" s="43"/>
      <c r="EV369" s="43"/>
      <c r="EW369" s="43"/>
      <c r="EX369" s="43"/>
      <c r="EY369" s="43"/>
      <c r="EZ369" s="43"/>
      <c r="FA369" s="43"/>
      <c r="FB369" s="43"/>
      <c r="FC369" s="43"/>
      <c r="FD369" s="43"/>
    </row>
    <row r="370" spans="1:160" s="5" customFormat="1" ht="24.9" customHeight="1" x14ac:dyDescent="0.3">
      <c r="A370" s="263"/>
      <c r="B370" s="263"/>
      <c r="C370" s="265"/>
      <c r="D370" s="481"/>
      <c r="E370" s="482"/>
      <c r="F370" s="482"/>
      <c r="G370" s="482"/>
      <c r="H370" s="482"/>
      <c r="I370" s="482"/>
      <c r="J370" s="482"/>
      <c r="K370" s="482"/>
      <c r="L370" s="482"/>
      <c r="M370" s="483"/>
      <c r="N370" s="176">
        <v>14001545</v>
      </c>
      <c r="O370" s="529">
        <v>1.02</v>
      </c>
      <c r="P370" s="530"/>
      <c r="Q370" s="8"/>
      <c r="R370" s="8"/>
      <c r="S370" s="8"/>
      <c r="T370" s="9">
        <v>596.50499999999988</v>
      </c>
      <c r="U370" s="17">
        <f t="shared" si="105"/>
        <v>596.50499999999988</v>
      </c>
      <c r="V370" s="33"/>
      <c r="W370" s="57">
        <v>7</v>
      </c>
      <c r="X370" s="199">
        <v>2</v>
      </c>
      <c r="Y370" s="33"/>
      <c r="Z370" s="36"/>
      <c r="AA370" s="36"/>
      <c r="AT370" s="102"/>
      <c r="AU370" s="80"/>
      <c r="AV370" s="80"/>
      <c r="AW370" s="80"/>
      <c r="AX370" s="80"/>
      <c r="AY370" s="80"/>
      <c r="AZ370" s="138"/>
      <c r="BA370" s="80"/>
      <c r="BB370" s="80"/>
      <c r="BC370" s="80"/>
      <c r="BD370" s="80"/>
      <c r="BE370" s="89"/>
      <c r="BF370" s="89"/>
      <c r="BG370" s="89"/>
      <c r="BH370" s="89"/>
      <c r="BI370" s="89"/>
      <c r="BJ370" s="89"/>
      <c r="BK370" s="89"/>
      <c r="BL370" s="89"/>
      <c r="BM370" s="89"/>
      <c r="BN370" s="35"/>
      <c r="BO370" s="59"/>
      <c r="BP370" s="43"/>
      <c r="BQ370" s="43"/>
      <c r="BR370" s="43"/>
      <c r="BS370" s="35"/>
      <c r="BT370" s="59"/>
      <c r="BU370" s="43"/>
      <c r="BV370" s="43"/>
      <c r="BW370" s="33"/>
      <c r="BX370" s="35"/>
      <c r="BY370" s="59"/>
      <c r="BZ370" s="43"/>
      <c r="CA370" s="43"/>
      <c r="CC370" s="35"/>
      <c r="CD370" s="59"/>
      <c r="CE370" s="43"/>
      <c r="CF370" s="43"/>
      <c r="CH370" s="35"/>
      <c r="CI370" s="59"/>
      <c r="CJ370" s="43"/>
      <c r="CK370" s="43"/>
      <c r="CM370" s="35"/>
      <c r="CN370" s="59"/>
      <c r="CO370" s="43"/>
      <c r="CP370" s="43"/>
      <c r="CR370" s="35"/>
      <c r="CS370" s="59"/>
      <c r="CT370" s="43"/>
      <c r="CU370" s="43"/>
      <c r="CW370" s="35"/>
      <c r="CX370" s="59"/>
      <c r="CY370" s="43"/>
      <c r="CZ370" s="43"/>
      <c r="DB370" s="35"/>
      <c r="DC370" s="59"/>
      <c r="DD370" s="43"/>
      <c r="DE370" s="43"/>
      <c r="DG370" s="35"/>
      <c r="DH370" s="59"/>
      <c r="DI370" s="43"/>
      <c r="DJ370" s="43"/>
      <c r="DK370" s="43"/>
      <c r="DL370" s="43"/>
      <c r="DM370" s="43"/>
      <c r="DN370" s="43"/>
      <c r="DO370" s="43"/>
      <c r="DP370" s="43"/>
      <c r="DQ370" s="43"/>
      <c r="DR370" s="43"/>
      <c r="DS370" s="43"/>
      <c r="DT370" s="43"/>
      <c r="DU370" s="43"/>
      <c r="DV370" s="43"/>
      <c r="DW370" s="43"/>
      <c r="DX370" s="43"/>
      <c r="DY370" s="43"/>
      <c r="DZ370" s="43"/>
      <c r="EA370" s="43"/>
      <c r="EB370" s="43"/>
      <c r="EC370" s="43"/>
      <c r="ED370" s="43"/>
      <c r="EE370" s="43"/>
      <c r="EF370" s="43"/>
      <c r="EG370" s="43"/>
      <c r="EH370" s="43"/>
      <c r="EI370" s="43"/>
      <c r="EJ370" s="43"/>
      <c r="EK370" s="43"/>
      <c r="EL370" s="43"/>
      <c r="EM370" s="43"/>
      <c r="EN370" s="43"/>
      <c r="EO370" s="43"/>
      <c r="EP370" s="43"/>
      <c r="EQ370" s="43"/>
      <c r="ER370" s="43"/>
      <c r="ES370" s="43"/>
      <c r="ET370" s="43"/>
      <c r="EU370" s="43"/>
      <c r="EV370" s="43"/>
      <c r="EW370" s="43"/>
      <c r="EX370" s="43"/>
      <c r="EY370" s="43"/>
      <c r="EZ370" s="43"/>
      <c r="FA370" s="43"/>
      <c r="FB370" s="43"/>
      <c r="FC370" s="43"/>
      <c r="FD370" s="43"/>
    </row>
    <row r="371" spans="1:160" s="5" customFormat="1" ht="24.9" customHeight="1" x14ac:dyDescent="0.3">
      <c r="A371" s="263"/>
      <c r="B371" s="263"/>
      <c r="C371" s="265"/>
      <c r="D371" s="481"/>
      <c r="E371" s="482"/>
      <c r="F371" s="482"/>
      <c r="G371" s="482"/>
      <c r="H371" s="482"/>
      <c r="I371" s="482"/>
      <c r="J371" s="482"/>
      <c r="K371" s="482"/>
      <c r="L371" s="482"/>
      <c r="M371" s="483"/>
      <c r="N371" s="176">
        <v>14001545</v>
      </c>
      <c r="O371" s="529">
        <v>1.03</v>
      </c>
      <c r="P371" s="530"/>
      <c r="Q371" s="8"/>
      <c r="R371" s="8"/>
      <c r="S371" s="8"/>
      <c r="T371" s="9">
        <v>181.54499999999996</v>
      </c>
      <c r="U371" s="17">
        <f t="shared" si="105"/>
        <v>181.54499999999996</v>
      </c>
      <c r="V371" s="33"/>
      <c r="W371" s="57">
        <v>7</v>
      </c>
      <c r="X371" s="199">
        <v>3</v>
      </c>
      <c r="Y371" s="33"/>
      <c r="Z371" s="36"/>
      <c r="AA371" s="36"/>
      <c r="AT371" s="102"/>
      <c r="AU371" s="80"/>
      <c r="AV371" s="80"/>
      <c r="AW371" s="80"/>
      <c r="AX371" s="80"/>
      <c r="AY371" s="80"/>
      <c r="AZ371" s="138"/>
      <c r="BA371" s="80"/>
      <c r="BB371" s="80"/>
      <c r="BC371" s="80"/>
      <c r="BD371" s="80"/>
      <c r="BE371" s="89"/>
      <c r="BF371" s="89"/>
      <c r="BG371" s="89"/>
      <c r="BH371" s="89"/>
      <c r="BI371" s="89"/>
      <c r="BJ371" s="89"/>
      <c r="BK371" s="89"/>
      <c r="BL371" s="89"/>
      <c r="BM371" s="89"/>
      <c r="BN371" s="35"/>
      <c r="BO371" s="59"/>
      <c r="BP371" s="43"/>
      <c r="BQ371" s="43"/>
      <c r="BR371" s="43"/>
      <c r="BS371" s="35"/>
      <c r="BT371" s="59"/>
      <c r="BU371" s="43"/>
      <c r="BV371" s="43"/>
      <c r="BW371" s="33"/>
      <c r="BX371" s="35"/>
      <c r="BY371" s="59"/>
      <c r="BZ371" s="43"/>
      <c r="CA371" s="43"/>
      <c r="CC371" s="35"/>
      <c r="CD371" s="59"/>
      <c r="CE371" s="43"/>
      <c r="CF371" s="43"/>
      <c r="CH371" s="35"/>
      <c r="CI371" s="59"/>
      <c r="CJ371" s="43"/>
      <c r="CK371" s="43"/>
      <c r="CM371" s="35"/>
      <c r="CN371" s="59"/>
      <c r="CO371" s="43"/>
      <c r="CP371" s="43"/>
      <c r="CR371" s="35"/>
      <c r="CS371" s="59"/>
      <c r="CT371" s="43"/>
      <c r="CU371" s="43"/>
      <c r="CW371" s="35"/>
      <c r="CX371" s="59"/>
      <c r="CY371" s="43"/>
      <c r="CZ371" s="43"/>
      <c r="DB371" s="35"/>
      <c r="DC371" s="59"/>
      <c r="DD371" s="43"/>
      <c r="DE371" s="43"/>
      <c r="DG371" s="35"/>
      <c r="DH371" s="59"/>
      <c r="DI371" s="43"/>
      <c r="DJ371" s="43"/>
      <c r="DK371" s="43"/>
      <c r="DL371" s="43"/>
      <c r="DM371" s="43"/>
      <c r="DN371" s="43"/>
      <c r="DO371" s="43"/>
      <c r="DP371" s="43"/>
      <c r="DQ371" s="43"/>
      <c r="DR371" s="43"/>
      <c r="DS371" s="43"/>
      <c r="DT371" s="43"/>
      <c r="DU371" s="43"/>
      <c r="DV371" s="43"/>
      <c r="DW371" s="43"/>
      <c r="DX371" s="43"/>
      <c r="DY371" s="43"/>
      <c r="DZ371" s="43"/>
      <c r="EA371" s="43"/>
      <c r="EB371" s="43"/>
      <c r="EC371" s="43"/>
      <c r="ED371" s="43"/>
      <c r="EE371" s="43"/>
      <c r="EF371" s="43"/>
      <c r="EG371" s="43"/>
      <c r="EH371" s="43"/>
      <c r="EI371" s="43"/>
      <c r="EJ371" s="43"/>
      <c r="EK371" s="43"/>
      <c r="EL371" s="43"/>
      <c r="EM371" s="43"/>
      <c r="EN371" s="43"/>
      <c r="EO371" s="43"/>
      <c r="EP371" s="43"/>
      <c r="EQ371" s="43"/>
      <c r="ER371" s="43"/>
      <c r="ES371" s="43"/>
      <c r="ET371" s="43"/>
      <c r="EU371" s="43"/>
      <c r="EV371" s="43"/>
      <c r="EW371" s="43"/>
      <c r="EX371" s="43"/>
      <c r="EY371" s="43"/>
      <c r="EZ371" s="43"/>
      <c r="FA371" s="43"/>
      <c r="FB371" s="43"/>
      <c r="FC371" s="43"/>
      <c r="FD371" s="43"/>
    </row>
    <row r="372" spans="1:160" s="5" customFormat="1" ht="24.9" customHeight="1" x14ac:dyDescent="0.3">
      <c r="A372" s="263"/>
      <c r="B372" s="263"/>
      <c r="C372" s="265"/>
      <c r="D372" s="481"/>
      <c r="E372" s="482"/>
      <c r="F372" s="482"/>
      <c r="G372" s="482"/>
      <c r="H372" s="482"/>
      <c r="I372" s="482"/>
      <c r="J372" s="482"/>
      <c r="K372" s="482"/>
      <c r="L372" s="482"/>
      <c r="M372" s="483"/>
      <c r="N372" s="176">
        <v>14001545</v>
      </c>
      <c r="O372" s="529">
        <v>1.07</v>
      </c>
      <c r="P372" s="530"/>
      <c r="Q372" s="8"/>
      <c r="R372" s="8"/>
      <c r="S372" s="8"/>
      <c r="T372" s="9">
        <v>77.804999999999993</v>
      </c>
      <c r="U372" s="17">
        <f t="shared" si="105"/>
        <v>77.804999999999993</v>
      </c>
      <c r="V372" s="33"/>
      <c r="W372" s="57">
        <v>7</v>
      </c>
      <c r="X372" s="199">
        <v>4</v>
      </c>
      <c r="Y372" s="33"/>
      <c r="Z372" s="36"/>
      <c r="AA372" s="36"/>
      <c r="AT372" s="102"/>
      <c r="AU372" s="80"/>
      <c r="AV372" s="80"/>
      <c r="AW372" s="80"/>
      <c r="AX372" s="80"/>
      <c r="AY372" s="80"/>
      <c r="AZ372" s="138"/>
      <c r="BA372" s="80"/>
      <c r="BB372" s="80"/>
      <c r="BC372" s="80"/>
      <c r="BD372" s="80"/>
      <c r="BE372" s="89"/>
      <c r="BF372" s="89"/>
      <c r="BG372" s="89"/>
      <c r="BH372" s="89"/>
      <c r="BI372" s="89"/>
      <c r="BJ372" s="89"/>
      <c r="BK372" s="89"/>
      <c r="BL372" s="89"/>
      <c r="BM372" s="89"/>
      <c r="BN372" s="35"/>
      <c r="BO372" s="59"/>
      <c r="BP372" s="43"/>
      <c r="BQ372" s="43"/>
      <c r="BR372" s="43"/>
      <c r="BS372" s="35"/>
      <c r="BT372" s="59"/>
      <c r="BU372" s="43"/>
      <c r="BV372" s="43"/>
      <c r="BW372" s="33"/>
      <c r="BX372" s="35"/>
      <c r="BY372" s="59"/>
      <c r="BZ372" s="43"/>
      <c r="CA372" s="43"/>
      <c r="CC372" s="35"/>
      <c r="CD372" s="59"/>
      <c r="CE372" s="43"/>
      <c r="CF372" s="43"/>
      <c r="CH372" s="35"/>
      <c r="CI372" s="59"/>
      <c r="CJ372" s="43"/>
      <c r="CK372" s="43"/>
      <c r="CM372" s="35"/>
      <c r="CN372" s="59"/>
      <c r="CO372" s="43"/>
      <c r="CP372" s="43"/>
      <c r="CR372" s="35"/>
      <c r="CS372" s="59"/>
      <c r="CT372" s="43"/>
      <c r="CU372" s="43"/>
      <c r="CW372" s="35"/>
      <c r="CX372" s="59"/>
      <c r="CY372" s="43"/>
      <c r="CZ372" s="43"/>
      <c r="DB372" s="35"/>
      <c r="DC372" s="59"/>
      <c r="DD372" s="43"/>
      <c r="DE372" s="43"/>
      <c r="DG372" s="35"/>
      <c r="DH372" s="59"/>
      <c r="DI372" s="43"/>
      <c r="DJ372" s="43"/>
      <c r="DK372" s="43"/>
      <c r="DL372" s="43"/>
      <c r="DM372" s="43"/>
      <c r="DN372" s="43"/>
      <c r="DO372" s="43"/>
      <c r="DP372" s="43"/>
      <c r="DQ372" s="43"/>
      <c r="DR372" s="43"/>
      <c r="DS372" s="43"/>
      <c r="DT372" s="43"/>
      <c r="DU372" s="43"/>
      <c r="DV372" s="43"/>
      <c r="DW372" s="43"/>
      <c r="DX372" s="43"/>
      <c r="DY372" s="43"/>
      <c r="DZ372" s="43"/>
      <c r="EA372" s="43"/>
      <c r="EB372" s="43"/>
      <c r="EC372" s="43"/>
      <c r="ED372" s="43"/>
      <c r="EE372" s="43"/>
      <c r="EF372" s="43"/>
      <c r="EG372" s="43"/>
      <c r="EH372" s="43"/>
      <c r="EI372" s="43"/>
      <c r="EJ372" s="43"/>
      <c r="EK372" s="43"/>
      <c r="EL372" s="43"/>
      <c r="EM372" s="43"/>
      <c r="EN372" s="43"/>
      <c r="EO372" s="43"/>
      <c r="EP372" s="43"/>
      <c r="EQ372" s="43"/>
      <c r="ER372" s="43"/>
      <c r="ES372" s="43"/>
      <c r="ET372" s="43"/>
      <c r="EU372" s="43"/>
      <c r="EV372" s="43"/>
      <c r="EW372" s="43"/>
      <c r="EX372" s="43"/>
      <c r="EY372" s="43"/>
      <c r="EZ372" s="43"/>
      <c r="FA372" s="43"/>
      <c r="FB372" s="43"/>
      <c r="FC372" s="43"/>
      <c r="FD372" s="43"/>
    </row>
    <row r="373" spans="1:160" s="5" customFormat="1" ht="24.9" customHeight="1" x14ac:dyDescent="0.3">
      <c r="A373" s="263"/>
      <c r="B373" s="263"/>
      <c r="C373" s="265"/>
      <c r="D373" s="481"/>
      <c r="E373" s="482"/>
      <c r="F373" s="482"/>
      <c r="G373" s="482"/>
      <c r="H373" s="482"/>
      <c r="I373" s="482"/>
      <c r="J373" s="482"/>
      <c r="K373" s="482"/>
      <c r="L373" s="482"/>
      <c r="M373" s="483"/>
      <c r="N373" s="176">
        <v>14001545</v>
      </c>
      <c r="O373" s="529">
        <v>1.08</v>
      </c>
      <c r="P373" s="530"/>
      <c r="Q373" s="8"/>
      <c r="R373" s="8"/>
      <c r="S373" s="8"/>
      <c r="T373" s="9">
        <v>0</v>
      </c>
      <c r="U373" s="17">
        <f t="shared" si="105"/>
        <v>0</v>
      </c>
      <c r="V373" s="33"/>
      <c r="W373" s="57">
        <v>7</v>
      </c>
      <c r="X373" s="199">
        <v>5</v>
      </c>
      <c r="Y373" s="33"/>
      <c r="Z373" s="36"/>
      <c r="AA373" s="36"/>
      <c r="AT373" s="102"/>
      <c r="AU373" s="80"/>
      <c r="AV373" s="80"/>
      <c r="AW373" s="80"/>
      <c r="AX373" s="80"/>
      <c r="AY373" s="80"/>
      <c r="AZ373" s="138"/>
      <c r="BA373" s="80"/>
      <c r="BB373" s="80"/>
      <c r="BC373" s="80"/>
      <c r="BD373" s="80"/>
      <c r="BE373" s="89"/>
      <c r="BF373" s="89"/>
      <c r="BG373" s="89"/>
      <c r="BH373" s="89"/>
      <c r="BI373" s="89"/>
      <c r="BJ373" s="89"/>
      <c r="BK373" s="89"/>
      <c r="BL373" s="89"/>
      <c r="BM373" s="89"/>
      <c r="BN373" s="35"/>
      <c r="BO373" s="42"/>
      <c r="BP373" s="43"/>
      <c r="BQ373" s="43"/>
      <c r="BR373" s="43"/>
      <c r="BS373" s="35"/>
      <c r="BT373" s="42"/>
      <c r="BU373" s="43"/>
      <c r="BV373" s="43"/>
      <c r="BW373" s="33"/>
      <c r="BX373" s="35"/>
      <c r="BY373" s="42"/>
      <c r="BZ373" s="43"/>
      <c r="CA373" s="43"/>
      <c r="CC373" s="35"/>
      <c r="CD373" s="42"/>
      <c r="CE373" s="43"/>
      <c r="CF373" s="43"/>
      <c r="CH373" s="35"/>
      <c r="CI373" s="42"/>
      <c r="CJ373" s="43"/>
      <c r="CK373" s="43"/>
      <c r="CM373" s="35"/>
      <c r="CN373" s="42"/>
      <c r="CO373" s="43"/>
      <c r="CP373" s="43"/>
      <c r="CR373" s="35"/>
      <c r="CS373" s="42"/>
      <c r="CT373" s="43"/>
      <c r="CU373" s="43"/>
      <c r="CW373" s="35"/>
      <c r="CX373" s="42"/>
      <c r="CY373" s="43"/>
      <c r="CZ373" s="43"/>
      <c r="DB373" s="35"/>
      <c r="DC373" s="42"/>
      <c r="DD373" s="43"/>
      <c r="DE373" s="43"/>
      <c r="DG373" s="35"/>
      <c r="DH373" s="42"/>
      <c r="DI373" s="43"/>
      <c r="DJ373" s="43"/>
      <c r="DK373" s="43"/>
      <c r="DL373" s="43"/>
      <c r="DM373" s="43"/>
      <c r="DN373" s="43"/>
      <c r="DO373" s="43"/>
      <c r="DP373" s="43"/>
      <c r="DQ373" s="43"/>
      <c r="DR373" s="43"/>
      <c r="DS373" s="43"/>
      <c r="DT373" s="43"/>
      <c r="DU373" s="43"/>
      <c r="DV373" s="43"/>
      <c r="DW373" s="43"/>
      <c r="DX373" s="43"/>
      <c r="DY373" s="43"/>
      <c r="DZ373" s="43"/>
      <c r="EA373" s="43"/>
      <c r="EB373" s="43"/>
      <c r="EC373" s="43"/>
      <c r="ED373" s="43"/>
      <c r="EE373" s="43"/>
      <c r="EF373" s="43"/>
      <c r="EG373" s="43"/>
      <c r="EH373" s="43"/>
      <c r="EI373" s="43"/>
      <c r="EJ373" s="43"/>
      <c r="EK373" s="43"/>
      <c r="EL373" s="43"/>
      <c r="EM373" s="43"/>
      <c r="EN373" s="43"/>
      <c r="EO373" s="43"/>
      <c r="EP373" s="43"/>
      <c r="EQ373" s="43"/>
      <c r="ER373" s="43"/>
      <c r="ES373" s="43"/>
      <c r="ET373" s="43"/>
      <c r="EU373" s="43"/>
      <c r="EV373" s="43"/>
      <c r="EW373" s="43"/>
      <c r="EX373" s="43"/>
      <c r="EY373" s="43"/>
      <c r="EZ373" s="43"/>
      <c r="FA373" s="43"/>
      <c r="FB373" s="43"/>
      <c r="FC373" s="43"/>
      <c r="FD373" s="43"/>
    </row>
    <row r="374" spans="1:160" s="5" customFormat="1" ht="24.9" customHeight="1" x14ac:dyDescent="0.3">
      <c r="A374" s="263"/>
      <c r="B374" s="263"/>
      <c r="C374" s="265"/>
      <c r="D374" s="481"/>
      <c r="E374" s="482"/>
      <c r="F374" s="482"/>
      <c r="G374" s="482"/>
      <c r="H374" s="482"/>
      <c r="I374" s="482"/>
      <c r="J374" s="482"/>
      <c r="K374" s="482"/>
      <c r="L374" s="482"/>
      <c r="M374" s="483"/>
      <c r="N374" s="176">
        <v>14001545</v>
      </c>
      <c r="O374" s="529">
        <v>1.0900000000000001</v>
      </c>
      <c r="P374" s="530"/>
      <c r="Q374" s="8"/>
      <c r="R374" s="8"/>
      <c r="S374" s="8"/>
      <c r="T374" s="9">
        <v>0</v>
      </c>
      <c r="U374" s="17">
        <f t="shared" si="105"/>
        <v>0</v>
      </c>
      <c r="V374" s="33"/>
      <c r="W374" s="57">
        <v>7</v>
      </c>
      <c r="X374" s="199">
        <v>6</v>
      </c>
      <c r="Y374" s="33"/>
      <c r="Z374" s="36"/>
      <c r="AA374" s="36"/>
      <c r="AT374" s="102"/>
      <c r="AU374" s="80"/>
      <c r="AV374" s="80"/>
      <c r="AW374" s="80"/>
      <c r="AX374" s="80"/>
      <c r="AY374" s="80"/>
      <c r="AZ374" s="138"/>
      <c r="BA374" s="80"/>
      <c r="BB374" s="80"/>
      <c r="BC374" s="80"/>
      <c r="BD374" s="80"/>
      <c r="BE374" s="89"/>
      <c r="BF374" s="89"/>
      <c r="BG374" s="89"/>
      <c r="BH374" s="89"/>
      <c r="BI374" s="89"/>
      <c r="BJ374" s="89"/>
      <c r="BK374" s="89"/>
      <c r="BL374" s="89"/>
      <c r="BM374" s="89"/>
      <c r="BN374" s="35"/>
      <c r="BO374" s="42"/>
      <c r="BP374" s="43"/>
      <c r="BQ374" s="43"/>
      <c r="BR374" s="43"/>
      <c r="BS374" s="35"/>
      <c r="BT374" s="42"/>
      <c r="BU374" s="43"/>
      <c r="BV374" s="43"/>
      <c r="BW374" s="33"/>
      <c r="BX374" s="35"/>
      <c r="BY374" s="42"/>
      <c r="BZ374" s="43"/>
      <c r="CA374" s="43"/>
      <c r="CC374" s="35"/>
      <c r="CD374" s="42"/>
      <c r="CE374" s="43"/>
      <c r="CF374" s="43"/>
      <c r="CH374" s="35"/>
      <c r="CI374" s="42"/>
      <c r="CJ374" s="43"/>
      <c r="CK374" s="43"/>
      <c r="CM374" s="35"/>
      <c r="CN374" s="42"/>
      <c r="CO374" s="43"/>
      <c r="CP374" s="43"/>
      <c r="CR374" s="35"/>
      <c r="CS374" s="42"/>
      <c r="CT374" s="43"/>
      <c r="CU374" s="43"/>
      <c r="CW374" s="35"/>
      <c r="CX374" s="42"/>
      <c r="CY374" s="43"/>
      <c r="CZ374" s="43"/>
      <c r="DB374" s="35"/>
      <c r="DC374" s="42"/>
      <c r="DD374" s="43"/>
      <c r="DE374" s="43"/>
      <c r="DG374" s="35"/>
      <c r="DH374" s="42"/>
      <c r="DI374" s="43"/>
      <c r="DJ374" s="43"/>
      <c r="DK374" s="43"/>
      <c r="DL374" s="43"/>
      <c r="DM374" s="43"/>
      <c r="DN374" s="43"/>
      <c r="DO374" s="43"/>
      <c r="DP374" s="43"/>
      <c r="DQ374" s="43"/>
      <c r="DR374" s="43"/>
      <c r="DS374" s="43"/>
      <c r="DT374" s="43"/>
      <c r="DU374" s="43"/>
      <c r="DV374" s="43"/>
      <c r="DW374" s="43"/>
      <c r="DX374" s="43"/>
      <c r="DY374" s="43"/>
      <c r="DZ374" s="43"/>
      <c r="EA374" s="43"/>
      <c r="EB374" s="43"/>
      <c r="EC374" s="43"/>
      <c r="ED374" s="43"/>
      <c r="EE374" s="43"/>
      <c r="EF374" s="43"/>
      <c r="EG374" s="43"/>
      <c r="EH374" s="43"/>
      <c r="EI374" s="43"/>
      <c r="EJ374" s="43"/>
      <c r="EK374" s="43"/>
      <c r="EL374" s="43"/>
      <c r="EM374" s="43"/>
      <c r="EN374" s="43"/>
      <c r="EO374" s="43"/>
      <c r="EP374" s="43"/>
      <c r="EQ374" s="43"/>
      <c r="ER374" s="43"/>
      <c r="ES374" s="43"/>
      <c r="ET374" s="43"/>
      <c r="EU374" s="43"/>
      <c r="EV374" s="43"/>
      <c r="EW374" s="43"/>
      <c r="EX374" s="43"/>
      <c r="EY374" s="43"/>
      <c r="EZ374" s="43"/>
      <c r="FA374" s="43"/>
      <c r="FB374" s="43"/>
      <c r="FC374" s="43"/>
      <c r="FD374" s="43"/>
    </row>
    <row r="375" spans="1:160" s="5" customFormat="1" ht="24.9" customHeight="1" x14ac:dyDescent="0.3">
      <c r="A375" s="263"/>
      <c r="B375" s="263"/>
      <c r="C375" s="265"/>
      <c r="D375" s="481"/>
      <c r="E375" s="482"/>
      <c r="F375" s="482"/>
      <c r="G375" s="482"/>
      <c r="H375" s="482"/>
      <c r="I375" s="482"/>
      <c r="J375" s="482"/>
      <c r="K375" s="482"/>
      <c r="L375" s="482"/>
      <c r="M375" s="483"/>
      <c r="N375" s="176">
        <v>14001545</v>
      </c>
      <c r="O375" s="529" t="s">
        <v>96</v>
      </c>
      <c r="P375" s="530"/>
      <c r="Q375" s="8"/>
      <c r="R375" s="8"/>
      <c r="S375" s="8"/>
      <c r="T375" s="9">
        <v>0</v>
      </c>
      <c r="U375" s="17">
        <f t="shared" si="105"/>
        <v>0</v>
      </c>
      <c r="V375" s="33"/>
      <c r="W375" s="57">
        <v>7</v>
      </c>
      <c r="X375" s="199">
        <v>67</v>
      </c>
      <c r="Y375" s="33"/>
      <c r="Z375" s="36"/>
      <c r="AA375" s="36"/>
      <c r="AT375" s="102"/>
      <c r="AU375" s="80"/>
      <c r="AV375" s="80"/>
      <c r="AW375" s="80"/>
      <c r="AX375" s="80"/>
      <c r="AY375" s="80"/>
      <c r="AZ375" s="138"/>
      <c r="BA375" s="80"/>
      <c r="BB375" s="80"/>
      <c r="BC375" s="80"/>
      <c r="BD375" s="80"/>
      <c r="BE375" s="89"/>
      <c r="BF375" s="89"/>
      <c r="BG375" s="89"/>
      <c r="BH375" s="89"/>
      <c r="BI375" s="89"/>
      <c r="BJ375" s="89"/>
      <c r="BK375" s="89"/>
      <c r="BL375" s="89"/>
      <c r="BM375" s="89"/>
      <c r="BN375" s="35"/>
      <c r="BO375" s="42"/>
      <c r="BP375" s="43"/>
      <c r="BQ375" s="43"/>
      <c r="BR375" s="43"/>
      <c r="BS375" s="35"/>
      <c r="BT375" s="42"/>
      <c r="BU375" s="43"/>
      <c r="BV375" s="43"/>
      <c r="BW375" s="33"/>
      <c r="BX375" s="35"/>
      <c r="BY375" s="42"/>
      <c r="BZ375" s="43"/>
      <c r="CA375" s="43"/>
      <c r="CC375" s="35"/>
      <c r="CD375" s="42"/>
      <c r="CE375" s="43"/>
      <c r="CF375" s="43"/>
      <c r="CH375" s="35"/>
      <c r="CI375" s="42"/>
      <c r="CJ375" s="43"/>
      <c r="CK375" s="43"/>
      <c r="CM375" s="35"/>
      <c r="CN375" s="42"/>
      <c r="CO375" s="43"/>
      <c r="CP375" s="43"/>
      <c r="CR375" s="35"/>
      <c r="CS375" s="42"/>
      <c r="CT375" s="43"/>
      <c r="CU375" s="43"/>
      <c r="CW375" s="35"/>
      <c r="CX375" s="42"/>
      <c r="CY375" s="43"/>
      <c r="CZ375" s="43"/>
      <c r="DB375" s="35"/>
      <c r="DC375" s="42"/>
      <c r="DD375" s="43"/>
      <c r="DE375" s="43"/>
      <c r="DG375" s="35"/>
      <c r="DH375" s="42"/>
      <c r="DI375" s="43"/>
      <c r="DJ375" s="43"/>
      <c r="DK375" s="43"/>
      <c r="DL375" s="43"/>
      <c r="DM375" s="43"/>
      <c r="DN375" s="43"/>
      <c r="DO375" s="43"/>
      <c r="DP375" s="43"/>
      <c r="DQ375" s="43"/>
      <c r="DR375" s="43"/>
      <c r="DS375" s="43"/>
      <c r="DT375" s="43"/>
      <c r="DU375" s="43"/>
      <c r="DV375" s="43"/>
      <c r="DW375" s="43"/>
      <c r="DX375" s="43"/>
      <c r="DY375" s="43"/>
      <c r="DZ375" s="43"/>
      <c r="EA375" s="43"/>
      <c r="EB375" s="43"/>
      <c r="EC375" s="43"/>
      <c r="ED375" s="43"/>
      <c r="EE375" s="43"/>
      <c r="EF375" s="43"/>
      <c r="EG375" s="43"/>
      <c r="EH375" s="43"/>
      <c r="EI375" s="43"/>
      <c r="EJ375" s="43"/>
      <c r="EK375" s="43"/>
      <c r="EL375" s="43"/>
      <c r="EM375" s="43"/>
      <c r="EN375" s="43"/>
      <c r="EO375" s="43"/>
      <c r="EP375" s="43"/>
      <c r="EQ375" s="43"/>
      <c r="ER375" s="43"/>
      <c r="ES375" s="43"/>
      <c r="ET375" s="43"/>
      <c r="EU375" s="43"/>
      <c r="EV375" s="43"/>
      <c r="EW375" s="43"/>
      <c r="EX375" s="43"/>
      <c r="EY375" s="43"/>
      <c r="EZ375" s="43"/>
      <c r="FA375" s="43"/>
      <c r="FB375" s="43"/>
      <c r="FC375" s="43"/>
      <c r="FD375" s="43"/>
    </row>
    <row r="376" spans="1:160" s="5" customFormat="1" ht="24.9" customHeight="1" x14ac:dyDescent="0.3">
      <c r="A376" s="263"/>
      <c r="B376" s="263"/>
      <c r="C376" s="265"/>
      <c r="D376" s="481"/>
      <c r="E376" s="482"/>
      <c r="F376" s="482"/>
      <c r="G376" s="482"/>
      <c r="H376" s="482"/>
      <c r="I376" s="482"/>
      <c r="J376" s="482"/>
      <c r="K376" s="482"/>
      <c r="L376" s="482"/>
      <c r="M376" s="483"/>
      <c r="N376" s="176">
        <v>14001517</v>
      </c>
      <c r="O376" s="529">
        <v>1.02</v>
      </c>
      <c r="P376" s="530"/>
      <c r="Q376" s="8"/>
      <c r="R376" s="8"/>
      <c r="S376" s="8"/>
      <c r="T376" s="9">
        <v>565.11</v>
      </c>
      <c r="U376" s="17">
        <f t="shared" si="105"/>
        <v>565.11</v>
      </c>
      <c r="V376" s="33"/>
      <c r="W376" s="57">
        <v>8</v>
      </c>
      <c r="X376" s="199">
        <v>2</v>
      </c>
      <c r="Y376" s="33"/>
      <c r="Z376" s="36"/>
      <c r="AA376" s="36"/>
      <c r="AT376" s="102"/>
      <c r="AU376" s="80"/>
      <c r="AV376" s="80"/>
      <c r="AW376" s="80"/>
      <c r="AX376" s="80"/>
      <c r="AY376" s="80"/>
      <c r="AZ376" s="138"/>
      <c r="BA376" s="80"/>
      <c r="BB376" s="80"/>
      <c r="BC376" s="80"/>
      <c r="BD376" s="80"/>
      <c r="BE376" s="89"/>
      <c r="BF376" s="89"/>
      <c r="BG376" s="89"/>
      <c r="BH376" s="89"/>
      <c r="BI376" s="89"/>
      <c r="BJ376" s="89"/>
      <c r="BK376" s="89"/>
      <c r="BL376" s="89"/>
      <c r="BM376" s="89"/>
      <c r="BN376" s="35"/>
      <c r="BO376" s="42"/>
      <c r="BP376" s="43"/>
      <c r="BQ376" s="43"/>
      <c r="BR376" s="43"/>
      <c r="BS376" s="35"/>
      <c r="BT376" s="42"/>
      <c r="BU376" s="43"/>
      <c r="BV376" s="43"/>
      <c r="BW376" s="33"/>
      <c r="BX376" s="35"/>
      <c r="BY376" s="42"/>
      <c r="BZ376" s="43"/>
      <c r="CA376" s="43"/>
      <c r="CC376" s="35"/>
      <c r="CD376" s="42"/>
      <c r="CE376" s="43"/>
      <c r="CF376" s="43"/>
      <c r="CH376" s="35"/>
      <c r="CI376" s="42"/>
      <c r="CJ376" s="43"/>
      <c r="CK376" s="43"/>
      <c r="CM376" s="35"/>
      <c r="CN376" s="42"/>
      <c r="CO376" s="43"/>
      <c r="CP376" s="43"/>
      <c r="CR376" s="35"/>
      <c r="CS376" s="42"/>
      <c r="CT376" s="43"/>
      <c r="CU376" s="43"/>
      <c r="CW376" s="35"/>
      <c r="CX376" s="42"/>
      <c r="CY376" s="43"/>
      <c r="CZ376" s="43"/>
      <c r="DB376" s="35"/>
      <c r="DC376" s="42"/>
      <c r="DD376" s="43"/>
      <c r="DE376" s="43"/>
      <c r="DG376" s="35"/>
      <c r="DH376" s="42"/>
      <c r="DI376" s="43"/>
      <c r="DJ376" s="43"/>
      <c r="DK376" s="43"/>
      <c r="DL376" s="43"/>
      <c r="DM376" s="43"/>
      <c r="DN376" s="43"/>
      <c r="DO376" s="43"/>
      <c r="DP376" s="43"/>
      <c r="DQ376" s="43"/>
      <c r="DR376" s="43"/>
      <c r="DS376" s="43"/>
      <c r="DT376" s="43"/>
      <c r="DU376" s="43"/>
      <c r="DV376" s="43"/>
      <c r="DW376" s="43"/>
      <c r="DX376" s="43"/>
      <c r="DY376" s="43"/>
      <c r="DZ376" s="43"/>
      <c r="EA376" s="43"/>
      <c r="EB376" s="43"/>
      <c r="EC376" s="43"/>
      <c r="ED376" s="43"/>
      <c r="EE376" s="43"/>
      <c r="EF376" s="43"/>
      <c r="EG376" s="43"/>
      <c r="EH376" s="43"/>
      <c r="EI376" s="43"/>
      <c r="EJ376" s="43"/>
      <c r="EK376" s="43"/>
      <c r="EL376" s="43"/>
      <c r="EM376" s="43"/>
      <c r="EN376" s="43"/>
      <c r="EO376" s="43"/>
      <c r="EP376" s="43"/>
      <c r="EQ376" s="43"/>
      <c r="ER376" s="43"/>
      <c r="ES376" s="43"/>
      <c r="ET376" s="43"/>
      <c r="EU376" s="43"/>
      <c r="EV376" s="43"/>
      <c r="EW376" s="43"/>
      <c r="EX376" s="43"/>
      <c r="EY376" s="43"/>
      <c r="EZ376" s="43"/>
      <c r="FA376" s="43"/>
      <c r="FB376" s="43"/>
      <c r="FC376" s="43"/>
      <c r="FD376" s="43"/>
    </row>
    <row r="377" spans="1:160" s="5" customFormat="1" ht="24.9" customHeight="1" x14ac:dyDescent="0.3">
      <c r="A377" s="263"/>
      <c r="B377" s="263"/>
      <c r="C377" s="265"/>
      <c r="D377" s="481"/>
      <c r="E377" s="482"/>
      <c r="F377" s="482"/>
      <c r="G377" s="482"/>
      <c r="H377" s="482"/>
      <c r="I377" s="482"/>
      <c r="J377" s="482"/>
      <c r="K377" s="482"/>
      <c r="L377" s="482"/>
      <c r="M377" s="483"/>
      <c r="N377" s="176">
        <v>14001517</v>
      </c>
      <c r="O377" s="529">
        <v>1.03</v>
      </c>
      <c r="P377" s="530"/>
      <c r="Q377" s="8"/>
      <c r="R377" s="8"/>
      <c r="S377" s="8"/>
      <c r="T377" s="9">
        <v>171.98999999999998</v>
      </c>
      <c r="U377" s="17">
        <f t="shared" si="105"/>
        <v>171.98999999999998</v>
      </c>
      <c r="V377" s="33"/>
      <c r="W377" s="57">
        <v>8</v>
      </c>
      <c r="X377" s="199">
        <v>3</v>
      </c>
      <c r="Y377" s="33"/>
      <c r="Z377" s="36"/>
      <c r="AA377" s="36"/>
      <c r="AT377" s="81"/>
      <c r="AU377" s="80"/>
      <c r="AV377" s="80"/>
      <c r="AW377" s="80"/>
      <c r="AX377" s="80"/>
      <c r="AY377" s="80"/>
      <c r="AZ377" s="138"/>
      <c r="BA377" s="80"/>
      <c r="BB377" s="80"/>
      <c r="BC377" s="80"/>
      <c r="BD377" s="80"/>
      <c r="BE377" s="89"/>
      <c r="BF377" s="89"/>
      <c r="BG377" s="89"/>
      <c r="BH377" s="89"/>
      <c r="BI377" s="89"/>
      <c r="BJ377" s="89"/>
      <c r="BK377" s="89"/>
      <c r="BL377" s="89"/>
      <c r="BM377" s="89"/>
      <c r="BN377" s="35"/>
      <c r="BO377" s="33"/>
      <c r="BP377" s="43"/>
      <c r="BQ377" s="43"/>
      <c r="BR377" s="43"/>
      <c r="BS377" s="35"/>
      <c r="BT377" s="33"/>
      <c r="BU377" s="43"/>
      <c r="BV377" s="43"/>
      <c r="BW377" s="33"/>
      <c r="BX377" s="35"/>
      <c r="BY377" s="33"/>
      <c r="BZ377" s="43"/>
      <c r="CA377" s="43"/>
      <c r="CC377" s="35"/>
      <c r="CD377" s="33"/>
      <c r="CE377" s="43"/>
      <c r="CF377" s="43"/>
      <c r="CH377" s="35"/>
      <c r="CI377" s="33"/>
      <c r="CJ377" s="43"/>
      <c r="CK377" s="43"/>
      <c r="CM377" s="35"/>
      <c r="CN377" s="33"/>
      <c r="CO377" s="43"/>
      <c r="CP377" s="43"/>
      <c r="CR377" s="35"/>
      <c r="CS377" s="33"/>
      <c r="CT377" s="43"/>
      <c r="CU377" s="43"/>
      <c r="CW377" s="35"/>
      <c r="CX377" s="33"/>
      <c r="CY377" s="43"/>
      <c r="CZ377" s="43"/>
      <c r="DB377" s="35"/>
      <c r="DC377" s="33"/>
      <c r="DD377" s="43"/>
      <c r="DE377" s="43"/>
      <c r="DG377" s="35"/>
      <c r="DH377" s="33"/>
      <c r="DI377" s="43"/>
      <c r="DJ377" s="43"/>
      <c r="DK377" s="43"/>
      <c r="DL377" s="43"/>
      <c r="DM377" s="43"/>
      <c r="DN377" s="43"/>
      <c r="DO377" s="43"/>
      <c r="DP377" s="43"/>
      <c r="DQ377" s="43"/>
      <c r="DR377" s="43"/>
      <c r="DS377" s="43"/>
      <c r="DT377" s="43"/>
      <c r="DU377" s="43"/>
      <c r="DV377" s="43"/>
      <c r="DW377" s="43"/>
      <c r="DX377" s="43"/>
      <c r="DY377" s="43"/>
      <c r="DZ377" s="43"/>
      <c r="EA377" s="43"/>
      <c r="EB377" s="43"/>
      <c r="EC377" s="43"/>
      <c r="ED377" s="43"/>
      <c r="EE377" s="43"/>
      <c r="EF377" s="43"/>
      <c r="EG377" s="43"/>
      <c r="EH377" s="43"/>
      <c r="EI377" s="43"/>
      <c r="EJ377" s="43"/>
      <c r="EK377" s="43"/>
      <c r="EL377" s="43"/>
      <c r="EM377" s="43"/>
      <c r="EN377" s="43"/>
      <c r="EO377" s="43"/>
      <c r="EP377" s="43"/>
      <c r="EQ377" s="43"/>
      <c r="ER377" s="43"/>
      <c r="ES377" s="43"/>
      <c r="ET377" s="43"/>
      <c r="EU377" s="43"/>
      <c r="EV377" s="43"/>
      <c r="EW377" s="43"/>
      <c r="EX377" s="43"/>
      <c r="EY377" s="43"/>
      <c r="EZ377" s="43"/>
      <c r="FA377" s="43"/>
      <c r="FB377" s="43"/>
      <c r="FC377" s="43"/>
      <c r="FD377" s="43"/>
    </row>
    <row r="378" spans="1:160" s="5" customFormat="1" ht="24.9" customHeight="1" x14ac:dyDescent="0.3">
      <c r="A378" s="263"/>
      <c r="B378" s="263"/>
      <c r="C378" s="265"/>
      <c r="D378" s="481"/>
      <c r="E378" s="482"/>
      <c r="F378" s="482"/>
      <c r="G378" s="482"/>
      <c r="H378" s="482"/>
      <c r="I378" s="482"/>
      <c r="J378" s="482"/>
      <c r="K378" s="482"/>
      <c r="L378" s="482"/>
      <c r="M378" s="483"/>
      <c r="N378" s="176">
        <v>14001517</v>
      </c>
      <c r="O378" s="529">
        <v>1.07</v>
      </c>
      <c r="P378" s="530"/>
      <c r="Q378" s="8"/>
      <c r="R378" s="8"/>
      <c r="S378" s="8"/>
      <c r="T378" s="9">
        <v>73.709999999999994</v>
      </c>
      <c r="U378" s="17">
        <f t="shared" si="105"/>
        <v>73.709999999999994</v>
      </c>
      <c r="V378" s="33"/>
      <c r="W378" s="57">
        <v>8</v>
      </c>
      <c r="X378" s="199">
        <v>4</v>
      </c>
      <c r="Y378" s="33"/>
      <c r="Z378" s="36"/>
      <c r="AA378" s="36"/>
      <c r="AT378" s="81"/>
      <c r="AU378" s="80"/>
      <c r="AV378" s="80"/>
      <c r="AW378" s="80"/>
      <c r="AX378" s="80"/>
      <c r="AY378" s="80"/>
      <c r="AZ378" s="138"/>
      <c r="BA378" s="80"/>
      <c r="BB378" s="80"/>
      <c r="BC378" s="80"/>
      <c r="BD378" s="80"/>
      <c r="BE378" s="89"/>
      <c r="BF378" s="89"/>
      <c r="BG378" s="89"/>
      <c r="BH378" s="89"/>
      <c r="BI378" s="89"/>
      <c r="BJ378" s="89"/>
      <c r="BK378" s="89"/>
      <c r="BL378" s="89"/>
      <c r="BM378" s="89"/>
      <c r="BN378" s="35"/>
      <c r="BO378" s="33"/>
      <c r="BP378" s="43"/>
      <c r="BQ378" s="43"/>
      <c r="BR378" s="43"/>
      <c r="BS378" s="35"/>
      <c r="BT378" s="33"/>
      <c r="BU378" s="43"/>
      <c r="BV378" s="43"/>
      <c r="BW378" s="33"/>
      <c r="BX378" s="35"/>
      <c r="BY378" s="33"/>
      <c r="BZ378" s="43"/>
      <c r="CA378" s="43"/>
      <c r="CC378" s="35"/>
      <c r="CD378" s="33"/>
      <c r="CE378" s="43"/>
      <c r="CF378" s="43"/>
      <c r="CH378" s="35"/>
      <c r="CI378" s="33"/>
      <c r="CJ378" s="43"/>
      <c r="CK378" s="43"/>
      <c r="CM378" s="35"/>
      <c r="CN378" s="33"/>
      <c r="CO378" s="43"/>
      <c r="CP378" s="43"/>
      <c r="CR378" s="35"/>
      <c r="CS378" s="33"/>
      <c r="CT378" s="43"/>
      <c r="CU378" s="43"/>
      <c r="CW378" s="35"/>
      <c r="CX378" s="33"/>
      <c r="CY378" s="43"/>
      <c r="CZ378" s="43"/>
      <c r="DB378" s="35"/>
      <c r="DC378" s="33"/>
      <c r="DD378" s="43"/>
      <c r="DE378" s="43"/>
      <c r="DG378" s="35"/>
      <c r="DH378" s="33"/>
      <c r="DI378" s="43"/>
      <c r="DJ378" s="43"/>
      <c r="DK378" s="43"/>
      <c r="DL378" s="43"/>
      <c r="DM378" s="43"/>
      <c r="DN378" s="43"/>
      <c r="DO378" s="43"/>
      <c r="DP378" s="43"/>
      <c r="DQ378" s="43"/>
      <c r="DR378" s="43"/>
      <c r="DS378" s="43"/>
      <c r="DT378" s="43"/>
      <c r="DU378" s="43"/>
      <c r="DV378" s="43"/>
      <c r="DW378" s="43"/>
      <c r="DX378" s="43"/>
      <c r="DY378" s="43"/>
      <c r="DZ378" s="43"/>
      <c r="EA378" s="43"/>
      <c r="EB378" s="43"/>
      <c r="EC378" s="43"/>
      <c r="ED378" s="43"/>
      <c r="EE378" s="43"/>
      <c r="EF378" s="43"/>
      <c r="EG378" s="43"/>
      <c r="EH378" s="43"/>
      <c r="EI378" s="43"/>
      <c r="EJ378" s="43"/>
      <c r="EK378" s="43"/>
      <c r="EL378" s="43"/>
      <c r="EM378" s="43"/>
      <c r="EN378" s="43"/>
      <c r="EO378" s="43"/>
      <c r="EP378" s="43"/>
      <c r="EQ378" s="43"/>
      <c r="ER378" s="43"/>
      <c r="ES378" s="43"/>
      <c r="ET378" s="43"/>
      <c r="EU378" s="43"/>
      <c r="EV378" s="43"/>
      <c r="EW378" s="43"/>
      <c r="EX378" s="43"/>
      <c r="EY378" s="43"/>
      <c r="EZ378" s="43"/>
      <c r="FA378" s="43"/>
      <c r="FB378" s="43"/>
      <c r="FC378" s="43"/>
      <c r="FD378" s="43"/>
    </row>
    <row r="379" spans="1:160" s="5" customFormat="1" ht="24.9" customHeight="1" x14ac:dyDescent="0.3">
      <c r="A379" s="263"/>
      <c r="B379" s="263"/>
      <c r="C379" s="265"/>
      <c r="D379" s="481"/>
      <c r="E379" s="482"/>
      <c r="F379" s="482"/>
      <c r="G379" s="482"/>
      <c r="H379" s="482"/>
      <c r="I379" s="482"/>
      <c r="J379" s="482"/>
      <c r="K379" s="482"/>
      <c r="L379" s="482"/>
      <c r="M379" s="483"/>
      <c r="N379" s="176">
        <v>14001517</v>
      </c>
      <c r="O379" s="529">
        <v>1.08</v>
      </c>
      <c r="P379" s="530"/>
      <c r="Q379" s="8"/>
      <c r="R379" s="8"/>
      <c r="S379" s="8"/>
      <c r="T379" s="9">
        <v>0</v>
      </c>
      <c r="U379" s="17">
        <f t="shared" si="105"/>
        <v>0</v>
      </c>
      <c r="V379" s="33"/>
      <c r="W379" s="57">
        <v>8</v>
      </c>
      <c r="X379" s="199">
        <v>5</v>
      </c>
      <c r="Y379" s="33"/>
      <c r="Z379" s="36"/>
      <c r="AA379" s="36"/>
      <c r="AT379" s="81"/>
      <c r="AU379" s="80"/>
      <c r="AV379" s="80"/>
      <c r="AW379" s="80"/>
      <c r="AX379" s="80"/>
      <c r="AY379" s="80"/>
      <c r="AZ379" s="138"/>
      <c r="BA379" s="80"/>
      <c r="BB379" s="80"/>
      <c r="BC379" s="80"/>
      <c r="BD379" s="80"/>
      <c r="BE379" s="89"/>
      <c r="BF379" s="89"/>
      <c r="BG379" s="89"/>
      <c r="BH379" s="89"/>
      <c r="BI379" s="89"/>
      <c r="BJ379" s="89"/>
      <c r="BK379" s="89"/>
      <c r="BL379" s="89"/>
      <c r="BM379" s="89"/>
      <c r="BN379" s="35"/>
      <c r="BO379" s="33"/>
      <c r="BP379" s="43"/>
      <c r="BQ379" s="43"/>
      <c r="BR379" s="43"/>
      <c r="BS379" s="35"/>
      <c r="BT379" s="33"/>
      <c r="BU379" s="43"/>
      <c r="BV379" s="43"/>
      <c r="BW379" s="33"/>
      <c r="BX379" s="35"/>
      <c r="BY379" s="33"/>
      <c r="BZ379" s="43"/>
      <c r="CA379" s="43"/>
      <c r="CC379" s="35"/>
      <c r="CD379" s="33"/>
      <c r="CE379" s="43"/>
      <c r="CF379" s="43"/>
      <c r="CH379" s="35"/>
      <c r="CI379" s="33"/>
      <c r="CJ379" s="43"/>
      <c r="CK379" s="43"/>
      <c r="CM379" s="35"/>
      <c r="CN379" s="33"/>
      <c r="CO379" s="43"/>
      <c r="CP379" s="43"/>
      <c r="CR379" s="35"/>
      <c r="CS379" s="33"/>
      <c r="CT379" s="43"/>
      <c r="CU379" s="43"/>
      <c r="CW379" s="35"/>
      <c r="CX379" s="33"/>
      <c r="CY379" s="43"/>
      <c r="CZ379" s="43"/>
      <c r="DB379" s="35"/>
      <c r="DC379" s="33"/>
      <c r="DD379" s="43"/>
      <c r="DE379" s="43"/>
      <c r="DG379" s="35"/>
      <c r="DH379" s="33"/>
      <c r="DI379" s="43"/>
      <c r="DJ379" s="43"/>
      <c r="DK379" s="43"/>
      <c r="DL379" s="43"/>
      <c r="DM379" s="43"/>
      <c r="DN379" s="43"/>
      <c r="DO379" s="43"/>
      <c r="DP379" s="43"/>
      <c r="DQ379" s="43"/>
      <c r="DR379" s="43"/>
      <c r="DS379" s="43"/>
      <c r="DT379" s="43"/>
      <c r="DU379" s="43"/>
      <c r="DV379" s="43"/>
      <c r="DW379" s="43"/>
      <c r="DX379" s="43"/>
      <c r="DY379" s="43"/>
      <c r="DZ379" s="43"/>
      <c r="EA379" s="43"/>
      <c r="EB379" s="43"/>
      <c r="EC379" s="43"/>
      <c r="ED379" s="43"/>
      <c r="EE379" s="43"/>
      <c r="EF379" s="43"/>
      <c r="EG379" s="43"/>
      <c r="EH379" s="43"/>
      <c r="EI379" s="43"/>
      <c r="EJ379" s="43"/>
      <c r="EK379" s="43"/>
      <c r="EL379" s="43"/>
      <c r="EM379" s="43"/>
      <c r="EN379" s="43"/>
      <c r="EO379" s="43"/>
      <c r="EP379" s="43"/>
      <c r="EQ379" s="43"/>
      <c r="ER379" s="43"/>
      <c r="ES379" s="43"/>
      <c r="ET379" s="43"/>
      <c r="EU379" s="43"/>
      <c r="EV379" s="43"/>
      <c r="EW379" s="43"/>
      <c r="EX379" s="43"/>
      <c r="EY379" s="43"/>
      <c r="EZ379" s="43"/>
      <c r="FA379" s="43"/>
      <c r="FB379" s="43"/>
      <c r="FC379" s="43"/>
      <c r="FD379" s="43"/>
    </row>
    <row r="380" spans="1:160" s="5" customFormat="1" ht="24.9" customHeight="1" thickBot="1" x14ac:dyDescent="0.35">
      <c r="A380" s="263"/>
      <c r="B380" s="263"/>
      <c r="C380" s="265"/>
      <c r="D380" s="481"/>
      <c r="E380" s="482"/>
      <c r="F380" s="482"/>
      <c r="G380" s="482"/>
      <c r="H380" s="482"/>
      <c r="I380" s="482"/>
      <c r="J380" s="482"/>
      <c r="K380" s="482"/>
      <c r="L380" s="482"/>
      <c r="M380" s="483"/>
      <c r="N380" s="414" t="s">
        <v>16</v>
      </c>
      <c r="O380" s="415"/>
      <c r="P380" s="415"/>
      <c r="Q380" s="415"/>
      <c r="R380" s="415"/>
      <c r="S380" s="415"/>
      <c r="T380" s="415"/>
      <c r="U380" s="18">
        <f>SUM(U360:U379)</f>
        <v>2094.1387999999997</v>
      </c>
      <c r="V380" s="33"/>
      <c r="W380" s="57"/>
      <c r="X380" s="199"/>
      <c r="Y380" s="33"/>
      <c r="Z380" s="36"/>
      <c r="AA380" s="36"/>
      <c r="AC380" s="82"/>
      <c r="AD380" s="82"/>
      <c r="AE380" s="82"/>
      <c r="AT380" s="81"/>
      <c r="AU380" s="80"/>
      <c r="AV380" s="80"/>
      <c r="AW380" s="80"/>
      <c r="AX380" s="80"/>
      <c r="AY380" s="80"/>
      <c r="AZ380" s="138"/>
      <c r="BA380" s="80"/>
      <c r="BB380" s="80"/>
      <c r="BC380" s="80"/>
      <c r="BD380" s="80"/>
      <c r="BE380" s="89"/>
      <c r="BF380" s="89"/>
      <c r="BG380" s="89"/>
      <c r="BH380" s="89"/>
      <c r="BI380" s="89"/>
      <c r="BJ380" s="89"/>
      <c r="BK380" s="89"/>
      <c r="BL380" s="89"/>
      <c r="BM380" s="89"/>
      <c r="BN380" s="35"/>
      <c r="BO380" s="33"/>
      <c r="BP380" s="43"/>
      <c r="BQ380" s="43"/>
      <c r="BR380" s="43"/>
      <c r="BS380" s="35"/>
      <c r="BT380" s="33"/>
      <c r="BU380" s="43"/>
      <c r="BV380" s="43"/>
      <c r="BW380" s="33"/>
      <c r="BX380" s="35"/>
      <c r="BY380" s="33"/>
      <c r="BZ380" s="43"/>
      <c r="CA380" s="43"/>
      <c r="CC380" s="35"/>
      <c r="CD380" s="33"/>
      <c r="CE380" s="43"/>
      <c r="CF380" s="43"/>
      <c r="CH380" s="35"/>
      <c r="CI380" s="33"/>
      <c r="CJ380" s="43"/>
      <c r="CK380" s="43"/>
      <c r="CM380" s="35"/>
      <c r="CN380" s="33"/>
      <c r="CO380" s="43"/>
      <c r="CP380" s="43"/>
      <c r="CR380" s="35"/>
      <c r="CS380" s="33"/>
      <c r="CT380" s="43"/>
      <c r="CU380" s="43"/>
      <c r="CW380" s="35"/>
      <c r="CX380" s="33"/>
      <c r="CY380" s="43"/>
      <c r="CZ380" s="43"/>
      <c r="DB380" s="35"/>
      <c r="DC380" s="33"/>
      <c r="DD380" s="43"/>
      <c r="DE380" s="43"/>
      <c r="DG380" s="35"/>
      <c r="DH380" s="33"/>
      <c r="DI380" s="43"/>
      <c r="DJ380" s="43"/>
      <c r="DK380" s="43"/>
      <c r="DL380" s="43"/>
      <c r="DM380" s="43"/>
      <c r="DN380" s="43"/>
      <c r="DO380" s="43"/>
      <c r="DP380" s="43"/>
      <c r="DQ380" s="43"/>
      <c r="DR380" s="43"/>
      <c r="DS380" s="43"/>
      <c r="DT380" s="43"/>
      <c r="DU380" s="43"/>
      <c r="DV380" s="43"/>
      <c r="DW380" s="43"/>
      <c r="DX380" s="43"/>
      <c r="DY380" s="43"/>
      <c r="DZ380" s="43"/>
      <c r="EA380" s="43"/>
      <c r="EB380" s="43"/>
      <c r="EC380" s="43"/>
      <c r="ED380" s="43"/>
      <c r="EE380" s="43"/>
      <c r="EF380" s="43"/>
      <c r="EG380" s="43"/>
      <c r="EH380" s="43"/>
      <c r="EI380" s="43"/>
      <c r="EJ380" s="43"/>
      <c r="EK380" s="43"/>
      <c r="EL380" s="43"/>
      <c r="EM380" s="43"/>
      <c r="EN380" s="43"/>
      <c r="EO380" s="43"/>
      <c r="EP380" s="43"/>
      <c r="EQ380" s="43"/>
      <c r="ER380" s="43"/>
      <c r="ES380" s="43"/>
      <c r="ET380" s="43"/>
      <c r="EU380" s="43"/>
      <c r="EV380" s="43"/>
      <c r="EW380" s="43"/>
      <c r="EX380" s="43"/>
      <c r="EY380" s="43"/>
      <c r="EZ380" s="43"/>
      <c r="FA380" s="43"/>
      <c r="FB380" s="43"/>
      <c r="FC380" s="43"/>
      <c r="FD380" s="43"/>
    </row>
    <row r="381" spans="1:160" s="5" customFormat="1" ht="14.4" customHeight="1" x14ac:dyDescent="0.3">
      <c r="A381" s="263"/>
      <c r="B381" s="263"/>
      <c r="C381" s="265"/>
      <c r="D381" s="481"/>
      <c r="E381" s="482"/>
      <c r="F381" s="482"/>
      <c r="G381" s="482"/>
      <c r="H381" s="482"/>
      <c r="I381" s="482"/>
      <c r="J381" s="482"/>
      <c r="K381" s="482"/>
      <c r="L381" s="482"/>
      <c r="M381" s="483"/>
      <c r="N381" s="416" t="s">
        <v>17</v>
      </c>
      <c r="O381" s="417"/>
      <c r="P381" s="417"/>
      <c r="Q381" s="417"/>
      <c r="R381" s="417"/>
      <c r="S381" s="417"/>
      <c r="T381" s="417"/>
      <c r="U381" s="418"/>
      <c r="V381" s="87"/>
      <c r="W381" s="57"/>
      <c r="X381" s="199"/>
      <c r="Y381" s="33"/>
      <c r="Z381" s="36"/>
      <c r="AA381" s="36"/>
      <c r="AC381" s="82"/>
      <c r="AD381" s="38"/>
      <c r="AE381" s="82"/>
      <c r="AZ381" s="141"/>
      <c r="BE381" s="168"/>
      <c r="BF381" s="168"/>
      <c r="BG381" s="168"/>
      <c r="BH381" s="168"/>
      <c r="BI381" s="168"/>
      <c r="BJ381" s="168"/>
      <c r="BK381" s="168"/>
      <c r="BL381" s="168"/>
      <c r="BM381" s="168"/>
      <c r="BO381" s="33"/>
      <c r="BP381" s="43"/>
      <c r="BQ381" s="43">
        <f>SUM(BQ363:BQ380)</f>
        <v>0</v>
      </c>
      <c r="BR381" s="43"/>
      <c r="BT381" s="33"/>
      <c r="BU381" s="43"/>
      <c r="BV381" s="43">
        <f>SUM(BV363:BV380)</f>
        <v>0</v>
      </c>
      <c r="BW381" s="33"/>
      <c r="BY381" s="33"/>
      <c r="BZ381" s="43"/>
      <c r="CA381" s="43">
        <f>SUM(CA363:CA380)</f>
        <v>0</v>
      </c>
      <c r="CD381" s="33"/>
      <c r="CE381" s="43"/>
      <c r="CF381" s="43">
        <f>SUM(CF363:CF380)</f>
        <v>0</v>
      </c>
      <c r="CI381" s="33"/>
      <c r="CJ381" s="43"/>
      <c r="CK381" s="43">
        <f>SUM(CK363:CK380)</f>
        <v>0</v>
      </c>
      <c r="CN381" s="33"/>
      <c r="CO381" s="43"/>
      <c r="CP381" s="43">
        <f>SUM(CP363:CP380)</f>
        <v>0</v>
      </c>
      <c r="CS381" s="33"/>
      <c r="CT381" s="43"/>
      <c r="CU381" s="43">
        <f>SUM(CU363:CU380)</f>
        <v>0</v>
      </c>
      <c r="CX381" s="33"/>
      <c r="CY381" s="43"/>
      <c r="CZ381" s="43">
        <f>SUM(CZ363:CZ380)</f>
        <v>0</v>
      </c>
      <c r="DC381" s="33"/>
      <c r="DD381" s="43"/>
      <c r="DE381" s="43">
        <f>SUM(DE363:DE380)</f>
        <v>0</v>
      </c>
      <c r="DH381" s="33"/>
      <c r="DI381" s="43"/>
      <c r="DJ381" s="43">
        <f>SUM(DJ363:DJ380)</f>
        <v>0</v>
      </c>
      <c r="DK381" s="43"/>
      <c r="DL381" s="43"/>
      <c r="DM381" s="43"/>
      <c r="DN381" s="43"/>
      <c r="DO381" s="43"/>
      <c r="DP381" s="43"/>
      <c r="DQ381" s="43"/>
      <c r="DR381" s="43"/>
      <c r="DS381" s="43"/>
      <c r="DT381" s="43"/>
      <c r="DU381" s="43"/>
      <c r="DV381" s="43"/>
      <c r="DW381" s="43"/>
      <c r="DX381" s="43"/>
      <c r="DY381" s="43"/>
      <c r="DZ381" s="43"/>
      <c r="EA381" s="43"/>
      <c r="EB381" s="43"/>
      <c r="EC381" s="43"/>
      <c r="ED381" s="43"/>
      <c r="EE381" s="43"/>
      <c r="EF381" s="43"/>
      <c r="EG381" s="43"/>
      <c r="EH381" s="43"/>
      <c r="EI381" s="43"/>
      <c r="EJ381" s="43"/>
      <c r="EK381" s="43"/>
      <c r="EL381" s="43"/>
      <c r="EM381" s="43"/>
      <c r="EN381" s="43"/>
      <c r="EO381" s="43"/>
      <c r="EP381" s="43"/>
      <c r="EQ381" s="43"/>
      <c r="ER381" s="43"/>
      <c r="ES381" s="43"/>
      <c r="ET381" s="43"/>
      <c r="EU381" s="43"/>
      <c r="EV381" s="43"/>
      <c r="EW381" s="43"/>
      <c r="EX381" s="43"/>
      <c r="EY381" s="43"/>
      <c r="EZ381" s="43"/>
      <c r="FA381" s="43"/>
      <c r="FB381" s="43"/>
      <c r="FC381" s="43"/>
      <c r="FD381" s="43"/>
    </row>
    <row r="382" spans="1:160" s="5" customFormat="1" x14ac:dyDescent="0.3">
      <c r="A382" s="263"/>
      <c r="B382" s="263"/>
      <c r="C382" s="265"/>
      <c r="D382" s="481"/>
      <c r="E382" s="482"/>
      <c r="F382" s="482"/>
      <c r="G382" s="482"/>
      <c r="H382" s="482"/>
      <c r="I382" s="482"/>
      <c r="J382" s="482"/>
      <c r="K382" s="482"/>
      <c r="L382" s="482"/>
      <c r="M382" s="483"/>
      <c r="N382" s="419"/>
      <c r="O382" s="420"/>
      <c r="P382" s="420"/>
      <c r="Q382" s="420"/>
      <c r="R382" s="420"/>
      <c r="S382" s="420"/>
      <c r="T382" s="420"/>
      <c r="U382" s="421"/>
      <c r="V382" s="33"/>
      <c r="W382" s="57"/>
      <c r="X382" s="86"/>
      <c r="Y382" s="33"/>
      <c r="Z382" s="36"/>
      <c r="AA382" s="36"/>
      <c r="AC382" s="82"/>
      <c r="AD382" s="38"/>
      <c r="AE382" s="82"/>
      <c r="AG382" s="33"/>
      <c r="AH382" s="43"/>
      <c r="AI382" s="43"/>
      <c r="AJ382" s="43"/>
      <c r="AK382" s="43"/>
      <c r="AL382" s="43"/>
      <c r="AM382" s="43"/>
      <c r="AN382" s="43"/>
      <c r="AO382" s="43"/>
      <c r="AP382" s="43"/>
      <c r="AQ382" s="43"/>
      <c r="AR382" s="43"/>
      <c r="AS382" s="43"/>
      <c r="AT382" s="43"/>
      <c r="AU382" s="44"/>
      <c r="AV382" s="33"/>
      <c r="AW382" s="33"/>
      <c r="AX382" s="33"/>
      <c r="AZ382" s="141"/>
      <c r="BE382" s="168"/>
      <c r="BF382" s="168"/>
      <c r="BG382" s="168"/>
      <c r="BH382" s="168"/>
      <c r="BI382" s="168"/>
      <c r="BJ382" s="168"/>
      <c r="BK382" s="168"/>
      <c r="BL382" s="168"/>
      <c r="BM382" s="168"/>
      <c r="DK382" s="168"/>
      <c r="DL382" s="168"/>
      <c r="DM382" s="168"/>
      <c r="DN382" s="168"/>
      <c r="DO382" s="168"/>
      <c r="DP382" s="168"/>
      <c r="DQ382" s="168"/>
      <c r="DR382" s="168"/>
      <c r="DS382" s="168"/>
      <c r="DT382" s="168"/>
      <c r="DU382" s="168"/>
      <c r="DV382" s="168"/>
      <c r="DW382" s="168"/>
      <c r="DX382" s="168"/>
      <c r="DY382" s="168"/>
      <c r="DZ382" s="168"/>
      <c r="EA382" s="168"/>
      <c r="EB382" s="168"/>
      <c r="EC382" s="168"/>
      <c r="ED382" s="168"/>
      <c r="EE382" s="168"/>
      <c r="EF382" s="168"/>
      <c r="EG382" s="168"/>
      <c r="EH382" s="168"/>
      <c r="EI382" s="168"/>
      <c r="EJ382" s="168"/>
      <c r="EK382" s="168"/>
      <c r="EL382" s="168"/>
      <c r="EM382" s="168"/>
      <c r="EN382" s="168"/>
      <c r="EO382" s="168"/>
      <c r="EP382" s="168"/>
      <c r="EQ382" s="168"/>
      <c r="ER382" s="168"/>
      <c r="ES382" s="168"/>
      <c r="ET382" s="168"/>
      <c r="EU382" s="168"/>
      <c r="EV382" s="168"/>
      <c r="EW382" s="168"/>
      <c r="EX382" s="168"/>
      <c r="EY382" s="168"/>
      <c r="EZ382" s="168"/>
      <c r="FA382" s="168"/>
      <c r="FB382" s="168"/>
      <c r="FC382" s="168"/>
      <c r="FD382" s="168"/>
    </row>
    <row r="383" spans="1:160" s="5" customFormat="1" x14ac:dyDescent="0.3">
      <c r="A383" s="263"/>
      <c r="B383" s="263"/>
      <c r="C383" s="265"/>
      <c r="D383" s="481"/>
      <c r="E383" s="482"/>
      <c r="F383" s="482"/>
      <c r="G383" s="482"/>
      <c r="H383" s="482"/>
      <c r="I383" s="482"/>
      <c r="J383" s="482"/>
      <c r="K383" s="482"/>
      <c r="L383" s="482"/>
      <c r="M383" s="483"/>
      <c r="N383" s="419"/>
      <c r="O383" s="420"/>
      <c r="P383" s="420"/>
      <c r="Q383" s="420"/>
      <c r="R383" s="420"/>
      <c r="S383" s="420"/>
      <c r="T383" s="420"/>
      <c r="U383" s="421"/>
      <c r="V383" s="33"/>
      <c r="W383" s="57"/>
      <c r="X383" s="86"/>
      <c r="Y383" s="33"/>
      <c r="Z383" s="36"/>
      <c r="AA383" s="36"/>
      <c r="AD383" s="33"/>
      <c r="AG383" s="33"/>
      <c r="AH383" s="43"/>
      <c r="AI383" s="43"/>
      <c r="AJ383" s="43"/>
      <c r="AK383" s="43"/>
      <c r="AL383" s="43"/>
      <c r="AM383" s="43"/>
      <c r="AN383" s="43"/>
      <c r="AO383" s="43"/>
      <c r="AP383" s="43"/>
      <c r="AQ383" s="43"/>
      <c r="AR383" s="43"/>
      <c r="AS383" s="43"/>
      <c r="AT383" s="43"/>
      <c r="AU383" s="44"/>
      <c r="AV383" s="33"/>
      <c r="AW383" s="33"/>
      <c r="AX383" s="33"/>
      <c r="AZ383" s="141"/>
      <c r="BE383" s="168"/>
      <c r="BF383" s="168"/>
      <c r="BG383" s="168"/>
      <c r="BH383" s="168"/>
      <c r="BI383" s="168"/>
      <c r="BJ383" s="168"/>
      <c r="BK383" s="168"/>
      <c r="BL383" s="168"/>
      <c r="BM383" s="168"/>
      <c r="DK383" s="168"/>
      <c r="DL383" s="168"/>
      <c r="DM383" s="168"/>
      <c r="DN383" s="168"/>
      <c r="DO383" s="168"/>
      <c r="DP383" s="168"/>
      <c r="DQ383" s="168"/>
      <c r="DR383" s="168"/>
      <c r="DS383" s="168"/>
      <c r="DT383" s="168"/>
      <c r="DU383" s="168"/>
      <c r="DV383" s="168"/>
      <c r="DW383" s="168"/>
      <c r="DX383" s="168"/>
      <c r="DY383" s="168"/>
      <c r="DZ383" s="168"/>
      <c r="EA383" s="168"/>
      <c r="EB383" s="168"/>
      <c r="EC383" s="168"/>
      <c r="ED383" s="168"/>
      <c r="EE383" s="168"/>
      <c r="EF383" s="168"/>
      <c r="EG383" s="168"/>
      <c r="EH383" s="168"/>
      <c r="EI383" s="168"/>
      <c r="EJ383" s="168"/>
      <c r="EK383" s="168"/>
      <c r="EL383" s="168"/>
      <c r="EM383" s="168"/>
      <c r="EN383" s="168"/>
      <c r="EO383" s="168"/>
      <c r="EP383" s="168"/>
      <c r="EQ383" s="168"/>
      <c r="ER383" s="168"/>
      <c r="ES383" s="168"/>
      <c r="ET383" s="168"/>
      <c r="EU383" s="168"/>
      <c r="EV383" s="168"/>
      <c r="EW383" s="168"/>
      <c r="EX383" s="168"/>
      <c r="EY383" s="168"/>
      <c r="EZ383" s="168"/>
      <c r="FA383" s="168"/>
      <c r="FB383" s="168"/>
      <c r="FC383" s="168"/>
      <c r="FD383" s="168"/>
    </row>
    <row r="384" spans="1:160" s="5" customFormat="1" ht="14.4" thickBot="1" x14ac:dyDescent="0.35">
      <c r="A384" s="263"/>
      <c r="B384" s="263"/>
      <c r="C384" s="265"/>
      <c r="D384" s="425"/>
      <c r="E384" s="426"/>
      <c r="F384" s="426"/>
      <c r="G384" s="426"/>
      <c r="H384" s="426"/>
      <c r="I384" s="426"/>
      <c r="J384" s="426"/>
      <c r="K384" s="426"/>
      <c r="L384" s="426"/>
      <c r="M384" s="427"/>
      <c r="N384" s="422"/>
      <c r="O384" s="423"/>
      <c r="P384" s="423"/>
      <c r="Q384" s="423"/>
      <c r="R384" s="423"/>
      <c r="S384" s="423"/>
      <c r="T384" s="423"/>
      <c r="U384" s="424"/>
      <c r="V384" s="33"/>
      <c r="W384" s="57"/>
      <c r="X384" s="86"/>
      <c r="Y384" s="33"/>
      <c r="Z384" s="36"/>
      <c r="AA384" s="36"/>
      <c r="AD384" s="33"/>
      <c r="AG384" s="33"/>
      <c r="AH384" s="43"/>
      <c r="AI384" s="43"/>
      <c r="AJ384" s="43"/>
      <c r="AK384" s="43"/>
      <c r="AL384" s="43"/>
      <c r="AM384" s="43"/>
      <c r="AN384" s="43"/>
      <c r="AO384" s="43"/>
      <c r="AP384" s="43"/>
      <c r="AQ384" s="43"/>
      <c r="AR384" s="43"/>
      <c r="AS384" s="43"/>
      <c r="AT384" s="43"/>
      <c r="AU384" s="44"/>
      <c r="AV384" s="33"/>
      <c r="AW384" s="33"/>
      <c r="AX384" s="33"/>
      <c r="AZ384" s="141"/>
      <c r="BE384" s="168"/>
      <c r="BF384" s="168"/>
      <c r="BG384" s="168"/>
      <c r="BH384" s="168"/>
      <c r="BI384" s="168"/>
      <c r="BJ384" s="168"/>
      <c r="BK384" s="168"/>
      <c r="BL384" s="168"/>
      <c r="BM384" s="168"/>
      <c r="DK384" s="168"/>
      <c r="DL384" s="168"/>
      <c r="DM384" s="168"/>
      <c r="DN384" s="168"/>
      <c r="DO384" s="168"/>
      <c r="DP384" s="168"/>
      <c r="DQ384" s="168"/>
      <c r="DR384" s="168"/>
      <c r="DS384" s="168"/>
      <c r="DT384" s="168"/>
      <c r="DU384" s="168"/>
      <c r="DV384" s="168"/>
      <c r="DW384" s="168"/>
      <c r="DX384" s="168"/>
      <c r="DY384" s="168"/>
      <c r="DZ384" s="168"/>
      <c r="EA384" s="168"/>
      <c r="EB384" s="168"/>
      <c r="EC384" s="168"/>
      <c r="ED384" s="168"/>
      <c r="EE384" s="168"/>
      <c r="EF384" s="168"/>
      <c r="EG384" s="168"/>
      <c r="EH384" s="168"/>
      <c r="EI384" s="168"/>
      <c r="EJ384" s="168"/>
      <c r="EK384" s="168"/>
      <c r="EL384" s="168"/>
      <c r="EM384" s="168"/>
      <c r="EN384" s="168"/>
      <c r="EO384" s="168"/>
      <c r="EP384" s="168"/>
      <c r="EQ384" s="168"/>
      <c r="ER384" s="168"/>
      <c r="ES384" s="168"/>
      <c r="ET384" s="168"/>
      <c r="EU384" s="168"/>
      <c r="EV384" s="168"/>
      <c r="EW384" s="168"/>
      <c r="EX384" s="168"/>
      <c r="EY384" s="168"/>
      <c r="EZ384" s="168"/>
      <c r="FA384" s="168"/>
      <c r="FB384" s="168"/>
      <c r="FC384" s="168"/>
      <c r="FD384" s="168"/>
    </row>
    <row r="385" spans="1:160" s="5" customFormat="1" ht="5.25" customHeight="1" thickBot="1" x14ac:dyDescent="0.35">
      <c r="A385" s="263"/>
      <c r="B385" s="263"/>
      <c r="C385" s="265"/>
      <c r="D385" s="428"/>
      <c r="E385" s="428"/>
      <c r="F385" s="428"/>
      <c r="G385" s="428"/>
      <c r="H385" s="428"/>
      <c r="I385" s="428"/>
      <c r="J385" s="428"/>
      <c r="K385" s="428"/>
      <c r="L385" s="428"/>
      <c r="M385" s="428"/>
      <c r="N385" s="428"/>
      <c r="O385" s="428"/>
      <c r="P385" s="428"/>
      <c r="Q385" s="428"/>
      <c r="R385" s="428"/>
      <c r="S385" s="428"/>
      <c r="T385" s="428"/>
      <c r="U385" s="428"/>
      <c r="V385" s="33"/>
      <c r="W385" s="57"/>
      <c r="X385" s="86"/>
      <c r="Y385" s="33"/>
      <c r="Z385" s="36"/>
      <c r="AA385" s="36"/>
      <c r="AD385" s="33"/>
      <c r="AG385" s="33"/>
      <c r="AH385" s="43"/>
      <c r="AI385" s="43"/>
      <c r="AJ385" s="43"/>
      <c r="AK385" s="43"/>
      <c r="AL385" s="43"/>
      <c r="AM385" s="43"/>
      <c r="AN385" s="43"/>
      <c r="AO385" s="43"/>
      <c r="AP385" s="43"/>
      <c r="AQ385" s="43"/>
      <c r="AR385" s="43"/>
      <c r="AS385" s="43"/>
      <c r="AT385" s="43"/>
      <c r="AU385" s="44"/>
      <c r="AV385" s="33"/>
      <c r="AW385" s="33"/>
      <c r="AX385" s="33"/>
      <c r="AZ385" s="141"/>
      <c r="BE385" s="168"/>
      <c r="BF385" s="168"/>
      <c r="BG385" s="168"/>
      <c r="BH385" s="168"/>
      <c r="BI385" s="168"/>
      <c r="BJ385" s="168"/>
      <c r="BK385" s="168"/>
      <c r="BL385" s="168"/>
      <c r="BM385" s="168"/>
      <c r="DK385" s="168"/>
      <c r="DL385" s="168"/>
      <c r="DM385" s="168"/>
      <c r="DN385" s="168"/>
      <c r="DO385" s="168"/>
      <c r="DP385" s="168"/>
      <c r="DQ385" s="168"/>
      <c r="DR385" s="168"/>
      <c r="DS385" s="168"/>
      <c r="DT385" s="168"/>
      <c r="DU385" s="168"/>
      <c r="DV385" s="168"/>
      <c r="DW385" s="168"/>
      <c r="DX385" s="168"/>
      <c r="DY385" s="168"/>
      <c r="DZ385" s="168"/>
      <c r="EA385" s="168"/>
      <c r="EB385" s="168"/>
      <c r="EC385" s="168"/>
      <c r="ED385" s="168"/>
      <c r="EE385" s="168"/>
      <c r="EF385" s="168"/>
      <c r="EG385" s="168"/>
      <c r="EH385" s="168"/>
      <c r="EI385" s="168"/>
      <c r="EJ385" s="168"/>
      <c r="EK385" s="168"/>
      <c r="EL385" s="168"/>
      <c r="EM385" s="168"/>
      <c r="EN385" s="168"/>
      <c r="EO385" s="168"/>
      <c r="EP385" s="168"/>
      <c r="EQ385" s="168"/>
      <c r="ER385" s="168"/>
      <c r="ES385" s="168"/>
      <c r="ET385" s="168"/>
      <c r="EU385" s="168"/>
      <c r="EV385" s="168"/>
      <c r="EW385" s="168"/>
      <c r="EX385" s="168"/>
      <c r="EY385" s="168"/>
      <c r="EZ385" s="168"/>
      <c r="FA385" s="168"/>
      <c r="FB385" s="168"/>
      <c r="FC385" s="168"/>
      <c r="FD385" s="168"/>
    </row>
    <row r="386" spans="1:160" s="5" customFormat="1" ht="20.25" customHeight="1" x14ac:dyDescent="0.3">
      <c r="A386" s="263"/>
      <c r="B386" s="263"/>
      <c r="C386" s="265"/>
      <c r="D386" s="429" t="s">
        <v>18</v>
      </c>
      <c r="E386" s="430"/>
      <c r="F386" s="430"/>
      <c r="G386" s="430"/>
      <c r="H386" s="430"/>
      <c r="I386" s="430"/>
      <c r="J386" s="430"/>
      <c r="K386" s="430"/>
      <c r="L386" s="430"/>
      <c r="M386" s="431"/>
      <c r="N386" s="429" t="s">
        <v>19</v>
      </c>
      <c r="O386" s="430"/>
      <c r="P386" s="430"/>
      <c r="Q386" s="430"/>
      <c r="R386" s="430"/>
      <c r="S386" s="430"/>
      <c r="T386" s="430"/>
      <c r="U386" s="431"/>
      <c r="V386" s="33"/>
      <c r="W386" s="57"/>
      <c r="X386" s="86"/>
      <c r="Y386" s="33"/>
      <c r="Z386" s="36"/>
      <c r="AA386" s="36"/>
      <c r="AD386" s="33"/>
      <c r="AG386" s="33"/>
      <c r="AH386" s="43"/>
      <c r="AI386" s="43"/>
      <c r="AJ386" s="43"/>
      <c r="AK386" s="43"/>
      <c r="AL386" s="43"/>
      <c r="AM386" s="43"/>
      <c r="AN386" s="43"/>
      <c r="AO386" s="43"/>
      <c r="AP386" s="43"/>
      <c r="AQ386" s="43"/>
      <c r="AR386" s="43"/>
      <c r="AS386" s="43"/>
      <c r="AT386" s="43"/>
      <c r="AU386" s="44"/>
      <c r="AV386" s="33"/>
      <c r="AW386" s="33"/>
      <c r="AX386" s="33"/>
      <c r="AZ386" s="141"/>
      <c r="BE386" s="168"/>
      <c r="BF386" s="168"/>
      <c r="BG386" s="168"/>
      <c r="BH386" s="168"/>
      <c r="BI386" s="168"/>
      <c r="BJ386" s="168"/>
      <c r="BK386" s="168"/>
      <c r="BL386" s="168"/>
      <c r="BM386" s="168"/>
      <c r="DK386" s="168"/>
      <c r="DL386" s="168"/>
      <c r="DM386" s="168"/>
      <c r="DN386" s="168"/>
      <c r="DO386" s="168"/>
      <c r="DP386" s="168"/>
      <c r="DQ386" s="168"/>
      <c r="DR386" s="168"/>
      <c r="DS386" s="168"/>
      <c r="DT386" s="168"/>
      <c r="DU386" s="168"/>
      <c r="DV386" s="168"/>
      <c r="DW386" s="168"/>
      <c r="DX386" s="168"/>
      <c r="DY386" s="168"/>
      <c r="DZ386" s="168"/>
      <c r="EA386" s="168"/>
      <c r="EB386" s="168"/>
      <c r="EC386" s="168"/>
      <c r="ED386" s="168"/>
      <c r="EE386" s="168"/>
      <c r="EF386" s="168"/>
      <c r="EG386" s="168"/>
      <c r="EH386" s="168"/>
      <c r="EI386" s="168"/>
      <c r="EJ386" s="168"/>
      <c r="EK386" s="168"/>
      <c r="EL386" s="168"/>
      <c r="EM386" s="168"/>
      <c r="EN386" s="168"/>
      <c r="EO386" s="168"/>
      <c r="EP386" s="168"/>
      <c r="EQ386" s="168"/>
      <c r="ER386" s="168"/>
      <c r="ES386" s="168"/>
      <c r="ET386" s="168"/>
      <c r="EU386" s="168"/>
      <c r="EV386" s="168"/>
      <c r="EW386" s="168"/>
      <c r="EX386" s="168"/>
      <c r="EY386" s="168"/>
      <c r="EZ386" s="168"/>
      <c r="FA386" s="168"/>
      <c r="FB386" s="168"/>
      <c r="FC386" s="168"/>
      <c r="FD386" s="168"/>
    </row>
    <row r="387" spans="1:160" s="5" customFormat="1" x14ac:dyDescent="0.3">
      <c r="A387" s="263"/>
      <c r="B387" s="263"/>
      <c r="C387" s="265"/>
      <c r="D387" s="432" t="s">
        <v>20</v>
      </c>
      <c r="E387" s="433"/>
      <c r="F387" s="433"/>
      <c r="G387" s="433"/>
      <c r="H387" s="433"/>
      <c r="I387" s="433"/>
      <c r="J387" s="433"/>
      <c r="K387" s="433"/>
      <c r="L387" s="433"/>
      <c r="M387" s="434"/>
      <c r="N387" s="435" t="s">
        <v>21</v>
      </c>
      <c r="O387" s="436"/>
      <c r="P387" s="436"/>
      <c r="Q387" s="436"/>
      <c r="R387" s="436"/>
      <c r="S387" s="436"/>
      <c r="T387" s="436"/>
      <c r="U387" s="437"/>
      <c r="V387" s="33"/>
      <c r="W387" s="57"/>
      <c r="X387" s="86"/>
      <c r="Y387" s="33"/>
      <c r="Z387" s="36"/>
      <c r="AA387" s="36"/>
      <c r="AD387" s="33"/>
      <c r="AG387" s="33"/>
      <c r="AH387" s="43"/>
      <c r="AI387" s="43"/>
      <c r="AJ387" s="43"/>
      <c r="AK387" s="43"/>
      <c r="AL387" s="43"/>
      <c r="AM387" s="43"/>
      <c r="AN387" s="43"/>
      <c r="AO387" s="43"/>
      <c r="AP387" s="43"/>
      <c r="AQ387" s="43"/>
      <c r="AR387" s="43"/>
      <c r="AS387" s="43"/>
      <c r="AT387" s="43"/>
      <c r="AU387" s="44"/>
      <c r="AV387" s="33"/>
      <c r="AW387" s="33"/>
      <c r="AX387" s="33"/>
      <c r="AZ387" s="141"/>
      <c r="BE387" s="168"/>
      <c r="BF387" s="168"/>
      <c r="BG387" s="168"/>
      <c r="BH387" s="168"/>
      <c r="BI387" s="168"/>
      <c r="BJ387" s="168"/>
      <c r="BK387" s="168"/>
      <c r="BL387" s="168"/>
      <c r="BM387" s="168"/>
      <c r="DK387" s="168"/>
      <c r="DL387" s="168"/>
      <c r="DM387" s="168"/>
      <c r="DN387" s="168"/>
      <c r="DO387" s="168"/>
      <c r="DP387" s="168"/>
      <c r="DQ387" s="168"/>
      <c r="DR387" s="168"/>
      <c r="DS387" s="168"/>
      <c r="DT387" s="168"/>
      <c r="DU387" s="168"/>
      <c r="DV387" s="168"/>
      <c r="DW387" s="168"/>
      <c r="DX387" s="168"/>
      <c r="DY387" s="168"/>
      <c r="DZ387" s="168"/>
      <c r="EA387" s="168"/>
      <c r="EB387" s="168"/>
      <c r="EC387" s="168"/>
      <c r="ED387" s="168"/>
      <c r="EE387" s="168"/>
      <c r="EF387" s="168"/>
      <c r="EG387" s="168"/>
      <c r="EH387" s="168"/>
      <c r="EI387" s="168"/>
      <c r="EJ387" s="168"/>
      <c r="EK387" s="168"/>
      <c r="EL387" s="168"/>
      <c r="EM387" s="168"/>
      <c r="EN387" s="168"/>
      <c r="EO387" s="168"/>
      <c r="EP387" s="168"/>
      <c r="EQ387" s="168"/>
      <c r="ER387" s="168"/>
      <c r="ES387" s="168"/>
      <c r="ET387" s="168"/>
      <c r="EU387" s="168"/>
      <c r="EV387" s="168"/>
      <c r="EW387" s="168"/>
      <c r="EX387" s="168"/>
      <c r="EY387" s="168"/>
      <c r="EZ387" s="168"/>
      <c r="FA387" s="168"/>
      <c r="FB387" s="168"/>
      <c r="FC387" s="168"/>
      <c r="FD387" s="168"/>
    </row>
    <row r="388" spans="1:160" s="5" customFormat="1" ht="15.75" customHeight="1" x14ac:dyDescent="0.3">
      <c r="A388" s="263"/>
      <c r="B388" s="263"/>
      <c r="C388" s="265"/>
      <c r="D388" s="438" t="s">
        <v>22</v>
      </c>
      <c r="E388" s="439"/>
      <c r="F388" s="439"/>
      <c r="G388" s="439"/>
      <c r="H388" s="439"/>
      <c r="I388" s="439"/>
      <c r="J388" s="439"/>
      <c r="K388" s="439"/>
      <c r="L388" s="439"/>
      <c r="M388" s="440"/>
      <c r="N388" s="438" t="s">
        <v>22</v>
      </c>
      <c r="O388" s="444"/>
      <c r="P388" s="444"/>
      <c r="Q388" s="444"/>
      <c r="R388" s="444"/>
      <c r="S388" s="444"/>
      <c r="T388" s="444"/>
      <c r="U388" s="440"/>
      <c r="V388" s="33"/>
      <c r="W388" s="57"/>
      <c r="X388" s="86"/>
      <c r="Y388" s="33"/>
      <c r="Z388" s="36"/>
      <c r="AA388" s="36"/>
      <c r="AD388" s="33"/>
      <c r="AG388" s="33"/>
      <c r="AH388" s="43"/>
      <c r="AI388" s="43"/>
      <c r="AJ388" s="43"/>
      <c r="AK388" s="43"/>
      <c r="AL388" s="43"/>
      <c r="AM388" s="43"/>
      <c r="AN388" s="43"/>
      <c r="AO388" s="43"/>
      <c r="AP388" s="43"/>
      <c r="AQ388" s="43"/>
      <c r="AR388" s="43"/>
      <c r="AS388" s="43"/>
      <c r="AT388" s="43"/>
      <c r="AU388" s="44"/>
      <c r="AV388" s="33"/>
      <c r="AW388" s="33"/>
      <c r="AX388" s="33"/>
      <c r="AZ388" s="141"/>
      <c r="BE388" s="168"/>
      <c r="BF388" s="168"/>
      <c r="BG388" s="168"/>
      <c r="BH388" s="168"/>
      <c r="BI388" s="168"/>
      <c r="BJ388" s="168"/>
      <c r="BK388" s="168"/>
      <c r="BL388" s="168"/>
      <c r="BM388" s="168"/>
      <c r="DK388" s="168"/>
      <c r="DL388" s="168"/>
      <c r="DM388" s="168"/>
      <c r="DN388" s="168"/>
      <c r="DO388" s="168"/>
      <c r="DP388" s="168"/>
      <c r="DQ388" s="168"/>
      <c r="DR388" s="168"/>
      <c r="DS388" s="168"/>
      <c r="DT388" s="168"/>
      <c r="DU388" s="168"/>
      <c r="DV388" s="168"/>
      <c r="DW388" s="168"/>
      <c r="DX388" s="168"/>
      <c r="DY388" s="168"/>
      <c r="DZ388" s="168"/>
      <c r="EA388" s="168"/>
      <c r="EB388" s="168"/>
      <c r="EC388" s="168"/>
      <c r="ED388" s="168"/>
      <c r="EE388" s="168"/>
      <c r="EF388" s="168"/>
      <c r="EG388" s="168"/>
      <c r="EH388" s="168"/>
      <c r="EI388" s="168"/>
      <c r="EJ388" s="168"/>
      <c r="EK388" s="168"/>
      <c r="EL388" s="168"/>
      <c r="EM388" s="168"/>
      <c r="EN388" s="168"/>
      <c r="EO388" s="168"/>
      <c r="EP388" s="168"/>
      <c r="EQ388" s="168"/>
      <c r="ER388" s="168"/>
      <c r="ES388" s="168"/>
      <c r="ET388" s="168"/>
      <c r="EU388" s="168"/>
      <c r="EV388" s="168"/>
      <c r="EW388" s="168"/>
      <c r="EX388" s="168"/>
      <c r="EY388" s="168"/>
      <c r="EZ388" s="168"/>
      <c r="FA388" s="168"/>
      <c r="FB388" s="168"/>
      <c r="FC388" s="168"/>
      <c r="FD388" s="168"/>
    </row>
    <row r="389" spans="1:160" s="5" customFormat="1" ht="15.75" customHeight="1" x14ac:dyDescent="0.3">
      <c r="A389" s="263"/>
      <c r="B389" s="263"/>
      <c r="C389" s="265"/>
      <c r="D389" s="438"/>
      <c r="E389" s="439"/>
      <c r="F389" s="439"/>
      <c r="G389" s="439"/>
      <c r="H389" s="439"/>
      <c r="I389" s="439"/>
      <c r="J389" s="439"/>
      <c r="K389" s="439"/>
      <c r="L389" s="439"/>
      <c r="M389" s="440"/>
      <c r="N389" s="438"/>
      <c r="O389" s="439"/>
      <c r="P389" s="439"/>
      <c r="Q389" s="439"/>
      <c r="R389" s="439"/>
      <c r="S389" s="439"/>
      <c r="T389" s="439"/>
      <c r="U389" s="440"/>
      <c r="V389" s="33"/>
      <c r="W389" s="57"/>
      <c r="X389" s="86"/>
      <c r="Y389" s="33"/>
      <c r="Z389" s="36"/>
      <c r="AA389" s="36"/>
      <c r="AD389" s="33"/>
      <c r="AG389" s="33"/>
      <c r="AH389" s="43"/>
      <c r="AI389" s="43"/>
      <c r="AJ389" s="43"/>
      <c r="AK389" s="43"/>
      <c r="AL389" s="43"/>
      <c r="AM389" s="43"/>
      <c r="AN389" s="43"/>
      <c r="AO389" s="43"/>
      <c r="AP389" s="43"/>
      <c r="AQ389" s="43"/>
      <c r="AR389" s="43"/>
      <c r="AS389" s="43"/>
      <c r="AT389" s="43"/>
      <c r="AU389" s="44"/>
      <c r="AV389" s="33"/>
      <c r="AW389" s="33"/>
      <c r="AX389" s="33"/>
      <c r="AZ389" s="141"/>
      <c r="BE389" s="168"/>
      <c r="BF389" s="168"/>
      <c r="BG389" s="168"/>
      <c r="BH389" s="168"/>
      <c r="BI389" s="168"/>
      <c r="BJ389" s="168"/>
      <c r="BK389" s="168"/>
      <c r="BL389" s="168"/>
      <c r="BM389" s="168"/>
      <c r="DK389" s="168"/>
      <c r="DL389" s="168"/>
      <c r="DM389" s="168"/>
      <c r="DN389" s="168"/>
      <c r="DO389" s="168"/>
      <c r="DP389" s="168"/>
      <c r="DQ389" s="168"/>
      <c r="DR389" s="168"/>
      <c r="DS389" s="168"/>
      <c r="DT389" s="168"/>
      <c r="DU389" s="168"/>
      <c r="DV389" s="168"/>
      <c r="DW389" s="168"/>
      <c r="DX389" s="168"/>
      <c r="DY389" s="168"/>
      <c r="DZ389" s="168"/>
      <c r="EA389" s="168"/>
      <c r="EB389" s="168"/>
      <c r="EC389" s="168"/>
      <c r="ED389" s="168"/>
      <c r="EE389" s="168"/>
      <c r="EF389" s="168"/>
      <c r="EG389" s="168"/>
      <c r="EH389" s="168"/>
      <c r="EI389" s="168"/>
      <c r="EJ389" s="168"/>
      <c r="EK389" s="168"/>
      <c r="EL389" s="168"/>
      <c r="EM389" s="168"/>
      <c r="EN389" s="168"/>
      <c r="EO389" s="168"/>
      <c r="EP389" s="168"/>
      <c r="EQ389" s="168"/>
      <c r="ER389" s="168"/>
      <c r="ES389" s="168"/>
      <c r="ET389" s="168"/>
      <c r="EU389" s="168"/>
      <c r="EV389" s="168"/>
      <c r="EW389" s="168"/>
      <c r="EX389" s="168"/>
      <c r="EY389" s="168"/>
      <c r="EZ389" s="168"/>
      <c r="FA389" s="168"/>
      <c r="FB389" s="168"/>
      <c r="FC389" s="168"/>
      <c r="FD389" s="168"/>
    </row>
    <row r="390" spans="1:160" s="5" customFormat="1" ht="15.75" customHeight="1" x14ac:dyDescent="0.3">
      <c r="A390" s="263"/>
      <c r="B390" s="263"/>
      <c r="C390" s="265"/>
      <c r="D390" s="441"/>
      <c r="E390" s="442"/>
      <c r="F390" s="442"/>
      <c r="G390" s="442"/>
      <c r="H390" s="442"/>
      <c r="I390" s="442"/>
      <c r="J390" s="442"/>
      <c r="K390" s="442"/>
      <c r="L390" s="442"/>
      <c r="M390" s="443"/>
      <c r="N390" s="441"/>
      <c r="O390" s="442"/>
      <c r="P390" s="442"/>
      <c r="Q390" s="442"/>
      <c r="R390" s="442"/>
      <c r="S390" s="442"/>
      <c r="T390" s="442"/>
      <c r="U390" s="443"/>
      <c r="V390" s="33"/>
      <c r="W390" s="57"/>
      <c r="X390" s="86"/>
      <c r="Y390" s="33"/>
      <c r="Z390" s="36"/>
      <c r="AA390" s="36"/>
      <c r="AD390" s="33"/>
      <c r="AG390" s="33"/>
      <c r="AH390" s="43"/>
      <c r="AI390" s="43"/>
      <c r="AJ390" s="43"/>
      <c r="AK390" s="43"/>
      <c r="AL390" s="43"/>
      <c r="AM390" s="43"/>
      <c r="AN390" s="43"/>
      <c r="AO390" s="43"/>
      <c r="AP390" s="43"/>
      <c r="AQ390" s="43"/>
      <c r="AR390" s="43"/>
      <c r="AS390" s="43"/>
      <c r="AT390" s="43"/>
      <c r="AU390" s="44"/>
      <c r="AV390" s="33"/>
      <c r="AW390" s="33"/>
      <c r="AX390" s="33"/>
      <c r="AZ390" s="141"/>
      <c r="BE390" s="168"/>
      <c r="BF390" s="168"/>
      <c r="BG390" s="168"/>
      <c r="BH390" s="168"/>
      <c r="BI390" s="168"/>
      <c r="BJ390" s="168"/>
      <c r="BK390" s="168"/>
      <c r="BL390" s="168"/>
      <c r="BM390" s="168"/>
      <c r="DK390" s="168"/>
      <c r="DL390" s="168"/>
      <c r="DM390" s="168"/>
      <c r="DN390" s="168"/>
      <c r="DO390" s="168"/>
      <c r="DP390" s="168"/>
      <c r="DQ390" s="168"/>
      <c r="DR390" s="168"/>
      <c r="DS390" s="168"/>
      <c r="DT390" s="168"/>
      <c r="DU390" s="168"/>
      <c r="DV390" s="168"/>
      <c r="DW390" s="168"/>
      <c r="DX390" s="168"/>
      <c r="DY390" s="168"/>
      <c r="DZ390" s="168"/>
      <c r="EA390" s="168"/>
      <c r="EB390" s="168"/>
      <c r="EC390" s="168"/>
      <c r="ED390" s="168"/>
      <c r="EE390" s="168"/>
      <c r="EF390" s="168"/>
      <c r="EG390" s="168"/>
      <c r="EH390" s="168"/>
      <c r="EI390" s="168"/>
      <c r="EJ390" s="168"/>
      <c r="EK390" s="168"/>
      <c r="EL390" s="168"/>
      <c r="EM390" s="168"/>
      <c r="EN390" s="168"/>
      <c r="EO390" s="168"/>
      <c r="EP390" s="168"/>
      <c r="EQ390" s="168"/>
      <c r="ER390" s="168"/>
      <c r="ES390" s="168"/>
      <c r="ET390" s="168"/>
      <c r="EU390" s="168"/>
      <c r="EV390" s="168"/>
      <c r="EW390" s="168"/>
      <c r="EX390" s="168"/>
      <c r="EY390" s="168"/>
      <c r="EZ390" s="168"/>
      <c r="FA390" s="168"/>
      <c r="FB390" s="168"/>
      <c r="FC390" s="168"/>
      <c r="FD390" s="168"/>
    </row>
    <row r="391" spans="1:160" s="5" customFormat="1" x14ac:dyDescent="0.25">
      <c r="A391" s="263"/>
      <c r="B391" s="263"/>
      <c r="C391" s="265"/>
      <c r="D391" s="10" t="s">
        <v>23</v>
      </c>
      <c r="E391" s="445" t="e">
        <f>+#REF!</f>
        <v>#REF!</v>
      </c>
      <c r="F391" s="445"/>
      <c r="G391" s="445"/>
      <c r="H391" s="445"/>
      <c r="I391" s="445"/>
      <c r="J391" s="445"/>
      <c r="K391" s="445"/>
      <c r="L391" s="445"/>
      <c r="M391" s="446"/>
      <c r="N391" s="11" t="s">
        <v>23</v>
      </c>
      <c r="O391" s="445" t="e">
        <f>+#REF!</f>
        <v>#REF!</v>
      </c>
      <c r="P391" s="445"/>
      <c r="Q391" s="445"/>
      <c r="R391" s="445"/>
      <c r="S391" s="445"/>
      <c r="T391" s="445"/>
      <c r="U391" s="446"/>
      <c r="V391" s="33"/>
      <c r="W391" s="57"/>
      <c r="X391" s="86"/>
      <c r="Y391" s="33"/>
      <c r="Z391" s="36"/>
      <c r="AA391" s="36"/>
      <c r="AD391" s="33"/>
      <c r="AG391" s="33"/>
      <c r="AH391" s="43"/>
      <c r="AI391" s="43"/>
      <c r="AJ391" s="43"/>
      <c r="AK391" s="43"/>
      <c r="AL391" s="43"/>
      <c r="AM391" s="43"/>
      <c r="AN391" s="43"/>
      <c r="AO391" s="43"/>
      <c r="AP391" s="43"/>
      <c r="AQ391" s="43"/>
      <c r="AR391" s="43"/>
      <c r="AS391" s="43"/>
      <c r="AT391" s="43"/>
      <c r="AU391" s="44"/>
      <c r="AV391" s="33"/>
      <c r="AW391" s="33"/>
      <c r="AX391" s="33"/>
      <c r="AZ391" s="141"/>
      <c r="BE391" s="168"/>
      <c r="BF391" s="168"/>
      <c r="BG391" s="168"/>
      <c r="BH391" s="168"/>
      <c r="BI391" s="168"/>
      <c r="BJ391" s="168"/>
      <c r="BK391" s="168"/>
      <c r="BL391" s="168"/>
      <c r="BM391" s="168"/>
      <c r="DK391" s="168"/>
      <c r="DL391" s="168"/>
      <c r="DM391" s="168"/>
      <c r="DN391" s="168"/>
      <c r="DO391" s="168"/>
      <c r="DP391" s="168"/>
      <c r="DQ391" s="168"/>
      <c r="DR391" s="168"/>
      <c r="DS391" s="168"/>
      <c r="DT391" s="168"/>
      <c r="DU391" s="168"/>
      <c r="DV391" s="168"/>
      <c r="DW391" s="168"/>
      <c r="DX391" s="168"/>
      <c r="DY391" s="168"/>
      <c r="DZ391" s="168"/>
      <c r="EA391" s="168"/>
      <c r="EB391" s="168"/>
      <c r="EC391" s="168"/>
      <c r="ED391" s="168"/>
      <c r="EE391" s="168"/>
      <c r="EF391" s="168"/>
      <c r="EG391" s="168"/>
      <c r="EH391" s="168"/>
      <c r="EI391" s="168"/>
      <c r="EJ391" s="168"/>
      <c r="EK391" s="168"/>
      <c r="EL391" s="168"/>
      <c r="EM391" s="168"/>
      <c r="EN391" s="168"/>
      <c r="EO391" s="168"/>
      <c r="EP391" s="168"/>
      <c r="EQ391" s="168"/>
      <c r="ER391" s="168"/>
      <c r="ES391" s="168"/>
      <c r="ET391" s="168"/>
      <c r="EU391" s="168"/>
      <c r="EV391" s="168"/>
      <c r="EW391" s="168"/>
      <c r="EX391" s="168"/>
      <c r="EY391" s="168"/>
      <c r="EZ391" s="168"/>
      <c r="FA391" s="168"/>
      <c r="FB391" s="168"/>
      <c r="FC391" s="168"/>
      <c r="FD391" s="168"/>
    </row>
    <row r="392" spans="1:160" s="5" customFormat="1" ht="14.4" thickBot="1" x14ac:dyDescent="0.3">
      <c r="A392" s="263"/>
      <c r="B392" s="263"/>
      <c r="C392" s="265"/>
      <c r="D392" s="12" t="s">
        <v>25</v>
      </c>
      <c r="E392" s="447" t="e">
        <f>+#REF!</f>
        <v>#REF!</v>
      </c>
      <c r="F392" s="447"/>
      <c r="G392" s="447"/>
      <c r="H392" s="447"/>
      <c r="I392" s="447"/>
      <c r="J392" s="447"/>
      <c r="K392" s="447"/>
      <c r="L392" s="447"/>
      <c r="M392" s="448"/>
      <c r="N392" s="13" t="s">
        <v>25</v>
      </c>
      <c r="O392" s="447" t="e">
        <f>+#REF!</f>
        <v>#REF!</v>
      </c>
      <c r="P392" s="447"/>
      <c r="Q392" s="447"/>
      <c r="R392" s="447"/>
      <c r="S392" s="447"/>
      <c r="T392" s="447"/>
      <c r="U392" s="448"/>
      <c r="V392" s="33"/>
      <c r="W392" s="57"/>
      <c r="X392" s="86"/>
      <c r="Y392" s="33"/>
      <c r="Z392" s="36"/>
      <c r="AA392" s="36"/>
      <c r="AD392" s="33"/>
      <c r="AG392" s="33"/>
      <c r="AH392" s="43"/>
      <c r="AI392" s="43"/>
      <c r="AJ392" s="43"/>
      <c r="AK392" s="43"/>
      <c r="AL392" s="43"/>
      <c r="AM392" s="43"/>
      <c r="AN392" s="43"/>
      <c r="AO392" s="43"/>
      <c r="AP392" s="43"/>
      <c r="AQ392" s="43"/>
      <c r="AR392" s="43"/>
      <c r="AS392" s="43"/>
      <c r="AT392" s="43"/>
      <c r="AU392" s="44"/>
      <c r="AV392" s="33"/>
      <c r="AW392" s="33"/>
      <c r="AX392" s="33"/>
      <c r="AZ392" s="141"/>
      <c r="BE392" s="168"/>
      <c r="BF392" s="168"/>
      <c r="BG392" s="168"/>
      <c r="BH392" s="168"/>
      <c r="BI392" s="168"/>
      <c r="BJ392" s="168"/>
      <c r="BK392" s="168"/>
      <c r="BL392" s="168"/>
      <c r="BM392" s="168"/>
      <c r="DK392" s="168"/>
      <c r="DL392" s="168"/>
      <c r="DM392" s="168"/>
      <c r="DN392" s="168"/>
      <c r="DO392" s="168"/>
      <c r="DP392" s="168"/>
      <c r="DQ392" s="168"/>
      <c r="DR392" s="168"/>
      <c r="DS392" s="168"/>
      <c r="DT392" s="168"/>
      <c r="DU392" s="168"/>
      <c r="DV392" s="168"/>
      <c r="DW392" s="168"/>
      <c r="DX392" s="168"/>
      <c r="DY392" s="168"/>
      <c r="DZ392" s="168"/>
      <c r="EA392" s="168"/>
      <c r="EB392" s="168"/>
      <c r="EC392" s="168"/>
      <c r="ED392" s="168"/>
      <c r="EE392" s="168"/>
      <c r="EF392" s="168"/>
      <c r="EG392" s="168"/>
      <c r="EH392" s="168"/>
      <c r="EI392" s="168"/>
      <c r="EJ392" s="168"/>
      <c r="EK392" s="168"/>
      <c r="EL392" s="168"/>
      <c r="EM392" s="168"/>
      <c r="EN392" s="168"/>
      <c r="EO392" s="168"/>
      <c r="EP392" s="168"/>
      <c r="EQ392" s="168"/>
      <c r="ER392" s="168"/>
      <c r="ES392" s="168"/>
      <c r="ET392" s="168"/>
      <c r="EU392" s="168"/>
      <c r="EV392" s="168"/>
      <c r="EW392" s="168"/>
      <c r="EX392" s="168"/>
      <c r="EY392" s="168"/>
      <c r="EZ392" s="168"/>
      <c r="FA392" s="168"/>
      <c r="FB392" s="168"/>
      <c r="FC392" s="168"/>
      <c r="FD392" s="168"/>
    </row>
    <row r="393" spans="1:160" s="5" customFormat="1" ht="9.9" customHeight="1" thickBot="1" x14ac:dyDescent="0.3">
      <c r="A393" s="263"/>
      <c r="B393" s="263"/>
      <c r="C393" s="265"/>
      <c r="D393" s="83"/>
      <c r="E393" s="84"/>
      <c r="F393" s="84"/>
      <c r="G393" s="84"/>
      <c r="H393" s="84"/>
      <c r="I393" s="84"/>
      <c r="J393" s="84"/>
      <c r="K393" s="84"/>
      <c r="L393" s="84"/>
      <c r="M393" s="84"/>
      <c r="N393" s="83"/>
      <c r="O393" s="84"/>
      <c r="P393" s="84"/>
      <c r="Q393" s="84"/>
      <c r="R393" s="84"/>
      <c r="S393" s="84"/>
      <c r="T393" s="84"/>
      <c r="U393" s="84"/>
      <c r="V393" s="33"/>
      <c r="W393" s="57"/>
      <c r="X393" s="86"/>
      <c r="Y393" s="33"/>
      <c r="Z393" s="36"/>
      <c r="AA393" s="36"/>
      <c r="AD393" s="33"/>
      <c r="AG393" s="33"/>
      <c r="AH393" s="43"/>
      <c r="AI393" s="43"/>
      <c r="AJ393" s="43"/>
      <c r="AK393" s="43"/>
      <c r="AL393" s="43"/>
      <c r="AM393" s="43"/>
      <c r="AN393" s="43"/>
      <c r="AO393" s="43"/>
      <c r="AP393" s="43"/>
      <c r="AQ393" s="43"/>
      <c r="AR393" s="43"/>
      <c r="AS393" s="43"/>
      <c r="AT393" s="43"/>
      <c r="AU393" s="44"/>
      <c r="AV393" s="33"/>
      <c r="AW393" s="33"/>
      <c r="AX393" s="33"/>
      <c r="AZ393" s="141"/>
      <c r="BE393" s="168"/>
      <c r="BF393" s="168"/>
      <c r="BG393" s="168"/>
      <c r="BH393" s="168"/>
      <c r="BI393" s="168"/>
      <c r="BJ393" s="168"/>
      <c r="BK393" s="168"/>
      <c r="BL393" s="168"/>
      <c r="BM393" s="168"/>
      <c r="DK393" s="168"/>
      <c r="DL393" s="168"/>
      <c r="DM393" s="168"/>
      <c r="DN393" s="168"/>
      <c r="DO393" s="168"/>
      <c r="DP393" s="168"/>
      <c r="DQ393" s="168"/>
      <c r="DR393" s="168"/>
      <c r="DS393" s="168"/>
      <c r="DT393" s="168"/>
      <c r="DU393" s="168"/>
      <c r="DV393" s="168"/>
      <c r="DW393" s="168"/>
      <c r="DX393" s="168"/>
      <c r="DY393" s="168"/>
      <c r="DZ393" s="168"/>
      <c r="EA393" s="168"/>
      <c r="EB393" s="168"/>
      <c r="EC393" s="168"/>
      <c r="ED393" s="168"/>
      <c r="EE393" s="168"/>
      <c r="EF393" s="168"/>
      <c r="EG393" s="168"/>
      <c r="EH393" s="168"/>
      <c r="EI393" s="168"/>
      <c r="EJ393" s="168"/>
      <c r="EK393" s="168"/>
      <c r="EL393" s="168"/>
      <c r="EM393" s="168"/>
      <c r="EN393" s="168"/>
      <c r="EO393" s="168"/>
      <c r="EP393" s="168"/>
      <c r="EQ393" s="168"/>
      <c r="ER393" s="168"/>
      <c r="ES393" s="168"/>
      <c r="ET393" s="168"/>
      <c r="EU393" s="168"/>
      <c r="EV393" s="168"/>
      <c r="EW393" s="168"/>
      <c r="EX393" s="168"/>
      <c r="EY393" s="168"/>
      <c r="EZ393" s="168"/>
      <c r="FA393" s="168"/>
      <c r="FB393" s="168"/>
      <c r="FC393" s="168"/>
      <c r="FD393" s="168"/>
    </row>
    <row r="394" spans="1:160" s="168" customFormat="1" ht="15.75" customHeight="1" x14ac:dyDescent="0.3">
      <c r="A394" s="263"/>
      <c r="B394" s="263"/>
      <c r="C394" s="265"/>
      <c r="D394" s="484"/>
      <c r="E394" s="485"/>
      <c r="F394" s="488" t="s">
        <v>0</v>
      </c>
      <c r="G394" s="489"/>
      <c r="H394" s="489"/>
      <c r="I394" s="489"/>
      <c r="J394" s="489"/>
      <c r="K394" s="489"/>
      <c r="L394" s="489"/>
      <c r="M394" s="489"/>
      <c r="N394" s="489"/>
      <c r="O394" s="490"/>
      <c r="P394" s="494" t="s">
        <v>1</v>
      </c>
      <c r="Q394" s="495"/>
      <c r="R394" s="495"/>
      <c r="S394" s="496"/>
      <c r="T394" s="500"/>
      <c r="U394" s="501"/>
      <c r="V394" s="182"/>
      <c r="W394" s="191"/>
      <c r="X394" s="199"/>
      <c r="Y394" s="182"/>
      <c r="Z394" s="184"/>
      <c r="AA394" s="184"/>
      <c r="AD394" s="182"/>
      <c r="AG394" s="182"/>
      <c r="AH394" s="43"/>
      <c r="AI394" s="43"/>
      <c r="AJ394" s="43"/>
      <c r="AK394" s="43"/>
      <c r="AL394" s="43"/>
      <c r="AM394" s="43"/>
      <c r="AN394" s="43"/>
      <c r="AO394" s="43"/>
      <c r="AP394" s="43"/>
      <c r="AQ394" s="43"/>
      <c r="AR394" s="43"/>
      <c r="AS394" s="43"/>
      <c r="AT394" s="43"/>
      <c r="AU394" s="44"/>
      <c r="AV394" s="182"/>
      <c r="AW394" s="182"/>
      <c r="AX394" s="182"/>
      <c r="AZ394" s="207"/>
    </row>
    <row r="395" spans="1:160" s="168" customFormat="1" ht="15" customHeight="1" x14ac:dyDescent="0.3">
      <c r="A395" s="263"/>
      <c r="B395" s="263"/>
      <c r="C395" s="265"/>
      <c r="D395" s="481"/>
      <c r="E395" s="482"/>
      <c r="F395" s="491"/>
      <c r="G395" s="492"/>
      <c r="H395" s="492"/>
      <c r="I395" s="492"/>
      <c r="J395" s="492"/>
      <c r="K395" s="492"/>
      <c r="L395" s="492"/>
      <c r="M395" s="492"/>
      <c r="N395" s="492"/>
      <c r="O395" s="493"/>
      <c r="P395" s="497"/>
      <c r="Q395" s="498"/>
      <c r="R395" s="498"/>
      <c r="S395" s="499"/>
      <c r="T395" s="502"/>
      <c r="U395" s="503"/>
      <c r="V395" s="182"/>
      <c r="W395" s="191"/>
      <c r="X395" s="199"/>
      <c r="Y395" s="186"/>
      <c r="Z395" s="184"/>
      <c r="AA395" s="184"/>
      <c r="AD395" s="182"/>
      <c r="AG395" s="182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4"/>
      <c r="AV395" s="182"/>
      <c r="AW395" s="182"/>
      <c r="AX395" s="182"/>
      <c r="AZ395" s="207"/>
    </row>
    <row r="396" spans="1:160" s="168" customFormat="1" ht="30" customHeight="1" thickBot="1" x14ac:dyDescent="0.35">
      <c r="A396" s="263"/>
      <c r="B396" s="263"/>
      <c r="C396" s="265"/>
      <c r="D396" s="486"/>
      <c r="E396" s="487"/>
      <c r="F396" s="506" t="s">
        <v>2</v>
      </c>
      <c r="G396" s="507"/>
      <c r="H396" s="507"/>
      <c r="I396" s="507"/>
      <c r="J396" s="507"/>
      <c r="K396" s="507"/>
      <c r="L396" s="507"/>
      <c r="M396" s="507"/>
      <c r="N396" s="507"/>
      <c r="O396" s="508"/>
      <c r="P396" s="181">
        <v>9</v>
      </c>
      <c r="Q396" s="189" t="s">
        <v>3</v>
      </c>
      <c r="R396" s="509">
        <v>147</v>
      </c>
      <c r="S396" s="510"/>
      <c r="T396" s="504"/>
      <c r="U396" s="505"/>
      <c r="V396" s="182">
        <f>+IF(C405="","",1)</f>
        <v>1</v>
      </c>
      <c r="W396" s="191"/>
      <c r="X396" s="199"/>
      <c r="Y396" s="39"/>
      <c r="Z396" s="184"/>
      <c r="AA396" s="184"/>
      <c r="AD396" s="182"/>
      <c r="AG396" s="182"/>
      <c r="AH396" s="43"/>
      <c r="AI396" s="43"/>
      <c r="AJ396" s="43"/>
      <c r="AK396" s="43"/>
      <c r="AL396" s="43"/>
      <c r="AM396" s="43"/>
      <c r="AN396" s="43"/>
      <c r="AO396" s="43"/>
      <c r="AP396" s="43"/>
      <c r="AQ396" s="43"/>
      <c r="AR396" s="43"/>
      <c r="AS396" s="43"/>
      <c r="AT396" s="43"/>
      <c r="AU396" s="44"/>
      <c r="AV396" s="182"/>
      <c r="AW396" s="182"/>
      <c r="AX396" s="182"/>
      <c r="AZ396" s="207"/>
    </row>
    <row r="397" spans="1:160" s="168" customFormat="1" ht="5.25" customHeight="1" thickBot="1" x14ac:dyDescent="0.35">
      <c r="A397" s="263"/>
      <c r="B397" s="263"/>
      <c r="C397" s="265"/>
      <c r="D397" s="454"/>
      <c r="E397" s="454"/>
      <c r="F397" s="454"/>
      <c r="G397" s="454"/>
      <c r="H397" s="454"/>
      <c r="I397" s="454"/>
      <c r="J397" s="454"/>
      <c r="K397" s="454"/>
      <c r="L397" s="454"/>
      <c r="M397" s="454"/>
      <c r="N397" s="454"/>
      <c r="O397" s="454"/>
      <c r="P397" s="454"/>
      <c r="Q397" s="454"/>
      <c r="R397" s="454"/>
      <c r="S397" s="454"/>
      <c r="T397" s="454"/>
      <c r="U397" s="454"/>
      <c r="V397" s="182"/>
      <c r="W397" s="191"/>
      <c r="X397" s="199"/>
      <c r="Y397" s="186"/>
      <c r="Z397" s="184"/>
      <c r="AA397" s="184"/>
      <c r="AD397" s="182"/>
      <c r="AG397" s="182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4"/>
      <c r="AV397" s="182"/>
      <c r="AW397" s="182"/>
      <c r="AX397" s="182"/>
      <c r="AZ397" s="207"/>
    </row>
    <row r="398" spans="1:160" s="168" customFormat="1" ht="24.9" customHeight="1" x14ac:dyDescent="0.3">
      <c r="A398" s="263"/>
      <c r="B398" s="263"/>
      <c r="C398" s="265"/>
      <c r="D398" s="511" t="s">
        <v>4</v>
      </c>
      <c r="E398" s="512"/>
      <c r="F398" s="513" t="s">
        <v>168</v>
      </c>
      <c r="G398" s="514"/>
      <c r="H398" s="514"/>
      <c r="I398" s="515"/>
      <c r="J398" s="516" t="s">
        <v>5</v>
      </c>
      <c r="K398" s="512"/>
      <c r="L398" s="513" t="s">
        <v>102</v>
      </c>
      <c r="M398" s="514"/>
      <c r="N398" s="514"/>
      <c r="O398" s="514"/>
      <c r="P398" s="515"/>
      <c r="Q398" s="164" t="s">
        <v>6</v>
      </c>
      <c r="R398" s="513" t="s">
        <v>36</v>
      </c>
      <c r="S398" s="514"/>
      <c r="T398" s="514"/>
      <c r="U398" s="517"/>
      <c r="V398" s="182"/>
      <c r="W398" s="191"/>
      <c r="X398" s="199"/>
      <c r="Y398" s="182"/>
      <c r="Z398" s="184"/>
      <c r="AA398" s="184"/>
      <c r="AD398" s="182"/>
      <c r="AG398" s="182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4"/>
      <c r="AV398" s="182"/>
      <c r="AW398" s="182"/>
      <c r="AX398" s="182"/>
      <c r="AZ398" s="207"/>
    </row>
    <row r="399" spans="1:160" s="168" customFormat="1" ht="45" customHeight="1" thickBot="1" x14ac:dyDescent="0.35">
      <c r="A399" s="263"/>
      <c r="B399" s="263"/>
      <c r="C399" s="265"/>
      <c r="D399" s="518" t="s">
        <v>7</v>
      </c>
      <c r="E399" s="519"/>
      <c r="F399" s="520" t="s">
        <v>169</v>
      </c>
      <c r="G399" s="521"/>
      <c r="H399" s="521"/>
      <c r="I399" s="521"/>
      <c r="J399" s="521"/>
      <c r="K399" s="521"/>
      <c r="L399" s="521"/>
      <c r="M399" s="521"/>
      <c r="N399" s="521"/>
      <c r="O399" s="521"/>
      <c r="P399" s="521"/>
      <c r="Q399" s="521"/>
      <c r="R399" s="521"/>
      <c r="S399" s="521"/>
      <c r="T399" s="521"/>
      <c r="U399" s="522"/>
      <c r="V399" s="182"/>
      <c r="W399" s="191"/>
      <c r="X399" s="199"/>
      <c r="Y399" s="182"/>
      <c r="Z399" s="184"/>
      <c r="AA399" s="184"/>
      <c r="AD399" s="182"/>
      <c r="AG399" s="182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4"/>
      <c r="AV399" s="182"/>
      <c r="AW399" s="182"/>
      <c r="AX399" s="182"/>
      <c r="AZ399" s="207"/>
    </row>
    <row r="400" spans="1:160" s="168" customFormat="1" ht="5.0999999999999996" customHeight="1" thickBot="1" x14ac:dyDescent="0.35">
      <c r="A400" s="263"/>
      <c r="B400" s="263"/>
      <c r="C400" s="265"/>
      <c r="D400" s="523"/>
      <c r="E400" s="523"/>
      <c r="F400" s="523"/>
      <c r="G400" s="523"/>
      <c r="H400" s="523"/>
      <c r="I400" s="523"/>
      <c r="J400" s="523"/>
      <c r="K400" s="523"/>
      <c r="L400" s="523"/>
      <c r="M400" s="523"/>
      <c r="N400" s="523"/>
      <c r="O400" s="523"/>
      <c r="P400" s="523"/>
      <c r="Q400" s="523"/>
      <c r="R400" s="523"/>
      <c r="S400" s="523"/>
      <c r="T400" s="523"/>
      <c r="U400" s="523"/>
      <c r="V400" s="182"/>
      <c r="W400" s="191"/>
      <c r="X400" s="199"/>
      <c r="Y400" s="182"/>
      <c r="Z400" s="184"/>
      <c r="AA400" s="184"/>
      <c r="AD400" s="182"/>
      <c r="AG400" s="182"/>
      <c r="AH400" s="43"/>
      <c r="AI400" s="43"/>
      <c r="AJ400" s="43"/>
      <c r="AK400" s="43"/>
      <c r="AL400" s="43"/>
      <c r="AM400" s="43"/>
      <c r="AN400" s="43"/>
      <c r="AO400" s="43"/>
      <c r="AP400" s="43"/>
      <c r="AQ400" s="43"/>
      <c r="AR400" s="43"/>
      <c r="AS400" s="43"/>
      <c r="AT400" s="43"/>
      <c r="AU400" s="44"/>
      <c r="AV400" s="182"/>
      <c r="AW400" s="182"/>
      <c r="AX400" s="182"/>
      <c r="AZ400" s="207"/>
    </row>
    <row r="401" spans="1:160" s="168" customFormat="1" ht="24.9" customHeight="1" thickBot="1" x14ac:dyDescent="0.35">
      <c r="A401" s="263"/>
      <c r="B401" s="263"/>
      <c r="C401" s="265"/>
      <c r="D401" s="165" t="s">
        <v>103</v>
      </c>
      <c r="E401" s="167" t="s">
        <v>106</v>
      </c>
      <c r="F401" s="455" t="s">
        <v>104</v>
      </c>
      <c r="G401" s="524"/>
      <c r="H401" s="456"/>
      <c r="I401" s="525">
        <v>44058</v>
      </c>
      <c r="J401" s="526"/>
      <c r="K401" s="526"/>
      <c r="L401" s="526"/>
      <c r="M401" s="526"/>
      <c r="N401" s="527"/>
      <c r="O401" s="166" t="s">
        <v>8</v>
      </c>
      <c r="P401" s="449" t="s">
        <v>24</v>
      </c>
      <c r="Q401" s="450"/>
      <c r="R401" s="450"/>
      <c r="S401" s="450"/>
      <c r="T401" s="450"/>
      <c r="U401" s="528"/>
      <c r="V401" s="182"/>
      <c r="W401" s="191"/>
      <c r="X401" s="199"/>
      <c r="Y401" s="182"/>
      <c r="Z401" s="184"/>
      <c r="AA401" s="184"/>
      <c r="AD401" s="182"/>
      <c r="AG401" s="182"/>
      <c r="AH401" s="43"/>
      <c r="AI401" s="43"/>
      <c r="AJ401" s="43"/>
      <c r="AK401" s="43"/>
      <c r="AL401" s="43"/>
      <c r="AM401" s="43"/>
      <c r="AN401" s="43"/>
      <c r="AO401" s="43"/>
      <c r="AP401" s="43"/>
      <c r="AQ401" s="43"/>
      <c r="AR401" s="43"/>
      <c r="AS401" s="43"/>
      <c r="AT401" s="43"/>
      <c r="AU401" s="44"/>
      <c r="AV401" s="182"/>
      <c r="AW401" s="182"/>
      <c r="AX401" s="182"/>
      <c r="AZ401" s="207"/>
    </row>
    <row r="402" spans="1:160" s="168" customFormat="1" ht="5.0999999999999996" customHeight="1" thickBot="1" x14ac:dyDescent="0.35">
      <c r="A402" s="263"/>
      <c r="B402" s="263"/>
      <c r="C402" s="265"/>
      <c r="D402" s="169"/>
      <c r="E402" s="169"/>
      <c r="F402" s="169"/>
      <c r="G402" s="169"/>
      <c r="H402" s="169"/>
      <c r="I402" s="169"/>
      <c r="J402" s="169"/>
      <c r="K402" s="169"/>
      <c r="L402" s="169"/>
      <c r="M402" s="169"/>
      <c r="N402" s="169"/>
      <c r="O402" s="169"/>
      <c r="P402" s="169"/>
      <c r="Q402" s="169"/>
      <c r="R402" s="169"/>
      <c r="S402" s="169"/>
      <c r="T402" s="169"/>
      <c r="U402" s="169"/>
      <c r="V402" s="182"/>
      <c r="W402" s="191"/>
      <c r="X402" s="199"/>
      <c r="Y402" s="182"/>
      <c r="Z402" s="184"/>
      <c r="AA402" s="184"/>
      <c r="AD402" s="182"/>
      <c r="AG402" s="182"/>
      <c r="AH402" s="43"/>
      <c r="AI402" s="43"/>
      <c r="AJ402" s="43"/>
      <c r="AK402" s="43"/>
      <c r="AL402" s="43"/>
      <c r="AM402" s="43"/>
      <c r="AN402" s="43"/>
      <c r="AO402" s="43"/>
      <c r="AP402" s="43"/>
      <c r="AQ402" s="43"/>
      <c r="AR402" s="43"/>
      <c r="AS402" s="43"/>
      <c r="AT402" s="43"/>
      <c r="AU402" s="44"/>
      <c r="AV402" s="182"/>
      <c r="AW402" s="182"/>
      <c r="AX402" s="182"/>
      <c r="AZ402" s="207"/>
    </row>
    <row r="403" spans="1:160" s="168" customFormat="1" ht="24.9" customHeight="1" thickBot="1" x14ac:dyDescent="0.35">
      <c r="A403" s="263"/>
      <c r="B403" s="263"/>
      <c r="C403" s="265"/>
      <c r="D403" s="165" t="s">
        <v>31</v>
      </c>
      <c r="E403" s="449"/>
      <c r="F403" s="450"/>
      <c r="G403" s="450"/>
      <c r="H403" s="450"/>
      <c r="I403" s="450"/>
      <c r="J403" s="451"/>
      <c r="K403" s="177" t="s">
        <v>105</v>
      </c>
      <c r="L403" s="452"/>
      <c r="M403" s="452"/>
      <c r="N403" s="452"/>
      <c r="O403" s="452"/>
      <c r="P403" s="452"/>
      <c r="Q403" s="452"/>
      <c r="R403" s="452"/>
      <c r="S403" s="452"/>
      <c r="T403" s="452"/>
      <c r="U403" s="453"/>
      <c r="V403" s="182"/>
      <c r="W403" s="191"/>
      <c r="X403" s="199"/>
      <c r="Y403" s="182"/>
      <c r="Z403" s="184"/>
      <c r="AA403" s="184"/>
      <c r="AD403" s="182"/>
      <c r="AG403" s="182"/>
      <c r="AH403" s="43"/>
      <c r="AI403" s="43"/>
      <c r="AJ403" s="43"/>
      <c r="AK403" s="43"/>
      <c r="AL403" s="43"/>
      <c r="AM403" s="43"/>
      <c r="AN403" s="43"/>
      <c r="AO403" s="43"/>
      <c r="AP403" s="43"/>
      <c r="AQ403" s="43"/>
      <c r="AR403" s="43"/>
      <c r="AS403" s="43"/>
      <c r="AT403" s="43"/>
      <c r="AU403" s="44"/>
      <c r="AV403" s="182"/>
      <c r="AW403" s="182"/>
      <c r="AX403" s="182"/>
      <c r="AZ403" s="207"/>
    </row>
    <row r="404" spans="1:160" s="168" customFormat="1" ht="5.0999999999999996" customHeight="1" thickBot="1" x14ac:dyDescent="0.35">
      <c r="A404" s="263"/>
      <c r="B404" s="263"/>
      <c r="C404" s="265"/>
      <c r="D404" s="454"/>
      <c r="E404" s="454"/>
      <c r="F404" s="454"/>
      <c r="G404" s="454"/>
      <c r="H404" s="454"/>
      <c r="I404" s="454"/>
      <c r="J404" s="454"/>
      <c r="K404" s="454"/>
      <c r="L404" s="454"/>
      <c r="M404" s="454"/>
      <c r="N404" s="454"/>
      <c r="O404" s="454"/>
      <c r="P404" s="454"/>
      <c r="Q404" s="454"/>
      <c r="R404" s="454"/>
      <c r="S404" s="454"/>
      <c r="T404" s="454"/>
      <c r="U404" s="454"/>
      <c r="V404" s="182"/>
      <c r="W404" s="191"/>
      <c r="X404" s="199"/>
      <c r="Y404" s="182"/>
      <c r="Z404" s="184"/>
      <c r="AA404" s="184"/>
      <c r="AD404" s="182"/>
      <c r="AG404" s="182"/>
      <c r="AH404" s="43"/>
      <c r="AI404" s="43"/>
      <c r="AJ404" s="43"/>
      <c r="AK404" s="43"/>
      <c r="AL404" s="43"/>
      <c r="AM404" s="43"/>
      <c r="AN404" s="43"/>
      <c r="AO404" s="43"/>
      <c r="AP404" s="43"/>
      <c r="AQ404" s="43"/>
      <c r="AR404" s="43"/>
      <c r="AS404" s="43"/>
      <c r="AT404" s="43"/>
      <c r="AU404" s="44"/>
      <c r="AV404" s="182"/>
      <c r="AW404" s="182"/>
      <c r="AX404" s="182"/>
      <c r="AZ404" s="207"/>
    </row>
    <row r="405" spans="1:160" s="168" customFormat="1" ht="45" customHeight="1" thickBot="1" x14ac:dyDescent="0.35">
      <c r="A405" s="263">
        <f>+E405</f>
        <v>1.1000000000000001</v>
      </c>
      <c r="B405" s="264">
        <f>+U429</f>
        <v>4946.8432000000003</v>
      </c>
      <c r="C405" s="265">
        <v>7</v>
      </c>
      <c r="D405" s="165" t="s">
        <v>9</v>
      </c>
      <c r="E405" s="94">
        <v>1.1000000000000001</v>
      </c>
      <c r="F405" s="455" t="s">
        <v>29</v>
      </c>
      <c r="G405" s="456"/>
      <c r="H405" s="532" t="s">
        <v>61</v>
      </c>
      <c r="I405" s="457"/>
      <c r="J405" s="457"/>
      <c r="K405" s="457"/>
      <c r="L405" s="457"/>
      <c r="M405" s="458"/>
      <c r="N405" s="459" t="s">
        <v>32</v>
      </c>
      <c r="O405" s="460"/>
      <c r="P405" s="461"/>
      <c r="Q405" s="462" t="s">
        <v>10</v>
      </c>
      <c r="R405" s="463"/>
      <c r="S405" s="463"/>
      <c r="T405" s="463"/>
      <c r="U405" s="464"/>
      <c r="V405" s="182"/>
      <c r="W405" s="191"/>
      <c r="X405" s="199"/>
      <c r="Y405" s="182"/>
      <c r="Z405" s="186"/>
      <c r="AA405" s="186"/>
      <c r="AD405" s="182"/>
      <c r="AG405" s="182"/>
      <c r="AH405" s="43"/>
      <c r="AI405" s="43"/>
      <c r="AJ405" s="43"/>
      <c r="AK405" s="43"/>
      <c r="AL405" s="43"/>
      <c r="AM405" s="43"/>
      <c r="AN405" s="43"/>
      <c r="AO405" s="43"/>
      <c r="AP405" s="43"/>
      <c r="AQ405" s="43"/>
      <c r="AR405" s="43"/>
      <c r="AS405" s="43"/>
      <c r="AT405" s="43"/>
      <c r="AU405" s="44"/>
      <c r="AV405" s="182"/>
      <c r="AW405" s="182"/>
      <c r="AX405" s="182"/>
      <c r="AZ405" s="207"/>
    </row>
    <row r="406" spans="1:160" s="168" customFormat="1" ht="5.0999999999999996" customHeight="1" thickBot="1" x14ac:dyDescent="0.35">
      <c r="A406" s="263"/>
      <c r="B406" s="263"/>
      <c r="C406" s="265"/>
      <c r="D406" s="428"/>
      <c r="E406" s="428"/>
      <c r="F406" s="428"/>
      <c r="G406" s="428"/>
      <c r="H406" s="428"/>
      <c r="I406" s="428"/>
      <c r="J406" s="428"/>
      <c r="K406" s="428"/>
      <c r="L406" s="428"/>
      <c r="M406" s="428"/>
      <c r="N406" s="454"/>
      <c r="O406" s="454"/>
      <c r="P406" s="454"/>
      <c r="Q406" s="454"/>
      <c r="R406" s="454"/>
      <c r="S406" s="454"/>
      <c r="T406" s="454"/>
      <c r="U406" s="454"/>
      <c r="V406" s="182"/>
      <c r="W406" s="191"/>
      <c r="X406" s="199"/>
      <c r="Y406" s="182"/>
      <c r="Z406" s="193"/>
      <c r="AA406" s="193"/>
      <c r="AD406" s="182"/>
      <c r="AG406" s="182"/>
      <c r="AH406" s="43"/>
      <c r="AI406" s="43"/>
      <c r="AJ406" s="43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4"/>
      <c r="AV406" s="182"/>
      <c r="AW406" s="182"/>
      <c r="AX406" s="182"/>
      <c r="AZ406" s="207"/>
    </row>
    <row r="407" spans="1:160" s="168" customFormat="1" ht="24.9" customHeight="1" x14ac:dyDescent="0.3">
      <c r="A407" s="263"/>
      <c r="B407" s="263"/>
      <c r="C407" s="265"/>
      <c r="D407" s="465" t="s">
        <v>30</v>
      </c>
      <c r="E407" s="466"/>
      <c r="F407" s="466"/>
      <c r="G407" s="466"/>
      <c r="H407" s="466"/>
      <c r="I407" s="466"/>
      <c r="J407" s="466"/>
      <c r="K407" s="466"/>
      <c r="L407" s="466"/>
      <c r="M407" s="467"/>
      <c r="N407" s="468" t="s">
        <v>11</v>
      </c>
      <c r="O407" s="470" t="s">
        <v>12</v>
      </c>
      <c r="P407" s="471"/>
      <c r="Q407" s="474" t="s">
        <v>13</v>
      </c>
      <c r="R407" s="475"/>
      <c r="S407" s="476"/>
      <c r="T407" s="477" t="s">
        <v>27</v>
      </c>
      <c r="U407" s="479" t="s">
        <v>28</v>
      </c>
      <c r="V407" s="182"/>
      <c r="W407" s="191"/>
      <c r="X407" s="199"/>
      <c r="Y407" s="182"/>
      <c r="Z407" s="193"/>
      <c r="AA407" s="193"/>
      <c r="AD407" s="182"/>
      <c r="AG407" s="182"/>
      <c r="AH407" s="43"/>
      <c r="AI407" s="43"/>
      <c r="AJ407" s="43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4"/>
      <c r="AV407" s="182"/>
      <c r="AW407" s="182"/>
      <c r="AX407" s="182"/>
      <c r="AZ407" s="207"/>
    </row>
    <row r="408" spans="1:160" s="168" customFormat="1" ht="24.9" customHeight="1" x14ac:dyDescent="0.3">
      <c r="A408" s="263"/>
      <c r="B408" s="263"/>
      <c r="C408" s="265"/>
      <c r="D408" s="481"/>
      <c r="E408" s="482"/>
      <c r="F408" s="482"/>
      <c r="G408" s="482"/>
      <c r="H408" s="482"/>
      <c r="I408" s="482"/>
      <c r="J408" s="482"/>
      <c r="K408" s="482"/>
      <c r="L408" s="482"/>
      <c r="M408" s="483"/>
      <c r="N408" s="469"/>
      <c r="O408" s="472"/>
      <c r="P408" s="473"/>
      <c r="Q408" s="170" t="s">
        <v>14</v>
      </c>
      <c r="R408" s="170" t="s">
        <v>15</v>
      </c>
      <c r="S408" s="170" t="s">
        <v>26</v>
      </c>
      <c r="T408" s="478"/>
      <c r="U408" s="480"/>
      <c r="V408" s="182"/>
      <c r="W408" s="191"/>
      <c r="X408" s="199"/>
      <c r="Y408" s="182"/>
      <c r="Z408" s="194"/>
      <c r="AA408" s="194"/>
      <c r="AD408" s="182"/>
      <c r="AG408" s="182"/>
      <c r="AH408" s="43"/>
      <c r="AI408" s="43"/>
      <c r="AJ408" s="43"/>
      <c r="AK408" s="43"/>
      <c r="AL408" s="43"/>
      <c r="AM408" s="43"/>
      <c r="AN408" s="43"/>
      <c r="AO408" s="43"/>
      <c r="AP408" s="43"/>
      <c r="AQ408" s="43"/>
      <c r="AR408" s="43"/>
      <c r="AS408" s="43"/>
      <c r="AT408" s="43"/>
      <c r="AU408" s="44"/>
      <c r="AV408" s="182"/>
      <c r="AW408" s="182"/>
      <c r="AX408" s="182"/>
      <c r="AZ408" s="207"/>
    </row>
    <row r="409" spans="1:160" s="168" customFormat="1" ht="24.9" customHeight="1" x14ac:dyDescent="0.3">
      <c r="A409" s="263"/>
      <c r="B409" s="263"/>
      <c r="C409" s="265"/>
      <c r="D409" s="481"/>
      <c r="E409" s="482"/>
      <c r="F409" s="482"/>
      <c r="G409" s="482"/>
      <c r="H409" s="482"/>
      <c r="I409" s="482"/>
      <c r="J409" s="482"/>
      <c r="K409" s="482"/>
      <c r="L409" s="482"/>
      <c r="M409" s="483"/>
      <c r="N409" s="176">
        <v>14001517</v>
      </c>
      <c r="O409" s="529">
        <v>1.0900000000000001</v>
      </c>
      <c r="P409" s="530"/>
      <c r="Q409" s="8"/>
      <c r="R409" s="8"/>
      <c r="S409" s="8"/>
      <c r="T409" s="9">
        <v>0</v>
      </c>
      <c r="U409" s="17">
        <f>+T409</f>
        <v>0</v>
      </c>
      <c r="V409" s="182"/>
      <c r="W409" s="191">
        <v>8</v>
      </c>
      <c r="X409" s="199">
        <v>6</v>
      </c>
      <c r="Y409" s="182">
        <f>+C405</f>
        <v>7</v>
      </c>
      <c r="Z409" s="41">
        <f>+SUMIF($N409:$N428,$Z$16,$U409:$U428)</f>
        <v>0</v>
      </c>
      <c r="AA409" s="41">
        <f>+SUMIF($N409:$N428,$AA$16,$U409:$U428)</f>
        <v>0</v>
      </c>
      <c r="AB409" s="41">
        <f>+SUMIF($N409:$N428,$AB$16,$U409:$U428)</f>
        <v>0</v>
      </c>
      <c r="AC409" s="41">
        <f>+SUMIF($N409:$N428,$AC$16,$U409:$U428)</f>
        <v>0</v>
      </c>
      <c r="AD409" s="41">
        <f>+SUMIF($N409:$N428,$AD$16,$U409:$U428)</f>
        <v>0</v>
      </c>
      <c r="AE409" s="41">
        <f>+SUMIF($N409:$N428,$AE$16,$U409:$U428)</f>
        <v>0</v>
      </c>
      <c r="AF409" s="41">
        <f>+SUMIF($N409:$N428,$AF$16,$U409:$U428)</f>
        <v>0</v>
      </c>
      <c r="AG409" s="41">
        <f>+SUMIF($N409:$N428,$AG$16,$U409:$U428)</f>
        <v>0</v>
      </c>
      <c r="AH409" s="41">
        <f>+SUMIF($N409:$N428,$AH$16,$U409:$U428)</f>
        <v>1008.4359999999999</v>
      </c>
      <c r="AI409" s="41">
        <f>+SUMIF($N409:$N428,$AI$16,$U409:$U428)</f>
        <v>1883.7</v>
      </c>
      <c r="AJ409" s="41">
        <f>+SUMIF($N409:$N428,$AJ$16,$U409:$U428)</f>
        <v>2054.7071999999994</v>
      </c>
      <c r="AK409" s="41">
        <f>+SUMIF($N409:$N428,$AK$16,$U409:$U428)</f>
        <v>0</v>
      </c>
      <c r="AL409" s="41">
        <f>+SUMIF($N409:$N428,$AL$16,$U409:$U428)</f>
        <v>0</v>
      </c>
      <c r="AM409" s="41">
        <f>+SUMIF($N409:$N428,$AM$16,$U409:$U428)</f>
        <v>0</v>
      </c>
      <c r="AN409" s="41">
        <f>+SUMIF($N409:$N428,$AN$16,$U409:$U428)</f>
        <v>0</v>
      </c>
      <c r="AO409" s="41">
        <f>+SUMIF($N409:$N428,$AO$16,$U409:$U428)</f>
        <v>0</v>
      </c>
      <c r="AP409" s="41">
        <f>+SUMIF($N409:$N428,$AP$16,$U409:$U428)</f>
        <v>0</v>
      </c>
      <c r="AQ409" s="41">
        <f>+SUMIF($N409:$N428,$AQ$16,$U409:$U428)</f>
        <v>0</v>
      </c>
      <c r="AR409" s="41">
        <f>+SUMIF($N409:$N428,$AR$16,$U409:$U428)</f>
        <v>0</v>
      </c>
      <c r="AS409" s="43"/>
      <c r="AT409" s="43"/>
      <c r="AU409" s="44"/>
      <c r="AV409" s="182"/>
      <c r="AW409" s="182"/>
      <c r="AX409" s="182"/>
      <c r="AZ409" s="207"/>
    </row>
    <row r="410" spans="1:160" s="168" customFormat="1" ht="24.9" customHeight="1" x14ac:dyDescent="0.3">
      <c r="A410" s="263"/>
      <c r="B410" s="263"/>
      <c r="C410" s="265"/>
      <c r="D410" s="481"/>
      <c r="E410" s="482"/>
      <c r="F410" s="482"/>
      <c r="G410" s="482"/>
      <c r="H410" s="482"/>
      <c r="I410" s="482"/>
      <c r="J410" s="482"/>
      <c r="K410" s="482"/>
      <c r="L410" s="482"/>
      <c r="M410" s="483"/>
      <c r="N410" s="176">
        <v>14001517</v>
      </c>
      <c r="O410" s="529" t="s">
        <v>96</v>
      </c>
      <c r="P410" s="530"/>
      <c r="Q410" s="8"/>
      <c r="R410" s="8"/>
      <c r="S410" s="8"/>
      <c r="T410" s="9">
        <v>0</v>
      </c>
      <c r="U410" s="17">
        <f t="shared" ref="U410:U428" si="106">+T410</f>
        <v>0</v>
      </c>
      <c r="V410" s="182"/>
      <c r="W410" s="191">
        <v>8</v>
      </c>
      <c r="X410" s="199">
        <v>67</v>
      </c>
      <c r="Y410" s="182"/>
      <c r="Z410" s="184"/>
      <c r="AA410" s="184"/>
      <c r="AT410" s="182"/>
      <c r="AU410" s="187"/>
      <c r="AV410" s="187"/>
      <c r="AW410" s="187"/>
      <c r="AX410" s="187"/>
      <c r="AY410" s="187"/>
      <c r="AZ410" s="206"/>
      <c r="BA410" s="187"/>
      <c r="BB410" s="187"/>
      <c r="BC410" s="187"/>
      <c r="BD410" s="187"/>
      <c r="BE410" s="163"/>
      <c r="BF410" s="163"/>
      <c r="BG410" s="163"/>
      <c r="BH410" s="163"/>
      <c r="BI410" s="163"/>
      <c r="BJ410" s="163"/>
      <c r="BK410" s="163"/>
      <c r="BL410" s="163"/>
      <c r="BM410" s="163"/>
      <c r="BN410" s="531"/>
      <c r="BO410" s="454"/>
      <c r="BP410" s="454"/>
      <c r="BQ410" s="454"/>
      <c r="BS410" s="454"/>
      <c r="BT410" s="454"/>
      <c r="BU410" s="454"/>
      <c r="BV410" s="454"/>
      <c r="BX410" s="454"/>
      <c r="BY410" s="454"/>
      <c r="BZ410" s="454"/>
      <c r="CA410" s="454"/>
      <c r="CC410" s="454"/>
      <c r="CD410" s="454"/>
      <c r="CE410" s="454"/>
      <c r="CF410" s="454"/>
      <c r="CH410" s="454"/>
      <c r="CI410" s="454"/>
      <c r="CJ410" s="454"/>
      <c r="CK410" s="454"/>
      <c r="CM410" s="454"/>
      <c r="CN410" s="454"/>
      <c r="CO410" s="454"/>
      <c r="CP410" s="454"/>
      <c r="CR410" s="454"/>
      <c r="CS410" s="454"/>
      <c r="CT410" s="454"/>
      <c r="CU410" s="454"/>
      <c r="CW410" s="454"/>
      <c r="CX410" s="454"/>
      <c r="CY410" s="454"/>
      <c r="CZ410" s="454"/>
      <c r="DB410" s="454"/>
      <c r="DC410" s="454"/>
      <c r="DD410" s="454"/>
      <c r="DE410" s="454"/>
      <c r="DG410" s="454"/>
      <c r="DH410" s="454"/>
      <c r="DI410" s="454"/>
      <c r="DJ410" s="454"/>
      <c r="DK410" s="169"/>
      <c r="DL410" s="169"/>
      <c r="DM410" s="169"/>
      <c r="DN410" s="169"/>
      <c r="DO410" s="169"/>
      <c r="DP410" s="169"/>
      <c r="DQ410" s="169"/>
      <c r="DR410" s="169"/>
      <c r="DS410" s="169"/>
      <c r="DT410" s="169"/>
      <c r="DU410" s="169"/>
      <c r="DV410" s="169"/>
      <c r="DW410" s="169"/>
      <c r="DX410" s="169"/>
      <c r="DY410" s="169"/>
      <c r="DZ410" s="169"/>
      <c r="EA410" s="169"/>
      <c r="EB410" s="169"/>
      <c r="EC410" s="169"/>
      <c r="ED410" s="169"/>
      <c r="EE410" s="169"/>
      <c r="EF410" s="169"/>
      <c r="EG410" s="169"/>
      <c r="EH410" s="169"/>
      <c r="EI410" s="169"/>
      <c r="EJ410" s="169"/>
      <c r="EK410" s="169"/>
      <c r="EL410" s="169"/>
      <c r="EM410" s="169"/>
      <c r="EN410" s="169"/>
      <c r="EO410" s="169"/>
      <c r="EP410" s="169"/>
      <c r="EQ410" s="169"/>
      <c r="ER410" s="169"/>
      <c r="ES410" s="169"/>
      <c r="ET410" s="169"/>
      <c r="EU410" s="169"/>
      <c r="EV410" s="169"/>
      <c r="EW410" s="169"/>
      <c r="EX410" s="169"/>
      <c r="EY410" s="169"/>
      <c r="EZ410" s="169"/>
      <c r="FA410" s="169"/>
      <c r="FB410" s="169"/>
      <c r="FC410" s="169"/>
      <c r="FD410" s="169"/>
    </row>
    <row r="411" spans="1:160" s="168" customFormat="1" ht="24.9" customHeight="1" x14ac:dyDescent="0.3">
      <c r="A411" s="263"/>
      <c r="B411" s="263"/>
      <c r="C411" s="265"/>
      <c r="D411" s="481"/>
      <c r="E411" s="482"/>
      <c r="F411" s="482"/>
      <c r="G411" s="482"/>
      <c r="H411" s="482"/>
      <c r="I411" s="482"/>
      <c r="J411" s="482"/>
      <c r="K411" s="482"/>
      <c r="L411" s="482"/>
      <c r="M411" s="483"/>
      <c r="N411" s="176">
        <v>14001156</v>
      </c>
      <c r="O411" s="529">
        <v>1.02</v>
      </c>
      <c r="P411" s="530"/>
      <c r="Q411" s="8"/>
      <c r="R411" s="8"/>
      <c r="S411" s="8"/>
      <c r="T411" s="9">
        <v>633.90599999999995</v>
      </c>
      <c r="U411" s="17">
        <f t="shared" si="106"/>
        <v>633.90599999999995</v>
      </c>
      <c r="V411" s="182"/>
      <c r="W411" s="191">
        <v>9</v>
      </c>
      <c r="X411" s="199">
        <v>2</v>
      </c>
      <c r="Y411" s="182"/>
      <c r="Z411" s="184"/>
      <c r="AA411" s="184"/>
      <c r="AT411" s="182"/>
      <c r="AU411" s="187"/>
      <c r="AV411" s="187"/>
      <c r="AW411" s="187"/>
      <c r="AX411" s="187"/>
      <c r="AY411" s="187"/>
      <c r="AZ411" s="206"/>
      <c r="BA411" s="187"/>
      <c r="BB411" s="187"/>
      <c r="BC411" s="187"/>
      <c r="BD411" s="187"/>
      <c r="BE411" s="193"/>
      <c r="BF411" s="193"/>
      <c r="BG411" s="193"/>
      <c r="BH411" s="193"/>
      <c r="BI411" s="193"/>
      <c r="BJ411" s="193"/>
      <c r="BK411" s="193"/>
      <c r="BL411" s="193"/>
      <c r="BM411" s="193"/>
      <c r="BN411" s="182"/>
      <c r="BO411" s="43"/>
      <c r="BP411" s="43"/>
      <c r="BQ411" s="43"/>
      <c r="BR411" s="43"/>
      <c r="BS411" s="182"/>
      <c r="BT411" s="43"/>
      <c r="BU411" s="43"/>
      <c r="BV411" s="43"/>
      <c r="BW411" s="182"/>
      <c r="BX411" s="182"/>
      <c r="BY411" s="43"/>
      <c r="BZ411" s="43"/>
      <c r="CA411" s="43"/>
      <c r="CC411" s="182"/>
      <c r="CD411" s="43"/>
      <c r="CE411" s="43"/>
      <c r="CF411" s="43"/>
      <c r="CH411" s="182"/>
      <c r="CI411" s="43"/>
      <c r="CJ411" s="43"/>
      <c r="CK411" s="43"/>
      <c r="CM411" s="182"/>
      <c r="CN411" s="43"/>
      <c r="CO411" s="43"/>
      <c r="CP411" s="43"/>
      <c r="CR411" s="182"/>
      <c r="CS411" s="43"/>
      <c r="CT411" s="43"/>
      <c r="CU411" s="43"/>
      <c r="CW411" s="182"/>
      <c r="CX411" s="43"/>
      <c r="CY411" s="43"/>
      <c r="CZ411" s="43"/>
      <c r="DB411" s="182"/>
      <c r="DC411" s="43"/>
      <c r="DD411" s="43"/>
      <c r="DE411" s="43"/>
      <c r="DG411" s="182"/>
      <c r="DH411" s="43"/>
      <c r="DI411" s="43"/>
      <c r="DJ411" s="43"/>
      <c r="DK411" s="43"/>
      <c r="DL411" s="43"/>
      <c r="DM411" s="43"/>
      <c r="DN411" s="43"/>
      <c r="DO411" s="43"/>
      <c r="DP411" s="43"/>
      <c r="DQ411" s="43"/>
      <c r="DR411" s="43"/>
      <c r="DS411" s="43"/>
      <c r="DT411" s="43"/>
      <c r="DU411" s="43"/>
      <c r="DV411" s="43"/>
      <c r="DW411" s="43"/>
      <c r="DX411" s="43"/>
      <c r="DY411" s="43"/>
      <c r="DZ411" s="43"/>
      <c r="EA411" s="43"/>
      <c r="EB411" s="43"/>
      <c r="EC411" s="43"/>
      <c r="ED411" s="43"/>
      <c r="EE411" s="43"/>
      <c r="EF411" s="43"/>
      <c r="EG411" s="43"/>
      <c r="EH411" s="43"/>
      <c r="EI411" s="43"/>
      <c r="EJ411" s="43"/>
      <c r="EK411" s="43"/>
      <c r="EL411" s="43"/>
      <c r="EM411" s="43"/>
      <c r="EN411" s="43"/>
      <c r="EO411" s="43"/>
      <c r="EP411" s="43"/>
      <c r="EQ411" s="43"/>
      <c r="ER411" s="43"/>
      <c r="ES411" s="43"/>
      <c r="ET411" s="43"/>
      <c r="EU411" s="43"/>
      <c r="EV411" s="43"/>
      <c r="EW411" s="43"/>
      <c r="EX411" s="43"/>
      <c r="EY411" s="43"/>
      <c r="EZ411" s="43"/>
      <c r="FA411" s="43"/>
      <c r="FB411" s="43"/>
      <c r="FC411" s="43"/>
      <c r="FD411" s="43"/>
    </row>
    <row r="412" spans="1:160" s="168" customFormat="1" ht="24.9" customHeight="1" x14ac:dyDescent="0.3">
      <c r="A412" s="263"/>
      <c r="B412" s="263"/>
      <c r="C412" s="265"/>
      <c r="D412" s="481"/>
      <c r="E412" s="482"/>
      <c r="F412" s="482"/>
      <c r="G412" s="482"/>
      <c r="H412" s="482"/>
      <c r="I412" s="482"/>
      <c r="J412" s="482"/>
      <c r="K412" s="482"/>
      <c r="L412" s="482"/>
      <c r="M412" s="483"/>
      <c r="N412" s="176">
        <v>14001156</v>
      </c>
      <c r="O412" s="529">
        <v>1.03</v>
      </c>
      <c r="P412" s="530"/>
      <c r="Q412" s="8"/>
      <c r="R412" s="8"/>
      <c r="S412" s="8"/>
      <c r="T412" s="9">
        <v>234.78</v>
      </c>
      <c r="U412" s="17">
        <f t="shared" si="106"/>
        <v>234.78</v>
      </c>
      <c r="V412" s="182"/>
      <c r="W412" s="191">
        <v>9</v>
      </c>
      <c r="X412" s="199">
        <v>3</v>
      </c>
      <c r="Y412" s="182"/>
      <c r="Z412" s="184"/>
      <c r="AA412" s="184"/>
      <c r="AT412" s="187"/>
      <c r="AU412" s="80"/>
      <c r="AV412" s="80"/>
      <c r="AW412" s="80"/>
      <c r="AX412" s="80"/>
      <c r="AY412" s="80"/>
      <c r="AZ412" s="205"/>
      <c r="BA412" s="80"/>
      <c r="BB412" s="80"/>
      <c r="BC412" s="80"/>
      <c r="BD412" s="80"/>
      <c r="BE412" s="89"/>
      <c r="BF412" s="89"/>
      <c r="BG412" s="89"/>
      <c r="BH412" s="89"/>
      <c r="BI412" s="89"/>
      <c r="BJ412" s="89"/>
      <c r="BK412" s="89"/>
      <c r="BL412" s="89"/>
      <c r="BM412" s="89"/>
      <c r="BN412" s="183"/>
      <c r="BO412" s="59"/>
      <c r="BP412" s="43"/>
      <c r="BQ412" s="43"/>
      <c r="BR412" s="43"/>
      <c r="BS412" s="183"/>
      <c r="BT412" s="59"/>
      <c r="BU412" s="43"/>
      <c r="BV412" s="43"/>
      <c r="BW412" s="182"/>
      <c r="BX412" s="183"/>
      <c r="BY412" s="59"/>
      <c r="BZ412" s="43"/>
      <c r="CA412" s="43"/>
      <c r="CC412" s="183"/>
      <c r="CD412" s="59"/>
      <c r="CE412" s="43"/>
      <c r="CF412" s="43"/>
      <c r="CH412" s="183"/>
      <c r="CI412" s="59"/>
      <c r="CJ412" s="43"/>
      <c r="CK412" s="43"/>
      <c r="CM412" s="183"/>
      <c r="CN412" s="59"/>
      <c r="CO412" s="43"/>
      <c r="CP412" s="43"/>
      <c r="CR412" s="183"/>
      <c r="CS412" s="59"/>
      <c r="CT412" s="43"/>
      <c r="CU412" s="43"/>
      <c r="CW412" s="183"/>
      <c r="CX412" s="59"/>
      <c r="CY412" s="43"/>
      <c r="CZ412" s="43"/>
      <c r="DB412" s="183"/>
      <c r="DC412" s="59"/>
      <c r="DD412" s="43"/>
      <c r="DE412" s="43"/>
      <c r="DG412" s="183"/>
      <c r="DH412" s="59"/>
      <c r="DI412" s="43"/>
      <c r="DJ412" s="43"/>
      <c r="DK412" s="43"/>
      <c r="DL412" s="43"/>
      <c r="DM412" s="43"/>
      <c r="DN412" s="43"/>
      <c r="DO412" s="43"/>
      <c r="DP412" s="43"/>
      <c r="DQ412" s="43"/>
      <c r="DR412" s="43"/>
      <c r="DS412" s="43"/>
      <c r="DT412" s="43"/>
      <c r="DU412" s="43"/>
      <c r="DV412" s="43"/>
      <c r="DW412" s="43"/>
      <c r="DX412" s="43"/>
      <c r="DY412" s="43"/>
      <c r="DZ412" s="43"/>
      <c r="EA412" s="43"/>
      <c r="EB412" s="43"/>
      <c r="EC412" s="43"/>
      <c r="ED412" s="43"/>
      <c r="EE412" s="43"/>
      <c r="EF412" s="43"/>
      <c r="EG412" s="43"/>
      <c r="EH412" s="43"/>
      <c r="EI412" s="43"/>
      <c r="EJ412" s="43"/>
      <c r="EK412" s="43"/>
      <c r="EL412" s="43"/>
      <c r="EM412" s="43"/>
      <c r="EN412" s="43"/>
      <c r="EO412" s="43"/>
      <c r="EP412" s="43"/>
      <c r="EQ412" s="43"/>
      <c r="ER412" s="43"/>
      <c r="ES412" s="43"/>
      <c r="ET412" s="43"/>
      <c r="EU412" s="43"/>
      <c r="EV412" s="43"/>
      <c r="EW412" s="43"/>
      <c r="EX412" s="43"/>
      <c r="EY412" s="43"/>
      <c r="EZ412" s="43"/>
      <c r="FA412" s="43"/>
      <c r="FB412" s="43"/>
      <c r="FC412" s="43"/>
      <c r="FD412" s="43"/>
    </row>
    <row r="413" spans="1:160" s="168" customFormat="1" ht="24.9" customHeight="1" x14ac:dyDescent="0.3">
      <c r="A413" s="263"/>
      <c r="B413" s="263"/>
      <c r="C413" s="265"/>
      <c r="D413" s="481"/>
      <c r="E413" s="482"/>
      <c r="F413" s="482"/>
      <c r="G413" s="482"/>
      <c r="H413" s="482"/>
      <c r="I413" s="482"/>
      <c r="J413" s="482"/>
      <c r="K413" s="482"/>
      <c r="L413" s="482"/>
      <c r="M413" s="483"/>
      <c r="N413" s="176">
        <v>14001156</v>
      </c>
      <c r="O413" s="529">
        <v>1.07</v>
      </c>
      <c r="P413" s="530"/>
      <c r="Q413" s="8"/>
      <c r="R413" s="8"/>
      <c r="S413" s="8"/>
      <c r="T413" s="9">
        <v>117.39</v>
      </c>
      <c r="U413" s="17">
        <f t="shared" si="106"/>
        <v>117.39</v>
      </c>
      <c r="V413" s="182"/>
      <c r="W413" s="191">
        <v>9</v>
      </c>
      <c r="X413" s="199">
        <v>4</v>
      </c>
      <c r="Y413" s="182"/>
      <c r="Z413" s="184"/>
      <c r="AA413" s="184"/>
      <c r="AT413" s="187"/>
      <c r="AU413" s="80"/>
      <c r="AV413" s="80"/>
      <c r="AW413" s="80"/>
      <c r="AX413" s="80"/>
      <c r="AY413" s="80"/>
      <c r="AZ413" s="205"/>
      <c r="BA413" s="80"/>
      <c r="BB413" s="80"/>
      <c r="BC413" s="80"/>
      <c r="BD413" s="80"/>
      <c r="BE413" s="89"/>
      <c r="BF413" s="89"/>
      <c r="BG413" s="89"/>
      <c r="BH413" s="89"/>
      <c r="BI413" s="89"/>
      <c r="BJ413" s="89"/>
      <c r="BK413" s="89"/>
      <c r="BL413" s="89"/>
      <c r="BM413" s="89"/>
      <c r="BN413" s="183"/>
      <c r="BO413" s="59"/>
      <c r="BP413" s="43"/>
      <c r="BQ413" s="43"/>
      <c r="BR413" s="43"/>
      <c r="BS413" s="183"/>
      <c r="BT413" s="59"/>
      <c r="BU413" s="43"/>
      <c r="BV413" s="43"/>
      <c r="BW413" s="182"/>
      <c r="BX413" s="183"/>
      <c r="BY413" s="59"/>
      <c r="BZ413" s="43"/>
      <c r="CA413" s="43"/>
      <c r="CC413" s="183"/>
      <c r="CD413" s="59"/>
      <c r="CE413" s="43"/>
      <c r="CF413" s="43"/>
      <c r="CH413" s="183"/>
      <c r="CI413" s="59"/>
      <c r="CJ413" s="43"/>
      <c r="CK413" s="43"/>
      <c r="CM413" s="183"/>
      <c r="CN413" s="59"/>
      <c r="CO413" s="43"/>
      <c r="CP413" s="43"/>
      <c r="CR413" s="183"/>
      <c r="CS413" s="59"/>
      <c r="CT413" s="43"/>
      <c r="CU413" s="43"/>
      <c r="CW413" s="183"/>
      <c r="CX413" s="59"/>
      <c r="CY413" s="43"/>
      <c r="CZ413" s="43"/>
      <c r="DB413" s="183"/>
      <c r="DC413" s="59"/>
      <c r="DD413" s="43"/>
      <c r="DE413" s="43"/>
      <c r="DG413" s="183"/>
      <c r="DH413" s="59"/>
      <c r="DI413" s="43"/>
      <c r="DJ413" s="43"/>
      <c r="DK413" s="43"/>
      <c r="DL413" s="43"/>
      <c r="DM413" s="43"/>
      <c r="DN413" s="43"/>
      <c r="DO413" s="43"/>
      <c r="DP413" s="43"/>
      <c r="DQ413" s="43"/>
      <c r="DR413" s="43"/>
      <c r="DS413" s="43"/>
      <c r="DT413" s="43"/>
      <c r="DU413" s="43"/>
      <c r="DV413" s="43"/>
      <c r="DW413" s="43"/>
      <c r="DX413" s="43"/>
      <c r="DY413" s="43"/>
      <c r="DZ413" s="43"/>
      <c r="EA413" s="43"/>
      <c r="EB413" s="43"/>
      <c r="EC413" s="43"/>
      <c r="ED413" s="43"/>
      <c r="EE413" s="43"/>
      <c r="EF413" s="43"/>
      <c r="EG413" s="43"/>
      <c r="EH413" s="43"/>
      <c r="EI413" s="43"/>
      <c r="EJ413" s="43"/>
      <c r="EK413" s="43"/>
      <c r="EL413" s="43"/>
      <c r="EM413" s="43"/>
      <c r="EN413" s="43"/>
      <c r="EO413" s="43"/>
      <c r="EP413" s="43"/>
      <c r="EQ413" s="43"/>
      <c r="ER413" s="43"/>
      <c r="ES413" s="43"/>
      <c r="ET413" s="43"/>
      <c r="EU413" s="43"/>
      <c r="EV413" s="43"/>
      <c r="EW413" s="43"/>
      <c r="EX413" s="43"/>
      <c r="EY413" s="43"/>
      <c r="EZ413" s="43"/>
      <c r="FA413" s="43"/>
      <c r="FB413" s="43"/>
      <c r="FC413" s="43"/>
      <c r="FD413" s="43"/>
    </row>
    <row r="414" spans="1:160" s="168" customFormat="1" ht="24.9" customHeight="1" x14ac:dyDescent="0.3">
      <c r="A414" s="263"/>
      <c r="B414" s="263"/>
      <c r="C414" s="265"/>
      <c r="D414" s="481"/>
      <c r="E414" s="482"/>
      <c r="F414" s="482"/>
      <c r="G414" s="482"/>
      <c r="H414" s="482"/>
      <c r="I414" s="482"/>
      <c r="J414" s="482"/>
      <c r="K414" s="482"/>
      <c r="L414" s="482"/>
      <c r="M414" s="483"/>
      <c r="N414" s="176">
        <v>14001156</v>
      </c>
      <c r="O414" s="529">
        <v>1.08</v>
      </c>
      <c r="P414" s="530"/>
      <c r="Q414" s="8"/>
      <c r="R414" s="8"/>
      <c r="S414" s="8"/>
      <c r="T414" s="9">
        <v>0</v>
      </c>
      <c r="U414" s="17">
        <f t="shared" si="106"/>
        <v>0</v>
      </c>
      <c r="V414" s="182"/>
      <c r="W414" s="191">
        <v>9</v>
      </c>
      <c r="X414" s="199">
        <v>5</v>
      </c>
      <c r="Y414" s="182"/>
      <c r="Z414" s="184"/>
      <c r="AA414" s="184"/>
      <c r="AT414" s="187"/>
      <c r="AU414" s="80"/>
      <c r="AV414" s="80"/>
      <c r="AW414" s="80"/>
      <c r="AX414" s="80"/>
      <c r="AY414" s="80"/>
      <c r="AZ414" s="205"/>
      <c r="BA414" s="80"/>
      <c r="BB414" s="80"/>
      <c r="BC414" s="80"/>
      <c r="BD414" s="80"/>
      <c r="BE414" s="89"/>
      <c r="BF414" s="89"/>
      <c r="BG414" s="89"/>
      <c r="BH414" s="89"/>
      <c r="BI414" s="89"/>
      <c r="BJ414" s="89"/>
      <c r="BK414" s="89"/>
      <c r="BL414" s="89"/>
      <c r="BM414" s="89"/>
      <c r="BN414" s="183"/>
      <c r="BO414" s="59"/>
      <c r="BP414" s="43"/>
      <c r="BQ414" s="43"/>
      <c r="BR414" s="43"/>
      <c r="BS414" s="183"/>
      <c r="BT414" s="59"/>
      <c r="BU414" s="43"/>
      <c r="BV414" s="43"/>
      <c r="BW414" s="182"/>
      <c r="BX414" s="183"/>
      <c r="BY414" s="59"/>
      <c r="BZ414" s="43"/>
      <c r="CA414" s="43"/>
      <c r="CC414" s="183"/>
      <c r="CD414" s="59"/>
      <c r="CE414" s="43"/>
      <c r="CF414" s="43"/>
      <c r="CH414" s="183"/>
      <c r="CI414" s="59"/>
      <c r="CJ414" s="43"/>
      <c r="CK414" s="43"/>
      <c r="CM414" s="183"/>
      <c r="CN414" s="59"/>
      <c r="CO414" s="43"/>
      <c r="CP414" s="43"/>
      <c r="CR414" s="183"/>
      <c r="CS414" s="59"/>
      <c r="CT414" s="43"/>
      <c r="CU414" s="43"/>
      <c r="CW414" s="183"/>
      <c r="CX414" s="59"/>
      <c r="CY414" s="43"/>
      <c r="CZ414" s="43"/>
      <c r="DB414" s="183"/>
      <c r="DC414" s="59"/>
      <c r="DD414" s="43"/>
      <c r="DE414" s="43"/>
      <c r="DG414" s="183"/>
      <c r="DH414" s="59"/>
      <c r="DI414" s="43"/>
      <c r="DJ414" s="43"/>
      <c r="DK414" s="43"/>
      <c r="DL414" s="43"/>
      <c r="DM414" s="43"/>
      <c r="DN414" s="43"/>
      <c r="DO414" s="43"/>
      <c r="DP414" s="43"/>
      <c r="DQ414" s="43"/>
      <c r="DR414" s="43"/>
      <c r="DS414" s="43"/>
      <c r="DT414" s="43"/>
      <c r="DU414" s="43"/>
      <c r="DV414" s="43"/>
      <c r="DW414" s="43"/>
      <c r="DX414" s="43"/>
      <c r="DY414" s="43"/>
      <c r="DZ414" s="43"/>
      <c r="EA414" s="43"/>
      <c r="EB414" s="43"/>
      <c r="EC414" s="43"/>
      <c r="ED414" s="43"/>
      <c r="EE414" s="43"/>
      <c r="EF414" s="43"/>
      <c r="EG414" s="43"/>
      <c r="EH414" s="43"/>
      <c r="EI414" s="43"/>
      <c r="EJ414" s="43"/>
      <c r="EK414" s="43"/>
      <c r="EL414" s="43"/>
      <c r="EM414" s="43"/>
      <c r="EN414" s="43"/>
      <c r="EO414" s="43"/>
      <c r="EP414" s="43"/>
      <c r="EQ414" s="43"/>
      <c r="ER414" s="43"/>
      <c r="ES414" s="43"/>
      <c r="ET414" s="43"/>
      <c r="EU414" s="43"/>
      <c r="EV414" s="43"/>
      <c r="EW414" s="43"/>
      <c r="EX414" s="43"/>
      <c r="EY414" s="43"/>
      <c r="EZ414" s="43"/>
      <c r="FA414" s="43"/>
      <c r="FB414" s="43"/>
      <c r="FC414" s="43"/>
      <c r="FD414" s="43"/>
    </row>
    <row r="415" spans="1:160" s="168" customFormat="1" ht="24.9" customHeight="1" x14ac:dyDescent="0.3">
      <c r="A415" s="263"/>
      <c r="B415" s="263"/>
      <c r="C415" s="265"/>
      <c r="D415" s="481"/>
      <c r="E415" s="482"/>
      <c r="F415" s="482"/>
      <c r="G415" s="482"/>
      <c r="H415" s="482"/>
      <c r="I415" s="482"/>
      <c r="J415" s="482"/>
      <c r="K415" s="482"/>
      <c r="L415" s="482"/>
      <c r="M415" s="483"/>
      <c r="N415" s="176">
        <v>14001156</v>
      </c>
      <c r="O415" s="529">
        <v>1.0900000000000001</v>
      </c>
      <c r="P415" s="530"/>
      <c r="Q415" s="8"/>
      <c r="R415" s="8"/>
      <c r="S415" s="8"/>
      <c r="T415" s="9">
        <v>22.36</v>
      </c>
      <c r="U415" s="17">
        <f t="shared" si="106"/>
        <v>22.36</v>
      </c>
      <c r="V415" s="182"/>
      <c r="W415" s="191">
        <v>9</v>
      </c>
      <c r="X415" s="199">
        <v>6</v>
      </c>
      <c r="Y415" s="182"/>
      <c r="Z415" s="184"/>
      <c r="AA415" s="184"/>
      <c r="AT415" s="187"/>
      <c r="AU415" s="80"/>
      <c r="AV415" s="80"/>
      <c r="AW415" s="80"/>
      <c r="AX415" s="80"/>
      <c r="AY415" s="80"/>
      <c r="AZ415" s="205"/>
      <c r="BA415" s="80"/>
      <c r="BB415" s="80"/>
      <c r="BC415" s="80"/>
      <c r="BD415" s="80"/>
      <c r="BE415" s="89"/>
      <c r="BF415" s="89"/>
      <c r="BG415" s="89"/>
      <c r="BH415" s="89"/>
      <c r="BI415" s="89"/>
      <c r="BJ415" s="89"/>
      <c r="BK415" s="89"/>
      <c r="BL415" s="89"/>
      <c r="BM415" s="89"/>
      <c r="BN415" s="183"/>
      <c r="BO415" s="59"/>
      <c r="BP415" s="43"/>
      <c r="BQ415" s="43"/>
      <c r="BR415" s="43"/>
      <c r="BS415" s="183"/>
      <c r="BT415" s="59"/>
      <c r="BU415" s="43"/>
      <c r="BV415" s="43"/>
      <c r="BW415" s="182"/>
      <c r="BX415" s="183"/>
      <c r="BY415" s="59"/>
      <c r="BZ415" s="43"/>
      <c r="CA415" s="43"/>
      <c r="CC415" s="183"/>
      <c r="CD415" s="59"/>
      <c r="CE415" s="43"/>
      <c r="CF415" s="43"/>
      <c r="CH415" s="183"/>
      <c r="CI415" s="59"/>
      <c r="CJ415" s="43"/>
      <c r="CK415" s="43"/>
      <c r="CM415" s="183"/>
      <c r="CN415" s="59"/>
      <c r="CO415" s="43"/>
      <c r="CP415" s="43"/>
      <c r="CR415" s="183"/>
      <c r="CS415" s="59"/>
      <c r="CT415" s="43"/>
      <c r="CU415" s="43"/>
      <c r="CW415" s="183"/>
      <c r="CX415" s="59"/>
      <c r="CY415" s="43"/>
      <c r="CZ415" s="43"/>
      <c r="DB415" s="183"/>
      <c r="DC415" s="59"/>
      <c r="DD415" s="43"/>
      <c r="DE415" s="43"/>
      <c r="DG415" s="183"/>
      <c r="DH415" s="59"/>
      <c r="DI415" s="43"/>
      <c r="DJ415" s="43"/>
      <c r="DK415" s="43"/>
      <c r="DL415" s="43"/>
      <c r="DM415" s="43"/>
      <c r="DN415" s="43"/>
      <c r="DO415" s="43"/>
      <c r="DP415" s="43"/>
      <c r="DQ415" s="43"/>
      <c r="DR415" s="43"/>
      <c r="DS415" s="43"/>
      <c r="DT415" s="43"/>
      <c r="DU415" s="43"/>
      <c r="DV415" s="43"/>
      <c r="DW415" s="43"/>
      <c r="DX415" s="43"/>
      <c r="DY415" s="43"/>
      <c r="DZ415" s="43"/>
      <c r="EA415" s="43"/>
      <c r="EB415" s="43"/>
      <c r="EC415" s="43"/>
      <c r="ED415" s="43"/>
      <c r="EE415" s="43"/>
      <c r="EF415" s="43"/>
      <c r="EG415" s="43"/>
      <c r="EH415" s="43"/>
      <c r="EI415" s="43"/>
      <c r="EJ415" s="43"/>
      <c r="EK415" s="43"/>
      <c r="EL415" s="43"/>
      <c r="EM415" s="43"/>
      <c r="EN415" s="43"/>
      <c r="EO415" s="43"/>
      <c r="EP415" s="43"/>
      <c r="EQ415" s="43"/>
      <c r="ER415" s="43"/>
      <c r="ES415" s="43"/>
      <c r="ET415" s="43"/>
      <c r="EU415" s="43"/>
      <c r="EV415" s="43"/>
      <c r="EW415" s="43"/>
      <c r="EX415" s="43"/>
      <c r="EY415" s="43"/>
      <c r="EZ415" s="43"/>
      <c r="FA415" s="43"/>
      <c r="FB415" s="43"/>
      <c r="FC415" s="43"/>
      <c r="FD415" s="43"/>
    </row>
    <row r="416" spans="1:160" s="168" customFormat="1" ht="24.9" customHeight="1" x14ac:dyDescent="0.3">
      <c r="A416" s="263"/>
      <c r="B416" s="263"/>
      <c r="C416" s="265"/>
      <c r="D416" s="481"/>
      <c r="E416" s="482"/>
      <c r="F416" s="482"/>
      <c r="G416" s="482"/>
      <c r="H416" s="482"/>
      <c r="I416" s="482"/>
      <c r="J416" s="482"/>
      <c r="K416" s="482"/>
      <c r="L416" s="482"/>
      <c r="M416" s="483"/>
      <c r="N416" s="176">
        <v>14001156</v>
      </c>
      <c r="O416" s="529" t="s">
        <v>96</v>
      </c>
      <c r="P416" s="530"/>
      <c r="Q416" s="8"/>
      <c r="R416" s="8"/>
      <c r="S416" s="8"/>
      <c r="T416" s="9">
        <v>0</v>
      </c>
      <c r="U416" s="17">
        <f t="shared" si="106"/>
        <v>0</v>
      </c>
      <c r="V416" s="182"/>
      <c r="W416" s="191">
        <v>9</v>
      </c>
      <c r="X416" s="199">
        <v>67</v>
      </c>
      <c r="Y416" s="182"/>
      <c r="Z416" s="184"/>
      <c r="AA416" s="184"/>
      <c r="AT416" s="187"/>
      <c r="AU416" s="80"/>
      <c r="AV416" s="80"/>
      <c r="AW416" s="80"/>
      <c r="AX416" s="80"/>
      <c r="AY416" s="80"/>
      <c r="AZ416" s="205"/>
      <c r="BA416" s="80"/>
      <c r="BB416" s="80"/>
      <c r="BC416" s="80"/>
      <c r="BD416" s="80"/>
      <c r="BE416" s="89"/>
      <c r="BF416" s="89"/>
      <c r="BG416" s="89"/>
      <c r="BH416" s="89"/>
      <c r="BI416" s="89"/>
      <c r="BJ416" s="89"/>
      <c r="BK416" s="89"/>
      <c r="BL416" s="89"/>
      <c r="BM416" s="89"/>
      <c r="BN416" s="183"/>
      <c r="BO416" s="59"/>
      <c r="BP416" s="43"/>
      <c r="BQ416" s="43"/>
      <c r="BR416" s="43"/>
      <c r="BS416" s="183"/>
      <c r="BT416" s="59"/>
      <c r="BU416" s="43"/>
      <c r="BV416" s="43"/>
      <c r="BW416" s="182"/>
      <c r="BX416" s="183"/>
      <c r="BY416" s="59"/>
      <c r="BZ416" s="43"/>
      <c r="CA416" s="43"/>
      <c r="CC416" s="183"/>
      <c r="CD416" s="59"/>
      <c r="CE416" s="43"/>
      <c r="CF416" s="43"/>
      <c r="CH416" s="183"/>
      <c r="CI416" s="59"/>
      <c r="CJ416" s="43"/>
      <c r="CK416" s="43"/>
      <c r="CM416" s="183"/>
      <c r="CN416" s="59"/>
      <c r="CO416" s="43"/>
      <c r="CP416" s="43"/>
      <c r="CR416" s="183"/>
      <c r="CS416" s="59"/>
      <c r="CT416" s="43"/>
      <c r="CU416" s="43"/>
      <c r="CW416" s="183"/>
      <c r="CX416" s="59"/>
      <c r="CY416" s="43"/>
      <c r="CZ416" s="43"/>
      <c r="DB416" s="183"/>
      <c r="DC416" s="59"/>
      <c r="DD416" s="43"/>
      <c r="DE416" s="43"/>
      <c r="DG416" s="183"/>
      <c r="DH416" s="59"/>
      <c r="DI416" s="43"/>
      <c r="DJ416" s="43"/>
      <c r="DK416" s="43"/>
      <c r="DL416" s="43"/>
      <c r="DM416" s="43"/>
      <c r="DN416" s="43"/>
      <c r="DO416" s="43"/>
      <c r="DP416" s="43"/>
      <c r="DQ416" s="43"/>
      <c r="DR416" s="43"/>
      <c r="DS416" s="43"/>
      <c r="DT416" s="43"/>
      <c r="DU416" s="43"/>
      <c r="DV416" s="43"/>
      <c r="DW416" s="43"/>
      <c r="DX416" s="43"/>
      <c r="DY416" s="43"/>
      <c r="DZ416" s="43"/>
      <c r="EA416" s="43"/>
      <c r="EB416" s="43"/>
      <c r="EC416" s="43"/>
      <c r="ED416" s="43"/>
      <c r="EE416" s="43"/>
      <c r="EF416" s="43"/>
      <c r="EG416" s="43"/>
      <c r="EH416" s="43"/>
      <c r="EI416" s="43"/>
      <c r="EJ416" s="43"/>
      <c r="EK416" s="43"/>
      <c r="EL416" s="43"/>
      <c r="EM416" s="43"/>
      <c r="EN416" s="43"/>
      <c r="EO416" s="43"/>
      <c r="EP416" s="43"/>
      <c r="EQ416" s="43"/>
      <c r="ER416" s="43"/>
      <c r="ES416" s="43"/>
      <c r="ET416" s="43"/>
      <c r="EU416" s="43"/>
      <c r="EV416" s="43"/>
      <c r="EW416" s="43"/>
      <c r="EX416" s="43"/>
      <c r="EY416" s="43"/>
      <c r="EZ416" s="43"/>
      <c r="FA416" s="43"/>
      <c r="FB416" s="43"/>
      <c r="FC416" s="43"/>
      <c r="FD416" s="43"/>
    </row>
    <row r="417" spans="1:160" s="168" customFormat="1" ht="24.9" customHeight="1" x14ac:dyDescent="0.3">
      <c r="A417" s="263"/>
      <c r="B417" s="263"/>
      <c r="C417" s="265"/>
      <c r="D417" s="481"/>
      <c r="E417" s="482"/>
      <c r="F417" s="482"/>
      <c r="G417" s="482"/>
      <c r="H417" s="482"/>
      <c r="I417" s="482"/>
      <c r="J417" s="482"/>
      <c r="K417" s="482"/>
      <c r="L417" s="482"/>
      <c r="M417" s="483"/>
      <c r="N417" s="176">
        <v>14001367</v>
      </c>
      <c r="O417" s="529">
        <v>1.02</v>
      </c>
      <c r="P417" s="530"/>
      <c r="Q417" s="8"/>
      <c r="R417" s="8"/>
      <c r="S417" s="8"/>
      <c r="T417" s="9">
        <v>1216.8</v>
      </c>
      <c r="U417" s="17">
        <f t="shared" si="106"/>
        <v>1216.8</v>
      </c>
      <c r="V417" s="182"/>
      <c r="W417" s="191">
        <v>10</v>
      </c>
      <c r="X417" s="199">
        <v>2</v>
      </c>
      <c r="Y417" s="182"/>
      <c r="Z417" s="184"/>
      <c r="AA417" s="184"/>
      <c r="AT417" s="187"/>
      <c r="AU417" s="80"/>
      <c r="AV417" s="80"/>
      <c r="AW417" s="80"/>
      <c r="AX417" s="80"/>
      <c r="AY417" s="80"/>
      <c r="AZ417" s="205"/>
      <c r="BA417" s="80"/>
      <c r="BB417" s="80"/>
      <c r="BC417" s="80"/>
      <c r="BD417" s="80"/>
      <c r="BE417" s="89"/>
      <c r="BF417" s="89"/>
      <c r="BG417" s="89"/>
      <c r="BH417" s="89"/>
      <c r="BI417" s="89"/>
      <c r="BJ417" s="89"/>
      <c r="BK417" s="89"/>
      <c r="BL417" s="89"/>
      <c r="BM417" s="89"/>
      <c r="BN417" s="183"/>
      <c r="BO417" s="59"/>
      <c r="BP417" s="43"/>
      <c r="BQ417" s="43"/>
      <c r="BR417" s="43"/>
      <c r="BS417" s="183"/>
      <c r="BT417" s="59"/>
      <c r="BU417" s="43"/>
      <c r="BV417" s="43"/>
      <c r="BW417" s="182"/>
      <c r="BX417" s="183"/>
      <c r="BY417" s="59"/>
      <c r="BZ417" s="43"/>
      <c r="CA417" s="43"/>
      <c r="CC417" s="183"/>
      <c r="CD417" s="59"/>
      <c r="CE417" s="43"/>
      <c r="CF417" s="43"/>
      <c r="CH417" s="183"/>
      <c r="CI417" s="59"/>
      <c r="CJ417" s="43"/>
      <c r="CK417" s="43"/>
      <c r="CM417" s="183"/>
      <c r="CN417" s="59"/>
      <c r="CO417" s="43"/>
      <c r="CP417" s="43"/>
      <c r="CR417" s="183"/>
      <c r="CS417" s="59"/>
      <c r="CT417" s="43"/>
      <c r="CU417" s="43"/>
      <c r="CW417" s="183"/>
      <c r="CX417" s="59"/>
      <c r="CY417" s="43"/>
      <c r="CZ417" s="43"/>
      <c r="DB417" s="183"/>
      <c r="DC417" s="59"/>
      <c r="DD417" s="43"/>
      <c r="DE417" s="43"/>
      <c r="DG417" s="183"/>
      <c r="DH417" s="59"/>
      <c r="DI417" s="43"/>
      <c r="DJ417" s="43"/>
      <c r="DK417" s="43"/>
      <c r="DL417" s="43"/>
      <c r="DM417" s="43"/>
      <c r="DN417" s="43"/>
      <c r="DO417" s="43"/>
      <c r="DP417" s="43"/>
      <c r="DQ417" s="43"/>
      <c r="DR417" s="43"/>
      <c r="DS417" s="43"/>
      <c r="DT417" s="43"/>
      <c r="DU417" s="43"/>
      <c r="DV417" s="43"/>
      <c r="DW417" s="43"/>
      <c r="DX417" s="43"/>
      <c r="DY417" s="43"/>
      <c r="DZ417" s="43"/>
      <c r="EA417" s="43"/>
      <c r="EB417" s="43"/>
      <c r="EC417" s="43"/>
      <c r="ED417" s="43"/>
      <c r="EE417" s="43"/>
      <c r="EF417" s="43"/>
      <c r="EG417" s="43"/>
      <c r="EH417" s="43"/>
      <c r="EI417" s="43"/>
      <c r="EJ417" s="43"/>
      <c r="EK417" s="43"/>
      <c r="EL417" s="43"/>
      <c r="EM417" s="43"/>
      <c r="EN417" s="43"/>
      <c r="EO417" s="43"/>
      <c r="EP417" s="43"/>
      <c r="EQ417" s="43"/>
      <c r="ER417" s="43"/>
      <c r="ES417" s="43"/>
      <c r="ET417" s="43"/>
      <c r="EU417" s="43"/>
      <c r="EV417" s="43"/>
      <c r="EW417" s="43"/>
      <c r="EX417" s="43"/>
      <c r="EY417" s="43"/>
      <c r="EZ417" s="43"/>
      <c r="FA417" s="43"/>
      <c r="FB417" s="43"/>
      <c r="FC417" s="43"/>
      <c r="FD417" s="43"/>
    </row>
    <row r="418" spans="1:160" s="168" customFormat="1" ht="24.9" customHeight="1" x14ac:dyDescent="0.3">
      <c r="A418" s="263"/>
      <c r="B418" s="263"/>
      <c r="C418" s="265"/>
      <c r="D418" s="481"/>
      <c r="E418" s="482"/>
      <c r="F418" s="482"/>
      <c r="G418" s="482"/>
      <c r="H418" s="482"/>
      <c r="I418" s="482"/>
      <c r="J418" s="482"/>
      <c r="K418" s="482"/>
      <c r="L418" s="482"/>
      <c r="M418" s="483"/>
      <c r="N418" s="176">
        <v>14001367</v>
      </c>
      <c r="O418" s="529">
        <v>1.03</v>
      </c>
      <c r="P418" s="530"/>
      <c r="Q418" s="8"/>
      <c r="R418" s="8"/>
      <c r="S418" s="8"/>
      <c r="T418" s="9">
        <v>468</v>
      </c>
      <c r="U418" s="17">
        <f t="shared" si="106"/>
        <v>468</v>
      </c>
      <c r="V418" s="182"/>
      <c r="W418" s="191">
        <v>10</v>
      </c>
      <c r="X418" s="199">
        <v>3</v>
      </c>
      <c r="Y418" s="182"/>
      <c r="Z418" s="184"/>
      <c r="AA418" s="184"/>
      <c r="AT418" s="187"/>
      <c r="AU418" s="80"/>
      <c r="AV418" s="80"/>
      <c r="AW418" s="80"/>
      <c r="AX418" s="80"/>
      <c r="AY418" s="80"/>
      <c r="AZ418" s="205"/>
      <c r="BA418" s="80"/>
      <c r="BB418" s="80"/>
      <c r="BC418" s="80"/>
      <c r="BD418" s="80"/>
      <c r="BE418" s="89"/>
      <c r="BF418" s="89"/>
      <c r="BG418" s="89"/>
      <c r="BH418" s="89"/>
      <c r="BI418" s="89"/>
      <c r="BJ418" s="89"/>
      <c r="BK418" s="89"/>
      <c r="BL418" s="89"/>
      <c r="BM418" s="89"/>
      <c r="BN418" s="183"/>
      <c r="BO418" s="59"/>
      <c r="BP418" s="43"/>
      <c r="BQ418" s="43"/>
      <c r="BR418" s="43"/>
      <c r="BS418" s="183"/>
      <c r="BT418" s="59"/>
      <c r="BU418" s="43"/>
      <c r="BV418" s="43"/>
      <c r="BW418" s="182"/>
      <c r="BX418" s="183"/>
      <c r="BY418" s="59"/>
      <c r="BZ418" s="43"/>
      <c r="CA418" s="43"/>
      <c r="CC418" s="183"/>
      <c r="CD418" s="59"/>
      <c r="CE418" s="43"/>
      <c r="CF418" s="43"/>
      <c r="CH418" s="183"/>
      <c r="CI418" s="59"/>
      <c r="CJ418" s="43"/>
      <c r="CK418" s="43"/>
      <c r="CM418" s="183"/>
      <c r="CN418" s="59"/>
      <c r="CO418" s="43"/>
      <c r="CP418" s="43"/>
      <c r="CR418" s="183"/>
      <c r="CS418" s="59"/>
      <c r="CT418" s="43"/>
      <c r="CU418" s="43"/>
      <c r="CW418" s="183"/>
      <c r="CX418" s="59"/>
      <c r="CY418" s="43"/>
      <c r="CZ418" s="43"/>
      <c r="DB418" s="183"/>
      <c r="DC418" s="59"/>
      <c r="DD418" s="43"/>
      <c r="DE418" s="43"/>
      <c r="DG418" s="183"/>
      <c r="DH418" s="59"/>
      <c r="DI418" s="43"/>
      <c r="DJ418" s="43"/>
      <c r="DK418" s="43"/>
      <c r="DL418" s="43"/>
      <c r="DM418" s="43"/>
      <c r="DN418" s="43"/>
      <c r="DO418" s="43"/>
      <c r="DP418" s="43"/>
      <c r="DQ418" s="43"/>
      <c r="DR418" s="43"/>
      <c r="DS418" s="43"/>
      <c r="DT418" s="43"/>
      <c r="DU418" s="43"/>
      <c r="DV418" s="43"/>
      <c r="DW418" s="43"/>
      <c r="DX418" s="43"/>
      <c r="DY418" s="43"/>
      <c r="DZ418" s="43"/>
      <c r="EA418" s="43"/>
      <c r="EB418" s="43"/>
      <c r="EC418" s="43"/>
      <c r="ED418" s="43"/>
      <c r="EE418" s="43"/>
      <c r="EF418" s="43"/>
      <c r="EG418" s="43"/>
      <c r="EH418" s="43"/>
      <c r="EI418" s="43"/>
      <c r="EJ418" s="43"/>
      <c r="EK418" s="43"/>
      <c r="EL418" s="43"/>
      <c r="EM418" s="43"/>
      <c r="EN418" s="43"/>
      <c r="EO418" s="43"/>
      <c r="EP418" s="43"/>
      <c r="EQ418" s="43"/>
      <c r="ER418" s="43"/>
      <c r="ES418" s="43"/>
      <c r="ET418" s="43"/>
      <c r="EU418" s="43"/>
      <c r="EV418" s="43"/>
      <c r="EW418" s="43"/>
      <c r="EX418" s="43"/>
      <c r="EY418" s="43"/>
      <c r="EZ418" s="43"/>
      <c r="FA418" s="43"/>
      <c r="FB418" s="43"/>
      <c r="FC418" s="43"/>
      <c r="FD418" s="43"/>
    </row>
    <row r="419" spans="1:160" s="168" customFormat="1" ht="24.9" customHeight="1" x14ac:dyDescent="0.3">
      <c r="A419" s="263"/>
      <c r="B419" s="263"/>
      <c r="C419" s="265"/>
      <c r="D419" s="481"/>
      <c r="E419" s="482"/>
      <c r="F419" s="482"/>
      <c r="G419" s="482"/>
      <c r="H419" s="482"/>
      <c r="I419" s="482"/>
      <c r="J419" s="482"/>
      <c r="K419" s="482"/>
      <c r="L419" s="482"/>
      <c r="M419" s="483"/>
      <c r="N419" s="176">
        <v>14001367</v>
      </c>
      <c r="O419" s="529">
        <v>1.07</v>
      </c>
      <c r="P419" s="530"/>
      <c r="Q419" s="8"/>
      <c r="R419" s="8"/>
      <c r="S419" s="8"/>
      <c r="T419" s="9">
        <v>175.5</v>
      </c>
      <c r="U419" s="17">
        <f t="shared" si="106"/>
        <v>175.5</v>
      </c>
      <c r="V419" s="182"/>
      <c r="W419" s="191">
        <v>10</v>
      </c>
      <c r="X419" s="199">
        <v>4</v>
      </c>
      <c r="Y419" s="182"/>
      <c r="Z419" s="184"/>
      <c r="AA419" s="184"/>
      <c r="AT419" s="187"/>
      <c r="AU419" s="80"/>
      <c r="AV419" s="80"/>
      <c r="AW419" s="80"/>
      <c r="AX419" s="80"/>
      <c r="AY419" s="80"/>
      <c r="AZ419" s="205"/>
      <c r="BA419" s="80"/>
      <c r="BB419" s="80"/>
      <c r="BC419" s="80"/>
      <c r="BD419" s="80"/>
      <c r="BE419" s="89"/>
      <c r="BF419" s="89"/>
      <c r="BG419" s="89"/>
      <c r="BH419" s="89"/>
      <c r="BI419" s="89"/>
      <c r="BJ419" s="89"/>
      <c r="BK419" s="89"/>
      <c r="BL419" s="89"/>
      <c r="BM419" s="89"/>
      <c r="BN419" s="183"/>
      <c r="BO419" s="59"/>
      <c r="BP419" s="43"/>
      <c r="BQ419" s="43"/>
      <c r="BR419" s="43"/>
      <c r="BS419" s="183"/>
      <c r="BT419" s="59"/>
      <c r="BU419" s="43"/>
      <c r="BV419" s="43"/>
      <c r="BW419" s="182"/>
      <c r="BX419" s="183"/>
      <c r="BY419" s="59"/>
      <c r="BZ419" s="43"/>
      <c r="CA419" s="43"/>
      <c r="CC419" s="183"/>
      <c r="CD419" s="59"/>
      <c r="CE419" s="43"/>
      <c r="CF419" s="43"/>
      <c r="CH419" s="183"/>
      <c r="CI419" s="59"/>
      <c r="CJ419" s="43"/>
      <c r="CK419" s="43"/>
      <c r="CM419" s="183"/>
      <c r="CN419" s="59"/>
      <c r="CO419" s="43"/>
      <c r="CP419" s="43"/>
      <c r="CR419" s="183"/>
      <c r="CS419" s="59"/>
      <c r="CT419" s="43"/>
      <c r="CU419" s="43"/>
      <c r="CW419" s="183"/>
      <c r="CX419" s="59"/>
      <c r="CY419" s="43"/>
      <c r="CZ419" s="43"/>
      <c r="DB419" s="183"/>
      <c r="DC419" s="59"/>
      <c r="DD419" s="43"/>
      <c r="DE419" s="43"/>
      <c r="DG419" s="183"/>
      <c r="DH419" s="59"/>
      <c r="DI419" s="43"/>
      <c r="DJ419" s="43"/>
      <c r="DK419" s="43"/>
      <c r="DL419" s="43"/>
      <c r="DM419" s="43"/>
      <c r="DN419" s="43"/>
      <c r="DO419" s="43"/>
      <c r="DP419" s="43"/>
      <c r="DQ419" s="43"/>
      <c r="DR419" s="43"/>
      <c r="DS419" s="43"/>
      <c r="DT419" s="43"/>
      <c r="DU419" s="43"/>
      <c r="DV419" s="43"/>
      <c r="DW419" s="43"/>
      <c r="DX419" s="43"/>
      <c r="DY419" s="43"/>
      <c r="DZ419" s="43"/>
      <c r="EA419" s="43"/>
      <c r="EB419" s="43"/>
      <c r="EC419" s="43"/>
      <c r="ED419" s="43"/>
      <c r="EE419" s="43"/>
      <c r="EF419" s="43"/>
      <c r="EG419" s="43"/>
      <c r="EH419" s="43"/>
      <c r="EI419" s="43"/>
      <c r="EJ419" s="43"/>
      <c r="EK419" s="43"/>
      <c r="EL419" s="43"/>
      <c r="EM419" s="43"/>
      <c r="EN419" s="43"/>
      <c r="EO419" s="43"/>
      <c r="EP419" s="43"/>
      <c r="EQ419" s="43"/>
      <c r="ER419" s="43"/>
      <c r="ES419" s="43"/>
      <c r="ET419" s="43"/>
      <c r="EU419" s="43"/>
      <c r="EV419" s="43"/>
      <c r="EW419" s="43"/>
      <c r="EX419" s="43"/>
      <c r="EY419" s="43"/>
      <c r="EZ419" s="43"/>
      <c r="FA419" s="43"/>
      <c r="FB419" s="43"/>
      <c r="FC419" s="43"/>
      <c r="FD419" s="43"/>
    </row>
    <row r="420" spans="1:160" s="168" customFormat="1" ht="24.9" customHeight="1" x14ac:dyDescent="0.3">
      <c r="A420" s="263"/>
      <c r="B420" s="263"/>
      <c r="C420" s="265"/>
      <c r="D420" s="481"/>
      <c r="E420" s="482"/>
      <c r="F420" s="482"/>
      <c r="G420" s="482"/>
      <c r="H420" s="482"/>
      <c r="I420" s="482"/>
      <c r="J420" s="482"/>
      <c r="K420" s="482"/>
      <c r="L420" s="482"/>
      <c r="M420" s="483"/>
      <c r="N420" s="176">
        <v>14001367</v>
      </c>
      <c r="O420" s="529">
        <v>1.08</v>
      </c>
      <c r="P420" s="530"/>
      <c r="Q420" s="8"/>
      <c r="R420" s="8"/>
      <c r="S420" s="8"/>
      <c r="T420" s="9">
        <v>0</v>
      </c>
      <c r="U420" s="17">
        <f t="shared" si="106"/>
        <v>0</v>
      </c>
      <c r="V420" s="182"/>
      <c r="W420" s="191">
        <v>10</v>
      </c>
      <c r="X420" s="199">
        <v>5</v>
      </c>
      <c r="Y420" s="182"/>
      <c r="Z420" s="184"/>
      <c r="AA420" s="184"/>
      <c r="AT420" s="187"/>
      <c r="AU420" s="80"/>
      <c r="AV420" s="80"/>
      <c r="AW420" s="80"/>
      <c r="AX420" s="80"/>
      <c r="AY420" s="80"/>
      <c r="AZ420" s="205"/>
      <c r="BA420" s="80"/>
      <c r="BB420" s="80"/>
      <c r="BC420" s="80"/>
      <c r="BD420" s="80"/>
      <c r="BE420" s="89"/>
      <c r="BF420" s="89"/>
      <c r="BG420" s="89"/>
      <c r="BH420" s="89"/>
      <c r="BI420" s="89"/>
      <c r="BJ420" s="89"/>
      <c r="BK420" s="89"/>
      <c r="BL420" s="89"/>
      <c r="BM420" s="89"/>
      <c r="BN420" s="183"/>
      <c r="BO420" s="59"/>
      <c r="BP420" s="43"/>
      <c r="BQ420" s="43"/>
      <c r="BR420" s="43"/>
      <c r="BS420" s="183"/>
      <c r="BT420" s="59"/>
      <c r="BU420" s="43"/>
      <c r="BV420" s="43"/>
      <c r="BW420" s="182"/>
      <c r="BX420" s="183"/>
      <c r="BY420" s="59"/>
      <c r="BZ420" s="43"/>
      <c r="CA420" s="43"/>
      <c r="CC420" s="183"/>
      <c r="CD420" s="59"/>
      <c r="CE420" s="43"/>
      <c r="CF420" s="43"/>
      <c r="CH420" s="183"/>
      <c r="CI420" s="59"/>
      <c r="CJ420" s="43"/>
      <c r="CK420" s="43"/>
      <c r="CM420" s="183"/>
      <c r="CN420" s="59"/>
      <c r="CO420" s="43"/>
      <c r="CP420" s="43"/>
      <c r="CR420" s="183"/>
      <c r="CS420" s="59"/>
      <c r="CT420" s="43"/>
      <c r="CU420" s="43"/>
      <c r="CW420" s="183"/>
      <c r="CX420" s="59"/>
      <c r="CY420" s="43"/>
      <c r="CZ420" s="43"/>
      <c r="DB420" s="183"/>
      <c r="DC420" s="59"/>
      <c r="DD420" s="43"/>
      <c r="DE420" s="43"/>
      <c r="DG420" s="183"/>
      <c r="DH420" s="59"/>
      <c r="DI420" s="43"/>
      <c r="DJ420" s="43"/>
      <c r="DK420" s="43"/>
      <c r="DL420" s="43"/>
      <c r="DM420" s="43"/>
      <c r="DN420" s="43"/>
      <c r="DO420" s="43"/>
      <c r="DP420" s="43"/>
      <c r="DQ420" s="43"/>
      <c r="DR420" s="43"/>
      <c r="DS420" s="43"/>
      <c r="DT420" s="43"/>
      <c r="DU420" s="43"/>
      <c r="DV420" s="43"/>
      <c r="DW420" s="43"/>
      <c r="DX420" s="43"/>
      <c r="DY420" s="43"/>
      <c r="DZ420" s="43"/>
      <c r="EA420" s="43"/>
      <c r="EB420" s="43"/>
      <c r="EC420" s="43"/>
      <c r="ED420" s="43"/>
      <c r="EE420" s="43"/>
      <c r="EF420" s="43"/>
      <c r="EG420" s="43"/>
      <c r="EH420" s="43"/>
      <c r="EI420" s="43"/>
      <c r="EJ420" s="43"/>
      <c r="EK420" s="43"/>
      <c r="EL420" s="43"/>
      <c r="EM420" s="43"/>
      <c r="EN420" s="43"/>
      <c r="EO420" s="43"/>
      <c r="EP420" s="43"/>
      <c r="EQ420" s="43"/>
      <c r="ER420" s="43"/>
      <c r="ES420" s="43"/>
      <c r="ET420" s="43"/>
      <c r="EU420" s="43"/>
      <c r="EV420" s="43"/>
      <c r="EW420" s="43"/>
      <c r="EX420" s="43"/>
      <c r="EY420" s="43"/>
      <c r="EZ420" s="43"/>
      <c r="FA420" s="43"/>
      <c r="FB420" s="43"/>
      <c r="FC420" s="43"/>
      <c r="FD420" s="43"/>
    </row>
    <row r="421" spans="1:160" s="168" customFormat="1" ht="24.9" customHeight="1" x14ac:dyDescent="0.3">
      <c r="A421" s="263"/>
      <c r="B421" s="263"/>
      <c r="C421" s="265"/>
      <c r="D421" s="481"/>
      <c r="E421" s="482"/>
      <c r="F421" s="482"/>
      <c r="G421" s="482"/>
      <c r="H421" s="482"/>
      <c r="I421" s="482"/>
      <c r="J421" s="482"/>
      <c r="K421" s="482"/>
      <c r="L421" s="482"/>
      <c r="M421" s="483"/>
      <c r="N421" s="176">
        <v>14001367</v>
      </c>
      <c r="O421" s="529">
        <v>1.0900000000000001</v>
      </c>
      <c r="P421" s="530"/>
      <c r="Q421" s="8"/>
      <c r="R421" s="8"/>
      <c r="S421" s="8"/>
      <c r="T421" s="9">
        <v>23.4</v>
      </c>
      <c r="U421" s="17">
        <f t="shared" si="106"/>
        <v>23.4</v>
      </c>
      <c r="V421" s="182"/>
      <c r="W421" s="191">
        <v>10</v>
      </c>
      <c r="X421" s="199">
        <v>6</v>
      </c>
      <c r="Y421" s="182"/>
      <c r="Z421" s="184"/>
      <c r="AA421" s="184"/>
      <c r="AT421" s="187"/>
      <c r="AU421" s="80"/>
      <c r="AV421" s="80"/>
      <c r="AW421" s="80"/>
      <c r="AX421" s="80"/>
      <c r="AY421" s="80"/>
      <c r="AZ421" s="205"/>
      <c r="BA421" s="80"/>
      <c r="BB421" s="80"/>
      <c r="BC421" s="80"/>
      <c r="BD421" s="80"/>
      <c r="BE421" s="89"/>
      <c r="BF421" s="89"/>
      <c r="BG421" s="89"/>
      <c r="BH421" s="89"/>
      <c r="BI421" s="89"/>
      <c r="BJ421" s="89"/>
      <c r="BK421" s="89"/>
      <c r="BL421" s="89"/>
      <c r="BM421" s="89"/>
      <c r="BN421" s="183"/>
      <c r="BO421" s="59"/>
      <c r="BP421" s="43"/>
      <c r="BQ421" s="43"/>
      <c r="BR421" s="43"/>
      <c r="BS421" s="183"/>
      <c r="BT421" s="59"/>
      <c r="BU421" s="43"/>
      <c r="BV421" s="43"/>
      <c r="BW421" s="182"/>
      <c r="BX421" s="183"/>
      <c r="BY421" s="59"/>
      <c r="BZ421" s="43"/>
      <c r="CA421" s="43"/>
      <c r="CC421" s="183"/>
      <c r="CD421" s="59"/>
      <c r="CE421" s="43"/>
      <c r="CF421" s="43"/>
      <c r="CH421" s="183"/>
      <c r="CI421" s="59"/>
      <c r="CJ421" s="43"/>
      <c r="CK421" s="43"/>
      <c r="CM421" s="183"/>
      <c r="CN421" s="59"/>
      <c r="CO421" s="43"/>
      <c r="CP421" s="43"/>
      <c r="CR421" s="183"/>
      <c r="CS421" s="59"/>
      <c r="CT421" s="43"/>
      <c r="CU421" s="43"/>
      <c r="CW421" s="183"/>
      <c r="CX421" s="59"/>
      <c r="CY421" s="43"/>
      <c r="CZ421" s="43"/>
      <c r="DB421" s="183"/>
      <c r="DC421" s="59"/>
      <c r="DD421" s="43"/>
      <c r="DE421" s="43"/>
      <c r="DG421" s="183"/>
      <c r="DH421" s="59"/>
      <c r="DI421" s="43"/>
      <c r="DJ421" s="43"/>
      <c r="DK421" s="43"/>
      <c r="DL421" s="43"/>
      <c r="DM421" s="43"/>
      <c r="DN421" s="43"/>
      <c r="DO421" s="43"/>
      <c r="DP421" s="43"/>
      <c r="DQ421" s="43"/>
      <c r="DR421" s="43"/>
      <c r="DS421" s="43"/>
      <c r="DT421" s="43"/>
      <c r="DU421" s="43"/>
      <c r="DV421" s="43"/>
      <c r="DW421" s="43"/>
      <c r="DX421" s="43"/>
      <c r="DY421" s="43"/>
      <c r="DZ421" s="43"/>
      <c r="EA421" s="43"/>
      <c r="EB421" s="43"/>
      <c r="EC421" s="43"/>
      <c r="ED421" s="43"/>
      <c r="EE421" s="43"/>
      <c r="EF421" s="43"/>
      <c r="EG421" s="43"/>
      <c r="EH421" s="43"/>
      <c r="EI421" s="43"/>
      <c r="EJ421" s="43"/>
      <c r="EK421" s="43"/>
      <c r="EL421" s="43"/>
      <c r="EM421" s="43"/>
      <c r="EN421" s="43"/>
      <c r="EO421" s="43"/>
      <c r="EP421" s="43"/>
      <c r="EQ421" s="43"/>
      <c r="ER421" s="43"/>
      <c r="ES421" s="43"/>
      <c r="ET421" s="43"/>
      <c r="EU421" s="43"/>
      <c r="EV421" s="43"/>
      <c r="EW421" s="43"/>
      <c r="EX421" s="43"/>
      <c r="EY421" s="43"/>
      <c r="EZ421" s="43"/>
      <c r="FA421" s="43"/>
      <c r="FB421" s="43"/>
      <c r="FC421" s="43"/>
      <c r="FD421" s="43"/>
    </row>
    <row r="422" spans="1:160" s="168" customFormat="1" ht="24.9" customHeight="1" x14ac:dyDescent="0.3">
      <c r="A422" s="263"/>
      <c r="B422" s="263"/>
      <c r="C422" s="265"/>
      <c r="D422" s="481"/>
      <c r="E422" s="482"/>
      <c r="F422" s="482"/>
      <c r="G422" s="482"/>
      <c r="H422" s="482"/>
      <c r="I422" s="482"/>
      <c r="J422" s="482"/>
      <c r="K422" s="482"/>
      <c r="L422" s="482"/>
      <c r="M422" s="483"/>
      <c r="N422" s="176">
        <v>14001367</v>
      </c>
      <c r="O422" s="529" t="s">
        <v>96</v>
      </c>
      <c r="P422" s="530"/>
      <c r="Q422" s="8"/>
      <c r="R422" s="8"/>
      <c r="S422" s="8"/>
      <c r="T422" s="9">
        <v>0</v>
      </c>
      <c r="U422" s="17">
        <f t="shared" si="106"/>
        <v>0</v>
      </c>
      <c r="V422" s="182"/>
      <c r="W422" s="191">
        <v>10</v>
      </c>
      <c r="X422" s="199">
        <v>67</v>
      </c>
      <c r="Y422" s="182"/>
      <c r="Z422" s="184"/>
      <c r="AA422" s="184"/>
      <c r="AT422" s="187"/>
      <c r="AU422" s="80"/>
      <c r="AV422" s="80"/>
      <c r="AW422" s="80"/>
      <c r="AX422" s="80"/>
      <c r="AY422" s="80"/>
      <c r="AZ422" s="205"/>
      <c r="BA422" s="80"/>
      <c r="BB422" s="80"/>
      <c r="BC422" s="80"/>
      <c r="BD422" s="80"/>
      <c r="BE422" s="89"/>
      <c r="BF422" s="89"/>
      <c r="BG422" s="89"/>
      <c r="BH422" s="89"/>
      <c r="BI422" s="89"/>
      <c r="BJ422" s="89"/>
      <c r="BK422" s="89"/>
      <c r="BL422" s="89"/>
      <c r="BM422" s="89"/>
      <c r="BN422" s="183"/>
      <c r="BO422" s="42"/>
      <c r="BP422" s="43"/>
      <c r="BQ422" s="43"/>
      <c r="BR422" s="43"/>
      <c r="BS422" s="183"/>
      <c r="BT422" s="42"/>
      <c r="BU422" s="43"/>
      <c r="BV422" s="43"/>
      <c r="BW422" s="182"/>
      <c r="BX422" s="183"/>
      <c r="BY422" s="42"/>
      <c r="BZ422" s="43"/>
      <c r="CA422" s="43"/>
      <c r="CC422" s="183"/>
      <c r="CD422" s="42"/>
      <c r="CE422" s="43"/>
      <c r="CF422" s="43"/>
      <c r="CH422" s="183"/>
      <c r="CI422" s="42"/>
      <c r="CJ422" s="43"/>
      <c r="CK422" s="43"/>
      <c r="CM422" s="183"/>
      <c r="CN422" s="42"/>
      <c r="CO422" s="43"/>
      <c r="CP422" s="43"/>
      <c r="CR422" s="183"/>
      <c r="CS422" s="42"/>
      <c r="CT422" s="43"/>
      <c r="CU422" s="43"/>
      <c r="CW422" s="183"/>
      <c r="CX422" s="42"/>
      <c r="CY422" s="43"/>
      <c r="CZ422" s="43"/>
      <c r="DB422" s="183"/>
      <c r="DC422" s="42"/>
      <c r="DD422" s="43"/>
      <c r="DE422" s="43"/>
      <c r="DG422" s="183"/>
      <c r="DH422" s="42"/>
      <c r="DI422" s="43"/>
      <c r="DJ422" s="43"/>
      <c r="DK422" s="43"/>
      <c r="DL422" s="43"/>
      <c r="DM422" s="43"/>
      <c r="DN422" s="43"/>
      <c r="DO422" s="43"/>
      <c r="DP422" s="43"/>
      <c r="DQ422" s="43"/>
      <c r="DR422" s="43"/>
      <c r="DS422" s="43"/>
      <c r="DT422" s="43"/>
      <c r="DU422" s="43"/>
      <c r="DV422" s="43"/>
      <c r="DW422" s="43"/>
      <c r="DX422" s="43"/>
      <c r="DY422" s="43"/>
      <c r="DZ422" s="43"/>
      <c r="EA422" s="43"/>
      <c r="EB422" s="43"/>
      <c r="EC422" s="43"/>
      <c r="ED422" s="43"/>
      <c r="EE422" s="43"/>
      <c r="EF422" s="43"/>
      <c r="EG422" s="43"/>
      <c r="EH422" s="43"/>
      <c r="EI422" s="43"/>
      <c r="EJ422" s="43"/>
      <c r="EK422" s="43"/>
      <c r="EL422" s="43"/>
      <c r="EM422" s="43"/>
      <c r="EN422" s="43"/>
      <c r="EO422" s="43"/>
      <c r="EP422" s="43"/>
      <c r="EQ422" s="43"/>
      <c r="ER422" s="43"/>
      <c r="ES422" s="43"/>
      <c r="ET422" s="43"/>
      <c r="EU422" s="43"/>
      <c r="EV422" s="43"/>
      <c r="EW422" s="43"/>
      <c r="EX422" s="43"/>
      <c r="EY422" s="43"/>
      <c r="EZ422" s="43"/>
      <c r="FA422" s="43"/>
      <c r="FB422" s="43"/>
      <c r="FC422" s="43"/>
      <c r="FD422" s="43"/>
    </row>
    <row r="423" spans="1:160" s="168" customFormat="1" ht="24.9" customHeight="1" x14ac:dyDescent="0.3">
      <c r="A423" s="263"/>
      <c r="B423" s="263"/>
      <c r="C423" s="265"/>
      <c r="D423" s="481"/>
      <c r="E423" s="482"/>
      <c r="F423" s="482"/>
      <c r="G423" s="482"/>
      <c r="H423" s="482"/>
      <c r="I423" s="482"/>
      <c r="J423" s="482"/>
      <c r="K423" s="482"/>
      <c r="L423" s="482"/>
      <c r="M423" s="483"/>
      <c r="N423" s="176">
        <v>14000126</v>
      </c>
      <c r="O423" s="529">
        <v>1.02</v>
      </c>
      <c r="P423" s="530"/>
      <c r="Q423" s="8"/>
      <c r="R423" s="8"/>
      <c r="S423" s="8"/>
      <c r="T423" s="9">
        <v>1295.2991999999997</v>
      </c>
      <c r="U423" s="17">
        <f t="shared" si="106"/>
        <v>1295.2991999999997</v>
      </c>
      <c r="V423" s="182"/>
      <c r="W423" s="191">
        <v>11</v>
      </c>
      <c r="X423" s="199">
        <v>2</v>
      </c>
      <c r="Y423" s="182"/>
      <c r="Z423" s="184"/>
      <c r="AA423" s="184"/>
      <c r="AT423" s="187"/>
      <c r="AU423" s="80"/>
      <c r="AV423" s="80"/>
      <c r="AW423" s="80"/>
      <c r="AX423" s="80"/>
      <c r="AY423" s="80"/>
      <c r="AZ423" s="205"/>
      <c r="BA423" s="80"/>
      <c r="BB423" s="80"/>
      <c r="BC423" s="80"/>
      <c r="BD423" s="80"/>
      <c r="BE423" s="89"/>
      <c r="BF423" s="89"/>
      <c r="BG423" s="89"/>
      <c r="BH423" s="89"/>
      <c r="BI423" s="89"/>
      <c r="BJ423" s="89"/>
      <c r="BK423" s="89"/>
      <c r="BL423" s="89"/>
      <c r="BM423" s="89"/>
      <c r="BN423" s="183"/>
      <c r="BO423" s="42"/>
      <c r="BP423" s="43"/>
      <c r="BQ423" s="43"/>
      <c r="BR423" s="43"/>
      <c r="BS423" s="183"/>
      <c r="BT423" s="42"/>
      <c r="BU423" s="43"/>
      <c r="BV423" s="43"/>
      <c r="BW423" s="182"/>
      <c r="BX423" s="183"/>
      <c r="BY423" s="42"/>
      <c r="BZ423" s="43"/>
      <c r="CA423" s="43"/>
      <c r="CC423" s="183"/>
      <c r="CD423" s="42"/>
      <c r="CE423" s="43"/>
      <c r="CF423" s="43"/>
      <c r="CH423" s="183"/>
      <c r="CI423" s="42"/>
      <c r="CJ423" s="43"/>
      <c r="CK423" s="43"/>
      <c r="CM423" s="183"/>
      <c r="CN423" s="42"/>
      <c r="CO423" s="43"/>
      <c r="CP423" s="43"/>
      <c r="CR423" s="183"/>
      <c r="CS423" s="42"/>
      <c r="CT423" s="43"/>
      <c r="CU423" s="43"/>
      <c r="CW423" s="183"/>
      <c r="CX423" s="42"/>
      <c r="CY423" s="43"/>
      <c r="CZ423" s="43"/>
      <c r="DB423" s="183"/>
      <c r="DC423" s="42"/>
      <c r="DD423" s="43"/>
      <c r="DE423" s="43"/>
      <c r="DG423" s="183"/>
      <c r="DH423" s="42"/>
      <c r="DI423" s="43"/>
      <c r="DJ423" s="43"/>
      <c r="DK423" s="43"/>
      <c r="DL423" s="43"/>
      <c r="DM423" s="43"/>
      <c r="DN423" s="43"/>
      <c r="DO423" s="43"/>
      <c r="DP423" s="43"/>
      <c r="DQ423" s="43"/>
      <c r="DR423" s="43"/>
      <c r="DS423" s="43"/>
      <c r="DT423" s="43"/>
      <c r="DU423" s="43"/>
      <c r="DV423" s="43"/>
      <c r="DW423" s="43"/>
      <c r="DX423" s="43"/>
      <c r="DY423" s="43"/>
      <c r="DZ423" s="43"/>
      <c r="EA423" s="43"/>
      <c r="EB423" s="43"/>
      <c r="EC423" s="43"/>
      <c r="ED423" s="43"/>
      <c r="EE423" s="43"/>
      <c r="EF423" s="43"/>
      <c r="EG423" s="43"/>
      <c r="EH423" s="43"/>
      <c r="EI423" s="43"/>
      <c r="EJ423" s="43"/>
      <c r="EK423" s="43"/>
      <c r="EL423" s="43"/>
      <c r="EM423" s="43"/>
      <c r="EN423" s="43"/>
      <c r="EO423" s="43"/>
      <c r="EP423" s="43"/>
      <c r="EQ423" s="43"/>
      <c r="ER423" s="43"/>
      <c r="ES423" s="43"/>
      <c r="ET423" s="43"/>
      <c r="EU423" s="43"/>
      <c r="EV423" s="43"/>
      <c r="EW423" s="43"/>
      <c r="EX423" s="43"/>
      <c r="EY423" s="43"/>
      <c r="EZ423" s="43"/>
      <c r="FA423" s="43"/>
      <c r="FB423" s="43"/>
      <c r="FC423" s="43"/>
      <c r="FD423" s="43"/>
    </row>
    <row r="424" spans="1:160" s="168" customFormat="1" ht="24.9" customHeight="1" x14ac:dyDescent="0.3">
      <c r="A424" s="263"/>
      <c r="B424" s="263"/>
      <c r="C424" s="265"/>
      <c r="D424" s="481"/>
      <c r="E424" s="482"/>
      <c r="F424" s="482"/>
      <c r="G424" s="482"/>
      <c r="H424" s="482"/>
      <c r="I424" s="482"/>
      <c r="J424" s="482"/>
      <c r="K424" s="482"/>
      <c r="L424" s="482"/>
      <c r="M424" s="483"/>
      <c r="N424" s="176">
        <v>14000126</v>
      </c>
      <c r="O424" s="529">
        <v>1.03</v>
      </c>
      <c r="P424" s="530"/>
      <c r="Q424" s="8"/>
      <c r="R424" s="8"/>
      <c r="S424" s="8"/>
      <c r="T424" s="9">
        <v>534.14399999999989</v>
      </c>
      <c r="U424" s="17">
        <f t="shared" si="106"/>
        <v>534.14399999999989</v>
      </c>
      <c r="V424" s="182"/>
      <c r="W424" s="191">
        <v>11</v>
      </c>
      <c r="X424" s="199">
        <v>3</v>
      </c>
      <c r="Y424" s="182"/>
      <c r="Z424" s="184"/>
      <c r="AA424" s="184"/>
      <c r="AT424" s="187"/>
      <c r="AU424" s="80"/>
      <c r="AV424" s="80"/>
      <c r="AW424" s="80"/>
      <c r="AX424" s="80"/>
      <c r="AY424" s="80"/>
      <c r="AZ424" s="205"/>
      <c r="BA424" s="80"/>
      <c r="BB424" s="80"/>
      <c r="BC424" s="80"/>
      <c r="BD424" s="80"/>
      <c r="BE424" s="89"/>
      <c r="BF424" s="89"/>
      <c r="BG424" s="89"/>
      <c r="BH424" s="89"/>
      <c r="BI424" s="89"/>
      <c r="BJ424" s="89"/>
      <c r="BK424" s="89"/>
      <c r="BL424" s="89"/>
      <c r="BM424" s="89"/>
      <c r="BN424" s="183"/>
      <c r="BO424" s="42"/>
      <c r="BP424" s="43"/>
      <c r="BQ424" s="43"/>
      <c r="BR424" s="43"/>
      <c r="BS424" s="183"/>
      <c r="BT424" s="42"/>
      <c r="BU424" s="43"/>
      <c r="BV424" s="43"/>
      <c r="BW424" s="182"/>
      <c r="BX424" s="183"/>
      <c r="BY424" s="42"/>
      <c r="BZ424" s="43"/>
      <c r="CA424" s="43"/>
      <c r="CC424" s="183"/>
      <c r="CD424" s="42"/>
      <c r="CE424" s="43"/>
      <c r="CF424" s="43"/>
      <c r="CH424" s="183"/>
      <c r="CI424" s="42"/>
      <c r="CJ424" s="43"/>
      <c r="CK424" s="43"/>
      <c r="CM424" s="183"/>
      <c r="CN424" s="42"/>
      <c r="CO424" s="43"/>
      <c r="CP424" s="43"/>
      <c r="CR424" s="183"/>
      <c r="CS424" s="42"/>
      <c r="CT424" s="43"/>
      <c r="CU424" s="43"/>
      <c r="CW424" s="183"/>
      <c r="CX424" s="42"/>
      <c r="CY424" s="43"/>
      <c r="CZ424" s="43"/>
      <c r="DB424" s="183"/>
      <c r="DC424" s="42"/>
      <c r="DD424" s="43"/>
      <c r="DE424" s="43"/>
      <c r="DG424" s="183"/>
      <c r="DH424" s="42"/>
      <c r="DI424" s="43"/>
      <c r="DJ424" s="43"/>
      <c r="DK424" s="43"/>
      <c r="DL424" s="43"/>
      <c r="DM424" s="43"/>
      <c r="DN424" s="43"/>
      <c r="DO424" s="43"/>
      <c r="DP424" s="43"/>
      <c r="DQ424" s="43"/>
      <c r="DR424" s="43"/>
      <c r="DS424" s="43"/>
      <c r="DT424" s="43"/>
      <c r="DU424" s="43"/>
      <c r="DV424" s="43"/>
      <c r="DW424" s="43"/>
      <c r="DX424" s="43"/>
      <c r="DY424" s="43"/>
      <c r="DZ424" s="43"/>
      <c r="EA424" s="43"/>
      <c r="EB424" s="43"/>
      <c r="EC424" s="43"/>
      <c r="ED424" s="43"/>
      <c r="EE424" s="43"/>
      <c r="EF424" s="43"/>
      <c r="EG424" s="43"/>
      <c r="EH424" s="43"/>
      <c r="EI424" s="43"/>
      <c r="EJ424" s="43"/>
      <c r="EK424" s="43"/>
      <c r="EL424" s="43"/>
      <c r="EM424" s="43"/>
      <c r="EN424" s="43"/>
      <c r="EO424" s="43"/>
      <c r="EP424" s="43"/>
      <c r="EQ424" s="43"/>
      <c r="ER424" s="43"/>
      <c r="ES424" s="43"/>
      <c r="ET424" s="43"/>
      <c r="EU424" s="43"/>
      <c r="EV424" s="43"/>
      <c r="EW424" s="43"/>
      <c r="EX424" s="43"/>
      <c r="EY424" s="43"/>
      <c r="EZ424" s="43"/>
      <c r="FA424" s="43"/>
      <c r="FB424" s="43"/>
      <c r="FC424" s="43"/>
      <c r="FD424" s="43"/>
    </row>
    <row r="425" spans="1:160" s="168" customFormat="1" ht="24.9" customHeight="1" x14ac:dyDescent="0.3">
      <c r="A425" s="263"/>
      <c r="B425" s="263"/>
      <c r="C425" s="265"/>
      <c r="D425" s="481"/>
      <c r="E425" s="482"/>
      <c r="F425" s="482"/>
      <c r="G425" s="482"/>
      <c r="H425" s="482"/>
      <c r="I425" s="482"/>
      <c r="J425" s="482"/>
      <c r="K425" s="482"/>
      <c r="L425" s="482"/>
      <c r="M425" s="483"/>
      <c r="N425" s="176">
        <v>14000126</v>
      </c>
      <c r="O425" s="529">
        <v>1.07</v>
      </c>
      <c r="P425" s="530"/>
      <c r="Q425" s="8"/>
      <c r="R425" s="8"/>
      <c r="S425" s="8"/>
      <c r="T425" s="9">
        <v>200.30399999999995</v>
      </c>
      <c r="U425" s="17">
        <f t="shared" si="106"/>
        <v>200.30399999999995</v>
      </c>
      <c r="V425" s="182"/>
      <c r="W425" s="191">
        <v>11</v>
      </c>
      <c r="X425" s="199">
        <v>4</v>
      </c>
      <c r="Y425" s="182"/>
      <c r="Z425" s="184"/>
      <c r="AA425" s="184"/>
      <c r="AT425" s="187"/>
      <c r="AU425" s="80"/>
      <c r="AV425" s="80"/>
      <c r="AW425" s="80"/>
      <c r="AX425" s="80"/>
      <c r="AY425" s="80"/>
      <c r="AZ425" s="205"/>
      <c r="BA425" s="80"/>
      <c r="BB425" s="80"/>
      <c r="BC425" s="80"/>
      <c r="BD425" s="80"/>
      <c r="BE425" s="89"/>
      <c r="BF425" s="89"/>
      <c r="BG425" s="89"/>
      <c r="BH425" s="89"/>
      <c r="BI425" s="89"/>
      <c r="BJ425" s="89"/>
      <c r="BK425" s="89"/>
      <c r="BL425" s="89"/>
      <c r="BM425" s="89"/>
      <c r="BN425" s="183"/>
      <c r="BO425" s="42"/>
      <c r="BP425" s="43"/>
      <c r="BQ425" s="43"/>
      <c r="BR425" s="43"/>
      <c r="BS425" s="183"/>
      <c r="BT425" s="42"/>
      <c r="BU425" s="43"/>
      <c r="BV425" s="43"/>
      <c r="BW425" s="182"/>
      <c r="BX425" s="183"/>
      <c r="BY425" s="42"/>
      <c r="BZ425" s="43"/>
      <c r="CA425" s="43"/>
      <c r="CC425" s="183"/>
      <c r="CD425" s="42"/>
      <c r="CE425" s="43"/>
      <c r="CF425" s="43"/>
      <c r="CH425" s="183"/>
      <c r="CI425" s="42"/>
      <c r="CJ425" s="43"/>
      <c r="CK425" s="43"/>
      <c r="CM425" s="183"/>
      <c r="CN425" s="42"/>
      <c r="CO425" s="43"/>
      <c r="CP425" s="43"/>
      <c r="CR425" s="183"/>
      <c r="CS425" s="42"/>
      <c r="CT425" s="43"/>
      <c r="CU425" s="43"/>
      <c r="CW425" s="183"/>
      <c r="CX425" s="42"/>
      <c r="CY425" s="43"/>
      <c r="CZ425" s="43"/>
      <c r="DB425" s="183"/>
      <c r="DC425" s="42"/>
      <c r="DD425" s="43"/>
      <c r="DE425" s="43"/>
      <c r="DG425" s="183"/>
      <c r="DH425" s="42"/>
      <c r="DI425" s="43"/>
      <c r="DJ425" s="43"/>
      <c r="DK425" s="43"/>
      <c r="DL425" s="43"/>
      <c r="DM425" s="43"/>
      <c r="DN425" s="43"/>
      <c r="DO425" s="43"/>
      <c r="DP425" s="43"/>
      <c r="DQ425" s="43"/>
      <c r="DR425" s="43"/>
      <c r="DS425" s="43"/>
      <c r="DT425" s="43"/>
      <c r="DU425" s="43"/>
      <c r="DV425" s="43"/>
      <c r="DW425" s="43"/>
      <c r="DX425" s="43"/>
      <c r="DY425" s="43"/>
      <c r="DZ425" s="43"/>
      <c r="EA425" s="43"/>
      <c r="EB425" s="43"/>
      <c r="EC425" s="43"/>
      <c r="ED425" s="43"/>
      <c r="EE425" s="43"/>
      <c r="EF425" s="43"/>
      <c r="EG425" s="43"/>
      <c r="EH425" s="43"/>
      <c r="EI425" s="43"/>
      <c r="EJ425" s="43"/>
      <c r="EK425" s="43"/>
      <c r="EL425" s="43"/>
      <c r="EM425" s="43"/>
      <c r="EN425" s="43"/>
      <c r="EO425" s="43"/>
      <c r="EP425" s="43"/>
      <c r="EQ425" s="43"/>
      <c r="ER425" s="43"/>
      <c r="ES425" s="43"/>
      <c r="ET425" s="43"/>
      <c r="EU425" s="43"/>
      <c r="EV425" s="43"/>
      <c r="EW425" s="43"/>
      <c r="EX425" s="43"/>
      <c r="EY425" s="43"/>
      <c r="EZ425" s="43"/>
      <c r="FA425" s="43"/>
      <c r="FB425" s="43"/>
      <c r="FC425" s="43"/>
      <c r="FD425" s="43"/>
    </row>
    <row r="426" spans="1:160" s="168" customFormat="1" ht="24.9" customHeight="1" x14ac:dyDescent="0.3">
      <c r="A426" s="263"/>
      <c r="B426" s="263"/>
      <c r="C426" s="265"/>
      <c r="D426" s="481"/>
      <c r="E426" s="482"/>
      <c r="F426" s="482"/>
      <c r="G426" s="482"/>
      <c r="H426" s="482"/>
      <c r="I426" s="482"/>
      <c r="J426" s="482"/>
      <c r="K426" s="482"/>
      <c r="L426" s="482"/>
      <c r="M426" s="483"/>
      <c r="N426" s="176">
        <v>14000126</v>
      </c>
      <c r="O426" s="529">
        <v>1.08</v>
      </c>
      <c r="P426" s="530"/>
      <c r="Q426" s="8"/>
      <c r="R426" s="8"/>
      <c r="S426" s="8"/>
      <c r="T426" s="9">
        <v>0</v>
      </c>
      <c r="U426" s="17">
        <f t="shared" si="106"/>
        <v>0</v>
      </c>
      <c r="V426" s="182"/>
      <c r="W426" s="191">
        <v>11</v>
      </c>
      <c r="X426" s="199">
        <v>5</v>
      </c>
      <c r="Y426" s="182"/>
      <c r="Z426" s="184"/>
      <c r="AA426" s="184"/>
      <c r="AT426" s="195"/>
      <c r="AU426" s="80"/>
      <c r="AV426" s="80"/>
      <c r="AW426" s="80"/>
      <c r="AX426" s="80"/>
      <c r="AY426" s="80"/>
      <c r="AZ426" s="205"/>
      <c r="BA426" s="80"/>
      <c r="BB426" s="80"/>
      <c r="BC426" s="80"/>
      <c r="BD426" s="80"/>
      <c r="BE426" s="89"/>
      <c r="BF426" s="89"/>
      <c r="BG426" s="89"/>
      <c r="BH426" s="89"/>
      <c r="BI426" s="89"/>
      <c r="BJ426" s="89"/>
      <c r="BK426" s="89"/>
      <c r="BL426" s="89"/>
      <c r="BM426" s="89"/>
      <c r="BN426" s="183"/>
      <c r="BO426" s="182"/>
      <c r="BP426" s="43"/>
      <c r="BQ426" s="43"/>
      <c r="BR426" s="43"/>
      <c r="BS426" s="183"/>
      <c r="BT426" s="182"/>
      <c r="BU426" s="43"/>
      <c r="BV426" s="43"/>
      <c r="BW426" s="182"/>
      <c r="BX426" s="183"/>
      <c r="BY426" s="182"/>
      <c r="BZ426" s="43"/>
      <c r="CA426" s="43"/>
      <c r="CC426" s="183"/>
      <c r="CD426" s="182"/>
      <c r="CE426" s="43"/>
      <c r="CF426" s="43"/>
      <c r="CH426" s="183"/>
      <c r="CI426" s="182"/>
      <c r="CJ426" s="43"/>
      <c r="CK426" s="43"/>
      <c r="CM426" s="183"/>
      <c r="CN426" s="182"/>
      <c r="CO426" s="43"/>
      <c r="CP426" s="43"/>
      <c r="CR426" s="183"/>
      <c r="CS426" s="182"/>
      <c r="CT426" s="43"/>
      <c r="CU426" s="43"/>
      <c r="CW426" s="183"/>
      <c r="CX426" s="182"/>
      <c r="CY426" s="43"/>
      <c r="CZ426" s="43"/>
      <c r="DB426" s="183"/>
      <c r="DC426" s="182"/>
      <c r="DD426" s="43"/>
      <c r="DE426" s="43"/>
      <c r="DG426" s="183"/>
      <c r="DH426" s="182"/>
      <c r="DI426" s="43"/>
      <c r="DJ426" s="43"/>
      <c r="DK426" s="43"/>
      <c r="DL426" s="43"/>
      <c r="DM426" s="43"/>
      <c r="DN426" s="43"/>
      <c r="DO426" s="43"/>
      <c r="DP426" s="43"/>
      <c r="DQ426" s="43"/>
      <c r="DR426" s="43"/>
      <c r="DS426" s="43"/>
      <c r="DT426" s="43"/>
      <c r="DU426" s="43"/>
      <c r="DV426" s="43"/>
      <c r="DW426" s="43"/>
      <c r="DX426" s="43"/>
      <c r="DY426" s="43"/>
      <c r="DZ426" s="43"/>
      <c r="EA426" s="43"/>
      <c r="EB426" s="43"/>
      <c r="EC426" s="43"/>
      <c r="ED426" s="43"/>
      <c r="EE426" s="43"/>
      <c r="EF426" s="43"/>
      <c r="EG426" s="43"/>
      <c r="EH426" s="43"/>
      <c r="EI426" s="43"/>
      <c r="EJ426" s="43"/>
      <c r="EK426" s="43"/>
      <c r="EL426" s="43"/>
      <c r="EM426" s="43"/>
      <c r="EN426" s="43"/>
      <c r="EO426" s="43"/>
      <c r="EP426" s="43"/>
      <c r="EQ426" s="43"/>
      <c r="ER426" s="43"/>
      <c r="ES426" s="43"/>
      <c r="ET426" s="43"/>
      <c r="EU426" s="43"/>
      <c r="EV426" s="43"/>
      <c r="EW426" s="43"/>
      <c r="EX426" s="43"/>
      <c r="EY426" s="43"/>
      <c r="EZ426" s="43"/>
      <c r="FA426" s="43"/>
      <c r="FB426" s="43"/>
      <c r="FC426" s="43"/>
      <c r="FD426" s="43"/>
    </row>
    <row r="427" spans="1:160" s="168" customFormat="1" ht="24.9" customHeight="1" x14ac:dyDescent="0.3">
      <c r="A427" s="263"/>
      <c r="B427" s="263"/>
      <c r="C427" s="265"/>
      <c r="D427" s="481"/>
      <c r="E427" s="482"/>
      <c r="F427" s="482"/>
      <c r="G427" s="482"/>
      <c r="H427" s="482"/>
      <c r="I427" s="482"/>
      <c r="J427" s="482"/>
      <c r="K427" s="482"/>
      <c r="L427" s="482"/>
      <c r="M427" s="483"/>
      <c r="N427" s="176">
        <v>14000126</v>
      </c>
      <c r="O427" s="529">
        <v>1.0900000000000001</v>
      </c>
      <c r="P427" s="530"/>
      <c r="Q427" s="8"/>
      <c r="R427" s="8"/>
      <c r="S427" s="8"/>
      <c r="T427" s="9">
        <v>24.960000000000004</v>
      </c>
      <c r="U427" s="17">
        <f t="shared" si="106"/>
        <v>24.960000000000004</v>
      </c>
      <c r="V427" s="182"/>
      <c r="W427" s="191">
        <v>11</v>
      </c>
      <c r="X427" s="199">
        <v>6</v>
      </c>
      <c r="Y427" s="182"/>
      <c r="Z427" s="184"/>
      <c r="AA427" s="184"/>
      <c r="AT427" s="195"/>
      <c r="AU427" s="80"/>
      <c r="AV427" s="80"/>
      <c r="AW427" s="80"/>
      <c r="AX427" s="80"/>
      <c r="AY427" s="80"/>
      <c r="AZ427" s="205"/>
      <c r="BA427" s="80"/>
      <c r="BB427" s="80"/>
      <c r="BC427" s="80"/>
      <c r="BD427" s="80"/>
      <c r="BE427" s="89"/>
      <c r="BF427" s="89"/>
      <c r="BG427" s="89"/>
      <c r="BH427" s="89"/>
      <c r="BI427" s="89"/>
      <c r="BJ427" s="89"/>
      <c r="BK427" s="89"/>
      <c r="BL427" s="89"/>
      <c r="BM427" s="89"/>
      <c r="BN427" s="183"/>
      <c r="BO427" s="182"/>
      <c r="BP427" s="43"/>
      <c r="BQ427" s="43"/>
      <c r="BR427" s="43"/>
      <c r="BS427" s="183"/>
      <c r="BT427" s="182"/>
      <c r="BU427" s="43"/>
      <c r="BV427" s="43"/>
      <c r="BW427" s="182"/>
      <c r="BX427" s="183"/>
      <c r="BY427" s="182"/>
      <c r="BZ427" s="43"/>
      <c r="CA427" s="43"/>
      <c r="CC427" s="183"/>
      <c r="CD427" s="182"/>
      <c r="CE427" s="43"/>
      <c r="CF427" s="43"/>
      <c r="CH427" s="183"/>
      <c r="CI427" s="182"/>
      <c r="CJ427" s="43"/>
      <c r="CK427" s="43"/>
      <c r="CM427" s="183"/>
      <c r="CN427" s="182"/>
      <c r="CO427" s="43"/>
      <c r="CP427" s="43"/>
      <c r="CR427" s="183"/>
      <c r="CS427" s="182"/>
      <c r="CT427" s="43"/>
      <c r="CU427" s="43"/>
      <c r="CW427" s="183"/>
      <c r="CX427" s="182"/>
      <c r="CY427" s="43"/>
      <c r="CZ427" s="43"/>
      <c r="DB427" s="183"/>
      <c r="DC427" s="182"/>
      <c r="DD427" s="43"/>
      <c r="DE427" s="43"/>
      <c r="DG427" s="183"/>
      <c r="DH427" s="182"/>
      <c r="DI427" s="43"/>
      <c r="DJ427" s="43"/>
      <c r="DK427" s="43"/>
      <c r="DL427" s="43"/>
      <c r="DM427" s="43"/>
      <c r="DN427" s="43"/>
      <c r="DO427" s="43"/>
      <c r="DP427" s="43"/>
      <c r="DQ427" s="43"/>
      <c r="DR427" s="43"/>
      <c r="DS427" s="43"/>
      <c r="DT427" s="43"/>
      <c r="DU427" s="43"/>
      <c r="DV427" s="43"/>
      <c r="DW427" s="43"/>
      <c r="DX427" s="43"/>
      <c r="DY427" s="43"/>
      <c r="DZ427" s="43"/>
      <c r="EA427" s="43"/>
      <c r="EB427" s="43"/>
      <c r="EC427" s="43"/>
      <c r="ED427" s="43"/>
      <c r="EE427" s="43"/>
      <c r="EF427" s="43"/>
      <c r="EG427" s="43"/>
      <c r="EH427" s="43"/>
      <c r="EI427" s="43"/>
      <c r="EJ427" s="43"/>
      <c r="EK427" s="43"/>
      <c r="EL427" s="43"/>
      <c r="EM427" s="43"/>
      <c r="EN427" s="43"/>
      <c r="EO427" s="43"/>
      <c r="EP427" s="43"/>
      <c r="EQ427" s="43"/>
      <c r="ER427" s="43"/>
      <c r="ES427" s="43"/>
      <c r="ET427" s="43"/>
      <c r="EU427" s="43"/>
      <c r="EV427" s="43"/>
      <c r="EW427" s="43"/>
      <c r="EX427" s="43"/>
      <c r="EY427" s="43"/>
      <c r="EZ427" s="43"/>
      <c r="FA427" s="43"/>
      <c r="FB427" s="43"/>
      <c r="FC427" s="43"/>
      <c r="FD427" s="43"/>
    </row>
    <row r="428" spans="1:160" s="168" customFormat="1" ht="24.9" customHeight="1" x14ac:dyDescent="0.3">
      <c r="A428" s="263"/>
      <c r="B428" s="263"/>
      <c r="C428" s="265"/>
      <c r="D428" s="481"/>
      <c r="E428" s="482"/>
      <c r="F428" s="482"/>
      <c r="G428" s="482"/>
      <c r="H428" s="482"/>
      <c r="I428" s="482"/>
      <c r="J428" s="482"/>
      <c r="K428" s="482"/>
      <c r="L428" s="482"/>
      <c r="M428" s="483"/>
      <c r="N428" s="176">
        <v>14000126</v>
      </c>
      <c r="O428" s="529" t="s">
        <v>96</v>
      </c>
      <c r="P428" s="530"/>
      <c r="Q428" s="8"/>
      <c r="R428" s="8"/>
      <c r="S428" s="8"/>
      <c r="T428" s="9">
        <v>0</v>
      </c>
      <c r="U428" s="17">
        <f t="shared" si="106"/>
        <v>0</v>
      </c>
      <c r="V428" s="182"/>
      <c r="W428" s="191">
        <v>11</v>
      </c>
      <c r="X428" s="199">
        <v>67</v>
      </c>
      <c r="Y428" s="182"/>
      <c r="Z428" s="184"/>
      <c r="AA428" s="184"/>
      <c r="AT428" s="195"/>
      <c r="AU428" s="80"/>
      <c r="AV428" s="80"/>
      <c r="AW428" s="80"/>
      <c r="AX428" s="80"/>
      <c r="AY428" s="80"/>
      <c r="AZ428" s="205"/>
      <c r="BA428" s="80"/>
      <c r="BB428" s="80"/>
      <c r="BC428" s="80"/>
      <c r="BD428" s="80"/>
      <c r="BE428" s="89"/>
      <c r="BF428" s="89"/>
      <c r="BG428" s="89"/>
      <c r="BH428" s="89"/>
      <c r="BI428" s="89"/>
      <c r="BJ428" s="89"/>
      <c r="BK428" s="89"/>
      <c r="BL428" s="89"/>
      <c r="BM428" s="89"/>
      <c r="BN428" s="183"/>
      <c r="BO428" s="182"/>
      <c r="BP428" s="43"/>
      <c r="BQ428" s="43"/>
      <c r="BR428" s="43"/>
      <c r="BS428" s="183"/>
      <c r="BT428" s="182"/>
      <c r="BU428" s="43"/>
      <c r="BV428" s="43"/>
      <c r="BW428" s="182"/>
      <c r="BX428" s="183"/>
      <c r="BY428" s="182"/>
      <c r="BZ428" s="43"/>
      <c r="CA428" s="43"/>
      <c r="CC428" s="183"/>
      <c r="CD428" s="182"/>
      <c r="CE428" s="43"/>
      <c r="CF428" s="43"/>
      <c r="CH428" s="183"/>
      <c r="CI428" s="182"/>
      <c r="CJ428" s="43"/>
      <c r="CK428" s="43"/>
      <c r="CM428" s="183"/>
      <c r="CN428" s="182"/>
      <c r="CO428" s="43"/>
      <c r="CP428" s="43"/>
      <c r="CR428" s="183"/>
      <c r="CS428" s="182"/>
      <c r="CT428" s="43"/>
      <c r="CU428" s="43"/>
      <c r="CW428" s="183"/>
      <c r="CX428" s="182"/>
      <c r="CY428" s="43"/>
      <c r="CZ428" s="43"/>
      <c r="DB428" s="183"/>
      <c r="DC428" s="182"/>
      <c r="DD428" s="43"/>
      <c r="DE428" s="43"/>
      <c r="DG428" s="183"/>
      <c r="DH428" s="182"/>
      <c r="DI428" s="43"/>
      <c r="DJ428" s="43"/>
      <c r="DK428" s="43"/>
      <c r="DL428" s="43"/>
      <c r="DM428" s="43"/>
      <c r="DN428" s="43"/>
      <c r="DO428" s="43"/>
      <c r="DP428" s="43"/>
      <c r="DQ428" s="43"/>
      <c r="DR428" s="43"/>
      <c r="DS428" s="43"/>
      <c r="DT428" s="43"/>
      <c r="DU428" s="43"/>
      <c r="DV428" s="43"/>
      <c r="DW428" s="43"/>
      <c r="DX428" s="43"/>
      <c r="DY428" s="43"/>
      <c r="DZ428" s="43"/>
      <c r="EA428" s="43"/>
      <c r="EB428" s="43"/>
      <c r="EC428" s="43"/>
      <c r="ED428" s="43"/>
      <c r="EE428" s="43"/>
      <c r="EF428" s="43"/>
      <c r="EG428" s="43"/>
      <c r="EH428" s="43"/>
      <c r="EI428" s="43"/>
      <c r="EJ428" s="43"/>
      <c r="EK428" s="43"/>
      <c r="EL428" s="43"/>
      <c r="EM428" s="43"/>
      <c r="EN428" s="43"/>
      <c r="EO428" s="43"/>
      <c r="EP428" s="43"/>
      <c r="EQ428" s="43"/>
      <c r="ER428" s="43"/>
      <c r="ES428" s="43"/>
      <c r="ET428" s="43"/>
      <c r="EU428" s="43"/>
      <c r="EV428" s="43"/>
      <c r="EW428" s="43"/>
      <c r="EX428" s="43"/>
      <c r="EY428" s="43"/>
      <c r="EZ428" s="43"/>
      <c r="FA428" s="43"/>
      <c r="FB428" s="43"/>
      <c r="FC428" s="43"/>
      <c r="FD428" s="43"/>
    </row>
    <row r="429" spans="1:160" s="168" customFormat="1" ht="24.9" customHeight="1" thickBot="1" x14ac:dyDescent="0.35">
      <c r="A429" s="263"/>
      <c r="B429" s="263"/>
      <c r="C429" s="265"/>
      <c r="D429" s="481"/>
      <c r="E429" s="482"/>
      <c r="F429" s="482"/>
      <c r="G429" s="482"/>
      <c r="H429" s="482"/>
      <c r="I429" s="482"/>
      <c r="J429" s="482"/>
      <c r="K429" s="482"/>
      <c r="L429" s="482"/>
      <c r="M429" s="483"/>
      <c r="N429" s="414" t="s">
        <v>16</v>
      </c>
      <c r="O429" s="415"/>
      <c r="P429" s="415"/>
      <c r="Q429" s="415"/>
      <c r="R429" s="415"/>
      <c r="S429" s="415"/>
      <c r="T429" s="415"/>
      <c r="U429" s="18">
        <f>SUM(U409:U428)</f>
        <v>4946.8432000000003</v>
      </c>
      <c r="V429" s="182"/>
      <c r="W429" s="191"/>
      <c r="X429" s="199"/>
      <c r="Y429" s="182"/>
      <c r="Z429" s="184"/>
      <c r="AA429" s="184"/>
      <c r="AC429" s="196"/>
      <c r="AD429" s="196"/>
      <c r="AE429" s="196"/>
      <c r="AT429" s="195"/>
      <c r="AU429" s="80"/>
      <c r="AV429" s="80"/>
      <c r="AW429" s="80"/>
      <c r="AX429" s="80"/>
      <c r="AY429" s="80"/>
      <c r="AZ429" s="205"/>
      <c r="BA429" s="80"/>
      <c r="BB429" s="80"/>
      <c r="BC429" s="80"/>
      <c r="BD429" s="80"/>
      <c r="BE429" s="89"/>
      <c r="BF429" s="89"/>
      <c r="BG429" s="89"/>
      <c r="BH429" s="89"/>
      <c r="BI429" s="89"/>
      <c r="BJ429" s="89"/>
      <c r="BK429" s="89"/>
      <c r="BL429" s="89"/>
      <c r="BM429" s="89"/>
      <c r="BN429" s="183"/>
      <c r="BO429" s="182"/>
      <c r="BP429" s="43"/>
      <c r="BQ429" s="43"/>
      <c r="BR429" s="43"/>
      <c r="BS429" s="183"/>
      <c r="BT429" s="182"/>
      <c r="BU429" s="43"/>
      <c r="BV429" s="43"/>
      <c r="BW429" s="182"/>
      <c r="BX429" s="183"/>
      <c r="BY429" s="182"/>
      <c r="BZ429" s="43"/>
      <c r="CA429" s="43"/>
      <c r="CC429" s="183"/>
      <c r="CD429" s="182"/>
      <c r="CE429" s="43"/>
      <c r="CF429" s="43"/>
      <c r="CH429" s="183"/>
      <c r="CI429" s="182"/>
      <c r="CJ429" s="43"/>
      <c r="CK429" s="43"/>
      <c r="CM429" s="183"/>
      <c r="CN429" s="182"/>
      <c r="CO429" s="43"/>
      <c r="CP429" s="43"/>
      <c r="CR429" s="183"/>
      <c r="CS429" s="182"/>
      <c r="CT429" s="43"/>
      <c r="CU429" s="43"/>
      <c r="CW429" s="183"/>
      <c r="CX429" s="182"/>
      <c r="CY429" s="43"/>
      <c r="CZ429" s="43"/>
      <c r="DB429" s="183"/>
      <c r="DC429" s="182"/>
      <c r="DD429" s="43"/>
      <c r="DE429" s="43"/>
      <c r="DG429" s="183"/>
      <c r="DH429" s="182"/>
      <c r="DI429" s="43"/>
      <c r="DJ429" s="43"/>
      <c r="DK429" s="43"/>
      <c r="DL429" s="43"/>
      <c r="DM429" s="43"/>
      <c r="DN429" s="43"/>
      <c r="DO429" s="43"/>
      <c r="DP429" s="43"/>
      <c r="DQ429" s="43"/>
      <c r="DR429" s="43"/>
      <c r="DS429" s="43"/>
      <c r="DT429" s="43"/>
      <c r="DU429" s="43"/>
      <c r="DV429" s="43"/>
      <c r="DW429" s="43"/>
      <c r="DX429" s="43"/>
      <c r="DY429" s="43"/>
      <c r="DZ429" s="43"/>
      <c r="EA429" s="43"/>
      <c r="EB429" s="43"/>
      <c r="EC429" s="43"/>
      <c r="ED429" s="43"/>
      <c r="EE429" s="43"/>
      <c r="EF429" s="43"/>
      <c r="EG429" s="43"/>
      <c r="EH429" s="43"/>
      <c r="EI429" s="43"/>
      <c r="EJ429" s="43"/>
      <c r="EK429" s="43"/>
      <c r="EL429" s="43"/>
      <c r="EM429" s="43"/>
      <c r="EN429" s="43"/>
      <c r="EO429" s="43"/>
      <c r="EP429" s="43"/>
      <c r="EQ429" s="43"/>
      <c r="ER429" s="43"/>
      <c r="ES429" s="43"/>
      <c r="ET429" s="43"/>
      <c r="EU429" s="43"/>
      <c r="EV429" s="43"/>
      <c r="EW429" s="43"/>
      <c r="EX429" s="43"/>
      <c r="EY429" s="43"/>
      <c r="EZ429" s="43"/>
      <c r="FA429" s="43"/>
      <c r="FB429" s="43"/>
      <c r="FC429" s="43"/>
      <c r="FD429" s="43"/>
    </row>
    <row r="430" spans="1:160" s="168" customFormat="1" ht="14.4" customHeight="1" x14ac:dyDescent="0.3">
      <c r="A430" s="263"/>
      <c r="B430" s="263"/>
      <c r="C430" s="265"/>
      <c r="D430" s="481"/>
      <c r="E430" s="482"/>
      <c r="F430" s="482"/>
      <c r="G430" s="482"/>
      <c r="H430" s="482"/>
      <c r="I430" s="482"/>
      <c r="J430" s="482"/>
      <c r="K430" s="482"/>
      <c r="L430" s="482"/>
      <c r="M430" s="483"/>
      <c r="N430" s="416" t="s">
        <v>17</v>
      </c>
      <c r="O430" s="417"/>
      <c r="P430" s="417"/>
      <c r="Q430" s="417"/>
      <c r="R430" s="417"/>
      <c r="S430" s="417"/>
      <c r="T430" s="417"/>
      <c r="U430" s="418"/>
      <c r="V430" s="200"/>
      <c r="W430" s="191"/>
      <c r="X430" s="199"/>
      <c r="Y430" s="182"/>
      <c r="Z430" s="184"/>
      <c r="AA430" s="184"/>
      <c r="AC430" s="196"/>
      <c r="AD430" s="186"/>
      <c r="AE430" s="196"/>
      <c r="AZ430" s="207"/>
      <c r="BO430" s="182"/>
      <c r="BP430" s="43"/>
      <c r="BQ430" s="43">
        <f>SUM(BQ412:BQ429)</f>
        <v>0</v>
      </c>
      <c r="BR430" s="43"/>
      <c r="BT430" s="182"/>
      <c r="BU430" s="43"/>
      <c r="BV430" s="43">
        <f>SUM(BV412:BV429)</f>
        <v>0</v>
      </c>
      <c r="BW430" s="182"/>
      <c r="BY430" s="182"/>
      <c r="BZ430" s="43"/>
      <c r="CA430" s="43">
        <f>SUM(CA412:CA429)</f>
        <v>0</v>
      </c>
      <c r="CD430" s="182"/>
      <c r="CE430" s="43"/>
      <c r="CF430" s="43">
        <f>SUM(CF412:CF429)</f>
        <v>0</v>
      </c>
      <c r="CI430" s="182"/>
      <c r="CJ430" s="43"/>
      <c r="CK430" s="43">
        <f>SUM(CK412:CK429)</f>
        <v>0</v>
      </c>
      <c r="CN430" s="182"/>
      <c r="CO430" s="43"/>
      <c r="CP430" s="43">
        <f>SUM(CP412:CP429)</f>
        <v>0</v>
      </c>
      <c r="CS430" s="182"/>
      <c r="CT430" s="43"/>
      <c r="CU430" s="43">
        <f>SUM(CU412:CU429)</f>
        <v>0</v>
      </c>
      <c r="CX430" s="182"/>
      <c r="CY430" s="43"/>
      <c r="CZ430" s="43">
        <f>SUM(CZ412:CZ429)</f>
        <v>0</v>
      </c>
      <c r="DC430" s="182"/>
      <c r="DD430" s="43"/>
      <c r="DE430" s="43">
        <f>SUM(DE412:DE429)</f>
        <v>0</v>
      </c>
      <c r="DH430" s="182"/>
      <c r="DI430" s="43"/>
      <c r="DJ430" s="43">
        <f>SUM(DJ412:DJ429)</f>
        <v>0</v>
      </c>
      <c r="DK430" s="43"/>
      <c r="DL430" s="43"/>
      <c r="DM430" s="43"/>
      <c r="DN430" s="43"/>
      <c r="DO430" s="43"/>
      <c r="DP430" s="43"/>
      <c r="DQ430" s="43"/>
      <c r="DR430" s="43"/>
      <c r="DS430" s="43"/>
      <c r="DT430" s="43"/>
      <c r="DU430" s="43"/>
      <c r="DV430" s="43"/>
      <c r="DW430" s="43"/>
      <c r="DX430" s="43"/>
      <c r="DY430" s="43"/>
      <c r="DZ430" s="43"/>
      <c r="EA430" s="43"/>
      <c r="EB430" s="43"/>
      <c r="EC430" s="43"/>
      <c r="ED430" s="43"/>
      <c r="EE430" s="43"/>
      <c r="EF430" s="43"/>
      <c r="EG430" s="43"/>
      <c r="EH430" s="43"/>
      <c r="EI430" s="43"/>
      <c r="EJ430" s="43"/>
      <c r="EK430" s="43"/>
      <c r="EL430" s="43"/>
      <c r="EM430" s="43"/>
      <c r="EN430" s="43"/>
      <c r="EO430" s="43"/>
      <c r="EP430" s="43"/>
      <c r="EQ430" s="43"/>
      <c r="ER430" s="43"/>
      <c r="ES430" s="43"/>
      <c r="ET430" s="43"/>
      <c r="EU430" s="43"/>
      <c r="EV430" s="43"/>
      <c r="EW430" s="43"/>
      <c r="EX430" s="43"/>
      <c r="EY430" s="43"/>
      <c r="EZ430" s="43"/>
      <c r="FA430" s="43"/>
      <c r="FB430" s="43"/>
      <c r="FC430" s="43"/>
      <c r="FD430" s="43"/>
    </row>
    <row r="431" spans="1:160" s="168" customFormat="1" x14ac:dyDescent="0.3">
      <c r="A431" s="263"/>
      <c r="B431" s="263"/>
      <c r="C431" s="265"/>
      <c r="D431" s="481"/>
      <c r="E431" s="482"/>
      <c r="F431" s="482"/>
      <c r="G431" s="482"/>
      <c r="H431" s="482"/>
      <c r="I431" s="482"/>
      <c r="J431" s="482"/>
      <c r="K431" s="482"/>
      <c r="L431" s="482"/>
      <c r="M431" s="483"/>
      <c r="N431" s="419"/>
      <c r="O431" s="420"/>
      <c r="P431" s="420"/>
      <c r="Q431" s="420"/>
      <c r="R431" s="420"/>
      <c r="S431" s="420"/>
      <c r="T431" s="420"/>
      <c r="U431" s="421"/>
      <c r="V431" s="182"/>
      <c r="W431" s="191"/>
      <c r="X431" s="199"/>
      <c r="Y431" s="182"/>
      <c r="Z431" s="184"/>
      <c r="AA431" s="184"/>
      <c r="AC431" s="196"/>
      <c r="AD431" s="186"/>
      <c r="AE431" s="196"/>
      <c r="AG431" s="182"/>
      <c r="AH431" s="43"/>
      <c r="AI431" s="43"/>
      <c r="AJ431" s="43"/>
      <c r="AK431" s="43"/>
      <c r="AL431" s="43"/>
      <c r="AM431" s="43"/>
      <c r="AN431" s="43"/>
      <c r="AO431" s="43"/>
      <c r="AP431" s="43"/>
      <c r="AQ431" s="43"/>
      <c r="AR431" s="43"/>
      <c r="AS431" s="43"/>
      <c r="AT431" s="43"/>
      <c r="AU431" s="44"/>
      <c r="AV431" s="182"/>
      <c r="AW431" s="182"/>
      <c r="AX431" s="182"/>
      <c r="AZ431" s="207"/>
    </row>
    <row r="432" spans="1:160" s="168" customFormat="1" x14ac:dyDescent="0.3">
      <c r="A432" s="263"/>
      <c r="B432" s="263"/>
      <c r="C432" s="265"/>
      <c r="D432" s="481"/>
      <c r="E432" s="482"/>
      <c r="F432" s="482"/>
      <c r="G432" s="482"/>
      <c r="H432" s="482"/>
      <c r="I432" s="482"/>
      <c r="J432" s="482"/>
      <c r="K432" s="482"/>
      <c r="L432" s="482"/>
      <c r="M432" s="483"/>
      <c r="N432" s="419"/>
      <c r="O432" s="420"/>
      <c r="P432" s="420"/>
      <c r="Q432" s="420"/>
      <c r="R432" s="420"/>
      <c r="S432" s="420"/>
      <c r="T432" s="420"/>
      <c r="U432" s="421"/>
      <c r="V432" s="182"/>
      <c r="W432" s="191"/>
      <c r="X432" s="199"/>
      <c r="Y432" s="182"/>
      <c r="Z432" s="184"/>
      <c r="AA432" s="184"/>
      <c r="AD432" s="182"/>
      <c r="AG432" s="182"/>
      <c r="AH432" s="43"/>
      <c r="AI432" s="43"/>
      <c r="AJ432" s="43"/>
      <c r="AK432" s="43"/>
      <c r="AL432" s="43"/>
      <c r="AM432" s="43"/>
      <c r="AN432" s="43"/>
      <c r="AO432" s="43"/>
      <c r="AP432" s="43"/>
      <c r="AQ432" s="43"/>
      <c r="AR432" s="43"/>
      <c r="AS432" s="43"/>
      <c r="AT432" s="43"/>
      <c r="AU432" s="44"/>
      <c r="AV432" s="182"/>
      <c r="AW432" s="182"/>
      <c r="AX432" s="182"/>
      <c r="AZ432" s="207"/>
    </row>
    <row r="433" spans="1:52" s="168" customFormat="1" ht="14.4" thickBot="1" x14ac:dyDescent="0.35">
      <c r="A433" s="263"/>
      <c r="B433" s="263"/>
      <c r="C433" s="265"/>
      <c r="D433" s="425"/>
      <c r="E433" s="426"/>
      <c r="F433" s="426"/>
      <c r="G433" s="426"/>
      <c r="H433" s="426"/>
      <c r="I433" s="426"/>
      <c r="J433" s="426"/>
      <c r="K433" s="426"/>
      <c r="L433" s="426"/>
      <c r="M433" s="427"/>
      <c r="N433" s="422"/>
      <c r="O433" s="423"/>
      <c r="P433" s="423"/>
      <c r="Q433" s="423"/>
      <c r="R433" s="423"/>
      <c r="S433" s="423"/>
      <c r="T433" s="423"/>
      <c r="U433" s="424"/>
      <c r="V433" s="182"/>
      <c r="W433" s="191"/>
      <c r="X433" s="199"/>
      <c r="Y433" s="182"/>
      <c r="Z433" s="184"/>
      <c r="AA433" s="184"/>
      <c r="AD433" s="182"/>
      <c r="AG433" s="182"/>
      <c r="AH433" s="43"/>
      <c r="AI433" s="43"/>
      <c r="AJ433" s="43"/>
      <c r="AK433" s="43"/>
      <c r="AL433" s="43"/>
      <c r="AM433" s="43"/>
      <c r="AN433" s="43"/>
      <c r="AO433" s="43"/>
      <c r="AP433" s="43"/>
      <c r="AQ433" s="43"/>
      <c r="AR433" s="43"/>
      <c r="AS433" s="43"/>
      <c r="AT433" s="43"/>
      <c r="AU433" s="44"/>
      <c r="AV433" s="182"/>
      <c r="AW433" s="182"/>
      <c r="AX433" s="182"/>
      <c r="AZ433" s="207"/>
    </row>
    <row r="434" spans="1:52" s="168" customFormat="1" ht="5.25" customHeight="1" thickBot="1" x14ac:dyDescent="0.35">
      <c r="A434" s="263"/>
      <c r="B434" s="263"/>
      <c r="C434" s="265"/>
      <c r="D434" s="428"/>
      <c r="E434" s="428"/>
      <c r="F434" s="428"/>
      <c r="G434" s="428"/>
      <c r="H434" s="428"/>
      <c r="I434" s="428"/>
      <c r="J434" s="428"/>
      <c r="K434" s="428"/>
      <c r="L434" s="428"/>
      <c r="M434" s="428"/>
      <c r="N434" s="428"/>
      <c r="O434" s="428"/>
      <c r="P434" s="428"/>
      <c r="Q434" s="428"/>
      <c r="R434" s="428"/>
      <c r="S434" s="428"/>
      <c r="T434" s="428"/>
      <c r="U434" s="428"/>
      <c r="V434" s="182"/>
      <c r="W434" s="191"/>
      <c r="X434" s="199"/>
      <c r="Y434" s="182"/>
      <c r="Z434" s="184"/>
      <c r="AA434" s="184"/>
      <c r="AD434" s="182"/>
      <c r="AG434" s="182"/>
      <c r="AH434" s="43"/>
      <c r="AI434" s="43"/>
      <c r="AJ434" s="43"/>
      <c r="AK434" s="43"/>
      <c r="AL434" s="43"/>
      <c r="AM434" s="43"/>
      <c r="AN434" s="43"/>
      <c r="AO434" s="43"/>
      <c r="AP434" s="43"/>
      <c r="AQ434" s="43"/>
      <c r="AR434" s="43"/>
      <c r="AS434" s="43"/>
      <c r="AT434" s="43"/>
      <c r="AU434" s="44"/>
      <c r="AV434" s="182"/>
      <c r="AW434" s="182"/>
      <c r="AX434" s="182"/>
      <c r="AZ434" s="207"/>
    </row>
    <row r="435" spans="1:52" s="168" customFormat="1" ht="20.25" customHeight="1" x14ac:dyDescent="0.3">
      <c r="A435" s="263"/>
      <c r="B435" s="263"/>
      <c r="C435" s="265"/>
      <c r="D435" s="429" t="s">
        <v>18</v>
      </c>
      <c r="E435" s="430"/>
      <c r="F435" s="430"/>
      <c r="G435" s="430"/>
      <c r="H435" s="430"/>
      <c r="I435" s="430"/>
      <c r="J435" s="430"/>
      <c r="K435" s="430"/>
      <c r="L435" s="430"/>
      <c r="M435" s="431"/>
      <c r="N435" s="429" t="s">
        <v>19</v>
      </c>
      <c r="O435" s="430"/>
      <c r="P435" s="430"/>
      <c r="Q435" s="430"/>
      <c r="R435" s="430"/>
      <c r="S435" s="430"/>
      <c r="T435" s="430"/>
      <c r="U435" s="431"/>
      <c r="V435" s="182"/>
      <c r="W435" s="191"/>
      <c r="X435" s="199"/>
      <c r="Y435" s="182"/>
      <c r="Z435" s="184"/>
      <c r="AA435" s="184"/>
      <c r="AD435" s="182"/>
      <c r="AG435" s="182"/>
      <c r="AH435" s="43"/>
      <c r="AI435" s="43"/>
      <c r="AJ435" s="43"/>
      <c r="AK435" s="43"/>
      <c r="AL435" s="43"/>
      <c r="AM435" s="43"/>
      <c r="AN435" s="43"/>
      <c r="AO435" s="43"/>
      <c r="AP435" s="43"/>
      <c r="AQ435" s="43"/>
      <c r="AR435" s="43"/>
      <c r="AS435" s="43"/>
      <c r="AT435" s="43"/>
      <c r="AU435" s="44"/>
      <c r="AV435" s="182"/>
      <c r="AW435" s="182"/>
      <c r="AX435" s="182"/>
      <c r="AZ435" s="207"/>
    </row>
    <row r="436" spans="1:52" s="168" customFormat="1" x14ac:dyDescent="0.3">
      <c r="A436" s="263"/>
      <c r="B436" s="263"/>
      <c r="C436" s="265"/>
      <c r="D436" s="432" t="s">
        <v>20</v>
      </c>
      <c r="E436" s="433"/>
      <c r="F436" s="433"/>
      <c r="G436" s="433"/>
      <c r="H436" s="433"/>
      <c r="I436" s="433"/>
      <c r="J436" s="433"/>
      <c r="K436" s="433"/>
      <c r="L436" s="433"/>
      <c r="M436" s="434"/>
      <c r="N436" s="435" t="s">
        <v>21</v>
      </c>
      <c r="O436" s="436"/>
      <c r="P436" s="436"/>
      <c r="Q436" s="436"/>
      <c r="R436" s="436"/>
      <c r="S436" s="436"/>
      <c r="T436" s="436"/>
      <c r="U436" s="437"/>
      <c r="V436" s="182"/>
      <c r="W436" s="191"/>
      <c r="X436" s="199"/>
      <c r="Y436" s="182"/>
      <c r="Z436" s="184"/>
      <c r="AA436" s="184"/>
      <c r="AD436" s="182"/>
      <c r="AG436" s="182"/>
      <c r="AH436" s="43"/>
      <c r="AI436" s="43"/>
      <c r="AJ436" s="43"/>
      <c r="AK436" s="43"/>
      <c r="AL436" s="43"/>
      <c r="AM436" s="43"/>
      <c r="AN436" s="43"/>
      <c r="AO436" s="43"/>
      <c r="AP436" s="43"/>
      <c r="AQ436" s="43"/>
      <c r="AR436" s="43"/>
      <c r="AS436" s="43"/>
      <c r="AT436" s="43"/>
      <c r="AU436" s="44"/>
      <c r="AV436" s="182"/>
      <c r="AW436" s="182"/>
      <c r="AX436" s="182"/>
      <c r="AZ436" s="207"/>
    </row>
    <row r="437" spans="1:52" s="168" customFormat="1" ht="15.75" customHeight="1" x14ac:dyDescent="0.3">
      <c r="A437" s="263"/>
      <c r="B437" s="263"/>
      <c r="C437" s="265"/>
      <c r="D437" s="438" t="s">
        <v>22</v>
      </c>
      <c r="E437" s="439"/>
      <c r="F437" s="439"/>
      <c r="G437" s="439"/>
      <c r="H437" s="439"/>
      <c r="I437" s="439"/>
      <c r="J437" s="439"/>
      <c r="K437" s="439"/>
      <c r="L437" s="439"/>
      <c r="M437" s="440"/>
      <c r="N437" s="438" t="s">
        <v>22</v>
      </c>
      <c r="O437" s="444"/>
      <c r="P437" s="444"/>
      <c r="Q437" s="444"/>
      <c r="R437" s="444"/>
      <c r="S437" s="444"/>
      <c r="T437" s="444"/>
      <c r="U437" s="440"/>
      <c r="V437" s="182"/>
      <c r="W437" s="191"/>
      <c r="X437" s="199"/>
      <c r="Y437" s="182"/>
      <c r="Z437" s="184"/>
      <c r="AA437" s="184"/>
      <c r="AD437" s="182"/>
      <c r="AG437" s="182"/>
      <c r="AH437" s="43"/>
      <c r="AI437" s="43"/>
      <c r="AJ437" s="43"/>
      <c r="AK437" s="43"/>
      <c r="AL437" s="43"/>
      <c r="AM437" s="43"/>
      <c r="AN437" s="43"/>
      <c r="AO437" s="43"/>
      <c r="AP437" s="43"/>
      <c r="AQ437" s="43"/>
      <c r="AR437" s="43"/>
      <c r="AS437" s="43"/>
      <c r="AT437" s="43"/>
      <c r="AU437" s="44"/>
      <c r="AV437" s="182"/>
      <c r="AW437" s="182"/>
      <c r="AX437" s="182"/>
      <c r="AZ437" s="207"/>
    </row>
    <row r="438" spans="1:52" s="168" customFormat="1" ht="15.75" customHeight="1" x14ac:dyDescent="0.3">
      <c r="A438" s="263"/>
      <c r="B438" s="263"/>
      <c r="C438" s="265"/>
      <c r="D438" s="438"/>
      <c r="E438" s="439"/>
      <c r="F438" s="439"/>
      <c r="G438" s="439"/>
      <c r="H438" s="439"/>
      <c r="I438" s="439"/>
      <c r="J438" s="439"/>
      <c r="K438" s="439"/>
      <c r="L438" s="439"/>
      <c r="M438" s="440"/>
      <c r="N438" s="438"/>
      <c r="O438" s="439"/>
      <c r="P438" s="439"/>
      <c r="Q438" s="439"/>
      <c r="R438" s="439"/>
      <c r="S438" s="439"/>
      <c r="T438" s="439"/>
      <c r="U438" s="440"/>
      <c r="V438" s="182"/>
      <c r="W438" s="191"/>
      <c r="X438" s="199"/>
      <c r="Y438" s="182"/>
      <c r="Z438" s="184"/>
      <c r="AA438" s="184"/>
      <c r="AD438" s="182"/>
      <c r="AG438" s="182"/>
      <c r="AH438" s="43"/>
      <c r="AI438" s="43"/>
      <c r="AJ438" s="43"/>
      <c r="AK438" s="43"/>
      <c r="AL438" s="43"/>
      <c r="AM438" s="43"/>
      <c r="AN438" s="43"/>
      <c r="AO438" s="43"/>
      <c r="AP438" s="43"/>
      <c r="AQ438" s="43"/>
      <c r="AR438" s="43"/>
      <c r="AS438" s="43"/>
      <c r="AT438" s="43"/>
      <c r="AU438" s="44"/>
      <c r="AV438" s="182"/>
      <c r="AW438" s="182"/>
      <c r="AX438" s="182"/>
      <c r="AZ438" s="207"/>
    </row>
    <row r="439" spans="1:52" s="168" customFormat="1" ht="15.75" customHeight="1" x14ac:dyDescent="0.3">
      <c r="A439" s="263"/>
      <c r="B439" s="263"/>
      <c r="C439" s="265"/>
      <c r="D439" s="441"/>
      <c r="E439" s="442"/>
      <c r="F439" s="442"/>
      <c r="G439" s="442"/>
      <c r="H439" s="442"/>
      <c r="I439" s="442"/>
      <c r="J439" s="442"/>
      <c r="K439" s="442"/>
      <c r="L439" s="442"/>
      <c r="M439" s="443"/>
      <c r="N439" s="441"/>
      <c r="O439" s="442"/>
      <c r="P439" s="442"/>
      <c r="Q439" s="442"/>
      <c r="R439" s="442"/>
      <c r="S439" s="442"/>
      <c r="T439" s="442"/>
      <c r="U439" s="443"/>
      <c r="V439" s="182"/>
      <c r="W439" s="191"/>
      <c r="X439" s="199"/>
      <c r="Y439" s="182"/>
      <c r="Z439" s="184"/>
      <c r="AA439" s="184"/>
      <c r="AD439" s="182"/>
      <c r="AG439" s="182"/>
      <c r="AH439" s="43"/>
      <c r="AI439" s="43"/>
      <c r="AJ439" s="43"/>
      <c r="AK439" s="43"/>
      <c r="AL439" s="43"/>
      <c r="AM439" s="43"/>
      <c r="AN439" s="43"/>
      <c r="AO439" s="43"/>
      <c r="AP439" s="43"/>
      <c r="AQ439" s="43"/>
      <c r="AR439" s="43"/>
      <c r="AS439" s="43"/>
      <c r="AT439" s="43"/>
      <c r="AU439" s="44"/>
      <c r="AV439" s="182"/>
      <c r="AW439" s="182"/>
      <c r="AX439" s="182"/>
      <c r="AZ439" s="207"/>
    </row>
    <row r="440" spans="1:52" s="168" customFormat="1" x14ac:dyDescent="0.25">
      <c r="A440" s="263"/>
      <c r="B440" s="263"/>
      <c r="C440" s="265"/>
      <c r="D440" s="171" t="s">
        <v>23</v>
      </c>
      <c r="E440" s="445" t="e">
        <f>+#REF!</f>
        <v>#REF!</v>
      </c>
      <c r="F440" s="445"/>
      <c r="G440" s="445"/>
      <c r="H440" s="445"/>
      <c r="I440" s="445"/>
      <c r="J440" s="445"/>
      <c r="K440" s="445"/>
      <c r="L440" s="445"/>
      <c r="M440" s="446"/>
      <c r="N440" s="172" t="s">
        <v>23</v>
      </c>
      <c r="O440" s="445" t="e">
        <f>+#REF!</f>
        <v>#REF!</v>
      </c>
      <c r="P440" s="445"/>
      <c r="Q440" s="445"/>
      <c r="R440" s="445"/>
      <c r="S440" s="445"/>
      <c r="T440" s="445"/>
      <c r="U440" s="446"/>
      <c r="V440" s="182"/>
      <c r="W440" s="191"/>
      <c r="X440" s="199"/>
      <c r="Y440" s="182"/>
      <c r="Z440" s="184"/>
      <c r="AA440" s="184"/>
      <c r="AD440" s="182"/>
      <c r="AG440" s="182"/>
      <c r="AH440" s="43"/>
      <c r="AI440" s="43"/>
      <c r="AJ440" s="43"/>
      <c r="AK440" s="43"/>
      <c r="AL440" s="43"/>
      <c r="AM440" s="43"/>
      <c r="AN440" s="43"/>
      <c r="AO440" s="43"/>
      <c r="AP440" s="43"/>
      <c r="AQ440" s="43"/>
      <c r="AR440" s="43"/>
      <c r="AS440" s="43"/>
      <c r="AT440" s="43"/>
      <c r="AU440" s="44"/>
      <c r="AV440" s="182"/>
      <c r="AW440" s="182"/>
      <c r="AX440" s="182"/>
      <c r="AZ440" s="207"/>
    </row>
    <row r="441" spans="1:52" s="168" customFormat="1" ht="14.4" thickBot="1" x14ac:dyDescent="0.3">
      <c r="A441" s="263"/>
      <c r="B441" s="263"/>
      <c r="C441" s="265"/>
      <c r="D441" s="173" t="s">
        <v>25</v>
      </c>
      <c r="E441" s="447" t="e">
        <f>+#REF!</f>
        <v>#REF!</v>
      </c>
      <c r="F441" s="447"/>
      <c r="G441" s="447"/>
      <c r="H441" s="447"/>
      <c r="I441" s="447"/>
      <c r="J441" s="447"/>
      <c r="K441" s="447"/>
      <c r="L441" s="447"/>
      <c r="M441" s="448"/>
      <c r="N441" s="174" t="s">
        <v>25</v>
      </c>
      <c r="O441" s="447" t="e">
        <f>+#REF!</f>
        <v>#REF!</v>
      </c>
      <c r="P441" s="447"/>
      <c r="Q441" s="447"/>
      <c r="R441" s="447"/>
      <c r="S441" s="447"/>
      <c r="T441" s="447"/>
      <c r="U441" s="448"/>
      <c r="V441" s="182"/>
      <c r="W441" s="191"/>
      <c r="X441" s="199"/>
      <c r="Y441" s="182"/>
      <c r="Z441" s="184"/>
      <c r="AA441" s="184"/>
      <c r="AD441" s="182"/>
      <c r="AG441" s="182"/>
      <c r="AH441" s="43"/>
      <c r="AI441" s="43"/>
      <c r="AJ441" s="43"/>
      <c r="AK441" s="43"/>
      <c r="AL441" s="43"/>
      <c r="AM441" s="43"/>
      <c r="AN441" s="43"/>
      <c r="AO441" s="43"/>
      <c r="AP441" s="43"/>
      <c r="AQ441" s="43"/>
      <c r="AR441" s="43"/>
      <c r="AS441" s="43"/>
      <c r="AT441" s="43"/>
      <c r="AU441" s="44"/>
      <c r="AV441" s="182"/>
      <c r="AW441" s="182"/>
      <c r="AX441" s="182"/>
      <c r="AZ441" s="207"/>
    </row>
    <row r="442" spans="1:52" s="168" customFormat="1" ht="9.9" customHeight="1" thickBot="1" x14ac:dyDescent="0.3">
      <c r="A442" s="263"/>
      <c r="B442" s="263"/>
      <c r="C442" s="265"/>
      <c r="D442" s="197"/>
      <c r="E442" s="198"/>
      <c r="F442" s="198"/>
      <c r="G442" s="198"/>
      <c r="H442" s="198"/>
      <c r="I442" s="198"/>
      <c r="J442" s="198"/>
      <c r="K442" s="198"/>
      <c r="L442" s="198"/>
      <c r="M442" s="198"/>
      <c r="N442" s="197"/>
      <c r="O442" s="198"/>
      <c r="P442" s="198"/>
      <c r="Q442" s="198"/>
      <c r="R442" s="198"/>
      <c r="S442" s="198"/>
      <c r="T442" s="198"/>
      <c r="U442" s="198"/>
      <c r="V442" s="182"/>
      <c r="W442" s="191"/>
      <c r="X442" s="199"/>
      <c r="Y442" s="182"/>
      <c r="Z442" s="184"/>
      <c r="AA442" s="184"/>
      <c r="AD442" s="182"/>
      <c r="AG442" s="182"/>
      <c r="AH442" s="43"/>
      <c r="AI442" s="43"/>
      <c r="AJ442" s="43"/>
      <c r="AK442" s="43"/>
      <c r="AL442" s="43"/>
      <c r="AM442" s="43"/>
      <c r="AN442" s="43"/>
      <c r="AO442" s="43"/>
      <c r="AP442" s="43"/>
      <c r="AQ442" s="43"/>
      <c r="AR442" s="43"/>
      <c r="AS442" s="43"/>
      <c r="AT442" s="43"/>
      <c r="AU442" s="44"/>
      <c r="AV442" s="182"/>
      <c r="AW442" s="182"/>
      <c r="AX442" s="182"/>
      <c r="AZ442" s="207"/>
    </row>
    <row r="443" spans="1:52" s="168" customFormat="1" ht="15.75" customHeight="1" x14ac:dyDescent="0.3">
      <c r="A443" s="263"/>
      <c r="B443" s="263"/>
      <c r="C443" s="265"/>
      <c r="D443" s="484"/>
      <c r="E443" s="485"/>
      <c r="F443" s="488" t="s">
        <v>0</v>
      </c>
      <c r="G443" s="489"/>
      <c r="H443" s="489"/>
      <c r="I443" s="489"/>
      <c r="J443" s="489"/>
      <c r="K443" s="489"/>
      <c r="L443" s="489"/>
      <c r="M443" s="489"/>
      <c r="N443" s="489"/>
      <c r="O443" s="490"/>
      <c r="P443" s="494" t="s">
        <v>1</v>
      </c>
      <c r="Q443" s="495"/>
      <c r="R443" s="495"/>
      <c r="S443" s="496"/>
      <c r="T443" s="500"/>
      <c r="U443" s="501"/>
      <c r="V443" s="182"/>
      <c r="W443" s="191"/>
      <c r="X443" s="199"/>
      <c r="Y443" s="182"/>
      <c r="Z443" s="184"/>
      <c r="AA443" s="184"/>
      <c r="AD443" s="182"/>
      <c r="AG443" s="182"/>
      <c r="AH443" s="43"/>
      <c r="AI443" s="43"/>
      <c r="AJ443" s="43"/>
      <c r="AK443" s="43"/>
      <c r="AL443" s="43"/>
      <c r="AM443" s="43"/>
      <c r="AN443" s="43"/>
      <c r="AO443" s="43"/>
      <c r="AP443" s="43"/>
      <c r="AQ443" s="43"/>
      <c r="AR443" s="43"/>
      <c r="AS443" s="43"/>
      <c r="AT443" s="43"/>
      <c r="AU443" s="44"/>
      <c r="AV443" s="182"/>
      <c r="AW443" s="182"/>
      <c r="AX443" s="182"/>
      <c r="AZ443" s="207"/>
    </row>
    <row r="444" spans="1:52" s="168" customFormat="1" ht="15" customHeight="1" x14ac:dyDescent="0.3">
      <c r="A444" s="263"/>
      <c r="B444" s="263"/>
      <c r="C444" s="265"/>
      <c r="D444" s="481"/>
      <c r="E444" s="482"/>
      <c r="F444" s="491"/>
      <c r="G444" s="492"/>
      <c r="H444" s="492"/>
      <c r="I444" s="492"/>
      <c r="J444" s="492"/>
      <c r="K444" s="492"/>
      <c r="L444" s="492"/>
      <c r="M444" s="492"/>
      <c r="N444" s="492"/>
      <c r="O444" s="493"/>
      <c r="P444" s="497"/>
      <c r="Q444" s="498"/>
      <c r="R444" s="498"/>
      <c r="S444" s="499"/>
      <c r="T444" s="502"/>
      <c r="U444" s="503"/>
      <c r="V444" s="182"/>
      <c r="W444" s="191"/>
      <c r="X444" s="199"/>
      <c r="Y444" s="186"/>
      <c r="Z444" s="184"/>
      <c r="AA444" s="184"/>
      <c r="AD444" s="182"/>
      <c r="AG444" s="182"/>
      <c r="AH444" s="43"/>
      <c r="AI444" s="43"/>
      <c r="AJ444" s="43"/>
      <c r="AK444" s="43"/>
      <c r="AL444" s="43"/>
      <c r="AM444" s="43"/>
      <c r="AN444" s="43"/>
      <c r="AO444" s="43"/>
      <c r="AP444" s="43"/>
      <c r="AQ444" s="43"/>
      <c r="AR444" s="43"/>
      <c r="AS444" s="43"/>
      <c r="AT444" s="43"/>
      <c r="AU444" s="44"/>
      <c r="AV444" s="182"/>
      <c r="AW444" s="182"/>
      <c r="AX444" s="182"/>
      <c r="AZ444" s="207"/>
    </row>
    <row r="445" spans="1:52" s="168" customFormat="1" ht="30" customHeight="1" thickBot="1" x14ac:dyDescent="0.35">
      <c r="A445" s="263"/>
      <c r="B445" s="263"/>
      <c r="C445" s="265"/>
      <c r="D445" s="486"/>
      <c r="E445" s="487"/>
      <c r="F445" s="506" t="s">
        <v>2</v>
      </c>
      <c r="G445" s="507"/>
      <c r="H445" s="507"/>
      <c r="I445" s="507"/>
      <c r="J445" s="507"/>
      <c r="K445" s="507"/>
      <c r="L445" s="507"/>
      <c r="M445" s="507"/>
      <c r="N445" s="507"/>
      <c r="O445" s="508"/>
      <c r="P445" s="181">
        <v>10</v>
      </c>
      <c r="Q445" s="189" t="s">
        <v>3</v>
      </c>
      <c r="R445" s="509">
        <v>147</v>
      </c>
      <c r="S445" s="510"/>
      <c r="T445" s="504"/>
      <c r="U445" s="505"/>
      <c r="V445" s="182">
        <f>+IF(C454="","",1)</f>
        <v>1</v>
      </c>
      <c r="W445" s="191"/>
      <c r="X445" s="199"/>
      <c r="Y445" s="39"/>
      <c r="Z445" s="184"/>
      <c r="AA445" s="184"/>
      <c r="AD445" s="182"/>
      <c r="AG445" s="182"/>
      <c r="AH445" s="43"/>
      <c r="AI445" s="43"/>
      <c r="AJ445" s="43"/>
      <c r="AK445" s="43"/>
      <c r="AL445" s="43"/>
      <c r="AM445" s="43"/>
      <c r="AN445" s="43"/>
      <c r="AO445" s="43"/>
      <c r="AP445" s="43"/>
      <c r="AQ445" s="43"/>
      <c r="AR445" s="43"/>
      <c r="AS445" s="43"/>
      <c r="AT445" s="43"/>
      <c r="AU445" s="44"/>
      <c r="AV445" s="182"/>
      <c r="AW445" s="182"/>
      <c r="AX445" s="182"/>
      <c r="AZ445" s="207"/>
    </row>
    <row r="446" spans="1:52" s="168" customFormat="1" ht="5.25" customHeight="1" thickBot="1" x14ac:dyDescent="0.35">
      <c r="A446" s="263"/>
      <c r="B446" s="263"/>
      <c r="C446" s="265"/>
      <c r="D446" s="454"/>
      <c r="E446" s="454"/>
      <c r="F446" s="454"/>
      <c r="G446" s="454"/>
      <c r="H446" s="454"/>
      <c r="I446" s="454"/>
      <c r="J446" s="454"/>
      <c r="K446" s="454"/>
      <c r="L446" s="454"/>
      <c r="M446" s="454"/>
      <c r="N446" s="454"/>
      <c r="O446" s="454"/>
      <c r="P446" s="454"/>
      <c r="Q446" s="454"/>
      <c r="R446" s="454"/>
      <c r="S446" s="454"/>
      <c r="T446" s="454"/>
      <c r="U446" s="454"/>
      <c r="V446" s="182"/>
      <c r="W446" s="191"/>
      <c r="X446" s="199"/>
      <c r="Y446" s="186"/>
      <c r="Z446" s="184"/>
      <c r="AA446" s="184"/>
      <c r="AD446" s="182"/>
      <c r="AG446" s="182"/>
      <c r="AH446" s="43"/>
      <c r="AI446" s="43"/>
      <c r="AJ446" s="43"/>
      <c r="AK446" s="43"/>
      <c r="AL446" s="43"/>
      <c r="AM446" s="43"/>
      <c r="AN446" s="43"/>
      <c r="AO446" s="43"/>
      <c r="AP446" s="43"/>
      <c r="AQ446" s="43"/>
      <c r="AR446" s="43"/>
      <c r="AS446" s="43"/>
      <c r="AT446" s="43"/>
      <c r="AU446" s="44"/>
      <c r="AV446" s="182"/>
      <c r="AW446" s="182"/>
      <c r="AX446" s="182"/>
      <c r="AZ446" s="207"/>
    </row>
    <row r="447" spans="1:52" s="168" customFormat="1" ht="24.9" customHeight="1" x14ac:dyDescent="0.3">
      <c r="A447" s="263"/>
      <c r="B447" s="263"/>
      <c r="C447" s="265"/>
      <c r="D447" s="511" t="s">
        <v>4</v>
      </c>
      <c r="E447" s="512"/>
      <c r="F447" s="513" t="s">
        <v>168</v>
      </c>
      <c r="G447" s="514"/>
      <c r="H447" s="514"/>
      <c r="I447" s="515"/>
      <c r="J447" s="516" t="s">
        <v>5</v>
      </c>
      <c r="K447" s="512"/>
      <c r="L447" s="513" t="s">
        <v>102</v>
      </c>
      <c r="M447" s="514"/>
      <c r="N447" s="514"/>
      <c r="O447" s="514"/>
      <c r="P447" s="515"/>
      <c r="Q447" s="164" t="s">
        <v>6</v>
      </c>
      <c r="R447" s="513" t="s">
        <v>36</v>
      </c>
      <c r="S447" s="514"/>
      <c r="T447" s="514"/>
      <c r="U447" s="517"/>
      <c r="V447" s="182"/>
      <c r="W447" s="191"/>
      <c r="X447" s="199"/>
      <c r="Y447" s="182"/>
      <c r="Z447" s="184"/>
      <c r="AA447" s="184"/>
      <c r="AD447" s="182"/>
      <c r="AG447" s="182"/>
      <c r="AH447" s="43"/>
      <c r="AI447" s="43"/>
      <c r="AJ447" s="43"/>
      <c r="AK447" s="43"/>
      <c r="AL447" s="43"/>
      <c r="AM447" s="43"/>
      <c r="AN447" s="43"/>
      <c r="AO447" s="43"/>
      <c r="AP447" s="43"/>
      <c r="AQ447" s="43"/>
      <c r="AR447" s="43"/>
      <c r="AS447" s="43"/>
      <c r="AT447" s="43"/>
      <c r="AU447" s="44"/>
      <c r="AV447" s="182"/>
      <c r="AW447" s="182"/>
      <c r="AX447" s="182"/>
      <c r="AZ447" s="207"/>
    </row>
    <row r="448" spans="1:52" s="168" customFormat="1" ht="45" customHeight="1" thickBot="1" x14ac:dyDescent="0.35">
      <c r="A448" s="263"/>
      <c r="B448" s="263"/>
      <c r="C448" s="265"/>
      <c r="D448" s="518" t="s">
        <v>7</v>
      </c>
      <c r="E448" s="519"/>
      <c r="F448" s="520" t="s">
        <v>169</v>
      </c>
      <c r="G448" s="521"/>
      <c r="H448" s="521"/>
      <c r="I448" s="521"/>
      <c r="J448" s="521"/>
      <c r="K448" s="521"/>
      <c r="L448" s="521"/>
      <c r="M448" s="521"/>
      <c r="N448" s="521"/>
      <c r="O448" s="521"/>
      <c r="P448" s="521"/>
      <c r="Q448" s="521"/>
      <c r="R448" s="521"/>
      <c r="S448" s="521"/>
      <c r="T448" s="521"/>
      <c r="U448" s="522"/>
      <c r="V448" s="182"/>
      <c r="W448" s="191"/>
      <c r="X448" s="199"/>
      <c r="Y448" s="182"/>
      <c r="Z448" s="184"/>
      <c r="AA448" s="184"/>
      <c r="AD448" s="182"/>
      <c r="AG448" s="182"/>
      <c r="AH448" s="43"/>
      <c r="AI448" s="43"/>
      <c r="AJ448" s="43"/>
      <c r="AK448" s="43"/>
      <c r="AL448" s="43"/>
      <c r="AM448" s="43"/>
      <c r="AN448" s="43"/>
      <c r="AO448" s="43"/>
      <c r="AP448" s="43"/>
      <c r="AQ448" s="43"/>
      <c r="AR448" s="43"/>
      <c r="AS448" s="43"/>
      <c r="AT448" s="43"/>
      <c r="AU448" s="44"/>
      <c r="AV448" s="182"/>
      <c r="AW448" s="182"/>
      <c r="AX448" s="182"/>
      <c r="AZ448" s="207"/>
    </row>
    <row r="449" spans="1:160" s="168" customFormat="1" ht="5.0999999999999996" customHeight="1" thickBot="1" x14ac:dyDescent="0.35">
      <c r="A449" s="263"/>
      <c r="B449" s="263"/>
      <c r="C449" s="265"/>
      <c r="D449" s="523"/>
      <c r="E449" s="523"/>
      <c r="F449" s="523"/>
      <c r="G449" s="523"/>
      <c r="H449" s="523"/>
      <c r="I449" s="523"/>
      <c r="J449" s="523"/>
      <c r="K449" s="523"/>
      <c r="L449" s="523"/>
      <c r="M449" s="523"/>
      <c r="N449" s="523"/>
      <c r="O449" s="523"/>
      <c r="P449" s="523"/>
      <c r="Q449" s="523"/>
      <c r="R449" s="523"/>
      <c r="S449" s="523"/>
      <c r="T449" s="523"/>
      <c r="U449" s="523"/>
      <c r="V449" s="182"/>
      <c r="W449" s="191"/>
      <c r="X449" s="199"/>
      <c r="Y449" s="182"/>
      <c r="Z449" s="184"/>
      <c r="AA449" s="184"/>
      <c r="AD449" s="182"/>
      <c r="AG449" s="182"/>
      <c r="AH449" s="43"/>
      <c r="AI449" s="43"/>
      <c r="AJ449" s="43"/>
      <c r="AK449" s="43"/>
      <c r="AL449" s="43"/>
      <c r="AM449" s="43"/>
      <c r="AN449" s="43"/>
      <c r="AO449" s="43"/>
      <c r="AP449" s="43"/>
      <c r="AQ449" s="43"/>
      <c r="AR449" s="43"/>
      <c r="AS449" s="43"/>
      <c r="AT449" s="43"/>
      <c r="AU449" s="44"/>
      <c r="AV449" s="182"/>
      <c r="AW449" s="182"/>
      <c r="AX449" s="182"/>
      <c r="AZ449" s="207"/>
    </row>
    <row r="450" spans="1:160" s="168" customFormat="1" ht="24.9" customHeight="1" thickBot="1" x14ac:dyDescent="0.35">
      <c r="A450" s="263"/>
      <c r="B450" s="263"/>
      <c r="C450" s="265"/>
      <c r="D450" s="165" t="s">
        <v>103</v>
      </c>
      <c r="E450" s="167" t="s">
        <v>106</v>
      </c>
      <c r="F450" s="455" t="s">
        <v>104</v>
      </c>
      <c r="G450" s="524"/>
      <c r="H450" s="456"/>
      <c r="I450" s="525">
        <v>44058</v>
      </c>
      <c r="J450" s="526"/>
      <c r="K450" s="526"/>
      <c r="L450" s="526"/>
      <c r="M450" s="526"/>
      <c r="N450" s="527"/>
      <c r="O450" s="166" t="s">
        <v>8</v>
      </c>
      <c r="P450" s="449" t="s">
        <v>24</v>
      </c>
      <c r="Q450" s="450"/>
      <c r="R450" s="450"/>
      <c r="S450" s="450"/>
      <c r="T450" s="450"/>
      <c r="U450" s="528"/>
      <c r="V450" s="182"/>
      <c r="W450" s="191"/>
      <c r="X450" s="199"/>
      <c r="Y450" s="182"/>
      <c r="Z450" s="184"/>
      <c r="AA450" s="184"/>
      <c r="AD450" s="182"/>
      <c r="AG450" s="182"/>
      <c r="AH450" s="43"/>
      <c r="AI450" s="43"/>
      <c r="AJ450" s="43"/>
      <c r="AK450" s="43"/>
      <c r="AL450" s="43"/>
      <c r="AM450" s="43"/>
      <c r="AN450" s="43"/>
      <c r="AO450" s="43"/>
      <c r="AP450" s="43"/>
      <c r="AQ450" s="43"/>
      <c r="AR450" s="43"/>
      <c r="AS450" s="43"/>
      <c r="AT450" s="43"/>
      <c r="AU450" s="44"/>
      <c r="AV450" s="182"/>
      <c r="AW450" s="182"/>
      <c r="AX450" s="182"/>
      <c r="AZ450" s="207"/>
    </row>
    <row r="451" spans="1:160" s="168" customFormat="1" ht="5.0999999999999996" customHeight="1" thickBot="1" x14ac:dyDescent="0.35">
      <c r="A451" s="263"/>
      <c r="B451" s="263"/>
      <c r="C451" s="265"/>
      <c r="D451" s="169"/>
      <c r="E451" s="169"/>
      <c r="F451" s="169"/>
      <c r="G451" s="169"/>
      <c r="H451" s="169"/>
      <c r="I451" s="169"/>
      <c r="J451" s="169"/>
      <c r="K451" s="169"/>
      <c r="L451" s="169"/>
      <c r="M451" s="169"/>
      <c r="N451" s="169"/>
      <c r="O451" s="169"/>
      <c r="P451" s="169"/>
      <c r="Q451" s="169"/>
      <c r="R451" s="169"/>
      <c r="S451" s="169"/>
      <c r="T451" s="169"/>
      <c r="U451" s="169"/>
      <c r="V451" s="182"/>
      <c r="W451" s="191"/>
      <c r="X451" s="199"/>
      <c r="Y451" s="182"/>
      <c r="Z451" s="184"/>
      <c r="AA451" s="184"/>
      <c r="AD451" s="182"/>
      <c r="AG451" s="182"/>
      <c r="AH451" s="43"/>
      <c r="AI451" s="43"/>
      <c r="AJ451" s="43"/>
      <c r="AK451" s="43"/>
      <c r="AL451" s="43"/>
      <c r="AM451" s="43"/>
      <c r="AN451" s="43"/>
      <c r="AO451" s="43"/>
      <c r="AP451" s="43"/>
      <c r="AQ451" s="43"/>
      <c r="AR451" s="43"/>
      <c r="AS451" s="43"/>
      <c r="AT451" s="43"/>
      <c r="AU451" s="44"/>
      <c r="AV451" s="182"/>
      <c r="AW451" s="182"/>
      <c r="AX451" s="182"/>
      <c r="AZ451" s="207"/>
    </row>
    <row r="452" spans="1:160" s="168" customFormat="1" ht="24.9" customHeight="1" thickBot="1" x14ac:dyDescent="0.35">
      <c r="A452" s="263"/>
      <c r="B452" s="263"/>
      <c r="C452" s="265"/>
      <c r="D452" s="165" t="s">
        <v>31</v>
      </c>
      <c r="E452" s="449"/>
      <c r="F452" s="450"/>
      <c r="G452" s="450"/>
      <c r="H452" s="450"/>
      <c r="I452" s="450"/>
      <c r="J452" s="451"/>
      <c r="K452" s="177" t="s">
        <v>105</v>
      </c>
      <c r="L452" s="452"/>
      <c r="M452" s="452"/>
      <c r="N452" s="452"/>
      <c r="O452" s="452"/>
      <c r="P452" s="452"/>
      <c r="Q452" s="452"/>
      <c r="R452" s="452"/>
      <c r="S452" s="452"/>
      <c r="T452" s="452"/>
      <c r="U452" s="453"/>
      <c r="V452" s="182"/>
      <c r="W452" s="191"/>
      <c r="X452" s="199"/>
      <c r="Y452" s="182"/>
      <c r="Z452" s="184"/>
      <c r="AA452" s="184"/>
      <c r="AD452" s="182"/>
      <c r="AG452" s="182"/>
      <c r="AH452" s="43"/>
      <c r="AI452" s="43"/>
      <c r="AJ452" s="43"/>
      <c r="AK452" s="43"/>
      <c r="AL452" s="43"/>
      <c r="AM452" s="43"/>
      <c r="AN452" s="43"/>
      <c r="AO452" s="43"/>
      <c r="AP452" s="43"/>
      <c r="AQ452" s="43"/>
      <c r="AR452" s="43"/>
      <c r="AS452" s="43"/>
      <c r="AT452" s="43"/>
      <c r="AU452" s="44"/>
      <c r="AV452" s="182"/>
      <c r="AW452" s="182"/>
      <c r="AX452" s="182"/>
      <c r="AZ452" s="207"/>
    </row>
    <row r="453" spans="1:160" s="168" customFormat="1" ht="5.0999999999999996" customHeight="1" thickBot="1" x14ac:dyDescent="0.35">
      <c r="A453" s="263"/>
      <c r="B453" s="263"/>
      <c r="C453" s="265"/>
      <c r="D453" s="454"/>
      <c r="E453" s="454"/>
      <c r="F453" s="454"/>
      <c r="G453" s="454"/>
      <c r="H453" s="454"/>
      <c r="I453" s="454"/>
      <c r="J453" s="454"/>
      <c r="K453" s="454"/>
      <c r="L453" s="454"/>
      <c r="M453" s="454"/>
      <c r="N453" s="454"/>
      <c r="O453" s="454"/>
      <c r="P453" s="454"/>
      <c r="Q453" s="454"/>
      <c r="R453" s="454"/>
      <c r="S453" s="454"/>
      <c r="T453" s="454"/>
      <c r="U453" s="454"/>
      <c r="V453" s="182"/>
      <c r="W453" s="191"/>
      <c r="X453" s="199"/>
      <c r="Y453" s="182"/>
      <c r="Z453" s="184"/>
      <c r="AA453" s="184"/>
      <c r="AD453" s="182"/>
      <c r="AG453" s="182"/>
      <c r="AH453" s="43"/>
      <c r="AI453" s="43"/>
      <c r="AJ453" s="43"/>
      <c r="AK453" s="43"/>
      <c r="AL453" s="43"/>
      <c r="AM453" s="43"/>
      <c r="AN453" s="43"/>
      <c r="AO453" s="43"/>
      <c r="AP453" s="43"/>
      <c r="AQ453" s="43"/>
      <c r="AR453" s="43"/>
      <c r="AS453" s="43"/>
      <c r="AT453" s="43"/>
      <c r="AU453" s="44"/>
      <c r="AV453" s="182"/>
      <c r="AW453" s="182"/>
      <c r="AX453" s="182"/>
      <c r="AZ453" s="207"/>
    </row>
    <row r="454" spans="1:160" s="168" customFormat="1" ht="45" customHeight="1" thickBot="1" x14ac:dyDescent="0.35">
      <c r="A454" s="263">
        <f>+E454</f>
        <v>1.1000000000000001</v>
      </c>
      <c r="B454" s="264">
        <f>+U478</f>
        <v>3970.6731999999997</v>
      </c>
      <c r="C454" s="265">
        <v>7</v>
      </c>
      <c r="D454" s="165" t="s">
        <v>9</v>
      </c>
      <c r="E454" s="94">
        <v>1.1000000000000001</v>
      </c>
      <c r="F454" s="455" t="s">
        <v>29</v>
      </c>
      <c r="G454" s="456"/>
      <c r="H454" s="532" t="s">
        <v>61</v>
      </c>
      <c r="I454" s="457"/>
      <c r="J454" s="457"/>
      <c r="K454" s="457"/>
      <c r="L454" s="457"/>
      <c r="M454" s="458"/>
      <c r="N454" s="459" t="s">
        <v>32</v>
      </c>
      <c r="O454" s="460"/>
      <c r="P454" s="461"/>
      <c r="Q454" s="462" t="s">
        <v>10</v>
      </c>
      <c r="R454" s="463"/>
      <c r="S454" s="463"/>
      <c r="T454" s="463"/>
      <c r="U454" s="464"/>
      <c r="V454" s="182"/>
      <c r="W454" s="191"/>
      <c r="X454" s="199"/>
      <c r="Y454" s="182"/>
      <c r="Z454" s="186"/>
      <c r="AA454" s="186"/>
      <c r="AD454" s="182"/>
      <c r="AG454" s="182"/>
      <c r="AH454" s="43"/>
      <c r="AI454" s="43"/>
      <c r="AJ454" s="43"/>
      <c r="AK454" s="43"/>
      <c r="AL454" s="43"/>
      <c r="AM454" s="43"/>
      <c r="AN454" s="43"/>
      <c r="AO454" s="43"/>
      <c r="AP454" s="43"/>
      <c r="AQ454" s="43"/>
      <c r="AR454" s="43"/>
      <c r="AS454" s="43"/>
      <c r="AT454" s="43"/>
      <c r="AU454" s="44"/>
      <c r="AV454" s="182"/>
      <c r="AW454" s="182"/>
      <c r="AX454" s="182"/>
      <c r="AZ454" s="207"/>
    </row>
    <row r="455" spans="1:160" s="168" customFormat="1" ht="5.0999999999999996" customHeight="1" thickBot="1" x14ac:dyDescent="0.35">
      <c r="A455" s="263"/>
      <c r="B455" s="263"/>
      <c r="C455" s="265"/>
      <c r="D455" s="428"/>
      <c r="E455" s="428"/>
      <c r="F455" s="428"/>
      <c r="G455" s="428"/>
      <c r="H455" s="428"/>
      <c r="I455" s="428"/>
      <c r="J455" s="428"/>
      <c r="K455" s="428"/>
      <c r="L455" s="428"/>
      <c r="M455" s="428"/>
      <c r="N455" s="454"/>
      <c r="O455" s="454"/>
      <c r="P455" s="454"/>
      <c r="Q455" s="454"/>
      <c r="R455" s="454"/>
      <c r="S455" s="454"/>
      <c r="T455" s="454"/>
      <c r="U455" s="454"/>
      <c r="V455" s="182"/>
      <c r="W455" s="191"/>
      <c r="X455" s="199"/>
      <c r="Y455" s="182"/>
      <c r="Z455" s="193"/>
      <c r="AA455" s="193"/>
      <c r="AD455" s="182"/>
      <c r="AG455" s="182"/>
      <c r="AH455" s="43"/>
      <c r="AI455" s="43"/>
      <c r="AJ455" s="43"/>
      <c r="AK455" s="43"/>
      <c r="AL455" s="43"/>
      <c r="AM455" s="43"/>
      <c r="AN455" s="43"/>
      <c r="AO455" s="43"/>
      <c r="AP455" s="43"/>
      <c r="AQ455" s="43"/>
      <c r="AR455" s="43"/>
      <c r="AS455" s="43"/>
      <c r="AT455" s="43"/>
      <c r="AU455" s="44"/>
      <c r="AV455" s="182"/>
      <c r="AW455" s="182"/>
      <c r="AX455" s="182"/>
      <c r="AZ455" s="207"/>
    </row>
    <row r="456" spans="1:160" s="168" customFormat="1" ht="24.9" customHeight="1" x14ac:dyDescent="0.3">
      <c r="A456" s="263"/>
      <c r="B456" s="263"/>
      <c r="C456" s="265"/>
      <c r="D456" s="465" t="s">
        <v>30</v>
      </c>
      <c r="E456" s="466"/>
      <c r="F456" s="466"/>
      <c r="G456" s="466"/>
      <c r="H456" s="466"/>
      <c r="I456" s="466"/>
      <c r="J456" s="466"/>
      <c r="K456" s="466"/>
      <c r="L456" s="466"/>
      <c r="M456" s="467"/>
      <c r="N456" s="468" t="s">
        <v>11</v>
      </c>
      <c r="O456" s="470" t="s">
        <v>12</v>
      </c>
      <c r="P456" s="471"/>
      <c r="Q456" s="474" t="s">
        <v>13</v>
      </c>
      <c r="R456" s="475"/>
      <c r="S456" s="476"/>
      <c r="T456" s="477" t="s">
        <v>27</v>
      </c>
      <c r="U456" s="479" t="s">
        <v>28</v>
      </c>
      <c r="V456" s="182"/>
      <c r="W456" s="191"/>
      <c r="X456" s="199"/>
      <c r="Y456" s="182"/>
      <c r="Z456" s="193"/>
      <c r="AA456" s="193"/>
      <c r="AD456" s="182"/>
      <c r="AG456" s="182"/>
      <c r="AH456" s="43"/>
      <c r="AI456" s="43"/>
      <c r="AJ456" s="43"/>
      <c r="AK456" s="43"/>
      <c r="AL456" s="43"/>
      <c r="AM456" s="43"/>
      <c r="AN456" s="43"/>
      <c r="AO456" s="43"/>
      <c r="AP456" s="43"/>
      <c r="AQ456" s="43"/>
      <c r="AR456" s="43"/>
      <c r="AS456" s="43"/>
      <c r="AT456" s="43"/>
      <c r="AU456" s="44"/>
      <c r="AV456" s="182"/>
      <c r="AW456" s="182"/>
      <c r="AX456" s="182"/>
      <c r="AZ456" s="207"/>
    </row>
    <row r="457" spans="1:160" s="168" customFormat="1" ht="24.9" customHeight="1" x14ac:dyDescent="0.3">
      <c r="A457" s="263"/>
      <c r="B457" s="263"/>
      <c r="C457" s="265"/>
      <c r="D457" s="481"/>
      <c r="E457" s="482"/>
      <c r="F457" s="482"/>
      <c r="G457" s="482"/>
      <c r="H457" s="482"/>
      <c r="I457" s="482"/>
      <c r="J457" s="482"/>
      <c r="K457" s="482"/>
      <c r="L457" s="482"/>
      <c r="M457" s="483"/>
      <c r="N457" s="469"/>
      <c r="O457" s="472"/>
      <c r="P457" s="473"/>
      <c r="Q457" s="170" t="s">
        <v>14</v>
      </c>
      <c r="R457" s="170" t="s">
        <v>15</v>
      </c>
      <c r="S457" s="170" t="s">
        <v>26</v>
      </c>
      <c r="T457" s="478"/>
      <c r="U457" s="480"/>
      <c r="V457" s="182"/>
      <c r="W457" s="191"/>
      <c r="X457" s="199"/>
      <c r="Y457" s="182"/>
      <c r="Z457" s="194"/>
      <c r="AA457" s="194"/>
      <c r="AD457" s="182"/>
      <c r="AG457" s="182"/>
      <c r="AH457" s="43"/>
      <c r="AI457" s="43"/>
      <c r="AJ457" s="43"/>
      <c r="AK457" s="43"/>
      <c r="AL457" s="43"/>
      <c r="AM457" s="43"/>
      <c r="AN457" s="43"/>
      <c r="AO457" s="43"/>
      <c r="AP457" s="43"/>
      <c r="AQ457" s="43"/>
      <c r="AR457" s="43"/>
      <c r="AS457" s="43"/>
      <c r="AT457" s="43"/>
      <c r="AU457" s="44"/>
      <c r="AV457" s="182"/>
      <c r="AW457" s="182"/>
      <c r="AX457" s="182"/>
      <c r="AZ457" s="207"/>
    </row>
    <row r="458" spans="1:160" s="168" customFormat="1" ht="24.9" customHeight="1" x14ac:dyDescent="0.3">
      <c r="A458" s="263"/>
      <c r="B458" s="263"/>
      <c r="C458" s="265"/>
      <c r="D458" s="481"/>
      <c r="E458" s="482"/>
      <c r="F458" s="482"/>
      <c r="G458" s="482"/>
      <c r="H458" s="482"/>
      <c r="I458" s="482"/>
      <c r="J458" s="482"/>
      <c r="K458" s="482"/>
      <c r="L458" s="482"/>
      <c r="M458" s="483"/>
      <c r="N458" s="176">
        <v>14000550</v>
      </c>
      <c r="O458" s="529">
        <v>1.02</v>
      </c>
      <c r="P458" s="530"/>
      <c r="Q458" s="8"/>
      <c r="R458" s="8"/>
      <c r="S458" s="8"/>
      <c r="T458" s="9">
        <v>0</v>
      </c>
      <c r="U458" s="17">
        <f>+T458</f>
        <v>0</v>
      </c>
      <c r="V458" s="182"/>
      <c r="W458" s="191">
        <v>12</v>
      </c>
      <c r="X458" s="199">
        <v>2</v>
      </c>
      <c r="Y458" s="182">
        <f>+C454</f>
        <v>7</v>
      </c>
      <c r="Z458" s="41">
        <f>+SUMIF($N458:$N477,$Z$16,$U458:$U477)</f>
        <v>0</v>
      </c>
      <c r="AA458" s="41">
        <f>+SUMIF($N458:$N477,$AA$16,$U458:$U477)</f>
        <v>0</v>
      </c>
      <c r="AB458" s="41">
        <f>+SUMIF($N458:$N477,$AB$16,$U458:$U477)</f>
        <v>0</v>
      </c>
      <c r="AC458" s="41">
        <f>+SUMIF($N458:$N477,$AC$16,$U458:$U477)</f>
        <v>0</v>
      </c>
      <c r="AD458" s="41">
        <f>+SUMIF($N458:$N477,$AD$16,$U458:$U477)</f>
        <v>0</v>
      </c>
      <c r="AE458" s="41">
        <f>+SUMIF($N458:$N477,$AE$16,$U458:$U477)</f>
        <v>0</v>
      </c>
      <c r="AF458" s="41">
        <f>+SUMIF($N458:$N477,$AF$16,$U458:$U477)</f>
        <v>0</v>
      </c>
      <c r="AG458" s="41">
        <f>+SUMIF($N458:$N477,$AG$16,$U458:$U477)</f>
        <v>0</v>
      </c>
      <c r="AH458" s="41">
        <f>+SUMIF($N458:$N477,$AH$16,$U458:$U477)</f>
        <v>0</v>
      </c>
      <c r="AI458" s="41">
        <f>+SUMIF($N458:$N477,$AI$16,$U458:$U477)</f>
        <v>0</v>
      </c>
      <c r="AJ458" s="41">
        <f>+SUMIF($N458:$N477,$AJ$16,$U458:$U477)</f>
        <v>0</v>
      </c>
      <c r="AK458" s="41">
        <f>+SUMIF($N458:$N477,$AK$16,$U458:$U477)</f>
        <v>70.2</v>
      </c>
      <c r="AL458" s="41">
        <f>+SUMIF($N458:$N477,$AL$16,$U458:$U477)</f>
        <v>796.4008</v>
      </c>
      <c r="AM458" s="41">
        <f>+SUMIF($N458:$N477,$AM$16,$U458:$U477)</f>
        <v>2100.2123999999999</v>
      </c>
      <c r="AN458" s="41">
        <f>+SUMIF($N458:$N477,$AN$16,$U458:$U477)</f>
        <v>1003.8599999999999</v>
      </c>
      <c r="AO458" s="41">
        <f>+SUMIF($N458:$N477,$AO$16,$U458:$U477)</f>
        <v>0</v>
      </c>
      <c r="AP458" s="41">
        <f>+SUMIF($N458:$N477,$AP$16,$U458:$U477)</f>
        <v>0</v>
      </c>
      <c r="AQ458" s="41">
        <f>+SUMIF($N458:$N477,$AQ$16,$U458:$U477)</f>
        <v>0</v>
      </c>
      <c r="AR458" s="41">
        <f>+SUMIF($N458:$N477,$AR$16,$U458:$U477)</f>
        <v>0</v>
      </c>
      <c r="AS458" s="43"/>
      <c r="AT458" s="43"/>
      <c r="AU458" s="44"/>
      <c r="AV458" s="182"/>
      <c r="AW458" s="182"/>
      <c r="AX458" s="182"/>
      <c r="AZ458" s="207"/>
    </row>
    <row r="459" spans="1:160" s="168" customFormat="1" ht="24.9" customHeight="1" x14ac:dyDescent="0.3">
      <c r="A459" s="263"/>
      <c r="B459" s="263"/>
      <c r="C459" s="265"/>
      <c r="D459" s="481"/>
      <c r="E459" s="482"/>
      <c r="F459" s="482"/>
      <c r="G459" s="482"/>
      <c r="H459" s="482"/>
      <c r="I459" s="482"/>
      <c r="J459" s="482"/>
      <c r="K459" s="482"/>
      <c r="L459" s="482"/>
      <c r="M459" s="483"/>
      <c r="N459" s="176">
        <v>14000550</v>
      </c>
      <c r="O459" s="529">
        <v>1.03</v>
      </c>
      <c r="P459" s="530"/>
      <c r="Q459" s="8"/>
      <c r="R459" s="8"/>
      <c r="S459" s="8"/>
      <c r="T459" s="9">
        <v>0</v>
      </c>
      <c r="U459" s="17">
        <f t="shared" ref="U459:U477" si="107">+T459</f>
        <v>0</v>
      </c>
      <c r="V459" s="182"/>
      <c r="W459" s="191">
        <v>12</v>
      </c>
      <c r="X459" s="199">
        <v>3</v>
      </c>
      <c r="Y459" s="182"/>
      <c r="Z459" s="184"/>
      <c r="AA459" s="184"/>
      <c r="AT459" s="182"/>
      <c r="AU459" s="187"/>
      <c r="AV459" s="187"/>
      <c r="AW459" s="187"/>
      <c r="AX459" s="187"/>
      <c r="AY459" s="187"/>
      <c r="AZ459" s="206"/>
      <c r="BA459" s="187"/>
      <c r="BB459" s="187"/>
      <c r="BC459" s="187"/>
      <c r="BD459" s="187"/>
      <c r="BE459" s="163"/>
      <c r="BF459" s="163"/>
      <c r="BG459" s="163"/>
      <c r="BH459" s="163"/>
      <c r="BI459" s="163"/>
      <c r="BJ459" s="163"/>
      <c r="BK459" s="163"/>
      <c r="BL459" s="163"/>
      <c r="BM459" s="163"/>
      <c r="BN459" s="531"/>
      <c r="BO459" s="454"/>
      <c r="BP459" s="454"/>
      <c r="BQ459" s="454"/>
      <c r="BS459" s="454"/>
      <c r="BT459" s="454"/>
      <c r="BU459" s="454"/>
      <c r="BV459" s="454"/>
      <c r="BX459" s="454"/>
      <c r="BY459" s="454"/>
      <c r="BZ459" s="454"/>
      <c r="CA459" s="454"/>
      <c r="CC459" s="454"/>
      <c r="CD459" s="454"/>
      <c r="CE459" s="454"/>
      <c r="CF459" s="454"/>
      <c r="CH459" s="454"/>
      <c r="CI459" s="454"/>
      <c r="CJ459" s="454"/>
      <c r="CK459" s="454"/>
      <c r="CM459" s="454"/>
      <c r="CN459" s="454"/>
      <c r="CO459" s="454"/>
      <c r="CP459" s="454"/>
      <c r="CR459" s="454"/>
      <c r="CS459" s="454"/>
      <c r="CT459" s="454"/>
      <c r="CU459" s="454"/>
      <c r="CW459" s="454"/>
      <c r="CX459" s="454"/>
      <c r="CY459" s="454"/>
      <c r="CZ459" s="454"/>
      <c r="DB459" s="454"/>
      <c r="DC459" s="454"/>
      <c r="DD459" s="454"/>
      <c r="DE459" s="454"/>
      <c r="DG459" s="454"/>
      <c r="DH459" s="454"/>
      <c r="DI459" s="454"/>
      <c r="DJ459" s="454"/>
      <c r="DK459" s="169"/>
      <c r="DL459" s="169"/>
      <c r="DM459" s="169"/>
      <c r="DN459" s="169"/>
      <c r="DO459" s="169"/>
      <c r="DP459" s="169"/>
      <c r="DQ459" s="169"/>
      <c r="DR459" s="169"/>
      <c r="DS459" s="169"/>
      <c r="DT459" s="169"/>
      <c r="DU459" s="169"/>
      <c r="DV459" s="169"/>
      <c r="DW459" s="169"/>
      <c r="DX459" s="169"/>
      <c r="DY459" s="169"/>
      <c r="DZ459" s="169"/>
      <c r="EA459" s="169"/>
      <c r="EB459" s="169"/>
      <c r="EC459" s="169"/>
      <c r="ED459" s="169"/>
      <c r="EE459" s="169"/>
      <c r="EF459" s="169"/>
      <c r="EG459" s="169"/>
      <c r="EH459" s="169"/>
      <c r="EI459" s="169"/>
      <c r="EJ459" s="169"/>
      <c r="EK459" s="169"/>
      <c r="EL459" s="169"/>
      <c r="EM459" s="169"/>
      <c r="EN459" s="169"/>
      <c r="EO459" s="169"/>
      <c r="EP459" s="169"/>
      <c r="EQ459" s="169"/>
      <c r="ER459" s="169"/>
      <c r="ES459" s="169"/>
      <c r="ET459" s="169"/>
      <c r="EU459" s="169"/>
      <c r="EV459" s="169"/>
      <c r="EW459" s="169"/>
      <c r="EX459" s="169"/>
      <c r="EY459" s="169"/>
      <c r="EZ459" s="169"/>
      <c r="FA459" s="169"/>
      <c r="FB459" s="169"/>
      <c r="FC459" s="169"/>
      <c r="FD459" s="169"/>
    </row>
    <row r="460" spans="1:160" s="168" customFormat="1" ht="24.9" customHeight="1" x14ac:dyDescent="0.3">
      <c r="A460" s="263"/>
      <c r="B460" s="263"/>
      <c r="C460" s="265"/>
      <c r="D460" s="481"/>
      <c r="E460" s="482"/>
      <c r="F460" s="482"/>
      <c r="G460" s="482"/>
      <c r="H460" s="482"/>
      <c r="I460" s="482"/>
      <c r="J460" s="482"/>
      <c r="K460" s="482"/>
      <c r="L460" s="482"/>
      <c r="M460" s="483"/>
      <c r="N460" s="176">
        <v>14000550</v>
      </c>
      <c r="O460" s="529">
        <v>1.07</v>
      </c>
      <c r="P460" s="530"/>
      <c r="Q460" s="8"/>
      <c r="R460" s="8"/>
      <c r="S460" s="8"/>
      <c r="T460" s="9">
        <v>70.2</v>
      </c>
      <c r="U460" s="17">
        <f t="shared" si="107"/>
        <v>70.2</v>
      </c>
      <c r="V460" s="182"/>
      <c r="W460" s="191">
        <v>12</v>
      </c>
      <c r="X460" s="199">
        <v>4</v>
      </c>
      <c r="Y460" s="182"/>
      <c r="Z460" s="184"/>
      <c r="AA460" s="184"/>
      <c r="AT460" s="182"/>
      <c r="AU460" s="187"/>
      <c r="AV460" s="187"/>
      <c r="AW460" s="187"/>
      <c r="AX460" s="187"/>
      <c r="AY460" s="187"/>
      <c r="AZ460" s="206"/>
      <c r="BA460" s="187"/>
      <c r="BB460" s="187"/>
      <c r="BC460" s="187"/>
      <c r="BD460" s="187"/>
      <c r="BE460" s="193"/>
      <c r="BF460" s="193"/>
      <c r="BG460" s="193"/>
      <c r="BH460" s="193"/>
      <c r="BI460" s="193"/>
      <c r="BJ460" s="193"/>
      <c r="BK460" s="193"/>
      <c r="BL460" s="193"/>
      <c r="BM460" s="193"/>
      <c r="BN460" s="182"/>
      <c r="BO460" s="43"/>
      <c r="BP460" s="43"/>
      <c r="BQ460" s="43"/>
      <c r="BR460" s="43"/>
      <c r="BS460" s="182"/>
      <c r="BT460" s="43"/>
      <c r="BU460" s="43"/>
      <c r="BV460" s="43"/>
      <c r="BW460" s="182"/>
      <c r="BX460" s="182"/>
      <c r="BY460" s="43"/>
      <c r="BZ460" s="43"/>
      <c r="CA460" s="43"/>
      <c r="CC460" s="182"/>
      <c r="CD460" s="43"/>
      <c r="CE460" s="43"/>
      <c r="CF460" s="43"/>
      <c r="CH460" s="182"/>
      <c r="CI460" s="43"/>
      <c r="CJ460" s="43"/>
      <c r="CK460" s="43"/>
      <c r="CM460" s="182"/>
      <c r="CN460" s="43"/>
      <c r="CO460" s="43"/>
      <c r="CP460" s="43"/>
      <c r="CR460" s="182"/>
      <c r="CS460" s="43"/>
      <c r="CT460" s="43"/>
      <c r="CU460" s="43"/>
      <c r="CW460" s="182"/>
      <c r="CX460" s="43"/>
      <c r="CY460" s="43"/>
      <c r="CZ460" s="43"/>
      <c r="DB460" s="182"/>
      <c r="DC460" s="43"/>
      <c r="DD460" s="43"/>
      <c r="DE460" s="43"/>
      <c r="DG460" s="182"/>
      <c r="DH460" s="43"/>
      <c r="DI460" s="43"/>
      <c r="DJ460" s="43"/>
      <c r="DK460" s="43"/>
      <c r="DL460" s="43"/>
      <c r="DM460" s="43"/>
      <c r="DN460" s="43"/>
      <c r="DO460" s="43"/>
      <c r="DP460" s="43"/>
      <c r="DQ460" s="43"/>
      <c r="DR460" s="43"/>
      <c r="DS460" s="43"/>
      <c r="DT460" s="43"/>
      <c r="DU460" s="43"/>
      <c r="DV460" s="43"/>
      <c r="DW460" s="43"/>
      <c r="DX460" s="43"/>
      <c r="DY460" s="43"/>
      <c r="DZ460" s="43"/>
      <c r="EA460" s="43"/>
      <c r="EB460" s="43"/>
      <c r="EC460" s="43"/>
      <c r="ED460" s="43"/>
      <c r="EE460" s="43"/>
      <c r="EF460" s="43"/>
      <c r="EG460" s="43"/>
      <c r="EH460" s="43"/>
      <c r="EI460" s="43"/>
      <c r="EJ460" s="43"/>
      <c r="EK460" s="43"/>
      <c r="EL460" s="43"/>
      <c r="EM460" s="43"/>
      <c r="EN460" s="43"/>
      <c r="EO460" s="43"/>
      <c r="EP460" s="43"/>
      <c r="EQ460" s="43"/>
      <c r="ER460" s="43"/>
      <c r="ES460" s="43"/>
      <c r="ET460" s="43"/>
      <c r="EU460" s="43"/>
      <c r="EV460" s="43"/>
      <c r="EW460" s="43"/>
      <c r="EX460" s="43"/>
      <c r="EY460" s="43"/>
      <c r="EZ460" s="43"/>
      <c r="FA460" s="43"/>
      <c r="FB460" s="43"/>
      <c r="FC460" s="43"/>
      <c r="FD460" s="43"/>
    </row>
    <row r="461" spans="1:160" s="168" customFormat="1" ht="24.9" customHeight="1" x14ac:dyDescent="0.3">
      <c r="A461" s="263"/>
      <c r="B461" s="263"/>
      <c r="C461" s="265"/>
      <c r="D461" s="481"/>
      <c r="E461" s="482"/>
      <c r="F461" s="482"/>
      <c r="G461" s="482"/>
      <c r="H461" s="482"/>
      <c r="I461" s="482"/>
      <c r="J461" s="482"/>
      <c r="K461" s="482"/>
      <c r="L461" s="482"/>
      <c r="M461" s="483"/>
      <c r="N461" s="176">
        <v>14000550</v>
      </c>
      <c r="O461" s="529">
        <v>1.08</v>
      </c>
      <c r="P461" s="530"/>
      <c r="Q461" s="8"/>
      <c r="R461" s="8"/>
      <c r="S461" s="8"/>
      <c r="T461" s="9">
        <v>0</v>
      </c>
      <c r="U461" s="17">
        <f t="shared" si="107"/>
        <v>0</v>
      </c>
      <c r="V461" s="182"/>
      <c r="W461" s="191">
        <v>12</v>
      </c>
      <c r="X461" s="199">
        <v>5</v>
      </c>
      <c r="Y461" s="182"/>
      <c r="Z461" s="184"/>
      <c r="AA461" s="184"/>
      <c r="AT461" s="187"/>
      <c r="AU461" s="80"/>
      <c r="AV461" s="80"/>
      <c r="AW461" s="80"/>
      <c r="AX461" s="80"/>
      <c r="AY461" s="80"/>
      <c r="AZ461" s="205"/>
      <c r="BA461" s="80"/>
      <c r="BB461" s="80"/>
      <c r="BC461" s="80"/>
      <c r="BD461" s="80"/>
      <c r="BE461" s="89"/>
      <c r="BF461" s="89"/>
      <c r="BG461" s="89"/>
      <c r="BH461" s="89"/>
      <c r="BI461" s="89"/>
      <c r="BJ461" s="89"/>
      <c r="BK461" s="89"/>
      <c r="BL461" s="89"/>
      <c r="BM461" s="89"/>
      <c r="BN461" s="183"/>
      <c r="BO461" s="59"/>
      <c r="BP461" s="43"/>
      <c r="BQ461" s="43"/>
      <c r="BR461" s="43"/>
      <c r="BS461" s="183"/>
      <c r="BT461" s="59"/>
      <c r="BU461" s="43"/>
      <c r="BV461" s="43"/>
      <c r="BW461" s="182"/>
      <c r="BX461" s="183"/>
      <c r="BY461" s="59"/>
      <c r="BZ461" s="43"/>
      <c r="CA461" s="43"/>
      <c r="CC461" s="183"/>
      <c r="CD461" s="59"/>
      <c r="CE461" s="43"/>
      <c r="CF461" s="43"/>
      <c r="CH461" s="183"/>
      <c r="CI461" s="59"/>
      <c r="CJ461" s="43"/>
      <c r="CK461" s="43"/>
      <c r="CM461" s="183"/>
      <c r="CN461" s="59"/>
      <c r="CO461" s="43"/>
      <c r="CP461" s="43"/>
      <c r="CR461" s="183"/>
      <c r="CS461" s="59"/>
      <c r="CT461" s="43"/>
      <c r="CU461" s="43"/>
      <c r="CW461" s="183"/>
      <c r="CX461" s="59"/>
      <c r="CY461" s="43"/>
      <c r="CZ461" s="43"/>
      <c r="DB461" s="183"/>
      <c r="DC461" s="59"/>
      <c r="DD461" s="43"/>
      <c r="DE461" s="43"/>
      <c r="DG461" s="183"/>
      <c r="DH461" s="59"/>
      <c r="DI461" s="43"/>
      <c r="DJ461" s="43"/>
      <c r="DK461" s="43"/>
      <c r="DL461" s="43"/>
      <c r="DM461" s="43"/>
      <c r="DN461" s="43"/>
      <c r="DO461" s="43"/>
      <c r="DP461" s="43"/>
      <c r="DQ461" s="43"/>
      <c r="DR461" s="43"/>
      <c r="DS461" s="43"/>
      <c r="DT461" s="43"/>
      <c r="DU461" s="43"/>
      <c r="DV461" s="43"/>
      <c r="DW461" s="43"/>
      <c r="DX461" s="43"/>
      <c r="DY461" s="43"/>
      <c r="DZ461" s="43"/>
      <c r="EA461" s="43"/>
      <c r="EB461" s="43"/>
      <c r="EC461" s="43"/>
      <c r="ED461" s="43"/>
      <c r="EE461" s="43"/>
      <c r="EF461" s="43"/>
      <c r="EG461" s="43"/>
      <c r="EH461" s="43"/>
      <c r="EI461" s="43"/>
      <c r="EJ461" s="43"/>
      <c r="EK461" s="43"/>
      <c r="EL461" s="43"/>
      <c r="EM461" s="43"/>
      <c r="EN461" s="43"/>
      <c r="EO461" s="43"/>
      <c r="EP461" s="43"/>
      <c r="EQ461" s="43"/>
      <c r="ER461" s="43"/>
      <c r="ES461" s="43"/>
      <c r="ET461" s="43"/>
      <c r="EU461" s="43"/>
      <c r="EV461" s="43"/>
      <c r="EW461" s="43"/>
      <c r="EX461" s="43"/>
      <c r="EY461" s="43"/>
      <c r="EZ461" s="43"/>
      <c r="FA461" s="43"/>
      <c r="FB461" s="43"/>
      <c r="FC461" s="43"/>
      <c r="FD461" s="43"/>
    </row>
    <row r="462" spans="1:160" s="168" customFormat="1" ht="24.9" customHeight="1" x14ac:dyDescent="0.3">
      <c r="A462" s="263"/>
      <c r="B462" s="263"/>
      <c r="C462" s="265"/>
      <c r="D462" s="481"/>
      <c r="E462" s="482"/>
      <c r="F462" s="482"/>
      <c r="G462" s="482"/>
      <c r="H462" s="482"/>
      <c r="I462" s="482"/>
      <c r="J462" s="482"/>
      <c r="K462" s="482"/>
      <c r="L462" s="482"/>
      <c r="M462" s="483"/>
      <c r="N462" s="176">
        <v>14000550</v>
      </c>
      <c r="O462" s="529">
        <v>1.0900000000000001</v>
      </c>
      <c r="P462" s="530"/>
      <c r="Q462" s="8"/>
      <c r="R462" s="8"/>
      <c r="S462" s="8"/>
      <c r="T462" s="9">
        <v>0</v>
      </c>
      <c r="U462" s="17">
        <f t="shared" si="107"/>
        <v>0</v>
      </c>
      <c r="V462" s="182"/>
      <c r="W462" s="191">
        <v>12</v>
      </c>
      <c r="X462" s="199">
        <v>6</v>
      </c>
      <c r="Y462" s="182"/>
      <c r="Z462" s="184"/>
      <c r="AA462" s="184"/>
      <c r="AT462" s="187"/>
      <c r="AU462" s="80"/>
      <c r="AV462" s="80"/>
      <c r="AW462" s="80"/>
      <c r="AX462" s="80"/>
      <c r="AY462" s="80"/>
      <c r="AZ462" s="205"/>
      <c r="BA462" s="80"/>
      <c r="BB462" s="80"/>
      <c r="BC462" s="80"/>
      <c r="BD462" s="80"/>
      <c r="BE462" s="89"/>
      <c r="BF462" s="89"/>
      <c r="BG462" s="89"/>
      <c r="BH462" s="89"/>
      <c r="BI462" s="89"/>
      <c r="BJ462" s="89"/>
      <c r="BK462" s="89"/>
      <c r="BL462" s="89"/>
      <c r="BM462" s="89"/>
      <c r="BN462" s="183"/>
      <c r="BO462" s="59"/>
      <c r="BP462" s="43"/>
      <c r="BQ462" s="43"/>
      <c r="BR462" s="43"/>
      <c r="BS462" s="183"/>
      <c r="BT462" s="59"/>
      <c r="BU462" s="43"/>
      <c r="BV462" s="43"/>
      <c r="BW462" s="182"/>
      <c r="BX462" s="183"/>
      <c r="BY462" s="59"/>
      <c r="BZ462" s="43"/>
      <c r="CA462" s="43"/>
      <c r="CC462" s="183"/>
      <c r="CD462" s="59"/>
      <c r="CE462" s="43"/>
      <c r="CF462" s="43"/>
      <c r="CH462" s="183"/>
      <c r="CI462" s="59"/>
      <c r="CJ462" s="43"/>
      <c r="CK462" s="43"/>
      <c r="CM462" s="183"/>
      <c r="CN462" s="59"/>
      <c r="CO462" s="43"/>
      <c r="CP462" s="43"/>
      <c r="CR462" s="183"/>
      <c r="CS462" s="59"/>
      <c r="CT462" s="43"/>
      <c r="CU462" s="43"/>
      <c r="CW462" s="183"/>
      <c r="CX462" s="59"/>
      <c r="CY462" s="43"/>
      <c r="CZ462" s="43"/>
      <c r="DB462" s="183"/>
      <c r="DC462" s="59"/>
      <c r="DD462" s="43"/>
      <c r="DE462" s="43"/>
      <c r="DG462" s="183"/>
      <c r="DH462" s="59"/>
      <c r="DI462" s="43"/>
      <c r="DJ462" s="43"/>
      <c r="DK462" s="43"/>
      <c r="DL462" s="43"/>
      <c r="DM462" s="43"/>
      <c r="DN462" s="43"/>
      <c r="DO462" s="43"/>
      <c r="DP462" s="43"/>
      <c r="DQ462" s="43"/>
      <c r="DR462" s="43"/>
      <c r="DS462" s="43"/>
      <c r="DT462" s="43"/>
      <c r="DU462" s="43"/>
      <c r="DV462" s="43"/>
      <c r="DW462" s="43"/>
      <c r="DX462" s="43"/>
      <c r="DY462" s="43"/>
      <c r="DZ462" s="43"/>
      <c r="EA462" s="43"/>
      <c r="EB462" s="43"/>
      <c r="EC462" s="43"/>
      <c r="ED462" s="43"/>
      <c r="EE462" s="43"/>
      <c r="EF462" s="43"/>
      <c r="EG462" s="43"/>
      <c r="EH462" s="43"/>
      <c r="EI462" s="43"/>
      <c r="EJ462" s="43"/>
      <c r="EK462" s="43"/>
      <c r="EL462" s="43"/>
      <c r="EM462" s="43"/>
      <c r="EN462" s="43"/>
      <c r="EO462" s="43"/>
      <c r="EP462" s="43"/>
      <c r="EQ462" s="43"/>
      <c r="ER462" s="43"/>
      <c r="ES462" s="43"/>
      <c r="ET462" s="43"/>
      <c r="EU462" s="43"/>
      <c r="EV462" s="43"/>
      <c r="EW462" s="43"/>
      <c r="EX462" s="43"/>
      <c r="EY462" s="43"/>
      <c r="EZ462" s="43"/>
      <c r="FA462" s="43"/>
      <c r="FB462" s="43"/>
      <c r="FC462" s="43"/>
      <c r="FD462" s="43"/>
    </row>
    <row r="463" spans="1:160" s="168" customFormat="1" ht="24.9" customHeight="1" x14ac:dyDescent="0.3">
      <c r="A463" s="263"/>
      <c r="B463" s="263"/>
      <c r="C463" s="265"/>
      <c r="D463" s="481"/>
      <c r="E463" s="482"/>
      <c r="F463" s="482"/>
      <c r="G463" s="482"/>
      <c r="H463" s="482"/>
      <c r="I463" s="482"/>
      <c r="J463" s="482"/>
      <c r="K463" s="482"/>
      <c r="L463" s="482"/>
      <c r="M463" s="483"/>
      <c r="N463" s="176">
        <v>14000550</v>
      </c>
      <c r="O463" s="529" t="s">
        <v>96</v>
      </c>
      <c r="P463" s="530"/>
      <c r="Q463" s="8"/>
      <c r="R463" s="8"/>
      <c r="S463" s="8"/>
      <c r="T463" s="9">
        <v>0</v>
      </c>
      <c r="U463" s="17">
        <f t="shared" si="107"/>
        <v>0</v>
      </c>
      <c r="V463" s="182"/>
      <c r="W463" s="191">
        <v>12</v>
      </c>
      <c r="X463" s="199">
        <v>67</v>
      </c>
      <c r="Y463" s="182"/>
      <c r="Z463" s="184"/>
      <c r="AA463" s="184"/>
      <c r="AT463" s="187"/>
      <c r="AU463" s="80"/>
      <c r="AV463" s="80"/>
      <c r="AW463" s="80"/>
      <c r="AX463" s="80"/>
      <c r="AY463" s="80"/>
      <c r="AZ463" s="205"/>
      <c r="BA463" s="80"/>
      <c r="BB463" s="80"/>
      <c r="BC463" s="80"/>
      <c r="BD463" s="80"/>
      <c r="BE463" s="89"/>
      <c r="BF463" s="89"/>
      <c r="BG463" s="89"/>
      <c r="BH463" s="89"/>
      <c r="BI463" s="89"/>
      <c r="BJ463" s="89"/>
      <c r="BK463" s="89"/>
      <c r="BL463" s="89"/>
      <c r="BM463" s="89"/>
      <c r="BN463" s="183"/>
      <c r="BO463" s="59"/>
      <c r="BP463" s="43"/>
      <c r="BQ463" s="43"/>
      <c r="BR463" s="43"/>
      <c r="BS463" s="183"/>
      <c r="BT463" s="59"/>
      <c r="BU463" s="43"/>
      <c r="BV463" s="43"/>
      <c r="BW463" s="182"/>
      <c r="BX463" s="183"/>
      <c r="BY463" s="59"/>
      <c r="BZ463" s="43"/>
      <c r="CA463" s="43"/>
      <c r="CC463" s="183"/>
      <c r="CD463" s="59"/>
      <c r="CE463" s="43"/>
      <c r="CF463" s="43"/>
      <c r="CH463" s="183"/>
      <c r="CI463" s="59"/>
      <c r="CJ463" s="43"/>
      <c r="CK463" s="43"/>
      <c r="CM463" s="183"/>
      <c r="CN463" s="59"/>
      <c r="CO463" s="43"/>
      <c r="CP463" s="43"/>
      <c r="CR463" s="183"/>
      <c r="CS463" s="59"/>
      <c r="CT463" s="43"/>
      <c r="CU463" s="43"/>
      <c r="CW463" s="183"/>
      <c r="CX463" s="59"/>
      <c r="CY463" s="43"/>
      <c r="CZ463" s="43"/>
      <c r="DB463" s="183"/>
      <c r="DC463" s="59"/>
      <c r="DD463" s="43"/>
      <c r="DE463" s="43"/>
      <c r="DG463" s="183"/>
      <c r="DH463" s="59"/>
      <c r="DI463" s="43"/>
      <c r="DJ463" s="43"/>
      <c r="DK463" s="43"/>
      <c r="DL463" s="43"/>
      <c r="DM463" s="43"/>
      <c r="DN463" s="43"/>
      <c r="DO463" s="43"/>
      <c r="DP463" s="43"/>
      <c r="DQ463" s="43"/>
      <c r="DR463" s="43"/>
      <c r="DS463" s="43"/>
      <c r="DT463" s="43"/>
      <c r="DU463" s="43"/>
      <c r="DV463" s="43"/>
      <c r="DW463" s="43"/>
      <c r="DX463" s="43"/>
      <c r="DY463" s="43"/>
      <c r="DZ463" s="43"/>
      <c r="EA463" s="43"/>
      <c r="EB463" s="43"/>
      <c r="EC463" s="43"/>
      <c r="ED463" s="43"/>
      <c r="EE463" s="43"/>
      <c r="EF463" s="43"/>
      <c r="EG463" s="43"/>
      <c r="EH463" s="43"/>
      <c r="EI463" s="43"/>
      <c r="EJ463" s="43"/>
      <c r="EK463" s="43"/>
      <c r="EL463" s="43"/>
      <c r="EM463" s="43"/>
      <c r="EN463" s="43"/>
      <c r="EO463" s="43"/>
      <c r="EP463" s="43"/>
      <c r="EQ463" s="43"/>
      <c r="ER463" s="43"/>
      <c r="ES463" s="43"/>
      <c r="ET463" s="43"/>
      <c r="EU463" s="43"/>
      <c r="EV463" s="43"/>
      <c r="EW463" s="43"/>
      <c r="EX463" s="43"/>
      <c r="EY463" s="43"/>
      <c r="EZ463" s="43"/>
      <c r="FA463" s="43"/>
      <c r="FB463" s="43"/>
      <c r="FC463" s="43"/>
      <c r="FD463" s="43"/>
    </row>
    <row r="464" spans="1:160" s="168" customFormat="1" ht="24.9" customHeight="1" x14ac:dyDescent="0.3">
      <c r="A464" s="263"/>
      <c r="B464" s="263"/>
      <c r="C464" s="265"/>
      <c r="D464" s="481"/>
      <c r="E464" s="482"/>
      <c r="F464" s="482"/>
      <c r="G464" s="482"/>
      <c r="H464" s="482"/>
      <c r="I464" s="482"/>
      <c r="J464" s="482"/>
      <c r="K464" s="482"/>
      <c r="L464" s="482"/>
      <c r="M464" s="483"/>
      <c r="N464" s="176">
        <v>14001058</v>
      </c>
      <c r="O464" s="529">
        <v>1.02</v>
      </c>
      <c r="P464" s="530"/>
      <c r="Q464" s="8"/>
      <c r="R464" s="8"/>
      <c r="S464" s="8"/>
      <c r="T464" s="9">
        <v>488.9248</v>
      </c>
      <c r="U464" s="17">
        <f t="shared" si="107"/>
        <v>488.9248</v>
      </c>
      <c r="V464" s="182"/>
      <c r="W464" s="191">
        <v>13</v>
      </c>
      <c r="X464" s="199">
        <v>2</v>
      </c>
      <c r="Y464" s="182"/>
      <c r="Z464" s="184"/>
      <c r="AA464" s="184"/>
      <c r="AT464" s="187"/>
      <c r="AU464" s="80"/>
      <c r="AV464" s="80"/>
      <c r="AW464" s="80"/>
      <c r="AX464" s="80"/>
      <c r="AY464" s="80"/>
      <c r="AZ464" s="205"/>
      <c r="BA464" s="80"/>
      <c r="BB464" s="80"/>
      <c r="BC464" s="80"/>
      <c r="BD464" s="80"/>
      <c r="BE464" s="89"/>
      <c r="BF464" s="89"/>
      <c r="BG464" s="89"/>
      <c r="BH464" s="89"/>
      <c r="BI464" s="89"/>
      <c r="BJ464" s="89"/>
      <c r="BK464" s="89"/>
      <c r="BL464" s="89"/>
      <c r="BM464" s="89"/>
      <c r="BN464" s="183"/>
      <c r="BO464" s="59"/>
      <c r="BP464" s="43"/>
      <c r="BQ464" s="43"/>
      <c r="BR464" s="43"/>
      <c r="BS464" s="183"/>
      <c r="BT464" s="59"/>
      <c r="BU464" s="43"/>
      <c r="BV464" s="43"/>
      <c r="BW464" s="182"/>
      <c r="BX464" s="183"/>
      <c r="BY464" s="59"/>
      <c r="BZ464" s="43"/>
      <c r="CA464" s="43"/>
      <c r="CC464" s="183"/>
      <c r="CD464" s="59"/>
      <c r="CE464" s="43"/>
      <c r="CF464" s="43"/>
      <c r="CH464" s="183"/>
      <c r="CI464" s="59"/>
      <c r="CJ464" s="43"/>
      <c r="CK464" s="43"/>
      <c r="CM464" s="183"/>
      <c r="CN464" s="59"/>
      <c r="CO464" s="43"/>
      <c r="CP464" s="43"/>
      <c r="CR464" s="183"/>
      <c r="CS464" s="59"/>
      <c r="CT464" s="43"/>
      <c r="CU464" s="43"/>
      <c r="CW464" s="183"/>
      <c r="CX464" s="59"/>
      <c r="CY464" s="43"/>
      <c r="CZ464" s="43"/>
      <c r="DB464" s="183"/>
      <c r="DC464" s="59"/>
      <c r="DD464" s="43"/>
      <c r="DE464" s="43"/>
      <c r="DG464" s="183"/>
      <c r="DH464" s="59"/>
      <c r="DI464" s="43"/>
      <c r="DJ464" s="43"/>
      <c r="DK464" s="43"/>
      <c r="DL464" s="43"/>
      <c r="DM464" s="43"/>
      <c r="DN464" s="43"/>
      <c r="DO464" s="43"/>
      <c r="DP464" s="43"/>
      <c r="DQ464" s="43"/>
      <c r="DR464" s="43"/>
      <c r="DS464" s="43"/>
      <c r="DT464" s="43"/>
      <c r="DU464" s="43"/>
      <c r="DV464" s="43"/>
      <c r="DW464" s="43"/>
      <c r="DX464" s="43"/>
      <c r="DY464" s="43"/>
      <c r="DZ464" s="43"/>
      <c r="EA464" s="43"/>
      <c r="EB464" s="43"/>
      <c r="EC464" s="43"/>
      <c r="ED464" s="43"/>
      <c r="EE464" s="43"/>
      <c r="EF464" s="43"/>
      <c r="EG464" s="43"/>
      <c r="EH464" s="43"/>
      <c r="EI464" s="43"/>
      <c r="EJ464" s="43"/>
      <c r="EK464" s="43"/>
      <c r="EL464" s="43"/>
      <c r="EM464" s="43"/>
      <c r="EN464" s="43"/>
      <c r="EO464" s="43"/>
      <c r="EP464" s="43"/>
      <c r="EQ464" s="43"/>
      <c r="ER464" s="43"/>
      <c r="ES464" s="43"/>
      <c r="ET464" s="43"/>
      <c r="EU464" s="43"/>
      <c r="EV464" s="43"/>
      <c r="EW464" s="43"/>
      <c r="EX464" s="43"/>
      <c r="EY464" s="43"/>
      <c r="EZ464" s="43"/>
      <c r="FA464" s="43"/>
      <c r="FB464" s="43"/>
      <c r="FC464" s="43"/>
      <c r="FD464" s="43"/>
    </row>
    <row r="465" spans="1:160" s="168" customFormat="1" ht="24.9" customHeight="1" x14ac:dyDescent="0.3">
      <c r="A465" s="263"/>
      <c r="B465" s="263"/>
      <c r="C465" s="265"/>
      <c r="D465" s="481"/>
      <c r="E465" s="482"/>
      <c r="F465" s="482"/>
      <c r="G465" s="482"/>
      <c r="H465" s="482"/>
      <c r="I465" s="482"/>
      <c r="J465" s="482"/>
      <c r="K465" s="482"/>
      <c r="L465" s="482"/>
      <c r="M465" s="483"/>
      <c r="N465" s="176">
        <v>14001058</v>
      </c>
      <c r="O465" s="529">
        <v>1.03</v>
      </c>
      <c r="P465" s="530"/>
      <c r="Q465" s="8"/>
      <c r="R465" s="8"/>
      <c r="S465" s="8"/>
      <c r="T465" s="9">
        <v>212.57600000000002</v>
      </c>
      <c r="U465" s="17">
        <f t="shared" si="107"/>
        <v>212.57600000000002</v>
      </c>
      <c r="V465" s="182"/>
      <c r="W465" s="191">
        <v>13</v>
      </c>
      <c r="X465" s="199">
        <v>3</v>
      </c>
      <c r="Y465" s="182"/>
      <c r="Z465" s="184"/>
      <c r="AA465" s="184"/>
      <c r="AT465" s="187"/>
      <c r="AU465" s="80"/>
      <c r="AV465" s="80"/>
      <c r="AW465" s="80"/>
      <c r="AX465" s="80"/>
      <c r="AY465" s="80"/>
      <c r="AZ465" s="205"/>
      <c r="BA465" s="80"/>
      <c r="BB465" s="80"/>
      <c r="BC465" s="80"/>
      <c r="BD465" s="80"/>
      <c r="BE465" s="89"/>
      <c r="BF465" s="89"/>
      <c r="BG465" s="89"/>
      <c r="BH465" s="89"/>
      <c r="BI465" s="89"/>
      <c r="BJ465" s="89"/>
      <c r="BK465" s="89"/>
      <c r="BL465" s="89"/>
      <c r="BM465" s="89"/>
      <c r="BN465" s="183"/>
      <c r="BO465" s="59"/>
      <c r="BP465" s="43"/>
      <c r="BQ465" s="43"/>
      <c r="BR465" s="43"/>
      <c r="BS465" s="183"/>
      <c r="BT465" s="59"/>
      <c r="BU465" s="43"/>
      <c r="BV465" s="43"/>
      <c r="BW465" s="182"/>
      <c r="BX465" s="183"/>
      <c r="BY465" s="59"/>
      <c r="BZ465" s="43"/>
      <c r="CA465" s="43"/>
      <c r="CC465" s="183"/>
      <c r="CD465" s="59"/>
      <c r="CE465" s="43"/>
      <c r="CF465" s="43"/>
      <c r="CH465" s="183"/>
      <c r="CI465" s="59"/>
      <c r="CJ465" s="43"/>
      <c r="CK465" s="43"/>
      <c r="CM465" s="183"/>
      <c r="CN465" s="59"/>
      <c r="CO465" s="43"/>
      <c r="CP465" s="43"/>
      <c r="CR465" s="183"/>
      <c r="CS465" s="59"/>
      <c r="CT465" s="43"/>
      <c r="CU465" s="43"/>
      <c r="CW465" s="183"/>
      <c r="CX465" s="59"/>
      <c r="CY465" s="43"/>
      <c r="CZ465" s="43"/>
      <c r="DB465" s="183"/>
      <c r="DC465" s="59"/>
      <c r="DD465" s="43"/>
      <c r="DE465" s="43"/>
      <c r="DG465" s="183"/>
      <c r="DH465" s="59"/>
      <c r="DI465" s="43"/>
      <c r="DJ465" s="43"/>
      <c r="DK465" s="43"/>
      <c r="DL465" s="43"/>
      <c r="DM465" s="43"/>
      <c r="DN465" s="43"/>
      <c r="DO465" s="43"/>
      <c r="DP465" s="43"/>
      <c r="DQ465" s="43"/>
      <c r="DR465" s="43"/>
      <c r="DS465" s="43"/>
      <c r="DT465" s="43"/>
      <c r="DU465" s="43"/>
      <c r="DV465" s="43"/>
      <c r="DW465" s="43"/>
      <c r="DX465" s="43"/>
      <c r="DY465" s="43"/>
      <c r="DZ465" s="43"/>
      <c r="EA465" s="43"/>
      <c r="EB465" s="43"/>
      <c r="EC465" s="43"/>
      <c r="ED465" s="43"/>
      <c r="EE465" s="43"/>
      <c r="EF465" s="43"/>
      <c r="EG465" s="43"/>
      <c r="EH465" s="43"/>
      <c r="EI465" s="43"/>
      <c r="EJ465" s="43"/>
      <c r="EK465" s="43"/>
      <c r="EL465" s="43"/>
      <c r="EM465" s="43"/>
      <c r="EN465" s="43"/>
      <c r="EO465" s="43"/>
      <c r="EP465" s="43"/>
      <c r="EQ465" s="43"/>
      <c r="ER465" s="43"/>
      <c r="ES465" s="43"/>
      <c r="ET465" s="43"/>
      <c r="EU465" s="43"/>
      <c r="EV465" s="43"/>
      <c r="EW465" s="43"/>
      <c r="EX465" s="43"/>
      <c r="EY465" s="43"/>
      <c r="EZ465" s="43"/>
      <c r="FA465" s="43"/>
      <c r="FB465" s="43"/>
      <c r="FC465" s="43"/>
      <c r="FD465" s="43"/>
    </row>
    <row r="466" spans="1:160" s="168" customFormat="1" ht="24.9" customHeight="1" x14ac:dyDescent="0.3">
      <c r="A466" s="263"/>
      <c r="B466" s="263"/>
      <c r="C466" s="265"/>
      <c r="D466" s="481"/>
      <c r="E466" s="482"/>
      <c r="F466" s="482"/>
      <c r="G466" s="482"/>
      <c r="H466" s="482"/>
      <c r="I466" s="482"/>
      <c r="J466" s="482"/>
      <c r="K466" s="482"/>
      <c r="L466" s="482"/>
      <c r="M466" s="483"/>
      <c r="N466" s="176">
        <v>14001058</v>
      </c>
      <c r="O466" s="529">
        <v>1.07</v>
      </c>
      <c r="P466" s="530"/>
      <c r="Q466" s="8"/>
      <c r="R466" s="8"/>
      <c r="S466" s="8"/>
      <c r="T466" s="9">
        <v>79.716000000000008</v>
      </c>
      <c r="U466" s="17">
        <f t="shared" si="107"/>
        <v>79.716000000000008</v>
      </c>
      <c r="V466" s="182"/>
      <c r="W466" s="191">
        <v>13</v>
      </c>
      <c r="X466" s="199">
        <v>4</v>
      </c>
      <c r="Y466" s="182"/>
      <c r="Z466" s="184"/>
      <c r="AA466" s="184"/>
      <c r="AT466" s="187"/>
      <c r="AU466" s="80"/>
      <c r="AV466" s="80"/>
      <c r="AW466" s="80"/>
      <c r="AX466" s="80"/>
      <c r="AY466" s="80"/>
      <c r="AZ466" s="205"/>
      <c r="BA466" s="80"/>
      <c r="BB466" s="80"/>
      <c r="BC466" s="80"/>
      <c r="BD466" s="80"/>
      <c r="BE466" s="89"/>
      <c r="BF466" s="89"/>
      <c r="BG466" s="89"/>
      <c r="BH466" s="89"/>
      <c r="BI466" s="89"/>
      <c r="BJ466" s="89"/>
      <c r="BK466" s="89"/>
      <c r="BL466" s="89"/>
      <c r="BM466" s="89"/>
      <c r="BN466" s="183"/>
      <c r="BO466" s="59"/>
      <c r="BP466" s="43"/>
      <c r="BQ466" s="43"/>
      <c r="BR466" s="43"/>
      <c r="BS466" s="183"/>
      <c r="BT466" s="59"/>
      <c r="BU466" s="43"/>
      <c r="BV466" s="43"/>
      <c r="BW466" s="182"/>
      <c r="BX466" s="183"/>
      <c r="BY466" s="59"/>
      <c r="BZ466" s="43"/>
      <c r="CA466" s="43"/>
      <c r="CC466" s="183"/>
      <c r="CD466" s="59"/>
      <c r="CE466" s="43"/>
      <c r="CF466" s="43"/>
      <c r="CH466" s="183"/>
      <c r="CI466" s="59"/>
      <c r="CJ466" s="43"/>
      <c r="CK466" s="43"/>
      <c r="CM466" s="183"/>
      <c r="CN466" s="59"/>
      <c r="CO466" s="43"/>
      <c r="CP466" s="43"/>
      <c r="CR466" s="183"/>
      <c r="CS466" s="59"/>
      <c r="CT466" s="43"/>
      <c r="CU466" s="43"/>
      <c r="CW466" s="183"/>
      <c r="CX466" s="59"/>
      <c r="CY466" s="43"/>
      <c r="CZ466" s="43"/>
      <c r="DB466" s="183"/>
      <c r="DC466" s="59"/>
      <c r="DD466" s="43"/>
      <c r="DE466" s="43"/>
      <c r="DG466" s="183"/>
      <c r="DH466" s="59"/>
      <c r="DI466" s="43"/>
      <c r="DJ466" s="43"/>
      <c r="DK466" s="43"/>
      <c r="DL466" s="43"/>
      <c r="DM466" s="43"/>
      <c r="DN466" s="43"/>
      <c r="DO466" s="43"/>
      <c r="DP466" s="43"/>
      <c r="DQ466" s="43"/>
      <c r="DR466" s="43"/>
      <c r="DS466" s="43"/>
      <c r="DT466" s="43"/>
      <c r="DU466" s="43"/>
      <c r="DV466" s="43"/>
      <c r="DW466" s="43"/>
      <c r="DX466" s="43"/>
      <c r="DY466" s="43"/>
      <c r="DZ466" s="43"/>
      <c r="EA466" s="43"/>
      <c r="EB466" s="43"/>
      <c r="EC466" s="43"/>
      <c r="ED466" s="43"/>
      <c r="EE466" s="43"/>
      <c r="EF466" s="43"/>
      <c r="EG466" s="43"/>
      <c r="EH466" s="43"/>
      <c r="EI466" s="43"/>
      <c r="EJ466" s="43"/>
      <c r="EK466" s="43"/>
      <c r="EL466" s="43"/>
      <c r="EM466" s="43"/>
      <c r="EN466" s="43"/>
      <c r="EO466" s="43"/>
      <c r="EP466" s="43"/>
      <c r="EQ466" s="43"/>
      <c r="ER466" s="43"/>
      <c r="ES466" s="43"/>
      <c r="ET466" s="43"/>
      <c r="EU466" s="43"/>
      <c r="EV466" s="43"/>
      <c r="EW466" s="43"/>
      <c r="EX466" s="43"/>
      <c r="EY466" s="43"/>
      <c r="EZ466" s="43"/>
      <c r="FA466" s="43"/>
      <c r="FB466" s="43"/>
      <c r="FC466" s="43"/>
      <c r="FD466" s="43"/>
    </row>
    <row r="467" spans="1:160" s="168" customFormat="1" ht="24.9" customHeight="1" x14ac:dyDescent="0.3">
      <c r="A467" s="263"/>
      <c r="B467" s="263"/>
      <c r="C467" s="265"/>
      <c r="D467" s="481"/>
      <c r="E467" s="482"/>
      <c r="F467" s="482"/>
      <c r="G467" s="482"/>
      <c r="H467" s="482"/>
      <c r="I467" s="482"/>
      <c r="J467" s="482"/>
      <c r="K467" s="482"/>
      <c r="L467" s="482"/>
      <c r="M467" s="483"/>
      <c r="N467" s="176">
        <v>14001058</v>
      </c>
      <c r="O467" s="529">
        <v>1.08</v>
      </c>
      <c r="P467" s="530"/>
      <c r="Q467" s="8"/>
      <c r="R467" s="8"/>
      <c r="S467" s="8"/>
      <c r="T467" s="9">
        <v>0</v>
      </c>
      <c r="U467" s="17">
        <f t="shared" si="107"/>
        <v>0</v>
      </c>
      <c r="V467" s="182"/>
      <c r="W467" s="191">
        <v>13</v>
      </c>
      <c r="X467" s="199">
        <v>5</v>
      </c>
      <c r="Y467" s="182"/>
      <c r="Z467" s="184"/>
      <c r="AA467" s="184"/>
      <c r="AT467" s="187"/>
      <c r="AU467" s="80"/>
      <c r="AV467" s="80"/>
      <c r="AW467" s="80"/>
      <c r="AX467" s="80"/>
      <c r="AY467" s="80"/>
      <c r="AZ467" s="205"/>
      <c r="BA467" s="80"/>
      <c r="BB467" s="80"/>
      <c r="BC467" s="80"/>
      <c r="BD467" s="80"/>
      <c r="BE467" s="89"/>
      <c r="BF467" s="89"/>
      <c r="BG467" s="89"/>
      <c r="BH467" s="89"/>
      <c r="BI467" s="89"/>
      <c r="BJ467" s="89"/>
      <c r="BK467" s="89"/>
      <c r="BL467" s="89"/>
      <c r="BM467" s="89"/>
      <c r="BN467" s="183"/>
      <c r="BO467" s="59"/>
      <c r="BP467" s="43"/>
      <c r="BQ467" s="43"/>
      <c r="BR467" s="43"/>
      <c r="BS467" s="183"/>
      <c r="BT467" s="59"/>
      <c r="BU467" s="43"/>
      <c r="BV467" s="43"/>
      <c r="BW467" s="182"/>
      <c r="BX467" s="183"/>
      <c r="BY467" s="59"/>
      <c r="BZ467" s="43"/>
      <c r="CA467" s="43"/>
      <c r="CC467" s="183"/>
      <c r="CD467" s="59"/>
      <c r="CE467" s="43"/>
      <c r="CF467" s="43"/>
      <c r="CH467" s="183"/>
      <c r="CI467" s="59"/>
      <c r="CJ467" s="43"/>
      <c r="CK467" s="43"/>
      <c r="CM467" s="183"/>
      <c r="CN467" s="59"/>
      <c r="CO467" s="43"/>
      <c r="CP467" s="43"/>
      <c r="CR467" s="183"/>
      <c r="CS467" s="59"/>
      <c r="CT467" s="43"/>
      <c r="CU467" s="43"/>
      <c r="CW467" s="183"/>
      <c r="CX467" s="59"/>
      <c r="CY467" s="43"/>
      <c r="CZ467" s="43"/>
      <c r="DB467" s="183"/>
      <c r="DC467" s="59"/>
      <c r="DD467" s="43"/>
      <c r="DE467" s="43"/>
      <c r="DG467" s="183"/>
      <c r="DH467" s="59"/>
      <c r="DI467" s="43"/>
      <c r="DJ467" s="43"/>
      <c r="DK467" s="43"/>
      <c r="DL467" s="43"/>
      <c r="DM467" s="43"/>
      <c r="DN467" s="43"/>
      <c r="DO467" s="43"/>
      <c r="DP467" s="43"/>
      <c r="DQ467" s="43"/>
      <c r="DR467" s="43"/>
      <c r="DS467" s="43"/>
      <c r="DT467" s="43"/>
      <c r="DU467" s="43"/>
      <c r="DV467" s="43"/>
      <c r="DW467" s="43"/>
      <c r="DX467" s="43"/>
      <c r="DY467" s="43"/>
      <c r="DZ467" s="43"/>
      <c r="EA467" s="43"/>
      <c r="EB467" s="43"/>
      <c r="EC467" s="43"/>
      <c r="ED467" s="43"/>
      <c r="EE467" s="43"/>
      <c r="EF467" s="43"/>
      <c r="EG467" s="43"/>
      <c r="EH467" s="43"/>
      <c r="EI467" s="43"/>
      <c r="EJ467" s="43"/>
      <c r="EK467" s="43"/>
      <c r="EL467" s="43"/>
      <c r="EM467" s="43"/>
      <c r="EN467" s="43"/>
      <c r="EO467" s="43"/>
      <c r="EP467" s="43"/>
      <c r="EQ467" s="43"/>
      <c r="ER467" s="43"/>
      <c r="ES467" s="43"/>
      <c r="ET467" s="43"/>
      <c r="EU467" s="43"/>
      <c r="EV467" s="43"/>
      <c r="EW467" s="43"/>
      <c r="EX467" s="43"/>
      <c r="EY467" s="43"/>
      <c r="EZ467" s="43"/>
      <c r="FA467" s="43"/>
      <c r="FB467" s="43"/>
      <c r="FC467" s="43"/>
      <c r="FD467" s="43"/>
    </row>
    <row r="468" spans="1:160" s="168" customFormat="1" ht="24.9" customHeight="1" x14ac:dyDescent="0.3">
      <c r="A468" s="263"/>
      <c r="B468" s="263"/>
      <c r="C468" s="265"/>
      <c r="D468" s="481"/>
      <c r="E468" s="482"/>
      <c r="F468" s="482"/>
      <c r="G468" s="482"/>
      <c r="H468" s="482"/>
      <c r="I468" s="482"/>
      <c r="J468" s="482"/>
      <c r="K468" s="482"/>
      <c r="L468" s="482"/>
      <c r="M468" s="483"/>
      <c r="N468" s="176">
        <v>14001058</v>
      </c>
      <c r="O468" s="529">
        <v>1.0900000000000001</v>
      </c>
      <c r="P468" s="530"/>
      <c r="Q468" s="8"/>
      <c r="R468" s="8"/>
      <c r="S468" s="8"/>
      <c r="T468" s="9">
        <v>15.183999999999999</v>
      </c>
      <c r="U468" s="17">
        <f t="shared" si="107"/>
        <v>15.183999999999999</v>
      </c>
      <c r="V468" s="182"/>
      <c r="W468" s="191">
        <v>13</v>
      </c>
      <c r="X468" s="199">
        <v>6</v>
      </c>
      <c r="Y468" s="182"/>
      <c r="Z468" s="184"/>
      <c r="AA468" s="184"/>
      <c r="AT468" s="187"/>
      <c r="AU468" s="80"/>
      <c r="AV468" s="80"/>
      <c r="AW468" s="80"/>
      <c r="AX468" s="80"/>
      <c r="AY468" s="80"/>
      <c r="AZ468" s="205"/>
      <c r="BA468" s="80"/>
      <c r="BB468" s="80"/>
      <c r="BC468" s="80"/>
      <c r="BD468" s="80"/>
      <c r="BE468" s="89"/>
      <c r="BF468" s="89"/>
      <c r="BG468" s="89"/>
      <c r="BH468" s="89"/>
      <c r="BI468" s="89"/>
      <c r="BJ468" s="89"/>
      <c r="BK468" s="89"/>
      <c r="BL468" s="89"/>
      <c r="BM468" s="89"/>
      <c r="BN468" s="183"/>
      <c r="BO468" s="59"/>
      <c r="BP468" s="43"/>
      <c r="BQ468" s="43"/>
      <c r="BR468" s="43"/>
      <c r="BS468" s="183"/>
      <c r="BT468" s="59"/>
      <c r="BU468" s="43"/>
      <c r="BV468" s="43"/>
      <c r="BW468" s="182"/>
      <c r="BX468" s="183"/>
      <c r="BY468" s="59"/>
      <c r="BZ468" s="43"/>
      <c r="CA468" s="43"/>
      <c r="CC468" s="183"/>
      <c r="CD468" s="59"/>
      <c r="CE468" s="43"/>
      <c r="CF468" s="43"/>
      <c r="CH468" s="183"/>
      <c r="CI468" s="59"/>
      <c r="CJ468" s="43"/>
      <c r="CK468" s="43"/>
      <c r="CM468" s="183"/>
      <c r="CN468" s="59"/>
      <c r="CO468" s="43"/>
      <c r="CP468" s="43"/>
      <c r="CR468" s="183"/>
      <c r="CS468" s="59"/>
      <c r="CT468" s="43"/>
      <c r="CU468" s="43"/>
      <c r="CW468" s="183"/>
      <c r="CX468" s="59"/>
      <c r="CY468" s="43"/>
      <c r="CZ468" s="43"/>
      <c r="DB468" s="183"/>
      <c r="DC468" s="59"/>
      <c r="DD468" s="43"/>
      <c r="DE468" s="43"/>
      <c r="DG468" s="183"/>
      <c r="DH468" s="59"/>
      <c r="DI468" s="43"/>
      <c r="DJ468" s="43"/>
      <c r="DK468" s="43"/>
      <c r="DL468" s="43"/>
      <c r="DM468" s="43"/>
      <c r="DN468" s="43"/>
      <c r="DO468" s="43"/>
      <c r="DP468" s="43"/>
      <c r="DQ468" s="43"/>
      <c r="DR468" s="43"/>
      <c r="DS468" s="43"/>
      <c r="DT468" s="43"/>
      <c r="DU468" s="43"/>
      <c r="DV468" s="43"/>
      <c r="DW468" s="43"/>
      <c r="DX468" s="43"/>
      <c r="DY468" s="43"/>
      <c r="DZ468" s="43"/>
      <c r="EA468" s="43"/>
      <c r="EB468" s="43"/>
      <c r="EC468" s="43"/>
      <c r="ED468" s="43"/>
      <c r="EE468" s="43"/>
      <c r="EF468" s="43"/>
      <c r="EG468" s="43"/>
      <c r="EH468" s="43"/>
      <c r="EI468" s="43"/>
      <c r="EJ468" s="43"/>
      <c r="EK468" s="43"/>
      <c r="EL468" s="43"/>
      <c r="EM468" s="43"/>
      <c r="EN468" s="43"/>
      <c r="EO468" s="43"/>
      <c r="EP468" s="43"/>
      <c r="EQ468" s="43"/>
      <c r="ER468" s="43"/>
      <c r="ES468" s="43"/>
      <c r="ET468" s="43"/>
      <c r="EU468" s="43"/>
      <c r="EV468" s="43"/>
      <c r="EW468" s="43"/>
      <c r="EX468" s="43"/>
      <c r="EY468" s="43"/>
      <c r="EZ468" s="43"/>
      <c r="FA468" s="43"/>
      <c r="FB468" s="43"/>
      <c r="FC468" s="43"/>
      <c r="FD468" s="43"/>
    </row>
    <row r="469" spans="1:160" s="168" customFormat="1" ht="24.9" customHeight="1" x14ac:dyDescent="0.3">
      <c r="A469" s="263"/>
      <c r="B469" s="263"/>
      <c r="C469" s="265"/>
      <c r="D469" s="481"/>
      <c r="E469" s="482"/>
      <c r="F469" s="482"/>
      <c r="G469" s="482"/>
      <c r="H469" s="482"/>
      <c r="I469" s="482"/>
      <c r="J469" s="482"/>
      <c r="K469" s="482"/>
      <c r="L469" s="482"/>
      <c r="M469" s="483"/>
      <c r="N469" s="176">
        <v>14001058</v>
      </c>
      <c r="O469" s="529" t="s">
        <v>96</v>
      </c>
      <c r="P469" s="530"/>
      <c r="Q469" s="8"/>
      <c r="R469" s="8"/>
      <c r="S469" s="8"/>
      <c r="T469" s="9">
        <v>0</v>
      </c>
      <c r="U469" s="17">
        <f t="shared" si="107"/>
        <v>0</v>
      </c>
      <c r="V469" s="182"/>
      <c r="W469" s="191">
        <v>13</v>
      </c>
      <c r="X469" s="199">
        <v>67</v>
      </c>
      <c r="Y469" s="182"/>
      <c r="Z469" s="184"/>
      <c r="AA469" s="184"/>
      <c r="AT469" s="187"/>
      <c r="AU469" s="80"/>
      <c r="AV469" s="80"/>
      <c r="AW469" s="80"/>
      <c r="AX469" s="80"/>
      <c r="AY469" s="80"/>
      <c r="AZ469" s="205"/>
      <c r="BA469" s="80"/>
      <c r="BB469" s="80"/>
      <c r="BC469" s="80"/>
      <c r="BD469" s="80"/>
      <c r="BE469" s="89"/>
      <c r="BF469" s="89"/>
      <c r="BG469" s="89"/>
      <c r="BH469" s="89"/>
      <c r="BI469" s="89"/>
      <c r="BJ469" s="89"/>
      <c r="BK469" s="89"/>
      <c r="BL469" s="89"/>
      <c r="BM469" s="89"/>
      <c r="BN469" s="183"/>
      <c r="BO469" s="59"/>
      <c r="BP469" s="43"/>
      <c r="BQ469" s="43"/>
      <c r="BR469" s="43"/>
      <c r="BS469" s="183"/>
      <c r="BT469" s="59"/>
      <c r="BU469" s="43"/>
      <c r="BV469" s="43"/>
      <c r="BW469" s="182"/>
      <c r="BX469" s="183"/>
      <c r="BY469" s="59"/>
      <c r="BZ469" s="43"/>
      <c r="CA469" s="43"/>
      <c r="CC469" s="183"/>
      <c r="CD469" s="59"/>
      <c r="CE469" s="43"/>
      <c r="CF469" s="43"/>
      <c r="CH469" s="183"/>
      <c r="CI469" s="59"/>
      <c r="CJ469" s="43"/>
      <c r="CK469" s="43"/>
      <c r="CM469" s="183"/>
      <c r="CN469" s="59"/>
      <c r="CO469" s="43"/>
      <c r="CP469" s="43"/>
      <c r="CR469" s="183"/>
      <c r="CS469" s="59"/>
      <c r="CT469" s="43"/>
      <c r="CU469" s="43"/>
      <c r="CW469" s="183"/>
      <c r="CX469" s="59"/>
      <c r="CY469" s="43"/>
      <c r="CZ469" s="43"/>
      <c r="DB469" s="183"/>
      <c r="DC469" s="59"/>
      <c r="DD469" s="43"/>
      <c r="DE469" s="43"/>
      <c r="DG469" s="183"/>
      <c r="DH469" s="59"/>
      <c r="DI469" s="43"/>
      <c r="DJ469" s="43"/>
      <c r="DK469" s="43"/>
      <c r="DL469" s="43"/>
      <c r="DM469" s="43"/>
      <c r="DN469" s="43"/>
      <c r="DO469" s="43"/>
      <c r="DP469" s="43"/>
      <c r="DQ469" s="43"/>
      <c r="DR469" s="43"/>
      <c r="DS469" s="43"/>
      <c r="DT469" s="43"/>
      <c r="DU469" s="43"/>
      <c r="DV469" s="43"/>
      <c r="DW469" s="43"/>
      <c r="DX469" s="43"/>
      <c r="DY469" s="43"/>
      <c r="DZ469" s="43"/>
      <c r="EA469" s="43"/>
      <c r="EB469" s="43"/>
      <c r="EC469" s="43"/>
      <c r="ED469" s="43"/>
      <c r="EE469" s="43"/>
      <c r="EF469" s="43"/>
      <c r="EG469" s="43"/>
      <c r="EH469" s="43"/>
      <c r="EI469" s="43"/>
      <c r="EJ469" s="43"/>
      <c r="EK469" s="43"/>
      <c r="EL469" s="43"/>
      <c r="EM469" s="43"/>
      <c r="EN469" s="43"/>
      <c r="EO469" s="43"/>
      <c r="EP469" s="43"/>
      <c r="EQ469" s="43"/>
      <c r="ER469" s="43"/>
      <c r="ES469" s="43"/>
      <c r="ET469" s="43"/>
      <c r="EU469" s="43"/>
      <c r="EV469" s="43"/>
      <c r="EW469" s="43"/>
      <c r="EX469" s="43"/>
      <c r="EY469" s="43"/>
      <c r="EZ469" s="43"/>
      <c r="FA469" s="43"/>
      <c r="FB469" s="43"/>
      <c r="FC469" s="43"/>
      <c r="FD469" s="43"/>
    </row>
    <row r="470" spans="1:160" s="168" customFormat="1" ht="24.9" customHeight="1" x14ac:dyDescent="0.3">
      <c r="A470" s="263"/>
      <c r="B470" s="263"/>
      <c r="C470" s="265"/>
      <c r="D470" s="481"/>
      <c r="E470" s="482"/>
      <c r="F470" s="482"/>
      <c r="G470" s="482"/>
      <c r="H470" s="482"/>
      <c r="I470" s="482"/>
      <c r="J470" s="482"/>
      <c r="K470" s="482"/>
      <c r="L470" s="482"/>
      <c r="M470" s="483"/>
      <c r="N470" s="176">
        <v>14000205</v>
      </c>
      <c r="O470" s="529">
        <v>1.02</v>
      </c>
      <c r="P470" s="530"/>
      <c r="Q470" s="8"/>
      <c r="R470" s="8"/>
      <c r="S470" s="8"/>
      <c r="T470" s="9">
        <v>1467.1800000000003</v>
      </c>
      <c r="U470" s="17">
        <f t="shared" si="107"/>
        <v>1467.1800000000003</v>
      </c>
      <c r="V470" s="182"/>
      <c r="W470" s="191">
        <v>14</v>
      </c>
      <c r="X470" s="199">
        <v>2</v>
      </c>
      <c r="Y470" s="182"/>
      <c r="Z470" s="184"/>
      <c r="AA470" s="184"/>
      <c r="AT470" s="187"/>
      <c r="AU470" s="80"/>
      <c r="AV470" s="80"/>
      <c r="AW470" s="80"/>
      <c r="AX470" s="80"/>
      <c r="AY470" s="80"/>
      <c r="AZ470" s="205"/>
      <c r="BA470" s="80"/>
      <c r="BB470" s="80"/>
      <c r="BC470" s="80"/>
      <c r="BD470" s="80"/>
      <c r="BE470" s="89"/>
      <c r="BF470" s="89"/>
      <c r="BG470" s="89"/>
      <c r="BH470" s="89"/>
      <c r="BI470" s="89"/>
      <c r="BJ470" s="89"/>
      <c r="BK470" s="89"/>
      <c r="BL470" s="89"/>
      <c r="BM470" s="89"/>
      <c r="BN470" s="183"/>
      <c r="BO470" s="59"/>
      <c r="BP470" s="43"/>
      <c r="BQ470" s="43"/>
      <c r="BR470" s="43"/>
      <c r="BS470" s="183"/>
      <c r="BT470" s="59"/>
      <c r="BU470" s="43"/>
      <c r="BV470" s="43"/>
      <c r="BW470" s="182"/>
      <c r="BX470" s="183"/>
      <c r="BY470" s="59"/>
      <c r="BZ470" s="43"/>
      <c r="CA470" s="43"/>
      <c r="CC470" s="183"/>
      <c r="CD470" s="59"/>
      <c r="CE470" s="43"/>
      <c r="CF470" s="43"/>
      <c r="CH470" s="183"/>
      <c r="CI470" s="59"/>
      <c r="CJ470" s="43"/>
      <c r="CK470" s="43"/>
      <c r="CM470" s="183"/>
      <c r="CN470" s="59"/>
      <c r="CO470" s="43"/>
      <c r="CP470" s="43"/>
      <c r="CR470" s="183"/>
      <c r="CS470" s="59"/>
      <c r="CT470" s="43"/>
      <c r="CU470" s="43"/>
      <c r="CW470" s="183"/>
      <c r="CX470" s="59"/>
      <c r="CY470" s="43"/>
      <c r="CZ470" s="43"/>
      <c r="DB470" s="183"/>
      <c r="DC470" s="59"/>
      <c r="DD470" s="43"/>
      <c r="DE470" s="43"/>
      <c r="DG470" s="183"/>
      <c r="DH470" s="59"/>
      <c r="DI470" s="43"/>
      <c r="DJ470" s="43"/>
      <c r="DK470" s="43"/>
      <c r="DL470" s="43"/>
      <c r="DM470" s="43"/>
      <c r="DN470" s="43"/>
      <c r="DO470" s="43"/>
      <c r="DP470" s="43"/>
      <c r="DQ470" s="43"/>
      <c r="DR470" s="43"/>
      <c r="DS470" s="43"/>
      <c r="DT470" s="43"/>
      <c r="DU470" s="43"/>
      <c r="DV470" s="43"/>
      <c r="DW470" s="43"/>
      <c r="DX470" s="43"/>
      <c r="DY470" s="43"/>
      <c r="DZ470" s="43"/>
      <c r="EA470" s="43"/>
      <c r="EB470" s="43"/>
      <c r="EC470" s="43"/>
      <c r="ED470" s="43"/>
      <c r="EE470" s="43"/>
      <c r="EF470" s="43"/>
      <c r="EG470" s="43"/>
      <c r="EH470" s="43"/>
      <c r="EI470" s="43"/>
      <c r="EJ470" s="43"/>
      <c r="EK470" s="43"/>
      <c r="EL470" s="43"/>
      <c r="EM470" s="43"/>
      <c r="EN470" s="43"/>
      <c r="EO470" s="43"/>
      <c r="EP470" s="43"/>
      <c r="EQ470" s="43"/>
      <c r="ER470" s="43"/>
      <c r="ES470" s="43"/>
      <c r="ET470" s="43"/>
      <c r="EU470" s="43"/>
      <c r="EV470" s="43"/>
      <c r="EW470" s="43"/>
      <c r="EX470" s="43"/>
      <c r="EY470" s="43"/>
      <c r="EZ470" s="43"/>
      <c r="FA470" s="43"/>
      <c r="FB470" s="43"/>
      <c r="FC470" s="43"/>
      <c r="FD470" s="43"/>
    </row>
    <row r="471" spans="1:160" s="168" customFormat="1" ht="24.9" customHeight="1" x14ac:dyDescent="0.3">
      <c r="A471" s="263"/>
      <c r="B471" s="263"/>
      <c r="C471" s="265"/>
      <c r="D471" s="481"/>
      <c r="E471" s="482"/>
      <c r="F471" s="482"/>
      <c r="G471" s="482"/>
      <c r="H471" s="482"/>
      <c r="I471" s="482"/>
      <c r="J471" s="482"/>
      <c r="K471" s="482"/>
      <c r="L471" s="482"/>
      <c r="M471" s="483"/>
      <c r="N471" s="176">
        <v>14000205</v>
      </c>
      <c r="O471" s="529">
        <v>1.03</v>
      </c>
      <c r="P471" s="530"/>
      <c r="Q471" s="8"/>
      <c r="R471" s="8"/>
      <c r="S471" s="8"/>
      <c r="T471" s="9">
        <v>570.56999999999994</v>
      </c>
      <c r="U471" s="17">
        <f t="shared" si="107"/>
        <v>570.56999999999994</v>
      </c>
      <c r="V471" s="182"/>
      <c r="W471" s="191">
        <v>14</v>
      </c>
      <c r="X471" s="199">
        <v>3</v>
      </c>
      <c r="Y471" s="182"/>
      <c r="Z471" s="184"/>
      <c r="AA471" s="184"/>
      <c r="AT471" s="187"/>
      <c r="AU471" s="80"/>
      <c r="AV471" s="80"/>
      <c r="AW471" s="80"/>
      <c r="AX471" s="80"/>
      <c r="AY471" s="80"/>
      <c r="AZ471" s="205"/>
      <c r="BA471" s="80"/>
      <c r="BB471" s="80"/>
      <c r="BC471" s="80"/>
      <c r="BD471" s="80"/>
      <c r="BE471" s="89"/>
      <c r="BF471" s="89"/>
      <c r="BG471" s="89"/>
      <c r="BH471" s="89"/>
      <c r="BI471" s="89"/>
      <c r="BJ471" s="89"/>
      <c r="BK471" s="89"/>
      <c r="BL471" s="89"/>
      <c r="BM471" s="89"/>
      <c r="BN471" s="183"/>
      <c r="BO471" s="42"/>
      <c r="BP471" s="43"/>
      <c r="BQ471" s="43"/>
      <c r="BR471" s="43"/>
      <c r="BS471" s="183"/>
      <c r="BT471" s="42"/>
      <c r="BU471" s="43"/>
      <c r="BV471" s="43"/>
      <c r="BW471" s="182"/>
      <c r="BX471" s="183"/>
      <c r="BY471" s="42"/>
      <c r="BZ471" s="43"/>
      <c r="CA471" s="43"/>
      <c r="CC471" s="183"/>
      <c r="CD471" s="42"/>
      <c r="CE471" s="43"/>
      <c r="CF471" s="43"/>
      <c r="CH471" s="183"/>
      <c r="CI471" s="42"/>
      <c r="CJ471" s="43"/>
      <c r="CK471" s="43"/>
      <c r="CM471" s="183"/>
      <c r="CN471" s="42"/>
      <c r="CO471" s="43"/>
      <c r="CP471" s="43"/>
      <c r="CR471" s="183"/>
      <c r="CS471" s="42"/>
      <c r="CT471" s="43"/>
      <c r="CU471" s="43"/>
      <c r="CW471" s="183"/>
      <c r="CX471" s="42"/>
      <c r="CY471" s="43"/>
      <c r="CZ471" s="43"/>
      <c r="DB471" s="183"/>
      <c r="DC471" s="42"/>
      <c r="DD471" s="43"/>
      <c r="DE471" s="43"/>
      <c r="DG471" s="183"/>
      <c r="DH471" s="42"/>
      <c r="DI471" s="43"/>
      <c r="DJ471" s="43"/>
      <c r="DK471" s="43"/>
      <c r="DL471" s="43"/>
      <c r="DM471" s="43"/>
      <c r="DN471" s="43"/>
      <c r="DO471" s="43"/>
      <c r="DP471" s="43"/>
      <c r="DQ471" s="43"/>
      <c r="DR471" s="43"/>
      <c r="DS471" s="43"/>
      <c r="DT471" s="43"/>
      <c r="DU471" s="43"/>
      <c r="DV471" s="43"/>
      <c r="DW471" s="43"/>
      <c r="DX471" s="43"/>
      <c r="DY471" s="43"/>
      <c r="DZ471" s="43"/>
      <c r="EA471" s="43"/>
      <c r="EB471" s="43"/>
      <c r="EC471" s="43"/>
      <c r="ED471" s="43"/>
      <c r="EE471" s="43"/>
      <c r="EF471" s="43"/>
      <c r="EG471" s="43"/>
      <c r="EH471" s="43"/>
      <c r="EI471" s="43"/>
      <c r="EJ471" s="43"/>
      <c r="EK471" s="43"/>
      <c r="EL471" s="43"/>
      <c r="EM471" s="43"/>
      <c r="EN471" s="43"/>
      <c r="EO471" s="43"/>
      <c r="EP471" s="43"/>
      <c r="EQ471" s="43"/>
      <c r="ER471" s="43"/>
      <c r="ES471" s="43"/>
      <c r="ET471" s="43"/>
      <c r="EU471" s="43"/>
      <c r="EV471" s="43"/>
      <c r="EW471" s="43"/>
      <c r="EX471" s="43"/>
      <c r="EY471" s="43"/>
      <c r="EZ471" s="43"/>
      <c r="FA471" s="43"/>
      <c r="FB471" s="43"/>
      <c r="FC471" s="43"/>
      <c r="FD471" s="43"/>
    </row>
    <row r="472" spans="1:160" s="168" customFormat="1" ht="24.9" customHeight="1" x14ac:dyDescent="0.3">
      <c r="A472" s="263"/>
      <c r="B472" s="263"/>
      <c r="C472" s="265"/>
      <c r="D472" s="481"/>
      <c r="E472" s="482"/>
      <c r="F472" s="482"/>
      <c r="G472" s="482"/>
      <c r="H472" s="482"/>
      <c r="I472" s="482"/>
      <c r="J472" s="482"/>
      <c r="K472" s="482"/>
      <c r="L472" s="482"/>
      <c r="M472" s="483"/>
      <c r="N472" s="176">
        <v>14000205</v>
      </c>
      <c r="O472" s="529">
        <v>1.07</v>
      </c>
      <c r="P472" s="530"/>
      <c r="Q472" s="8"/>
      <c r="R472" s="8"/>
      <c r="S472" s="8"/>
      <c r="T472" s="9">
        <v>0</v>
      </c>
      <c r="U472" s="17">
        <f t="shared" si="107"/>
        <v>0</v>
      </c>
      <c r="V472" s="182"/>
      <c r="W472" s="191">
        <v>14</v>
      </c>
      <c r="X472" s="199">
        <v>4</v>
      </c>
      <c r="Y472" s="182"/>
      <c r="Z472" s="184"/>
      <c r="AA472" s="184"/>
      <c r="AT472" s="187"/>
      <c r="AU472" s="80"/>
      <c r="AV472" s="80"/>
      <c r="AW472" s="80"/>
      <c r="AX472" s="80"/>
      <c r="AY472" s="80"/>
      <c r="AZ472" s="205"/>
      <c r="BA472" s="80"/>
      <c r="BB472" s="80"/>
      <c r="BC472" s="80"/>
      <c r="BD472" s="80"/>
      <c r="BE472" s="89"/>
      <c r="BF472" s="89"/>
      <c r="BG472" s="89"/>
      <c r="BH472" s="89"/>
      <c r="BI472" s="89"/>
      <c r="BJ472" s="89"/>
      <c r="BK472" s="89"/>
      <c r="BL472" s="89"/>
      <c r="BM472" s="89"/>
      <c r="BN472" s="183"/>
      <c r="BO472" s="42"/>
      <c r="BP472" s="43"/>
      <c r="BQ472" s="43"/>
      <c r="BR472" s="43"/>
      <c r="BS472" s="183"/>
      <c r="BT472" s="42"/>
      <c r="BU472" s="43"/>
      <c r="BV472" s="43"/>
      <c r="BW472" s="182"/>
      <c r="BX472" s="183"/>
      <c r="BY472" s="42"/>
      <c r="BZ472" s="43"/>
      <c r="CA472" s="43"/>
      <c r="CC472" s="183"/>
      <c r="CD472" s="42"/>
      <c r="CE472" s="43"/>
      <c r="CF472" s="43"/>
      <c r="CH472" s="183"/>
      <c r="CI472" s="42"/>
      <c r="CJ472" s="43"/>
      <c r="CK472" s="43"/>
      <c r="CM472" s="183"/>
      <c r="CN472" s="42"/>
      <c r="CO472" s="43"/>
      <c r="CP472" s="43"/>
      <c r="CR472" s="183"/>
      <c r="CS472" s="42"/>
      <c r="CT472" s="43"/>
      <c r="CU472" s="43"/>
      <c r="CW472" s="183"/>
      <c r="CX472" s="42"/>
      <c r="CY472" s="43"/>
      <c r="CZ472" s="43"/>
      <c r="DB472" s="183"/>
      <c r="DC472" s="42"/>
      <c r="DD472" s="43"/>
      <c r="DE472" s="43"/>
      <c r="DG472" s="183"/>
      <c r="DH472" s="42"/>
      <c r="DI472" s="43"/>
      <c r="DJ472" s="43"/>
      <c r="DK472" s="43"/>
      <c r="DL472" s="43"/>
      <c r="DM472" s="43"/>
      <c r="DN472" s="43"/>
      <c r="DO472" s="43"/>
      <c r="DP472" s="43"/>
      <c r="DQ472" s="43"/>
      <c r="DR472" s="43"/>
      <c r="DS472" s="43"/>
      <c r="DT472" s="43"/>
      <c r="DU472" s="43"/>
      <c r="DV472" s="43"/>
      <c r="DW472" s="43"/>
      <c r="DX472" s="43"/>
      <c r="DY472" s="43"/>
      <c r="DZ472" s="43"/>
      <c r="EA472" s="43"/>
      <c r="EB472" s="43"/>
      <c r="EC472" s="43"/>
      <c r="ED472" s="43"/>
      <c r="EE472" s="43"/>
      <c r="EF472" s="43"/>
      <c r="EG472" s="43"/>
      <c r="EH472" s="43"/>
      <c r="EI472" s="43"/>
      <c r="EJ472" s="43"/>
      <c r="EK472" s="43"/>
      <c r="EL472" s="43"/>
      <c r="EM472" s="43"/>
      <c r="EN472" s="43"/>
      <c r="EO472" s="43"/>
      <c r="EP472" s="43"/>
      <c r="EQ472" s="43"/>
      <c r="ER472" s="43"/>
      <c r="ES472" s="43"/>
      <c r="ET472" s="43"/>
      <c r="EU472" s="43"/>
      <c r="EV472" s="43"/>
      <c r="EW472" s="43"/>
      <c r="EX472" s="43"/>
      <c r="EY472" s="43"/>
      <c r="EZ472" s="43"/>
      <c r="FA472" s="43"/>
      <c r="FB472" s="43"/>
      <c r="FC472" s="43"/>
      <c r="FD472" s="43"/>
    </row>
    <row r="473" spans="1:160" s="168" customFormat="1" ht="24.9" customHeight="1" x14ac:dyDescent="0.3">
      <c r="A473" s="263"/>
      <c r="B473" s="263"/>
      <c r="C473" s="265"/>
      <c r="D473" s="481"/>
      <c r="E473" s="482"/>
      <c r="F473" s="482"/>
      <c r="G473" s="482"/>
      <c r="H473" s="482"/>
      <c r="I473" s="482"/>
      <c r="J473" s="482"/>
      <c r="K473" s="482"/>
      <c r="L473" s="482"/>
      <c r="M473" s="483"/>
      <c r="N473" s="176">
        <v>14000205</v>
      </c>
      <c r="O473" s="529">
        <v>1.08</v>
      </c>
      <c r="P473" s="530"/>
      <c r="Q473" s="8"/>
      <c r="R473" s="8"/>
      <c r="S473" s="8"/>
      <c r="T473" s="9">
        <v>0</v>
      </c>
      <c r="U473" s="17">
        <f t="shared" si="107"/>
        <v>0</v>
      </c>
      <c r="V473" s="182"/>
      <c r="W473" s="191">
        <v>14</v>
      </c>
      <c r="X473" s="199">
        <v>5</v>
      </c>
      <c r="Y473" s="182"/>
      <c r="Z473" s="184"/>
      <c r="AA473" s="184"/>
      <c r="AT473" s="187"/>
      <c r="AU473" s="80"/>
      <c r="AV473" s="80"/>
      <c r="AW473" s="80"/>
      <c r="AX473" s="80"/>
      <c r="AY473" s="80"/>
      <c r="AZ473" s="205"/>
      <c r="BA473" s="80"/>
      <c r="BB473" s="80"/>
      <c r="BC473" s="80"/>
      <c r="BD473" s="80"/>
      <c r="BE473" s="89"/>
      <c r="BF473" s="89"/>
      <c r="BG473" s="89"/>
      <c r="BH473" s="89"/>
      <c r="BI473" s="89"/>
      <c r="BJ473" s="89"/>
      <c r="BK473" s="89"/>
      <c r="BL473" s="89"/>
      <c r="BM473" s="89"/>
      <c r="BN473" s="183"/>
      <c r="BO473" s="42"/>
      <c r="BP473" s="43"/>
      <c r="BQ473" s="43"/>
      <c r="BR473" s="43"/>
      <c r="BS473" s="183"/>
      <c r="BT473" s="42"/>
      <c r="BU473" s="43"/>
      <c r="BV473" s="43"/>
      <c r="BW473" s="182"/>
      <c r="BX473" s="183"/>
      <c r="BY473" s="42"/>
      <c r="BZ473" s="43"/>
      <c r="CA473" s="43"/>
      <c r="CC473" s="183"/>
      <c r="CD473" s="42"/>
      <c r="CE473" s="43"/>
      <c r="CF473" s="43"/>
      <c r="CH473" s="183"/>
      <c r="CI473" s="42"/>
      <c r="CJ473" s="43"/>
      <c r="CK473" s="43"/>
      <c r="CM473" s="183"/>
      <c r="CN473" s="42"/>
      <c r="CO473" s="43"/>
      <c r="CP473" s="43"/>
      <c r="CR473" s="183"/>
      <c r="CS473" s="42"/>
      <c r="CT473" s="43"/>
      <c r="CU473" s="43"/>
      <c r="CW473" s="183"/>
      <c r="CX473" s="42"/>
      <c r="CY473" s="43"/>
      <c r="CZ473" s="43"/>
      <c r="DB473" s="183"/>
      <c r="DC473" s="42"/>
      <c r="DD473" s="43"/>
      <c r="DE473" s="43"/>
      <c r="DG473" s="183"/>
      <c r="DH473" s="42"/>
      <c r="DI473" s="43"/>
      <c r="DJ473" s="43"/>
      <c r="DK473" s="43"/>
      <c r="DL473" s="43"/>
      <c r="DM473" s="43"/>
      <c r="DN473" s="43"/>
      <c r="DO473" s="43"/>
      <c r="DP473" s="43"/>
      <c r="DQ473" s="43"/>
      <c r="DR473" s="43"/>
      <c r="DS473" s="43"/>
      <c r="DT473" s="43"/>
      <c r="DU473" s="43"/>
      <c r="DV473" s="43"/>
      <c r="DW473" s="43"/>
      <c r="DX473" s="43"/>
      <c r="DY473" s="43"/>
      <c r="DZ473" s="43"/>
      <c r="EA473" s="43"/>
      <c r="EB473" s="43"/>
      <c r="EC473" s="43"/>
      <c r="ED473" s="43"/>
      <c r="EE473" s="43"/>
      <c r="EF473" s="43"/>
      <c r="EG473" s="43"/>
      <c r="EH473" s="43"/>
      <c r="EI473" s="43"/>
      <c r="EJ473" s="43"/>
      <c r="EK473" s="43"/>
      <c r="EL473" s="43"/>
      <c r="EM473" s="43"/>
      <c r="EN473" s="43"/>
      <c r="EO473" s="43"/>
      <c r="EP473" s="43"/>
      <c r="EQ473" s="43"/>
      <c r="ER473" s="43"/>
      <c r="ES473" s="43"/>
      <c r="ET473" s="43"/>
      <c r="EU473" s="43"/>
      <c r="EV473" s="43"/>
      <c r="EW473" s="43"/>
      <c r="EX473" s="43"/>
      <c r="EY473" s="43"/>
      <c r="EZ473" s="43"/>
      <c r="FA473" s="43"/>
      <c r="FB473" s="43"/>
      <c r="FC473" s="43"/>
      <c r="FD473" s="43"/>
    </row>
    <row r="474" spans="1:160" s="168" customFormat="1" ht="24.9" customHeight="1" x14ac:dyDescent="0.3">
      <c r="A474" s="263"/>
      <c r="B474" s="263"/>
      <c r="C474" s="265"/>
      <c r="D474" s="481"/>
      <c r="E474" s="482"/>
      <c r="F474" s="482"/>
      <c r="G474" s="482"/>
      <c r="H474" s="482"/>
      <c r="I474" s="482"/>
      <c r="J474" s="482"/>
      <c r="K474" s="482"/>
      <c r="L474" s="482"/>
      <c r="M474" s="483"/>
      <c r="N474" s="176">
        <v>14000205</v>
      </c>
      <c r="O474" s="529">
        <v>1.0900000000000001</v>
      </c>
      <c r="P474" s="530"/>
      <c r="Q474" s="8"/>
      <c r="R474" s="8"/>
      <c r="S474" s="8"/>
      <c r="T474" s="9">
        <v>42.9</v>
      </c>
      <c r="U474" s="17">
        <f t="shared" si="107"/>
        <v>42.9</v>
      </c>
      <c r="V474" s="182"/>
      <c r="W474" s="191">
        <v>14</v>
      </c>
      <c r="X474" s="199">
        <v>6</v>
      </c>
      <c r="Y474" s="182"/>
      <c r="Z474" s="184"/>
      <c r="AA474" s="184"/>
      <c r="AT474" s="187"/>
      <c r="AU474" s="80"/>
      <c r="AV474" s="80"/>
      <c r="AW474" s="80"/>
      <c r="AX474" s="80"/>
      <c r="AY474" s="80"/>
      <c r="AZ474" s="205"/>
      <c r="BA474" s="80"/>
      <c r="BB474" s="80"/>
      <c r="BC474" s="80"/>
      <c r="BD474" s="80"/>
      <c r="BE474" s="89"/>
      <c r="BF474" s="89"/>
      <c r="BG474" s="89"/>
      <c r="BH474" s="89"/>
      <c r="BI474" s="89"/>
      <c r="BJ474" s="89"/>
      <c r="BK474" s="89"/>
      <c r="BL474" s="89"/>
      <c r="BM474" s="89"/>
      <c r="BN474" s="183"/>
      <c r="BO474" s="42"/>
      <c r="BP474" s="43"/>
      <c r="BQ474" s="43"/>
      <c r="BR474" s="43"/>
      <c r="BS474" s="183"/>
      <c r="BT474" s="42"/>
      <c r="BU474" s="43"/>
      <c r="BV474" s="43"/>
      <c r="BW474" s="182"/>
      <c r="BX474" s="183"/>
      <c r="BY474" s="42"/>
      <c r="BZ474" s="43"/>
      <c r="CA474" s="43"/>
      <c r="CC474" s="183"/>
      <c r="CD474" s="42"/>
      <c r="CE474" s="43"/>
      <c r="CF474" s="43"/>
      <c r="CH474" s="183"/>
      <c r="CI474" s="42"/>
      <c r="CJ474" s="43"/>
      <c r="CK474" s="43"/>
      <c r="CM474" s="183"/>
      <c r="CN474" s="42"/>
      <c r="CO474" s="43"/>
      <c r="CP474" s="43"/>
      <c r="CR474" s="183"/>
      <c r="CS474" s="42"/>
      <c r="CT474" s="43"/>
      <c r="CU474" s="43"/>
      <c r="CW474" s="183"/>
      <c r="CX474" s="42"/>
      <c r="CY474" s="43"/>
      <c r="CZ474" s="43"/>
      <c r="DB474" s="183"/>
      <c r="DC474" s="42"/>
      <c r="DD474" s="43"/>
      <c r="DE474" s="43"/>
      <c r="DG474" s="183"/>
      <c r="DH474" s="42"/>
      <c r="DI474" s="43"/>
      <c r="DJ474" s="43"/>
      <c r="DK474" s="43"/>
      <c r="DL474" s="43"/>
      <c r="DM474" s="43"/>
      <c r="DN474" s="43"/>
      <c r="DO474" s="43"/>
      <c r="DP474" s="43"/>
      <c r="DQ474" s="43"/>
      <c r="DR474" s="43"/>
      <c r="DS474" s="43"/>
      <c r="DT474" s="43"/>
      <c r="DU474" s="43"/>
      <c r="DV474" s="43"/>
      <c r="DW474" s="43"/>
      <c r="DX474" s="43"/>
      <c r="DY474" s="43"/>
      <c r="DZ474" s="43"/>
      <c r="EA474" s="43"/>
      <c r="EB474" s="43"/>
      <c r="EC474" s="43"/>
      <c r="ED474" s="43"/>
      <c r="EE474" s="43"/>
      <c r="EF474" s="43"/>
      <c r="EG474" s="43"/>
      <c r="EH474" s="43"/>
      <c r="EI474" s="43"/>
      <c r="EJ474" s="43"/>
      <c r="EK474" s="43"/>
      <c r="EL474" s="43"/>
      <c r="EM474" s="43"/>
      <c r="EN474" s="43"/>
      <c r="EO474" s="43"/>
      <c r="EP474" s="43"/>
      <c r="EQ474" s="43"/>
      <c r="ER474" s="43"/>
      <c r="ES474" s="43"/>
      <c r="ET474" s="43"/>
      <c r="EU474" s="43"/>
      <c r="EV474" s="43"/>
      <c r="EW474" s="43"/>
      <c r="EX474" s="43"/>
      <c r="EY474" s="43"/>
      <c r="EZ474" s="43"/>
      <c r="FA474" s="43"/>
      <c r="FB474" s="43"/>
      <c r="FC474" s="43"/>
      <c r="FD474" s="43"/>
    </row>
    <row r="475" spans="1:160" s="168" customFormat="1" ht="24.9" customHeight="1" x14ac:dyDescent="0.3">
      <c r="A475" s="263"/>
      <c r="B475" s="263"/>
      <c r="C475" s="265"/>
      <c r="D475" s="481"/>
      <c r="E475" s="482"/>
      <c r="F475" s="482"/>
      <c r="G475" s="482"/>
      <c r="H475" s="482"/>
      <c r="I475" s="482"/>
      <c r="J475" s="482"/>
      <c r="K475" s="482"/>
      <c r="L475" s="482"/>
      <c r="M475" s="483"/>
      <c r="N475" s="176">
        <v>14000205</v>
      </c>
      <c r="O475" s="529" t="s">
        <v>96</v>
      </c>
      <c r="P475" s="530"/>
      <c r="Q475" s="8"/>
      <c r="R475" s="8"/>
      <c r="S475" s="8"/>
      <c r="T475" s="9">
        <v>19.5624</v>
      </c>
      <c r="U475" s="17">
        <f t="shared" si="107"/>
        <v>19.5624</v>
      </c>
      <c r="V475" s="182"/>
      <c r="W475" s="191">
        <v>14</v>
      </c>
      <c r="X475" s="199">
        <v>67</v>
      </c>
      <c r="Y475" s="182"/>
      <c r="Z475" s="184"/>
      <c r="AA475" s="184"/>
      <c r="AT475" s="195"/>
      <c r="AU475" s="80"/>
      <c r="AV475" s="80"/>
      <c r="AW475" s="80"/>
      <c r="AX475" s="80"/>
      <c r="AY475" s="80"/>
      <c r="AZ475" s="205"/>
      <c r="BA475" s="80"/>
      <c r="BB475" s="80"/>
      <c r="BC475" s="80"/>
      <c r="BD475" s="80"/>
      <c r="BE475" s="89"/>
      <c r="BF475" s="89"/>
      <c r="BG475" s="89"/>
      <c r="BH475" s="89"/>
      <c r="BI475" s="89"/>
      <c r="BJ475" s="89"/>
      <c r="BK475" s="89"/>
      <c r="BL475" s="89"/>
      <c r="BM475" s="89"/>
      <c r="BN475" s="183"/>
      <c r="BO475" s="182"/>
      <c r="BP475" s="43"/>
      <c r="BQ475" s="43"/>
      <c r="BR475" s="43"/>
      <c r="BS475" s="183"/>
      <c r="BT475" s="182"/>
      <c r="BU475" s="43"/>
      <c r="BV475" s="43"/>
      <c r="BW475" s="182"/>
      <c r="BX475" s="183"/>
      <c r="BY475" s="182"/>
      <c r="BZ475" s="43"/>
      <c r="CA475" s="43"/>
      <c r="CC475" s="183"/>
      <c r="CD475" s="182"/>
      <c r="CE475" s="43"/>
      <c r="CF475" s="43"/>
      <c r="CH475" s="183"/>
      <c r="CI475" s="182"/>
      <c r="CJ475" s="43"/>
      <c r="CK475" s="43"/>
      <c r="CM475" s="183"/>
      <c r="CN475" s="182"/>
      <c r="CO475" s="43"/>
      <c r="CP475" s="43"/>
      <c r="CR475" s="183"/>
      <c r="CS475" s="182"/>
      <c r="CT475" s="43"/>
      <c r="CU475" s="43"/>
      <c r="CW475" s="183"/>
      <c r="CX475" s="182"/>
      <c r="CY475" s="43"/>
      <c r="CZ475" s="43"/>
      <c r="DB475" s="183"/>
      <c r="DC475" s="182"/>
      <c r="DD475" s="43"/>
      <c r="DE475" s="43"/>
      <c r="DG475" s="183"/>
      <c r="DH475" s="182"/>
      <c r="DI475" s="43"/>
      <c r="DJ475" s="43"/>
      <c r="DK475" s="43"/>
      <c r="DL475" s="43"/>
      <c r="DM475" s="43"/>
      <c r="DN475" s="43"/>
      <c r="DO475" s="43"/>
      <c r="DP475" s="43"/>
      <c r="DQ475" s="43"/>
      <c r="DR475" s="43"/>
      <c r="DS475" s="43"/>
      <c r="DT475" s="43"/>
      <c r="DU475" s="43"/>
      <c r="DV475" s="43"/>
      <c r="DW475" s="43"/>
      <c r="DX475" s="43"/>
      <c r="DY475" s="43"/>
      <c r="DZ475" s="43"/>
      <c r="EA475" s="43"/>
      <c r="EB475" s="43"/>
      <c r="EC475" s="43"/>
      <c r="ED475" s="43"/>
      <c r="EE475" s="43"/>
      <c r="EF475" s="43"/>
      <c r="EG475" s="43"/>
      <c r="EH475" s="43"/>
      <c r="EI475" s="43"/>
      <c r="EJ475" s="43"/>
      <c r="EK475" s="43"/>
      <c r="EL475" s="43"/>
      <c r="EM475" s="43"/>
      <c r="EN475" s="43"/>
      <c r="EO475" s="43"/>
      <c r="EP475" s="43"/>
      <c r="EQ475" s="43"/>
      <c r="ER475" s="43"/>
      <c r="ES475" s="43"/>
      <c r="ET475" s="43"/>
      <c r="EU475" s="43"/>
      <c r="EV475" s="43"/>
      <c r="EW475" s="43"/>
      <c r="EX475" s="43"/>
      <c r="EY475" s="43"/>
      <c r="EZ475" s="43"/>
      <c r="FA475" s="43"/>
      <c r="FB475" s="43"/>
      <c r="FC475" s="43"/>
      <c r="FD475" s="43"/>
    </row>
    <row r="476" spans="1:160" s="168" customFormat="1" ht="24.9" customHeight="1" x14ac:dyDescent="0.3">
      <c r="A476" s="263"/>
      <c r="B476" s="263"/>
      <c r="C476" s="265"/>
      <c r="D476" s="481"/>
      <c r="E476" s="482"/>
      <c r="F476" s="482"/>
      <c r="G476" s="482"/>
      <c r="H476" s="482"/>
      <c r="I476" s="482"/>
      <c r="J476" s="482"/>
      <c r="K476" s="482"/>
      <c r="L476" s="482"/>
      <c r="M476" s="483"/>
      <c r="N476" s="176">
        <v>14001506</v>
      </c>
      <c r="O476" s="529">
        <v>1.02</v>
      </c>
      <c r="P476" s="530"/>
      <c r="Q476" s="8"/>
      <c r="R476" s="8"/>
      <c r="S476" s="8"/>
      <c r="T476" s="9">
        <v>733.58999999999992</v>
      </c>
      <c r="U476" s="17">
        <f t="shared" si="107"/>
        <v>733.58999999999992</v>
      </c>
      <c r="V476" s="182"/>
      <c r="W476" s="191">
        <v>15</v>
      </c>
      <c r="X476" s="199">
        <v>2</v>
      </c>
      <c r="Y476" s="182"/>
      <c r="Z476" s="184"/>
      <c r="AA476" s="184"/>
      <c r="AT476" s="195"/>
      <c r="AU476" s="80"/>
      <c r="AV476" s="80"/>
      <c r="AW476" s="80"/>
      <c r="AX476" s="80"/>
      <c r="AY476" s="80"/>
      <c r="AZ476" s="205"/>
      <c r="BA476" s="80"/>
      <c r="BB476" s="80"/>
      <c r="BC476" s="80"/>
      <c r="BD476" s="80"/>
      <c r="BE476" s="89"/>
      <c r="BF476" s="89"/>
      <c r="BG476" s="89"/>
      <c r="BH476" s="89"/>
      <c r="BI476" s="89"/>
      <c r="BJ476" s="89"/>
      <c r="BK476" s="89"/>
      <c r="BL476" s="89"/>
      <c r="BM476" s="89"/>
      <c r="BN476" s="183"/>
      <c r="BO476" s="182"/>
      <c r="BP476" s="43"/>
      <c r="BQ476" s="43"/>
      <c r="BR476" s="43"/>
      <c r="BS476" s="183"/>
      <c r="BT476" s="182"/>
      <c r="BU476" s="43"/>
      <c r="BV476" s="43"/>
      <c r="BW476" s="182"/>
      <c r="BX476" s="183"/>
      <c r="BY476" s="182"/>
      <c r="BZ476" s="43"/>
      <c r="CA476" s="43"/>
      <c r="CC476" s="183"/>
      <c r="CD476" s="182"/>
      <c r="CE476" s="43"/>
      <c r="CF476" s="43"/>
      <c r="CH476" s="183"/>
      <c r="CI476" s="182"/>
      <c r="CJ476" s="43"/>
      <c r="CK476" s="43"/>
      <c r="CM476" s="183"/>
      <c r="CN476" s="182"/>
      <c r="CO476" s="43"/>
      <c r="CP476" s="43"/>
      <c r="CR476" s="183"/>
      <c r="CS476" s="182"/>
      <c r="CT476" s="43"/>
      <c r="CU476" s="43"/>
      <c r="CW476" s="183"/>
      <c r="CX476" s="182"/>
      <c r="CY476" s="43"/>
      <c r="CZ476" s="43"/>
      <c r="DB476" s="183"/>
      <c r="DC476" s="182"/>
      <c r="DD476" s="43"/>
      <c r="DE476" s="43"/>
      <c r="DG476" s="183"/>
      <c r="DH476" s="182"/>
      <c r="DI476" s="43"/>
      <c r="DJ476" s="43"/>
      <c r="DK476" s="43"/>
      <c r="DL476" s="43"/>
      <c r="DM476" s="43"/>
      <c r="DN476" s="43"/>
      <c r="DO476" s="43"/>
      <c r="DP476" s="43"/>
      <c r="DQ476" s="43"/>
      <c r="DR476" s="43"/>
      <c r="DS476" s="43"/>
      <c r="DT476" s="43"/>
      <c r="DU476" s="43"/>
      <c r="DV476" s="43"/>
      <c r="DW476" s="43"/>
      <c r="DX476" s="43"/>
      <c r="DY476" s="43"/>
      <c r="DZ476" s="43"/>
      <c r="EA476" s="43"/>
      <c r="EB476" s="43"/>
      <c r="EC476" s="43"/>
      <c r="ED476" s="43"/>
      <c r="EE476" s="43"/>
      <c r="EF476" s="43"/>
      <c r="EG476" s="43"/>
      <c r="EH476" s="43"/>
      <c r="EI476" s="43"/>
      <c r="EJ476" s="43"/>
      <c r="EK476" s="43"/>
      <c r="EL476" s="43"/>
      <c r="EM476" s="43"/>
      <c r="EN476" s="43"/>
      <c r="EO476" s="43"/>
      <c r="EP476" s="43"/>
      <c r="EQ476" s="43"/>
      <c r="ER476" s="43"/>
      <c r="ES476" s="43"/>
      <c r="ET476" s="43"/>
      <c r="EU476" s="43"/>
      <c r="EV476" s="43"/>
      <c r="EW476" s="43"/>
      <c r="EX476" s="43"/>
      <c r="EY476" s="43"/>
      <c r="EZ476" s="43"/>
      <c r="FA476" s="43"/>
      <c r="FB476" s="43"/>
      <c r="FC476" s="43"/>
      <c r="FD476" s="43"/>
    </row>
    <row r="477" spans="1:160" s="168" customFormat="1" ht="24.9" customHeight="1" x14ac:dyDescent="0.3">
      <c r="A477" s="263"/>
      <c r="B477" s="263"/>
      <c r="C477" s="265"/>
      <c r="D477" s="481"/>
      <c r="E477" s="482"/>
      <c r="F477" s="482"/>
      <c r="G477" s="482"/>
      <c r="H477" s="482"/>
      <c r="I477" s="482"/>
      <c r="J477" s="482"/>
      <c r="K477" s="482"/>
      <c r="L477" s="482"/>
      <c r="M477" s="483"/>
      <c r="N477" s="176">
        <v>14001506</v>
      </c>
      <c r="O477" s="529">
        <v>1.03</v>
      </c>
      <c r="P477" s="530"/>
      <c r="Q477" s="8"/>
      <c r="R477" s="8"/>
      <c r="S477" s="8"/>
      <c r="T477" s="9">
        <v>270.27</v>
      </c>
      <c r="U477" s="17">
        <f t="shared" si="107"/>
        <v>270.27</v>
      </c>
      <c r="V477" s="182"/>
      <c r="W477" s="191">
        <v>15</v>
      </c>
      <c r="X477" s="199">
        <v>3</v>
      </c>
      <c r="Y477" s="182"/>
      <c r="Z477" s="184"/>
      <c r="AA477" s="184"/>
      <c r="AT477" s="195"/>
      <c r="AU477" s="80"/>
      <c r="AV477" s="80"/>
      <c r="AW477" s="80"/>
      <c r="AX477" s="80"/>
      <c r="AY477" s="80"/>
      <c r="AZ477" s="205"/>
      <c r="BA477" s="80"/>
      <c r="BB477" s="80"/>
      <c r="BC477" s="80"/>
      <c r="BD477" s="80"/>
      <c r="BE477" s="89"/>
      <c r="BF477" s="89"/>
      <c r="BG477" s="89"/>
      <c r="BH477" s="89"/>
      <c r="BI477" s="89"/>
      <c r="BJ477" s="89"/>
      <c r="BK477" s="89"/>
      <c r="BL477" s="89"/>
      <c r="BM477" s="89"/>
      <c r="BN477" s="183"/>
      <c r="BO477" s="182"/>
      <c r="BP477" s="43"/>
      <c r="BQ477" s="43"/>
      <c r="BR477" s="43"/>
      <c r="BS477" s="183"/>
      <c r="BT477" s="182"/>
      <c r="BU477" s="43"/>
      <c r="BV477" s="43"/>
      <c r="BW477" s="182"/>
      <c r="BX477" s="183"/>
      <c r="BY477" s="182"/>
      <c r="BZ477" s="43"/>
      <c r="CA477" s="43"/>
      <c r="CC477" s="183"/>
      <c r="CD477" s="182"/>
      <c r="CE477" s="43"/>
      <c r="CF477" s="43"/>
      <c r="CH477" s="183"/>
      <c r="CI477" s="182"/>
      <c r="CJ477" s="43"/>
      <c r="CK477" s="43"/>
      <c r="CM477" s="183"/>
      <c r="CN477" s="182"/>
      <c r="CO477" s="43"/>
      <c r="CP477" s="43"/>
      <c r="CR477" s="183"/>
      <c r="CS477" s="182"/>
      <c r="CT477" s="43"/>
      <c r="CU477" s="43"/>
      <c r="CW477" s="183"/>
      <c r="CX477" s="182"/>
      <c r="CY477" s="43"/>
      <c r="CZ477" s="43"/>
      <c r="DB477" s="183"/>
      <c r="DC477" s="182"/>
      <c r="DD477" s="43"/>
      <c r="DE477" s="43"/>
      <c r="DG477" s="183"/>
      <c r="DH477" s="182"/>
      <c r="DI477" s="43"/>
      <c r="DJ477" s="43"/>
      <c r="DK477" s="43"/>
      <c r="DL477" s="43"/>
      <c r="DM477" s="43"/>
      <c r="DN477" s="43"/>
      <c r="DO477" s="43"/>
      <c r="DP477" s="43"/>
      <c r="DQ477" s="43"/>
      <c r="DR477" s="43"/>
      <c r="DS477" s="43"/>
      <c r="DT477" s="43"/>
      <c r="DU477" s="43"/>
      <c r="DV477" s="43"/>
      <c r="DW477" s="43"/>
      <c r="DX477" s="43"/>
      <c r="DY477" s="43"/>
      <c r="DZ477" s="43"/>
      <c r="EA477" s="43"/>
      <c r="EB477" s="43"/>
      <c r="EC477" s="43"/>
      <c r="ED477" s="43"/>
      <c r="EE477" s="43"/>
      <c r="EF477" s="43"/>
      <c r="EG477" s="43"/>
      <c r="EH477" s="43"/>
      <c r="EI477" s="43"/>
      <c r="EJ477" s="43"/>
      <c r="EK477" s="43"/>
      <c r="EL477" s="43"/>
      <c r="EM477" s="43"/>
      <c r="EN477" s="43"/>
      <c r="EO477" s="43"/>
      <c r="EP477" s="43"/>
      <c r="EQ477" s="43"/>
      <c r="ER477" s="43"/>
      <c r="ES477" s="43"/>
      <c r="ET477" s="43"/>
      <c r="EU477" s="43"/>
      <c r="EV477" s="43"/>
      <c r="EW477" s="43"/>
      <c r="EX477" s="43"/>
      <c r="EY477" s="43"/>
      <c r="EZ477" s="43"/>
      <c r="FA477" s="43"/>
      <c r="FB477" s="43"/>
      <c r="FC477" s="43"/>
      <c r="FD477" s="43"/>
    </row>
    <row r="478" spans="1:160" s="168" customFormat="1" ht="24.9" customHeight="1" thickBot="1" x14ac:dyDescent="0.35">
      <c r="A478" s="263"/>
      <c r="B478" s="263"/>
      <c r="C478" s="265"/>
      <c r="D478" s="481"/>
      <c r="E478" s="482"/>
      <c r="F478" s="482"/>
      <c r="G478" s="482"/>
      <c r="H478" s="482"/>
      <c r="I478" s="482"/>
      <c r="J478" s="482"/>
      <c r="K478" s="482"/>
      <c r="L478" s="482"/>
      <c r="M478" s="483"/>
      <c r="N478" s="414" t="s">
        <v>16</v>
      </c>
      <c r="O478" s="415"/>
      <c r="P478" s="415"/>
      <c r="Q478" s="415"/>
      <c r="R478" s="415"/>
      <c r="S478" s="415"/>
      <c r="T478" s="415"/>
      <c r="U478" s="18">
        <f>SUM(U458:U477)</f>
        <v>3970.6731999999997</v>
      </c>
      <c r="V478" s="182"/>
      <c r="W478" s="191"/>
      <c r="X478" s="199"/>
      <c r="Y478" s="182"/>
      <c r="Z478" s="184"/>
      <c r="AA478" s="184"/>
      <c r="AC478" s="196"/>
      <c r="AD478" s="196"/>
      <c r="AE478" s="196"/>
      <c r="AT478" s="195"/>
      <c r="AU478" s="80"/>
      <c r="AV478" s="80"/>
      <c r="AW478" s="80"/>
      <c r="AX478" s="80"/>
      <c r="AY478" s="80"/>
      <c r="AZ478" s="205"/>
      <c r="BA478" s="80"/>
      <c r="BB478" s="80"/>
      <c r="BC478" s="80"/>
      <c r="BD478" s="80"/>
      <c r="BE478" s="89"/>
      <c r="BF478" s="89"/>
      <c r="BG478" s="89"/>
      <c r="BH478" s="89"/>
      <c r="BI478" s="89"/>
      <c r="BJ478" s="89"/>
      <c r="BK478" s="89"/>
      <c r="BL478" s="89"/>
      <c r="BM478" s="89"/>
      <c r="BN478" s="183"/>
      <c r="BO478" s="182"/>
      <c r="BP478" s="43"/>
      <c r="BQ478" s="43"/>
      <c r="BR478" s="43"/>
      <c r="BS478" s="183"/>
      <c r="BT478" s="182"/>
      <c r="BU478" s="43"/>
      <c r="BV478" s="43"/>
      <c r="BW478" s="182"/>
      <c r="BX478" s="183"/>
      <c r="BY478" s="182"/>
      <c r="BZ478" s="43"/>
      <c r="CA478" s="43"/>
      <c r="CC478" s="183"/>
      <c r="CD478" s="182"/>
      <c r="CE478" s="43"/>
      <c r="CF478" s="43"/>
      <c r="CH478" s="183"/>
      <c r="CI478" s="182"/>
      <c r="CJ478" s="43"/>
      <c r="CK478" s="43"/>
      <c r="CM478" s="183"/>
      <c r="CN478" s="182"/>
      <c r="CO478" s="43"/>
      <c r="CP478" s="43"/>
      <c r="CR478" s="183"/>
      <c r="CS478" s="182"/>
      <c r="CT478" s="43"/>
      <c r="CU478" s="43"/>
      <c r="CW478" s="183"/>
      <c r="CX478" s="182"/>
      <c r="CY478" s="43"/>
      <c r="CZ478" s="43"/>
      <c r="DB478" s="183"/>
      <c r="DC478" s="182"/>
      <c r="DD478" s="43"/>
      <c r="DE478" s="43"/>
      <c r="DG478" s="183"/>
      <c r="DH478" s="182"/>
      <c r="DI478" s="43"/>
      <c r="DJ478" s="43"/>
      <c r="DK478" s="43"/>
      <c r="DL478" s="43"/>
      <c r="DM478" s="43"/>
      <c r="DN478" s="43"/>
      <c r="DO478" s="43"/>
      <c r="DP478" s="43"/>
      <c r="DQ478" s="43"/>
      <c r="DR478" s="43"/>
      <c r="DS478" s="43"/>
      <c r="DT478" s="43"/>
      <c r="DU478" s="43"/>
      <c r="DV478" s="43"/>
      <c r="DW478" s="43"/>
      <c r="DX478" s="43"/>
      <c r="DY478" s="43"/>
      <c r="DZ478" s="43"/>
      <c r="EA478" s="43"/>
      <c r="EB478" s="43"/>
      <c r="EC478" s="43"/>
      <c r="ED478" s="43"/>
      <c r="EE478" s="43"/>
      <c r="EF478" s="43"/>
      <c r="EG478" s="43"/>
      <c r="EH478" s="43"/>
      <c r="EI478" s="43"/>
      <c r="EJ478" s="43"/>
      <c r="EK478" s="43"/>
      <c r="EL478" s="43"/>
      <c r="EM478" s="43"/>
      <c r="EN478" s="43"/>
      <c r="EO478" s="43"/>
      <c r="EP478" s="43"/>
      <c r="EQ478" s="43"/>
      <c r="ER478" s="43"/>
      <c r="ES478" s="43"/>
      <c r="ET478" s="43"/>
      <c r="EU478" s="43"/>
      <c r="EV478" s="43"/>
      <c r="EW478" s="43"/>
      <c r="EX478" s="43"/>
      <c r="EY478" s="43"/>
      <c r="EZ478" s="43"/>
      <c r="FA478" s="43"/>
      <c r="FB478" s="43"/>
      <c r="FC478" s="43"/>
      <c r="FD478" s="43"/>
    </row>
    <row r="479" spans="1:160" s="168" customFormat="1" ht="14.4" customHeight="1" x14ac:dyDescent="0.3">
      <c r="A479" s="263"/>
      <c r="B479" s="263"/>
      <c r="C479" s="265"/>
      <c r="D479" s="481"/>
      <c r="E479" s="482"/>
      <c r="F479" s="482"/>
      <c r="G479" s="482"/>
      <c r="H479" s="482"/>
      <c r="I479" s="482"/>
      <c r="J479" s="482"/>
      <c r="K479" s="482"/>
      <c r="L479" s="482"/>
      <c r="M479" s="483"/>
      <c r="N479" s="416" t="s">
        <v>17</v>
      </c>
      <c r="O479" s="417"/>
      <c r="P479" s="417"/>
      <c r="Q479" s="417"/>
      <c r="R479" s="417"/>
      <c r="S479" s="417"/>
      <c r="T479" s="417"/>
      <c r="U479" s="418"/>
      <c r="V479" s="200"/>
      <c r="W479" s="191"/>
      <c r="X479" s="199"/>
      <c r="Y479" s="182"/>
      <c r="Z479" s="184"/>
      <c r="AA479" s="184"/>
      <c r="AC479" s="196"/>
      <c r="AD479" s="186"/>
      <c r="AE479" s="196"/>
      <c r="AZ479" s="207"/>
      <c r="BO479" s="182"/>
      <c r="BP479" s="43"/>
      <c r="BQ479" s="43">
        <f>SUM(BQ461:BQ478)</f>
        <v>0</v>
      </c>
      <c r="BR479" s="43"/>
      <c r="BT479" s="182"/>
      <c r="BU479" s="43"/>
      <c r="BV479" s="43">
        <f>SUM(BV461:BV478)</f>
        <v>0</v>
      </c>
      <c r="BW479" s="182"/>
      <c r="BY479" s="182"/>
      <c r="BZ479" s="43"/>
      <c r="CA479" s="43">
        <f>SUM(CA461:CA478)</f>
        <v>0</v>
      </c>
      <c r="CD479" s="182"/>
      <c r="CE479" s="43"/>
      <c r="CF479" s="43">
        <f>SUM(CF461:CF478)</f>
        <v>0</v>
      </c>
      <c r="CI479" s="182"/>
      <c r="CJ479" s="43"/>
      <c r="CK479" s="43">
        <f>SUM(CK461:CK478)</f>
        <v>0</v>
      </c>
      <c r="CN479" s="182"/>
      <c r="CO479" s="43"/>
      <c r="CP479" s="43">
        <f>SUM(CP461:CP478)</f>
        <v>0</v>
      </c>
      <c r="CS479" s="182"/>
      <c r="CT479" s="43"/>
      <c r="CU479" s="43">
        <f>SUM(CU461:CU478)</f>
        <v>0</v>
      </c>
      <c r="CX479" s="182"/>
      <c r="CY479" s="43"/>
      <c r="CZ479" s="43">
        <f>SUM(CZ461:CZ478)</f>
        <v>0</v>
      </c>
      <c r="DC479" s="182"/>
      <c r="DD479" s="43"/>
      <c r="DE479" s="43">
        <f>SUM(DE461:DE478)</f>
        <v>0</v>
      </c>
      <c r="DH479" s="182"/>
      <c r="DI479" s="43"/>
      <c r="DJ479" s="43">
        <f>SUM(DJ461:DJ478)</f>
        <v>0</v>
      </c>
      <c r="DK479" s="43"/>
      <c r="DL479" s="43"/>
      <c r="DM479" s="43"/>
      <c r="DN479" s="43"/>
      <c r="DO479" s="43"/>
      <c r="DP479" s="43"/>
      <c r="DQ479" s="43"/>
      <c r="DR479" s="43"/>
      <c r="DS479" s="43"/>
      <c r="DT479" s="43"/>
      <c r="DU479" s="43"/>
      <c r="DV479" s="43"/>
      <c r="DW479" s="43"/>
      <c r="DX479" s="43"/>
      <c r="DY479" s="43"/>
      <c r="DZ479" s="43"/>
      <c r="EA479" s="43"/>
      <c r="EB479" s="43"/>
      <c r="EC479" s="43"/>
      <c r="ED479" s="43"/>
      <c r="EE479" s="43"/>
      <c r="EF479" s="43"/>
      <c r="EG479" s="43"/>
      <c r="EH479" s="43"/>
      <c r="EI479" s="43"/>
      <c r="EJ479" s="43"/>
      <c r="EK479" s="43"/>
      <c r="EL479" s="43"/>
      <c r="EM479" s="43"/>
      <c r="EN479" s="43"/>
      <c r="EO479" s="43"/>
      <c r="EP479" s="43"/>
      <c r="EQ479" s="43"/>
      <c r="ER479" s="43"/>
      <c r="ES479" s="43"/>
      <c r="ET479" s="43"/>
      <c r="EU479" s="43"/>
      <c r="EV479" s="43"/>
      <c r="EW479" s="43"/>
      <c r="EX479" s="43"/>
      <c r="EY479" s="43"/>
      <c r="EZ479" s="43"/>
      <c r="FA479" s="43"/>
      <c r="FB479" s="43"/>
      <c r="FC479" s="43"/>
      <c r="FD479" s="43"/>
    </row>
    <row r="480" spans="1:160" s="168" customFormat="1" x14ac:dyDescent="0.3">
      <c r="A480" s="263"/>
      <c r="B480" s="263"/>
      <c r="C480" s="265"/>
      <c r="D480" s="481"/>
      <c r="E480" s="482"/>
      <c r="F480" s="482"/>
      <c r="G480" s="482"/>
      <c r="H480" s="482"/>
      <c r="I480" s="482"/>
      <c r="J480" s="482"/>
      <c r="K480" s="482"/>
      <c r="L480" s="482"/>
      <c r="M480" s="483"/>
      <c r="N480" s="419"/>
      <c r="O480" s="420"/>
      <c r="P480" s="420"/>
      <c r="Q480" s="420"/>
      <c r="R480" s="420"/>
      <c r="S480" s="420"/>
      <c r="T480" s="420"/>
      <c r="U480" s="421"/>
      <c r="V480" s="182"/>
      <c r="W480" s="191"/>
      <c r="X480" s="199"/>
      <c r="Y480" s="182"/>
      <c r="Z480" s="184"/>
      <c r="AA480" s="184"/>
      <c r="AC480" s="196"/>
      <c r="AD480" s="186"/>
      <c r="AE480" s="196"/>
      <c r="AG480" s="182"/>
      <c r="AH480" s="43"/>
      <c r="AI480" s="43"/>
      <c r="AJ480" s="43"/>
      <c r="AK480" s="43"/>
      <c r="AL480" s="43"/>
      <c r="AM480" s="43"/>
      <c r="AN480" s="43"/>
      <c r="AO480" s="43"/>
      <c r="AP480" s="43"/>
      <c r="AQ480" s="43"/>
      <c r="AR480" s="43"/>
      <c r="AS480" s="43"/>
      <c r="AT480" s="43"/>
      <c r="AU480" s="44"/>
      <c r="AV480" s="182"/>
      <c r="AW480" s="182"/>
      <c r="AX480" s="182"/>
      <c r="AZ480" s="207"/>
    </row>
    <row r="481" spans="1:52" s="168" customFormat="1" x14ac:dyDescent="0.3">
      <c r="A481" s="263"/>
      <c r="B481" s="263"/>
      <c r="C481" s="265"/>
      <c r="D481" s="481"/>
      <c r="E481" s="482"/>
      <c r="F481" s="482"/>
      <c r="G481" s="482"/>
      <c r="H481" s="482"/>
      <c r="I481" s="482"/>
      <c r="J481" s="482"/>
      <c r="K481" s="482"/>
      <c r="L481" s="482"/>
      <c r="M481" s="483"/>
      <c r="N481" s="419"/>
      <c r="O481" s="420"/>
      <c r="P481" s="420"/>
      <c r="Q481" s="420"/>
      <c r="R481" s="420"/>
      <c r="S481" s="420"/>
      <c r="T481" s="420"/>
      <c r="U481" s="421"/>
      <c r="V481" s="182"/>
      <c r="W481" s="191"/>
      <c r="X481" s="199"/>
      <c r="Y481" s="182"/>
      <c r="Z481" s="184"/>
      <c r="AA481" s="184"/>
      <c r="AD481" s="182"/>
      <c r="AG481" s="182"/>
      <c r="AH481" s="43"/>
      <c r="AI481" s="43"/>
      <c r="AJ481" s="43"/>
      <c r="AK481" s="43"/>
      <c r="AL481" s="43"/>
      <c r="AM481" s="43"/>
      <c r="AN481" s="43"/>
      <c r="AO481" s="43"/>
      <c r="AP481" s="43"/>
      <c r="AQ481" s="43"/>
      <c r="AR481" s="43"/>
      <c r="AS481" s="43"/>
      <c r="AT481" s="43"/>
      <c r="AU481" s="44"/>
      <c r="AV481" s="182"/>
      <c r="AW481" s="182"/>
      <c r="AX481" s="182"/>
      <c r="AZ481" s="207"/>
    </row>
    <row r="482" spans="1:52" s="168" customFormat="1" ht="14.4" thickBot="1" x14ac:dyDescent="0.35">
      <c r="A482" s="263"/>
      <c r="B482" s="263"/>
      <c r="C482" s="265"/>
      <c r="D482" s="425"/>
      <c r="E482" s="426"/>
      <c r="F482" s="426"/>
      <c r="G482" s="426"/>
      <c r="H482" s="426"/>
      <c r="I482" s="426"/>
      <c r="J482" s="426"/>
      <c r="K482" s="426"/>
      <c r="L482" s="426"/>
      <c r="M482" s="427"/>
      <c r="N482" s="422"/>
      <c r="O482" s="423"/>
      <c r="P482" s="423"/>
      <c r="Q482" s="423"/>
      <c r="R482" s="423"/>
      <c r="S482" s="423"/>
      <c r="T482" s="423"/>
      <c r="U482" s="424"/>
      <c r="V482" s="182"/>
      <c r="W482" s="191"/>
      <c r="X482" s="199"/>
      <c r="Y482" s="182"/>
      <c r="Z482" s="184"/>
      <c r="AA482" s="184"/>
      <c r="AD482" s="182"/>
      <c r="AG482" s="182"/>
      <c r="AH482" s="43"/>
      <c r="AI482" s="43"/>
      <c r="AJ482" s="43"/>
      <c r="AK482" s="43"/>
      <c r="AL482" s="43"/>
      <c r="AM482" s="43"/>
      <c r="AN482" s="43"/>
      <c r="AO482" s="43"/>
      <c r="AP482" s="43"/>
      <c r="AQ482" s="43"/>
      <c r="AR482" s="43"/>
      <c r="AS482" s="43"/>
      <c r="AT482" s="43"/>
      <c r="AU482" s="44"/>
      <c r="AV482" s="182"/>
      <c r="AW482" s="182"/>
      <c r="AX482" s="182"/>
      <c r="AZ482" s="207"/>
    </row>
    <row r="483" spans="1:52" s="168" customFormat="1" ht="5.25" customHeight="1" thickBot="1" x14ac:dyDescent="0.35">
      <c r="A483" s="263"/>
      <c r="B483" s="263"/>
      <c r="C483" s="265"/>
      <c r="D483" s="428"/>
      <c r="E483" s="428"/>
      <c r="F483" s="428"/>
      <c r="G483" s="428"/>
      <c r="H483" s="428"/>
      <c r="I483" s="428"/>
      <c r="J483" s="428"/>
      <c r="K483" s="428"/>
      <c r="L483" s="428"/>
      <c r="M483" s="428"/>
      <c r="N483" s="428"/>
      <c r="O483" s="428"/>
      <c r="P483" s="428"/>
      <c r="Q483" s="428"/>
      <c r="R483" s="428"/>
      <c r="S483" s="428"/>
      <c r="T483" s="428"/>
      <c r="U483" s="428"/>
      <c r="V483" s="182"/>
      <c r="W483" s="191"/>
      <c r="X483" s="199"/>
      <c r="Y483" s="182"/>
      <c r="Z483" s="184"/>
      <c r="AA483" s="184"/>
      <c r="AD483" s="182"/>
      <c r="AG483" s="182"/>
      <c r="AH483" s="43"/>
      <c r="AI483" s="43"/>
      <c r="AJ483" s="43"/>
      <c r="AK483" s="43"/>
      <c r="AL483" s="43"/>
      <c r="AM483" s="43"/>
      <c r="AN483" s="43"/>
      <c r="AO483" s="43"/>
      <c r="AP483" s="43"/>
      <c r="AQ483" s="43"/>
      <c r="AR483" s="43"/>
      <c r="AS483" s="43"/>
      <c r="AT483" s="43"/>
      <c r="AU483" s="44"/>
      <c r="AV483" s="182"/>
      <c r="AW483" s="182"/>
      <c r="AX483" s="182"/>
      <c r="AZ483" s="207"/>
    </row>
    <row r="484" spans="1:52" s="168" customFormat="1" ht="20.25" customHeight="1" x14ac:dyDescent="0.3">
      <c r="A484" s="263"/>
      <c r="B484" s="263"/>
      <c r="C484" s="265"/>
      <c r="D484" s="429" t="s">
        <v>18</v>
      </c>
      <c r="E484" s="430"/>
      <c r="F484" s="430"/>
      <c r="G484" s="430"/>
      <c r="H484" s="430"/>
      <c r="I484" s="430"/>
      <c r="J484" s="430"/>
      <c r="K484" s="430"/>
      <c r="L484" s="430"/>
      <c r="M484" s="431"/>
      <c r="N484" s="429" t="s">
        <v>19</v>
      </c>
      <c r="O484" s="430"/>
      <c r="P484" s="430"/>
      <c r="Q484" s="430"/>
      <c r="R484" s="430"/>
      <c r="S484" s="430"/>
      <c r="T484" s="430"/>
      <c r="U484" s="431"/>
      <c r="V484" s="182"/>
      <c r="W484" s="191"/>
      <c r="X484" s="199"/>
      <c r="Y484" s="182"/>
      <c r="Z484" s="184"/>
      <c r="AA484" s="184"/>
      <c r="AD484" s="182"/>
      <c r="AG484" s="182"/>
      <c r="AH484" s="43"/>
      <c r="AI484" s="43"/>
      <c r="AJ484" s="43"/>
      <c r="AK484" s="43"/>
      <c r="AL484" s="43"/>
      <c r="AM484" s="43"/>
      <c r="AN484" s="43"/>
      <c r="AO484" s="43"/>
      <c r="AP484" s="43"/>
      <c r="AQ484" s="43"/>
      <c r="AR484" s="43"/>
      <c r="AS484" s="43"/>
      <c r="AT484" s="43"/>
      <c r="AU484" s="44"/>
      <c r="AV484" s="182"/>
      <c r="AW484" s="182"/>
      <c r="AX484" s="182"/>
      <c r="AZ484" s="207"/>
    </row>
    <row r="485" spans="1:52" s="168" customFormat="1" x14ac:dyDescent="0.3">
      <c r="A485" s="263"/>
      <c r="B485" s="263"/>
      <c r="C485" s="265"/>
      <c r="D485" s="432" t="s">
        <v>20</v>
      </c>
      <c r="E485" s="433"/>
      <c r="F485" s="433"/>
      <c r="G485" s="433"/>
      <c r="H485" s="433"/>
      <c r="I485" s="433"/>
      <c r="J485" s="433"/>
      <c r="K485" s="433"/>
      <c r="L485" s="433"/>
      <c r="M485" s="434"/>
      <c r="N485" s="435" t="s">
        <v>21</v>
      </c>
      <c r="O485" s="436"/>
      <c r="P485" s="436"/>
      <c r="Q485" s="436"/>
      <c r="R485" s="436"/>
      <c r="S485" s="436"/>
      <c r="T485" s="436"/>
      <c r="U485" s="437"/>
      <c r="V485" s="182"/>
      <c r="W485" s="191"/>
      <c r="X485" s="199"/>
      <c r="Y485" s="182"/>
      <c r="Z485" s="184"/>
      <c r="AA485" s="184"/>
      <c r="AD485" s="182"/>
      <c r="AG485" s="182"/>
      <c r="AH485" s="43"/>
      <c r="AI485" s="43"/>
      <c r="AJ485" s="43"/>
      <c r="AK485" s="43"/>
      <c r="AL485" s="43"/>
      <c r="AM485" s="43"/>
      <c r="AN485" s="43"/>
      <c r="AO485" s="43"/>
      <c r="AP485" s="43"/>
      <c r="AQ485" s="43"/>
      <c r="AR485" s="43"/>
      <c r="AS485" s="43"/>
      <c r="AT485" s="43"/>
      <c r="AU485" s="44"/>
      <c r="AV485" s="182"/>
      <c r="AW485" s="182"/>
      <c r="AX485" s="182"/>
      <c r="AZ485" s="207"/>
    </row>
    <row r="486" spans="1:52" s="168" customFormat="1" ht="15.75" customHeight="1" x14ac:dyDescent="0.3">
      <c r="A486" s="263"/>
      <c r="B486" s="263"/>
      <c r="C486" s="265"/>
      <c r="D486" s="438" t="s">
        <v>22</v>
      </c>
      <c r="E486" s="439"/>
      <c r="F486" s="439"/>
      <c r="G486" s="439"/>
      <c r="H486" s="439"/>
      <c r="I486" s="439"/>
      <c r="J486" s="439"/>
      <c r="K486" s="439"/>
      <c r="L486" s="439"/>
      <c r="M486" s="440"/>
      <c r="N486" s="438" t="s">
        <v>22</v>
      </c>
      <c r="O486" s="444"/>
      <c r="P486" s="444"/>
      <c r="Q486" s="444"/>
      <c r="R486" s="444"/>
      <c r="S486" s="444"/>
      <c r="T486" s="444"/>
      <c r="U486" s="440"/>
      <c r="V486" s="182"/>
      <c r="W486" s="191"/>
      <c r="X486" s="199"/>
      <c r="Y486" s="182"/>
      <c r="Z486" s="184"/>
      <c r="AA486" s="184"/>
      <c r="AD486" s="182"/>
      <c r="AG486" s="182"/>
      <c r="AH486" s="43"/>
      <c r="AI486" s="43"/>
      <c r="AJ486" s="43"/>
      <c r="AK486" s="43"/>
      <c r="AL486" s="43"/>
      <c r="AM486" s="43"/>
      <c r="AN486" s="43"/>
      <c r="AO486" s="43"/>
      <c r="AP486" s="43"/>
      <c r="AQ486" s="43"/>
      <c r="AR486" s="43"/>
      <c r="AS486" s="43"/>
      <c r="AT486" s="43"/>
      <c r="AU486" s="44"/>
      <c r="AV486" s="182"/>
      <c r="AW486" s="182"/>
      <c r="AX486" s="182"/>
      <c r="AZ486" s="207"/>
    </row>
    <row r="487" spans="1:52" s="168" customFormat="1" ht="15.75" customHeight="1" x14ac:dyDescent="0.3">
      <c r="A487" s="263"/>
      <c r="B487" s="263"/>
      <c r="C487" s="265"/>
      <c r="D487" s="438"/>
      <c r="E487" s="439"/>
      <c r="F487" s="439"/>
      <c r="G487" s="439"/>
      <c r="H487" s="439"/>
      <c r="I487" s="439"/>
      <c r="J487" s="439"/>
      <c r="K487" s="439"/>
      <c r="L487" s="439"/>
      <c r="M487" s="440"/>
      <c r="N487" s="438"/>
      <c r="O487" s="439"/>
      <c r="P487" s="439"/>
      <c r="Q487" s="439"/>
      <c r="R487" s="439"/>
      <c r="S487" s="439"/>
      <c r="T487" s="439"/>
      <c r="U487" s="440"/>
      <c r="V487" s="182"/>
      <c r="W487" s="191"/>
      <c r="X487" s="199"/>
      <c r="Y487" s="182"/>
      <c r="Z487" s="184"/>
      <c r="AA487" s="184"/>
      <c r="AD487" s="182"/>
      <c r="AG487" s="182"/>
      <c r="AH487" s="43"/>
      <c r="AI487" s="43"/>
      <c r="AJ487" s="43"/>
      <c r="AK487" s="43"/>
      <c r="AL487" s="43"/>
      <c r="AM487" s="43"/>
      <c r="AN487" s="43"/>
      <c r="AO487" s="43"/>
      <c r="AP487" s="43"/>
      <c r="AQ487" s="43"/>
      <c r="AR487" s="43"/>
      <c r="AS487" s="43"/>
      <c r="AT487" s="43"/>
      <c r="AU487" s="44"/>
      <c r="AV487" s="182"/>
      <c r="AW487" s="182"/>
      <c r="AX487" s="182"/>
      <c r="AZ487" s="207"/>
    </row>
    <row r="488" spans="1:52" s="168" customFormat="1" ht="15.75" customHeight="1" x14ac:dyDescent="0.3">
      <c r="A488" s="263"/>
      <c r="B488" s="263"/>
      <c r="C488" s="265"/>
      <c r="D488" s="441"/>
      <c r="E488" s="442"/>
      <c r="F488" s="442"/>
      <c r="G488" s="442"/>
      <c r="H488" s="442"/>
      <c r="I488" s="442"/>
      <c r="J488" s="442"/>
      <c r="K488" s="442"/>
      <c r="L488" s="442"/>
      <c r="M488" s="443"/>
      <c r="N488" s="441"/>
      <c r="O488" s="442"/>
      <c r="P488" s="442"/>
      <c r="Q488" s="442"/>
      <c r="R488" s="442"/>
      <c r="S488" s="442"/>
      <c r="T488" s="442"/>
      <c r="U488" s="443"/>
      <c r="V488" s="182"/>
      <c r="W488" s="191"/>
      <c r="X488" s="199"/>
      <c r="Y488" s="182"/>
      <c r="Z488" s="184"/>
      <c r="AA488" s="184"/>
      <c r="AD488" s="182"/>
      <c r="AG488" s="182"/>
      <c r="AH488" s="43"/>
      <c r="AI488" s="43"/>
      <c r="AJ488" s="43"/>
      <c r="AK488" s="43"/>
      <c r="AL488" s="43"/>
      <c r="AM488" s="43"/>
      <c r="AN488" s="43"/>
      <c r="AO488" s="43"/>
      <c r="AP488" s="43"/>
      <c r="AQ488" s="43"/>
      <c r="AR488" s="43"/>
      <c r="AS488" s="43"/>
      <c r="AT488" s="43"/>
      <c r="AU488" s="44"/>
      <c r="AV488" s="182"/>
      <c r="AW488" s="182"/>
      <c r="AX488" s="182"/>
      <c r="AZ488" s="207"/>
    </row>
    <row r="489" spans="1:52" s="168" customFormat="1" x14ac:dyDescent="0.25">
      <c r="A489" s="263"/>
      <c r="B489" s="263"/>
      <c r="C489" s="265"/>
      <c r="D489" s="171" t="s">
        <v>23</v>
      </c>
      <c r="E489" s="445" t="e">
        <f>+#REF!</f>
        <v>#REF!</v>
      </c>
      <c r="F489" s="445"/>
      <c r="G489" s="445"/>
      <c r="H489" s="445"/>
      <c r="I489" s="445"/>
      <c r="J489" s="445"/>
      <c r="K489" s="445"/>
      <c r="L489" s="445"/>
      <c r="M489" s="446"/>
      <c r="N489" s="172" t="s">
        <v>23</v>
      </c>
      <c r="O489" s="445" t="e">
        <f>+#REF!</f>
        <v>#REF!</v>
      </c>
      <c r="P489" s="445"/>
      <c r="Q489" s="445"/>
      <c r="R489" s="445"/>
      <c r="S489" s="445"/>
      <c r="T489" s="445"/>
      <c r="U489" s="446"/>
      <c r="V489" s="182"/>
      <c r="W489" s="191"/>
      <c r="X489" s="199"/>
      <c r="Y489" s="182"/>
      <c r="Z489" s="184"/>
      <c r="AA489" s="184"/>
      <c r="AD489" s="182"/>
      <c r="AG489" s="182"/>
      <c r="AH489" s="43"/>
      <c r="AI489" s="43"/>
      <c r="AJ489" s="43"/>
      <c r="AK489" s="43"/>
      <c r="AL489" s="43"/>
      <c r="AM489" s="43"/>
      <c r="AN489" s="43"/>
      <c r="AO489" s="43"/>
      <c r="AP489" s="43"/>
      <c r="AQ489" s="43"/>
      <c r="AR489" s="43"/>
      <c r="AS489" s="43"/>
      <c r="AT489" s="43"/>
      <c r="AU489" s="44"/>
      <c r="AV489" s="182"/>
      <c r="AW489" s="182"/>
      <c r="AX489" s="182"/>
      <c r="AZ489" s="207"/>
    </row>
    <row r="490" spans="1:52" s="168" customFormat="1" ht="14.4" thickBot="1" x14ac:dyDescent="0.3">
      <c r="A490" s="263"/>
      <c r="B490" s="263"/>
      <c r="C490" s="265"/>
      <c r="D490" s="173" t="s">
        <v>25</v>
      </c>
      <c r="E490" s="447" t="e">
        <f>+#REF!</f>
        <v>#REF!</v>
      </c>
      <c r="F490" s="447"/>
      <c r="G490" s="447"/>
      <c r="H490" s="447"/>
      <c r="I490" s="447"/>
      <c r="J490" s="447"/>
      <c r="K490" s="447"/>
      <c r="L490" s="447"/>
      <c r="M490" s="448"/>
      <c r="N490" s="174" t="s">
        <v>25</v>
      </c>
      <c r="O490" s="447" t="e">
        <f>+#REF!</f>
        <v>#REF!</v>
      </c>
      <c r="P490" s="447"/>
      <c r="Q490" s="447"/>
      <c r="R490" s="447"/>
      <c r="S490" s="447"/>
      <c r="T490" s="447"/>
      <c r="U490" s="448"/>
      <c r="V490" s="182"/>
      <c r="W490" s="191"/>
      <c r="X490" s="199"/>
      <c r="Y490" s="182"/>
      <c r="Z490" s="184"/>
      <c r="AA490" s="184"/>
      <c r="AD490" s="182"/>
      <c r="AG490" s="182"/>
      <c r="AH490" s="43"/>
      <c r="AI490" s="43"/>
      <c r="AJ490" s="43"/>
      <c r="AK490" s="43"/>
      <c r="AL490" s="43"/>
      <c r="AM490" s="43"/>
      <c r="AN490" s="43"/>
      <c r="AO490" s="43"/>
      <c r="AP490" s="43"/>
      <c r="AQ490" s="43"/>
      <c r="AR490" s="43"/>
      <c r="AS490" s="43"/>
      <c r="AT490" s="43"/>
      <c r="AU490" s="44"/>
      <c r="AV490" s="182"/>
      <c r="AW490" s="182"/>
      <c r="AX490" s="182"/>
      <c r="AZ490" s="207"/>
    </row>
    <row r="491" spans="1:52" s="168" customFormat="1" ht="9.9" customHeight="1" thickBot="1" x14ac:dyDescent="0.3">
      <c r="A491" s="263"/>
      <c r="B491" s="263"/>
      <c r="C491" s="265"/>
      <c r="D491" s="197"/>
      <c r="E491" s="198"/>
      <c r="F491" s="198"/>
      <c r="G491" s="198"/>
      <c r="H491" s="198"/>
      <c r="I491" s="198"/>
      <c r="J491" s="198"/>
      <c r="K491" s="198"/>
      <c r="L491" s="198"/>
      <c r="M491" s="198"/>
      <c r="N491" s="197"/>
      <c r="O491" s="198"/>
      <c r="P491" s="198"/>
      <c r="Q491" s="198"/>
      <c r="R491" s="198"/>
      <c r="S491" s="198"/>
      <c r="T491" s="198"/>
      <c r="U491" s="198"/>
      <c r="V491" s="182"/>
      <c r="W491" s="191"/>
      <c r="X491" s="199"/>
      <c r="Y491" s="182"/>
      <c r="Z491" s="184"/>
      <c r="AA491" s="184"/>
      <c r="AD491" s="182"/>
      <c r="AG491" s="182"/>
      <c r="AH491" s="43"/>
      <c r="AI491" s="43"/>
      <c r="AJ491" s="43"/>
      <c r="AK491" s="43"/>
      <c r="AL491" s="43"/>
      <c r="AM491" s="43"/>
      <c r="AN491" s="43"/>
      <c r="AO491" s="43"/>
      <c r="AP491" s="43"/>
      <c r="AQ491" s="43"/>
      <c r="AR491" s="43"/>
      <c r="AS491" s="43"/>
      <c r="AT491" s="43"/>
      <c r="AU491" s="44"/>
      <c r="AV491" s="182"/>
      <c r="AW491" s="182"/>
      <c r="AX491" s="182"/>
      <c r="AZ491" s="207"/>
    </row>
    <row r="492" spans="1:52" s="168" customFormat="1" ht="15.75" customHeight="1" x14ac:dyDescent="0.3">
      <c r="A492" s="263"/>
      <c r="B492" s="263"/>
      <c r="C492" s="265"/>
      <c r="D492" s="484"/>
      <c r="E492" s="485"/>
      <c r="F492" s="488" t="s">
        <v>0</v>
      </c>
      <c r="G492" s="489"/>
      <c r="H492" s="489"/>
      <c r="I492" s="489"/>
      <c r="J492" s="489"/>
      <c r="K492" s="489"/>
      <c r="L492" s="489"/>
      <c r="M492" s="489"/>
      <c r="N492" s="489"/>
      <c r="O492" s="490"/>
      <c r="P492" s="494" t="s">
        <v>1</v>
      </c>
      <c r="Q492" s="495"/>
      <c r="R492" s="495"/>
      <c r="S492" s="496"/>
      <c r="T492" s="500"/>
      <c r="U492" s="501"/>
      <c r="V492" s="182"/>
      <c r="W492" s="191"/>
      <c r="X492" s="199"/>
      <c r="Y492" s="182"/>
      <c r="Z492" s="184"/>
      <c r="AA492" s="184"/>
      <c r="AD492" s="182"/>
      <c r="AG492" s="182"/>
      <c r="AH492" s="43"/>
      <c r="AI492" s="43"/>
      <c r="AJ492" s="43"/>
      <c r="AK492" s="43"/>
      <c r="AL492" s="43"/>
      <c r="AM492" s="43"/>
      <c r="AN492" s="43"/>
      <c r="AO492" s="43"/>
      <c r="AP492" s="43"/>
      <c r="AQ492" s="43"/>
      <c r="AR492" s="43"/>
      <c r="AS492" s="43"/>
      <c r="AT492" s="43"/>
      <c r="AU492" s="44"/>
      <c r="AV492" s="182"/>
      <c r="AW492" s="182"/>
      <c r="AX492" s="182"/>
      <c r="AZ492" s="207"/>
    </row>
    <row r="493" spans="1:52" s="168" customFormat="1" ht="15" customHeight="1" x14ac:dyDescent="0.3">
      <c r="A493" s="263"/>
      <c r="B493" s="263"/>
      <c r="C493" s="265"/>
      <c r="D493" s="481"/>
      <c r="E493" s="482"/>
      <c r="F493" s="491"/>
      <c r="G493" s="492"/>
      <c r="H493" s="492"/>
      <c r="I493" s="492"/>
      <c r="J493" s="492"/>
      <c r="K493" s="492"/>
      <c r="L493" s="492"/>
      <c r="M493" s="492"/>
      <c r="N493" s="492"/>
      <c r="O493" s="493"/>
      <c r="P493" s="497"/>
      <c r="Q493" s="498"/>
      <c r="R493" s="498"/>
      <c r="S493" s="499"/>
      <c r="T493" s="502"/>
      <c r="U493" s="503"/>
      <c r="V493" s="182"/>
      <c r="W493" s="191"/>
      <c r="X493" s="199"/>
      <c r="Y493" s="186"/>
      <c r="Z493" s="184"/>
      <c r="AA493" s="184"/>
      <c r="AD493" s="182"/>
      <c r="AG493" s="182"/>
      <c r="AH493" s="43"/>
      <c r="AI493" s="43"/>
      <c r="AJ493" s="43"/>
      <c r="AK493" s="43"/>
      <c r="AL493" s="43"/>
      <c r="AM493" s="43"/>
      <c r="AN493" s="43"/>
      <c r="AO493" s="43"/>
      <c r="AP493" s="43"/>
      <c r="AQ493" s="43"/>
      <c r="AR493" s="43"/>
      <c r="AS493" s="43"/>
      <c r="AT493" s="43"/>
      <c r="AU493" s="44"/>
      <c r="AV493" s="182"/>
      <c r="AW493" s="182"/>
      <c r="AX493" s="182"/>
      <c r="AZ493" s="207"/>
    </row>
    <row r="494" spans="1:52" s="168" customFormat="1" ht="30" customHeight="1" thickBot="1" x14ac:dyDescent="0.35">
      <c r="A494" s="263"/>
      <c r="B494" s="263"/>
      <c r="C494" s="265"/>
      <c r="D494" s="486"/>
      <c r="E494" s="487"/>
      <c r="F494" s="506" t="s">
        <v>2</v>
      </c>
      <c r="G494" s="507"/>
      <c r="H494" s="507"/>
      <c r="I494" s="507"/>
      <c r="J494" s="507"/>
      <c r="K494" s="507"/>
      <c r="L494" s="507"/>
      <c r="M494" s="507"/>
      <c r="N494" s="507"/>
      <c r="O494" s="508"/>
      <c r="P494" s="181">
        <v>11</v>
      </c>
      <c r="Q494" s="189" t="s">
        <v>3</v>
      </c>
      <c r="R494" s="509">
        <v>147</v>
      </c>
      <c r="S494" s="510"/>
      <c r="T494" s="504"/>
      <c r="U494" s="505"/>
      <c r="V494" s="182">
        <f>+IF(C503="","",1)</f>
        <v>1</v>
      </c>
      <c r="W494" s="191"/>
      <c r="X494" s="199"/>
      <c r="Y494" s="39"/>
      <c r="Z494" s="184"/>
      <c r="AA494" s="184"/>
      <c r="AD494" s="182"/>
      <c r="AG494" s="182"/>
      <c r="AH494" s="43"/>
      <c r="AI494" s="43"/>
      <c r="AJ494" s="43"/>
      <c r="AK494" s="43"/>
      <c r="AL494" s="43"/>
      <c r="AM494" s="43"/>
      <c r="AN494" s="43"/>
      <c r="AO494" s="43"/>
      <c r="AP494" s="43"/>
      <c r="AQ494" s="43"/>
      <c r="AR494" s="43"/>
      <c r="AS494" s="43"/>
      <c r="AT494" s="43"/>
      <c r="AU494" s="44"/>
      <c r="AV494" s="182"/>
      <c r="AW494" s="182"/>
      <c r="AX494" s="182"/>
      <c r="AZ494" s="207"/>
    </row>
    <row r="495" spans="1:52" s="168" customFormat="1" ht="5.25" customHeight="1" thickBot="1" x14ac:dyDescent="0.35">
      <c r="A495" s="263"/>
      <c r="B495" s="263"/>
      <c r="C495" s="265"/>
      <c r="D495" s="454"/>
      <c r="E495" s="454"/>
      <c r="F495" s="454"/>
      <c r="G495" s="454"/>
      <c r="H495" s="454"/>
      <c r="I495" s="454"/>
      <c r="J495" s="454"/>
      <c r="K495" s="454"/>
      <c r="L495" s="454"/>
      <c r="M495" s="454"/>
      <c r="N495" s="454"/>
      <c r="O495" s="454"/>
      <c r="P495" s="454"/>
      <c r="Q495" s="454"/>
      <c r="R495" s="454"/>
      <c r="S495" s="454"/>
      <c r="T495" s="454"/>
      <c r="U495" s="454"/>
      <c r="V495" s="182"/>
      <c r="W495" s="191"/>
      <c r="X495" s="199"/>
      <c r="Y495" s="186"/>
      <c r="Z495" s="184"/>
      <c r="AA495" s="184"/>
      <c r="AD495" s="182"/>
      <c r="AG495" s="182"/>
      <c r="AH495" s="43"/>
      <c r="AI495" s="43"/>
      <c r="AJ495" s="43"/>
      <c r="AK495" s="43"/>
      <c r="AL495" s="43"/>
      <c r="AM495" s="43"/>
      <c r="AN495" s="43"/>
      <c r="AO495" s="43"/>
      <c r="AP495" s="43"/>
      <c r="AQ495" s="43"/>
      <c r="AR495" s="43"/>
      <c r="AS495" s="43"/>
      <c r="AT495" s="43"/>
      <c r="AU495" s="44"/>
      <c r="AV495" s="182"/>
      <c r="AW495" s="182"/>
      <c r="AX495" s="182"/>
      <c r="AZ495" s="207"/>
    </row>
    <row r="496" spans="1:52" s="168" customFormat="1" ht="24.9" customHeight="1" x14ac:dyDescent="0.3">
      <c r="A496" s="263"/>
      <c r="B496" s="263"/>
      <c r="C496" s="265"/>
      <c r="D496" s="511" t="s">
        <v>4</v>
      </c>
      <c r="E496" s="512"/>
      <c r="F496" s="513" t="s">
        <v>168</v>
      </c>
      <c r="G496" s="514"/>
      <c r="H496" s="514"/>
      <c r="I496" s="515"/>
      <c r="J496" s="516" t="s">
        <v>5</v>
      </c>
      <c r="K496" s="512"/>
      <c r="L496" s="513" t="s">
        <v>102</v>
      </c>
      <c r="M496" s="514"/>
      <c r="N496" s="514"/>
      <c r="O496" s="514"/>
      <c r="P496" s="515"/>
      <c r="Q496" s="164" t="s">
        <v>6</v>
      </c>
      <c r="R496" s="513" t="s">
        <v>36</v>
      </c>
      <c r="S496" s="514"/>
      <c r="T496" s="514"/>
      <c r="U496" s="517"/>
      <c r="V496" s="182"/>
      <c r="W496" s="191"/>
      <c r="X496" s="199"/>
      <c r="Y496" s="182"/>
      <c r="Z496" s="184"/>
      <c r="AA496" s="184"/>
      <c r="AD496" s="182"/>
      <c r="AG496" s="182"/>
      <c r="AH496" s="43"/>
      <c r="AI496" s="43"/>
      <c r="AJ496" s="43"/>
      <c r="AK496" s="43"/>
      <c r="AL496" s="43"/>
      <c r="AM496" s="43"/>
      <c r="AN496" s="43"/>
      <c r="AO496" s="43"/>
      <c r="AP496" s="43"/>
      <c r="AQ496" s="43"/>
      <c r="AR496" s="43"/>
      <c r="AS496" s="43"/>
      <c r="AT496" s="43"/>
      <c r="AU496" s="44"/>
      <c r="AV496" s="182"/>
      <c r="AW496" s="182"/>
      <c r="AX496" s="182"/>
      <c r="AZ496" s="207"/>
    </row>
    <row r="497" spans="1:160" s="168" customFormat="1" ht="45" customHeight="1" thickBot="1" x14ac:dyDescent="0.35">
      <c r="A497" s="263"/>
      <c r="B497" s="263"/>
      <c r="C497" s="265"/>
      <c r="D497" s="518" t="s">
        <v>7</v>
      </c>
      <c r="E497" s="519"/>
      <c r="F497" s="520" t="s">
        <v>169</v>
      </c>
      <c r="G497" s="521"/>
      <c r="H497" s="521"/>
      <c r="I497" s="521"/>
      <c r="J497" s="521"/>
      <c r="K497" s="521"/>
      <c r="L497" s="521"/>
      <c r="M497" s="521"/>
      <c r="N497" s="521"/>
      <c r="O497" s="521"/>
      <c r="P497" s="521"/>
      <c r="Q497" s="521"/>
      <c r="R497" s="521"/>
      <c r="S497" s="521"/>
      <c r="T497" s="521"/>
      <c r="U497" s="522"/>
      <c r="V497" s="182"/>
      <c r="W497" s="191"/>
      <c r="X497" s="199"/>
      <c r="Y497" s="182"/>
      <c r="Z497" s="184"/>
      <c r="AA497" s="184"/>
      <c r="AD497" s="182"/>
      <c r="AG497" s="182"/>
      <c r="AH497" s="43"/>
      <c r="AI497" s="43"/>
      <c r="AJ497" s="43"/>
      <c r="AK497" s="43"/>
      <c r="AL497" s="43"/>
      <c r="AM497" s="43"/>
      <c r="AN497" s="43"/>
      <c r="AO497" s="43"/>
      <c r="AP497" s="43"/>
      <c r="AQ497" s="43"/>
      <c r="AR497" s="43"/>
      <c r="AS497" s="43"/>
      <c r="AT497" s="43"/>
      <c r="AU497" s="44"/>
      <c r="AV497" s="182"/>
      <c r="AW497" s="182"/>
      <c r="AX497" s="182"/>
      <c r="AZ497" s="207"/>
    </row>
    <row r="498" spans="1:160" s="168" customFormat="1" ht="5.0999999999999996" customHeight="1" thickBot="1" x14ac:dyDescent="0.35">
      <c r="A498" s="263"/>
      <c r="B498" s="263"/>
      <c r="C498" s="265"/>
      <c r="D498" s="523"/>
      <c r="E498" s="523"/>
      <c r="F498" s="523"/>
      <c r="G498" s="523"/>
      <c r="H498" s="523"/>
      <c r="I498" s="523"/>
      <c r="J498" s="523"/>
      <c r="K498" s="523"/>
      <c r="L498" s="523"/>
      <c r="M498" s="523"/>
      <c r="N498" s="523"/>
      <c r="O498" s="523"/>
      <c r="P498" s="523"/>
      <c r="Q498" s="523"/>
      <c r="R498" s="523"/>
      <c r="S498" s="523"/>
      <c r="T498" s="523"/>
      <c r="U498" s="523"/>
      <c r="V498" s="182"/>
      <c r="W498" s="191"/>
      <c r="X498" s="199"/>
      <c r="Y498" s="182"/>
      <c r="Z498" s="184"/>
      <c r="AA498" s="184"/>
      <c r="AD498" s="182"/>
      <c r="AG498" s="182"/>
      <c r="AH498" s="43"/>
      <c r="AI498" s="43"/>
      <c r="AJ498" s="43"/>
      <c r="AK498" s="43"/>
      <c r="AL498" s="43"/>
      <c r="AM498" s="43"/>
      <c r="AN498" s="43"/>
      <c r="AO498" s="43"/>
      <c r="AP498" s="43"/>
      <c r="AQ498" s="43"/>
      <c r="AR498" s="43"/>
      <c r="AS498" s="43"/>
      <c r="AT498" s="43"/>
      <c r="AU498" s="44"/>
      <c r="AV498" s="182"/>
      <c r="AW498" s="182"/>
      <c r="AX498" s="182"/>
      <c r="AZ498" s="207"/>
    </row>
    <row r="499" spans="1:160" s="168" customFormat="1" ht="24.9" customHeight="1" thickBot="1" x14ac:dyDescent="0.35">
      <c r="A499" s="263"/>
      <c r="B499" s="263"/>
      <c r="C499" s="265"/>
      <c r="D499" s="165" t="s">
        <v>103</v>
      </c>
      <c r="E499" s="167" t="s">
        <v>106</v>
      </c>
      <c r="F499" s="455" t="s">
        <v>104</v>
      </c>
      <c r="G499" s="524"/>
      <c r="H499" s="456"/>
      <c r="I499" s="525">
        <v>44058</v>
      </c>
      <c r="J499" s="526"/>
      <c r="K499" s="526"/>
      <c r="L499" s="526"/>
      <c r="M499" s="526"/>
      <c r="N499" s="527"/>
      <c r="O499" s="166" t="s">
        <v>8</v>
      </c>
      <c r="P499" s="449" t="s">
        <v>24</v>
      </c>
      <c r="Q499" s="450"/>
      <c r="R499" s="450"/>
      <c r="S499" s="450"/>
      <c r="T499" s="450"/>
      <c r="U499" s="528"/>
      <c r="V499" s="182"/>
      <c r="W499" s="191"/>
      <c r="X499" s="199"/>
      <c r="Y499" s="182"/>
      <c r="Z499" s="184"/>
      <c r="AA499" s="184"/>
      <c r="AD499" s="182"/>
      <c r="AG499" s="182"/>
      <c r="AH499" s="43"/>
      <c r="AI499" s="43"/>
      <c r="AJ499" s="43"/>
      <c r="AK499" s="43"/>
      <c r="AL499" s="43"/>
      <c r="AM499" s="43"/>
      <c r="AN499" s="43"/>
      <c r="AO499" s="43"/>
      <c r="AP499" s="43"/>
      <c r="AQ499" s="43"/>
      <c r="AR499" s="43"/>
      <c r="AS499" s="43"/>
      <c r="AT499" s="43"/>
      <c r="AU499" s="44"/>
      <c r="AV499" s="182"/>
      <c r="AW499" s="182"/>
      <c r="AX499" s="182"/>
      <c r="AZ499" s="207"/>
    </row>
    <row r="500" spans="1:160" s="168" customFormat="1" ht="5.0999999999999996" customHeight="1" thickBot="1" x14ac:dyDescent="0.35">
      <c r="A500" s="263"/>
      <c r="B500" s="263"/>
      <c r="C500" s="265"/>
      <c r="D500" s="169"/>
      <c r="E500" s="169"/>
      <c r="F500" s="169"/>
      <c r="G500" s="169"/>
      <c r="H500" s="169"/>
      <c r="I500" s="169"/>
      <c r="J500" s="169"/>
      <c r="K500" s="169"/>
      <c r="L500" s="169"/>
      <c r="M500" s="169"/>
      <c r="N500" s="169"/>
      <c r="O500" s="169"/>
      <c r="P500" s="169"/>
      <c r="Q500" s="169"/>
      <c r="R500" s="169"/>
      <c r="S500" s="169"/>
      <c r="T500" s="169"/>
      <c r="U500" s="169"/>
      <c r="V500" s="182"/>
      <c r="W500" s="191"/>
      <c r="X500" s="199"/>
      <c r="Y500" s="182"/>
      <c r="Z500" s="184"/>
      <c r="AA500" s="184"/>
      <c r="AD500" s="182"/>
      <c r="AG500" s="182"/>
      <c r="AH500" s="43"/>
      <c r="AI500" s="43"/>
      <c r="AJ500" s="43"/>
      <c r="AK500" s="43"/>
      <c r="AL500" s="43"/>
      <c r="AM500" s="43"/>
      <c r="AN500" s="43"/>
      <c r="AO500" s="43"/>
      <c r="AP500" s="43"/>
      <c r="AQ500" s="43"/>
      <c r="AR500" s="43"/>
      <c r="AS500" s="43"/>
      <c r="AT500" s="43"/>
      <c r="AU500" s="44"/>
      <c r="AV500" s="182"/>
      <c r="AW500" s="182"/>
      <c r="AX500" s="182"/>
      <c r="AZ500" s="207"/>
    </row>
    <row r="501" spans="1:160" s="168" customFormat="1" ht="24.9" customHeight="1" thickBot="1" x14ac:dyDescent="0.35">
      <c r="A501" s="263"/>
      <c r="B501" s="263"/>
      <c r="C501" s="265"/>
      <c r="D501" s="165" t="s">
        <v>31</v>
      </c>
      <c r="E501" s="449"/>
      <c r="F501" s="450"/>
      <c r="G501" s="450"/>
      <c r="H501" s="450"/>
      <c r="I501" s="450"/>
      <c r="J501" s="451"/>
      <c r="K501" s="177" t="s">
        <v>105</v>
      </c>
      <c r="L501" s="452"/>
      <c r="M501" s="452"/>
      <c r="N501" s="452"/>
      <c r="O501" s="452"/>
      <c r="P501" s="452"/>
      <c r="Q501" s="452"/>
      <c r="R501" s="452"/>
      <c r="S501" s="452"/>
      <c r="T501" s="452"/>
      <c r="U501" s="453"/>
      <c r="V501" s="182"/>
      <c r="W501" s="191"/>
      <c r="X501" s="199"/>
      <c r="Y501" s="182"/>
      <c r="Z501" s="184"/>
      <c r="AA501" s="184"/>
      <c r="AD501" s="182"/>
      <c r="AG501" s="182"/>
      <c r="AH501" s="43"/>
      <c r="AI501" s="43"/>
      <c r="AJ501" s="43"/>
      <c r="AK501" s="43"/>
      <c r="AL501" s="43"/>
      <c r="AM501" s="43"/>
      <c r="AN501" s="43"/>
      <c r="AO501" s="43"/>
      <c r="AP501" s="43"/>
      <c r="AQ501" s="43"/>
      <c r="AR501" s="43"/>
      <c r="AS501" s="43"/>
      <c r="AT501" s="43"/>
      <c r="AU501" s="44"/>
      <c r="AV501" s="182"/>
      <c r="AW501" s="182"/>
      <c r="AX501" s="182"/>
      <c r="AZ501" s="207"/>
    </row>
    <row r="502" spans="1:160" s="168" customFormat="1" ht="5.0999999999999996" customHeight="1" thickBot="1" x14ac:dyDescent="0.35">
      <c r="A502" s="263"/>
      <c r="B502" s="263"/>
      <c r="C502" s="265"/>
      <c r="D502" s="454"/>
      <c r="E502" s="454"/>
      <c r="F502" s="454"/>
      <c r="G502" s="454"/>
      <c r="H502" s="454"/>
      <c r="I502" s="454"/>
      <c r="J502" s="454"/>
      <c r="K502" s="454"/>
      <c r="L502" s="454"/>
      <c r="M502" s="454"/>
      <c r="N502" s="454"/>
      <c r="O502" s="454"/>
      <c r="P502" s="454"/>
      <c r="Q502" s="454"/>
      <c r="R502" s="454"/>
      <c r="S502" s="454"/>
      <c r="T502" s="454"/>
      <c r="U502" s="454"/>
      <c r="V502" s="182"/>
      <c r="W502" s="191"/>
      <c r="X502" s="199"/>
      <c r="Y502" s="182"/>
      <c r="Z502" s="184"/>
      <c r="AA502" s="184"/>
      <c r="AD502" s="182"/>
      <c r="AG502" s="182"/>
      <c r="AH502" s="43"/>
      <c r="AI502" s="43"/>
      <c r="AJ502" s="43"/>
      <c r="AK502" s="43"/>
      <c r="AL502" s="43"/>
      <c r="AM502" s="43"/>
      <c r="AN502" s="43"/>
      <c r="AO502" s="43"/>
      <c r="AP502" s="43"/>
      <c r="AQ502" s="43"/>
      <c r="AR502" s="43"/>
      <c r="AS502" s="43"/>
      <c r="AT502" s="43"/>
      <c r="AU502" s="44"/>
      <c r="AV502" s="182"/>
      <c r="AW502" s="182"/>
      <c r="AX502" s="182"/>
      <c r="AZ502" s="207"/>
    </row>
    <row r="503" spans="1:160" s="168" customFormat="1" ht="45" customHeight="1" thickBot="1" x14ac:dyDescent="0.35">
      <c r="A503" s="263">
        <f>+E503</f>
        <v>1.1000000000000001</v>
      </c>
      <c r="B503" s="264">
        <f>+U527</f>
        <v>4668.6643119999999</v>
      </c>
      <c r="C503" s="265">
        <v>7</v>
      </c>
      <c r="D503" s="165" t="s">
        <v>9</v>
      </c>
      <c r="E503" s="94">
        <v>1.1000000000000001</v>
      </c>
      <c r="F503" s="455" t="s">
        <v>29</v>
      </c>
      <c r="G503" s="456"/>
      <c r="H503" s="532" t="s">
        <v>61</v>
      </c>
      <c r="I503" s="457"/>
      <c r="J503" s="457"/>
      <c r="K503" s="457"/>
      <c r="L503" s="457"/>
      <c r="M503" s="458"/>
      <c r="N503" s="459" t="s">
        <v>32</v>
      </c>
      <c r="O503" s="460"/>
      <c r="P503" s="461"/>
      <c r="Q503" s="462" t="s">
        <v>10</v>
      </c>
      <c r="R503" s="463"/>
      <c r="S503" s="463"/>
      <c r="T503" s="463"/>
      <c r="U503" s="464"/>
      <c r="V503" s="182"/>
      <c r="W503" s="191"/>
      <c r="X503" s="199"/>
      <c r="Y503" s="182"/>
      <c r="Z503" s="186"/>
      <c r="AA503" s="186"/>
      <c r="AD503" s="182"/>
      <c r="AG503" s="182"/>
      <c r="AH503" s="43"/>
      <c r="AI503" s="43"/>
      <c r="AJ503" s="43"/>
      <c r="AK503" s="43"/>
      <c r="AL503" s="43"/>
      <c r="AM503" s="43"/>
      <c r="AN503" s="43"/>
      <c r="AO503" s="43"/>
      <c r="AP503" s="43"/>
      <c r="AQ503" s="43"/>
      <c r="AR503" s="43"/>
      <c r="AS503" s="43"/>
      <c r="AT503" s="43"/>
      <c r="AU503" s="44"/>
      <c r="AV503" s="182"/>
      <c r="AW503" s="182"/>
      <c r="AX503" s="182"/>
      <c r="AZ503" s="207"/>
    </row>
    <row r="504" spans="1:160" s="168" customFormat="1" ht="5.0999999999999996" customHeight="1" thickBot="1" x14ac:dyDescent="0.35">
      <c r="A504" s="263"/>
      <c r="B504" s="263"/>
      <c r="C504" s="265"/>
      <c r="D504" s="428"/>
      <c r="E504" s="428"/>
      <c r="F504" s="428"/>
      <c r="G504" s="428"/>
      <c r="H504" s="428"/>
      <c r="I504" s="428"/>
      <c r="J504" s="428"/>
      <c r="K504" s="428"/>
      <c r="L504" s="428"/>
      <c r="M504" s="428"/>
      <c r="N504" s="454"/>
      <c r="O504" s="454"/>
      <c r="P504" s="454"/>
      <c r="Q504" s="454"/>
      <c r="R504" s="454"/>
      <c r="S504" s="454"/>
      <c r="T504" s="454"/>
      <c r="U504" s="454"/>
      <c r="V504" s="182"/>
      <c r="W504" s="191"/>
      <c r="X504" s="199"/>
      <c r="Y504" s="182"/>
      <c r="Z504" s="193"/>
      <c r="AA504" s="193"/>
      <c r="AD504" s="182"/>
      <c r="AG504" s="182"/>
      <c r="AH504" s="43"/>
      <c r="AI504" s="43"/>
      <c r="AJ504" s="43"/>
      <c r="AK504" s="43"/>
      <c r="AL504" s="43"/>
      <c r="AM504" s="43"/>
      <c r="AN504" s="43"/>
      <c r="AO504" s="43"/>
      <c r="AP504" s="43"/>
      <c r="AQ504" s="43"/>
      <c r="AR504" s="43"/>
      <c r="AS504" s="43"/>
      <c r="AT504" s="43"/>
      <c r="AU504" s="44"/>
      <c r="AV504" s="182"/>
      <c r="AW504" s="182"/>
      <c r="AX504" s="182"/>
      <c r="AZ504" s="207"/>
    </row>
    <row r="505" spans="1:160" s="168" customFormat="1" ht="24.9" customHeight="1" x14ac:dyDescent="0.3">
      <c r="A505" s="263"/>
      <c r="B505" s="263"/>
      <c r="C505" s="265"/>
      <c r="D505" s="465" t="s">
        <v>30</v>
      </c>
      <c r="E505" s="466"/>
      <c r="F505" s="466"/>
      <c r="G505" s="466"/>
      <c r="H505" s="466"/>
      <c r="I505" s="466"/>
      <c r="J505" s="466"/>
      <c r="K505" s="466"/>
      <c r="L505" s="466"/>
      <c r="M505" s="467"/>
      <c r="N505" s="468" t="s">
        <v>11</v>
      </c>
      <c r="O505" s="470" t="s">
        <v>12</v>
      </c>
      <c r="P505" s="471"/>
      <c r="Q505" s="474" t="s">
        <v>13</v>
      </c>
      <c r="R505" s="475"/>
      <c r="S505" s="476"/>
      <c r="T505" s="477" t="s">
        <v>27</v>
      </c>
      <c r="U505" s="479" t="s">
        <v>28</v>
      </c>
      <c r="V505" s="182"/>
      <c r="W505" s="191"/>
      <c r="X505" s="199"/>
      <c r="Y505" s="182"/>
      <c r="Z505" s="193"/>
      <c r="AA505" s="193"/>
      <c r="AD505" s="182"/>
      <c r="AG505" s="182"/>
      <c r="AH505" s="43"/>
      <c r="AI505" s="43"/>
      <c r="AJ505" s="43"/>
      <c r="AK505" s="43"/>
      <c r="AL505" s="43"/>
      <c r="AM505" s="43"/>
      <c r="AN505" s="43"/>
      <c r="AO505" s="43"/>
      <c r="AP505" s="43"/>
      <c r="AQ505" s="43"/>
      <c r="AR505" s="43"/>
      <c r="AS505" s="43"/>
      <c r="AT505" s="43"/>
      <c r="AU505" s="44"/>
      <c r="AV505" s="182"/>
      <c r="AW505" s="182"/>
      <c r="AX505" s="182"/>
      <c r="AZ505" s="207"/>
    </row>
    <row r="506" spans="1:160" s="168" customFormat="1" ht="24.9" customHeight="1" x14ac:dyDescent="0.3">
      <c r="A506" s="263"/>
      <c r="B506" s="263"/>
      <c r="C506" s="265"/>
      <c r="D506" s="481"/>
      <c r="E506" s="482"/>
      <c r="F506" s="482"/>
      <c r="G506" s="482"/>
      <c r="H506" s="482"/>
      <c r="I506" s="482"/>
      <c r="J506" s="482"/>
      <c r="K506" s="482"/>
      <c r="L506" s="482"/>
      <c r="M506" s="483"/>
      <c r="N506" s="469"/>
      <c r="O506" s="472"/>
      <c r="P506" s="473"/>
      <c r="Q506" s="170" t="s">
        <v>14</v>
      </c>
      <c r="R506" s="170" t="s">
        <v>15</v>
      </c>
      <c r="S506" s="170" t="s">
        <v>26</v>
      </c>
      <c r="T506" s="478"/>
      <c r="U506" s="480"/>
      <c r="V506" s="182"/>
      <c r="W506" s="191"/>
      <c r="X506" s="199"/>
      <c r="Y506" s="182"/>
      <c r="Z506" s="194"/>
      <c r="AA506" s="194"/>
      <c r="AD506" s="182"/>
      <c r="AG506" s="182"/>
      <c r="AH506" s="43"/>
      <c r="AI506" s="43"/>
      <c r="AJ506" s="43"/>
      <c r="AK506" s="43"/>
      <c r="AL506" s="43"/>
      <c r="AM506" s="43"/>
      <c r="AN506" s="43"/>
      <c r="AO506" s="43"/>
      <c r="AP506" s="43"/>
      <c r="AQ506" s="43"/>
      <c r="AR506" s="43"/>
      <c r="AS506" s="43"/>
      <c r="AT506" s="43"/>
      <c r="AU506" s="44"/>
      <c r="AV506" s="182"/>
      <c r="AW506" s="182"/>
      <c r="AX506" s="182"/>
      <c r="AZ506" s="207"/>
    </row>
    <row r="507" spans="1:160" s="168" customFormat="1" ht="24.9" customHeight="1" x14ac:dyDescent="0.3">
      <c r="A507" s="263"/>
      <c r="B507" s="263"/>
      <c r="C507" s="265"/>
      <c r="D507" s="481"/>
      <c r="E507" s="482"/>
      <c r="F507" s="482"/>
      <c r="G507" s="482"/>
      <c r="H507" s="482"/>
      <c r="I507" s="482"/>
      <c r="J507" s="482"/>
      <c r="K507" s="482"/>
      <c r="L507" s="482"/>
      <c r="M507" s="483"/>
      <c r="N507" s="176">
        <v>14001506</v>
      </c>
      <c r="O507" s="529">
        <v>1.07</v>
      </c>
      <c r="P507" s="530"/>
      <c r="Q507" s="8"/>
      <c r="R507" s="8"/>
      <c r="S507" s="8"/>
      <c r="T507" s="9">
        <v>115.82999999999998</v>
      </c>
      <c r="U507" s="17">
        <f>+T507</f>
        <v>115.82999999999998</v>
      </c>
      <c r="V507" s="182"/>
      <c r="W507" s="191">
        <v>15</v>
      </c>
      <c r="X507" s="199">
        <v>4</v>
      </c>
      <c r="Y507" s="182">
        <f>+C503</f>
        <v>7</v>
      </c>
      <c r="Z507" s="41">
        <f>+SUMIF($N507:$N526,$Z$16,$U507:$U526)</f>
        <v>0</v>
      </c>
      <c r="AA507" s="41">
        <f>+SUMIF($N507:$N526,$AA$16,$U507:$U526)</f>
        <v>0</v>
      </c>
      <c r="AB507" s="41">
        <f>+SUMIF($N507:$N526,$AB$16,$U507:$U526)</f>
        <v>0</v>
      </c>
      <c r="AC507" s="41">
        <f>+SUMIF($N507:$N526,$AC$16,$U507:$U526)</f>
        <v>0</v>
      </c>
      <c r="AD507" s="41">
        <f>+SUMIF($N507:$N526,$AD$16,$U507:$U526)</f>
        <v>0</v>
      </c>
      <c r="AE507" s="41">
        <f>+SUMIF($N507:$N526,$AE$16,$U507:$U526)</f>
        <v>0</v>
      </c>
      <c r="AF507" s="41">
        <f>+SUMIF($N507:$N526,$AF$16,$U507:$U526)</f>
        <v>0</v>
      </c>
      <c r="AG507" s="41">
        <f>+SUMIF($N507:$N526,$AG$16,$U507:$U526)</f>
        <v>0</v>
      </c>
      <c r="AH507" s="41">
        <f>+SUMIF($N507:$N526,$AH$16,$U507:$U526)</f>
        <v>0</v>
      </c>
      <c r="AI507" s="41">
        <f>+SUMIF($N507:$N526,$AI$16,$U507:$U526)</f>
        <v>0</v>
      </c>
      <c r="AJ507" s="41">
        <f>+SUMIF($N507:$N526,$AJ$16,$U507:$U526)</f>
        <v>0</v>
      </c>
      <c r="AK507" s="41">
        <f>+SUMIF($N507:$N526,$AK$16,$U507:$U526)</f>
        <v>0</v>
      </c>
      <c r="AL507" s="41">
        <f>+SUMIF($N507:$N526,$AL$16,$U507:$U526)</f>
        <v>0</v>
      </c>
      <c r="AM507" s="41">
        <f>+SUMIF($N507:$N526,$AM$16,$U507:$U526)</f>
        <v>0</v>
      </c>
      <c r="AN507" s="41">
        <f>+SUMIF($N507:$N526,$AN$16,$U507:$U526)</f>
        <v>132.98999999999998</v>
      </c>
      <c r="AO507" s="41">
        <f>+SUMIF($N507:$N526,$AO$16,$U507:$U526)</f>
        <v>0</v>
      </c>
      <c r="AP507" s="41">
        <f>+SUMIF($N507:$N526,$AP$16,$U507:$U526)</f>
        <v>3245.5543119999998</v>
      </c>
      <c r="AQ507" s="41">
        <f>+SUMIF($N507:$N526,$AQ$16,$U507:$U526)</f>
        <v>681.71999999999991</v>
      </c>
      <c r="AR507" s="41">
        <f>+SUMIF($N507:$N526,$AR$16,$U507:$U526)</f>
        <v>608.4</v>
      </c>
      <c r="AS507" s="43"/>
      <c r="AT507" s="43"/>
      <c r="AU507" s="44"/>
      <c r="AV507" s="182"/>
      <c r="AW507" s="182"/>
      <c r="AX507" s="182"/>
      <c r="AZ507" s="207"/>
    </row>
    <row r="508" spans="1:160" s="168" customFormat="1" ht="24.9" customHeight="1" x14ac:dyDescent="0.3">
      <c r="A508" s="263"/>
      <c r="B508" s="263"/>
      <c r="C508" s="265"/>
      <c r="D508" s="481"/>
      <c r="E508" s="482"/>
      <c r="F508" s="482"/>
      <c r="G508" s="482"/>
      <c r="H508" s="482"/>
      <c r="I508" s="482"/>
      <c r="J508" s="482"/>
      <c r="K508" s="482"/>
      <c r="L508" s="482"/>
      <c r="M508" s="483"/>
      <c r="N508" s="176">
        <v>14001506</v>
      </c>
      <c r="O508" s="529">
        <v>1.08</v>
      </c>
      <c r="P508" s="530"/>
      <c r="Q508" s="8"/>
      <c r="R508" s="8"/>
      <c r="S508" s="8"/>
      <c r="T508" s="9">
        <v>0</v>
      </c>
      <c r="U508" s="17">
        <f t="shared" ref="U508:U526" si="108">+T508</f>
        <v>0</v>
      </c>
      <c r="V508" s="182"/>
      <c r="W508" s="191">
        <v>15</v>
      </c>
      <c r="X508" s="199">
        <v>5</v>
      </c>
      <c r="Y508" s="182"/>
      <c r="Z508" s="184"/>
      <c r="AA508" s="184"/>
      <c r="AT508" s="182"/>
      <c r="AU508" s="187"/>
      <c r="AV508" s="187"/>
      <c r="AW508" s="187"/>
      <c r="AX508" s="187"/>
      <c r="AY508" s="187"/>
      <c r="AZ508" s="206"/>
      <c r="BA508" s="187"/>
      <c r="BB508" s="187"/>
      <c r="BC508" s="187"/>
      <c r="BD508" s="187"/>
      <c r="BE508" s="163"/>
      <c r="BF508" s="163"/>
      <c r="BG508" s="163"/>
      <c r="BH508" s="163"/>
      <c r="BI508" s="163"/>
      <c r="BJ508" s="163"/>
      <c r="BK508" s="163"/>
      <c r="BL508" s="163"/>
      <c r="BM508" s="163"/>
      <c r="BN508" s="531"/>
      <c r="BO508" s="454"/>
      <c r="BP508" s="454"/>
      <c r="BQ508" s="454"/>
      <c r="BS508" s="454"/>
      <c r="BT508" s="454"/>
      <c r="BU508" s="454"/>
      <c r="BV508" s="454"/>
      <c r="BX508" s="454"/>
      <c r="BY508" s="454"/>
      <c r="BZ508" s="454"/>
      <c r="CA508" s="454"/>
      <c r="CC508" s="454"/>
      <c r="CD508" s="454"/>
      <c r="CE508" s="454"/>
      <c r="CF508" s="454"/>
      <c r="CH508" s="454"/>
      <c r="CI508" s="454"/>
      <c r="CJ508" s="454"/>
      <c r="CK508" s="454"/>
      <c r="CM508" s="454"/>
      <c r="CN508" s="454"/>
      <c r="CO508" s="454"/>
      <c r="CP508" s="454"/>
      <c r="CR508" s="454"/>
      <c r="CS508" s="454"/>
      <c r="CT508" s="454"/>
      <c r="CU508" s="454"/>
      <c r="CW508" s="454"/>
      <c r="CX508" s="454"/>
      <c r="CY508" s="454"/>
      <c r="CZ508" s="454"/>
      <c r="DB508" s="454"/>
      <c r="DC508" s="454"/>
      <c r="DD508" s="454"/>
      <c r="DE508" s="454"/>
      <c r="DG508" s="454"/>
      <c r="DH508" s="454"/>
      <c r="DI508" s="454"/>
      <c r="DJ508" s="454"/>
      <c r="DK508" s="169"/>
      <c r="DL508" s="169"/>
      <c r="DM508" s="169"/>
      <c r="DN508" s="169"/>
      <c r="DO508" s="169"/>
      <c r="DP508" s="169"/>
      <c r="DQ508" s="169"/>
      <c r="DR508" s="169"/>
      <c r="DS508" s="169"/>
      <c r="DT508" s="169"/>
      <c r="DU508" s="169"/>
      <c r="DV508" s="169"/>
      <c r="DW508" s="169"/>
      <c r="DX508" s="169"/>
      <c r="DY508" s="169"/>
      <c r="DZ508" s="169"/>
      <c r="EA508" s="169"/>
      <c r="EB508" s="169"/>
      <c r="EC508" s="169"/>
      <c r="ED508" s="169"/>
      <c r="EE508" s="169"/>
      <c r="EF508" s="169"/>
      <c r="EG508" s="169"/>
      <c r="EH508" s="169"/>
      <c r="EI508" s="169"/>
      <c r="EJ508" s="169"/>
      <c r="EK508" s="169"/>
      <c r="EL508" s="169"/>
      <c r="EM508" s="169"/>
      <c r="EN508" s="169"/>
      <c r="EO508" s="169"/>
      <c r="EP508" s="169"/>
      <c r="EQ508" s="169"/>
      <c r="ER508" s="169"/>
      <c r="ES508" s="169"/>
      <c r="ET508" s="169"/>
      <c r="EU508" s="169"/>
      <c r="EV508" s="169"/>
      <c r="EW508" s="169"/>
      <c r="EX508" s="169"/>
      <c r="EY508" s="169"/>
      <c r="EZ508" s="169"/>
      <c r="FA508" s="169"/>
      <c r="FB508" s="169"/>
      <c r="FC508" s="169"/>
      <c r="FD508" s="169"/>
    </row>
    <row r="509" spans="1:160" s="168" customFormat="1" ht="24.9" customHeight="1" x14ac:dyDescent="0.3">
      <c r="A509" s="263"/>
      <c r="B509" s="263"/>
      <c r="C509" s="265"/>
      <c r="D509" s="481"/>
      <c r="E509" s="482"/>
      <c r="F509" s="482"/>
      <c r="G509" s="482"/>
      <c r="H509" s="482"/>
      <c r="I509" s="482"/>
      <c r="J509" s="482"/>
      <c r="K509" s="482"/>
      <c r="L509" s="482"/>
      <c r="M509" s="483"/>
      <c r="N509" s="176">
        <v>14001506</v>
      </c>
      <c r="O509" s="529">
        <v>1.0900000000000001</v>
      </c>
      <c r="P509" s="530"/>
      <c r="Q509" s="8"/>
      <c r="R509" s="8"/>
      <c r="S509" s="8"/>
      <c r="T509" s="9">
        <v>17.16</v>
      </c>
      <c r="U509" s="17">
        <f t="shared" si="108"/>
        <v>17.16</v>
      </c>
      <c r="V509" s="182"/>
      <c r="W509" s="191">
        <v>15</v>
      </c>
      <c r="X509" s="199">
        <v>6</v>
      </c>
      <c r="Y509" s="182"/>
      <c r="Z509" s="184"/>
      <c r="AA509" s="184"/>
      <c r="AT509" s="182"/>
      <c r="AU509" s="187"/>
      <c r="AV509" s="187"/>
      <c r="AW509" s="187"/>
      <c r="AX509" s="187"/>
      <c r="AY509" s="187"/>
      <c r="AZ509" s="206"/>
      <c r="BA509" s="187"/>
      <c r="BB509" s="187"/>
      <c r="BC509" s="187"/>
      <c r="BD509" s="187"/>
      <c r="BE509" s="193"/>
      <c r="BF509" s="193"/>
      <c r="BG509" s="193"/>
      <c r="BH509" s="193"/>
      <c r="BI509" s="193"/>
      <c r="BJ509" s="193"/>
      <c r="BK509" s="193"/>
      <c r="BL509" s="193"/>
      <c r="BM509" s="193"/>
      <c r="BN509" s="182"/>
      <c r="BO509" s="43"/>
      <c r="BP509" s="43"/>
      <c r="BQ509" s="43"/>
      <c r="BR509" s="43"/>
      <c r="BS509" s="182"/>
      <c r="BT509" s="43"/>
      <c r="BU509" s="43"/>
      <c r="BV509" s="43"/>
      <c r="BW509" s="182"/>
      <c r="BX509" s="182"/>
      <c r="BY509" s="43"/>
      <c r="BZ509" s="43"/>
      <c r="CA509" s="43"/>
      <c r="CC509" s="182"/>
      <c r="CD509" s="43"/>
      <c r="CE509" s="43"/>
      <c r="CF509" s="43"/>
      <c r="CH509" s="182"/>
      <c r="CI509" s="43"/>
      <c r="CJ509" s="43"/>
      <c r="CK509" s="43"/>
      <c r="CM509" s="182"/>
      <c r="CN509" s="43"/>
      <c r="CO509" s="43"/>
      <c r="CP509" s="43"/>
      <c r="CR509" s="182"/>
      <c r="CS509" s="43"/>
      <c r="CT509" s="43"/>
      <c r="CU509" s="43"/>
      <c r="CW509" s="182"/>
      <c r="CX509" s="43"/>
      <c r="CY509" s="43"/>
      <c r="CZ509" s="43"/>
      <c r="DB509" s="182"/>
      <c r="DC509" s="43"/>
      <c r="DD509" s="43"/>
      <c r="DE509" s="43"/>
      <c r="DG509" s="182"/>
      <c r="DH509" s="43"/>
      <c r="DI509" s="43"/>
      <c r="DJ509" s="43"/>
      <c r="DK509" s="43"/>
      <c r="DL509" s="43"/>
      <c r="DM509" s="43"/>
      <c r="DN509" s="43"/>
      <c r="DO509" s="43"/>
      <c r="DP509" s="43"/>
      <c r="DQ509" s="43"/>
      <c r="DR509" s="43"/>
      <c r="DS509" s="43"/>
      <c r="DT509" s="43"/>
      <c r="DU509" s="43"/>
      <c r="DV509" s="43"/>
      <c r="DW509" s="43"/>
      <c r="DX509" s="43"/>
      <c r="DY509" s="43"/>
      <c r="DZ509" s="43"/>
      <c r="EA509" s="43"/>
      <c r="EB509" s="43"/>
      <c r="EC509" s="43"/>
      <c r="ED509" s="43"/>
      <c r="EE509" s="43"/>
      <c r="EF509" s="43"/>
      <c r="EG509" s="43"/>
      <c r="EH509" s="43"/>
      <c r="EI509" s="43"/>
      <c r="EJ509" s="43"/>
      <c r="EK509" s="43"/>
      <c r="EL509" s="43"/>
      <c r="EM509" s="43"/>
      <c r="EN509" s="43"/>
      <c r="EO509" s="43"/>
      <c r="EP509" s="43"/>
      <c r="EQ509" s="43"/>
      <c r="ER509" s="43"/>
      <c r="ES509" s="43"/>
      <c r="ET509" s="43"/>
      <c r="EU509" s="43"/>
      <c r="EV509" s="43"/>
      <c r="EW509" s="43"/>
      <c r="EX509" s="43"/>
      <c r="EY509" s="43"/>
      <c r="EZ509" s="43"/>
      <c r="FA509" s="43"/>
      <c r="FB509" s="43"/>
      <c r="FC509" s="43"/>
      <c r="FD509" s="43"/>
    </row>
    <row r="510" spans="1:160" s="168" customFormat="1" ht="24.9" customHeight="1" x14ac:dyDescent="0.3">
      <c r="A510" s="263"/>
      <c r="B510" s="263"/>
      <c r="C510" s="265"/>
      <c r="D510" s="481"/>
      <c r="E510" s="482"/>
      <c r="F510" s="482"/>
      <c r="G510" s="482"/>
      <c r="H510" s="482"/>
      <c r="I510" s="482"/>
      <c r="J510" s="482"/>
      <c r="K510" s="482"/>
      <c r="L510" s="482"/>
      <c r="M510" s="483"/>
      <c r="N510" s="176">
        <v>14001506</v>
      </c>
      <c r="O510" s="529" t="s">
        <v>96</v>
      </c>
      <c r="P510" s="530"/>
      <c r="Q510" s="8"/>
      <c r="R510" s="8"/>
      <c r="S510" s="8"/>
      <c r="T510" s="9">
        <v>0</v>
      </c>
      <c r="U510" s="17">
        <f t="shared" si="108"/>
        <v>0</v>
      </c>
      <c r="V510" s="182"/>
      <c r="W510" s="191">
        <v>15</v>
      </c>
      <c r="X510" s="199">
        <v>67</v>
      </c>
      <c r="Y510" s="182"/>
      <c r="Z510" s="184"/>
      <c r="AA510" s="184"/>
      <c r="AT510" s="187"/>
      <c r="AU510" s="80"/>
      <c r="AV510" s="80"/>
      <c r="AW510" s="80"/>
      <c r="AX510" s="80"/>
      <c r="AY510" s="80"/>
      <c r="AZ510" s="205"/>
      <c r="BA510" s="80"/>
      <c r="BB510" s="80"/>
      <c r="BC510" s="80"/>
      <c r="BD510" s="80"/>
      <c r="BE510" s="89"/>
      <c r="BF510" s="89"/>
      <c r="BG510" s="89"/>
      <c r="BH510" s="89"/>
      <c r="BI510" s="89"/>
      <c r="BJ510" s="89"/>
      <c r="BK510" s="89"/>
      <c r="BL510" s="89"/>
      <c r="BM510" s="89"/>
      <c r="BN510" s="183"/>
      <c r="BO510" s="59"/>
      <c r="BP510" s="43"/>
      <c r="BQ510" s="43"/>
      <c r="BR510" s="43"/>
      <c r="BS510" s="183"/>
      <c r="BT510" s="59"/>
      <c r="BU510" s="43"/>
      <c r="BV510" s="43"/>
      <c r="BW510" s="182"/>
      <c r="BX510" s="183"/>
      <c r="BY510" s="59"/>
      <c r="BZ510" s="43"/>
      <c r="CA510" s="43"/>
      <c r="CC510" s="183"/>
      <c r="CD510" s="59"/>
      <c r="CE510" s="43"/>
      <c r="CF510" s="43"/>
      <c r="CH510" s="183"/>
      <c r="CI510" s="59"/>
      <c r="CJ510" s="43"/>
      <c r="CK510" s="43"/>
      <c r="CM510" s="183"/>
      <c r="CN510" s="59"/>
      <c r="CO510" s="43"/>
      <c r="CP510" s="43"/>
      <c r="CR510" s="183"/>
      <c r="CS510" s="59"/>
      <c r="CT510" s="43"/>
      <c r="CU510" s="43"/>
      <c r="CW510" s="183"/>
      <c r="CX510" s="59"/>
      <c r="CY510" s="43"/>
      <c r="CZ510" s="43"/>
      <c r="DB510" s="183"/>
      <c r="DC510" s="59"/>
      <c r="DD510" s="43"/>
      <c r="DE510" s="43"/>
      <c r="DG510" s="183"/>
      <c r="DH510" s="59"/>
      <c r="DI510" s="43"/>
      <c r="DJ510" s="43"/>
      <c r="DK510" s="43"/>
      <c r="DL510" s="43"/>
      <c r="DM510" s="43"/>
      <c r="DN510" s="43"/>
      <c r="DO510" s="43"/>
      <c r="DP510" s="43"/>
      <c r="DQ510" s="43"/>
      <c r="DR510" s="43"/>
      <c r="DS510" s="43"/>
      <c r="DT510" s="43"/>
      <c r="DU510" s="43"/>
      <c r="DV510" s="43"/>
      <c r="DW510" s="43"/>
      <c r="DX510" s="43"/>
      <c r="DY510" s="43"/>
      <c r="DZ510" s="43"/>
      <c r="EA510" s="43"/>
      <c r="EB510" s="43"/>
      <c r="EC510" s="43"/>
      <c r="ED510" s="43"/>
      <c r="EE510" s="43"/>
      <c r="EF510" s="43"/>
      <c r="EG510" s="43"/>
      <c r="EH510" s="43"/>
      <c r="EI510" s="43"/>
      <c r="EJ510" s="43"/>
      <c r="EK510" s="43"/>
      <c r="EL510" s="43"/>
      <c r="EM510" s="43"/>
      <c r="EN510" s="43"/>
      <c r="EO510" s="43"/>
      <c r="EP510" s="43"/>
      <c r="EQ510" s="43"/>
      <c r="ER510" s="43"/>
      <c r="ES510" s="43"/>
      <c r="ET510" s="43"/>
      <c r="EU510" s="43"/>
      <c r="EV510" s="43"/>
      <c r="EW510" s="43"/>
      <c r="EX510" s="43"/>
      <c r="EY510" s="43"/>
      <c r="EZ510" s="43"/>
      <c r="FA510" s="43"/>
      <c r="FB510" s="43"/>
      <c r="FC510" s="43"/>
      <c r="FD510" s="43"/>
    </row>
    <row r="511" spans="1:160" s="168" customFormat="1" ht="24.9" customHeight="1" x14ac:dyDescent="0.3">
      <c r="A511" s="263"/>
      <c r="B511" s="263"/>
      <c r="C511" s="265"/>
      <c r="D511" s="481"/>
      <c r="E511" s="482"/>
      <c r="F511" s="482"/>
      <c r="G511" s="482"/>
      <c r="H511" s="482"/>
      <c r="I511" s="482"/>
      <c r="J511" s="482"/>
      <c r="K511" s="482"/>
      <c r="L511" s="482"/>
      <c r="M511" s="483"/>
      <c r="N511" s="176">
        <v>14000282</v>
      </c>
      <c r="O511" s="529">
        <v>1.02</v>
      </c>
      <c r="P511" s="530"/>
      <c r="Q511" s="8"/>
      <c r="R511" s="8"/>
      <c r="S511" s="8"/>
      <c r="T511" s="9">
        <v>2189.5067999999997</v>
      </c>
      <c r="U511" s="17">
        <f t="shared" si="108"/>
        <v>2189.5067999999997</v>
      </c>
      <c r="V511" s="182"/>
      <c r="W511" s="191">
        <v>17</v>
      </c>
      <c r="X511" s="199">
        <v>2</v>
      </c>
      <c r="Y511" s="182"/>
      <c r="Z511" s="184"/>
      <c r="AA511" s="184"/>
      <c r="AT511" s="187"/>
      <c r="AU511" s="80"/>
      <c r="AV511" s="80"/>
      <c r="AW511" s="80"/>
      <c r="AX511" s="80"/>
      <c r="AY511" s="80"/>
      <c r="AZ511" s="205"/>
      <c r="BA511" s="80"/>
      <c r="BB511" s="80"/>
      <c r="BC511" s="80"/>
      <c r="BD511" s="80"/>
      <c r="BE511" s="89"/>
      <c r="BF511" s="89"/>
      <c r="BG511" s="89"/>
      <c r="BH511" s="89"/>
      <c r="BI511" s="89"/>
      <c r="BJ511" s="89"/>
      <c r="BK511" s="89"/>
      <c r="BL511" s="89"/>
      <c r="BM511" s="89"/>
      <c r="BN511" s="183"/>
      <c r="BO511" s="59"/>
      <c r="BP511" s="43"/>
      <c r="BQ511" s="43"/>
      <c r="BR511" s="43"/>
      <c r="BS511" s="183"/>
      <c r="BT511" s="59"/>
      <c r="BU511" s="43"/>
      <c r="BV511" s="43"/>
      <c r="BW511" s="182"/>
      <c r="BX511" s="183"/>
      <c r="BY511" s="59"/>
      <c r="BZ511" s="43"/>
      <c r="CA511" s="43"/>
      <c r="CC511" s="183"/>
      <c r="CD511" s="59"/>
      <c r="CE511" s="43"/>
      <c r="CF511" s="43"/>
      <c r="CH511" s="183"/>
      <c r="CI511" s="59"/>
      <c r="CJ511" s="43"/>
      <c r="CK511" s="43"/>
      <c r="CM511" s="183"/>
      <c r="CN511" s="59"/>
      <c r="CO511" s="43"/>
      <c r="CP511" s="43"/>
      <c r="CR511" s="183"/>
      <c r="CS511" s="59"/>
      <c r="CT511" s="43"/>
      <c r="CU511" s="43"/>
      <c r="CW511" s="183"/>
      <c r="CX511" s="59"/>
      <c r="CY511" s="43"/>
      <c r="CZ511" s="43"/>
      <c r="DB511" s="183"/>
      <c r="DC511" s="59"/>
      <c r="DD511" s="43"/>
      <c r="DE511" s="43"/>
      <c r="DG511" s="183"/>
      <c r="DH511" s="59"/>
      <c r="DI511" s="43"/>
      <c r="DJ511" s="43"/>
      <c r="DK511" s="43"/>
      <c r="DL511" s="43"/>
      <c r="DM511" s="43"/>
      <c r="DN511" s="43"/>
      <c r="DO511" s="43"/>
      <c r="DP511" s="43"/>
      <c r="DQ511" s="43"/>
      <c r="DR511" s="43"/>
      <c r="DS511" s="43"/>
      <c r="DT511" s="43"/>
      <c r="DU511" s="43"/>
      <c r="DV511" s="43"/>
      <c r="DW511" s="43"/>
      <c r="DX511" s="43"/>
      <c r="DY511" s="43"/>
      <c r="DZ511" s="43"/>
      <c r="EA511" s="43"/>
      <c r="EB511" s="43"/>
      <c r="EC511" s="43"/>
      <c r="ED511" s="43"/>
      <c r="EE511" s="43"/>
      <c r="EF511" s="43"/>
      <c r="EG511" s="43"/>
      <c r="EH511" s="43"/>
      <c r="EI511" s="43"/>
      <c r="EJ511" s="43"/>
      <c r="EK511" s="43"/>
      <c r="EL511" s="43"/>
      <c r="EM511" s="43"/>
      <c r="EN511" s="43"/>
      <c r="EO511" s="43"/>
      <c r="EP511" s="43"/>
      <c r="EQ511" s="43"/>
      <c r="ER511" s="43"/>
      <c r="ES511" s="43"/>
      <c r="ET511" s="43"/>
      <c r="EU511" s="43"/>
      <c r="EV511" s="43"/>
      <c r="EW511" s="43"/>
      <c r="EX511" s="43"/>
      <c r="EY511" s="43"/>
      <c r="EZ511" s="43"/>
      <c r="FA511" s="43"/>
      <c r="FB511" s="43"/>
      <c r="FC511" s="43"/>
      <c r="FD511" s="43"/>
    </row>
    <row r="512" spans="1:160" s="168" customFormat="1" ht="24.9" customHeight="1" x14ac:dyDescent="0.3">
      <c r="A512" s="263"/>
      <c r="B512" s="263"/>
      <c r="C512" s="265"/>
      <c r="D512" s="481"/>
      <c r="E512" s="482"/>
      <c r="F512" s="482"/>
      <c r="G512" s="482"/>
      <c r="H512" s="482"/>
      <c r="I512" s="482"/>
      <c r="J512" s="482"/>
      <c r="K512" s="482"/>
      <c r="L512" s="482"/>
      <c r="M512" s="483"/>
      <c r="N512" s="176">
        <v>14000282</v>
      </c>
      <c r="O512" s="529">
        <v>1.03</v>
      </c>
      <c r="P512" s="530"/>
      <c r="Q512" s="8"/>
      <c r="R512" s="8"/>
      <c r="S512" s="8"/>
      <c r="T512" s="9">
        <v>984.048</v>
      </c>
      <c r="U512" s="17">
        <f t="shared" si="108"/>
        <v>984.048</v>
      </c>
      <c r="V512" s="182"/>
      <c r="W512" s="191">
        <v>17</v>
      </c>
      <c r="X512" s="199">
        <v>3</v>
      </c>
      <c r="Y512" s="182"/>
      <c r="Z512" s="184"/>
      <c r="AA512" s="184"/>
      <c r="AT512" s="187"/>
      <c r="AU512" s="80"/>
      <c r="AV512" s="80"/>
      <c r="AW512" s="80"/>
      <c r="AX512" s="80"/>
      <c r="AY512" s="80"/>
      <c r="AZ512" s="205"/>
      <c r="BA512" s="80"/>
      <c r="BB512" s="80"/>
      <c r="BC512" s="80"/>
      <c r="BD512" s="80"/>
      <c r="BE512" s="89"/>
      <c r="BF512" s="89"/>
      <c r="BG512" s="89"/>
      <c r="BH512" s="89"/>
      <c r="BI512" s="89"/>
      <c r="BJ512" s="89"/>
      <c r="BK512" s="89"/>
      <c r="BL512" s="89"/>
      <c r="BM512" s="89"/>
      <c r="BN512" s="183"/>
      <c r="BO512" s="59"/>
      <c r="BP512" s="43"/>
      <c r="BQ512" s="43"/>
      <c r="BR512" s="43"/>
      <c r="BS512" s="183"/>
      <c r="BT512" s="59"/>
      <c r="BU512" s="43"/>
      <c r="BV512" s="43"/>
      <c r="BW512" s="182"/>
      <c r="BX512" s="183"/>
      <c r="BY512" s="59"/>
      <c r="BZ512" s="43"/>
      <c r="CA512" s="43"/>
      <c r="CC512" s="183"/>
      <c r="CD512" s="59"/>
      <c r="CE512" s="43"/>
      <c r="CF512" s="43"/>
      <c r="CH512" s="183"/>
      <c r="CI512" s="59"/>
      <c r="CJ512" s="43"/>
      <c r="CK512" s="43"/>
      <c r="CM512" s="183"/>
      <c r="CN512" s="59"/>
      <c r="CO512" s="43"/>
      <c r="CP512" s="43"/>
      <c r="CR512" s="183"/>
      <c r="CS512" s="59"/>
      <c r="CT512" s="43"/>
      <c r="CU512" s="43"/>
      <c r="CW512" s="183"/>
      <c r="CX512" s="59"/>
      <c r="CY512" s="43"/>
      <c r="CZ512" s="43"/>
      <c r="DB512" s="183"/>
      <c r="DC512" s="59"/>
      <c r="DD512" s="43"/>
      <c r="DE512" s="43"/>
      <c r="DG512" s="183"/>
      <c r="DH512" s="59"/>
      <c r="DI512" s="43"/>
      <c r="DJ512" s="43"/>
      <c r="DK512" s="43"/>
      <c r="DL512" s="43"/>
      <c r="DM512" s="43"/>
      <c r="DN512" s="43"/>
      <c r="DO512" s="43"/>
      <c r="DP512" s="43"/>
      <c r="DQ512" s="43"/>
      <c r="DR512" s="43"/>
      <c r="DS512" s="43"/>
      <c r="DT512" s="43"/>
      <c r="DU512" s="43"/>
      <c r="DV512" s="43"/>
      <c r="DW512" s="43"/>
      <c r="DX512" s="43"/>
      <c r="DY512" s="43"/>
      <c r="DZ512" s="43"/>
      <c r="EA512" s="43"/>
      <c r="EB512" s="43"/>
      <c r="EC512" s="43"/>
      <c r="ED512" s="43"/>
      <c r="EE512" s="43"/>
      <c r="EF512" s="43"/>
      <c r="EG512" s="43"/>
      <c r="EH512" s="43"/>
      <c r="EI512" s="43"/>
      <c r="EJ512" s="43"/>
      <c r="EK512" s="43"/>
      <c r="EL512" s="43"/>
      <c r="EM512" s="43"/>
      <c r="EN512" s="43"/>
      <c r="EO512" s="43"/>
      <c r="EP512" s="43"/>
      <c r="EQ512" s="43"/>
      <c r="ER512" s="43"/>
      <c r="ES512" s="43"/>
      <c r="ET512" s="43"/>
      <c r="EU512" s="43"/>
      <c r="EV512" s="43"/>
      <c r="EW512" s="43"/>
      <c r="EX512" s="43"/>
      <c r="EY512" s="43"/>
      <c r="EZ512" s="43"/>
      <c r="FA512" s="43"/>
      <c r="FB512" s="43"/>
      <c r="FC512" s="43"/>
      <c r="FD512" s="43"/>
    </row>
    <row r="513" spans="1:160" s="168" customFormat="1" ht="24.9" customHeight="1" x14ac:dyDescent="0.3">
      <c r="A513" s="263"/>
      <c r="B513" s="263"/>
      <c r="C513" s="265"/>
      <c r="D513" s="481"/>
      <c r="E513" s="482"/>
      <c r="F513" s="482"/>
      <c r="G513" s="482"/>
      <c r="H513" s="482"/>
      <c r="I513" s="482"/>
      <c r="J513" s="482"/>
      <c r="K513" s="482"/>
      <c r="L513" s="482"/>
      <c r="M513" s="483"/>
      <c r="N513" s="176">
        <v>14000282</v>
      </c>
      <c r="O513" s="529">
        <v>1.07</v>
      </c>
      <c r="P513" s="530"/>
      <c r="Q513" s="8"/>
      <c r="R513" s="8"/>
      <c r="S513" s="8"/>
      <c r="T513" s="9">
        <v>0</v>
      </c>
      <c r="U513" s="17">
        <f t="shared" si="108"/>
        <v>0</v>
      </c>
      <c r="V513" s="182"/>
      <c r="W513" s="191">
        <v>17</v>
      </c>
      <c r="X513" s="199">
        <v>4</v>
      </c>
      <c r="Y513" s="182"/>
      <c r="Z513" s="184"/>
      <c r="AA513" s="184"/>
      <c r="AT513" s="187"/>
      <c r="AU513" s="80"/>
      <c r="AV513" s="80"/>
      <c r="AW513" s="80"/>
      <c r="AX513" s="80"/>
      <c r="AY513" s="80"/>
      <c r="AZ513" s="205"/>
      <c r="BA513" s="80"/>
      <c r="BB513" s="80"/>
      <c r="BC513" s="80"/>
      <c r="BD513" s="80"/>
      <c r="BE513" s="89"/>
      <c r="BF513" s="89"/>
      <c r="BG513" s="89"/>
      <c r="BH513" s="89"/>
      <c r="BI513" s="89"/>
      <c r="BJ513" s="89"/>
      <c r="BK513" s="89"/>
      <c r="BL513" s="89"/>
      <c r="BM513" s="89"/>
      <c r="BN513" s="183"/>
      <c r="BO513" s="59"/>
      <c r="BP513" s="43"/>
      <c r="BQ513" s="43"/>
      <c r="BR513" s="43"/>
      <c r="BS513" s="183"/>
      <c r="BT513" s="59"/>
      <c r="BU513" s="43"/>
      <c r="BV513" s="43"/>
      <c r="BW513" s="182"/>
      <c r="BX513" s="183"/>
      <c r="BY513" s="59"/>
      <c r="BZ513" s="43"/>
      <c r="CA513" s="43"/>
      <c r="CC513" s="183"/>
      <c r="CD513" s="59"/>
      <c r="CE513" s="43"/>
      <c r="CF513" s="43"/>
      <c r="CH513" s="183"/>
      <c r="CI513" s="59"/>
      <c r="CJ513" s="43"/>
      <c r="CK513" s="43"/>
      <c r="CM513" s="183"/>
      <c r="CN513" s="59"/>
      <c r="CO513" s="43"/>
      <c r="CP513" s="43"/>
      <c r="CR513" s="183"/>
      <c r="CS513" s="59"/>
      <c r="CT513" s="43"/>
      <c r="CU513" s="43"/>
      <c r="CW513" s="183"/>
      <c r="CX513" s="59"/>
      <c r="CY513" s="43"/>
      <c r="CZ513" s="43"/>
      <c r="DB513" s="183"/>
      <c r="DC513" s="59"/>
      <c r="DD513" s="43"/>
      <c r="DE513" s="43"/>
      <c r="DG513" s="183"/>
      <c r="DH513" s="59"/>
      <c r="DI513" s="43"/>
      <c r="DJ513" s="43"/>
      <c r="DK513" s="43"/>
      <c r="DL513" s="43"/>
      <c r="DM513" s="43"/>
      <c r="DN513" s="43"/>
      <c r="DO513" s="43"/>
      <c r="DP513" s="43"/>
      <c r="DQ513" s="43"/>
      <c r="DR513" s="43"/>
      <c r="DS513" s="43"/>
      <c r="DT513" s="43"/>
      <c r="DU513" s="43"/>
      <c r="DV513" s="43"/>
      <c r="DW513" s="43"/>
      <c r="DX513" s="43"/>
      <c r="DY513" s="43"/>
      <c r="DZ513" s="43"/>
      <c r="EA513" s="43"/>
      <c r="EB513" s="43"/>
      <c r="EC513" s="43"/>
      <c r="ED513" s="43"/>
      <c r="EE513" s="43"/>
      <c r="EF513" s="43"/>
      <c r="EG513" s="43"/>
      <c r="EH513" s="43"/>
      <c r="EI513" s="43"/>
      <c r="EJ513" s="43"/>
      <c r="EK513" s="43"/>
      <c r="EL513" s="43"/>
      <c r="EM513" s="43"/>
      <c r="EN513" s="43"/>
      <c r="EO513" s="43"/>
      <c r="EP513" s="43"/>
      <c r="EQ513" s="43"/>
      <c r="ER513" s="43"/>
      <c r="ES513" s="43"/>
      <c r="ET513" s="43"/>
      <c r="EU513" s="43"/>
      <c r="EV513" s="43"/>
      <c r="EW513" s="43"/>
      <c r="EX513" s="43"/>
      <c r="EY513" s="43"/>
      <c r="EZ513" s="43"/>
      <c r="FA513" s="43"/>
      <c r="FB513" s="43"/>
      <c r="FC513" s="43"/>
      <c r="FD513" s="43"/>
    </row>
    <row r="514" spans="1:160" s="168" customFormat="1" ht="24.9" customHeight="1" x14ac:dyDescent="0.3">
      <c r="A514" s="263"/>
      <c r="B514" s="263"/>
      <c r="C514" s="265"/>
      <c r="D514" s="481"/>
      <c r="E514" s="482"/>
      <c r="F514" s="482"/>
      <c r="G514" s="482"/>
      <c r="H514" s="482"/>
      <c r="I514" s="482"/>
      <c r="J514" s="482"/>
      <c r="K514" s="482"/>
      <c r="L514" s="482"/>
      <c r="M514" s="483"/>
      <c r="N514" s="176">
        <v>14000282</v>
      </c>
      <c r="O514" s="529">
        <v>1.08</v>
      </c>
      <c r="P514" s="530"/>
      <c r="Q514" s="8"/>
      <c r="R514" s="8"/>
      <c r="S514" s="8"/>
      <c r="T514" s="9">
        <v>0</v>
      </c>
      <c r="U514" s="17">
        <f t="shared" si="108"/>
        <v>0</v>
      </c>
      <c r="V514" s="182"/>
      <c r="W514" s="191">
        <v>17</v>
      </c>
      <c r="X514" s="199">
        <v>5</v>
      </c>
      <c r="Y514" s="182"/>
      <c r="Z514" s="184"/>
      <c r="AA514" s="184"/>
      <c r="AT514" s="187"/>
      <c r="AU514" s="80"/>
      <c r="AV514" s="80"/>
      <c r="AW514" s="80"/>
      <c r="AX514" s="80"/>
      <c r="AY514" s="80"/>
      <c r="AZ514" s="205"/>
      <c r="BA514" s="80"/>
      <c r="BB514" s="80"/>
      <c r="BC514" s="80"/>
      <c r="BD514" s="80"/>
      <c r="BE514" s="89"/>
      <c r="BF514" s="89"/>
      <c r="BG514" s="89"/>
      <c r="BH514" s="89"/>
      <c r="BI514" s="89"/>
      <c r="BJ514" s="89"/>
      <c r="BK514" s="89"/>
      <c r="BL514" s="89"/>
      <c r="BM514" s="89"/>
      <c r="BN514" s="183"/>
      <c r="BO514" s="59"/>
      <c r="BP514" s="43"/>
      <c r="BQ514" s="43"/>
      <c r="BR514" s="43"/>
      <c r="BS514" s="183"/>
      <c r="BT514" s="59"/>
      <c r="BU514" s="43"/>
      <c r="BV514" s="43"/>
      <c r="BW514" s="182"/>
      <c r="BX514" s="183"/>
      <c r="BY514" s="59"/>
      <c r="BZ514" s="43"/>
      <c r="CA514" s="43"/>
      <c r="CC514" s="183"/>
      <c r="CD514" s="59"/>
      <c r="CE514" s="43"/>
      <c r="CF514" s="43"/>
      <c r="CH514" s="183"/>
      <c r="CI514" s="59"/>
      <c r="CJ514" s="43"/>
      <c r="CK514" s="43"/>
      <c r="CM514" s="183"/>
      <c r="CN514" s="59"/>
      <c r="CO514" s="43"/>
      <c r="CP514" s="43"/>
      <c r="CR514" s="183"/>
      <c r="CS514" s="59"/>
      <c r="CT514" s="43"/>
      <c r="CU514" s="43"/>
      <c r="CW514" s="183"/>
      <c r="CX514" s="59"/>
      <c r="CY514" s="43"/>
      <c r="CZ514" s="43"/>
      <c r="DB514" s="183"/>
      <c r="DC514" s="59"/>
      <c r="DD514" s="43"/>
      <c r="DE514" s="43"/>
      <c r="DG514" s="183"/>
      <c r="DH514" s="59"/>
      <c r="DI514" s="43"/>
      <c r="DJ514" s="43"/>
      <c r="DK514" s="43"/>
      <c r="DL514" s="43"/>
      <c r="DM514" s="43"/>
      <c r="DN514" s="43"/>
      <c r="DO514" s="43"/>
      <c r="DP514" s="43"/>
      <c r="DQ514" s="43"/>
      <c r="DR514" s="43"/>
      <c r="DS514" s="43"/>
      <c r="DT514" s="43"/>
      <c r="DU514" s="43"/>
      <c r="DV514" s="43"/>
      <c r="DW514" s="43"/>
      <c r="DX514" s="43"/>
      <c r="DY514" s="43"/>
      <c r="DZ514" s="43"/>
      <c r="EA514" s="43"/>
      <c r="EB514" s="43"/>
      <c r="EC514" s="43"/>
      <c r="ED514" s="43"/>
      <c r="EE514" s="43"/>
      <c r="EF514" s="43"/>
      <c r="EG514" s="43"/>
      <c r="EH514" s="43"/>
      <c r="EI514" s="43"/>
      <c r="EJ514" s="43"/>
      <c r="EK514" s="43"/>
      <c r="EL514" s="43"/>
      <c r="EM514" s="43"/>
      <c r="EN514" s="43"/>
      <c r="EO514" s="43"/>
      <c r="EP514" s="43"/>
      <c r="EQ514" s="43"/>
      <c r="ER514" s="43"/>
      <c r="ES514" s="43"/>
      <c r="ET514" s="43"/>
      <c r="EU514" s="43"/>
      <c r="EV514" s="43"/>
      <c r="EW514" s="43"/>
      <c r="EX514" s="43"/>
      <c r="EY514" s="43"/>
      <c r="EZ514" s="43"/>
      <c r="FA514" s="43"/>
      <c r="FB514" s="43"/>
      <c r="FC514" s="43"/>
      <c r="FD514" s="43"/>
    </row>
    <row r="515" spans="1:160" s="168" customFormat="1" ht="24.9" customHeight="1" x14ac:dyDescent="0.3">
      <c r="A515" s="263"/>
      <c r="B515" s="263"/>
      <c r="C515" s="265"/>
      <c r="D515" s="481"/>
      <c r="E515" s="482"/>
      <c r="F515" s="482"/>
      <c r="G515" s="482"/>
      <c r="H515" s="482"/>
      <c r="I515" s="482"/>
      <c r="J515" s="482"/>
      <c r="K515" s="482"/>
      <c r="L515" s="482"/>
      <c r="M515" s="483"/>
      <c r="N515" s="176">
        <v>14000282</v>
      </c>
      <c r="O515" s="529">
        <v>1.0900000000000001</v>
      </c>
      <c r="P515" s="530"/>
      <c r="Q515" s="8"/>
      <c r="R515" s="8"/>
      <c r="S515" s="8"/>
      <c r="T515" s="9">
        <v>41.001999999999995</v>
      </c>
      <c r="U515" s="17">
        <f t="shared" si="108"/>
        <v>41.001999999999995</v>
      </c>
      <c r="V515" s="182"/>
      <c r="W515" s="191">
        <v>17</v>
      </c>
      <c r="X515" s="199">
        <v>6</v>
      </c>
      <c r="Y515" s="182"/>
      <c r="Z515" s="184"/>
      <c r="AA515" s="184"/>
      <c r="AT515" s="187"/>
      <c r="AU515" s="80"/>
      <c r="AV515" s="80"/>
      <c r="AW515" s="80"/>
      <c r="AX515" s="80"/>
      <c r="AY515" s="80"/>
      <c r="AZ515" s="205"/>
      <c r="BA515" s="80"/>
      <c r="BB515" s="80"/>
      <c r="BC515" s="80"/>
      <c r="BD515" s="80"/>
      <c r="BE515" s="89"/>
      <c r="BF515" s="89"/>
      <c r="BG515" s="89"/>
      <c r="BH515" s="89"/>
      <c r="BI515" s="89"/>
      <c r="BJ515" s="89"/>
      <c r="BK515" s="89"/>
      <c r="BL515" s="89"/>
      <c r="BM515" s="89"/>
      <c r="BN515" s="183"/>
      <c r="BO515" s="59"/>
      <c r="BP515" s="43"/>
      <c r="BQ515" s="43"/>
      <c r="BR515" s="43"/>
      <c r="BS515" s="183"/>
      <c r="BT515" s="59"/>
      <c r="BU515" s="43"/>
      <c r="BV515" s="43"/>
      <c r="BW515" s="182"/>
      <c r="BX515" s="183"/>
      <c r="BY515" s="59"/>
      <c r="BZ515" s="43"/>
      <c r="CA515" s="43"/>
      <c r="CC515" s="183"/>
      <c r="CD515" s="59"/>
      <c r="CE515" s="43"/>
      <c r="CF515" s="43"/>
      <c r="CH515" s="183"/>
      <c r="CI515" s="59"/>
      <c r="CJ515" s="43"/>
      <c r="CK515" s="43"/>
      <c r="CM515" s="183"/>
      <c r="CN515" s="59"/>
      <c r="CO515" s="43"/>
      <c r="CP515" s="43"/>
      <c r="CR515" s="183"/>
      <c r="CS515" s="59"/>
      <c r="CT515" s="43"/>
      <c r="CU515" s="43"/>
      <c r="CW515" s="183"/>
      <c r="CX515" s="59"/>
      <c r="CY515" s="43"/>
      <c r="CZ515" s="43"/>
      <c r="DB515" s="183"/>
      <c r="DC515" s="59"/>
      <c r="DD515" s="43"/>
      <c r="DE515" s="43"/>
      <c r="DG515" s="183"/>
      <c r="DH515" s="59"/>
      <c r="DI515" s="43"/>
      <c r="DJ515" s="43"/>
      <c r="DK515" s="43"/>
      <c r="DL515" s="43"/>
      <c r="DM515" s="43"/>
      <c r="DN515" s="43"/>
      <c r="DO515" s="43"/>
      <c r="DP515" s="43"/>
      <c r="DQ515" s="43"/>
      <c r="DR515" s="43"/>
      <c r="DS515" s="43"/>
      <c r="DT515" s="43"/>
      <c r="DU515" s="43"/>
      <c r="DV515" s="43"/>
      <c r="DW515" s="43"/>
      <c r="DX515" s="43"/>
      <c r="DY515" s="43"/>
      <c r="DZ515" s="43"/>
      <c r="EA515" s="43"/>
      <c r="EB515" s="43"/>
      <c r="EC515" s="43"/>
      <c r="ED515" s="43"/>
      <c r="EE515" s="43"/>
      <c r="EF515" s="43"/>
      <c r="EG515" s="43"/>
      <c r="EH515" s="43"/>
      <c r="EI515" s="43"/>
      <c r="EJ515" s="43"/>
      <c r="EK515" s="43"/>
      <c r="EL515" s="43"/>
      <c r="EM515" s="43"/>
      <c r="EN515" s="43"/>
      <c r="EO515" s="43"/>
      <c r="EP515" s="43"/>
      <c r="EQ515" s="43"/>
      <c r="ER515" s="43"/>
      <c r="ES515" s="43"/>
      <c r="ET515" s="43"/>
      <c r="EU515" s="43"/>
      <c r="EV515" s="43"/>
      <c r="EW515" s="43"/>
      <c r="EX515" s="43"/>
      <c r="EY515" s="43"/>
      <c r="EZ515" s="43"/>
      <c r="FA515" s="43"/>
      <c r="FB515" s="43"/>
      <c r="FC515" s="43"/>
      <c r="FD515" s="43"/>
    </row>
    <row r="516" spans="1:160" s="168" customFormat="1" ht="24.9" customHeight="1" x14ac:dyDescent="0.3">
      <c r="A516" s="263"/>
      <c r="B516" s="263"/>
      <c r="C516" s="265"/>
      <c r="D516" s="481"/>
      <c r="E516" s="482"/>
      <c r="F516" s="482"/>
      <c r="G516" s="482"/>
      <c r="H516" s="482"/>
      <c r="I516" s="482"/>
      <c r="J516" s="482"/>
      <c r="K516" s="482"/>
      <c r="L516" s="482"/>
      <c r="M516" s="483"/>
      <c r="N516" s="176">
        <v>14000282</v>
      </c>
      <c r="O516" s="529" t="s">
        <v>96</v>
      </c>
      <c r="P516" s="530"/>
      <c r="Q516" s="8"/>
      <c r="R516" s="8"/>
      <c r="S516" s="8"/>
      <c r="T516" s="9">
        <v>30.997512</v>
      </c>
      <c r="U516" s="17">
        <f t="shared" si="108"/>
        <v>30.997512</v>
      </c>
      <c r="V516" s="182"/>
      <c r="W516" s="191">
        <v>17</v>
      </c>
      <c r="X516" s="199">
        <v>67</v>
      </c>
      <c r="Y516" s="182"/>
      <c r="Z516" s="184"/>
      <c r="AA516" s="184"/>
      <c r="AT516" s="187"/>
      <c r="AU516" s="80"/>
      <c r="AV516" s="80"/>
      <c r="AW516" s="80"/>
      <c r="AX516" s="80"/>
      <c r="AY516" s="80"/>
      <c r="AZ516" s="205"/>
      <c r="BA516" s="80"/>
      <c r="BB516" s="80"/>
      <c r="BC516" s="80"/>
      <c r="BD516" s="80"/>
      <c r="BE516" s="89"/>
      <c r="BF516" s="89"/>
      <c r="BG516" s="89"/>
      <c r="BH516" s="89"/>
      <c r="BI516" s="89"/>
      <c r="BJ516" s="89"/>
      <c r="BK516" s="89"/>
      <c r="BL516" s="89"/>
      <c r="BM516" s="89"/>
      <c r="BN516" s="183"/>
      <c r="BO516" s="59"/>
      <c r="BP516" s="43"/>
      <c r="BQ516" s="43"/>
      <c r="BR516" s="43"/>
      <c r="BS516" s="183"/>
      <c r="BT516" s="59"/>
      <c r="BU516" s="43"/>
      <c r="BV516" s="43"/>
      <c r="BW516" s="182"/>
      <c r="BX516" s="183"/>
      <c r="BY516" s="59"/>
      <c r="BZ516" s="43"/>
      <c r="CA516" s="43"/>
      <c r="CC516" s="183"/>
      <c r="CD516" s="59"/>
      <c r="CE516" s="43"/>
      <c r="CF516" s="43"/>
      <c r="CH516" s="183"/>
      <c r="CI516" s="59"/>
      <c r="CJ516" s="43"/>
      <c r="CK516" s="43"/>
      <c r="CM516" s="183"/>
      <c r="CN516" s="59"/>
      <c r="CO516" s="43"/>
      <c r="CP516" s="43"/>
      <c r="CR516" s="183"/>
      <c r="CS516" s="59"/>
      <c r="CT516" s="43"/>
      <c r="CU516" s="43"/>
      <c r="CW516" s="183"/>
      <c r="CX516" s="59"/>
      <c r="CY516" s="43"/>
      <c r="CZ516" s="43"/>
      <c r="DB516" s="183"/>
      <c r="DC516" s="59"/>
      <c r="DD516" s="43"/>
      <c r="DE516" s="43"/>
      <c r="DG516" s="183"/>
      <c r="DH516" s="59"/>
      <c r="DI516" s="43"/>
      <c r="DJ516" s="43"/>
      <c r="DK516" s="43"/>
      <c r="DL516" s="43"/>
      <c r="DM516" s="43"/>
      <c r="DN516" s="43"/>
      <c r="DO516" s="43"/>
      <c r="DP516" s="43"/>
      <c r="DQ516" s="43"/>
      <c r="DR516" s="43"/>
      <c r="DS516" s="43"/>
      <c r="DT516" s="43"/>
      <c r="DU516" s="43"/>
      <c r="DV516" s="43"/>
      <c r="DW516" s="43"/>
      <c r="DX516" s="43"/>
      <c r="DY516" s="43"/>
      <c r="DZ516" s="43"/>
      <c r="EA516" s="43"/>
      <c r="EB516" s="43"/>
      <c r="EC516" s="43"/>
      <c r="ED516" s="43"/>
      <c r="EE516" s="43"/>
      <c r="EF516" s="43"/>
      <c r="EG516" s="43"/>
      <c r="EH516" s="43"/>
      <c r="EI516" s="43"/>
      <c r="EJ516" s="43"/>
      <c r="EK516" s="43"/>
      <c r="EL516" s="43"/>
      <c r="EM516" s="43"/>
      <c r="EN516" s="43"/>
      <c r="EO516" s="43"/>
      <c r="EP516" s="43"/>
      <c r="EQ516" s="43"/>
      <c r="ER516" s="43"/>
      <c r="ES516" s="43"/>
      <c r="ET516" s="43"/>
      <c r="EU516" s="43"/>
      <c r="EV516" s="43"/>
      <c r="EW516" s="43"/>
      <c r="EX516" s="43"/>
      <c r="EY516" s="43"/>
      <c r="EZ516" s="43"/>
      <c r="FA516" s="43"/>
      <c r="FB516" s="43"/>
      <c r="FC516" s="43"/>
      <c r="FD516" s="43"/>
    </row>
    <row r="517" spans="1:160" s="168" customFormat="1" ht="24.9" customHeight="1" x14ac:dyDescent="0.3">
      <c r="A517" s="263"/>
      <c r="B517" s="263"/>
      <c r="C517" s="265"/>
      <c r="D517" s="481"/>
      <c r="E517" s="482"/>
      <c r="F517" s="482"/>
      <c r="G517" s="482"/>
      <c r="H517" s="482"/>
      <c r="I517" s="482"/>
      <c r="J517" s="482"/>
      <c r="K517" s="482"/>
      <c r="L517" s="482"/>
      <c r="M517" s="483"/>
      <c r="N517" s="176">
        <v>14001619</v>
      </c>
      <c r="O517" s="529">
        <v>1.02</v>
      </c>
      <c r="P517" s="530"/>
      <c r="Q517" s="8"/>
      <c r="R517" s="8"/>
      <c r="S517" s="8"/>
      <c r="T517" s="9">
        <v>422.36999999999995</v>
      </c>
      <c r="U517" s="17">
        <f t="shared" si="108"/>
        <v>422.36999999999995</v>
      </c>
      <c r="V517" s="182"/>
      <c r="W517" s="191">
        <v>18</v>
      </c>
      <c r="X517" s="199">
        <v>2</v>
      </c>
      <c r="Y517" s="182"/>
      <c r="Z517" s="184"/>
      <c r="AA517" s="184"/>
      <c r="AT517" s="187"/>
      <c r="AU517" s="80"/>
      <c r="AV517" s="80"/>
      <c r="AW517" s="80"/>
      <c r="AX517" s="80"/>
      <c r="AY517" s="80"/>
      <c r="AZ517" s="205"/>
      <c r="BA517" s="80"/>
      <c r="BB517" s="80"/>
      <c r="BC517" s="80"/>
      <c r="BD517" s="80"/>
      <c r="BE517" s="89"/>
      <c r="BF517" s="89"/>
      <c r="BG517" s="89"/>
      <c r="BH517" s="89"/>
      <c r="BI517" s="89"/>
      <c r="BJ517" s="89"/>
      <c r="BK517" s="89"/>
      <c r="BL517" s="89"/>
      <c r="BM517" s="89"/>
      <c r="BN517" s="183"/>
      <c r="BO517" s="59"/>
      <c r="BP517" s="43"/>
      <c r="BQ517" s="43"/>
      <c r="BR517" s="43"/>
      <c r="BS517" s="183"/>
      <c r="BT517" s="59"/>
      <c r="BU517" s="43"/>
      <c r="BV517" s="43"/>
      <c r="BW517" s="182"/>
      <c r="BX517" s="183"/>
      <c r="BY517" s="59"/>
      <c r="BZ517" s="43"/>
      <c r="CA517" s="43"/>
      <c r="CC517" s="183"/>
      <c r="CD517" s="59"/>
      <c r="CE517" s="43"/>
      <c r="CF517" s="43"/>
      <c r="CH517" s="183"/>
      <c r="CI517" s="59"/>
      <c r="CJ517" s="43"/>
      <c r="CK517" s="43"/>
      <c r="CM517" s="183"/>
      <c r="CN517" s="59"/>
      <c r="CO517" s="43"/>
      <c r="CP517" s="43"/>
      <c r="CR517" s="183"/>
      <c r="CS517" s="59"/>
      <c r="CT517" s="43"/>
      <c r="CU517" s="43"/>
      <c r="CW517" s="183"/>
      <c r="CX517" s="59"/>
      <c r="CY517" s="43"/>
      <c r="CZ517" s="43"/>
      <c r="DB517" s="183"/>
      <c r="DC517" s="59"/>
      <c r="DD517" s="43"/>
      <c r="DE517" s="43"/>
      <c r="DG517" s="183"/>
      <c r="DH517" s="59"/>
      <c r="DI517" s="43"/>
      <c r="DJ517" s="43"/>
      <c r="DK517" s="43"/>
      <c r="DL517" s="43"/>
      <c r="DM517" s="43"/>
      <c r="DN517" s="43"/>
      <c r="DO517" s="43"/>
      <c r="DP517" s="43"/>
      <c r="DQ517" s="43"/>
      <c r="DR517" s="43"/>
      <c r="DS517" s="43"/>
      <c r="DT517" s="43"/>
      <c r="DU517" s="43"/>
      <c r="DV517" s="43"/>
      <c r="DW517" s="43"/>
      <c r="DX517" s="43"/>
      <c r="DY517" s="43"/>
      <c r="DZ517" s="43"/>
      <c r="EA517" s="43"/>
      <c r="EB517" s="43"/>
      <c r="EC517" s="43"/>
      <c r="ED517" s="43"/>
      <c r="EE517" s="43"/>
      <c r="EF517" s="43"/>
      <c r="EG517" s="43"/>
      <c r="EH517" s="43"/>
      <c r="EI517" s="43"/>
      <c r="EJ517" s="43"/>
      <c r="EK517" s="43"/>
      <c r="EL517" s="43"/>
      <c r="EM517" s="43"/>
      <c r="EN517" s="43"/>
      <c r="EO517" s="43"/>
      <c r="EP517" s="43"/>
      <c r="EQ517" s="43"/>
      <c r="ER517" s="43"/>
      <c r="ES517" s="43"/>
      <c r="ET517" s="43"/>
      <c r="EU517" s="43"/>
      <c r="EV517" s="43"/>
      <c r="EW517" s="43"/>
      <c r="EX517" s="43"/>
      <c r="EY517" s="43"/>
      <c r="EZ517" s="43"/>
      <c r="FA517" s="43"/>
      <c r="FB517" s="43"/>
      <c r="FC517" s="43"/>
      <c r="FD517" s="43"/>
    </row>
    <row r="518" spans="1:160" s="168" customFormat="1" ht="24.9" customHeight="1" x14ac:dyDescent="0.3">
      <c r="A518" s="263"/>
      <c r="B518" s="263"/>
      <c r="C518" s="265"/>
      <c r="D518" s="481"/>
      <c r="E518" s="482"/>
      <c r="F518" s="482"/>
      <c r="G518" s="482"/>
      <c r="H518" s="482"/>
      <c r="I518" s="482"/>
      <c r="J518" s="482"/>
      <c r="K518" s="482"/>
      <c r="L518" s="482"/>
      <c r="M518" s="483"/>
      <c r="N518" s="176">
        <v>14001619</v>
      </c>
      <c r="O518" s="529">
        <v>1.03</v>
      </c>
      <c r="P518" s="530"/>
      <c r="Q518" s="8"/>
      <c r="R518" s="8"/>
      <c r="S518" s="8"/>
      <c r="T518" s="9">
        <v>177.84</v>
      </c>
      <c r="U518" s="17">
        <f t="shared" si="108"/>
        <v>177.84</v>
      </c>
      <c r="V518" s="182"/>
      <c r="W518" s="191">
        <v>18</v>
      </c>
      <c r="X518" s="199">
        <v>3</v>
      </c>
      <c r="Y518" s="182"/>
      <c r="Z518" s="184"/>
      <c r="AA518" s="184"/>
      <c r="AT518" s="187"/>
      <c r="AU518" s="80"/>
      <c r="AV518" s="80"/>
      <c r="AW518" s="80"/>
      <c r="AX518" s="80"/>
      <c r="AY518" s="80"/>
      <c r="AZ518" s="205"/>
      <c r="BA518" s="80"/>
      <c r="BB518" s="80"/>
      <c r="BC518" s="80"/>
      <c r="BD518" s="80"/>
      <c r="BE518" s="89"/>
      <c r="BF518" s="89"/>
      <c r="BG518" s="89"/>
      <c r="BH518" s="89"/>
      <c r="BI518" s="89"/>
      <c r="BJ518" s="89"/>
      <c r="BK518" s="89"/>
      <c r="BL518" s="89"/>
      <c r="BM518" s="89"/>
      <c r="BN518" s="183"/>
      <c r="BO518" s="59"/>
      <c r="BP518" s="43"/>
      <c r="BQ518" s="43"/>
      <c r="BR518" s="43"/>
      <c r="BS518" s="183"/>
      <c r="BT518" s="59"/>
      <c r="BU518" s="43"/>
      <c r="BV518" s="43"/>
      <c r="BW518" s="182"/>
      <c r="BX518" s="183"/>
      <c r="BY518" s="59"/>
      <c r="BZ518" s="43"/>
      <c r="CA518" s="43"/>
      <c r="CC518" s="183"/>
      <c r="CD518" s="59"/>
      <c r="CE518" s="43"/>
      <c r="CF518" s="43"/>
      <c r="CH518" s="183"/>
      <c r="CI518" s="59"/>
      <c r="CJ518" s="43"/>
      <c r="CK518" s="43"/>
      <c r="CM518" s="183"/>
      <c r="CN518" s="59"/>
      <c r="CO518" s="43"/>
      <c r="CP518" s="43"/>
      <c r="CR518" s="183"/>
      <c r="CS518" s="59"/>
      <c r="CT518" s="43"/>
      <c r="CU518" s="43"/>
      <c r="CW518" s="183"/>
      <c r="CX518" s="59"/>
      <c r="CY518" s="43"/>
      <c r="CZ518" s="43"/>
      <c r="DB518" s="183"/>
      <c r="DC518" s="59"/>
      <c r="DD518" s="43"/>
      <c r="DE518" s="43"/>
      <c r="DG518" s="183"/>
      <c r="DH518" s="59"/>
      <c r="DI518" s="43"/>
      <c r="DJ518" s="43"/>
      <c r="DK518" s="43"/>
      <c r="DL518" s="43"/>
      <c r="DM518" s="43"/>
      <c r="DN518" s="43"/>
      <c r="DO518" s="43"/>
      <c r="DP518" s="43"/>
      <c r="DQ518" s="43"/>
      <c r="DR518" s="43"/>
      <c r="DS518" s="43"/>
      <c r="DT518" s="43"/>
      <c r="DU518" s="43"/>
      <c r="DV518" s="43"/>
      <c r="DW518" s="43"/>
      <c r="DX518" s="43"/>
      <c r="DY518" s="43"/>
      <c r="DZ518" s="43"/>
      <c r="EA518" s="43"/>
      <c r="EB518" s="43"/>
      <c r="EC518" s="43"/>
      <c r="ED518" s="43"/>
      <c r="EE518" s="43"/>
      <c r="EF518" s="43"/>
      <c r="EG518" s="43"/>
      <c r="EH518" s="43"/>
      <c r="EI518" s="43"/>
      <c r="EJ518" s="43"/>
      <c r="EK518" s="43"/>
      <c r="EL518" s="43"/>
      <c r="EM518" s="43"/>
      <c r="EN518" s="43"/>
      <c r="EO518" s="43"/>
      <c r="EP518" s="43"/>
      <c r="EQ518" s="43"/>
      <c r="ER518" s="43"/>
      <c r="ES518" s="43"/>
      <c r="ET518" s="43"/>
      <c r="EU518" s="43"/>
      <c r="EV518" s="43"/>
      <c r="EW518" s="43"/>
      <c r="EX518" s="43"/>
      <c r="EY518" s="43"/>
      <c r="EZ518" s="43"/>
      <c r="FA518" s="43"/>
      <c r="FB518" s="43"/>
      <c r="FC518" s="43"/>
      <c r="FD518" s="43"/>
    </row>
    <row r="519" spans="1:160" s="168" customFormat="1" ht="24.9" customHeight="1" x14ac:dyDescent="0.3">
      <c r="A519" s="263"/>
      <c r="B519" s="263"/>
      <c r="C519" s="265"/>
      <c r="D519" s="481"/>
      <c r="E519" s="482"/>
      <c r="F519" s="482"/>
      <c r="G519" s="482"/>
      <c r="H519" s="482"/>
      <c r="I519" s="482"/>
      <c r="J519" s="482"/>
      <c r="K519" s="482"/>
      <c r="L519" s="482"/>
      <c r="M519" s="483"/>
      <c r="N519" s="176">
        <v>14001619</v>
      </c>
      <c r="O519" s="529">
        <v>1.07</v>
      </c>
      <c r="P519" s="530"/>
      <c r="Q519" s="8"/>
      <c r="R519" s="8"/>
      <c r="S519" s="8"/>
      <c r="T519" s="9">
        <v>66.69</v>
      </c>
      <c r="U519" s="17">
        <f t="shared" si="108"/>
        <v>66.69</v>
      </c>
      <c r="V519" s="182"/>
      <c r="W519" s="191">
        <v>18</v>
      </c>
      <c r="X519" s="199">
        <v>4</v>
      </c>
      <c r="Y519" s="182"/>
      <c r="Z519" s="184"/>
      <c r="AA519" s="184"/>
      <c r="AT519" s="187"/>
      <c r="AU519" s="80"/>
      <c r="AV519" s="80"/>
      <c r="AW519" s="80"/>
      <c r="AX519" s="80"/>
      <c r="AY519" s="80"/>
      <c r="AZ519" s="205"/>
      <c r="BA519" s="80"/>
      <c r="BB519" s="80"/>
      <c r="BC519" s="80"/>
      <c r="BD519" s="80"/>
      <c r="BE519" s="89"/>
      <c r="BF519" s="89"/>
      <c r="BG519" s="89"/>
      <c r="BH519" s="89"/>
      <c r="BI519" s="89"/>
      <c r="BJ519" s="89"/>
      <c r="BK519" s="89"/>
      <c r="BL519" s="89"/>
      <c r="BM519" s="89"/>
      <c r="BN519" s="183"/>
      <c r="BO519" s="59"/>
      <c r="BP519" s="43"/>
      <c r="BQ519" s="43"/>
      <c r="BR519" s="43"/>
      <c r="BS519" s="183"/>
      <c r="BT519" s="59"/>
      <c r="BU519" s="43"/>
      <c r="BV519" s="43"/>
      <c r="BW519" s="182"/>
      <c r="BX519" s="183"/>
      <c r="BY519" s="59"/>
      <c r="BZ519" s="43"/>
      <c r="CA519" s="43"/>
      <c r="CC519" s="183"/>
      <c r="CD519" s="59"/>
      <c r="CE519" s="43"/>
      <c r="CF519" s="43"/>
      <c r="CH519" s="183"/>
      <c r="CI519" s="59"/>
      <c r="CJ519" s="43"/>
      <c r="CK519" s="43"/>
      <c r="CM519" s="183"/>
      <c r="CN519" s="59"/>
      <c r="CO519" s="43"/>
      <c r="CP519" s="43"/>
      <c r="CR519" s="183"/>
      <c r="CS519" s="59"/>
      <c r="CT519" s="43"/>
      <c r="CU519" s="43"/>
      <c r="CW519" s="183"/>
      <c r="CX519" s="59"/>
      <c r="CY519" s="43"/>
      <c r="CZ519" s="43"/>
      <c r="DB519" s="183"/>
      <c r="DC519" s="59"/>
      <c r="DD519" s="43"/>
      <c r="DE519" s="43"/>
      <c r="DG519" s="183"/>
      <c r="DH519" s="59"/>
      <c r="DI519" s="43"/>
      <c r="DJ519" s="43"/>
      <c r="DK519" s="43"/>
      <c r="DL519" s="43"/>
      <c r="DM519" s="43"/>
      <c r="DN519" s="43"/>
      <c r="DO519" s="43"/>
      <c r="DP519" s="43"/>
      <c r="DQ519" s="43"/>
      <c r="DR519" s="43"/>
      <c r="DS519" s="43"/>
      <c r="DT519" s="43"/>
      <c r="DU519" s="43"/>
      <c r="DV519" s="43"/>
      <c r="DW519" s="43"/>
      <c r="DX519" s="43"/>
      <c r="DY519" s="43"/>
      <c r="DZ519" s="43"/>
      <c r="EA519" s="43"/>
      <c r="EB519" s="43"/>
      <c r="EC519" s="43"/>
      <c r="ED519" s="43"/>
      <c r="EE519" s="43"/>
      <c r="EF519" s="43"/>
      <c r="EG519" s="43"/>
      <c r="EH519" s="43"/>
      <c r="EI519" s="43"/>
      <c r="EJ519" s="43"/>
      <c r="EK519" s="43"/>
      <c r="EL519" s="43"/>
      <c r="EM519" s="43"/>
      <c r="EN519" s="43"/>
      <c r="EO519" s="43"/>
      <c r="EP519" s="43"/>
      <c r="EQ519" s="43"/>
      <c r="ER519" s="43"/>
      <c r="ES519" s="43"/>
      <c r="ET519" s="43"/>
      <c r="EU519" s="43"/>
      <c r="EV519" s="43"/>
      <c r="EW519" s="43"/>
      <c r="EX519" s="43"/>
      <c r="EY519" s="43"/>
      <c r="EZ519" s="43"/>
      <c r="FA519" s="43"/>
      <c r="FB519" s="43"/>
      <c r="FC519" s="43"/>
      <c r="FD519" s="43"/>
    </row>
    <row r="520" spans="1:160" s="168" customFormat="1" ht="24.9" customHeight="1" x14ac:dyDescent="0.3">
      <c r="A520" s="263"/>
      <c r="B520" s="263"/>
      <c r="C520" s="265"/>
      <c r="D520" s="481"/>
      <c r="E520" s="482"/>
      <c r="F520" s="482"/>
      <c r="G520" s="482"/>
      <c r="H520" s="482"/>
      <c r="I520" s="482"/>
      <c r="J520" s="482"/>
      <c r="K520" s="482"/>
      <c r="L520" s="482"/>
      <c r="M520" s="483"/>
      <c r="N520" s="176">
        <v>14001619</v>
      </c>
      <c r="O520" s="529">
        <v>1.08</v>
      </c>
      <c r="P520" s="530"/>
      <c r="Q520" s="8"/>
      <c r="R520" s="8"/>
      <c r="S520" s="8"/>
      <c r="T520" s="9">
        <v>0</v>
      </c>
      <c r="U520" s="17">
        <f t="shared" si="108"/>
        <v>0</v>
      </c>
      <c r="V520" s="182"/>
      <c r="W520" s="191">
        <v>18</v>
      </c>
      <c r="X520" s="199">
        <v>5</v>
      </c>
      <c r="Y520" s="182"/>
      <c r="Z520" s="184"/>
      <c r="AA520" s="184"/>
      <c r="AT520" s="187"/>
      <c r="AU520" s="80"/>
      <c r="AV520" s="80"/>
      <c r="AW520" s="80"/>
      <c r="AX520" s="80"/>
      <c r="AY520" s="80"/>
      <c r="AZ520" s="205"/>
      <c r="BA520" s="80"/>
      <c r="BB520" s="80"/>
      <c r="BC520" s="80"/>
      <c r="BD520" s="80"/>
      <c r="BE520" s="89"/>
      <c r="BF520" s="89"/>
      <c r="BG520" s="89"/>
      <c r="BH520" s="89"/>
      <c r="BI520" s="89"/>
      <c r="BJ520" s="89"/>
      <c r="BK520" s="89"/>
      <c r="BL520" s="89"/>
      <c r="BM520" s="89"/>
      <c r="BN520" s="183"/>
      <c r="BO520" s="42"/>
      <c r="BP520" s="43"/>
      <c r="BQ520" s="43"/>
      <c r="BR520" s="43"/>
      <c r="BS520" s="183"/>
      <c r="BT520" s="42"/>
      <c r="BU520" s="43"/>
      <c r="BV520" s="43"/>
      <c r="BW520" s="182"/>
      <c r="BX520" s="183"/>
      <c r="BY520" s="42"/>
      <c r="BZ520" s="43"/>
      <c r="CA520" s="43"/>
      <c r="CC520" s="183"/>
      <c r="CD520" s="42"/>
      <c r="CE520" s="43"/>
      <c r="CF520" s="43"/>
      <c r="CH520" s="183"/>
      <c r="CI520" s="42"/>
      <c r="CJ520" s="43"/>
      <c r="CK520" s="43"/>
      <c r="CM520" s="183"/>
      <c r="CN520" s="42"/>
      <c r="CO520" s="43"/>
      <c r="CP520" s="43"/>
      <c r="CR520" s="183"/>
      <c r="CS520" s="42"/>
      <c r="CT520" s="43"/>
      <c r="CU520" s="43"/>
      <c r="CW520" s="183"/>
      <c r="CX520" s="42"/>
      <c r="CY520" s="43"/>
      <c r="CZ520" s="43"/>
      <c r="DB520" s="183"/>
      <c r="DC520" s="42"/>
      <c r="DD520" s="43"/>
      <c r="DE520" s="43"/>
      <c r="DG520" s="183"/>
      <c r="DH520" s="42"/>
      <c r="DI520" s="43"/>
      <c r="DJ520" s="43"/>
      <c r="DK520" s="43"/>
      <c r="DL520" s="43"/>
      <c r="DM520" s="43"/>
      <c r="DN520" s="43"/>
      <c r="DO520" s="43"/>
      <c r="DP520" s="43"/>
      <c r="DQ520" s="43"/>
      <c r="DR520" s="43"/>
      <c r="DS520" s="43"/>
      <c r="DT520" s="43"/>
      <c r="DU520" s="43"/>
      <c r="DV520" s="43"/>
      <c r="DW520" s="43"/>
      <c r="DX520" s="43"/>
      <c r="DY520" s="43"/>
      <c r="DZ520" s="43"/>
      <c r="EA520" s="43"/>
      <c r="EB520" s="43"/>
      <c r="EC520" s="43"/>
      <c r="ED520" s="43"/>
      <c r="EE520" s="43"/>
      <c r="EF520" s="43"/>
      <c r="EG520" s="43"/>
      <c r="EH520" s="43"/>
      <c r="EI520" s="43"/>
      <c r="EJ520" s="43"/>
      <c r="EK520" s="43"/>
      <c r="EL520" s="43"/>
      <c r="EM520" s="43"/>
      <c r="EN520" s="43"/>
      <c r="EO520" s="43"/>
      <c r="EP520" s="43"/>
      <c r="EQ520" s="43"/>
      <c r="ER520" s="43"/>
      <c r="ES520" s="43"/>
      <c r="ET520" s="43"/>
      <c r="EU520" s="43"/>
      <c r="EV520" s="43"/>
      <c r="EW520" s="43"/>
      <c r="EX520" s="43"/>
      <c r="EY520" s="43"/>
      <c r="EZ520" s="43"/>
      <c r="FA520" s="43"/>
      <c r="FB520" s="43"/>
      <c r="FC520" s="43"/>
      <c r="FD520" s="43"/>
    </row>
    <row r="521" spans="1:160" s="168" customFormat="1" ht="24.9" customHeight="1" x14ac:dyDescent="0.3">
      <c r="A521" s="263"/>
      <c r="B521" s="263"/>
      <c r="C521" s="265"/>
      <c r="D521" s="481"/>
      <c r="E521" s="482"/>
      <c r="F521" s="482"/>
      <c r="G521" s="482"/>
      <c r="H521" s="482"/>
      <c r="I521" s="482"/>
      <c r="J521" s="482"/>
      <c r="K521" s="482"/>
      <c r="L521" s="482"/>
      <c r="M521" s="483"/>
      <c r="N521" s="176">
        <v>14001619</v>
      </c>
      <c r="O521" s="529">
        <v>1.0900000000000001</v>
      </c>
      <c r="P521" s="530"/>
      <c r="Q521" s="8"/>
      <c r="R521" s="8"/>
      <c r="S521" s="8"/>
      <c r="T521" s="9">
        <v>14.82</v>
      </c>
      <c r="U521" s="17">
        <f t="shared" si="108"/>
        <v>14.82</v>
      </c>
      <c r="V521" s="182"/>
      <c r="W521" s="191">
        <v>18</v>
      </c>
      <c r="X521" s="199">
        <v>6</v>
      </c>
      <c r="Y521" s="182"/>
      <c r="Z521" s="184"/>
      <c r="AA521" s="184"/>
      <c r="AT521" s="187"/>
      <c r="AU521" s="80"/>
      <c r="AV521" s="80"/>
      <c r="AW521" s="80"/>
      <c r="AX521" s="80"/>
      <c r="AY521" s="80"/>
      <c r="AZ521" s="205"/>
      <c r="BA521" s="80"/>
      <c r="BB521" s="80"/>
      <c r="BC521" s="80"/>
      <c r="BD521" s="80"/>
      <c r="BE521" s="89"/>
      <c r="BF521" s="89"/>
      <c r="BG521" s="89"/>
      <c r="BH521" s="89"/>
      <c r="BI521" s="89"/>
      <c r="BJ521" s="89"/>
      <c r="BK521" s="89"/>
      <c r="BL521" s="89"/>
      <c r="BM521" s="89"/>
      <c r="BN521" s="183"/>
      <c r="BO521" s="42"/>
      <c r="BP521" s="43"/>
      <c r="BQ521" s="43"/>
      <c r="BR521" s="43"/>
      <c r="BS521" s="183"/>
      <c r="BT521" s="42"/>
      <c r="BU521" s="43"/>
      <c r="BV521" s="43"/>
      <c r="BW521" s="182"/>
      <c r="BX521" s="183"/>
      <c r="BY521" s="42"/>
      <c r="BZ521" s="43"/>
      <c r="CA521" s="43"/>
      <c r="CC521" s="183"/>
      <c r="CD521" s="42"/>
      <c r="CE521" s="43"/>
      <c r="CF521" s="43"/>
      <c r="CH521" s="183"/>
      <c r="CI521" s="42"/>
      <c r="CJ521" s="43"/>
      <c r="CK521" s="43"/>
      <c r="CM521" s="183"/>
      <c r="CN521" s="42"/>
      <c r="CO521" s="43"/>
      <c r="CP521" s="43"/>
      <c r="CR521" s="183"/>
      <c r="CS521" s="42"/>
      <c r="CT521" s="43"/>
      <c r="CU521" s="43"/>
      <c r="CW521" s="183"/>
      <c r="CX521" s="42"/>
      <c r="CY521" s="43"/>
      <c r="CZ521" s="43"/>
      <c r="DB521" s="183"/>
      <c r="DC521" s="42"/>
      <c r="DD521" s="43"/>
      <c r="DE521" s="43"/>
      <c r="DG521" s="183"/>
      <c r="DH521" s="42"/>
      <c r="DI521" s="43"/>
      <c r="DJ521" s="43"/>
      <c r="DK521" s="43"/>
      <c r="DL521" s="43"/>
      <c r="DM521" s="43"/>
      <c r="DN521" s="43"/>
      <c r="DO521" s="43"/>
      <c r="DP521" s="43"/>
      <c r="DQ521" s="43"/>
      <c r="DR521" s="43"/>
      <c r="DS521" s="43"/>
      <c r="DT521" s="43"/>
      <c r="DU521" s="43"/>
      <c r="DV521" s="43"/>
      <c r="DW521" s="43"/>
      <c r="DX521" s="43"/>
      <c r="DY521" s="43"/>
      <c r="DZ521" s="43"/>
      <c r="EA521" s="43"/>
      <c r="EB521" s="43"/>
      <c r="EC521" s="43"/>
      <c r="ED521" s="43"/>
      <c r="EE521" s="43"/>
      <c r="EF521" s="43"/>
      <c r="EG521" s="43"/>
      <c r="EH521" s="43"/>
      <c r="EI521" s="43"/>
      <c r="EJ521" s="43"/>
      <c r="EK521" s="43"/>
      <c r="EL521" s="43"/>
      <c r="EM521" s="43"/>
      <c r="EN521" s="43"/>
      <c r="EO521" s="43"/>
      <c r="EP521" s="43"/>
      <c r="EQ521" s="43"/>
      <c r="ER521" s="43"/>
      <c r="ES521" s="43"/>
      <c r="ET521" s="43"/>
      <c r="EU521" s="43"/>
      <c r="EV521" s="43"/>
      <c r="EW521" s="43"/>
      <c r="EX521" s="43"/>
      <c r="EY521" s="43"/>
      <c r="EZ521" s="43"/>
      <c r="FA521" s="43"/>
      <c r="FB521" s="43"/>
      <c r="FC521" s="43"/>
      <c r="FD521" s="43"/>
    </row>
    <row r="522" spans="1:160" s="168" customFormat="1" ht="24.9" customHeight="1" x14ac:dyDescent="0.3">
      <c r="A522" s="263"/>
      <c r="B522" s="263"/>
      <c r="C522" s="265"/>
      <c r="D522" s="481"/>
      <c r="E522" s="482"/>
      <c r="F522" s="482"/>
      <c r="G522" s="482"/>
      <c r="H522" s="482"/>
      <c r="I522" s="482"/>
      <c r="J522" s="482"/>
      <c r="K522" s="482"/>
      <c r="L522" s="482"/>
      <c r="M522" s="483"/>
      <c r="N522" s="176">
        <v>14001619</v>
      </c>
      <c r="O522" s="529" t="s">
        <v>96</v>
      </c>
      <c r="P522" s="530"/>
      <c r="Q522" s="8"/>
      <c r="R522" s="8"/>
      <c r="S522" s="8"/>
      <c r="T522" s="9">
        <v>0</v>
      </c>
      <c r="U522" s="17">
        <f t="shared" si="108"/>
        <v>0</v>
      </c>
      <c r="V522" s="182"/>
      <c r="W522" s="191">
        <v>18</v>
      </c>
      <c r="X522" s="199">
        <v>67</v>
      </c>
      <c r="Y522" s="182"/>
      <c r="Z522" s="184"/>
      <c r="AA522" s="184"/>
      <c r="AT522" s="187"/>
      <c r="AU522" s="80"/>
      <c r="AV522" s="80"/>
      <c r="AW522" s="80"/>
      <c r="AX522" s="80"/>
      <c r="AY522" s="80"/>
      <c r="AZ522" s="205"/>
      <c r="BA522" s="80"/>
      <c r="BB522" s="80"/>
      <c r="BC522" s="80"/>
      <c r="BD522" s="80"/>
      <c r="BE522" s="89"/>
      <c r="BF522" s="89"/>
      <c r="BG522" s="89"/>
      <c r="BH522" s="89"/>
      <c r="BI522" s="89"/>
      <c r="BJ522" s="89"/>
      <c r="BK522" s="89"/>
      <c r="BL522" s="89"/>
      <c r="BM522" s="89"/>
      <c r="BN522" s="183"/>
      <c r="BO522" s="42"/>
      <c r="BP522" s="43"/>
      <c r="BQ522" s="43"/>
      <c r="BR522" s="43"/>
      <c r="BS522" s="183"/>
      <c r="BT522" s="42"/>
      <c r="BU522" s="43"/>
      <c r="BV522" s="43"/>
      <c r="BW522" s="182"/>
      <c r="BX522" s="183"/>
      <c r="BY522" s="42"/>
      <c r="BZ522" s="43"/>
      <c r="CA522" s="43"/>
      <c r="CC522" s="183"/>
      <c r="CD522" s="42"/>
      <c r="CE522" s="43"/>
      <c r="CF522" s="43"/>
      <c r="CH522" s="183"/>
      <c r="CI522" s="42"/>
      <c r="CJ522" s="43"/>
      <c r="CK522" s="43"/>
      <c r="CM522" s="183"/>
      <c r="CN522" s="42"/>
      <c r="CO522" s="43"/>
      <c r="CP522" s="43"/>
      <c r="CR522" s="183"/>
      <c r="CS522" s="42"/>
      <c r="CT522" s="43"/>
      <c r="CU522" s="43"/>
      <c r="CW522" s="183"/>
      <c r="CX522" s="42"/>
      <c r="CY522" s="43"/>
      <c r="CZ522" s="43"/>
      <c r="DB522" s="183"/>
      <c r="DC522" s="42"/>
      <c r="DD522" s="43"/>
      <c r="DE522" s="43"/>
      <c r="DG522" s="183"/>
      <c r="DH522" s="42"/>
      <c r="DI522" s="43"/>
      <c r="DJ522" s="43"/>
      <c r="DK522" s="43"/>
      <c r="DL522" s="43"/>
      <c r="DM522" s="43"/>
      <c r="DN522" s="43"/>
      <c r="DO522" s="43"/>
      <c r="DP522" s="43"/>
      <c r="DQ522" s="43"/>
      <c r="DR522" s="43"/>
      <c r="DS522" s="43"/>
      <c r="DT522" s="43"/>
      <c r="DU522" s="43"/>
      <c r="DV522" s="43"/>
      <c r="DW522" s="43"/>
      <c r="DX522" s="43"/>
      <c r="DY522" s="43"/>
      <c r="DZ522" s="43"/>
      <c r="EA522" s="43"/>
      <c r="EB522" s="43"/>
      <c r="EC522" s="43"/>
      <c r="ED522" s="43"/>
      <c r="EE522" s="43"/>
      <c r="EF522" s="43"/>
      <c r="EG522" s="43"/>
      <c r="EH522" s="43"/>
      <c r="EI522" s="43"/>
      <c r="EJ522" s="43"/>
      <c r="EK522" s="43"/>
      <c r="EL522" s="43"/>
      <c r="EM522" s="43"/>
      <c r="EN522" s="43"/>
      <c r="EO522" s="43"/>
      <c r="EP522" s="43"/>
      <c r="EQ522" s="43"/>
      <c r="ER522" s="43"/>
      <c r="ES522" s="43"/>
      <c r="ET522" s="43"/>
      <c r="EU522" s="43"/>
      <c r="EV522" s="43"/>
      <c r="EW522" s="43"/>
      <c r="EX522" s="43"/>
      <c r="EY522" s="43"/>
      <c r="EZ522" s="43"/>
      <c r="FA522" s="43"/>
      <c r="FB522" s="43"/>
      <c r="FC522" s="43"/>
      <c r="FD522" s="43"/>
    </row>
    <row r="523" spans="1:160" s="168" customFormat="1" ht="24.9" customHeight="1" x14ac:dyDescent="0.3">
      <c r="A523" s="263"/>
      <c r="B523" s="263"/>
      <c r="C523" s="265"/>
      <c r="D523" s="481"/>
      <c r="E523" s="482"/>
      <c r="F523" s="482"/>
      <c r="G523" s="482"/>
      <c r="H523" s="482"/>
      <c r="I523" s="482"/>
      <c r="J523" s="482"/>
      <c r="K523" s="482"/>
      <c r="L523" s="482"/>
      <c r="M523" s="483"/>
      <c r="N523" s="176">
        <v>14001616</v>
      </c>
      <c r="O523" s="529">
        <v>1.02</v>
      </c>
      <c r="P523" s="530"/>
      <c r="Q523" s="8"/>
      <c r="R523" s="8"/>
      <c r="S523" s="8"/>
      <c r="T523" s="9">
        <v>385.31999999999994</v>
      </c>
      <c r="U523" s="17">
        <f t="shared" si="108"/>
        <v>385.31999999999994</v>
      </c>
      <c r="V523" s="182"/>
      <c r="W523" s="191">
        <v>19</v>
      </c>
      <c r="X523" s="199">
        <v>2</v>
      </c>
      <c r="Y523" s="182"/>
      <c r="Z523" s="184"/>
      <c r="AA523" s="184"/>
      <c r="AT523" s="187"/>
      <c r="AU523" s="80"/>
      <c r="AV523" s="80"/>
      <c r="AW523" s="80"/>
      <c r="AX523" s="80"/>
      <c r="AY523" s="80"/>
      <c r="AZ523" s="205"/>
      <c r="BA523" s="80"/>
      <c r="BB523" s="80"/>
      <c r="BC523" s="80"/>
      <c r="BD523" s="80"/>
      <c r="BE523" s="89"/>
      <c r="BF523" s="89"/>
      <c r="BG523" s="89"/>
      <c r="BH523" s="89"/>
      <c r="BI523" s="89"/>
      <c r="BJ523" s="89"/>
      <c r="BK523" s="89"/>
      <c r="BL523" s="89"/>
      <c r="BM523" s="89"/>
      <c r="BN523" s="183"/>
      <c r="BO523" s="42"/>
      <c r="BP523" s="43"/>
      <c r="BQ523" s="43"/>
      <c r="BR523" s="43"/>
      <c r="BS523" s="183"/>
      <c r="BT523" s="42"/>
      <c r="BU523" s="43"/>
      <c r="BV523" s="43"/>
      <c r="BW523" s="182"/>
      <c r="BX523" s="183"/>
      <c r="BY523" s="42"/>
      <c r="BZ523" s="43"/>
      <c r="CA523" s="43"/>
      <c r="CC523" s="183"/>
      <c r="CD523" s="42"/>
      <c r="CE523" s="43"/>
      <c r="CF523" s="43"/>
      <c r="CH523" s="183"/>
      <c r="CI523" s="42"/>
      <c r="CJ523" s="43"/>
      <c r="CK523" s="43"/>
      <c r="CM523" s="183"/>
      <c r="CN523" s="42"/>
      <c r="CO523" s="43"/>
      <c r="CP523" s="43"/>
      <c r="CR523" s="183"/>
      <c r="CS523" s="42"/>
      <c r="CT523" s="43"/>
      <c r="CU523" s="43"/>
      <c r="CW523" s="183"/>
      <c r="CX523" s="42"/>
      <c r="CY523" s="43"/>
      <c r="CZ523" s="43"/>
      <c r="DB523" s="183"/>
      <c r="DC523" s="42"/>
      <c r="DD523" s="43"/>
      <c r="DE523" s="43"/>
      <c r="DG523" s="183"/>
      <c r="DH523" s="42"/>
      <c r="DI523" s="43"/>
      <c r="DJ523" s="43"/>
      <c r="DK523" s="43"/>
      <c r="DL523" s="43"/>
      <c r="DM523" s="43"/>
      <c r="DN523" s="43"/>
      <c r="DO523" s="43"/>
      <c r="DP523" s="43"/>
      <c r="DQ523" s="43"/>
      <c r="DR523" s="43"/>
      <c r="DS523" s="43"/>
      <c r="DT523" s="43"/>
      <c r="DU523" s="43"/>
      <c r="DV523" s="43"/>
      <c r="DW523" s="43"/>
      <c r="DX523" s="43"/>
      <c r="DY523" s="43"/>
      <c r="DZ523" s="43"/>
      <c r="EA523" s="43"/>
      <c r="EB523" s="43"/>
      <c r="EC523" s="43"/>
      <c r="ED523" s="43"/>
      <c r="EE523" s="43"/>
      <c r="EF523" s="43"/>
      <c r="EG523" s="43"/>
      <c r="EH523" s="43"/>
      <c r="EI523" s="43"/>
      <c r="EJ523" s="43"/>
      <c r="EK523" s="43"/>
      <c r="EL523" s="43"/>
      <c r="EM523" s="43"/>
      <c r="EN523" s="43"/>
      <c r="EO523" s="43"/>
      <c r="EP523" s="43"/>
      <c r="EQ523" s="43"/>
      <c r="ER523" s="43"/>
      <c r="ES523" s="43"/>
      <c r="ET523" s="43"/>
      <c r="EU523" s="43"/>
      <c r="EV523" s="43"/>
      <c r="EW523" s="43"/>
      <c r="EX523" s="43"/>
      <c r="EY523" s="43"/>
      <c r="EZ523" s="43"/>
      <c r="FA523" s="43"/>
      <c r="FB523" s="43"/>
      <c r="FC523" s="43"/>
      <c r="FD523" s="43"/>
    </row>
    <row r="524" spans="1:160" s="168" customFormat="1" ht="24.9" customHeight="1" x14ac:dyDescent="0.3">
      <c r="A524" s="263"/>
      <c r="B524" s="263"/>
      <c r="C524" s="265"/>
      <c r="D524" s="481"/>
      <c r="E524" s="482"/>
      <c r="F524" s="482"/>
      <c r="G524" s="482"/>
      <c r="H524" s="482"/>
      <c r="I524" s="482"/>
      <c r="J524" s="482"/>
      <c r="K524" s="482"/>
      <c r="L524" s="482"/>
      <c r="M524" s="483"/>
      <c r="N524" s="176">
        <v>14001616</v>
      </c>
      <c r="O524" s="529">
        <v>1.03</v>
      </c>
      <c r="P524" s="530"/>
      <c r="Q524" s="8"/>
      <c r="R524" s="8"/>
      <c r="S524" s="8"/>
      <c r="T524" s="9">
        <v>162.24</v>
      </c>
      <c r="U524" s="17">
        <f t="shared" si="108"/>
        <v>162.24</v>
      </c>
      <c r="V524" s="182"/>
      <c r="W524" s="191">
        <v>19</v>
      </c>
      <c r="X524" s="199">
        <v>3</v>
      </c>
      <c r="Y524" s="182"/>
      <c r="Z524" s="184"/>
      <c r="AA524" s="184"/>
      <c r="AT524" s="195"/>
      <c r="AU524" s="80"/>
      <c r="AV524" s="80"/>
      <c r="AW524" s="80"/>
      <c r="AX524" s="80"/>
      <c r="AY524" s="80"/>
      <c r="AZ524" s="205"/>
      <c r="BA524" s="80"/>
      <c r="BB524" s="80"/>
      <c r="BC524" s="80"/>
      <c r="BD524" s="80"/>
      <c r="BE524" s="89"/>
      <c r="BF524" s="89"/>
      <c r="BG524" s="89"/>
      <c r="BH524" s="89"/>
      <c r="BI524" s="89"/>
      <c r="BJ524" s="89"/>
      <c r="BK524" s="89"/>
      <c r="BL524" s="89"/>
      <c r="BM524" s="89"/>
      <c r="BN524" s="183"/>
      <c r="BO524" s="182"/>
      <c r="BP524" s="43"/>
      <c r="BQ524" s="43"/>
      <c r="BR524" s="43"/>
      <c r="BS524" s="183"/>
      <c r="BT524" s="182"/>
      <c r="BU524" s="43"/>
      <c r="BV524" s="43"/>
      <c r="BW524" s="182"/>
      <c r="BX524" s="183"/>
      <c r="BY524" s="182"/>
      <c r="BZ524" s="43"/>
      <c r="CA524" s="43"/>
      <c r="CC524" s="183"/>
      <c r="CD524" s="182"/>
      <c r="CE524" s="43"/>
      <c r="CF524" s="43"/>
      <c r="CH524" s="183"/>
      <c r="CI524" s="182"/>
      <c r="CJ524" s="43"/>
      <c r="CK524" s="43"/>
      <c r="CM524" s="183"/>
      <c r="CN524" s="182"/>
      <c r="CO524" s="43"/>
      <c r="CP524" s="43"/>
      <c r="CR524" s="183"/>
      <c r="CS524" s="182"/>
      <c r="CT524" s="43"/>
      <c r="CU524" s="43"/>
      <c r="CW524" s="183"/>
      <c r="CX524" s="182"/>
      <c r="CY524" s="43"/>
      <c r="CZ524" s="43"/>
      <c r="DB524" s="183"/>
      <c r="DC524" s="182"/>
      <c r="DD524" s="43"/>
      <c r="DE524" s="43"/>
      <c r="DG524" s="183"/>
      <c r="DH524" s="182"/>
      <c r="DI524" s="43"/>
      <c r="DJ524" s="43"/>
      <c r="DK524" s="43"/>
      <c r="DL524" s="43"/>
      <c r="DM524" s="43"/>
      <c r="DN524" s="43"/>
      <c r="DO524" s="43"/>
      <c r="DP524" s="43"/>
      <c r="DQ524" s="43"/>
      <c r="DR524" s="43"/>
      <c r="DS524" s="43"/>
      <c r="DT524" s="43"/>
      <c r="DU524" s="43"/>
      <c r="DV524" s="43"/>
      <c r="DW524" s="43"/>
      <c r="DX524" s="43"/>
      <c r="DY524" s="43"/>
      <c r="DZ524" s="43"/>
      <c r="EA524" s="43"/>
      <c r="EB524" s="43"/>
      <c r="EC524" s="43"/>
      <c r="ED524" s="43"/>
      <c r="EE524" s="43"/>
      <c r="EF524" s="43"/>
      <c r="EG524" s="43"/>
      <c r="EH524" s="43"/>
      <c r="EI524" s="43"/>
      <c r="EJ524" s="43"/>
      <c r="EK524" s="43"/>
      <c r="EL524" s="43"/>
      <c r="EM524" s="43"/>
      <c r="EN524" s="43"/>
      <c r="EO524" s="43"/>
      <c r="EP524" s="43"/>
      <c r="EQ524" s="43"/>
      <c r="ER524" s="43"/>
      <c r="ES524" s="43"/>
      <c r="ET524" s="43"/>
      <c r="EU524" s="43"/>
      <c r="EV524" s="43"/>
      <c r="EW524" s="43"/>
      <c r="EX524" s="43"/>
      <c r="EY524" s="43"/>
      <c r="EZ524" s="43"/>
      <c r="FA524" s="43"/>
      <c r="FB524" s="43"/>
      <c r="FC524" s="43"/>
      <c r="FD524" s="43"/>
    </row>
    <row r="525" spans="1:160" s="168" customFormat="1" ht="24.9" customHeight="1" x14ac:dyDescent="0.3">
      <c r="A525" s="263"/>
      <c r="B525" s="263"/>
      <c r="C525" s="265"/>
      <c r="D525" s="481"/>
      <c r="E525" s="482"/>
      <c r="F525" s="482"/>
      <c r="G525" s="482"/>
      <c r="H525" s="482"/>
      <c r="I525" s="482"/>
      <c r="J525" s="482"/>
      <c r="K525" s="482"/>
      <c r="L525" s="482"/>
      <c r="M525" s="483"/>
      <c r="N525" s="176">
        <v>14001616</v>
      </c>
      <c r="O525" s="529">
        <v>1.07</v>
      </c>
      <c r="P525" s="530"/>
      <c r="Q525" s="8"/>
      <c r="R525" s="8"/>
      <c r="S525" s="8"/>
      <c r="T525" s="9">
        <v>60.839999999999996</v>
      </c>
      <c r="U525" s="17">
        <f t="shared" si="108"/>
        <v>60.839999999999996</v>
      </c>
      <c r="V525" s="182"/>
      <c r="W525" s="191">
        <v>19</v>
      </c>
      <c r="X525" s="199">
        <v>4</v>
      </c>
      <c r="Y525" s="182"/>
      <c r="Z525" s="184"/>
      <c r="AA525" s="184"/>
      <c r="AT525" s="195"/>
      <c r="AU525" s="80"/>
      <c r="AV525" s="80"/>
      <c r="AW525" s="80"/>
      <c r="AX525" s="80"/>
      <c r="AY525" s="80"/>
      <c r="AZ525" s="205"/>
      <c r="BA525" s="80"/>
      <c r="BB525" s="80"/>
      <c r="BC525" s="80"/>
      <c r="BD525" s="80"/>
      <c r="BE525" s="89"/>
      <c r="BF525" s="89"/>
      <c r="BG525" s="89"/>
      <c r="BH525" s="89"/>
      <c r="BI525" s="89"/>
      <c r="BJ525" s="89"/>
      <c r="BK525" s="89"/>
      <c r="BL525" s="89"/>
      <c r="BM525" s="89"/>
      <c r="BN525" s="183"/>
      <c r="BO525" s="182"/>
      <c r="BP525" s="43"/>
      <c r="BQ525" s="43"/>
      <c r="BR525" s="43"/>
      <c r="BS525" s="183"/>
      <c r="BT525" s="182"/>
      <c r="BU525" s="43"/>
      <c r="BV525" s="43"/>
      <c r="BW525" s="182"/>
      <c r="BX525" s="183"/>
      <c r="BY525" s="182"/>
      <c r="BZ525" s="43"/>
      <c r="CA525" s="43"/>
      <c r="CC525" s="183"/>
      <c r="CD525" s="182"/>
      <c r="CE525" s="43"/>
      <c r="CF525" s="43"/>
      <c r="CH525" s="183"/>
      <c r="CI525" s="182"/>
      <c r="CJ525" s="43"/>
      <c r="CK525" s="43"/>
      <c r="CM525" s="183"/>
      <c r="CN525" s="182"/>
      <c r="CO525" s="43"/>
      <c r="CP525" s="43"/>
      <c r="CR525" s="183"/>
      <c r="CS525" s="182"/>
      <c r="CT525" s="43"/>
      <c r="CU525" s="43"/>
      <c r="CW525" s="183"/>
      <c r="CX525" s="182"/>
      <c r="CY525" s="43"/>
      <c r="CZ525" s="43"/>
      <c r="DB525" s="183"/>
      <c r="DC525" s="182"/>
      <c r="DD525" s="43"/>
      <c r="DE525" s="43"/>
      <c r="DG525" s="183"/>
      <c r="DH525" s="182"/>
      <c r="DI525" s="43"/>
      <c r="DJ525" s="43"/>
      <c r="DK525" s="43"/>
      <c r="DL525" s="43"/>
      <c r="DM525" s="43"/>
      <c r="DN525" s="43"/>
      <c r="DO525" s="43"/>
      <c r="DP525" s="43"/>
      <c r="DQ525" s="43"/>
      <c r="DR525" s="43"/>
      <c r="DS525" s="43"/>
      <c r="DT525" s="43"/>
      <c r="DU525" s="43"/>
      <c r="DV525" s="43"/>
      <c r="DW525" s="43"/>
      <c r="DX525" s="43"/>
      <c r="DY525" s="43"/>
      <c r="DZ525" s="43"/>
      <c r="EA525" s="43"/>
      <c r="EB525" s="43"/>
      <c r="EC525" s="43"/>
      <c r="ED525" s="43"/>
      <c r="EE525" s="43"/>
      <c r="EF525" s="43"/>
      <c r="EG525" s="43"/>
      <c r="EH525" s="43"/>
      <c r="EI525" s="43"/>
      <c r="EJ525" s="43"/>
      <c r="EK525" s="43"/>
      <c r="EL525" s="43"/>
      <c r="EM525" s="43"/>
      <c r="EN525" s="43"/>
      <c r="EO525" s="43"/>
      <c r="EP525" s="43"/>
      <c r="EQ525" s="43"/>
      <c r="ER525" s="43"/>
      <c r="ES525" s="43"/>
      <c r="ET525" s="43"/>
      <c r="EU525" s="43"/>
      <c r="EV525" s="43"/>
      <c r="EW525" s="43"/>
      <c r="EX525" s="43"/>
      <c r="EY525" s="43"/>
      <c r="EZ525" s="43"/>
      <c r="FA525" s="43"/>
      <c r="FB525" s="43"/>
      <c r="FC525" s="43"/>
      <c r="FD525" s="43"/>
    </row>
    <row r="526" spans="1:160" s="168" customFormat="1" ht="24.9" customHeight="1" x14ac:dyDescent="0.3">
      <c r="A526" s="263"/>
      <c r="B526" s="263"/>
      <c r="C526" s="265"/>
      <c r="D526" s="481"/>
      <c r="E526" s="482"/>
      <c r="F526" s="482"/>
      <c r="G526" s="482"/>
      <c r="H526" s="482"/>
      <c r="I526" s="482"/>
      <c r="J526" s="482"/>
      <c r="K526" s="482"/>
      <c r="L526" s="482"/>
      <c r="M526" s="483"/>
      <c r="N526" s="176">
        <v>14001616</v>
      </c>
      <c r="O526" s="529">
        <v>1.08</v>
      </c>
      <c r="P526" s="530"/>
      <c r="Q526" s="8"/>
      <c r="R526" s="8"/>
      <c r="S526" s="8"/>
      <c r="T526" s="9">
        <v>0</v>
      </c>
      <c r="U526" s="17">
        <f t="shared" si="108"/>
        <v>0</v>
      </c>
      <c r="V526" s="182"/>
      <c r="W526" s="191">
        <v>19</v>
      </c>
      <c r="X526" s="199">
        <v>5</v>
      </c>
      <c r="Y526" s="182"/>
      <c r="Z526" s="184"/>
      <c r="AA526" s="184"/>
      <c r="AT526" s="195"/>
      <c r="AU526" s="80"/>
      <c r="AV526" s="80"/>
      <c r="AW526" s="80"/>
      <c r="AX526" s="80"/>
      <c r="AY526" s="80"/>
      <c r="AZ526" s="205"/>
      <c r="BA526" s="80"/>
      <c r="BB526" s="80"/>
      <c r="BC526" s="80"/>
      <c r="BD526" s="80"/>
      <c r="BE526" s="89"/>
      <c r="BF526" s="89"/>
      <c r="BG526" s="89"/>
      <c r="BH526" s="89"/>
      <c r="BI526" s="89"/>
      <c r="BJ526" s="89"/>
      <c r="BK526" s="89"/>
      <c r="BL526" s="89"/>
      <c r="BM526" s="89"/>
      <c r="BN526" s="183"/>
      <c r="BO526" s="182"/>
      <c r="BP526" s="43"/>
      <c r="BQ526" s="43"/>
      <c r="BR526" s="43"/>
      <c r="BS526" s="183"/>
      <c r="BT526" s="182"/>
      <c r="BU526" s="43"/>
      <c r="BV526" s="43"/>
      <c r="BW526" s="182"/>
      <c r="BX526" s="183"/>
      <c r="BY526" s="182"/>
      <c r="BZ526" s="43"/>
      <c r="CA526" s="43"/>
      <c r="CC526" s="183"/>
      <c r="CD526" s="182"/>
      <c r="CE526" s="43"/>
      <c r="CF526" s="43"/>
      <c r="CH526" s="183"/>
      <c r="CI526" s="182"/>
      <c r="CJ526" s="43"/>
      <c r="CK526" s="43"/>
      <c r="CM526" s="183"/>
      <c r="CN526" s="182"/>
      <c r="CO526" s="43"/>
      <c r="CP526" s="43"/>
      <c r="CR526" s="183"/>
      <c r="CS526" s="182"/>
      <c r="CT526" s="43"/>
      <c r="CU526" s="43"/>
      <c r="CW526" s="183"/>
      <c r="CX526" s="182"/>
      <c r="CY526" s="43"/>
      <c r="CZ526" s="43"/>
      <c r="DB526" s="183"/>
      <c r="DC526" s="182"/>
      <c r="DD526" s="43"/>
      <c r="DE526" s="43"/>
      <c r="DG526" s="183"/>
      <c r="DH526" s="182"/>
      <c r="DI526" s="43"/>
      <c r="DJ526" s="43"/>
      <c r="DK526" s="43"/>
      <c r="DL526" s="43"/>
      <c r="DM526" s="43"/>
      <c r="DN526" s="43"/>
      <c r="DO526" s="43"/>
      <c r="DP526" s="43"/>
      <c r="DQ526" s="43"/>
      <c r="DR526" s="43"/>
      <c r="DS526" s="43"/>
      <c r="DT526" s="43"/>
      <c r="DU526" s="43"/>
      <c r="DV526" s="43"/>
      <c r="DW526" s="43"/>
      <c r="DX526" s="43"/>
      <c r="DY526" s="43"/>
      <c r="DZ526" s="43"/>
      <c r="EA526" s="43"/>
      <c r="EB526" s="43"/>
      <c r="EC526" s="43"/>
      <c r="ED526" s="43"/>
      <c r="EE526" s="43"/>
      <c r="EF526" s="43"/>
      <c r="EG526" s="43"/>
      <c r="EH526" s="43"/>
      <c r="EI526" s="43"/>
      <c r="EJ526" s="43"/>
      <c r="EK526" s="43"/>
      <c r="EL526" s="43"/>
      <c r="EM526" s="43"/>
      <c r="EN526" s="43"/>
      <c r="EO526" s="43"/>
      <c r="EP526" s="43"/>
      <c r="EQ526" s="43"/>
      <c r="ER526" s="43"/>
      <c r="ES526" s="43"/>
      <c r="ET526" s="43"/>
      <c r="EU526" s="43"/>
      <c r="EV526" s="43"/>
      <c r="EW526" s="43"/>
      <c r="EX526" s="43"/>
      <c r="EY526" s="43"/>
      <c r="EZ526" s="43"/>
      <c r="FA526" s="43"/>
      <c r="FB526" s="43"/>
      <c r="FC526" s="43"/>
      <c r="FD526" s="43"/>
    </row>
    <row r="527" spans="1:160" s="168" customFormat="1" ht="24.9" customHeight="1" thickBot="1" x14ac:dyDescent="0.35">
      <c r="A527" s="263"/>
      <c r="B527" s="263"/>
      <c r="C527" s="265"/>
      <c r="D527" s="481"/>
      <c r="E527" s="482"/>
      <c r="F527" s="482"/>
      <c r="G527" s="482"/>
      <c r="H527" s="482"/>
      <c r="I527" s="482"/>
      <c r="J527" s="482"/>
      <c r="K527" s="482"/>
      <c r="L527" s="482"/>
      <c r="M527" s="483"/>
      <c r="N527" s="414" t="s">
        <v>16</v>
      </c>
      <c r="O527" s="415"/>
      <c r="P527" s="415"/>
      <c r="Q527" s="415"/>
      <c r="R527" s="415"/>
      <c r="S527" s="415"/>
      <c r="T527" s="415"/>
      <c r="U527" s="18">
        <f>SUM(U507:U526)</f>
        <v>4668.6643119999999</v>
      </c>
      <c r="V527" s="182"/>
      <c r="W527" s="191"/>
      <c r="X527" s="199"/>
      <c r="Y527" s="182"/>
      <c r="Z527" s="184"/>
      <c r="AA527" s="184"/>
      <c r="AC527" s="196"/>
      <c r="AD527" s="196"/>
      <c r="AE527" s="196"/>
      <c r="AT527" s="195"/>
      <c r="AU527" s="80"/>
      <c r="AV527" s="80"/>
      <c r="AW527" s="80"/>
      <c r="AX527" s="80"/>
      <c r="AY527" s="80"/>
      <c r="AZ527" s="205"/>
      <c r="BA527" s="80"/>
      <c r="BB527" s="80"/>
      <c r="BC527" s="80"/>
      <c r="BD527" s="80"/>
      <c r="BE527" s="89"/>
      <c r="BF527" s="89"/>
      <c r="BG527" s="89"/>
      <c r="BH527" s="89"/>
      <c r="BI527" s="89"/>
      <c r="BJ527" s="89"/>
      <c r="BK527" s="89"/>
      <c r="BL527" s="89"/>
      <c r="BM527" s="89"/>
      <c r="BN527" s="183"/>
      <c r="BO527" s="182"/>
      <c r="BP527" s="43"/>
      <c r="BQ527" s="43"/>
      <c r="BR527" s="43"/>
      <c r="BS527" s="183"/>
      <c r="BT527" s="182"/>
      <c r="BU527" s="43"/>
      <c r="BV527" s="43"/>
      <c r="BW527" s="182"/>
      <c r="BX527" s="183"/>
      <c r="BY527" s="182"/>
      <c r="BZ527" s="43"/>
      <c r="CA527" s="43"/>
      <c r="CC527" s="183"/>
      <c r="CD527" s="182"/>
      <c r="CE527" s="43"/>
      <c r="CF527" s="43"/>
      <c r="CH527" s="183"/>
      <c r="CI527" s="182"/>
      <c r="CJ527" s="43"/>
      <c r="CK527" s="43"/>
      <c r="CM527" s="183"/>
      <c r="CN527" s="182"/>
      <c r="CO527" s="43"/>
      <c r="CP527" s="43"/>
      <c r="CR527" s="183"/>
      <c r="CS527" s="182"/>
      <c r="CT527" s="43"/>
      <c r="CU527" s="43"/>
      <c r="CW527" s="183"/>
      <c r="CX527" s="182"/>
      <c r="CY527" s="43"/>
      <c r="CZ527" s="43"/>
      <c r="DB527" s="183"/>
      <c r="DC527" s="182"/>
      <c r="DD527" s="43"/>
      <c r="DE527" s="43"/>
      <c r="DG527" s="183"/>
      <c r="DH527" s="182"/>
      <c r="DI527" s="43"/>
      <c r="DJ527" s="43"/>
      <c r="DK527" s="43"/>
      <c r="DL527" s="43"/>
      <c r="DM527" s="43"/>
      <c r="DN527" s="43"/>
      <c r="DO527" s="43"/>
      <c r="DP527" s="43"/>
      <c r="DQ527" s="43"/>
      <c r="DR527" s="43"/>
      <c r="DS527" s="43"/>
      <c r="DT527" s="43"/>
      <c r="DU527" s="43"/>
      <c r="DV527" s="43"/>
      <c r="DW527" s="43"/>
      <c r="DX527" s="43"/>
      <c r="DY527" s="43"/>
      <c r="DZ527" s="43"/>
      <c r="EA527" s="43"/>
      <c r="EB527" s="43"/>
      <c r="EC527" s="43"/>
      <c r="ED527" s="43"/>
      <c r="EE527" s="43"/>
      <c r="EF527" s="43"/>
      <c r="EG527" s="43"/>
      <c r="EH527" s="43"/>
      <c r="EI527" s="43"/>
      <c r="EJ527" s="43"/>
      <c r="EK527" s="43"/>
      <c r="EL527" s="43"/>
      <c r="EM527" s="43"/>
      <c r="EN527" s="43"/>
      <c r="EO527" s="43"/>
      <c r="EP527" s="43"/>
      <c r="EQ527" s="43"/>
      <c r="ER527" s="43"/>
      <c r="ES527" s="43"/>
      <c r="ET527" s="43"/>
      <c r="EU527" s="43"/>
      <c r="EV527" s="43"/>
      <c r="EW527" s="43"/>
      <c r="EX527" s="43"/>
      <c r="EY527" s="43"/>
      <c r="EZ527" s="43"/>
      <c r="FA527" s="43"/>
      <c r="FB527" s="43"/>
      <c r="FC527" s="43"/>
      <c r="FD527" s="43"/>
    </row>
    <row r="528" spans="1:160" s="168" customFormat="1" ht="14.4" customHeight="1" x14ac:dyDescent="0.3">
      <c r="A528" s="263"/>
      <c r="B528" s="263"/>
      <c r="C528" s="265"/>
      <c r="D528" s="481"/>
      <c r="E528" s="482"/>
      <c r="F528" s="482"/>
      <c r="G528" s="482"/>
      <c r="H528" s="482"/>
      <c r="I528" s="482"/>
      <c r="J528" s="482"/>
      <c r="K528" s="482"/>
      <c r="L528" s="482"/>
      <c r="M528" s="483"/>
      <c r="N528" s="416" t="s">
        <v>17</v>
      </c>
      <c r="O528" s="417"/>
      <c r="P528" s="417"/>
      <c r="Q528" s="417"/>
      <c r="R528" s="417"/>
      <c r="S528" s="417"/>
      <c r="T528" s="417"/>
      <c r="U528" s="418"/>
      <c r="V528" s="200"/>
      <c r="W528" s="191"/>
      <c r="X528" s="199"/>
      <c r="Y528" s="182"/>
      <c r="Z528" s="184"/>
      <c r="AA528" s="184"/>
      <c r="AC528" s="196"/>
      <c r="AD528" s="186"/>
      <c r="AE528" s="196"/>
      <c r="AZ528" s="207"/>
      <c r="BO528" s="182"/>
      <c r="BP528" s="43"/>
      <c r="BQ528" s="43">
        <f>SUM(BQ510:BQ527)</f>
        <v>0</v>
      </c>
      <c r="BR528" s="43"/>
      <c r="BT528" s="182"/>
      <c r="BU528" s="43"/>
      <c r="BV528" s="43">
        <f>SUM(BV510:BV527)</f>
        <v>0</v>
      </c>
      <c r="BW528" s="182"/>
      <c r="BY528" s="182"/>
      <c r="BZ528" s="43"/>
      <c r="CA528" s="43">
        <f>SUM(CA510:CA527)</f>
        <v>0</v>
      </c>
      <c r="CD528" s="182"/>
      <c r="CE528" s="43"/>
      <c r="CF528" s="43">
        <f>SUM(CF510:CF527)</f>
        <v>0</v>
      </c>
      <c r="CI528" s="182"/>
      <c r="CJ528" s="43"/>
      <c r="CK528" s="43">
        <f>SUM(CK510:CK527)</f>
        <v>0</v>
      </c>
      <c r="CN528" s="182"/>
      <c r="CO528" s="43"/>
      <c r="CP528" s="43">
        <f>SUM(CP510:CP527)</f>
        <v>0</v>
      </c>
      <c r="CS528" s="182"/>
      <c r="CT528" s="43"/>
      <c r="CU528" s="43">
        <f>SUM(CU510:CU527)</f>
        <v>0</v>
      </c>
      <c r="CX528" s="182"/>
      <c r="CY528" s="43"/>
      <c r="CZ528" s="43">
        <f>SUM(CZ510:CZ527)</f>
        <v>0</v>
      </c>
      <c r="DC528" s="182"/>
      <c r="DD528" s="43"/>
      <c r="DE528" s="43">
        <f>SUM(DE510:DE527)</f>
        <v>0</v>
      </c>
      <c r="DH528" s="182"/>
      <c r="DI528" s="43"/>
      <c r="DJ528" s="43">
        <f>SUM(DJ510:DJ527)</f>
        <v>0</v>
      </c>
      <c r="DK528" s="43"/>
      <c r="DL528" s="43"/>
      <c r="DM528" s="43"/>
      <c r="DN528" s="43"/>
      <c r="DO528" s="43"/>
      <c r="DP528" s="43"/>
      <c r="DQ528" s="43"/>
      <c r="DR528" s="43"/>
      <c r="DS528" s="43"/>
      <c r="DT528" s="43"/>
      <c r="DU528" s="43"/>
      <c r="DV528" s="43"/>
      <c r="DW528" s="43"/>
      <c r="DX528" s="43"/>
      <c r="DY528" s="43"/>
      <c r="DZ528" s="43"/>
      <c r="EA528" s="43"/>
      <c r="EB528" s="43"/>
      <c r="EC528" s="43"/>
      <c r="ED528" s="43"/>
      <c r="EE528" s="43"/>
      <c r="EF528" s="43"/>
      <c r="EG528" s="43"/>
      <c r="EH528" s="43"/>
      <c r="EI528" s="43"/>
      <c r="EJ528" s="43"/>
      <c r="EK528" s="43"/>
      <c r="EL528" s="43"/>
      <c r="EM528" s="43"/>
      <c r="EN528" s="43"/>
      <c r="EO528" s="43"/>
      <c r="EP528" s="43"/>
      <c r="EQ528" s="43"/>
      <c r="ER528" s="43"/>
      <c r="ES528" s="43"/>
      <c r="ET528" s="43"/>
      <c r="EU528" s="43"/>
      <c r="EV528" s="43"/>
      <c r="EW528" s="43"/>
      <c r="EX528" s="43"/>
      <c r="EY528" s="43"/>
      <c r="EZ528" s="43"/>
      <c r="FA528" s="43"/>
      <c r="FB528" s="43"/>
      <c r="FC528" s="43"/>
      <c r="FD528" s="43"/>
    </row>
    <row r="529" spans="1:52" s="168" customFormat="1" x14ac:dyDescent="0.3">
      <c r="A529" s="263"/>
      <c r="B529" s="263"/>
      <c r="C529" s="265"/>
      <c r="D529" s="481"/>
      <c r="E529" s="482"/>
      <c r="F529" s="482"/>
      <c r="G529" s="482"/>
      <c r="H529" s="482"/>
      <c r="I529" s="482"/>
      <c r="J529" s="482"/>
      <c r="K529" s="482"/>
      <c r="L529" s="482"/>
      <c r="M529" s="483"/>
      <c r="N529" s="419"/>
      <c r="O529" s="420"/>
      <c r="P529" s="420"/>
      <c r="Q529" s="420"/>
      <c r="R529" s="420"/>
      <c r="S529" s="420"/>
      <c r="T529" s="420"/>
      <c r="U529" s="421"/>
      <c r="V529" s="182"/>
      <c r="W529" s="191"/>
      <c r="X529" s="199"/>
      <c r="Y529" s="182"/>
      <c r="Z529" s="184"/>
      <c r="AA529" s="184"/>
      <c r="AC529" s="196"/>
      <c r="AD529" s="186"/>
      <c r="AE529" s="196"/>
      <c r="AG529" s="182"/>
      <c r="AH529" s="43"/>
      <c r="AI529" s="43"/>
      <c r="AJ529" s="43"/>
      <c r="AK529" s="43"/>
      <c r="AL529" s="43"/>
      <c r="AM529" s="43"/>
      <c r="AN529" s="43"/>
      <c r="AO529" s="43"/>
      <c r="AP529" s="43"/>
      <c r="AQ529" s="43"/>
      <c r="AR529" s="43"/>
      <c r="AS529" s="43"/>
      <c r="AT529" s="43"/>
      <c r="AU529" s="44"/>
      <c r="AV529" s="182"/>
      <c r="AW529" s="182"/>
      <c r="AX529" s="182"/>
      <c r="AZ529" s="207"/>
    </row>
    <row r="530" spans="1:52" s="168" customFormat="1" x14ac:dyDescent="0.3">
      <c r="A530" s="263"/>
      <c r="B530" s="263"/>
      <c r="C530" s="265"/>
      <c r="D530" s="481"/>
      <c r="E530" s="482"/>
      <c r="F530" s="482"/>
      <c r="G530" s="482"/>
      <c r="H530" s="482"/>
      <c r="I530" s="482"/>
      <c r="J530" s="482"/>
      <c r="K530" s="482"/>
      <c r="L530" s="482"/>
      <c r="M530" s="483"/>
      <c r="N530" s="419"/>
      <c r="O530" s="420"/>
      <c r="P530" s="420"/>
      <c r="Q530" s="420"/>
      <c r="R530" s="420"/>
      <c r="S530" s="420"/>
      <c r="T530" s="420"/>
      <c r="U530" s="421"/>
      <c r="V530" s="182"/>
      <c r="W530" s="191"/>
      <c r="X530" s="199"/>
      <c r="Y530" s="182"/>
      <c r="Z530" s="184"/>
      <c r="AA530" s="184"/>
      <c r="AD530" s="182"/>
      <c r="AG530" s="182"/>
      <c r="AH530" s="43"/>
      <c r="AI530" s="43"/>
      <c r="AJ530" s="43"/>
      <c r="AK530" s="43"/>
      <c r="AL530" s="43"/>
      <c r="AM530" s="43"/>
      <c r="AN530" s="43"/>
      <c r="AO530" s="43"/>
      <c r="AP530" s="43"/>
      <c r="AQ530" s="43"/>
      <c r="AR530" s="43"/>
      <c r="AS530" s="43"/>
      <c r="AT530" s="43"/>
      <c r="AU530" s="44"/>
      <c r="AV530" s="182"/>
      <c r="AW530" s="182"/>
      <c r="AX530" s="182"/>
      <c r="AZ530" s="207"/>
    </row>
    <row r="531" spans="1:52" s="168" customFormat="1" ht="14.4" thickBot="1" x14ac:dyDescent="0.35">
      <c r="A531" s="263"/>
      <c r="B531" s="263"/>
      <c r="C531" s="265"/>
      <c r="D531" s="425"/>
      <c r="E531" s="426"/>
      <c r="F531" s="426"/>
      <c r="G531" s="426"/>
      <c r="H531" s="426"/>
      <c r="I531" s="426"/>
      <c r="J531" s="426"/>
      <c r="K531" s="426"/>
      <c r="L531" s="426"/>
      <c r="M531" s="427"/>
      <c r="N531" s="422"/>
      <c r="O531" s="423"/>
      <c r="P531" s="423"/>
      <c r="Q531" s="423"/>
      <c r="R531" s="423"/>
      <c r="S531" s="423"/>
      <c r="T531" s="423"/>
      <c r="U531" s="424"/>
      <c r="V531" s="182"/>
      <c r="W531" s="191"/>
      <c r="X531" s="199"/>
      <c r="Y531" s="182"/>
      <c r="Z531" s="184"/>
      <c r="AA531" s="184"/>
      <c r="AD531" s="182"/>
      <c r="AG531" s="182"/>
      <c r="AH531" s="43"/>
      <c r="AI531" s="43"/>
      <c r="AJ531" s="43"/>
      <c r="AK531" s="43"/>
      <c r="AL531" s="43"/>
      <c r="AM531" s="43"/>
      <c r="AN531" s="43"/>
      <c r="AO531" s="43"/>
      <c r="AP531" s="43"/>
      <c r="AQ531" s="43"/>
      <c r="AR531" s="43"/>
      <c r="AS531" s="43"/>
      <c r="AT531" s="43"/>
      <c r="AU531" s="44"/>
      <c r="AV531" s="182"/>
      <c r="AW531" s="182"/>
      <c r="AX531" s="182"/>
      <c r="AZ531" s="207"/>
    </row>
    <row r="532" spans="1:52" s="168" customFormat="1" ht="5.25" customHeight="1" thickBot="1" x14ac:dyDescent="0.35">
      <c r="A532" s="263"/>
      <c r="B532" s="263"/>
      <c r="C532" s="265"/>
      <c r="D532" s="428"/>
      <c r="E532" s="428"/>
      <c r="F532" s="428"/>
      <c r="G532" s="428"/>
      <c r="H532" s="428"/>
      <c r="I532" s="428"/>
      <c r="J532" s="428"/>
      <c r="K532" s="428"/>
      <c r="L532" s="428"/>
      <c r="M532" s="428"/>
      <c r="N532" s="428"/>
      <c r="O532" s="428"/>
      <c r="P532" s="428"/>
      <c r="Q532" s="428"/>
      <c r="R532" s="428"/>
      <c r="S532" s="428"/>
      <c r="T532" s="428"/>
      <c r="U532" s="428"/>
      <c r="V532" s="182"/>
      <c r="W532" s="191"/>
      <c r="X532" s="199"/>
      <c r="Y532" s="182"/>
      <c r="Z532" s="184"/>
      <c r="AA532" s="184"/>
      <c r="AD532" s="182"/>
      <c r="AG532" s="182"/>
      <c r="AH532" s="43"/>
      <c r="AI532" s="43"/>
      <c r="AJ532" s="43"/>
      <c r="AK532" s="43"/>
      <c r="AL532" s="43"/>
      <c r="AM532" s="43"/>
      <c r="AN532" s="43"/>
      <c r="AO532" s="43"/>
      <c r="AP532" s="43"/>
      <c r="AQ532" s="43"/>
      <c r="AR532" s="43"/>
      <c r="AS532" s="43"/>
      <c r="AT532" s="43"/>
      <c r="AU532" s="44"/>
      <c r="AV532" s="182"/>
      <c r="AW532" s="182"/>
      <c r="AX532" s="182"/>
      <c r="AZ532" s="207"/>
    </row>
    <row r="533" spans="1:52" s="168" customFormat="1" ht="20.25" customHeight="1" x14ac:dyDescent="0.3">
      <c r="A533" s="263"/>
      <c r="B533" s="263"/>
      <c r="C533" s="265"/>
      <c r="D533" s="429" t="s">
        <v>18</v>
      </c>
      <c r="E533" s="430"/>
      <c r="F533" s="430"/>
      <c r="G533" s="430"/>
      <c r="H533" s="430"/>
      <c r="I533" s="430"/>
      <c r="J533" s="430"/>
      <c r="K533" s="430"/>
      <c r="L533" s="430"/>
      <c r="M533" s="431"/>
      <c r="N533" s="429" t="s">
        <v>19</v>
      </c>
      <c r="O533" s="430"/>
      <c r="P533" s="430"/>
      <c r="Q533" s="430"/>
      <c r="R533" s="430"/>
      <c r="S533" s="430"/>
      <c r="T533" s="430"/>
      <c r="U533" s="431"/>
      <c r="V533" s="182"/>
      <c r="W533" s="191"/>
      <c r="X533" s="199"/>
      <c r="Y533" s="182"/>
      <c r="Z533" s="184"/>
      <c r="AA533" s="184"/>
      <c r="AD533" s="182"/>
      <c r="AG533" s="182"/>
      <c r="AH533" s="43"/>
      <c r="AI533" s="43"/>
      <c r="AJ533" s="43"/>
      <c r="AK533" s="43"/>
      <c r="AL533" s="43"/>
      <c r="AM533" s="43"/>
      <c r="AN533" s="43"/>
      <c r="AO533" s="43"/>
      <c r="AP533" s="43"/>
      <c r="AQ533" s="43"/>
      <c r="AR533" s="43"/>
      <c r="AS533" s="43"/>
      <c r="AT533" s="43"/>
      <c r="AU533" s="44"/>
      <c r="AV533" s="182"/>
      <c r="AW533" s="182"/>
      <c r="AX533" s="182"/>
      <c r="AZ533" s="207"/>
    </row>
    <row r="534" spans="1:52" s="168" customFormat="1" x14ac:dyDescent="0.3">
      <c r="A534" s="263"/>
      <c r="B534" s="263"/>
      <c r="C534" s="265"/>
      <c r="D534" s="432" t="s">
        <v>20</v>
      </c>
      <c r="E534" s="433"/>
      <c r="F534" s="433"/>
      <c r="G534" s="433"/>
      <c r="H534" s="433"/>
      <c r="I534" s="433"/>
      <c r="J534" s="433"/>
      <c r="K534" s="433"/>
      <c r="L534" s="433"/>
      <c r="M534" s="434"/>
      <c r="N534" s="435" t="s">
        <v>21</v>
      </c>
      <c r="O534" s="436"/>
      <c r="P534" s="436"/>
      <c r="Q534" s="436"/>
      <c r="R534" s="436"/>
      <c r="S534" s="436"/>
      <c r="T534" s="436"/>
      <c r="U534" s="437"/>
      <c r="V534" s="182"/>
      <c r="W534" s="191"/>
      <c r="X534" s="199"/>
      <c r="Y534" s="182"/>
      <c r="Z534" s="184"/>
      <c r="AA534" s="184"/>
      <c r="AD534" s="182"/>
      <c r="AG534" s="182"/>
      <c r="AH534" s="43"/>
      <c r="AI534" s="43"/>
      <c r="AJ534" s="43"/>
      <c r="AK534" s="43"/>
      <c r="AL534" s="43"/>
      <c r="AM534" s="43"/>
      <c r="AN534" s="43"/>
      <c r="AO534" s="43"/>
      <c r="AP534" s="43"/>
      <c r="AQ534" s="43"/>
      <c r="AR534" s="43"/>
      <c r="AS534" s="43"/>
      <c r="AT534" s="43"/>
      <c r="AU534" s="44"/>
      <c r="AV534" s="182"/>
      <c r="AW534" s="182"/>
      <c r="AX534" s="182"/>
      <c r="AZ534" s="207"/>
    </row>
    <row r="535" spans="1:52" s="168" customFormat="1" ht="15.75" customHeight="1" x14ac:dyDescent="0.3">
      <c r="A535" s="263"/>
      <c r="B535" s="263"/>
      <c r="C535" s="265"/>
      <c r="D535" s="438" t="s">
        <v>22</v>
      </c>
      <c r="E535" s="439"/>
      <c r="F535" s="439"/>
      <c r="G535" s="439"/>
      <c r="H535" s="439"/>
      <c r="I535" s="439"/>
      <c r="J535" s="439"/>
      <c r="K535" s="439"/>
      <c r="L535" s="439"/>
      <c r="M535" s="440"/>
      <c r="N535" s="438" t="s">
        <v>22</v>
      </c>
      <c r="O535" s="444"/>
      <c r="P535" s="444"/>
      <c r="Q535" s="444"/>
      <c r="R535" s="444"/>
      <c r="S535" s="444"/>
      <c r="T535" s="444"/>
      <c r="U535" s="440"/>
      <c r="V535" s="182"/>
      <c r="W535" s="191"/>
      <c r="X535" s="199"/>
      <c r="Y535" s="182"/>
      <c r="Z535" s="184"/>
      <c r="AA535" s="184"/>
      <c r="AD535" s="182"/>
      <c r="AG535" s="182"/>
      <c r="AH535" s="43"/>
      <c r="AI535" s="43"/>
      <c r="AJ535" s="43"/>
      <c r="AK535" s="43"/>
      <c r="AL535" s="43"/>
      <c r="AM535" s="43"/>
      <c r="AN535" s="43"/>
      <c r="AO535" s="43"/>
      <c r="AP535" s="43"/>
      <c r="AQ535" s="43"/>
      <c r="AR535" s="43"/>
      <c r="AS535" s="43"/>
      <c r="AT535" s="43"/>
      <c r="AU535" s="44"/>
      <c r="AV535" s="182"/>
      <c r="AW535" s="182"/>
      <c r="AX535" s="182"/>
      <c r="AZ535" s="207"/>
    </row>
    <row r="536" spans="1:52" s="168" customFormat="1" ht="15.75" customHeight="1" x14ac:dyDescent="0.3">
      <c r="A536" s="263"/>
      <c r="B536" s="263"/>
      <c r="C536" s="265"/>
      <c r="D536" s="438"/>
      <c r="E536" s="439"/>
      <c r="F536" s="439"/>
      <c r="G536" s="439"/>
      <c r="H536" s="439"/>
      <c r="I536" s="439"/>
      <c r="J536" s="439"/>
      <c r="K536" s="439"/>
      <c r="L536" s="439"/>
      <c r="M536" s="440"/>
      <c r="N536" s="438"/>
      <c r="O536" s="439"/>
      <c r="P536" s="439"/>
      <c r="Q536" s="439"/>
      <c r="R536" s="439"/>
      <c r="S536" s="439"/>
      <c r="T536" s="439"/>
      <c r="U536" s="440"/>
      <c r="V536" s="182"/>
      <c r="W536" s="191"/>
      <c r="X536" s="199"/>
      <c r="Y536" s="182"/>
      <c r="Z536" s="184"/>
      <c r="AA536" s="184"/>
      <c r="AD536" s="182"/>
      <c r="AG536" s="182"/>
      <c r="AH536" s="43"/>
      <c r="AI536" s="43"/>
      <c r="AJ536" s="43"/>
      <c r="AK536" s="43"/>
      <c r="AL536" s="43"/>
      <c r="AM536" s="43"/>
      <c r="AN536" s="43"/>
      <c r="AO536" s="43"/>
      <c r="AP536" s="43"/>
      <c r="AQ536" s="43"/>
      <c r="AR536" s="43"/>
      <c r="AS536" s="43"/>
      <c r="AT536" s="43"/>
      <c r="AU536" s="44"/>
      <c r="AV536" s="182"/>
      <c r="AW536" s="182"/>
      <c r="AX536" s="182"/>
      <c r="AZ536" s="207"/>
    </row>
    <row r="537" spans="1:52" s="168" customFormat="1" ht="15.75" customHeight="1" x14ac:dyDescent="0.3">
      <c r="A537" s="263"/>
      <c r="B537" s="263"/>
      <c r="C537" s="265"/>
      <c r="D537" s="441"/>
      <c r="E537" s="442"/>
      <c r="F537" s="442"/>
      <c r="G537" s="442"/>
      <c r="H537" s="442"/>
      <c r="I537" s="442"/>
      <c r="J537" s="442"/>
      <c r="K537" s="442"/>
      <c r="L537" s="442"/>
      <c r="M537" s="443"/>
      <c r="N537" s="441"/>
      <c r="O537" s="442"/>
      <c r="P537" s="442"/>
      <c r="Q537" s="442"/>
      <c r="R537" s="442"/>
      <c r="S537" s="442"/>
      <c r="T537" s="442"/>
      <c r="U537" s="443"/>
      <c r="V537" s="182"/>
      <c r="W537" s="191"/>
      <c r="X537" s="199"/>
      <c r="Y537" s="182"/>
      <c r="Z537" s="184"/>
      <c r="AA537" s="184"/>
      <c r="AD537" s="182"/>
      <c r="AG537" s="182"/>
      <c r="AH537" s="43"/>
      <c r="AI537" s="43"/>
      <c r="AJ537" s="43"/>
      <c r="AK537" s="43"/>
      <c r="AL537" s="43"/>
      <c r="AM537" s="43"/>
      <c r="AN537" s="43"/>
      <c r="AO537" s="43"/>
      <c r="AP537" s="43"/>
      <c r="AQ537" s="43"/>
      <c r="AR537" s="43"/>
      <c r="AS537" s="43"/>
      <c r="AT537" s="43"/>
      <c r="AU537" s="44"/>
      <c r="AV537" s="182"/>
      <c r="AW537" s="182"/>
      <c r="AX537" s="182"/>
      <c r="AZ537" s="207"/>
    </row>
    <row r="538" spans="1:52" s="168" customFormat="1" x14ac:dyDescent="0.25">
      <c r="A538" s="263"/>
      <c r="B538" s="263"/>
      <c r="C538" s="265"/>
      <c r="D538" s="171" t="s">
        <v>23</v>
      </c>
      <c r="E538" s="445" t="e">
        <f>+#REF!</f>
        <v>#REF!</v>
      </c>
      <c r="F538" s="445"/>
      <c r="G538" s="445"/>
      <c r="H538" s="445"/>
      <c r="I538" s="445"/>
      <c r="J538" s="445"/>
      <c r="K538" s="445"/>
      <c r="L538" s="445"/>
      <c r="M538" s="446"/>
      <c r="N538" s="172" t="s">
        <v>23</v>
      </c>
      <c r="O538" s="445" t="e">
        <f>+#REF!</f>
        <v>#REF!</v>
      </c>
      <c r="P538" s="445"/>
      <c r="Q538" s="445"/>
      <c r="R538" s="445"/>
      <c r="S538" s="445"/>
      <c r="T538" s="445"/>
      <c r="U538" s="446"/>
      <c r="V538" s="182"/>
      <c r="W538" s="191"/>
      <c r="X538" s="199"/>
      <c r="Y538" s="182"/>
      <c r="Z538" s="184"/>
      <c r="AA538" s="184"/>
      <c r="AD538" s="182"/>
      <c r="AG538" s="182"/>
      <c r="AH538" s="43"/>
      <c r="AI538" s="43"/>
      <c r="AJ538" s="43"/>
      <c r="AK538" s="43"/>
      <c r="AL538" s="43"/>
      <c r="AM538" s="43"/>
      <c r="AN538" s="43"/>
      <c r="AO538" s="43"/>
      <c r="AP538" s="43"/>
      <c r="AQ538" s="43"/>
      <c r="AR538" s="43"/>
      <c r="AS538" s="43"/>
      <c r="AT538" s="43"/>
      <c r="AU538" s="44"/>
      <c r="AV538" s="182"/>
      <c r="AW538" s="182"/>
      <c r="AX538" s="182"/>
      <c r="AZ538" s="207"/>
    </row>
    <row r="539" spans="1:52" s="168" customFormat="1" ht="14.4" thickBot="1" x14ac:dyDescent="0.3">
      <c r="A539" s="263"/>
      <c r="B539" s="263"/>
      <c r="C539" s="265"/>
      <c r="D539" s="173" t="s">
        <v>25</v>
      </c>
      <c r="E539" s="447" t="e">
        <f>+#REF!</f>
        <v>#REF!</v>
      </c>
      <c r="F539" s="447"/>
      <c r="G539" s="447"/>
      <c r="H539" s="447"/>
      <c r="I539" s="447"/>
      <c r="J539" s="447"/>
      <c r="K539" s="447"/>
      <c r="L539" s="447"/>
      <c r="M539" s="448"/>
      <c r="N539" s="174" t="s">
        <v>25</v>
      </c>
      <c r="O539" s="447" t="e">
        <f>+#REF!</f>
        <v>#REF!</v>
      </c>
      <c r="P539" s="447"/>
      <c r="Q539" s="447"/>
      <c r="R539" s="447"/>
      <c r="S539" s="447"/>
      <c r="T539" s="447"/>
      <c r="U539" s="448"/>
      <c r="V539" s="182"/>
      <c r="W539" s="191"/>
      <c r="X539" s="199"/>
      <c r="Y539" s="182"/>
      <c r="Z539" s="184"/>
      <c r="AA539" s="184"/>
      <c r="AD539" s="182"/>
      <c r="AG539" s="182"/>
      <c r="AH539" s="43"/>
      <c r="AI539" s="43"/>
      <c r="AJ539" s="43"/>
      <c r="AK539" s="43"/>
      <c r="AL539" s="43"/>
      <c r="AM539" s="43"/>
      <c r="AN539" s="43"/>
      <c r="AO539" s="43"/>
      <c r="AP539" s="43"/>
      <c r="AQ539" s="43"/>
      <c r="AR539" s="43"/>
      <c r="AS539" s="43"/>
      <c r="AT539" s="43"/>
      <c r="AU539" s="44"/>
      <c r="AV539" s="182"/>
      <c r="AW539" s="182"/>
      <c r="AX539" s="182"/>
      <c r="AZ539" s="207"/>
    </row>
    <row r="540" spans="1:52" s="168" customFormat="1" ht="9.9" customHeight="1" thickBot="1" x14ac:dyDescent="0.3">
      <c r="A540" s="263"/>
      <c r="B540" s="263"/>
      <c r="C540" s="265"/>
      <c r="D540" s="197"/>
      <c r="E540" s="198"/>
      <c r="F540" s="198"/>
      <c r="G540" s="198"/>
      <c r="H540" s="198"/>
      <c r="I540" s="198"/>
      <c r="J540" s="198"/>
      <c r="K540" s="198"/>
      <c r="L540" s="198"/>
      <c r="M540" s="198"/>
      <c r="N540" s="197"/>
      <c r="O540" s="198"/>
      <c r="P540" s="198"/>
      <c r="Q540" s="198"/>
      <c r="R540" s="198"/>
      <c r="S540" s="198"/>
      <c r="T540" s="198"/>
      <c r="U540" s="198"/>
      <c r="V540" s="182"/>
      <c r="W540" s="191"/>
      <c r="X540" s="199"/>
      <c r="Y540" s="182"/>
      <c r="Z540" s="184"/>
      <c r="AA540" s="184"/>
      <c r="AD540" s="182"/>
      <c r="AG540" s="182"/>
      <c r="AH540" s="43"/>
      <c r="AI540" s="43"/>
      <c r="AJ540" s="43"/>
      <c r="AK540" s="43"/>
      <c r="AL540" s="43"/>
      <c r="AM540" s="43"/>
      <c r="AN540" s="43"/>
      <c r="AO540" s="43"/>
      <c r="AP540" s="43"/>
      <c r="AQ540" s="43"/>
      <c r="AR540" s="43"/>
      <c r="AS540" s="43"/>
      <c r="AT540" s="43"/>
      <c r="AU540" s="44"/>
      <c r="AV540" s="182"/>
      <c r="AW540" s="182"/>
      <c r="AX540" s="182"/>
      <c r="AZ540" s="207"/>
    </row>
    <row r="541" spans="1:52" s="168" customFormat="1" ht="15.75" customHeight="1" x14ac:dyDescent="0.3">
      <c r="A541" s="263"/>
      <c r="B541" s="263"/>
      <c r="C541" s="265"/>
      <c r="D541" s="484"/>
      <c r="E541" s="485"/>
      <c r="F541" s="488" t="s">
        <v>0</v>
      </c>
      <c r="G541" s="489"/>
      <c r="H541" s="489"/>
      <c r="I541" s="489"/>
      <c r="J541" s="489"/>
      <c r="K541" s="489"/>
      <c r="L541" s="489"/>
      <c r="M541" s="489"/>
      <c r="N541" s="489"/>
      <c r="O541" s="490"/>
      <c r="P541" s="494" t="s">
        <v>1</v>
      </c>
      <c r="Q541" s="495"/>
      <c r="R541" s="495"/>
      <c r="S541" s="496"/>
      <c r="T541" s="500"/>
      <c r="U541" s="501"/>
      <c r="V541" s="182"/>
      <c r="W541" s="191"/>
      <c r="X541" s="199"/>
      <c r="Y541" s="182"/>
      <c r="Z541" s="184"/>
      <c r="AA541" s="184"/>
      <c r="AD541" s="182"/>
      <c r="AG541" s="182"/>
      <c r="AH541" s="43"/>
      <c r="AI541" s="43"/>
      <c r="AJ541" s="43"/>
      <c r="AK541" s="43"/>
      <c r="AL541" s="43"/>
      <c r="AM541" s="43"/>
      <c r="AN541" s="43"/>
      <c r="AO541" s="43"/>
      <c r="AP541" s="43"/>
      <c r="AQ541" s="43"/>
      <c r="AR541" s="43"/>
      <c r="AS541" s="43"/>
      <c r="AT541" s="43"/>
      <c r="AU541" s="44"/>
      <c r="AV541" s="182"/>
      <c r="AW541" s="182"/>
      <c r="AX541" s="182"/>
      <c r="AZ541" s="207"/>
    </row>
    <row r="542" spans="1:52" s="168" customFormat="1" ht="15" customHeight="1" x14ac:dyDescent="0.3">
      <c r="A542" s="263"/>
      <c r="B542" s="263"/>
      <c r="C542" s="265"/>
      <c r="D542" s="481"/>
      <c r="E542" s="482"/>
      <c r="F542" s="491"/>
      <c r="G542" s="492"/>
      <c r="H542" s="492"/>
      <c r="I542" s="492"/>
      <c r="J542" s="492"/>
      <c r="K542" s="492"/>
      <c r="L542" s="492"/>
      <c r="M542" s="492"/>
      <c r="N542" s="492"/>
      <c r="O542" s="493"/>
      <c r="P542" s="497"/>
      <c r="Q542" s="498"/>
      <c r="R542" s="498"/>
      <c r="S542" s="499"/>
      <c r="T542" s="502"/>
      <c r="U542" s="503"/>
      <c r="V542" s="182"/>
      <c r="W542" s="191"/>
      <c r="X542" s="199"/>
      <c r="Y542" s="186"/>
      <c r="Z542" s="184"/>
      <c r="AA542" s="184"/>
      <c r="AD542" s="182"/>
      <c r="AG542" s="182"/>
      <c r="AH542" s="43"/>
      <c r="AI542" s="43"/>
      <c r="AJ542" s="43"/>
      <c r="AK542" s="43"/>
      <c r="AL542" s="43"/>
      <c r="AM542" s="43"/>
      <c r="AN542" s="43"/>
      <c r="AO542" s="43"/>
      <c r="AP542" s="43"/>
      <c r="AQ542" s="43"/>
      <c r="AR542" s="43"/>
      <c r="AS542" s="43"/>
      <c r="AT542" s="43"/>
      <c r="AU542" s="44"/>
      <c r="AV542" s="182"/>
      <c r="AW542" s="182"/>
      <c r="AX542" s="182"/>
      <c r="AZ542" s="207"/>
    </row>
    <row r="543" spans="1:52" s="168" customFormat="1" ht="30" customHeight="1" thickBot="1" x14ac:dyDescent="0.35">
      <c r="A543" s="263"/>
      <c r="B543" s="263"/>
      <c r="C543" s="265"/>
      <c r="D543" s="486"/>
      <c r="E543" s="487"/>
      <c r="F543" s="506" t="s">
        <v>2</v>
      </c>
      <c r="G543" s="507"/>
      <c r="H543" s="507"/>
      <c r="I543" s="507"/>
      <c r="J543" s="507"/>
      <c r="K543" s="507"/>
      <c r="L543" s="507"/>
      <c r="M543" s="507"/>
      <c r="N543" s="507"/>
      <c r="O543" s="508"/>
      <c r="P543" s="181">
        <v>12</v>
      </c>
      <c r="Q543" s="189" t="s">
        <v>3</v>
      </c>
      <c r="R543" s="509">
        <v>147</v>
      </c>
      <c r="S543" s="510"/>
      <c r="T543" s="504"/>
      <c r="U543" s="505"/>
      <c r="V543" s="182">
        <f>+IF(C552="","",1)</f>
        <v>1</v>
      </c>
      <c r="W543" s="191"/>
      <c r="X543" s="199"/>
      <c r="Y543" s="39"/>
      <c r="Z543" s="184"/>
      <c r="AA543" s="184"/>
      <c r="AD543" s="182"/>
      <c r="AG543" s="182"/>
      <c r="AH543" s="43"/>
      <c r="AI543" s="43"/>
      <c r="AJ543" s="43"/>
      <c r="AK543" s="43"/>
      <c r="AL543" s="43"/>
      <c r="AM543" s="43"/>
      <c r="AN543" s="43"/>
      <c r="AO543" s="43"/>
      <c r="AP543" s="43"/>
      <c r="AQ543" s="43"/>
      <c r="AR543" s="43"/>
      <c r="AS543" s="43"/>
      <c r="AT543" s="43"/>
      <c r="AU543" s="44"/>
      <c r="AV543" s="182"/>
      <c r="AW543" s="182"/>
      <c r="AX543" s="182"/>
      <c r="AZ543" s="207"/>
    </row>
    <row r="544" spans="1:52" s="168" customFormat="1" ht="5.25" customHeight="1" thickBot="1" x14ac:dyDescent="0.35">
      <c r="A544" s="263"/>
      <c r="B544" s="263"/>
      <c r="C544" s="265"/>
      <c r="D544" s="454"/>
      <c r="E544" s="454"/>
      <c r="F544" s="454"/>
      <c r="G544" s="454"/>
      <c r="H544" s="454"/>
      <c r="I544" s="454"/>
      <c r="J544" s="454"/>
      <c r="K544" s="454"/>
      <c r="L544" s="454"/>
      <c r="M544" s="454"/>
      <c r="N544" s="454"/>
      <c r="O544" s="454"/>
      <c r="P544" s="454"/>
      <c r="Q544" s="454"/>
      <c r="R544" s="454"/>
      <c r="S544" s="454"/>
      <c r="T544" s="454"/>
      <c r="U544" s="454"/>
      <c r="V544" s="182"/>
      <c r="W544" s="191"/>
      <c r="X544" s="199"/>
      <c r="Y544" s="186"/>
      <c r="Z544" s="184"/>
      <c r="AA544" s="184"/>
      <c r="AD544" s="182"/>
      <c r="AG544" s="182"/>
      <c r="AH544" s="43"/>
      <c r="AI544" s="43"/>
      <c r="AJ544" s="43"/>
      <c r="AK544" s="43"/>
      <c r="AL544" s="43"/>
      <c r="AM544" s="43"/>
      <c r="AN544" s="43"/>
      <c r="AO544" s="43"/>
      <c r="AP544" s="43"/>
      <c r="AQ544" s="43"/>
      <c r="AR544" s="43"/>
      <c r="AS544" s="43"/>
      <c r="AT544" s="43"/>
      <c r="AU544" s="44"/>
      <c r="AV544" s="182"/>
      <c r="AW544" s="182"/>
      <c r="AX544" s="182"/>
      <c r="AZ544" s="207"/>
    </row>
    <row r="545" spans="1:160" s="168" customFormat="1" ht="24.9" customHeight="1" x14ac:dyDescent="0.3">
      <c r="A545" s="263"/>
      <c r="B545" s="263"/>
      <c r="C545" s="265"/>
      <c r="D545" s="511" t="s">
        <v>4</v>
      </c>
      <c r="E545" s="512"/>
      <c r="F545" s="513" t="s">
        <v>168</v>
      </c>
      <c r="G545" s="514"/>
      <c r="H545" s="514"/>
      <c r="I545" s="515"/>
      <c r="J545" s="516" t="s">
        <v>5</v>
      </c>
      <c r="K545" s="512"/>
      <c r="L545" s="513" t="s">
        <v>102</v>
      </c>
      <c r="M545" s="514"/>
      <c r="N545" s="514"/>
      <c r="O545" s="514"/>
      <c r="P545" s="515"/>
      <c r="Q545" s="164" t="s">
        <v>6</v>
      </c>
      <c r="R545" s="513" t="s">
        <v>36</v>
      </c>
      <c r="S545" s="514"/>
      <c r="T545" s="514"/>
      <c r="U545" s="517"/>
      <c r="V545" s="182"/>
      <c r="W545" s="191"/>
      <c r="X545" s="199"/>
      <c r="Y545" s="182"/>
      <c r="Z545" s="184"/>
      <c r="AA545" s="184"/>
      <c r="AD545" s="182"/>
      <c r="AG545" s="182"/>
      <c r="AH545" s="43"/>
      <c r="AI545" s="43"/>
      <c r="AJ545" s="43"/>
      <c r="AK545" s="43"/>
      <c r="AL545" s="43"/>
      <c r="AM545" s="43"/>
      <c r="AN545" s="43"/>
      <c r="AO545" s="43"/>
      <c r="AP545" s="43"/>
      <c r="AQ545" s="43"/>
      <c r="AR545" s="43"/>
      <c r="AS545" s="43"/>
      <c r="AT545" s="43"/>
      <c r="AU545" s="44"/>
      <c r="AV545" s="182"/>
      <c r="AW545" s="182"/>
      <c r="AX545" s="182"/>
      <c r="AZ545" s="207"/>
    </row>
    <row r="546" spans="1:160" s="168" customFormat="1" ht="45" customHeight="1" thickBot="1" x14ac:dyDescent="0.35">
      <c r="A546" s="263"/>
      <c r="B546" s="263"/>
      <c r="C546" s="265"/>
      <c r="D546" s="518" t="s">
        <v>7</v>
      </c>
      <c r="E546" s="519"/>
      <c r="F546" s="520" t="s">
        <v>169</v>
      </c>
      <c r="G546" s="521"/>
      <c r="H546" s="521"/>
      <c r="I546" s="521"/>
      <c r="J546" s="521"/>
      <c r="K546" s="521"/>
      <c r="L546" s="521"/>
      <c r="M546" s="521"/>
      <c r="N546" s="521"/>
      <c r="O546" s="521"/>
      <c r="P546" s="521"/>
      <c r="Q546" s="521"/>
      <c r="R546" s="521"/>
      <c r="S546" s="521"/>
      <c r="T546" s="521"/>
      <c r="U546" s="522"/>
      <c r="V546" s="182"/>
      <c r="W546" s="191"/>
      <c r="X546" s="199"/>
      <c r="Y546" s="182"/>
      <c r="Z546" s="184"/>
      <c r="AA546" s="184"/>
      <c r="AD546" s="182"/>
      <c r="AG546" s="182"/>
      <c r="AH546" s="43"/>
      <c r="AI546" s="43"/>
      <c r="AJ546" s="43"/>
      <c r="AK546" s="43"/>
      <c r="AL546" s="43"/>
      <c r="AM546" s="43"/>
      <c r="AN546" s="43"/>
      <c r="AO546" s="43"/>
      <c r="AP546" s="43"/>
      <c r="AQ546" s="43"/>
      <c r="AR546" s="43"/>
      <c r="AS546" s="43"/>
      <c r="AT546" s="43"/>
      <c r="AU546" s="44"/>
      <c r="AV546" s="182"/>
      <c r="AW546" s="182"/>
      <c r="AX546" s="182"/>
      <c r="AZ546" s="207"/>
    </row>
    <row r="547" spans="1:160" s="168" customFormat="1" ht="5.0999999999999996" customHeight="1" thickBot="1" x14ac:dyDescent="0.35">
      <c r="A547" s="263"/>
      <c r="B547" s="263"/>
      <c r="C547" s="265"/>
      <c r="D547" s="523"/>
      <c r="E547" s="523"/>
      <c r="F547" s="523"/>
      <c r="G547" s="523"/>
      <c r="H547" s="523"/>
      <c r="I547" s="523"/>
      <c r="J547" s="523"/>
      <c r="K547" s="523"/>
      <c r="L547" s="523"/>
      <c r="M547" s="523"/>
      <c r="N547" s="523"/>
      <c r="O547" s="523"/>
      <c r="P547" s="523"/>
      <c r="Q547" s="523"/>
      <c r="R547" s="523"/>
      <c r="S547" s="523"/>
      <c r="T547" s="523"/>
      <c r="U547" s="523"/>
      <c r="V547" s="182"/>
      <c r="W547" s="191"/>
      <c r="X547" s="199"/>
      <c r="Y547" s="182"/>
      <c r="Z547" s="184"/>
      <c r="AA547" s="184"/>
      <c r="AD547" s="182"/>
      <c r="AG547" s="182"/>
      <c r="AH547" s="43"/>
      <c r="AI547" s="43"/>
      <c r="AJ547" s="43"/>
      <c r="AK547" s="43"/>
      <c r="AL547" s="43"/>
      <c r="AM547" s="43"/>
      <c r="AN547" s="43"/>
      <c r="AO547" s="43"/>
      <c r="AP547" s="43"/>
      <c r="AQ547" s="43"/>
      <c r="AR547" s="43"/>
      <c r="AS547" s="43"/>
      <c r="AT547" s="43"/>
      <c r="AU547" s="44"/>
      <c r="AV547" s="182"/>
      <c r="AW547" s="182"/>
      <c r="AX547" s="182"/>
      <c r="AZ547" s="207"/>
    </row>
    <row r="548" spans="1:160" s="168" customFormat="1" ht="24.9" customHeight="1" thickBot="1" x14ac:dyDescent="0.35">
      <c r="A548" s="263"/>
      <c r="B548" s="263"/>
      <c r="C548" s="265"/>
      <c r="D548" s="165" t="s">
        <v>103</v>
      </c>
      <c r="E548" s="167" t="s">
        <v>106</v>
      </c>
      <c r="F548" s="455" t="s">
        <v>104</v>
      </c>
      <c r="G548" s="524"/>
      <c r="H548" s="456"/>
      <c r="I548" s="525">
        <v>44058</v>
      </c>
      <c r="J548" s="526"/>
      <c r="K548" s="526"/>
      <c r="L548" s="526"/>
      <c r="M548" s="526"/>
      <c r="N548" s="527"/>
      <c r="O548" s="166" t="s">
        <v>8</v>
      </c>
      <c r="P548" s="449" t="s">
        <v>24</v>
      </c>
      <c r="Q548" s="450"/>
      <c r="R548" s="450"/>
      <c r="S548" s="450"/>
      <c r="T548" s="450"/>
      <c r="U548" s="528"/>
      <c r="V548" s="182"/>
      <c r="W548" s="191"/>
      <c r="X548" s="199"/>
      <c r="Y548" s="182"/>
      <c r="Z548" s="184"/>
      <c r="AA548" s="184"/>
      <c r="AD548" s="182"/>
      <c r="AG548" s="182"/>
      <c r="AH548" s="43"/>
      <c r="AI548" s="43"/>
      <c r="AJ548" s="43"/>
      <c r="AK548" s="43"/>
      <c r="AL548" s="43"/>
      <c r="AM548" s="43"/>
      <c r="AN548" s="43"/>
      <c r="AO548" s="43"/>
      <c r="AP548" s="43"/>
      <c r="AQ548" s="43"/>
      <c r="AR548" s="43"/>
      <c r="AS548" s="43"/>
      <c r="AT548" s="43"/>
      <c r="AU548" s="44"/>
      <c r="AV548" s="182"/>
      <c r="AW548" s="182"/>
      <c r="AX548" s="182"/>
      <c r="AZ548" s="207"/>
    </row>
    <row r="549" spans="1:160" s="168" customFormat="1" ht="5.0999999999999996" customHeight="1" thickBot="1" x14ac:dyDescent="0.35">
      <c r="A549" s="263"/>
      <c r="B549" s="263"/>
      <c r="C549" s="265"/>
      <c r="D549" s="169"/>
      <c r="E549" s="169"/>
      <c r="F549" s="169"/>
      <c r="G549" s="169"/>
      <c r="H549" s="169"/>
      <c r="I549" s="169"/>
      <c r="J549" s="169"/>
      <c r="K549" s="169"/>
      <c r="L549" s="169"/>
      <c r="M549" s="169"/>
      <c r="N549" s="169"/>
      <c r="O549" s="169"/>
      <c r="P549" s="169"/>
      <c r="Q549" s="169"/>
      <c r="R549" s="169"/>
      <c r="S549" s="169"/>
      <c r="T549" s="169"/>
      <c r="U549" s="169"/>
      <c r="V549" s="182"/>
      <c r="W549" s="191"/>
      <c r="X549" s="199"/>
      <c r="Y549" s="182"/>
      <c r="Z549" s="184"/>
      <c r="AA549" s="184"/>
      <c r="AD549" s="182"/>
      <c r="AG549" s="182"/>
      <c r="AH549" s="43"/>
      <c r="AI549" s="43"/>
      <c r="AJ549" s="43"/>
      <c r="AK549" s="43"/>
      <c r="AL549" s="43"/>
      <c r="AM549" s="43"/>
      <c r="AN549" s="43"/>
      <c r="AO549" s="43"/>
      <c r="AP549" s="43"/>
      <c r="AQ549" s="43"/>
      <c r="AR549" s="43"/>
      <c r="AS549" s="43"/>
      <c r="AT549" s="43"/>
      <c r="AU549" s="44"/>
      <c r="AV549" s="182"/>
      <c r="AW549" s="182"/>
      <c r="AX549" s="182"/>
      <c r="AZ549" s="207"/>
    </row>
    <row r="550" spans="1:160" s="168" customFormat="1" ht="24.9" customHeight="1" thickBot="1" x14ac:dyDescent="0.35">
      <c r="A550" s="263"/>
      <c r="B550" s="263"/>
      <c r="C550" s="265"/>
      <c r="D550" s="165" t="s">
        <v>31</v>
      </c>
      <c r="E550" s="449"/>
      <c r="F550" s="450"/>
      <c r="G550" s="450"/>
      <c r="H550" s="450"/>
      <c r="I550" s="450"/>
      <c r="J550" s="451"/>
      <c r="K550" s="177" t="s">
        <v>105</v>
      </c>
      <c r="L550" s="452"/>
      <c r="M550" s="452"/>
      <c r="N550" s="452"/>
      <c r="O550" s="452"/>
      <c r="P550" s="452"/>
      <c r="Q550" s="452"/>
      <c r="R550" s="452"/>
      <c r="S550" s="452"/>
      <c r="T550" s="452"/>
      <c r="U550" s="453"/>
      <c r="V550" s="182"/>
      <c r="W550" s="191"/>
      <c r="X550" s="199"/>
      <c r="Y550" s="182"/>
      <c r="Z550" s="184"/>
      <c r="AA550" s="184"/>
      <c r="AD550" s="182"/>
      <c r="AG550" s="182"/>
      <c r="AH550" s="43"/>
      <c r="AI550" s="43"/>
      <c r="AJ550" s="43"/>
      <c r="AK550" s="43"/>
      <c r="AL550" s="43"/>
      <c r="AM550" s="43"/>
      <c r="AN550" s="43"/>
      <c r="AO550" s="43"/>
      <c r="AP550" s="43"/>
      <c r="AQ550" s="43"/>
      <c r="AR550" s="43"/>
      <c r="AS550" s="43"/>
      <c r="AT550" s="43"/>
      <c r="AU550" s="44"/>
      <c r="AV550" s="182"/>
      <c r="AW550" s="182"/>
      <c r="AX550" s="182"/>
      <c r="AZ550" s="207"/>
    </row>
    <row r="551" spans="1:160" s="168" customFormat="1" ht="5.0999999999999996" customHeight="1" thickBot="1" x14ac:dyDescent="0.35">
      <c r="A551" s="263"/>
      <c r="B551" s="263"/>
      <c r="C551" s="265"/>
      <c r="D551" s="454"/>
      <c r="E551" s="454"/>
      <c r="F551" s="454"/>
      <c r="G551" s="454"/>
      <c r="H551" s="454"/>
      <c r="I551" s="454"/>
      <c r="J551" s="454"/>
      <c r="K551" s="454"/>
      <c r="L551" s="454"/>
      <c r="M551" s="454"/>
      <c r="N551" s="454"/>
      <c r="O551" s="454"/>
      <c r="P551" s="454"/>
      <c r="Q551" s="454"/>
      <c r="R551" s="454"/>
      <c r="S551" s="454"/>
      <c r="T551" s="454"/>
      <c r="U551" s="454"/>
      <c r="V551" s="182"/>
      <c r="W551" s="191"/>
      <c r="X551" s="199"/>
      <c r="Y551" s="182"/>
      <c r="Z551" s="184"/>
      <c r="AA551" s="184"/>
      <c r="AD551" s="182"/>
      <c r="AG551" s="182"/>
      <c r="AH551" s="43"/>
      <c r="AI551" s="43"/>
      <c r="AJ551" s="43"/>
      <c r="AK551" s="43"/>
      <c r="AL551" s="43"/>
      <c r="AM551" s="43"/>
      <c r="AN551" s="43"/>
      <c r="AO551" s="43"/>
      <c r="AP551" s="43"/>
      <c r="AQ551" s="43"/>
      <c r="AR551" s="43"/>
      <c r="AS551" s="43"/>
      <c r="AT551" s="43"/>
      <c r="AU551" s="44"/>
      <c r="AV551" s="182"/>
      <c r="AW551" s="182"/>
      <c r="AX551" s="182"/>
      <c r="AZ551" s="207"/>
    </row>
    <row r="552" spans="1:160" s="168" customFormat="1" ht="45" customHeight="1" thickBot="1" x14ac:dyDescent="0.35">
      <c r="A552" s="263">
        <f>+E552</f>
        <v>1.1000000000000001</v>
      </c>
      <c r="B552" s="264">
        <f>+U576</f>
        <v>1574.664</v>
      </c>
      <c r="C552" s="265">
        <v>7</v>
      </c>
      <c r="D552" s="165" t="s">
        <v>9</v>
      </c>
      <c r="E552" s="94">
        <v>1.1000000000000001</v>
      </c>
      <c r="F552" s="455" t="s">
        <v>29</v>
      </c>
      <c r="G552" s="456"/>
      <c r="H552" s="532" t="s">
        <v>61</v>
      </c>
      <c r="I552" s="457"/>
      <c r="J552" s="457"/>
      <c r="K552" s="457"/>
      <c r="L552" s="457"/>
      <c r="M552" s="458"/>
      <c r="N552" s="459" t="s">
        <v>32</v>
      </c>
      <c r="O552" s="460"/>
      <c r="P552" s="461"/>
      <c r="Q552" s="462" t="s">
        <v>10</v>
      </c>
      <c r="R552" s="463"/>
      <c r="S552" s="463"/>
      <c r="T552" s="463"/>
      <c r="U552" s="464"/>
      <c r="V552" s="182"/>
      <c r="W552" s="191"/>
      <c r="X552" s="199"/>
      <c r="Y552" s="182"/>
      <c r="Z552" s="186"/>
      <c r="AA552" s="186"/>
      <c r="AD552" s="182"/>
      <c r="AG552" s="182"/>
      <c r="AH552" s="43"/>
      <c r="AI552" s="43"/>
      <c r="AJ552" s="43"/>
      <c r="AK552" s="43"/>
      <c r="AL552" s="43"/>
      <c r="AM552" s="43"/>
      <c r="AN552" s="43"/>
      <c r="AO552" s="43"/>
      <c r="AP552" s="43"/>
      <c r="AQ552" s="43"/>
      <c r="AR552" s="43"/>
      <c r="AS552" s="43"/>
      <c r="AT552" s="43"/>
      <c r="AU552" s="44"/>
      <c r="AV552" s="182"/>
      <c r="AW552" s="182"/>
      <c r="AX552" s="182"/>
      <c r="AZ552" s="207"/>
    </row>
    <row r="553" spans="1:160" s="168" customFormat="1" ht="5.0999999999999996" customHeight="1" thickBot="1" x14ac:dyDescent="0.35">
      <c r="A553" s="263"/>
      <c r="B553" s="263"/>
      <c r="C553" s="265"/>
      <c r="D553" s="428"/>
      <c r="E553" s="428"/>
      <c r="F553" s="428"/>
      <c r="G553" s="428"/>
      <c r="H553" s="428"/>
      <c r="I553" s="428"/>
      <c r="J553" s="428"/>
      <c r="K553" s="428"/>
      <c r="L553" s="428"/>
      <c r="M553" s="428"/>
      <c r="N553" s="454"/>
      <c r="O553" s="454"/>
      <c r="P553" s="454"/>
      <c r="Q553" s="454"/>
      <c r="R553" s="454"/>
      <c r="S553" s="454"/>
      <c r="T553" s="454"/>
      <c r="U553" s="454"/>
      <c r="V553" s="182"/>
      <c r="W553" s="191"/>
      <c r="X553" s="199"/>
      <c r="Y553" s="182"/>
      <c r="Z553" s="193"/>
      <c r="AA553" s="193"/>
      <c r="AD553" s="182"/>
      <c r="AG553" s="182"/>
      <c r="AH553" s="43"/>
      <c r="AI553" s="43"/>
      <c r="AJ553" s="43"/>
      <c r="AK553" s="43"/>
      <c r="AL553" s="43"/>
      <c r="AM553" s="43"/>
      <c r="AN553" s="43"/>
      <c r="AO553" s="43"/>
      <c r="AP553" s="43"/>
      <c r="AQ553" s="43"/>
      <c r="AR553" s="43"/>
      <c r="AS553" s="43"/>
      <c r="AT553" s="43"/>
      <c r="AU553" s="44"/>
      <c r="AV553" s="182"/>
      <c r="AW553" s="182"/>
      <c r="AX553" s="182"/>
      <c r="AZ553" s="207"/>
    </row>
    <row r="554" spans="1:160" s="168" customFormat="1" ht="24.9" customHeight="1" x14ac:dyDescent="0.3">
      <c r="A554" s="263"/>
      <c r="B554" s="263"/>
      <c r="C554" s="265"/>
      <c r="D554" s="465" t="s">
        <v>30</v>
      </c>
      <c r="E554" s="466"/>
      <c r="F554" s="466"/>
      <c r="G554" s="466"/>
      <c r="H554" s="466"/>
      <c r="I554" s="466"/>
      <c r="J554" s="466"/>
      <c r="K554" s="466"/>
      <c r="L554" s="466"/>
      <c r="M554" s="467"/>
      <c r="N554" s="468" t="s">
        <v>11</v>
      </c>
      <c r="O554" s="470" t="s">
        <v>12</v>
      </c>
      <c r="P554" s="471"/>
      <c r="Q554" s="474" t="s">
        <v>13</v>
      </c>
      <c r="R554" s="475"/>
      <c r="S554" s="476"/>
      <c r="T554" s="477" t="s">
        <v>27</v>
      </c>
      <c r="U554" s="479" t="s">
        <v>28</v>
      </c>
      <c r="V554" s="182"/>
      <c r="W554" s="191"/>
      <c r="X554" s="199"/>
      <c r="Y554" s="182"/>
      <c r="Z554" s="193"/>
      <c r="AA554" s="193"/>
      <c r="AD554" s="182"/>
      <c r="AG554" s="182"/>
      <c r="AH554" s="43"/>
      <c r="AI554" s="43"/>
      <c r="AJ554" s="43"/>
      <c r="AK554" s="43"/>
      <c r="AL554" s="43"/>
      <c r="AM554" s="43"/>
      <c r="AN554" s="43"/>
      <c r="AO554" s="43"/>
      <c r="AP554" s="43"/>
      <c r="AQ554" s="43"/>
      <c r="AR554" s="43"/>
      <c r="AS554" s="43"/>
      <c r="AT554" s="43"/>
      <c r="AU554" s="44"/>
      <c r="AV554" s="182"/>
      <c r="AW554" s="182"/>
      <c r="AX554" s="182"/>
      <c r="AZ554" s="207"/>
    </row>
    <row r="555" spans="1:160" s="168" customFormat="1" ht="24.9" customHeight="1" x14ac:dyDescent="0.3">
      <c r="A555" s="263"/>
      <c r="B555" s="263"/>
      <c r="C555" s="265"/>
      <c r="D555" s="481"/>
      <c r="E555" s="482"/>
      <c r="F555" s="482"/>
      <c r="G555" s="482"/>
      <c r="H555" s="482"/>
      <c r="I555" s="482"/>
      <c r="J555" s="482"/>
      <c r="K555" s="482"/>
      <c r="L555" s="482"/>
      <c r="M555" s="483"/>
      <c r="N555" s="469"/>
      <c r="O555" s="472"/>
      <c r="P555" s="473"/>
      <c r="Q555" s="170" t="s">
        <v>14</v>
      </c>
      <c r="R555" s="170" t="s">
        <v>15</v>
      </c>
      <c r="S555" s="170" t="s">
        <v>26</v>
      </c>
      <c r="T555" s="478"/>
      <c r="U555" s="480"/>
      <c r="V555" s="182"/>
      <c r="W555" s="191"/>
      <c r="X555" s="199"/>
      <c r="Y555" s="182"/>
      <c r="Z555" s="194"/>
      <c r="AA555" s="194"/>
      <c r="AD555" s="182"/>
      <c r="AG555" s="182"/>
      <c r="AH555" s="43"/>
      <c r="AI555" s="43"/>
      <c r="AJ555" s="43"/>
      <c r="AK555" s="43"/>
      <c r="AL555" s="43"/>
      <c r="AM555" s="43"/>
      <c r="AN555" s="43"/>
      <c r="AO555" s="43"/>
      <c r="AP555" s="43"/>
      <c r="AQ555" s="43"/>
      <c r="AR555" s="43"/>
      <c r="AS555" s="43"/>
      <c r="AT555" s="43"/>
      <c r="AU555" s="44"/>
      <c r="AV555" s="182"/>
      <c r="AW555" s="182"/>
      <c r="AX555" s="182"/>
      <c r="AZ555" s="207"/>
    </row>
    <row r="556" spans="1:160" s="168" customFormat="1" ht="24.9" customHeight="1" x14ac:dyDescent="0.3">
      <c r="A556" s="263"/>
      <c r="B556" s="263"/>
      <c r="C556" s="265"/>
      <c r="D556" s="481"/>
      <c r="E556" s="482"/>
      <c r="F556" s="482"/>
      <c r="G556" s="482"/>
      <c r="H556" s="482"/>
      <c r="I556" s="482"/>
      <c r="J556" s="482"/>
      <c r="K556" s="482"/>
      <c r="L556" s="482"/>
      <c r="M556" s="483"/>
      <c r="N556" s="176">
        <v>14001616</v>
      </c>
      <c r="O556" s="529">
        <v>1.0900000000000001</v>
      </c>
      <c r="P556" s="530"/>
      <c r="Q556" s="8"/>
      <c r="R556" s="8"/>
      <c r="S556" s="8"/>
      <c r="T556" s="9">
        <v>13.52</v>
      </c>
      <c r="U556" s="17">
        <f>+T556</f>
        <v>13.52</v>
      </c>
      <c r="V556" s="182"/>
      <c r="W556" s="191">
        <v>19</v>
      </c>
      <c r="X556" s="199">
        <v>6</v>
      </c>
      <c r="Y556" s="182">
        <f>+C552</f>
        <v>7</v>
      </c>
      <c r="Z556" s="41">
        <f>+SUMIF($N556:$N575,$Z$16,$U556:$U575)</f>
        <v>96.486000000000018</v>
      </c>
      <c r="AA556" s="41">
        <f>+SUMIF($N556:$N575,$AA$16,$U556:$U575)</f>
        <v>54.938000000000002</v>
      </c>
      <c r="AB556" s="41">
        <f>+SUMIF($N556:$N575,$AB$16,$U556:$U575)</f>
        <v>52.936</v>
      </c>
      <c r="AC556" s="41">
        <f>+SUMIF($N556:$N575,$AC$16,$U556:$U575)</f>
        <v>69.16</v>
      </c>
      <c r="AD556" s="41">
        <f>+SUMIF($N556:$N575,$AD$16,$U556:$U575)</f>
        <v>52.936</v>
      </c>
      <c r="AE556" s="41">
        <f>+SUMIF($N556:$N575,$AE$16,$U556:$U575)</f>
        <v>52.936</v>
      </c>
      <c r="AF556" s="41">
        <f>+SUMIF($N556:$N575,$AF$16,$U556:$U575)</f>
        <v>54.938000000000002</v>
      </c>
      <c r="AG556" s="41">
        <f>+SUMIF($N556:$N575,$AG$16,$U556:$U575)</f>
        <v>74.567999999999998</v>
      </c>
      <c r="AH556" s="41">
        <f>+SUMIF($N556:$N575,$AH$16,$U556:$U575)</f>
        <v>142.32399999999998</v>
      </c>
      <c r="AI556" s="41">
        <f>+SUMIF($N556:$N575,$AI$16,$U556:$U575)</f>
        <v>114.42600000000002</v>
      </c>
      <c r="AJ556" s="41">
        <f>+SUMIF($N556:$N575,$AJ$16,$U556:$U575)</f>
        <v>170.76800000000003</v>
      </c>
      <c r="AK556" s="41">
        <f>+SUMIF($N556:$N575,$AK$16,$U556:$U575)</f>
        <v>0</v>
      </c>
      <c r="AL556" s="41">
        <f>+SUMIF($N556:$N575,$AL$16,$U556:$U575)</f>
        <v>107.87400000000001</v>
      </c>
      <c r="AM556" s="41">
        <f>+SUMIF($N556:$N575,$AM$16,$U556:$U575)</f>
        <v>85.384000000000015</v>
      </c>
      <c r="AN556" s="41">
        <f>+SUMIF($N556:$N575,$AN$16,$U556:$U575)</f>
        <v>108.446</v>
      </c>
      <c r="AO556" s="41">
        <f>+SUMIF($N556:$N575,$AO$16,$U556:$U575)</f>
        <v>20.488000000000003</v>
      </c>
      <c r="AP556" s="41">
        <f>+SUMIF($N556:$N575,$AP$16,$U556:$U575)</f>
        <v>175.03199999999998</v>
      </c>
      <c r="AQ556" s="41">
        <f>+SUMIF($N556:$N575,$AQ$16,$U556:$U575)</f>
        <v>69.16</v>
      </c>
      <c r="AR556" s="41">
        <f>+SUMIF($N556:$N575,$AR$16,$U556:$U575)</f>
        <v>71.864000000000004</v>
      </c>
      <c r="AS556" s="43"/>
      <c r="AT556" s="43"/>
      <c r="AU556" s="44"/>
      <c r="AV556" s="182"/>
      <c r="AW556" s="182"/>
      <c r="AX556" s="182"/>
      <c r="AZ556" s="207"/>
    </row>
    <row r="557" spans="1:160" s="168" customFormat="1" ht="24.9" customHeight="1" x14ac:dyDescent="0.3">
      <c r="A557" s="263"/>
      <c r="B557" s="263"/>
      <c r="C557" s="265"/>
      <c r="D557" s="481"/>
      <c r="E557" s="482"/>
      <c r="F557" s="482"/>
      <c r="G557" s="482"/>
      <c r="H557" s="482"/>
      <c r="I557" s="482"/>
      <c r="J557" s="482"/>
      <c r="K557" s="482"/>
      <c r="L557" s="482"/>
      <c r="M557" s="483"/>
      <c r="N557" s="176">
        <v>14001616</v>
      </c>
      <c r="O557" s="529" t="s">
        <v>96</v>
      </c>
      <c r="P557" s="530"/>
      <c r="Q557" s="8"/>
      <c r="R557" s="8"/>
      <c r="S557" s="8"/>
      <c r="T557" s="9">
        <v>0</v>
      </c>
      <c r="U557" s="17">
        <f t="shared" ref="U557:U575" si="109">+T557</f>
        <v>0</v>
      </c>
      <c r="V557" s="182"/>
      <c r="W557" s="191">
        <v>19</v>
      </c>
      <c r="X557" s="199">
        <v>67</v>
      </c>
      <c r="Y557" s="182"/>
      <c r="Z557" s="184"/>
      <c r="AA557" s="184"/>
      <c r="AT557" s="182"/>
      <c r="AU557" s="187"/>
      <c r="AV557" s="187"/>
      <c r="AW557" s="187"/>
      <c r="AX557" s="187"/>
      <c r="AY557" s="187"/>
      <c r="AZ557" s="206"/>
      <c r="BA557" s="187"/>
      <c r="BB557" s="187"/>
      <c r="BC557" s="187"/>
      <c r="BD557" s="187"/>
      <c r="BE557" s="163"/>
      <c r="BF557" s="163"/>
      <c r="BG557" s="163"/>
      <c r="BH557" s="163"/>
      <c r="BI557" s="163"/>
      <c r="BJ557" s="163"/>
      <c r="BK557" s="163"/>
      <c r="BL557" s="163"/>
      <c r="BM557" s="163"/>
      <c r="BN557" s="531"/>
      <c r="BO557" s="454"/>
      <c r="BP557" s="454"/>
      <c r="BQ557" s="454"/>
      <c r="BS557" s="454"/>
      <c r="BT557" s="454"/>
      <c r="BU557" s="454"/>
      <c r="BV557" s="454"/>
      <c r="BX557" s="454"/>
      <c r="BY557" s="454"/>
      <c r="BZ557" s="454"/>
      <c r="CA557" s="454"/>
      <c r="CC557" s="454"/>
      <c r="CD557" s="454"/>
      <c r="CE557" s="454"/>
      <c r="CF557" s="454"/>
      <c r="CH557" s="454"/>
      <c r="CI557" s="454"/>
      <c r="CJ557" s="454"/>
      <c r="CK557" s="454"/>
      <c r="CM557" s="454"/>
      <c r="CN557" s="454"/>
      <c r="CO557" s="454"/>
      <c r="CP557" s="454"/>
      <c r="CR557" s="454"/>
      <c r="CS557" s="454"/>
      <c r="CT557" s="454"/>
      <c r="CU557" s="454"/>
      <c r="CW557" s="454"/>
      <c r="CX557" s="454"/>
      <c r="CY557" s="454"/>
      <c r="CZ557" s="454"/>
      <c r="DB557" s="454"/>
      <c r="DC557" s="454"/>
      <c r="DD557" s="454"/>
      <c r="DE557" s="454"/>
      <c r="DG557" s="454"/>
      <c r="DH557" s="454"/>
      <c r="DI557" s="454"/>
      <c r="DJ557" s="454"/>
      <c r="DK557" s="169"/>
      <c r="DL557" s="169"/>
      <c r="DM557" s="169"/>
      <c r="DN557" s="169"/>
      <c r="DO557" s="169"/>
      <c r="DP557" s="169"/>
      <c r="DQ557" s="169"/>
      <c r="DR557" s="169"/>
      <c r="DS557" s="169"/>
      <c r="DT557" s="169"/>
      <c r="DU557" s="169"/>
      <c r="DV557" s="169"/>
      <c r="DW557" s="169"/>
      <c r="DX557" s="169"/>
      <c r="DY557" s="169"/>
      <c r="DZ557" s="169"/>
      <c r="EA557" s="169"/>
      <c r="EB557" s="169"/>
      <c r="EC557" s="169"/>
      <c r="ED557" s="169"/>
      <c r="EE557" s="169"/>
      <c r="EF557" s="169"/>
      <c r="EG557" s="169"/>
      <c r="EH557" s="169"/>
      <c r="EI557" s="169"/>
      <c r="EJ557" s="169"/>
      <c r="EK557" s="169"/>
      <c r="EL557" s="169"/>
      <c r="EM557" s="169"/>
      <c r="EN557" s="169"/>
      <c r="EO557" s="169"/>
      <c r="EP557" s="169"/>
      <c r="EQ557" s="169"/>
      <c r="ER557" s="169"/>
      <c r="ES557" s="169"/>
      <c r="ET557" s="169"/>
      <c r="EU557" s="169"/>
      <c r="EV557" s="169"/>
      <c r="EW557" s="169"/>
      <c r="EX557" s="169"/>
      <c r="EY557" s="169"/>
      <c r="EZ557" s="169"/>
      <c r="FA557" s="169"/>
      <c r="FB557" s="169"/>
      <c r="FC557" s="169"/>
      <c r="FD557" s="169"/>
    </row>
    <row r="558" spans="1:160" s="168" customFormat="1" ht="24.9" customHeight="1" x14ac:dyDescent="0.3">
      <c r="A558" s="263"/>
      <c r="B558" s="263"/>
      <c r="C558" s="265"/>
      <c r="D558" s="481"/>
      <c r="E558" s="482"/>
      <c r="F558" s="482"/>
      <c r="G558" s="482"/>
      <c r="H558" s="482"/>
      <c r="I558" s="482"/>
      <c r="J558" s="482"/>
      <c r="K558" s="482"/>
      <c r="L558" s="482"/>
      <c r="M558" s="483"/>
      <c r="N558" s="176">
        <v>14001469</v>
      </c>
      <c r="O558" s="529">
        <v>7.01</v>
      </c>
      <c r="P558" s="530"/>
      <c r="Q558" s="8"/>
      <c r="R558" s="8"/>
      <c r="S558" s="8"/>
      <c r="T558" s="9">
        <v>96.486000000000018</v>
      </c>
      <c r="U558" s="17">
        <f t="shared" si="109"/>
        <v>96.486000000000018</v>
      </c>
      <c r="V558" s="182"/>
      <c r="W558" s="191">
        <v>1</v>
      </c>
      <c r="X558" s="199">
        <v>31</v>
      </c>
      <c r="Y558" s="182"/>
      <c r="Z558" s="184"/>
      <c r="AA558" s="184"/>
      <c r="AT558" s="182"/>
      <c r="AU558" s="187"/>
      <c r="AV558" s="187"/>
      <c r="AW558" s="187"/>
      <c r="AX558" s="187"/>
      <c r="AY558" s="187"/>
      <c r="AZ558" s="206"/>
      <c r="BA558" s="187"/>
      <c r="BB558" s="187"/>
      <c r="BC558" s="187"/>
      <c r="BD558" s="187"/>
      <c r="BE558" s="193"/>
      <c r="BF558" s="193"/>
      <c r="BG558" s="193"/>
      <c r="BH558" s="193"/>
      <c r="BI558" s="193"/>
      <c r="BJ558" s="193"/>
      <c r="BK558" s="193"/>
      <c r="BL558" s="193"/>
      <c r="BM558" s="193"/>
      <c r="BN558" s="182"/>
      <c r="BO558" s="43"/>
      <c r="BP558" s="43"/>
      <c r="BQ558" s="43"/>
      <c r="BR558" s="43"/>
      <c r="BS558" s="182"/>
      <c r="BT558" s="43"/>
      <c r="BU558" s="43"/>
      <c r="BV558" s="43"/>
      <c r="BW558" s="182"/>
      <c r="BX558" s="182"/>
      <c r="BY558" s="43"/>
      <c r="BZ558" s="43"/>
      <c r="CA558" s="43"/>
      <c r="CC558" s="182"/>
      <c r="CD558" s="43"/>
      <c r="CE558" s="43"/>
      <c r="CF558" s="43"/>
      <c r="CH558" s="182"/>
      <c r="CI558" s="43"/>
      <c r="CJ558" s="43"/>
      <c r="CK558" s="43"/>
      <c r="CM558" s="182"/>
      <c r="CN558" s="43"/>
      <c r="CO558" s="43"/>
      <c r="CP558" s="43"/>
      <c r="CR558" s="182"/>
      <c r="CS558" s="43"/>
      <c r="CT558" s="43"/>
      <c r="CU558" s="43"/>
      <c r="CW558" s="182"/>
      <c r="CX558" s="43"/>
      <c r="CY558" s="43"/>
      <c r="CZ558" s="43"/>
      <c r="DB558" s="182"/>
      <c r="DC558" s="43"/>
      <c r="DD558" s="43"/>
      <c r="DE558" s="43"/>
      <c r="DG558" s="182"/>
      <c r="DH558" s="43"/>
      <c r="DI558" s="43"/>
      <c r="DJ558" s="43"/>
      <c r="DK558" s="43"/>
      <c r="DL558" s="43"/>
      <c r="DM558" s="43"/>
      <c r="DN558" s="43"/>
      <c r="DO558" s="43"/>
      <c r="DP558" s="43"/>
      <c r="DQ558" s="43"/>
      <c r="DR558" s="43"/>
      <c r="DS558" s="43"/>
      <c r="DT558" s="43"/>
      <c r="DU558" s="43"/>
      <c r="DV558" s="43"/>
      <c r="DW558" s="43"/>
      <c r="DX558" s="43"/>
      <c r="DY558" s="43"/>
      <c r="DZ558" s="43"/>
      <c r="EA558" s="43"/>
      <c r="EB558" s="43"/>
      <c r="EC558" s="43"/>
      <c r="ED558" s="43"/>
      <c r="EE558" s="43"/>
      <c r="EF558" s="43"/>
      <c r="EG558" s="43"/>
      <c r="EH558" s="43"/>
      <c r="EI558" s="43"/>
      <c r="EJ558" s="43"/>
      <c r="EK558" s="43"/>
      <c r="EL558" s="43"/>
      <c r="EM558" s="43"/>
      <c r="EN558" s="43"/>
      <c r="EO558" s="43"/>
      <c r="EP558" s="43"/>
      <c r="EQ558" s="43"/>
      <c r="ER558" s="43"/>
      <c r="ES558" s="43"/>
      <c r="ET558" s="43"/>
      <c r="EU558" s="43"/>
      <c r="EV558" s="43"/>
      <c r="EW558" s="43"/>
      <c r="EX558" s="43"/>
      <c r="EY558" s="43"/>
      <c r="EZ558" s="43"/>
      <c r="FA558" s="43"/>
      <c r="FB558" s="43"/>
      <c r="FC558" s="43"/>
      <c r="FD558" s="43"/>
    </row>
    <row r="559" spans="1:160" s="168" customFormat="1" ht="24.9" customHeight="1" x14ac:dyDescent="0.3">
      <c r="A559" s="263"/>
      <c r="B559" s="263"/>
      <c r="C559" s="265"/>
      <c r="D559" s="481"/>
      <c r="E559" s="482"/>
      <c r="F559" s="482"/>
      <c r="G559" s="482"/>
      <c r="H559" s="482"/>
      <c r="I559" s="482"/>
      <c r="J559" s="482"/>
      <c r="K559" s="482"/>
      <c r="L559" s="482"/>
      <c r="M559" s="483"/>
      <c r="N559" s="176">
        <v>14001481</v>
      </c>
      <c r="O559" s="529">
        <v>7.01</v>
      </c>
      <c r="P559" s="530"/>
      <c r="Q559" s="8"/>
      <c r="R559" s="8"/>
      <c r="S559" s="8"/>
      <c r="T559" s="9">
        <v>54.938000000000002</v>
      </c>
      <c r="U559" s="17">
        <f t="shared" si="109"/>
        <v>54.938000000000002</v>
      </c>
      <c r="V559" s="182"/>
      <c r="W559" s="191">
        <v>2</v>
      </c>
      <c r="X559" s="199">
        <v>31</v>
      </c>
      <c r="Y559" s="182"/>
      <c r="Z559" s="184"/>
      <c r="AA559" s="184"/>
      <c r="AT559" s="187"/>
      <c r="AU559" s="80"/>
      <c r="AV559" s="80"/>
      <c r="AW559" s="80"/>
      <c r="AX559" s="80"/>
      <c r="AY559" s="80"/>
      <c r="AZ559" s="205"/>
      <c r="BA559" s="80"/>
      <c r="BB559" s="80"/>
      <c r="BC559" s="80"/>
      <c r="BD559" s="80"/>
      <c r="BE559" s="89"/>
      <c r="BF559" s="89"/>
      <c r="BG559" s="89"/>
      <c r="BH559" s="89"/>
      <c r="BI559" s="89"/>
      <c r="BJ559" s="89"/>
      <c r="BK559" s="89"/>
      <c r="BL559" s="89"/>
      <c r="BM559" s="89"/>
      <c r="BN559" s="183"/>
      <c r="BO559" s="59"/>
      <c r="BP559" s="43"/>
      <c r="BQ559" s="43"/>
      <c r="BR559" s="43"/>
      <c r="BS559" s="183"/>
      <c r="BT559" s="59"/>
      <c r="BU559" s="43"/>
      <c r="BV559" s="43"/>
      <c r="BW559" s="182"/>
      <c r="BX559" s="183"/>
      <c r="BY559" s="59"/>
      <c r="BZ559" s="43"/>
      <c r="CA559" s="43"/>
      <c r="CC559" s="183"/>
      <c r="CD559" s="59"/>
      <c r="CE559" s="43"/>
      <c r="CF559" s="43"/>
      <c r="CH559" s="183"/>
      <c r="CI559" s="59"/>
      <c r="CJ559" s="43"/>
      <c r="CK559" s="43"/>
      <c r="CM559" s="183"/>
      <c r="CN559" s="59"/>
      <c r="CO559" s="43"/>
      <c r="CP559" s="43"/>
      <c r="CR559" s="183"/>
      <c r="CS559" s="59"/>
      <c r="CT559" s="43"/>
      <c r="CU559" s="43"/>
      <c r="CW559" s="183"/>
      <c r="CX559" s="59"/>
      <c r="CY559" s="43"/>
      <c r="CZ559" s="43"/>
      <c r="DB559" s="183"/>
      <c r="DC559" s="59"/>
      <c r="DD559" s="43"/>
      <c r="DE559" s="43"/>
      <c r="DG559" s="183"/>
      <c r="DH559" s="59"/>
      <c r="DI559" s="43"/>
      <c r="DJ559" s="43"/>
      <c r="DK559" s="43"/>
      <c r="DL559" s="43"/>
      <c r="DM559" s="43"/>
      <c r="DN559" s="43"/>
      <c r="DO559" s="43"/>
      <c r="DP559" s="43"/>
      <c r="DQ559" s="43"/>
      <c r="DR559" s="43"/>
      <c r="DS559" s="43"/>
      <c r="DT559" s="43"/>
      <c r="DU559" s="43"/>
      <c r="DV559" s="43"/>
      <c r="DW559" s="43"/>
      <c r="DX559" s="43"/>
      <c r="DY559" s="43"/>
      <c r="DZ559" s="43"/>
      <c r="EA559" s="43"/>
      <c r="EB559" s="43"/>
      <c r="EC559" s="43"/>
      <c r="ED559" s="43"/>
      <c r="EE559" s="43"/>
      <c r="EF559" s="43"/>
      <c r="EG559" s="43"/>
      <c r="EH559" s="43"/>
      <c r="EI559" s="43"/>
      <c r="EJ559" s="43"/>
      <c r="EK559" s="43"/>
      <c r="EL559" s="43"/>
      <c r="EM559" s="43"/>
      <c r="EN559" s="43"/>
      <c r="EO559" s="43"/>
      <c r="EP559" s="43"/>
      <c r="EQ559" s="43"/>
      <c r="ER559" s="43"/>
      <c r="ES559" s="43"/>
      <c r="ET559" s="43"/>
      <c r="EU559" s="43"/>
      <c r="EV559" s="43"/>
      <c r="EW559" s="43"/>
      <c r="EX559" s="43"/>
      <c r="EY559" s="43"/>
      <c r="EZ559" s="43"/>
      <c r="FA559" s="43"/>
      <c r="FB559" s="43"/>
      <c r="FC559" s="43"/>
      <c r="FD559" s="43"/>
    </row>
    <row r="560" spans="1:160" s="168" customFormat="1" ht="24.9" customHeight="1" x14ac:dyDescent="0.3">
      <c r="A560" s="263"/>
      <c r="B560" s="263"/>
      <c r="C560" s="265"/>
      <c r="D560" s="481"/>
      <c r="E560" s="482"/>
      <c r="F560" s="482"/>
      <c r="G560" s="482"/>
      <c r="H560" s="482"/>
      <c r="I560" s="482"/>
      <c r="J560" s="482"/>
      <c r="K560" s="482"/>
      <c r="L560" s="482"/>
      <c r="M560" s="483"/>
      <c r="N560" s="176">
        <v>14000772</v>
      </c>
      <c r="O560" s="529">
        <v>7.01</v>
      </c>
      <c r="P560" s="530"/>
      <c r="Q560" s="8"/>
      <c r="R560" s="8"/>
      <c r="S560" s="8"/>
      <c r="T560" s="9">
        <v>52.936</v>
      </c>
      <c r="U560" s="17">
        <f t="shared" si="109"/>
        <v>52.936</v>
      </c>
      <c r="V560" s="182"/>
      <c r="W560" s="191">
        <v>3</v>
      </c>
      <c r="X560" s="199">
        <v>31</v>
      </c>
      <c r="Y560" s="182"/>
      <c r="Z560" s="184"/>
      <c r="AA560" s="184"/>
      <c r="AT560" s="187"/>
      <c r="AU560" s="80"/>
      <c r="AV560" s="80"/>
      <c r="AW560" s="80"/>
      <c r="AX560" s="80"/>
      <c r="AY560" s="80"/>
      <c r="AZ560" s="205"/>
      <c r="BA560" s="80"/>
      <c r="BB560" s="80"/>
      <c r="BC560" s="80"/>
      <c r="BD560" s="80"/>
      <c r="BE560" s="89"/>
      <c r="BF560" s="89"/>
      <c r="BG560" s="89"/>
      <c r="BH560" s="89"/>
      <c r="BI560" s="89"/>
      <c r="BJ560" s="89"/>
      <c r="BK560" s="89"/>
      <c r="BL560" s="89"/>
      <c r="BM560" s="89"/>
      <c r="BN560" s="183"/>
      <c r="BO560" s="59"/>
      <c r="BP560" s="43"/>
      <c r="BQ560" s="43"/>
      <c r="BR560" s="43"/>
      <c r="BS560" s="183"/>
      <c r="BT560" s="59"/>
      <c r="BU560" s="43"/>
      <c r="BV560" s="43"/>
      <c r="BW560" s="182"/>
      <c r="BX560" s="183"/>
      <c r="BY560" s="59"/>
      <c r="BZ560" s="43"/>
      <c r="CA560" s="43"/>
      <c r="CC560" s="183"/>
      <c r="CD560" s="59"/>
      <c r="CE560" s="43"/>
      <c r="CF560" s="43"/>
      <c r="CH560" s="183"/>
      <c r="CI560" s="59"/>
      <c r="CJ560" s="43"/>
      <c r="CK560" s="43"/>
      <c r="CM560" s="183"/>
      <c r="CN560" s="59"/>
      <c r="CO560" s="43"/>
      <c r="CP560" s="43"/>
      <c r="CR560" s="183"/>
      <c r="CS560" s="59"/>
      <c r="CT560" s="43"/>
      <c r="CU560" s="43"/>
      <c r="CW560" s="183"/>
      <c r="CX560" s="59"/>
      <c r="CY560" s="43"/>
      <c r="CZ560" s="43"/>
      <c r="DB560" s="183"/>
      <c r="DC560" s="59"/>
      <c r="DD560" s="43"/>
      <c r="DE560" s="43"/>
      <c r="DG560" s="183"/>
      <c r="DH560" s="59"/>
      <c r="DI560" s="43"/>
      <c r="DJ560" s="43"/>
      <c r="DK560" s="43"/>
      <c r="DL560" s="43"/>
      <c r="DM560" s="43"/>
      <c r="DN560" s="43"/>
      <c r="DO560" s="43"/>
      <c r="DP560" s="43"/>
      <c r="DQ560" s="43"/>
      <c r="DR560" s="43"/>
      <c r="DS560" s="43"/>
      <c r="DT560" s="43"/>
      <c r="DU560" s="43"/>
      <c r="DV560" s="43"/>
      <c r="DW560" s="43"/>
      <c r="DX560" s="43"/>
      <c r="DY560" s="43"/>
      <c r="DZ560" s="43"/>
      <c r="EA560" s="43"/>
      <c r="EB560" s="43"/>
      <c r="EC560" s="43"/>
      <c r="ED560" s="43"/>
      <c r="EE560" s="43"/>
      <c r="EF560" s="43"/>
      <c r="EG560" s="43"/>
      <c r="EH560" s="43"/>
      <c r="EI560" s="43"/>
      <c r="EJ560" s="43"/>
      <c r="EK560" s="43"/>
      <c r="EL560" s="43"/>
      <c r="EM560" s="43"/>
      <c r="EN560" s="43"/>
      <c r="EO560" s="43"/>
      <c r="EP560" s="43"/>
      <c r="EQ560" s="43"/>
      <c r="ER560" s="43"/>
      <c r="ES560" s="43"/>
      <c r="ET560" s="43"/>
      <c r="EU560" s="43"/>
      <c r="EV560" s="43"/>
      <c r="EW560" s="43"/>
      <c r="EX560" s="43"/>
      <c r="EY560" s="43"/>
      <c r="EZ560" s="43"/>
      <c r="FA560" s="43"/>
      <c r="FB560" s="43"/>
      <c r="FC560" s="43"/>
      <c r="FD560" s="43"/>
    </row>
    <row r="561" spans="1:160" s="168" customFormat="1" ht="24.9" customHeight="1" x14ac:dyDescent="0.3">
      <c r="A561" s="263"/>
      <c r="B561" s="263"/>
      <c r="C561" s="265"/>
      <c r="D561" s="481"/>
      <c r="E561" s="482"/>
      <c r="F561" s="482"/>
      <c r="G561" s="482"/>
      <c r="H561" s="482"/>
      <c r="I561" s="482"/>
      <c r="J561" s="482"/>
      <c r="K561" s="482"/>
      <c r="L561" s="482"/>
      <c r="M561" s="483"/>
      <c r="N561" s="176">
        <v>14000741</v>
      </c>
      <c r="O561" s="529">
        <v>7.01</v>
      </c>
      <c r="P561" s="530"/>
      <c r="Q561" s="8"/>
      <c r="R561" s="8"/>
      <c r="S561" s="8"/>
      <c r="T561" s="9">
        <v>69.16</v>
      </c>
      <c r="U561" s="17">
        <f t="shared" si="109"/>
        <v>69.16</v>
      </c>
      <c r="V561" s="182"/>
      <c r="W561" s="191">
        <v>4</v>
      </c>
      <c r="X561" s="199">
        <v>31</v>
      </c>
      <c r="Y561" s="182"/>
      <c r="Z561" s="184"/>
      <c r="AA561" s="184"/>
      <c r="AT561" s="187"/>
      <c r="AU561" s="80"/>
      <c r="AV561" s="80"/>
      <c r="AW561" s="80"/>
      <c r="AX561" s="80"/>
      <c r="AY561" s="80"/>
      <c r="AZ561" s="205"/>
      <c r="BA561" s="80"/>
      <c r="BB561" s="80"/>
      <c r="BC561" s="80"/>
      <c r="BD561" s="80"/>
      <c r="BE561" s="89"/>
      <c r="BF561" s="89"/>
      <c r="BG561" s="89"/>
      <c r="BH561" s="89"/>
      <c r="BI561" s="89"/>
      <c r="BJ561" s="89"/>
      <c r="BK561" s="89"/>
      <c r="BL561" s="89"/>
      <c r="BM561" s="89"/>
      <c r="BN561" s="183"/>
      <c r="BO561" s="59"/>
      <c r="BP561" s="43"/>
      <c r="BQ561" s="43"/>
      <c r="BR561" s="43"/>
      <c r="BS561" s="183"/>
      <c r="BT561" s="59"/>
      <c r="BU561" s="43"/>
      <c r="BV561" s="43"/>
      <c r="BW561" s="182"/>
      <c r="BX561" s="183"/>
      <c r="BY561" s="59"/>
      <c r="BZ561" s="43"/>
      <c r="CA561" s="43"/>
      <c r="CC561" s="183"/>
      <c r="CD561" s="59"/>
      <c r="CE561" s="43"/>
      <c r="CF561" s="43"/>
      <c r="CH561" s="183"/>
      <c r="CI561" s="59"/>
      <c r="CJ561" s="43"/>
      <c r="CK561" s="43"/>
      <c r="CM561" s="183"/>
      <c r="CN561" s="59"/>
      <c r="CO561" s="43"/>
      <c r="CP561" s="43"/>
      <c r="CR561" s="183"/>
      <c r="CS561" s="59"/>
      <c r="CT561" s="43"/>
      <c r="CU561" s="43"/>
      <c r="CW561" s="183"/>
      <c r="CX561" s="59"/>
      <c r="CY561" s="43"/>
      <c r="CZ561" s="43"/>
      <c r="DB561" s="183"/>
      <c r="DC561" s="59"/>
      <c r="DD561" s="43"/>
      <c r="DE561" s="43"/>
      <c r="DG561" s="183"/>
      <c r="DH561" s="59"/>
      <c r="DI561" s="43"/>
      <c r="DJ561" s="43"/>
      <c r="DK561" s="43"/>
      <c r="DL561" s="43"/>
      <c r="DM561" s="43"/>
      <c r="DN561" s="43"/>
      <c r="DO561" s="43"/>
      <c r="DP561" s="43"/>
      <c r="DQ561" s="43"/>
      <c r="DR561" s="43"/>
      <c r="DS561" s="43"/>
      <c r="DT561" s="43"/>
      <c r="DU561" s="43"/>
      <c r="DV561" s="43"/>
      <c r="DW561" s="43"/>
      <c r="DX561" s="43"/>
      <c r="DY561" s="43"/>
      <c r="DZ561" s="43"/>
      <c r="EA561" s="43"/>
      <c r="EB561" s="43"/>
      <c r="EC561" s="43"/>
      <c r="ED561" s="43"/>
      <c r="EE561" s="43"/>
      <c r="EF561" s="43"/>
      <c r="EG561" s="43"/>
      <c r="EH561" s="43"/>
      <c r="EI561" s="43"/>
      <c r="EJ561" s="43"/>
      <c r="EK561" s="43"/>
      <c r="EL561" s="43"/>
      <c r="EM561" s="43"/>
      <c r="EN561" s="43"/>
      <c r="EO561" s="43"/>
      <c r="EP561" s="43"/>
      <c r="EQ561" s="43"/>
      <c r="ER561" s="43"/>
      <c r="ES561" s="43"/>
      <c r="ET561" s="43"/>
      <c r="EU561" s="43"/>
      <c r="EV561" s="43"/>
      <c r="EW561" s="43"/>
      <c r="EX561" s="43"/>
      <c r="EY561" s="43"/>
      <c r="EZ561" s="43"/>
      <c r="FA561" s="43"/>
      <c r="FB561" s="43"/>
      <c r="FC561" s="43"/>
      <c r="FD561" s="43"/>
    </row>
    <row r="562" spans="1:160" s="168" customFormat="1" ht="24.9" customHeight="1" x14ac:dyDescent="0.3">
      <c r="A562" s="263"/>
      <c r="B562" s="263"/>
      <c r="C562" s="265"/>
      <c r="D562" s="481"/>
      <c r="E562" s="482"/>
      <c r="F562" s="482"/>
      <c r="G562" s="482"/>
      <c r="H562" s="482"/>
      <c r="I562" s="482"/>
      <c r="J562" s="482"/>
      <c r="K562" s="482"/>
      <c r="L562" s="482"/>
      <c r="M562" s="483"/>
      <c r="N562" s="176">
        <v>14000718</v>
      </c>
      <c r="O562" s="529">
        <v>7.01</v>
      </c>
      <c r="P562" s="530"/>
      <c r="Q562" s="8"/>
      <c r="R562" s="8"/>
      <c r="S562" s="8"/>
      <c r="T562" s="9">
        <v>52.936</v>
      </c>
      <c r="U562" s="17">
        <f t="shared" si="109"/>
        <v>52.936</v>
      </c>
      <c r="V562" s="182"/>
      <c r="W562" s="191">
        <v>5</v>
      </c>
      <c r="X562" s="199">
        <v>31</v>
      </c>
      <c r="Y562" s="182"/>
      <c r="Z562" s="184"/>
      <c r="AA562" s="184"/>
      <c r="AT562" s="187"/>
      <c r="AU562" s="80"/>
      <c r="AV562" s="80"/>
      <c r="AW562" s="80"/>
      <c r="AX562" s="80"/>
      <c r="AY562" s="80"/>
      <c r="AZ562" s="205"/>
      <c r="BA562" s="80"/>
      <c r="BB562" s="80"/>
      <c r="BC562" s="80"/>
      <c r="BD562" s="80"/>
      <c r="BE562" s="89"/>
      <c r="BF562" s="89"/>
      <c r="BG562" s="89"/>
      <c r="BH562" s="89"/>
      <c r="BI562" s="89"/>
      <c r="BJ562" s="89"/>
      <c r="BK562" s="89"/>
      <c r="BL562" s="89"/>
      <c r="BM562" s="89"/>
      <c r="BN562" s="183"/>
      <c r="BO562" s="59"/>
      <c r="BP562" s="43"/>
      <c r="BQ562" s="43"/>
      <c r="BR562" s="43"/>
      <c r="BS562" s="183"/>
      <c r="BT562" s="59"/>
      <c r="BU562" s="43"/>
      <c r="BV562" s="43"/>
      <c r="BW562" s="182"/>
      <c r="BX562" s="183"/>
      <c r="BY562" s="59"/>
      <c r="BZ562" s="43"/>
      <c r="CA562" s="43"/>
      <c r="CC562" s="183"/>
      <c r="CD562" s="59"/>
      <c r="CE562" s="43"/>
      <c r="CF562" s="43"/>
      <c r="CH562" s="183"/>
      <c r="CI562" s="59"/>
      <c r="CJ562" s="43"/>
      <c r="CK562" s="43"/>
      <c r="CM562" s="183"/>
      <c r="CN562" s="59"/>
      <c r="CO562" s="43"/>
      <c r="CP562" s="43"/>
      <c r="CR562" s="183"/>
      <c r="CS562" s="59"/>
      <c r="CT562" s="43"/>
      <c r="CU562" s="43"/>
      <c r="CW562" s="183"/>
      <c r="CX562" s="59"/>
      <c r="CY562" s="43"/>
      <c r="CZ562" s="43"/>
      <c r="DB562" s="183"/>
      <c r="DC562" s="59"/>
      <c r="DD562" s="43"/>
      <c r="DE562" s="43"/>
      <c r="DG562" s="183"/>
      <c r="DH562" s="59"/>
      <c r="DI562" s="43"/>
      <c r="DJ562" s="43"/>
      <c r="DK562" s="43"/>
      <c r="DL562" s="43"/>
      <c r="DM562" s="43"/>
      <c r="DN562" s="43"/>
      <c r="DO562" s="43"/>
      <c r="DP562" s="43"/>
      <c r="DQ562" s="43"/>
      <c r="DR562" s="43"/>
      <c r="DS562" s="43"/>
      <c r="DT562" s="43"/>
      <c r="DU562" s="43"/>
      <c r="DV562" s="43"/>
      <c r="DW562" s="43"/>
      <c r="DX562" s="43"/>
      <c r="DY562" s="43"/>
      <c r="DZ562" s="43"/>
      <c r="EA562" s="43"/>
      <c r="EB562" s="43"/>
      <c r="EC562" s="43"/>
      <c r="ED562" s="43"/>
      <c r="EE562" s="43"/>
      <c r="EF562" s="43"/>
      <c r="EG562" s="43"/>
      <c r="EH562" s="43"/>
      <c r="EI562" s="43"/>
      <c r="EJ562" s="43"/>
      <c r="EK562" s="43"/>
      <c r="EL562" s="43"/>
      <c r="EM562" s="43"/>
      <c r="EN562" s="43"/>
      <c r="EO562" s="43"/>
      <c r="EP562" s="43"/>
      <c r="EQ562" s="43"/>
      <c r="ER562" s="43"/>
      <c r="ES562" s="43"/>
      <c r="ET562" s="43"/>
      <c r="EU562" s="43"/>
      <c r="EV562" s="43"/>
      <c r="EW562" s="43"/>
      <c r="EX562" s="43"/>
      <c r="EY562" s="43"/>
      <c r="EZ562" s="43"/>
      <c r="FA562" s="43"/>
      <c r="FB562" s="43"/>
      <c r="FC562" s="43"/>
      <c r="FD562" s="43"/>
    </row>
    <row r="563" spans="1:160" s="168" customFormat="1" ht="24.9" customHeight="1" x14ac:dyDescent="0.3">
      <c r="A563" s="263"/>
      <c r="B563" s="263"/>
      <c r="C563" s="265"/>
      <c r="D563" s="481"/>
      <c r="E563" s="482"/>
      <c r="F563" s="482"/>
      <c r="G563" s="482"/>
      <c r="H563" s="482"/>
      <c r="I563" s="482"/>
      <c r="J563" s="482"/>
      <c r="K563" s="482"/>
      <c r="L563" s="482"/>
      <c r="M563" s="483"/>
      <c r="N563" s="176">
        <v>14001678</v>
      </c>
      <c r="O563" s="529">
        <v>7.01</v>
      </c>
      <c r="P563" s="530"/>
      <c r="Q563" s="8"/>
      <c r="R563" s="8"/>
      <c r="S563" s="8"/>
      <c r="T563" s="9">
        <v>52.936</v>
      </c>
      <c r="U563" s="17">
        <f t="shared" si="109"/>
        <v>52.936</v>
      </c>
      <c r="V563" s="182"/>
      <c r="W563" s="191">
        <v>6</v>
      </c>
      <c r="X563" s="199">
        <v>31</v>
      </c>
      <c r="Y563" s="182"/>
      <c r="Z563" s="184"/>
      <c r="AA563" s="184"/>
      <c r="AT563" s="187"/>
      <c r="AU563" s="80"/>
      <c r="AV563" s="80"/>
      <c r="AW563" s="80"/>
      <c r="AX563" s="80"/>
      <c r="AY563" s="80"/>
      <c r="AZ563" s="205"/>
      <c r="BA563" s="80"/>
      <c r="BB563" s="80"/>
      <c r="BC563" s="80"/>
      <c r="BD563" s="80"/>
      <c r="BE563" s="89"/>
      <c r="BF563" s="89"/>
      <c r="BG563" s="89"/>
      <c r="BH563" s="89"/>
      <c r="BI563" s="89"/>
      <c r="BJ563" s="89"/>
      <c r="BK563" s="89"/>
      <c r="BL563" s="89"/>
      <c r="BM563" s="89"/>
      <c r="BN563" s="183"/>
      <c r="BO563" s="59"/>
      <c r="BP563" s="43"/>
      <c r="BQ563" s="43"/>
      <c r="BR563" s="43"/>
      <c r="BS563" s="183"/>
      <c r="BT563" s="59"/>
      <c r="BU563" s="43"/>
      <c r="BV563" s="43"/>
      <c r="BW563" s="182"/>
      <c r="BX563" s="183"/>
      <c r="BY563" s="59"/>
      <c r="BZ563" s="43"/>
      <c r="CA563" s="43"/>
      <c r="CC563" s="183"/>
      <c r="CD563" s="59"/>
      <c r="CE563" s="43"/>
      <c r="CF563" s="43"/>
      <c r="CH563" s="183"/>
      <c r="CI563" s="59"/>
      <c r="CJ563" s="43"/>
      <c r="CK563" s="43"/>
      <c r="CM563" s="183"/>
      <c r="CN563" s="59"/>
      <c r="CO563" s="43"/>
      <c r="CP563" s="43"/>
      <c r="CR563" s="183"/>
      <c r="CS563" s="59"/>
      <c r="CT563" s="43"/>
      <c r="CU563" s="43"/>
      <c r="CW563" s="183"/>
      <c r="CX563" s="59"/>
      <c r="CY563" s="43"/>
      <c r="CZ563" s="43"/>
      <c r="DB563" s="183"/>
      <c r="DC563" s="59"/>
      <c r="DD563" s="43"/>
      <c r="DE563" s="43"/>
      <c r="DG563" s="183"/>
      <c r="DH563" s="59"/>
      <c r="DI563" s="43"/>
      <c r="DJ563" s="43"/>
      <c r="DK563" s="43"/>
      <c r="DL563" s="43"/>
      <c r="DM563" s="43"/>
      <c r="DN563" s="43"/>
      <c r="DO563" s="43"/>
      <c r="DP563" s="43"/>
      <c r="DQ563" s="43"/>
      <c r="DR563" s="43"/>
      <c r="DS563" s="43"/>
      <c r="DT563" s="43"/>
      <c r="DU563" s="43"/>
      <c r="DV563" s="43"/>
      <c r="DW563" s="43"/>
      <c r="DX563" s="43"/>
      <c r="DY563" s="43"/>
      <c r="DZ563" s="43"/>
      <c r="EA563" s="43"/>
      <c r="EB563" s="43"/>
      <c r="EC563" s="43"/>
      <c r="ED563" s="43"/>
      <c r="EE563" s="43"/>
      <c r="EF563" s="43"/>
      <c r="EG563" s="43"/>
      <c r="EH563" s="43"/>
      <c r="EI563" s="43"/>
      <c r="EJ563" s="43"/>
      <c r="EK563" s="43"/>
      <c r="EL563" s="43"/>
      <c r="EM563" s="43"/>
      <c r="EN563" s="43"/>
      <c r="EO563" s="43"/>
      <c r="EP563" s="43"/>
      <c r="EQ563" s="43"/>
      <c r="ER563" s="43"/>
      <c r="ES563" s="43"/>
      <c r="ET563" s="43"/>
      <c r="EU563" s="43"/>
      <c r="EV563" s="43"/>
      <c r="EW563" s="43"/>
      <c r="EX563" s="43"/>
      <c r="EY563" s="43"/>
      <c r="EZ563" s="43"/>
      <c r="FA563" s="43"/>
      <c r="FB563" s="43"/>
      <c r="FC563" s="43"/>
      <c r="FD563" s="43"/>
    </row>
    <row r="564" spans="1:160" s="168" customFormat="1" ht="24.9" customHeight="1" x14ac:dyDescent="0.3">
      <c r="A564" s="263"/>
      <c r="B564" s="263"/>
      <c r="C564" s="265"/>
      <c r="D564" s="481"/>
      <c r="E564" s="482"/>
      <c r="F564" s="482"/>
      <c r="G564" s="482"/>
      <c r="H564" s="482"/>
      <c r="I564" s="482"/>
      <c r="J564" s="482"/>
      <c r="K564" s="482"/>
      <c r="L564" s="482"/>
      <c r="M564" s="483"/>
      <c r="N564" s="176">
        <v>14001545</v>
      </c>
      <c r="O564" s="529">
        <v>7.01</v>
      </c>
      <c r="P564" s="530"/>
      <c r="Q564" s="8"/>
      <c r="R564" s="8"/>
      <c r="S564" s="8"/>
      <c r="T564" s="9">
        <v>54.938000000000002</v>
      </c>
      <c r="U564" s="17">
        <f t="shared" si="109"/>
        <v>54.938000000000002</v>
      </c>
      <c r="V564" s="182"/>
      <c r="W564" s="191">
        <v>7</v>
      </c>
      <c r="X564" s="199">
        <v>31</v>
      </c>
      <c r="Y564" s="182"/>
      <c r="Z564" s="184"/>
      <c r="AA564" s="184"/>
      <c r="AT564" s="187"/>
      <c r="AU564" s="80"/>
      <c r="AV564" s="80"/>
      <c r="AW564" s="80"/>
      <c r="AX564" s="80"/>
      <c r="AY564" s="80"/>
      <c r="AZ564" s="205"/>
      <c r="BA564" s="80"/>
      <c r="BB564" s="80"/>
      <c r="BC564" s="80"/>
      <c r="BD564" s="80"/>
      <c r="BE564" s="89"/>
      <c r="BF564" s="89"/>
      <c r="BG564" s="89"/>
      <c r="BH564" s="89"/>
      <c r="BI564" s="89"/>
      <c r="BJ564" s="89"/>
      <c r="BK564" s="89"/>
      <c r="BL564" s="89"/>
      <c r="BM564" s="89"/>
      <c r="BN564" s="183"/>
      <c r="BO564" s="59"/>
      <c r="BP564" s="43"/>
      <c r="BQ564" s="43"/>
      <c r="BR564" s="43"/>
      <c r="BS564" s="183"/>
      <c r="BT564" s="59"/>
      <c r="BU564" s="43"/>
      <c r="BV564" s="43"/>
      <c r="BW564" s="182"/>
      <c r="BX564" s="183"/>
      <c r="BY564" s="59"/>
      <c r="BZ564" s="43"/>
      <c r="CA564" s="43"/>
      <c r="CC564" s="183"/>
      <c r="CD564" s="59"/>
      <c r="CE564" s="43"/>
      <c r="CF564" s="43"/>
      <c r="CH564" s="183"/>
      <c r="CI564" s="59"/>
      <c r="CJ564" s="43"/>
      <c r="CK564" s="43"/>
      <c r="CM564" s="183"/>
      <c r="CN564" s="59"/>
      <c r="CO564" s="43"/>
      <c r="CP564" s="43"/>
      <c r="CR564" s="183"/>
      <c r="CS564" s="59"/>
      <c r="CT564" s="43"/>
      <c r="CU564" s="43"/>
      <c r="CW564" s="183"/>
      <c r="CX564" s="59"/>
      <c r="CY564" s="43"/>
      <c r="CZ564" s="43"/>
      <c r="DB564" s="183"/>
      <c r="DC564" s="59"/>
      <c r="DD564" s="43"/>
      <c r="DE564" s="43"/>
      <c r="DG564" s="183"/>
      <c r="DH564" s="59"/>
      <c r="DI564" s="43"/>
      <c r="DJ564" s="43"/>
      <c r="DK564" s="43"/>
      <c r="DL564" s="43"/>
      <c r="DM564" s="43"/>
      <c r="DN564" s="43"/>
      <c r="DO564" s="43"/>
      <c r="DP564" s="43"/>
      <c r="DQ564" s="43"/>
      <c r="DR564" s="43"/>
      <c r="DS564" s="43"/>
      <c r="DT564" s="43"/>
      <c r="DU564" s="43"/>
      <c r="DV564" s="43"/>
      <c r="DW564" s="43"/>
      <c r="DX564" s="43"/>
      <c r="DY564" s="43"/>
      <c r="DZ564" s="43"/>
      <c r="EA564" s="43"/>
      <c r="EB564" s="43"/>
      <c r="EC564" s="43"/>
      <c r="ED564" s="43"/>
      <c r="EE564" s="43"/>
      <c r="EF564" s="43"/>
      <c r="EG564" s="43"/>
      <c r="EH564" s="43"/>
      <c r="EI564" s="43"/>
      <c r="EJ564" s="43"/>
      <c r="EK564" s="43"/>
      <c r="EL564" s="43"/>
      <c r="EM564" s="43"/>
      <c r="EN564" s="43"/>
      <c r="EO564" s="43"/>
      <c r="EP564" s="43"/>
      <c r="EQ564" s="43"/>
      <c r="ER564" s="43"/>
      <c r="ES564" s="43"/>
      <c r="ET564" s="43"/>
      <c r="EU564" s="43"/>
      <c r="EV564" s="43"/>
      <c r="EW564" s="43"/>
      <c r="EX564" s="43"/>
      <c r="EY564" s="43"/>
      <c r="EZ564" s="43"/>
      <c r="FA564" s="43"/>
      <c r="FB564" s="43"/>
      <c r="FC564" s="43"/>
      <c r="FD564" s="43"/>
    </row>
    <row r="565" spans="1:160" s="168" customFormat="1" ht="24.9" customHeight="1" x14ac:dyDescent="0.3">
      <c r="A565" s="263"/>
      <c r="B565" s="263"/>
      <c r="C565" s="265"/>
      <c r="D565" s="481"/>
      <c r="E565" s="482"/>
      <c r="F565" s="482"/>
      <c r="G565" s="482"/>
      <c r="H565" s="482"/>
      <c r="I565" s="482"/>
      <c r="J565" s="482"/>
      <c r="K565" s="482"/>
      <c r="L565" s="482"/>
      <c r="M565" s="483"/>
      <c r="N565" s="176">
        <v>14001517</v>
      </c>
      <c r="O565" s="529">
        <v>7.01</v>
      </c>
      <c r="P565" s="530"/>
      <c r="Q565" s="8"/>
      <c r="R565" s="8"/>
      <c r="S565" s="8"/>
      <c r="T565" s="9">
        <v>74.567999999999998</v>
      </c>
      <c r="U565" s="17">
        <f t="shared" si="109"/>
        <v>74.567999999999998</v>
      </c>
      <c r="V565" s="182"/>
      <c r="W565" s="191">
        <v>8</v>
      </c>
      <c r="X565" s="199">
        <v>31</v>
      </c>
      <c r="Y565" s="182"/>
      <c r="Z565" s="184"/>
      <c r="AA565" s="184"/>
      <c r="AT565" s="187"/>
      <c r="AU565" s="80"/>
      <c r="AV565" s="80"/>
      <c r="AW565" s="80"/>
      <c r="AX565" s="80"/>
      <c r="AY565" s="80"/>
      <c r="AZ565" s="205"/>
      <c r="BA565" s="80"/>
      <c r="BB565" s="80"/>
      <c r="BC565" s="80"/>
      <c r="BD565" s="80"/>
      <c r="BE565" s="89"/>
      <c r="BF565" s="89"/>
      <c r="BG565" s="89"/>
      <c r="BH565" s="89"/>
      <c r="BI565" s="89"/>
      <c r="BJ565" s="89"/>
      <c r="BK565" s="89"/>
      <c r="BL565" s="89"/>
      <c r="BM565" s="89"/>
      <c r="BN565" s="183"/>
      <c r="BO565" s="59"/>
      <c r="BP565" s="43"/>
      <c r="BQ565" s="43"/>
      <c r="BR565" s="43"/>
      <c r="BS565" s="183"/>
      <c r="BT565" s="59"/>
      <c r="BU565" s="43"/>
      <c r="BV565" s="43"/>
      <c r="BW565" s="182"/>
      <c r="BX565" s="183"/>
      <c r="BY565" s="59"/>
      <c r="BZ565" s="43"/>
      <c r="CA565" s="43"/>
      <c r="CC565" s="183"/>
      <c r="CD565" s="59"/>
      <c r="CE565" s="43"/>
      <c r="CF565" s="43"/>
      <c r="CH565" s="183"/>
      <c r="CI565" s="59"/>
      <c r="CJ565" s="43"/>
      <c r="CK565" s="43"/>
      <c r="CM565" s="183"/>
      <c r="CN565" s="59"/>
      <c r="CO565" s="43"/>
      <c r="CP565" s="43"/>
      <c r="CR565" s="183"/>
      <c r="CS565" s="59"/>
      <c r="CT565" s="43"/>
      <c r="CU565" s="43"/>
      <c r="CW565" s="183"/>
      <c r="CX565" s="59"/>
      <c r="CY565" s="43"/>
      <c r="CZ565" s="43"/>
      <c r="DB565" s="183"/>
      <c r="DC565" s="59"/>
      <c r="DD565" s="43"/>
      <c r="DE565" s="43"/>
      <c r="DG565" s="183"/>
      <c r="DH565" s="59"/>
      <c r="DI565" s="43"/>
      <c r="DJ565" s="43"/>
      <c r="DK565" s="43"/>
      <c r="DL565" s="43"/>
      <c r="DM565" s="43"/>
      <c r="DN565" s="43"/>
      <c r="DO565" s="43"/>
      <c r="DP565" s="43"/>
      <c r="DQ565" s="43"/>
      <c r="DR565" s="43"/>
      <c r="DS565" s="43"/>
      <c r="DT565" s="43"/>
      <c r="DU565" s="43"/>
      <c r="DV565" s="43"/>
      <c r="DW565" s="43"/>
      <c r="DX565" s="43"/>
      <c r="DY565" s="43"/>
      <c r="DZ565" s="43"/>
      <c r="EA565" s="43"/>
      <c r="EB565" s="43"/>
      <c r="EC565" s="43"/>
      <c r="ED565" s="43"/>
      <c r="EE565" s="43"/>
      <c r="EF565" s="43"/>
      <c r="EG565" s="43"/>
      <c r="EH565" s="43"/>
      <c r="EI565" s="43"/>
      <c r="EJ565" s="43"/>
      <c r="EK565" s="43"/>
      <c r="EL565" s="43"/>
      <c r="EM565" s="43"/>
      <c r="EN565" s="43"/>
      <c r="EO565" s="43"/>
      <c r="EP565" s="43"/>
      <c r="EQ565" s="43"/>
      <c r="ER565" s="43"/>
      <c r="ES565" s="43"/>
      <c r="ET565" s="43"/>
      <c r="EU565" s="43"/>
      <c r="EV565" s="43"/>
      <c r="EW565" s="43"/>
      <c r="EX565" s="43"/>
      <c r="EY565" s="43"/>
      <c r="EZ565" s="43"/>
      <c r="FA565" s="43"/>
      <c r="FB565" s="43"/>
      <c r="FC565" s="43"/>
      <c r="FD565" s="43"/>
    </row>
    <row r="566" spans="1:160" s="168" customFormat="1" ht="24.9" customHeight="1" x14ac:dyDescent="0.3">
      <c r="A566" s="263"/>
      <c r="B566" s="263"/>
      <c r="C566" s="265"/>
      <c r="D566" s="481"/>
      <c r="E566" s="482"/>
      <c r="F566" s="482"/>
      <c r="G566" s="482"/>
      <c r="H566" s="482"/>
      <c r="I566" s="482"/>
      <c r="J566" s="482"/>
      <c r="K566" s="482"/>
      <c r="L566" s="482"/>
      <c r="M566" s="483"/>
      <c r="N566" s="176">
        <v>14001156</v>
      </c>
      <c r="O566" s="529">
        <v>7.01</v>
      </c>
      <c r="P566" s="530"/>
      <c r="Q566" s="8"/>
      <c r="R566" s="8"/>
      <c r="S566" s="8"/>
      <c r="T566" s="9">
        <v>142.32399999999998</v>
      </c>
      <c r="U566" s="17">
        <f t="shared" si="109"/>
        <v>142.32399999999998</v>
      </c>
      <c r="V566" s="182"/>
      <c r="W566" s="191">
        <v>9</v>
      </c>
      <c r="X566" s="199">
        <v>31</v>
      </c>
      <c r="Y566" s="182"/>
      <c r="Z566" s="184"/>
      <c r="AA566" s="184"/>
      <c r="AT566" s="187"/>
      <c r="AU566" s="80"/>
      <c r="AV566" s="80"/>
      <c r="AW566" s="80"/>
      <c r="AX566" s="80"/>
      <c r="AY566" s="80"/>
      <c r="AZ566" s="205"/>
      <c r="BA566" s="80"/>
      <c r="BB566" s="80"/>
      <c r="BC566" s="80"/>
      <c r="BD566" s="80"/>
      <c r="BE566" s="89"/>
      <c r="BF566" s="89"/>
      <c r="BG566" s="89"/>
      <c r="BH566" s="89"/>
      <c r="BI566" s="89"/>
      <c r="BJ566" s="89"/>
      <c r="BK566" s="89"/>
      <c r="BL566" s="89"/>
      <c r="BM566" s="89"/>
      <c r="BN566" s="183"/>
      <c r="BO566" s="59"/>
      <c r="BP566" s="43"/>
      <c r="BQ566" s="43"/>
      <c r="BR566" s="43"/>
      <c r="BS566" s="183"/>
      <c r="BT566" s="59"/>
      <c r="BU566" s="43"/>
      <c r="BV566" s="43"/>
      <c r="BW566" s="182"/>
      <c r="BX566" s="183"/>
      <c r="BY566" s="59"/>
      <c r="BZ566" s="43"/>
      <c r="CA566" s="43"/>
      <c r="CC566" s="183"/>
      <c r="CD566" s="59"/>
      <c r="CE566" s="43"/>
      <c r="CF566" s="43"/>
      <c r="CH566" s="183"/>
      <c r="CI566" s="59"/>
      <c r="CJ566" s="43"/>
      <c r="CK566" s="43"/>
      <c r="CM566" s="183"/>
      <c r="CN566" s="59"/>
      <c r="CO566" s="43"/>
      <c r="CP566" s="43"/>
      <c r="CR566" s="183"/>
      <c r="CS566" s="59"/>
      <c r="CT566" s="43"/>
      <c r="CU566" s="43"/>
      <c r="CW566" s="183"/>
      <c r="CX566" s="59"/>
      <c r="CY566" s="43"/>
      <c r="CZ566" s="43"/>
      <c r="DB566" s="183"/>
      <c r="DC566" s="59"/>
      <c r="DD566" s="43"/>
      <c r="DE566" s="43"/>
      <c r="DG566" s="183"/>
      <c r="DH566" s="59"/>
      <c r="DI566" s="43"/>
      <c r="DJ566" s="43"/>
      <c r="DK566" s="43"/>
      <c r="DL566" s="43"/>
      <c r="DM566" s="43"/>
      <c r="DN566" s="43"/>
      <c r="DO566" s="43"/>
      <c r="DP566" s="43"/>
      <c r="DQ566" s="43"/>
      <c r="DR566" s="43"/>
      <c r="DS566" s="43"/>
      <c r="DT566" s="43"/>
      <c r="DU566" s="43"/>
      <c r="DV566" s="43"/>
      <c r="DW566" s="43"/>
      <c r="DX566" s="43"/>
      <c r="DY566" s="43"/>
      <c r="DZ566" s="43"/>
      <c r="EA566" s="43"/>
      <c r="EB566" s="43"/>
      <c r="EC566" s="43"/>
      <c r="ED566" s="43"/>
      <c r="EE566" s="43"/>
      <c r="EF566" s="43"/>
      <c r="EG566" s="43"/>
      <c r="EH566" s="43"/>
      <c r="EI566" s="43"/>
      <c r="EJ566" s="43"/>
      <c r="EK566" s="43"/>
      <c r="EL566" s="43"/>
      <c r="EM566" s="43"/>
      <c r="EN566" s="43"/>
      <c r="EO566" s="43"/>
      <c r="EP566" s="43"/>
      <c r="EQ566" s="43"/>
      <c r="ER566" s="43"/>
      <c r="ES566" s="43"/>
      <c r="ET566" s="43"/>
      <c r="EU566" s="43"/>
      <c r="EV566" s="43"/>
      <c r="EW566" s="43"/>
      <c r="EX566" s="43"/>
      <c r="EY566" s="43"/>
      <c r="EZ566" s="43"/>
      <c r="FA566" s="43"/>
      <c r="FB566" s="43"/>
      <c r="FC566" s="43"/>
      <c r="FD566" s="43"/>
    </row>
    <row r="567" spans="1:160" s="168" customFormat="1" ht="24.9" customHeight="1" x14ac:dyDescent="0.3">
      <c r="A567" s="263"/>
      <c r="B567" s="263"/>
      <c r="C567" s="265"/>
      <c r="D567" s="481"/>
      <c r="E567" s="482"/>
      <c r="F567" s="482"/>
      <c r="G567" s="482"/>
      <c r="H567" s="482"/>
      <c r="I567" s="482"/>
      <c r="J567" s="482"/>
      <c r="K567" s="482"/>
      <c r="L567" s="482"/>
      <c r="M567" s="483"/>
      <c r="N567" s="176">
        <v>14001367</v>
      </c>
      <c r="O567" s="529">
        <v>7.01</v>
      </c>
      <c r="P567" s="530"/>
      <c r="Q567" s="8"/>
      <c r="R567" s="8"/>
      <c r="S567" s="8"/>
      <c r="T567" s="9">
        <v>114.42600000000002</v>
      </c>
      <c r="U567" s="17">
        <f t="shared" si="109"/>
        <v>114.42600000000002</v>
      </c>
      <c r="V567" s="182"/>
      <c r="W567" s="191">
        <v>10</v>
      </c>
      <c r="X567" s="199">
        <v>31</v>
      </c>
      <c r="Y567" s="182"/>
      <c r="Z567" s="184"/>
      <c r="AA567" s="184"/>
      <c r="AT567" s="187"/>
      <c r="AU567" s="80"/>
      <c r="AV567" s="80"/>
      <c r="AW567" s="80"/>
      <c r="AX567" s="80"/>
      <c r="AY567" s="80"/>
      <c r="AZ567" s="205"/>
      <c r="BA567" s="80"/>
      <c r="BB567" s="80"/>
      <c r="BC567" s="80"/>
      <c r="BD567" s="80"/>
      <c r="BE567" s="89"/>
      <c r="BF567" s="89"/>
      <c r="BG567" s="89"/>
      <c r="BH567" s="89"/>
      <c r="BI567" s="89"/>
      <c r="BJ567" s="89"/>
      <c r="BK567" s="89"/>
      <c r="BL567" s="89"/>
      <c r="BM567" s="89"/>
      <c r="BN567" s="183"/>
      <c r="BO567" s="59"/>
      <c r="BP567" s="43"/>
      <c r="BQ567" s="43"/>
      <c r="BR567" s="43"/>
      <c r="BS567" s="183"/>
      <c r="BT567" s="59"/>
      <c r="BU567" s="43"/>
      <c r="BV567" s="43"/>
      <c r="BW567" s="182"/>
      <c r="BX567" s="183"/>
      <c r="BY567" s="59"/>
      <c r="BZ567" s="43"/>
      <c r="CA567" s="43"/>
      <c r="CC567" s="183"/>
      <c r="CD567" s="59"/>
      <c r="CE567" s="43"/>
      <c r="CF567" s="43"/>
      <c r="CH567" s="183"/>
      <c r="CI567" s="59"/>
      <c r="CJ567" s="43"/>
      <c r="CK567" s="43"/>
      <c r="CM567" s="183"/>
      <c r="CN567" s="59"/>
      <c r="CO567" s="43"/>
      <c r="CP567" s="43"/>
      <c r="CR567" s="183"/>
      <c r="CS567" s="59"/>
      <c r="CT567" s="43"/>
      <c r="CU567" s="43"/>
      <c r="CW567" s="183"/>
      <c r="CX567" s="59"/>
      <c r="CY567" s="43"/>
      <c r="CZ567" s="43"/>
      <c r="DB567" s="183"/>
      <c r="DC567" s="59"/>
      <c r="DD567" s="43"/>
      <c r="DE567" s="43"/>
      <c r="DG567" s="183"/>
      <c r="DH567" s="59"/>
      <c r="DI567" s="43"/>
      <c r="DJ567" s="43"/>
      <c r="DK567" s="43"/>
      <c r="DL567" s="43"/>
      <c r="DM567" s="43"/>
      <c r="DN567" s="43"/>
      <c r="DO567" s="43"/>
      <c r="DP567" s="43"/>
      <c r="DQ567" s="43"/>
      <c r="DR567" s="43"/>
      <c r="DS567" s="43"/>
      <c r="DT567" s="43"/>
      <c r="DU567" s="43"/>
      <c r="DV567" s="43"/>
      <c r="DW567" s="43"/>
      <c r="DX567" s="43"/>
      <c r="DY567" s="43"/>
      <c r="DZ567" s="43"/>
      <c r="EA567" s="43"/>
      <c r="EB567" s="43"/>
      <c r="EC567" s="43"/>
      <c r="ED567" s="43"/>
      <c r="EE567" s="43"/>
      <c r="EF567" s="43"/>
      <c r="EG567" s="43"/>
      <c r="EH567" s="43"/>
      <c r="EI567" s="43"/>
      <c r="EJ567" s="43"/>
      <c r="EK567" s="43"/>
      <c r="EL567" s="43"/>
      <c r="EM567" s="43"/>
      <c r="EN567" s="43"/>
      <c r="EO567" s="43"/>
      <c r="EP567" s="43"/>
      <c r="EQ567" s="43"/>
      <c r="ER567" s="43"/>
      <c r="ES567" s="43"/>
      <c r="ET567" s="43"/>
      <c r="EU567" s="43"/>
      <c r="EV567" s="43"/>
      <c r="EW567" s="43"/>
      <c r="EX567" s="43"/>
      <c r="EY567" s="43"/>
      <c r="EZ567" s="43"/>
      <c r="FA567" s="43"/>
      <c r="FB567" s="43"/>
      <c r="FC567" s="43"/>
      <c r="FD567" s="43"/>
    </row>
    <row r="568" spans="1:160" s="168" customFormat="1" ht="24.9" customHeight="1" x14ac:dyDescent="0.3">
      <c r="A568" s="263"/>
      <c r="B568" s="263"/>
      <c r="C568" s="265"/>
      <c r="D568" s="481"/>
      <c r="E568" s="482"/>
      <c r="F568" s="482"/>
      <c r="G568" s="482"/>
      <c r="H568" s="482"/>
      <c r="I568" s="482"/>
      <c r="J568" s="482"/>
      <c r="K568" s="482"/>
      <c r="L568" s="482"/>
      <c r="M568" s="483"/>
      <c r="N568" s="176">
        <v>14000126</v>
      </c>
      <c r="O568" s="529">
        <v>7.01</v>
      </c>
      <c r="P568" s="530"/>
      <c r="Q568" s="8"/>
      <c r="R568" s="8"/>
      <c r="S568" s="8"/>
      <c r="T568" s="9">
        <v>170.76800000000003</v>
      </c>
      <c r="U568" s="17">
        <f t="shared" si="109"/>
        <v>170.76800000000003</v>
      </c>
      <c r="V568" s="182"/>
      <c r="W568" s="191">
        <v>11</v>
      </c>
      <c r="X568" s="199">
        <v>31</v>
      </c>
      <c r="Y568" s="182"/>
      <c r="Z568" s="184"/>
      <c r="AA568" s="184"/>
      <c r="AT568" s="187"/>
      <c r="AU568" s="80"/>
      <c r="AV568" s="80"/>
      <c r="AW568" s="80"/>
      <c r="AX568" s="80"/>
      <c r="AY568" s="80"/>
      <c r="AZ568" s="205"/>
      <c r="BA568" s="80"/>
      <c r="BB568" s="80"/>
      <c r="BC568" s="80"/>
      <c r="BD568" s="80"/>
      <c r="BE568" s="89"/>
      <c r="BF568" s="89"/>
      <c r="BG568" s="89"/>
      <c r="BH568" s="89"/>
      <c r="BI568" s="89"/>
      <c r="BJ568" s="89"/>
      <c r="BK568" s="89"/>
      <c r="BL568" s="89"/>
      <c r="BM568" s="89"/>
      <c r="BN568" s="183"/>
      <c r="BO568" s="59"/>
      <c r="BP568" s="43"/>
      <c r="BQ568" s="43"/>
      <c r="BR568" s="43"/>
      <c r="BS568" s="183"/>
      <c r="BT568" s="59"/>
      <c r="BU568" s="43"/>
      <c r="BV568" s="43"/>
      <c r="BW568" s="182"/>
      <c r="BX568" s="183"/>
      <c r="BY568" s="59"/>
      <c r="BZ568" s="43"/>
      <c r="CA568" s="43"/>
      <c r="CC568" s="183"/>
      <c r="CD568" s="59"/>
      <c r="CE568" s="43"/>
      <c r="CF568" s="43"/>
      <c r="CH568" s="183"/>
      <c r="CI568" s="59"/>
      <c r="CJ568" s="43"/>
      <c r="CK568" s="43"/>
      <c r="CM568" s="183"/>
      <c r="CN568" s="59"/>
      <c r="CO568" s="43"/>
      <c r="CP568" s="43"/>
      <c r="CR568" s="183"/>
      <c r="CS568" s="59"/>
      <c r="CT568" s="43"/>
      <c r="CU568" s="43"/>
      <c r="CW568" s="183"/>
      <c r="CX568" s="59"/>
      <c r="CY568" s="43"/>
      <c r="CZ568" s="43"/>
      <c r="DB568" s="183"/>
      <c r="DC568" s="59"/>
      <c r="DD568" s="43"/>
      <c r="DE568" s="43"/>
      <c r="DG568" s="183"/>
      <c r="DH568" s="59"/>
      <c r="DI568" s="43"/>
      <c r="DJ568" s="43"/>
      <c r="DK568" s="43"/>
      <c r="DL568" s="43"/>
      <c r="DM568" s="43"/>
      <c r="DN568" s="43"/>
      <c r="DO568" s="43"/>
      <c r="DP568" s="43"/>
      <c r="DQ568" s="43"/>
      <c r="DR568" s="43"/>
      <c r="DS568" s="43"/>
      <c r="DT568" s="43"/>
      <c r="DU568" s="43"/>
      <c r="DV568" s="43"/>
      <c r="DW568" s="43"/>
      <c r="DX568" s="43"/>
      <c r="DY568" s="43"/>
      <c r="DZ568" s="43"/>
      <c r="EA568" s="43"/>
      <c r="EB568" s="43"/>
      <c r="EC568" s="43"/>
      <c r="ED568" s="43"/>
      <c r="EE568" s="43"/>
      <c r="EF568" s="43"/>
      <c r="EG568" s="43"/>
      <c r="EH568" s="43"/>
      <c r="EI568" s="43"/>
      <c r="EJ568" s="43"/>
      <c r="EK568" s="43"/>
      <c r="EL568" s="43"/>
      <c r="EM568" s="43"/>
      <c r="EN568" s="43"/>
      <c r="EO568" s="43"/>
      <c r="EP568" s="43"/>
      <c r="EQ568" s="43"/>
      <c r="ER568" s="43"/>
      <c r="ES568" s="43"/>
      <c r="ET568" s="43"/>
      <c r="EU568" s="43"/>
      <c r="EV568" s="43"/>
      <c r="EW568" s="43"/>
      <c r="EX568" s="43"/>
      <c r="EY568" s="43"/>
      <c r="EZ568" s="43"/>
      <c r="FA568" s="43"/>
      <c r="FB568" s="43"/>
      <c r="FC568" s="43"/>
      <c r="FD568" s="43"/>
    </row>
    <row r="569" spans="1:160" s="168" customFormat="1" ht="24.9" customHeight="1" x14ac:dyDescent="0.3">
      <c r="A569" s="263"/>
      <c r="B569" s="263"/>
      <c r="C569" s="265"/>
      <c r="D569" s="481"/>
      <c r="E569" s="482"/>
      <c r="F569" s="482"/>
      <c r="G569" s="482"/>
      <c r="H569" s="482"/>
      <c r="I569" s="482"/>
      <c r="J569" s="482"/>
      <c r="K569" s="482"/>
      <c r="L569" s="482"/>
      <c r="M569" s="483"/>
      <c r="N569" s="176">
        <v>14001058</v>
      </c>
      <c r="O569" s="529">
        <v>7.01</v>
      </c>
      <c r="P569" s="530"/>
      <c r="Q569" s="8"/>
      <c r="R569" s="8"/>
      <c r="S569" s="8"/>
      <c r="T569" s="9">
        <v>107.87400000000001</v>
      </c>
      <c r="U569" s="17">
        <f t="shared" si="109"/>
        <v>107.87400000000001</v>
      </c>
      <c r="V569" s="182"/>
      <c r="W569" s="191">
        <v>13</v>
      </c>
      <c r="X569" s="199">
        <v>31</v>
      </c>
      <c r="Y569" s="182"/>
      <c r="Z569" s="184"/>
      <c r="AA569" s="184"/>
      <c r="AT569" s="187"/>
      <c r="AU569" s="80"/>
      <c r="AV569" s="80"/>
      <c r="AW569" s="80"/>
      <c r="AX569" s="80"/>
      <c r="AY569" s="80"/>
      <c r="AZ569" s="205"/>
      <c r="BA569" s="80"/>
      <c r="BB569" s="80"/>
      <c r="BC569" s="80"/>
      <c r="BD569" s="80"/>
      <c r="BE569" s="89"/>
      <c r="BF569" s="89"/>
      <c r="BG569" s="89"/>
      <c r="BH569" s="89"/>
      <c r="BI569" s="89"/>
      <c r="BJ569" s="89"/>
      <c r="BK569" s="89"/>
      <c r="BL569" s="89"/>
      <c r="BM569" s="89"/>
      <c r="BN569" s="183"/>
      <c r="BO569" s="42"/>
      <c r="BP569" s="43"/>
      <c r="BQ569" s="43"/>
      <c r="BR569" s="43"/>
      <c r="BS569" s="183"/>
      <c r="BT569" s="42"/>
      <c r="BU569" s="43"/>
      <c r="BV569" s="43"/>
      <c r="BW569" s="182"/>
      <c r="BX569" s="183"/>
      <c r="BY569" s="42"/>
      <c r="BZ569" s="43"/>
      <c r="CA569" s="43"/>
      <c r="CC569" s="183"/>
      <c r="CD569" s="42"/>
      <c r="CE569" s="43"/>
      <c r="CF569" s="43"/>
      <c r="CH569" s="183"/>
      <c r="CI569" s="42"/>
      <c r="CJ569" s="43"/>
      <c r="CK569" s="43"/>
      <c r="CM569" s="183"/>
      <c r="CN569" s="42"/>
      <c r="CO569" s="43"/>
      <c r="CP569" s="43"/>
      <c r="CR569" s="183"/>
      <c r="CS569" s="42"/>
      <c r="CT569" s="43"/>
      <c r="CU569" s="43"/>
      <c r="CW569" s="183"/>
      <c r="CX569" s="42"/>
      <c r="CY569" s="43"/>
      <c r="CZ569" s="43"/>
      <c r="DB569" s="183"/>
      <c r="DC569" s="42"/>
      <c r="DD569" s="43"/>
      <c r="DE569" s="43"/>
      <c r="DG569" s="183"/>
      <c r="DH569" s="42"/>
      <c r="DI569" s="43"/>
      <c r="DJ569" s="43"/>
      <c r="DK569" s="43"/>
      <c r="DL569" s="43"/>
      <c r="DM569" s="43"/>
      <c r="DN569" s="43"/>
      <c r="DO569" s="43"/>
      <c r="DP569" s="43"/>
      <c r="DQ569" s="43"/>
      <c r="DR569" s="43"/>
      <c r="DS569" s="43"/>
      <c r="DT569" s="43"/>
      <c r="DU569" s="43"/>
      <c r="DV569" s="43"/>
      <c r="DW569" s="43"/>
      <c r="DX569" s="43"/>
      <c r="DY569" s="43"/>
      <c r="DZ569" s="43"/>
      <c r="EA569" s="43"/>
      <c r="EB569" s="43"/>
      <c r="EC569" s="43"/>
      <c r="ED569" s="43"/>
      <c r="EE569" s="43"/>
      <c r="EF569" s="43"/>
      <c r="EG569" s="43"/>
      <c r="EH569" s="43"/>
      <c r="EI569" s="43"/>
      <c r="EJ569" s="43"/>
      <c r="EK569" s="43"/>
      <c r="EL569" s="43"/>
      <c r="EM569" s="43"/>
      <c r="EN569" s="43"/>
      <c r="EO569" s="43"/>
      <c r="EP569" s="43"/>
      <c r="EQ569" s="43"/>
      <c r="ER569" s="43"/>
      <c r="ES569" s="43"/>
      <c r="ET569" s="43"/>
      <c r="EU569" s="43"/>
      <c r="EV569" s="43"/>
      <c r="EW569" s="43"/>
      <c r="EX569" s="43"/>
      <c r="EY569" s="43"/>
      <c r="EZ569" s="43"/>
      <c r="FA569" s="43"/>
      <c r="FB569" s="43"/>
      <c r="FC569" s="43"/>
      <c r="FD569" s="43"/>
    </row>
    <row r="570" spans="1:160" s="168" customFormat="1" ht="24.9" customHeight="1" x14ac:dyDescent="0.3">
      <c r="A570" s="263"/>
      <c r="B570" s="263"/>
      <c r="C570" s="265"/>
      <c r="D570" s="481"/>
      <c r="E570" s="482"/>
      <c r="F570" s="482"/>
      <c r="G570" s="482"/>
      <c r="H570" s="482"/>
      <c r="I570" s="482"/>
      <c r="J570" s="482"/>
      <c r="K570" s="482"/>
      <c r="L570" s="482"/>
      <c r="M570" s="483"/>
      <c r="N570" s="176">
        <v>14000205</v>
      </c>
      <c r="O570" s="529">
        <v>7.01</v>
      </c>
      <c r="P570" s="530"/>
      <c r="Q570" s="8"/>
      <c r="R570" s="8"/>
      <c r="S570" s="8"/>
      <c r="T570" s="9">
        <v>85.384000000000015</v>
      </c>
      <c r="U570" s="17">
        <f t="shared" si="109"/>
        <v>85.384000000000015</v>
      </c>
      <c r="V570" s="182"/>
      <c r="W570" s="191">
        <v>14</v>
      </c>
      <c r="X570" s="199">
        <v>31</v>
      </c>
      <c r="Y570" s="182"/>
      <c r="Z570" s="184"/>
      <c r="AA570" s="184"/>
      <c r="AT570" s="187"/>
      <c r="AU570" s="80"/>
      <c r="AV570" s="80"/>
      <c r="AW570" s="80"/>
      <c r="AX570" s="80"/>
      <c r="AY570" s="80"/>
      <c r="AZ570" s="205"/>
      <c r="BA570" s="80"/>
      <c r="BB570" s="80"/>
      <c r="BC570" s="80"/>
      <c r="BD570" s="80"/>
      <c r="BE570" s="89"/>
      <c r="BF570" s="89"/>
      <c r="BG570" s="89"/>
      <c r="BH570" s="89"/>
      <c r="BI570" s="89"/>
      <c r="BJ570" s="89"/>
      <c r="BK570" s="89"/>
      <c r="BL570" s="89"/>
      <c r="BM570" s="89"/>
      <c r="BN570" s="183"/>
      <c r="BO570" s="42"/>
      <c r="BP570" s="43"/>
      <c r="BQ570" s="43"/>
      <c r="BR570" s="43"/>
      <c r="BS570" s="183"/>
      <c r="BT570" s="42"/>
      <c r="BU570" s="43"/>
      <c r="BV570" s="43"/>
      <c r="BW570" s="182"/>
      <c r="BX570" s="183"/>
      <c r="BY570" s="42"/>
      <c r="BZ570" s="43"/>
      <c r="CA570" s="43"/>
      <c r="CC570" s="183"/>
      <c r="CD570" s="42"/>
      <c r="CE570" s="43"/>
      <c r="CF570" s="43"/>
      <c r="CH570" s="183"/>
      <c r="CI570" s="42"/>
      <c r="CJ570" s="43"/>
      <c r="CK570" s="43"/>
      <c r="CM570" s="183"/>
      <c r="CN570" s="42"/>
      <c r="CO570" s="43"/>
      <c r="CP570" s="43"/>
      <c r="CR570" s="183"/>
      <c r="CS570" s="42"/>
      <c r="CT570" s="43"/>
      <c r="CU570" s="43"/>
      <c r="CW570" s="183"/>
      <c r="CX570" s="42"/>
      <c r="CY570" s="43"/>
      <c r="CZ570" s="43"/>
      <c r="DB570" s="183"/>
      <c r="DC570" s="42"/>
      <c r="DD570" s="43"/>
      <c r="DE570" s="43"/>
      <c r="DG570" s="183"/>
      <c r="DH570" s="42"/>
      <c r="DI570" s="43"/>
      <c r="DJ570" s="43"/>
      <c r="DK570" s="43"/>
      <c r="DL570" s="43"/>
      <c r="DM570" s="43"/>
      <c r="DN570" s="43"/>
      <c r="DO570" s="43"/>
      <c r="DP570" s="43"/>
      <c r="DQ570" s="43"/>
      <c r="DR570" s="43"/>
      <c r="DS570" s="43"/>
      <c r="DT570" s="43"/>
      <c r="DU570" s="43"/>
      <c r="DV570" s="43"/>
      <c r="DW570" s="43"/>
      <c r="DX570" s="43"/>
      <c r="DY570" s="43"/>
      <c r="DZ570" s="43"/>
      <c r="EA570" s="43"/>
      <c r="EB570" s="43"/>
      <c r="EC570" s="43"/>
      <c r="ED570" s="43"/>
      <c r="EE570" s="43"/>
      <c r="EF570" s="43"/>
      <c r="EG570" s="43"/>
      <c r="EH570" s="43"/>
      <c r="EI570" s="43"/>
      <c r="EJ570" s="43"/>
      <c r="EK570" s="43"/>
      <c r="EL570" s="43"/>
      <c r="EM570" s="43"/>
      <c r="EN570" s="43"/>
      <c r="EO570" s="43"/>
      <c r="EP570" s="43"/>
      <c r="EQ570" s="43"/>
      <c r="ER570" s="43"/>
      <c r="ES570" s="43"/>
      <c r="ET570" s="43"/>
      <c r="EU570" s="43"/>
      <c r="EV570" s="43"/>
      <c r="EW570" s="43"/>
      <c r="EX570" s="43"/>
      <c r="EY570" s="43"/>
      <c r="EZ570" s="43"/>
      <c r="FA570" s="43"/>
      <c r="FB570" s="43"/>
      <c r="FC570" s="43"/>
      <c r="FD570" s="43"/>
    </row>
    <row r="571" spans="1:160" s="168" customFormat="1" ht="24.9" customHeight="1" x14ac:dyDescent="0.3">
      <c r="A571" s="263"/>
      <c r="B571" s="263"/>
      <c r="C571" s="265"/>
      <c r="D571" s="481"/>
      <c r="E571" s="482"/>
      <c r="F571" s="482"/>
      <c r="G571" s="482"/>
      <c r="H571" s="482"/>
      <c r="I571" s="482"/>
      <c r="J571" s="482"/>
      <c r="K571" s="482"/>
      <c r="L571" s="482"/>
      <c r="M571" s="483"/>
      <c r="N571" s="176">
        <v>14001506</v>
      </c>
      <c r="O571" s="529">
        <v>7.01</v>
      </c>
      <c r="P571" s="530"/>
      <c r="Q571" s="8"/>
      <c r="R571" s="8"/>
      <c r="S571" s="8"/>
      <c r="T571" s="9">
        <v>108.446</v>
      </c>
      <c r="U571" s="17">
        <f t="shared" si="109"/>
        <v>108.446</v>
      </c>
      <c r="V571" s="182"/>
      <c r="W571" s="191">
        <v>15</v>
      </c>
      <c r="X571" s="199">
        <v>31</v>
      </c>
      <c r="Y571" s="182"/>
      <c r="Z571" s="184"/>
      <c r="AA571" s="184"/>
      <c r="AT571" s="187"/>
      <c r="AU571" s="80"/>
      <c r="AV571" s="80"/>
      <c r="AW571" s="80"/>
      <c r="AX571" s="80"/>
      <c r="AY571" s="80"/>
      <c r="AZ571" s="205"/>
      <c r="BA571" s="80"/>
      <c r="BB571" s="80"/>
      <c r="BC571" s="80"/>
      <c r="BD571" s="80"/>
      <c r="BE571" s="89"/>
      <c r="BF571" s="89"/>
      <c r="BG571" s="89"/>
      <c r="BH571" s="89"/>
      <c r="BI571" s="89"/>
      <c r="BJ571" s="89"/>
      <c r="BK571" s="89"/>
      <c r="BL571" s="89"/>
      <c r="BM571" s="89"/>
      <c r="BN571" s="183"/>
      <c r="BO571" s="42"/>
      <c r="BP571" s="43"/>
      <c r="BQ571" s="43"/>
      <c r="BR571" s="43"/>
      <c r="BS571" s="183"/>
      <c r="BT571" s="42"/>
      <c r="BU571" s="43"/>
      <c r="BV571" s="43"/>
      <c r="BW571" s="182"/>
      <c r="BX571" s="183"/>
      <c r="BY571" s="42"/>
      <c r="BZ571" s="43"/>
      <c r="CA571" s="43"/>
      <c r="CC571" s="183"/>
      <c r="CD571" s="42"/>
      <c r="CE571" s="43"/>
      <c r="CF571" s="43"/>
      <c r="CH571" s="183"/>
      <c r="CI571" s="42"/>
      <c r="CJ571" s="43"/>
      <c r="CK571" s="43"/>
      <c r="CM571" s="183"/>
      <c r="CN571" s="42"/>
      <c r="CO571" s="43"/>
      <c r="CP571" s="43"/>
      <c r="CR571" s="183"/>
      <c r="CS571" s="42"/>
      <c r="CT571" s="43"/>
      <c r="CU571" s="43"/>
      <c r="CW571" s="183"/>
      <c r="CX571" s="42"/>
      <c r="CY571" s="43"/>
      <c r="CZ571" s="43"/>
      <c r="DB571" s="183"/>
      <c r="DC571" s="42"/>
      <c r="DD571" s="43"/>
      <c r="DE571" s="43"/>
      <c r="DG571" s="183"/>
      <c r="DH571" s="42"/>
      <c r="DI571" s="43"/>
      <c r="DJ571" s="43"/>
      <c r="DK571" s="43"/>
      <c r="DL571" s="43"/>
      <c r="DM571" s="43"/>
      <c r="DN571" s="43"/>
      <c r="DO571" s="43"/>
      <c r="DP571" s="43"/>
      <c r="DQ571" s="43"/>
      <c r="DR571" s="43"/>
      <c r="DS571" s="43"/>
      <c r="DT571" s="43"/>
      <c r="DU571" s="43"/>
      <c r="DV571" s="43"/>
      <c r="DW571" s="43"/>
      <c r="DX571" s="43"/>
      <c r="DY571" s="43"/>
      <c r="DZ571" s="43"/>
      <c r="EA571" s="43"/>
      <c r="EB571" s="43"/>
      <c r="EC571" s="43"/>
      <c r="ED571" s="43"/>
      <c r="EE571" s="43"/>
      <c r="EF571" s="43"/>
      <c r="EG571" s="43"/>
      <c r="EH571" s="43"/>
      <c r="EI571" s="43"/>
      <c r="EJ571" s="43"/>
      <c r="EK571" s="43"/>
      <c r="EL571" s="43"/>
      <c r="EM571" s="43"/>
      <c r="EN571" s="43"/>
      <c r="EO571" s="43"/>
      <c r="EP571" s="43"/>
      <c r="EQ571" s="43"/>
      <c r="ER571" s="43"/>
      <c r="ES571" s="43"/>
      <c r="ET571" s="43"/>
      <c r="EU571" s="43"/>
      <c r="EV571" s="43"/>
      <c r="EW571" s="43"/>
      <c r="EX571" s="43"/>
      <c r="EY571" s="43"/>
      <c r="EZ571" s="43"/>
      <c r="FA571" s="43"/>
      <c r="FB571" s="43"/>
      <c r="FC571" s="43"/>
      <c r="FD571" s="43"/>
    </row>
    <row r="572" spans="1:160" s="168" customFormat="1" ht="24.9" customHeight="1" x14ac:dyDescent="0.3">
      <c r="A572" s="263"/>
      <c r="B572" s="263"/>
      <c r="C572" s="265"/>
      <c r="D572" s="481"/>
      <c r="E572" s="482"/>
      <c r="F572" s="482"/>
      <c r="G572" s="482"/>
      <c r="H572" s="482"/>
      <c r="I572" s="482"/>
      <c r="J572" s="482"/>
      <c r="K572" s="482"/>
      <c r="L572" s="482"/>
      <c r="M572" s="483"/>
      <c r="N572" s="176">
        <v>14001265</v>
      </c>
      <c r="O572" s="529">
        <v>7.01</v>
      </c>
      <c r="P572" s="530"/>
      <c r="Q572" s="8"/>
      <c r="R572" s="8"/>
      <c r="S572" s="8"/>
      <c r="T572" s="9">
        <v>20.488000000000003</v>
      </c>
      <c r="U572" s="17">
        <f t="shared" si="109"/>
        <v>20.488000000000003</v>
      </c>
      <c r="V572" s="182"/>
      <c r="W572" s="191">
        <v>16</v>
      </c>
      <c r="X572" s="199">
        <v>31</v>
      </c>
      <c r="Y572" s="182"/>
      <c r="Z572" s="184"/>
      <c r="AA572" s="184"/>
      <c r="AT572" s="187"/>
      <c r="AU572" s="80"/>
      <c r="AV572" s="80"/>
      <c r="AW572" s="80"/>
      <c r="AX572" s="80"/>
      <c r="AY572" s="80"/>
      <c r="AZ572" s="205"/>
      <c r="BA572" s="80"/>
      <c r="BB572" s="80"/>
      <c r="BC572" s="80"/>
      <c r="BD572" s="80"/>
      <c r="BE572" s="89"/>
      <c r="BF572" s="89"/>
      <c r="BG572" s="89"/>
      <c r="BH572" s="89"/>
      <c r="BI572" s="89"/>
      <c r="BJ572" s="89"/>
      <c r="BK572" s="89"/>
      <c r="BL572" s="89"/>
      <c r="BM572" s="89"/>
      <c r="BN572" s="183"/>
      <c r="BO572" s="42"/>
      <c r="BP572" s="43"/>
      <c r="BQ572" s="43"/>
      <c r="BR572" s="43"/>
      <c r="BS572" s="183"/>
      <c r="BT572" s="42"/>
      <c r="BU572" s="43"/>
      <c r="BV572" s="43"/>
      <c r="BW572" s="182"/>
      <c r="BX572" s="183"/>
      <c r="BY572" s="42"/>
      <c r="BZ572" s="43"/>
      <c r="CA572" s="43"/>
      <c r="CC572" s="183"/>
      <c r="CD572" s="42"/>
      <c r="CE572" s="43"/>
      <c r="CF572" s="43"/>
      <c r="CH572" s="183"/>
      <c r="CI572" s="42"/>
      <c r="CJ572" s="43"/>
      <c r="CK572" s="43"/>
      <c r="CM572" s="183"/>
      <c r="CN572" s="42"/>
      <c r="CO572" s="43"/>
      <c r="CP572" s="43"/>
      <c r="CR572" s="183"/>
      <c r="CS572" s="42"/>
      <c r="CT572" s="43"/>
      <c r="CU572" s="43"/>
      <c r="CW572" s="183"/>
      <c r="CX572" s="42"/>
      <c r="CY572" s="43"/>
      <c r="CZ572" s="43"/>
      <c r="DB572" s="183"/>
      <c r="DC572" s="42"/>
      <c r="DD572" s="43"/>
      <c r="DE572" s="43"/>
      <c r="DG572" s="183"/>
      <c r="DH572" s="42"/>
      <c r="DI572" s="43"/>
      <c r="DJ572" s="43"/>
      <c r="DK572" s="43"/>
      <c r="DL572" s="43"/>
      <c r="DM572" s="43"/>
      <c r="DN572" s="43"/>
      <c r="DO572" s="43"/>
      <c r="DP572" s="43"/>
      <c r="DQ572" s="43"/>
      <c r="DR572" s="43"/>
      <c r="DS572" s="43"/>
      <c r="DT572" s="43"/>
      <c r="DU572" s="43"/>
      <c r="DV572" s="43"/>
      <c r="DW572" s="43"/>
      <c r="DX572" s="43"/>
      <c r="DY572" s="43"/>
      <c r="DZ572" s="43"/>
      <c r="EA572" s="43"/>
      <c r="EB572" s="43"/>
      <c r="EC572" s="43"/>
      <c r="ED572" s="43"/>
      <c r="EE572" s="43"/>
      <c r="EF572" s="43"/>
      <c r="EG572" s="43"/>
      <c r="EH572" s="43"/>
      <c r="EI572" s="43"/>
      <c r="EJ572" s="43"/>
      <c r="EK572" s="43"/>
      <c r="EL572" s="43"/>
      <c r="EM572" s="43"/>
      <c r="EN572" s="43"/>
      <c r="EO572" s="43"/>
      <c r="EP572" s="43"/>
      <c r="EQ572" s="43"/>
      <c r="ER572" s="43"/>
      <c r="ES572" s="43"/>
      <c r="ET572" s="43"/>
      <c r="EU572" s="43"/>
      <c r="EV572" s="43"/>
      <c r="EW572" s="43"/>
      <c r="EX572" s="43"/>
      <c r="EY572" s="43"/>
      <c r="EZ572" s="43"/>
      <c r="FA572" s="43"/>
      <c r="FB572" s="43"/>
      <c r="FC572" s="43"/>
      <c r="FD572" s="43"/>
    </row>
    <row r="573" spans="1:160" s="168" customFormat="1" ht="24.9" customHeight="1" x14ac:dyDescent="0.3">
      <c r="A573" s="263"/>
      <c r="B573" s="263"/>
      <c r="C573" s="265"/>
      <c r="D573" s="481"/>
      <c r="E573" s="482"/>
      <c r="F573" s="482"/>
      <c r="G573" s="482"/>
      <c r="H573" s="482"/>
      <c r="I573" s="482"/>
      <c r="J573" s="482"/>
      <c r="K573" s="482"/>
      <c r="L573" s="482"/>
      <c r="M573" s="483"/>
      <c r="N573" s="176">
        <v>14000282</v>
      </c>
      <c r="O573" s="529">
        <v>7.01</v>
      </c>
      <c r="P573" s="530"/>
      <c r="Q573" s="8"/>
      <c r="R573" s="8"/>
      <c r="S573" s="8"/>
      <c r="T573" s="9">
        <v>175.03199999999998</v>
      </c>
      <c r="U573" s="17">
        <f t="shared" si="109"/>
        <v>175.03199999999998</v>
      </c>
      <c r="V573" s="182"/>
      <c r="W573" s="191">
        <v>17</v>
      </c>
      <c r="X573" s="199">
        <v>31</v>
      </c>
      <c r="Y573" s="182"/>
      <c r="Z573" s="184"/>
      <c r="AA573" s="184"/>
      <c r="AT573" s="195"/>
      <c r="AU573" s="80"/>
      <c r="AV573" s="80"/>
      <c r="AW573" s="80"/>
      <c r="AX573" s="80"/>
      <c r="AY573" s="80"/>
      <c r="AZ573" s="205"/>
      <c r="BA573" s="80"/>
      <c r="BB573" s="80"/>
      <c r="BC573" s="80"/>
      <c r="BD573" s="80"/>
      <c r="BE573" s="89"/>
      <c r="BF573" s="89"/>
      <c r="BG573" s="89"/>
      <c r="BH573" s="89"/>
      <c r="BI573" s="89"/>
      <c r="BJ573" s="89"/>
      <c r="BK573" s="89"/>
      <c r="BL573" s="89"/>
      <c r="BM573" s="89"/>
      <c r="BN573" s="183"/>
      <c r="BO573" s="182"/>
      <c r="BP573" s="43"/>
      <c r="BQ573" s="43"/>
      <c r="BR573" s="43"/>
      <c r="BS573" s="183"/>
      <c r="BT573" s="182"/>
      <c r="BU573" s="43"/>
      <c r="BV573" s="43"/>
      <c r="BW573" s="182"/>
      <c r="BX573" s="183"/>
      <c r="BY573" s="182"/>
      <c r="BZ573" s="43"/>
      <c r="CA573" s="43"/>
      <c r="CC573" s="183"/>
      <c r="CD573" s="182"/>
      <c r="CE573" s="43"/>
      <c r="CF573" s="43"/>
      <c r="CH573" s="183"/>
      <c r="CI573" s="182"/>
      <c r="CJ573" s="43"/>
      <c r="CK573" s="43"/>
      <c r="CM573" s="183"/>
      <c r="CN573" s="182"/>
      <c r="CO573" s="43"/>
      <c r="CP573" s="43"/>
      <c r="CR573" s="183"/>
      <c r="CS573" s="182"/>
      <c r="CT573" s="43"/>
      <c r="CU573" s="43"/>
      <c r="CW573" s="183"/>
      <c r="CX573" s="182"/>
      <c r="CY573" s="43"/>
      <c r="CZ573" s="43"/>
      <c r="DB573" s="183"/>
      <c r="DC573" s="182"/>
      <c r="DD573" s="43"/>
      <c r="DE573" s="43"/>
      <c r="DG573" s="183"/>
      <c r="DH573" s="182"/>
      <c r="DI573" s="43"/>
      <c r="DJ573" s="43"/>
      <c r="DK573" s="43"/>
      <c r="DL573" s="43"/>
      <c r="DM573" s="43"/>
      <c r="DN573" s="43"/>
      <c r="DO573" s="43"/>
      <c r="DP573" s="43"/>
      <c r="DQ573" s="43"/>
      <c r="DR573" s="43"/>
      <c r="DS573" s="43"/>
      <c r="DT573" s="43"/>
      <c r="DU573" s="43"/>
      <c r="DV573" s="43"/>
      <c r="DW573" s="43"/>
      <c r="DX573" s="43"/>
      <c r="DY573" s="43"/>
      <c r="DZ573" s="43"/>
      <c r="EA573" s="43"/>
      <c r="EB573" s="43"/>
      <c r="EC573" s="43"/>
      <c r="ED573" s="43"/>
      <c r="EE573" s="43"/>
      <c r="EF573" s="43"/>
      <c r="EG573" s="43"/>
      <c r="EH573" s="43"/>
      <c r="EI573" s="43"/>
      <c r="EJ573" s="43"/>
      <c r="EK573" s="43"/>
      <c r="EL573" s="43"/>
      <c r="EM573" s="43"/>
      <c r="EN573" s="43"/>
      <c r="EO573" s="43"/>
      <c r="EP573" s="43"/>
      <c r="EQ573" s="43"/>
      <c r="ER573" s="43"/>
      <c r="ES573" s="43"/>
      <c r="ET573" s="43"/>
      <c r="EU573" s="43"/>
      <c r="EV573" s="43"/>
      <c r="EW573" s="43"/>
      <c r="EX573" s="43"/>
      <c r="EY573" s="43"/>
      <c r="EZ573" s="43"/>
      <c r="FA573" s="43"/>
      <c r="FB573" s="43"/>
      <c r="FC573" s="43"/>
      <c r="FD573" s="43"/>
    </row>
    <row r="574" spans="1:160" s="168" customFormat="1" ht="24.9" customHeight="1" x14ac:dyDescent="0.3">
      <c r="A574" s="263"/>
      <c r="B574" s="263"/>
      <c r="C574" s="265"/>
      <c r="D574" s="481"/>
      <c r="E574" s="482"/>
      <c r="F574" s="482"/>
      <c r="G574" s="482"/>
      <c r="H574" s="482"/>
      <c r="I574" s="482"/>
      <c r="J574" s="482"/>
      <c r="K574" s="482"/>
      <c r="L574" s="482"/>
      <c r="M574" s="483"/>
      <c r="N574" s="176">
        <v>14001619</v>
      </c>
      <c r="O574" s="529">
        <v>7.01</v>
      </c>
      <c r="P574" s="530"/>
      <c r="Q574" s="8"/>
      <c r="R574" s="8"/>
      <c r="S574" s="8"/>
      <c r="T574" s="9">
        <v>69.16</v>
      </c>
      <c r="U574" s="17">
        <f t="shared" si="109"/>
        <v>69.16</v>
      </c>
      <c r="V574" s="182"/>
      <c r="W574" s="191">
        <v>18</v>
      </c>
      <c r="X574" s="199">
        <v>31</v>
      </c>
      <c r="Y574" s="182"/>
      <c r="Z574" s="184"/>
      <c r="AA574" s="184"/>
      <c r="AT574" s="195"/>
      <c r="AU574" s="80"/>
      <c r="AV574" s="80"/>
      <c r="AW574" s="80"/>
      <c r="AX574" s="80"/>
      <c r="AY574" s="80"/>
      <c r="AZ574" s="205"/>
      <c r="BA574" s="80"/>
      <c r="BB574" s="80"/>
      <c r="BC574" s="80"/>
      <c r="BD574" s="80"/>
      <c r="BE574" s="89"/>
      <c r="BF574" s="89"/>
      <c r="BG574" s="89"/>
      <c r="BH574" s="89"/>
      <c r="BI574" s="89"/>
      <c r="BJ574" s="89"/>
      <c r="BK574" s="89"/>
      <c r="BL574" s="89"/>
      <c r="BM574" s="89"/>
      <c r="BN574" s="183"/>
      <c r="BO574" s="182"/>
      <c r="BP574" s="43"/>
      <c r="BQ574" s="43"/>
      <c r="BR574" s="43"/>
      <c r="BS574" s="183"/>
      <c r="BT574" s="182"/>
      <c r="BU574" s="43"/>
      <c r="BV574" s="43"/>
      <c r="BW574" s="182"/>
      <c r="BX574" s="183"/>
      <c r="BY574" s="182"/>
      <c r="BZ574" s="43"/>
      <c r="CA574" s="43"/>
      <c r="CC574" s="183"/>
      <c r="CD574" s="182"/>
      <c r="CE574" s="43"/>
      <c r="CF574" s="43"/>
      <c r="CH574" s="183"/>
      <c r="CI574" s="182"/>
      <c r="CJ574" s="43"/>
      <c r="CK574" s="43"/>
      <c r="CM574" s="183"/>
      <c r="CN574" s="182"/>
      <c r="CO574" s="43"/>
      <c r="CP574" s="43"/>
      <c r="CR574" s="183"/>
      <c r="CS574" s="182"/>
      <c r="CT574" s="43"/>
      <c r="CU574" s="43"/>
      <c r="CW574" s="183"/>
      <c r="CX574" s="182"/>
      <c r="CY574" s="43"/>
      <c r="CZ574" s="43"/>
      <c r="DB574" s="183"/>
      <c r="DC574" s="182"/>
      <c r="DD574" s="43"/>
      <c r="DE574" s="43"/>
      <c r="DG574" s="183"/>
      <c r="DH574" s="182"/>
      <c r="DI574" s="43"/>
      <c r="DJ574" s="43"/>
      <c r="DK574" s="43"/>
      <c r="DL574" s="43"/>
      <c r="DM574" s="43"/>
      <c r="DN574" s="43"/>
      <c r="DO574" s="43"/>
      <c r="DP574" s="43"/>
      <c r="DQ574" s="43"/>
      <c r="DR574" s="43"/>
      <c r="DS574" s="43"/>
      <c r="DT574" s="43"/>
      <c r="DU574" s="43"/>
      <c r="DV574" s="43"/>
      <c r="DW574" s="43"/>
      <c r="DX574" s="43"/>
      <c r="DY574" s="43"/>
      <c r="DZ574" s="43"/>
      <c r="EA574" s="43"/>
      <c r="EB574" s="43"/>
      <c r="EC574" s="43"/>
      <c r="ED574" s="43"/>
      <c r="EE574" s="43"/>
      <c r="EF574" s="43"/>
      <c r="EG574" s="43"/>
      <c r="EH574" s="43"/>
      <c r="EI574" s="43"/>
      <c r="EJ574" s="43"/>
      <c r="EK574" s="43"/>
      <c r="EL574" s="43"/>
      <c r="EM574" s="43"/>
      <c r="EN574" s="43"/>
      <c r="EO574" s="43"/>
      <c r="EP574" s="43"/>
      <c r="EQ574" s="43"/>
      <c r="ER574" s="43"/>
      <c r="ES574" s="43"/>
      <c r="ET574" s="43"/>
      <c r="EU574" s="43"/>
      <c r="EV574" s="43"/>
      <c r="EW574" s="43"/>
      <c r="EX574" s="43"/>
      <c r="EY574" s="43"/>
      <c r="EZ574" s="43"/>
      <c r="FA574" s="43"/>
      <c r="FB574" s="43"/>
      <c r="FC574" s="43"/>
      <c r="FD574" s="43"/>
    </row>
    <row r="575" spans="1:160" s="168" customFormat="1" ht="24.9" customHeight="1" x14ac:dyDescent="0.3">
      <c r="A575" s="263"/>
      <c r="B575" s="263"/>
      <c r="C575" s="265"/>
      <c r="D575" s="481"/>
      <c r="E575" s="482"/>
      <c r="F575" s="482"/>
      <c r="G575" s="482"/>
      <c r="H575" s="482"/>
      <c r="I575" s="482"/>
      <c r="J575" s="482"/>
      <c r="K575" s="482"/>
      <c r="L575" s="482"/>
      <c r="M575" s="483"/>
      <c r="N575" s="176">
        <v>14001616</v>
      </c>
      <c r="O575" s="529">
        <v>7.01</v>
      </c>
      <c r="P575" s="530"/>
      <c r="Q575" s="8"/>
      <c r="R575" s="8"/>
      <c r="S575" s="8"/>
      <c r="T575" s="9">
        <v>58.344000000000001</v>
      </c>
      <c r="U575" s="17">
        <f t="shared" si="109"/>
        <v>58.344000000000001</v>
      </c>
      <c r="V575" s="182"/>
      <c r="W575" s="191">
        <v>19</v>
      </c>
      <c r="X575" s="199">
        <v>31</v>
      </c>
      <c r="Y575" s="182"/>
      <c r="Z575" s="184"/>
      <c r="AA575" s="184"/>
      <c r="AT575" s="195"/>
      <c r="AU575" s="80"/>
      <c r="AV575" s="80"/>
      <c r="AW575" s="80"/>
      <c r="AX575" s="80"/>
      <c r="AY575" s="80"/>
      <c r="AZ575" s="205"/>
      <c r="BA575" s="80"/>
      <c r="BB575" s="80"/>
      <c r="BC575" s="80"/>
      <c r="BD575" s="80"/>
      <c r="BE575" s="89"/>
      <c r="BF575" s="89"/>
      <c r="BG575" s="89"/>
      <c r="BH575" s="89"/>
      <c r="BI575" s="89"/>
      <c r="BJ575" s="89"/>
      <c r="BK575" s="89"/>
      <c r="BL575" s="89"/>
      <c r="BM575" s="89"/>
      <c r="BN575" s="183"/>
      <c r="BO575" s="182"/>
      <c r="BP575" s="43"/>
      <c r="BQ575" s="43"/>
      <c r="BR575" s="43"/>
      <c r="BS575" s="183"/>
      <c r="BT575" s="182"/>
      <c r="BU575" s="43"/>
      <c r="BV575" s="43"/>
      <c r="BW575" s="182"/>
      <c r="BX575" s="183"/>
      <c r="BY575" s="182"/>
      <c r="BZ575" s="43"/>
      <c r="CA575" s="43"/>
      <c r="CC575" s="183"/>
      <c r="CD575" s="182"/>
      <c r="CE575" s="43"/>
      <c r="CF575" s="43"/>
      <c r="CH575" s="183"/>
      <c r="CI575" s="182"/>
      <c r="CJ575" s="43"/>
      <c r="CK575" s="43"/>
      <c r="CM575" s="183"/>
      <c r="CN575" s="182"/>
      <c r="CO575" s="43"/>
      <c r="CP575" s="43"/>
      <c r="CR575" s="183"/>
      <c r="CS575" s="182"/>
      <c r="CT575" s="43"/>
      <c r="CU575" s="43"/>
      <c r="CW575" s="183"/>
      <c r="CX575" s="182"/>
      <c r="CY575" s="43"/>
      <c r="CZ575" s="43"/>
      <c r="DB575" s="183"/>
      <c r="DC575" s="182"/>
      <c r="DD575" s="43"/>
      <c r="DE575" s="43"/>
      <c r="DG575" s="183"/>
      <c r="DH575" s="182"/>
      <c r="DI575" s="43"/>
      <c r="DJ575" s="43"/>
      <c r="DK575" s="43"/>
      <c r="DL575" s="43"/>
      <c r="DM575" s="43"/>
      <c r="DN575" s="43"/>
      <c r="DO575" s="43"/>
      <c r="DP575" s="43"/>
      <c r="DQ575" s="43"/>
      <c r="DR575" s="43"/>
      <c r="DS575" s="43"/>
      <c r="DT575" s="43"/>
      <c r="DU575" s="43"/>
      <c r="DV575" s="43"/>
      <c r="DW575" s="43"/>
      <c r="DX575" s="43"/>
      <c r="DY575" s="43"/>
      <c r="DZ575" s="43"/>
      <c r="EA575" s="43"/>
      <c r="EB575" s="43"/>
      <c r="EC575" s="43"/>
      <c r="ED575" s="43"/>
      <c r="EE575" s="43"/>
      <c r="EF575" s="43"/>
      <c r="EG575" s="43"/>
      <c r="EH575" s="43"/>
      <c r="EI575" s="43"/>
      <c r="EJ575" s="43"/>
      <c r="EK575" s="43"/>
      <c r="EL575" s="43"/>
      <c r="EM575" s="43"/>
      <c r="EN575" s="43"/>
      <c r="EO575" s="43"/>
      <c r="EP575" s="43"/>
      <c r="EQ575" s="43"/>
      <c r="ER575" s="43"/>
      <c r="ES575" s="43"/>
      <c r="ET575" s="43"/>
      <c r="EU575" s="43"/>
      <c r="EV575" s="43"/>
      <c r="EW575" s="43"/>
      <c r="EX575" s="43"/>
      <c r="EY575" s="43"/>
      <c r="EZ575" s="43"/>
      <c r="FA575" s="43"/>
      <c r="FB575" s="43"/>
      <c r="FC575" s="43"/>
      <c r="FD575" s="43"/>
    </row>
    <row r="576" spans="1:160" s="168" customFormat="1" ht="24.9" customHeight="1" thickBot="1" x14ac:dyDescent="0.35">
      <c r="A576" s="263"/>
      <c r="B576" s="263"/>
      <c r="C576" s="265"/>
      <c r="D576" s="481"/>
      <c r="E576" s="482"/>
      <c r="F576" s="482"/>
      <c r="G576" s="482"/>
      <c r="H576" s="482"/>
      <c r="I576" s="482"/>
      <c r="J576" s="482"/>
      <c r="K576" s="482"/>
      <c r="L576" s="482"/>
      <c r="M576" s="483"/>
      <c r="N576" s="414" t="s">
        <v>16</v>
      </c>
      <c r="O576" s="415"/>
      <c r="P576" s="415"/>
      <c r="Q576" s="415"/>
      <c r="R576" s="415"/>
      <c r="S576" s="415"/>
      <c r="T576" s="415"/>
      <c r="U576" s="18">
        <f>SUM(U556:U575)</f>
        <v>1574.664</v>
      </c>
      <c r="V576" s="182"/>
      <c r="W576" s="191"/>
      <c r="X576" s="199"/>
      <c r="Y576" s="182"/>
      <c r="Z576" s="184"/>
      <c r="AA576" s="184"/>
      <c r="AC576" s="196"/>
      <c r="AD576" s="196"/>
      <c r="AE576" s="196"/>
      <c r="AT576" s="195"/>
      <c r="AU576" s="80"/>
      <c r="AV576" s="80"/>
      <c r="AW576" s="80"/>
      <c r="AX576" s="80"/>
      <c r="AY576" s="80"/>
      <c r="AZ576" s="205"/>
      <c r="BA576" s="80"/>
      <c r="BB576" s="80"/>
      <c r="BC576" s="80"/>
      <c r="BD576" s="80"/>
      <c r="BE576" s="89"/>
      <c r="BF576" s="89"/>
      <c r="BG576" s="89"/>
      <c r="BH576" s="89"/>
      <c r="BI576" s="89"/>
      <c r="BJ576" s="89"/>
      <c r="BK576" s="89"/>
      <c r="BL576" s="89"/>
      <c r="BM576" s="89"/>
      <c r="BN576" s="183"/>
      <c r="BO576" s="182"/>
      <c r="BP576" s="43"/>
      <c r="BQ576" s="43"/>
      <c r="BR576" s="43"/>
      <c r="BS576" s="183"/>
      <c r="BT576" s="182"/>
      <c r="BU576" s="43"/>
      <c r="BV576" s="43"/>
      <c r="BW576" s="182"/>
      <c r="BX576" s="183"/>
      <c r="BY576" s="182"/>
      <c r="BZ576" s="43"/>
      <c r="CA576" s="43"/>
      <c r="CC576" s="183"/>
      <c r="CD576" s="182"/>
      <c r="CE576" s="43"/>
      <c r="CF576" s="43"/>
      <c r="CH576" s="183"/>
      <c r="CI576" s="182"/>
      <c r="CJ576" s="43"/>
      <c r="CK576" s="43"/>
      <c r="CM576" s="183"/>
      <c r="CN576" s="182"/>
      <c r="CO576" s="43"/>
      <c r="CP576" s="43"/>
      <c r="CR576" s="183"/>
      <c r="CS576" s="182"/>
      <c r="CT576" s="43"/>
      <c r="CU576" s="43"/>
      <c r="CW576" s="183"/>
      <c r="CX576" s="182"/>
      <c r="CY576" s="43"/>
      <c r="CZ576" s="43"/>
      <c r="DB576" s="183"/>
      <c r="DC576" s="182"/>
      <c r="DD576" s="43"/>
      <c r="DE576" s="43"/>
      <c r="DG576" s="183"/>
      <c r="DH576" s="182"/>
      <c r="DI576" s="43"/>
      <c r="DJ576" s="43"/>
      <c r="DK576" s="43"/>
      <c r="DL576" s="43"/>
      <c r="DM576" s="43"/>
      <c r="DN576" s="43"/>
      <c r="DO576" s="43"/>
      <c r="DP576" s="43"/>
      <c r="DQ576" s="43"/>
      <c r="DR576" s="43"/>
      <c r="DS576" s="43"/>
      <c r="DT576" s="43"/>
      <c r="DU576" s="43"/>
      <c r="DV576" s="43"/>
      <c r="DW576" s="43"/>
      <c r="DX576" s="43"/>
      <c r="DY576" s="43"/>
      <c r="DZ576" s="43"/>
      <c r="EA576" s="43"/>
      <c r="EB576" s="43"/>
      <c r="EC576" s="43"/>
      <c r="ED576" s="43"/>
      <c r="EE576" s="43"/>
      <c r="EF576" s="43"/>
      <c r="EG576" s="43"/>
      <c r="EH576" s="43"/>
      <c r="EI576" s="43"/>
      <c r="EJ576" s="43"/>
      <c r="EK576" s="43"/>
      <c r="EL576" s="43"/>
      <c r="EM576" s="43"/>
      <c r="EN576" s="43"/>
      <c r="EO576" s="43"/>
      <c r="EP576" s="43"/>
      <c r="EQ576" s="43"/>
      <c r="ER576" s="43"/>
      <c r="ES576" s="43"/>
      <c r="ET576" s="43"/>
      <c r="EU576" s="43"/>
      <c r="EV576" s="43"/>
      <c r="EW576" s="43"/>
      <c r="EX576" s="43"/>
      <c r="EY576" s="43"/>
      <c r="EZ576" s="43"/>
      <c r="FA576" s="43"/>
      <c r="FB576" s="43"/>
      <c r="FC576" s="43"/>
      <c r="FD576" s="43"/>
    </row>
    <row r="577" spans="1:160" s="168" customFormat="1" ht="14.4" customHeight="1" x14ac:dyDescent="0.3">
      <c r="A577" s="263"/>
      <c r="B577" s="263"/>
      <c r="C577" s="265"/>
      <c r="D577" s="481"/>
      <c r="E577" s="482"/>
      <c r="F577" s="482"/>
      <c r="G577" s="482"/>
      <c r="H577" s="482"/>
      <c r="I577" s="482"/>
      <c r="J577" s="482"/>
      <c r="K577" s="482"/>
      <c r="L577" s="482"/>
      <c r="M577" s="483"/>
      <c r="N577" s="416" t="s">
        <v>17</v>
      </c>
      <c r="O577" s="417"/>
      <c r="P577" s="417"/>
      <c r="Q577" s="417"/>
      <c r="R577" s="417"/>
      <c r="S577" s="417"/>
      <c r="T577" s="417"/>
      <c r="U577" s="418"/>
      <c r="V577" s="200"/>
      <c r="W577" s="191"/>
      <c r="X577" s="199"/>
      <c r="Y577" s="182"/>
      <c r="Z577" s="184"/>
      <c r="AA577" s="184"/>
      <c r="AC577" s="196"/>
      <c r="AD577" s="186"/>
      <c r="AE577" s="196"/>
      <c r="AZ577" s="207"/>
      <c r="BO577" s="182"/>
      <c r="BP577" s="43"/>
      <c r="BQ577" s="43">
        <f>SUM(BQ559:BQ576)</f>
        <v>0</v>
      </c>
      <c r="BR577" s="43"/>
      <c r="BT577" s="182"/>
      <c r="BU577" s="43"/>
      <c r="BV577" s="43">
        <f>SUM(BV559:BV576)</f>
        <v>0</v>
      </c>
      <c r="BW577" s="182"/>
      <c r="BY577" s="182"/>
      <c r="BZ577" s="43"/>
      <c r="CA577" s="43">
        <f>SUM(CA559:CA576)</f>
        <v>0</v>
      </c>
      <c r="CD577" s="182"/>
      <c r="CE577" s="43"/>
      <c r="CF577" s="43">
        <f>SUM(CF559:CF576)</f>
        <v>0</v>
      </c>
      <c r="CI577" s="182"/>
      <c r="CJ577" s="43"/>
      <c r="CK577" s="43">
        <f>SUM(CK559:CK576)</f>
        <v>0</v>
      </c>
      <c r="CN577" s="182"/>
      <c r="CO577" s="43"/>
      <c r="CP577" s="43">
        <f>SUM(CP559:CP576)</f>
        <v>0</v>
      </c>
      <c r="CS577" s="182"/>
      <c r="CT577" s="43"/>
      <c r="CU577" s="43">
        <f>SUM(CU559:CU576)</f>
        <v>0</v>
      </c>
      <c r="CX577" s="182"/>
      <c r="CY577" s="43"/>
      <c r="CZ577" s="43">
        <f>SUM(CZ559:CZ576)</f>
        <v>0</v>
      </c>
      <c r="DC577" s="182"/>
      <c r="DD577" s="43"/>
      <c r="DE577" s="43">
        <f>SUM(DE559:DE576)</f>
        <v>0</v>
      </c>
      <c r="DH577" s="182"/>
      <c r="DI577" s="43"/>
      <c r="DJ577" s="43">
        <f>SUM(DJ559:DJ576)</f>
        <v>0</v>
      </c>
      <c r="DK577" s="43"/>
      <c r="DL577" s="43"/>
      <c r="DM577" s="43"/>
      <c r="DN577" s="43"/>
      <c r="DO577" s="43"/>
      <c r="DP577" s="43"/>
      <c r="DQ577" s="43"/>
      <c r="DR577" s="43"/>
      <c r="DS577" s="43"/>
      <c r="DT577" s="43"/>
      <c r="DU577" s="43"/>
      <c r="DV577" s="43"/>
      <c r="DW577" s="43"/>
      <c r="DX577" s="43"/>
      <c r="DY577" s="43"/>
      <c r="DZ577" s="43"/>
      <c r="EA577" s="43"/>
      <c r="EB577" s="43"/>
      <c r="EC577" s="43"/>
      <c r="ED577" s="43"/>
      <c r="EE577" s="43"/>
      <c r="EF577" s="43"/>
      <c r="EG577" s="43"/>
      <c r="EH577" s="43"/>
      <c r="EI577" s="43"/>
      <c r="EJ577" s="43"/>
      <c r="EK577" s="43"/>
      <c r="EL577" s="43"/>
      <c r="EM577" s="43"/>
      <c r="EN577" s="43"/>
      <c r="EO577" s="43"/>
      <c r="EP577" s="43"/>
      <c r="EQ577" s="43"/>
      <c r="ER577" s="43"/>
      <c r="ES577" s="43"/>
      <c r="ET577" s="43"/>
      <c r="EU577" s="43"/>
      <c r="EV577" s="43"/>
      <c r="EW577" s="43"/>
      <c r="EX577" s="43"/>
      <c r="EY577" s="43"/>
      <c r="EZ577" s="43"/>
      <c r="FA577" s="43"/>
      <c r="FB577" s="43"/>
      <c r="FC577" s="43"/>
      <c r="FD577" s="43"/>
    </row>
    <row r="578" spans="1:160" s="168" customFormat="1" x14ac:dyDescent="0.3">
      <c r="A578" s="263"/>
      <c r="B578" s="263"/>
      <c r="C578" s="265"/>
      <c r="D578" s="481"/>
      <c r="E578" s="482"/>
      <c r="F578" s="482"/>
      <c r="G578" s="482"/>
      <c r="H578" s="482"/>
      <c r="I578" s="482"/>
      <c r="J578" s="482"/>
      <c r="K578" s="482"/>
      <c r="L578" s="482"/>
      <c r="M578" s="483"/>
      <c r="N578" s="419"/>
      <c r="O578" s="420"/>
      <c r="P578" s="420"/>
      <c r="Q578" s="420"/>
      <c r="R578" s="420"/>
      <c r="S578" s="420"/>
      <c r="T578" s="420"/>
      <c r="U578" s="421"/>
      <c r="V578" s="182"/>
      <c r="W578" s="191"/>
      <c r="X578" s="199"/>
      <c r="Y578" s="182"/>
      <c r="Z578" s="184"/>
      <c r="AA578" s="184"/>
      <c r="AC578" s="196"/>
      <c r="AD578" s="186"/>
      <c r="AE578" s="196"/>
      <c r="AG578" s="182"/>
      <c r="AH578" s="43"/>
      <c r="AI578" s="43"/>
      <c r="AJ578" s="43"/>
      <c r="AK578" s="43"/>
      <c r="AL578" s="43"/>
      <c r="AM578" s="43"/>
      <c r="AN578" s="43"/>
      <c r="AO578" s="43"/>
      <c r="AP578" s="43"/>
      <c r="AQ578" s="43"/>
      <c r="AR578" s="43"/>
      <c r="AS578" s="43"/>
      <c r="AT578" s="43"/>
      <c r="AU578" s="44"/>
      <c r="AV578" s="182"/>
      <c r="AW578" s="182"/>
      <c r="AX578" s="182"/>
      <c r="AZ578" s="207"/>
    </row>
    <row r="579" spans="1:160" s="168" customFormat="1" x14ac:dyDescent="0.3">
      <c r="A579" s="263"/>
      <c r="B579" s="263"/>
      <c r="C579" s="265"/>
      <c r="D579" s="481"/>
      <c r="E579" s="482"/>
      <c r="F579" s="482"/>
      <c r="G579" s="482"/>
      <c r="H579" s="482"/>
      <c r="I579" s="482"/>
      <c r="J579" s="482"/>
      <c r="K579" s="482"/>
      <c r="L579" s="482"/>
      <c r="M579" s="483"/>
      <c r="N579" s="419"/>
      <c r="O579" s="420"/>
      <c r="P579" s="420"/>
      <c r="Q579" s="420"/>
      <c r="R579" s="420"/>
      <c r="S579" s="420"/>
      <c r="T579" s="420"/>
      <c r="U579" s="421"/>
      <c r="V579" s="182"/>
      <c r="W579" s="191"/>
      <c r="X579" s="199"/>
      <c r="Y579" s="182"/>
      <c r="Z579" s="184"/>
      <c r="AA579" s="184"/>
      <c r="AD579" s="182"/>
      <c r="AG579" s="182"/>
      <c r="AH579" s="43"/>
      <c r="AI579" s="43"/>
      <c r="AJ579" s="43"/>
      <c r="AK579" s="43"/>
      <c r="AL579" s="43"/>
      <c r="AM579" s="43"/>
      <c r="AN579" s="43"/>
      <c r="AO579" s="43"/>
      <c r="AP579" s="43"/>
      <c r="AQ579" s="43"/>
      <c r="AR579" s="43"/>
      <c r="AS579" s="43"/>
      <c r="AT579" s="43"/>
      <c r="AU579" s="44"/>
      <c r="AV579" s="182"/>
      <c r="AW579" s="182"/>
      <c r="AX579" s="182"/>
      <c r="AZ579" s="207"/>
    </row>
    <row r="580" spans="1:160" s="168" customFormat="1" ht="14.4" thickBot="1" x14ac:dyDescent="0.35">
      <c r="A580" s="263"/>
      <c r="B580" s="263"/>
      <c r="C580" s="265"/>
      <c r="D580" s="425"/>
      <c r="E580" s="426"/>
      <c r="F580" s="426"/>
      <c r="G580" s="426"/>
      <c r="H580" s="426"/>
      <c r="I580" s="426"/>
      <c r="J580" s="426"/>
      <c r="K580" s="426"/>
      <c r="L580" s="426"/>
      <c r="M580" s="427"/>
      <c r="N580" s="422"/>
      <c r="O580" s="423"/>
      <c r="P580" s="423"/>
      <c r="Q580" s="423"/>
      <c r="R580" s="423"/>
      <c r="S580" s="423"/>
      <c r="T580" s="423"/>
      <c r="U580" s="424"/>
      <c r="V580" s="182"/>
      <c r="W580" s="191"/>
      <c r="X580" s="199"/>
      <c r="Y580" s="182"/>
      <c r="Z580" s="184"/>
      <c r="AA580" s="184"/>
      <c r="AD580" s="182"/>
      <c r="AG580" s="182"/>
      <c r="AH580" s="43"/>
      <c r="AI580" s="43"/>
      <c r="AJ580" s="43"/>
      <c r="AK580" s="43"/>
      <c r="AL580" s="43"/>
      <c r="AM580" s="43"/>
      <c r="AN580" s="43"/>
      <c r="AO580" s="43"/>
      <c r="AP580" s="43"/>
      <c r="AQ580" s="43"/>
      <c r="AR580" s="43"/>
      <c r="AS580" s="43"/>
      <c r="AT580" s="43"/>
      <c r="AU580" s="44"/>
      <c r="AV580" s="182"/>
      <c r="AW580" s="182"/>
      <c r="AX580" s="182"/>
      <c r="AZ580" s="207"/>
    </row>
    <row r="581" spans="1:160" s="168" customFormat="1" ht="5.25" customHeight="1" thickBot="1" x14ac:dyDescent="0.35">
      <c r="A581" s="263"/>
      <c r="B581" s="263"/>
      <c r="C581" s="265"/>
      <c r="D581" s="428"/>
      <c r="E581" s="428"/>
      <c r="F581" s="428"/>
      <c r="G581" s="428"/>
      <c r="H581" s="428"/>
      <c r="I581" s="428"/>
      <c r="J581" s="428"/>
      <c r="K581" s="428"/>
      <c r="L581" s="428"/>
      <c r="M581" s="428"/>
      <c r="N581" s="428"/>
      <c r="O581" s="428"/>
      <c r="P581" s="428"/>
      <c r="Q581" s="428"/>
      <c r="R581" s="428"/>
      <c r="S581" s="428"/>
      <c r="T581" s="428"/>
      <c r="U581" s="428"/>
      <c r="V581" s="182"/>
      <c r="W581" s="191"/>
      <c r="X581" s="199"/>
      <c r="Y581" s="182"/>
      <c r="Z581" s="184"/>
      <c r="AA581" s="184"/>
      <c r="AD581" s="182"/>
      <c r="AG581" s="182"/>
      <c r="AH581" s="43"/>
      <c r="AI581" s="43"/>
      <c r="AJ581" s="43"/>
      <c r="AK581" s="43"/>
      <c r="AL581" s="43"/>
      <c r="AM581" s="43"/>
      <c r="AN581" s="43"/>
      <c r="AO581" s="43"/>
      <c r="AP581" s="43"/>
      <c r="AQ581" s="43"/>
      <c r="AR581" s="43"/>
      <c r="AS581" s="43"/>
      <c r="AT581" s="43"/>
      <c r="AU581" s="44"/>
      <c r="AV581" s="182"/>
      <c r="AW581" s="182"/>
      <c r="AX581" s="182"/>
      <c r="AZ581" s="207"/>
    </row>
    <row r="582" spans="1:160" s="168" customFormat="1" ht="20.25" customHeight="1" x14ac:dyDescent="0.3">
      <c r="A582" s="263"/>
      <c r="B582" s="263"/>
      <c r="C582" s="265"/>
      <c r="D582" s="429" t="s">
        <v>18</v>
      </c>
      <c r="E582" s="430"/>
      <c r="F582" s="430"/>
      <c r="G582" s="430"/>
      <c r="H582" s="430"/>
      <c r="I582" s="430"/>
      <c r="J582" s="430"/>
      <c r="K582" s="430"/>
      <c r="L582" s="430"/>
      <c r="M582" s="431"/>
      <c r="N582" s="429" t="s">
        <v>19</v>
      </c>
      <c r="O582" s="430"/>
      <c r="P582" s="430"/>
      <c r="Q582" s="430"/>
      <c r="R582" s="430"/>
      <c r="S582" s="430"/>
      <c r="T582" s="430"/>
      <c r="U582" s="431"/>
      <c r="V582" s="182"/>
      <c r="W582" s="191"/>
      <c r="X582" s="199"/>
      <c r="Y582" s="182"/>
      <c r="Z582" s="184"/>
      <c r="AA582" s="184"/>
      <c r="AD582" s="182"/>
      <c r="AG582" s="182"/>
      <c r="AH582" s="43"/>
      <c r="AI582" s="43"/>
      <c r="AJ582" s="43"/>
      <c r="AK582" s="43"/>
      <c r="AL582" s="43"/>
      <c r="AM582" s="43"/>
      <c r="AN582" s="43"/>
      <c r="AO582" s="43"/>
      <c r="AP582" s="43"/>
      <c r="AQ582" s="43"/>
      <c r="AR582" s="43"/>
      <c r="AS582" s="43"/>
      <c r="AT582" s="43"/>
      <c r="AU582" s="44"/>
      <c r="AV582" s="182"/>
      <c r="AW582" s="182"/>
      <c r="AX582" s="182"/>
      <c r="AZ582" s="207"/>
    </row>
    <row r="583" spans="1:160" s="168" customFormat="1" x14ac:dyDescent="0.3">
      <c r="A583" s="263"/>
      <c r="B583" s="263"/>
      <c r="C583" s="265"/>
      <c r="D583" s="432" t="s">
        <v>20</v>
      </c>
      <c r="E583" s="433"/>
      <c r="F583" s="433"/>
      <c r="G583" s="433"/>
      <c r="H583" s="433"/>
      <c r="I583" s="433"/>
      <c r="J583" s="433"/>
      <c r="K583" s="433"/>
      <c r="L583" s="433"/>
      <c r="M583" s="434"/>
      <c r="N583" s="435" t="s">
        <v>21</v>
      </c>
      <c r="O583" s="436"/>
      <c r="P583" s="436"/>
      <c r="Q583" s="436"/>
      <c r="R583" s="436"/>
      <c r="S583" s="436"/>
      <c r="T583" s="436"/>
      <c r="U583" s="437"/>
      <c r="V583" s="182"/>
      <c r="W583" s="191"/>
      <c r="X583" s="199"/>
      <c r="Y583" s="182"/>
      <c r="Z583" s="184"/>
      <c r="AA583" s="184"/>
      <c r="AD583" s="182"/>
      <c r="AG583" s="182"/>
      <c r="AH583" s="43"/>
      <c r="AI583" s="43"/>
      <c r="AJ583" s="43"/>
      <c r="AK583" s="43"/>
      <c r="AL583" s="43"/>
      <c r="AM583" s="43"/>
      <c r="AN583" s="43"/>
      <c r="AO583" s="43"/>
      <c r="AP583" s="43"/>
      <c r="AQ583" s="43"/>
      <c r="AR583" s="43"/>
      <c r="AS583" s="43"/>
      <c r="AT583" s="43"/>
      <c r="AU583" s="44"/>
      <c r="AV583" s="182"/>
      <c r="AW583" s="182"/>
      <c r="AX583" s="182"/>
      <c r="AZ583" s="207"/>
    </row>
    <row r="584" spans="1:160" s="168" customFormat="1" ht="15.75" customHeight="1" x14ac:dyDescent="0.3">
      <c r="A584" s="263"/>
      <c r="B584" s="263"/>
      <c r="C584" s="265"/>
      <c r="D584" s="438" t="s">
        <v>22</v>
      </c>
      <c r="E584" s="439"/>
      <c r="F584" s="439"/>
      <c r="G584" s="439"/>
      <c r="H584" s="439"/>
      <c r="I584" s="439"/>
      <c r="J584" s="439"/>
      <c r="K584" s="439"/>
      <c r="L584" s="439"/>
      <c r="M584" s="440"/>
      <c r="N584" s="438" t="s">
        <v>22</v>
      </c>
      <c r="O584" s="444"/>
      <c r="P584" s="444"/>
      <c r="Q584" s="444"/>
      <c r="R584" s="444"/>
      <c r="S584" s="444"/>
      <c r="T584" s="444"/>
      <c r="U584" s="440"/>
      <c r="V584" s="182"/>
      <c r="W584" s="191"/>
      <c r="X584" s="199"/>
      <c r="Y584" s="182"/>
      <c r="Z584" s="184"/>
      <c r="AA584" s="184"/>
      <c r="AD584" s="182"/>
      <c r="AG584" s="182"/>
      <c r="AH584" s="43"/>
      <c r="AI584" s="43"/>
      <c r="AJ584" s="43"/>
      <c r="AK584" s="43"/>
      <c r="AL584" s="43"/>
      <c r="AM584" s="43"/>
      <c r="AN584" s="43"/>
      <c r="AO584" s="43"/>
      <c r="AP584" s="43"/>
      <c r="AQ584" s="43"/>
      <c r="AR584" s="43"/>
      <c r="AS584" s="43"/>
      <c r="AT584" s="43"/>
      <c r="AU584" s="44"/>
      <c r="AV584" s="182"/>
      <c r="AW584" s="182"/>
      <c r="AX584" s="182"/>
      <c r="AZ584" s="207"/>
    </row>
    <row r="585" spans="1:160" s="168" customFormat="1" ht="15.75" customHeight="1" x14ac:dyDescent="0.3">
      <c r="A585" s="263"/>
      <c r="B585" s="263"/>
      <c r="C585" s="265"/>
      <c r="D585" s="438"/>
      <c r="E585" s="439"/>
      <c r="F585" s="439"/>
      <c r="G585" s="439"/>
      <c r="H585" s="439"/>
      <c r="I585" s="439"/>
      <c r="J585" s="439"/>
      <c r="K585" s="439"/>
      <c r="L585" s="439"/>
      <c r="M585" s="440"/>
      <c r="N585" s="438"/>
      <c r="O585" s="439"/>
      <c r="P585" s="439"/>
      <c r="Q585" s="439"/>
      <c r="R585" s="439"/>
      <c r="S585" s="439"/>
      <c r="T585" s="439"/>
      <c r="U585" s="440"/>
      <c r="V585" s="182"/>
      <c r="W585" s="191"/>
      <c r="X585" s="199"/>
      <c r="Y585" s="182"/>
      <c r="Z585" s="184"/>
      <c r="AA585" s="184"/>
      <c r="AD585" s="182"/>
      <c r="AG585" s="182"/>
      <c r="AH585" s="43"/>
      <c r="AI585" s="43"/>
      <c r="AJ585" s="43"/>
      <c r="AK585" s="43"/>
      <c r="AL585" s="43"/>
      <c r="AM585" s="43"/>
      <c r="AN585" s="43"/>
      <c r="AO585" s="43"/>
      <c r="AP585" s="43"/>
      <c r="AQ585" s="43"/>
      <c r="AR585" s="43"/>
      <c r="AS585" s="43"/>
      <c r="AT585" s="43"/>
      <c r="AU585" s="44"/>
      <c r="AV585" s="182"/>
      <c r="AW585" s="182"/>
      <c r="AX585" s="182"/>
      <c r="AZ585" s="207"/>
    </row>
    <row r="586" spans="1:160" s="168" customFormat="1" ht="15.75" customHeight="1" x14ac:dyDescent="0.3">
      <c r="A586" s="263"/>
      <c r="B586" s="263"/>
      <c r="C586" s="265"/>
      <c r="D586" s="441"/>
      <c r="E586" s="442"/>
      <c r="F586" s="442"/>
      <c r="G586" s="442"/>
      <c r="H586" s="442"/>
      <c r="I586" s="442"/>
      <c r="J586" s="442"/>
      <c r="K586" s="442"/>
      <c r="L586" s="442"/>
      <c r="M586" s="443"/>
      <c r="N586" s="441"/>
      <c r="O586" s="442"/>
      <c r="P586" s="442"/>
      <c r="Q586" s="442"/>
      <c r="R586" s="442"/>
      <c r="S586" s="442"/>
      <c r="T586" s="442"/>
      <c r="U586" s="443"/>
      <c r="V586" s="182"/>
      <c r="W586" s="191"/>
      <c r="X586" s="199"/>
      <c r="Y586" s="182"/>
      <c r="Z586" s="184"/>
      <c r="AA586" s="184"/>
      <c r="AD586" s="182"/>
      <c r="AG586" s="182"/>
      <c r="AH586" s="43"/>
      <c r="AI586" s="43"/>
      <c r="AJ586" s="43"/>
      <c r="AK586" s="43"/>
      <c r="AL586" s="43"/>
      <c r="AM586" s="43"/>
      <c r="AN586" s="43"/>
      <c r="AO586" s="43"/>
      <c r="AP586" s="43"/>
      <c r="AQ586" s="43"/>
      <c r="AR586" s="43"/>
      <c r="AS586" s="43"/>
      <c r="AT586" s="43"/>
      <c r="AU586" s="44"/>
      <c r="AV586" s="182"/>
      <c r="AW586" s="182"/>
      <c r="AX586" s="182"/>
      <c r="AZ586" s="207"/>
    </row>
    <row r="587" spans="1:160" s="168" customFormat="1" x14ac:dyDescent="0.25">
      <c r="A587" s="263"/>
      <c r="B587" s="263"/>
      <c r="C587" s="265"/>
      <c r="D587" s="171" t="s">
        <v>23</v>
      </c>
      <c r="E587" s="445" t="e">
        <f>+#REF!</f>
        <v>#REF!</v>
      </c>
      <c r="F587" s="445"/>
      <c r="G587" s="445"/>
      <c r="H587" s="445"/>
      <c r="I587" s="445"/>
      <c r="J587" s="445"/>
      <c r="K587" s="445"/>
      <c r="L587" s="445"/>
      <c r="M587" s="446"/>
      <c r="N587" s="172" t="s">
        <v>23</v>
      </c>
      <c r="O587" s="445" t="e">
        <f>+#REF!</f>
        <v>#REF!</v>
      </c>
      <c r="P587" s="445"/>
      <c r="Q587" s="445"/>
      <c r="R587" s="445"/>
      <c r="S587" s="445"/>
      <c r="T587" s="445"/>
      <c r="U587" s="446"/>
      <c r="V587" s="182"/>
      <c r="W587" s="191"/>
      <c r="X587" s="199"/>
      <c r="Y587" s="182"/>
      <c r="Z587" s="184"/>
      <c r="AA587" s="184"/>
      <c r="AD587" s="182"/>
      <c r="AG587" s="182"/>
      <c r="AH587" s="43"/>
      <c r="AI587" s="43"/>
      <c r="AJ587" s="43"/>
      <c r="AK587" s="43"/>
      <c r="AL587" s="43"/>
      <c r="AM587" s="43"/>
      <c r="AN587" s="43"/>
      <c r="AO587" s="43"/>
      <c r="AP587" s="43"/>
      <c r="AQ587" s="43"/>
      <c r="AR587" s="43"/>
      <c r="AS587" s="43"/>
      <c r="AT587" s="43"/>
      <c r="AU587" s="44"/>
      <c r="AV587" s="182"/>
      <c r="AW587" s="182"/>
      <c r="AX587" s="182"/>
      <c r="AZ587" s="207"/>
    </row>
    <row r="588" spans="1:160" s="168" customFormat="1" ht="14.4" thickBot="1" x14ac:dyDescent="0.3">
      <c r="A588" s="263"/>
      <c r="B588" s="263"/>
      <c r="C588" s="265"/>
      <c r="D588" s="173" t="s">
        <v>25</v>
      </c>
      <c r="E588" s="447" t="e">
        <f>+#REF!</f>
        <v>#REF!</v>
      </c>
      <c r="F588" s="447"/>
      <c r="G588" s="447"/>
      <c r="H588" s="447"/>
      <c r="I588" s="447"/>
      <c r="J588" s="447"/>
      <c r="K588" s="447"/>
      <c r="L588" s="447"/>
      <c r="M588" s="448"/>
      <c r="N588" s="174" t="s">
        <v>25</v>
      </c>
      <c r="O588" s="447" t="e">
        <f>+#REF!</f>
        <v>#REF!</v>
      </c>
      <c r="P588" s="447"/>
      <c r="Q588" s="447"/>
      <c r="R588" s="447"/>
      <c r="S588" s="447"/>
      <c r="T588" s="447"/>
      <c r="U588" s="448"/>
      <c r="V588" s="182"/>
      <c r="W588" s="191"/>
      <c r="X588" s="199"/>
      <c r="Y588" s="182"/>
      <c r="Z588" s="184"/>
      <c r="AA588" s="184"/>
      <c r="AD588" s="182"/>
      <c r="AG588" s="182"/>
      <c r="AH588" s="43"/>
      <c r="AI588" s="43"/>
      <c r="AJ588" s="43"/>
      <c r="AK588" s="43"/>
      <c r="AL588" s="43"/>
      <c r="AM588" s="43"/>
      <c r="AN588" s="43"/>
      <c r="AO588" s="43"/>
      <c r="AP588" s="43"/>
      <c r="AQ588" s="43"/>
      <c r="AR588" s="43"/>
      <c r="AS588" s="43"/>
      <c r="AT588" s="43"/>
      <c r="AU588" s="44"/>
      <c r="AV588" s="182"/>
      <c r="AW588" s="182"/>
      <c r="AX588" s="182"/>
      <c r="AZ588" s="207"/>
    </row>
    <row r="589" spans="1:160" s="168" customFormat="1" ht="9.9" customHeight="1" thickBot="1" x14ac:dyDescent="0.3">
      <c r="A589" s="263"/>
      <c r="B589" s="263"/>
      <c r="C589" s="265"/>
      <c r="D589" s="197"/>
      <c r="E589" s="198"/>
      <c r="F589" s="198"/>
      <c r="G589" s="198"/>
      <c r="H589" s="198"/>
      <c r="I589" s="198"/>
      <c r="J589" s="198"/>
      <c r="K589" s="198"/>
      <c r="L589" s="198"/>
      <c r="M589" s="198"/>
      <c r="N589" s="197"/>
      <c r="O589" s="198"/>
      <c r="P589" s="198"/>
      <c r="Q589" s="198"/>
      <c r="R589" s="198"/>
      <c r="S589" s="198"/>
      <c r="T589" s="198"/>
      <c r="U589" s="198"/>
      <c r="V589" s="182"/>
      <c r="W589" s="191"/>
      <c r="X589" s="199"/>
      <c r="Y589" s="182"/>
      <c r="Z589" s="184"/>
      <c r="AA589" s="184"/>
      <c r="AD589" s="182"/>
      <c r="AG589" s="182"/>
      <c r="AH589" s="43"/>
      <c r="AI589" s="43"/>
      <c r="AJ589" s="43"/>
      <c r="AK589" s="43"/>
      <c r="AL589" s="43"/>
      <c r="AM589" s="43"/>
      <c r="AN589" s="43"/>
      <c r="AO589" s="43"/>
      <c r="AP589" s="43"/>
      <c r="AQ589" s="43"/>
      <c r="AR589" s="43"/>
      <c r="AS589" s="43"/>
      <c r="AT589" s="43"/>
      <c r="AU589" s="44"/>
      <c r="AV589" s="182"/>
      <c r="AW589" s="182"/>
      <c r="AX589" s="182"/>
      <c r="AZ589" s="207"/>
    </row>
    <row r="590" spans="1:160" s="5" customFormat="1" ht="15.75" customHeight="1" x14ac:dyDescent="0.3">
      <c r="A590" s="263"/>
      <c r="B590" s="263"/>
      <c r="C590" s="265"/>
      <c r="D590" s="484"/>
      <c r="E590" s="485"/>
      <c r="F590" s="488" t="s">
        <v>0</v>
      </c>
      <c r="G590" s="489"/>
      <c r="H590" s="489"/>
      <c r="I590" s="489"/>
      <c r="J590" s="489"/>
      <c r="K590" s="489"/>
      <c r="L590" s="489"/>
      <c r="M590" s="489"/>
      <c r="N590" s="489"/>
      <c r="O590" s="490"/>
      <c r="P590" s="494" t="s">
        <v>1</v>
      </c>
      <c r="Q590" s="495"/>
      <c r="R590" s="495"/>
      <c r="S590" s="496"/>
      <c r="T590" s="500"/>
      <c r="U590" s="501"/>
      <c r="V590" s="33"/>
      <c r="W590" s="57"/>
      <c r="X590" s="86"/>
      <c r="Y590" s="33"/>
      <c r="Z590" s="36"/>
      <c r="AA590" s="36"/>
      <c r="AD590" s="33"/>
      <c r="AG590" s="33"/>
      <c r="AH590" s="43"/>
      <c r="AI590" s="43"/>
      <c r="AJ590" s="43"/>
      <c r="AK590" s="43"/>
      <c r="AL590" s="43"/>
      <c r="AM590" s="43"/>
      <c r="AN590" s="43"/>
      <c r="AO590" s="43"/>
      <c r="AP590" s="43"/>
      <c r="AQ590" s="43"/>
      <c r="AR590" s="43"/>
      <c r="AS590" s="43"/>
      <c r="AT590" s="43"/>
      <c r="AU590" s="44"/>
      <c r="AV590" s="33"/>
      <c r="AW590" s="33"/>
      <c r="AX590" s="33"/>
      <c r="AZ590" s="141"/>
      <c r="BE590" s="168"/>
      <c r="BF590" s="168"/>
      <c r="BG590" s="168"/>
      <c r="BH590" s="168"/>
      <c r="BI590" s="168"/>
      <c r="BJ590" s="168"/>
      <c r="BK590" s="168"/>
      <c r="BL590" s="168"/>
      <c r="BM590" s="168"/>
      <c r="DK590" s="168"/>
      <c r="DL590" s="168"/>
      <c r="DM590" s="168"/>
      <c r="DN590" s="168"/>
      <c r="DO590" s="168"/>
      <c r="DP590" s="168"/>
      <c r="DQ590" s="168"/>
      <c r="DR590" s="168"/>
      <c r="DS590" s="168"/>
      <c r="DT590" s="168"/>
      <c r="DU590" s="168"/>
      <c r="DV590" s="168"/>
      <c r="DW590" s="168"/>
      <c r="DX590" s="168"/>
      <c r="DY590" s="168"/>
      <c r="DZ590" s="168"/>
      <c r="EA590" s="168"/>
      <c r="EB590" s="168"/>
      <c r="EC590" s="168"/>
      <c r="ED590" s="168"/>
      <c r="EE590" s="168"/>
      <c r="EF590" s="168"/>
      <c r="EG590" s="168"/>
      <c r="EH590" s="168"/>
      <c r="EI590" s="168"/>
      <c r="EJ590" s="168"/>
      <c r="EK590" s="168"/>
      <c r="EL590" s="168"/>
      <c r="EM590" s="168"/>
      <c r="EN590" s="168"/>
      <c r="EO590" s="168"/>
      <c r="EP590" s="168"/>
      <c r="EQ590" s="168"/>
      <c r="ER590" s="168"/>
      <c r="ES590" s="168"/>
      <c r="ET590" s="168"/>
      <c r="EU590" s="168"/>
      <c r="EV590" s="168"/>
      <c r="EW590" s="168"/>
      <c r="EX590" s="168"/>
      <c r="EY590" s="168"/>
      <c r="EZ590" s="168"/>
      <c r="FA590" s="168"/>
      <c r="FB590" s="168"/>
      <c r="FC590" s="168"/>
      <c r="FD590" s="168"/>
    </row>
    <row r="591" spans="1:160" s="5" customFormat="1" ht="15" customHeight="1" x14ac:dyDescent="0.3">
      <c r="A591" s="263"/>
      <c r="B591" s="263"/>
      <c r="C591" s="265"/>
      <c r="D591" s="481"/>
      <c r="E591" s="482"/>
      <c r="F591" s="491"/>
      <c r="G591" s="492"/>
      <c r="H591" s="492"/>
      <c r="I591" s="492"/>
      <c r="J591" s="492"/>
      <c r="K591" s="492"/>
      <c r="L591" s="492"/>
      <c r="M591" s="492"/>
      <c r="N591" s="492"/>
      <c r="O591" s="493"/>
      <c r="P591" s="497"/>
      <c r="Q591" s="498"/>
      <c r="R591" s="498"/>
      <c r="S591" s="499"/>
      <c r="T591" s="502"/>
      <c r="U591" s="503"/>
      <c r="V591" s="33"/>
      <c r="W591" s="57"/>
      <c r="X591" s="86"/>
      <c r="Y591" s="38"/>
      <c r="Z591" s="36"/>
      <c r="AA591" s="36"/>
      <c r="AD591" s="33"/>
      <c r="AG591" s="33"/>
      <c r="AH591" s="43"/>
      <c r="AI591" s="43"/>
      <c r="AJ591" s="43"/>
      <c r="AK591" s="43"/>
      <c r="AL591" s="43"/>
      <c r="AM591" s="43"/>
      <c r="AN591" s="43"/>
      <c r="AO591" s="43"/>
      <c r="AP591" s="43"/>
      <c r="AQ591" s="43"/>
      <c r="AR591" s="43"/>
      <c r="AS591" s="43"/>
      <c r="AT591" s="43"/>
      <c r="AU591" s="44"/>
      <c r="AV591" s="33"/>
      <c r="AW591" s="33"/>
      <c r="AX591" s="33"/>
      <c r="AZ591" s="141"/>
      <c r="BE591" s="168"/>
      <c r="BF591" s="168"/>
      <c r="BG591" s="168"/>
      <c r="BH591" s="168"/>
      <c r="BI591" s="168"/>
      <c r="BJ591" s="168"/>
      <c r="BK591" s="168"/>
      <c r="BL591" s="168"/>
      <c r="BM591" s="168"/>
      <c r="DK591" s="168"/>
      <c r="DL591" s="168"/>
      <c r="DM591" s="168"/>
      <c r="DN591" s="168"/>
      <c r="DO591" s="168"/>
      <c r="DP591" s="168"/>
      <c r="DQ591" s="168"/>
      <c r="DR591" s="168"/>
      <c r="DS591" s="168"/>
      <c r="DT591" s="168"/>
      <c r="DU591" s="168"/>
      <c r="DV591" s="168"/>
      <c r="DW591" s="168"/>
      <c r="DX591" s="168"/>
      <c r="DY591" s="168"/>
      <c r="DZ591" s="168"/>
      <c r="EA591" s="168"/>
      <c r="EB591" s="168"/>
      <c r="EC591" s="168"/>
      <c r="ED591" s="168"/>
      <c r="EE591" s="168"/>
      <c r="EF591" s="168"/>
      <c r="EG591" s="168"/>
      <c r="EH591" s="168"/>
      <c r="EI591" s="168"/>
      <c r="EJ591" s="168"/>
      <c r="EK591" s="168"/>
      <c r="EL591" s="168"/>
      <c r="EM591" s="168"/>
      <c r="EN591" s="168"/>
      <c r="EO591" s="168"/>
      <c r="EP591" s="168"/>
      <c r="EQ591" s="168"/>
      <c r="ER591" s="168"/>
      <c r="ES591" s="168"/>
      <c r="ET591" s="168"/>
      <c r="EU591" s="168"/>
      <c r="EV591" s="168"/>
      <c r="EW591" s="168"/>
      <c r="EX591" s="168"/>
      <c r="EY591" s="168"/>
      <c r="EZ591" s="168"/>
      <c r="FA591" s="168"/>
      <c r="FB591" s="168"/>
      <c r="FC591" s="168"/>
      <c r="FD591" s="168"/>
    </row>
    <row r="592" spans="1:160" s="5" customFormat="1" ht="30" customHeight="1" thickBot="1" x14ac:dyDescent="0.35">
      <c r="A592" s="263"/>
      <c r="B592" s="263"/>
      <c r="C592" s="265"/>
      <c r="D592" s="486"/>
      <c r="E592" s="487"/>
      <c r="F592" s="506" t="s">
        <v>2</v>
      </c>
      <c r="G592" s="507"/>
      <c r="H592" s="507"/>
      <c r="I592" s="507"/>
      <c r="J592" s="507"/>
      <c r="K592" s="507"/>
      <c r="L592" s="507"/>
      <c r="M592" s="507"/>
      <c r="N592" s="507"/>
      <c r="O592" s="508"/>
      <c r="P592" s="32">
        <v>13</v>
      </c>
      <c r="Q592" s="71" t="s">
        <v>3</v>
      </c>
      <c r="R592" s="509">
        <v>147</v>
      </c>
      <c r="S592" s="510"/>
      <c r="T592" s="504"/>
      <c r="U592" s="505"/>
      <c r="V592" s="33">
        <f>+IF(C601="","",1)</f>
        <v>1</v>
      </c>
      <c r="W592" s="57"/>
      <c r="X592" s="86"/>
      <c r="Y592" s="39"/>
      <c r="Z592" s="36"/>
      <c r="AA592" s="36"/>
      <c r="AD592" s="33"/>
      <c r="AG592" s="33"/>
      <c r="AH592" s="43"/>
      <c r="AI592" s="43"/>
      <c r="AJ592" s="43"/>
      <c r="AK592" s="43"/>
      <c r="AL592" s="43"/>
      <c r="AM592" s="43"/>
      <c r="AN592" s="43"/>
      <c r="AO592" s="43"/>
      <c r="AP592" s="43"/>
      <c r="AQ592" s="43"/>
      <c r="AR592" s="43"/>
      <c r="AS592" s="43"/>
      <c r="AT592" s="43"/>
      <c r="AU592" s="44"/>
      <c r="AV592" s="33"/>
      <c r="AW592" s="33"/>
      <c r="AX592" s="33"/>
      <c r="AZ592" s="141"/>
      <c r="BE592" s="168"/>
      <c r="BF592" s="168"/>
      <c r="BG592" s="168"/>
      <c r="BH592" s="168"/>
      <c r="BI592" s="168"/>
      <c r="BJ592" s="168"/>
      <c r="BK592" s="168"/>
      <c r="BL592" s="168"/>
      <c r="BM592" s="168"/>
      <c r="DK592" s="168"/>
      <c r="DL592" s="168"/>
      <c r="DM592" s="168"/>
      <c r="DN592" s="168"/>
      <c r="DO592" s="168"/>
      <c r="DP592" s="168"/>
      <c r="DQ592" s="168"/>
      <c r="DR592" s="168"/>
      <c r="DS592" s="168"/>
      <c r="DT592" s="168"/>
      <c r="DU592" s="168"/>
      <c r="DV592" s="168"/>
      <c r="DW592" s="168"/>
      <c r="DX592" s="168"/>
      <c r="DY592" s="168"/>
      <c r="DZ592" s="168"/>
      <c r="EA592" s="168"/>
      <c r="EB592" s="168"/>
      <c r="EC592" s="168"/>
      <c r="ED592" s="168"/>
      <c r="EE592" s="168"/>
      <c r="EF592" s="168"/>
      <c r="EG592" s="168"/>
      <c r="EH592" s="168"/>
      <c r="EI592" s="168"/>
      <c r="EJ592" s="168"/>
      <c r="EK592" s="168"/>
      <c r="EL592" s="168"/>
      <c r="EM592" s="168"/>
      <c r="EN592" s="168"/>
      <c r="EO592" s="168"/>
      <c r="EP592" s="168"/>
      <c r="EQ592" s="168"/>
      <c r="ER592" s="168"/>
      <c r="ES592" s="168"/>
      <c r="ET592" s="168"/>
      <c r="EU592" s="168"/>
      <c r="EV592" s="168"/>
      <c r="EW592" s="168"/>
      <c r="EX592" s="168"/>
      <c r="EY592" s="168"/>
      <c r="EZ592" s="168"/>
      <c r="FA592" s="168"/>
      <c r="FB592" s="168"/>
      <c r="FC592" s="168"/>
      <c r="FD592" s="168"/>
    </row>
    <row r="593" spans="1:160" s="5" customFormat="1" ht="5.25" customHeight="1" thickBot="1" x14ac:dyDescent="0.35">
      <c r="A593" s="263"/>
      <c r="B593" s="263"/>
      <c r="C593" s="265"/>
      <c r="D593" s="454"/>
      <c r="E593" s="454"/>
      <c r="F593" s="454"/>
      <c r="G593" s="454"/>
      <c r="H593" s="454"/>
      <c r="I593" s="454"/>
      <c r="J593" s="454"/>
      <c r="K593" s="454"/>
      <c r="L593" s="454"/>
      <c r="M593" s="454"/>
      <c r="N593" s="454"/>
      <c r="O593" s="454"/>
      <c r="P593" s="454"/>
      <c r="Q593" s="454"/>
      <c r="R593" s="454"/>
      <c r="S593" s="454"/>
      <c r="T593" s="454"/>
      <c r="U593" s="454"/>
      <c r="V593" s="33"/>
      <c r="W593" s="57"/>
      <c r="X593" s="86"/>
      <c r="Y593" s="38"/>
      <c r="Z593" s="36"/>
      <c r="AA593" s="36"/>
      <c r="AD593" s="33"/>
      <c r="AG593" s="33"/>
      <c r="AH593" s="43"/>
      <c r="AI593" s="43"/>
      <c r="AJ593" s="43"/>
      <c r="AK593" s="43"/>
      <c r="AL593" s="43"/>
      <c r="AM593" s="43"/>
      <c r="AN593" s="43"/>
      <c r="AO593" s="43"/>
      <c r="AP593" s="43"/>
      <c r="AQ593" s="43"/>
      <c r="AR593" s="43"/>
      <c r="AS593" s="43"/>
      <c r="AT593" s="43"/>
      <c r="AU593" s="44"/>
      <c r="AV593" s="33"/>
      <c r="AW593" s="33"/>
      <c r="AX593" s="33"/>
      <c r="AZ593" s="141"/>
      <c r="BE593" s="168"/>
      <c r="BF593" s="168"/>
      <c r="BG593" s="168"/>
      <c r="BH593" s="168"/>
      <c r="BI593" s="168"/>
      <c r="BJ593" s="168"/>
      <c r="BK593" s="168"/>
      <c r="BL593" s="168"/>
      <c r="BM593" s="168"/>
      <c r="DK593" s="168"/>
      <c r="DL593" s="168"/>
      <c r="DM593" s="168"/>
      <c r="DN593" s="168"/>
      <c r="DO593" s="168"/>
      <c r="DP593" s="168"/>
      <c r="DQ593" s="168"/>
      <c r="DR593" s="168"/>
      <c r="DS593" s="168"/>
      <c r="DT593" s="168"/>
      <c r="DU593" s="168"/>
      <c r="DV593" s="168"/>
      <c r="DW593" s="168"/>
      <c r="DX593" s="168"/>
      <c r="DY593" s="168"/>
      <c r="DZ593" s="168"/>
      <c r="EA593" s="168"/>
      <c r="EB593" s="168"/>
      <c r="EC593" s="168"/>
      <c r="ED593" s="168"/>
      <c r="EE593" s="168"/>
      <c r="EF593" s="168"/>
      <c r="EG593" s="168"/>
      <c r="EH593" s="168"/>
      <c r="EI593" s="168"/>
      <c r="EJ593" s="168"/>
      <c r="EK593" s="168"/>
      <c r="EL593" s="168"/>
      <c r="EM593" s="168"/>
      <c r="EN593" s="168"/>
      <c r="EO593" s="168"/>
      <c r="EP593" s="168"/>
      <c r="EQ593" s="168"/>
      <c r="ER593" s="168"/>
      <c r="ES593" s="168"/>
      <c r="ET593" s="168"/>
      <c r="EU593" s="168"/>
      <c r="EV593" s="168"/>
      <c r="EW593" s="168"/>
      <c r="EX593" s="168"/>
      <c r="EY593" s="168"/>
      <c r="EZ593" s="168"/>
      <c r="FA593" s="168"/>
      <c r="FB593" s="168"/>
      <c r="FC593" s="168"/>
      <c r="FD593" s="168"/>
    </row>
    <row r="594" spans="1:160" s="5" customFormat="1" ht="24.9" customHeight="1" x14ac:dyDescent="0.3">
      <c r="A594" s="263"/>
      <c r="B594" s="263"/>
      <c r="C594" s="265"/>
      <c r="D594" s="511" t="s">
        <v>4</v>
      </c>
      <c r="E594" s="512"/>
      <c r="F594" s="513" t="s">
        <v>168</v>
      </c>
      <c r="G594" s="514"/>
      <c r="H594" s="514"/>
      <c r="I594" s="515"/>
      <c r="J594" s="516" t="s">
        <v>5</v>
      </c>
      <c r="K594" s="512"/>
      <c r="L594" s="513" t="s">
        <v>102</v>
      </c>
      <c r="M594" s="514"/>
      <c r="N594" s="514"/>
      <c r="O594" s="514"/>
      <c r="P594" s="515"/>
      <c r="Q594" s="1" t="s">
        <v>6</v>
      </c>
      <c r="R594" s="513" t="s">
        <v>36</v>
      </c>
      <c r="S594" s="514"/>
      <c r="T594" s="514"/>
      <c r="U594" s="517"/>
      <c r="V594" s="33"/>
      <c r="W594" s="57"/>
      <c r="X594" s="86"/>
      <c r="Y594" s="33"/>
      <c r="Z594" s="36"/>
      <c r="AA594" s="36"/>
      <c r="AD594" s="33"/>
      <c r="AG594" s="33"/>
      <c r="AH594" s="43"/>
      <c r="AI594" s="43"/>
      <c r="AJ594" s="43"/>
      <c r="AK594" s="43"/>
      <c r="AL594" s="43"/>
      <c r="AM594" s="43"/>
      <c r="AN594" s="43"/>
      <c r="AO594" s="43"/>
      <c r="AP594" s="43"/>
      <c r="AQ594" s="43"/>
      <c r="AR594" s="43"/>
      <c r="AS594" s="43"/>
      <c r="AT594" s="43"/>
      <c r="AU594" s="44"/>
      <c r="AV594" s="33"/>
      <c r="AW594" s="33"/>
      <c r="AX594" s="33"/>
      <c r="AZ594" s="141"/>
      <c r="BE594" s="168"/>
      <c r="BF594" s="168"/>
      <c r="BG594" s="168"/>
      <c r="BH594" s="168"/>
      <c r="BI594" s="168"/>
      <c r="BJ594" s="168"/>
      <c r="BK594" s="168"/>
      <c r="BL594" s="168"/>
      <c r="BM594" s="168"/>
      <c r="DK594" s="168"/>
      <c r="DL594" s="168"/>
      <c r="DM594" s="168"/>
      <c r="DN594" s="168"/>
      <c r="DO594" s="168"/>
      <c r="DP594" s="168"/>
      <c r="DQ594" s="168"/>
      <c r="DR594" s="168"/>
      <c r="DS594" s="168"/>
      <c r="DT594" s="168"/>
      <c r="DU594" s="168"/>
      <c r="DV594" s="168"/>
      <c r="DW594" s="168"/>
      <c r="DX594" s="168"/>
      <c r="DY594" s="168"/>
      <c r="DZ594" s="168"/>
      <c r="EA594" s="168"/>
      <c r="EB594" s="168"/>
      <c r="EC594" s="168"/>
      <c r="ED594" s="168"/>
      <c r="EE594" s="168"/>
      <c r="EF594" s="168"/>
      <c r="EG594" s="168"/>
      <c r="EH594" s="168"/>
      <c r="EI594" s="168"/>
      <c r="EJ594" s="168"/>
      <c r="EK594" s="168"/>
      <c r="EL594" s="168"/>
      <c r="EM594" s="168"/>
      <c r="EN594" s="168"/>
      <c r="EO594" s="168"/>
      <c r="EP594" s="168"/>
      <c r="EQ594" s="168"/>
      <c r="ER594" s="168"/>
      <c r="ES594" s="168"/>
      <c r="ET594" s="168"/>
      <c r="EU594" s="168"/>
      <c r="EV594" s="168"/>
      <c r="EW594" s="168"/>
      <c r="EX594" s="168"/>
      <c r="EY594" s="168"/>
      <c r="EZ594" s="168"/>
      <c r="FA594" s="168"/>
      <c r="FB594" s="168"/>
      <c r="FC594" s="168"/>
      <c r="FD594" s="168"/>
    </row>
    <row r="595" spans="1:160" s="5" customFormat="1" ht="45" customHeight="1" thickBot="1" x14ac:dyDescent="0.35">
      <c r="A595" s="263"/>
      <c r="B595" s="263"/>
      <c r="C595" s="265"/>
      <c r="D595" s="518" t="s">
        <v>7</v>
      </c>
      <c r="E595" s="519"/>
      <c r="F595" s="520" t="s">
        <v>169</v>
      </c>
      <c r="G595" s="521"/>
      <c r="H595" s="521"/>
      <c r="I595" s="521"/>
      <c r="J595" s="521"/>
      <c r="K595" s="521"/>
      <c r="L595" s="521"/>
      <c r="M595" s="521"/>
      <c r="N595" s="521"/>
      <c r="O595" s="521"/>
      <c r="P595" s="521"/>
      <c r="Q595" s="521"/>
      <c r="R595" s="521"/>
      <c r="S595" s="521"/>
      <c r="T595" s="521"/>
      <c r="U595" s="522"/>
      <c r="V595" s="33"/>
      <c r="W595" s="57"/>
      <c r="X595" s="86"/>
      <c r="Y595" s="33"/>
      <c r="Z595" s="36"/>
      <c r="AA595" s="36"/>
      <c r="AD595" s="33"/>
      <c r="AG595" s="33"/>
      <c r="AH595" s="43"/>
      <c r="AI595" s="43"/>
      <c r="AJ595" s="43"/>
      <c r="AK595" s="43"/>
      <c r="AL595" s="43"/>
      <c r="AM595" s="43"/>
      <c r="AN595" s="43"/>
      <c r="AO595" s="43"/>
      <c r="AP595" s="43"/>
      <c r="AQ595" s="43"/>
      <c r="AR595" s="43"/>
      <c r="AS595" s="43"/>
      <c r="AT595" s="43"/>
      <c r="AU595" s="44"/>
      <c r="AV595" s="33"/>
      <c r="AW595" s="33"/>
      <c r="AX595" s="33"/>
      <c r="AZ595" s="141"/>
      <c r="BE595" s="168"/>
      <c r="BF595" s="168"/>
      <c r="BG595" s="168"/>
      <c r="BH595" s="168"/>
      <c r="BI595" s="168"/>
      <c r="BJ595" s="168"/>
      <c r="BK595" s="168"/>
      <c r="BL595" s="168"/>
      <c r="BM595" s="168"/>
      <c r="DK595" s="168"/>
      <c r="DL595" s="168"/>
      <c r="DM595" s="168"/>
      <c r="DN595" s="168"/>
      <c r="DO595" s="168"/>
      <c r="DP595" s="168"/>
      <c r="DQ595" s="168"/>
      <c r="DR595" s="168"/>
      <c r="DS595" s="168"/>
      <c r="DT595" s="168"/>
      <c r="DU595" s="168"/>
      <c r="DV595" s="168"/>
      <c r="DW595" s="168"/>
      <c r="DX595" s="168"/>
      <c r="DY595" s="168"/>
      <c r="DZ595" s="168"/>
      <c r="EA595" s="168"/>
      <c r="EB595" s="168"/>
      <c r="EC595" s="168"/>
      <c r="ED595" s="168"/>
      <c r="EE595" s="168"/>
      <c r="EF595" s="168"/>
      <c r="EG595" s="168"/>
      <c r="EH595" s="168"/>
      <c r="EI595" s="168"/>
      <c r="EJ595" s="168"/>
      <c r="EK595" s="168"/>
      <c r="EL595" s="168"/>
      <c r="EM595" s="168"/>
      <c r="EN595" s="168"/>
      <c r="EO595" s="168"/>
      <c r="EP595" s="168"/>
      <c r="EQ595" s="168"/>
      <c r="ER595" s="168"/>
      <c r="ES595" s="168"/>
      <c r="ET595" s="168"/>
      <c r="EU595" s="168"/>
      <c r="EV595" s="168"/>
      <c r="EW595" s="168"/>
      <c r="EX595" s="168"/>
      <c r="EY595" s="168"/>
      <c r="EZ595" s="168"/>
      <c r="FA595" s="168"/>
      <c r="FB595" s="168"/>
      <c r="FC595" s="168"/>
      <c r="FD595" s="168"/>
    </row>
    <row r="596" spans="1:160" s="5" customFormat="1" ht="5.0999999999999996" customHeight="1" thickBot="1" x14ac:dyDescent="0.35">
      <c r="A596" s="263"/>
      <c r="B596" s="263"/>
      <c r="C596" s="265"/>
      <c r="D596" s="523"/>
      <c r="E596" s="523"/>
      <c r="F596" s="523"/>
      <c r="G596" s="523"/>
      <c r="H596" s="523"/>
      <c r="I596" s="523"/>
      <c r="J596" s="523"/>
      <c r="K596" s="523"/>
      <c r="L596" s="523"/>
      <c r="M596" s="523"/>
      <c r="N596" s="523"/>
      <c r="O596" s="523"/>
      <c r="P596" s="523"/>
      <c r="Q596" s="523"/>
      <c r="R596" s="523"/>
      <c r="S596" s="523"/>
      <c r="T596" s="523"/>
      <c r="U596" s="523"/>
      <c r="V596" s="33"/>
      <c r="W596" s="57"/>
      <c r="X596" s="86"/>
      <c r="Y596" s="33"/>
      <c r="Z596" s="36"/>
      <c r="AA596" s="36"/>
      <c r="AD596" s="33"/>
      <c r="AG596" s="33"/>
      <c r="AH596" s="43"/>
      <c r="AI596" s="43"/>
      <c r="AJ596" s="43"/>
      <c r="AK596" s="43"/>
      <c r="AL596" s="43"/>
      <c r="AM596" s="43"/>
      <c r="AN596" s="43"/>
      <c r="AO596" s="43"/>
      <c r="AP596" s="43"/>
      <c r="AQ596" s="43"/>
      <c r="AR596" s="43"/>
      <c r="AS596" s="43"/>
      <c r="AT596" s="43"/>
      <c r="AU596" s="44"/>
      <c r="AV596" s="33"/>
      <c r="AW596" s="33"/>
      <c r="AX596" s="33"/>
      <c r="AZ596" s="141"/>
      <c r="BE596" s="168"/>
      <c r="BF596" s="168"/>
      <c r="BG596" s="168"/>
      <c r="BH596" s="168"/>
      <c r="BI596" s="168"/>
      <c r="BJ596" s="168"/>
      <c r="BK596" s="168"/>
      <c r="BL596" s="168"/>
      <c r="BM596" s="168"/>
      <c r="DK596" s="168"/>
      <c r="DL596" s="168"/>
      <c r="DM596" s="168"/>
      <c r="DN596" s="168"/>
      <c r="DO596" s="168"/>
      <c r="DP596" s="168"/>
      <c r="DQ596" s="168"/>
      <c r="DR596" s="168"/>
      <c r="DS596" s="168"/>
      <c r="DT596" s="168"/>
      <c r="DU596" s="168"/>
      <c r="DV596" s="168"/>
      <c r="DW596" s="168"/>
      <c r="DX596" s="168"/>
      <c r="DY596" s="168"/>
      <c r="DZ596" s="168"/>
      <c r="EA596" s="168"/>
      <c r="EB596" s="168"/>
      <c r="EC596" s="168"/>
      <c r="ED596" s="168"/>
      <c r="EE596" s="168"/>
      <c r="EF596" s="168"/>
      <c r="EG596" s="168"/>
      <c r="EH596" s="168"/>
      <c r="EI596" s="168"/>
      <c r="EJ596" s="168"/>
      <c r="EK596" s="168"/>
      <c r="EL596" s="168"/>
      <c r="EM596" s="168"/>
      <c r="EN596" s="168"/>
      <c r="EO596" s="168"/>
      <c r="EP596" s="168"/>
      <c r="EQ596" s="168"/>
      <c r="ER596" s="168"/>
      <c r="ES596" s="168"/>
      <c r="ET596" s="168"/>
      <c r="EU596" s="168"/>
      <c r="EV596" s="168"/>
      <c r="EW596" s="168"/>
      <c r="EX596" s="168"/>
      <c r="EY596" s="168"/>
      <c r="EZ596" s="168"/>
      <c r="FA596" s="168"/>
      <c r="FB596" s="168"/>
      <c r="FC596" s="168"/>
      <c r="FD596" s="168"/>
    </row>
    <row r="597" spans="1:160" s="5" customFormat="1" ht="24.9" customHeight="1" thickBot="1" x14ac:dyDescent="0.35">
      <c r="A597" s="263"/>
      <c r="B597" s="263"/>
      <c r="C597" s="265"/>
      <c r="D597" s="2" t="s">
        <v>103</v>
      </c>
      <c r="E597" s="69" t="s">
        <v>106</v>
      </c>
      <c r="F597" s="455" t="s">
        <v>104</v>
      </c>
      <c r="G597" s="524"/>
      <c r="H597" s="456"/>
      <c r="I597" s="525">
        <v>44058</v>
      </c>
      <c r="J597" s="526"/>
      <c r="K597" s="526"/>
      <c r="L597" s="526"/>
      <c r="M597" s="526"/>
      <c r="N597" s="527"/>
      <c r="O597" s="3" t="s">
        <v>8</v>
      </c>
      <c r="P597" s="449" t="s">
        <v>24</v>
      </c>
      <c r="Q597" s="450"/>
      <c r="R597" s="450"/>
      <c r="S597" s="450"/>
      <c r="T597" s="450"/>
      <c r="U597" s="528"/>
      <c r="V597" s="33"/>
      <c r="W597" s="57"/>
      <c r="X597" s="86"/>
      <c r="Y597" s="33"/>
      <c r="Z597" s="36"/>
      <c r="AA597" s="36"/>
      <c r="AD597" s="33"/>
      <c r="AG597" s="33"/>
      <c r="AH597" s="43"/>
      <c r="AI597" s="43"/>
      <c r="AJ597" s="43"/>
      <c r="AK597" s="43"/>
      <c r="AL597" s="43"/>
      <c r="AM597" s="43"/>
      <c r="AN597" s="43"/>
      <c r="AO597" s="43"/>
      <c r="AP597" s="43"/>
      <c r="AQ597" s="43"/>
      <c r="AR597" s="43"/>
      <c r="AS597" s="43"/>
      <c r="AT597" s="43"/>
      <c r="AU597" s="44"/>
      <c r="AV597" s="33"/>
      <c r="AW597" s="33"/>
      <c r="AX597" s="33"/>
      <c r="AZ597" s="141"/>
      <c r="BE597" s="168"/>
      <c r="BF597" s="168"/>
      <c r="BG597" s="168"/>
      <c r="BH597" s="168"/>
      <c r="BI597" s="168"/>
      <c r="BJ597" s="168"/>
      <c r="BK597" s="168"/>
      <c r="BL597" s="168"/>
      <c r="BM597" s="168"/>
      <c r="DK597" s="168"/>
      <c r="DL597" s="168"/>
      <c r="DM597" s="168"/>
      <c r="DN597" s="168"/>
      <c r="DO597" s="168"/>
      <c r="DP597" s="168"/>
      <c r="DQ597" s="168"/>
      <c r="DR597" s="168"/>
      <c r="DS597" s="168"/>
      <c r="DT597" s="168"/>
      <c r="DU597" s="168"/>
      <c r="DV597" s="168"/>
      <c r="DW597" s="168"/>
      <c r="DX597" s="168"/>
      <c r="DY597" s="168"/>
      <c r="DZ597" s="168"/>
      <c r="EA597" s="168"/>
      <c r="EB597" s="168"/>
      <c r="EC597" s="168"/>
      <c r="ED597" s="168"/>
      <c r="EE597" s="168"/>
      <c r="EF597" s="168"/>
      <c r="EG597" s="168"/>
      <c r="EH597" s="168"/>
      <c r="EI597" s="168"/>
      <c r="EJ597" s="168"/>
      <c r="EK597" s="168"/>
      <c r="EL597" s="168"/>
      <c r="EM597" s="168"/>
      <c r="EN597" s="168"/>
      <c r="EO597" s="168"/>
      <c r="EP597" s="168"/>
      <c r="EQ597" s="168"/>
      <c r="ER597" s="168"/>
      <c r="ES597" s="168"/>
      <c r="ET597" s="168"/>
      <c r="EU597" s="168"/>
      <c r="EV597" s="168"/>
      <c r="EW597" s="168"/>
      <c r="EX597" s="168"/>
      <c r="EY597" s="168"/>
      <c r="EZ597" s="168"/>
      <c r="FA597" s="168"/>
      <c r="FB597" s="168"/>
      <c r="FC597" s="168"/>
      <c r="FD597" s="168"/>
    </row>
    <row r="598" spans="1:160" s="5" customFormat="1" ht="5.0999999999999996" customHeight="1" thickBot="1" x14ac:dyDescent="0.35">
      <c r="A598" s="263"/>
      <c r="B598" s="263"/>
      <c r="C598" s="265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33"/>
      <c r="W598" s="57"/>
      <c r="X598" s="86"/>
      <c r="Y598" s="33"/>
      <c r="Z598" s="36"/>
      <c r="AA598" s="36"/>
      <c r="AD598" s="33"/>
      <c r="AG598" s="33"/>
      <c r="AH598" s="43"/>
      <c r="AI598" s="43"/>
      <c r="AJ598" s="43"/>
      <c r="AK598" s="43"/>
      <c r="AL598" s="43"/>
      <c r="AM598" s="43"/>
      <c r="AN598" s="43"/>
      <c r="AO598" s="43"/>
      <c r="AP598" s="43"/>
      <c r="AQ598" s="43"/>
      <c r="AR598" s="43"/>
      <c r="AS598" s="43"/>
      <c r="AT598" s="43"/>
      <c r="AU598" s="44"/>
      <c r="AV598" s="33"/>
      <c r="AW598" s="33"/>
      <c r="AX598" s="33"/>
      <c r="AZ598" s="141"/>
      <c r="BE598" s="168"/>
      <c r="BF598" s="168"/>
      <c r="BG598" s="168"/>
      <c r="BH598" s="168"/>
      <c r="BI598" s="168"/>
      <c r="BJ598" s="168"/>
      <c r="BK598" s="168"/>
      <c r="BL598" s="168"/>
      <c r="BM598" s="168"/>
      <c r="DK598" s="168"/>
      <c r="DL598" s="168"/>
      <c r="DM598" s="168"/>
      <c r="DN598" s="168"/>
      <c r="DO598" s="168"/>
      <c r="DP598" s="168"/>
      <c r="DQ598" s="168"/>
      <c r="DR598" s="168"/>
      <c r="DS598" s="168"/>
      <c r="DT598" s="168"/>
      <c r="DU598" s="168"/>
      <c r="DV598" s="168"/>
      <c r="DW598" s="168"/>
      <c r="DX598" s="168"/>
      <c r="DY598" s="168"/>
      <c r="DZ598" s="168"/>
      <c r="EA598" s="168"/>
      <c r="EB598" s="168"/>
      <c r="EC598" s="168"/>
      <c r="ED598" s="168"/>
      <c r="EE598" s="168"/>
      <c r="EF598" s="168"/>
      <c r="EG598" s="168"/>
      <c r="EH598" s="168"/>
      <c r="EI598" s="168"/>
      <c r="EJ598" s="168"/>
      <c r="EK598" s="168"/>
      <c r="EL598" s="168"/>
      <c r="EM598" s="168"/>
      <c r="EN598" s="168"/>
      <c r="EO598" s="168"/>
      <c r="EP598" s="168"/>
      <c r="EQ598" s="168"/>
      <c r="ER598" s="168"/>
      <c r="ES598" s="168"/>
      <c r="ET598" s="168"/>
      <c r="EU598" s="168"/>
      <c r="EV598" s="168"/>
      <c r="EW598" s="168"/>
      <c r="EX598" s="168"/>
      <c r="EY598" s="168"/>
      <c r="EZ598" s="168"/>
      <c r="FA598" s="168"/>
      <c r="FB598" s="168"/>
      <c r="FC598" s="168"/>
      <c r="FD598" s="168"/>
    </row>
    <row r="599" spans="1:160" s="5" customFormat="1" ht="24.9" customHeight="1" thickBot="1" x14ac:dyDescent="0.35">
      <c r="A599" s="263"/>
      <c r="B599" s="263"/>
      <c r="C599" s="265"/>
      <c r="D599" s="2" t="s">
        <v>31</v>
      </c>
      <c r="E599" s="449"/>
      <c r="F599" s="450"/>
      <c r="G599" s="450"/>
      <c r="H599" s="450"/>
      <c r="I599" s="450"/>
      <c r="J599" s="451"/>
      <c r="K599" s="19" t="s">
        <v>105</v>
      </c>
      <c r="L599" s="452"/>
      <c r="M599" s="452"/>
      <c r="N599" s="452"/>
      <c r="O599" s="452"/>
      <c r="P599" s="452"/>
      <c r="Q599" s="452"/>
      <c r="R599" s="452"/>
      <c r="S599" s="452"/>
      <c r="T599" s="452"/>
      <c r="U599" s="453"/>
      <c r="V599" s="33"/>
      <c r="W599" s="57"/>
      <c r="X599" s="86"/>
      <c r="Y599" s="33"/>
      <c r="Z599" s="36"/>
      <c r="AA599" s="36"/>
      <c r="AD599" s="33"/>
      <c r="AG599" s="33"/>
      <c r="AH599" s="43"/>
      <c r="AI599" s="43"/>
      <c r="AJ599" s="43"/>
      <c r="AK599" s="43"/>
      <c r="AL599" s="43"/>
      <c r="AM599" s="43"/>
      <c r="AN599" s="43"/>
      <c r="AO599" s="43"/>
      <c r="AP599" s="43"/>
      <c r="AQ599" s="43"/>
      <c r="AR599" s="43"/>
      <c r="AS599" s="43"/>
      <c r="AT599" s="43"/>
      <c r="AU599" s="44"/>
      <c r="AV599" s="33"/>
      <c r="AW599" s="33"/>
      <c r="AX599" s="33"/>
      <c r="AZ599" s="141"/>
      <c r="BE599" s="168"/>
      <c r="BF599" s="168"/>
      <c r="BG599" s="168"/>
      <c r="BH599" s="168"/>
      <c r="BI599" s="168"/>
      <c r="BJ599" s="168"/>
      <c r="BK599" s="168"/>
      <c r="BL599" s="168"/>
      <c r="BM599" s="168"/>
      <c r="DK599" s="168"/>
      <c r="DL599" s="168"/>
      <c r="DM599" s="168"/>
      <c r="DN599" s="168"/>
      <c r="DO599" s="168"/>
      <c r="DP599" s="168"/>
      <c r="DQ599" s="168"/>
      <c r="DR599" s="168"/>
      <c r="DS599" s="168"/>
      <c r="DT599" s="168"/>
      <c r="DU599" s="168"/>
      <c r="DV599" s="168"/>
      <c r="DW599" s="168"/>
      <c r="DX599" s="168"/>
      <c r="DY599" s="168"/>
      <c r="DZ599" s="168"/>
      <c r="EA599" s="168"/>
      <c r="EB599" s="168"/>
      <c r="EC599" s="168"/>
      <c r="ED599" s="168"/>
      <c r="EE599" s="168"/>
      <c r="EF599" s="168"/>
      <c r="EG599" s="168"/>
      <c r="EH599" s="168"/>
      <c r="EI599" s="168"/>
      <c r="EJ599" s="168"/>
      <c r="EK599" s="168"/>
      <c r="EL599" s="168"/>
      <c r="EM599" s="168"/>
      <c r="EN599" s="168"/>
      <c r="EO599" s="168"/>
      <c r="EP599" s="168"/>
      <c r="EQ599" s="168"/>
      <c r="ER599" s="168"/>
      <c r="ES599" s="168"/>
      <c r="ET599" s="168"/>
      <c r="EU599" s="168"/>
      <c r="EV599" s="168"/>
      <c r="EW599" s="168"/>
      <c r="EX599" s="168"/>
      <c r="EY599" s="168"/>
      <c r="EZ599" s="168"/>
      <c r="FA599" s="168"/>
      <c r="FB599" s="168"/>
      <c r="FC599" s="168"/>
      <c r="FD599" s="168"/>
    </row>
    <row r="600" spans="1:160" s="5" customFormat="1" ht="5.0999999999999996" customHeight="1" thickBot="1" x14ac:dyDescent="0.35">
      <c r="A600" s="263"/>
      <c r="B600" s="263"/>
      <c r="C600" s="265"/>
      <c r="D600" s="454"/>
      <c r="E600" s="454"/>
      <c r="F600" s="454"/>
      <c r="G600" s="454"/>
      <c r="H600" s="454"/>
      <c r="I600" s="454"/>
      <c r="J600" s="454"/>
      <c r="K600" s="454"/>
      <c r="L600" s="454"/>
      <c r="M600" s="454"/>
      <c r="N600" s="454"/>
      <c r="O600" s="454"/>
      <c r="P600" s="454"/>
      <c r="Q600" s="454"/>
      <c r="R600" s="454"/>
      <c r="S600" s="454"/>
      <c r="T600" s="454"/>
      <c r="U600" s="454"/>
      <c r="V600" s="33"/>
      <c r="W600" s="57"/>
      <c r="X600" s="86"/>
      <c r="Y600" s="33"/>
      <c r="Z600" s="36"/>
      <c r="AA600" s="36"/>
      <c r="AD600" s="33"/>
      <c r="AG600" s="33"/>
      <c r="AH600" s="43"/>
      <c r="AI600" s="43"/>
      <c r="AJ600" s="43"/>
      <c r="AK600" s="43"/>
      <c r="AL600" s="43"/>
      <c r="AM600" s="43"/>
      <c r="AN600" s="43"/>
      <c r="AO600" s="43"/>
      <c r="AP600" s="43"/>
      <c r="AQ600" s="43"/>
      <c r="AR600" s="43"/>
      <c r="AS600" s="43"/>
      <c r="AT600" s="43"/>
      <c r="AU600" s="44"/>
      <c r="AV600" s="33"/>
      <c r="AW600" s="33"/>
      <c r="AX600" s="33"/>
      <c r="AZ600" s="141"/>
      <c r="BE600" s="168"/>
      <c r="BF600" s="168"/>
      <c r="BG600" s="168"/>
      <c r="BH600" s="168"/>
      <c r="BI600" s="168"/>
      <c r="BJ600" s="168"/>
      <c r="BK600" s="168"/>
      <c r="BL600" s="168"/>
      <c r="BM600" s="168"/>
      <c r="DK600" s="168"/>
      <c r="DL600" s="168"/>
      <c r="DM600" s="168"/>
      <c r="DN600" s="168"/>
      <c r="DO600" s="168"/>
      <c r="DP600" s="168"/>
      <c r="DQ600" s="168"/>
      <c r="DR600" s="168"/>
      <c r="DS600" s="168"/>
      <c r="DT600" s="168"/>
      <c r="DU600" s="168"/>
      <c r="DV600" s="168"/>
      <c r="DW600" s="168"/>
      <c r="DX600" s="168"/>
      <c r="DY600" s="168"/>
      <c r="DZ600" s="168"/>
      <c r="EA600" s="168"/>
      <c r="EB600" s="168"/>
      <c r="EC600" s="168"/>
      <c r="ED600" s="168"/>
      <c r="EE600" s="168"/>
      <c r="EF600" s="168"/>
      <c r="EG600" s="168"/>
      <c r="EH600" s="168"/>
      <c r="EI600" s="168"/>
      <c r="EJ600" s="168"/>
      <c r="EK600" s="168"/>
      <c r="EL600" s="168"/>
      <c r="EM600" s="168"/>
      <c r="EN600" s="168"/>
      <c r="EO600" s="168"/>
      <c r="EP600" s="168"/>
      <c r="EQ600" s="168"/>
      <c r="ER600" s="168"/>
      <c r="ES600" s="168"/>
      <c r="ET600" s="168"/>
      <c r="EU600" s="168"/>
      <c r="EV600" s="168"/>
      <c r="EW600" s="168"/>
      <c r="EX600" s="168"/>
      <c r="EY600" s="168"/>
      <c r="EZ600" s="168"/>
      <c r="FA600" s="168"/>
      <c r="FB600" s="168"/>
      <c r="FC600" s="168"/>
      <c r="FD600" s="168"/>
    </row>
    <row r="601" spans="1:160" s="5" customFormat="1" ht="45" customHeight="1" thickBot="1" x14ac:dyDescent="0.35">
      <c r="A601" s="263">
        <f>+E601</f>
        <v>2.0099999999999998</v>
      </c>
      <c r="B601" s="264">
        <f>+U625</f>
        <v>6721.4</v>
      </c>
      <c r="C601" s="265">
        <v>8</v>
      </c>
      <c r="D601" s="2" t="s">
        <v>9</v>
      </c>
      <c r="E601" s="31">
        <v>2.0099999999999998</v>
      </c>
      <c r="F601" s="455" t="s">
        <v>29</v>
      </c>
      <c r="G601" s="456"/>
      <c r="H601" s="532" t="s">
        <v>51</v>
      </c>
      <c r="I601" s="457"/>
      <c r="J601" s="457"/>
      <c r="K601" s="457"/>
      <c r="L601" s="457"/>
      <c r="M601" s="458"/>
      <c r="N601" s="459" t="s">
        <v>32</v>
      </c>
      <c r="O601" s="460"/>
      <c r="P601" s="461"/>
      <c r="Q601" s="462" t="s">
        <v>48</v>
      </c>
      <c r="R601" s="463"/>
      <c r="S601" s="463"/>
      <c r="T601" s="463"/>
      <c r="U601" s="464"/>
      <c r="V601" s="33"/>
      <c r="W601" s="57"/>
      <c r="X601" s="86"/>
      <c r="Y601" s="33"/>
      <c r="Z601" s="38"/>
      <c r="AA601" s="38"/>
      <c r="AD601" s="33"/>
      <c r="AG601" s="33"/>
      <c r="AH601" s="43"/>
      <c r="AI601" s="43"/>
      <c r="AJ601" s="43"/>
      <c r="AK601" s="43"/>
      <c r="AL601" s="43"/>
      <c r="AM601" s="43"/>
      <c r="AN601" s="43"/>
      <c r="AO601" s="43"/>
      <c r="AP601" s="43"/>
      <c r="AQ601" s="43"/>
      <c r="AR601" s="43"/>
      <c r="AS601" s="43"/>
      <c r="AT601" s="43"/>
      <c r="AU601" s="44"/>
      <c r="AV601" s="33"/>
      <c r="AW601" s="33"/>
      <c r="AX601" s="33"/>
      <c r="AZ601" s="141"/>
      <c r="BE601" s="168"/>
      <c r="BF601" s="168"/>
      <c r="BG601" s="168"/>
      <c r="BH601" s="168"/>
      <c r="BI601" s="168"/>
      <c r="BJ601" s="168"/>
      <c r="BK601" s="168"/>
      <c r="BL601" s="168"/>
      <c r="BM601" s="168"/>
      <c r="DK601" s="168"/>
      <c r="DL601" s="168"/>
      <c r="DM601" s="168"/>
      <c r="DN601" s="168"/>
      <c r="DO601" s="168"/>
      <c r="DP601" s="168"/>
      <c r="DQ601" s="168"/>
      <c r="DR601" s="168"/>
      <c r="DS601" s="168"/>
      <c r="DT601" s="168"/>
      <c r="DU601" s="168"/>
      <c r="DV601" s="168"/>
      <c r="DW601" s="168"/>
      <c r="DX601" s="168"/>
      <c r="DY601" s="168"/>
      <c r="DZ601" s="168"/>
      <c r="EA601" s="168"/>
      <c r="EB601" s="168"/>
      <c r="EC601" s="168"/>
      <c r="ED601" s="168"/>
      <c r="EE601" s="168"/>
      <c r="EF601" s="168"/>
      <c r="EG601" s="168"/>
      <c r="EH601" s="168"/>
      <c r="EI601" s="168"/>
      <c r="EJ601" s="168"/>
      <c r="EK601" s="168"/>
      <c r="EL601" s="168"/>
      <c r="EM601" s="168"/>
      <c r="EN601" s="168"/>
      <c r="EO601" s="168"/>
      <c r="EP601" s="168"/>
      <c r="EQ601" s="168"/>
      <c r="ER601" s="168"/>
      <c r="ES601" s="168"/>
      <c r="ET601" s="168"/>
      <c r="EU601" s="168"/>
      <c r="EV601" s="168"/>
      <c r="EW601" s="168"/>
      <c r="EX601" s="168"/>
      <c r="EY601" s="168"/>
      <c r="EZ601" s="168"/>
      <c r="FA601" s="168"/>
      <c r="FB601" s="168"/>
      <c r="FC601" s="168"/>
      <c r="FD601" s="168"/>
    </row>
    <row r="602" spans="1:160" s="5" customFormat="1" ht="5.0999999999999996" customHeight="1" thickBot="1" x14ac:dyDescent="0.35">
      <c r="A602" s="263"/>
      <c r="B602" s="263"/>
      <c r="C602" s="265"/>
      <c r="D602" s="428"/>
      <c r="E602" s="428"/>
      <c r="F602" s="428"/>
      <c r="G602" s="428"/>
      <c r="H602" s="428"/>
      <c r="I602" s="428"/>
      <c r="J602" s="428"/>
      <c r="K602" s="428"/>
      <c r="L602" s="428"/>
      <c r="M602" s="428"/>
      <c r="N602" s="454"/>
      <c r="O602" s="454"/>
      <c r="P602" s="454"/>
      <c r="Q602" s="454"/>
      <c r="R602" s="454"/>
      <c r="S602" s="454"/>
      <c r="T602" s="454"/>
      <c r="U602" s="454"/>
      <c r="V602" s="33"/>
      <c r="W602" s="57"/>
      <c r="X602" s="86"/>
      <c r="Y602" s="33"/>
      <c r="Z602" s="76"/>
      <c r="AA602" s="76"/>
      <c r="AD602" s="33"/>
      <c r="AG602" s="33"/>
      <c r="AH602" s="43"/>
      <c r="AI602" s="43"/>
      <c r="AJ602" s="43"/>
      <c r="AK602" s="43"/>
      <c r="AL602" s="43"/>
      <c r="AM602" s="43"/>
      <c r="AN602" s="43"/>
      <c r="AO602" s="43"/>
      <c r="AP602" s="43"/>
      <c r="AQ602" s="43"/>
      <c r="AR602" s="43"/>
      <c r="AS602" s="43"/>
      <c r="AT602" s="43"/>
      <c r="AU602" s="44"/>
      <c r="AV602" s="33"/>
      <c r="AW602" s="33"/>
      <c r="AX602" s="33"/>
      <c r="AZ602" s="141"/>
      <c r="BE602" s="168"/>
      <c r="BF602" s="168"/>
      <c r="BG602" s="168"/>
      <c r="BH602" s="168"/>
      <c r="BI602" s="168"/>
      <c r="BJ602" s="168"/>
      <c r="BK602" s="168"/>
      <c r="BL602" s="168"/>
      <c r="BM602" s="168"/>
      <c r="DK602" s="168"/>
      <c r="DL602" s="168"/>
      <c r="DM602" s="168"/>
      <c r="DN602" s="168"/>
      <c r="DO602" s="168"/>
      <c r="DP602" s="168"/>
      <c r="DQ602" s="168"/>
      <c r="DR602" s="168"/>
      <c r="DS602" s="168"/>
      <c r="DT602" s="168"/>
      <c r="DU602" s="168"/>
      <c r="DV602" s="168"/>
      <c r="DW602" s="168"/>
      <c r="DX602" s="168"/>
      <c r="DY602" s="168"/>
      <c r="DZ602" s="168"/>
      <c r="EA602" s="168"/>
      <c r="EB602" s="168"/>
      <c r="EC602" s="168"/>
      <c r="ED602" s="168"/>
      <c r="EE602" s="168"/>
      <c r="EF602" s="168"/>
      <c r="EG602" s="168"/>
      <c r="EH602" s="168"/>
      <c r="EI602" s="168"/>
      <c r="EJ602" s="168"/>
      <c r="EK602" s="168"/>
      <c r="EL602" s="168"/>
      <c r="EM602" s="168"/>
      <c r="EN602" s="168"/>
      <c r="EO602" s="168"/>
      <c r="EP602" s="168"/>
      <c r="EQ602" s="168"/>
      <c r="ER602" s="168"/>
      <c r="ES602" s="168"/>
      <c r="ET602" s="168"/>
      <c r="EU602" s="168"/>
      <c r="EV602" s="168"/>
      <c r="EW602" s="168"/>
      <c r="EX602" s="168"/>
      <c r="EY602" s="168"/>
      <c r="EZ602" s="168"/>
      <c r="FA602" s="168"/>
      <c r="FB602" s="168"/>
      <c r="FC602" s="168"/>
      <c r="FD602" s="168"/>
    </row>
    <row r="603" spans="1:160" s="5" customFormat="1" ht="24.9" customHeight="1" x14ac:dyDescent="0.3">
      <c r="A603" s="263"/>
      <c r="B603" s="263"/>
      <c r="C603" s="265"/>
      <c r="D603" s="465" t="s">
        <v>30</v>
      </c>
      <c r="E603" s="466"/>
      <c r="F603" s="466"/>
      <c r="G603" s="466"/>
      <c r="H603" s="466"/>
      <c r="I603" s="466"/>
      <c r="J603" s="466"/>
      <c r="K603" s="466"/>
      <c r="L603" s="466"/>
      <c r="M603" s="467"/>
      <c r="N603" s="468" t="s">
        <v>11</v>
      </c>
      <c r="O603" s="470" t="s">
        <v>12</v>
      </c>
      <c r="P603" s="471"/>
      <c r="Q603" s="474" t="s">
        <v>13</v>
      </c>
      <c r="R603" s="475"/>
      <c r="S603" s="476"/>
      <c r="T603" s="477" t="s">
        <v>27</v>
      </c>
      <c r="U603" s="479" t="s">
        <v>28</v>
      </c>
      <c r="V603" s="33"/>
      <c r="W603" s="57"/>
      <c r="X603" s="86"/>
      <c r="Y603" s="33"/>
      <c r="Z603" s="76"/>
      <c r="AA603" s="76"/>
      <c r="AD603" s="33"/>
      <c r="AG603" s="33"/>
      <c r="AH603" s="43"/>
      <c r="AI603" s="43"/>
      <c r="AJ603" s="43"/>
      <c r="AK603" s="43"/>
      <c r="AL603" s="43"/>
      <c r="AM603" s="43"/>
      <c r="AN603" s="43"/>
      <c r="AO603" s="43"/>
      <c r="AP603" s="43"/>
      <c r="AQ603" s="43"/>
      <c r="AR603" s="43"/>
      <c r="AS603" s="43"/>
      <c r="AT603" s="43"/>
      <c r="AU603" s="44"/>
      <c r="AV603" s="33"/>
      <c r="AW603" s="33"/>
      <c r="AX603" s="33"/>
      <c r="AZ603" s="141"/>
      <c r="BE603" s="168"/>
      <c r="BF603" s="168"/>
      <c r="BG603" s="168"/>
      <c r="BH603" s="168"/>
      <c r="BI603" s="168"/>
      <c r="BJ603" s="168"/>
      <c r="BK603" s="168"/>
      <c r="BL603" s="168"/>
      <c r="BM603" s="168"/>
      <c r="DK603" s="168"/>
      <c r="DL603" s="168"/>
      <c r="DM603" s="168"/>
      <c r="DN603" s="168"/>
      <c r="DO603" s="168"/>
      <c r="DP603" s="168"/>
      <c r="DQ603" s="168"/>
      <c r="DR603" s="168"/>
      <c r="DS603" s="168"/>
      <c r="DT603" s="168"/>
      <c r="DU603" s="168"/>
      <c r="DV603" s="168"/>
      <c r="DW603" s="168"/>
      <c r="DX603" s="168"/>
      <c r="DY603" s="168"/>
      <c r="DZ603" s="168"/>
      <c r="EA603" s="168"/>
      <c r="EB603" s="168"/>
      <c r="EC603" s="168"/>
      <c r="ED603" s="168"/>
      <c r="EE603" s="168"/>
      <c r="EF603" s="168"/>
      <c r="EG603" s="168"/>
      <c r="EH603" s="168"/>
      <c r="EI603" s="168"/>
      <c r="EJ603" s="168"/>
      <c r="EK603" s="168"/>
      <c r="EL603" s="168"/>
      <c r="EM603" s="168"/>
      <c r="EN603" s="168"/>
      <c r="EO603" s="168"/>
      <c r="EP603" s="168"/>
      <c r="EQ603" s="168"/>
      <c r="ER603" s="168"/>
      <c r="ES603" s="168"/>
      <c r="ET603" s="168"/>
      <c r="EU603" s="168"/>
      <c r="EV603" s="168"/>
      <c r="EW603" s="168"/>
      <c r="EX603" s="168"/>
      <c r="EY603" s="168"/>
      <c r="EZ603" s="168"/>
      <c r="FA603" s="168"/>
      <c r="FB603" s="168"/>
      <c r="FC603" s="168"/>
      <c r="FD603" s="168"/>
    </row>
    <row r="604" spans="1:160" s="5" customFormat="1" ht="24.9" customHeight="1" x14ac:dyDescent="0.3">
      <c r="A604" s="263"/>
      <c r="B604" s="263"/>
      <c r="C604" s="265"/>
      <c r="D604" s="481"/>
      <c r="E604" s="482"/>
      <c r="F604" s="482"/>
      <c r="G604" s="482"/>
      <c r="H604" s="482"/>
      <c r="I604" s="482"/>
      <c r="J604" s="482"/>
      <c r="K604" s="482"/>
      <c r="L604" s="482"/>
      <c r="M604" s="483"/>
      <c r="N604" s="469"/>
      <c r="O604" s="472"/>
      <c r="P604" s="473"/>
      <c r="Q604" s="7" t="s">
        <v>14</v>
      </c>
      <c r="R604" s="7" t="s">
        <v>15</v>
      </c>
      <c r="S604" s="7" t="s">
        <v>26</v>
      </c>
      <c r="T604" s="478"/>
      <c r="U604" s="480"/>
      <c r="V604" s="33"/>
      <c r="W604" s="57"/>
      <c r="X604" s="86"/>
      <c r="Y604" s="33"/>
      <c r="Z604" s="77"/>
      <c r="AA604" s="77"/>
      <c r="AD604" s="33"/>
      <c r="AG604" s="33"/>
      <c r="AH604" s="43"/>
      <c r="AI604" s="43"/>
      <c r="AJ604" s="43"/>
      <c r="AK604" s="43"/>
      <c r="AL604" s="43"/>
      <c r="AM604" s="43"/>
      <c r="AN604" s="43"/>
      <c r="AO604" s="43"/>
      <c r="AP604" s="43"/>
      <c r="AQ604" s="43"/>
      <c r="AR604" s="43"/>
      <c r="AS604" s="43"/>
      <c r="AT604" s="43"/>
      <c r="AU604" s="44"/>
      <c r="AV604" s="33"/>
      <c r="AW604" s="33"/>
      <c r="AX604" s="33"/>
      <c r="AZ604" s="141"/>
      <c r="BE604" s="168"/>
      <c r="BF604" s="168"/>
      <c r="BG604" s="168"/>
      <c r="BH604" s="168"/>
      <c r="BI604" s="168"/>
      <c r="BJ604" s="168"/>
      <c r="BK604" s="168"/>
      <c r="BL604" s="168"/>
      <c r="BM604" s="168"/>
      <c r="DK604" s="168"/>
      <c r="DL604" s="168"/>
      <c r="DM604" s="168"/>
      <c r="DN604" s="168"/>
      <c r="DO604" s="168"/>
      <c r="DP604" s="168"/>
      <c r="DQ604" s="168"/>
      <c r="DR604" s="168"/>
      <c r="DS604" s="168"/>
      <c r="DT604" s="168"/>
      <c r="DU604" s="168"/>
      <c r="DV604" s="168"/>
      <c r="DW604" s="168"/>
      <c r="DX604" s="168"/>
      <c r="DY604" s="168"/>
      <c r="DZ604" s="168"/>
      <c r="EA604" s="168"/>
      <c r="EB604" s="168"/>
      <c r="EC604" s="168"/>
      <c r="ED604" s="168"/>
      <c r="EE604" s="168"/>
      <c r="EF604" s="168"/>
      <c r="EG604" s="168"/>
      <c r="EH604" s="168"/>
      <c r="EI604" s="168"/>
      <c r="EJ604" s="168"/>
      <c r="EK604" s="168"/>
      <c r="EL604" s="168"/>
      <c r="EM604" s="168"/>
      <c r="EN604" s="168"/>
      <c r="EO604" s="168"/>
      <c r="EP604" s="168"/>
      <c r="EQ604" s="168"/>
      <c r="ER604" s="168"/>
      <c r="ES604" s="168"/>
      <c r="ET604" s="168"/>
      <c r="EU604" s="168"/>
      <c r="EV604" s="168"/>
      <c r="EW604" s="168"/>
      <c r="EX604" s="168"/>
      <c r="EY604" s="168"/>
      <c r="EZ604" s="168"/>
      <c r="FA604" s="168"/>
      <c r="FB604" s="168"/>
      <c r="FC604" s="168"/>
      <c r="FD604" s="168"/>
    </row>
    <row r="605" spans="1:160" s="5" customFormat="1" ht="24.9" customHeight="1" x14ac:dyDescent="0.3">
      <c r="A605" s="263"/>
      <c r="B605" s="263"/>
      <c r="C605" s="265"/>
      <c r="D605" s="481"/>
      <c r="E605" s="482"/>
      <c r="F605" s="482"/>
      <c r="G605" s="482"/>
      <c r="H605" s="482"/>
      <c r="I605" s="482"/>
      <c r="J605" s="482"/>
      <c r="K605" s="482"/>
      <c r="L605" s="482"/>
      <c r="M605" s="483"/>
      <c r="N605" s="16">
        <v>14001469</v>
      </c>
      <c r="O605" s="412" t="s">
        <v>446</v>
      </c>
      <c r="P605" s="413"/>
      <c r="Q605" s="8">
        <v>45</v>
      </c>
      <c r="R605" s="8">
        <v>8.4</v>
      </c>
      <c r="S605" s="8"/>
      <c r="T605" s="9">
        <v>1</v>
      </c>
      <c r="U605" s="17">
        <f>+Q605*R605*T605</f>
        <v>378</v>
      </c>
      <c r="V605" s="182"/>
      <c r="W605" s="191">
        <v>1</v>
      </c>
      <c r="X605" s="86"/>
      <c r="Y605" s="33">
        <f>+C601</f>
        <v>8</v>
      </c>
      <c r="Z605" s="41">
        <f>+SUMIF($N605:$N624,$Z$16,$U605:$U624)</f>
        <v>378</v>
      </c>
      <c r="AA605" s="41">
        <f>+SUMIF($N605:$N624,$AA$16,$U605:$U624)</f>
        <v>403.20000000000005</v>
      </c>
      <c r="AB605" s="41">
        <f>+SUMIF($N605:$N624,$AB$16,$U605:$U624)</f>
        <v>459</v>
      </c>
      <c r="AC605" s="41">
        <f>+SUMIF($N605:$N624,$AC$16,$U605:$U624)</f>
        <v>432</v>
      </c>
      <c r="AD605" s="41">
        <f>+SUMIF($N605:$N624,$AD$16,$U605:$U624)</f>
        <v>243</v>
      </c>
      <c r="AE605" s="41">
        <f>+SUMIF($N605:$N624,$AE$16,$U605:$U624)</f>
        <v>252</v>
      </c>
      <c r="AF605" s="41">
        <f>+SUMIF($N605:$N624,$AF$16,$U605:$U624)</f>
        <v>399</v>
      </c>
      <c r="AG605" s="41">
        <f>+SUMIF($N605:$N624,$AG$16,$U605:$U624)</f>
        <v>378</v>
      </c>
      <c r="AH605" s="41">
        <f>+SUMIF($N605:$N624,$AH$16,$U605:$U624)</f>
        <v>602</v>
      </c>
      <c r="AI605" s="41">
        <f>+SUMIF($N605:$N624,$AI$16,$U605:$U624)</f>
        <v>900</v>
      </c>
      <c r="AJ605" s="41">
        <f>+SUMIF($N605:$N624,$AJ$16,$U605:$U624)</f>
        <v>1027.1999999999998</v>
      </c>
      <c r="AK605" s="41">
        <f>+SUMIF($N605:$N624,$AK$16,$U605:$U624)</f>
        <v>0</v>
      </c>
      <c r="AL605" s="41">
        <f>+SUMIF($N605:$N624,$AL$16,$U605:$U624)</f>
        <v>0</v>
      </c>
      <c r="AM605" s="41">
        <f>+SUMIF($N605:$N624,$AM$16,$U605:$U624)</f>
        <v>0</v>
      </c>
      <c r="AN605" s="41">
        <f>+SUMIF($N605:$N624,$AN$16,$U605:$U624)</f>
        <v>594</v>
      </c>
      <c r="AO605" s="41">
        <f>+SUMIF($N605:$N624,$AO$16,$U605:$U624)</f>
        <v>0</v>
      </c>
      <c r="AP605" s="41">
        <f>+SUMIF($N605:$N624,$AP$16,$U605:$U624)</f>
        <v>0</v>
      </c>
      <c r="AQ605" s="41">
        <f>+SUMIF($N605:$N624,$AQ$16,$U605:$U624)</f>
        <v>342</v>
      </c>
      <c r="AR605" s="41">
        <f>+SUMIF($N605:$N624,$AR$16,$U605:$U624)</f>
        <v>312</v>
      </c>
      <c r="AS605" s="43"/>
      <c r="AT605" s="43"/>
      <c r="AU605" s="44"/>
      <c r="AV605" s="33"/>
      <c r="AW605" s="33"/>
      <c r="AX605" s="33"/>
      <c r="AZ605" s="141"/>
      <c r="BE605" s="168"/>
      <c r="BF605" s="168"/>
      <c r="BG605" s="168"/>
      <c r="BH605" s="168"/>
      <c r="BI605" s="168"/>
      <c r="BJ605" s="168"/>
      <c r="BK605" s="168"/>
      <c r="BL605" s="168"/>
      <c r="BM605" s="168"/>
      <c r="DK605" s="168"/>
      <c r="DL605" s="168"/>
      <c r="DM605" s="168"/>
      <c r="DN605" s="168"/>
      <c r="DO605" s="168"/>
      <c r="DP605" s="168"/>
      <c r="DQ605" s="168"/>
      <c r="DR605" s="168"/>
      <c r="DS605" s="168"/>
      <c r="DT605" s="168"/>
      <c r="DU605" s="168"/>
      <c r="DV605" s="168"/>
      <c r="DW605" s="168"/>
      <c r="DX605" s="168"/>
      <c r="DY605" s="168"/>
      <c r="DZ605" s="168"/>
      <c r="EA605" s="168"/>
      <c r="EB605" s="168"/>
      <c r="EC605" s="168"/>
      <c r="ED605" s="168"/>
      <c r="EE605" s="168"/>
      <c r="EF605" s="168"/>
      <c r="EG605" s="168"/>
      <c r="EH605" s="168"/>
      <c r="EI605" s="168"/>
      <c r="EJ605" s="168"/>
      <c r="EK605" s="168"/>
      <c r="EL605" s="168"/>
      <c r="EM605" s="168"/>
      <c r="EN605" s="168"/>
      <c r="EO605" s="168"/>
      <c r="EP605" s="168"/>
      <c r="EQ605" s="168"/>
      <c r="ER605" s="168"/>
      <c r="ES605" s="168"/>
      <c r="ET605" s="168"/>
      <c r="EU605" s="168"/>
      <c r="EV605" s="168"/>
      <c r="EW605" s="168"/>
      <c r="EX605" s="168"/>
      <c r="EY605" s="168"/>
      <c r="EZ605" s="168"/>
      <c r="FA605" s="168"/>
      <c r="FB605" s="168"/>
      <c r="FC605" s="168"/>
      <c r="FD605" s="168"/>
    </row>
    <row r="606" spans="1:160" s="5" customFormat="1" ht="24.9" customHeight="1" x14ac:dyDescent="0.3">
      <c r="A606" s="263"/>
      <c r="B606" s="263"/>
      <c r="C606" s="265"/>
      <c r="D606" s="481"/>
      <c r="E606" s="482"/>
      <c r="F606" s="482"/>
      <c r="G606" s="482"/>
      <c r="H606" s="482"/>
      <c r="I606" s="482"/>
      <c r="J606" s="482"/>
      <c r="K606" s="482"/>
      <c r="L606" s="482"/>
      <c r="M606" s="483"/>
      <c r="N606" s="16">
        <v>14001481</v>
      </c>
      <c r="O606" s="412" t="s">
        <v>446</v>
      </c>
      <c r="P606" s="413"/>
      <c r="Q606" s="8">
        <v>48</v>
      </c>
      <c r="R606" s="8">
        <v>8.4</v>
      </c>
      <c r="S606" s="8"/>
      <c r="T606" s="9">
        <v>1</v>
      </c>
      <c r="U606" s="17">
        <f t="shared" ref="U606:U623" si="110">+Q606*R606*T606</f>
        <v>403.20000000000005</v>
      </c>
      <c r="V606" s="182"/>
      <c r="W606" s="191">
        <v>2</v>
      </c>
      <c r="X606" s="86"/>
      <c r="Y606" s="33"/>
      <c r="Z606" s="36"/>
      <c r="AA606" s="36"/>
      <c r="AD606" s="33"/>
      <c r="AG606" s="33"/>
      <c r="AH606" s="43"/>
      <c r="AI606" s="43"/>
      <c r="AJ606" s="43"/>
      <c r="AK606" s="43"/>
      <c r="AL606" s="43"/>
      <c r="AM606" s="43"/>
      <c r="AN606" s="43"/>
      <c r="AO606" s="43"/>
      <c r="AP606" s="43"/>
      <c r="AQ606" s="43"/>
      <c r="AR606" s="43"/>
      <c r="AS606" s="43"/>
      <c r="AT606" s="43"/>
      <c r="AU606" s="44"/>
      <c r="AV606" s="33"/>
      <c r="AW606" s="33"/>
      <c r="AX606" s="33"/>
      <c r="AZ606" s="141"/>
      <c r="BE606" s="168"/>
      <c r="BF606" s="168"/>
      <c r="BG606" s="168"/>
      <c r="BH606" s="168"/>
      <c r="BI606" s="168"/>
      <c r="BJ606" s="168"/>
      <c r="BK606" s="168"/>
      <c r="BL606" s="168"/>
      <c r="BM606" s="168"/>
      <c r="DK606" s="168"/>
      <c r="DL606" s="168"/>
      <c r="DM606" s="168"/>
      <c r="DN606" s="168"/>
      <c r="DO606" s="168"/>
      <c r="DP606" s="168"/>
      <c r="DQ606" s="168"/>
      <c r="DR606" s="168"/>
      <c r="DS606" s="168"/>
      <c r="DT606" s="168"/>
      <c r="DU606" s="168"/>
      <c r="DV606" s="168"/>
      <c r="DW606" s="168"/>
      <c r="DX606" s="168"/>
      <c r="DY606" s="168"/>
      <c r="DZ606" s="168"/>
      <c r="EA606" s="168"/>
      <c r="EB606" s="168"/>
      <c r="EC606" s="168"/>
      <c r="ED606" s="168"/>
      <c r="EE606" s="168"/>
      <c r="EF606" s="168"/>
      <c r="EG606" s="168"/>
      <c r="EH606" s="168"/>
      <c r="EI606" s="168"/>
      <c r="EJ606" s="168"/>
      <c r="EK606" s="168"/>
      <c r="EL606" s="168"/>
      <c r="EM606" s="168"/>
      <c r="EN606" s="168"/>
      <c r="EO606" s="168"/>
      <c r="EP606" s="168"/>
      <c r="EQ606" s="168"/>
      <c r="ER606" s="168"/>
      <c r="ES606" s="168"/>
      <c r="ET606" s="168"/>
      <c r="EU606" s="168"/>
      <c r="EV606" s="168"/>
      <c r="EW606" s="168"/>
      <c r="EX606" s="168"/>
      <c r="EY606" s="168"/>
      <c r="EZ606" s="168"/>
      <c r="FA606" s="168"/>
      <c r="FB606" s="168"/>
      <c r="FC606" s="168"/>
      <c r="FD606" s="168"/>
    </row>
    <row r="607" spans="1:160" s="5" customFormat="1" ht="24.9" customHeight="1" x14ac:dyDescent="0.3">
      <c r="A607" s="263"/>
      <c r="B607" s="263"/>
      <c r="C607" s="265"/>
      <c r="D607" s="481"/>
      <c r="E607" s="482"/>
      <c r="F607" s="482"/>
      <c r="G607" s="482"/>
      <c r="H607" s="482"/>
      <c r="I607" s="482"/>
      <c r="J607" s="482"/>
      <c r="K607" s="482"/>
      <c r="L607" s="482"/>
      <c r="M607" s="483"/>
      <c r="N607" s="16">
        <v>14000772</v>
      </c>
      <c r="O607" s="412" t="s">
        <v>446</v>
      </c>
      <c r="P607" s="413"/>
      <c r="Q607" s="8">
        <v>51</v>
      </c>
      <c r="R607" s="8">
        <v>9</v>
      </c>
      <c r="S607" s="8"/>
      <c r="T607" s="9">
        <v>1</v>
      </c>
      <c r="U607" s="17">
        <f t="shared" si="110"/>
        <v>459</v>
      </c>
      <c r="V607" s="182"/>
      <c r="W607" s="191">
        <v>3</v>
      </c>
      <c r="X607" s="86"/>
      <c r="Y607" s="33"/>
      <c r="Z607" s="36"/>
      <c r="AA607" s="36"/>
      <c r="AD607" s="33"/>
      <c r="AG607" s="33"/>
      <c r="AH607" s="43"/>
      <c r="AI607" s="43"/>
      <c r="AJ607" s="43"/>
      <c r="AK607" s="43"/>
      <c r="AL607" s="43"/>
      <c r="AM607" s="43"/>
      <c r="AN607" s="43"/>
      <c r="AO607" s="43"/>
      <c r="AP607" s="43"/>
      <c r="AQ607" s="43"/>
      <c r="AR607" s="43"/>
      <c r="AS607" s="43"/>
      <c r="AT607" s="43"/>
      <c r="AU607" s="44"/>
      <c r="AV607" s="33"/>
      <c r="AW607" s="33"/>
      <c r="AX607" s="33"/>
      <c r="AZ607" s="141"/>
      <c r="BE607" s="168"/>
      <c r="BF607" s="168"/>
      <c r="BG607" s="168"/>
      <c r="BH607" s="168"/>
      <c r="BI607" s="168"/>
      <c r="BJ607" s="168"/>
      <c r="BK607" s="168"/>
      <c r="BL607" s="168"/>
      <c r="BM607" s="168"/>
      <c r="DK607" s="168"/>
      <c r="DL607" s="168"/>
      <c r="DM607" s="168"/>
      <c r="DN607" s="168"/>
      <c r="DO607" s="168"/>
      <c r="DP607" s="168"/>
      <c r="DQ607" s="168"/>
      <c r="DR607" s="168"/>
      <c r="DS607" s="168"/>
      <c r="DT607" s="168"/>
      <c r="DU607" s="168"/>
      <c r="DV607" s="168"/>
      <c r="DW607" s="168"/>
      <c r="DX607" s="168"/>
      <c r="DY607" s="168"/>
      <c r="DZ607" s="168"/>
      <c r="EA607" s="168"/>
      <c r="EB607" s="168"/>
      <c r="EC607" s="168"/>
      <c r="ED607" s="168"/>
      <c r="EE607" s="168"/>
      <c r="EF607" s="168"/>
      <c r="EG607" s="168"/>
      <c r="EH607" s="168"/>
      <c r="EI607" s="168"/>
      <c r="EJ607" s="168"/>
      <c r="EK607" s="168"/>
      <c r="EL607" s="168"/>
      <c r="EM607" s="168"/>
      <c r="EN607" s="168"/>
      <c r="EO607" s="168"/>
      <c r="EP607" s="168"/>
      <c r="EQ607" s="168"/>
      <c r="ER607" s="168"/>
      <c r="ES607" s="168"/>
      <c r="ET607" s="168"/>
      <c r="EU607" s="168"/>
      <c r="EV607" s="168"/>
      <c r="EW607" s="168"/>
      <c r="EX607" s="168"/>
      <c r="EY607" s="168"/>
      <c r="EZ607" s="168"/>
      <c r="FA607" s="168"/>
      <c r="FB607" s="168"/>
      <c r="FC607" s="168"/>
      <c r="FD607" s="168"/>
    </row>
    <row r="608" spans="1:160" s="5" customFormat="1" ht="24.9" customHeight="1" x14ac:dyDescent="0.3">
      <c r="A608" s="263"/>
      <c r="B608" s="263"/>
      <c r="C608" s="265"/>
      <c r="D608" s="481"/>
      <c r="E608" s="482"/>
      <c r="F608" s="482"/>
      <c r="G608" s="482"/>
      <c r="H608" s="482"/>
      <c r="I608" s="482"/>
      <c r="J608" s="482"/>
      <c r="K608" s="482"/>
      <c r="L608" s="482"/>
      <c r="M608" s="483"/>
      <c r="N608" s="16">
        <v>14000741</v>
      </c>
      <c r="O608" s="412" t="s">
        <v>446</v>
      </c>
      <c r="P608" s="413"/>
      <c r="Q608" s="8">
        <v>48</v>
      </c>
      <c r="R608" s="8">
        <v>9</v>
      </c>
      <c r="S608" s="8"/>
      <c r="T608" s="9">
        <v>1</v>
      </c>
      <c r="U608" s="17">
        <f t="shared" si="110"/>
        <v>432</v>
      </c>
      <c r="V608" s="182"/>
      <c r="W608" s="191">
        <v>4</v>
      </c>
      <c r="X608" s="86"/>
      <c r="Y608" s="33"/>
      <c r="Z608" s="36"/>
      <c r="AA608" s="36"/>
      <c r="AD608" s="33"/>
      <c r="AG608" s="33"/>
      <c r="AH608" s="43"/>
      <c r="AI608" s="43"/>
      <c r="AJ608" s="43"/>
      <c r="AK608" s="43"/>
      <c r="AL608" s="43"/>
      <c r="AM608" s="43"/>
      <c r="AN608" s="43"/>
      <c r="AO608" s="43"/>
      <c r="AP608" s="43"/>
      <c r="AQ608" s="43"/>
      <c r="AR608" s="43"/>
      <c r="AS608" s="43"/>
      <c r="AT608" s="43"/>
      <c r="AU608" s="44"/>
      <c r="AV608" s="33"/>
      <c r="AW608" s="33"/>
      <c r="AX608" s="33"/>
      <c r="AZ608" s="141"/>
      <c r="BE608" s="168"/>
      <c r="BF608" s="168"/>
      <c r="BG608" s="168"/>
      <c r="BH608" s="168"/>
      <c r="BI608" s="168"/>
      <c r="BJ608" s="168"/>
      <c r="BK608" s="168"/>
      <c r="BL608" s="168"/>
      <c r="BM608" s="168"/>
      <c r="DK608" s="168"/>
      <c r="DL608" s="168"/>
      <c r="DM608" s="168"/>
      <c r="DN608" s="168"/>
      <c r="DO608" s="168"/>
      <c r="DP608" s="168"/>
      <c r="DQ608" s="168"/>
      <c r="DR608" s="168"/>
      <c r="DS608" s="168"/>
      <c r="DT608" s="168"/>
      <c r="DU608" s="168"/>
      <c r="DV608" s="168"/>
      <c r="DW608" s="168"/>
      <c r="DX608" s="168"/>
      <c r="DY608" s="168"/>
      <c r="DZ608" s="168"/>
      <c r="EA608" s="168"/>
      <c r="EB608" s="168"/>
      <c r="EC608" s="168"/>
      <c r="ED608" s="168"/>
      <c r="EE608" s="168"/>
      <c r="EF608" s="168"/>
      <c r="EG608" s="168"/>
      <c r="EH608" s="168"/>
      <c r="EI608" s="168"/>
      <c r="EJ608" s="168"/>
      <c r="EK608" s="168"/>
      <c r="EL608" s="168"/>
      <c r="EM608" s="168"/>
      <c r="EN608" s="168"/>
      <c r="EO608" s="168"/>
      <c r="EP608" s="168"/>
      <c r="EQ608" s="168"/>
      <c r="ER608" s="168"/>
      <c r="ES608" s="168"/>
      <c r="ET608" s="168"/>
      <c r="EU608" s="168"/>
      <c r="EV608" s="168"/>
      <c r="EW608" s="168"/>
      <c r="EX608" s="168"/>
      <c r="EY608" s="168"/>
      <c r="EZ608" s="168"/>
      <c r="FA608" s="168"/>
      <c r="FB608" s="168"/>
      <c r="FC608" s="168"/>
      <c r="FD608" s="168"/>
    </row>
    <row r="609" spans="1:160" s="5" customFormat="1" ht="24.9" customHeight="1" x14ac:dyDescent="0.3">
      <c r="A609" s="263"/>
      <c r="B609" s="263"/>
      <c r="C609" s="265"/>
      <c r="D609" s="481"/>
      <c r="E609" s="482"/>
      <c r="F609" s="482"/>
      <c r="G609" s="482"/>
      <c r="H609" s="482"/>
      <c r="I609" s="482"/>
      <c r="J609" s="482"/>
      <c r="K609" s="482"/>
      <c r="L609" s="482"/>
      <c r="M609" s="483"/>
      <c r="N609" s="16">
        <v>14000718</v>
      </c>
      <c r="O609" s="412" t="s">
        <v>446</v>
      </c>
      <c r="P609" s="413"/>
      <c r="Q609" s="8">
        <v>27</v>
      </c>
      <c r="R609" s="8">
        <v>9</v>
      </c>
      <c r="S609" s="8"/>
      <c r="T609" s="9">
        <v>1</v>
      </c>
      <c r="U609" s="17">
        <f t="shared" si="110"/>
        <v>243</v>
      </c>
      <c r="V609" s="182"/>
      <c r="W609" s="191">
        <v>5</v>
      </c>
      <c r="X609" s="86"/>
      <c r="Y609" s="33"/>
      <c r="Z609" s="36"/>
      <c r="AA609" s="36"/>
      <c r="AD609" s="33"/>
      <c r="AG609" s="33"/>
      <c r="AH609" s="43"/>
      <c r="AI609" s="43"/>
      <c r="AJ609" s="43"/>
      <c r="AK609" s="43"/>
      <c r="AL609" s="43"/>
      <c r="AM609" s="43"/>
      <c r="AN609" s="43"/>
      <c r="AO609" s="43"/>
      <c r="AP609" s="43"/>
      <c r="AQ609" s="43"/>
      <c r="AR609" s="43"/>
      <c r="AS609" s="43"/>
      <c r="AT609" s="43"/>
      <c r="AU609" s="44"/>
      <c r="AV609" s="33"/>
      <c r="AW609" s="33"/>
      <c r="AX609" s="33"/>
      <c r="AZ609" s="141"/>
      <c r="BE609" s="168"/>
      <c r="BF609" s="168"/>
      <c r="BG609" s="168"/>
      <c r="BH609" s="168"/>
      <c r="BI609" s="168"/>
      <c r="BJ609" s="168"/>
      <c r="BK609" s="168"/>
      <c r="BL609" s="168"/>
      <c r="BM609" s="168"/>
      <c r="DK609" s="168"/>
      <c r="DL609" s="168"/>
      <c r="DM609" s="168"/>
      <c r="DN609" s="168"/>
      <c r="DO609" s="168"/>
      <c r="DP609" s="168"/>
      <c r="DQ609" s="168"/>
      <c r="DR609" s="168"/>
      <c r="DS609" s="168"/>
      <c r="DT609" s="168"/>
      <c r="DU609" s="168"/>
      <c r="DV609" s="168"/>
      <c r="DW609" s="168"/>
      <c r="DX609" s="168"/>
      <c r="DY609" s="168"/>
      <c r="DZ609" s="168"/>
      <c r="EA609" s="168"/>
      <c r="EB609" s="168"/>
      <c r="EC609" s="168"/>
      <c r="ED609" s="168"/>
      <c r="EE609" s="168"/>
      <c r="EF609" s="168"/>
      <c r="EG609" s="168"/>
      <c r="EH609" s="168"/>
      <c r="EI609" s="168"/>
      <c r="EJ609" s="168"/>
      <c r="EK609" s="168"/>
      <c r="EL609" s="168"/>
      <c r="EM609" s="168"/>
      <c r="EN609" s="168"/>
      <c r="EO609" s="168"/>
      <c r="EP609" s="168"/>
      <c r="EQ609" s="168"/>
      <c r="ER609" s="168"/>
      <c r="ES609" s="168"/>
      <c r="ET609" s="168"/>
      <c r="EU609" s="168"/>
      <c r="EV609" s="168"/>
      <c r="EW609" s="168"/>
      <c r="EX609" s="168"/>
      <c r="EY609" s="168"/>
      <c r="EZ609" s="168"/>
      <c r="FA609" s="168"/>
      <c r="FB609" s="168"/>
      <c r="FC609" s="168"/>
      <c r="FD609" s="168"/>
    </row>
    <row r="610" spans="1:160" s="5" customFormat="1" ht="24.9" customHeight="1" x14ac:dyDescent="0.3">
      <c r="A610" s="263"/>
      <c r="B610" s="263"/>
      <c r="C610" s="265"/>
      <c r="D610" s="481"/>
      <c r="E610" s="482"/>
      <c r="F610" s="482"/>
      <c r="G610" s="482"/>
      <c r="H610" s="482"/>
      <c r="I610" s="482"/>
      <c r="J610" s="482"/>
      <c r="K610" s="482"/>
      <c r="L610" s="482"/>
      <c r="M610" s="483"/>
      <c r="N610" s="16">
        <v>14001678</v>
      </c>
      <c r="O610" s="412" t="s">
        <v>446</v>
      </c>
      <c r="P610" s="413"/>
      <c r="Q610" s="8">
        <v>28</v>
      </c>
      <c r="R610" s="8">
        <v>9</v>
      </c>
      <c r="S610" s="8"/>
      <c r="T610" s="9">
        <v>1</v>
      </c>
      <c r="U610" s="17">
        <f t="shared" si="110"/>
        <v>252</v>
      </c>
      <c r="V610" s="182"/>
      <c r="W610" s="191">
        <v>6</v>
      </c>
      <c r="X610" s="86"/>
      <c r="Y610" s="33"/>
      <c r="Z610" s="36"/>
      <c r="AA610" s="36"/>
      <c r="AD610" s="33"/>
      <c r="AG610" s="33"/>
      <c r="AH610" s="43"/>
      <c r="AI610" s="43"/>
      <c r="AJ610" s="43"/>
      <c r="AK610" s="43"/>
      <c r="AL610" s="43"/>
      <c r="AM610" s="43"/>
      <c r="AN610" s="43"/>
      <c r="AO610" s="43"/>
      <c r="AP610" s="43"/>
      <c r="AQ610" s="43"/>
      <c r="AR610" s="43"/>
      <c r="AS610" s="43"/>
      <c r="AT610" s="43"/>
      <c r="AU610" s="44"/>
      <c r="AV610" s="33"/>
      <c r="AW610" s="33"/>
      <c r="AX610" s="33"/>
      <c r="AZ610" s="141"/>
      <c r="BE610" s="168"/>
      <c r="BF610" s="168"/>
      <c r="BG610" s="168"/>
      <c r="BH610" s="168"/>
      <c r="BI610" s="168"/>
      <c r="BJ610" s="168"/>
      <c r="BK610" s="168"/>
      <c r="BL610" s="168"/>
      <c r="BM610" s="168"/>
      <c r="DK610" s="168"/>
      <c r="DL610" s="168"/>
      <c r="DM610" s="168"/>
      <c r="DN610" s="168"/>
      <c r="DO610" s="168"/>
      <c r="DP610" s="168"/>
      <c r="DQ610" s="168"/>
      <c r="DR610" s="168"/>
      <c r="DS610" s="168"/>
      <c r="DT610" s="168"/>
      <c r="DU610" s="168"/>
      <c r="DV610" s="168"/>
      <c r="DW610" s="168"/>
      <c r="DX610" s="168"/>
      <c r="DY610" s="168"/>
      <c r="DZ610" s="168"/>
      <c r="EA610" s="168"/>
      <c r="EB610" s="168"/>
      <c r="EC610" s="168"/>
      <c r="ED610" s="168"/>
      <c r="EE610" s="168"/>
      <c r="EF610" s="168"/>
      <c r="EG610" s="168"/>
      <c r="EH610" s="168"/>
      <c r="EI610" s="168"/>
      <c r="EJ610" s="168"/>
      <c r="EK610" s="168"/>
      <c r="EL610" s="168"/>
      <c r="EM610" s="168"/>
      <c r="EN610" s="168"/>
      <c r="EO610" s="168"/>
      <c r="EP610" s="168"/>
      <c r="EQ610" s="168"/>
      <c r="ER610" s="168"/>
      <c r="ES610" s="168"/>
      <c r="ET610" s="168"/>
      <c r="EU610" s="168"/>
      <c r="EV610" s="168"/>
      <c r="EW610" s="168"/>
      <c r="EX610" s="168"/>
      <c r="EY610" s="168"/>
      <c r="EZ610" s="168"/>
      <c r="FA610" s="168"/>
      <c r="FB610" s="168"/>
      <c r="FC610" s="168"/>
      <c r="FD610" s="168"/>
    </row>
    <row r="611" spans="1:160" s="5" customFormat="1" ht="24.9" customHeight="1" x14ac:dyDescent="0.3">
      <c r="A611" s="263"/>
      <c r="B611" s="263"/>
      <c r="C611" s="265"/>
      <c r="D611" s="481"/>
      <c r="E611" s="482"/>
      <c r="F611" s="482"/>
      <c r="G611" s="482"/>
      <c r="H611" s="482"/>
      <c r="I611" s="482"/>
      <c r="J611" s="482"/>
      <c r="K611" s="482"/>
      <c r="L611" s="482"/>
      <c r="M611" s="483"/>
      <c r="N611" s="16">
        <v>14001545</v>
      </c>
      <c r="O611" s="412" t="s">
        <v>446</v>
      </c>
      <c r="P611" s="413"/>
      <c r="Q611" s="8">
        <v>57</v>
      </c>
      <c r="R611" s="8">
        <v>7</v>
      </c>
      <c r="S611" s="8"/>
      <c r="T611" s="9">
        <v>1</v>
      </c>
      <c r="U611" s="17">
        <f t="shared" si="110"/>
        <v>399</v>
      </c>
      <c r="V611" s="182"/>
      <c r="W611" s="191">
        <v>7</v>
      </c>
      <c r="X611" s="86"/>
      <c r="Y611" s="33"/>
      <c r="Z611" s="36"/>
      <c r="AA611" s="36"/>
      <c r="AD611" s="33"/>
      <c r="AG611" s="33"/>
      <c r="AH611" s="43"/>
      <c r="AI611" s="43"/>
      <c r="AJ611" s="43"/>
      <c r="AK611" s="43"/>
      <c r="AL611" s="43"/>
      <c r="AM611" s="43"/>
      <c r="AN611" s="43"/>
      <c r="AO611" s="43"/>
      <c r="AP611" s="43"/>
      <c r="AQ611" s="43"/>
      <c r="AR611" s="43"/>
      <c r="AS611" s="43"/>
      <c r="AT611" s="43"/>
      <c r="AU611" s="44"/>
      <c r="AV611" s="33"/>
      <c r="AW611" s="33"/>
      <c r="AX611" s="33"/>
      <c r="AZ611" s="141"/>
      <c r="BE611" s="168"/>
      <c r="BF611" s="168"/>
      <c r="BG611" s="168"/>
      <c r="BH611" s="168"/>
      <c r="BI611" s="168"/>
      <c r="BJ611" s="168"/>
      <c r="BK611" s="168"/>
      <c r="BL611" s="168"/>
      <c r="BM611" s="168"/>
      <c r="DK611" s="168"/>
      <c r="DL611" s="168"/>
      <c r="DM611" s="168"/>
      <c r="DN611" s="168"/>
      <c r="DO611" s="168"/>
      <c r="DP611" s="168"/>
      <c r="DQ611" s="168"/>
      <c r="DR611" s="168"/>
      <c r="DS611" s="168"/>
      <c r="DT611" s="168"/>
      <c r="DU611" s="168"/>
      <c r="DV611" s="168"/>
      <c r="DW611" s="168"/>
      <c r="DX611" s="168"/>
      <c r="DY611" s="168"/>
      <c r="DZ611" s="168"/>
      <c r="EA611" s="168"/>
      <c r="EB611" s="168"/>
      <c r="EC611" s="168"/>
      <c r="ED611" s="168"/>
      <c r="EE611" s="168"/>
      <c r="EF611" s="168"/>
      <c r="EG611" s="168"/>
      <c r="EH611" s="168"/>
      <c r="EI611" s="168"/>
      <c r="EJ611" s="168"/>
      <c r="EK611" s="168"/>
      <c r="EL611" s="168"/>
      <c r="EM611" s="168"/>
      <c r="EN611" s="168"/>
      <c r="EO611" s="168"/>
      <c r="EP611" s="168"/>
      <c r="EQ611" s="168"/>
      <c r="ER611" s="168"/>
      <c r="ES611" s="168"/>
      <c r="ET611" s="168"/>
      <c r="EU611" s="168"/>
      <c r="EV611" s="168"/>
      <c r="EW611" s="168"/>
      <c r="EX611" s="168"/>
      <c r="EY611" s="168"/>
      <c r="EZ611" s="168"/>
      <c r="FA611" s="168"/>
      <c r="FB611" s="168"/>
      <c r="FC611" s="168"/>
      <c r="FD611" s="168"/>
    </row>
    <row r="612" spans="1:160" s="5" customFormat="1" ht="24.9" customHeight="1" x14ac:dyDescent="0.3">
      <c r="A612" s="263"/>
      <c r="B612" s="263"/>
      <c r="C612" s="265"/>
      <c r="D612" s="481"/>
      <c r="E612" s="482"/>
      <c r="F612" s="482"/>
      <c r="G612" s="482"/>
      <c r="H612" s="482"/>
      <c r="I612" s="482"/>
      <c r="J612" s="482"/>
      <c r="K612" s="482"/>
      <c r="L612" s="482"/>
      <c r="M612" s="483"/>
      <c r="N612" s="16">
        <v>14001517</v>
      </c>
      <c r="O612" s="412" t="s">
        <v>446</v>
      </c>
      <c r="P612" s="413"/>
      <c r="Q612" s="8">
        <v>54</v>
      </c>
      <c r="R612" s="8">
        <v>7</v>
      </c>
      <c r="S612" s="8"/>
      <c r="T612" s="9">
        <v>1</v>
      </c>
      <c r="U612" s="17">
        <f t="shared" si="110"/>
        <v>378</v>
      </c>
      <c r="V612" s="182"/>
      <c r="W612" s="191">
        <v>8</v>
      </c>
      <c r="X612" s="86"/>
      <c r="Y612" s="33"/>
      <c r="Z612" s="36"/>
      <c r="AA612" s="36"/>
      <c r="AD612" s="33"/>
      <c r="AG612" s="33"/>
      <c r="AH612" s="43"/>
      <c r="AI612" s="43"/>
      <c r="AJ612" s="43"/>
      <c r="AK612" s="43"/>
      <c r="AL612" s="43"/>
      <c r="AM612" s="43"/>
      <c r="AN612" s="43"/>
      <c r="AO612" s="43"/>
      <c r="AP612" s="43"/>
      <c r="AQ612" s="43"/>
      <c r="AR612" s="43"/>
      <c r="AS612" s="43"/>
      <c r="AT612" s="43"/>
      <c r="AU612" s="44"/>
      <c r="AV612" s="33"/>
      <c r="AW612" s="33"/>
      <c r="AX612" s="33"/>
      <c r="AZ612" s="141"/>
      <c r="BE612" s="168"/>
      <c r="BF612" s="168"/>
      <c r="BG612" s="168"/>
      <c r="BH612" s="168"/>
      <c r="BI612" s="168"/>
      <c r="BJ612" s="168"/>
      <c r="BK612" s="168"/>
      <c r="BL612" s="168"/>
      <c r="BM612" s="168"/>
      <c r="DK612" s="168"/>
      <c r="DL612" s="168"/>
      <c r="DM612" s="168"/>
      <c r="DN612" s="168"/>
      <c r="DO612" s="168"/>
      <c r="DP612" s="168"/>
      <c r="DQ612" s="168"/>
      <c r="DR612" s="168"/>
      <c r="DS612" s="168"/>
      <c r="DT612" s="168"/>
      <c r="DU612" s="168"/>
      <c r="DV612" s="168"/>
      <c r="DW612" s="168"/>
      <c r="DX612" s="168"/>
      <c r="DY612" s="168"/>
      <c r="DZ612" s="168"/>
      <c r="EA612" s="168"/>
      <c r="EB612" s="168"/>
      <c r="EC612" s="168"/>
      <c r="ED612" s="168"/>
      <c r="EE612" s="168"/>
      <c r="EF612" s="168"/>
      <c r="EG612" s="168"/>
      <c r="EH612" s="168"/>
      <c r="EI612" s="168"/>
      <c r="EJ612" s="168"/>
      <c r="EK612" s="168"/>
      <c r="EL612" s="168"/>
      <c r="EM612" s="168"/>
      <c r="EN612" s="168"/>
      <c r="EO612" s="168"/>
      <c r="EP612" s="168"/>
      <c r="EQ612" s="168"/>
      <c r="ER612" s="168"/>
      <c r="ES612" s="168"/>
      <c r="ET612" s="168"/>
      <c r="EU612" s="168"/>
      <c r="EV612" s="168"/>
      <c r="EW612" s="168"/>
      <c r="EX612" s="168"/>
      <c r="EY612" s="168"/>
      <c r="EZ612" s="168"/>
      <c r="FA612" s="168"/>
      <c r="FB612" s="168"/>
      <c r="FC612" s="168"/>
      <c r="FD612" s="168"/>
    </row>
    <row r="613" spans="1:160" s="5" customFormat="1" ht="24.9" customHeight="1" x14ac:dyDescent="0.3">
      <c r="A613" s="263"/>
      <c r="B613" s="263"/>
      <c r="C613" s="265"/>
      <c r="D613" s="481"/>
      <c r="E613" s="482"/>
      <c r="F613" s="482"/>
      <c r="G613" s="482"/>
      <c r="H613" s="482"/>
      <c r="I613" s="482"/>
      <c r="J613" s="482"/>
      <c r="K613" s="482"/>
      <c r="L613" s="482"/>
      <c r="M613" s="483"/>
      <c r="N613" s="16">
        <v>14001156</v>
      </c>
      <c r="O613" s="412" t="s">
        <v>446</v>
      </c>
      <c r="P613" s="413"/>
      <c r="Q613" s="8">
        <v>86</v>
      </c>
      <c r="R613" s="8">
        <v>7</v>
      </c>
      <c r="S613" s="8"/>
      <c r="T613" s="9">
        <v>1</v>
      </c>
      <c r="U613" s="17">
        <f t="shared" si="110"/>
        <v>602</v>
      </c>
      <c r="V613" s="182"/>
      <c r="W613" s="191">
        <v>9</v>
      </c>
      <c r="X613" s="86"/>
      <c r="Y613" s="33"/>
      <c r="Z613" s="36"/>
      <c r="AA613" s="36"/>
      <c r="AD613" s="33"/>
      <c r="AG613" s="33"/>
      <c r="AH613" s="43"/>
      <c r="AI613" s="43"/>
      <c r="AJ613" s="43"/>
      <c r="AK613" s="43"/>
      <c r="AL613" s="43"/>
      <c r="AM613" s="43"/>
      <c r="AN613" s="43"/>
      <c r="AO613" s="43"/>
      <c r="AP613" s="43"/>
      <c r="AQ613" s="43"/>
      <c r="AR613" s="43"/>
      <c r="AS613" s="43"/>
      <c r="AT613" s="43"/>
      <c r="AU613" s="44"/>
      <c r="AV613" s="33"/>
      <c r="AW613" s="33"/>
      <c r="AX613" s="33"/>
      <c r="AZ613" s="141"/>
      <c r="BE613" s="168"/>
      <c r="BF613" s="168"/>
      <c r="BG613" s="168"/>
      <c r="BH613" s="168"/>
      <c r="BI613" s="168"/>
      <c r="BJ613" s="168"/>
      <c r="BK613" s="168"/>
      <c r="BL613" s="168"/>
      <c r="BM613" s="168"/>
      <c r="DK613" s="168"/>
      <c r="DL613" s="168"/>
      <c r="DM613" s="168"/>
      <c r="DN613" s="168"/>
      <c r="DO613" s="168"/>
      <c r="DP613" s="168"/>
      <c r="DQ613" s="168"/>
      <c r="DR613" s="168"/>
      <c r="DS613" s="168"/>
      <c r="DT613" s="168"/>
      <c r="DU613" s="168"/>
      <c r="DV613" s="168"/>
      <c r="DW613" s="168"/>
      <c r="DX613" s="168"/>
      <c r="DY613" s="168"/>
      <c r="DZ613" s="168"/>
      <c r="EA613" s="168"/>
      <c r="EB613" s="168"/>
      <c r="EC613" s="168"/>
      <c r="ED613" s="168"/>
      <c r="EE613" s="168"/>
      <c r="EF613" s="168"/>
      <c r="EG613" s="168"/>
      <c r="EH613" s="168"/>
      <c r="EI613" s="168"/>
      <c r="EJ613" s="168"/>
      <c r="EK613" s="168"/>
      <c r="EL613" s="168"/>
      <c r="EM613" s="168"/>
      <c r="EN613" s="168"/>
      <c r="EO613" s="168"/>
      <c r="EP613" s="168"/>
      <c r="EQ613" s="168"/>
      <c r="ER613" s="168"/>
      <c r="ES613" s="168"/>
      <c r="ET613" s="168"/>
      <c r="EU613" s="168"/>
      <c r="EV613" s="168"/>
      <c r="EW613" s="168"/>
      <c r="EX613" s="168"/>
      <c r="EY613" s="168"/>
      <c r="EZ613" s="168"/>
      <c r="FA613" s="168"/>
      <c r="FB613" s="168"/>
      <c r="FC613" s="168"/>
      <c r="FD613" s="168"/>
    </row>
    <row r="614" spans="1:160" s="5" customFormat="1" ht="24.9" customHeight="1" x14ac:dyDescent="0.3">
      <c r="A614" s="263"/>
      <c r="B614" s="263"/>
      <c r="C614" s="265"/>
      <c r="D614" s="481"/>
      <c r="E614" s="482"/>
      <c r="F614" s="482"/>
      <c r="G614" s="482"/>
      <c r="H614" s="482"/>
      <c r="I614" s="482"/>
      <c r="J614" s="482"/>
      <c r="K614" s="482"/>
      <c r="L614" s="482"/>
      <c r="M614" s="483"/>
      <c r="N614" s="16">
        <v>14001367</v>
      </c>
      <c r="O614" s="412" t="s">
        <v>446</v>
      </c>
      <c r="P614" s="413"/>
      <c r="Q614" s="8">
        <v>90</v>
      </c>
      <c r="R614" s="8">
        <v>10</v>
      </c>
      <c r="S614" s="8"/>
      <c r="T614" s="9">
        <v>1</v>
      </c>
      <c r="U614" s="17">
        <f t="shared" si="110"/>
        <v>900</v>
      </c>
      <c r="V614" s="182"/>
      <c r="W614" s="191">
        <v>10</v>
      </c>
      <c r="X614" s="86"/>
      <c r="Y614" s="33"/>
      <c r="Z614" s="36"/>
      <c r="AA614" s="36"/>
      <c r="AD614" s="33"/>
      <c r="AG614" s="33"/>
      <c r="AH614" s="43"/>
      <c r="AI614" s="43"/>
      <c r="AJ614" s="43"/>
      <c r="AK614" s="43"/>
      <c r="AL614" s="43"/>
      <c r="AM614" s="43"/>
      <c r="AN614" s="43"/>
      <c r="AO614" s="43"/>
      <c r="AP614" s="43"/>
      <c r="AQ614" s="43"/>
      <c r="AR614" s="43"/>
      <c r="AS614" s="43"/>
      <c r="AT614" s="43"/>
      <c r="AU614" s="44"/>
      <c r="AV614" s="33"/>
      <c r="AW614" s="33"/>
      <c r="AX614" s="33"/>
      <c r="AZ614" s="141"/>
      <c r="BE614" s="168"/>
      <c r="BF614" s="168"/>
      <c r="BG614" s="168"/>
      <c r="BH614" s="168"/>
      <c r="BI614" s="168"/>
      <c r="BJ614" s="168"/>
      <c r="BK614" s="168"/>
      <c r="BL614" s="168"/>
      <c r="BM614" s="168"/>
      <c r="DK614" s="168"/>
      <c r="DL614" s="168"/>
      <c r="DM614" s="168"/>
      <c r="DN614" s="168"/>
      <c r="DO614" s="168"/>
      <c r="DP614" s="168"/>
      <c r="DQ614" s="168"/>
      <c r="DR614" s="168"/>
      <c r="DS614" s="168"/>
      <c r="DT614" s="168"/>
      <c r="DU614" s="168"/>
      <c r="DV614" s="168"/>
      <c r="DW614" s="168"/>
      <c r="DX614" s="168"/>
      <c r="DY614" s="168"/>
      <c r="DZ614" s="168"/>
      <c r="EA614" s="168"/>
      <c r="EB614" s="168"/>
      <c r="EC614" s="168"/>
      <c r="ED614" s="168"/>
      <c r="EE614" s="168"/>
      <c r="EF614" s="168"/>
      <c r="EG614" s="168"/>
      <c r="EH614" s="168"/>
      <c r="EI614" s="168"/>
      <c r="EJ614" s="168"/>
      <c r="EK614" s="168"/>
      <c r="EL614" s="168"/>
      <c r="EM614" s="168"/>
      <c r="EN614" s="168"/>
      <c r="EO614" s="168"/>
      <c r="EP614" s="168"/>
      <c r="EQ614" s="168"/>
      <c r="ER614" s="168"/>
      <c r="ES614" s="168"/>
      <c r="ET614" s="168"/>
      <c r="EU614" s="168"/>
      <c r="EV614" s="168"/>
      <c r="EW614" s="168"/>
      <c r="EX614" s="168"/>
      <c r="EY614" s="168"/>
      <c r="EZ614" s="168"/>
      <c r="FA614" s="168"/>
      <c r="FB614" s="168"/>
      <c r="FC614" s="168"/>
      <c r="FD614" s="168"/>
    </row>
    <row r="615" spans="1:160" s="5" customFormat="1" ht="24.9" customHeight="1" x14ac:dyDescent="0.3">
      <c r="A615" s="263"/>
      <c r="B615" s="263"/>
      <c r="C615" s="265"/>
      <c r="D615" s="481"/>
      <c r="E615" s="482"/>
      <c r="F615" s="482"/>
      <c r="G615" s="482"/>
      <c r="H615" s="482"/>
      <c r="I615" s="482"/>
      <c r="J615" s="482"/>
      <c r="K615" s="482"/>
      <c r="L615" s="482"/>
      <c r="M615" s="483"/>
      <c r="N615" s="16">
        <v>14000126</v>
      </c>
      <c r="O615" s="412" t="s">
        <v>446</v>
      </c>
      <c r="P615" s="413"/>
      <c r="Q615" s="8">
        <v>96</v>
      </c>
      <c r="R615" s="8">
        <v>10.7</v>
      </c>
      <c r="S615" s="8"/>
      <c r="T615" s="9">
        <v>1</v>
      </c>
      <c r="U615" s="17">
        <f t="shared" si="110"/>
        <v>1027.1999999999998</v>
      </c>
      <c r="V615" s="182"/>
      <c r="W615" s="191">
        <v>11</v>
      </c>
      <c r="X615" s="86"/>
      <c r="Y615" s="33"/>
      <c r="Z615" s="36"/>
      <c r="AA615" s="36"/>
      <c r="AD615" s="33"/>
      <c r="AG615" s="33"/>
      <c r="AH615" s="43"/>
      <c r="AI615" s="43"/>
      <c r="AJ615" s="43"/>
      <c r="AK615" s="43"/>
      <c r="AL615" s="43"/>
      <c r="AM615" s="43"/>
      <c r="AN615" s="43"/>
      <c r="AO615" s="43"/>
      <c r="AP615" s="43"/>
      <c r="AQ615" s="43"/>
      <c r="AR615" s="43"/>
      <c r="AS615" s="43"/>
      <c r="AT615" s="43"/>
      <c r="AU615" s="44"/>
      <c r="AV615" s="33"/>
      <c r="AW615" s="33"/>
      <c r="AX615" s="33"/>
      <c r="AZ615" s="141"/>
      <c r="BE615" s="168"/>
      <c r="BF615" s="168"/>
      <c r="BG615" s="168"/>
      <c r="BH615" s="168"/>
      <c r="BI615" s="168"/>
      <c r="BJ615" s="168"/>
      <c r="BK615" s="168"/>
      <c r="BL615" s="168"/>
      <c r="BM615" s="168"/>
      <c r="DK615" s="168"/>
      <c r="DL615" s="168"/>
      <c r="DM615" s="168"/>
      <c r="DN615" s="168"/>
      <c r="DO615" s="168"/>
      <c r="DP615" s="168"/>
      <c r="DQ615" s="168"/>
      <c r="DR615" s="168"/>
      <c r="DS615" s="168"/>
      <c r="DT615" s="168"/>
      <c r="DU615" s="168"/>
      <c r="DV615" s="168"/>
      <c r="DW615" s="168"/>
      <c r="DX615" s="168"/>
      <c r="DY615" s="168"/>
      <c r="DZ615" s="168"/>
      <c r="EA615" s="168"/>
      <c r="EB615" s="168"/>
      <c r="EC615" s="168"/>
      <c r="ED615" s="168"/>
      <c r="EE615" s="168"/>
      <c r="EF615" s="168"/>
      <c r="EG615" s="168"/>
      <c r="EH615" s="168"/>
      <c r="EI615" s="168"/>
      <c r="EJ615" s="168"/>
      <c r="EK615" s="168"/>
      <c r="EL615" s="168"/>
      <c r="EM615" s="168"/>
      <c r="EN615" s="168"/>
      <c r="EO615" s="168"/>
      <c r="EP615" s="168"/>
      <c r="EQ615" s="168"/>
      <c r="ER615" s="168"/>
      <c r="ES615" s="168"/>
      <c r="ET615" s="168"/>
      <c r="EU615" s="168"/>
      <c r="EV615" s="168"/>
      <c r="EW615" s="168"/>
      <c r="EX615" s="168"/>
      <c r="EY615" s="168"/>
      <c r="EZ615" s="168"/>
      <c r="FA615" s="168"/>
      <c r="FB615" s="168"/>
      <c r="FC615" s="168"/>
      <c r="FD615" s="168"/>
    </row>
    <row r="616" spans="1:160" s="5" customFormat="1" ht="24.9" customHeight="1" x14ac:dyDescent="0.3">
      <c r="A616" s="263"/>
      <c r="B616" s="263"/>
      <c r="C616" s="265"/>
      <c r="D616" s="481"/>
      <c r="E616" s="482"/>
      <c r="F616" s="482"/>
      <c r="G616" s="482"/>
      <c r="H616" s="482"/>
      <c r="I616" s="482"/>
      <c r="J616" s="482"/>
      <c r="K616" s="482"/>
      <c r="L616" s="482"/>
      <c r="M616" s="483"/>
      <c r="N616" s="16"/>
      <c r="O616" s="412"/>
      <c r="P616" s="413"/>
      <c r="Q616" s="8"/>
      <c r="R616" s="8"/>
      <c r="S616" s="8"/>
      <c r="T616" s="9"/>
      <c r="U616" s="17"/>
      <c r="V616" s="182"/>
      <c r="W616" s="191"/>
      <c r="X616" s="86"/>
      <c r="Y616" s="33"/>
      <c r="Z616" s="36"/>
      <c r="AA616" s="36"/>
      <c r="AD616" s="33"/>
      <c r="AG616" s="33"/>
      <c r="AH616" s="43"/>
      <c r="AI616" s="43"/>
      <c r="AJ616" s="43"/>
      <c r="AK616" s="43"/>
      <c r="AL616" s="43"/>
      <c r="AM616" s="43"/>
      <c r="AN616" s="43"/>
      <c r="AO616" s="43"/>
      <c r="AP616" s="43"/>
      <c r="AQ616" s="43"/>
      <c r="AR616" s="43"/>
      <c r="AS616" s="43"/>
      <c r="AT616" s="43"/>
      <c r="AU616" s="44"/>
      <c r="AV616" s="33"/>
      <c r="AW616" s="33"/>
      <c r="AX616" s="33"/>
      <c r="AZ616" s="141"/>
      <c r="BE616" s="168"/>
      <c r="BF616" s="168"/>
      <c r="BG616" s="168"/>
      <c r="BH616" s="168"/>
      <c r="BI616" s="168"/>
      <c r="BJ616" s="168"/>
      <c r="BK616" s="168"/>
      <c r="BL616" s="168"/>
      <c r="BM616" s="168"/>
      <c r="DK616" s="168"/>
      <c r="DL616" s="168"/>
      <c r="DM616" s="168"/>
      <c r="DN616" s="168"/>
      <c r="DO616" s="168"/>
      <c r="DP616" s="168"/>
      <c r="DQ616" s="168"/>
      <c r="DR616" s="168"/>
      <c r="DS616" s="168"/>
      <c r="DT616" s="168"/>
      <c r="DU616" s="168"/>
      <c r="DV616" s="168"/>
      <c r="DW616" s="168"/>
      <c r="DX616" s="168"/>
      <c r="DY616" s="168"/>
      <c r="DZ616" s="168"/>
      <c r="EA616" s="168"/>
      <c r="EB616" s="168"/>
      <c r="EC616" s="168"/>
      <c r="ED616" s="168"/>
      <c r="EE616" s="168"/>
      <c r="EF616" s="168"/>
      <c r="EG616" s="168"/>
      <c r="EH616" s="168"/>
      <c r="EI616" s="168"/>
      <c r="EJ616" s="168"/>
      <c r="EK616" s="168"/>
      <c r="EL616" s="168"/>
      <c r="EM616" s="168"/>
      <c r="EN616" s="168"/>
      <c r="EO616" s="168"/>
      <c r="EP616" s="168"/>
      <c r="EQ616" s="168"/>
      <c r="ER616" s="168"/>
      <c r="ES616" s="168"/>
      <c r="ET616" s="168"/>
      <c r="EU616" s="168"/>
      <c r="EV616" s="168"/>
      <c r="EW616" s="168"/>
      <c r="EX616" s="168"/>
      <c r="EY616" s="168"/>
      <c r="EZ616" s="168"/>
      <c r="FA616" s="168"/>
      <c r="FB616" s="168"/>
      <c r="FC616" s="168"/>
      <c r="FD616" s="168"/>
    </row>
    <row r="617" spans="1:160" s="5" customFormat="1" ht="24.9" customHeight="1" x14ac:dyDescent="0.3">
      <c r="A617" s="263"/>
      <c r="B617" s="263"/>
      <c r="C617" s="265"/>
      <c r="D617" s="481"/>
      <c r="E617" s="482"/>
      <c r="F617" s="482"/>
      <c r="G617" s="482"/>
      <c r="H617" s="482"/>
      <c r="I617" s="482"/>
      <c r="J617" s="482"/>
      <c r="K617" s="482"/>
      <c r="L617" s="482"/>
      <c r="M617" s="483"/>
      <c r="N617" s="16"/>
      <c r="O617" s="412"/>
      <c r="P617" s="413"/>
      <c r="Q617" s="8"/>
      <c r="R617" s="8"/>
      <c r="S617" s="8"/>
      <c r="T617" s="9"/>
      <c r="U617" s="17"/>
      <c r="V617" s="182"/>
      <c r="W617" s="191"/>
      <c r="X617" s="86"/>
      <c r="Y617" s="33"/>
      <c r="Z617" s="36"/>
      <c r="AA617" s="36"/>
      <c r="AD617" s="33"/>
      <c r="AG617" s="33"/>
      <c r="AH617" s="43"/>
      <c r="AI617" s="43"/>
      <c r="AJ617" s="43"/>
      <c r="AK617" s="43"/>
      <c r="AL617" s="43"/>
      <c r="AM617" s="43"/>
      <c r="AN617" s="43"/>
      <c r="AO617" s="43"/>
      <c r="AP617" s="43"/>
      <c r="AQ617" s="43"/>
      <c r="AR617" s="43"/>
      <c r="AS617" s="43"/>
      <c r="AT617" s="43"/>
      <c r="AU617" s="44"/>
      <c r="AV617" s="33"/>
      <c r="AW617" s="33"/>
      <c r="AX617" s="33"/>
      <c r="AZ617" s="141"/>
      <c r="BE617" s="168"/>
      <c r="BF617" s="168"/>
      <c r="BG617" s="168"/>
      <c r="BH617" s="168"/>
      <c r="BI617" s="168"/>
      <c r="BJ617" s="168"/>
      <c r="BK617" s="168"/>
      <c r="BL617" s="168"/>
      <c r="BM617" s="168"/>
      <c r="DK617" s="168"/>
      <c r="DL617" s="168"/>
      <c r="DM617" s="168"/>
      <c r="DN617" s="168"/>
      <c r="DO617" s="168"/>
      <c r="DP617" s="168"/>
      <c r="DQ617" s="168"/>
      <c r="DR617" s="168"/>
      <c r="DS617" s="168"/>
      <c r="DT617" s="168"/>
      <c r="DU617" s="168"/>
      <c r="DV617" s="168"/>
      <c r="DW617" s="168"/>
      <c r="DX617" s="168"/>
      <c r="DY617" s="168"/>
      <c r="DZ617" s="168"/>
      <c r="EA617" s="168"/>
      <c r="EB617" s="168"/>
      <c r="EC617" s="168"/>
      <c r="ED617" s="168"/>
      <c r="EE617" s="168"/>
      <c r="EF617" s="168"/>
      <c r="EG617" s="168"/>
      <c r="EH617" s="168"/>
      <c r="EI617" s="168"/>
      <c r="EJ617" s="168"/>
      <c r="EK617" s="168"/>
      <c r="EL617" s="168"/>
      <c r="EM617" s="168"/>
      <c r="EN617" s="168"/>
      <c r="EO617" s="168"/>
      <c r="EP617" s="168"/>
      <c r="EQ617" s="168"/>
      <c r="ER617" s="168"/>
      <c r="ES617" s="168"/>
      <c r="ET617" s="168"/>
      <c r="EU617" s="168"/>
      <c r="EV617" s="168"/>
      <c r="EW617" s="168"/>
      <c r="EX617" s="168"/>
      <c r="EY617" s="168"/>
      <c r="EZ617" s="168"/>
      <c r="FA617" s="168"/>
      <c r="FB617" s="168"/>
      <c r="FC617" s="168"/>
      <c r="FD617" s="168"/>
    </row>
    <row r="618" spans="1:160" s="5" customFormat="1" ht="24.9" customHeight="1" x14ac:dyDescent="0.3">
      <c r="A618" s="263"/>
      <c r="B618" s="263"/>
      <c r="C618" s="265"/>
      <c r="D618" s="481"/>
      <c r="E618" s="482"/>
      <c r="F618" s="482"/>
      <c r="G618" s="482"/>
      <c r="H618" s="482"/>
      <c r="I618" s="482"/>
      <c r="J618" s="482"/>
      <c r="K618" s="482"/>
      <c r="L618" s="482"/>
      <c r="M618" s="483"/>
      <c r="N618" s="16"/>
      <c r="O618" s="412"/>
      <c r="P618" s="413"/>
      <c r="Q618" s="8"/>
      <c r="R618" s="8"/>
      <c r="S618" s="8"/>
      <c r="T618" s="9"/>
      <c r="U618" s="17"/>
      <c r="V618" s="182"/>
      <c r="W618" s="191"/>
      <c r="X618" s="86"/>
      <c r="Y618" s="33"/>
      <c r="Z618" s="36"/>
      <c r="AA618" s="36"/>
      <c r="AD618" s="33"/>
      <c r="AG618" s="33"/>
      <c r="AH618" s="43"/>
      <c r="AI618" s="43"/>
      <c r="AJ618" s="43"/>
      <c r="AK618" s="43"/>
      <c r="AL618" s="43"/>
      <c r="AM618" s="43"/>
      <c r="AN618" s="43"/>
      <c r="AO618" s="43"/>
      <c r="AP618" s="43"/>
      <c r="AQ618" s="43"/>
      <c r="AR618" s="43"/>
      <c r="AS618" s="43"/>
      <c r="AT618" s="43"/>
      <c r="AU618" s="44"/>
      <c r="AV618" s="33"/>
      <c r="AW618" s="33"/>
      <c r="AX618" s="33"/>
      <c r="AZ618" s="141"/>
      <c r="BE618" s="168"/>
      <c r="BF618" s="168"/>
      <c r="BG618" s="168"/>
      <c r="BH618" s="168"/>
      <c r="BI618" s="168"/>
      <c r="BJ618" s="168"/>
      <c r="BK618" s="168"/>
      <c r="BL618" s="168"/>
      <c r="BM618" s="168"/>
      <c r="DK618" s="168"/>
      <c r="DL618" s="168"/>
      <c r="DM618" s="168"/>
      <c r="DN618" s="168"/>
      <c r="DO618" s="168"/>
      <c r="DP618" s="168"/>
      <c r="DQ618" s="168"/>
      <c r="DR618" s="168"/>
      <c r="DS618" s="168"/>
      <c r="DT618" s="168"/>
      <c r="DU618" s="168"/>
      <c r="DV618" s="168"/>
      <c r="DW618" s="168"/>
      <c r="DX618" s="168"/>
      <c r="DY618" s="168"/>
      <c r="DZ618" s="168"/>
      <c r="EA618" s="168"/>
      <c r="EB618" s="168"/>
      <c r="EC618" s="168"/>
      <c r="ED618" s="168"/>
      <c r="EE618" s="168"/>
      <c r="EF618" s="168"/>
      <c r="EG618" s="168"/>
      <c r="EH618" s="168"/>
      <c r="EI618" s="168"/>
      <c r="EJ618" s="168"/>
      <c r="EK618" s="168"/>
      <c r="EL618" s="168"/>
      <c r="EM618" s="168"/>
      <c r="EN618" s="168"/>
      <c r="EO618" s="168"/>
      <c r="EP618" s="168"/>
      <c r="EQ618" s="168"/>
      <c r="ER618" s="168"/>
      <c r="ES618" s="168"/>
      <c r="ET618" s="168"/>
      <c r="EU618" s="168"/>
      <c r="EV618" s="168"/>
      <c r="EW618" s="168"/>
      <c r="EX618" s="168"/>
      <c r="EY618" s="168"/>
      <c r="EZ618" s="168"/>
      <c r="FA618" s="168"/>
      <c r="FB618" s="168"/>
      <c r="FC618" s="168"/>
      <c r="FD618" s="168"/>
    </row>
    <row r="619" spans="1:160" s="5" customFormat="1" ht="24.9" customHeight="1" x14ac:dyDescent="0.3">
      <c r="A619" s="263"/>
      <c r="B619" s="263"/>
      <c r="C619" s="265"/>
      <c r="D619" s="481"/>
      <c r="E619" s="482"/>
      <c r="F619" s="482"/>
      <c r="G619" s="482"/>
      <c r="H619" s="482"/>
      <c r="I619" s="482"/>
      <c r="J619" s="482"/>
      <c r="K619" s="482"/>
      <c r="L619" s="482"/>
      <c r="M619" s="483"/>
      <c r="N619" s="16">
        <v>14001506</v>
      </c>
      <c r="O619" s="412" t="s">
        <v>446</v>
      </c>
      <c r="P619" s="413"/>
      <c r="Q619" s="8">
        <v>66</v>
      </c>
      <c r="R619" s="8">
        <v>9</v>
      </c>
      <c r="S619" s="8"/>
      <c r="T619" s="9">
        <v>1</v>
      </c>
      <c r="U619" s="17">
        <f t="shared" si="110"/>
        <v>594</v>
      </c>
      <c r="V619" s="182"/>
      <c r="W619" s="191">
        <v>15</v>
      </c>
      <c r="X619" s="86"/>
      <c r="Y619" s="33"/>
      <c r="Z619" s="36"/>
      <c r="AA619" s="36"/>
      <c r="AD619" s="33"/>
      <c r="AG619" s="33"/>
      <c r="AH619" s="43"/>
      <c r="AI619" s="43"/>
      <c r="AJ619" s="43"/>
      <c r="AK619" s="43"/>
      <c r="AL619" s="43"/>
      <c r="AM619" s="43"/>
      <c r="AN619" s="43"/>
      <c r="AO619" s="43"/>
      <c r="AP619" s="43"/>
      <c r="AQ619" s="43"/>
      <c r="AR619" s="43"/>
      <c r="AS619" s="43"/>
      <c r="AT619" s="43"/>
      <c r="AU619" s="44"/>
      <c r="AV619" s="33"/>
      <c r="AW619" s="33"/>
      <c r="AX619" s="33"/>
      <c r="AZ619" s="141"/>
      <c r="BE619" s="168"/>
      <c r="BF619" s="168"/>
      <c r="BG619" s="168"/>
      <c r="BH619" s="168"/>
      <c r="BI619" s="168"/>
      <c r="BJ619" s="168"/>
      <c r="BK619" s="168"/>
      <c r="BL619" s="168"/>
      <c r="BM619" s="168"/>
      <c r="DK619" s="168"/>
      <c r="DL619" s="168"/>
      <c r="DM619" s="168"/>
      <c r="DN619" s="168"/>
      <c r="DO619" s="168"/>
      <c r="DP619" s="168"/>
      <c r="DQ619" s="168"/>
      <c r="DR619" s="168"/>
      <c r="DS619" s="168"/>
      <c r="DT619" s="168"/>
      <c r="DU619" s="168"/>
      <c r="DV619" s="168"/>
      <c r="DW619" s="168"/>
      <c r="DX619" s="168"/>
      <c r="DY619" s="168"/>
      <c r="DZ619" s="168"/>
      <c r="EA619" s="168"/>
      <c r="EB619" s="168"/>
      <c r="EC619" s="168"/>
      <c r="ED619" s="168"/>
      <c r="EE619" s="168"/>
      <c r="EF619" s="168"/>
      <c r="EG619" s="168"/>
      <c r="EH619" s="168"/>
      <c r="EI619" s="168"/>
      <c r="EJ619" s="168"/>
      <c r="EK619" s="168"/>
      <c r="EL619" s="168"/>
      <c r="EM619" s="168"/>
      <c r="EN619" s="168"/>
      <c r="EO619" s="168"/>
      <c r="EP619" s="168"/>
      <c r="EQ619" s="168"/>
      <c r="ER619" s="168"/>
      <c r="ES619" s="168"/>
      <c r="ET619" s="168"/>
      <c r="EU619" s="168"/>
      <c r="EV619" s="168"/>
      <c r="EW619" s="168"/>
      <c r="EX619" s="168"/>
      <c r="EY619" s="168"/>
      <c r="EZ619" s="168"/>
      <c r="FA619" s="168"/>
      <c r="FB619" s="168"/>
      <c r="FC619" s="168"/>
      <c r="FD619" s="168"/>
    </row>
    <row r="620" spans="1:160" s="5" customFormat="1" ht="24.9" customHeight="1" x14ac:dyDescent="0.3">
      <c r="A620" s="263"/>
      <c r="B620" s="263"/>
      <c r="C620" s="265"/>
      <c r="D620" s="481"/>
      <c r="E620" s="482"/>
      <c r="F620" s="482"/>
      <c r="G620" s="482"/>
      <c r="H620" s="482"/>
      <c r="I620" s="482"/>
      <c r="J620" s="482"/>
      <c r="K620" s="482"/>
      <c r="L620" s="482"/>
      <c r="M620" s="483"/>
      <c r="N620" s="16"/>
      <c r="O620" s="412"/>
      <c r="P620" s="413"/>
      <c r="Q620" s="8"/>
      <c r="R620" s="8"/>
      <c r="S620" s="8"/>
      <c r="T620" s="9"/>
      <c r="U620" s="17"/>
      <c r="V620" s="182"/>
      <c r="W620" s="191"/>
      <c r="X620" s="86"/>
      <c r="Y620" s="33"/>
      <c r="Z620" s="36"/>
      <c r="AA620" s="36"/>
      <c r="AD620" s="33"/>
      <c r="AG620" s="33"/>
      <c r="AH620" s="43"/>
      <c r="AI620" s="43"/>
      <c r="AJ620" s="43"/>
      <c r="AK620" s="43"/>
      <c r="AL620" s="43"/>
      <c r="AM620" s="43"/>
      <c r="AN620" s="43"/>
      <c r="AO620" s="43"/>
      <c r="AP620" s="43"/>
      <c r="AQ620" s="43"/>
      <c r="AR620" s="43"/>
      <c r="AS620" s="43"/>
      <c r="AT620" s="43"/>
      <c r="AU620" s="44"/>
      <c r="AV620" s="33"/>
      <c r="AW620" s="33"/>
      <c r="AX620" s="33"/>
      <c r="AZ620" s="141"/>
      <c r="BE620" s="168"/>
      <c r="BF620" s="168"/>
      <c r="BG620" s="168"/>
      <c r="BH620" s="168"/>
      <c r="BI620" s="168"/>
      <c r="BJ620" s="168"/>
      <c r="BK620" s="168"/>
      <c r="BL620" s="168"/>
      <c r="BM620" s="168"/>
      <c r="DK620" s="168"/>
      <c r="DL620" s="168"/>
      <c r="DM620" s="168"/>
      <c r="DN620" s="168"/>
      <c r="DO620" s="168"/>
      <c r="DP620" s="168"/>
      <c r="DQ620" s="168"/>
      <c r="DR620" s="168"/>
      <c r="DS620" s="168"/>
      <c r="DT620" s="168"/>
      <c r="DU620" s="168"/>
      <c r="DV620" s="168"/>
      <c r="DW620" s="168"/>
      <c r="DX620" s="168"/>
      <c r="DY620" s="168"/>
      <c r="DZ620" s="168"/>
      <c r="EA620" s="168"/>
      <c r="EB620" s="168"/>
      <c r="EC620" s="168"/>
      <c r="ED620" s="168"/>
      <c r="EE620" s="168"/>
      <c r="EF620" s="168"/>
      <c r="EG620" s="168"/>
      <c r="EH620" s="168"/>
      <c r="EI620" s="168"/>
      <c r="EJ620" s="168"/>
      <c r="EK620" s="168"/>
      <c r="EL620" s="168"/>
      <c r="EM620" s="168"/>
      <c r="EN620" s="168"/>
      <c r="EO620" s="168"/>
      <c r="EP620" s="168"/>
      <c r="EQ620" s="168"/>
      <c r="ER620" s="168"/>
      <c r="ES620" s="168"/>
      <c r="ET620" s="168"/>
      <c r="EU620" s="168"/>
      <c r="EV620" s="168"/>
      <c r="EW620" s="168"/>
      <c r="EX620" s="168"/>
      <c r="EY620" s="168"/>
      <c r="EZ620" s="168"/>
      <c r="FA620" s="168"/>
      <c r="FB620" s="168"/>
      <c r="FC620" s="168"/>
      <c r="FD620" s="168"/>
    </row>
    <row r="621" spans="1:160" s="5" customFormat="1" ht="24.9" customHeight="1" x14ac:dyDescent="0.3">
      <c r="A621" s="263"/>
      <c r="B621" s="263"/>
      <c r="C621" s="265"/>
      <c r="D621" s="481"/>
      <c r="E621" s="482"/>
      <c r="F621" s="482"/>
      <c r="G621" s="482"/>
      <c r="H621" s="482"/>
      <c r="I621" s="482"/>
      <c r="J621" s="482"/>
      <c r="K621" s="482"/>
      <c r="L621" s="482"/>
      <c r="M621" s="483"/>
      <c r="N621" s="16"/>
      <c r="O621" s="412"/>
      <c r="P621" s="413"/>
      <c r="Q621" s="8"/>
      <c r="R621" s="8"/>
      <c r="S621" s="8"/>
      <c r="T621" s="9"/>
      <c r="U621" s="17"/>
      <c r="V621" s="182"/>
      <c r="W621" s="191"/>
      <c r="X621" s="86"/>
      <c r="Y621" s="33"/>
      <c r="Z621" s="36"/>
      <c r="AA621" s="36"/>
      <c r="AD621" s="33"/>
      <c r="AG621" s="33"/>
      <c r="AH621" s="43"/>
      <c r="AI621" s="43"/>
      <c r="AJ621" s="43"/>
      <c r="AK621" s="43"/>
      <c r="AL621" s="43"/>
      <c r="AM621" s="43"/>
      <c r="AN621" s="43"/>
      <c r="AO621" s="43"/>
      <c r="AP621" s="43"/>
      <c r="AQ621" s="43"/>
      <c r="AR621" s="43"/>
      <c r="AS621" s="43"/>
      <c r="AT621" s="43"/>
      <c r="AU621" s="44"/>
      <c r="AV621" s="33"/>
      <c r="AW621" s="33"/>
      <c r="AX621" s="33"/>
      <c r="AZ621" s="141"/>
      <c r="BE621" s="168"/>
      <c r="BF621" s="168"/>
      <c r="BG621" s="168"/>
      <c r="BH621" s="168"/>
      <c r="BI621" s="168"/>
      <c r="BJ621" s="168"/>
      <c r="BK621" s="168"/>
      <c r="BL621" s="168"/>
      <c r="BM621" s="168"/>
      <c r="DK621" s="168"/>
      <c r="DL621" s="168"/>
      <c r="DM621" s="168"/>
      <c r="DN621" s="168"/>
      <c r="DO621" s="168"/>
      <c r="DP621" s="168"/>
      <c r="DQ621" s="168"/>
      <c r="DR621" s="168"/>
      <c r="DS621" s="168"/>
      <c r="DT621" s="168"/>
      <c r="DU621" s="168"/>
      <c r="DV621" s="168"/>
      <c r="DW621" s="168"/>
      <c r="DX621" s="168"/>
      <c r="DY621" s="168"/>
      <c r="DZ621" s="168"/>
      <c r="EA621" s="168"/>
      <c r="EB621" s="168"/>
      <c r="EC621" s="168"/>
      <c r="ED621" s="168"/>
      <c r="EE621" s="168"/>
      <c r="EF621" s="168"/>
      <c r="EG621" s="168"/>
      <c r="EH621" s="168"/>
      <c r="EI621" s="168"/>
      <c r="EJ621" s="168"/>
      <c r="EK621" s="168"/>
      <c r="EL621" s="168"/>
      <c r="EM621" s="168"/>
      <c r="EN621" s="168"/>
      <c r="EO621" s="168"/>
      <c r="EP621" s="168"/>
      <c r="EQ621" s="168"/>
      <c r="ER621" s="168"/>
      <c r="ES621" s="168"/>
      <c r="ET621" s="168"/>
      <c r="EU621" s="168"/>
      <c r="EV621" s="168"/>
      <c r="EW621" s="168"/>
      <c r="EX621" s="168"/>
      <c r="EY621" s="168"/>
      <c r="EZ621" s="168"/>
      <c r="FA621" s="168"/>
      <c r="FB621" s="168"/>
      <c r="FC621" s="168"/>
      <c r="FD621" s="168"/>
    </row>
    <row r="622" spans="1:160" s="5" customFormat="1" ht="24.9" customHeight="1" x14ac:dyDescent="0.3">
      <c r="A622" s="263"/>
      <c r="B622" s="263"/>
      <c r="C622" s="265"/>
      <c r="D622" s="481"/>
      <c r="E622" s="482"/>
      <c r="F622" s="482"/>
      <c r="G622" s="482"/>
      <c r="H622" s="482"/>
      <c r="I622" s="482"/>
      <c r="J622" s="482"/>
      <c r="K622" s="482"/>
      <c r="L622" s="482"/>
      <c r="M622" s="483"/>
      <c r="N622" s="16">
        <v>14001619</v>
      </c>
      <c r="O622" s="412" t="s">
        <v>446</v>
      </c>
      <c r="P622" s="413"/>
      <c r="Q622" s="8">
        <v>57</v>
      </c>
      <c r="R622" s="8">
        <v>6</v>
      </c>
      <c r="S622" s="8"/>
      <c r="T622" s="9">
        <v>1</v>
      </c>
      <c r="U622" s="17">
        <f t="shared" si="110"/>
        <v>342</v>
      </c>
      <c r="V622" s="182"/>
      <c r="W622" s="191">
        <v>18</v>
      </c>
      <c r="X622" s="86"/>
      <c r="Y622" s="33"/>
      <c r="Z622" s="36"/>
      <c r="AA622" s="36"/>
      <c r="AD622" s="33"/>
      <c r="AG622" s="33"/>
      <c r="AH622" s="43"/>
      <c r="AI622" s="43"/>
      <c r="AJ622" s="43"/>
      <c r="AK622" s="43"/>
      <c r="AL622" s="43"/>
      <c r="AM622" s="43"/>
      <c r="AN622" s="43"/>
      <c r="AO622" s="43"/>
      <c r="AP622" s="43"/>
      <c r="AQ622" s="43"/>
      <c r="AR622" s="43"/>
      <c r="AS622" s="43"/>
      <c r="AT622" s="43"/>
      <c r="AU622" s="44"/>
      <c r="AV622" s="33"/>
      <c r="AW622" s="33"/>
      <c r="AX622" s="33"/>
      <c r="AZ622" s="141"/>
      <c r="BE622" s="168"/>
      <c r="BF622" s="168"/>
      <c r="BG622" s="168"/>
      <c r="BH622" s="168"/>
      <c r="BI622" s="168"/>
      <c r="BJ622" s="168"/>
      <c r="BK622" s="168"/>
      <c r="BL622" s="168"/>
      <c r="BM622" s="168"/>
      <c r="DK622" s="168"/>
      <c r="DL622" s="168"/>
      <c r="DM622" s="168"/>
      <c r="DN622" s="168"/>
      <c r="DO622" s="168"/>
      <c r="DP622" s="168"/>
      <c r="DQ622" s="168"/>
      <c r="DR622" s="168"/>
      <c r="DS622" s="168"/>
      <c r="DT622" s="168"/>
      <c r="DU622" s="168"/>
      <c r="DV622" s="168"/>
      <c r="DW622" s="168"/>
      <c r="DX622" s="168"/>
      <c r="DY622" s="168"/>
      <c r="DZ622" s="168"/>
      <c r="EA622" s="168"/>
      <c r="EB622" s="168"/>
      <c r="EC622" s="168"/>
      <c r="ED622" s="168"/>
      <c r="EE622" s="168"/>
      <c r="EF622" s="168"/>
      <c r="EG622" s="168"/>
      <c r="EH622" s="168"/>
      <c r="EI622" s="168"/>
      <c r="EJ622" s="168"/>
      <c r="EK622" s="168"/>
      <c r="EL622" s="168"/>
      <c r="EM622" s="168"/>
      <c r="EN622" s="168"/>
      <c r="EO622" s="168"/>
      <c r="EP622" s="168"/>
      <c r="EQ622" s="168"/>
      <c r="ER622" s="168"/>
      <c r="ES622" s="168"/>
      <c r="ET622" s="168"/>
      <c r="EU622" s="168"/>
      <c r="EV622" s="168"/>
      <c r="EW622" s="168"/>
      <c r="EX622" s="168"/>
      <c r="EY622" s="168"/>
      <c r="EZ622" s="168"/>
      <c r="FA622" s="168"/>
      <c r="FB622" s="168"/>
      <c r="FC622" s="168"/>
      <c r="FD622" s="168"/>
    </row>
    <row r="623" spans="1:160" s="5" customFormat="1" ht="24.9" customHeight="1" x14ac:dyDescent="0.3">
      <c r="A623" s="263"/>
      <c r="B623" s="263"/>
      <c r="C623" s="265"/>
      <c r="D623" s="481"/>
      <c r="E623" s="482"/>
      <c r="F623" s="482"/>
      <c r="G623" s="482"/>
      <c r="H623" s="482"/>
      <c r="I623" s="482"/>
      <c r="J623" s="482"/>
      <c r="K623" s="482"/>
      <c r="L623" s="482"/>
      <c r="M623" s="483"/>
      <c r="N623" s="16">
        <v>14001616</v>
      </c>
      <c r="O623" s="412" t="s">
        <v>446</v>
      </c>
      <c r="P623" s="413"/>
      <c r="Q623" s="8">
        <v>52</v>
      </c>
      <c r="R623" s="8">
        <v>6</v>
      </c>
      <c r="S623" s="8"/>
      <c r="T623" s="9">
        <v>1</v>
      </c>
      <c r="U623" s="17">
        <f t="shared" si="110"/>
        <v>312</v>
      </c>
      <c r="V623" s="182"/>
      <c r="W623" s="191">
        <v>19</v>
      </c>
      <c r="X623" s="86"/>
      <c r="Y623" s="33"/>
      <c r="Z623" s="36"/>
      <c r="AA623" s="36"/>
      <c r="AD623" s="33"/>
      <c r="AG623" s="33"/>
      <c r="AH623" s="43"/>
      <c r="AI623" s="43"/>
      <c r="AJ623" s="43"/>
      <c r="AK623" s="43"/>
      <c r="AL623" s="43"/>
      <c r="AM623" s="43"/>
      <c r="AN623" s="43"/>
      <c r="AO623" s="43"/>
      <c r="AP623" s="43"/>
      <c r="AQ623" s="43"/>
      <c r="AR623" s="43"/>
      <c r="AS623" s="43"/>
      <c r="AT623" s="43"/>
      <c r="AU623" s="44"/>
      <c r="AV623" s="33"/>
      <c r="AW623" s="33"/>
      <c r="AX623" s="33"/>
      <c r="AZ623" s="141"/>
      <c r="BE623" s="168"/>
      <c r="BF623" s="168"/>
      <c r="BG623" s="168"/>
      <c r="BH623" s="168"/>
      <c r="BI623" s="168"/>
      <c r="BJ623" s="168"/>
      <c r="BK623" s="168"/>
      <c r="BL623" s="168"/>
      <c r="BM623" s="168"/>
      <c r="DK623" s="168"/>
      <c r="DL623" s="168"/>
      <c r="DM623" s="168"/>
      <c r="DN623" s="168"/>
      <c r="DO623" s="168"/>
      <c r="DP623" s="168"/>
      <c r="DQ623" s="168"/>
      <c r="DR623" s="168"/>
      <c r="DS623" s="168"/>
      <c r="DT623" s="168"/>
      <c r="DU623" s="168"/>
      <c r="DV623" s="168"/>
      <c r="DW623" s="168"/>
      <c r="DX623" s="168"/>
      <c r="DY623" s="168"/>
      <c r="DZ623" s="168"/>
      <c r="EA623" s="168"/>
      <c r="EB623" s="168"/>
      <c r="EC623" s="168"/>
      <c r="ED623" s="168"/>
      <c r="EE623" s="168"/>
      <c r="EF623" s="168"/>
      <c r="EG623" s="168"/>
      <c r="EH623" s="168"/>
      <c r="EI623" s="168"/>
      <c r="EJ623" s="168"/>
      <c r="EK623" s="168"/>
      <c r="EL623" s="168"/>
      <c r="EM623" s="168"/>
      <c r="EN623" s="168"/>
      <c r="EO623" s="168"/>
      <c r="EP623" s="168"/>
      <c r="EQ623" s="168"/>
      <c r="ER623" s="168"/>
      <c r="ES623" s="168"/>
      <c r="ET623" s="168"/>
      <c r="EU623" s="168"/>
      <c r="EV623" s="168"/>
      <c r="EW623" s="168"/>
      <c r="EX623" s="168"/>
      <c r="EY623" s="168"/>
      <c r="EZ623" s="168"/>
      <c r="FA623" s="168"/>
      <c r="FB623" s="168"/>
      <c r="FC623" s="168"/>
      <c r="FD623" s="168"/>
    </row>
    <row r="624" spans="1:160" s="5" customFormat="1" ht="24.9" customHeight="1" x14ac:dyDescent="0.3">
      <c r="A624" s="263"/>
      <c r="B624" s="263"/>
      <c r="C624" s="265"/>
      <c r="D624" s="481"/>
      <c r="E624" s="482"/>
      <c r="F624" s="482"/>
      <c r="G624" s="482"/>
      <c r="H624" s="482"/>
      <c r="I624" s="482"/>
      <c r="J624" s="482"/>
      <c r="K624" s="482"/>
      <c r="L624" s="482"/>
      <c r="M624" s="483"/>
      <c r="N624" s="16"/>
      <c r="O624" s="412"/>
      <c r="P624" s="413"/>
      <c r="Q624" s="8"/>
      <c r="R624" s="8"/>
      <c r="S624" s="8"/>
      <c r="T624" s="9"/>
      <c r="U624" s="17"/>
      <c r="V624" s="33"/>
      <c r="W624" s="57"/>
      <c r="X624" s="86"/>
      <c r="Y624" s="33"/>
      <c r="Z624" s="36"/>
      <c r="AA624" s="36"/>
      <c r="AD624" s="33"/>
      <c r="AG624" s="33"/>
      <c r="AH624" s="43"/>
      <c r="AI624" s="43"/>
      <c r="AJ624" s="43"/>
      <c r="AK624" s="43"/>
      <c r="AL624" s="43"/>
      <c r="AM624" s="43"/>
      <c r="AN624" s="43"/>
      <c r="AO624" s="43"/>
      <c r="AP624" s="43"/>
      <c r="AQ624" s="43"/>
      <c r="AR624" s="43"/>
      <c r="AS624" s="43"/>
      <c r="AT624" s="43"/>
      <c r="AU624" s="44"/>
      <c r="AV624" s="33"/>
      <c r="AW624" s="33"/>
      <c r="AX624" s="33"/>
      <c r="AZ624" s="141"/>
      <c r="BE624" s="168"/>
      <c r="BF624" s="168"/>
      <c r="BG624" s="168"/>
      <c r="BH624" s="168"/>
      <c r="BI624" s="168"/>
      <c r="BJ624" s="168"/>
      <c r="BK624" s="168"/>
      <c r="BL624" s="168"/>
      <c r="BM624" s="168"/>
      <c r="DK624" s="168"/>
      <c r="DL624" s="168"/>
      <c r="DM624" s="168"/>
      <c r="DN624" s="168"/>
      <c r="DO624" s="168"/>
      <c r="DP624" s="168"/>
      <c r="DQ624" s="168"/>
      <c r="DR624" s="168"/>
      <c r="DS624" s="168"/>
      <c r="DT624" s="168"/>
      <c r="DU624" s="168"/>
      <c r="DV624" s="168"/>
      <c r="DW624" s="168"/>
      <c r="DX624" s="168"/>
      <c r="DY624" s="168"/>
      <c r="DZ624" s="168"/>
      <c r="EA624" s="168"/>
      <c r="EB624" s="168"/>
      <c r="EC624" s="168"/>
      <c r="ED624" s="168"/>
      <c r="EE624" s="168"/>
      <c r="EF624" s="168"/>
      <c r="EG624" s="168"/>
      <c r="EH624" s="168"/>
      <c r="EI624" s="168"/>
      <c r="EJ624" s="168"/>
      <c r="EK624" s="168"/>
      <c r="EL624" s="168"/>
      <c r="EM624" s="168"/>
      <c r="EN624" s="168"/>
      <c r="EO624" s="168"/>
      <c r="EP624" s="168"/>
      <c r="EQ624" s="168"/>
      <c r="ER624" s="168"/>
      <c r="ES624" s="168"/>
      <c r="ET624" s="168"/>
      <c r="EU624" s="168"/>
      <c r="EV624" s="168"/>
      <c r="EW624" s="168"/>
      <c r="EX624" s="168"/>
      <c r="EY624" s="168"/>
      <c r="EZ624" s="168"/>
      <c r="FA624" s="168"/>
      <c r="FB624" s="168"/>
      <c r="FC624" s="168"/>
      <c r="FD624" s="168"/>
    </row>
    <row r="625" spans="1:160" s="5" customFormat="1" ht="24.9" customHeight="1" thickBot="1" x14ac:dyDescent="0.35">
      <c r="A625" s="263"/>
      <c r="B625" s="263"/>
      <c r="C625" s="265"/>
      <c r="D625" s="481"/>
      <c r="E625" s="482"/>
      <c r="F625" s="482"/>
      <c r="G625" s="482"/>
      <c r="H625" s="482"/>
      <c r="I625" s="482"/>
      <c r="J625" s="482"/>
      <c r="K625" s="482"/>
      <c r="L625" s="482"/>
      <c r="M625" s="483"/>
      <c r="N625" s="414" t="s">
        <v>16</v>
      </c>
      <c r="O625" s="415"/>
      <c r="P625" s="415"/>
      <c r="Q625" s="415"/>
      <c r="R625" s="415"/>
      <c r="S625" s="415"/>
      <c r="T625" s="415"/>
      <c r="U625" s="18">
        <f>SUM(U605:U624)</f>
        <v>6721.4</v>
      </c>
      <c r="V625" s="33"/>
      <c r="W625" s="57"/>
      <c r="X625" s="86"/>
      <c r="Y625" s="33"/>
      <c r="Z625" s="36"/>
      <c r="AA625" s="36"/>
      <c r="AD625" s="33"/>
      <c r="AG625" s="33"/>
      <c r="AH625" s="43"/>
      <c r="AI625" s="43"/>
      <c r="AJ625" s="43"/>
      <c r="AK625" s="43"/>
      <c r="AL625" s="43"/>
      <c r="AM625" s="43"/>
      <c r="AN625" s="43"/>
      <c r="AO625" s="43"/>
      <c r="AP625" s="43"/>
      <c r="AQ625" s="43"/>
      <c r="AR625" s="43"/>
      <c r="AS625" s="43"/>
      <c r="AT625" s="43"/>
      <c r="AU625" s="44"/>
      <c r="AV625" s="33"/>
      <c r="AW625" s="33"/>
      <c r="AX625" s="33"/>
      <c r="AZ625" s="141"/>
      <c r="BE625" s="168"/>
      <c r="BF625" s="168"/>
      <c r="BG625" s="168"/>
      <c r="BH625" s="168"/>
      <c r="BI625" s="168"/>
      <c r="BJ625" s="168"/>
      <c r="BK625" s="168"/>
      <c r="BL625" s="168"/>
      <c r="BM625" s="168"/>
      <c r="DK625" s="168"/>
      <c r="DL625" s="168"/>
      <c r="DM625" s="168"/>
      <c r="DN625" s="168"/>
      <c r="DO625" s="168"/>
      <c r="DP625" s="168"/>
      <c r="DQ625" s="168"/>
      <c r="DR625" s="168"/>
      <c r="DS625" s="168"/>
      <c r="DT625" s="168"/>
      <c r="DU625" s="168"/>
      <c r="DV625" s="168"/>
      <c r="DW625" s="168"/>
      <c r="DX625" s="168"/>
      <c r="DY625" s="168"/>
      <c r="DZ625" s="168"/>
      <c r="EA625" s="168"/>
      <c r="EB625" s="168"/>
      <c r="EC625" s="168"/>
      <c r="ED625" s="168"/>
      <c r="EE625" s="168"/>
      <c r="EF625" s="168"/>
      <c r="EG625" s="168"/>
      <c r="EH625" s="168"/>
      <c r="EI625" s="168"/>
      <c r="EJ625" s="168"/>
      <c r="EK625" s="168"/>
      <c r="EL625" s="168"/>
      <c r="EM625" s="168"/>
      <c r="EN625" s="168"/>
      <c r="EO625" s="168"/>
      <c r="EP625" s="168"/>
      <c r="EQ625" s="168"/>
      <c r="ER625" s="168"/>
      <c r="ES625" s="168"/>
      <c r="ET625" s="168"/>
      <c r="EU625" s="168"/>
      <c r="EV625" s="168"/>
      <c r="EW625" s="168"/>
      <c r="EX625" s="168"/>
      <c r="EY625" s="168"/>
      <c r="EZ625" s="168"/>
      <c r="FA625" s="168"/>
      <c r="FB625" s="168"/>
      <c r="FC625" s="168"/>
      <c r="FD625" s="168"/>
    </row>
    <row r="626" spans="1:160" s="5" customFormat="1" ht="14.4" customHeight="1" x14ac:dyDescent="0.3">
      <c r="A626" s="263"/>
      <c r="B626" s="263"/>
      <c r="C626" s="265"/>
      <c r="D626" s="481"/>
      <c r="E626" s="482"/>
      <c r="F626" s="482"/>
      <c r="G626" s="482"/>
      <c r="H626" s="482"/>
      <c r="I626" s="482"/>
      <c r="J626" s="482"/>
      <c r="K626" s="482"/>
      <c r="L626" s="482"/>
      <c r="M626" s="483"/>
      <c r="N626" s="416" t="s">
        <v>17</v>
      </c>
      <c r="O626" s="417"/>
      <c r="P626" s="417"/>
      <c r="Q626" s="417"/>
      <c r="R626" s="417"/>
      <c r="S626" s="417"/>
      <c r="T626" s="417"/>
      <c r="U626" s="418"/>
      <c r="V626" s="87"/>
      <c r="W626" s="57"/>
      <c r="X626" s="86"/>
      <c r="Y626" s="33"/>
      <c r="Z626" s="36"/>
      <c r="AA626" s="36"/>
      <c r="AD626" s="33"/>
      <c r="AG626" s="33"/>
      <c r="AH626" s="43"/>
      <c r="AI626" s="43"/>
      <c r="AJ626" s="43"/>
      <c r="AK626" s="43"/>
      <c r="AL626" s="43"/>
      <c r="AM626" s="43"/>
      <c r="AN626" s="43"/>
      <c r="AO626" s="43"/>
      <c r="AP626" s="43"/>
      <c r="AQ626" s="43"/>
      <c r="AR626" s="43"/>
      <c r="AS626" s="43"/>
      <c r="AT626" s="43"/>
      <c r="AU626" s="44"/>
      <c r="AV626" s="33"/>
      <c r="AW626" s="33"/>
      <c r="AX626" s="33"/>
      <c r="AZ626" s="141"/>
      <c r="BE626" s="168"/>
      <c r="BF626" s="168"/>
      <c r="BG626" s="168"/>
      <c r="BH626" s="168"/>
      <c r="BI626" s="168"/>
      <c r="BJ626" s="168"/>
      <c r="BK626" s="168"/>
      <c r="BL626" s="168"/>
      <c r="BM626" s="168"/>
      <c r="DK626" s="168"/>
      <c r="DL626" s="168"/>
      <c r="DM626" s="168"/>
      <c r="DN626" s="168"/>
      <c r="DO626" s="168"/>
      <c r="DP626" s="168"/>
      <c r="DQ626" s="168"/>
      <c r="DR626" s="168"/>
      <c r="DS626" s="168"/>
      <c r="DT626" s="168"/>
      <c r="DU626" s="168"/>
      <c r="DV626" s="168"/>
      <c r="DW626" s="168"/>
      <c r="DX626" s="168"/>
      <c r="DY626" s="168"/>
      <c r="DZ626" s="168"/>
      <c r="EA626" s="168"/>
      <c r="EB626" s="168"/>
      <c r="EC626" s="168"/>
      <c r="ED626" s="168"/>
      <c r="EE626" s="168"/>
      <c r="EF626" s="168"/>
      <c r="EG626" s="168"/>
      <c r="EH626" s="168"/>
      <c r="EI626" s="168"/>
      <c r="EJ626" s="168"/>
      <c r="EK626" s="168"/>
      <c r="EL626" s="168"/>
      <c r="EM626" s="168"/>
      <c r="EN626" s="168"/>
      <c r="EO626" s="168"/>
      <c r="EP626" s="168"/>
      <c r="EQ626" s="168"/>
      <c r="ER626" s="168"/>
      <c r="ES626" s="168"/>
      <c r="ET626" s="168"/>
      <c r="EU626" s="168"/>
      <c r="EV626" s="168"/>
      <c r="EW626" s="168"/>
      <c r="EX626" s="168"/>
      <c r="EY626" s="168"/>
      <c r="EZ626" s="168"/>
      <c r="FA626" s="168"/>
      <c r="FB626" s="168"/>
      <c r="FC626" s="168"/>
      <c r="FD626" s="168"/>
    </row>
    <row r="627" spans="1:160" s="5" customFormat="1" x14ac:dyDescent="0.3">
      <c r="A627" s="263"/>
      <c r="B627" s="263"/>
      <c r="C627" s="265"/>
      <c r="D627" s="481"/>
      <c r="E627" s="482"/>
      <c r="F627" s="482"/>
      <c r="G627" s="482"/>
      <c r="H627" s="482"/>
      <c r="I627" s="482"/>
      <c r="J627" s="482"/>
      <c r="K627" s="482"/>
      <c r="L627" s="482"/>
      <c r="M627" s="483"/>
      <c r="N627" s="419"/>
      <c r="O627" s="420"/>
      <c r="P627" s="420"/>
      <c r="Q627" s="420"/>
      <c r="R627" s="420"/>
      <c r="S627" s="420"/>
      <c r="T627" s="420"/>
      <c r="U627" s="421"/>
      <c r="V627" s="33"/>
      <c r="W627" s="57"/>
      <c r="X627" s="86"/>
      <c r="Y627" s="33"/>
      <c r="Z627" s="36"/>
      <c r="AA627" s="36"/>
      <c r="AD627" s="33"/>
      <c r="AG627" s="33"/>
      <c r="AH627" s="43"/>
      <c r="AI627" s="43"/>
      <c r="AJ627" s="43"/>
      <c r="AK627" s="43"/>
      <c r="AL627" s="43"/>
      <c r="AM627" s="43"/>
      <c r="AN627" s="43"/>
      <c r="AO627" s="43"/>
      <c r="AP627" s="43"/>
      <c r="AQ627" s="43"/>
      <c r="AR627" s="43"/>
      <c r="AS627" s="43"/>
      <c r="AT627" s="43"/>
      <c r="AU627" s="44"/>
      <c r="AV627" s="33"/>
      <c r="AW627" s="33"/>
      <c r="AX627" s="33"/>
      <c r="AZ627" s="141"/>
      <c r="BE627" s="168"/>
      <c r="BF627" s="168"/>
      <c r="BG627" s="168"/>
      <c r="BH627" s="168"/>
      <c r="BI627" s="168"/>
      <c r="BJ627" s="168"/>
      <c r="BK627" s="168"/>
      <c r="BL627" s="168"/>
      <c r="BM627" s="168"/>
      <c r="DK627" s="168"/>
      <c r="DL627" s="168"/>
      <c r="DM627" s="168"/>
      <c r="DN627" s="168"/>
      <c r="DO627" s="168"/>
      <c r="DP627" s="168"/>
      <c r="DQ627" s="168"/>
      <c r="DR627" s="168"/>
      <c r="DS627" s="168"/>
      <c r="DT627" s="168"/>
      <c r="DU627" s="168"/>
      <c r="DV627" s="168"/>
      <c r="DW627" s="168"/>
      <c r="DX627" s="168"/>
      <c r="DY627" s="168"/>
      <c r="DZ627" s="168"/>
      <c r="EA627" s="168"/>
      <c r="EB627" s="168"/>
      <c r="EC627" s="168"/>
      <c r="ED627" s="168"/>
      <c r="EE627" s="168"/>
      <c r="EF627" s="168"/>
      <c r="EG627" s="168"/>
      <c r="EH627" s="168"/>
      <c r="EI627" s="168"/>
      <c r="EJ627" s="168"/>
      <c r="EK627" s="168"/>
      <c r="EL627" s="168"/>
      <c r="EM627" s="168"/>
      <c r="EN627" s="168"/>
      <c r="EO627" s="168"/>
      <c r="EP627" s="168"/>
      <c r="EQ627" s="168"/>
      <c r="ER627" s="168"/>
      <c r="ES627" s="168"/>
      <c r="ET627" s="168"/>
      <c r="EU627" s="168"/>
      <c r="EV627" s="168"/>
      <c r="EW627" s="168"/>
      <c r="EX627" s="168"/>
      <c r="EY627" s="168"/>
      <c r="EZ627" s="168"/>
      <c r="FA627" s="168"/>
      <c r="FB627" s="168"/>
      <c r="FC627" s="168"/>
      <c r="FD627" s="168"/>
    </row>
    <row r="628" spans="1:160" s="5" customFormat="1" x14ac:dyDescent="0.3">
      <c r="A628" s="263"/>
      <c r="B628" s="263"/>
      <c r="C628" s="265"/>
      <c r="D628" s="481"/>
      <c r="E628" s="482"/>
      <c r="F628" s="482"/>
      <c r="G628" s="482"/>
      <c r="H628" s="482"/>
      <c r="I628" s="482"/>
      <c r="J628" s="482"/>
      <c r="K628" s="482"/>
      <c r="L628" s="482"/>
      <c r="M628" s="483"/>
      <c r="N628" s="419"/>
      <c r="O628" s="420"/>
      <c r="P628" s="420"/>
      <c r="Q628" s="420"/>
      <c r="R628" s="420"/>
      <c r="S628" s="420"/>
      <c r="T628" s="420"/>
      <c r="U628" s="421"/>
      <c r="V628" s="33"/>
      <c r="W628" s="57"/>
      <c r="X628" s="86"/>
      <c r="Y628" s="33"/>
      <c r="Z628" s="36"/>
      <c r="AA628" s="36"/>
      <c r="AD628" s="33"/>
      <c r="AG628" s="33"/>
      <c r="AH628" s="43"/>
      <c r="AI628" s="43"/>
      <c r="AJ628" s="43"/>
      <c r="AK628" s="43"/>
      <c r="AL628" s="43"/>
      <c r="AM628" s="43"/>
      <c r="AN628" s="43"/>
      <c r="AO628" s="43"/>
      <c r="AP628" s="43"/>
      <c r="AQ628" s="43"/>
      <c r="AR628" s="43"/>
      <c r="AS628" s="43"/>
      <c r="AT628" s="43"/>
      <c r="AU628" s="44"/>
      <c r="AV628" s="33"/>
      <c r="AW628" s="33"/>
      <c r="AX628" s="33"/>
      <c r="AZ628" s="141"/>
      <c r="BE628" s="168"/>
      <c r="BF628" s="168"/>
      <c r="BG628" s="168"/>
      <c r="BH628" s="168"/>
      <c r="BI628" s="168"/>
      <c r="BJ628" s="168"/>
      <c r="BK628" s="168"/>
      <c r="BL628" s="168"/>
      <c r="BM628" s="168"/>
      <c r="DK628" s="168"/>
      <c r="DL628" s="168"/>
      <c r="DM628" s="168"/>
      <c r="DN628" s="168"/>
      <c r="DO628" s="168"/>
      <c r="DP628" s="168"/>
      <c r="DQ628" s="168"/>
      <c r="DR628" s="168"/>
      <c r="DS628" s="168"/>
      <c r="DT628" s="168"/>
      <c r="DU628" s="168"/>
      <c r="DV628" s="168"/>
      <c r="DW628" s="168"/>
      <c r="DX628" s="168"/>
      <c r="DY628" s="168"/>
      <c r="DZ628" s="168"/>
      <c r="EA628" s="168"/>
      <c r="EB628" s="168"/>
      <c r="EC628" s="168"/>
      <c r="ED628" s="168"/>
      <c r="EE628" s="168"/>
      <c r="EF628" s="168"/>
      <c r="EG628" s="168"/>
      <c r="EH628" s="168"/>
      <c r="EI628" s="168"/>
      <c r="EJ628" s="168"/>
      <c r="EK628" s="168"/>
      <c r="EL628" s="168"/>
      <c r="EM628" s="168"/>
      <c r="EN628" s="168"/>
      <c r="EO628" s="168"/>
      <c r="EP628" s="168"/>
      <c r="EQ628" s="168"/>
      <c r="ER628" s="168"/>
      <c r="ES628" s="168"/>
      <c r="ET628" s="168"/>
      <c r="EU628" s="168"/>
      <c r="EV628" s="168"/>
      <c r="EW628" s="168"/>
      <c r="EX628" s="168"/>
      <c r="EY628" s="168"/>
      <c r="EZ628" s="168"/>
      <c r="FA628" s="168"/>
      <c r="FB628" s="168"/>
      <c r="FC628" s="168"/>
      <c r="FD628" s="168"/>
    </row>
    <row r="629" spans="1:160" s="5" customFormat="1" ht="14.4" thickBot="1" x14ac:dyDescent="0.35">
      <c r="A629" s="263"/>
      <c r="B629" s="263"/>
      <c r="C629" s="265"/>
      <c r="D629" s="425"/>
      <c r="E629" s="426"/>
      <c r="F629" s="426"/>
      <c r="G629" s="426"/>
      <c r="H629" s="426"/>
      <c r="I629" s="426"/>
      <c r="J629" s="426"/>
      <c r="K629" s="426"/>
      <c r="L629" s="426"/>
      <c r="M629" s="427"/>
      <c r="N629" s="422"/>
      <c r="O629" s="423"/>
      <c r="P629" s="423"/>
      <c r="Q629" s="423"/>
      <c r="R629" s="423"/>
      <c r="S629" s="423"/>
      <c r="T629" s="423"/>
      <c r="U629" s="424"/>
      <c r="V629" s="33"/>
      <c r="W629" s="57"/>
      <c r="X629" s="86"/>
      <c r="Y629" s="33"/>
      <c r="Z629" s="36"/>
      <c r="AA629" s="36"/>
      <c r="AD629" s="33"/>
      <c r="AG629" s="33"/>
      <c r="AH629" s="43"/>
      <c r="AI629" s="43"/>
      <c r="AJ629" s="43"/>
      <c r="AK629" s="43"/>
      <c r="AL629" s="43"/>
      <c r="AM629" s="43"/>
      <c r="AN629" s="43"/>
      <c r="AO629" s="43"/>
      <c r="AP629" s="43"/>
      <c r="AQ629" s="43"/>
      <c r="AR629" s="43"/>
      <c r="AS629" s="43"/>
      <c r="AT629" s="43"/>
      <c r="AU629" s="44"/>
      <c r="AV629" s="33"/>
      <c r="AW629" s="33"/>
      <c r="AX629" s="33"/>
      <c r="AZ629" s="141"/>
      <c r="BE629" s="168"/>
      <c r="BF629" s="168"/>
      <c r="BG629" s="168"/>
      <c r="BH629" s="168"/>
      <c r="BI629" s="168"/>
      <c r="BJ629" s="168"/>
      <c r="BK629" s="168"/>
      <c r="BL629" s="168"/>
      <c r="BM629" s="168"/>
      <c r="DK629" s="168"/>
      <c r="DL629" s="168"/>
      <c r="DM629" s="168"/>
      <c r="DN629" s="168"/>
      <c r="DO629" s="168"/>
      <c r="DP629" s="168"/>
      <c r="DQ629" s="168"/>
      <c r="DR629" s="168"/>
      <c r="DS629" s="168"/>
      <c r="DT629" s="168"/>
      <c r="DU629" s="168"/>
      <c r="DV629" s="168"/>
      <c r="DW629" s="168"/>
      <c r="DX629" s="168"/>
      <c r="DY629" s="168"/>
      <c r="DZ629" s="168"/>
      <c r="EA629" s="168"/>
      <c r="EB629" s="168"/>
      <c r="EC629" s="168"/>
      <c r="ED629" s="168"/>
      <c r="EE629" s="168"/>
      <c r="EF629" s="168"/>
      <c r="EG629" s="168"/>
      <c r="EH629" s="168"/>
      <c r="EI629" s="168"/>
      <c r="EJ629" s="168"/>
      <c r="EK629" s="168"/>
      <c r="EL629" s="168"/>
      <c r="EM629" s="168"/>
      <c r="EN629" s="168"/>
      <c r="EO629" s="168"/>
      <c r="EP629" s="168"/>
      <c r="EQ629" s="168"/>
      <c r="ER629" s="168"/>
      <c r="ES629" s="168"/>
      <c r="ET629" s="168"/>
      <c r="EU629" s="168"/>
      <c r="EV629" s="168"/>
      <c r="EW629" s="168"/>
      <c r="EX629" s="168"/>
      <c r="EY629" s="168"/>
      <c r="EZ629" s="168"/>
      <c r="FA629" s="168"/>
      <c r="FB629" s="168"/>
      <c r="FC629" s="168"/>
      <c r="FD629" s="168"/>
    </row>
    <row r="630" spans="1:160" s="5" customFormat="1" ht="5.25" customHeight="1" thickBot="1" x14ac:dyDescent="0.35">
      <c r="A630" s="263"/>
      <c r="B630" s="263"/>
      <c r="C630" s="265"/>
      <c r="D630" s="428"/>
      <c r="E630" s="428"/>
      <c r="F630" s="428"/>
      <c r="G630" s="428"/>
      <c r="H630" s="428"/>
      <c r="I630" s="428"/>
      <c r="J630" s="428"/>
      <c r="K630" s="428"/>
      <c r="L630" s="428"/>
      <c r="M630" s="428"/>
      <c r="N630" s="428"/>
      <c r="O630" s="428"/>
      <c r="P630" s="428"/>
      <c r="Q630" s="428"/>
      <c r="R630" s="428"/>
      <c r="S630" s="428"/>
      <c r="T630" s="428"/>
      <c r="U630" s="428"/>
      <c r="V630" s="33"/>
      <c r="W630" s="57"/>
      <c r="X630" s="86"/>
      <c r="Y630" s="33"/>
      <c r="Z630" s="36"/>
      <c r="AA630" s="36"/>
      <c r="AD630" s="33"/>
      <c r="AG630" s="33"/>
      <c r="AH630" s="43"/>
      <c r="AI630" s="43"/>
      <c r="AJ630" s="43"/>
      <c r="AK630" s="43"/>
      <c r="AL630" s="43"/>
      <c r="AM630" s="43"/>
      <c r="AN630" s="43"/>
      <c r="AO630" s="43"/>
      <c r="AP630" s="43"/>
      <c r="AQ630" s="43"/>
      <c r="AR630" s="43"/>
      <c r="AS630" s="43"/>
      <c r="AT630" s="43"/>
      <c r="AU630" s="44"/>
      <c r="AV630" s="33"/>
      <c r="AW630" s="33"/>
      <c r="AX630" s="33"/>
      <c r="AZ630" s="141"/>
      <c r="BE630" s="168"/>
      <c r="BF630" s="168"/>
      <c r="BG630" s="168"/>
      <c r="BH630" s="168"/>
      <c r="BI630" s="168"/>
      <c r="BJ630" s="168"/>
      <c r="BK630" s="168"/>
      <c r="BL630" s="168"/>
      <c r="BM630" s="168"/>
      <c r="DK630" s="168"/>
      <c r="DL630" s="168"/>
      <c r="DM630" s="168"/>
      <c r="DN630" s="168"/>
      <c r="DO630" s="168"/>
      <c r="DP630" s="168"/>
      <c r="DQ630" s="168"/>
      <c r="DR630" s="168"/>
      <c r="DS630" s="168"/>
      <c r="DT630" s="168"/>
      <c r="DU630" s="168"/>
      <c r="DV630" s="168"/>
      <c r="DW630" s="168"/>
      <c r="DX630" s="168"/>
      <c r="DY630" s="168"/>
      <c r="DZ630" s="168"/>
      <c r="EA630" s="168"/>
      <c r="EB630" s="168"/>
      <c r="EC630" s="168"/>
      <c r="ED630" s="168"/>
      <c r="EE630" s="168"/>
      <c r="EF630" s="168"/>
      <c r="EG630" s="168"/>
      <c r="EH630" s="168"/>
      <c r="EI630" s="168"/>
      <c r="EJ630" s="168"/>
      <c r="EK630" s="168"/>
      <c r="EL630" s="168"/>
      <c r="EM630" s="168"/>
      <c r="EN630" s="168"/>
      <c r="EO630" s="168"/>
      <c r="EP630" s="168"/>
      <c r="EQ630" s="168"/>
      <c r="ER630" s="168"/>
      <c r="ES630" s="168"/>
      <c r="ET630" s="168"/>
      <c r="EU630" s="168"/>
      <c r="EV630" s="168"/>
      <c r="EW630" s="168"/>
      <c r="EX630" s="168"/>
      <c r="EY630" s="168"/>
      <c r="EZ630" s="168"/>
      <c r="FA630" s="168"/>
      <c r="FB630" s="168"/>
      <c r="FC630" s="168"/>
      <c r="FD630" s="168"/>
    </row>
    <row r="631" spans="1:160" s="5" customFormat="1" ht="20.25" customHeight="1" x14ac:dyDescent="0.3">
      <c r="A631" s="263"/>
      <c r="B631" s="263"/>
      <c r="C631" s="265"/>
      <c r="D631" s="429" t="s">
        <v>18</v>
      </c>
      <c r="E631" s="430"/>
      <c r="F631" s="430"/>
      <c r="G631" s="430"/>
      <c r="H631" s="430"/>
      <c r="I631" s="430"/>
      <c r="J631" s="430"/>
      <c r="K631" s="430"/>
      <c r="L631" s="430"/>
      <c r="M631" s="431"/>
      <c r="N631" s="429" t="s">
        <v>19</v>
      </c>
      <c r="O631" s="430"/>
      <c r="P631" s="430"/>
      <c r="Q631" s="430"/>
      <c r="R631" s="430"/>
      <c r="S631" s="430"/>
      <c r="T631" s="430"/>
      <c r="U631" s="431"/>
      <c r="V631" s="33"/>
      <c r="W631" s="57"/>
      <c r="X631" s="86"/>
      <c r="Y631" s="33"/>
      <c r="Z631" s="36"/>
      <c r="AA631" s="36"/>
      <c r="AD631" s="33"/>
      <c r="AG631" s="33"/>
      <c r="AH631" s="43"/>
      <c r="AI631" s="43"/>
      <c r="AJ631" s="43"/>
      <c r="AK631" s="43"/>
      <c r="AL631" s="43"/>
      <c r="AM631" s="43"/>
      <c r="AN631" s="43"/>
      <c r="AO631" s="43"/>
      <c r="AP631" s="43"/>
      <c r="AQ631" s="43"/>
      <c r="AR631" s="43"/>
      <c r="AS631" s="43"/>
      <c r="AT631" s="43"/>
      <c r="AU631" s="44"/>
      <c r="AV631" s="33"/>
      <c r="AW631" s="33"/>
      <c r="AX631" s="33"/>
      <c r="AZ631" s="141"/>
      <c r="BE631" s="168"/>
      <c r="BF631" s="168"/>
      <c r="BG631" s="168"/>
      <c r="BH631" s="168"/>
      <c r="BI631" s="168"/>
      <c r="BJ631" s="168"/>
      <c r="BK631" s="168"/>
      <c r="BL631" s="168"/>
      <c r="BM631" s="168"/>
      <c r="DK631" s="168"/>
      <c r="DL631" s="168"/>
      <c r="DM631" s="168"/>
      <c r="DN631" s="168"/>
      <c r="DO631" s="168"/>
      <c r="DP631" s="168"/>
      <c r="DQ631" s="168"/>
      <c r="DR631" s="168"/>
      <c r="DS631" s="168"/>
      <c r="DT631" s="168"/>
      <c r="DU631" s="168"/>
      <c r="DV631" s="168"/>
      <c r="DW631" s="168"/>
      <c r="DX631" s="168"/>
      <c r="DY631" s="168"/>
      <c r="DZ631" s="168"/>
      <c r="EA631" s="168"/>
      <c r="EB631" s="168"/>
      <c r="EC631" s="168"/>
      <c r="ED631" s="168"/>
      <c r="EE631" s="168"/>
      <c r="EF631" s="168"/>
      <c r="EG631" s="168"/>
      <c r="EH631" s="168"/>
      <c r="EI631" s="168"/>
      <c r="EJ631" s="168"/>
      <c r="EK631" s="168"/>
      <c r="EL631" s="168"/>
      <c r="EM631" s="168"/>
      <c r="EN631" s="168"/>
      <c r="EO631" s="168"/>
      <c r="EP631" s="168"/>
      <c r="EQ631" s="168"/>
      <c r="ER631" s="168"/>
      <c r="ES631" s="168"/>
      <c r="ET631" s="168"/>
      <c r="EU631" s="168"/>
      <c r="EV631" s="168"/>
      <c r="EW631" s="168"/>
      <c r="EX631" s="168"/>
      <c r="EY631" s="168"/>
      <c r="EZ631" s="168"/>
      <c r="FA631" s="168"/>
      <c r="FB631" s="168"/>
      <c r="FC631" s="168"/>
      <c r="FD631" s="168"/>
    </row>
    <row r="632" spans="1:160" s="5" customFormat="1" x14ac:dyDescent="0.3">
      <c r="A632" s="263"/>
      <c r="B632" s="263"/>
      <c r="C632" s="265"/>
      <c r="D632" s="432" t="s">
        <v>20</v>
      </c>
      <c r="E632" s="433"/>
      <c r="F632" s="433"/>
      <c r="G632" s="433"/>
      <c r="H632" s="433"/>
      <c r="I632" s="433"/>
      <c r="J632" s="433"/>
      <c r="K632" s="433"/>
      <c r="L632" s="433"/>
      <c r="M632" s="434"/>
      <c r="N632" s="435" t="s">
        <v>21</v>
      </c>
      <c r="O632" s="436"/>
      <c r="P632" s="436"/>
      <c r="Q632" s="436"/>
      <c r="R632" s="436"/>
      <c r="S632" s="436"/>
      <c r="T632" s="436"/>
      <c r="U632" s="437"/>
      <c r="V632" s="33"/>
      <c r="W632" s="57"/>
      <c r="X632" s="86"/>
      <c r="Y632" s="33"/>
      <c r="Z632" s="36"/>
      <c r="AA632" s="36"/>
      <c r="AD632" s="33"/>
      <c r="AG632" s="33"/>
      <c r="AH632" s="43"/>
      <c r="AI632" s="43"/>
      <c r="AJ632" s="43"/>
      <c r="AK632" s="43"/>
      <c r="AL632" s="43"/>
      <c r="AM632" s="43"/>
      <c r="AN632" s="43"/>
      <c r="AO632" s="43"/>
      <c r="AP632" s="43"/>
      <c r="AQ632" s="43"/>
      <c r="AR632" s="43"/>
      <c r="AS632" s="43"/>
      <c r="AT632" s="43"/>
      <c r="AU632" s="44"/>
      <c r="AV632" s="33"/>
      <c r="AW632" s="33"/>
      <c r="AX632" s="33"/>
      <c r="AZ632" s="141"/>
      <c r="BE632" s="168"/>
      <c r="BF632" s="168"/>
      <c r="BG632" s="168"/>
      <c r="BH632" s="168"/>
      <c r="BI632" s="168"/>
      <c r="BJ632" s="168"/>
      <c r="BK632" s="168"/>
      <c r="BL632" s="168"/>
      <c r="BM632" s="168"/>
      <c r="DK632" s="168"/>
      <c r="DL632" s="168"/>
      <c r="DM632" s="168"/>
      <c r="DN632" s="168"/>
      <c r="DO632" s="168"/>
      <c r="DP632" s="168"/>
      <c r="DQ632" s="168"/>
      <c r="DR632" s="168"/>
      <c r="DS632" s="168"/>
      <c r="DT632" s="168"/>
      <c r="DU632" s="168"/>
      <c r="DV632" s="168"/>
      <c r="DW632" s="168"/>
      <c r="DX632" s="168"/>
      <c r="DY632" s="168"/>
      <c r="DZ632" s="168"/>
      <c r="EA632" s="168"/>
      <c r="EB632" s="168"/>
      <c r="EC632" s="168"/>
      <c r="ED632" s="168"/>
      <c r="EE632" s="168"/>
      <c r="EF632" s="168"/>
      <c r="EG632" s="168"/>
      <c r="EH632" s="168"/>
      <c r="EI632" s="168"/>
      <c r="EJ632" s="168"/>
      <c r="EK632" s="168"/>
      <c r="EL632" s="168"/>
      <c r="EM632" s="168"/>
      <c r="EN632" s="168"/>
      <c r="EO632" s="168"/>
      <c r="EP632" s="168"/>
      <c r="EQ632" s="168"/>
      <c r="ER632" s="168"/>
      <c r="ES632" s="168"/>
      <c r="ET632" s="168"/>
      <c r="EU632" s="168"/>
      <c r="EV632" s="168"/>
      <c r="EW632" s="168"/>
      <c r="EX632" s="168"/>
      <c r="EY632" s="168"/>
      <c r="EZ632" s="168"/>
      <c r="FA632" s="168"/>
      <c r="FB632" s="168"/>
      <c r="FC632" s="168"/>
      <c r="FD632" s="168"/>
    </row>
    <row r="633" spans="1:160" s="5" customFormat="1" ht="15.75" customHeight="1" x14ac:dyDescent="0.3">
      <c r="A633" s="263"/>
      <c r="B633" s="263"/>
      <c r="C633" s="265"/>
      <c r="D633" s="438" t="s">
        <v>22</v>
      </c>
      <c r="E633" s="439"/>
      <c r="F633" s="439"/>
      <c r="G633" s="439"/>
      <c r="H633" s="439"/>
      <c r="I633" s="439"/>
      <c r="J633" s="439"/>
      <c r="K633" s="439"/>
      <c r="L633" s="439"/>
      <c r="M633" s="440"/>
      <c r="N633" s="438" t="s">
        <v>22</v>
      </c>
      <c r="O633" s="444"/>
      <c r="P633" s="444"/>
      <c r="Q633" s="444"/>
      <c r="R633" s="444"/>
      <c r="S633" s="444"/>
      <c r="T633" s="444"/>
      <c r="U633" s="440"/>
      <c r="V633" s="33"/>
      <c r="W633" s="57"/>
      <c r="X633" s="86"/>
      <c r="Y633" s="33"/>
      <c r="Z633" s="36"/>
      <c r="AA633" s="36"/>
      <c r="AD633" s="33"/>
      <c r="AG633" s="33"/>
      <c r="AH633" s="43"/>
      <c r="AI633" s="43"/>
      <c r="AJ633" s="43"/>
      <c r="AK633" s="43"/>
      <c r="AL633" s="43"/>
      <c r="AM633" s="43"/>
      <c r="AN633" s="43"/>
      <c r="AO633" s="43"/>
      <c r="AP633" s="43"/>
      <c r="AQ633" s="43"/>
      <c r="AR633" s="43"/>
      <c r="AS633" s="43"/>
      <c r="AT633" s="43"/>
      <c r="AU633" s="44"/>
      <c r="AV633" s="33"/>
      <c r="AW633" s="33"/>
      <c r="AX633" s="33"/>
      <c r="AZ633" s="141"/>
      <c r="BE633" s="168"/>
      <c r="BF633" s="168"/>
      <c r="BG633" s="168"/>
      <c r="BH633" s="168"/>
      <c r="BI633" s="168"/>
      <c r="BJ633" s="168"/>
      <c r="BK633" s="168"/>
      <c r="BL633" s="168"/>
      <c r="BM633" s="168"/>
      <c r="DK633" s="168"/>
      <c r="DL633" s="168"/>
      <c r="DM633" s="168"/>
      <c r="DN633" s="168"/>
      <c r="DO633" s="168"/>
      <c r="DP633" s="168"/>
      <c r="DQ633" s="168"/>
      <c r="DR633" s="168"/>
      <c r="DS633" s="168"/>
      <c r="DT633" s="168"/>
      <c r="DU633" s="168"/>
      <c r="DV633" s="168"/>
      <c r="DW633" s="168"/>
      <c r="DX633" s="168"/>
      <c r="DY633" s="168"/>
      <c r="DZ633" s="168"/>
      <c r="EA633" s="168"/>
      <c r="EB633" s="168"/>
      <c r="EC633" s="168"/>
      <c r="ED633" s="168"/>
      <c r="EE633" s="168"/>
      <c r="EF633" s="168"/>
      <c r="EG633" s="168"/>
      <c r="EH633" s="168"/>
      <c r="EI633" s="168"/>
      <c r="EJ633" s="168"/>
      <c r="EK633" s="168"/>
      <c r="EL633" s="168"/>
      <c r="EM633" s="168"/>
      <c r="EN633" s="168"/>
      <c r="EO633" s="168"/>
      <c r="EP633" s="168"/>
      <c r="EQ633" s="168"/>
      <c r="ER633" s="168"/>
      <c r="ES633" s="168"/>
      <c r="ET633" s="168"/>
      <c r="EU633" s="168"/>
      <c r="EV633" s="168"/>
      <c r="EW633" s="168"/>
      <c r="EX633" s="168"/>
      <c r="EY633" s="168"/>
      <c r="EZ633" s="168"/>
      <c r="FA633" s="168"/>
      <c r="FB633" s="168"/>
      <c r="FC633" s="168"/>
      <c r="FD633" s="168"/>
    </row>
    <row r="634" spans="1:160" s="5" customFormat="1" ht="15.75" customHeight="1" x14ac:dyDescent="0.3">
      <c r="A634" s="263"/>
      <c r="B634" s="263"/>
      <c r="C634" s="265"/>
      <c r="D634" s="438"/>
      <c r="E634" s="439"/>
      <c r="F634" s="439"/>
      <c r="G634" s="439"/>
      <c r="H634" s="439"/>
      <c r="I634" s="439"/>
      <c r="J634" s="439"/>
      <c r="K634" s="439"/>
      <c r="L634" s="439"/>
      <c r="M634" s="440"/>
      <c r="N634" s="438"/>
      <c r="O634" s="439"/>
      <c r="P634" s="439"/>
      <c r="Q634" s="439"/>
      <c r="R634" s="439"/>
      <c r="S634" s="439"/>
      <c r="T634" s="439"/>
      <c r="U634" s="440"/>
      <c r="V634" s="33"/>
      <c r="W634" s="57"/>
      <c r="X634" s="86"/>
      <c r="Y634" s="33"/>
      <c r="Z634" s="36"/>
      <c r="AA634" s="36"/>
      <c r="AD634" s="33"/>
      <c r="AG634" s="33"/>
      <c r="AH634" s="43"/>
      <c r="AI634" s="43"/>
      <c r="AJ634" s="43"/>
      <c r="AK634" s="43"/>
      <c r="AL634" s="43"/>
      <c r="AM634" s="43"/>
      <c r="AN634" s="43"/>
      <c r="AO634" s="43"/>
      <c r="AP634" s="43"/>
      <c r="AQ634" s="43"/>
      <c r="AR634" s="43"/>
      <c r="AS634" s="43"/>
      <c r="AT634" s="43"/>
      <c r="AU634" s="44"/>
      <c r="AV634" s="33"/>
      <c r="AW634" s="33"/>
      <c r="AX634" s="33"/>
      <c r="AZ634" s="141"/>
      <c r="BE634" s="168"/>
      <c r="BF634" s="168"/>
      <c r="BG634" s="168"/>
      <c r="BH634" s="168"/>
      <c r="BI634" s="168"/>
      <c r="BJ634" s="168"/>
      <c r="BK634" s="168"/>
      <c r="BL634" s="168"/>
      <c r="BM634" s="168"/>
      <c r="DK634" s="168"/>
      <c r="DL634" s="168"/>
      <c r="DM634" s="168"/>
      <c r="DN634" s="168"/>
      <c r="DO634" s="168"/>
      <c r="DP634" s="168"/>
      <c r="DQ634" s="168"/>
      <c r="DR634" s="168"/>
      <c r="DS634" s="168"/>
      <c r="DT634" s="168"/>
      <c r="DU634" s="168"/>
      <c r="DV634" s="168"/>
      <c r="DW634" s="168"/>
      <c r="DX634" s="168"/>
      <c r="DY634" s="168"/>
      <c r="DZ634" s="168"/>
      <c r="EA634" s="168"/>
      <c r="EB634" s="168"/>
      <c r="EC634" s="168"/>
      <c r="ED634" s="168"/>
      <c r="EE634" s="168"/>
      <c r="EF634" s="168"/>
      <c r="EG634" s="168"/>
      <c r="EH634" s="168"/>
      <c r="EI634" s="168"/>
      <c r="EJ634" s="168"/>
      <c r="EK634" s="168"/>
      <c r="EL634" s="168"/>
      <c r="EM634" s="168"/>
      <c r="EN634" s="168"/>
      <c r="EO634" s="168"/>
      <c r="EP634" s="168"/>
      <c r="EQ634" s="168"/>
      <c r="ER634" s="168"/>
      <c r="ES634" s="168"/>
      <c r="ET634" s="168"/>
      <c r="EU634" s="168"/>
      <c r="EV634" s="168"/>
      <c r="EW634" s="168"/>
      <c r="EX634" s="168"/>
      <c r="EY634" s="168"/>
      <c r="EZ634" s="168"/>
      <c r="FA634" s="168"/>
      <c r="FB634" s="168"/>
      <c r="FC634" s="168"/>
      <c r="FD634" s="168"/>
    </row>
    <row r="635" spans="1:160" s="5" customFormat="1" ht="15.75" customHeight="1" x14ac:dyDescent="0.3">
      <c r="A635" s="263"/>
      <c r="B635" s="263"/>
      <c r="C635" s="265"/>
      <c r="D635" s="441"/>
      <c r="E635" s="442"/>
      <c r="F635" s="442"/>
      <c r="G635" s="442"/>
      <c r="H635" s="442"/>
      <c r="I635" s="442"/>
      <c r="J635" s="442"/>
      <c r="K635" s="442"/>
      <c r="L635" s="442"/>
      <c r="M635" s="443"/>
      <c r="N635" s="441"/>
      <c r="O635" s="442"/>
      <c r="P635" s="442"/>
      <c r="Q635" s="442"/>
      <c r="R635" s="442"/>
      <c r="S635" s="442"/>
      <c r="T635" s="442"/>
      <c r="U635" s="443"/>
      <c r="V635" s="33"/>
      <c r="W635" s="57"/>
      <c r="X635" s="86"/>
      <c r="Y635" s="33"/>
      <c r="Z635" s="36"/>
      <c r="AA635" s="36"/>
      <c r="AD635" s="33"/>
      <c r="AG635" s="33"/>
      <c r="AH635" s="43"/>
      <c r="AI635" s="43"/>
      <c r="AJ635" s="43"/>
      <c r="AK635" s="43"/>
      <c r="AL635" s="43"/>
      <c r="AM635" s="43"/>
      <c r="AN635" s="43"/>
      <c r="AO635" s="43"/>
      <c r="AP635" s="43"/>
      <c r="AQ635" s="43"/>
      <c r="AR635" s="43"/>
      <c r="AS635" s="43"/>
      <c r="AT635" s="43"/>
      <c r="AU635" s="44"/>
      <c r="AV635" s="33"/>
      <c r="AW635" s="33"/>
      <c r="AX635" s="33"/>
      <c r="AZ635" s="141"/>
      <c r="BE635" s="168"/>
      <c r="BF635" s="168"/>
      <c r="BG635" s="168"/>
      <c r="BH635" s="168"/>
      <c r="BI635" s="168"/>
      <c r="BJ635" s="168"/>
      <c r="BK635" s="168"/>
      <c r="BL635" s="168"/>
      <c r="BM635" s="168"/>
      <c r="DK635" s="168"/>
      <c r="DL635" s="168"/>
      <c r="DM635" s="168"/>
      <c r="DN635" s="168"/>
      <c r="DO635" s="168"/>
      <c r="DP635" s="168"/>
      <c r="DQ635" s="168"/>
      <c r="DR635" s="168"/>
      <c r="DS635" s="168"/>
      <c r="DT635" s="168"/>
      <c r="DU635" s="168"/>
      <c r="DV635" s="168"/>
      <c r="DW635" s="168"/>
      <c r="DX635" s="168"/>
      <c r="DY635" s="168"/>
      <c r="DZ635" s="168"/>
      <c r="EA635" s="168"/>
      <c r="EB635" s="168"/>
      <c r="EC635" s="168"/>
      <c r="ED635" s="168"/>
      <c r="EE635" s="168"/>
      <c r="EF635" s="168"/>
      <c r="EG635" s="168"/>
      <c r="EH635" s="168"/>
      <c r="EI635" s="168"/>
      <c r="EJ635" s="168"/>
      <c r="EK635" s="168"/>
      <c r="EL635" s="168"/>
      <c r="EM635" s="168"/>
      <c r="EN635" s="168"/>
      <c r="EO635" s="168"/>
      <c r="EP635" s="168"/>
      <c r="EQ635" s="168"/>
      <c r="ER635" s="168"/>
      <c r="ES635" s="168"/>
      <c r="ET635" s="168"/>
      <c r="EU635" s="168"/>
      <c r="EV635" s="168"/>
      <c r="EW635" s="168"/>
      <c r="EX635" s="168"/>
      <c r="EY635" s="168"/>
      <c r="EZ635" s="168"/>
      <c r="FA635" s="168"/>
      <c r="FB635" s="168"/>
      <c r="FC635" s="168"/>
      <c r="FD635" s="168"/>
    </row>
    <row r="636" spans="1:160" s="5" customFormat="1" x14ac:dyDescent="0.25">
      <c r="A636" s="263"/>
      <c r="B636" s="263"/>
      <c r="C636" s="265"/>
      <c r="D636" s="10" t="s">
        <v>23</v>
      </c>
      <c r="E636" s="445" t="e">
        <f>+#REF!</f>
        <v>#REF!</v>
      </c>
      <c r="F636" s="445"/>
      <c r="G636" s="445"/>
      <c r="H636" s="445"/>
      <c r="I636" s="445"/>
      <c r="J636" s="445"/>
      <c r="K636" s="445"/>
      <c r="L636" s="445"/>
      <c r="M636" s="446"/>
      <c r="N636" s="11" t="s">
        <v>23</v>
      </c>
      <c r="O636" s="445" t="e">
        <f>+#REF!</f>
        <v>#REF!</v>
      </c>
      <c r="P636" s="445"/>
      <c r="Q636" s="445"/>
      <c r="R636" s="445"/>
      <c r="S636" s="445"/>
      <c r="T636" s="445"/>
      <c r="U636" s="446"/>
      <c r="V636" s="33"/>
      <c r="W636" s="57"/>
      <c r="X636" s="86"/>
      <c r="Y636" s="33"/>
      <c r="Z636" s="36"/>
      <c r="AA636" s="36"/>
      <c r="AD636" s="33"/>
      <c r="AG636" s="33"/>
      <c r="AH636" s="43"/>
      <c r="AI636" s="43"/>
      <c r="AJ636" s="43"/>
      <c r="AK636" s="43"/>
      <c r="AL636" s="43"/>
      <c r="AM636" s="43"/>
      <c r="AN636" s="43"/>
      <c r="AO636" s="43"/>
      <c r="AP636" s="43"/>
      <c r="AQ636" s="43"/>
      <c r="AR636" s="43"/>
      <c r="AS636" s="43"/>
      <c r="AT636" s="43"/>
      <c r="AU636" s="44"/>
      <c r="AV636" s="33"/>
      <c r="AW636" s="33"/>
      <c r="AX636" s="33"/>
      <c r="AZ636" s="141"/>
      <c r="BE636" s="168"/>
      <c r="BF636" s="168"/>
      <c r="BG636" s="168"/>
      <c r="BH636" s="168"/>
      <c r="BI636" s="168"/>
      <c r="BJ636" s="168"/>
      <c r="BK636" s="168"/>
      <c r="BL636" s="168"/>
      <c r="BM636" s="168"/>
      <c r="DK636" s="168"/>
      <c r="DL636" s="168"/>
      <c r="DM636" s="168"/>
      <c r="DN636" s="168"/>
      <c r="DO636" s="168"/>
      <c r="DP636" s="168"/>
      <c r="DQ636" s="168"/>
      <c r="DR636" s="168"/>
      <c r="DS636" s="168"/>
      <c r="DT636" s="168"/>
      <c r="DU636" s="168"/>
      <c r="DV636" s="168"/>
      <c r="DW636" s="168"/>
      <c r="DX636" s="168"/>
      <c r="DY636" s="168"/>
      <c r="DZ636" s="168"/>
      <c r="EA636" s="168"/>
      <c r="EB636" s="168"/>
      <c r="EC636" s="168"/>
      <c r="ED636" s="168"/>
      <c r="EE636" s="168"/>
      <c r="EF636" s="168"/>
      <c r="EG636" s="168"/>
      <c r="EH636" s="168"/>
      <c r="EI636" s="168"/>
      <c r="EJ636" s="168"/>
      <c r="EK636" s="168"/>
      <c r="EL636" s="168"/>
      <c r="EM636" s="168"/>
      <c r="EN636" s="168"/>
      <c r="EO636" s="168"/>
      <c r="EP636" s="168"/>
      <c r="EQ636" s="168"/>
      <c r="ER636" s="168"/>
      <c r="ES636" s="168"/>
      <c r="ET636" s="168"/>
      <c r="EU636" s="168"/>
      <c r="EV636" s="168"/>
      <c r="EW636" s="168"/>
      <c r="EX636" s="168"/>
      <c r="EY636" s="168"/>
      <c r="EZ636" s="168"/>
      <c r="FA636" s="168"/>
      <c r="FB636" s="168"/>
      <c r="FC636" s="168"/>
      <c r="FD636" s="168"/>
    </row>
    <row r="637" spans="1:160" s="5" customFormat="1" ht="14.4" thickBot="1" x14ac:dyDescent="0.3">
      <c r="A637" s="263"/>
      <c r="B637" s="263"/>
      <c r="C637" s="265"/>
      <c r="D637" s="12" t="s">
        <v>25</v>
      </c>
      <c r="E637" s="447" t="e">
        <f>+#REF!</f>
        <v>#REF!</v>
      </c>
      <c r="F637" s="447"/>
      <c r="G637" s="447"/>
      <c r="H637" s="447"/>
      <c r="I637" s="447"/>
      <c r="J637" s="447"/>
      <c r="K637" s="447"/>
      <c r="L637" s="447"/>
      <c r="M637" s="448"/>
      <c r="N637" s="13" t="s">
        <v>25</v>
      </c>
      <c r="O637" s="447" t="e">
        <f>+#REF!</f>
        <v>#REF!</v>
      </c>
      <c r="P637" s="447"/>
      <c r="Q637" s="447"/>
      <c r="R637" s="447"/>
      <c r="S637" s="447"/>
      <c r="T637" s="447"/>
      <c r="U637" s="448"/>
      <c r="V637" s="33"/>
      <c r="W637" s="57"/>
      <c r="X637" s="86"/>
      <c r="Y637" s="33"/>
      <c r="Z637" s="36"/>
      <c r="AA637" s="36"/>
      <c r="AD637" s="33"/>
      <c r="AG637" s="33"/>
      <c r="AH637" s="43"/>
      <c r="AI637" s="43"/>
      <c r="AJ637" s="43"/>
      <c r="AK637" s="43"/>
      <c r="AL637" s="43"/>
      <c r="AM637" s="43"/>
      <c r="AN637" s="43"/>
      <c r="AO637" s="43"/>
      <c r="AP637" s="43"/>
      <c r="AQ637" s="43"/>
      <c r="AR637" s="43"/>
      <c r="AS637" s="43"/>
      <c r="AT637" s="43"/>
      <c r="AU637" s="44"/>
      <c r="AV637" s="33"/>
      <c r="AW637" s="33"/>
      <c r="AX637" s="33"/>
      <c r="AZ637" s="141"/>
      <c r="BE637" s="168"/>
      <c r="BF637" s="168"/>
      <c r="BG637" s="168"/>
      <c r="BH637" s="168"/>
      <c r="BI637" s="168"/>
      <c r="BJ637" s="168"/>
      <c r="BK637" s="168"/>
      <c r="BL637" s="168"/>
      <c r="BM637" s="168"/>
      <c r="DK637" s="168"/>
      <c r="DL637" s="168"/>
      <c r="DM637" s="168"/>
      <c r="DN637" s="168"/>
      <c r="DO637" s="168"/>
      <c r="DP637" s="168"/>
      <c r="DQ637" s="168"/>
      <c r="DR637" s="168"/>
      <c r="DS637" s="168"/>
      <c r="DT637" s="168"/>
      <c r="DU637" s="168"/>
      <c r="DV637" s="168"/>
      <c r="DW637" s="168"/>
      <c r="DX637" s="168"/>
      <c r="DY637" s="168"/>
      <c r="DZ637" s="168"/>
      <c r="EA637" s="168"/>
      <c r="EB637" s="168"/>
      <c r="EC637" s="168"/>
      <c r="ED637" s="168"/>
      <c r="EE637" s="168"/>
      <c r="EF637" s="168"/>
      <c r="EG637" s="168"/>
      <c r="EH637" s="168"/>
      <c r="EI637" s="168"/>
      <c r="EJ637" s="168"/>
      <c r="EK637" s="168"/>
      <c r="EL637" s="168"/>
      <c r="EM637" s="168"/>
      <c r="EN637" s="168"/>
      <c r="EO637" s="168"/>
      <c r="EP637" s="168"/>
      <c r="EQ637" s="168"/>
      <c r="ER637" s="168"/>
      <c r="ES637" s="168"/>
      <c r="ET637" s="168"/>
      <c r="EU637" s="168"/>
      <c r="EV637" s="168"/>
      <c r="EW637" s="168"/>
      <c r="EX637" s="168"/>
      <c r="EY637" s="168"/>
      <c r="EZ637" s="168"/>
      <c r="FA637" s="168"/>
      <c r="FB637" s="168"/>
      <c r="FC637" s="168"/>
      <c r="FD637" s="168"/>
    </row>
    <row r="638" spans="1:160" ht="9.9" customHeight="1" thickBot="1" x14ac:dyDescent="0.3"/>
    <row r="639" spans="1:160" s="5" customFormat="1" ht="15.75" customHeight="1" x14ac:dyDescent="0.3">
      <c r="A639" s="263"/>
      <c r="B639" s="263"/>
      <c r="C639" s="265"/>
      <c r="D639" s="484"/>
      <c r="E639" s="485"/>
      <c r="F639" s="488" t="s">
        <v>0</v>
      </c>
      <c r="G639" s="489"/>
      <c r="H639" s="489"/>
      <c r="I639" s="489"/>
      <c r="J639" s="489"/>
      <c r="K639" s="489"/>
      <c r="L639" s="489"/>
      <c r="M639" s="489"/>
      <c r="N639" s="489"/>
      <c r="O639" s="490"/>
      <c r="P639" s="494" t="s">
        <v>1</v>
      </c>
      <c r="Q639" s="495"/>
      <c r="R639" s="495"/>
      <c r="S639" s="496"/>
      <c r="T639" s="500"/>
      <c r="U639" s="501"/>
      <c r="V639" s="33"/>
      <c r="W639" s="57"/>
      <c r="X639" s="86"/>
      <c r="Y639" s="33"/>
      <c r="Z639" s="36"/>
      <c r="AA639" s="36"/>
      <c r="AD639" s="33"/>
      <c r="AG639" s="33"/>
      <c r="AH639" s="43"/>
      <c r="AI639" s="43"/>
      <c r="AJ639" s="43"/>
      <c r="AK639" s="43"/>
      <c r="AL639" s="43"/>
      <c r="AM639" s="43"/>
      <c r="AN639" s="43"/>
      <c r="AO639" s="43"/>
      <c r="AP639" s="43"/>
      <c r="AQ639" s="43"/>
      <c r="AR639" s="43"/>
      <c r="AS639" s="43"/>
      <c r="AT639" s="43"/>
      <c r="AU639" s="44"/>
      <c r="AV639" s="33"/>
      <c r="AW639" s="33"/>
      <c r="AX639" s="33"/>
      <c r="AZ639" s="141"/>
      <c r="BE639" s="168"/>
      <c r="BF639" s="168"/>
      <c r="BG639" s="168"/>
      <c r="BH639" s="168"/>
      <c r="BI639" s="168"/>
      <c r="BJ639" s="168"/>
      <c r="BK639" s="168"/>
      <c r="BL639" s="168"/>
      <c r="BM639" s="168"/>
      <c r="DK639" s="168"/>
      <c r="DL639" s="168"/>
      <c r="DM639" s="168"/>
      <c r="DN639" s="168"/>
      <c r="DO639" s="168"/>
      <c r="DP639" s="168"/>
      <c r="DQ639" s="168"/>
      <c r="DR639" s="168"/>
      <c r="DS639" s="168"/>
      <c r="DT639" s="168"/>
      <c r="DU639" s="168"/>
      <c r="DV639" s="168"/>
      <c r="DW639" s="168"/>
      <c r="DX639" s="168"/>
      <c r="DY639" s="168"/>
      <c r="DZ639" s="168"/>
      <c r="EA639" s="168"/>
      <c r="EB639" s="168"/>
      <c r="EC639" s="168"/>
      <c r="ED639" s="168"/>
      <c r="EE639" s="168"/>
      <c r="EF639" s="168"/>
      <c r="EG639" s="168"/>
      <c r="EH639" s="168"/>
      <c r="EI639" s="168"/>
      <c r="EJ639" s="168"/>
      <c r="EK639" s="168"/>
      <c r="EL639" s="168"/>
      <c r="EM639" s="168"/>
      <c r="EN639" s="168"/>
      <c r="EO639" s="168"/>
      <c r="EP639" s="168"/>
      <c r="EQ639" s="168"/>
      <c r="ER639" s="168"/>
      <c r="ES639" s="168"/>
      <c r="ET639" s="168"/>
      <c r="EU639" s="168"/>
      <c r="EV639" s="168"/>
      <c r="EW639" s="168"/>
      <c r="EX639" s="168"/>
      <c r="EY639" s="168"/>
      <c r="EZ639" s="168"/>
      <c r="FA639" s="168"/>
      <c r="FB639" s="168"/>
      <c r="FC639" s="168"/>
      <c r="FD639" s="168"/>
    </row>
    <row r="640" spans="1:160" s="5" customFormat="1" ht="15" customHeight="1" x14ac:dyDescent="0.3">
      <c r="A640" s="263"/>
      <c r="B640" s="263"/>
      <c r="C640" s="265"/>
      <c r="D640" s="481"/>
      <c r="E640" s="482"/>
      <c r="F640" s="491"/>
      <c r="G640" s="492"/>
      <c r="H640" s="492"/>
      <c r="I640" s="492"/>
      <c r="J640" s="492"/>
      <c r="K640" s="492"/>
      <c r="L640" s="492"/>
      <c r="M640" s="492"/>
      <c r="N640" s="492"/>
      <c r="O640" s="493"/>
      <c r="P640" s="497"/>
      <c r="Q640" s="498"/>
      <c r="R640" s="498"/>
      <c r="S640" s="499"/>
      <c r="T640" s="502"/>
      <c r="U640" s="503"/>
      <c r="V640" s="33"/>
      <c r="W640" s="57"/>
      <c r="X640" s="86"/>
      <c r="Y640" s="38"/>
      <c r="Z640" s="36"/>
      <c r="AA640" s="36"/>
      <c r="AD640" s="33"/>
      <c r="AG640" s="33"/>
      <c r="AH640" s="43"/>
      <c r="AI640" s="43"/>
      <c r="AJ640" s="43"/>
      <c r="AK640" s="43"/>
      <c r="AL640" s="43"/>
      <c r="AM640" s="43"/>
      <c r="AN640" s="43"/>
      <c r="AO640" s="43"/>
      <c r="AP640" s="43"/>
      <c r="AQ640" s="43"/>
      <c r="AR640" s="43"/>
      <c r="AS640" s="43"/>
      <c r="AT640" s="43"/>
      <c r="AU640" s="44"/>
      <c r="AV640" s="33"/>
      <c r="AW640" s="33"/>
      <c r="AX640" s="33"/>
      <c r="AZ640" s="141"/>
      <c r="BE640" s="168"/>
      <c r="BF640" s="168"/>
      <c r="BG640" s="168"/>
      <c r="BH640" s="168"/>
      <c r="BI640" s="168"/>
      <c r="BJ640" s="168"/>
      <c r="BK640" s="168"/>
      <c r="BL640" s="168"/>
      <c r="BM640" s="168"/>
      <c r="DK640" s="168"/>
      <c r="DL640" s="168"/>
      <c r="DM640" s="168"/>
      <c r="DN640" s="168"/>
      <c r="DO640" s="168"/>
      <c r="DP640" s="168"/>
      <c r="DQ640" s="168"/>
      <c r="DR640" s="168"/>
      <c r="DS640" s="168"/>
      <c r="DT640" s="168"/>
      <c r="DU640" s="168"/>
      <c r="DV640" s="168"/>
      <c r="DW640" s="168"/>
      <c r="DX640" s="168"/>
      <c r="DY640" s="168"/>
      <c r="DZ640" s="168"/>
      <c r="EA640" s="168"/>
      <c r="EB640" s="168"/>
      <c r="EC640" s="168"/>
      <c r="ED640" s="168"/>
      <c r="EE640" s="168"/>
      <c r="EF640" s="168"/>
      <c r="EG640" s="168"/>
      <c r="EH640" s="168"/>
      <c r="EI640" s="168"/>
      <c r="EJ640" s="168"/>
      <c r="EK640" s="168"/>
      <c r="EL640" s="168"/>
      <c r="EM640" s="168"/>
      <c r="EN640" s="168"/>
      <c r="EO640" s="168"/>
      <c r="EP640" s="168"/>
      <c r="EQ640" s="168"/>
      <c r="ER640" s="168"/>
      <c r="ES640" s="168"/>
      <c r="ET640" s="168"/>
      <c r="EU640" s="168"/>
      <c r="EV640" s="168"/>
      <c r="EW640" s="168"/>
      <c r="EX640" s="168"/>
      <c r="EY640" s="168"/>
      <c r="EZ640" s="168"/>
      <c r="FA640" s="168"/>
      <c r="FB640" s="168"/>
      <c r="FC640" s="168"/>
      <c r="FD640" s="168"/>
    </row>
    <row r="641" spans="1:160" s="5" customFormat="1" ht="30" customHeight="1" thickBot="1" x14ac:dyDescent="0.35">
      <c r="A641" s="263"/>
      <c r="B641" s="263"/>
      <c r="C641" s="265"/>
      <c r="D641" s="486"/>
      <c r="E641" s="487"/>
      <c r="F641" s="506" t="s">
        <v>2</v>
      </c>
      <c r="G641" s="507"/>
      <c r="H641" s="507"/>
      <c r="I641" s="507"/>
      <c r="J641" s="507"/>
      <c r="K641" s="507"/>
      <c r="L641" s="507"/>
      <c r="M641" s="507"/>
      <c r="N641" s="507"/>
      <c r="O641" s="508"/>
      <c r="P641" s="32">
        <v>14</v>
      </c>
      <c r="Q641" s="71" t="s">
        <v>3</v>
      </c>
      <c r="R641" s="509">
        <v>147</v>
      </c>
      <c r="S641" s="510"/>
      <c r="T641" s="504"/>
      <c r="U641" s="505"/>
      <c r="V641" s="33">
        <f>+IF(C650="","",1)</f>
        <v>1</v>
      </c>
      <c r="W641" s="57"/>
      <c r="X641" s="86"/>
      <c r="Y641" s="39"/>
      <c r="Z641" s="36"/>
      <c r="AA641" s="36"/>
      <c r="AD641" s="33"/>
      <c r="AG641" s="33"/>
      <c r="AH641" s="43"/>
      <c r="AI641" s="43"/>
      <c r="AJ641" s="43"/>
      <c r="AK641" s="43"/>
      <c r="AL641" s="43"/>
      <c r="AM641" s="43"/>
      <c r="AN641" s="43"/>
      <c r="AO641" s="43"/>
      <c r="AP641" s="43"/>
      <c r="AQ641" s="43"/>
      <c r="AR641" s="43"/>
      <c r="AS641" s="43"/>
      <c r="AT641" s="43"/>
      <c r="AU641" s="44"/>
      <c r="AV641" s="33"/>
      <c r="AW641" s="33"/>
      <c r="AX641" s="33"/>
      <c r="AZ641" s="141"/>
      <c r="BE641" s="168"/>
      <c r="BF641" s="168"/>
      <c r="BG641" s="168"/>
      <c r="BH641" s="168"/>
      <c r="BI641" s="168"/>
      <c r="BJ641" s="168"/>
      <c r="BK641" s="168"/>
      <c r="BL641" s="168"/>
      <c r="BM641" s="168"/>
      <c r="DK641" s="168"/>
      <c r="DL641" s="168"/>
      <c r="DM641" s="168"/>
      <c r="DN641" s="168"/>
      <c r="DO641" s="168"/>
      <c r="DP641" s="168"/>
      <c r="DQ641" s="168"/>
      <c r="DR641" s="168"/>
      <c r="DS641" s="168"/>
      <c r="DT641" s="168"/>
      <c r="DU641" s="168"/>
      <c r="DV641" s="168"/>
      <c r="DW641" s="168"/>
      <c r="DX641" s="168"/>
      <c r="DY641" s="168"/>
      <c r="DZ641" s="168"/>
      <c r="EA641" s="168"/>
      <c r="EB641" s="168"/>
      <c r="EC641" s="168"/>
      <c r="ED641" s="168"/>
      <c r="EE641" s="168"/>
      <c r="EF641" s="168"/>
      <c r="EG641" s="168"/>
      <c r="EH641" s="168"/>
      <c r="EI641" s="168"/>
      <c r="EJ641" s="168"/>
      <c r="EK641" s="168"/>
      <c r="EL641" s="168"/>
      <c r="EM641" s="168"/>
      <c r="EN641" s="168"/>
      <c r="EO641" s="168"/>
      <c r="EP641" s="168"/>
      <c r="EQ641" s="168"/>
      <c r="ER641" s="168"/>
      <c r="ES641" s="168"/>
      <c r="ET641" s="168"/>
      <c r="EU641" s="168"/>
      <c r="EV641" s="168"/>
      <c r="EW641" s="168"/>
      <c r="EX641" s="168"/>
      <c r="EY641" s="168"/>
      <c r="EZ641" s="168"/>
      <c r="FA641" s="168"/>
      <c r="FB641" s="168"/>
      <c r="FC641" s="168"/>
      <c r="FD641" s="168"/>
    </row>
    <row r="642" spans="1:160" s="5" customFormat="1" ht="5.25" customHeight="1" thickBot="1" x14ac:dyDescent="0.35">
      <c r="A642" s="263"/>
      <c r="B642" s="263"/>
      <c r="C642" s="265"/>
      <c r="D642" s="454"/>
      <c r="E642" s="454"/>
      <c r="F642" s="454"/>
      <c r="G642" s="454"/>
      <c r="H642" s="454"/>
      <c r="I642" s="454"/>
      <c r="J642" s="454"/>
      <c r="K642" s="454"/>
      <c r="L642" s="454"/>
      <c r="M642" s="454"/>
      <c r="N642" s="454"/>
      <c r="O642" s="454"/>
      <c r="P642" s="454"/>
      <c r="Q642" s="454"/>
      <c r="R642" s="454"/>
      <c r="S642" s="454"/>
      <c r="T642" s="454"/>
      <c r="U642" s="454"/>
      <c r="V642" s="33"/>
      <c r="W642" s="57"/>
      <c r="X642" s="86"/>
      <c r="Y642" s="38"/>
      <c r="Z642" s="36"/>
      <c r="AA642" s="36"/>
      <c r="AD642" s="33"/>
      <c r="AG642" s="33"/>
      <c r="AH642" s="43"/>
      <c r="AI642" s="43"/>
      <c r="AJ642" s="43"/>
      <c r="AK642" s="43"/>
      <c r="AL642" s="43"/>
      <c r="AM642" s="43"/>
      <c r="AN642" s="43"/>
      <c r="AO642" s="43"/>
      <c r="AP642" s="43"/>
      <c r="AQ642" s="43"/>
      <c r="AR642" s="43"/>
      <c r="AS642" s="43"/>
      <c r="AT642" s="43"/>
      <c r="AU642" s="44"/>
      <c r="AV642" s="33"/>
      <c r="AW642" s="33"/>
      <c r="AX642" s="33"/>
      <c r="AZ642" s="141"/>
      <c r="BE642" s="168"/>
      <c r="BF642" s="168"/>
      <c r="BG642" s="168"/>
      <c r="BH642" s="168"/>
      <c r="BI642" s="168"/>
      <c r="BJ642" s="168"/>
      <c r="BK642" s="168"/>
      <c r="BL642" s="168"/>
      <c r="BM642" s="168"/>
      <c r="DK642" s="168"/>
      <c r="DL642" s="168"/>
      <c r="DM642" s="168"/>
      <c r="DN642" s="168"/>
      <c r="DO642" s="168"/>
      <c r="DP642" s="168"/>
      <c r="DQ642" s="168"/>
      <c r="DR642" s="168"/>
      <c r="DS642" s="168"/>
      <c r="DT642" s="168"/>
      <c r="DU642" s="168"/>
      <c r="DV642" s="168"/>
      <c r="DW642" s="168"/>
      <c r="DX642" s="168"/>
      <c r="DY642" s="168"/>
      <c r="DZ642" s="168"/>
      <c r="EA642" s="168"/>
      <c r="EB642" s="168"/>
      <c r="EC642" s="168"/>
      <c r="ED642" s="168"/>
      <c r="EE642" s="168"/>
      <c r="EF642" s="168"/>
      <c r="EG642" s="168"/>
      <c r="EH642" s="168"/>
      <c r="EI642" s="168"/>
      <c r="EJ642" s="168"/>
      <c r="EK642" s="168"/>
      <c r="EL642" s="168"/>
      <c r="EM642" s="168"/>
      <c r="EN642" s="168"/>
      <c r="EO642" s="168"/>
      <c r="EP642" s="168"/>
      <c r="EQ642" s="168"/>
      <c r="ER642" s="168"/>
      <c r="ES642" s="168"/>
      <c r="ET642" s="168"/>
      <c r="EU642" s="168"/>
      <c r="EV642" s="168"/>
      <c r="EW642" s="168"/>
      <c r="EX642" s="168"/>
      <c r="EY642" s="168"/>
      <c r="EZ642" s="168"/>
      <c r="FA642" s="168"/>
      <c r="FB642" s="168"/>
      <c r="FC642" s="168"/>
      <c r="FD642" s="168"/>
    </row>
    <row r="643" spans="1:160" s="5" customFormat="1" ht="24.9" customHeight="1" x14ac:dyDescent="0.3">
      <c r="A643" s="263"/>
      <c r="B643" s="263"/>
      <c r="C643" s="265"/>
      <c r="D643" s="511" t="s">
        <v>4</v>
      </c>
      <c r="E643" s="512"/>
      <c r="F643" s="513" t="s">
        <v>168</v>
      </c>
      <c r="G643" s="514"/>
      <c r="H643" s="514"/>
      <c r="I643" s="515"/>
      <c r="J643" s="516" t="s">
        <v>5</v>
      </c>
      <c r="K643" s="512"/>
      <c r="L643" s="513" t="s">
        <v>102</v>
      </c>
      <c r="M643" s="514"/>
      <c r="N643" s="514"/>
      <c r="O643" s="514"/>
      <c r="P643" s="515"/>
      <c r="Q643" s="1" t="s">
        <v>6</v>
      </c>
      <c r="R643" s="513" t="s">
        <v>36</v>
      </c>
      <c r="S643" s="514"/>
      <c r="T643" s="514"/>
      <c r="U643" s="517"/>
      <c r="V643" s="33"/>
      <c r="W643" s="57"/>
      <c r="X643" s="86"/>
      <c r="Y643" s="33"/>
      <c r="Z643" s="36"/>
      <c r="AA643" s="36"/>
      <c r="AD643" s="33"/>
      <c r="AG643" s="33"/>
      <c r="AH643" s="43"/>
      <c r="AI643" s="43"/>
      <c r="AJ643" s="43"/>
      <c r="AK643" s="43"/>
      <c r="AL643" s="43"/>
      <c r="AM643" s="43"/>
      <c r="AN643" s="43"/>
      <c r="AO643" s="43"/>
      <c r="AP643" s="43"/>
      <c r="AQ643" s="43"/>
      <c r="AR643" s="43"/>
      <c r="AS643" s="43"/>
      <c r="AT643" s="43"/>
      <c r="AU643" s="44"/>
      <c r="AV643" s="33"/>
      <c r="AW643" s="33"/>
      <c r="AX643" s="33"/>
      <c r="AZ643" s="141"/>
      <c r="BE643" s="168"/>
      <c r="BF643" s="168"/>
      <c r="BG643" s="168"/>
      <c r="BH643" s="168"/>
      <c r="BI643" s="168"/>
      <c r="BJ643" s="168"/>
      <c r="BK643" s="168"/>
      <c r="BL643" s="168"/>
      <c r="BM643" s="168"/>
      <c r="DK643" s="168"/>
      <c r="DL643" s="168"/>
      <c r="DM643" s="168"/>
      <c r="DN643" s="168"/>
      <c r="DO643" s="168"/>
      <c r="DP643" s="168"/>
      <c r="DQ643" s="168"/>
      <c r="DR643" s="168"/>
      <c r="DS643" s="168"/>
      <c r="DT643" s="168"/>
      <c r="DU643" s="168"/>
      <c r="DV643" s="168"/>
      <c r="DW643" s="168"/>
      <c r="DX643" s="168"/>
      <c r="DY643" s="168"/>
      <c r="DZ643" s="168"/>
      <c r="EA643" s="168"/>
      <c r="EB643" s="168"/>
      <c r="EC643" s="168"/>
      <c r="ED643" s="168"/>
      <c r="EE643" s="168"/>
      <c r="EF643" s="168"/>
      <c r="EG643" s="168"/>
      <c r="EH643" s="168"/>
      <c r="EI643" s="168"/>
      <c r="EJ643" s="168"/>
      <c r="EK643" s="168"/>
      <c r="EL643" s="168"/>
      <c r="EM643" s="168"/>
      <c r="EN643" s="168"/>
      <c r="EO643" s="168"/>
      <c r="EP643" s="168"/>
      <c r="EQ643" s="168"/>
      <c r="ER643" s="168"/>
      <c r="ES643" s="168"/>
      <c r="ET643" s="168"/>
      <c r="EU643" s="168"/>
      <c r="EV643" s="168"/>
      <c r="EW643" s="168"/>
      <c r="EX643" s="168"/>
      <c r="EY643" s="168"/>
      <c r="EZ643" s="168"/>
      <c r="FA643" s="168"/>
      <c r="FB643" s="168"/>
      <c r="FC643" s="168"/>
      <c r="FD643" s="168"/>
    </row>
    <row r="644" spans="1:160" s="5" customFormat="1" ht="45" customHeight="1" thickBot="1" x14ac:dyDescent="0.35">
      <c r="A644" s="263"/>
      <c r="B644" s="263"/>
      <c r="C644" s="265"/>
      <c r="D644" s="518" t="s">
        <v>7</v>
      </c>
      <c r="E644" s="519"/>
      <c r="F644" s="520" t="s">
        <v>169</v>
      </c>
      <c r="G644" s="521"/>
      <c r="H644" s="521"/>
      <c r="I644" s="521"/>
      <c r="J644" s="521"/>
      <c r="K644" s="521"/>
      <c r="L644" s="521"/>
      <c r="M644" s="521"/>
      <c r="N644" s="521"/>
      <c r="O644" s="521"/>
      <c r="P644" s="521"/>
      <c r="Q644" s="521"/>
      <c r="R644" s="521"/>
      <c r="S644" s="521"/>
      <c r="T644" s="521"/>
      <c r="U644" s="522"/>
      <c r="V644" s="33"/>
      <c r="W644" s="57"/>
      <c r="X644" s="86"/>
      <c r="Y644" s="33"/>
      <c r="Z644" s="36"/>
      <c r="AA644" s="36"/>
      <c r="AD644" s="33"/>
      <c r="AG644" s="33"/>
      <c r="AH644" s="43"/>
      <c r="AI644" s="43"/>
      <c r="AJ644" s="43"/>
      <c r="AK644" s="43"/>
      <c r="AL644" s="43"/>
      <c r="AM644" s="43"/>
      <c r="AN644" s="43"/>
      <c r="AO644" s="43"/>
      <c r="AP644" s="43"/>
      <c r="AQ644" s="43"/>
      <c r="AR644" s="43"/>
      <c r="AS644" s="43"/>
      <c r="AT644" s="43"/>
      <c r="AU644" s="44"/>
      <c r="AV644" s="33"/>
      <c r="AW644" s="33"/>
      <c r="AX644" s="33"/>
      <c r="AZ644" s="141"/>
      <c r="BE644" s="168"/>
      <c r="BF644" s="168"/>
      <c r="BG644" s="168"/>
      <c r="BH644" s="168"/>
      <c r="BI644" s="168"/>
      <c r="BJ644" s="168"/>
      <c r="BK644" s="168"/>
      <c r="BL644" s="168"/>
      <c r="BM644" s="168"/>
      <c r="DK644" s="168"/>
      <c r="DL644" s="168"/>
      <c r="DM644" s="168"/>
      <c r="DN644" s="168"/>
      <c r="DO644" s="168"/>
      <c r="DP644" s="168"/>
      <c r="DQ644" s="168"/>
      <c r="DR644" s="168"/>
      <c r="DS644" s="168"/>
      <c r="DT644" s="168"/>
      <c r="DU644" s="168"/>
      <c r="DV644" s="168"/>
      <c r="DW644" s="168"/>
      <c r="DX644" s="168"/>
      <c r="DY644" s="168"/>
      <c r="DZ644" s="168"/>
      <c r="EA644" s="168"/>
      <c r="EB644" s="168"/>
      <c r="EC644" s="168"/>
      <c r="ED644" s="168"/>
      <c r="EE644" s="168"/>
      <c r="EF644" s="168"/>
      <c r="EG644" s="168"/>
      <c r="EH644" s="168"/>
      <c r="EI644" s="168"/>
      <c r="EJ644" s="168"/>
      <c r="EK644" s="168"/>
      <c r="EL644" s="168"/>
      <c r="EM644" s="168"/>
      <c r="EN644" s="168"/>
      <c r="EO644" s="168"/>
      <c r="EP644" s="168"/>
      <c r="EQ644" s="168"/>
      <c r="ER644" s="168"/>
      <c r="ES644" s="168"/>
      <c r="ET644" s="168"/>
      <c r="EU644" s="168"/>
      <c r="EV644" s="168"/>
      <c r="EW644" s="168"/>
      <c r="EX644" s="168"/>
      <c r="EY644" s="168"/>
      <c r="EZ644" s="168"/>
      <c r="FA644" s="168"/>
      <c r="FB644" s="168"/>
      <c r="FC644" s="168"/>
      <c r="FD644" s="168"/>
    </row>
    <row r="645" spans="1:160" s="5" customFormat="1" ht="5.0999999999999996" customHeight="1" thickBot="1" x14ac:dyDescent="0.35">
      <c r="A645" s="263"/>
      <c r="B645" s="263"/>
      <c r="C645" s="265"/>
      <c r="D645" s="523"/>
      <c r="E645" s="523"/>
      <c r="F645" s="523"/>
      <c r="G645" s="523"/>
      <c r="H645" s="523"/>
      <c r="I645" s="523"/>
      <c r="J645" s="523"/>
      <c r="K645" s="523"/>
      <c r="L645" s="523"/>
      <c r="M645" s="523"/>
      <c r="N645" s="523"/>
      <c r="O645" s="523"/>
      <c r="P645" s="523"/>
      <c r="Q645" s="523"/>
      <c r="R645" s="523"/>
      <c r="S645" s="523"/>
      <c r="T645" s="523"/>
      <c r="U645" s="523"/>
      <c r="V645" s="33"/>
      <c r="W645" s="57"/>
      <c r="X645" s="86"/>
      <c r="Y645" s="33"/>
      <c r="Z645" s="36"/>
      <c r="AA645" s="36"/>
      <c r="AD645" s="33"/>
      <c r="AG645" s="33"/>
      <c r="AH645" s="43"/>
      <c r="AI645" s="43"/>
      <c r="AJ645" s="43"/>
      <c r="AK645" s="43"/>
      <c r="AL645" s="43"/>
      <c r="AM645" s="43"/>
      <c r="AN645" s="43"/>
      <c r="AO645" s="43"/>
      <c r="AP645" s="43"/>
      <c r="AQ645" s="43"/>
      <c r="AR645" s="43"/>
      <c r="AS645" s="43"/>
      <c r="AT645" s="43"/>
      <c r="AU645" s="44"/>
      <c r="AV645" s="33"/>
      <c r="AW645" s="33"/>
      <c r="AX645" s="33"/>
      <c r="AZ645" s="141"/>
      <c r="BE645" s="168"/>
      <c r="BF645" s="168"/>
      <c r="BG645" s="168"/>
      <c r="BH645" s="168"/>
      <c r="BI645" s="168"/>
      <c r="BJ645" s="168"/>
      <c r="BK645" s="168"/>
      <c r="BL645" s="168"/>
      <c r="BM645" s="168"/>
      <c r="DK645" s="168"/>
      <c r="DL645" s="168"/>
      <c r="DM645" s="168"/>
      <c r="DN645" s="168"/>
      <c r="DO645" s="168"/>
      <c r="DP645" s="168"/>
      <c r="DQ645" s="168"/>
      <c r="DR645" s="168"/>
      <c r="DS645" s="168"/>
      <c r="DT645" s="168"/>
      <c r="DU645" s="168"/>
      <c r="DV645" s="168"/>
      <c r="DW645" s="168"/>
      <c r="DX645" s="168"/>
      <c r="DY645" s="168"/>
      <c r="DZ645" s="168"/>
      <c r="EA645" s="168"/>
      <c r="EB645" s="168"/>
      <c r="EC645" s="168"/>
      <c r="ED645" s="168"/>
      <c r="EE645" s="168"/>
      <c r="EF645" s="168"/>
      <c r="EG645" s="168"/>
      <c r="EH645" s="168"/>
      <c r="EI645" s="168"/>
      <c r="EJ645" s="168"/>
      <c r="EK645" s="168"/>
      <c r="EL645" s="168"/>
      <c r="EM645" s="168"/>
      <c r="EN645" s="168"/>
      <c r="EO645" s="168"/>
      <c r="EP645" s="168"/>
      <c r="EQ645" s="168"/>
      <c r="ER645" s="168"/>
      <c r="ES645" s="168"/>
      <c r="ET645" s="168"/>
      <c r="EU645" s="168"/>
      <c r="EV645" s="168"/>
      <c r="EW645" s="168"/>
      <c r="EX645" s="168"/>
      <c r="EY645" s="168"/>
      <c r="EZ645" s="168"/>
      <c r="FA645" s="168"/>
      <c r="FB645" s="168"/>
      <c r="FC645" s="168"/>
      <c r="FD645" s="168"/>
    </row>
    <row r="646" spans="1:160" s="5" customFormat="1" ht="24.9" customHeight="1" thickBot="1" x14ac:dyDescent="0.35">
      <c r="A646" s="263"/>
      <c r="B646" s="263"/>
      <c r="C646" s="265"/>
      <c r="D646" s="2" t="s">
        <v>103</v>
      </c>
      <c r="E646" s="69" t="s">
        <v>106</v>
      </c>
      <c r="F646" s="455" t="s">
        <v>104</v>
      </c>
      <c r="G646" s="524"/>
      <c r="H646" s="456"/>
      <c r="I646" s="525">
        <v>44058</v>
      </c>
      <c r="J646" s="526"/>
      <c r="K646" s="526"/>
      <c r="L646" s="526"/>
      <c r="M646" s="526"/>
      <c r="N646" s="527"/>
      <c r="O646" s="3" t="s">
        <v>8</v>
      </c>
      <c r="P646" s="449" t="s">
        <v>24</v>
      </c>
      <c r="Q646" s="450"/>
      <c r="R646" s="450"/>
      <c r="S646" s="450"/>
      <c r="T646" s="450"/>
      <c r="U646" s="528"/>
      <c r="V646" s="33"/>
      <c r="W646" s="57"/>
      <c r="X646" s="86"/>
      <c r="Y646" s="33"/>
      <c r="Z646" s="36"/>
      <c r="AA646" s="36"/>
      <c r="AD646" s="33"/>
      <c r="AG646" s="33"/>
      <c r="AH646" s="43"/>
      <c r="AI646" s="43"/>
      <c r="AJ646" s="43"/>
      <c r="AK646" s="43"/>
      <c r="AL646" s="43"/>
      <c r="AM646" s="43"/>
      <c r="AN646" s="43"/>
      <c r="AO646" s="43"/>
      <c r="AP646" s="43"/>
      <c r="AQ646" s="43"/>
      <c r="AR646" s="43"/>
      <c r="AS646" s="43"/>
      <c r="AT646" s="43"/>
      <c r="AU646" s="44"/>
      <c r="AV646" s="33"/>
      <c r="AW646" s="33"/>
      <c r="AX646" s="33"/>
      <c r="AZ646" s="141"/>
      <c r="BE646" s="168"/>
      <c r="BF646" s="168"/>
      <c r="BG646" s="168"/>
      <c r="BH646" s="168"/>
      <c r="BI646" s="168"/>
      <c r="BJ646" s="168"/>
      <c r="BK646" s="168"/>
      <c r="BL646" s="168"/>
      <c r="BM646" s="168"/>
      <c r="DK646" s="168"/>
      <c r="DL646" s="168"/>
      <c r="DM646" s="168"/>
      <c r="DN646" s="168"/>
      <c r="DO646" s="168"/>
      <c r="DP646" s="168"/>
      <c r="DQ646" s="168"/>
      <c r="DR646" s="168"/>
      <c r="DS646" s="168"/>
      <c r="DT646" s="168"/>
      <c r="DU646" s="168"/>
      <c r="DV646" s="168"/>
      <c r="DW646" s="168"/>
      <c r="DX646" s="168"/>
      <c r="DY646" s="168"/>
      <c r="DZ646" s="168"/>
      <c r="EA646" s="168"/>
      <c r="EB646" s="168"/>
      <c r="EC646" s="168"/>
      <c r="ED646" s="168"/>
      <c r="EE646" s="168"/>
      <c r="EF646" s="168"/>
      <c r="EG646" s="168"/>
      <c r="EH646" s="168"/>
      <c r="EI646" s="168"/>
      <c r="EJ646" s="168"/>
      <c r="EK646" s="168"/>
      <c r="EL646" s="168"/>
      <c r="EM646" s="168"/>
      <c r="EN646" s="168"/>
      <c r="EO646" s="168"/>
      <c r="EP646" s="168"/>
      <c r="EQ646" s="168"/>
      <c r="ER646" s="168"/>
      <c r="ES646" s="168"/>
      <c r="ET646" s="168"/>
      <c r="EU646" s="168"/>
      <c r="EV646" s="168"/>
      <c r="EW646" s="168"/>
      <c r="EX646" s="168"/>
      <c r="EY646" s="168"/>
      <c r="EZ646" s="168"/>
      <c r="FA646" s="168"/>
      <c r="FB646" s="168"/>
      <c r="FC646" s="168"/>
      <c r="FD646" s="168"/>
    </row>
    <row r="647" spans="1:160" s="5" customFormat="1" ht="5.0999999999999996" customHeight="1" thickBot="1" x14ac:dyDescent="0.35">
      <c r="A647" s="263"/>
      <c r="B647" s="263"/>
      <c r="C647" s="265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33"/>
      <c r="W647" s="57"/>
      <c r="X647" s="86"/>
      <c r="Y647" s="33"/>
      <c r="Z647" s="36"/>
      <c r="AA647" s="36"/>
      <c r="AD647" s="33"/>
      <c r="AG647" s="33"/>
      <c r="AH647" s="43"/>
      <c r="AI647" s="43"/>
      <c r="AJ647" s="43"/>
      <c r="AK647" s="43"/>
      <c r="AL647" s="43"/>
      <c r="AM647" s="43"/>
      <c r="AN647" s="43"/>
      <c r="AO647" s="43"/>
      <c r="AP647" s="43"/>
      <c r="AQ647" s="43"/>
      <c r="AR647" s="43"/>
      <c r="AS647" s="43"/>
      <c r="AT647" s="43"/>
      <c r="AU647" s="44"/>
      <c r="AV647" s="33"/>
      <c r="AW647" s="33"/>
      <c r="AX647" s="33"/>
      <c r="AZ647" s="141"/>
      <c r="BE647" s="168"/>
      <c r="BF647" s="168"/>
      <c r="BG647" s="168"/>
      <c r="BH647" s="168"/>
      <c r="BI647" s="168"/>
      <c r="BJ647" s="168"/>
      <c r="BK647" s="168"/>
      <c r="BL647" s="168"/>
      <c r="BM647" s="168"/>
      <c r="DK647" s="168"/>
      <c r="DL647" s="168"/>
      <c r="DM647" s="168"/>
      <c r="DN647" s="168"/>
      <c r="DO647" s="168"/>
      <c r="DP647" s="168"/>
      <c r="DQ647" s="168"/>
      <c r="DR647" s="168"/>
      <c r="DS647" s="168"/>
      <c r="DT647" s="168"/>
      <c r="DU647" s="168"/>
      <c r="DV647" s="168"/>
      <c r="DW647" s="168"/>
      <c r="DX647" s="168"/>
      <c r="DY647" s="168"/>
      <c r="DZ647" s="168"/>
      <c r="EA647" s="168"/>
      <c r="EB647" s="168"/>
      <c r="EC647" s="168"/>
      <c r="ED647" s="168"/>
      <c r="EE647" s="168"/>
      <c r="EF647" s="168"/>
      <c r="EG647" s="168"/>
      <c r="EH647" s="168"/>
      <c r="EI647" s="168"/>
      <c r="EJ647" s="168"/>
      <c r="EK647" s="168"/>
      <c r="EL647" s="168"/>
      <c r="EM647" s="168"/>
      <c r="EN647" s="168"/>
      <c r="EO647" s="168"/>
      <c r="EP647" s="168"/>
      <c r="EQ647" s="168"/>
      <c r="ER647" s="168"/>
      <c r="ES647" s="168"/>
      <c r="ET647" s="168"/>
      <c r="EU647" s="168"/>
      <c r="EV647" s="168"/>
      <c r="EW647" s="168"/>
      <c r="EX647" s="168"/>
      <c r="EY647" s="168"/>
      <c r="EZ647" s="168"/>
      <c r="FA647" s="168"/>
      <c r="FB647" s="168"/>
      <c r="FC647" s="168"/>
      <c r="FD647" s="168"/>
    </row>
    <row r="648" spans="1:160" s="5" customFormat="1" ht="24.9" customHeight="1" thickBot="1" x14ac:dyDescent="0.35">
      <c r="A648" s="263"/>
      <c r="B648" s="263"/>
      <c r="C648" s="265"/>
      <c r="D648" s="2" t="s">
        <v>31</v>
      </c>
      <c r="E648" s="449"/>
      <c r="F648" s="450"/>
      <c r="G648" s="450"/>
      <c r="H648" s="450"/>
      <c r="I648" s="450"/>
      <c r="J648" s="451"/>
      <c r="K648" s="19" t="s">
        <v>105</v>
      </c>
      <c r="L648" s="452"/>
      <c r="M648" s="452"/>
      <c r="N648" s="452"/>
      <c r="O648" s="452"/>
      <c r="P648" s="452"/>
      <c r="Q648" s="452"/>
      <c r="R648" s="452"/>
      <c r="S648" s="452"/>
      <c r="T648" s="452"/>
      <c r="U648" s="453"/>
      <c r="V648" s="33"/>
      <c r="W648" s="57"/>
      <c r="X648" s="86"/>
      <c r="Y648" s="33"/>
      <c r="Z648" s="36"/>
      <c r="AA648" s="36"/>
      <c r="AD648" s="33"/>
      <c r="AG648" s="33"/>
      <c r="AH648" s="43"/>
      <c r="AI648" s="43"/>
      <c r="AJ648" s="43"/>
      <c r="AK648" s="43"/>
      <c r="AL648" s="43"/>
      <c r="AM648" s="43"/>
      <c r="AN648" s="43"/>
      <c r="AO648" s="43"/>
      <c r="AP648" s="43"/>
      <c r="AQ648" s="43"/>
      <c r="AR648" s="43"/>
      <c r="AS648" s="43"/>
      <c r="AT648" s="43"/>
      <c r="AU648" s="44"/>
      <c r="AV648" s="33"/>
      <c r="AW648" s="33"/>
      <c r="AX648" s="33"/>
      <c r="AZ648" s="141"/>
      <c r="BE648" s="168"/>
      <c r="BF648" s="168"/>
      <c r="BG648" s="168"/>
      <c r="BH648" s="168"/>
      <c r="BI648" s="168"/>
      <c r="BJ648" s="168"/>
      <c r="BK648" s="168"/>
      <c r="BL648" s="168"/>
      <c r="BM648" s="168"/>
      <c r="DK648" s="168"/>
      <c r="DL648" s="168"/>
      <c r="DM648" s="168"/>
      <c r="DN648" s="168"/>
      <c r="DO648" s="168"/>
      <c r="DP648" s="168"/>
      <c r="DQ648" s="168"/>
      <c r="DR648" s="168"/>
      <c r="DS648" s="168"/>
      <c r="DT648" s="168"/>
      <c r="DU648" s="168"/>
      <c r="DV648" s="168"/>
      <c r="DW648" s="168"/>
      <c r="DX648" s="168"/>
      <c r="DY648" s="168"/>
      <c r="DZ648" s="168"/>
      <c r="EA648" s="168"/>
      <c r="EB648" s="168"/>
      <c r="EC648" s="168"/>
      <c r="ED648" s="168"/>
      <c r="EE648" s="168"/>
      <c r="EF648" s="168"/>
      <c r="EG648" s="168"/>
      <c r="EH648" s="168"/>
      <c r="EI648" s="168"/>
      <c r="EJ648" s="168"/>
      <c r="EK648" s="168"/>
      <c r="EL648" s="168"/>
      <c r="EM648" s="168"/>
      <c r="EN648" s="168"/>
      <c r="EO648" s="168"/>
      <c r="EP648" s="168"/>
      <c r="EQ648" s="168"/>
      <c r="ER648" s="168"/>
      <c r="ES648" s="168"/>
      <c r="ET648" s="168"/>
      <c r="EU648" s="168"/>
      <c r="EV648" s="168"/>
      <c r="EW648" s="168"/>
      <c r="EX648" s="168"/>
      <c r="EY648" s="168"/>
      <c r="EZ648" s="168"/>
      <c r="FA648" s="168"/>
      <c r="FB648" s="168"/>
      <c r="FC648" s="168"/>
      <c r="FD648" s="168"/>
    </row>
    <row r="649" spans="1:160" s="5" customFormat="1" ht="5.0999999999999996" customHeight="1" thickBot="1" x14ac:dyDescent="0.35">
      <c r="A649" s="263"/>
      <c r="B649" s="263"/>
      <c r="C649" s="265"/>
      <c r="D649" s="454"/>
      <c r="E649" s="454"/>
      <c r="F649" s="454"/>
      <c r="G649" s="454"/>
      <c r="H649" s="454"/>
      <c r="I649" s="454"/>
      <c r="J649" s="454"/>
      <c r="K649" s="454"/>
      <c r="L649" s="454"/>
      <c r="M649" s="454"/>
      <c r="N649" s="454"/>
      <c r="O649" s="454"/>
      <c r="P649" s="454"/>
      <c r="Q649" s="454"/>
      <c r="R649" s="454"/>
      <c r="S649" s="454"/>
      <c r="T649" s="454"/>
      <c r="U649" s="454"/>
      <c r="V649" s="33"/>
      <c r="W649" s="57"/>
      <c r="X649" s="86"/>
      <c r="Y649" s="33"/>
      <c r="Z649" s="36"/>
      <c r="AA649" s="36"/>
      <c r="AD649" s="33"/>
      <c r="AG649" s="33"/>
      <c r="AH649" s="43"/>
      <c r="AI649" s="43"/>
      <c r="AJ649" s="43"/>
      <c r="AK649" s="43"/>
      <c r="AL649" s="43"/>
      <c r="AM649" s="43"/>
      <c r="AN649" s="43"/>
      <c r="AO649" s="43"/>
      <c r="AP649" s="43"/>
      <c r="AQ649" s="43"/>
      <c r="AR649" s="43"/>
      <c r="AS649" s="43"/>
      <c r="AT649" s="43"/>
      <c r="AU649" s="44"/>
      <c r="AV649" s="33"/>
      <c r="AW649" s="33"/>
      <c r="AX649" s="33"/>
      <c r="AZ649" s="141"/>
      <c r="BE649" s="168"/>
      <c r="BF649" s="168"/>
      <c r="BG649" s="168"/>
      <c r="BH649" s="168"/>
      <c r="BI649" s="168"/>
      <c r="BJ649" s="168"/>
      <c r="BK649" s="168"/>
      <c r="BL649" s="168"/>
      <c r="BM649" s="168"/>
      <c r="DK649" s="168"/>
      <c r="DL649" s="168"/>
      <c r="DM649" s="168"/>
      <c r="DN649" s="168"/>
      <c r="DO649" s="168"/>
      <c r="DP649" s="168"/>
      <c r="DQ649" s="168"/>
      <c r="DR649" s="168"/>
      <c r="DS649" s="168"/>
      <c r="DT649" s="168"/>
      <c r="DU649" s="168"/>
      <c r="DV649" s="168"/>
      <c r="DW649" s="168"/>
      <c r="DX649" s="168"/>
      <c r="DY649" s="168"/>
      <c r="DZ649" s="168"/>
      <c r="EA649" s="168"/>
      <c r="EB649" s="168"/>
      <c r="EC649" s="168"/>
      <c r="ED649" s="168"/>
      <c r="EE649" s="168"/>
      <c r="EF649" s="168"/>
      <c r="EG649" s="168"/>
      <c r="EH649" s="168"/>
      <c r="EI649" s="168"/>
      <c r="EJ649" s="168"/>
      <c r="EK649" s="168"/>
      <c r="EL649" s="168"/>
      <c r="EM649" s="168"/>
      <c r="EN649" s="168"/>
      <c r="EO649" s="168"/>
      <c r="EP649" s="168"/>
      <c r="EQ649" s="168"/>
      <c r="ER649" s="168"/>
      <c r="ES649" s="168"/>
      <c r="ET649" s="168"/>
      <c r="EU649" s="168"/>
      <c r="EV649" s="168"/>
      <c r="EW649" s="168"/>
      <c r="EX649" s="168"/>
      <c r="EY649" s="168"/>
      <c r="EZ649" s="168"/>
      <c r="FA649" s="168"/>
      <c r="FB649" s="168"/>
      <c r="FC649" s="168"/>
      <c r="FD649" s="168"/>
    </row>
    <row r="650" spans="1:160" s="5" customFormat="1" ht="45" customHeight="1" thickBot="1" x14ac:dyDescent="0.35">
      <c r="A650" s="263">
        <f>+E650</f>
        <v>2.0199999999999996</v>
      </c>
      <c r="B650" s="264">
        <f>+U674</f>
        <v>0</v>
      </c>
      <c r="C650" s="265">
        <v>9</v>
      </c>
      <c r="D650" s="165" t="s">
        <v>9</v>
      </c>
      <c r="E650" s="180">
        <v>2.0199999999999996</v>
      </c>
      <c r="F650" s="455" t="s">
        <v>29</v>
      </c>
      <c r="G650" s="456"/>
      <c r="H650" s="532" t="s">
        <v>115</v>
      </c>
      <c r="I650" s="457"/>
      <c r="J650" s="457"/>
      <c r="K650" s="457"/>
      <c r="L650" s="457"/>
      <c r="M650" s="458"/>
      <c r="N650" s="459" t="s">
        <v>32</v>
      </c>
      <c r="O650" s="460"/>
      <c r="P650" s="461"/>
      <c r="Q650" s="462" t="s">
        <v>10</v>
      </c>
      <c r="R650" s="463"/>
      <c r="S650" s="463"/>
      <c r="T650" s="463"/>
      <c r="U650" s="464"/>
      <c r="V650" s="33"/>
      <c r="W650" s="57"/>
      <c r="X650" s="86"/>
      <c r="Y650" s="33"/>
      <c r="Z650" s="38"/>
      <c r="AA650" s="38"/>
      <c r="AD650" s="33"/>
      <c r="AG650" s="33"/>
      <c r="AH650" s="43"/>
      <c r="AI650" s="43"/>
      <c r="AJ650" s="43"/>
      <c r="AK650" s="43"/>
      <c r="AL650" s="43"/>
      <c r="AM650" s="43"/>
      <c r="AN650" s="43"/>
      <c r="AO650" s="43"/>
      <c r="AP650" s="43"/>
      <c r="AQ650" s="43"/>
      <c r="AR650" s="43"/>
      <c r="AS650" s="43"/>
      <c r="AT650" s="43"/>
      <c r="AU650" s="44"/>
      <c r="AV650" s="33"/>
      <c r="AW650" s="33"/>
      <c r="AX650" s="33"/>
      <c r="AZ650" s="141"/>
      <c r="BE650" s="168"/>
      <c r="BF650" s="168"/>
      <c r="BG650" s="168"/>
      <c r="BH650" s="168"/>
      <c r="BI650" s="168"/>
      <c r="BJ650" s="168"/>
      <c r="BK650" s="168"/>
      <c r="BL650" s="168"/>
      <c r="BM650" s="168"/>
      <c r="DK650" s="168"/>
      <c r="DL650" s="168"/>
      <c r="DM650" s="168"/>
      <c r="DN650" s="168"/>
      <c r="DO650" s="168"/>
      <c r="DP650" s="168"/>
      <c r="DQ650" s="168"/>
      <c r="DR650" s="168"/>
      <c r="DS650" s="168"/>
      <c r="DT650" s="168"/>
      <c r="DU650" s="168"/>
      <c r="DV650" s="168"/>
      <c r="DW650" s="168"/>
      <c r="DX650" s="168"/>
      <c r="DY650" s="168"/>
      <c r="DZ650" s="168"/>
      <c r="EA650" s="168"/>
      <c r="EB650" s="168"/>
      <c r="EC650" s="168"/>
      <c r="ED650" s="168"/>
      <c r="EE650" s="168"/>
      <c r="EF650" s="168"/>
      <c r="EG650" s="168"/>
      <c r="EH650" s="168"/>
      <c r="EI650" s="168"/>
      <c r="EJ650" s="168"/>
      <c r="EK650" s="168"/>
      <c r="EL650" s="168"/>
      <c r="EM650" s="168"/>
      <c r="EN650" s="168"/>
      <c r="EO650" s="168"/>
      <c r="EP650" s="168"/>
      <c r="EQ650" s="168"/>
      <c r="ER650" s="168"/>
      <c r="ES650" s="168"/>
      <c r="ET650" s="168"/>
      <c r="EU650" s="168"/>
      <c r="EV650" s="168"/>
      <c r="EW650" s="168"/>
      <c r="EX650" s="168"/>
      <c r="EY650" s="168"/>
      <c r="EZ650" s="168"/>
      <c r="FA650" s="168"/>
      <c r="FB650" s="168"/>
      <c r="FC650" s="168"/>
      <c r="FD650" s="168"/>
    </row>
    <row r="651" spans="1:160" s="5" customFormat="1" ht="5.0999999999999996" customHeight="1" thickBot="1" x14ac:dyDescent="0.35">
      <c r="A651" s="263"/>
      <c r="B651" s="263"/>
      <c r="C651" s="265"/>
      <c r="D651" s="428"/>
      <c r="E651" s="428"/>
      <c r="F651" s="428"/>
      <c r="G651" s="428"/>
      <c r="H651" s="428"/>
      <c r="I651" s="428"/>
      <c r="J651" s="428"/>
      <c r="K651" s="428"/>
      <c r="L651" s="428"/>
      <c r="M651" s="428"/>
      <c r="N651" s="454"/>
      <c r="O651" s="454"/>
      <c r="P651" s="454"/>
      <c r="Q651" s="454"/>
      <c r="R651" s="454"/>
      <c r="S651" s="454"/>
      <c r="T651" s="454"/>
      <c r="U651" s="454"/>
      <c r="V651" s="33"/>
      <c r="W651" s="57"/>
      <c r="X651" s="86"/>
      <c r="Y651" s="33"/>
      <c r="Z651" s="76"/>
      <c r="AA651" s="76"/>
      <c r="AD651" s="33"/>
      <c r="AG651" s="33"/>
      <c r="AH651" s="43"/>
      <c r="AI651" s="43"/>
      <c r="AJ651" s="43"/>
      <c r="AK651" s="43"/>
      <c r="AL651" s="43"/>
      <c r="AM651" s="43"/>
      <c r="AN651" s="43"/>
      <c r="AO651" s="43"/>
      <c r="AP651" s="43"/>
      <c r="AQ651" s="43"/>
      <c r="AR651" s="43"/>
      <c r="AS651" s="43"/>
      <c r="AT651" s="43"/>
      <c r="AU651" s="44"/>
      <c r="AV651" s="33"/>
      <c r="AW651" s="33"/>
      <c r="AX651" s="33"/>
      <c r="AZ651" s="141"/>
      <c r="BE651" s="168"/>
      <c r="BF651" s="168"/>
      <c r="BG651" s="168"/>
      <c r="BH651" s="168"/>
      <c r="BI651" s="168"/>
      <c r="BJ651" s="168"/>
      <c r="BK651" s="168"/>
      <c r="BL651" s="168"/>
      <c r="BM651" s="168"/>
      <c r="DK651" s="168"/>
      <c r="DL651" s="168"/>
      <c r="DM651" s="168"/>
      <c r="DN651" s="168"/>
      <c r="DO651" s="168"/>
      <c r="DP651" s="168"/>
      <c r="DQ651" s="168"/>
      <c r="DR651" s="168"/>
      <c r="DS651" s="168"/>
      <c r="DT651" s="168"/>
      <c r="DU651" s="168"/>
      <c r="DV651" s="168"/>
      <c r="DW651" s="168"/>
      <c r="DX651" s="168"/>
      <c r="DY651" s="168"/>
      <c r="DZ651" s="168"/>
      <c r="EA651" s="168"/>
      <c r="EB651" s="168"/>
      <c r="EC651" s="168"/>
      <c r="ED651" s="168"/>
      <c r="EE651" s="168"/>
      <c r="EF651" s="168"/>
      <c r="EG651" s="168"/>
      <c r="EH651" s="168"/>
      <c r="EI651" s="168"/>
      <c r="EJ651" s="168"/>
      <c r="EK651" s="168"/>
      <c r="EL651" s="168"/>
      <c r="EM651" s="168"/>
      <c r="EN651" s="168"/>
      <c r="EO651" s="168"/>
      <c r="EP651" s="168"/>
      <c r="EQ651" s="168"/>
      <c r="ER651" s="168"/>
      <c r="ES651" s="168"/>
      <c r="ET651" s="168"/>
      <c r="EU651" s="168"/>
      <c r="EV651" s="168"/>
      <c r="EW651" s="168"/>
      <c r="EX651" s="168"/>
      <c r="EY651" s="168"/>
      <c r="EZ651" s="168"/>
      <c r="FA651" s="168"/>
      <c r="FB651" s="168"/>
      <c r="FC651" s="168"/>
      <c r="FD651" s="168"/>
    </row>
    <row r="652" spans="1:160" s="5" customFormat="1" ht="24.9" customHeight="1" x14ac:dyDescent="0.3">
      <c r="A652" s="263"/>
      <c r="B652" s="263"/>
      <c r="C652" s="265"/>
      <c r="D652" s="465" t="s">
        <v>30</v>
      </c>
      <c r="E652" s="466"/>
      <c r="F652" s="466"/>
      <c r="G652" s="466"/>
      <c r="H652" s="466"/>
      <c r="I652" s="466"/>
      <c r="J652" s="466"/>
      <c r="K652" s="466"/>
      <c r="L652" s="466"/>
      <c r="M652" s="467"/>
      <c r="N652" s="468" t="s">
        <v>11</v>
      </c>
      <c r="O652" s="470" t="s">
        <v>12</v>
      </c>
      <c r="P652" s="471"/>
      <c r="Q652" s="474" t="s">
        <v>13</v>
      </c>
      <c r="R652" s="475"/>
      <c r="S652" s="476"/>
      <c r="T652" s="477" t="s">
        <v>27</v>
      </c>
      <c r="U652" s="479" t="s">
        <v>28</v>
      </c>
      <c r="V652" s="33"/>
      <c r="W652" s="57"/>
      <c r="X652" s="86"/>
      <c r="Y652" s="33"/>
      <c r="Z652" s="76"/>
      <c r="AA652" s="76"/>
      <c r="AD652" s="33"/>
      <c r="AG652" s="33"/>
      <c r="AH652" s="43"/>
      <c r="AI652" s="43"/>
      <c r="AJ652" s="43"/>
      <c r="AK652" s="43"/>
      <c r="AL652" s="43"/>
      <c r="AM652" s="43"/>
      <c r="AN652" s="43"/>
      <c r="AO652" s="43"/>
      <c r="AP652" s="43"/>
      <c r="AQ652" s="43"/>
      <c r="AR652" s="43"/>
      <c r="AS652" s="43"/>
      <c r="AT652" s="43"/>
      <c r="AU652" s="44"/>
      <c r="AV652" s="33"/>
      <c r="AW652" s="33"/>
      <c r="AX652" s="33"/>
      <c r="AZ652" s="141"/>
      <c r="BE652" s="168"/>
      <c r="BF652" s="168"/>
      <c r="BG652" s="168"/>
      <c r="BH652" s="168"/>
      <c r="BI652" s="168"/>
      <c r="BJ652" s="168"/>
      <c r="BK652" s="168"/>
      <c r="BL652" s="168"/>
      <c r="BM652" s="168"/>
      <c r="DK652" s="168"/>
      <c r="DL652" s="168"/>
      <c r="DM652" s="168"/>
      <c r="DN652" s="168"/>
      <c r="DO652" s="168"/>
      <c r="DP652" s="168"/>
      <c r="DQ652" s="168"/>
      <c r="DR652" s="168"/>
      <c r="DS652" s="168"/>
      <c r="DT652" s="168"/>
      <c r="DU652" s="168"/>
      <c r="DV652" s="168"/>
      <c r="DW652" s="168"/>
      <c r="DX652" s="168"/>
      <c r="DY652" s="168"/>
      <c r="DZ652" s="168"/>
      <c r="EA652" s="168"/>
      <c r="EB652" s="168"/>
      <c r="EC652" s="168"/>
      <c r="ED652" s="168"/>
      <c r="EE652" s="168"/>
      <c r="EF652" s="168"/>
      <c r="EG652" s="168"/>
      <c r="EH652" s="168"/>
      <c r="EI652" s="168"/>
      <c r="EJ652" s="168"/>
      <c r="EK652" s="168"/>
      <c r="EL652" s="168"/>
      <c r="EM652" s="168"/>
      <c r="EN652" s="168"/>
      <c r="EO652" s="168"/>
      <c r="EP652" s="168"/>
      <c r="EQ652" s="168"/>
      <c r="ER652" s="168"/>
      <c r="ES652" s="168"/>
      <c r="ET652" s="168"/>
      <c r="EU652" s="168"/>
      <c r="EV652" s="168"/>
      <c r="EW652" s="168"/>
      <c r="EX652" s="168"/>
      <c r="EY652" s="168"/>
      <c r="EZ652" s="168"/>
      <c r="FA652" s="168"/>
      <c r="FB652" s="168"/>
      <c r="FC652" s="168"/>
      <c r="FD652" s="168"/>
    </row>
    <row r="653" spans="1:160" s="5" customFormat="1" ht="24.9" customHeight="1" x14ac:dyDescent="0.3">
      <c r="A653" s="263"/>
      <c r="B653" s="263"/>
      <c r="C653" s="265"/>
      <c r="D653" s="481"/>
      <c r="E653" s="482"/>
      <c r="F653" s="482"/>
      <c r="G653" s="482"/>
      <c r="H653" s="482"/>
      <c r="I653" s="482"/>
      <c r="J653" s="482"/>
      <c r="K653" s="482"/>
      <c r="L653" s="482"/>
      <c r="M653" s="483"/>
      <c r="N653" s="469"/>
      <c r="O653" s="472"/>
      <c r="P653" s="473"/>
      <c r="Q653" s="7" t="s">
        <v>14</v>
      </c>
      <c r="R653" s="7" t="s">
        <v>15</v>
      </c>
      <c r="S653" s="7" t="s">
        <v>26</v>
      </c>
      <c r="T653" s="478"/>
      <c r="U653" s="480"/>
      <c r="V653" s="33"/>
      <c r="W653" s="57"/>
      <c r="X653" s="86"/>
      <c r="Y653" s="33"/>
      <c r="Z653" s="77"/>
      <c r="AA653" s="77"/>
      <c r="AD653" s="33"/>
      <c r="AG653" s="33"/>
      <c r="AH653" s="43"/>
      <c r="AI653" s="43"/>
      <c r="AJ653" s="43"/>
      <c r="AK653" s="43"/>
      <c r="AL653" s="43"/>
      <c r="AM653" s="43"/>
      <c r="AN653" s="43"/>
      <c r="AO653" s="43"/>
      <c r="AP653" s="43"/>
      <c r="AQ653" s="43"/>
      <c r="AR653" s="43"/>
      <c r="AS653" s="43"/>
      <c r="AT653" s="43"/>
      <c r="AU653" s="44"/>
      <c r="AV653" s="33"/>
      <c r="AW653" s="33"/>
      <c r="AX653" s="33"/>
      <c r="AZ653" s="141"/>
      <c r="BE653" s="168"/>
      <c r="BF653" s="168"/>
      <c r="BG653" s="168"/>
      <c r="BH653" s="168"/>
      <c r="BI653" s="168"/>
      <c r="BJ653" s="168"/>
      <c r="BK653" s="168"/>
      <c r="BL653" s="168"/>
      <c r="BM653" s="168"/>
      <c r="DK653" s="168"/>
      <c r="DL653" s="168"/>
      <c r="DM653" s="168"/>
      <c r="DN653" s="168"/>
      <c r="DO653" s="168"/>
      <c r="DP653" s="168"/>
      <c r="DQ653" s="168"/>
      <c r="DR653" s="168"/>
      <c r="DS653" s="168"/>
      <c r="DT653" s="168"/>
      <c r="DU653" s="168"/>
      <c r="DV653" s="168"/>
      <c r="DW653" s="168"/>
      <c r="DX653" s="168"/>
      <c r="DY653" s="168"/>
      <c r="DZ653" s="168"/>
      <c r="EA653" s="168"/>
      <c r="EB653" s="168"/>
      <c r="EC653" s="168"/>
      <c r="ED653" s="168"/>
      <c r="EE653" s="168"/>
      <c r="EF653" s="168"/>
      <c r="EG653" s="168"/>
      <c r="EH653" s="168"/>
      <c r="EI653" s="168"/>
      <c r="EJ653" s="168"/>
      <c r="EK653" s="168"/>
      <c r="EL653" s="168"/>
      <c r="EM653" s="168"/>
      <c r="EN653" s="168"/>
      <c r="EO653" s="168"/>
      <c r="EP653" s="168"/>
      <c r="EQ653" s="168"/>
      <c r="ER653" s="168"/>
      <c r="ES653" s="168"/>
      <c r="ET653" s="168"/>
      <c r="EU653" s="168"/>
      <c r="EV653" s="168"/>
      <c r="EW653" s="168"/>
      <c r="EX653" s="168"/>
      <c r="EY653" s="168"/>
      <c r="EZ653" s="168"/>
      <c r="FA653" s="168"/>
      <c r="FB653" s="168"/>
      <c r="FC653" s="168"/>
      <c r="FD653" s="168"/>
    </row>
    <row r="654" spans="1:160" s="5" customFormat="1" ht="24.9" customHeight="1" x14ac:dyDescent="0.3">
      <c r="A654" s="263"/>
      <c r="B654" s="263"/>
      <c r="C654" s="265"/>
      <c r="D654" s="481"/>
      <c r="E654" s="482"/>
      <c r="F654" s="482"/>
      <c r="G654" s="482"/>
      <c r="H654" s="482"/>
      <c r="I654" s="482"/>
      <c r="J654" s="482"/>
      <c r="K654" s="482"/>
      <c r="L654" s="482"/>
      <c r="M654" s="483"/>
      <c r="N654" s="16"/>
      <c r="O654" s="412"/>
      <c r="P654" s="413"/>
      <c r="Q654" s="8"/>
      <c r="R654" s="8"/>
      <c r="S654" s="8"/>
      <c r="T654" s="9"/>
      <c r="U654" s="17"/>
      <c r="V654" s="33"/>
      <c r="W654" s="57"/>
      <c r="X654" s="86"/>
      <c r="Y654" s="33">
        <f>+C650</f>
        <v>9</v>
      </c>
      <c r="Z654" s="41">
        <f>+SUMIF($N654:$N673,$Z$16,$U654:$U673)</f>
        <v>0</v>
      </c>
      <c r="AA654" s="41">
        <f>+SUMIF($N654:$N673,$AA$16,$U654:$U673)</f>
        <v>0</v>
      </c>
      <c r="AB654" s="41">
        <f>+SUMIF($N654:$N673,$AB$16,$U654:$U673)</f>
        <v>0</v>
      </c>
      <c r="AC654" s="41">
        <f>+SUMIF($N654:$N673,$AC$16,$U654:$U673)</f>
        <v>0</v>
      </c>
      <c r="AD654" s="41">
        <f>+SUMIF($N654:$N673,$AD$16,$U654:$U673)</f>
        <v>0</v>
      </c>
      <c r="AE654" s="41">
        <f>+SUMIF($N654:$N673,$AE$16,$U654:$U673)</f>
        <v>0</v>
      </c>
      <c r="AF654" s="41">
        <f>+SUMIF($N654:$N673,$AF$16,$U654:$U673)</f>
        <v>0</v>
      </c>
      <c r="AG654" s="41">
        <f>+SUMIF($N654:$N673,$AG$16,$U654:$U673)</f>
        <v>0</v>
      </c>
      <c r="AH654" s="41">
        <f>+SUMIF($N654:$N673,$AH$16,$U654:$U673)</f>
        <v>0</v>
      </c>
      <c r="AI654" s="41">
        <f>+SUMIF($N654:$N673,$AI$16,$U654:$U673)</f>
        <v>0</v>
      </c>
      <c r="AJ654" s="41">
        <f>+SUMIF($N654:$N673,$AJ$16,$U654:$U673)</f>
        <v>0</v>
      </c>
      <c r="AK654" s="41">
        <f>+SUMIF($N654:$N673,$AK$16,$U654:$U673)</f>
        <v>0</v>
      </c>
      <c r="AL654" s="41">
        <f>+SUMIF($N654:$N673,$AL$16,$U654:$U673)</f>
        <v>0</v>
      </c>
      <c r="AM654" s="41">
        <f>+SUMIF($N654:$N673,$AM$16,$U654:$U673)</f>
        <v>0</v>
      </c>
      <c r="AN654" s="41">
        <f>+SUMIF($N654:$N673,$AN$16,$U654:$U673)</f>
        <v>0</v>
      </c>
      <c r="AO654" s="41">
        <f>+SUMIF($N654:$N673,$AO$16,$U654:$U673)</f>
        <v>0</v>
      </c>
      <c r="AP654" s="41">
        <f>+SUMIF($N654:$N673,$AP$16,$U654:$U673)</f>
        <v>0</v>
      </c>
      <c r="AQ654" s="41">
        <f>+SUMIF($N654:$N673,$AQ$16,$U654:$U673)</f>
        <v>0</v>
      </c>
      <c r="AR654" s="41">
        <f>+SUMIF($N654:$N673,$AR$16,$U654:$U673)</f>
        <v>0</v>
      </c>
      <c r="AS654" s="43"/>
      <c r="AT654" s="43"/>
      <c r="AU654" s="44"/>
      <c r="AV654" s="33"/>
      <c r="AW654" s="33"/>
      <c r="AX654" s="33"/>
      <c r="AZ654" s="141"/>
      <c r="BE654" s="168"/>
      <c r="BF654" s="168"/>
      <c r="BG654" s="168"/>
      <c r="BH654" s="168"/>
      <c r="BI654" s="168"/>
      <c r="BJ654" s="168"/>
      <c r="BK654" s="168"/>
      <c r="BL654" s="168"/>
      <c r="BM654" s="168"/>
      <c r="DK654" s="168"/>
      <c r="DL654" s="168"/>
      <c r="DM654" s="168"/>
      <c r="DN654" s="168"/>
      <c r="DO654" s="168"/>
      <c r="DP654" s="168"/>
      <c r="DQ654" s="168"/>
      <c r="DR654" s="168"/>
      <c r="DS654" s="168"/>
      <c r="DT654" s="168"/>
      <c r="DU654" s="168"/>
      <c r="DV654" s="168"/>
      <c r="DW654" s="168"/>
      <c r="DX654" s="168"/>
      <c r="DY654" s="168"/>
      <c r="DZ654" s="168"/>
      <c r="EA654" s="168"/>
      <c r="EB654" s="168"/>
      <c r="EC654" s="168"/>
      <c r="ED654" s="168"/>
      <c r="EE654" s="168"/>
      <c r="EF654" s="168"/>
      <c r="EG654" s="168"/>
      <c r="EH654" s="168"/>
      <c r="EI654" s="168"/>
      <c r="EJ654" s="168"/>
      <c r="EK654" s="168"/>
      <c r="EL654" s="168"/>
      <c r="EM654" s="168"/>
      <c r="EN654" s="168"/>
      <c r="EO654" s="168"/>
      <c r="EP654" s="168"/>
      <c r="EQ654" s="168"/>
      <c r="ER654" s="168"/>
      <c r="ES654" s="168"/>
      <c r="ET654" s="168"/>
      <c r="EU654" s="168"/>
      <c r="EV654" s="168"/>
      <c r="EW654" s="168"/>
      <c r="EX654" s="168"/>
      <c r="EY654" s="168"/>
      <c r="EZ654" s="168"/>
      <c r="FA654" s="168"/>
      <c r="FB654" s="168"/>
      <c r="FC654" s="168"/>
      <c r="FD654" s="168"/>
    </row>
    <row r="655" spans="1:160" s="5" customFormat="1" ht="24.9" customHeight="1" x14ac:dyDescent="0.3">
      <c r="A655" s="263"/>
      <c r="B655" s="263"/>
      <c r="C655" s="265"/>
      <c r="D655" s="481"/>
      <c r="E655" s="482"/>
      <c r="F655" s="482"/>
      <c r="G655" s="482"/>
      <c r="H655" s="482"/>
      <c r="I655" s="482"/>
      <c r="J655" s="482"/>
      <c r="K655" s="482"/>
      <c r="L655" s="482"/>
      <c r="M655" s="483"/>
      <c r="N655" s="16"/>
      <c r="O655" s="412"/>
      <c r="P655" s="413"/>
      <c r="Q655" s="8"/>
      <c r="R655" s="8"/>
      <c r="S655" s="8"/>
      <c r="T655" s="9"/>
      <c r="U655" s="17"/>
      <c r="V655" s="33"/>
      <c r="W655" s="57"/>
      <c r="X655" s="86"/>
      <c r="Y655" s="33"/>
      <c r="Z655" s="36"/>
      <c r="AA655" s="36"/>
      <c r="AD655" s="33"/>
      <c r="AG655" s="33"/>
      <c r="AH655" s="43"/>
      <c r="AI655" s="43"/>
      <c r="AJ655" s="43"/>
      <c r="AK655" s="43"/>
      <c r="AL655" s="43"/>
      <c r="AM655" s="43"/>
      <c r="AN655" s="43"/>
      <c r="AO655" s="43"/>
      <c r="AP655" s="43"/>
      <c r="AQ655" s="43"/>
      <c r="AR655" s="43"/>
      <c r="AS655" s="43"/>
      <c r="AT655" s="43"/>
      <c r="AU655" s="44"/>
      <c r="AV655" s="33"/>
      <c r="AW655" s="33"/>
      <c r="AX655" s="33"/>
      <c r="AZ655" s="141"/>
      <c r="BE655" s="168"/>
      <c r="BF655" s="168"/>
      <c r="BG655" s="168"/>
      <c r="BH655" s="168"/>
      <c r="BI655" s="168"/>
      <c r="BJ655" s="168"/>
      <c r="BK655" s="168"/>
      <c r="BL655" s="168"/>
      <c r="BM655" s="168"/>
      <c r="DK655" s="168"/>
      <c r="DL655" s="168"/>
      <c r="DM655" s="168"/>
      <c r="DN655" s="168"/>
      <c r="DO655" s="168"/>
      <c r="DP655" s="168"/>
      <c r="DQ655" s="168"/>
      <c r="DR655" s="168"/>
      <c r="DS655" s="168"/>
      <c r="DT655" s="168"/>
      <c r="DU655" s="168"/>
      <c r="DV655" s="168"/>
      <c r="DW655" s="168"/>
      <c r="DX655" s="168"/>
      <c r="DY655" s="168"/>
      <c r="DZ655" s="168"/>
      <c r="EA655" s="168"/>
      <c r="EB655" s="168"/>
      <c r="EC655" s="168"/>
      <c r="ED655" s="168"/>
      <c r="EE655" s="168"/>
      <c r="EF655" s="168"/>
      <c r="EG655" s="168"/>
      <c r="EH655" s="168"/>
      <c r="EI655" s="168"/>
      <c r="EJ655" s="168"/>
      <c r="EK655" s="168"/>
      <c r="EL655" s="168"/>
      <c r="EM655" s="168"/>
      <c r="EN655" s="168"/>
      <c r="EO655" s="168"/>
      <c r="EP655" s="168"/>
      <c r="EQ655" s="168"/>
      <c r="ER655" s="168"/>
      <c r="ES655" s="168"/>
      <c r="ET655" s="168"/>
      <c r="EU655" s="168"/>
      <c r="EV655" s="168"/>
      <c r="EW655" s="168"/>
      <c r="EX655" s="168"/>
      <c r="EY655" s="168"/>
      <c r="EZ655" s="168"/>
      <c r="FA655" s="168"/>
      <c r="FB655" s="168"/>
      <c r="FC655" s="168"/>
      <c r="FD655" s="168"/>
    </row>
    <row r="656" spans="1:160" s="5" customFormat="1" ht="24.9" customHeight="1" x14ac:dyDescent="0.3">
      <c r="A656" s="263"/>
      <c r="B656" s="263"/>
      <c r="C656" s="265"/>
      <c r="D656" s="481"/>
      <c r="E656" s="482"/>
      <c r="F656" s="482"/>
      <c r="G656" s="482"/>
      <c r="H656" s="482"/>
      <c r="I656" s="482"/>
      <c r="J656" s="482"/>
      <c r="K656" s="482"/>
      <c r="L656" s="482"/>
      <c r="M656" s="483"/>
      <c r="N656" s="16"/>
      <c r="O656" s="412"/>
      <c r="P656" s="413"/>
      <c r="Q656" s="8"/>
      <c r="R656" s="8"/>
      <c r="S656" s="8"/>
      <c r="T656" s="9"/>
      <c r="U656" s="17"/>
      <c r="V656" s="33"/>
      <c r="W656" s="57"/>
      <c r="X656" s="86"/>
      <c r="Y656" s="33"/>
      <c r="Z656" s="36"/>
      <c r="AA656" s="36"/>
      <c r="AD656" s="33"/>
      <c r="AG656" s="33"/>
      <c r="AH656" s="43"/>
      <c r="AI656" s="43"/>
      <c r="AJ656" s="43"/>
      <c r="AK656" s="43"/>
      <c r="AL656" s="43"/>
      <c r="AM656" s="43"/>
      <c r="AN656" s="43"/>
      <c r="AO656" s="43"/>
      <c r="AP656" s="43"/>
      <c r="AQ656" s="43"/>
      <c r="AR656" s="43"/>
      <c r="AS656" s="43"/>
      <c r="AT656" s="43"/>
      <c r="AU656" s="44"/>
      <c r="AV656" s="33"/>
      <c r="AW656" s="33"/>
      <c r="AX656" s="33"/>
      <c r="AZ656" s="141"/>
      <c r="BE656" s="168"/>
      <c r="BF656" s="168"/>
      <c r="BG656" s="168"/>
      <c r="BH656" s="168"/>
      <c r="BI656" s="168"/>
      <c r="BJ656" s="168"/>
      <c r="BK656" s="168"/>
      <c r="BL656" s="168"/>
      <c r="BM656" s="168"/>
      <c r="DK656" s="168"/>
      <c r="DL656" s="168"/>
      <c r="DM656" s="168"/>
      <c r="DN656" s="168"/>
      <c r="DO656" s="168"/>
      <c r="DP656" s="168"/>
      <c r="DQ656" s="168"/>
      <c r="DR656" s="168"/>
      <c r="DS656" s="168"/>
      <c r="DT656" s="168"/>
      <c r="DU656" s="168"/>
      <c r="DV656" s="168"/>
      <c r="DW656" s="168"/>
      <c r="DX656" s="168"/>
      <c r="DY656" s="168"/>
      <c r="DZ656" s="168"/>
      <c r="EA656" s="168"/>
      <c r="EB656" s="168"/>
      <c r="EC656" s="168"/>
      <c r="ED656" s="168"/>
      <c r="EE656" s="168"/>
      <c r="EF656" s="168"/>
      <c r="EG656" s="168"/>
      <c r="EH656" s="168"/>
      <c r="EI656" s="168"/>
      <c r="EJ656" s="168"/>
      <c r="EK656" s="168"/>
      <c r="EL656" s="168"/>
      <c r="EM656" s="168"/>
      <c r="EN656" s="168"/>
      <c r="EO656" s="168"/>
      <c r="EP656" s="168"/>
      <c r="EQ656" s="168"/>
      <c r="ER656" s="168"/>
      <c r="ES656" s="168"/>
      <c r="ET656" s="168"/>
      <c r="EU656" s="168"/>
      <c r="EV656" s="168"/>
      <c r="EW656" s="168"/>
      <c r="EX656" s="168"/>
      <c r="EY656" s="168"/>
      <c r="EZ656" s="168"/>
      <c r="FA656" s="168"/>
      <c r="FB656" s="168"/>
      <c r="FC656" s="168"/>
      <c r="FD656" s="168"/>
    </row>
    <row r="657" spans="1:160" s="5" customFormat="1" ht="24.9" customHeight="1" x14ac:dyDescent="0.3">
      <c r="A657" s="263"/>
      <c r="B657" s="263"/>
      <c r="C657" s="265"/>
      <c r="D657" s="481"/>
      <c r="E657" s="482"/>
      <c r="F657" s="482"/>
      <c r="G657" s="482"/>
      <c r="H657" s="482"/>
      <c r="I657" s="482"/>
      <c r="J657" s="482"/>
      <c r="K657" s="482"/>
      <c r="L657" s="482"/>
      <c r="M657" s="483"/>
      <c r="N657" s="16"/>
      <c r="O657" s="412"/>
      <c r="P657" s="413"/>
      <c r="Q657" s="8"/>
      <c r="R657" s="8"/>
      <c r="S657" s="8"/>
      <c r="T657" s="9"/>
      <c r="U657" s="17"/>
      <c r="V657" s="33"/>
      <c r="W657" s="57"/>
      <c r="X657" s="86"/>
      <c r="Y657" s="33"/>
      <c r="Z657" s="36"/>
      <c r="AA657" s="36"/>
      <c r="AD657" s="33"/>
      <c r="AG657" s="33"/>
      <c r="AH657" s="43"/>
      <c r="AI657" s="43"/>
      <c r="AJ657" s="43"/>
      <c r="AK657" s="43"/>
      <c r="AL657" s="43"/>
      <c r="AM657" s="43"/>
      <c r="AN657" s="43"/>
      <c r="AO657" s="43"/>
      <c r="AP657" s="43"/>
      <c r="AQ657" s="43"/>
      <c r="AR657" s="43"/>
      <c r="AS657" s="43"/>
      <c r="AT657" s="43"/>
      <c r="AU657" s="44"/>
      <c r="AV657" s="33"/>
      <c r="AW657" s="33"/>
      <c r="AX657" s="33"/>
      <c r="AZ657" s="141"/>
      <c r="BE657" s="168"/>
      <c r="BF657" s="168"/>
      <c r="BG657" s="168"/>
      <c r="BH657" s="168"/>
      <c r="BI657" s="168"/>
      <c r="BJ657" s="168"/>
      <c r="BK657" s="168"/>
      <c r="BL657" s="168"/>
      <c r="BM657" s="168"/>
      <c r="DK657" s="168"/>
      <c r="DL657" s="168"/>
      <c r="DM657" s="168"/>
      <c r="DN657" s="168"/>
      <c r="DO657" s="168"/>
      <c r="DP657" s="168"/>
      <c r="DQ657" s="168"/>
      <c r="DR657" s="168"/>
      <c r="DS657" s="168"/>
      <c r="DT657" s="168"/>
      <c r="DU657" s="168"/>
      <c r="DV657" s="168"/>
      <c r="DW657" s="168"/>
      <c r="DX657" s="168"/>
      <c r="DY657" s="168"/>
      <c r="DZ657" s="168"/>
      <c r="EA657" s="168"/>
      <c r="EB657" s="168"/>
      <c r="EC657" s="168"/>
      <c r="ED657" s="168"/>
      <c r="EE657" s="168"/>
      <c r="EF657" s="168"/>
      <c r="EG657" s="168"/>
      <c r="EH657" s="168"/>
      <c r="EI657" s="168"/>
      <c r="EJ657" s="168"/>
      <c r="EK657" s="168"/>
      <c r="EL657" s="168"/>
      <c r="EM657" s="168"/>
      <c r="EN657" s="168"/>
      <c r="EO657" s="168"/>
      <c r="EP657" s="168"/>
      <c r="EQ657" s="168"/>
      <c r="ER657" s="168"/>
      <c r="ES657" s="168"/>
      <c r="ET657" s="168"/>
      <c r="EU657" s="168"/>
      <c r="EV657" s="168"/>
      <c r="EW657" s="168"/>
      <c r="EX657" s="168"/>
      <c r="EY657" s="168"/>
      <c r="EZ657" s="168"/>
      <c r="FA657" s="168"/>
      <c r="FB657" s="168"/>
      <c r="FC657" s="168"/>
      <c r="FD657" s="168"/>
    </row>
    <row r="658" spans="1:160" s="5" customFormat="1" ht="24.9" customHeight="1" x14ac:dyDescent="0.3">
      <c r="A658" s="263"/>
      <c r="B658" s="263"/>
      <c r="C658" s="265"/>
      <c r="D658" s="481"/>
      <c r="E658" s="482"/>
      <c r="F658" s="482"/>
      <c r="G658" s="482"/>
      <c r="H658" s="482"/>
      <c r="I658" s="482"/>
      <c r="J658" s="482"/>
      <c r="K658" s="482"/>
      <c r="L658" s="482"/>
      <c r="M658" s="483"/>
      <c r="N658" s="16"/>
      <c r="O658" s="412"/>
      <c r="P658" s="413"/>
      <c r="Q658" s="8"/>
      <c r="R658" s="8"/>
      <c r="S658" s="8"/>
      <c r="T658" s="9"/>
      <c r="U658" s="17"/>
      <c r="V658" s="33"/>
      <c r="W658" s="57"/>
      <c r="X658" s="86"/>
      <c r="Y658" s="33"/>
      <c r="Z658" s="36"/>
      <c r="AA658" s="36"/>
      <c r="AD658" s="33"/>
      <c r="AG658" s="33"/>
      <c r="AH658" s="43"/>
      <c r="AI658" s="43"/>
      <c r="AJ658" s="43"/>
      <c r="AK658" s="43"/>
      <c r="AL658" s="43"/>
      <c r="AM658" s="43"/>
      <c r="AN658" s="43"/>
      <c r="AO658" s="43"/>
      <c r="AP658" s="43"/>
      <c r="AQ658" s="43"/>
      <c r="AR658" s="43"/>
      <c r="AS658" s="43"/>
      <c r="AT658" s="43"/>
      <c r="AU658" s="44"/>
      <c r="AV658" s="33"/>
      <c r="AW658" s="33"/>
      <c r="AX658" s="33"/>
      <c r="AZ658" s="141"/>
      <c r="BE658" s="168"/>
      <c r="BF658" s="168"/>
      <c r="BG658" s="168"/>
      <c r="BH658" s="168"/>
      <c r="BI658" s="168"/>
      <c r="BJ658" s="168"/>
      <c r="BK658" s="168"/>
      <c r="BL658" s="168"/>
      <c r="BM658" s="168"/>
      <c r="DK658" s="168"/>
      <c r="DL658" s="168"/>
      <c r="DM658" s="168"/>
      <c r="DN658" s="168"/>
      <c r="DO658" s="168"/>
      <c r="DP658" s="168"/>
      <c r="DQ658" s="168"/>
      <c r="DR658" s="168"/>
      <c r="DS658" s="168"/>
      <c r="DT658" s="168"/>
      <c r="DU658" s="168"/>
      <c r="DV658" s="168"/>
      <c r="DW658" s="168"/>
      <c r="DX658" s="168"/>
      <c r="DY658" s="168"/>
      <c r="DZ658" s="168"/>
      <c r="EA658" s="168"/>
      <c r="EB658" s="168"/>
      <c r="EC658" s="168"/>
      <c r="ED658" s="168"/>
      <c r="EE658" s="168"/>
      <c r="EF658" s="168"/>
      <c r="EG658" s="168"/>
      <c r="EH658" s="168"/>
      <c r="EI658" s="168"/>
      <c r="EJ658" s="168"/>
      <c r="EK658" s="168"/>
      <c r="EL658" s="168"/>
      <c r="EM658" s="168"/>
      <c r="EN658" s="168"/>
      <c r="EO658" s="168"/>
      <c r="EP658" s="168"/>
      <c r="EQ658" s="168"/>
      <c r="ER658" s="168"/>
      <c r="ES658" s="168"/>
      <c r="ET658" s="168"/>
      <c r="EU658" s="168"/>
      <c r="EV658" s="168"/>
      <c r="EW658" s="168"/>
      <c r="EX658" s="168"/>
      <c r="EY658" s="168"/>
      <c r="EZ658" s="168"/>
      <c r="FA658" s="168"/>
      <c r="FB658" s="168"/>
      <c r="FC658" s="168"/>
      <c r="FD658" s="168"/>
    </row>
    <row r="659" spans="1:160" s="5" customFormat="1" ht="24.9" customHeight="1" x14ac:dyDescent="0.3">
      <c r="A659" s="263"/>
      <c r="B659" s="263"/>
      <c r="C659" s="265"/>
      <c r="D659" s="481"/>
      <c r="E659" s="482"/>
      <c r="F659" s="482"/>
      <c r="G659" s="482"/>
      <c r="H659" s="482"/>
      <c r="I659" s="482"/>
      <c r="J659" s="482"/>
      <c r="K659" s="482"/>
      <c r="L659" s="482"/>
      <c r="M659" s="483"/>
      <c r="N659" s="16"/>
      <c r="O659" s="412"/>
      <c r="P659" s="413"/>
      <c r="Q659" s="8"/>
      <c r="R659" s="8"/>
      <c r="S659" s="8"/>
      <c r="T659" s="9"/>
      <c r="U659" s="17"/>
      <c r="V659" s="33"/>
      <c r="W659" s="57"/>
      <c r="X659" s="86"/>
      <c r="Y659" s="33"/>
      <c r="Z659" s="36"/>
      <c r="AA659" s="36"/>
      <c r="AD659" s="33"/>
      <c r="AG659" s="33"/>
      <c r="AH659" s="43"/>
      <c r="AI659" s="43"/>
      <c r="AJ659" s="43"/>
      <c r="AK659" s="43"/>
      <c r="AL659" s="43"/>
      <c r="AM659" s="43"/>
      <c r="AN659" s="43"/>
      <c r="AO659" s="43"/>
      <c r="AP659" s="43"/>
      <c r="AQ659" s="43"/>
      <c r="AR659" s="43"/>
      <c r="AS659" s="43"/>
      <c r="AT659" s="43"/>
      <c r="AU659" s="44"/>
      <c r="AV659" s="33"/>
      <c r="AW659" s="33"/>
      <c r="AX659" s="33"/>
      <c r="AZ659" s="141"/>
      <c r="BE659" s="168"/>
      <c r="BF659" s="168"/>
      <c r="BG659" s="168"/>
      <c r="BH659" s="168"/>
      <c r="BI659" s="168"/>
      <c r="BJ659" s="168"/>
      <c r="BK659" s="168"/>
      <c r="BL659" s="168"/>
      <c r="BM659" s="168"/>
      <c r="DK659" s="168"/>
      <c r="DL659" s="168"/>
      <c r="DM659" s="168"/>
      <c r="DN659" s="168"/>
      <c r="DO659" s="168"/>
      <c r="DP659" s="168"/>
      <c r="DQ659" s="168"/>
      <c r="DR659" s="168"/>
      <c r="DS659" s="168"/>
      <c r="DT659" s="168"/>
      <c r="DU659" s="168"/>
      <c r="DV659" s="168"/>
      <c r="DW659" s="168"/>
      <c r="DX659" s="168"/>
      <c r="DY659" s="168"/>
      <c r="DZ659" s="168"/>
      <c r="EA659" s="168"/>
      <c r="EB659" s="168"/>
      <c r="EC659" s="168"/>
      <c r="ED659" s="168"/>
      <c r="EE659" s="168"/>
      <c r="EF659" s="168"/>
      <c r="EG659" s="168"/>
      <c r="EH659" s="168"/>
      <c r="EI659" s="168"/>
      <c r="EJ659" s="168"/>
      <c r="EK659" s="168"/>
      <c r="EL659" s="168"/>
      <c r="EM659" s="168"/>
      <c r="EN659" s="168"/>
      <c r="EO659" s="168"/>
      <c r="EP659" s="168"/>
      <c r="EQ659" s="168"/>
      <c r="ER659" s="168"/>
      <c r="ES659" s="168"/>
      <c r="ET659" s="168"/>
      <c r="EU659" s="168"/>
      <c r="EV659" s="168"/>
      <c r="EW659" s="168"/>
      <c r="EX659" s="168"/>
      <c r="EY659" s="168"/>
      <c r="EZ659" s="168"/>
      <c r="FA659" s="168"/>
      <c r="FB659" s="168"/>
      <c r="FC659" s="168"/>
      <c r="FD659" s="168"/>
    </row>
    <row r="660" spans="1:160" s="5" customFormat="1" ht="24.9" customHeight="1" x14ac:dyDescent="0.3">
      <c r="A660" s="263"/>
      <c r="B660" s="263"/>
      <c r="C660" s="265"/>
      <c r="D660" s="481"/>
      <c r="E660" s="482"/>
      <c r="F660" s="482"/>
      <c r="G660" s="482"/>
      <c r="H660" s="482"/>
      <c r="I660" s="482"/>
      <c r="J660" s="482"/>
      <c r="K660" s="482"/>
      <c r="L660" s="482"/>
      <c r="M660" s="483"/>
      <c r="N660" s="16"/>
      <c r="O660" s="412"/>
      <c r="P660" s="413"/>
      <c r="Q660" s="8"/>
      <c r="R660" s="8"/>
      <c r="S660" s="8"/>
      <c r="T660" s="9"/>
      <c r="U660" s="17"/>
      <c r="V660" s="33"/>
      <c r="W660" s="57"/>
      <c r="X660" s="86"/>
      <c r="Y660" s="33"/>
      <c r="Z660" s="36"/>
      <c r="AA660" s="36"/>
      <c r="AD660" s="33"/>
      <c r="AG660" s="33"/>
      <c r="AH660" s="43"/>
      <c r="AI660" s="43"/>
      <c r="AJ660" s="43"/>
      <c r="AK660" s="43"/>
      <c r="AL660" s="43"/>
      <c r="AM660" s="43"/>
      <c r="AN660" s="43"/>
      <c r="AO660" s="43"/>
      <c r="AP660" s="43"/>
      <c r="AQ660" s="43"/>
      <c r="AR660" s="43"/>
      <c r="AS660" s="43"/>
      <c r="AT660" s="43"/>
      <c r="AU660" s="44"/>
      <c r="AV660" s="33"/>
      <c r="AW660" s="33"/>
      <c r="AX660" s="33"/>
      <c r="AZ660" s="141"/>
      <c r="BE660" s="168"/>
      <c r="BF660" s="168"/>
      <c r="BG660" s="168"/>
      <c r="BH660" s="168"/>
      <c r="BI660" s="168"/>
      <c r="BJ660" s="168"/>
      <c r="BK660" s="168"/>
      <c r="BL660" s="168"/>
      <c r="BM660" s="168"/>
      <c r="DK660" s="168"/>
      <c r="DL660" s="168"/>
      <c r="DM660" s="168"/>
      <c r="DN660" s="168"/>
      <c r="DO660" s="168"/>
      <c r="DP660" s="168"/>
      <c r="DQ660" s="168"/>
      <c r="DR660" s="168"/>
      <c r="DS660" s="168"/>
      <c r="DT660" s="168"/>
      <c r="DU660" s="168"/>
      <c r="DV660" s="168"/>
      <c r="DW660" s="168"/>
      <c r="DX660" s="168"/>
      <c r="DY660" s="168"/>
      <c r="DZ660" s="168"/>
      <c r="EA660" s="168"/>
      <c r="EB660" s="168"/>
      <c r="EC660" s="168"/>
      <c r="ED660" s="168"/>
      <c r="EE660" s="168"/>
      <c r="EF660" s="168"/>
      <c r="EG660" s="168"/>
      <c r="EH660" s="168"/>
      <c r="EI660" s="168"/>
      <c r="EJ660" s="168"/>
      <c r="EK660" s="168"/>
      <c r="EL660" s="168"/>
      <c r="EM660" s="168"/>
      <c r="EN660" s="168"/>
      <c r="EO660" s="168"/>
      <c r="EP660" s="168"/>
      <c r="EQ660" s="168"/>
      <c r="ER660" s="168"/>
      <c r="ES660" s="168"/>
      <c r="ET660" s="168"/>
      <c r="EU660" s="168"/>
      <c r="EV660" s="168"/>
      <c r="EW660" s="168"/>
      <c r="EX660" s="168"/>
      <c r="EY660" s="168"/>
      <c r="EZ660" s="168"/>
      <c r="FA660" s="168"/>
      <c r="FB660" s="168"/>
      <c r="FC660" s="168"/>
      <c r="FD660" s="168"/>
    </row>
    <row r="661" spans="1:160" s="5" customFormat="1" ht="24.9" customHeight="1" x14ac:dyDescent="0.3">
      <c r="A661" s="263"/>
      <c r="B661" s="263"/>
      <c r="C661" s="265"/>
      <c r="D661" s="481"/>
      <c r="E661" s="482"/>
      <c r="F661" s="482"/>
      <c r="G661" s="482"/>
      <c r="H661" s="482"/>
      <c r="I661" s="482"/>
      <c r="J661" s="482"/>
      <c r="K661" s="482"/>
      <c r="L661" s="482"/>
      <c r="M661" s="483"/>
      <c r="N661" s="16"/>
      <c r="O661" s="412"/>
      <c r="P661" s="413"/>
      <c r="Q661" s="8"/>
      <c r="R661" s="8"/>
      <c r="S661" s="8"/>
      <c r="T661" s="9"/>
      <c r="U661" s="17"/>
      <c r="V661" s="33"/>
      <c r="W661" s="57"/>
      <c r="X661" s="86"/>
      <c r="Y661" s="33"/>
      <c r="Z661" s="36"/>
      <c r="AA661" s="36"/>
      <c r="AD661" s="33"/>
      <c r="AG661" s="33"/>
      <c r="AH661" s="43"/>
      <c r="AI661" s="43"/>
      <c r="AJ661" s="43"/>
      <c r="AK661" s="43"/>
      <c r="AL661" s="43"/>
      <c r="AM661" s="43"/>
      <c r="AN661" s="43"/>
      <c r="AO661" s="43"/>
      <c r="AP661" s="43"/>
      <c r="AQ661" s="43"/>
      <c r="AR661" s="43"/>
      <c r="AS661" s="43"/>
      <c r="AT661" s="43"/>
      <c r="AU661" s="44"/>
      <c r="AV661" s="33"/>
      <c r="AW661" s="33"/>
      <c r="AX661" s="33"/>
      <c r="AZ661" s="141"/>
      <c r="BE661" s="168"/>
      <c r="BF661" s="168"/>
      <c r="BG661" s="168"/>
      <c r="BH661" s="168"/>
      <c r="BI661" s="168"/>
      <c r="BJ661" s="168"/>
      <c r="BK661" s="168"/>
      <c r="BL661" s="168"/>
      <c r="BM661" s="168"/>
      <c r="DK661" s="168"/>
      <c r="DL661" s="168"/>
      <c r="DM661" s="168"/>
      <c r="DN661" s="168"/>
      <c r="DO661" s="168"/>
      <c r="DP661" s="168"/>
      <c r="DQ661" s="168"/>
      <c r="DR661" s="168"/>
      <c r="DS661" s="168"/>
      <c r="DT661" s="168"/>
      <c r="DU661" s="168"/>
      <c r="DV661" s="168"/>
      <c r="DW661" s="168"/>
      <c r="DX661" s="168"/>
      <c r="DY661" s="168"/>
      <c r="DZ661" s="168"/>
      <c r="EA661" s="168"/>
      <c r="EB661" s="168"/>
      <c r="EC661" s="168"/>
      <c r="ED661" s="168"/>
      <c r="EE661" s="168"/>
      <c r="EF661" s="168"/>
      <c r="EG661" s="168"/>
      <c r="EH661" s="168"/>
      <c r="EI661" s="168"/>
      <c r="EJ661" s="168"/>
      <c r="EK661" s="168"/>
      <c r="EL661" s="168"/>
      <c r="EM661" s="168"/>
      <c r="EN661" s="168"/>
      <c r="EO661" s="168"/>
      <c r="EP661" s="168"/>
      <c r="EQ661" s="168"/>
      <c r="ER661" s="168"/>
      <c r="ES661" s="168"/>
      <c r="ET661" s="168"/>
      <c r="EU661" s="168"/>
      <c r="EV661" s="168"/>
      <c r="EW661" s="168"/>
      <c r="EX661" s="168"/>
      <c r="EY661" s="168"/>
      <c r="EZ661" s="168"/>
      <c r="FA661" s="168"/>
      <c r="FB661" s="168"/>
      <c r="FC661" s="168"/>
      <c r="FD661" s="168"/>
    </row>
    <row r="662" spans="1:160" s="5" customFormat="1" ht="24.9" customHeight="1" x14ac:dyDescent="0.3">
      <c r="A662" s="263"/>
      <c r="B662" s="263"/>
      <c r="C662" s="265"/>
      <c r="D662" s="481"/>
      <c r="E662" s="482"/>
      <c r="F662" s="482"/>
      <c r="G662" s="482"/>
      <c r="H662" s="482"/>
      <c r="I662" s="482"/>
      <c r="J662" s="482"/>
      <c r="K662" s="482"/>
      <c r="L662" s="482"/>
      <c r="M662" s="483"/>
      <c r="N662" s="16"/>
      <c r="O662" s="412"/>
      <c r="P662" s="413"/>
      <c r="Q662" s="8"/>
      <c r="R662" s="8"/>
      <c r="S662" s="8"/>
      <c r="T662" s="9"/>
      <c r="U662" s="17"/>
      <c r="V662" s="33"/>
      <c r="W662" s="57"/>
      <c r="X662" s="86"/>
      <c r="Y662" s="33"/>
      <c r="Z662" s="36"/>
      <c r="AA662" s="36"/>
      <c r="AD662" s="33"/>
      <c r="AG662" s="33"/>
      <c r="AH662" s="43"/>
      <c r="AI662" s="43"/>
      <c r="AJ662" s="43"/>
      <c r="AK662" s="43"/>
      <c r="AL662" s="43"/>
      <c r="AM662" s="43"/>
      <c r="AN662" s="43"/>
      <c r="AO662" s="43"/>
      <c r="AP662" s="43"/>
      <c r="AQ662" s="43"/>
      <c r="AR662" s="43"/>
      <c r="AS662" s="43"/>
      <c r="AT662" s="43"/>
      <c r="AU662" s="44"/>
      <c r="AV662" s="33"/>
      <c r="AW662" s="33"/>
      <c r="AX662" s="33"/>
      <c r="AZ662" s="141"/>
      <c r="BE662" s="168"/>
      <c r="BF662" s="168"/>
      <c r="BG662" s="168"/>
      <c r="BH662" s="168"/>
      <c r="BI662" s="168"/>
      <c r="BJ662" s="168"/>
      <c r="BK662" s="168"/>
      <c r="BL662" s="168"/>
      <c r="BM662" s="168"/>
      <c r="DK662" s="168"/>
      <c r="DL662" s="168"/>
      <c r="DM662" s="168"/>
      <c r="DN662" s="168"/>
      <c r="DO662" s="168"/>
      <c r="DP662" s="168"/>
      <c r="DQ662" s="168"/>
      <c r="DR662" s="168"/>
      <c r="DS662" s="168"/>
      <c r="DT662" s="168"/>
      <c r="DU662" s="168"/>
      <c r="DV662" s="168"/>
      <c r="DW662" s="168"/>
      <c r="DX662" s="168"/>
      <c r="DY662" s="168"/>
      <c r="DZ662" s="168"/>
      <c r="EA662" s="168"/>
      <c r="EB662" s="168"/>
      <c r="EC662" s="168"/>
      <c r="ED662" s="168"/>
      <c r="EE662" s="168"/>
      <c r="EF662" s="168"/>
      <c r="EG662" s="168"/>
      <c r="EH662" s="168"/>
      <c r="EI662" s="168"/>
      <c r="EJ662" s="168"/>
      <c r="EK662" s="168"/>
      <c r="EL662" s="168"/>
      <c r="EM662" s="168"/>
      <c r="EN662" s="168"/>
      <c r="EO662" s="168"/>
      <c r="EP662" s="168"/>
      <c r="EQ662" s="168"/>
      <c r="ER662" s="168"/>
      <c r="ES662" s="168"/>
      <c r="ET662" s="168"/>
      <c r="EU662" s="168"/>
      <c r="EV662" s="168"/>
      <c r="EW662" s="168"/>
      <c r="EX662" s="168"/>
      <c r="EY662" s="168"/>
      <c r="EZ662" s="168"/>
      <c r="FA662" s="168"/>
      <c r="FB662" s="168"/>
      <c r="FC662" s="168"/>
      <c r="FD662" s="168"/>
    </row>
    <row r="663" spans="1:160" s="5" customFormat="1" ht="24.9" customHeight="1" x14ac:dyDescent="0.3">
      <c r="A663" s="263"/>
      <c r="B663" s="263"/>
      <c r="C663" s="265"/>
      <c r="D663" s="481"/>
      <c r="E663" s="482"/>
      <c r="F663" s="482"/>
      <c r="G663" s="482"/>
      <c r="H663" s="482"/>
      <c r="I663" s="482"/>
      <c r="J663" s="482"/>
      <c r="K663" s="482"/>
      <c r="L663" s="482"/>
      <c r="M663" s="483"/>
      <c r="N663" s="16"/>
      <c r="O663" s="412"/>
      <c r="P663" s="413"/>
      <c r="Q663" s="8"/>
      <c r="R663" s="8"/>
      <c r="S663" s="8"/>
      <c r="T663" s="9"/>
      <c r="U663" s="17"/>
      <c r="V663" s="33"/>
      <c r="W663" s="57"/>
      <c r="X663" s="86"/>
      <c r="Y663" s="33"/>
      <c r="Z663" s="36"/>
      <c r="AA663" s="36"/>
      <c r="AD663" s="33"/>
      <c r="AG663" s="33"/>
      <c r="AH663" s="43"/>
      <c r="AI663" s="43"/>
      <c r="AJ663" s="43"/>
      <c r="AK663" s="43"/>
      <c r="AL663" s="43"/>
      <c r="AM663" s="43"/>
      <c r="AN663" s="43"/>
      <c r="AO663" s="43"/>
      <c r="AP663" s="43"/>
      <c r="AQ663" s="43"/>
      <c r="AR663" s="43"/>
      <c r="AS663" s="43"/>
      <c r="AT663" s="43"/>
      <c r="AU663" s="44"/>
      <c r="AV663" s="33"/>
      <c r="AW663" s="33"/>
      <c r="AX663" s="33"/>
      <c r="AZ663" s="141"/>
      <c r="BE663" s="168"/>
      <c r="BF663" s="168"/>
      <c r="BG663" s="168"/>
      <c r="BH663" s="168"/>
      <c r="BI663" s="168"/>
      <c r="BJ663" s="168"/>
      <c r="BK663" s="168"/>
      <c r="BL663" s="168"/>
      <c r="BM663" s="168"/>
      <c r="DK663" s="168"/>
      <c r="DL663" s="168"/>
      <c r="DM663" s="168"/>
      <c r="DN663" s="168"/>
      <c r="DO663" s="168"/>
      <c r="DP663" s="168"/>
      <c r="DQ663" s="168"/>
      <c r="DR663" s="168"/>
      <c r="DS663" s="168"/>
      <c r="DT663" s="168"/>
      <c r="DU663" s="168"/>
      <c r="DV663" s="168"/>
      <c r="DW663" s="168"/>
      <c r="DX663" s="168"/>
      <c r="DY663" s="168"/>
      <c r="DZ663" s="168"/>
      <c r="EA663" s="168"/>
      <c r="EB663" s="168"/>
      <c r="EC663" s="168"/>
      <c r="ED663" s="168"/>
      <c r="EE663" s="168"/>
      <c r="EF663" s="168"/>
      <c r="EG663" s="168"/>
      <c r="EH663" s="168"/>
      <c r="EI663" s="168"/>
      <c r="EJ663" s="168"/>
      <c r="EK663" s="168"/>
      <c r="EL663" s="168"/>
      <c r="EM663" s="168"/>
      <c r="EN663" s="168"/>
      <c r="EO663" s="168"/>
      <c r="EP663" s="168"/>
      <c r="EQ663" s="168"/>
      <c r="ER663" s="168"/>
      <c r="ES663" s="168"/>
      <c r="ET663" s="168"/>
      <c r="EU663" s="168"/>
      <c r="EV663" s="168"/>
      <c r="EW663" s="168"/>
      <c r="EX663" s="168"/>
      <c r="EY663" s="168"/>
      <c r="EZ663" s="168"/>
      <c r="FA663" s="168"/>
      <c r="FB663" s="168"/>
      <c r="FC663" s="168"/>
      <c r="FD663" s="168"/>
    </row>
    <row r="664" spans="1:160" s="5" customFormat="1" ht="24.9" customHeight="1" x14ac:dyDescent="0.3">
      <c r="A664" s="263"/>
      <c r="B664" s="263"/>
      <c r="C664" s="265"/>
      <c r="D664" s="481"/>
      <c r="E664" s="482"/>
      <c r="F664" s="482"/>
      <c r="G664" s="482"/>
      <c r="H664" s="482"/>
      <c r="I664" s="482"/>
      <c r="J664" s="482"/>
      <c r="K664" s="482"/>
      <c r="L664" s="482"/>
      <c r="M664" s="483"/>
      <c r="N664" s="16"/>
      <c r="O664" s="412"/>
      <c r="P664" s="413"/>
      <c r="Q664" s="8"/>
      <c r="R664" s="8"/>
      <c r="S664" s="8"/>
      <c r="T664" s="9"/>
      <c r="U664" s="17"/>
      <c r="V664" s="33"/>
      <c r="W664" s="57"/>
      <c r="X664" s="86"/>
      <c r="Y664" s="33"/>
      <c r="Z664" s="36"/>
      <c r="AA664" s="36"/>
      <c r="AD664" s="33"/>
      <c r="AG664" s="33"/>
      <c r="AH664" s="43"/>
      <c r="AI664" s="43"/>
      <c r="AJ664" s="43"/>
      <c r="AK664" s="43"/>
      <c r="AL664" s="43"/>
      <c r="AM664" s="43"/>
      <c r="AN664" s="43"/>
      <c r="AO664" s="43"/>
      <c r="AP664" s="43"/>
      <c r="AQ664" s="43"/>
      <c r="AR664" s="43"/>
      <c r="AS664" s="43"/>
      <c r="AT664" s="43"/>
      <c r="AU664" s="44"/>
      <c r="AV664" s="33"/>
      <c r="AW664" s="33"/>
      <c r="AX664" s="33"/>
      <c r="AZ664" s="141"/>
      <c r="BE664" s="168"/>
      <c r="BF664" s="168"/>
      <c r="BG664" s="168"/>
      <c r="BH664" s="168"/>
      <c r="BI664" s="168"/>
      <c r="BJ664" s="168"/>
      <c r="BK664" s="168"/>
      <c r="BL664" s="168"/>
      <c r="BM664" s="168"/>
      <c r="DK664" s="168"/>
      <c r="DL664" s="168"/>
      <c r="DM664" s="168"/>
      <c r="DN664" s="168"/>
      <c r="DO664" s="168"/>
      <c r="DP664" s="168"/>
      <c r="DQ664" s="168"/>
      <c r="DR664" s="168"/>
      <c r="DS664" s="168"/>
      <c r="DT664" s="168"/>
      <c r="DU664" s="168"/>
      <c r="DV664" s="168"/>
      <c r="DW664" s="168"/>
      <c r="DX664" s="168"/>
      <c r="DY664" s="168"/>
      <c r="DZ664" s="168"/>
      <c r="EA664" s="168"/>
      <c r="EB664" s="168"/>
      <c r="EC664" s="168"/>
      <c r="ED664" s="168"/>
      <c r="EE664" s="168"/>
      <c r="EF664" s="168"/>
      <c r="EG664" s="168"/>
      <c r="EH664" s="168"/>
      <c r="EI664" s="168"/>
      <c r="EJ664" s="168"/>
      <c r="EK664" s="168"/>
      <c r="EL664" s="168"/>
      <c r="EM664" s="168"/>
      <c r="EN664" s="168"/>
      <c r="EO664" s="168"/>
      <c r="EP664" s="168"/>
      <c r="EQ664" s="168"/>
      <c r="ER664" s="168"/>
      <c r="ES664" s="168"/>
      <c r="ET664" s="168"/>
      <c r="EU664" s="168"/>
      <c r="EV664" s="168"/>
      <c r="EW664" s="168"/>
      <c r="EX664" s="168"/>
      <c r="EY664" s="168"/>
      <c r="EZ664" s="168"/>
      <c r="FA664" s="168"/>
      <c r="FB664" s="168"/>
      <c r="FC664" s="168"/>
      <c r="FD664" s="168"/>
    </row>
    <row r="665" spans="1:160" s="5" customFormat="1" ht="24.9" customHeight="1" x14ac:dyDescent="0.3">
      <c r="A665" s="263"/>
      <c r="B665" s="263"/>
      <c r="C665" s="265"/>
      <c r="D665" s="481"/>
      <c r="E665" s="482"/>
      <c r="F665" s="482"/>
      <c r="G665" s="482"/>
      <c r="H665" s="482"/>
      <c r="I665" s="482"/>
      <c r="J665" s="482"/>
      <c r="K665" s="482"/>
      <c r="L665" s="482"/>
      <c r="M665" s="483"/>
      <c r="N665" s="16"/>
      <c r="O665" s="412"/>
      <c r="P665" s="413"/>
      <c r="Q665" s="8"/>
      <c r="R665" s="8"/>
      <c r="S665" s="8"/>
      <c r="T665" s="9"/>
      <c r="U665" s="17"/>
      <c r="V665" s="33"/>
      <c r="W665" s="57"/>
      <c r="X665" s="86"/>
      <c r="Y665" s="33"/>
      <c r="Z665" s="36"/>
      <c r="AA665" s="36"/>
      <c r="AD665" s="33"/>
      <c r="AG665" s="33"/>
      <c r="AH665" s="43"/>
      <c r="AI665" s="43"/>
      <c r="AJ665" s="43"/>
      <c r="AK665" s="43"/>
      <c r="AL665" s="43"/>
      <c r="AM665" s="43"/>
      <c r="AN665" s="43"/>
      <c r="AO665" s="43"/>
      <c r="AP665" s="43"/>
      <c r="AQ665" s="43"/>
      <c r="AR665" s="43"/>
      <c r="AS665" s="43"/>
      <c r="AT665" s="43"/>
      <c r="AU665" s="44"/>
      <c r="AV665" s="33"/>
      <c r="AW665" s="33"/>
      <c r="AX665" s="33"/>
      <c r="AZ665" s="141"/>
      <c r="BE665" s="168"/>
      <c r="BF665" s="168"/>
      <c r="BG665" s="168"/>
      <c r="BH665" s="168"/>
      <c r="BI665" s="168"/>
      <c r="BJ665" s="168"/>
      <c r="BK665" s="168"/>
      <c r="BL665" s="168"/>
      <c r="BM665" s="168"/>
      <c r="DK665" s="168"/>
      <c r="DL665" s="168"/>
      <c r="DM665" s="168"/>
      <c r="DN665" s="168"/>
      <c r="DO665" s="168"/>
      <c r="DP665" s="168"/>
      <c r="DQ665" s="168"/>
      <c r="DR665" s="168"/>
      <c r="DS665" s="168"/>
      <c r="DT665" s="168"/>
      <c r="DU665" s="168"/>
      <c r="DV665" s="168"/>
      <c r="DW665" s="168"/>
      <c r="DX665" s="168"/>
      <c r="DY665" s="168"/>
      <c r="DZ665" s="168"/>
      <c r="EA665" s="168"/>
      <c r="EB665" s="168"/>
      <c r="EC665" s="168"/>
      <c r="ED665" s="168"/>
      <c r="EE665" s="168"/>
      <c r="EF665" s="168"/>
      <c r="EG665" s="168"/>
      <c r="EH665" s="168"/>
      <c r="EI665" s="168"/>
      <c r="EJ665" s="168"/>
      <c r="EK665" s="168"/>
      <c r="EL665" s="168"/>
      <c r="EM665" s="168"/>
      <c r="EN665" s="168"/>
      <c r="EO665" s="168"/>
      <c r="EP665" s="168"/>
      <c r="EQ665" s="168"/>
      <c r="ER665" s="168"/>
      <c r="ES665" s="168"/>
      <c r="ET665" s="168"/>
      <c r="EU665" s="168"/>
      <c r="EV665" s="168"/>
      <c r="EW665" s="168"/>
      <c r="EX665" s="168"/>
      <c r="EY665" s="168"/>
      <c r="EZ665" s="168"/>
      <c r="FA665" s="168"/>
      <c r="FB665" s="168"/>
      <c r="FC665" s="168"/>
      <c r="FD665" s="168"/>
    </row>
    <row r="666" spans="1:160" s="5" customFormat="1" ht="24.9" customHeight="1" x14ac:dyDescent="0.3">
      <c r="A666" s="263"/>
      <c r="B666" s="263"/>
      <c r="C666" s="265"/>
      <c r="D666" s="481"/>
      <c r="E666" s="482"/>
      <c r="F666" s="482"/>
      <c r="G666" s="482"/>
      <c r="H666" s="482"/>
      <c r="I666" s="482"/>
      <c r="J666" s="482"/>
      <c r="K666" s="482"/>
      <c r="L666" s="482"/>
      <c r="M666" s="483"/>
      <c r="N666" s="16"/>
      <c r="O666" s="412"/>
      <c r="P666" s="413"/>
      <c r="Q666" s="8"/>
      <c r="R666" s="8"/>
      <c r="S666" s="8"/>
      <c r="T666" s="9"/>
      <c r="U666" s="17"/>
      <c r="V666" s="33"/>
      <c r="W666" s="57"/>
      <c r="X666" s="86"/>
      <c r="Y666" s="33"/>
      <c r="Z666" s="36"/>
      <c r="AA666" s="36"/>
      <c r="AD666" s="33"/>
      <c r="AG666" s="33"/>
      <c r="AH666" s="43"/>
      <c r="AI666" s="43"/>
      <c r="AJ666" s="43"/>
      <c r="AK666" s="43"/>
      <c r="AL666" s="43"/>
      <c r="AM666" s="43"/>
      <c r="AN666" s="43"/>
      <c r="AO666" s="43"/>
      <c r="AP666" s="43"/>
      <c r="AQ666" s="43"/>
      <c r="AR666" s="43"/>
      <c r="AS666" s="43"/>
      <c r="AT666" s="43"/>
      <c r="AU666" s="44"/>
      <c r="AV666" s="33"/>
      <c r="AW666" s="33"/>
      <c r="AX666" s="33"/>
      <c r="AZ666" s="141"/>
      <c r="BE666" s="168"/>
      <c r="BF666" s="168"/>
      <c r="BG666" s="168"/>
      <c r="BH666" s="168"/>
      <c r="BI666" s="168"/>
      <c r="BJ666" s="168"/>
      <c r="BK666" s="168"/>
      <c r="BL666" s="168"/>
      <c r="BM666" s="168"/>
      <c r="DK666" s="168"/>
      <c r="DL666" s="168"/>
      <c r="DM666" s="168"/>
      <c r="DN666" s="168"/>
      <c r="DO666" s="168"/>
      <c r="DP666" s="168"/>
      <c r="DQ666" s="168"/>
      <c r="DR666" s="168"/>
      <c r="DS666" s="168"/>
      <c r="DT666" s="168"/>
      <c r="DU666" s="168"/>
      <c r="DV666" s="168"/>
      <c r="DW666" s="168"/>
      <c r="DX666" s="168"/>
      <c r="DY666" s="168"/>
      <c r="DZ666" s="168"/>
      <c r="EA666" s="168"/>
      <c r="EB666" s="168"/>
      <c r="EC666" s="168"/>
      <c r="ED666" s="168"/>
      <c r="EE666" s="168"/>
      <c r="EF666" s="168"/>
      <c r="EG666" s="168"/>
      <c r="EH666" s="168"/>
      <c r="EI666" s="168"/>
      <c r="EJ666" s="168"/>
      <c r="EK666" s="168"/>
      <c r="EL666" s="168"/>
      <c r="EM666" s="168"/>
      <c r="EN666" s="168"/>
      <c r="EO666" s="168"/>
      <c r="EP666" s="168"/>
      <c r="EQ666" s="168"/>
      <c r="ER666" s="168"/>
      <c r="ES666" s="168"/>
      <c r="ET666" s="168"/>
      <c r="EU666" s="168"/>
      <c r="EV666" s="168"/>
      <c r="EW666" s="168"/>
      <c r="EX666" s="168"/>
      <c r="EY666" s="168"/>
      <c r="EZ666" s="168"/>
      <c r="FA666" s="168"/>
      <c r="FB666" s="168"/>
      <c r="FC666" s="168"/>
      <c r="FD666" s="168"/>
    </row>
    <row r="667" spans="1:160" s="5" customFormat="1" ht="24.9" customHeight="1" x14ac:dyDescent="0.3">
      <c r="A667" s="263"/>
      <c r="B667" s="263"/>
      <c r="C667" s="265"/>
      <c r="D667" s="481"/>
      <c r="E667" s="482"/>
      <c r="F667" s="482"/>
      <c r="G667" s="482"/>
      <c r="H667" s="482"/>
      <c r="I667" s="482"/>
      <c r="J667" s="482"/>
      <c r="K667" s="482"/>
      <c r="L667" s="482"/>
      <c r="M667" s="483"/>
      <c r="N667" s="16"/>
      <c r="O667" s="412"/>
      <c r="P667" s="413"/>
      <c r="Q667" s="8"/>
      <c r="R667" s="8"/>
      <c r="S667" s="8"/>
      <c r="T667" s="9"/>
      <c r="U667" s="17"/>
      <c r="V667" s="33"/>
      <c r="W667" s="57"/>
      <c r="X667" s="86"/>
      <c r="Y667" s="33"/>
      <c r="Z667" s="36"/>
      <c r="AA667" s="36"/>
      <c r="AD667" s="33"/>
      <c r="AG667" s="33"/>
      <c r="AH667" s="43"/>
      <c r="AI667" s="43"/>
      <c r="AJ667" s="43"/>
      <c r="AK667" s="43"/>
      <c r="AL667" s="43"/>
      <c r="AM667" s="43"/>
      <c r="AN667" s="43"/>
      <c r="AO667" s="43"/>
      <c r="AP667" s="43"/>
      <c r="AQ667" s="43"/>
      <c r="AR667" s="43"/>
      <c r="AS667" s="43"/>
      <c r="AT667" s="43"/>
      <c r="AU667" s="44"/>
      <c r="AV667" s="33"/>
      <c r="AW667" s="33"/>
      <c r="AX667" s="33"/>
      <c r="AZ667" s="141"/>
      <c r="BE667" s="168"/>
      <c r="BF667" s="168"/>
      <c r="BG667" s="168"/>
      <c r="BH667" s="168"/>
      <c r="BI667" s="168"/>
      <c r="BJ667" s="168"/>
      <c r="BK667" s="168"/>
      <c r="BL667" s="168"/>
      <c r="BM667" s="168"/>
      <c r="DK667" s="168"/>
      <c r="DL667" s="168"/>
      <c r="DM667" s="168"/>
      <c r="DN667" s="168"/>
      <c r="DO667" s="168"/>
      <c r="DP667" s="168"/>
      <c r="DQ667" s="168"/>
      <c r="DR667" s="168"/>
      <c r="DS667" s="168"/>
      <c r="DT667" s="168"/>
      <c r="DU667" s="168"/>
      <c r="DV667" s="168"/>
      <c r="DW667" s="168"/>
      <c r="DX667" s="168"/>
      <c r="DY667" s="168"/>
      <c r="DZ667" s="168"/>
      <c r="EA667" s="168"/>
      <c r="EB667" s="168"/>
      <c r="EC667" s="168"/>
      <c r="ED667" s="168"/>
      <c r="EE667" s="168"/>
      <c r="EF667" s="168"/>
      <c r="EG667" s="168"/>
      <c r="EH667" s="168"/>
      <c r="EI667" s="168"/>
      <c r="EJ667" s="168"/>
      <c r="EK667" s="168"/>
      <c r="EL667" s="168"/>
      <c r="EM667" s="168"/>
      <c r="EN667" s="168"/>
      <c r="EO667" s="168"/>
      <c r="EP667" s="168"/>
      <c r="EQ667" s="168"/>
      <c r="ER667" s="168"/>
      <c r="ES667" s="168"/>
      <c r="ET667" s="168"/>
      <c r="EU667" s="168"/>
      <c r="EV667" s="168"/>
      <c r="EW667" s="168"/>
      <c r="EX667" s="168"/>
      <c r="EY667" s="168"/>
      <c r="EZ667" s="168"/>
      <c r="FA667" s="168"/>
      <c r="FB667" s="168"/>
      <c r="FC667" s="168"/>
      <c r="FD667" s="168"/>
    </row>
    <row r="668" spans="1:160" s="5" customFormat="1" ht="24.9" customHeight="1" x14ac:dyDescent="0.3">
      <c r="A668" s="263"/>
      <c r="B668" s="263"/>
      <c r="C668" s="265"/>
      <c r="D668" s="481"/>
      <c r="E668" s="482"/>
      <c r="F668" s="482"/>
      <c r="G668" s="482"/>
      <c r="H668" s="482"/>
      <c r="I668" s="482"/>
      <c r="J668" s="482"/>
      <c r="K668" s="482"/>
      <c r="L668" s="482"/>
      <c r="M668" s="483"/>
      <c r="N668" s="16"/>
      <c r="O668" s="412"/>
      <c r="P668" s="413"/>
      <c r="Q668" s="8"/>
      <c r="R668" s="8"/>
      <c r="S668" s="8"/>
      <c r="T668" s="9"/>
      <c r="U668" s="17"/>
      <c r="V668" s="33"/>
      <c r="W668" s="57"/>
      <c r="X668" s="86"/>
      <c r="Y668" s="33"/>
      <c r="Z668" s="36"/>
      <c r="AA668" s="36"/>
      <c r="AD668" s="33"/>
      <c r="AG668" s="33"/>
      <c r="AH668" s="43"/>
      <c r="AI668" s="43"/>
      <c r="AJ668" s="43"/>
      <c r="AK668" s="43"/>
      <c r="AL668" s="43"/>
      <c r="AM668" s="43"/>
      <c r="AN668" s="43"/>
      <c r="AO668" s="43"/>
      <c r="AP668" s="43"/>
      <c r="AQ668" s="43"/>
      <c r="AR668" s="43"/>
      <c r="AS668" s="43"/>
      <c r="AT668" s="43"/>
      <c r="AU668" s="44"/>
      <c r="AV668" s="33"/>
      <c r="AW668" s="33"/>
      <c r="AX668" s="33"/>
      <c r="AZ668" s="141"/>
      <c r="BE668" s="168"/>
      <c r="BF668" s="168"/>
      <c r="BG668" s="168"/>
      <c r="BH668" s="168"/>
      <c r="BI668" s="168"/>
      <c r="BJ668" s="168"/>
      <c r="BK668" s="168"/>
      <c r="BL668" s="168"/>
      <c r="BM668" s="168"/>
      <c r="DK668" s="168"/>
      <c r="DL668" s="168"/>
      <c r="DM668" s="168"/>
      <c r="DN668" s="168"/>
      <c r="DO668" s="168"/>
      <c r="DP668" s="168"/>
      <c r="DQ668" s="168"/>
      <c r="DR668" s="168"/>
      <c r="DS668" s="168"/>
      <c r="DT668" s="168"/>
      <c r="DU668" s="168"/>
      <c r="DV668" s="168"/>
      <c r="DW668" s="168"/>
      <c r="DX668" s="168"/>
      <c r="DY668" s="168"/>
      <c r="DZ668" s="168"/>
      <c r="EA668" s="168"/>
      <c r="EB668" s="168"/>
      <c r="EC668" s="168"/>
      <c r="ED668" s="168"/>
      <c r="EE668" s="168"/>
      <c r="EF668" s="168"/>
      <c r="EG668" s="168"/>
      <c r="EH668" s="168"/>
      <c r="EI668" s="168"/>
      <c r="EJ668" s="168"/>
      <c r="EK668" s="168"/>
      <c r="EL668" s="168"/>
      <c r="EM668" s="168"/>
      <c r="EN668" s="168"/>
      <c r="EO668" s="168"/>
      <c r="EP668" s="168"/>
      <c r="EQ668" s="168"/>
      <c r="ER668" s="168"/>
      <c r="ES668" s="168"/>
      <c r="ET668" s="168"/>
      <c r="EU668" s="168"/>
      <c r="EV668" s="168"/>
      <c r="EW668" s="168"/>
      <c r="EX668" s="168"/>
      <c r="EY668" s="168"/>
      <c r="EZ668" s="168"/>
      <c r="FA668" s="168"/>
      <c r="FB668" s="168"/>
      <c r="FC668" s="168"/>
      <c r="FD668" s="168"/>
    </row>
    <row r="669" spans="1:160" s="5" customFormat="1" ht="24.9" customHeight="1" x14ac:dyDescent="0.3">
      <c r="A669" s="263"/>
      <c r="B669" s="263"/>
      <c r="C669" s="265"/>
      <c r="D669" s="481"/>
      <c r="E669" s="482"/>
      <c r="F669" s="482"/>
      <c r="G669" s="482"/>
      <c r="H669" s="482"/>
      <c r="I669" s="482"/>
      <c r="J669" s="482"/>
      <c r="K669" s="482"/>
      <c r="L669" s="482"/>
      <c r="M669" s="483"/>
      <c r="N669" s="16"/>
      <c r="O669" s="412"/>
      <c r="P669" s="413"/>
      <c r="Q669" s="8"/>
      <c r="R669" s="8"/>
      <c r="S669" s="8"/>
      <c r="T669" s="9"/>
      <c r="U669" s="17"/>
      <c r="V669" s="33"/>
      <c r="W669" s="57"/>
      <c r="X669" s="86"/>
      <c r="Y669" s="33"/>
      <c r="Z669" s="36"/>
      <c r="AA669" s="36"/>
      <c r="AD669" s="33"/>
      <c r="AG669" s="33"/>
      <c r="AH669" s="43"/>
      <c r="AI669" s="43"/>
      <c r="AJ669" s="43"/>
      <c r="AK669" s="43"/>
      <c r="AL669" s="43"/>
      <c r="AM669" s="43"/>
      <c r="AN669" s="43"/>
      <c r="AO669" s="43"/>
      <c r="AP669" s="43"/>
      <c r="AQ669" s="43"/>
      <c r="AR669" s="43"/>
      <c r="AS669" s="43"/>
      <c r="AT669" s="43"/>
      <c r="AU669" s="44"/>
      <c r="AV669" s="33"/>
      <c r="AW669" s="33"/>
      <c r="AX669" s="33"/>
      <c r="AZ669" s="141"/>
      <c r="BE669" s="168"/>
      <c r="BF669" s="168"/>
      <c r="BG669" s="168"/>
      <c r="BH669" s="168"/>
      <c r="BI669" s="168"/>
      <c r="BJ669" s="168"/>
      <c r="BK669" s="168"/>
      <c r="BL669" s="168"/>
      <c r="BM669" s="168"/>
      <c r="DK669" s="168"/>
      <c r="DL669" s="168"/>
      <c r="DM669" s="168"/>
      <c r="DN669" s="168"/>
      <c r="DO669" s="168"/>
      <c r="DP669" s="168"/>
      <c r="DQ669" s="168"/>
      <c r="DR669" s="168"/>
      <c r="DS669" s="168"/>
      <c r="DT669" s="168"/>
      <c r="DU669" s="168"/>
      <c r="DV669" s="168"/>
      <c r="DW669" s="168"/>
      <c r="DX669" s="168"/>
      <c r="DY669" s="168"/>
      <c r="DZ669" s="168"/>
      <c r="EA669" s="168"/>
      <c r="EB669" s="168"/>
      <c r="EC669" s="168"/>
      <c r="ED669" s="168"/>
      <c r="EE669" s="168"/>
      <c r="EF669" s="168"/>
      <c r="EG669" s="168"/>
      <c r="EH669" s="168"/>
      <c r="EI669" s="168"/>
      <c r="EJ669" s="168"/>
      <c r="EK669" s="168"/>
      <c r="EL669" s="168"/>
      <c r="EM669" s="168"/>
      <c r="EN669" s="168"/>
      <c r="EO669" s="168"/>
      <c r="EP669" s="168"/>
      <c r="EQ669" s="168"/>
      <c r="ER669" s="168"/>
      <c r="ES669" s="168"/>
      <c r="ET669" s="168"/>
      <c r="EU669" s="168"/>
      <c r="EV669" s="168"/>
      <c r="EW669" s="168"/>
      <c r="EX669" s="168"/>
      <c r="EY669" s="168"/>
      <c r="EZ669" s="168"/>
      <c r="FA669" s="168"/>
      <c r="FB669" s="168"/>
      <c r="FC669" s="168"/>
      <c r="FD669" s="168"/>
    </row>
    <row r="670" spans="1:160" s="5" customFormat="1" ht="24.9" customHeight="1" x14ac:dyDescent="0.3">
      <c r="A670" s="263"/>
      <c r="B670" s="263"/>
      <c r="C670" s="265"/>
      <c r="D670" s="481"/>
      <c r="E670" s="482"/>
      <c r="F670" s="482"/>
      <c r="G670" s="482"/>
      <c r="H670" s="482"/>
      <c r="I670" s="482"/>
      <c r="J670" s="482"/>
      <c r="K670" s="482"/>
      <c r="L670" s="482"/>
      <c r="M670" s="483"/>
      <c r="N670" s="16"/>
      <c r="O670" s="412"/>
      <c r="P670" s="413"/>
      <c r="Q670" s="8"/>
      <c r="R670" s="8"/>
      <c r="S670" s="8"/>
      <c r="T670" s="9"/>
      <c r="U670" s="17"/>
      <c r="V670" s="33"/>
      <c r="W670" s="57"/>
      <c r="X670" s="86"/>
      <c r="Y670" s="33"/>
      <c r="Z670" s="36"/>
      <c r="AA670" s="36"/>
      <c r="AD670" s="33"/>
      <c r="AG670" s="33"/>
      <c r="AH670" s="43"/>
      <c r="AI670" s="43"/>
      <c r="AJ670" s="43"/>
      <c r="AK670" s="43"/>
      <c r="AL670" s="43"/>
      <c r="AM670" s="43"/>
      <c r="AN670" s="43"/>
      <c r="AO670" s="43"/>
      <c r="AP670" s="43"/>
      <c r="AQ670" s="43"/>
      <c r="AR670" s="43"/>
      <c r="AS670" s="43"/>
      <c r="AT670" s="43"/>
      <c r="AU670" s="44"/>
      <c r="AV670" s="33"/>
      <c r="AW670" s="33"/>
      <c r="AX670" s="33"/>
      <c r="AZ670" s="141"/>
      <c r="BE670" s="168"/>
      <c r="BF670" s="168"/>
      <c r="BG670" s="168"/>
      <c r="BH670" s="168"/>
      <c r="BI670" s="168"/>
      <c r="BJ670" s="168"/>
      <c r="BK670" s="168"/>
      <c r="BL670" s="168"/>
      <c r="BM670" s="168"/>
      <c r="DK670" s="168"/>
      <c r="DL670" s="168"/>
      <c r="DM670" s="168"/>
      <c r="DN670" s="168"/>
      <c r="DO670" s="168"/>
      <c r="DP670" s="168"/>
      <c r="DQ670" s="168"/>
      <c r="DR670" s="168"/>
      <c r="DS670" s="168"/>
      <c r="DT670" s="168"/>
      <c r="DU670" s="168"/>
      <c r="DV670" s="168"/>
      <c r="DW670" s="168"/>
      <c r="DX670" s="168"/>
      <c r="DY670" s="168"/>
      <c r="DZ670" s="168"/>
      <c r="EA670" s="168"/>
      <c r="EB670" s="168"/>
      <c r="EC670" s="168"/>
      <c r="ED670" s="168"/>
      <c r="EE670" s="168"/>
      <c r="EF670" s="168"/>
      <c r="EG670" s="168"/>
      <c r="EH670" s="168"/>
      <c r="EI670" s="168"/>
      <c r="EJ670" s="168"/>
      <c r="EK670" s="168"/>
      <c r="EL670" s="168"/>
      <c r="EM670" s="168"/>
      <c r="EN670" s="168"/>
      <c r="EO670" s="168"/>
      <c r="EP670" s="168"/>
      <c r="EQ670" s="168"/>
      <c r="ER670" s="168"/>
      <c r="ES670" s="168"/>
      <c r="ET670" s="168"/>
      <c r="EU670" s="168"/>
      <c r="EV670" s="168"/>
      <c r="EW670" s="168"/>
      <c r="EX670" s="168"/>
      <c r="EY670" s="168"/>
      <c r="EZ670" s="168"/>
      <c r="FA670" s="168"/>
      <c r="FB670" s="168"/>
      <c r="FC670" s="168"/>
      <c r="FD670" s="168"/>
    </row>
    <row r="671" spans="1:160" s="5" customFormat="1" ht="24.9" customHeight="1" x14ac:dyDescent="0.3">
      <c r="A671" s="263"/>
      <c r="B671" s="263"/>
      <c r="C671" s="265"/>
      <c r="D671" s="481"/>
      <c r="E671" s="482"/>
      <c r="F671" s="482"/>
      <c r="G671" s="482"/>
      <c r="H671" s="482"/>
      <c r="I671" s="482"/>
      <c r="J671" s="482"/>
      <c r="K671" s="482"/>
      <c r="L671" s="482"/>
      <c r="M671" s="483"/>
      <c r="N671" s="16"/>
      <c r="O671" s="412"/>
      <c r="P671" s="413"/>
      <c r="Q671" s="8"/>
      <c r="R671" s="8"/>
      <c r="S671" s="8"/>
      <c r="T671" s="9"/>
      <c r="U671" s="17"/>
      <c r="V671" s="33"/>
      <c r="W671" s="57"/>
      <c r="X671" s="86"/>
      <c r="Y671" s="33"/>
      <c r="Z671" s="36"/>
      <c r="AA671" s="36"/>
      <c r="AD671" s="33"/>
      <c r="AG671" s="33"/>
      <c r="AH671" s="43"/>
      <c r="AI671" s="43"/>
      <c r="AJ671" s="43"/>
      <c r="AK671" s="43"/>
      <c r="AL671" s="43"/>
      <c r="AM671" s="43"/>
      <c r="AN671" s="43"/>
      <c r="AO671" s="43"/>
      <c r="AP671" s="43"/>
      <c r="AQ671" s="43"/>
      <c r="AR671" s="43"/>
      <c r="AS671" s="43"/>
      <c r="AT671" s="43"/>
      <c r="AU671" s="44"/>
      <c r="AV671" s="33"/>
      <c r="AW671" s="33"/>
      <c r="AX671" s="33"/>
      <c r="AZ671" s="141"/>
      <c r="BE671" s="168"/>
      <c r="BF671" s="168"/>
      <c r="BG671" s="168"/>
      <c r="BH671" s="168"/>
      <c r="BI671" s="168"/>
      <c r="BJ671" s="168"/>
      <c r="BK671" s="168"/>
      <c r="BL671" s="168"/>
      <c r="BM671" s="168"/>
      <c r="DK671" s="168"/>
      <c r="DL671" s="168"/>
      <c r="DM671" s="168"/>
      <c r="DN671" s="168"/>
      <c r="DO671" s="168"/>
      <c r="DP671" s="168"/>
      <c r="DQ671" s="168"/>
      <c r="DR671" s="168"/>
      <c r="DS671" s="168"/>
      <c r="DT671" s="168"/>
      <c r="DU671" s="168"/>
      <c r="DV671" s="168"/>
      <c r="DW671" s="168"/>
      <c r="DX671" s="168"/>
      <c r="DY671" s="168"/>
      <c r="DZ671" s="168"/>
      <c r="EA671" s="168"/>
      <c r="EB671" s="168"/>
      <c r="EC671" s="168"/>
      <c r="ED671" s="168"/>
      <c r="EE671" s="168"/>
      <c r="EF671" s="168"/>
      <c r="EG671" s="168"/>
      <c r="EH671" s="168"/>
      <c r="EI671" s="168"/>
      <c r="EJ671" s="168"/>
      <c r="EK671" s="168"/>
      <c r="EL671" s="168"/>
      <c r="EM671" s="168"/>
      <c r="EN671" s="168"/>
      <c r="EO671" s="168"/>
      <c r="EP671" s="168"/>
      <c r="EQ671" s="168"/>
      <c r="ER671" s="168"/>
      <c r="ES671" s="168"/>
      <c r="ET671" s="168"/>
      <c r="EU671" s="168"/>
      <c r="EV671" s="168"/>
      <c r="EW671" s="168"/>
      <c r="EX671" s="168"/>
      <c r="EY671" s="168"/>
      <c r="EZ671" s="168"/>
      <c r="FA671" s="168"/>
      <c r="FB671" s="168"/>
      <c r="FC671" s="168"/>
      <c r="FD671" s="168"/>
    </row>
    <row r="672" spans="1:160" s="5" customFormat="1" ht="24.9" customHeight="1" x14ac:dyDescent="0.3">
      <c r="A672" s="263"/>
      <c r="B672" s="263"/>
      <c r="C672" s="265"/>
      <c r="D672" s="481"/>
      <c r="E672" s="482"/>
      <c r="F672" s="482"/>
      <c r="G672" s="482"/>
      <c r="H672" s="482"/>
      <c r="I672" s="482"/>
      <c r="J672" s="482"/>
      <c r="K672" s="482"/>
      <c r="L672" s="482"/>
      <c r="M672" s="483"/>
      <c r="N672" s="16"/>
      <c r="O672" s="412"/>
      <c r="P672" s="413"/>
      <c r="Q672" s="8"/>
      <c r="R672" s="8"/>
      <c r="S672" s="8"/>
      <c r="T672" s="9"/>
      <c r="U672" s="17"/>
      <c r="V672" s="33"/>
      <c r="W672" s="57"/>
      <c r="X672" s="86"/>
      <c r="Y672" s="33"/>
      <c r="Z672" s="36"/>
      <c r="AA672" s="36"/>
      <c r="AD672" s="33"/>
      <c r="AG672" s="33"/>
      <c r="AH672" s="43"/>
      <c r="AI672" s="43"/>
      <c r="AJ672" s="43"/>
      <c r="AK672" s="43"/>
      <c r="AL672" s="43"/>
      <c r="AM672" s="43"/>
      <c r="AN672" s="43"/>
      <c r="AO672" s="43"/>
      <c r="AP672" s="43"/>
      <c r="AQ672" s="43"/>
      <c r="AR672" s="43"/>
      <c r="AS672" s="43"/>
      <c r="AT672" s="43"/>
      <c r="AU672" s="44"/>
      <c r="AV672" s="33"/>
      <c r="AW672" s="33"/>
      <c r="AX672" s="33"/>
      <c r="AZ672" s="141"/>
      <c r="BE672" s="168"/>
      <c r="BF672" s="168"/>
      <c r="BG672" s="168"/>
      <c r="BH672" s="168"/>
      <c r="BI672" s="168"/>
      <c r="BJ672" s="168"/>
      <c r="BK672" s="168"/>
      <c r="BL672" s="168"/>
      <c r="BM672" s="168"/>
      <c r="DK672" s="168"/>
      <c r="DL672" s="168"/>
      <c r="DM672" s="168"/>
      <c r="DN672" s="168"/>
      <c r="DO672" s="168"/>
      <c r="DP672" s="168"/>
      <c r="DQ672" s="168"/>
      <c r="DR672" s="168"/>
      <c r="DS672" s="168"/>
      <c r="DT672" s="168"/>
      <c r="DU672" s="168"/>
      <c r="DV672" s="168"/>
      <c r="DW672" s="168"/>
      <c r="DX672" s="168"/>
      <c r="DY672" s="168"/>
      <c r="DZ672" s="168"/>
      <c r="EA672" s="168"/>
      <c r="EB672" s="168"/>
      <c r="EC672" s="168"/>
      <c r="ED672" s="168"/>
      <c r="EE672" s="168"/>
      <c r="EF672" s="168"/>
      <c r="EG672" s="168"/>
      <c r="EH672" s="168"/>
      <c r="EI672" s="168"/>
      <c r="EJ672" s="168"/>
      <c r="EK672" s="168"/>
      <c r="EL672" s="168"/>
      <c r="EM672" s="168"/>
      <c r="EN672" s="168"/>
      <c r="EO672" s="168"/>
      <c r="EP672" s="168"/>
      <c r="EQ672" s="168"/>
      <c r="ER672" s="168"/>
      <c r="ES672" s="168"/>
      <c r="ET672" s="168"/>
      <c r="EU672" s="168"/>
      <c r="EV672" s="168"/>
      <c r="EW672" s="168"/>
      <c r="EX672" s="168"/>
      <c r="EY672" s="168"/>
      <c r="EZ672" s="168"/>
      <c r="FA672" s="168"/>
      <c r="FB672" s="168"/>
      <c r="FC672" s="168"/>
      <c r="FD672" s="168"/>
    </row>
    <row r="673" spans="1:160" s="5" customFormat="1" ht="24.9" customHeight="1" x14ac:dyDescent="0.3">
      <c r="A673" s="263"/>
      <c r="B673" s="263"/>
      <c r="C673" s="265"/>
      <c r="D673" s="481"/>
      <c r="E673" s="482"/>
      <c r="F673" s="482"/>
      <c r="G673" s="482"/>
      <c r="H673" s="482"/>
      <c r="I673" s="482"/>
      <c r="J673" s="482"/>
      <c r="K673" s="482"/>
      <c r="L673" s="482"/>
      <c r="M673" s="483"/>
      <c r="N673" s="16"/>
      <c r="O673" s="412"/>
      <c r="P673" s="413"/>
      <c r="Q673" s="8"/>
      <c r="R673" s="8"/>
      <c r="S673" s="8"/>
      <c r="T673" s="9"/>
      <c r="U673" s="17"/>
      <c r="V673" s="33"/>
      <c r="W673" s="57"/>
      <c r="X673" s="86"/>
      <c r="Y673" s="33"/>
      <c r="Z673" s="36"/>
      <c r="AA673" s="36"/>
      <c r="AD673" s="33"/>
      <c r="AG673" s="33"/>
      <c r="AH673" s="43"/>
      <c r="AI673" s="43"/>
      <c r="AJ673" s="43"/>
      <c r="AK673" s="43"/>
      <c r="AL673" s="43"/>
      <c r="AM673" s="43"/>
      <c r="AN673" s="43"/>
      <c r="AO673" s="43"/>
      <c r="AP673" s="43"/>
      <c r="AQ673" s="43"/>
      <c r="AR673" s="43"/>
      <c r="AS673" s="43"/>
      <c r="AT673" s="43"/>
      <c r="AU673" s="44"/>
      <c r="AV673" s="33"/>
      <c r="AW673" s="33"/>
      <c r="AX673" s="33"/>
      <c r="AZ673" s="141"/>
      <c r="BE673" s="168"/>
      <c r="BF673" s="168"/>
      <c r="BG673" s="168"/>
      <c r="BH673" s="168"/>
      <c r="BI673" s="168"/>
      <c r="BJ673" s="168"/>
      <c r="BK673" s="168"/>
      <c r="BL673" s="168"/>
      <c r="BM673" s="168"/>
      <c r="DK673" s="168"/>
      <c r="DL673" s="168"/>
      <c r="DM673" s="168"/>
      <c r="DN673" s="168"/>
      <c r="DO673" s="168"/>
      <c r="DP673" s="168"/>
      <c r="DQ673" s="168"/>
      <c r="DR673" s="168"/>
      <c r="DS673" s="168"/>
      <c r="DT673" s="168"/>
      <c r="DU673" s="168"/>
      <c r="DV673" s="168"/>
      <c r="DW673" s="168"/>
      <c r="DX673" s="168"/>
      <c r="DY673" s="168"/>
      <c r="DZ673" s="168"/>
      <c r="EA673" s="168"/>
      <c r="EB673" s="168"/>
      <c r="EC673" s="168"/>
      <c r="ED673" s="168"/>
      <c r="EE673" s="168"/>
      <c r="EF673" s="168"/>
      <c r="EG673" s="168"/>
      <c r="EH673" s="168"/>
      <c r="EI673" s="168"/>
      <c r="EJ673" s="168"/>
      <c r="EK673" s="168"/>
      <c r="EL673" s="168"/>
      <c r="EM673" s="168"/>
      <c r="EN673" s="168"/>
      <c r="EO673" s="168"/>
      <c r="EP673" s="168"/>
      <c r="EQ673" s="168"/>
      <c r="ER673" s="168"/>
      <c r="ES673" s="168"/>
      <c r="ET673" s="168"/>
      <c r="EU673" s="168"/>
      <c r="EV673" s="168"/>
      <c r="EW673" s="168"/>
      <c r="EX673" s="168"/>
      <c r="EY673" s="168"/>
      <c r="EZ673" s="168"/>
      <c r="FA673" s="168"/>
      <c r="FB673" s="168"/>
      <c r="FC673" s="168"/>
      <c r="FD673" s="168"/>
    </row>
    <row r="674" spans="1:160" s="5" customFormat="1" ht="24.9" customHeight="1" thickBot="1" x14ac:dyDescent="0.35">
      <c r="A674" s="263"/>
      <c r="B674" s="263"/>
      <c r="C674" s="265"/>
      <c r="D674" s="481"/>
      <c r="E674" s="482"/>
      <c r="F674" s="482"/>
      <c r="G674" s="482"/>
      <c r="H674" s="482"/>
      <c r="I674" s="482"/>
      <c r="J674" s="482"/>
      <c r="K674" s="482"/>
      <c r="L674" s="482"/>
      <c r="M674" s="483"/>
      <c r="N674" s="414" t="s">
        <v>16</v>
      </c>
      <c r="O674" s="415"/>
      <c r="P674" s="415"/>
      <c r="Q674" s="415"/>
      <c r="R674" s="415"/>
      <c r="S674" s="415"/>
      <c r="T674" s="415"/>
      <c r="U674" s="18">
        <f>SUM(U654:U673)</f>
        <v>0</v>
      </c>
      <c r="V674" s="33"/>
      <c r="W674" s="57"/>
      <c r="X674" s="86"/>
      <c r="Y674" s="33"/>
      <c r="Z674" s="36"/>
      <c r="AA674" s="36"/>
      <c r="AD674" s="33"/>
      <c r="AG674" s="33"/>
      <c r="AH674" s="43"/>
      <c r="AI674" s="43"/>
      <c r="AJ674" s="43"/>
      <c r="AK674" s="43"/>
      <c r="AL674" s="43"/>
      <c r="AM674" s="43"/>
      <c r="AN674" s="43"/>
      <c r="AO674" s="43"/>
      <c r="AP674" s="43"/>
      <c r="AQ674" s="43"/>
      <c r="AR674" s="43"/>
      <c r="AS674" s="43"/>
      <c r="AT674" s="43"/>
      <c r="AU674" s="44"/>
      <c r="AV674" s="33"/>
      <c r="AW674" s="33"/>
      <c r="AX674" s="33"/>
      <c r="AZ674" s="141"/>
      <c r="BE674" s="168"/>
      <c r="BF674" s="168"/>
      <c r="BG674" s="168"/>
      <c r="BH674" s="168"/>
      <c r="BI674" s="168"/>
      <c r="BJ674" s="168"/>
      <c r="BK674" s="168"/>
      <c r="BL674" s="168"/>
      <c r="BM674" s="168"/>
      <c r="DK674" s="168"/>
      <c r="DL674" s="168"/>
      <c r="DM674" s="168"/>
      <c r="DN674" s="168"/>
      <c r="DO674" s="168"/>
      <c r="DP674" s="168"/>
      <c r="DQ674" s="168"/>
      <c r="DR674" s="168"/>
      <c r="DS674" s="168"/>
      <c r="DT674" s="168"/>
      <c r="DU674" s="168"/>
      <c r="DV674" s="168"/>
      <c r="DW674" s="168"/>
      <c r="DX674" s="168"/>
      <c r="DY674" s="168"/>
      <c r="DZ674" s="168"/>
      <c r="EA674" s="168"/>
      <c r="EB674" s="168"/>
      <c r="EC674" s="168"/>
      <c r="ED674" s="168"/>
      <c r="EE674" s="168"/>
      <c r="EF674" s="168"/>
      <c r="EG674" s="168"/>
      <c r="EH674" s="168"/>
      <c r="EI674" s="168"/>
      <c r="EJ674" s="168"/>
      <c r="EK674" s="168"/>
      <c r="EL674" s="168"/>
      <c r="EM674" s="168"/>
      <c r="EN674" s="168"/>
      <c r="EO674" s="168"/>
      <c r="EP674" s="168"/>
      <c r="EQ674" s="168"/>
      <c r="ER674" s="168"/>
      <c r="ES674" s="168"/>
      <c r="ET674" s="168"/>
      <c r="EU674" s="168"/>
      <c r="EV674" s="168"/>
      <c r="EW674" s="168"/>
      <c r="EX674" s="168"/>
      <c r="EY674" s="168"/>
      <c r="EZ674" s="168"/>
      <c r="FA674" s="168"/>
      <c r="FB674" s="168"/>
      <c r="FC674" s="168"/>
      <c r="FD674" s="168"/>
    </row>
    <row r="675" spans="1:160" s="5" customFormat="1" ht="14.4" customHeight="1" x14ac:dyDescent="0.3">
      <c r="A675" s="263"/>
      <c r="B675" s="263"/>
      <c r="C675" s="265"/>
      <c r="D675" s="481"/>
      <c r="E675" s="482"/>
      <c r="F675" s="482"/>
      <c r="G675" s="482"/>
      <c r="H675" s="482"/>
      <c r="I675" s="482"/>
      <c r="J675" s="482"/>
      <c r="K675" s="482"/>
      <c r="L675" s="482"/>
      <c r="M675" s="483"/>
      <c r="N675" s="416" t="s">
        <v>107</v>
      </c>
      <c r="O675" s="417"/>
      <c r="P675" s="417"/>
      <c r="Q675" s="417"/>
      <c r="R675" s="417"/>
      <c r="S675" s="417"/>
      <c r="T675" s="417"/>
      <c r="U675" s="418"/>
      <c r="V675" s="87"/>
      <c r="W675" s="57"/>
      <c r="X675" s="86"/>
      <c r="Y675" s="33"/>
      <c r="Z675" s="36"/>
      <c r="AA675" s="36"/>
      <c r="AD675" s="33"/>
      <c r="AG675" s="33"/>
      <c r="AH675" s="43"/>
      <c r="AI675" s="43"/>
      <c r="AJ675" s="43"/>
      <c r="AK675" s="43"/>
      <c r="AL675" s="43"/>
      <c r="AM675" s="43"/>
      <c r="AN675" s="43"/>
      <c r="AO675" s="43"/>
      <c r="AP675" s="43"/>
      <c r="AQ675" s="43"/>
      <c r="AR675" s="43"/>
      <c r="AS675" s="43"/>
      <c r="AT675" s="43"/>
      <c r="AU675" s="44"/>
      <c r="AV675" s="33"/>
      <c r="AW675" s="33"/>
      <c r="AX675" s="33"/>
      <c r="AZ675" s="141"/>
      <c r="BE675" s="168"/>
      <c r="BF675" s="168"/>
      <c r="BG675" s="168"/>
      <c r="BH675" s="168"/>
      <c r="BI675" s="168"/>
      <c r="BJ675" s="168"/>
      <c r="BK675" s="168"/>
      <c r="BL675" s="168"/>
      <c r="BM675" s="168"/>
      <c r="DK675" s="168"/>
      <c r="DL675" s="168"/>
      <c r="DM675" s="168"/>
      <c r="DN675" s="168"/>
      <c r="DO675" s="168"/>
      <c r="DP675" s="168"/>
      <c r="DQ675" s="168"/>
      <c r="DR675" s="168"/>
      <c r="DS675" s="168"/>
      <c r="DT675" s="168"/>
      <c r="DU675" s="168"/>
      <c r="DV675" s="168"/>
      <c r="DW675" s="168"/>
      <c r="DX675" s="168"/>
      <c r="DY675" s="168"/>
      <c r="DZ675" s="168"/>
      <c r="EA675" s="168"/>
      <c r="EB675" s="168"/>
      <c r="EC675" s="168"/>
      <c r="ED675" s="168"/>
      <c r="EE675" s="168"/>
      <c r="EF675" s="168"/>
      <c r="EG675" s="168"/>
      <c r="EH675" s="168"/>
      <c r="EI675" s="168"/>
      <c r="EJ675" s="168"/>
      <c r="EK675" s="168"/>
      <c r="EL675" s="168"/>
      <c r="EM675" s="168"/>
      <c r="EN675" s="168"/>
      <c r="EO675" s="168"/>
      <c r="EP675" s="168"/>
      <c r="EQ675" s="168"/>
      <c r="ER675" s="168"/>
      <c r="ES675" s="168"/>
      <c r="ET675" s="168"/>
      <c r="EU675" s="168"/>
      <c r="EV675" s="168"/>
      <c r="EW675" s="168"/>
      <c r="EX675" s="168"/>
      <c r="EY675" s="168"/>
      <c r="EZ675" s="168"/>
      <c r="FA675" s="168"/>
      <c r="FB675" s="168"/>
      <c r="FC675" s="168"/>
      <c r="FD675" s="168"/>
    </row>
    <row r="676" spans="1:160" s="5" customFormat="1" x14ac:dyDescent="0.3">
      <c r="A676" s="263"/>
      <c r="B676" s="263"/>
      <c r="C676" s="265"/>
      <c r="D676" s="481"/>
      <c r="E676" s="482"/>
      <c r="F676" s="482"/>
      <c r="G676" s="482"/>
      <c r="H676" s="482"/>
      <c r="I676" s="482"/>
      <c r="J676" s="482"/>
      <c r="K676" s="482"/>
      <c r="L676" s="482"/>
      <c r="M676" s="483"/>
      <c r="N676" s="419"/>
      <c r="O676" s="420"/>
      <c r="P676" s="420"/>
      <c r="Q676" s="420"/>
      <c r="R676" s="420"/>
      <c r="S676" s="420"/>
      <c r="T676" s="420"/>
      <c r="U676" s="421"/>
      <c r="V676" s="33"/>
      <c r="W676" s="57"/>
      <c r="X676" s="86"/>
      <c r="Y676" s="33"/>
      <c r="Z676" s="36"/>
      <c r="AA676" s="36"/>
      <c r="AD676" s="33"/>
      <c r="AG676" s="33"/>
      <c r="AH676" s="43"/>
      <c r="AI676" s="43"/>
      <c r="AJ676" s="43"/>
      <c r="AK676" s="43"/>
      <c r="AL676" s="43"/>
      <c r="AM676" s="43"/>
      <c r="AN676" s="43"/>
      <c r="AO676" s="43"/>
      <c r="AP676" s="43"/>
      <c r="AQ676" s="43"/>
      <c r="AR676" s="43"/>
      <c r="AS676" s="43"/>
      <c r="AT676" s="43"/>
      <c r="AU676" s="44"/>
      <c r="AV676" s="33"/>
      <c r="AW676" s="33"/>
      <c r="AX676" s="33"/>
      <c r="AZ676" s="141"/>
      <c r="BE676" s="168"/>
      <c r="BF676" s="168"/>
      <c r="BG676" s="168"/>
      <c r="BH676" s="168"/>
      <c r="BI676" s="168"/>
      <c r="BJ676" s="168"/>
      <c r="BK676" s="168"/>
      <c r="BL676" s="168"/>
      <c r="BM676" s="168"/>
      <c r="DK676" s="168"/>
      <c r="DL676" s="168"/>
      <c r="DM676" s="168"/>
      <c r="DN676" s="168"/>
      <c r="DO676" s="168"/>
      <c r="DP676" s="168"/>
      <c r="DQ676" s="168"/>
      <c r="DR676" s="168"/>
      <c r="DS676" s="168"/>
      <c r="DT676" s="168"/>
      <c r="DU676" s="168"/>
      <c r="DV676" s="168"/>
      <c r="DW676" s="168"/>
      <c r="DX676" s="168"/>
      <c r="DY676" s="168"/>
      <c r="DZ676" s="168"/>
      <c r="EA676" s="168"/>
      <c r="EB676" s="168"/>
      <c r="EC676" s="168"/>
      <c r="ED676" s="168"/>
      <c r="EE676" s="168"/>
      <c r="EF676" s="168"/>
      <c r="EG676" s="168"/>
      <c r="EH676" s="168"/>
      <c r="EI676" s="168"/>
      <c r="EJ676" s="168"/>
      <c r="EK676" s="168"/>
      <c r="EL676" s="168"/>
      <c r="EM676" s="168"/>
      <c r="EN676" s="168"/>
      <c r="EO676" s="168"/>
      <c r="EP676" s="168"/>
      <c r="EQ676" s="168"/>
      <c r="ER676" s="168"/>
      <c r="ES676" s="168"/>
      <c r="ET676" s="168"/>
      <c r="EU676" s="168"/>
      <c r="EV676" s="168"/>
      <c r="EW676" s="168"/>
      <c r="EX676" s="168"/>
      <c r="EY676" s="168"/>
      <c r="EZ676" s="168"/>
      <c r="FA676" s="168"/>
      <c r="FB676" s="168"/>
      <c r="FC676" s="168"/>
      <c r="FD676" s="168"/>
    </row>
    <row r="677" spans="1:160" s="5" customFormat="1" x14ac:dyDescent="0.3">
      <c r="A677" s="263"/>
      <c r="B677" s="263"/>
      <c r="C677" s="265"/>
      <c r="D677" s="481"/>
      <c r="E677" s="482"/>
      <c r="F677" s="482"/>
      <c r="G677" s="482"/>
      <c r="H677" s="482"/>
      <c r="I677" s="482"/>
      <c r="J677" s="482"/>
      <c r="K677" s="482"/>
      <c r="L677" s="482"/>
      <c r="M677" s="483"/>
      <c r="N677" s="419"/>
      <c r="O677" s="420"/>
      <c r="P677" s="420"/>
      <c r="Q677" s="420"/>
      <c r="R677" s="420"/>
      <c r="S677" s="420"/>
      <c r="T677" s="420"/>
      <c r="U677" s="421"/>
      <c r="V677" s="33"/>
      <c r="W677" s="57"/>
      <c r="X677" s="86"/>
      <c r="Y677" s="33"/>
      <c r="Z677" s="36"/>
      <c r="AA677" s="36"/>
      <c r="AD677" s="33"/>
      <c r="AG677" s="33"/>
      <c r="AH677" s="43"/>
      <c r="AI677" s="43"/>
      <c r="AJ677" s="43"/>
      <c r="AK677" s="43"/>
      <c r="AL677" s="43"/>
      <c r="AM677" s="43"/>
      <c r="AN677" s="43"/>
      <c r="AO677" s="43"/>
      <c r="AP677" s="43"/>
      <c r="AQ677" s="43"/>
      <c r="AR677" s="43"/>
      <c r="AS677" s="43"/>
      <c r="AT677" s="43"/>
      <c r="AU677" s="44"/>
      <c r="AV677" s="33"/>
      <c r="AW677" s="33"/>
      <c r="AX677" s="33"/>
      <c r="AZ677" s="141"/>
      <c r="BE677" s="168"/>
      <c r="BF677" s="168"/>
      <c r="BG677" s="168"/>
      <c r="BH677" s="168"/>
      <c r="BI677" s="168"/>
      <c r="BJ677" s="168"/>
      <c r="BK677" s="168"/>
      <c r="BL677" s="168"/>
      <c r="BM677" s="168"/>
      <c r="DK677" s="168"/>
      <c r="DL677" s="168"/>
      <c r="DM677" s="168"/>
      <c r="DN677" s="168"/>
      <c r="DO677" s="168"/>
      <c r="DP677" s="168"/>
      <c r="DQ677" s="168"/>
      <c r="DR677" s="168"/>
      <c r="DS677" s="168"/>
      <c r="DT677" s="168"/>
      <c r="DU677" s="168"/>
      <c r="DV677" s="168"/>
      <c r="DW677" s="168"/>
      <c r="DX677" s="168"/>
      <c r="DY677" s="168"/>
      <c r="DZ677" s="168"/>
      <c r="EA677" s="168"/>
      <c r="EB677" s="168"/>
      <c r="EC677" s="168"/>
      <c r="ED677" s="168"/>
      <c r="EE677" s="168"/>
      <c r="EF677" s="168"/>
      <c r="EG677" s="168"/>
      <c r="EH677" s="168"/>
      <c r="EI677" s="168"/>
      <c r="EJ677" s="168"/>
      <c r="EK677" s="168"/>
      <c r="EL677" s="168"/>
      <c r="EM677" s="168"/>
      <c r="EN677" s="168"/>
      <c r="EO677" s="168"/>
      <c r="EP677" s="168"/>
      <c r="EQ677" s="168"/>
      <c r="ER677" s="168"/>
      <c r="ES677" s="168"/>
      <c r="ET677" s="168"/>
      <c r="EU677" s="168"/>
      <c r="EV677" s="168"/>
      <c r="EW677" s="168"/>
      <c r="EX677" s="168"/>
      <c r="EY677" s="168"/>
      <c r="EZ677" s="168"/>
      <c r="FA677" s="168"/>
      <c r="FB677" s="168"/>
      <c r="FC677" s="168"/>
      <c r="FD677" s="168"/>
    </row>
    <row r="678" spans="1:160" s="5" customFormat="1" ht="14.4" thickBot="1" x14ac:dyDescent="0.35">
      <c r="A678" s="263"/>
      <c r="B678" s="263"/>
      <c r="C678" s="265"/>
      <c r="D678" s="425"/>
      <c r="E678" s="426"/>
      <c r="F678" s="426"/>
      <c r="G678" s="426"/>
      <c r="H678" s="426"/>
      <c r="I678" s="426"/>
      <c r="J678" s="426"/>
      <c r="K678" s="426"/>
      <c r="L678" s="426"/>
      <c r="M678" s="427"/>
      <c r="N678" s="422"/>
      <c r="O678" s="423"/>
      <c r="P678" s="423"/>
      <c r="Q678" s="423"/>
      <c r="R678" s="423"/>
      <c r="S678" s="423"/>
      <c r="T678" s="423"/>
      <c r="U678" s="424"/>
      <c r="V678" s="33"/>
      <c r="W678" s="57"/>
      <c r="X678" s="86"/>
      <c r="Y678" s="33"/>
      <c r="Z678" s="36"/>
      <c r="AA678" s="36"/>
      <c r="AD678" s="33"/>
      <c r="AG678" s="33"/>
      <c r="AH678" s="43"/>
      <c r="AI678" s="43"/>
      <c r="AJ678" s="43"/>
      <c r="AK678" s="43"/>
      <c r="AL678" s="43"/>
      <c r="AM678" s="43"/>
      <c r="AN678" s="43"/>
      <c r="AO678" s="43"/>
      <c r="AP678" s="43"/>
      <c r="AQ678" s="43"/>
      <c r="AR678" s="43"/>
      <c r="AS678" s="43"/>
      <c r="AT678" s="43"/>
      <c r="AU678" s="44"/>
      <c r="AV678" s="33"/>
      <c r="AW678" s="33"/>
      <c r="AX678" s="33"/>
      <c r="AZ678" s="141"/>
      <c r="BE678" s="168"/>
      <c r="BF678" s="168"/>
      <c r="BG678" s="168"/>
      <c r="BH678" s="168"/>
      <c r="BI678" s="168"/>
      <c r="BJ678" s="168"/>
      <c r="BK678" s="168"/>
      <c r="BL678" s="168"/>
      <c r="BM678" s="168"/>
      <c r="DK678" s="168"/>
      <c r="DL678" s="168"/>
      <c r="DM678" s="168"/>
      <c r="DN678" s="168"/>
      <c r="DO678" s="168"/>
      <c r="DP678" s="168"/>
      <c r="DQ678" s="168"/>
      <c r="DR678" s="168"/>
      <c r="DS678" s="168"/>
      <c r="DT678" s="168"/>
      <c r="DU678" s="168"/>
      <c r="DV678" s="168"/>
      <c r="DW678" s="168"/>
      <c r="DX678" s="168"/>
      <c r="DY678" s="168"/>
      <c r="DZ678" s="168"/>
      <c r="EA678" s="168"/>
      <c r="EB678" s="168"/>
      <c r="EC678" s="168"/>
      <c r="ED678" s="168"/>
      <c r="EE678" s="168"/>
      <c r="EF678" s="168"/>
      <c r="EG678" s="168"/>
      <c r="EH678" s="168"/>
      <c r="EI678" s="168"/>
      <c r="EJ678" s="168"/>
      <c r="EK678" s="168"/>
      <c r="EL678" s="168"/>
      <c r="EM678" s="168"/>
      <c r="EN678" s="168"/>
      <c r="EO678" s="168"/>
      <c r="EP678" s="168"/>
      <c r="EQ678" s="168"/>
      <c r="ER678" s="168"/>
      <c r="ES678" s="168"/>
      <c r="ET678" s="168"/>
      <c r="EU678" s="168"/>
      <c r="EV678" s="168"/>
      <c r="EW678" s="168"/>
      <c r="EX678" s="168"/>
      <c r="EY678" s="168"/>
      <c r="EZ678" s="168"/>
      <c r="FA678" s="168"/>
      <c r="FB678" s="168"/>
      <c r="FC678" s="168"/>
      <c r="FD678" s="168"/>
    </row>
    <row r="679" spans="1:160" s="5" customFormat="1" ht="5.25" customHeight="1" thickBot="1" x14ac:dyDescent="0.35">
      <c r="A679" s="263"/>
      <c r="B679" s="263"/>
      <c r="C679" s="265"/>
      <c r="D679" s="428"/>
      <c r="E679" s="428"/>
      <c r="F679" s="428"/>
      <c r="G679" s="428"/>
      <c r="H679" s="428"/>
      <c r="I679" s="428"/>
      <c r="J679" s="428"/>
      <c r="K679" s="428"/>
      <c r="L679" s="428"/>
      <c r="M679" s="428"/>
      <c r="N679" s="428"/>
      <c r="O679" s="428"/>
      <c r="P679" s="428"/>
      <c r="Q679" s="428"/>
      <c r="R679" s="428"/>
      <c r="S679" s="428"/>
      <c r="T679" s="428"/>
      <c r="U679" s="428"/>
      <c r="V679" s="33"/>
      <c r="W679" s="57"/>
      <c r="X679" s="86"/>
      <c r="Y679" s="33"/>
      <c r="Z679" s="36"/>
      <c r="AA679" s="36"/>
      <c r="AD679" s="33"/>
      <c r="AG679" s="33"/>
      <c r="AH679" s="43"/>
      <c r="AI679" s="43"/>
      <c r="AJ679" s="43"/>
      <c r="AK679" s="43"/>
      <c r="AL679" s="43"/>
      <c r="AM679" s="43"/>
      <c r="AN679" s="43"/>
      <c r="AO679" s="43"/>
      <c r="AP679" s="43"/>
      <c r="AQ679" s="43"/>
      <c r="AR679" s="43"/>
      <c r="AS679" s="43"/>
      <c r="AT679" s="43"/>
      <c r="AU679" s="44"/>
      <c r="AV679" s="33"/>
      <c r="AW679" s="33"/>
      <c r="AX679" s="33"/>
      <c r="AZ679" s="141"/>
      <c r="BE679" s="168"/>
      <c r="BF679" s="168"/>
      <c r="BG679" s="168"/>
      <c r="BH679" s="168"/>
      <c r="BI679" s="168"/>
      <c r="BJ679" s="168"/>
      <c r="BK679" s="168"/>
      <c r="BL679" s="168"/>
      <c r="BM679" s="168"/>
      <c r="DK679" s="168"/>
      <c r="DL679" s="168"/>
      <c r="DM679" s="168"/>
      <c r="DN679" s="168"/>
      <c r="DO679" s="168"/>
      <c r="DP679" s="168"/>
      <c r="DQ679" s="168"/>
      <c r="DR679" s="168"/>
      <c r="DS679" s="168"/>
      <c r="DT679" s="168"/>
      <c r="DU679" s="168"/>
      <c r="DV679" s="168"/>
      <c r="DW679" s="168"/>
      <c r="DX679" s="168"/>
      <c r="DY679" s="168"/>
      <c r="DZ679" s="168"/>
      <c r="EA679" s="168"/>
      <c r="EB679" s="168"/>
      <c r="EC679" s="168"/>
      <c r="ED679" s="168"/>
      <c r="EE679" s="168"/>
      <c r="EF679" s="168"/>
      <c r="EG679" s="168"/>
      <c r="EH679" s="168"/>
      <c r="EI679" s="168"/>
      <c r="EJ679" s="168"/>
      <c r="EK679" s="168"/>
      <c r="EL679" s="168"/>
      <c r="EM679" s="168"/>
      <c r="EN679" s="168"/>
      <c r="EO679" s="168"/>
      <c r="EP679" s="168"/>
      <c r="EQ679" s="168"/>
      <c r="ER679" s="168"/>
      <c r="ES679" s="168"/>
      <c r="ET679" s="168"/>
      <c r="EU679" s="168"/>
      <c r="EV679" s="168"/>
      <c r="EW679" s="168"/>
      <c r="EX679" s="168"/>
      <c r="EY679" s="168"/>
      <c r="EZ679" s="168"/>
      <c r="FA679" s="168"/>
      <c r="FB679" s="168"/>
      <c r="FC679" s="168"/>
      <c r="FD679" s="168"/>
    </row>
    <row r="680" spans="1:160" s="5" customFormat="1" ht="20.25" customHeight="1" x14ac:dyDescent="0.3">
      <c r="A680" s="263"/>
      <c r="B680" s="263"/>
      <c r="C680" s="265"/>
      <c r="D680" s="429" t="s">
        <v>18</v>
      </c>
      <c r="E680" s="430"/>
      <c r="F680" s="430"/>
      <c r="G680" s="430"/>
      <c r="H680" s="430"/>
      <c r="I680" s="430"/>
      <c r="J680" s="430"/>
      <c r="K680" s="430"/>
      <c r="L680" s="430"/>
      <c r="M680" s="431"/>
      <c r="N680" s="429" t="s">
        <v>19</v>
      </c>
      <c r="O680" s="430"/>
      <c r="P680" s="430"/>
      <c r="Q680" s="430"/>
      <c r="R680" s="430"/>
      <c r="S680" s="430"/>
      <c r="T680" s="430"/>
      <c r="U680" s="431"/>
      <c r="V680" s="33"/>
      <c r="W680" s="57"/>
      <c r="X680" s="86"/>
      <c r="Y680" s="33"/>
      <c r="Z680" s="36"/>
      <c r="AA680" s="36"/>
      <c r="AD680" s="33"/>
      <c r="AG680" s="33"/>
      <c r="AH680" s="43"/>
      <c r="AI680" s="43"/>
      <c r="AJ680" s="43"/>
      <c r="AK680" s="43"/>
      <c r="AL680" s="43"/>
      <c r="AM680" s="43"/>
      <c r="AN680" s="43"/>
      <c r="AO680" s="43"/>
      <c r="AP680" s="43"/>
      <c r="AQ680" s="43"/>
      <c r="AR680" s="43"/>
      <c r="AS680" s="43"/>
      <c r="AT680" s="43"/>
      <c r="AU680" s="44"/>
      <c r="AV680" s="33"/>
      <c r="AW680" s="33"/>
      <c r="AX680" s="33"/>
      <c r="AZ680" s="141"/>
      <c r="BE680" s="168"/>
      <c r="BF680" s="168"/>
      <c r="BG680" s="168"/>
      <c r="BH680" s="168"/>
      <c r="BI680" s="168"/>
      <c r="BJ680" s="168"/>
      <c r="BK680" s="168"/>
      <c r="BL680" s="168"/>
      <c r="BM680" s="168"/>
      <c r="DK680" s="168"/>
      <c r="DL680" s="168"/>
      <c r="DM680" s="168"/>
      <c r="DN680" s="168"/>
      <c r="DO680" s="168"/>
      <c r="DP680" s="168"/>
      <c r="DQ680" s="168"/>
      <c r="DR680" s="168"/>
      <c r="DS680" s="168"/>
      <c r="DT680" s="168"/>
      <c r="DU680" s="168"/>
      <c r="DV680" s="168"/>
      <c r="DW680" s="168"/>
      <c r="DX680" s="168"/>
      <c r="DY680" s="168"/>
      <c r="DZ680" s="168"/>
      <c r="EA680" s="168"/>
      <c r="EB680" s="168"/>
      <c r="EC680" s="168"/>
      <c r="ED680" s="168"/>
      <c r="EE680" s="168"/>
      <c r="EF680" s="168"/>
      <c r="EG680" s="168"/>
      <c r="EH680" s="168"/>
      <c r="EI680" s="168"/>
      <c r="EJ680" s="168"/>
      <c r="EK680" s="168"/>
      <c r="EL680" s="168"/>
      <c r="EM680" s="168"/>
      <c r="EN680" s="168"/>
      <c r="EO680" s="168"/>
      <c r="EP680" s="168"/>
      <c r="EQ680" s="168"/>
      <c r="ER680" s="168"/>
      <c r="ES680" s="168"/>
      <c r="ET680" s="168"/>
      <c r="EU680" s="168"/>
      <c r="EV680" s="168"/>
      <c r="EW680" s="168"/>
      <c r="EX680" s="168"/>
      <c r="EY680" s="168"/>
      <c r="EZ680" s="168"/>
      <c r="FA680" s="168"/>
      <c r="FB680" s="168"/>
      <c r="FC680" s="168"/>
      <c r="FD680" s="168"/>
    </row>
    <row r="681" spans="1:160" s="5" customFormat="1" x14ac:dyDescent="0.3">
      <c r="A681" s="263"/>
      <c r="B681" s="263"/>
      <c r="C681" s="265"/>
      <c r="D681" s="432" t="s">
        <v>20</v>
      </c>
      <c r="E681" s="433"/>
      <c r="F681" s="433"/>
      <c r="G681" s="433"/>
      <c r="H681" s="433"/>
      <c r="I681" s="433"/>
      <c r="J681" s="433"/>
      <c r="K681" s="433"/>
      <c r="L681" s="433"/>
      <c r="M681" s="434"/>
      <c r="N681" s="435" t="s">
        <v>21</v>
      </c>
      <c r="O681" s="436"/>
      <c r="P681" s="436"/>
      <c r="Q681" s="436"/>
      <c r="R681" s="436"/>
      <c r="S681" s="436"/>
      <c r="T681" s="436"/>
      <c r="U681" s="437"/>
      <c r="V681" s="33"/>
      <c r="W681" s="57"/>
      <c r="X681" s="86"/>
      <c r="Y681" s="33"/>
      <c r="Z681" s="36"/>
      <c r="AA681" s="36"/>
      <c r="AD681" s="33"/>
      <c r="AG681" s="33"/>
      <c r="AH681" s="43"/>
      <c r="AI681" s="43"/>
      <c r="AJ681" s="43"/>
      <c r="AK681" s="43"/>
      <c r="AL681" s="43"/>
      <c r="AM681" s="43"/>
      <c r="AN681" s="43"/>
      <c r="AO681" s="43"/>
      <c r="AP681" s="43"/>
      <c r="AQ681" s="43"/>
      <c r="AR681" s="43"/>
      <c r="AS681" s="43"/>
      <c r="AT681" s="43"/>
      <c r="AU681" s="44"/>
      <c r="AV681" s="33"/>
      <c r="AW681" s="33"/>
      <c r="AX681" s="33"/>
      <c r="AZ681" s="141"/>
      <c r="BE681" s="168"/>
      <c r="BF681" s="168"/>
      <c r="BG681" s="168"/>
      <c r="BH681" s="168"/>
      <c r="BI681" s="168"/>
      <c r="BJ681" s="168"/>
      <c r="BK681" s="168"/>
      <c r="BL681" s="168"/>
      <c r="BM681" s="168"/>
      <c r="DK681" s="168"/>
      <c r="DL681" s="168"/>
      <c r="DM681" s="168"/>
      <c r="DN681" s="168"/>
      <c r="DO681" s="168"/>
      <c r="DP681" s="168"/>
      <c r="DQ681" s="168"/>
      <c r="DR681" s="168"/>
      <c r="DS681" s="168"/>
      <c r="DT681" s="168"/>
      <c r="DU681" s="168"/>
      <c r="DV681" s="168"/>
      <c r="DW681" s="168"/>
      <c r="DX681" s="168"/>
      <c r="DY681" s="168"/>
      <c r="DZ681" s="168"/>
      <c r="EA681" s="168"/>
      <c r="EB681" s="168"/>
      <c r="EC681" s="168"/>
      <c r="ED681" s="168"/>
      <c r="EE681" s="168"/>
      <c r="EF681" s="168"/>
      <c r="EG681" s="168"/>
      <c r="EH681" s="168"/>
      <c r="EI681" s="168"/>
      <c r="EJ681" s="168"/>
      <c r="EK681" s="168"/>
      <c r="EL681" s="168"/>
      <c r="EM681" s="168"/>
      <c r="EN681" s="168"/>
      <c r="EO681" s="168"/>
      <c r="EP681" s="168"/>
      <c r="EQ681" s="168"/>
      <c r="ER681" s="168"/>
      <c r="ES681" s="168"/>
      <c r="ET681" s="168"/>
      <c r="EU681" s="168"/>
      <c r="EV681" s="168"/>
      <c r="EW681" s="168"/>
      <c r="EX681" s="168"/>
      <c r="EY681" s="168"/>
      <c r="EZ681" s="168"/>
      <c r="FA681" s="168"/>
      <c r="FB681" s="168"/>
      <c r="FC681" s="168"/>
      <c r="FD681" s="168"/>
    </row>
    <row r="682" spans="1:160" s="5" customFormat="1" ht="15.75" customHeight="1" x14ac:dyDescent="0.3">
      <c r="A682" s="263"/>
      <c r="B682" s="263"/>
      <c r="C682" s="265"/>
      <c r="D682" s="438" t="s">
        <v>22</v>
      </c>
      <c r="E682" s="439"/>
      <c r="F682" s="439"/>
      <c r="G682" s="439"/>
      <c r="H682" s="439"/>
      <c r="I682" s="439"/>
      <c r="J682" s="439"/>
      <c r="K682" s="439"/>
      <c r="L682" s="439"/>
      <c r="M682" s="440"/>
      <c r="N682" s="438" t="s">
        <v>22</v>
      </c>
      <c r="O682" s="444"/>
      <c r="P682" s="444"/>
      <c r="Q682" s="444"/>
      <c r="R682" s="444"/>
      <c r="S682" s="444"/>
      <c r="T682" s="444"/>
      <c r="U682" s="440"/>
      <c r="V682" s="33"/>
      <c r="W682" s="57"/>
      <c r="X682" s="86"/>
      <c r="Y682" s="33"/>
      <c r="Z682" s="36"/>
      <c r="AA682" s="36"/>
      <c r="AD682" s="33"/>
      <c r="AG682" s="33"/>
      <c r="AH682" s="43"/>
      <c r="AI682" s="43"/>
      <c r="AJ682" s="43"/>
      <c r="AK682" s="43"/>
      <c r="AL682" s="43"/>
      <c r="AM682" s="43"/>
      <c r="AN682" s="43"/>
      <c r="AO682" s="43"/>
      <c r="AP682" s="43"/>
      <c r="AQ682" s="43"/>
      <c r="AR682" s="43"/>
      <c r="AS682" s="43"/>
      <c r="AT682" s="43"/>
      <c r="AU682" s="44"/>
      <c r="AV682" s="33"/>
      <c r="AW682" s="33"/>
      <c r="AX682" s="33"/>
      <c r="AZ682" s="141"/>
      <c r="BE682" s="168"/>
      <c r="BF682" s="168"/>
      <c r="BG682" s="168"/>
      <c r="BH682" s="168"/>
      <c r="BI682" s="168"/>
      <c r="BJ682" s="168"/>
      <c r="BK682" s="168"/>
      <c r="BL682" s="168"/>
      <c r="BM682" s="168"/>
      <c r="DK682" s="168"/>
      <c r="DL682" s="168"/>
      <c r="DM682" s="168"/>
      <c r="DN682" s="168"/>
      <c r="DO682" s="168"/>
      <c r="DP682" s="168"/>
      <c r="DQ682" s="168"/>
      <c r="DR682" s="168"/>
      <c r="DS682" s="168"/>
      <c r="DT682" s="168"/>
      <c r="DU682" s="168"/>
      <c r="DV682" s="168"/>
      <c r="DW682" s="168"/>
      <c r="DX682" s="168"/>
      <c r="DY682" s="168"/>
      <c r="DZ682" s="168"/>
      <c r="EA682" s="168"/>
      <c r="EB682" s="168"/>
      <c r="EC682" s="168"/>
      <c r="ED682" s="168"/>
      <c r="EE682" s="168"/>
      <c r="EF682" s="168"/>
      <c r="EG682" s="168"/>
      <c r="EH682" s="168"/>
      <c r="EI682" s="168"/>
      <c r="EJ682" s="168"/>
      <c r="EK682" s="168"/>
      <c r="EL682" s="168"/>
      <c r="EM682" s="168"/>
      <c r="EN682" s="168"/>
      <c r="EO682" s="168"/>
      <c r="EP682" s="168"/>
      <c r="EQ682" s="168"/>
      <c r="ER682" s="168"/>
      <c r="ES682" s="168"/>
      <c r="ET682" s="168"/>
      <c r="EU682" s="168"/>
      <c r="EV682" s="168"/>
      <c r="EW682" s="168"/>
      <c r="EX682" s="168"/>
      <c r="EY682" s="168"/>
      <c r="EZ682" s="168"/>
      <c r="FA682" s="168"/>
      <c r="FB682" s="168"/>
      <c r="FC682" s="168"/>
      <c r="FD682" s="168"/>
    </row>
    <row r="683" spans="1:160" s="5" customFormat="1" ht="15.75" customHeight="1" x14ac:dyDescent="0.3">
      <c r="A683" s="263"/>
      <c r="B683" s="263"/>
      <c r="C683" s="265"/>
      <c r="D683" s="438"/>
      <c r="E683" s="439"/>
      <c r="F683" s="439"/>
      <c r="G683" s="439"/>
      <c r="H683" s="439"/>
      <c r="I683" s="439"/>
      <c r="J683" s="439"/>
      <c r="K683" s="439"/>
      <c r="L683" s="439"/>
      <c r="M683" s="440"/>
      <c r="N683" s="438"/>
      <c r="O683" s="439"/>
      <c r="P683" s="439"/>
      <c r="Q683" s="439"/>
      <c r="R683" s="439"/>
      <c r="S683" s="439"/>
      <c r="T683" s="439"/>
      <c r="U683" s="440"/>
      <c r="V683" s="33"/>
      <c r="W683" s="57"/>
      <c r="X683" s="86"/>
      <c r="Y683" s="33"/>
      <c r="Z683" s="36"/>
      <c r="AA683" s="36"/>
      <c r="AD683" s="33"/>
      <c r="AG683" s="33"/>
      <c r="AH683" s="43"/>
      <c r="AI683" s="43"/>
      <c r="AJ683" s="43"/>
      <c r="AK683" s="43"/>
      <c r="AL683" s="43"/>
      <c r="AM683" s="43"/>
      <c r="AN683" s="43"/>
      <c r="AO683" s="43"/>
      <c r="AP683" s="43"/>
      <c r="AQ683" s="43"/>
      <c r="AR683" s="43"/>
      <c r="AS683" s="43"/>
      <c r="AT683" s="43"/>
      <c r="AU683" s="44"/>
      <c r="AV683" s="33"/>
      <c r="AW683" s="33"/>
      <c r="AX683" s="33"/>
      <c r="AZ683" s="141"/>
      <c r="BE683" s="168"/>
      <c r="BF683" s="168"/>
      <c r="BG683" s="168"/>
      <c r="BH683" s="168"/>
      <c r="BI683" s="168"/>
      <c r="BJ683" s="168"/>
      <c r="BK683" s="168"/>
      <c r="BL683" s="168"/>
      <c r="BM683" s="168"/>
      <c r="DK683" s="168"/>
      <c r="DL683" s="168"/>
      <c r="DM683" s="168"/>
      <c r="DN683" s="168"/>
      <c r="DO683" s="168"/>
      <c r="DP683" s="168"/>
      <c r="DQ683" s="168"/>
      <c r="DR683" s="168"/>
      <c r="DS683" s="168"/>
      <c r="DT683" s="168"/>
      <c r="DU683" s="168"/>
      <c r="DV683" s="168"/>
      <c r="DW683" s="168"/>
      <c r="DX683" s="168"/>
      <c r="DY683" s="168"/>
      <c r="DZ683" s="168"/>
      <c r="EA683" s="168"/>
      <c r="EB683" s="168"/>
      <c r="EC683" s="168"/>
      <c r="ED683" s="168"/>
      <c r="EE683" s="168"/>
      <c r="EF683" s="168"/>
      <c r="EG683" s="168"/>
      <c r="EH683" s="168"/>
      <c r="EI683" s="168"/>
      <c r="EJ683" s="168"/>
      <c r="EK683" s="168"/>
      <c r="EL683" s="168"/>
      <c r="EM683" s="168"/>
      <c r="EN683" s="168"/>
      <c r="EO683" s="168"/>
      <c r="EP683" s="168"/>
      <c r="EQ683" s="168"/>
      <c r="ER683" s="168"/>
      <c r="ES683" s="168"/>
      <c r="ET683" s="168"/>
      <c r="EU683" s="168"/>
      <c r="EV683" s="168"/>
      <c r="EW683" s="168"/>
      <c r="EX683" s="168"/>
      <c r="EY683" s="168"/>
      <c r="EZ683" s="168"/>
      <c r="FA683" s="168"/>
      <c r="FB683" s="168"/>
      <c r="FC683" s="168"/>
      <c r="FD683" s="168"/>
    </row>
    <row r="684" spans="1:160" s="5" customFormat="1" ht="15.75" customHeight="1" x14ac:dyDescent="0.3">
      <c r="A684" s="263"/>
      <c r="B684" s="263"/>
      <c r="C684" s="265"/>
      <c r="D684" s="441"/>
      <c r="E684" s="442"/>
      <c r="F684" s="442"/>
      <c r="G684" s="442"/>
      <c r="H684" s="442"/>
      <c r="I684" s="442"/>
      <c r="J684" s="442"/>
      <c r="K684" s="442"/>
      <c r="L684" s="442"/>
      <c r="M684" s="443"/>
      <c r="N684" s="441"/>
      <c r="O684" s="442"/>
      <c r="P684" s="442"/>
      <c r="Q684" s="442"/>
      <c r="R684" s="442"/>
      <c r="S684" s="442"/>
      <c r="T684" s="442"/>
      <c r="U684" s="443"/>
      <c r="V684" s="33"/>
      <c r="W684" s="57"/>
      <c r="X684" s="86"/>
      <c r="Y684" s="33"/>
      <c r="Z684" s="36"/>
      <c r="AA684" s="36"/>
      <c r="AD684" s="33"/>
      <c r="AG684" s="33"/>
      <c r="AH684" s="43"/>
      <c r="AI684" s="43"/>
      <c r="AJ684" s="43"/>
      <c r="AK684" s="43"/>
      <c r="AL684" s="43"/>
      <c r="AM684" s="43"/>
      <c r="AN684" s="43"/>
      <c r="AO684" s="43"/>
      <c r="AP684" s="43"/>
      <c r="AQ684" s="43"/>
      <c r="AR684" s="43"/>
      <c r="AS684" s="43"/>
      <c r="AT684" s="43"/>
      <c r="AU684" s="44"/>
      <c r="AV684" s="33"/>
      <c r="AW684" s="33"/>
      <c r="AX684" s="33"/>
      <c r="AZ684" s="141"/>
      <c r="BE684" s="168"/>
      <c r="BF684" s="168"/>
      <c r="BG684" s="168"/>
      <c r="BH684" s="168"/>
      <c r="BI684" s="168"/>
      <c r="BJ684" s="168"/>
      <c r="BK684" s="168"/>
      <c r="BL684" s="168"/>
      <c r="BM684" s="168"/>
      <c r="DK684" s="168"/>
      <c r="DL684" s="168"/>
      <c r="DM684" s="168"/>
      <c r="DN684" s="168"/>
      <c r="DO684" s="168"/>
      <c r="DP684" s="168"/>
      <c r="DQ684" s="168"/>
      <c r="DR684" s="168"/>
      <c r="DS684" s="168"/>
      <c r="DT684" s="168"/>
      <c r="DU684" s="168"/>
      <c r="DV684" s="168"/>
      <c r="DW684" s="168"/>
      <c r="DX684" s="168"/>
      <c r="DY684" s="168"/>
      <c r="DZ684" s="168"/>
      <c r="EA684" s="168"/>
      <c r="EB684" s="168"/>
      <c r="EC684" s="168"/>
      <c r="ED684" s="168"/>
      <c r="EE684" s="168"/>
      <c r="EF684" s="168"/>
      <c r="EG684" s="168"/>
      <c r="EH684" s="168"/>
      <c r="EI684" s="168"/>
      <c r="EJ684" s="168"/>
      <c r="EK684" s="168"/>
      <c r="EL684" s="168"/>
      <c r="EM684" s="168"/>
      <c r="EN684" s="168"/>
      <c r="EO684" s="168"/>
      <c r="EP684" s="168"/>
      <c r="EQ684" s="168"/>
      <c r="ER684" s="168"/>
      <c r="ES684" s="168"/>
      <c r="ET684" s="168"/>
      <c r="EU684" s="168"/>
      <c r="EV684" s="168"/>
      <c r="EW684" s="168"/>
      <c r="EX684" s="168"/>
      <c r="EY684" s="168"/>
      <c r="EZ684" s="168"/>
      <c r="FA684" s="168"/>
      <c r="FB684" s="168"/>
      <c r="FC684" s="168"/>
      <c r="FD684" s="168"/>
    </row>
    <row r="685" spans="1:160" s="5" customFormat="1" x14ac:dyDescent="0.25">
      <c r="A685" s="263"/>
      <c r="B685" s="263"/>
      <c r="C685" s="265"/>
      <c r="D685" s="10" t="s">
        <v>23</v>
      </c>
      <c r="E685" s="445" t="e">
        <f>+#REF!</f>
        <v>#REF!</v>
      </c>
      <c r="F685" s="445"/>
      <c r="G685" s="445"/>
      <c r="H685" s="445"/>
      <c r="I685" s="445"/>
      <c r="J685" s="445"/>
      <c r="K685" s="445"/>
      <c r="L685" s="445"/>
      <c r="M685" s="446"/>
      <c r="N685" s="11" t="s">
        <v>23</v>
      </c>
      <c r="O685" s="445" t="e">
        <f>+#REF!</f>
        <v>#REF!</v>
      </c>
      <c r="P685" s="445"/>
      <c r="Q685" s="445"/>
      <c r="R685" s="445"/>
      <c r="S685" s="445"/>
      <c r="T685" s="445"/>
      <c r="U685" s="446"/>
      <c r="V685" s="33"/>
      <c r="W685" s="57"/>
      <c r="X685" s="86"/>
      <c r="Y685" s="33"/>
      <c r="Z685" s="36"/>
      <c r="AA685" s="36"/>
      <c r="AD685" s="33"/>
      <c r="AG685" s="33"/>
      <c r="AH685" s="43"/>
      <c r="AI685" s="43"/>
      <c r="AJ685" s="43"/>
      <c r="AK685" s="43"/>
      <c r="AL685" s="43"/>
      <c r="AM685" s="43"/>
      <c r="AN685" s="43"/>
      <c r="AO685" s="43"/>
      <c r="AP685" s="43"/>
      <c r="AQ685" s="43"/>
      <c r="AR685" s="43"/>
      <c r="AS685" s="43"/>
      <c r="AT685" s="43"/>
      <c r="AU685" s="44"/>
      <c r="AV685" s="33"/>
      <c r="AW685" s="33"/>
      <c r="AX685" s="33"/>
      <c r="AZ685" s="141"/>
      <c r="BE685" s="168"/>
      <c r="BF685" s="168"/>
      <c r="BG685" s="168"/>
      <c r="BH685" s="168"/>
      <c r="BI685" s="168"/>
      <c r="BJ685" s="168"/>
      <c r="BK685" s="168"/>
      <c r="BL685" s="168"/>
      <c r="BM685" s="168"/>
      <c r="DK685" s="168"/>
      <c r="DL685" s="168"/>
      <c r="DM685" s="168"/>
      <c r="DN685" s="168"/>
      <c r="DO685" s="168"/>
      <c r="DP685" s="168"/>
      <c r="DQ685" s="168"/>
      <c r="DR685" s="168"/>
      <c r="DS685" s="168"/>
      <c r="DT685" s="168"/>
      <c r="DU685" s="168"/>
      <c r="DV685" s="168"/>
      <c r="DW685" s="168"/>
      <c r="DX685" s="168"/>
      <c r="DY685" s="168"/>
      <c r="DZ685" s="168"/>
      <c r="EA685" s="168"/>
      <c r="EB685" s="168"/>
      <c r="EC685" s="168"/>
      <c r="ED685" s="168"/>
      <c r="EE685" s="168"/>
      <c r="EF685" s="168"/>
      <c r="EG685" s="168"/>
      <c r="EH685" s="168"/>
      <c r="EI685" s="168"/>
      <c r="EJ685" s="168"/>
      <c r="EK685" s="168"/>
      <c r="EL685" s="168"/>
      <c r="EM685" s="168"/>
      <c r="EN685" s="168"/>
      <c r="EO685" s="168"/>
      <c r="EP685" s="168"/>
      <c r="EQ685" s="168"/>
      <c r="ER685" s="168"/>
      <c r="ES685" s="168"/>
      <c r="ET685" s="168"/>
      <c r="EU685" s="168"/>
      <c r="EV685" s="168"/>
      <c r="EW685" s="168"/>
      <c r="EX685" s="168"/>
      <c r="EY685" s="168"/>
      <c r="EZ685" s="168"/>
      <c r="FA685" s="168"/>
      <c r="FB685" s="168"/>
      <c r="FC685" s="168"/>
      <c r="FD685" s="168"/>
    </row>
    <row r="686" spans="1:160" s="5" customFormat="1" ht="14.4" thickBot="1" x14ac:dyDescent="0.3">
      <c r="A686" s="263"/>
      <c r="B686" s="263"/>
      <c r="C686" s="265"/>
      <c r="D686" s="12" t="s">
        <v>25</v>
      </c>
      <c r="E686" s="447" t="e">
        <f>+#REF!</f>
        <v>#REF!</v>
      </c>
      <c r="F686" s="447"/>
      <c r="G686" s="447"/>
      <c r="H686" s="447"/>
      <c r="I686" s="447"/>
      <c r="J686" s="447"/>
      <c r="K686" s="447"/>
      <c r="L686" s="447"/>
      <c r="M686" s="448"/>
      <c r="N686" s="13" t="s">
        <v>25</v>
      </c>
      <c r="O686" s="447" t="e">
        <f>+#REF!</f>
        <v>#REF!</v>
      </c>
      <c r="P686" s="447"/>
      <c r="Q686" s="447"/>
      <c r="R686" s="447"/>
      <c r="S686" s="447"/>
      <c r="T686" s="447"/>
      <c r="U686" s="448"/>
      <c r="V686" s="33"/>
      <c r="W686" s="57"/>
      <c r="X686" s="86"/>
      <c r="Y686" s="33"/>
      <c r="Z686" s="36"/>
      <c r="AA686" s="36"/>
      <c r="AD686" s="33"/>
      <c r="AG686" s="33"/>
      <c r="AH686" s="43"/>
      <c r="AI686" s="43"/>
      <c r="AJ686" s="43"/>
      <c r="AK686" s="43"/>
      <c r="AL686" s="43"/>
      <c r="AM686" s="43"/>
      <c r="AN686" s="43"/>
      <c r="AO686" s="43"/>
      <c r="AP686" s="43"/>
      <c r="AQ686" s="43"/>
      <c r="AR686" s="43"/>
      <c r="AS686" s="43"/>
      <c r="AT686" s="43"/>
      <c r="AU686" s="44"/>
      <c r="AV686" s="33"/>
      <c r="AW686" s="33"/>
      <c r="AX686" s="33"/>
      <c r="AZ686" s="141"/>
      <c r="BE686" s="168"/>
      <c r="BF686" s="168"/>
      <c r="BG686" s="168"/>
      <c r="BH686" s="168"/>
      <c r="BI686" s="168"/>
      <c r="BJ686" s="168"/>
      <c r="BK686" s="168"/>
      <c r="BL686" s="168"/>
      <c r="BM686" s="168"/>
      <c r="DK686" s="168"/>
      <c r="DL686" s="168"/>
      <c r="DM686" s="168"/>
      <c r="DN686" s="168"/>
      <c r="DO686" s="168"/>
      <c r="DP686" s="168"/>
      <c r="DQ686" s="168"/>
      <c r="DR686" s="168"/>
      <c r="DS686" s="168"/>
      <c r="DT686" s="168"/>
      <c r="DU686" s="168"/>
      <c r="DV686" s="168"/>
      <c r="DW686" s="168"/>
      <c r="DX686" s="168"/>
      <c r="DY686" s="168"/>
      <c r="DZ686" s="168"/>
      <c r="EA686" s="168"/>
      <c r="EB686" s="168"/>
      <c r="EC686" s="168"/>
      <c r="ED686" s="168"/>
      <c r="EE686" s="168"/>
      <c r="EF686" s="168"/>
      <c r="EG686" s="168"/>
      <c r="EH686" s="168"/>
      <c r="EI686" s="168"/>
      <c r="EJ686" s="168"/>
      <c r="EK686" s="168"/>
      <c r="EL686" s="168"/>
      <c r="EM686" s="168"/>
      <c r="EN686" s="168"/>
      <c r="EO686" s="168"/>
      <c r="EP686" s="168"/>
      <c r="EQ686" s="168"/>
      <c r="ER686" s="168"/>
      <c r="ES686" s="168"/>
      <c r="ET686" s="168"/>
      <c r="EU686" s="168"/>
      <c r="EV686" s="168"/>
      <c r="EW686" s="168"/>
      <c r="EX686" s="168"/>
      <c r="EY686" s="168"/>
      <c r="EZ686" s="168"/>
      <c r="FA686" s="168"/>
      <c r="FB686" s="168"/>
      <c r="FC686" s="168"/>
      <c r="FD686" s="168"/>
    </row>
    <row r="687" spans="1:160" ht="9.9" customHeight="1" thickBot="1" x14ac:dyDescent="0.3"/>
    <row r="688" spans="1:160" s="5" customFormat="1" ht="15.75" customHeight="1" x14ac:dyDescent="0.3">
      <c r="A688" s="263"/>
      <c r="B688" s="263"/>
      <c r="C688" s="265"/>
      <c r="D688" s="484"/>
      <c r="E688" s="485"/>
      <c r="F688" s="488" t="s">
        <v>0</v>
      </c>
      <c r="G688" s="489"/>
      <c r="H688" s="489"/>
      <c r="I688" s="489"/>
      <c r="J688" s="489"/>
      <c r="K688" s="489"/>
      <c r="L688" s="489"/>
      <c r="M688" s="489"/>
      <c r="N688" s="489"/>
      <c r="O688" s="490"/>
      <c r="P688" s="494" t="s">
        <v>1</v>
      </c>
      <c r="Q688" s="495"/>
      <c r="R688" s="495"/>
      <c r="S688" s="496"/>
      <c r="T688" s="500"/>
      <c r="U688" s="501"/>
      <c r="V688" s="33"/>
      <c r="W688" s="57"/>
      <c r="X688" s="86"/>
      <c r="Y688" s="33"/>
      <c r="Z688" s="36"/>
      <c r="AA688" s="36"/>
      <c r="AD688" s="33"/>
      <c r="AG688" s="33"/>
      <c r="AH688" s="43"/>
      <c r="AI688" s="43"/>
      <c r="AJ688" s="43"/>
      <c r="AK688" s="43"/>
      <c r="AL688" s="43"/>
      <c r="AM688" s="43"/>
      <c r="AN688" s="43"/>
      <c r="AO688" s="43"/>
      <c r="AP688" s="43"/>
      <c r="AQ688" s="43"/>
      <c r="AR688" s="43"/>
      <c r="AS688" s="43"/>
      <c r="AT688" s="43"/>
      <c r="AU688" s="44"/>
      <c r="AV688" s="33"/>
      <c r="AW688" s="33"/>
      <c r="AX688" s="33"/>
      <c r="AZ688" s="141"/>
      <c r="BE688" s="168"/>
      <c r="BF688" s="168"/>
      <c r="BG688" s="168"/>
      <c r="BH688" s="168"/>
      <c r="BI688" s="168"/>
      <c r="BJ688" s="168"/>
      <c r="BK688" s="168"/>
      <c r="BL688" s="168"/>
      <c r="BM688" s="168"/>
      <c r="DK688" s="168"/>
      <c r="DL688" s="168"/>
      <c r="DM688" s="168"/>
      <c r="DN688" s="168"/>
      <c r="DO688" s="168"/>
      <c r="DP688" s="168"/>
      <c r="DQ688" s="168"/>
      <c r="DR688" s="168"/>
      <c r="DS688" s="168"/>
      <c r="DT688" s="168"/>
      <c r="DU688" s="168"/>
      <c r="DV688" s="168"/>
      <c r="DW688" s="168"/>
      <c r="DX688" s="168"/>
      <c r="DY688" s="168"/>
      <c r="DZ688" s="168"/>
      <c r="EA688" s="168"/>
      <c r="EB688" s="168"/>
      <c r="EC688" s="168"/>
      <c r="ED688" s="168"/>
      <c r="EE688" s="168"/>
      <c r="EF688" s="168"/>
      <c r="EG688" s="168"/>
      <c r="EH688" s="168"/>
      <c r="EI688" s="168"/>
      <c r="EJ688" s="168"/>
      <c r="EK688" s="168"/>
      <c r="EL688" s="168"/>
      <c r="EM688" s="168"/>
      <c r="EN688" s="168"/>
      <c r="EO688" s="168"/>
      <c r="EP688" s="168"/>
      <c r="EQ688" s="168"/>
      <c r="ER688" s="168"/>
      <c r="ES688" s="168"/>
      <c r="ET688" s="168"/>
      <c r="EU688" s="168"/>
      <c r="EV688" s="168"/>
      <c r="EW688" s="168"/>
      <c r="EX688" s="168"/>
      <c r="EY688" s="168"/>
      <c r="EZ688" s="168"/>
      <c r="FA688" s="168"/>
      <c r="FB688" s="168"/>
      <c r="FC688" s="168"/>
      <c r="FD688" s="168"/>
    </row>
    <row r="689" spans="1:160" s="5" customFormat="1" ht="15" customHeight="1" x14ac:dyDescent="0.3">
      <c r="A689" s="263"/>
      <c r="B689" s="263"/>
      <c r="C689" s="265"/>
      <c r="D689" s="481"/>
      <c r="E689" s="482"/>
      <c r="F689" s="491"/>
      <c r="G689" s="492"/>
      <c r="H689" s="492"/>
      <c r="I689" s="492"/>
      <c r="J689" s="492"/>
      <c r="K689" s="492"/>
      <c r="L689" s="492"/>
      <c r="M689" s="492"/>
      <c r="N689" s="492"/>
      <c r="O689" s="493"/>
      <c r="P689" s="497"/>
      <c r="Q689" s="498"/>
      <c r="R689" s="498"/>
      <c r="S689" s="499"/>
      <c r="T689" s="502"/>
      <c r="U689" s="503"/>
      <c r="V689" s="33"/>
      <c r="W689" s="57"/>
      <c r="X689" s="86"/>
      <c r="Y689" s="38"/>
      <c r="Z689" s="36"/>
      <c r="AA689" s="36"/>
      <c r="AD689" s="33"/>
      <c r="AG689" s="33"/>
      <c r="AH689" s="43"/>
      <c r="AI689" s="43"/>
      <c r="AJ689" s="43"/>
      <c r="AK689" s="43"/>
      <c r="AL689" s="43"/>
      <c r="AM689" s="43"/>
      <c r="AN689" s="43"/>
      <c r="AO689" s="43"/>
      <c r="AP689" s="43"/>
      <c r="AQ689" s="43"/>
      <c r="AR689" s="43"/>
      <c r="AS689" s="43"/>
      <c r="AT689" s="43"/>
      <c r="AU689" s="44"/>
      <c r="AV689" s="33"/>
      <c r="AW689" s="33"/>
      <c r="AX689" s="33"/>
      <c r="AZ689" s="141"/>
      <c r="BE689" s="168"/>
      <c r="BF689" s="168"/>
      <c r="BG689" s="168"/>
      <c r="BH689" s="168"/>
      <c r="BI689" s="168"/>
      <c r="BJ689" s="168"/>
      <c r="BK689" s="168"/>
      <c r="BL689" s="168"/>
      <c r="BM689" s="168"/>
      <c r="DK689" s="168"/>
      <c r="DL689" s="168"/>
      <c r="DM689" s="168"/>
      <c r="DN689" s="168"/>
      <c r="DO689" s="168"/>
      <c r="DP689" s="168"/>
      <c r="DQ689" s="168"/>
      <c r="DR689" s="168"/>
      <c r="DS689" s="168"/>
      <c r="DT689" s="168"/>
      <c r="DU689" s="168"/>
      <c r="DV689" s="168"/>
      <c r="DW689" s="168"/>
      <c r="DX689" s="168"/>
      <c r="DY689" s="168"/>
      <c r="DZ689" s="168"/>
      <c r="EA689" s="168"/>
      <c r="EB689" s="168"/>
      <c r="EC689" s="168"/>
      <c r="ED689" s="168"/>
      <c r="EE689" s="168"/>
      <c r="EF689" s="168"/>
      <c r="EG689" s="168"/>
      <c r="EH689" s="168"/>
      <c r="EI689" s="168"/>
      <c r="EJ689" s="168"/>
      <c r="EK689" s="168"/>
      <c r="EL689" s="168"/>
      <c r="EM689" s="168"/>
      <c r="EN689" s="168"/>
      <c r="EO689" s="168"/>
      <c r="EP689" s="168"/>
      <c r="EQ689" s="168"/>
      <c r="ER689" s="168"/>
      <c r="ES689" s="168"/>
      <c r="ET689" s="168"/>
      <c r="EU689" s="168"/>
      <c r="EV689" s="168"/>
      <c r="EW689" s="168"/>
      <c r="EX689" s="168"/>
      <c r="EY689" s="168"/>
      <c r="EZ689" s="168"/>
      <c r="FA689" s="168"/>
      <c r="FB689" s="168"/>
      <c r="FC689" s="168"/>
      <c r="FD689" s="168"/>
    </row>
    <row r="690" spans="1:160" s="5" customFormat="1" ht="30" customHeight="1" thickBot="1" x14ac:dyDescent="0.35">
      <c r="A690" s="263"/>
      <c r="B690" s="263"/>
      <c r="C690" s="265"/>
      <c r="D690" s="486"/>
      <c r="E690" s="487"/>
      <c r="F690" s="506" t="s">
        <v>2</v>
      </c>
      <c r="G690" s="507"/>
      <c r="H690" s="507"/>
      <c r="I690" s="507"/>
      <c r="J690" s="507"/>
      <c r="K690" s="507"/>
      <c r="L690" s="507"/>
      <c r="M690" s="507"/>
      <c r="N690" s="507"/>
      <c r="O690" s="508"/>
      <c r="P690" s="32">
        <v>15</v>
      </c>
      <c r="Q690" s="71" t="s">
        <v>3</v>
      </c>
      <c r="R690" s="509">
        <v>147</v>
      </c>
      <c r="S690" s="510"/>
      <c r="T690" s="504"/>
      <c r="U690" s="505"/>
      <c r="V690" s="33">
        <f>+IF(C699="","",1)</f>
        <v>1</v>
      </c>
      <c r="W690" s="57"/>
      <c r="X690" s="86"/>
      <c r="Y690" s="39"/>
      <c r="Z690" s="36"/>
      <c r="AA690" s="36"/>
      <c r="AD690" s="33"/>
      <c r="AG690" s="33"/>
      <c r="AH690" s="43"/>
      <c r="AI690" s="43"/>
      <c r="AJ690" s="43"/>
      <c r="AK690" s="43"/>
      <c r="AL690" s="43"/>
      <c r="AM690" s="43"/>
      <c r="AN690" s="43"/>
      <c r="AO690" s="43"/>
      <c r="AP690" s="43"/>
      <c r="AQ690" s="43"/>
      <c r="AR690" s="43"/>
      <c r="AS690" s="43"/>
      <c r="AT690" s="43"/>
      <c r="AU690" s="44"/>
      <c r="AV690" s="33"/>
      <c r="AW690" s="33"/>
      <c r="AX690" s="33"/>
      <c r="AZ690" s="141"/>
      <c r="BE690" s="168"/>
      <c r="BF690" s="168"/>
      <c r="BG690" s="168"/>
      <c r="BH690" s="168"/>
      <c r="BI690" s="168"/>
      <c r="BJ690" s="168"/>
      <c r="BK690" s="168"/>
      <c r="BL690" s="168"/>
      <c r="BM690" s="168"/>
      <c r="DK690" s="168"/>
      <c r="DL690" s="168"/>
      <c r="DM690" s="168"/>
      <c r="DN690" s="168"/>
      <c r="DO690" s="168"/>
      <c r="DP690" s="168"/>
      <c r="DQ690" s="168"/>
      <c r="DR690" s="168"/>
      <c r="DS690" s="168"/>
      <c r="DT690" s="168"/>
      <c r="DU690" s="168"/>
      <c r="DV690" s="168"/>
      <c r="DW690" s="168"/>
      <c r="DX690" s="168"/>
      <c r="DY690" s="168"/>
      <c r="DZ690" s="168"/>
      <c r="EA690" s="168"/>
      <c r="EB690" s="168"/>
      <c r="EC690" s="168"/>
      <c r="ED690" s="168"/>
      <c r="EE690" s="168"/>
      <c r="EF690" s="168"/>
      <c r="EG690" s="168"/>
      <c r="EH690" s="168"/>
      <c r="EI690" s="168"/>
      <c r="EJ690" s="168"/>
      <c r="EK690" s="168"/>
      <c r="EL690" s="168"/>
      <c r="EM690" s="168"/>
      <c r="EN690" s="168"/>
      <c r="EO690" s="168"/>
      <c r="EP690" s="168"/>
      <c r="EQ690" s="168"/>
      <c r="ER690" s="168"/>
      <c r="ES690" s="168"/>
      <c r="ET690" s="168"/>
      <c r="EU690" s="168"/>
      <c r="EV690" s="168"/>
      <c r="EW690" s="168"/>
      <c r="EX690" s="168"/>
      <c r="EY690" s="168"/>
      <c r="EZ690" s="168"/>
      <c r="FA690" s="168"/>
      <c r="FB690" s="168"/>
      <c r="FC690" s="168"/>
      <c r="FD690" s="168"/>
    </row>
    <row r="691" spans="1:160" s="5" customFormat="1" ht="5.25" customHeight="1" thickBot="1" x14ac:dyDescent="0.35">
      <c r="A691" s="263"/>
      <c r="B691" s="263"/>
      <c r="C691" s="265"/>
      <c r="D691" s="454"/>
      <c r="E691" s="454"/>
      <c r="F691" s="454"/>
      <c r="G691" s="454"/>
      <c r="H691" s="454"/>
      <c r="I691" s="454"/>
      <c r="J691" s="454"/>
      <c r="K691" s="454"/>
      <c r="L691" s="454"/>
      <c r="M691" s="454"/>
      <c r="N691" s="454"/>
      <c r="O691" s="454"/>
      <c r="P691" s="454"/>
      <c r="Q691" s="454"/>
      <c r="R691" s="454"/>
      <c r="S691" s="454"/>
      <c r="T691" s="454"/>
      <c r="U691" s="454"/>
      <c r="V691" s="33"/>
      <c r="W691" s="57"/>
      <c r="X691" s="86"/>
      <c r="Y691" s="38"/>
      <c r="Z691" s="36"/>
      <c r="AA691" s="36"/>
      <c r="AD691" s="33"/>
      <c r="AG691" s="33"/>
      <c r="AH691" s="43"/>
      <c r="AI691" s="43"/>
      <c r="AJ691" s="43"/>
      <c r="AK691" s="43"/>
      <c r="AL691" s="43"/>
      <c r="AM691" s="43"/>
      <c r="AN691" s="43"/>
      <c r="AO691" s="43"/>
      <c r="AP691" s="43"/>
      <c r="AQ691" s="43"/>
      <c r="AR691" s="43"/>
      <c r="AS691" s="43"/>
      <c r="AT691" s="43"/>
      <c r="AU691" s="44"/>
      <c r="AV691" s="33"/>
      <c r="AW691" s="33"/>
      <c r="AX691" s="33"/>
      <c r="AZ691" s="141"/>
      <c r="BE691" s="168"/>
      <c r="BF691" s="168"/>
      <c r="BG691" s="168"/>
      <c r="BH691" s="168"/>
      <c r="BI691" s="168"/>
      <c r="BJ691" s="168"/>
      <c r="BK691" s="168"/>
      <c r="BL691" s="168"/>
      <c r="BM691" s="168"/>
      <c r="DK691" s="168"/>
      <c r="DL691" s="168"/>
      <c r="DM691" s="168"/>
      <c r="DN691" s="168"/>
      <c r="DO691" s="168"/>
      <c r="DP691" s="168"/>
      <c r="DQ691" s="168"/>
      <c r="DR691" s="168"/>
      <c r="DS691" s="168"/>
      <c r="DT691" s="168"/>
      <c r="DU691" s="168"/>
      <c r="DV691" s="168"/>
      <c r="DW691" s="168"/>
      <c r="DX691" s="168"/>
      <c r="DY691" s="168"/>
      <c r="DZ691" s="168"/>
      <c r="EA691" s="168"/>
      <c r="EB691" s="168"/>
      <c r="EC691" s="168"/>
      <c r="ED691" s="168"/>
      <c r="EE691" s="168"/>
      <c r="EF691" s="168"/>
      <c r="EG691" s="168"/>
      <c r="EH691" s="168"/>
      <c r="EI691" s="168"/>
      <c r="EJ691" s="168"/>
      <c r="EK691" s="168"/>
      <c r="EL691" s="168"/>
      <c r="EM691" s="168"/>
      <c r="EN691" s="168"/>
      <c r="EO691" s="168"/>
      <c r="EP691" s="168"/>
      <c r="EQ691" s="168"/>
      <c r="ER691" s="168"/>
      <c r="ES691" s="168"/>
      <c r="ET691" s="168"/>
      <c r="EU691" s="168"/>
      <c r="EV691" s="168"/>
      <c r="EW691" s="168"/>
      <c r="EX691" s="168"/>
      <c r="EY691" s="168"/>
      <c r="EZ691" s="168"/>
      <c r="FA691" s="168"/>
      <c r="FB691" s="168"/>
      <c r="FC691" s="168"/>
      <c r="FD691" s="168"/>
    </row>
    <row r="692" spans="1:160" s="5" customFormat="1" ht="24.9" customHeight="1" x14ac:dyDescent="0.3">
      <c r="A692" s="263"/>
      <c r="B692" s="263"/>
      <c r="C692" s="265"/>
      <c r="D692" s="511" t="s">
        <v>4</v>
      </c>
      <c r="E692" s="512"/>
      <c r="F692" s="513" t="s">
        <v>168</v>
      </c>
      <c r="G692" s="514"/>
      <c r="H692" s="514"/>
      <c r="I692" s="515"/>
      <c r="J692" s="516" t="s">
        <v>5</v>
      </c>
      <c r="K692" s="512"/>
      <c r="L692" s="513" t="s">
        <v>102</v>
      </c>
      <c r="M692" s="514"/>
      <c r="N692" s="514"/>
      <c r="O692" s="514"/>
      <c r="P692" s="515"/>
      <c r="Q692" s="1" t="s">
        <v>6</v>
      </c>
      <c r="R692" s="513" t="s">
        <v>36</v>
      </c>
      <c r="S692" s="514"/>
      <c r="T692" s="514"/>
      <c r="U692" s="517"/>
      <c r="V692" s="33"/>
      <c r="W692" s="57"/>
      <c r="X692" s="86"/>
      <c r="Y692" s="33"/>
      <c r="Z692" s="36"/>
      <c r="AA692" s="36"/>
      <c r="AD692" s="33"/>
      <c r="AG692" s="3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43"/>
      <c r="AS692" s="43"/>
      <c r="AT692" s="43"/>
      <c r="AU692" s="44"/>
      <c r="AV692" s="33"/>
      <c r="AW692" s="33"/>
      <c r="AX692" s="33"/>
      <c r="AZ692" s="141"/>
      <c r="BE692" s="168"/>
      <c r="BF692" s="168"/>
      <c r="BG692" s="168"/>
      <c r="BH692" s="168"/>
      <c r="BI692" s="168"/>
      <c r="BJ692" s="168"/>
      <c r="BK692" s="168"/>
      <c r="BL692" s="168"/>
      <c r="BM692" s="168"/>
      <c r="DK692" s="168"/>
      <c r="DL692" s="168"/>
      <c r="DM692" s="168"/>
      <c r="DN692" s="168"/>
      <c r="DO692" s="168"/>
      <c r="DP692" s="168"/>
      <c r="DQ692" s="168"/>
      <c r="DR692" s="168"/>
      <c r="DS692" s="168"/>
      <c r="DT692" s="168"/>
      <c r="DU692" s="168"/>
      <c r="DV692" s="168"/>
      <c r="DW692" s="168"/>
      <c r="DX692" s="168"/>
      <c r="DY692" s="168"/>
      <c r="DZ692" s="168"/>
      <c r="EA692" s="168"/>
      <c r="EB692" s="168"/>
      <c r="EC692" s="168"/>
      <c r="ED692" s="168"/>
      <c r="EE692" s="168"/>
      <c r="EF692" s="168"/>
      <c r="EG692" s="168"/>
      <c r="EH692" s="168"/>
      <c r="EI692" s="168"/>
      <c r="EJ692" s="168"/>
      <c r="EK692" s="168"/>
      <c r="EL692" s="168"/>
      <c r="EM692" s="168"/>
      <c r="EN692" s="168"/>
      <c r="EO692" s="168"/>
      <c r="EP692" s="168"/>
      <c r="EQ692" s="168"/>
      <c r="ER692" s="168"/>
      <c r="ES692" s="168"/>
      <c r="ET692" s="168"/>
      <c r="EU692" s="168"/>
      <c r="EV692" s="168"/>
      <c r="EW692" s="168"/>
      <c r="EX692" s="168"/>
      <c r="EY692" s="168"/>
      <c r="EZ692" s="168"/>
      <c r="FA692" s="168"/>
      <c r="FB692" s="168"/>
      <c r="FC692" s="168"/>
      <c r="FD692" s="168"/>
    </row>
    <row r="693" spans="1:160" s="5" customFormat="1" ht="45" customHeight="1" thickBot="1" x14ac:dyDescent="0.35">
      <c r="A693" s="263"/>
      <c r="B693" s="263"/>
      <c r="C693" s="265"/>
      <c r="D693" s="518" t="s">
        <v>7</v>
      </c>
      <c r="E693" s="519"/>
      <c r="F693" s="520" t="s">
        <v>169</v>
      </c>
      <c r="G693" s="521"/>
      <c r="H693" s="521"/>
      <c r="I693" s="521"/>
      <c r="J693" s="521"/>
      <c r="K693" s="521"/>
      <c r="L693" s="521"/>
      <c r="M693" s="521"/>
      <c r="N693" s="521"/>
      <c r="O693" s="521"/>
      <c r="P693" s="521"/>
      <c r="Q693" s="521"/>
      <c r="R693" s="521"/>
      <c r="S693" s="521"/>
      <c r="T693" s="521"/>
      <c r="U693" s="522"/>
      <c r="V693" s="33"/>
      <c r="W693" s="57"/>
      <c r="X693" s="86"/>
      <c r="Y693" s="33"/>
      <c r="Z693" s="36"/>
      <c r="AA693" s="36"/>
      <c r="AD693" s="33"/>
      <c r="AG693" s="33"/>
      <c r="AH693" s="43"/>
      <c r="AI693" s="43"/>
      <c r="AJ693" s="43"/>
      <c r="AK693" s="43"/>
      <c r="AL693" s="43"/>
      <c r="AM693" s="43"/>
      <c r="AN693" s="43"/>
      <c r="AO693" s="43"/>
      <c r="AP693" s="43"/>
      <c r="AQ693" s="43"/>
      <c r="AR693" s="43"/>
      <c r="AS693" s="43"/>
      <c r="AT693" s="43"/>
      <c r="AU693" s="44"/>
      <c r="AV693" s="33"/>
      <c r="AW693" s="33"/>
      <c r="AX693" s="33"/>
      <c r="AZ693" s="141"/>
      <c r="BE693" s="168"/>
      <c r="BF693" s="168"/>
      <c r="BG693" s="168"/>
      <c r="BH693" s="168"/>
      <c r="BI693" s="168"/>
      <c r="BJ693" s="168"/>
      <c r="BK693" s="168"/>
      <c r="BL693" s="168"/>
      <c r="BM693" s="168"/>
      <c r="DK693" s="168"/>
      <c r="DL693" s="168"/>
      <c r="DM693" s="168"/>
      <c r="DN693" s="168"/>
      <c r="DO693" s="168"/>
      <c r="DP693" s="168"/>
      <c r="DQ693" s="168"/>
      <c r="DR693" s="168"/>
      <c r="DS693" s="168"/>
      <c r="DT693" s="168"/>
      <c r="DU693" s="168"/>
      <c r="DV693" s="168"/>
      <c r="DW693" s="168"/>
      <c r="DX693" s="168"/>
      <c r="DY693" s="168"/>
      <c r="DZ693" s="168"/>
      <c r="EA693" s="168"/>
      <c r="EB693" s="168"/>
      <c r="EC693" s="168"/>
      <c r="ED693" s="168"/>
      <c r="EE693" s="168"/>
      <c r="EF693" s="168"/>
      <c r="EG693" s="168"/>
      <c r="EH693" s="168"/>
      <c r="EI693" s="168"/>
      <c r="EJ693" s="168"/>
      <c r="EK693" s="168"/>
      <c r="EL693" s="168"/>
      <c r="EM693" s="168"/>
      <c r="EN693" s="168"/>
      <c r="EO693" s="168"/>
      <c r="EP693" s="168"/>
      <c r="EQ693" s="168"/>
      <c r="ER693" s="168"/>
      <c r="ES693" s="168"/>
      <c r="ET693" s="168"/>
      <c r="EU693" s="168"/>
      <c r="EV693" s="168"/>
      <c r="EW693" s="168"/>
      <c r="EX693" s="168"/>
      <c r="EY693" s="168"/>
      <c r="EZ693" s="168"/>
      <c r="FA693" s="168"/>
      <c r="FB693" s="168"/>
      <c r="FC693" s="168"/>
      <c r="FD693" s="168"/>
    </row>
    <row r="694" spans="1:160" s="5" customFormat="1" ht="5.0999999999999996" customHeight="1" thickBot="1" x14ac:dyDescent="0.35">
      <c r="A694" s="263"/>
      <c r="B694" s="263"/>
      <c r="C694" s="265"/>
      <c r="D694" s="523"/>
      <c r="E694" s="523"/>
      <c r="F694" s="523"/>
      <c r="G694" s="523"/>
      <c r="H694" s="523"/>
      <c r="I694" s="523"/>
      <c r="J694" s="523"/>
      <c r="K694" s="523"/>
      <c r="L694" s="523"/>
      <c r="M694" s="523"/>
      <c r="N694" s="523"/>
      <c r="O694" s="523"/>
      <c r="P694" s="523"/>
      <c r="Q694" s="523"/>
      <c r="R694" s="523"/>
      <c r="S694" s="523"/>
      <c r="T694" s="523"/>
      <c r="U694" s="523"/>
      <c r="V694" s="33"/>
      <c r="W694" s="57"/>
      <c r="X694" s="86"/>
      <c r="Y694" s="33"/>
      <c r="Z694" s="36"/>
      <c r="AA694" s="36"/>
      <c r="AD694" s="33"/>
      <c r="AG694" s="33"/>
      <c r="AH694" s="43"/>
      <c r="AI694" s="43"/>
      <c r="AJ694" s="43"/>
      <c r="AK694" s="43"/>
      <c r="AL694" s="43"/>
      <c r="AM694" s="43"/>
      <c r="AN694" s="43"/>
      <c r="AO694" s="43"/>
      <c r="AP694" s="43"/>
      <c r="AQ694" s="43"/>
      <c r="AR694" s="43"/>
      <c r="AS694" s="43"/>
      <c r="AT694" s="43"/>
      <c r="AU694" s="44"/>
      <c r="AV694" s="33"/>
      <c r="AW694" s="33"/>
      <c r="AX694" s="33"/>
      <c r="AZ694" s="141"/>
      <c r="BE694" s="168"/>
      <c r="BF694" s="168"/>
      <c r="BG694" s="168"/>
      <c r="BH694" s="168"/>
      <c r="BI694" s="168"/>
      <c r="BJ694" s="168"/>
      <c r="BK694" s="168"/>
      <c r="BL694" s="168"/>
      <c r="BM694" s="168"/>
      <c r="DK694" s="168"/>
      <c r="DL694" s="168"/>
      <c r="DM694" s="168"/>
      <c r="DN694" s="168"/>
      <c r="DO694" s="168"/>
      <c r="DP694" s="168"/>
      <c r="DQ694" s="168"/>
      <c r="DR694" s="168"/>
      <c r="DS694" s="168"/>
      <c r="DT694" s="168"/>
      <c r="DU694" s="168"/>
      <c r="DV694" s="168"/>
      <c r="DW694" s="168"/>
      <c r="DX694" s="168"/>
      <c r="DY694" s="168"/>
      <c r="DZ694" s="168"/>
      <c r="EA694" s="168"/>
      <c r="EB694" s="168"/>
      <c r="EC694" s="168"/>
      <c r="ED694" s="168"/>
      <c r="EE694" s="168"/>
      <c r="EF694" s="168"/>
      <c r="EG694" s="168"/>
      <c r="EH694" s="168"/>
      <c r="EI694" s="168"/>
      <c r="EJ694" s="168"/>
      <c r="EK694" s="168"/>
      <c r="EL694" s="168"/>
      <c r="EM694" s="168"/>
      <c r="EN694" s="168"/>
      <c r="EO694" s="168"/>
      <c r="EP694" s="168"/>
      <c r="EQ694" s="168"/>
      <c r="ER694" s="168"/>
      <c r="ES694" s="168"/>
      <c r="ET694" s="168"/>
      <c r="EU694" s="168"/>
      <c r="EV694" s="168"/>
      <c r="EW694" s="168"/>
      <c r="EX694" s="168"/>
      <c r="EY694" s="168"/>
      <c r="EZ694" s="168"/>
      <c r="FA694" s="168"/>
      <c r="FB694" s="168"/>
      <c r="FC694" s="168"/>
      <c r="FD694" s="168"/>
    </row>
    <row r="695" spans="1:160" s="5" customFormat="1" ht="24.9" customHeight="1" thickBot="1" x14ac:dyDescent="0.35">
      <c r="A695" s="263"/>
      <c r="B695" s="263"/>
      <c r="C695" s="265"/>
      <c r="D695" s="2" t="s">
        <v>103</v>
      </c>
      <c r="E695" s="69" t="s">
        <v>106</v>
      </c>
      <c r="F695" s="455" t="s">
        <v>104</v>
      </c>
      <c r="G695" s="524"/>
      <c r="H695" s="456"/>
      <c r="I695" s="525">
        <v>44058</v>
      </c>
      <c r="J695" s="526"/>
      <c r="K695" s="526"/>
      <c r="L695" s="526"/>
      <c r="M695" s="526"/>
      <c r="N695" s="527"/>
      <c r="O695" s="3" t="s">
        <v>8</v>
      </c>
      <c r="P695" s="449" t="s">
        <v>24</v>
      </c>
      <c r="Q695" s="450"/>
      <c r="R695" s="450"/>
      <c r="S695" s="450"/>
      <c r="T695" s="450"/>
      <c r="U695" s="528"/>
      <c r="V695" s="33"/>
      <c r="W695" s="57"/>
      <c r="X695" s="86"/>
      <c r="Y695" s="33"/>
      <c r="Z695" s="36"/>
      <c r="AA695" s="36"/>
      <c r="AD695" s="33"/>
      <c r="AG695" s="33"/>
      <c r="AH695" s="43"/>
      <c r="AI695" s="43"/>
      <c r="AJ695" s="43"/>
      <c r="AK695" s="43"/>
      <c r="AL695" s="43"/>
      <c r="AM695" s="43"/>
      <c r="AN695" s="43"/>
      <c r="AO695" s="43"/>
      <c r="AP695" s="43"/>
      <c r="AQ695" s="43"/>
      <c r="AR695" s="43"/>
      <c r="AS695" s="43"/>
      <c r="AT695" s="43"/>
      <c r="AU695" s="44"/>
      <c r="AV695" s="33"/>
      <c r="AW695" s="33"/>
      <c r="AX695" s="33"/>
      <c r="AZ695" s="141"/>
      <c r="BE695" s="168"/>
      <c r="BF695" s="168"/>
      <c r="BG695" s="168"/>
      <c r="BH695" s="168"/>
      <c r="BI695" s="168"/>
      <c r="BJ695" s="168"/>
      <c r="BK695" s="168"/>
      <c r="BL695" s="168"/>
      <c r="BM695" s="168"/>
      <c r="DK695" s="168"/>
      <c r="DL695" s="168"/>
      <c r="DM695" s="168"/>
      <c r="DN695" s="168"/>
      <c r="DO695" s="168"/>
      <c r="DP695" s="168"/>
      <c r="DQ695" s="168"/>
      <c r="DR695" s="168"/>
      <c r="DS695" s="168"/>
      <c r="DT695" s="168"/>
      <c r="DU695" s="168"/>
      <c r="DV695" s="168"/>
      <c r="DW695" s="168"/>
      <c r="DX695" s="168"/>
      <c r="DY695" s="168"/>
      <c r="DZ695" s="168"/>
      <c r="EA695" s="168"/>
      <c r="EB695" s="168"/>
      <c r="EC695" s="168"/>
      <c r="ED695" s="168"/>
      <c r="EE695" s="168"/>
      <c r="EF695" s="168"/>
      <c r="EG695" s="168"/>
      <c r="EH695" s="168"/>
      <c r="EI695" s="168"/>
      <c r="EJ695" s="168"/>
      <c r="EK695" s="168"/>
      <c r="EL695" s="168"/>
      <c r="EM695" s="168"/>
      <c r="EN695" s="168"/>
      <c r="EO695" s="168"/>
      <c r="EP695" s="168"/>
      <c r="EQ695" s="168"/>
      <c r="ER695" s="168"/>
      <c r="ES695" s="168"/>
      <c r="ET695" s="168"/>
      <c r="EU695" s="168"/>
      <c r="EV695" s="168"/>
      <c r="EW695" s="168"/>
      <c r="EX695" s="168"/>
      <c r="EY695" s="168"/>
      <c r="EZ695" s="168"/>
      <c r="FA695" s="168"/>
      <c r="FB695" s="168"/>
      <c r="FC695" s="168"/>
      <c r="FD695" s="168"/>
    </row>
    <row r="696" spans="1:160" s="5" customFormat="1" ht="5.0999999999999996" customHeight="1" thickBot="1" x14ac:dyDescent="0.35">
      <c r="A696" s="263"/>
      <c r="B696" s="263"/>
      <c r="C696" s="265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33"/>
      <c r="W696" s="57"/>
      <c r="X696" s="86"/>
      <c r="Y696" s="33"/>
      <c r="Z696" s="36"/>
      <c r="AA696" s="36"/>
      <c r="AD696" s="33"/>
      <c r="AG696" s="33"/>
      <c r="AH696" s="43"/>
      <c r="AI696" s="43"/>
      <c r="AJ696" s="43"/>
      <c r="AK696" s="43"/>
      <c r="AL696" s="43"/>
      <c r="AM696" s="43"/>
      <c r="AN696" s="43"/>
      <c r="AO696" s="43"/>
      <c r="AP696" s="43"/>
      <c r="AQ696" s="43"/>
      <c r="AR696" s="43"/>
      <c r="AS696" s="43"/>
      <c r="AT696" s="43"/>
      <c r="AU696" s="44"/>
      <c r="AV696" s="33"/>
      <c r="AW696" s="33"/>
      <c r="AX696" s="33"/>
      <c r="AZ696" s="141"/>
      <c r="BE696" s="168"/>
      <c r="BF696" s="168"/>
      <c r="BG696" s="168"/>
      <c r="BH696" s="168"/>
      <c r="BI696" s="168"/>
      <c r="BJ696" s="168"/>
      <c r="BK696" s="168"/>
      <c r="BL696" s="168"/>
      <c r="BM696" s="168"/>
      <c r="DK696" s="168"/>
      <c r="DL696" s="168"/>
      <c r="DM696" s="168"/>
      <c r="DN696" s="168"/>
      <c r="DO696" s="168"/>
      <c r="DP696" s="168"/>
      <c r="DQ696" s="168"/>
      <c r="DR696" s="168"/>
      <c r="DS696" s="168"/>
      <c r="DT696" s="168"/>
      <c r="DU696" s="168"/>
      <c r="DV696" s="168"/>
      <c r="DW696" s="168"/>
      <c r="DX696" s="168"/>
      <c r="DY696" s="168"/>
      <c r="DZ696" s="168"/>
      <c r="EA696" s="168"/>
      <c r="EB696" s="168"/>
      <c r="EC696" s="168"/>
      <c r="ED696" s="168"/>
      <c r="EE696" s="168"/>
      <c r="EF696" s="168"/>
      <c r="EG696" s="168"/>
      <c r="EH696" s="168"/>
      <c r="EI696" s="168"/>
      <c r="EJ696" s="168"/>
      <c r="EK696" s="168"/>
      <c r="EL696" s="168"/>
      <c r="EM696" s="168"/>
      <c r="EN696" s="168"/>
      <c r="EO696" s="168"/>
      <c r="EP696" s="168"/>
      <c r="EQ696" s="168"/>
      <c r="ER696" s="168"/>
      <c r="ES696" s="168"/>
      <c r="ET696" s="168"/>
      <c r="EU696" s="168"/>
      <c r="EV696" s="168"/>
      <c r="EW696" s="168"/>
      <c r="EX696" s="168"/>
      <c r="EY696" s="168"/>
      <c r="EZ696" s="168"/>
      <c r="FA696" s="168"/>
      <c r="FB696" s="168"/>
      <c r="FC696" s="168"/>
      <c r="FD696" s="168"/>
    </row>
    <row r="697" spans="1:160" s="5" customFormat="1" ht="24.9" customHeight="1" thickBot="1" x14ac:dyDescent="0.35">
      <c r="A697" s="263"/>
      <c r="B697" s="263"/>
      <c r="C697" s="265"/>
      <c r="D697" s="2" t="s">
        <v>31</v>
      </c>
      <c r="E697" s="449"/>
      <c r="F697" s="450"/>
      <c r="G697" s="450"/>
      <c r="H697" s="450"/>
      <c r="I697" s="450"/>
      <c r="J697" s="451"/>
      <c r="K697" s="19" t="s">
        <v>105</v>
      </c>
      <c r="L697" s="452"/>
      <c r="M697" s="452"/>
      <c r="N697" s="452"/>
      <c r="O697" s="452"/>
      <c r="P697" s="452"/>
      <c r="Q697" s="452"/>
      <c r="R697" s="452"/>
      <c r="S697" s="452"/>
      <c r="T697" s="452"/>
      <c r="U697" s="453"/>
      <c r="V697" s="33"/>
      <c r="W697" s="57"/>
      <c r="X697" s="86"/>
      <c r="Y697" s="33"/>
      <c r="Z697" s="36"/>
      <c r="AA697" s="36"/>
      <c r="AD697" s="33"/>
      <c r="AG697" s="33"/>
      <c r="AH697" s="43"/>
      <c r="AI697" s="43"/>
      <c r="AJ697" s="43"/>
      <c r="AK697" s="43"/>
      <c r="AL697" s="43"/>
      <c r="AM697" s="43"/>
      <c r="AN697" s="43"/>
      <c r="AO697" s="43"/>
      <c r="AP697" s="43"/>
      <c r="AQ697" s="43"/>
      <c r="AR697" s="43"/>
      <c r="AS697" s="43"/>
      <c r="AT697" s="43"/>
      <c r="AU697" s="44"/>
      <c r="AV697" s="33"/>
      <c r="AW697" s="33"/>
      <c r="AX697" s="33"/>
      <c r="AZ697" s="141"/>
      <c r="BE697" s="168"/>
      <c r="BF697" s="168"/>
      <c r="BG697" s="168"/>
      <c r="BH697" s="168"/>
      <c r="BI697" s="168"/>
      <c r="BJ697" s="168"/>
      <c r="BK697" s="168"/>
      <c r="BL697" s="168"/>
      <c r="BM697" s="168"/>
      <c r="DK697" s="168"/>
      <c r="DL697" s="168"/>
      <c r="DM697" s="168"/>
      <c r="DN697" s="168"/>
      <c r="DO697" s="168"/>
      <c r="DP697" s="168"/>
      <c r="DQ697" s="168"/>
      <c r="DR697" s="168"/>
      <c r="DS697" s="168"/>
      <c r="DT697" s="168"/>
      <c r="DU697" s="168"/>
      <c r="DV697" s="168"/>
      <c r="DW697" s="168"/>
      <c r="DX697" s="168"/>
      <c r="DY697" s="168"/>
      <c r="DZ697" s="168"/>
      <c r="EA697" s="168"/>
      <c r="EB697" s="168"/>
      <c r="EC697" s="168"/>
      <c r="ED697" s="168"/>
      <c r="EE697" s="168"/>
      <c r="EF697" s="168"/>
      <c r="EG697" s="168"/>
      <c r="EH697" s="168"/>
      <c r="EI697" s="168"/>
      <c r="EJ697" s="168"/>
      <c r="EK697" s="168"/>
      <c r="EL697" s="168"/>
      <c r="EM697" s="168"/>
      <c r="EN697" s="168"/>
      <c r="EO697" s="168"/>
      <c r="EP697" s="168"/>
      <c r="EQ697" s="168"/>
      <c r="ER697" s="168"/>
      <c r="ES697" s="168"/>
      <c r="ET697" s="168"/>
      <c r="EU697" s="168"/>
      <c r="EV697" s="168"/>
      <c r="EW697" s="168"/>
      <c r="EX697" s="168"/>
      <c r="EY697" s="168"/>
      <c r="EZ697" s="168"/>
      <c r="FA697" s="168"/>
      <c r="FB697" s="168"/>
      <c r="FC697" s="168"/>
      <c r="FD697" s="168"/>
    </row>
    <row r="698" spans="1:160" s="5" customFormat="1" ht="5.0999999999999996" customHeight="1" thickBot="1" x14ac:dyDescent="0.35">
      <c r="A698" s="263"/>
      <c r="B698" s="263"/>
      <c r="C698" s="265"/>
      <c r="D698" s="454"/>
      <c r="E698" s="454"/>
      <c r="F698" s="454"/>
      <c r="G698" s="454"/>
      <c r="H698" s="454"/>
      <c r="I698" s="454"/>
      <c r="J698" s="454"/>
      <c r="K698" s="454"/>
      <c r="L698" s="454"/>
      <c r="M698" s="454"/>
      <c r="N698" s="454"/>
      <c r="O698" s="454"/>
      <c r="P698" s="454"/>
      <c r="Q698" s="454"/>
      <c r="R698" s="454"/>
      <c r="S698" s="454"/>
      <c r="T698" s="454"/>
      <c r="U698" s="454"/>
      <c r="V698" s="33"/>
      <c r="W698" s="57"/>
      <c r="X698" s="86"/>
      <c r="Y698" s="33"/>
      <c r="Z698" s="36"/>
      <c r="AA698" s="36"/>
      <c r="AD698" s="33"/>
      <c r="AG698" s="33"/>
      <c r="AH698" s="43"/>
      <c r="AI698" s="43"/>
      <c r="AJ698" s="43"/>
      <c r="AK698" s="43"/>
      <c r="AL698" s="43"/>
      <c r="AM698" s="43"/>
      <c r="AN698" s="43"/>
      <c r="AO698" s="43"/>
      <c r="AP698" s="43"/>
      <c r="AQ698" s="43"/>
      <c r="AR698" s="43"/>
      <c r="AS698" s="43"/>
      <c r="AT698" s="43"/>
      <c r="AU698" s="44"/>
      <c r="AV698" s="33"/>
      <c r="AW698" s="33"/>
      <c r="AX698" s="33"/>
      <c r="AZ698" s="141"/>
      <c r="BE698" s="168"/>
      <c r="BF698" s="168"/>
      <c r="BG698" s="168"/>
      <c r="BH698" s="168"/>
      <c r="BI698" s="168"/>
      <c r="BJ698" s="168"/>
      <c r="BK698" s="168"/>
      <c r="BL698" s="168"/>
      <c r="BM698" s="168"/>
      <c r="DK698" s="168"/>
      <c r="DL698" s="168"/>
      <c r="DM698" s="168"/>
      <c r="DN698" s="168"/>
      <c r="DO698" s="168"/>
      <c r="DP698" s="168"/>
      <c r="DQ698" s="168"/>
      <c r="DR698" s="168"/>
      <c r="DS698" s="168"/>
      <c r="DT698" s="168"/>
      <c r="DU698" s="168"/>
      <c r="DV698" s="168"/>
      <c r="DW698" s="168"/>
      <c r="DX698" s="168"/>
      <c r="DY698" s="168"/>
      <c r="DZ698" s="168"/>
      <c r="EA698" s="168"/>
      <c r="EB698" s="168"/>
      <c r="EC698" s="168"/>
      <c r="ED698" s="168"/>
      <c r="EE698" s="168"/>
      <c r="EF698" s="168"/>
      <c r="EG698" s="168"/>
      <c r="EH698" s="168"/>
      <c r="EI698" s="168"/>
      <c r="EJ698" s="168"/>
      <c r="EK698" s="168"/>
      <c r="EL698" s="168"/>
      <c r="EM698" s="168"/>
      <c r="EN698" s="168"/>
      <c r="EO698" s="168"/>
      <c r="EP698" s="168"/>
      <c r="EQ698" s="168"/>
      <c r="ER698" s="168"/>
      <c r="ES698" s="168"/>
      <c r="ET698" s="168"/>
      <c r="EU698" s="168"/>
      <c r="EV698" s="168"/>
      <c r="EW698" s="168"/>
      <c r="EX698" s="168"/>
      <c r="EY698" s="168"/>
      <c r="EZ698" s="168"/>
      <c r="FA698" s="168"/>
      <c r="FB698" s="168"/>
      <c r="FC698" s="168"/>
      <c r="FD698" s="168"/>
    </row>
    <row r="699" spans="1:160" s="5" customFormat="1" ht="45" customHeight="1" thickBot="1" x14ac:dyDescent="0.35">
      <c r="A699" s="263">
        <f>+E699</f>
        <v>2.0399999999999991</v>
      </c>
      <c r="B699" s="264">
        <f>+U723</f>
        <v>0</v>
      </c>
      <c r="C699" s="265">
        <v>10</v>
      </c>
      <c r="D699" s="165" t="s">
        <v>9</v>
      </c>
      <c r="E699" s="180">
        <v>2.0399999999999991</v>
      </c>
      <c r="F699" s="455" t="s">
        <v>29</v>
      </c>
      <c r="G699" s="456"/>
      <c r="H699" s="532" t="s">
        <v>116</v>
      </c>
      <c r="I699" s="457"/>
      <c r="J699" s="457"/>
      <c r="K699" s="457"/>
      <c r="L699" s="457"/>
      <c r="M699" s="458"/>
      <c r="N699" s="459" t="s">
        <v>32</v>
      </c>
      <c r="O699" s="460"/>
      <c r="P699" s="461"/>
      <c r="Q699" s="462" t="s">
        <v>10</v>
      </c>
      <c r="R699" s="463"/>
      <c r="S699" s="463"/>
      <c r="T699" s="463"/>
      <c r="U699" s="464"/>
      <c r="V699" s="33"/>
      <c r="W699" s="57"/>
      <c r="X699" s="86"/>
      <c r="Y699" s="33"/>
      <c r="Z699" s="38"/>
      <c r="AA699" s="38"/>
      <c r="AD699" s="33"/>
      <c r="AG699" s="33"/>
      <c r="AH699" s="43"/>
      <c r="AI699" s="43"/>
      <c r="AJ699" s="43"/>
      <c r="AK699" s="43"/>
      <c r="AL699" s="43"/>
      <c r="AM699" s="43"/>
      <c r="AN699" s="43"/>
      <c r="AO699" s="43"/>
      <c r="AP699" s="43"/>
      <c r="AQ699" s="43"/>
      <c r="AR699" s="43"/>
      <c r="AS699" s="43"/>
      <c r="AT699" s="43"/>
      <c r="AU699" s="44"/>
      <c r="AV699" s="33"/>
      <c r="AW699" s="33"/>
      <c r="AX699" s="33"/>
      <c r="AZ699" s="141"/>
      <c r="BE699" s="168"/>
      <c r="BF699" s="168"/>
      <c r="BG699" s="168"/>
      <c r="BH699" s="168"/>
      <c r="BI699" s="168"/>
      <c r="BJ699" s="168"/>
      <c r="BK699" s="168"/>
      <c r="BL699" s="168"/>
      <c r="BM699" s="168"/>
      <c r="DK699" s="168"/>
      <c r="DL699" s="168"/>
      <c r="DM699" s="168"/>
      <c r="DN699" s="168"/>
      <c r="DO699" s="168"/>
      <c r="DP699" s="168"/>
      <c r="DQ699" s="168"/>
      <c r="DR699" s="168"/>
      <c r="DS699" s="168"/>
      <c r="DT699" s="168"/>
      <c r="DU699" s="168"/>
      <c r="DV699" s="168"/>
      <c r="DW699" s="168"/>
      <c r="DX699" s="168"/>
      <c r="DY699" s="168"/>
      <c r="DZ699" s="168"/>
      <c r="EA699" s="168"/>
      <c r="EB699" s="168"/>
      <c r="EC699" s="168"/>
      <c r="ED699" s="168"/>
      <c r="EE699" s="168"/>
      <c r="EF699" s="168"/>
      <c r="EG699" s="168"/>
      <c r="EH699" s="168"/>
      <c r="EI699" s="168"/>
      <c r="EJ699" s="168"/>
      <c r="EK699" s="168"/>
      <c r="EL699" s="168"/>
      <c r="EM699" s="168"/>
      <c r="EN699" s="168"/>
      <c r="EO699" s="168"/>
      <c r="EP699" s="168"/>
      <c r="EQ699" s="168"/>
      <c r="ER699" s="168"/>
      <c r="ES699" s="168"/>
      <c r="ET699" s="168"/>
      <c r="EU699" s="168"/>
      <c r="EV699" s="168"/>
      <c r="EW699" s="168"/>
      <c r="EX699" s="168"/>
      <c r="EY699" s="168"/>
      <c r="EZ699" s="168"/>
      <c r="FA699" s="168"/>
      <c r="FB699" s="168"/>
      <c r="FC699" s="168"/>
      <c r="FD699" s="168"/>
    </row>
    <row r="700" spans="1:160" s="5" customFormat="1" ht="5.0999999999999996" customHeight="1" thickBot="1" x14ac:dyDescent="0.35">
      <c r="A700" s="263"/>
      <c r="B700" s="263"/>
      <c r="C700" s="265"/>
      <c r="D700" s="428"/>
      <c r="E700" s="428"/>
      <c r="F700" s="428"/>
      <c r="G700" s="428"/>
      <c r="H700" s="428"/>
      <c r="I700" s="428"/>
      <c r="J700" s="428"/>
      <c r="K700" s="428"/>
      <c r="L700" s="428"/>
      <c r="M700" s="428"/>
      <c r="N700" s="454"/>
      <c r="O700" s="454"/>
      <c r="P700" s="454"/>
      <c r="Q700" s="454"/>
      <c r="R700" s="454"/>
      <c r="S700" s="454"/>
      <c r="T700" s="454"/>
      <c r="U700" s="454"/>
      <c r="V700" s="33"/>
      <c r="W700" s="57"/>
      <c r="X700" s="86"/>
      <c r="Y700" s="33"/>
      <c r="Z700" s="76"/>
      <c r="AA700" s="76"/>
      <c r="AD700" s="33"/>
      <c r="AG700" s="33"/>
      <c r="AH700" s="43"/>
      <c r="AI700" s="43"/>
      <c r="AJ700" s="43"/>
      <c r="AK700" s="43"/>
      <c r="AL700" s="43"/>
      <c r="AM700" s="43"/>
      <c r="AN700" s="43"/>
      <c r="AO700" s="43"/>
      <c r="AP700" s="43"/>
      <c r="AQ700" s="43"/>
      <c r="AR700" s="43"/>
      <c r="AS700" s="43"/>
      <c r="AT700" s="43"/>
      <c r="AU700" s="44"/>
      <c r="AV700" s="33"/>
      <c r="AW700" s="33"/>
      <c r="AX700" s="33"/>
      <c r="AZ700" s="141"/>
      <c r="BE700" s="168"/>
      <c r="BF700" s="168"/>
      <c r="BG700" s="168"/>
      <c r="BH700" s="168"/>
      <c r="BI700" s="168"/>
      <c r="BJ700" s="168"/>
      <c r="BK700" s="168"/>
      <c r="BL700" s="168"/>
      <c r="BM700" s="168"/>
      <c r="DK700" s="168"/>
      <c r="DL700" s="168"/>
      <c r="DM700" s="168"/>
      <c r="DN700" s="168"/>
      <c r="DO700" s="168"/>
      <c r="DP700" s="168"/>
      <c r="DQ700" s="168"/>
      <c r="DR700" s="168"/>
      <c r="DS700" s="168"/>
      <c r="DT700" s="168"/>
      <c r="DU700" s="168"/>
      <c r="DV700" s="168"/>
      <c r="DW700" s="168"/>
      <c r="DX700" s="168"/>
      <c r="DY700" s="168"/>
      <c r="DZ700" s="168"/>
      <c r="EA700" s="168"/>
      <c r="EB700" s="168"/>
      <c r="EC700" s="168"/>
      <c r="ED700" s="168"/>
      <c r="EE700" s="168"/>
      <c r="EF700" s="168"/>
      <c r="EG700" s="168"/>
      <c r="EH700" s="168"/>
      <c r="EI700" s="168"/>
      <c r="EJ700" s="168"/>
      <c r="EK700" s="168"/>
      <c r="EL700" s="168"/>
      <c r="EM700" s="168"/>
      <c r="EN700" s="168"/>
      <c r="EO700" s="168"/>
      <c r="EP700" s="168"/>
      <c r="EQ700" s="168"/>
      <c r="ER700" s="168"/>
      <c r="ES700" s="168"/>
      <c r="ET700" s="168"/>
      <c r="EU700" s="168"/>
      <c r="EV700" s="168"/>
      <c r="EW700" s="168"/>
      <c r="EX700" s="168"/>
      <c r="EY700" s="168"/>
      <c r="EZ700" s="168"/>
      <c r="FA700" s="168"/>
      <c r="FB700" s="168"/>
      <c r="FC700" s="168"/>
      <c r="FD700" s="168"/>
    </row>
    <row r="701" spans="1:160" s="5" customFormat="1" ht="24.9" customHeight="1" x14ac:dyDescent="0.3">
      <c r="A701" s="263"/>
      <c r="B701" s="263"/>
      <c r="C701" s="265"/>
      <c r="D701" s="465" t="s">
        <v>30</v>
      </c>
      <c r="E701" s="466"/>
      <c r="F701" s="466"/>
      <c r="G701" s="466"/>
      <c r="H701" s="466"/>
      <c r="I701" s="466"/>
      <c r="J701" s="466"/>
      <c r="K701" s="466"/>
      <c r="L701" s="466"/>
      <c r="M701" s="467"/>
      <c r="N701" s="468" t="s">
        <v>11</v>
      </c>
      <c r="O701" s="470" t="s">
        <v>12</v>
      </c>
      <c r="P701" s="471"/>
      <c r="Q701" s="474" t="s">
        <v>13</v>
      </c>
      <c r="R701" s="475"/>
      <c r="S701" s="476"/>
      <c r="T701" s="477" t="s">
        <v>27</v>
      </c>
      <c r="U701" s="479" t="s">
        <v>28</v>
      </c>
      <c r="V701" s="33"/>
      <c r="W701" s="57"/>
      <c r="X701" s="86"/>
      <c r="Y701" s="33"/>
      <c r="Z701" s="76"/>
      <c r="AA701" s="76"/>
      <c r="AD701" s="33"/>
      <c r="AG701" s="33"/>
      <c r="AH701" s="43"/>
      <c r="AI701" s="43"/>
      <c r="AJ701" s="43"/>
      <c r="AK701" s="43"/>
      <c r="AL701" s="43"/>
      <c r="AM701" s="43"/>
      <c r="AN701" s="43"/>
      <c r="AO701" s="43"/>
      <c r="AP701" s="43"/>
      <c r="AQ701" s="43"/>
      <c r="AR701" s="43"/>
      <c r="AS701" s="43"/>
      <c r="AT701" s="43"/>
      <c r="AU701" s="44"/>
      <c r="AV701" s="33"/>
      <c r="AW701" s="33"/>
      <c r="AX701" s="33"/>
      <c r="AZ701" s="141"/>
      <c r="BE701" s="168"/>
      <c r="BF701" s="168"/>
      <c r="BG701" s="168"/>
      <c r="BH701" s="168"/>
      <c r="BI701" s="168"/>
      <c r="BJ701" s="168"/>
      <c r="BK701" s="168"/>
      <c r="BL701" s="168"/>
      <c r="BM701" s="168"/>
      <c r="DK701" s="168"/>
      <c r="DL701" s="168"/>
      <c r="DM701" s="168"/>
      <c r="DN701" s="168"/>
      <c r="DO701" s="168"/>
      <c r="DP701" s="168"/>
      <c r="DQ701" s="168"/>
      <c r="DR701" s="168"/>
      <c r="DS701" s="168"/>
      <c r="DT701" s="168"/>
      <c r="DU701" s="168"/>
      <c r="DV701" s="168"/>
      <c r="DW701" s="168"/>
      <c r="DX701" s="168"/>
      <c r="DY701" s="168"/>
      <c r="DZ701" s="168"/>
      <c r="EA701" s="168"/>
      <c r="EB701" s="168"/>
      <c r="EC701" s="168"/>
      <c r="ED701" s="168"/>
      <c r="EE701" s="168"/>
      <c r="EF701" s="168"/>
      <c r="EG701" s="168"/>
      <c r="EH701" s="168"/>
      <c r="EI701" s="168"/>
      <c r="EJ701" s="168"/>
      <c r="EK701" s="168"/>
      <c r="EL701" s="168"/>
      <c r="EM701" s="168"/>
      <c r="EN701" s="168"/>
      <c r="EO701" s="168"/>
      <c r="EP701" s="168"/>
      <c r="EQ701" s="168"/>
      <c r="ER701" s="168"/>
      <c r="ES701" s="168"/>
      <c r="ET701" s="168"/>
      <c r="EU701" s="168"/>
      <c r="EV701" s="168"/>
      <c r="EW701" s="168"/>
      <c r="EX701" s="168"/>
      <c r="EY701" s="168"/>
      <c r="EZ701" s="168"/>
      <c r="FA701" s="168"/>
      <c r="FB701" s="168"/>
      <c r="FC701" s="168"/>
      <c r="FD701" s="168"/>
    </row>
    <row r="702" spans="1:160" s="5" customFormat="1" ht="24.9" customHeight="1" x14ac:dyDescent="0.3">
      <c r="A702" s="263"/>
      <c r="B702" s="263"/>
      <c r="C702" s="265"/>
      <c r="D702" s="481"/>
      <c r="E702" s="482"/>
      <c r="F702" s="482"/>
      <c r="G702" s="482"/>
      <c r="H702" s="482"/>
      <c r="I702" s="482"/>
      <c r="J702" s="482"/>
      <c r="K702" s="482"/>
      <c r="L702" s="482"/>
      <c r="M702" s="483"/>
      <c r="N702" s="469"/>
      <c r="O702" s="472"/>
      <c r="P702" s="473"/>
      <c r="Q702" s="7" t="s">
        <v>14</v>
      </c>
      <c r="R702" s="7" t="s">
        <v>15</v>
      </c>
      <c r="S702" s="7" t="s">
        <v>26</v>
      </c>
      <c r="T702" s="478"/>
      <c r="U702" s="480"/>
      <c r="V702" s="33"/>
      <c r="W702" s="57"/>
      <c r="X702" s="86"/>
      <c r="Y702" s="33"/>
      <c r="Z702" s="77"/>
      <c r="AA702" s="77"/>
      <c r="AD702" s="33"/>
      <c r="AG702" s="33"/>
      <c r="AH702" s="43"/>
      <c r="AI702" s="43"/>
      <c r="AJ702" s="43"/>
      <c r="AK702" s="43"/>
      <c r="AL702" s="43"/>
      <c r="AM702" s="43"/>
      <c r="AN702" s="43"/>
      <c r="AO702" s="43"/>
      <c r="AP702" s="43"/>
      <c r="AQ702" s="43"/>
      <c r="AR702" s="43"/>
      <c r="AS702" s="43"/>
      <c r="AT702" s="43"/>
      <c r="AU702" s="44"/>
      <c r="AV702" s="33"/>
      <c r="AW702" s="33"/>
      <c r="AX702" s="33"/>
      <c r="AZ702" s="141"/>
      <c r="BE702" s="168"/>
      <c r="BF702" s="168"/>
      <c r="BG702" s="168"/>
      <c r="BH702" s="168"/>
      <c r="BI702" s="168"/>
      <c r="BJ702" s="168"/>
      <c r="BK702" s="168"/>
      <c r="BL702" s="168"/>
      <c r="BM702" s="168"/>
      <c r="DK702" s="168"/>
      <c r="DL702" s="168"/>
      <c r="DM702" s="168"/>
      <c r="DN702" s="168"/>
      <c r="DO702" s="168"/>
      <c r="DP702" s="168"/>
      <c r="DQ702" s="168"/>
      <c r="DR702" s="168"/>
      <c r="DS702" s="168"/>
      <c r="DT702" s="168"/>
      <c r="DU702" s="168"/>
      <c r="DV702" s="168"/>
      <c r="DW702" s="168"/>
      <c r="DX702" s="168"/>
      <c r="DY702" s="168"/>
      <c r="DZ702" s="168"/>
      <c r="EA702" s="168"/>
      <c r="EB702" s="168"/>
      <c r="EC702" s="168"/>
      <c r="ED702" s="168"/>
      <c r="EE702" s="168"/>
      <c r="EF702" s="168"/>
      <c r="EG702" s="168"/>
      <c r="EH702" s="168"/>
      <c r="EI702" s="168"/>
      <c r="EJ702" s="168"/>
      <c r="EK702" s="168"/>
      <c r="EL702" s="168"/>
      <c r="EM702" s="168"/>
      <c r="EN702" s="168"/>
      <c r="EO702" s="168"/>
      <c r="EP702" s="168"/>
      <c r="EQ702" s="168"/>
      <c r="ER702" s="168"/>
      <c r="ES702" s="168"/>
      <c r="ET702" s="168"/>
      <c r="EU702" s="168"/>
      <c r="EV702" s="168"/>
      <c r="EW702" s="168"/>
      <c r="EX702" s="168"/>
      <c r="EY702" s="168"/>
      <c r="EZ702" s="168"/>
      <c r="FA702" s="168"/>
      <c r="FB702" s="168"/>
      <c r="FC702" s="168"/>
      <c r="FD702" s="168"/>
    </row>
    <row r="703" spans="1:160" s="5" customFormat="1" ht="24.9" customHeight="1" x14ac:dyDescent="0.3">
      <c r="A703" s="263"/>
      <c r="B703" s="263"/>
      <c r="C703" s="265"/>
      <c r="D703" s="481"/>
      <c r="E703" s="482"/>
      <c r="F703" s="482"/>
      <c r="G703" s="482"/>
      <c r="H703" s="482"/>
      <c r="I703" s="482"/>
      <c r="J703" s="482"/>
      <c r="K703" s="482"/>
      <c r="L703" s="482"/>
      <c r="M703" s="483"/>
      <c r="N703" s="16"/>
      <c r="O703" s="412"/>
      <c r="P703" s="413"/>
      <c r="Q703" s="8"/>
      <c r="R703" s="8"/>
      <c r="S703" s="8"/>
      <c r="T703" s="9"/>
      <c r="U703" s="17"/>
      <c r="V703" s="33"/>
      <c r="W703" s="57"/>
      <c r="X703" s="86"/>
      <c r="Y703" s="33">
        <f>+C699</f>
        <v>10</v>
      </c>
      <c r="Z703" s="41">
        <f>+SUMIF($N703:$N722,$Z$16,$U703:$U722)</f>
        <v>0</v>
      </c>
      <c r="AA703" s="41">
        <f>+SUMIF($N703:$N722,$AA$16,$U703:$U722)</f>
        <v>0</v>
      </c>
      <c r="AB703" s="41">
        <f>+SUMIF($N703:$N722,$AB$16,$U703:$U722)</f>
        <v>0</v>
      </c>
      <c r="AC703" s="41">
        <f>+SUMIF($N703:$N722,$AC$16,$U703:$U722)</f>
        <v>0</v>
      </c>
      <c r="AD703" s="41">
        <f>+SUMIF($N703:$N722,$AD$16,$U703:$U722)</f>
        <v>0</v>
      </c>
      <c r="AE703" s="41">
        <f>+SUMIF($N703:$N722,$AE$16,$U703:$U722)</f>
        <v>0</v>
      </c>
      <c r="AF703" s="41">
        <f>+SUMIF($N703:$N722,$AF$16,$U703:$U722)</f>
        <v>0</v>
      </c>
      <c r="AG703" s="41">
        <f>+SUMIF($N703:$N722,$AG$16,$U703:$U722)</f>
        <v>0</v>
      </c>
      <c r="AH703" s="41">
        <f>+SUMIF($N703:$N722,$AH$16,$U703:$U722)</f>
        <v>0</v>
      </c>
      <c r="AI703" s="41">
        <f>+SUMIF($N703:$N722,$AI$16,$U703:$U722)</f>
        <v>0</v>
      </c>
      <c r="AJ703" s="41">
        <f>+SUMIF($N703:$N722,$AJ$16,$U703:$U722)</f>
        <v>0</v>
      </c>
      <c r="AK703" s="41">
        <f>+SUMIF($N703:$N722,$AK$16,$U703:$U722)</f>
        <v>0</v>
      </c>
      <c r="AL703" s="41">
        <f>+SUMIF($N703:$N722,$AL$16,$U703:$U722)</f>
        <v>0</v>
      </c>
      <c r="AM703" s="41">
        <f>+SUMIF($N703:$N722,$AM$16,$U703:$U722)</f>
        <v>0</v>
      </c>
      <c r="AN703" s="41">
        <f>+SUMIF($N703:$N722,$AN$16,$U703:$U722)</f>
        <v>0</v>
      </c>
      <c r="AO703" s="41">
        <f>+SUMIF($N703:$N722,$AO$16,$U703:$U722)</f>
        <v>0</v>
      </c>
      <c r="AP703" s="41">
        <f>+SUMIF($N703:$N722,$AP$16,$U703:$U722)</f>
        <v>0</v>
      </c>
      <c r="AQ703" s="41">
        <f>+SUMIF($N703:$N722,$AQ$16,$U703:$U722)</f>
        <v>0</v>
      </c>
      <c r="AR703" s="41">
        <f>+SUMIF($N703:$N722,$AR$16,$U703:$U722)</f>
        <v>0</v>
      </c>
      <c r="AS703" s="43"/>
      <c r="AT703" s="43"/>
      <c r="AU703" s="44"/>
      <c r="AV703" s="33"/>
      <c r="AW703" s="33"/>
      <c r="AX703" s="33"/>
      <c r="AZ703" s="141"/>
      <c r="BE703" s="168"/>
      <c r="BF703" s="168"/>
      <c r="BG703" s="168"/>
      <c r="BH703" s="168"/>
      <c r="BI703" s="168"/>
      <c r="BJ703" s="168"/>
      <c r="BK703" s="168"/>
      <c r="BL703" s="168"/>
      <c r="BM703" s="168"/>
      <c r="DK703" s="168"/>
      <c r="DL703" s="168"/>
      <c r="DM703" s="168"/>
      <c r="DN703" s="168"/>
      <c r="DO703" s="168"/>
      <c r="DP703" s="168"/>
      <c r="DQ703" s="168"/>
      <c r="DR703" s="168"/>
      <c r="DS703" s="168"/>
      <c r="DT703" s="168"/>
      <c r="DU703" s="168"/>
      <c r="DV703" s="168"/>
      <c r="DW703" s="168"/>
      <c r="DX703" s="168"/>
      <c r="DY703" s="168"/>
      <c r="DZ703" s="168"/>
      <c r="EA703" s="168"/>
      <c r="EB703" s="168"/>
      <c r="EC703" s="168"/>
      <c r="ED703" s="168"/>
      <c r="EE703" s="168"/>
      <c r="EF703" s="168"/>
      <c r="EG703" s="168"/>
      <c r="EH703" s="168"/>
      <c r="EI703" s="168"/>
      <c r="EJ703" s="168"/>
      <c r="EK703" s="168"/>
      <c r="EL703" s="168"/>
      <c r="EM703" s="168"/>
      <c r="EN703" s="168"/>
      <c r="EO703" s="168"/>
      <c r="EP703" s="168"/>
      <c r="EQ703" s="168"/>
      <c r="ER703" s="168"/>
      <c r="ES703" s="168"/>
      <c r="ET703" s="168"/>
      <c r="EU703" s="168"/>
      <c r="EV703" s="168"/>
      <c r="EW703" s="168"/>
      <c r="EX703" s="168"/>
      <c r="EY703" s="168"/>
      <c r="EZ703" s="168"/>
      <c r="FA703" s="168"/>
      <c r="FB703" s="168"/>
      <c r="FC703" s="168"/>
      <c r="FD703" s="168"/>
    </row>
    <row r="704" spans="1:160" s="5" customFormat="1" ht="24.9" customHeight="1" x14ac:dyDescent="0.3">
      <c r="A704" s="263"/>
      <c r="B704" s="263"/>
      <c r="C704" s="265"/>
      <c r="D704" s="481"/>
      <c r="E704" s="482"/>
      <c r="F704" s="482"/>
      <c r="G704" s="482"/>
      <c r="H704" s="482"/>
      <c r="I704" s="482"/>
      <c r="J704" s="482"/>
      <c r="K704" s="482"/>
      <c r="L704" s="482"/>
      <c r="M704" s="483"/>
      <c r="N704" s="16"/>
      <c r="O704" s="412"/>
      <c r="P704" s="413"/>
      <c r="Q704" s="8"/>
      <c r="R704" s="8"/>
      <c r="S704" s="8"/>
      <c r="T704" s="9"/>
      <c r="U704" s="17"/>
      <c r="V704" s="33"/>
      <c r="W704" s="57"/>
      <c r="X704" s="86"/>
      <c r="Y704" s="33"/>
      <c r="Z704" s="36"/>
      <c r="AA704" s="36"/>
      <c r="AD704" s="33"/>
      <c r="AG704" s="33"/>
      <c r="AH704" s="43"/>
      <c r="AI704" s="43"/>
      <c r="AJ704" s="43"/>
      <c r="AK704" s="43"/>
      <c r="AL704" s="43"/>
      <c r="AM704" s="43"/>
      <c r="AN704" s="43"/>
      <c r="AO704" s="43"/>
      <c r="AP704" s="43"/>
      <c r="AQ704" s="43"/>
      <c r="AR704" s="43"/>
      <c r="AS704" s="43"/>
      <c r="AT704" s="43"/>
      <c r="AU704" s="44"/>
      <c r="AV704" s="33"/>
      <c r="AW704" s="33"/>
      <c r="AX704" s="33"/>
      <c r="AZ704" s="141"/>
      <c r="BE704" s="168"/>
      <c r="BF704" s="168"/>
      <c r="BG704" s="168"/>
      <c r="BH704" s="168"/>
      <c r="BI704" s="168"/>
      <c r="BJ704" s="168"/>
      <c r="BK704" s="168"/>
      <c r="BL704" s="168"/>
      <c r="BM704" s="168"/>
      <c r="DK704" s="168"/>
      <c r="DL704" s="168"/>
      <c r="DM704" s="168"/>
      <c r="DN704" s="168"/>
      <c r="DO704" s="168"/>
      <c r="DP704" s="168"/>
      <c r="DQ704" s="168"/>
      <c r="DR704" s="168"/>
      <c r="DS704" s="168"/>
      <c r="DT704" s="168"/>
      <c r="DU704" s="168"/>
      <c r="DV704" s="168"/>
      <c r="DW704" s="168"/>
      <c r="DX704" s="168"/>
      <c r="DY704" s="168"/>
      <c r="DZ704" s="168"/>
      <c r="EA704" s="168"/>
      <c r="EB704" s="168"/>
      <c r="EC704" s="168"/>
      <c r="ED704" s="168"/>
      <c r="EE704" s="168"/>
      <c r="EF704" s="168"/>
      <c r="EG704" s="168"/>
      <c r="EH704" s="168"/>
      <c r="EI704" s="168"/>
      <c r="EJ704" s="168"/>
      <c r="EK704" s="168"/>
      <c r="EL704" s="168"/>
      <c r="EM704" s="168"/>
      <c r="EN704" s="168"/>
      <c r="EO704" s="168"/>
      <c r="EP704" s="168"/>
      <c r="EQ704" s="168"/>
      <c r="ER704" s="168"/>
      <c r="ES704" s="168"/>
      <c r="ET704" s="168"/>
      <c r="EU704" s="168"/>
      <c r="EV704" s="168"/>
      <c r="EW704" s="168"/>
      <c r="EX704" s="168"/>
      <c r="EY704" s="168"/>
      <c r="EZ704" s="168"/>
      <c r="FA704" s="168"/>
      <c r="FB704" s="168"/>
      <c r="FC704" s="168"/>
      <c r="FD704" s="168"/>
    </row>
    <row r="705" spans="1:160" s="5" customFormat="1" ht="24.9" customHeight="1" x14ac:dyDescent="0.3">
      <c r="A705" s="263"/>
      <c r="B705" s="263"/>
      <c r="C705" s="265"/>
      <c r="D705" s="481"/>
      <c r="E705" s="482"/>
      <c r="F705" s="482"/>
      <c r="G705" s="482"/>
      <c r="H705" s="482"/>
      <c r="I705" s="482"/>
      <c r="J705" s="482"/>
      <c r="K705" s="482"/>
      <c r="L705" s="482"/>
      <c r="M705" s="483"/>
      <c r="N705" s="16"/>
      <c r="O705" s="412"/>
      <c r="P705" s="413"/>
      <c r="Q705" s="8"/>
      <c r="R705" s="8"/>
      <c r="S705" s="8"/>
      <c r="T705" s="9"/>
      <c r="U705" s="17"/>
      <c r="V705" s="33"/>
      <c r="W705" s="57"/>
      <c r="X705" s="86"/>
      <c r="Y705" s="33"/>
      <c r="Z705" s="36"/>
      <c r="AA705" s="36"/>
      <c r="AD705" s="33"/>
      <c r="AG705" s="33"/>
      <c r="AH705" s="43"/>
      <c r="AI705" s="43"/>
      <c r="AJ705" s="43"/>
      <c r="AK705" s="43"/>
      <c r="AL705" s="43"/>
      <c r="AM705" s="43"/>
      <c r="AN705" s="43"/>
      <c r="AO705" s="43"/>
      <c r="AP705" s="43"/>
      <c r="AQ705" s="43"/>
      <c r="AR705" s="43"/>
      <c r="AS705" s="43"/>
      <c r="AT705" s="43"/>
      <c r="AU705" s="44"/>
      <c r="AV705" s="33"/>
      <c r="AW705" s="33"/>
      <c r="AX705" s="33"/>
      <c r="AZ705" s="141"/>
      <c r="BE705" s="168"/>
      <c r="BF705" s="168"/>
      <c r="BG705" s="168"/>
      <c r="BH705" s="168"/>
      <c r="BI705" s="168"/>
      <c r="BJ705" s="168"/>
      <c r="BK705" s="168"/>
      <c r="BL705" s="168"/>
      <c r="BM705" s="168"/>
      <c r="DK705" s="168"/>
      <c r="DL705" s="168"/>
      <c r="DM705" s="168"/>
      <c r="DN705" s="168"/>
      <c r="DO705" s="168"/>
      <c r="DP705" s="168"/>
      <c r="DQ705" s="168"/>
      <c r="DR705" s="168"/>
      <c r="DS705" s="168"/>
      <c r="DT705" s="168"/>
      <c r="DU705" s="168"/>
      <c r="DV705" s="168"/>
      <c r="DW705" s="168"/>
      <c r="DX705" s="168"/>
      <c r="DY705" s="168"/>
      <c r="DZ705" s="168"/>
      <c r="EA705" s="168"/>
      <c r="EB705" s="168"/>
      <c r="EC705" s="168"/>
      <c r="ED705" s="168"/>
      <c r="EE705" s="168"/>
      <c r="EF705" s="168"/>
      <c r="EG705" s="168"/>
      <c r="EH705" s="168"/>
      <c r="EI705" s="168"/>
      <c r="EJ705" s="168"/>
      <c r="EK705" s="168"/>
      <c r="EL705" s="168"/>
      <c r="EM705" s="168"/>
      <c r="EN705" s="168"/>
      <c r="EO705" s="168"/>
      <c r="EP705" s="168"/>
      <c r="EQ705" s="168"/>
      <c r="ER705" s="168"/>
      <c r="ES705" s="168"/>
      <c r="ET705" s="168"/>
      <c r="EU705" s="168"/>
      <c r="EV705" s="168"/>
      <c r="EW705" s="168"/>
      <c r="EX705" s="168"/>
      <c r="EY705" s="168"/>
      <c r="EZ705" s="168"/>
      <c r="FA705" s="168"/>
      <c r="FB705" s="168"/>
      <c r="FC705" s="168"/>
      <c r="FD705" s="168"/>
    </row>
    <row r="706" spans="1:160" s="5" customFormat="1" ht="24.9" customHeight="1" x14ac:dyDescent="0.3">
      <c r="A706" s="263"/>
      <c r="B706" s="263"/>
      <c r="C706" s="265"/>
      <c r="D706" s="481"/>
      <c r="E706" s="482"/>
      <c r="F706" s="482"/>
      <c r="G706" s="482"/>
      <c r="H706" s="482"/>
      <c r="I706" s="482"/>
      <c r="J706" s="482"/>
      <c r="K706" s="482"/>
      <c r="L706" s="482"/>
      <c r="M706" s="483"/>
      <c r="N706" s="16"/>
      <c r="O706" s="412"/>
      <c r="P706" s="413"/>
      <c r="Q706" s="8"/>
      <c r="R706" s="8"/>
      <c r="S706" s="8"/>
      <c r="T706" s="9"/>
      <c r="U706" s="17"/>
      <c r="V706" s="33"/>
      <c r="W706" s="57"/>
      <c r="X706" s="86"/>
      <c r="Y706" s="33"/>
      <c r="Z706" s="36"/>
      <c r="AA706" s="36"/>
      <c r="AD706" s="33"/>
      <c r="AG706" s="33"/>
      <c r="AH706" s="43"/>
      <c r="AI706" s="43"/>
      <c r="AJ706" s="43"/>
      <c r="AK706" s="43"/>
      <c r="AL706" s="43"/>
      <c r="AM706" s="43"/>
      <c r="AN706" s="43"/>
      <c r="AO706" s="43"/>
      <c r="AP706" s="43"/>
      <c r="AQ706" s="43"/>
      <c r="AR706" s="43"/>
      <c r="AS706" s="43"/>
      <c r="AT706" s="43"/>
      <c r="AU706" s="44"/>
      <c r="AV706" s="33"/>
      <c r="AW706" s="33"/>
      <c r="AX706" s="33"/>
      <c r="AZ706" s="141"/>
      <c r="BE706" s="168"/>
      <c r="BF706" s="168"/>
      <c r="BG706" s="168"/>
      <c r="BH706" s="168"/>
      <c r="BI706" s="168"/>
      <c r="BJ706" s="168"/>
      <c r="BK706" s="168"/>
      <c r="BL706" s="168"/>
      <c r="BM706" s="168"/>
      <c r="DK706" s="168"/>
      <c r="DL706" s="168"/>
      <c r="DM706" s="168"/>
      <c r="DN706" s="168"/>
      <c r="DO706" s="168"/>
      <c r="DP706" s="168"/>
      <c r="DQ706" s="168"/>
      <c r="DR706" s="168"/>
      <c r="DS706" s="168"/>
      <c r="DT706" s="168"/>
      <c r="DU706" s="168"/>
      <c r="DV706" s="168"/>
      <c r="DW706" s="168"/>
      <c r="DX706" s="168"/>
      <c r="DY706" s="168"/>
      <c r="DZ706" s="168"/>
      <c r="EA706" s="168"/>
      <c r="EB706" s="168"/>
      <c r="EC706" s="168"/>
      <c r="ED706" s="168"/>
      <c r="EE706" s="168"/>
      <c r="EF706" s="168"/>
      <c r="EG706" s="168"/>
      <c r="EH706" s="168"/>
      <c r="EI706" s="168"/>
      <c r="EJ706" s="168"/>
      <c r="EK706" s="168"/>
      <c r="EL706" s="168"/>
      <c r="EM706" s="168"/>
      <c r="EN706" s="168"/>
      <c r="EO706" s="168"/>
      <c r="EP706" s="168"/>
      <c r="EQ706" s="168"/>
      <c r="ER706" s="168"/>
      <c r="ES706" s="168"/>
      <c r="ET706" s="168"/>
      <c r="EU706" s="168"/>
      <c r="EV706" s="168"/>
      <c r="EW706" s="168"/>
      <c r="EX706" s="168"/>
      <c r="EY706" s="168"/>
      <c r="EZ706" s="168"/>
      <c r="FA706" s="168"/>
      <c r="FB706" s="168"/>
      <c r="FC706" s="168"/>
      <c r="FD706" s="168"/>
    </row>
    <row r="707" spans="1:160" s="5" customFormat="1" ht="24.9" customHeight="1" x14ac:dyDescent="0.3">
      <c r="A707" s="263"/>
      <c r="B707" s="263"/>
      <c r="C707" s="265"/>
      <c r="D707" s="481"/>
      <c r="E707" s="482"/>
      <c r="F707" s="482"/>
      <c r="G707" s="482"/>
      <c r="H707" s="482"/>
      <c r="I707" s="482"/>
      <c r="J707" s="482"/>
      <c r="K707" s="482"/>
      <c r="L707" s="482"/>
      <c r="M707" s="483"/>
      <c r="N707" s="16"/>
      <c r="O707" s="412"/>
      <c r="P707" s="413"/>
      <c r="Q707" s="8"/>
      <c r="R707" s="8"/>
      <c r="S707" s="8"/>
      <c r="T707" s="9"/>
      <c r="U707" s="17"/>
      <c r="V707" s="33"/>
      <c r="W707" s="57"/>
      <c r="X707" s="86"/>
      <c r="Y707" s="33"/>
      <c r="Z707" s="36"/>
      <c r="AA707" s="36"/>
      <c r="AD707" s="33"/>
      <c r="AG707" s="33"/>
      <c r="AH707" s="43"/>
      <c r="AI707" s="43"/>
      <c r="AJ707" s="43"/>
      <c r="AK707" s="43"/>
      <c r="AL707" s="43"/>
      <c r="AM707" s="43"/>
      <c r="AN707" s="43"/>
      <c r="AO707" s="43"/>
      <c r="AP707" s="43"/>
      <c r="AQ707" s="43"/>
      <c r="AR707" s="43"/>
      <c r="AS707" s="43"/>
      <c r="AT707" s="43"/>
      <c r="AU707" s="44"/>
      <c r="AV707" s="33"/>
      <c r="AW707" s="33"/>
      <c r="AX707" s="33"/>
      <c r="AZ707" s="141"/>
      <c r="BE707" s="168"/>
      <c r="BF707" s="168"/>
      <c r="BG707" s="168"/>
      <c r="BH707" s="168"/>
      <c r="BI707" s="168"/>
      <c r="BJ707" s="168"/>
      <c r="BK707" s="168"/>
      <c r="BL707" s="168"/>
      <c r="BM707" s="168"/>
      <c r="DK707" s="168"/>
      <c r="DL707" s="168"/>
      <c r="DM707" s="168"/>
      <c r="DN707" s="168"/>
      <c r="DO707" s="168"/>
      <c r="DP707" s="168"/>
      <c r="DQ707" s="168"/>
      <c r="DR707" s="168"/>
      <c r="DS707" s="168"/>
      <c r="DT707" s="168"/>
      <c r="DU707" s="168"/>
      <c r="DV707" s="168"/>
      <c r="DW707" s="168"/>
      <c r="DX707" s="168"/>
      <c r="DY707" s="168"/>
      <c r="DZ707" s="168"/>
      <c r="EA707" s="168"/>
      <c r="EB707" s="168"/>
      <c r="EC707" s="168"/>
      <c r="ED707" s="168"/>
      <c r="EE707" s="168"/>
      <c r="EF707" s="168"/>
      <c r="EG707" s="168"/>
      <c r="EH707" s="168"/>
      <c r="EI707" s="168"/>
      <c r="EJ707" s="168"/>
      <c r="EK707" s="168"/>
      <c r="EL707" s="168"/>
      <c r="EM707" s="168"/>
      <c r="EN707" s="168"/>
      <c r="EO707" s="168"/>
      <c r="EP707" s="168"/>
      <c r="EQ707" s="168"/>
      <c r="ER707" s="168"/>
      <c r="ES707" s="168"/>
      <c r="ET707" s="168"/>
      <c r="EU707" s="168"/>
      <c r="EV707" s="168"/>
      <c r="EW707" s="168"/>
      <c r="EX707" s="168"/>
      <c r="EY707" s="168"/>
      <c r="EZ707" s="168"/>
      <c r="FA707" s="168"/>
      <c r="FB707" s="168"/>
      <c r="FC707" s="168"/>
      <c r="FD707" s="168"/>
    </row>
    <row r="708" spans="1:160" s="5" customFormat="1" ht="24.9" customHeight="1" x14ac:dyDescent="0.3">
      <c r="A708" s="263"/>
      <c r="B708" s="263"/>
      <c r="C708" s="265"/>
      <c r="D708" s="481"/>
      <c r="E708" s="482"/>
      <c r="F708" s="482"/>
      <c r="G708" s="482"/>
      <c r="H708" s="482"/>
      <c r="I708" s="482"/>
      <c r="J708" s="482"/>
      <c r="K708" s="482"/>
      <c r="L708" s="482"/>
      <c r="M708" s="483"/>
      <c r="N708" s="16"/>
      <c r="O708" s="412"/>
      <c r="P708" s="413"/>
      <c r="Q708" s="8"/>
      <c r="R708" s="8"/>
      <c r="S708" s="8"/>
      <c r="T708" s="9"/>
      <c r="U708" s="17"/>
      <c r="V708" s="33"/>
      <c r="W708" s="57"/>
      <c r="X708" s="86"/>
      <c r="Y708" s="33"/>
      <c r="Z708" s="36"/>
      <c r="AA708" s="36"/>
      <c r="AD708" s="33"/>
      <c r="AG708" s="33"/>
      <c r="AH708" s="43"/>
      <c r="AI708" s="43"/>
      <c r="AJ708" s="43"/>
      <c r="AK708" s="43"/>
      <c r="AL708" s="43"/>
      <c r="AM708" s="43"/>
      <c r="AN708" s="43"/>
      <c r="AO708" s="43"/>
      <c r="AP708" s="43"/>
      <c r="AQ708" s="43"/>
      <c r="AR708" s="43"/>
      <c r="AS708" s="43"/>
      <c r="AT708" s="43"/>
      <c r="AU708" s="44"/>
      <c r="AV708" s="33"/>
      <c r="AW708" s="33"/>
      <c r="AX708" s="33"/>
      <c r="AZ708" s="141"/>
      <c r="BE708" s="168"/>
      <c r="BF708" s="168"/>
      <c r="BG708" s="168"/>
      <c r="BH708" s="168"/>
      <c r="BI708" s="168"/>
      <c r="BJ708" s="168"/>
      <c r="BK708" s="168"/>
      <c r="BL708" s="168"/>
      <c r="BM708" s="168"/>
      <c r="DK708" s="168"/>
      <c r="DL708" s="168"/>
      <c r="DM708" s="168"/>
      <c r="DN708" s="168"/>
      <c r="DO708" s="168"/>
      <c r="DP708" s="168"/>
      <c r="DQ708" s="168"/>
      <c r="DR708" s="168"/>
      <c r="DS708" s="168"/>
      <c r="DT708" s="168"/>
      <c r="DU708" s="168"/>
      <c r="DV708" s="168"/>
      <c r="DW708" s="168"/>
      <c r="DX708" s="168"/>
      <c r="DY708" s="168"/>
      <c r="DZ708" s="168"/>
      <c r="EA708" s="168"/>
      <c r="EB708" s="168"/>
      <c r="EC708" s="168"/>
      <c r="ED708" s="168"/>
      <c r="EE708" s="168"/>
      <c r="EF708" s="168"/>
      <c r="EG708" s="168"/>
      <c r="EH708" s="168"/>
      <c r="EI708" s="168"/>
      <c r="EJ708" s="168"/>
      <c r="EK708" s="168"/>
      <c r="EL708" s="168"/>
      <c r="EM708" s="168"/>
      <c r="EN708" s="168"/>
      <c r="EO708" s="168"/>
      <c r="EP708" s="168"/>
      <c r="EQ708" s="168"/>
      <c r="ER708" s="168"/>
      <c r="ES708" s="168"/>
      <c r="ET708" s="168"/>
      <c r="EU708" s="168"/>
      <c r="EV708" s="168"/>
      <c r="EW708" s="168"/>
      <c r="EX708" s="168"/>
      <c r="EY708" s="168"/>
      <c r="EZ708" s="168"/>
      <c r="FA708" s="168"/>
      <c r="FB708" s="168"/>
      <c r="FC708" s="168"/>
      <c r="FD708" s="168"/>
    </row>
    <row r="709" spans="1:160" s="5" customFormat="1" ht="24.9" customHeight="1" x14ac:dyDescent="0.3">
      <c r="A709" s="263"/>
      <c r="B709" s="263"/>
      <c r="C709" s="265"/>
      <c r="D709" s="481"/>
      <c r="E709" s="482"/>
      <c r="F709" s="482"/>
      <c r="G709" s="482"/>
      <c r="H709" s="482"/>
      <c r="I709" s="482"/>
      <c r="J709" s="482"/>
      <c r="K709" s="482"/>
      <c r="L709" s="482"/>
      <c r="M709" s="483"/>
      <c r="N709" s="16"/>
      <c r="O709" s="412"/>
      <c r="P709" s="413"/>
      <c r="Q709" s="8"/>
      <c r="R709" s="8"/>
      <c r="S709" s="8"/>
      <c r="T709" s="9"/>
      <c r="U709" s="17"/>
      <c r="V709" s="33"/>
      <c r="W709" s="57"/>
      <c r="X709" s="86"/>
      <c r="Y709" s="33"/>
      <c r="Z709" s="36"/>
      <c r="AA709" s="36"/>
      <c r="AD709" s="33"/>
      <c r="AG709" s="33"/>
      <c r="AH709" s="43"/>
      <c r="AI709" s="43"/>
      <c r="AJ709" s="43"/>
      <c r="AK709" s="43"/>
      <c r="AL709" s="43"/>
      <c r="AM709" s="43"/>
      <c r="AN709" s="43"/>
      <c r="AO709" s="43"/>
      <c r="AP709" s="43"/>
      <c r="AQ709" s="43"/>
      <c r="AR709" s="43"/>
      <c r="AS709" s="43"/>
      <c r="AT709" s="43"/>
      <c r="AU709" s="44"/>
      <c r="AV709" s="33"/>
      <c r="AW709" s="33"/>
      <c r="AX709" s="33"/>
      <c r="AZ709" s="141"/>
      <c r="BE709" s="168"/>
      <c r="BF709" s="168"/>
      <c r="BG709" s="168"/>
      <c r="BH709" s="168"/>
      <c r="BI709" s="168"/>
      <c r="BJ709" s="168"/>
      <c r="BK709" s="168"/>
      <c r="BL709" s="168"/>
      <c r="BM709" s="168"/>
      <c r="DK709" s="168"/>
      <c r="DL709" s="168"/>
      <c r="DM709" s="168"/>
      <c r="DN709" s="168"/>
      <c r="DO709" s="168"/>
      <c r="DP709" s="168"/>
      <c r="DQ709" s="168"/>
      <c r="DR709" s="168"/>
      <c r="DS709" s="168"/>
      <c r="DT709" s="168"/>
      <c r="DU709" s="168"/>
      <c r="DV709" s="168"/>
      <c r="DW709" s="168"/>
      <c r="DX709" s="168"/>
      <c r="DY709" s="168"/>
      <c r="DZ709" s="168"/>
      <c r="EA709" s="168"/>
      <c r="EB709" s="168"/>
      <c r="EC709" s="168"/>
      <c r="ED709" s="168"/>
      <c r="EE709" s="168"/>
      <c r="EF709" s="168"/>
      <c r="EG709" s="168"/>
      <c r="EH709" s="168"/>
      <c r="EI709" s="168"/>
      <c r="EJ709" s="168"/>
      <c r="EK709" s="168"/>
      <c r="EL709" s="168"/>
      <c r="EM709" s="168"/>
      <c r="EN709" s="168"/>
      <c r="EO709" s="168"/>
      <c r="EP709" s="168"/>
      <c r="EQ709" s="168"/>
      <c r="ER709" s="168"/>
      <c r="ES709" s="168"/>
      <c r="ET709" s="168"/>
      <c r="EU709" s="168"/>
      <c r="EV709" s="168"/>
      <c r="EW709" s="168"/>
      <c r="EX709" s="168"/>
      <c r="EY709" s="168"/>
      <c r="EZ709" s="168"/>
      <c r="FA709" s="168"/>
      <c r="FB709" s="168"/>
      <c r="FC709" s="168"/>
      <c r="FD709" s="168"/>
    </row>
    <row r="710" spans="1:160" s="5" customFormat="1" ht="24.9" customHeight="1" x14ac:dyDescent="0.3">
      <c r="A710" s="263"/>
      <c r="B710" s="263"/>
      <c r="C710" s="265"/>
      <c r="D710" s="481"/>
      <c r="E710" s="482"/>
      <c r="F710" s="482"/>
      <c r="G710" s="482"/>
      <c r="H710" s="482"/>
      <c r="I710" s="482"/>
      <c r="J710" s="482"/>
      <c r="K710" s="482"/>
      <c r="L710" s="482"/>
      <c r="M710" s="483"/>
      <c r="N710" s="16"/>
      <c r="O710" s="412"/>
      <c r="P710" s="413"/>
      <c r="Q710" s="8"/>
      <c r="R710" s="8"/>
      <c r="S710" s="8"/>
      <c r="T710" s="9"/>
      <c r="U710" s="17"/>
      <c r="V710" s="33"/>
      <c r="W710" s="57"/>
      <c r="X710" s="86"/>
      <c r="Y710" s="33"/>
      <c r="Z710" s="36"/>
      <c r="AA710" s="36"/>
      <c r="AD710" s="33"/>
      <c r="AG710" s="33"/>
      <c r="AH710" s="43"/>
      <c r="AI710" s="43"/>
      <c r="AJ710" s="43"/>
      <c r="AK710" s="43"/>
      <c r="AL710" s="43"/>
      <c r="AM710" s="43"/>
      <c r="AN710" s="43"/>
      <c r="AO710" s="43"/>
      <c r="AP710" s="43"/>
      <c r="AQ710" s="43"/>
      <c r="AR710" s="43"/>
      <c r="AS710" s="43"/>
      <c r="AT710" s="43"/>
      <c r="AU710" s="44"/>
      <c r="AV710" s="33"/>
      <c r="AW710" s="33"/>
      <c r="AX710" s="33"/>
      <c r="AZ710" s="141"/>
      <c r="BE710" s="168"/>
      <c r="BF710" s="168"/>
      <c r="BG710" s="168"/>
      <c r="BH710" s="168"/>
      <c r="BI710" s="168"/>
      <c r="BJ710" s="168"/>
      <c r="BK710" s="168"/>
      <c r="BL710" s="168"/>
      <c r="BM710" s="168"/>
      <c r="DK710" s="168"/>
      <c r="DL710" s="168"/>
      <c r="DM710" s="168"/>
      <c r="DN710" s="168"/>
      <c r="DO710" s="168"/>
      <c r="DP710" s="168"/>
      <c r="DQ710" s="168"/>
      <c r="DR710" s="168"/>
      <c r="DS710" s="168"/>
      <c r="DT710" s="168"/>
      <c r="DU710" s="168"/>
      <c r="DV710" s="168"/>
      <c r="DW710" s="168"/>
      <c r="DX710" s="168"/>
      <c r="DY710" s="168"/>
      <c r="DZ710" s="168"/>
      <c r="EA710" s="168"/>
      <c r="EB710" s="168"/>
      <c r="EC710" s="168"/>
      <c r="ED710" s="168"/>
      <c r="EE710" s="168"/>
      <c r="EF710" s="168"/>
      <c r="EG710" s="168"/>
      <c r="EH710" s="168"/>
      <c r="EI710" s="168"/>
      <c r="EJ710" s="168"/>
      <c r="EK710" s="168"/>
      <c r="EL710" s="168"/>
      <c r="EM710" s="168"/>
      <c r="EN710" s="168"/>
      <c r="EO710" s="168"/>
      <c r="EP710" s="168"/>
      <c r="EQ710" s="168"/>
      <c r="ER710" s="168"/>
      <c r="ES710" s="168"/>
      <c r="ET710" s="168"/>
      <c r="EU710" s="168"/>
      <c r="EV710" s="168"/>
      <c r="EW710" s="168"/>
      <c r="EX710" s="168"/>
      <c r="EY710" s="168"/>
      <c r="EZ710" s="168"/>
      <c r="FA710" s="168"/>
      <c r="FB710" s="168"/>
      <c r="FC710" s="168"/>
      <c r="FD710" s="168"/>
    </row>
    <row r="711" spans="1:160" s="5" customFormat="1" ht="24.9" customHeight="1" x14ac:dyDescent="0.3">
      <c r="A711" s="263"/>
      <c r="B711" s="263"/>
      <c r="C711" s="265"/>
      <c r="D711" s="481"/>
      <c r="E711" s="482"/>
      <c r="F711" s="482"/>
      <c r="G711" s="482"/>
      <c r="H711" s="482"/>
      <c r="I711" s="482"/>
      <c r="J711" s="482"/>
      <c r="K711" s="482"/>
      <c r="L711" s="482"/>
      <c r="M711" s="483"/>
      <c r="N711" s="16"/>
      <c r="O711" s="412"/>
      <c r="P711" s="413"/>
      <c r="Q711" s="8"/>
      <c r="R711" s="8"/>
      <c r="S711" s="8"/>
      <c r="T711" s="9"/>
      <c r="U711" s="17"/>
      <c r="V711" s="33"/>
      <c r="W711" s="57"/>
      <c r="X711" s="86"/>
      <c r="Y711" s="33"/>
      <c r="Z711" s="36"/>
      <c r="AA711" s="36"/>
      <c r="AD711" s="33"/>
      <c r="AG711" s="33"/>
      <c r="AH711" s="43"/>
      <c r="AI711" s="43"/>
      <c r="AJ711" s="43"/>
      <c r="AK711" s="43"/>
      <c r="AL711" s="43"/>
      <c r="AM711" s="43"/>
      <c r="AN711" s="43"/>
      <c r="AO711" s="43"/>
      <c r="AP711" s="43"/>
      <c r="AQ711" s="43"/>
      <c r="AR711" s="43"/>
      <c r="AS711" s="43"/>
      <c r="AT711" s="43"/>
      <c r="AU711" s="44"/>
      <c r="AV711" s="33"/>
      <c r="AW711" s="33"/>
      <c r="AX711" s="33"/>
      <c r="AZ711" s="141"/>
      <c r="BE711" s="168"/>
      <c r="BF711" s="168"/>
      <c r="BG711" s="168"/>
      <c r="BH711" s="168"/>
      <c r="BI711" s="168"/>
      <c r="BJ711" s="168"/>
      <c r="BK711" s="168"/>
      <c r="BL711" s="168"/>
      <c r="BM711" s="168"/>
      <c r="DK711" s="168"/>
      <c r="DL711" s="168"/>
      <c r="DM711" s="168"/>
      <c r="DN711" s="168"/>
      <c r="DO711" s="168"/>
      <c r="DP711" s="168"/>
      <c r="DQ711" s="168"/>
      <c r="DR711" s="168"/>
      <c r="DS711" s="168"/>
      <c r="DT711" s="168"/>
      <c r="DU711" s="168"/>
      <c r="DV711" s="168"/>
      <c r="DW711" s="168"/>
      <c r="DX711" s="168"/>
      <c r="DY711" s="168"/>
      <c r="DZ711" s="168"/>
      <c r="EA711" s="168"/>
      <c r="EB711" s="168"/>
      <c r="EC711" s="168"/>
      <c r="ED711" s="168"/>
      <c r="EE711" s="168"/>
      <c r="EF711" s="168"/>
      <c r="EG711" s="168"/>
      <c r="EH711" s="168"/>
      <c r="EI711" s="168"/>
      <c r="EJ711" s="168"/>
      <c r="EK711" s="168"/>
      <c r="EL711" s="168"/>
      <c r="EM711" s="168"/>
      <c r="EN711" s="168"/>
      <c r="EO711" s="168"/>
      <c r="EP711" s="168"/>
      <c r="EQ711" s="168"/>
      <c r="ER711" s="168"/>
      <c r="ES711" s="168"/>
      <c r="ET711" s="168"/>
      <c r="EU711" s="168"/>
      <c r="EV711" s="168"/>
      <c r="EW711" s="168"/>
      <c r="EX711" s="168"/>
      <c r="EY711" s="168"/>
      <c r="EZ711" s="168"/>
      <c r="FA711" s="168"/>
      <c r="FB711" s="168"/>
      <c r="FC711" s="168"/>
      <c r="FD711" s="168"/>
    </row>
    <row r="712" spans="1:160" s="5" customFormat="1" ht="24.9" customHeight="1" x14ac:dyDescent="0.3">
      <c r="A712" s="263"/>
      <c r="B712" s="263"/>
      <c r="C712" s="265"/>
      <c r="D712" s="481"/>
      <c r="E712" s="482"/>
      <c r="F712" s="482"/>
      <c r="G712" s="482"/>
      <c r="H712" s="482"/>
      <c r="I712" s="482"/>
      <c r="J712" s="482"/>
      <c r="K712" s="482"/>
      <c r="L712" s="482"/>
      <c r="M712" s="483"/>
      <c r="N712" s="16"/>
      <c r="O712" s="412"/>
      <c r="P712" s="413"/>
      <c r="Q712" s="8"/>
      <c r="R712" s="8"/>
      <c r="S712" s="8"/>
      <c r="T712" s="9"/>
      <c r="U712" s="17"/>
      <c r="V712" s="33"/>
      <c r="W712" s="57"/>
      <c r="X712" s="86"/>
      <c r="Y712" s="33"/>
      <c r="Z712" s="36"/>
      <c r="AA712" s="36"/>
      <c r="AD712" s="33"/>
      <c r="AG712" s="33"/>
      <c r="AH712" s="43"/>
      <c r="AI712" s="43"/>
      <c r="AJ712" s="43"/>
      <c r="AK712" s="43"/>
      <c r="AL712" s="43"/>
      <c r="AM712" s="43"/>
      <c r="AN712" s="43"/>
      <c r="AO712" s="43"/>
      <c r="AP712" s="43"/>
      <c r="AQ712" s="43"/>
      <c r="AR712" s="43"/>
      <c r="AS712" s="43"/>
      <c r="AT712" s="43"/>
      <c r="AU712" s="44"/>
      <c r="AV712" s="33"/>
      <c r="AW712" s="33"/>
      <c r="AX712" s="33"/>
      <c r="AZ712" s="141"/>
      <c r="BE712" s="168"/>
      <c r="BF712" s="168"/>
      <c r="BG712" s="168"/>
      <c r="BH712" s="168"/>
      <c r="BI712" s="168"/>
      <c r="BJ712" s="168"/>
      <c r="BK712" s="168"/>
      <c r="BL712" s="168"/>
      <c r="BM712" s="168"/>
      <c r="DK712" s="168"/>
      <c r="DL712" s="168"/>
      <c r="DM712" s="168"/>
      <c r="DN712" s="168"/>
      <c r="DO712" s="168"/>
      <c r="DP712" s="168"/>
      <c r="DQ712" s="168"/>
      <c r="DR712" s="168"/>
      <c r="DS712" s="168"/>
      <c r="DT712" s="168"/>
      <c r="DU712" s="168"/>
      <c r="DV712" s="168"/>
      <c r="DW712" s="168"/>
      <c r="DX712" s="168"/>
      <c r="DY712" s="168"/>
      <c r="DZ712" s="168"/>
      <c r="EA712" s="168"/>
      <c r="EB712" s="168"/>
      <c r="EC712" s="168"/>
      <c r="ED712" s="168"/>
      <c r="EE712" s="168"/>
      <c r="EF712" s="168"/>
      <c r="EG712" s="168"/>
      <c r="EH712" s="168"/>
      <c r="EI712" s="168"/>
      <c r="EJ712" s="168"/>
      <c r="EK712" s="168"/>
      <c r="EL712" s="168"/>
      <c r="EM712" s="168"/>
      <c r="EN712" s="168"/>
      <c r="EO712" s="168"/>
      <c r="EP712" s="168"/>
      <c r="EQ712" s="168"/>
      <c r="ER712" s="168"/>
      <c r="ES712" s="168"/>
      <c r="ET712" s="168"/>
      <c r="EU712" s="168"/>
      <c r="EV712" s="168"/>
      <c r="EW712" s="168"/>
      <c r="EX712" s="168"/>
      <c r="EY712" s="168"/>
      <c r="EZ712" s="168"/>
      <c r="FA712" s="168"/>
      <c r="FB712" s="168"/>
      <c r="FC712" s="168"/>
      <c r="FD712" s="168"/>
    </row>
    <row r="713" spans="1:160" s="5" customFormat="1" ht="24.9" customHeight="1" x14ac:dyDescent="0.3">
      <c r="A713" s="263"/>
      <c r="B713" s="263"/>
      <c r="C713" s="265"/>
      <c r="D713" s="481"/>
      <c r="E713" s="482"/>
      <c r="F713" s="482"/>
      <c r="G713" s="482"/>
      <c r="H713" s="482"/>
      <c r="I713" s="482"/>
      <c r="J713" s="482"/>
      <c r="K713" s="482"/>
      <c r="L713" s="482"/>
      <c r="M713" s="483"/>
      <c r="N713" s="16"/>
      <c r="O713" s="412"/>
      <c r="P713" s="413"/>
      <c r="Q713" s="8"/>
      <c r="R713" s="8"/>
      <c r="S713" s="8"/>
      <c r="T713" s="9"/>
      <c r="U713" s="17"/>
      <c r="V713" s="33"/>
      <c r="W713" s="57"/>
      <c r="X713" s="86"/>
      <c r="Y713" s="33"/>
      <c r="Z713" s="36"/>
      <c r="AA713" s="36"/>
      <c r="AD713" s="33"/>
      <c r="AG713" s="33"/>
      <c r="AH713" s="43"/>
      <c r="AI713" s="43"/>
      <c r="AJ713" s="43"/>
      <c r="AK713" s="43"/>
      <c r="AL713" s="43"/>
      <c r="AM713" s="43"/>
      <c r="AN713" s="43"/>
      <c r="AO713" s="43"/>
      <c r="AP713" s="43"/>
      <c r="AQ713" s="43"/>
      <c r="AR713" s="43"/>
      <c r="AS713" s="43"/>
      <c r="AT713" s="43"/>
      <c r="AU713" s="44"/>
      <c r="AV713" s="33"/>
      <c r="AW713" s="33"/>
      <c r="AX713" s="33"/>
      <c r="AZ713" s="141"/>
      <c r="BE713" s="168"/>
      <c r="BF713" s="168"/>
      <c r="BG713" s="168"/>
      <c r="BH713" s="168"/>
      <c r="BI713" s="168"/>
      <c r="BJ713" s="168"/>
      <c r="BK713" s="168"/>
      <c r="BL713" s="168"/>
      <c r="BM713" s="168"/>
      <c r="DK713" s="168"/>
      <c r="DL713" s="168"/>
      <c r="DM713" s="168"/>
      <c r="DN713" s="168"/>
      <c r="DO713" s="168"/>
      <c r="DP713" s="168"/>
      <c r="DQ713" s="168"/>
      <c r="DR713" s="168"/>
      <c r="DS713" s="168"/>
      <c r="DT713" s="168"/>
      <c r="DU713" s="168"/>
      <c r="DV713" s="168"/>
      <c r="DW713" s="168"/>
      <c r="DX713" s="168"/>
      <c r="DY713" s="168"/>
      <c r="DZ713" s="168"/>
      <c r="EA713" s="168"/>
      <c r="EB713" s="168"/>
      <c r="EC713" s="168"/>
      <c r="ED713" s="168"/>
      <c r="EE713" s="168"/>
      <c r="EF713" s="168"/>
      <c r="EG713" s="168"/>
      <c r="EH713" s="168"/>
      <c r="EI713" s="168"/>
      <c r="EJ713" s="168"/>
      <c r="EK713" s="168"/>
      <c r="EL713" s="168"/>
      <c r="EM713" s="168"/>
      <c r="EN713" s="168"/>
      <c r="EO713" s="168"/>
      <c r="EP713" s="168"/>
      <c r="EQ713" s="168"/>
      <c r="ER713" s="168"/>
      <c r="ES713" s="168"/>
      <c r="ET713" s="168"/>
      <c r="EU713" s="168"/>
      <c r="EV713" s="168"/>
      <c r="EW713" s="168"/>
      <c r="EX713" s="168"/>
      <c r="EY713" s="168"/>
      <c r="EZ713" s="168"/>
      <c r="FA713" s="168"/>
      <c r="FB713" s="168"/>
      <c r="FC713" s="168"/>
      <c r="FD713" s="168"/>
    </row>
    <row r="714" spans="1:160" s="5" customFormat="1" ht="24.9" customHeight="1" x14ac:dyDescent="0.3">
      <c r="A714" s="263"/>
      <c r="B714" s="263"/>
      <c r="C714" s="265"/>
      <c r="D714" s="481"/>
      <c r="E714" s="482"/>
      <c r="F714" s="482"/>
      <c r="G714" s="482"/>
      <c r="H714" s="482"/>
      <c r="I714" s="482"/>
      <c r="J714" s="482"/>
      <c r="K714" s="482"/>
      <c r="L714" s="482"/>
      <c r="M714" s="483"/>
      <c r="N714" s="16"/>
      <c r="O714" s="412"/>
      <c r="P714" s="413"/>
      <c r="Q714" s="8"/>
      <c r="R714" s="8"/>
      <c r="S714" s="8"/>
      <c r="T714" s="9"/>
      <c r="U714" s="17"/>
      <c r="V714" s="33"/>
      <c r="W714" s="57"/>
      <c r="X714" s="86"/>
      <c r="Y714" s="33"/>
      <c r="Z714" s="36"/>
      <c r="AA714" s="36"/>
      <c r="AD714" s="33"/>
      <c r="AG714" s="33"/>
      <c r="AH714" s="43"/>
      <c r="AI714" s="43"/>
      <c r="AJ714" s="43"/>
      <c r="AK714" s="43"/>
      <c r="AL714" s="43"/>
      <c r="AM714" s="43"/>
      <c r="AN714" s="43"/>
      <c r="AO714" s="43"/>
      <c r="AP714" s="43"/>
      <c r="AQ714" s="43"/>
      <c r="AR714" s="43"/>
      <c r="AS714" s="43"/>
      <c r="AT714" s="43"/>
      <c r="AU714" s="44"/>
      <c r="AV714" s="33"/>
      <c r="AW714" s="33"/>
      <c r="AX714" s="33"/>
      <c r="AZ714" s="141"/>
      <c r="BE714" s="168"/>
      <c r="BF714" s="168"/>
      <c r="BG714" s="168"/>
      <c r="BH714" s="168"/>
      <c r="BI714" s="168"/>
      <c r="BJ714" s="168"/>
      <c r="BK714" s="168"/>
      <c r="BL714" s="168"/>
      <c r="BM714" s="168"/>
      <c r="DK714" s="168"/>
      <c r="DL714" s="168"/>
      <c r="DM714" s="168"/>
      <c r="DN714" s="168"/>
      <c r="DO714" s="168"/>
      <c r="DP714" s="168"/>
      <c r="DQ714" s="168"/>
      <c r="DR714" s="168"/>
      <c r="DS714" s="168"/>
      <c r="DT714" s="168"/>
      <c r="DU714" s="168"/>
      <c r="DV714" s="168"/>
      <c r="DW714" s="168"/>
      <c r="DX714" s="168"/>
      <c r="DY714" s="168"/>
      <c r="DZ714" s="168"/>
      <c r="EA714" s="168"/>
      <c r="EB714" s="168"/>
      <c r="EC714" s="168"/>
      <c r="ED714" s="168"/>
      <c r="EE714" s="168"/>
      <c r="EF714" s="168"/>
      <c r="EG714" s="168"/>
      <c r="EH714" s="168"/>
      <c r="EI714" s="168"/>
      <c r="EJ714" s="168"/>
      <c r="EK714" s="168"/>
      <c r="EL714" s="168"/>
      <c r="EM714" s="168"/>
      <c r="EN714" s="168"/>
      <c r="EO714" s="168"/>
      <c r="EP714" s="168"/>
      <c r="EQ714" s="168"/>
      <c r="ER714" s="168"/>
      <c r="ES714" s="168"/>
      <c r="ET714" s="168"/>
      <c r="EU714" s="168"/>
      <c r="EV714" s="168"/>
      <c r="EW714" s="168"/>
      <c r="EX714" s="168"/>
      <c r="EY714" s="168"/>
      <c r="EZ714" s="168"/>
      <c r="FA714" s="168"/>
      <c r="FB714" s="168"/>
      <c r="FC714" s="168"/>
      <c r="FD714" s="168"/>
    </row>
    <row r="715" spans="1:160" s="5" customFormat="1" ht="24.9" customHeight="1" x14ac:dyDescent="0.3">
      <c r="A715" s="263"/>
      <c r="B715" s="263"/>
      <c r="C715" s="265"/>
      <c r="D715" s="481"/>
      <c r="E715" s="482"/>
      <c r="F715" s="482"/>
      <c r="G715" s="482"/>
      <c r="H715" s="482"/>
      <c r="I715" s="482"/>
      <c r="J715" s="482"/>
      <c r="K715" s="482"/>
      <c r="L715" s="482"/>
      <c r="M715" s="483"/>
      <c r="N715" s="16"/>
      <c r="O715" s="412"/>
      <c r="P715" s="413"/>
      <c r="Q715" s="8"/>
      <c r="R715" s="8"/>
      <c r="S715" s="8"/>
      <c r="T715" s="9"/>
      <c r="U715" s="17"/>
      <c r="V715" s="33"/>
      <c r="W715" s="57"/>
      <c r="X715" s="86"/>
      <c r="Y715" s="33"/>
      <c r="Z715" s="36"/>
      <c r="AA715" s="36"/>
      <c r="AD715" s="33"/>
      <c r="AG715" s="33"/>
      <c r="AH715" s="43"/>
      <c r="AI715" s="43"/>
      <c r="AJ715" s="43"/>
      <c r="AK715" s="43"/>
      <c r="AL715" s="43"/>
      <c r="AM715" s="43"/>
      <c r="AN715" s="43"/>
      <c r="AO715" s="43"/>
      <c r="AP715" s="43"/>
      <c r="AQ715" s="43"/>
      <c r="AR715" s="43"/>
      <c r="AS715" s="43"/>
      <c r="AT715" s="43"/>
      <c r="AU715" s="44"/>
      <c r="AV715" s="33"/>
      <c r="AW715" s="33"/>
      <c r="AX715" s="33"/>
      <c r="AZ715" s="141"/>
      <c r="BE715" s="168"/>
      <c r="BF715" s="168"/>
      <c r="BG715" s="168"/>
      <c r="BH715" s="168"/>
      <c r="BI715" s="168"/>
      <c r="BJ715" s="168"/>
      <c r="BK715" s="168"/>
      <c r="BL715" s="168"/>
      <c r="BM715" s="168"/>
      <c r="DK715" s="168"/>
      <c r="DL715" s="168"/>
      <c r="DM715" s="168"/>
      <c r="DN715" s="168"/>
      <c r="DO715" s="168"/>
      <c r="DP715" s="168"/>
      <c r="DQ715" s="168"/>
      <c r="DR715" s="168"/>
      <c r="DS715" s="168"/>
      <c r="DT715" s="168"/>
      <c r="DU715" s="168"/>
      <c r="DV715" s="168"/>
      <c r="DW715" s="168"/>
      <c r="DX715" s="168"/>
      <c r="DY715" s="168"/>
      <c r="DZ715" s="168"/>
      <c r="EA715" s="168"/>
      <c r="EB715" s="168"/>
      <c r="EC715" s="168"/>
      <c r="ED715" s="168"/>
      <c r="EE715" s="168"/>
      <c r="EF715" s="168"/>
      <c r="EG715" s="168"/>
      <c r="EH715" s="168"/>
      <c r="EI715" s="168"/>
      <c r="EJ715" s="168"/>
      <c r="EK715" s="168"/>
      <c r="EL715" s="168"/>
      <c r="EM715" s="168"/>
      <c r="EN715" s="168"/>
      <c r="EO715" s="168"/>
      <c r="EP715" s="168"/>
      <c r="EQ715" s="168"/>
      <c r="ER715" s="168"/>
      <c r="ES715" s="168"/>
      <c r="ET715" s="168"/>
      <c r="EU715" s="168"/>
      <c r="EV715" s="168"/>
      <c r="EW715" s="168"/>
      <c r="EX715" s="168"/>
      <c r="EY715" s="168"/>
      <c r="EZ715" s="168"/>
      <c r="FA715" s="168"/>
      <c r="FB715" s="168"/>
      <c r="FC715" s="168"/>
      <c r="FD715" s="168"/>
    </row>
    <row r="716" spans="1:160" s="5" customFormat="1" ht="24.9" customHeight="1" x14ac:dyDescent="0.3">
      <c r="A716" s="263"/>
      <c r="B716" s="263"/>
      <c r="C716" s="265"/>
      <c r="D716" s="481"/>
      <c r="E716" s="482"/>
      <c r="F716" s="482"/>
      <c r="G716" s="482"/>
      <c r="H716" s="482"/>
      <c r="I716" s="482"/>
      <c r="J716" s="482"/>
      <c r="K716" s="482"/>
      <c r="L716" s="482"/>
      <c r="M716" s="483"/>
      <c r="N716" s="16"/>
      <c r="O716" s="412"/>
      <c r="P716" s="413"/>
      <c r="Q716" s="8"/>
      <c r="R716" s="8"/>
      <c r="S716" s="8"/>
      <c r="T716" s="9"/>
      <c r="U716" s="17"/>
      <c r="V716" s="33"/>
      <c r="W716" s="57"/>
      <c r="X716" s="86"/>
      <c r="Y716" s="33"/>
      <c r="Z716" s="36"/>
      <c r="AA716" s="36"/>
      <c r="AD716" s="33"/>
      <c r="AG716" s="33"/>
      <c r="AH716" s="43"/>
      <c r="AI716" s="43"/>
      <c r="AJ716" s="43"/>
      <c r="AK716" s="43"/>
      <c r="AL716" s="43"/>
      <c r="AM716" s="43"/>
      <c r="AN716" s="43"/>
      <c r="AO716" s="43"/>
      <c r="AP716" s="43"/>
      <c r="AQ716" s="43"/>
      <c r="AR716" s="43"/>
      <c r="AS716" s="43"/>
      <c r="AT716" s="43"/>
      <c r="AU716" s="44"/>
      <c r="AV716" s="33"/>
      <c r="AW716" s="33"/>
      <c r="AX716" s="33"/>
      <c r="AZ716" s="141"/>
      <c r="BE716" s="168"/>
      <c r="BF716" s="168"/>
      <c r="BG716" s="168"/>
      <c r="BH716" s="168"/>
      <c r="BI716" s="168"/>
      <c r="BJ716" s="168"/>
      <c r="BK716" s="168"/>
      <c r="BL716" s="168"/>
      <c r="BM716" s="168"/>
      <c r="DK716" s="168"/>
      <c r="DL716" s="168"/>
      <c r="DM716" s="168"/>
      <c r="DN716" s="168"/>
      <c r="DO716" s="168"/>
      <c r="DP716" s="168"/>
      <c r="DQ716" s="168"/>
      <c r="DR716" s="168"/>
      <c r="DS716" s="168"/>
      <c r="DT716" s="168"/>
      <c r="DU716" s="168"/>
      <c r="DV716" s="168"/>
      <c r="DW716" s="168"/>
      <c r="DX716" s="168"/>
      <c r="DY716" s="168"/>
      <c r="DZ716" s="168"/>
      <c r="EA716" s="168"/>
      <c r="EB716" s="168"/>
      <c r="EC716" s="168"/>
      <c r="ED716" s="168"/>
      <c r="EE716" s="168"/>
      <c r="EF716" s="168"/>
      <c r="EG716" s="168"/>
      <c r="EH716" s="168"/>
      <c r="EI716" s="168"/>
      <c r="EJ716" s="168"/>
      <c r="EK716" s="168"/>
      <c r="EL716" s="168"/>
      <c r="EM716" s="168"/>
      <c r="EN716" s="168"/>
      <c r="EO716" s="168"/>
      <c r="EP716" s="168"/>
      <c r="EQ716" s="168"/>
      <c r="ER716" s="168"/>
      <c r="ES716" s="168"/>
      <c r="ET716" s="168"/>
      <c r="EU716" s="168"/>
      <c r="EV716" s="168"/>
      <c r="EW716" s="168"/>
      <c r="EX716" s="168"/>
      <c r="EY716" s="168"/>
      <c r="EZ716" s="168"/>
      <c r="FA716" s="168"/>
      <c r="FB716" s="168"/>
      <c r="FC716" s="168"/>
      <c r="FD716" s="168"/>
    </row>
    <row r="717" spans="1:160" s="5" customFormat="1" ht="24.9" customHeight="1" x14ac:dyDescent="0.3">
      <c r="A717" s="263"/>
      <c r="B717" s="263"/>
      <c r="C717" s="265"/>
      <c r="D717" s="481"/>
      <c r="E717" s="482"/>
      <c r="F717" s="482"/>
      <c r="G717" s="482"/>
      <c r="H717" s="482"/>
      <c r="I717" s="482"/>
      <c r="J717" s="482"/>
      <c r="K717" s="482"/>
      <c r="L717" s="482"/>
      <c r="M717" s="483"/>
      <c r="N717" s="16"/>
      <c r="O717" s="412"/>
      <c r="P717" s="413"/>
      <c r="Q717" s="8"/>
      <c r="R717" s="8"/>
      <c r="S717" s="8"/>
      <c r="T717" s="9"/>
      <c r="U717" s="17"/>
      <c r="V717" s="33"/>
      <c r="W717" s="57"/>
      <c r="X717" s="86"/>
      <c r="Y717" s="33"/>
      <c r="Z717" s="36"/>
      <c r="AA717" s="36"/>
      <c r="AD717" s="33"/>
      <c r="AG717" s="33"/>
      <c r="AH717" s="43"/>
      <c r="AI717" s="43"/>
      <c r="AJ717" s="43"/>
      <c r="AK717" s="43"/>
      <c r="AL717" s="43"/>
      <c r="AM717" s="43"/>
      <c r="AN717" s="43"/>
      <c r="AO717" s="43"/>
      <c r="AP717" s="43"/>
      <c r="AQ717" s="43"/>
      <c r="AR717" s="43"/>
      <c r="AS717" s="43"/>
      <c r="AT717" s="43"/>
      <c r="AU717" s="44"/>
      <c r="AV717" s="33"/>
      <c r="AW717" s="33"/>
      <c r="AX717" s="33"/>
      <c r="AZ717" s="141"/>
      <c r="BE717" s="168"/>
      <c r="BF717" s="168"/>
      <c r="BG717" s="168"/>
      <c r="BH717" s="168"/>
      <c r="BI717" s="168"/>
      <c r="BJ717" s="168"/>
      <c r="BK717" s="168"/>
      <c r="BL717" s="168"/>
      <c r="BM717" s="168"/>
      <c r="DK717" s="168"/>
      <c r="DL717" s="168"/>
      <c r="DM717" s="168"/>
      <c r="DN717" s="168"/>
      <c r="DO717" s="168"/>
      <c r="DP717" s="168"/>
      <c r="DQ717" s="168"/>
      <c r="DR717" s="168"/>
      <c r="DS717" s="168"/>
      <c r="DT717" s="168"/>
      <c r="DU717" s="168"/>
      <c r="DV717" s="168"/>
      <c r="DW717" s="168"/>
      <c r="DX717" s="168"/>
      <c r="DY717" s="168"/>
      <c r="DZ717" s="168"/>
      <c r="EA717" s="168"/>
      <c r="EB717" s="168"/>
      <c r="EC717" s="168"/>
      <c r="ED717" s="168"/>
      <c r="EE717" s="168"/>
      <c r="EF717" s="168"/>
      <c r="EG717" s="168"/>
      <c r="EH717" s="168"/>
      <c r="EI717" s="168"/>
      <c r="EJ717" s="168"/>
      <c r="EK717" s="168"/>
      <c r="EL717" s="168"/>
      <c r="EM717" s="168"/>
      <c r="EN717" s="168"/>
      <c r="EO717" s="168"/>
      <c r="EP717" s="168"/>
      <c r="EQ717" s="168"/>
      <c r="ER717" s="168"/>
      <c r="ES717" s="168"/>
      <c r="ET717" s="168"/>
      <c r="EU717" s="168"/>
      <c r="EV717" s="168"/>
      <c r="EW717" s="168"/>
      <c r="EX717" s="168"/>
      <c r="EY717" s="168"/>
      <c r="EZ717" s="168"/>
      <c r="FA717" s="168"/>
      <c r="FB717" s="168"/>
      <c r="FC717" s="168"/>
      <c r="FD717" s="168"/>
    </row>
    <row r="718" spans="1:160" s="5" customFormat="1" ht="24.9" customHeight="1" x14ac:dyDescent="0.3">
      <c r="A718" s="263"/>
      <c r="B718" s="263"/>
      <c r="C718" s="265"/>
      <c r="D718" s="481"/>
      <c r="E718" s="482"/>
      <c r="F718" s="482"/>
      <c r="G718" s="482"/>
      <c r="H718" s="482"/>
      <c r="I718" s="482"/>
      <c r="J718" s="482"/>
      <c r="K718" s="482"/>
      <c r="L718" s="482"/>
      <c r="M718" s="483"/>
      <c r="N718" s="16"/>
      <c r="O718" s="412"/>
      <c r="P718" s="413"/>
      <c r="Q718" s="8"/>
      <c r="R718" s="8"/>
      <c r="S718" s="8"/>
      <c r="T718" s="9"/>
      <c r="U718" s="17"/>
      <c r="V718" s="33"/>
      <c r="W718" s="57"/>
      <c r="X718" s="86"/>
      <c r="Y718" s="33"/>
      <c r="Z718" s="36"/>
      <c r="AA718" s="36"/>
      <c r="AD718" s="33"/>
      <c r="AG718" s="33"/>
      <c r="AH718" s="43"/>
      <c r="AI718" s="43"/>
      <c r="AJ718" s="43"/>
      <c r="AK718" s="43"/>
      <c r="AL718" s="43"/>
      <c r="AM718" s="43"/>
      <c r="AN718" s="43"/>
      <c r="AO718" s="43"/>
      <c r="AP718" s="43"/>
      <c r="AQ718" s="43"/>
      <c r="AR718" s="43"/>
      <c r="AS718" s="43"/>
      <c r="AT718" s="43"/>
      <c r="AU718" s="44"/>
      <c r="AV718" s="33"/>
      <c r="AW718" s="33"/>
      <c r="AX718" s="33"/>
      <c r="AZ718" s="141"/>
      <c r="BE718" s="168"/>
      <c r="BF718" s="168"/>
      <c r="BG718" s="168"/>
      <c r="BH718" s="168"/>
      <c r="BI718" s="168"/>
      <c r="BJ718" s="168"/>
      <c r="BK718" s="168"/>
      <c r="BL718" s="168"/>
      <c r="BM718" s="168"/>
      <c r="DK718" s="168"/>
      <c r="DL718" s="168"/>
      <c r="DM718" s="168"/>
      <c r="DN718" s="168"/>
      <c r="DO718" s="168"/>
      <c r="DP718" s="168"/>
      <c r="DQ718" s="168"/>
      <c r="DR718" s="168"/>
      <c r="DS718" s="168"/>
      <c r="DT718" s="168"/>
      <c r="DU718" s="168"/>
      <c r="DV718" s="168"/>
      <c r="DW718" s="168"/>
      <c r="DX718" s="168"/>
      <c r="DY718" s="168"/>
      <c r="DZ718" s="168"/>
      <c r="EA718" s="168"/>
      <c r="EB718" s="168"/>
      <c r="EC718" s="168"/>
      <c r="ED718" s="168"/>
      <c r="EE718" s="168"/>
      <c r="EF718" s="168"/>
      <c r="EG718" s="168"/>
      <c r="EH718" s="168"/>
      <c r="EI718" s="168"/>
      <c r="EJ718" s="168"/>
      <c r="EK718" s="168"/>
      <c r="EL718" s="168"/>
      <c r="EM718" s="168"/>
      <c r="EN718" s="168"/>
      <c r="EO718" s="168"/>
      <c r="EP718" s="168"/>
      <c r="EQ718" s="168"/>
      <c r="ER718" s="168"/>
      <c r="ES718" s="168"/>
      <c r="ET718" s="168"/>
      <c r="EU718" s="168"/>
      <c r="EV718" s="168"/>
      <c r="EW718" s="168"/>
      <c r="EX718" s="168"/>
      <c r="EY718" s="168"/>
      <c r="EZ718" s="168"/>
      <c r="FA718" s="168"/>
      <c r="FB718" s="168"/>
      <c r="FC718" s="168"/>
      <c r="FD718" s="168"/>
    </row>
    <row r="719" spans="1:160" s="5" customFormat="1" ht="24.9" customHeight="1" x14ac:dyDescent="0.3">
      <c r="A719" s="263"/>
      <c r="B719" s="263"/>
      <c r="C719" s="265"/>
      <c r="D719" s="481"/>
      <c r="E719" s="482"/>
      <c r="F719" s="482"/>
      <c r="G719" s="482"/>
      <c r="H719" s="482"/>
      <c r="I719" s="482"/>
      <c r="J719" s="482"/>
      <c r="K719" s="482"/>
      <c r="L719" s="482"/>
      <c r="M719" s="483"/>
      <c r="N719" s="16"/>
      <c r="O719" s="412"/>
      <c r="P719" s="413"/>
      <c r="Q719" s="8"/>
      <c r="R719" s="8"/>
      <c r="S719" s="8"/>
      <c r="T719" s="9"/>
      <c r="U719" s="17"/>
      <c r="V719" s="33"/>
      <c r="W719" s="57"/>
      <c r="X719" s="86"/>
      <c r="Y719" s="33"/>
      <c r="Z719" s="36"/>
      <c r="AA719" s="36"/>
      <c r="AD719" s="33"/>
      <c r="AG719" s="33"/>
      <c r="AH719" s="43"/>
      <c r="AI719" s="43"/>
      <c r="AJ719" s="43"/>
      <c r="AK719" s="43"/>
      <c r="AL719" s="43"/>
      <c r="AM719" s="43"/>
      <c r="AN719" s="43"/>
      <c r="AO719" s="43"/>
      <c r="AP719" s="43"/>
      <c r="AQ719" s="43"/>
      <c r="AR719" s="43"/>
      <c r="AS719" s="43"/>
      <c r="AT719" s="43"/>
      <c r="AU719" s="44"/>
      <c r="AV719" s="33"/>
      <c r="AW719" s="33"/>
      <c r="AX719" s="33"/>
      <c r="AZ719" s="141"/>
      <c r="BE719" s="168"/>
      <c r="BF719" s="168"/>
      <c r="BG719" s="168"/>
      <c r="BH719" s="168"/>
      <c r="BI719" s="168"/>
      <c r="BJ719" s="168"/>
      <c r="BK719" s="168"/>
      <c r="BL719" s="168"/>
      <c r="BM719" s="168"/>
      <c r="DK719" s="168"/>
      <c r="DL719" s="168"/>
      <c r="DM719" s="168"/>
      <c r="DN719" s="168"/>
      <c r="DO719" s="168"/>
      <c r="DP719" s="168"/>
      <c r="DQ719" s="168"/>
      <c r="DR719" s="168"/>
      <c r="DS719" s="168"/>
      <c r="DT719" s="168"/>
      <c r="DU719" s="168"/>
      <c r="DV719" s="168"/>
      <c r="DW719" s="168"/>
      <c r="DX719" s="168"/>
      <c r="DY719" s="168"/>
      <c r="DZ719" s="168"/>
      <c r="EA719" s="168"/>
      <c r="EB719" s="168"/>
      <c r="EC719" s="168"/>
      <c r="ED719" s="168"/>
      <c r="EE719" s="168"/>
      <c r="EF719" s="168"/>
      <c r="EG719" s="168"/>
      <c r="EH719" s="168"/>
      <c r="EI719" s="168"/>
      <c r="EJ719" s="168"/>
      <c r="EK719" s="168"/>
      <c r="EL719" s="168"/>
      <c r="EM719" s="168"/>
      <c r="EN719" s="168"/>
      <c r="EO719" s="168"/>
      <c r="EP719" s="168"/>
      <c r="EQ719" s="168"/>
      <c r="ER719" s="168"/>
      <c r="ES719" s="168"/>
      <c r="ET719" s="168"/>
      <c r="EU719" s="168"/>
      <c r="EV719" s="168"/>
      <c r="EW719" s="168"/>
      <c r="EX719" s="168"/>
      <c r="EY719" s="168"/>
      <c r="EZ719" s="168"/>
      <c r="FA719" s="168"/>
      <c r="FB719" s="168"/>
      <c r="FC719" s="168"/>
      <c r="FD719" s="168"/>
    </row>
    <row r="720" spans="1:160" s="5" customFormat="1" ht="24.9" customHeight="1" x14ac:dyDescent="0.3">
      <c r="A720" s="263"/>
      <c r="B720" s="263"/>
      <c r="C720" s="265"/>
      <c r="D720" s="481"/>
      <c r="E720" s="482"/>
      <c r="F720" s="482"/>
      <c r="G720" s="482"/>
      <c r="H720" s="482"/>
      <c r="I720" s="482"/>
      <c r="J720" s="482"/>
      <c r="K720" s="482"/>
      <c r="L720" s="482"/>
      <c r="M720" s="483"/>
      <c r="N720" s="16"/>
      <c r="O720" s="412"/>
      <c r="P720" s="413"/>
      <c r="Q720" s="8"/>
      <c r="R720" s="8"/>
      <c r="S720" s="8"/>
      <c r="T720" s="9"/>
      <c r="U720" s="17"/>
      <c r="V720" s="33"/>
      <c r="W720" s="57"/>
      <c r="X720" s="86"/>
      <c r="Y720" s="33"/>
      <c r="Z720" s="36"/>
      <c r="AA720" s="36"/>
      <c r="AD720" s="33"/>
      <c r="AG720" s="33"/>
      <c r="AH720" s="43"/>
      <c r="AI720" s="43"/>
      <c r="AJ720" s="43"/>
      <c r="AK720" s="43"/>
      <c r="AL720" s="43"/>
      <c r="AM720" s="43"/>
      <c r="AN720" s="43"/>
      <c r="AO720" s="43"/>
      <c r="AP720" s="43"/>
      <c r="AQ720" s="43"/>
      <c r="AR720" s="43"/>
      <c r="AS720" s="43"/>
      <c r="AT720" s="43"/>
      <c r="AU720" s="44"/>
      <c r="AV720" s="33"/>
      <c r="AW720" s="33"/>
      <c r="AX720" s="33"/>
      <c r="AZ720" s="141"/>
      <c r="BE720" s="168"/>
      <c r="BF720" s="168"/>
      <c r="BG720" s="168"/>
      <c r="BH720" s="168"/>
      <c r="BI720" s="168"/>
      <c r="BJ720" s="168"/>
      <c r="BK720" s="168"/>
      <c r="BL720" s="168"/>
      <c r="BM720" s="168"/>
      <c r="DK720" s="168"/>
      <c r="DL720" s="168"/>
      <c r="DM720" s="168"/>
      <c r="DN720" s="168"/>
      <c r="DO720" s="168"/>
      <c r="DP720" s="168"/>
      <c r="DQ720" s="168"/>
      <c r="DR720" s="168"/>
      <c r="DS720" s="168"/>
      <c r="DT720" s="168"/>
      <c r="DU720" s="168"/>
      <c r="DV720" s="168"/>
      <c r="DW720" s="168"/>
      <c r="DX720" s="168"/>
      <c r="DY720" s="168"/>
      <c r="DZ720" s="168"/>
      <c r="EA720" s="168"/>
      <c r="EB720" s="168"/>
      <c r="EC720" s="168"/>
      <c r="ED720" s="168"/>
      <c r="EE720" s="168"/>
      <c r="EF720" s="168"/>
      <c r="EG720" s="168"/>
      <c r="EH720" s="168"/>
      <c r="EI720" s="168"/>
      <c r="EJ720" s="168"/>
      <c r="EK720" s="168"/>
      <c r="EL720" s="168"/>
      <c r="EM720" s="168"/>
      <c r="EN720" s="168"/>
      <c r="EO720" s="168"/>
      <c r="EP720" s="168"/>
      <c r="EQ720" s="168"/>
      <c r="ER720" s="168"/>
      <c r="ES720" s="168"/>
      <c r="ET720" s="168"/>
      <c r="EU720" s="168"/>
      <c r="EV720" s="168"/>
      <c r="EW720" s="168"/>
      <c r="EX720" s="168"/>
      <c r="EY720" s="168"/>
      <c r="EZ720" s="168"/>
      <c r="FA720" s="168"/>
      <c r="FB720" s="168"/>
      <c r="FC720" s="168"/>
      <c r="FD720" s="168"/>
    </row>
    <row r="721" spans="1:160" s="5" customFormat="1" ht="24.9" customHeight="1" x14ac:dyDescent="0.3">
      <c r="A721" s="263"/>
      <c r="B721" s="263"/>
      <c r="C721" s="265"/>
      <c r="D721" s="481"/>
      <c r="E721" s="482"/>
      <c r="F721" s="482"/>
      <c r="G721" s="482"/>
      <c r="H721" s="482"/>
      <c r="I721" s="482"/>
      <c r="J721" s="482"/>
      <c r="K721" s="482"/>
      <c r="L721" s="482"/>
      <c r="M721" s="483"/>
      <c r="N721" s="16"/>
      <c r="O721" s="412"/>
      <c r="P721" s="413"/>
      <c r="Q721" s="8"/>
      <c r="R721" s="8"/>
      <c r="S721" s="8"/>
      <c r="T721" s="9"/>
      <c r="U721" s="17"/>
      <c r="V721" s="33"/>
      <c r="W721" s="57"/>
      <c r="X721" s="86"/>
      <c r="Y721" s="33"/>
      <c r="Z721" s="36"/>
      <c r="AA721" s="36"/>
      <c r="AD721" s="33"/>
      <c r="AG721" s="33"/>
      <c r="AH721" s="43"/>
      <c r="AI721" s="43"/>
      <c r="AJ721" s="43"/>
      <c r="AK721" s="43"/>
      <c r="AL721" s="43"/>
      <c r="AM721" s="43"/>
      <c r="AN721" s="43"/>
      <c r="AO721" s="43"/>
      <c r="AP721" s="43"/>
      <c r="AQ721" s="43"/>
      <c r="AR721" s="43"/>
      <c r="AS721" s="43"/>
      <c r="AT721" s="43"/>
      <c r="AU721" s="44"/>
      <c r="AV721" s="33"/>
      <c r="AW721" s="33"/>
      <c r="AX721" s="33"/>
      <c r="AZ721" s="141"/>
      <c r="BE721" s="168"/>
      <c r="BF721" s="168"/>
      <c r="BG721" s="168"/>
      <c r="BH721" s="168"/>
      <c r="BI721" s="168"/>
      <c r="BJ721" s="168"/>
      <c r="BK721" s="168"/>
      <c r="BL721" s="168"/>
      <c r="BM721" s="168"/>
      <c r="DK721" s="168"/>
      <c r="DL721" s="168"/>
      <c r="DM721" s="168"/>
      <c r="DN721" s="168"/>
      <c r="DO721" s="168"/>
      <c r="DP721" s="168"/>
      <c r="DQ721" s="168"/>
      <c r="DR721" s="168"/>
      <c r="DS721" s="168"/>
      <c r="DT721" s="168"/>
      <c r="DU721" s="168"/>
      <c r="DV721" s="168"/>
      <c r="DW721" s="168"/>
      <c r="DX721" s="168"/>
      <c r="DY721" s="168"/>
      <c r="DZ721" s="168"/>
      <c r="EA721" s="168"/>
      <c r="EB721" s="168"/>
      <c r="EC721" s="168"/>
      <c r="ED721" s="168"/>
      <c r="EE721" s="168"/>
      <c r="EF721" s="168"/>
      <c r="EG721" s="168"/>
      <c r="EH721" s="168"/>
      <c r="EI721" s="168"/>
      <c r="EJ721" s="168"/>
      <c r="EK721" s="168"/>
      <c r="EL721" s="168"/>
      <c r="EM721" s="168"/>
      <c r="EN721" s="168"/>
      <c r="EO721" s="168"/>
      <c r="EP721" s="168"/>
      <c r="EQ721" s="168"/>
      <c r="ER721" s="168"/>
      <c r="ES721" s="168"/>
      <c r="ET721" s="168"/>
      <c r="EU721" s="168"/>
      <c r="EV721" s="168"/>
      <c r="EW721" s="168"/>
      <c r="EX721" s="168"/>
      <c r="EY721" s="168"/>
      <c r="EZ721" s="168"/>
      <c r="FA721" s="168"/>
      <c r="FB721" s="168"/>
      <c r="FC721" s="168"/>
      <c r="FD721" s="168"/>
    </row>
    <row r="722" spans="1:160" s="5" customFormat="1" ht="24.9" customHeight="1" x14ac:dyDescent="0.3">
      <c r="A722" s="263"/>
      <c r="B722" s="263"/>
      <c r="C722" s="265"/>
      <c r="D722" s="481"/>
      <c r="E722" s="482"/>
      <c r="F722" s="482"/>
      <c r="G722" s="482"/>
      <c r="H722" s="482"/>
      <c r="I722" s="482"/>
      <c r="J722" s="482"/>
      <c r="K722" s="482"/>
      <c r="L722" s="482"/>
      <c r="M722" s="483"/>
      <c r="N722" s="16"/>
      <c r="O722" s="412"/>
      <c r="P722" s="413"/>
      <c r="Q722" s="8"/>
      <c r="R722" s="8"/>
      <c r="S722" s="8"/>
      <c r="T722" s="9"/>
      <c r="U722" s="17"/>
      <c r="V722" s="33"/>
      <c r="W722" s="57"/>
      <c r="X722" s="86"/>
      <c r="Y722" s="33"/>
      <c r="Z722" s="36"/>
      <c r="AA722" s="36"/>
      <c r="AD722" s="33"/>
      <c r="AG722" s="33"/>
      <c r="AH722" s="43"/>
      <c r="AI722" s="43"/>
      <c r="AJ722" s="43"/>
      <c r="AK722" s="43"/>
      <c r="AL722" s="43"/>
      <c r="AM722" s="43"/>
      <c r="AN722" s="43"/>
      <c r="AO722" s="43"/>
      <c r="AP722" s="43"/>
      <c r="AQ722" s="43"/>
      <c r="AR722" s="43"/>
      <c r="AS722" s="43"/>
      <c r="AT722" s="43"/>
      <c r="AU722" s="44"/>
      <c r="AV722" s="33"/>
      <c r="AW722" s="33"/>
      <c r="AX722" s="33"/>
      <c r="AZ722" s="141"/>
      <c r="BE722" s="168"/>
      <c r="BF722" s="168"/>
      <c r="BG722" s="168"/>
      <c r="BH722" s="168"/>
      <c r="BI722" s="168"/>
      <c r="BJ722" s="168"/>
      <c r="BK722" s="168"/>
      <c r="BL722" s="168"/>
      <c r="BM722" s="168"/>
      <c r="DK722" s="168"/>
      <c r="DL722" s="168"/>
      <c r="DM722" s="168"/>
      <c r="DN722" s="168"/>
      <c r="DO722" s="168"/>
      <c r="DP722" s="168"/>
      <c r="DQ722" s="168"/>
      <c r="DR722" s="168"/>
      <c r="DS722" s="168"/>
      <c r="DT722" s="168"/>
      <c r="DU722" s="168"/>
      <c r="DV722" s="168"/>
      <c r="DW722" s="168"/>
      <c r="DX722" s="168"/>
      <c r="DY722" s="168"/>
      <c r="DZ722" s="168"/>
      <c r="EA722" s="168"/>
      <c r="EB722" s="168"/>
      <c r="EC722" s="168"/>
      <c r="ED722" s="168"/>
      <c r="EE722" s="168"/>
      <c r="EF722" s="168"/>
      <c r="EG722" s="168"/>
      <c r="EH722" s="168"/>
      <c r="EI722" s="168"/>
      <c r="EJ722" s="168"/>
      <c r="EK722" s="168"/>
      <c r="EL722" s="168"/>
      <c r="EM722" s="168"/>
      <c r="EN722" s="168"/>
      <c r="EO722" s="168"/>
      <c r="EP722" s="168"/>
      <c r="EQ722" s="168"/>
      <c r="ER722" s="168"/>
      <c r="ES722" s="168"/>
      <c r="ET722" s="168"/>
      <c r="EU722" s="168"/>
      <c r="EV722" s="168"/>
      <c r="EW722" s="168"/>
      <c r="EX722" s="168"/>
      <c r="EY722" s="168"/>
      <c r="EZ722" s="168"/>
      <c r="FA722" s="168"/>
      <c r="FB722" s="168"/>
      <c r="FC722" s="168"/>
      <c r="FD722" s="168"/>
    </row>
    <row r="723" spans="1:160" s="5" customFormat="1" ht="24.9" customHeight="1" thickBot="1" x14ac:dyDescent="0.35">
      <c r="A723" s="263"/>
      <c r="B723" s="263"/>
      <c r="C723" s="265"/>
      <c r="D723" s="481"/>
      <c r="E723" s="482"/>
      <c r="F723" s="482"/>
      <c r="G723" s="482"/>
      <c r="H723" s="482"/>
      <c r="I723" s="482"/>
      <c r="J723" s="482"/>
      <c r="K723" s="482"/>
      <c r="L723" s="482"/>
      <c r="M723" s="483"/>
      <c r="N723" s="414" t="s">
        <v>16</v>
      </c>
      <c r="O723" s="415"/>
      <c r="P723" s="415"/>
      <c r="Q723" s="415"/>
      <c r="R723" s="415"/>
      <c r="S723" s="415"/>
      <c r="T723" s="415"/>
      <c r="U723" s="18">
        <f>SUM(U703:U722)</f>
        <v>0</v>
      </c>
      <c r="V723" s="33"/>
      <c r="W723" s="57"/>
      <c r="X723" s="86"/>
      <c r="Y723" s="33"/>
      <c r="Z723" s="36"/>
      <c r="AA723" s="36"/>
      <c r="AD723" s="33"/>
      <c r="AG723" s="33"/>
      <c r="AH723" s="43"/>
      <c r="AI723" s="43"/>
      <c r="AJ723" s="43"/>
      <c r="AK723" s="43"/>
      <c r="AL723" s="43"/>
      <c r="AM723" s="43"/>
      <c r="AN723" s="43"/>
      <c r="AO723" s="43"/>
      <c r="AP723" s="43"/>
      <c r="AQ723" s="43"/>
      <c r="AR723" s="43"/>
      <c r="AS723" s="43"/>
      <c r="AT723" s="43"/>
      <c r="AU723" s="44"/>
      <c r="AV723" s="33"/>
      <c r="AW723" s="33"/>
      <c r="AX723" s="33"/>
      <c r="AZ723" s="141"/>
      <c r="BE723" s="168"/>
      <c r="BF723" s="168"/>
      <c r="BG723" s="168"/>
      <c r="BH723" s="168"/>
      <c r="BI723" s="168"/>
      <c r="BJ723" s="168"/>
      <c r="BK723" s="168"/>
      <c r="BL723" s="168"/>
      <c r="BM723" s="168"/>
      <c r="DK723" s="168"/>
      <c r="DL723" s="168"/>
      <c r="DM723" s="168"/>
      <c r="DN723" s="168"/>
      <c r="DO723" s="168"/>
      <c r="DP723" s="168"/>
      <c r="DQ723" s="168"/>
      <c r="DR723" s="168"/>
      <c r="DS723" s="168"/>
      <c r="DT723" s="168"/>
      <c r="DU723" s="168"/>
      <c r="DV723" s="168"/>
      <c r="DW723" s="168"/>
      <c r="DX723" s="168"/>
      <c r="DY723" s="168"/>
      <c r="DZ723" s="168"/>
      <c r="EA723" s="168"/>
      <c r="EB723" s="168"/>
      <c r="EC723" s="168"/>
      <c r="ED723" s="168"/>
      <c r="EE723" s="168"/>
      <c r="EF723" s="168"/>
      <c r="EG723" s="168"/>
      <c r="EH723" s="168"/>
      <c r="EI723" s="168"/>
      <c r="EJ723" s="168"/>
      <c r="EK723" s="168"/>
      <c r="EL723" s="168"/>
      <c r="EM723" s="168"/>
      <c r="EN723" s="168"/>
      <c r="EO723" s="168"/>
      <c r="EP723" s="168"/>
      <c r="EQ723" s="168"/>
      <c r="ER723" s="168"/>
      <c r="ES723" s="168"/>
      <c r="ET723" s="168"/>
      <c r="EU723" s="168"/>
      <c r="EV723" s="168"/>
      <c r="EW723" s="168"/>
      <c r="EX723" s="168"/>
      <c r="EY723" s="168"/>
      <c r="EZ723" s="168"/>
      <c r="FA723" s="168"/>
      <c r="FB723" s="168"/>
      <c r="FC723" s="168"/>
      <c r="FD723" s="168"/>
    </row>
    <row r="724" spans="1:160" s="5" customFormat="1" ht="14.4" customHeight="1" x14ac:dyDescent="0.3">
      <c r="A724" s="263"/>
      <c r="B724" s="263"/>
      <c r="C724" s="265"/>
      <c r="D724" s="481"/>
      <c r="E724" s="482"/>
      <c r="F724" s="482"/>
      <c r="G724" s="482"/>
      <c r="H724" s="482"/>
      <c r="I724" s="482"/>
      <c r="J724" s="482"/>
      <c r="K724" s="482"/>
      <c r="L724" s="482"/>
      <c r="M724" s="483"/>
      <c r="N724" s="416" t="s">
        <v>17</v>
      </c>
      <c r="O724" s="417"/>
      <c r="P724" s="417"/>
      <c r="Q724" s="417"/>
      <c r="R724" s="417"/>
      <c r="S724" s="417"/>
      <c r="T724" s="417"/>
      <c r="U724" s="418"/>
      <c r="V724" s="87"/>
      <c r="W724" s="57"/>
      <c r="X724" s="86"/>
      <c r="Y724" s="33"/>
      <c r="Z724" s="36"/>
      <c r="AA724" s="36"/>
      <c r="AD724" s="33"/>
      <c r="AG724" s="33"/>
      <c r="AH724" s="43"/>
      <c r="AI724" s="43"/>
      <c r="AJ724" s="43"/>
      <c r="AK724" s="43"/>
      <c r="AL724" s="43"/>
      <c r="AM724" s="43"/>
      <c r="AN724" s="43"/>
      <c r="AO724" s="43"/>
      <c r="AP724" s="43"/>
      <c r="AQ724" s="43"/>
      <c r="AR724" s="43"/>
      <c r="AS724" s="43"/>
      <c r="AT724" s="43"/>
      <c r="AU724" s="44"/>
      <c r="AV724" s="33"/>
      <c r="AW724" s="33"/>
      <c r="AX724" s="33"/>
      <c r="AZ724" s="141"/>
      <c r="BE724" s="168"/>
      <c r="BF724" s="168"/>
      <c r="BG724" s="168"/>
      <c r="BH724" s="168"/>
      <c r="BI724" s="168"/>
      <c r="BJ724" s="168"/>
      <c r="BK724" s="168"/>
      <c r="BL724" s="168"/>
      <c r="BM724" s="168"/>
      <c r="DK724" s="168"/>
      <c r="DL724" s="168"/>
      <c r="DM724" s="168"/>
      <c r="DN724" s="168"/>
      <c r="DO724" s="168"/>
      <c r="DP724" s="168"/>
      <c r="DQ724" s="168"/>
      <c r="DR724" s="168"/>
      <c r="DS724" s="168"/>
      <c r="DT724" s="168"/>
      <c r="DU724" s="168"/>
      <c r="DV724" s="168"/>
      <c r="DW724" s="168"/>
      <c r="DX724" s="168"/>
      <c r="DY724" s="168"/>
      <c r="DZ724" s="168"/>
      <c r="EA724" s="168"/>
      <c r="EB724" s="168"/>
      <c r="EC724" s="168"/>
      <c r="ED724" s="168"/>
      <c r="EE724" s="168"/>
      <c r="EF724" s="168"/>
      <c r="EG724" s="168"/>
      <c r="EH724" s="168"/>
      <c r="EI724" s="168"/>
      <c r="EJ724" s="168"/>
      <c r="EK724" s="168"/>
      <c r="EL724" s="168"/>
      <c r="EM724" s="168"/>
      <c r="EN724" s="168"/>
      <c r="EO724" s="168"/>
      <c r="EP724" s="168"/>
      <c r="EQ724" s="168"/>
      <c r="ER724" s="168"/>
      <c r="ES724" s="168"/>
      <c r="ET724" s="168"/>
      <c r="EU724" s="168"/>
      <c r="EV724" s="168"/>
      <c r="EW724" s="168"/>
      <c r="EX724" s="168"/>
      <c r="EY724" s="168"/>
      <c r="EZ724" s="168"/>
      <c r="FA724" s="168"/>
      <c r="FB724" s="168"/>
      <c r="FC724" s="168"/>
      <c r="FD724" s="168"/>
    </row>
    <row r="725" spans="1:160" s="5" customFormat="1" x14ac:dyDescent="0.3">
      <c r="A725" s="263"/>
      <c r="B725" s="263"/>
      <c r="C725" s="265"/>
      <c r="D725" s="481"/>
      <c r="E725" s="482"/>
      <c r="F725" s="482"/>
      <c r="G725" s="482"/>
      <c r="H725" s="482"/>
      <c r="I725" s="482"/>
      <c r="J725" s="482"/>
      <c r="K725" s="482"/>
      <c r="L725" s="482"/>
      <c r="M725" s="483"/>
      <c r="N725" s="419"/>
      <c r="O725" s="420"/>
      <c r="P725" s="420"/>
      <c r="Q725" s="420"/>
      <c r="R725" s="420"/>
      <c r="S725" s="420"/>
      <c r="T725" s="420"/>
      <c r="U725" s="421"/>
      <c r="V725" s="33"/>
      <c r="W725" s="57"/>
      <c r="X725" s="86"/>
      <c r="Y725" s="33"/>
      <c r="Z725" s="36"/>
      <c r="AA725" s="36"/>
      <c r="AD725" s="33"/>
      <c r="AG725" s="33"/>
      <c r="AH725" s="43"/>
      <c r="AI725" s="43"/>
      <c r="AJ725" s="43"/>
      <c r="AK725" s="43"/>
      <c r="AL725" s="43"/>
      <c r="AM725" s="43"/>
      <c r="AN725" s="43"/>
      <c r="AO725" s="43"/>
      <c r="AP725" s="43"/>
      <c r="AQ725" s="43"/>
      <c r="AR725" s="43"/>
      <c r="AS725" s="43"/>
      <c r="AT725" s="43"/>
      <c r="AU725" s="44"/>
      <c r="AV725" s="33"/>
      <c r="AW725" s="33"/>
      <c r="AX725" s="33"/>
      <c r="AZ725" s="141"/>
      <c r="BE725" s="168"/>
      <c r="BF725" s="168"/>
      <c r="BG725" s="168"/>
      <c r="BH725" s="168"/>
      <c r="BI725" s="168"/>
      <c r="BJ725" s="168"/>
      <c r="BK725" s="168"/>
      <c r="BL725" s="168"/>
      <c r="BM725" s="168"/>
      <c r="DK725" s="168"/>
      <c r="DL725" s="168"/>
      <c r="DM725" s="168"/>
      <c r="DN725" s="168"/>
      <c r="DO725" s="168"/>
      <c r="DP725" s="168"/>
      <c r="DQ725" s="168"/>
      <c r="DR725" s="168"/>
      <c r="DS725" s="168"/>
      <c r="DT725" s="168"/>
      <c r="DU725" s="168"/>
      <c r="DV725" s="168"/>
      <c r="DW725" s="168"/>
      <c r="DX725" s="168"/>
      <c r="DY725" s="168"/>
      <c r="DZ725" s="168"/>
      <c r="EA725" s="168"/>
      <c r="EB725" s="168"/>
      <c r="EC725" s="168"/>
      <c r="ED725" s="168"/>
      <c r="EE725" s="168"/>
      <c r="EF725" s="168"/>
      <c r="EG725" s="168"/>
      <c r="EH725" s="168"/>
      <c r="EI725" s="168"/>
      <c r="EJ725" s="168"/>
      <c r="EK725" s="168"/>
      <c r="EL725" s="168"/>
      <c r="EM725" s="168"/>
      <c r="EN725" s="168"/>
      <c r="EO725" s="168"/>
      <c r="EP725" s="168"/>
      <c r="EQ725" s="168"/>
      <c r="ER725" s="168"/>
      <c r="ES725" s="168"/>
      <c r="ET725" s="168"/>
      <c r="EU725" s="168"/>
      <c r="EV725" s="168"/>
      <c r="EW725" s="168"/>
      <c r="EX725" s="168"/>
      <c r="EY725" s="168"/>
      <c r="EZ725" s="168"/>
      <c r="FA725" s="168"/>
      <c r="FB725" s="168"/>
      <c r="FC725" s="168"/>
      <c r="FD725" s="168"/>
    </row>
    <row r="726" spans="1:160" s="5" customFormat="1" x14ac:dyDescent="0.3">
      <c r="A726" s="263"/>
      <c r="B726" s="263"/>
      <c r="C726" s="265"/>
      <c r="D726" s="481"/>
      <c r="E726" s="482"/>
      <c r="F726" s="482"/>
      <c r="G726" s="482"/>
      <c r="H726" s="482"/>
      <c r="I726" s="482"/>
      <c r="J726" s="482"/>
      <c r="K726" s="482"/>
      <c r="L726" s="482"/>
      <c r="M726" s="483"/>
      <c r="N726" s="419"/>
      <c r="O726" s="420"/>
      <c r="P726" s="420"/>
      <c r="Q726" s="420"/>
      <c r="R726" s="420"/>
      <c r="S726" s="420"/>
      <c r="T726" s="420"/>
      <c r="U726" s="421"/>
      <c r="V726" s="33"/>
      <c r="W726" s="57"/>
      <c r="X726" s="86"/>
      <c r="Y726" s="33"/>
      <c r="Z726" s="36"/>
      <c r="AA726" s="36"/>
      <c r="AD726" s="33"/>
      <c r="AG726" s="33"/>
      <c r="AH726" s="43"/>
      <c r="AI726" s="43"/>
      <c r="AJ726" s="43"/>
      <c r="AK726" s="43"/>
      <c r="AL726" s="43"/>
      <c r="AM726" s="43"/>
      <c r="AN726" s="43"/>
      <c r="AO726" s="43"/>
      <c r="AP726" s="43"/>
      <c r="AQ726" s="43"/>
      <c r="AR726" s="43"/>
      <c r="AS726" s="43"/>
      <c r="AT726" s="43"/>
      <c r="AU726" s="44"/>
      <c r="AV726" s="33"/>
      <c r="AW726" s="33"/>
      <c r="AX726" s="33"/>
      <c r="AZ726" s="141"/>
      <c r="BE726" s="168"/>
      <c r="BF726" s="168"/>
      <c r="BG726" s="168"/>
      <c r="BH726" s="168"/>
      <c r="BI726" s="168"/>
      <c r="BJ726" s="168"/>
      <c r="BK726" s="168"/>
      <c r="BL726" s="168"/>
      <c r="BM726" s="168"/>
      <c r="DK726" s="168"/>
      <c r="DL726" s="168"/>
      <c r="DM726" s="168"/>
      <c r="DN726" s="168"/>
      <c r="DO726" s="168"/>
      <c r="DP726" s="168"/>
      <c r="DQ726" s="168"/>
      <c r="DR726" s="168"/>
      <c r="DS726" s="168"/>
      <c r="DT726" s="168"/>
      <c r="DU726" s="168"/>
      <c r="DV726" s="168"/>
      <c r="DW726" s="168"/>
      <c r="DX726" s="168"/>
      <c r="DY726" s="168"/>
      <c r="DZ726" s="168"/>
      <c r="EA726" s="168"/>
      <c r="EB726" s="168"/>
      <c r="EC726" s="168"/>
      <c r="ED726" s="168"/>
      <c r="EE726" s="168"/>
      <c r="EF726" s="168"/>
      <c r="EG726" s="168"/>
      <c r="EH726" s="168"/>
      <c r="EI726" s="168"/>
      <c r="EJ726" s="168"/>
      <c r="EK726" s="168"/>
      <c r="EL726" s="168"/>
      <c r="EM726" s="168"/>
      <c r="EN726" s="168"/>
      <c r="EO726" s="168"/>
      <c r="EP726" s="168"/>
      <c r="EQ726" s="168"/>
      <c r="ER726" s="168"/>
      <c r="ES726" s="168"/>
      <c r="ET726" s="168"/>
      <c r="EU726" s="168"/>
      <c r="EV726" s="168"/>
      <c r="EW726" s="168"/>
      <c r="EX726" s="168"/>
      <c r="EY726" s="168"/>
      <c r="EZ726" s="168"/>
      <c r="FA726" s="168"/>
      <c r="FB726" s="168"/>
      <c r="FC726" s="168"/>
      <c r="FD726" s="168"/>
    </row>
    <row r="727" spans="1:160" s="5" customFormat="1" ht="14.4" thickBot="1" x14ac:dyDescent="0.35">
      <c r="A727" s="263"/>
      <c r="B727" s="263"/>
      <c r="C727" s="265"/>
      <c r="D727" s="425"/>
      <c r="E727" s="426"/>
      <c r="F727" s="426"/>
      <c r="G727" s="426"/>
      <c r="H727" s="426"/>
      <c r="I727" s="426"/>
      <c r="J727" s="426"/>
      <c r="K727" s="426"/>
      <c r="L727" s="426"/>
      <c r="M727" s="427"/>
      <c r="N727" s="422"/>
      <c r="O727" s="423"/>
      <c r="P727" s="423"/>
      <c r="Q727" s="423"/>
      <c r="R727" s="423"/>
      <c r="S727" s="423"/>
      <c r="T727" s="423"/>
      <c r="U727" s="424"/>
      <c r="V727" s="33"/>
      <c r="W727" s="57"/>
      <c r="X727" s="86"/>
      <c r="Y727" s="33"/>
      <c r="Z727" s="36"/>
      <c r="AA727" s="36"/>
      <c r="AD727" s="33"/>
      <c r="AG727" s="33"/>
      <c r="AH727" s="43"/>
      <c r="AI727" s="43"/>
      <c r="AJ727" s="43"/>
      <c r="AK727" s="43"/>
      <c r="AL727" s="43"/>
      <c r="AM727" s="43"/>
      <c r="AN727" s="43"/>
      <c r="AO727" s="43"/>
      <c r="AP727" s="43"/>
      <c r="AQ727" s="43"/>
      <c r="AR727" s="43"/>
      <c r="AS727" s="43"/>
      <c r="AT727" s="43"/>
      <c r="AU727" s="44"/>
      <c r="AV727" s="33"/>
      <c r="AW727" s="33"/>
      <c r="AX727" s="33"/>
      <c r="AZ727" s="141"/>
      <c r="BE727" s="168"/>
      <c r="BF727" s="168"/>
      <c r="BG727" s="168"/>
      <c r="BH727" s="168"/>
      <c r="BI727" s="168"/>
      <c r="BJ727" s="168"/>
      <c r="BK727" s="168"/>
      <c r="BL727" s="168"/>
      <c r="BM727" s="168"/>
      <c r="DK727" s="168"/>
      <c r="DL727" s="168"/>
      <c r="DM727" s="168"/>
      <c r="DN727" s="168"/>
      <c r="DO727" s="168"/>
      <c r="DP727" s="168"/>
      <c r="DQ727" s="168"/>
      <c r="DR727" s="168"/>
      <c r="DS727" s="168"/>
      <c r="DT727" s="168"/>
      <c r="DU727" s="168"/>
      <c r="DV727" s="168"/>
      <c r="DW727" s="168"/>
      <c r="DX727" s="168"/>
      <c r="DY727" s="168"/>
      <c r="DZ727" s="168"/>
      <c r="EA727" s="168"/>
      <c r="EB727" s="168"/>
      <c r="EC727" s="168"/>
      <c r="ED727" s="168"/>
      <c r="EE727" s="168"/>
      <c r="EF727" s="168"/>
      <c r="EG727" s="168"/>
      <c r="EH727" s="168"/>
      <c r="EI727" s="168"/>
      <c r="EJ727" s="168"/>
      <c r="EK727" s="168"/>
      <c r="EL727" s="168"/>
      <c r="EM727" s="168"/>
      <c r="EN727" s="168"/>
      <c r="EO727" s="168"/>
      <c r="EP727" s="168"/>
      <c r="EQ727" s="168"/>
      <c r="ER727" s="168"/>
      <c r="ES727" s="168"/>
      <c r="ET727" s="168"/>
      <c r="EU727" s="168"/>
      <c r="EV727" s="168"/>
      <c r="EW727" s="168"/>
      <c r="EX727" s="168"/>
      <c r="EY727" s="168"/>
      <c r="EZ727" s="168"/>
      <c r="FA727" s="168"/>
      <c r="FB727" s="168"/>
      <c r="FC727" s="168"/>
      <c r="FD727" s="168"/>
    </row>
    <row r="728" spans="1:160" s="5" customFormat="1" ht="5.25" customHeight="1" thickBot="1" x14ac:dyDescent="0.35">
      <c r="A728" s="263"/>
      <c r="B728" s="263"/>
      <c r="C728" s="265"/>
      <c r="D728" s="428"/>
      <c r="E728" s="428"/>
      <c r="F728" s="428"/>
      <c r="G728" s="428"/>
      <c r="H728" s="428"/>
      <c r="I728" s="428"/>
      <c r="J728" s="428"/>
      <c r="K728" s="428"/>
      <c r="L728" s="428"/>
      <c r="M728" s="428"/>
      <c r="N728" s="428"/>
      <c r="O728" s="428"/>
      <c r="P728" s="428"/>
      <c r="Q728" s="428"/>
      <c r="R728" s="428"/>
      <c r="S728" s="428"/>
      <c r="T728" s="428"/>
      <c r="U728" s="428"/>
      <c r="V728" s="33"/>
      <c r="W728" s="57"/>
      <c r="X728" s="86"/>
      <c r="Y728" s="33"/>
      <c r="Z728" s="36"/>
      <c r="AA728" s="36"/>
      <c r="AD728" s="33"/>
      <c r="AG728" s="33"/>
      <c r="AH728" s="43"/>
      <c r="AI728" s="43"/>
      <c r="AJ728" s="43"/>
      <c r="AK728" s="43"/>
      <c r="AL728" s="43"/>
      <c r="AM728" s="43"/>
      <c r="AN728" s="43"/>
      <c r="AO728" s="43"/>
      <c r="AP728" s="43"/>
      <c r="AQ728" s="43"/>
      <c r="AR728" s="43"/>
      <c r="AS728" s="43"/>
      <c r="AT728" s="43"/>
      <c r="AU728" s="44"/>
      <c r="AV728" s="33"/>
      <c r="AW728" s="33"/>
      <c r="AX728" s="33"/>
      <c r="AZ728" s="141"/>
      <c r="BE728" s="168"/>
      <c r="BF728" s="168"/>
      <c r="BG728" s="168"/>
      <c r="BH728" s="168"/>
      <c r="BI728" s="168"/>
      <c r="BJ728" s="168"/>
      <c r="BK728" s="168"/>
      <c r="BL728" s="168"/>
      <c r="BM728" s="168"/>
      <c r="DK728" s="168"/>
      <c r="DL728" s="168"/>
      <c r="DM728" s="168"/>
      <c r="DN728" s="168"/>
      <c r="DO728" s="168"/>
      <c r="DP728" s="168"/>
      <c r="DQ728" s="168"/>
      <c r="DR728" s="168"/>
      <c r="DS728" s="168"/>
      <c r="DT728" s="168"/>
      <c r="DU728" s="168"/>
      <c r="DV728" s="168"/>
      <c r="DW728" s="168"/>
      <c r="DX728" s="168"/>
      <c r="DY728" s="168"/>
      <c r="DZ728" s="168"/>
      <c r="EA728" s="168"/>
      <c r="EB728" s="168"/>
      <c r="EC728" s="168"/>
      <c r="ED728" s="168"/>
      <c r="EE728" s="168"/>
      <c r="EF728" s="168"/>
      <c r="EG728" s="168"/>
      <c r="EH728" s="168"/>
      <c r="EI728" s="168"/>
      <c r="EJ728" s="168"/>
      <c r="EK728" s="168"/>
      <c r="EL728" s="168"/>
      <c r="EM728" s="168"/>
      <c r="EN728" s="168"/>
      <c r="EO728" s="168"/>
      <c r="EP728" s="168"/>
      <c r="EQ728" s="168"/>
      <c r="ER728" s="168"/>
      <c r="ES728" s="168"/>
      <c r="ET728" s="168"/>
      <c r="EU728" s="168"/>
      <c r="EV728" s="168"/>
      <c r="EW728" s="168"/>
      <c r="EX728" s="168"/>
      <c r="EY728" s="168"/>
      <c r="EZ728" s="168"/>
      <c r="FA728" s="168"/>
      <c r="FB728" s="168"/>
      <c r="FC728" s="168"/>
      <c r="FD728" s="168"/>
    </row>
    <row r="729" spans="1:160" s="5" customFormat="1" ht="20.25" customHeight="1" x14ac:dyDescent="0.3">
      <c r="A729" s="263"/>
      <c r="B729" s="263"/>
      <c r="C729" s="265"/>
      <c r="D729" s="429" t="s">
        <v>18</v>
      </c>
      <c r="E729" s="430"/>
      <c r="F729" s="430"/>
      <c r="G729" s="430"/>
      <c r="H729" s="430"/>
      <c r="I729" s="430"/>
      <c r="J729" s="430"/>
      <c r="K729" s="430"/>
      <c r="L729" s="430"/>
      <c r="M729" s="431"/>
      <c r="N729" s="429" t="s">
        <v>19</v>
      </c>
      <c r="O729" s="430"/>
      <c r="P729" s="430"/>
      <c r="Q729" s="430"/>
      <c r="R729" s="430"/>
      <c r="S729" s="430"/>
      <c r="T729" s="430"/>
      <c r="U729" s="431"/>
      <c r="V729" s="33"/>
      <c r="W729" s="57"/>
      <c r="X729" s="86"/>
      <c r="Y729" s="33"/>
      <c r="Z729" s="36"/>
      <c r="AA729" s="36"/>
      <c r="AD729" s="33"/>
      <c r="AG729" s="33"/>
      <c r="AH729" s="43"/>
      <c r="AI729" s="43"/>
      <c r="AJ729" s="43"/>
      <c r="AK729" s="43"/>
      <c r="AL729" s="43"/>
      <c r="AM729" s="43"/>
      <c r="AN729" s="43"/>
      <c r="AO729" s="43"/>
      <c r="AP729" s="43"/>
      <c r="AQ729" s="43"/>
      <c r="AR729" s="43"/>
      <c r="AS729" s="43"/>
      <c r="AT729" s="43"/>
      <c r="AU729" s="44"/>
      <c r="AV729" s="33"/>
      <c r="AW729" s="33"/>
      <c r="AX729" s="33"/>
      <c r="AZ729" s="141"/>
      <c r="BE729" s="168"/>
      <c r="BF729" s="168"/>
      <c r="BG729" s="168"/>
      <c r="BH729" s="168"/>
      <c r="BI729" s="168"/>
      <c r="BJ729" s="168"/>
      <c r="BK729" s="168"/>
      <c r="BL729" s="168"/>
      <c r="BM729" s="168"/>
      <c r="DK729" s="168"/>
      <c r="DL729" s="168"/>
      <c r="DM729" s="168"/>
      <c r="DN729" s="168"/>
      <c r="DO729" s="168"/>
      <c r="DP729" s="168"/>
      <c r="DQ729" s="168"/>
      <c r="DR729" s="168"/>
      <c r="DS729" s="168"/>
      <c r="DT729" s="168"/>
      <c r="DU729" s="168"/>
      <c r="DV729" s="168"/>
      <c r="DW729" s="168"/>
      <c r="DX729" s="168"/>
      <c r="DY729" s="168"/>
      <c r="DZ729" s="168"/>
      <c r="EA729" s="168"/>
      <c r="EB729" s="168"/>
      <c r="EC729" s="168"/>
      <c r="ED729" s="168"/>
      <c r="EE729" s="168"/>
      <c r="EF729" s="168"/>
      <c r="EG729" s="168"/>
      <c r="EH729" s="168"/>
      <c r="EI729" s="168"/>
      <c r="EJ729" s="168"/>
      <c r="EK729" s="168"/>
      <c r="EL729" s="168"/>
      <c r="EM729" s="168"/>
      <c r="EN729" s="168"/>
      <c r="EO729" s="168"/>
      <c r="EP729" s="168"/>
      <c r="EQ729" s="168"/>
      <c r="ER729" s="168"/>
      <c r="ES729" s="168"/>
      <c r="ET729" s="168"/>
      <c r="EU729" s="168"/>
      <c r="EV729" s="168"/>
      <c r="EW729" s="168"/>
      <c r="EX729" s="168"/>
      <c r="EY729" s="168"/>
      <c r="EZ729" s="168"/>
      <c r="FA729" s="168"/>
      <c r="FB729" s="168"/>
      <c r="FC729" s="168"/>
      <c r="FD729" s="168"/>
    </row>
    <row r="730" spans="1:160" s="5" customFormat="1" x14ac:dyDescent="0.3">
      <c r="A730" s="263"/>
      <c r="B730" s="263"/>
      <c r="C730" s="265"/>
      <c r="D730" s="432" t="s">
        <v>20</v>
      </c>
      <c r="E730" s="433"/>
      <c r="F730" s="433"/>
      <c r="G730" s="433"/>
      <c r="H730" s="433"/>
      <c r="I730" s="433"/>
      <c r="J730" s="433"/>
      <c r="K730" s="433"/>
      <c r="L730" s="433"/>
      <c r="M730" s="434"/>
      <c r="N730" s="435" t="s">
        <v>21</v>
      </c>
      <c r="O730" s="436"/>
      <c r="P730" s="436"/>
      <c r="Q730" s="436"/>
      <c r="R730" s="436"/>
      <c r="S730" s="436"/>
      <c r="T730" s="436"/>
      <c r="U730" s="437"/>
      <c r="V730" s="33"/>
      <c r="W730" s="57"/>
      <c r="X730" s="86"/>
      <c r="Y730" s="33"/>
      <c r="Z730" s="36"/>
      <c r="AA730" s="36"/>
      <c r="AD730" s="33"/>
      <c r="AG730" s="33"/>
      <c r="AH730" s="43"/>
      <c r="AI730" s="43"/>
      <c r="AJ730" s="43"/>
      <c r="AK730" s="43"/>
      <c r="AL730" s="43"/>
      <c r="AM730" s="43"/>
      <c r="AN730" s="43"/>
      <c r="AO730" s="43"/>
      <c r="AP730" s="43"/>
      <c r="AQ730" s="43"/>
      <c r="AR730" s="43"/>
      <c r="AS730" s="43"/>
      <c r="AT730" s="43"/>
      <c r="AU730" s="44"/>
      <c r="AV730" s="33"/>
      <c r="AW730" s="33"/>
      <c r="AX730" s="33"/>
      <c r="AZ730" s="141"/>
      <c r="BE730" s="168"/>
      <c r="BF730" s="168"/>
      <c r="BG730" s="168"/>
      <c r="BH730" s="168"/>
      <c r="BI730" s="168"/>
      <c r="BJ730" s="168"/>
      <c r="BK730" s="168"/>
      <c r="BL730" s="168"/>
      <c r="BM730" s="168"/>
      <c r="DK730" s="168"/>
      <c r="DL730" s="168"/>
      <c r="DM730" s="168"/>
      <c r="DN730" s="168"/>
      <c r="DO730" s="168"/>
      <c r="DP730" s="168"/>
      <c r="DQ730" s="168"/>
      <c r="DR730" s="168"/>
      <c r="DS730" s="168"/>
      <c r="DT730" s="168"/>
      <c r="DU730" s="168"/>
      <c r="DV730" s="168"/>
      <c r="DW730" s="168"/>
      <c r="DX730" s="168"/>
      <c r="DY730" s="168"/>
      <c r="DZ730" s="168"/>
      <c r="EA730" s="168"/>
      <c r="EB730" s="168"/>
      <c r="EC730" s="168"/>
      <c r="ED730" s="168"/>
      <c r="EE730" s="168"/>
      <c r="EF730" s="168"/>
      <c r="EG730" s="168"/>
      <c r="EH730" s="168"/>
      <c r="EI730" s="168"/>
      <c r="EJ730" s="168"/>
      <c r="EK730" s="168"/>
      <c r="EL730" s="168"/>
      <c r="EM730" s="168"/>
      <c r="EN730" s="168"/>
      <c r="EO730" s="168"/>
      <c r="EP730" s="168"/>
      <c r="EQ730" s="168"/>
      <c r="ER730" s="168"/>
      <c r="ES730" s="168"/>
      <c r="ET730" s="168"/>
      <c r="EU730" s="168"/>
      <c r="EV730" s="168"/>
      <c r="EW730" s="168"/>
      <c r="EX730" s="168"/>
      <c r="EY730" s="168"/>
      <c r="EZ730" s="168"/>
      <c r="FA730" s="168"/>
      <c r="FB730" s="168"/>
      <c r="FC730" s="168"/>
      <c r="FD730" s="168"/>
    </row>
    <row r="731" spans="1:160" s="5" customFormat="1" ht="15.75" customHeight="1" x14ac:dyDescent="0.3">
      <c r="A731" s="263"/>
      <c r="B731" s="263"/>
      <c r="C731" s="265"/>
      <c r="D731" s="438" t="s">
        <v>22</v>
      </c>
      <c r="E731" s="439"/>
      <c r="F731" s="439"/>
      <c r="G731" s="439"/>
      <c r="H731" s="439"/>
      <c r="I731" s="439"/>
      <c r="J731" s="439"/>
      <c r="K731" s="439"/>
      <c r="L731" s="439"/>
      <c r="M731" s="440"/>
      <c r="N731" s="438" t="s">
        <v>22</v>
      </c>
      <c r="O731" s="444"/>
      <c r="P731" s="444"/>
      <c r="Q731" s="444"/>
      <c r="R731" s="444"/>
      <c r="S731" s="444"/>
      <c r="T731" s="444"/>
      <c r="U731" s="440"/>
      <c r="V731" s="33"/>
      <c r="W731" s="57"/>
      <c r="X731" s="86"/>
      <c r="Y731" s="33"/>
      <c r="Z731" s="36"/>
      <c r="AA731" s="36"/>
      <c r="AD731" s="33"/>
      <c r="AG731" s="33"/>
      <c r="AH731" s="43"/>
      <c r="AI731" s="43"/>
      <c r="AJ731" s="43"/>
      <c r="AK731" s="43"/>
      <c r="AL731" s="43"/>
      <c r="AM731" s="43"/>
      <c r="AN731" s="43"/>
      <c r="AO731" s="43"/>
      <c r="AP731" s="43"/>
      <c r="AQ731" s="43"/>
      <c r="AR731" s="43"/>
      <c r="AS731" s="43"/>
      <c r="AT731" s="43"/>
      <c r="AU731" s="44"/>
      <c r="AV731" s="33"/>
      <c r="AW731" s="33"/>
      <c r="AX731" s="33"/>
      <c r="AZ731" s="141"/>
      <c r="BE731" s="168"/>
      <c r="BF731" s="168"/>
      <c r="BG731" s="168"/>
      <c r="BH731" s="168"/>
      <c r="BI731" s="168"/>
      <c r="BJ731" s="168"/>
      <c r="BK731" s="168"/>
      <c r="BL731" s="168"/>
      <c r="BM731" s="168"/>
      <c r="DK731" s="168"/>
      <c r="DL731" s="168"/>
      <c r="DM731" s="168"/>
      <c r="DN731" s="168"/>
      <c r="DO731" s="168"/>
      <c r="DP731" s="168"/>
      <c r="DQ731" s="168"/>
      <c r="DR731" s="168"/>
      <c r="DS731" s="168"/>
      <c r="DT731" s="168"/>
      <c r="DU731" s="168"/>
      <c r="DV731" s="168"/>
      <c r="DW731" s="168"/>
      <c r="DX731" s="168"/>
      <c r="DY731" s="168"/>
      <c r="DZ731" s="168"/>
      <c r="EA731" s="168"/>
      <c r="EB731" s="168"/>
      <c r="EC731" s="168"/>
      <c r="ED731" s="168"/>
      <c r="EE731" s="168"/>
      <c r="EF731" s="168"/>
      <c r="EG731" s="168"/>
      <c r="EH731" s="168"/>
      <c r="EI731" s="168"/>
      <c r="EJ731" s="168"/>
      <c r="EK731" s="168"/>
      <c r="EL731" s="168"/>
      <c r="EM731" s="168"/>
      <c r="EN731" s="168"/>
      <c r="EO731" s="168"/>
      <c r="EP731" s="168"/>
      <c r="EQ731" s="168"/>
      <c r="ER731" s="168"/>
      <c r="ES731" s="168"/>
      <c r="ET731" s="168"/>
      <c r="EU731" s="168"/>
      <c r="EV731" s="168"/>
      <c r="EW731" s="168"/>
      <c r="EX731" s="168"/>
      <c r="EY731" s="168"/>
      <c r="EZ731" s="168"/>
      <c r="FA731" s="168"/>
      <c r="FB731" s="168"/>
      <c r="FC731" s="168"/>
      <c r="FD731" s="168"/>
    </row>
    <row r="732" spans="1:160" s="5" customFormat="1" ht="15.75" customHeight="1" x14ac:dyDescent="0.3">
      <c r="A732" s="263"/>
      <c r="B732" s="263"/>
      <c r="C732" s="265"/>
      <c r="D732" s="438"/>
      <c r="E732" s="439"/>
      <c r="F732" s="439"/>
      <c r="G732" s="439"/>
      <c r="H732" s="439"/>
      <c r="I732" s="439"/>
      <c r="J732" s="439"/>
      <c r="K732" s="439"/>
      <c r="L732" s="439"/>
      <c r="M732" s="440"/>
      <c r="N732" s="438"/>
      <c r="O732" s="439"/>
      <c r="P732" s="439"/>
      <c r="Q732" s="439"/>
      <c r="R732" s="439"/>
      <c r="S732" s="439"/>
      <c r="T732" s="439"/>
      <c r="U732" s="440"/>
      <c r="V732" s="33"/>
      <c r="W732" s="57"/>
      <c r="X732" s="86"/>
      <c r="Y732" s="33"/>
      <c r="Z732" s="36"/>
      <c r="AA732" s="36"/>
      <c r="AD732" s="33"/>
      <c r="AG732" s="33"/>
      <c r="AH732" s="43"/>
      <c r="AI732" s="43"/>
      <c r="AJ732" s="43"/>
      <c r="AK732" s="43"/>
      <c r="AL732" s="43"/>
      <c r="AM732" s="43"/>
      <c r="AN732" s="43"/>
      <c r="AO732" s="43"/>
      <c r="AP732" s="43"/>
      <c r="AQ732" s="43"/>
      <c r="AR732" s="43"/>
      <c r="AS732" s="43"/>
      <c r="AT732" s="43"/>
      <c r="AU732" s="44"/>
      <c r="AV732" s="33"/>
      <c r="AW732" s="33"/>
      <c r="AX732" s="33"/>
      <c r="AZ732" s="141"/>
      <c r="BE732" s="168"/>
      <c r="BF732" s="168"/>
      <c r="BG732" s="168"/>
      <c r="BH732" s="168"/>
      <c r="BI732" s="168"/>
      <c r="BJ732" s="168"/>
      <c r="BK732" s="168"/>
      <c r="BL732" s="168"/>
      <c r="BM732" s="168"/>
      <c r="DK732" s="168"/>
      <c r="DL732" s="168"/>
      <c r="DM732" s="168"/>
      <c r="DN732" s="168"/>
      <c r="DO732" s="168"/>
      <c r="DP732" s="168"/>
      <c r="DQ732" s="168"/>
      <c r="DR732" s="168"/>
      <c r="DS732" s="168"/>
      <c r="DT732" s="168"/>
      <c r="DU732" s="168"/>
      <c r="DV732" s="168"/>
      <c r="DW732" s="168"/>
      <c r="DX732" s="168"/>
      <c r="DY732" s="168"/>
      <c r="DZ732" s="168"/>
      <c r="EA732" s="168"/>
      <c r="EB732" s="168"/>
      <c r="EC732" s="168"/>
      <c r="ED732" s="168"/>
      <c r="EE732" s="168"/>
      <c r="EF732" s="168"/>
      <c r="EG732" s="168"/>
      <c r="EH732" s="168"/>
      <c r="EI732" s="168"/>
      <c r="EJ732" s="168"/>
      <c r="EK732" s="168"/>
      <c r="EL732" s="168"/>
      <c r="EM732" s="168"/>
      <c r="EN732" s="168"/>
      <c r="EO732" s="168"/>
      <c r="EP732" s="168"/>
      <c r="EQ732" s="168"/>
      <c r="ER732" s="168"/>
      <c r="ES732" s="168"/>
      <c r="ET732" s="168"/>
      <c r="EU732" s="168"/>
      <c r="EV732" s="168"/>
      <c r="EW732" s="168"/>
      <c r="EX732" s="168"/>
      <c r="EY732" s="168"/>
      <c r="EZ732" s="168"/>
      <c r="FA732" s="168"/>
      <c r="FB732" s="168"/>
      <c r="FC732" s="168"/>
      <c r="FD732" s="168"/>
    </row>
    <row r="733" spans="1:160" s="5" customFormat="1" ht="15.75" customHeight="1" x14ac:dyDescent="0.3">
      <c r="A733" s="263"/>
      <c r="B733" s="263"/>
      <c r="C733" s="265"/>
      <c r="D733" s="441"/>
      <c r="E733" s="442"/>
      <c r="F733" s="442"/>
      <c r="G733" s="442"/>
      <c r="H733" s="442"/>
      <c r="I733" s="442"/>
      <c r="J733" s="442"/>
      <c r="K733" s="442"/>
      <c r="L733" s="442"/>
      <c r="M733" s="443"/>
      <c r="N733" s="441"/>
      <c r="O733" s="442"/>
      <c r="P733" s="442"/>
      <c r="Q733" s="442"/>
      <c r="R733" s="442"/>
      <c r="S733" s="442"/>
      <c r="T733" s="442"/>
      <c r="U733" s="443"/>
      <c r="V733" s="33"/>
      <c r="W733" s="57"/>
      <c r="X733" s="86"/>
      <c r="Y733" s="33"/>
      <c r="Z733" s="36"/>
      <c r="AA733" s="36"/>
      <c r="AD733" s="33"/>
      <c r="AG733" s="33"/>
      <c r="AH733" s="43"/>
      <c r="AI733" s="43"/>
      <c r="AJ733" s="43"/>
      <c r="AK733" s="43"/>
      <c r="AL733" s="43"/>
      <c r="AM733" s="43"/>
      <c r="AN733" s="43"/>
      <c r="AO733" s="43"/>
      <c r="AP733" s="43"/>
      <c r="AQ733" s="43"/>
      <c r="AR733" s="43"/>
      <c r="AS733" s="43"/>
      <c r="AT733" s="43"/>
      <c r="AU733" s="44"/>
      <c r="AV733" s="33"/>
      <c r="AW733" s="33"/>
      <c r="AX733" s="33"/>
      <c r="AZ733" s="141"/>
      <c r="BE733" s="168"/>
      <c r="BF733" s="168"/>
      <c r="BG733" s="168"/>
      <c r="BH733" s="168"/>
      <c r="BI733" s="168"/>
      <c r="BJ733" s="168"/>
      <c r="BK733" s="168"/>
      <c r="BL733" s="168"/>
      <c r="BM733" s="168"/>
      <c r="DK733" s="168"/>
      <c r="DL733" s="168"/>
      <c r="DM733" s="168"/>
      <c r="DN733" s="168"/>
      <c r="DO733" s="168"/>
      <c r="DP733" s="168"/>
      <c r="DQ733" s="168"/>
      <c r="DR733" s="168"/>
      <c r="DS733" s="168"/>
      <c r="DT733" s="168"/>
      <c r="DU733" s="168"/>
      <c r="DV733" s="168"/>
      <c r="DW733" s="168"/>
      <c r="DX733" s="168"/>
      <c r="DY733" s="168"/>
      <c r="DZ733" s="168"/>
      <c r="EA733" s="168"/>
      <c r="EB733" s="168"/>
      <c r="EC733" s="168"/>
      <c r="ED733" s="168"/>
      <c r="EE733" s="168"/>
      <c r="EF733" s="168"/>
      <c r="EG733" s="168"/>
      <c r="EH733" s="168"/>
      <c r="EI733" s="168"/>
      <c r="EJ733" s="168"/>
      <c r="EK733" s="168"/>
      <c r="EL733" s="168"/>
      <c r="EM733" s="168"/>
      <c r="EN733" s="168"/>
      <c r="EO733" s="168"/>
      <c r="EP733" s="168"/>
      <c r="EQ733" s="168"/>
      <c r="ER733" s="168"/>
      <c r="ES733" s="168"/>
      <c r="ET733" s="168"/>
      <c r="EU733" s="168"/>
      <c r="EV733" s="168"/>
      <c r="EW733" s="168"/>
      <c r="EX733" s="168"/>
      <c r="EY733" s="168"/>
      <c r="EZ733" s="168"/>
      <c r="FA733" s="168"/>
      <c r="FB733" s="168"/>
      <c r="FC733" s="168"/>
      <c r="FD733" s="168"/>
    </row>
    <row r="734" spans="1:160" s="5" customFormat="1" x14ac:dyDescent="0.25">
      <c r="A734" s="263"/>
      <c r="B734" s="263"/>
      <c r="C734" s="265"/>
      <c r="D734" s="10" t="s">
        <v>23</v>
      </c>
      <c r="E734" s="445" t="e">
        <f>+#REF!</f>
        <v>#REF!</v>
      </c>
      <c r="F734" s="445"/>
      <c r="G734" s="445"/>
      <c r="H734" s="445"/>
      <c r="I734" s="445"/>
      <c r="J734" s="445"/>
      <c r="K734" s="445"/>
      <c r="L734" s="445"/>
      <c r="M734" s="446"/>
      <c r="N734" s="11" t="s">
        <v>23</v>
      </c>
      <c r="O734" s="445" t="e">
        <f>+#REF!</f>
        <v>#REF!</v>
      </c>
      <c r="P734" s="445"/>
      <c r="Q734" s="445"/>
      <c r="R734" s="445"/>
      <c r="S734" s="445"/>
      <c r="T734" s="445"/>
      <c r="U734" s="446"/>
      <c r="V734" s="33"/>
      <c r="W734" s="57"/>
      <c r="X734" s="86"/>
      <c r="Y734" s="33"/>
      <c r="Z734" s="36"/>
      <c r="AA734" s="36"/>
      <c r="AD734" s="33"/>
      <c r="AG734" s="33"/>
      <c r="AH734" s="43"/>
      <c r="AI734" s="43"/>
      <c r="AJ734" s="43"/>
      <c r="AK734" s="43"/>
      <c r="AL734" s="43"/>
      <c r="AM734" s="43"/>
      <c r="AN734" s="43"/>
      <c r="AO734" s="43"/>
      <c r="AP734" s="43"/>
      <c r="AQ734" s="43"/>
      <c r="AR734" s="43"/>
      <c r="AS734" s="43"/>
      <c r="AT734" s="43"/>
      <c r="AU734" s="44"/>
      <c r="AV734" s="33"/>
      <c r="AW734" s="33"/>
      <c r="AX734" s="33"/>
      <c r="AZ734" s="141"/>
      <c r="BE734" s="168"/>
      <c r="BF734" s="168"/>
      <c r="BG734" s="168"/>
      <c r="BH734" s="168"/>
      <c r="BI734" s="168"/>
      <c r="BJ734" s="168"/>
      <c r="BK734" s="168"/>
      <c r="BL734" s="168"/>
      <c r="BM734" s="168"/>
      <c r="DK734" s="168"/>
      <c r="DL734" s="168"/>
      <c r="DM734" s="168"/>
      <c r="DN734" s="168"/>
      <c r="DO734" s="168"/>
      <c r="DP734" s="168"/>
      <c r="DQ734" s="168"/>
      <c r="DR734" s="168"/>
      <c r="DS734" s="168"/>
      <c r="DT734" s="168"/>
      <c r="DU734" s="168"/>
      <c r="DV734" s="168"/>
      <c r="DW734" s="168"/>
      <c r="DX734" s="168"/>
      <c r="DY734" s="168"/>
      <c r="DZ734" s="168"/>
      <c r="EA734" s="168"/>
      <c r="EB734" s="168"/>
      <c r="EC734" s="168"/>
      <c r="ED734" s="168"/>
      <c r="EE734" s="168"/>
      <c r="EF734" s="168"/>
      <c r="EG734" s="168"/>
      <c r="EH734" s="168"/>
      <c r="EI734" s="168"/>
      <c r="EJ734" s="168"/>
      <c r="EK734" s="168"/>
      <c r="EL734" s="168"/>
      <c r="EM734" s="168"/>
      <c r="EN734" s="168"/>
      <c r="EO734" s="168"/>
      <c r="EP734" s="168"/>
      <c r="EQ734" s="168"/>
      <c r="ER734" s="168"/>
      <c r="ES734" s="168"/>
      <c r="ET734" s="168"/>
      <c r="EU734" s="168"/>
      <c r="EV734" s="168"/>
      <c r="EW734" s="168"/>
      <c r="EX734" s="168"/>
      <c r="EY734" s="168"/>
      <c r="EZ734" s="168"/>
      <c r="FA734" s="168"/>
      <c r="FB734" s="168"/>
      <c r="FC734" s="168"/>
      <c r="FD734" s="168"/>
    </row>
    <row r="735" spans="1:160" s="5" customFormat="1" ht="14.4" thickBot="1" x14ac:dyDescent="0.3">
      <c r="A735" s="263"/>
      <c r="B735" s="263"/>
      <c r="C735" s="265"/>
      <c r="D735" s="12" t="s">
        <v>25</v>
      </c>
      <c r="E735" s="447" t="e">
        <f>+#REF!</f>
        <v>#REF!</v>
      </c>
      <c r="F735" s="447"/>
      <c r="G735" s="447"/>
      <c r="H735" s="447"/>
      <c r="I735" s="447"/>
      <c r="J735" s="447"/>
      <c r="K735" s="447"/>
      <c r="L735" s="447"/>
      <c r="M735" s="448"/>
      <c r="N735" s="13" t="s">
        <v>25</v>
      </c>
      <c r="O735" s="447" t="e">
        <f>+#REF!</f>
        <v>#REF!</v>
      </c>
      <c r="P735" s="447"/>
      <c r="Q735" s="447"/>
      <c r="R735" s="447"/>
      <c r="S735" s="447"/>
      <c r="T735" s="447"/>
      <c r="U735" s="448"/>
      <c r="V735" s="33"/>
      <c r="W735" s="57"/>
      <c r="X735" s="86"/>
      <c r="Y735" s="33"/>
      <c r="Z735" s="36"/>
      <c r="AA735" s="36"/>
      <c r="AD735" s="33"/>
      <c r="AG735" s="33"/>
      <c r="AH735" s="43"/>
      <c r="AI735" s="43"/>
      <c r="AJ735" s="43"/>
      <c r="AK735" s="43"/>
      <c r="AL735" s="43"/>
      <c r="AM735" s="43"/>
      <c r="AN735" s="43"/>
      <c r="AO735" s="43"/>
      <c r="AP735" s="43"/>
      <c r="AQ735" s="43"/>
      <c r="AR735" s="43"/>
      <c r="AS735" s="43"/>
      <c r="AT735" s="43"/>
      <c r="AU735" s="44"/>
      <c r="AV735" s="33"/>
      <c r="AW735" s="33"/>
      <c r="AX735" s="33"/>
      <c r="AZ735" s="141"/>
      <c r="BE735" s="168"/>
      <c r="BF735" s="168"/>
      <c r="BG735" s="168"/>
      <c r="BH735" s="168"/>
      <c r="BI735" s="168"/>
      <c r="BJ735" s="168"/>
      <c r="BK735" s="168"/>
      <c r="BL735" s="168"/>
      <c r="BM735" s="168"/>
      <c r="DK735" s="168"/>
      <c r="DL735" s="168"/>
      <c r="DM735" s="168"/>
      <c r="DN735" s="168"/>
      <c r="DO735" s="168"/>
      <c r="DP735" s="168"/>
      <c r="DQ735" s="168"/>
      <c r="DR735" s="168"/>
      <c r="DS735" s="168"/>
      <c r="DT735" s="168"/>
      <c r="DU735" s="168"/>
      <c r="DV735" s="168"/>
      <c r="DW735" s="168"/>
      <c r="DX735" s="168"/>
      <c r="DY735" s="168"/>
      <c r="DZ735" s="168"/>
      <c r="EA735" s="168"/>
      <c r="EB735" s="168"/>
      <c r="EC735" s="168"/>
      <c r="ED735" s="168"/>
      <c r="EE735" s="168"/>
      <c r="EF735" s="168"/>
      <c r="EG735" s="168"/>
      <c r="EH735" s="168"/>
      <c r="EI735" s="168"/>
      <c r="EJ735" s="168"/>
      <c r="EK735" s="168"/>
      <c r="EL735" s="168"/>
      <c r="EM735" s="168"/>
      <c r="EN735" s="168"/>
      <c r="EO735" s="168"/>
      <c r="EP735" s="168"/>
      <c r="EQ735" s="168"/>
      <c r="ER735" s="168"/>
      <c r="ES735" s="168"/>
      <c r="ET735" s="168"/>
      <c r="EU735" s="168"/>
      <c r="EV735" s="168"/>
      <c r="EW735" s="168"/>
      <c r="EX735" s="168"/>
      <c r="EY735" s="168"/>
      <c r="EZ735" s="168"/>
      <c r="FA735" s="168"/>
      <c r="FB735" s="168"/>
      <c r="FC735" s="168"/>
      <c r="FD735" s="168"/>
    </row>
    <row r="736" spans="1:160" ht="9.9" customHeight="1" thickBot="1" x14ac:dyDescent="0.3"/>
    <row r="737" spans="1:160" s="5" customFormat="1" ht="15.75" customHeight="1" x14ac:dyDescent="0.3">
      <c r="A737" s="263"/>
      <c r="B737" s="263"/>
      <c r="C737" s="265"/>
      <c r="D737" s="484"/>
      <c r="E737" s="485"/>
      <c r="F737" s="488" t="s">
        <v>0</v>
      </c>
      <c r="G737" s="489"/>
      <c r="H737" s="489"/>
      <c r="I737" s="489"/>
      <c r="J737" s="489"/>
      <c r="K737" s="489"/>
      <c r="L737" s="489"/>
      <c r="M737" s="489"/>
      <c r="N737" s="489"/>
      <c r="O737" s="490"/>
      <c r="P737" s="494" t="s">
        <v>1</v>
      </c>
      <c r="Q737" s="495"/>
      <c r="R737" s="495"/>
      <c r="S737" s="496"/>
      <c r="T737" s="500"/>
      <c r="U737" s="501"/>
      <c r="V737" s="33"/>
      <c r="W737" s="57"/>
      <c r="X737" s="86"/>
      <c r="Y737" s="33"/>
      <c r="Z737" s="36"/>
      <c r="AA737" s="36"/>
      <c r="AD737" s="33"/>
      <c r="AG737" s="33"/>
      <c r="AH737" s="43"/>
      <c r="AI737" s="43"/>
      <c r="AJ737" s="43"/>
      <c r="AK737" s="43"/>
      <c r="AL737" s="43"/>
      <c r="AM737" s="43"/>
      <c r="AN737" s="43"/>
      <c r="AO737" s="43"/>
      <c r="AP737" s="43"/>
      <c r="AQ737" s="43"/>
      <c r="AR737" s="43"/>
      <c r="AS737" s="43"/>
      <c r="AT737" s="43"/>
      <c r="AU737" s="44"/>
      <c r="AV737" s="33"/>
      <c r="AW737" s="33"/>
      <c r="AX737" s="33"/>
      <c r="AZ737" s="141"/>
      <c r="BE737" s="168"/>
      <c r="BF737" s="168"/>
      <c r="BG737" s="168"/>
      <c r="BH737" s="168"/>
      <c r="BI737" s="168"/>
      <c r="BJ737" s="168"/>
      <c r="BK737" s="168"/>
      <c r="BL737" s="168"/>
      <c r="BM737" s="168"/>
      <c r="DK737" s="168"/>
      <c r="DL737" s="168"/>
      <c r="DM737" s="168"/>
      <c r="DN737" s="168"/>
      <c r="DO737" s="168"/>
      <c r="DP737" s="168"/>
      <c r="DQ737" s="168"/>
      <c r="DR737" s="168"/>
      <c r="DS737" s="168"/>
      <c r="DT737" s="168"/>
      <c r="DU737" s="168"/>
      <c r="DV737" s="168"/>
      <c r="DW737" s="168"/>
      <c r="DX737" s="168"/>
      <c r="DY737" s="168"/>
      <c r="DZ737" s="168"/>
      <c r="EA737" s="168"/>
      <c r="EB737" s="168"/>
      <c r="EC737" s="168"/>
      <c r="ED737" s="168"/>
      <c r="EE737" s="168"/>
      <c r="EF737" s="168"/>
      <c r="EG737" s="168"/>
      <c r="EH737" s="168"/>
      <c r="EI737" s="168"/>
      <c r="EJ737" s="168"/>
      <c r="EK737" s="168"/>
      <c r="EL737" s="168"/>
      <c r="EM737" s="168"/>
      <c r="EN737" s="168"/>
      <c r="EO737" s="168"/>
      <c r="EP737" s="168"/>
      <c r="EQ737" s="168"/>
      <c r="ER737" s="168"/>
      <c r="ES737" s="168"/>
      <c r="ET737" s="168"/>
      <c r="EU737" s="168"/>
      <c r="EV737" s="168"/>
      <c r="EW737" s="168"/>
      <c r="EX737" s="168"/>
      <c r="EY737" s="168"/>
      <c r="EZ737" s="168"/>
      <c r="FA737" s="168"/>
      <c r="FB737" s="168"/>
      <c r="FC737" s="168"/>
      <c r="FD737" s="168"/>
    </row>
    <row r="738" spans="1:160" s="5" customFormat="1" ht="15" customHeight="1" x14ac:dyDescent="0.3">
      <c r="A738" s="263"/>
      <c r="B738" s="263"/>
      <c r="C738" s="265"/>
      <c r="D738" s="481"/>
      <c r="E738" s="482"/>
      <c r="F738" s="491"/>
      <c r="G738" s="492"/>
      <c r="H738" s="492"/>
      <c r="I738" s="492"/>
      <c r="J738" s="492"/>
      <c r="K738" s="492"/>
      <c r="L738" s="492"/>
      <c r="M738" s="492"/>
      <c r="N738" s="492"/>
      <c r="O738" s="493"/>
      <c r="P738" s="497"/>
      <c r="Q738" s="498"/>
      <c r="R738" s="498"/>
      <c r="S738" s="499"/>
      <c r="T738" s="502"/>
      <c r="U738" s="503"/>
      <c r="V738" s="33"/>
      <c r="W738" s="57"/>
      <c r="X738" s="86"/>
      <c r="Y738" s="38"/>
      <c r="Z738" s="36"/>
      <c r="AA738" s="36"/>
      <c r="AD738" s="33"/>
      <c r="AG738" s="33"/>
      <c r="AH738" s="43"/>
      <c r="AI738" s="43"/>
      <c r="AJ738" s="43"/>
      <c r="AK738" s="43"/>
      <c r="AL738" s="43"/>
      <c r="AM738" s="43"/>
      <c r="AN738" s="43"/>
      <c r="AO738" s="43"/>
      <c r="AP738" s="43"/>
      <c r="AQ738" s="43"/>
      <c r="AR738" s="43"/>
      <c r="AS738" s="43"/>
      <c r="AT738" s="43"/>
      <c r="AU738" s="44"/>
      <c r="AV738" s="33"/>
      <c r="AW738" s="33"/>
      <c r="AX738" s="33"/>
      <c r="AZ738" s="141"/>
      <c r="BE738" s="168"/>
      <c r="BF738" s="168"/>
      <c r="BG738" s="168"/>
      <c r="BH738" s="168"/>
      <c r="BI738" s="168"/>
      <c r="BJ738" s="168"/>
      <c r="BK738" s="168"/>
      <c r="BL738" s="168"/>
      <c r="BM738" s="168"/>
      <c r="DK738" s="168"/>
      <c r="DL738" s="168"/>
      <c r="DM738" s="168"/>
      <c r="DN738" s="168"/>
      <c r="DO738" s="168"/>
      <c r="DP738" s="168"/>
      <c r="DQ738" s="168"/>
      <c r="DR738" s="168"/>
      <c r="DS738" s="168"/>
      <c r="DT738" s="168"/>
      <c r="DU738" s="168"/>
      <c r="DV738" s="168"/>
      <c r="DW738" s="168"/>
      <c r="DX738" s="168"/>
      <c r="DY738" s="168"/>
      <c r="DZ738" s="168"/>
      <c r="EA738" s="168"/>
      <c r="EB738" s="168"/>
      <c r="EC738" s="168"/>
      <c r="ED738" s="168"/>
      <c r="EE738" s="168"/>
      <c r="EF738" s="168"/>
      <c r="EG738" s="168"/>
      <c r="EH738" s="168"/>
      <c r="EI738" s="168"/>
      <c r="EJ738" s="168"/>
      <c r="EK738" s="168"/>
      <c r="EL738" s="168"/>
      <c r="EM738" s="168"/>
      <c r="EN738" s="168"/>
      <c r="EO738" s="168"/>
      <c r="EP738" s="168"/>
      <c r="EQ738" s="168"/>
      <c r="ER738" s="168"/>
      <c r="ES738" s="168"/>
      <c r="ET738" s="168"/>
      <c r="EU738" s="168"/>
      <c r="EV738" s="168"/>
      <c r="EW738" s="168"/>
      <c r="EX738" s="168"/>
      <c r="EY738" s="168"/>
      <c r="EZ738" s="168"/>
      <c r="FA738" s="168"/>
      <c r="FB738" s="168"/>
      <c r="FC738" s="168"/>
      <c r="FD738" s="168"/>
    </row>
    <row r="739" spans="1:160" s="5" customFormat="1" ht="30" customHeight="1" thickBot="1" x14ac:dyDescent="0.35">
      <c r="A739" s="263"/>
      <c r="B739" s="263"/>
      <c r="C739" s="265"/>
      <c r="D739" s="486"/>
      <c r="E739" s="487"/>
      <c r="F739" s="506" t="s">
        <v>2</v>
      </c>
      <c r="G739" s="507"/>
      <c r="H739" s="507"/>
      <c r="I739" s="507"/>
      <c r="J739" s="507"/>
      <c r="K739" s="507"/>
      <c r="L739" s="507"/>
      <c r="M739" s="507"/>
      <c r="N739" s="507"/>
      <c r="O739" s="508"/>
      <c r="P739" s="32">
        <v>16</v>
      </c>
      <c r="Q739" s="71" t="s">
        <v>3</v>
      </c>
      <c r="R739" s="509">
        <v>147</v>
      </c>
      <c r="S739" s="510"/>
      <c r="T739" s="504"/>
      <c r="U739" s="505"/>
      <c r="V739" s="33">
        <f>+IF(C748="","",1)</f>
        <v>1</v>
      </c>
      <c r="W739" s="57"/>
      <c r="X739" s="86"/>
      <c r="Y739" s="39"/>
      <c r="Z739" s="36"/>
      <c r="AA739" s="36"/>
      <c r="AD739" s="33"/>
      <c r="AG739" s="33"/>
      <c r="AH739" s="43"/>
      <c r="AI739" s="43"/>
      <c r="AJ739" s="43"/>
      <c r="AK739" s="43"/>
      <c r="AL739" s="43"/>
      <c r="AM739" s="43"/>
      <c r="AN739" s="43"/>
      <c r="AO739" s="43"/>
      <c r="AP739" s="43"/>
      <c r="AQ739" s="43"/>
      <c r="AR739" s="43"/>
      <c r="AS739" s="43"/>
      <c r="AT739" s="43"/>
      <c r="AU739" s="44"/>
      <c r="AV739" s="33"/>
      <c r="AW739" s="33"/>
      <c r="AX739" s="33"/>
      <c r="AZ739" s="141"/>
      <c r="BE739" s="168"/>
      <c r="BF739" s="168"/>
      <c r="BG739" s="168"/>
      <c r="BH739" s="168"/>
      <c r="BI739" s="168"/>
      <c r="BJ739" s="168"/>
      <c r="BK739" s="168"/>
      <c r="BL739" s="168"/>
      <c r="BM739" s="168"/>
      <c r="DK739" s="168"/>
      <c r="DL739" s="168"/>
      <c r="DM739" s="168"/>
      <c r="DN739" s="168"/>
      <c r="DO739" s="168"/>
      <c r="DP739" s="168"/>
      <c r="DQ739" s="168"/>
      <c r="DR739" s="168"/>
      <c r="DS739" s="168"/>
      <c r="DT739" s="168"/>
      <c r="DU739" s="168"/>
      <c r="DV739" s="168"/>
      <c r="DW739" s="168"/>
      <c r="DX739" s="168"/>
      <c r="DY739" s="168"/>
      <c r="DZ739" s="168"/>
      <c r="EA739" s="168"/>
      <c r="EB739" s="168"/>
      <c r="EC739" s="168"/>
      <c r="ED739" s="168"/>
      <c r="EE739" s="168"/>
      <c r="EF739" s="168"/>
      <c r="EG739" s="168"/>
      <c r="EH739" s="168"/>
      <c r="EI739" s="168"/>
      <c r="EJ739" s="168"/>
      <c r="EK739" s="168"/>
      <c r="EL739" s="168"/>
      <c r="EM739" s="168"/>
      <c r="EN739" s="168"/>
      <c r="EO739" s="168"/>
      <c r="EP739" s="168"/>
      <c r="EQ739" s="168"/>
      <c r="ER739" s="168"/>
      <c r="ES739" s="168"/>
      <c r="ET739" s="168"/>
      <c r="EU739" s="168"/>
      <c r="EV739" s="168"/>
      <c r="EW739" s="168"/>
      <c r="EX739" s="168"/>
      <c r="EY739" s="168"/>
      <c r="EZ739" s="168"/>
      <c r="FA739" s="168"/>
      <c r="FB739" s="168"/>
      <c r="FC739" s="168"/>
      <c r="FD739" s="168"/>
    </row>
    <row r="740" spans="1:160" s="5" customFormat="1" ht="5.25" customHeight="1" thickBot="1" x14ac:dyDescent="0.35">
      <c r="A740" s="263"/>
      <c r="B740" s="263"/>
      <c r="C740" s="265"/>
      <c r="D740" s="454"/>
      <c r="E740" s="454"/>
      <c r="F740" s="454"/>
      <c r="G740" s="454"/>
      <c r="H740" s="454"/>
      <c r="I740" s="454"/>
      <c r="J740" s="454"/>
      <c r="K740" s="454"/>
      <c r="L740" s="454"/>
      <c r="M740" s="454"/>
      <c r="N740" s="454"/>
      <c r="O740" s="454"/>
      <c r="P740" s="454"/>
      <c r="Q740" s="454"/>
      <c r="R740" s="454"/>
      <c r="S740" s="454"/>
      <c r="T740" s="454"/>
      <c r="U740" s="454"/>
      <c r="V740" s="33"/>
      <c r="W740" s="57"/>
      <c r="X740" s="86"/>
      <c r="Y740" s="38"/>
      <c r="Z740" s="36"/>
      <c r="AA740" s="36"/>
      <c r="AD740" s="33"/>
      <c r="AG740" s="33"/>
      <c r="AH740" s="43"/>
      <c r="AI740" s="43"/>
      <c r="AJ740" s="43"/>
      <c r="AK740" s="43"/>
      <c r="AL740" s="43"/>
      <c r="AM740" s="43"/>
      <c r="AN740" s="43"/>
      <c r="AO740" s="43"/>
      <c r="AP740" s="43"/>
      <c r="AQ740" s="43"/>
      <c r="AR740" s="43"/>
      <c r="AS740" s="43"/>
      <c r="AT740" s="43"/>
      <c r="AU740" s="44"/>
      <c r="AV740" s="33"/>
      <c r="AW740" s="33"/>
      <c r="AX740" s="33"/>
      <c r="AZ740" s="141"/>
      <c r="BE740" s="168"/>
      <c r="BF740" s="168"/>
      <c r="BG740" s="168"/>
      <c r="BH740" s="168"/>
      <c r="BI740" s="168"/>
      <c r="BJ740" s="168"/>
      <c r="BK740" s="168"/>
      <c r="BL740" s="168"/>
      <c r="BM740" s="168"/>
      <c r="DK740" s="168"/>
      <c r="DL740" s="168"/>
      <c r="DM740" s="168"/>
      <c r="DN740" s="168"/>
      <c r="DO740" s="168"/>
      <c r="DP740" s="168"/>
      <c r="DQ740" s="168"/>
      <c r="DR740" s="168"/>
      <c r="DS740" s="168"/>
      <c r="DT740" s="168"/>
      <c r="DU740" s="168"/>
      <c r="DV740" s="168"/>
      <c r="DW740" s="168"/>
      <c r="DX740" s="168"/>
      <c r="DY740" s="168"/>
      <c r="DZ740" s="168"/>
      <c r="EA740" s="168"/>
      <c r="EB740" s="168"/>
      <c r="EC740" s="168"/>
      <c r="ED740" s="168"/>
      <c r="EE740" s="168"/>
      <c r="EF740" s="168"/>
      <c r="EG740" s="168"/>
      <c r="EH740" s="168"/>
      <c r="EI740" s="168"/>
      <c r="EJ740" s="168"/>
      <c r="EK740" s="168"/>
      <c r="EL740" s="168"/>
      <c r="EM740" s="168"/>
      <c r="EN740" s="168"/>
      <c r="EO740" s="168"/>
      <c r="EP740" s="168"/>
      <c r="EQ740" s="168"/>
      <c r="ER740" s="168"/>
      <c r="ES740" s="168"/>
      <c r="ET740" s="168"/>
      <c r="EU740" s="168"/>
      <c r="EV740" s="168"/>
      <c r="EW740" s="168"/>
      <c r="EX740" s="168"/>
      <c r="EY740" s="168"/>
      <c r="EZ740" s="168"/>
      <c r="FA740" s="168"/>
      <c r="FB740" s="168"/>
      <c r="FC740" s="168"/>
      <c r="FD740" s="168"/>
    </row>
    <row r="741" spans="1:160" s="5" customFormat="1" ht="24.9" customHeight="1" x14ac:dyDescent="0.3">
      <c r="A741" s="263"/>
      <c r="B741" s="263"/>
      <c r="C741" s="265"/>
      <c r="D741" s="511" t="s">
        <v>4</v>
      </c>
      <c r="E741" s="512"/>
      <c r="F741" s="513" t="s">
        <v>168</v>
      </c>
      <c r="G741" s="514"/>
      <c r="H741" s="514"/>
      <c r="I741" s="515"/>
      <c r="J741" s="516" t="s">
        <v>5</v>
      </c>
      <c r="K741" s="512"/>
      <c r="L741" s="513" t="s">
        <v>102</v>
      </c>
      <c r="M741" s="514"/>
      <c r="N741" s="514"/>
      <c r="O741" s="514"/>
      <c r="P741" s="515"/>
      <c r="Q741" s="1" t="s">
        <v>6</v>
      </c>
      <c r="R741" s="513" t="s">
        <v>36</v>
      </c>
      <c r="S741" s="514"/>
      <c r="T741" s="514"/>
      <c r="U741" s="517"/>
      <c r="V741" s="33"/>
      <c r="W741" s="57"/>
      <c r="X741" s="86"/>
      <c r="Y741" s="33"/>
      <c r="Z741" s="36"/>
      <c r="AA741" s="36"/>
      <c r="AD741" s="33"/>
      <c r="AG741" s="33"/>
      <c r="AH741" s="43"/>
      <c r="AI741" s="43"/>
      <c r="AJ741" s="43"/>
      <c r="AK741" s="43"/>
      <c r="AL741" s="43"/>
      <c r="AM741" s="43"/>
      <c r="AN741" s="43"/>
      <c r="AO741" s="43"/>
      <c r="AP741" s="43"/>
      <c r="AQ741" s="43"/>
      <c r="AR741" s="43"/>
      <c r="AS741" s="43"/>
      <c r="AT741" s="43"/>
      <c r="AU741" s="44"/>
      <c r="AV741" s="33"/>
      <c r="AW741" s="33"/>
      <c r="AX741" s="33"/>
      <c r="AZ741" s="141"/>
      <c r="BE741" s="168"/>
      <c r="BF741" s="168"/>
      <c r="BG741" s="168"/>
      <c r="BH741" s="168"/>
      <c r="BI741" s="168"/>
      <c r="BJ741" s="168"/>
      <c r="BK741" s="168"/>
      <c r="BL741" s="168"/>
      <c r="BM741" s="168"/>
      <c r="DK741" s="168"/>
      <c r="DL741" s="168"/>
      <c r="DM741" s="168"/>
      <c r="DN741" s="168"/>
      <c r="DO741" s="168"/>
      <c r="DP741" s="168"/>
      <c r="DQ741" s="168"/>
      <c r="DR741" s="168"/>
      <c r="DS741" s="168"/>
      <c r="DT741" s="168"/>
      <c r="DU741" s="168"/>
      <c r="DV741" s="168"/>
      <c r="DW741" s="168"/>
      <c r="DX741" s="168"/>
      <c r="DY741" s="168"/>
      <c r="DZ741" s="168"/>
      <c r="EA741" s="168"/>
      <c r="EB741" s="168"/>
      <c r="EC741" s="168"/>
      <c r="ED741" s="168"/>
      <c r="EE741" s="168"/>
      <c r="EF741" s="168"/>
      <c r="EG741" s="168"/>
      <c r="EH741" s="168"/>
      <c r="EI741" s="168"/>
      <c r="EJ741" s="168"/>
      <c r="EK741" s="168"/>
      <c r="EL741" s="168"/>
      <c r="EM741" s="168"/>
      <c r="EN741" s="168"/>
      <c r="EO741" s="168"/>
      <c r="EP741" s="168"/>
      <c r="EQ741" s="168"/>
      <c r="ER741" s="168"/>
      <c r="ES741" s="168"/>
      <c r="ET741" s="168"/>
      <c r="EU741" s="168"/>
      <c r="EV741" s="168"/>
      <c r="EW741" s="168"/>
      <c r="EX741" s="168"/>
      <c r="EY741" s="168"/>
      <c r="EZ741" s="168"/>
      <c r="FA741" s="168"/>
      <c r="FB741" s="168"/>
      <c r="FC741" s="168"/>
      <c r="FD741" s="168"/>
    </row>
    <row r="742" spans="1:160" s="5" customFormat="1" ht="45" customHeight="1" thickBot="1" x14ac:dyDescent="0.35">
      <c r="A742" s="263"/>
      <c r="B742" s="263"/>
      <c r="C742" s="265"/>
      <c r="D742" s="518" t="s">
        <v>7</v>
      </c>
      <c r="E742" s="519"/>
      <c r="F742" s="520" t="s">
        <v>169</v>
      </c>
      <c r="G742" s="521"/>
      <c r="H742" s="521"/>
      <c r="I742" s="521"/>
      <c r="J742" s="521"/>
      <c r="K742" s="521"/>
      <c r="L742" s="521"/>
      <c r="M742" s="521"/>
      <c r="N742" s="521"/>
      <c r="O742" s="521"/>
      <c r="P742" s="521"/>
      <c r="Q742" s="521"/>
      <c r="R742" s="521"/>
      <c r="S742" s="521"/>
      <c r="T742" s="521"/>
      <c r="U742" s="522"/>
      <c r="V742" s="33"/>
      <c r="W742" s="57"/>
      <c r="X742" s="86"/>
      <c r="Y742" s="33"/>
      <c r="Z742" s="36"/>
      <c r="AA742" s="36"/>
      <c r="AD742" s="33"/>
      <c r="AG742" s="33"/>
      <c r="AH742" s="43"/>
      <c r="AI742" s="43"/>
      <c r="AJ742" s="43"/>
      <c r="AK742" s="43"/>
      <c r="AL742" s="43"/>
      <c r="AM742" s="43"/>
      <c r="AN742" s="43"/>
      <c r="AO742" s="43"/>
      <c r="AP742" s="43"/>
      <c r="AQ742" s="43"/>
      <c r="AR742" s="43"/>
      <c r="AS742" s="43"/>
      <c r="AT742" s="43"/>
      <c r="AU742" s="44"/>
      <c r="AV742" s="33"/>
      <c r="AW742" s="33"/>
      <c r="AX742" s="33"/>
      <c r="AZ742" s="141"/>
      <c r="BE742" s="168"/>
      <c r="BF742" s="168"/>
      <c r="BG742" s="168"/>
      <c r="BH742" s="168"/>
      <c r="BI742" s="168"/>
      <c r="BJ742" s="168"/>
      <c r="BK742" s="168"/>
      <c r="BL742" s="168"/>
      <c r="BM742" s="168"/>
      <c r="DK742" s="168"/>
      <c r="DL742" s="168"/>
      <c r="DM742" s="168"/>
      <c r="DN742" s="168"/>
      <c r="DO742" s="168"/>
      <c r="DP742" s="168"/>
      <c r="DQ742" s="168"/>
      <c r="DR742" s="168"/>
      <c r="DS742" s="168"/>
      <c r="DT742" s="168"/>
      <c r="DU742" s="168"/>
      <c r="DV742" s="168"/>
      <c r="DW742" s="168"/>
      <c r="DX742" s="168"/>
      <c r="DY742" s="168"/>
      <c r="DZ742" s="168"/>
      <c r="EA742" s="168"/>
      <c r="EB742" s="168"/>
      <c r="EC742" s="168"/>
      <c r="ED742" s="168"/>
      <c r="EE742" s="168"/>
      <c r="EF742" s="168"/>
      <c r="EG742" s="168"/>
      <c r="EH742" s="168"/>
      <c r="EI742" s="168"/>
      <c r="EJ742" s="168"/>
      <c r="EK742" s="168"/>
      <c r="EL742" s="168"/>
      <c r="EM742" s="168"/>
      <c r="EN742" s="168"/>
      <c r="EO742" s="168"/>
      <c r="EP742" s="168"/>
      <c r="EQ742" s="168"/>
      <c r="ER742" s="168"/>
      <c r="ES742" s="168"/>
      <c r="ET742" s="168"/>
      <c r="EU742" s="168"/>
      <c r="EV742" s="168"/>
      <c r="EW742" s="168"/>
      <c r="EX742" s="168"/>
      <c r="EY742" s="168"/>
      <c r="EZ742" s="168"/>
      <c r="FA742" s="168"/>
      <c r="FB742" s="168"/>
      <c r="FC742" s="168"/>
      <c r="FD742" s="168"/>
    </row>
    <row r="743" spans="1:160" s="5" customFormat="1" ht="5.0999999999999996" customHeight="1" thickBot="1" x14ac:dyDescent="0.35">
      <c r="A743" s="263"/>
      <c r="B743" s="263"/>
      <c r="C743" s="265"/>
      <c r="D743" s="523"/>
      <c r="E743" s="523"/>
      <c r="F743" s="523"/>
      <c r="G743" s="523"/>
      <c r="H743" s="523"/>
      <c r="I743" s="523"/>
      <c r="J743" s="523"/>
      <c r="K743" s="523"/>
      <c r="L743" s="523"/>
      <c r="M743" s="523"/>
      <c r="N743" s="523"/>
      <c r="O743" s="523"/>
      <c r="P743" s="523"/>
      <c r="Q743" s="523"/>
      <c r="R743" s="523"/>
      <c r="S743" s="523"/>
      <c r="T743" s="523"/>
      <c r="U743" s="523"/>
      <c r="V743" s="33"/>
      <c r="W743" s="57"/>
      <c r="X743" s="86"/>
      <c r="Y743" s="33"/>
      <c r="Z743" s="36"/>
      <c r="AA743" s="36"/>
      <c r="AD743" s="33"/>
      <c r="AG743" s="33"/>
      <c r="AH743" s="43"/>
      <c r="AI743" s="43"/>
      <c r="AJ743" s="43"/>
      <c r="AK743" s="43"/>
      <c r="AL743" s="43"/>
      <c r="AM743" s="43"/>
      <c r="AN743" s="43"/>
      <c r="AO743" s="43"/>
      <c r="AP743" s="43"/>
      <c r="AQ743" s="43"/>
      <c r="AR743" s="43"/>
      <c r="AS743" s="43"/>
      <c r="AT743" s="43"/>
      <c r="AU743" s="44"/>
      <c r="AV743" s="33"/>
      <c r="AW743" s="33"/>
      <c r="AX743" s="33"/>
      <c r="AZ743" s="141"/>
      <c r="BE743" s="168"/>
      <c r="BF743" s="168"/>
      <c r="BG743" s="168"/>
      <c r="BH743" s="168"/>
      <c r="BI743" s="168"/>
      <c r="BJ743" s="168"/>
      <c r="BK743" s="168"/>
      <c r="BL743" s="168"/>
      <c r="BM743" s="168"/>
      <c r="DK743" s="168"/>
      <c r="DL743" s="168"/>
      <c r="DM743" s="168"/>
      <c r="DN743" s="168"/>
      <c r="DO743" s="168"/>
      <c r="DP743" s="168"/>
      <c r="DQ743" s="168"/>
      <c r="DR743" s="168"/>
      <c r="DS743" s="168"/>
      <c r="DT743" s="168"/>
      <c r="DU743" s="168"/>
      <c r="DV743" s="168"/>
      <c r="DW743" s="168"/>
      <c r="DX743" s="168"/>
      <c r="DY743" s="168"/>
      <c r="DZ743" s="168"/>
      <c r="EA743" s="168"/>
      <c r="EB743" s="168"/>
      <c r="EC743" s="168"/>
      <c r="ED743" s="168"/>
      <c r="EE743" s="168"/>
      <c r="EF743" s="168"/>
      <c r="EG743" s="168"/>
      <c r="EH743" s="168"/>
      <c r="EI743" s="168"/>
      <c r="EJ743" s="168"/>
      <c r="EK743" s="168"/>
      <c r="EL743" s="168"/>
      <c r="EM743" s="168"/>
      <c r="EN743" s="168"/>
      <c r="EO743" s="168"/>
      <c r="EP743" s="168"/>
      <c r="EQ743" s="168"/>
      <c r="ER743" s="168"/>
      <c r="ES743" s="168"/>
      <c r="ET743" s="168"/>
      <c r="EU743" s="168"/>
      <c r="EV743" s="168"/>
      <c r="EW743" s="168"/>
      <c r="EX743" s="168"/>
      <c r="EY743" s="168"/>
      <c r="EZ743" s="168"/>
      <c r="FA743" s="168"/>
      <c r="FB743" s="168"/>
      <c r="FC743" s="168"/>
      <c r="FD743" s="168"/>
    </row>
    <row r="744" spans="1:160" s="5" customFormat="1" ht="24.9" customHeight="1" thickBot="1" x14ac:dyDescent="0.35">
      <c r="A744" s="263"/>
      <c r="B744" s="263"/>
      <c r="C744" s="265"/>
      <c r="D744" s="2" t="s">
        <v>103</v>
      </c>
      <c r="E744" s="69" t="s">
        <v>106</v>
      </c>
      <c r="F744" s="455" t="s">
        <v>104</v>
      </c>
      <c r="G744" s="524"/>
      <c r="H744" s="456"/>
      <c r="I744" s="525">
        <v>44058</v>
      </c>
      <c r="J744" s="526"/>
      <c r="K744" s="526"/>
      <c r="L744" s="526"/>
      <c r="M744" s="526"/>
      <c r="N744" s="527"/>
      <c r="O744" s="3" t="s">
        <v>8</v>
      </c>
      <c r="P744" s="449" t="s">
        <v>24</v>
      </c>
      <c r="Q744" s="450"/>
      <c r="R744" s="450"/>
      <c r="S744" s="450"/>
      <c r="T744" s="450"/>
      <c r="U744" s="528"/>
      <c r="V744" s="33"/>
      <c r="W744" s="57"/>
      <c r="X744" s="86"/>
      <c r="Y744" s="33"/>
      <c r="Z744" s="36"/>
      <c r="AA744" s="36"/>
      <c r="AD744" s="33"/>
      <c r="AG744" s="33"/>
      <c r="AH744" s="43"/>
      <c r="AI744" s="43"/>
      <c r="AJ744" s="43"/>
      <c r="AK744" s="43"/>
      <c r="AL744" s="43"/>
      <c r="AM744" s="43"/>
      <c r="AN744" s="43"/>
      <c r="AO744" s="43"/>
      <c r="AP744" s="43"/>
      <c r="AQ744" s="43"/>
      <c r="AR744" s="43"/>
      <c r="AS744" s="43"/>
      <c r="AT744" s="43"/>
      <c r="AU744" s="44"/>
      <c r="AV744" s="33"/>
      <c r="AW744" s="33"/>
      <c r="AX744" s="33"/>
      <c r="AZ744" s="141"/>
      <c r="BE744" s="168"/>
      <c r="BF744" s="168"/>
      <c r="BG744" s="168"/>
      <c r="BH744" s="168"/>
      <c r="BI744" s="168"/>
      <c r="BJ744" s="168"/>
      <c r="BK744" s="168"/>
      <c r="BL744" s="168"/>
      <c r="BM744" s="168"/>
      <c r="DK744" s="168"/>
      <c r="DL744" s="168"/>
      <c r="DM744" s="168"/>
      <c r="DN744" s="168"/>
      <c r="DO744" s="168"/>
      <c r="DP744" s="168"/>
      <c r="DQ744" s="168"/>
      <c r="DR744" s="168"/>
      <c r="DS744" s="168"/>
      <c r="DT744" s="168"/>
      <c r="DU744" s="168"/>
      <c r="DV744" s="168"/>
      <c r="DW744" s="168"/>
      <c r="DX744" s="168"/>
      <c r="DY744" s="168"/>
      <c r="DZ744" s="168"/>
      <c r="EA744" s="168"/>
      <c r="EB744" s="168"/>
      <c r="EC744" s="168"/>
      <c r="ED744" s="168"/>
      <c r="EE744" s="168"/>
      <c r="EF744" s="168"/>
      <c r="EG744" s="168"/>
      <c r="EH744" s="168"/>
      <c r="EI744" s="168"/>
      <c r="EJ744" s="168"/>
      <c r="EK744" s="168"/>
      <c r="EL744" s="168"/>
      <c r="EM744" s="168"/>
      <c r="EN744" s="168"/>
      <c r="EO744" s="168"/>
      <c r="EP744" s="168"/>
      <c r="EQ744" s="168"/>
      <c r="ER744" s="168"/>
      <c r="ES744" s="168"/>
      <c r="ET744" s="168"/>
      <c r="EU744" s="168"/>
      <c r="EV744" s="168"/>
      <c r="EW744" s="168"/>
      <c r="EX744" s="168"/>
      <c r="EY744" s="168"/>
      <c r="EZ744" s="168"/>
      <c r="FA744" s="168"/>
      <c r="FB744" s="168"/>
      <c r="FC744" s="168"/>
      <c r="FD744" s="168"/>
    </row>
    <row r="745" spans="1:160" s="5" customFormat="1" ht="5.0999999999999996" customHeight="1" thickBot="1" x14ac:dyDescent="0.35">
      <c r="A745" s="263"/>
      <c r="B745" s="263"/>
      <c r="C745" s="265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33"/>
      <c r="W745" s="57"/>
      <c r="X745" s="86"/>
      <c r="Y745" s="33"/>
      <c r="Z745" s="36"/>
      <c r="AA745" s="36"/>
      <c r="AD745" s="33"/>
      <c r="AG745" s="33"/>
      <c r="AH745" s="43"/>
      <c r="AI745" s="43"/>
      <c r="AJ745" s="43"/>
      <c r="AK745" s="43"/>
      <c r="AL745" s="43"/>
      <c r="AM745" s="43"/>
      <c r="AN745" s="43"/>
      <c r="AO745" s="43"/>
      <c r="AP745" s="43"/>
      <c r="AQ745" s="43"/>
      <c r="AR745" s="43"/>
      <c r="AS745" s="43"/>
      <c r="AT745" s="43"/>
      <c r="AU745" s="44"/>
      <c r="AV745" s="33"/>
      <c r="AW745" s="33"/>
      <c r="AX745" s="33"/>
      <c r="AZ745" s="141"/>
      <c r="BE745" s="168"/>
      <c r="BF745" s="168"/>
      <c r="BG745" s="168"/>
      <c r="BH745" s="168"/>
      <c r="BI745" s="168"/>
      <c r="BJ745" s="168"/>
      <c r="BK745" s="168"/>
      <c r="BL745" s="168"/>
      <c r="BM745" s="168"/>
      <c r="DK745" s="168"/>
      <c r="DL745" s="168"/>
      <c r="DM745" s="168"/>
      <c r="DN745" s="168"/>
      <c r="DO745" s="168"/>
      <c r="DP745" s="168"/>
      <c r="DQ745" s="168"/>
      <c r="DR745" s="168"/>
      <c r="DS745" s="168"/>
      <c r="DT745" s="168"/>
      <c r="DU745" s="168"/>
      <c r="DV745" s="168"/>
      <c r="DW745" s="168"/>
      <c r="DX745" s="168"/>
      <c r="DY745" s="168"/>
      <c r="DZ745" s="168"/>
      <c r="EA745" s="168"/>
      <c r="EB745" s="168"/>
      <c r="EC745" s="168"/>
      <c r="ED745" s="168"/>
      <c r="EE745" s="168"/>
      <c r="EF745" s="168"/>
      <c r="EG745" s="168"/>
      <c r="EH745" s="168"/>
      <c r="EI745" s="168"/>
      <c r="EJ745" s="168"/>
      <c r="EK745" s="168"/>
      <c r="EL745" s="168"/>
      <c r="EM745" s="168"/>
      <c r="EN745" s="168"/>
      <c r="EO745" s="168"/>
      <c r="EP745" s="168"/>
      <c r="EQ745" s="168"/>
      <c r="ER745" s="168"/>
      <c r="ES745" s="168"/>
      <c r="ET745" s="168"/>
      <c r="EU745" s="168"/>
      <c r="EV745" s="168"/>
      <c r="EW745" s="168"/>
      <c r="EX745" s="168"/>
      <c r="EY745" s="168"/>
      <c r="EZ745" s="168"/>
      <c r="FA745" s="168"/>
      <c r="FB745" s="168"/>
      <c r="FC745" s="168"/>
      <c r="FD745" s="168"/>
    </row>
    <row r="746" spans="1:160" s="5" customFormat="1" ht="24.9" customHeight="1" thickBot="1" x14ac:dyDescent="0.35">
      <c r="A746" s="263"/>
      <c r="B746" s="263"/>
      <c r="C746" s="265"/>
      <c r="D746" s="2" t="s">
        <v>31</v>
      </c>
      <c r="E746" s="449"/>
      <c r="F746" s="450"/>
      <c r="G746" s="450"/>
      <c r="H746" s="450"/>
      <c r="I746" s="450"/>
      <c r="J746" s="451"/>
      <c r="K746" s="19" t="s">
        <v>105</v>
      </c>
      <c r="L746" s="452"/>
      <c r="M746" s="452"/>
      <c r="N746" s="452"/>
      <c r="O746" s="452"/>
      <c r="P746" s="452"/>
      <c r="Q746" s="452"/>
      <c r="R746" s="452"/>
      <c r="S746" s="452"/>
      <c r="T746" s="452"/>
      <c r="U746" s="453"/>
      <c r="V746" s="33"/>
      <c r="W746" s="57"/>
      <c r="X746" s="86"/>
      <c r="Y746" s="33"/>
      <c r="Z746" s="36"/>
      <c r="AA746" s="36"/>
      <c r="AD746" s="33"/>
      <c r="AG746" s="33"/>
      <c r="AH746" s="43"/>
      <c r="AI746" s="43"/>
      <c r="AJ746" s="43"/>
      <c r="AK746" s="43"/>
      <c r="AL746" s="43"/>
      <c r="AM746" s="43"/>
      <c r="AN746" s="43"/>
      <c r="AO746" s="43"/>
      <c r="AP746" s="43"/>
      <c r="AQ746" s="43"/>
      <c r="AR746" s="43"/>
      <c r="AS746" s="43"/>
      <c r="AT746" s="43"/>
      <c r="AU746" s="44"/>
      <c r="AV746" s="33"/>
      <c r="AW746" s="33"/>
      <c r="AX746" s="33"/>
      <c r="AZ746" s="141"/>
      <c r="BE746" s="168"/>
      <c r="BF746" s="168"/>
      <c r="BG746" s="168"/>
      <c r="BH746" s="168"/>
      <c r="BI746" s="168"/>
      <c r="BJ746" s="168"/>
      <c r="BK746" s="168"/>
      <c r="BL746" s="168"/>
      <c r="BM746" s="168"/>
      <c r="DK746" s="168"/>
      <c r="DL746" s="168"/>
      <c r="DM746" s="168"/>
      <c r="DN746" s="168"/>
      <c r="DO746" s="168"/>
      <c r="DP746" s="168"/>
      <c r="DQ746" s="168"/>
      <c r="DR746" s="168"/>
      <c r="DS746" s="168"/>
      <c r="DT746" s="168"/>
      <c r="DU746" s="168"/>
      <c r="DV746" s="168"/>
      <c r="DW746" s="168"/>
      <c r="DX746" s="168"/>
      <c r="DY746" s="168"/>
      <c r="DZ746" s="168"/>
      <c r="EA746" s="168"/>
      <c r="EB746" s="168"/>
      <c r="EC746" s="168"/>
      <c r="ED746" s="168"/>
      <c r="EE746" s="168"/>
      <c r="EF746" s="168"/>
      <c r="EG746" s="168"/>
      <c r="EH746" s="168"/>
      <c r="EI746" s="168"/>
      <c r="EJ746" s="168"/>
      <c r="EK746" s="168"/>
      <c r="EL746" s="168"/>
      <c r="EM746" s="168"/>
      <c r="EN746" s="168"/>
      <c r="EO746" s="168"/>
      <c r="EP746" s="168"/>
      <c r="EQ746" s="168"/>
      <c r="ER746" s="168"/>
      <c r="ES746" s="168"/>
      <c r="ET746" s="168"/>
      <c r="EU746" s="168"/>
      <c r="EV746" s="168"/>
      <c r="EW746" s="168"/>
      <c r="EX746" s="168"/>
      <c r="EY746" s="168"/>
      <c r="EZ746" s="168"/>
      <c r="FA746" s="168"/>
      <c r="FB746" s="168"/>
      <c r="FC746" s="168"/>
      <c r="FD746" s="168"/>
    </row>
    <row r="747" spans="1:160" s="5" customFormat="1" ht="5.0999999999999996" customHeight="1" thickBot="1" x14ac:dyDescent="0.35">
      <c r="A747" s="263"/>
      <c r="B747" s="263"/>
      <c r="C747" s="265"/>
      <c r="D747" s="454"/>
      <c r="E747" s="454"/>
      <c r="F747" s="454"/>
      <c r="G747" s="454"/>
      <c r="H747" s="454"/>
      <c r="I747" s="454"/>
      <c r="J747" s="454"/>
      <c r="K747" s="454"/>
      <c r="L747" s="454"/>
      <c r="M747" s="454"/>
      <c r="N747" s="454"/>
      <c r="O747" s="454"/>
      <c r="P747" s="454"/>
      <c r="Q747" s="454"/>
      <c r="R747" s="454"/>
      <c r="S747" s="454"/>
      <c r="T747" s="454"/>
      <c r="U747" s="454"/>
      <c r="V747" s="33"/>
      <c r="W747" s="57"/>
      <c r="X747" s="86"/>
      <c r="Y747" s="33"/>
      <c r="Z747" s="36"/>
      <c r="AA747" s="36"/>
      <c r="AD747" s="33"/>
      <c r="AG747" s="33"/>
      <c r="AH747" s="43"/>
      <c r="AI747" s="43"/>
      <c r="AJ747" s="43"/>
      <c r="AK747" s="43"/>
      <c r="AL747" s="43"/>
      <c r="AM747" s="43"/>
      <c r="AN747" s="43"/>
      <c r="AO747" s="43"/>
      <c r="AP747" s="43"/>
      <c r="AQ747" s="43"/>
      <c r="AR747" s="43"/>
      <c r="AS747" s="43"/>
      <c r="AT747" s="43"/>
      <c r="AU747" s="44"/>
      <c r="AV747" s="33"/>
      <c r="AW747" s="33"/>
      <c r="AX747" s="33"/>
      <c r="AZ747" s="141"/>
      <c r="BE747" s="168"/>
      <c r="BF747" s="168"/>
      <c r="BG747" s="168"/>
      <c r="BH747" s="168"/>
      <c r="BI747" s="168"/>
      <c r="BJ747" s="168"/>
      <c r="BK747" s="168"/>
      <c r="BL747" s="168"/>
      <c r="BM747" s="168"/>
      <c r="DK747" s="168"/>
      <c r="DL747" s="168"/>
      <c r="DM747" s="168"/>
      <c r="DN747" s="168"/>
      <c r="DO747" s="168"/>
      <c r="DP747" s="168"/>
      <c r="DQ747" s="168"/>
      <c r="DR747" s="168"/>
      <c r="DS747" s="168"/>
      <c r="DT747" s="168"/>
      <c r="DU747" s="168"/>
      <c r="DV747" s="168"/>
      <c r="DW747" s="168"/>
      <c r="DX747" s="168"/>
      <c r="DY747" s="168"/>
      <c r="DZ747" s="168"/>
      <c r="EA747" s="168"/>
      <c r="EB747" s="168"/>
      <c r="EC747" s="168"/>
      <c r="ED747" s="168"/>
      <c r="EE747" s="168"/>
      <c r="EF747" s="168"/>
      <c r="EG747" s="168"/>
      <c r="EH747" s="168"/>
      <c r="EI747" s="168"/>
      <c r="EJ747" s="168"/>
      <c r="EK747" s="168"/>
      <c r="EL747" s="168"/>
      <c r="EM747" s="168"/>
      <c r="EN747" s="168"/>
      <c r="EO747" s="168"/>
      <c r="EP747" s="168"/>
      <c r="EQ747" s="168"/>
      <c r="ER747" s="168"/>
      <c r="ES747" s="168"/>
      <c r="ET747" s="168"/>
      <c r="EU747" s="168"/>
      <c r="EV747" s="168"/>
      <c r="EW747" s="168"/>
      <c r="EX747" s="168"/>
      <c r="EY747" s="168"/>
      <c r="EZ747" s="168"/>
      <c r="FA747" s="168"/>
      <c r="FB747" s="168"/>
      <c r="FC747" s="168"/>
      <c r="FD747" s="168"/>
    </row>
    <row r="748" spans="1:160" s="5" customFormat="1" ht="45" customHeight="1" thickBot="1" x14ac:dyDescent="0.35">
      <c r="A748" s="263">
        <f>+E748</f>
        <v>2.0799999999999983</v>
      </c>
      <c r="B748" s="264">
        <f>+U772</f>
        <v>800.30999999999983</v>
      </c>
      <c r="C748" s="265">
        <v>11</v>
      </c>
      <c r="D748" s="165" t="s">
        <v>9</v>
      </c>
      <c r="E748" s="94">
        <v>2.0799999999999983</v>
      </c>
      <c r="F748" s="455" t="s">
        <v>29</v>
      </c>
      <c r="G748" s="456"/>
      <c r="H748" s="532" t="s">
        <v>117</v>
      </c>
      <c r="I748" s="457"/>
      <c r="J748" s="457"/>
      <c r="K748" s="457"/>
      <c r="L748" s="457"/>
      <c r="M748" s="458"/>
      <c r="N748" s="459" t="s">
        <v>32</v>
      </c>
      <c r="O748" s="460"/>
      <c r="P748" s="461"/>
      <c r="Q748" s="462" t="s">
        <v>10</v>
      </c>
      <c r="R748" s="463"/>
      <c r="S748" s="463"/>
      <c r="T748" s="463"/>
      <c r="U748" s="464"/>
      <c r="V748" s="33"/>
      <c r="W748" s="57"/>
      <c r="X748" s="86"/>
      <c r="Y748" s="33"/>
      <c r="Z748" s="38"/>
      <c r="AA748" s="38"/>
      <c r="AD748" s="33"/>
      <c r="AG748" s="33"/>
      <c r="AH748" s="43"/>
      <c r="AI748" s="43"/>
      <c r="AJ748" s="43"/>
      <c r="AK748" s="43"/>
      <c r="AL748" s="43"/>
      <c r="AM748" s="43"/>
      <c r="AN748" s="43"/>
      <c r="AO748" s="43"/>
      <c r="AP748" s="43"/>
      <c r="AQ748" s="43"/>
      <c r="AR748" s="43"/>
      <c r="AS748" s="43"/>
      <c r="AT748" s="43"/>
      <c r="AU748" s="44"/>
      <c r="AV748" s="33"/>
      <c r="AW748" s="33"/>
      <c r="AX748" s="33"/>
      <c r="AZ748" s="141"/>
      <c r="BE748" s="168"/>
      <c r="BF748" s="168"/>
      <c r="BG748" s="168"/>
      <c r="BH748" s="168"/>
      <c r="BI748" s="168"/>
      <c r="BJ748" s="168"/>
      <c r="BK748" s="168"/>
      <c r="BL748" s="168"/>
      <c r="BM748" s="168"/>
      <c r="DK748" s="168"/>
      <c r="DL748" s="168"/>
      <c r="DM748" s="168"/>
      <c r="DN748" s="168"/>
      <c r="DO748" s="168"/>
      <c r="DP748" s="168"/>
      <c r="DQ748" s="168"/>
      <c r="DR748" s="168"/>
      <c r="DS748" s="168"/>
      <c r="DT748" s="168"/>
      <c r="DU748" s="168"/>
      <c r="DV748" s="168"/>
      <c r="DW748" s="168"/>
      <c r="DX748" s="168"/>
      <c r="DY748" s="168"/>
      <c r="DZ748" s="168"/>
      <c r="EA748" s="168"/>
      <c r="EB748" s="168"/>
      <c r="EC748" s="168"/>
      <c r="ED748" s="168"/>
      <c r="EE748" s="168"/>
      <c r="EF748" s="168"/>
      <c r="EG748" s="168"/>
      <c r="EH748" s="168"/>
      <c r="EI748" s="168"/>
      <c r="EJ748" s="168"/>
      <c r="EK748" s="168"/>
      <c r="EL748" s="168"/>
      <c r="EM748" s="168"/>
      <c r="EN748" s="168"/>
      <c r="EO748" s="168"/>
      <c r="EP748" s="168"/>
      <c r="EQ748" s="168"/>
      <c r="ER748" s="168"/>
      <c r="ES748" s="168"/>
      <c r="ET748" s="168"/>
      <c r="EU748" s="168"/>
      <c r="EV748" s="168"/>
      <c r="EW748" s="168"/>
      <c r="EX748" s="168"/>
      <c r="EY748" s="168"/>
      <c r="EZ748" s="168"/>
      <c r="FA748" s="168"/>
      <c r="FB748" s="168"/>
      <c r="FC748" s="168"/>
      <c r="FD748" s="168"/>
    </row>
    <row r="749" spans="1:160" s="5" customFormat="1" ht="5.0999999999999996" customHeight="1" thickBot="1" x14ac:dyDescent="0.35">
      <c r="A749" s="263"/>
      <c r="B749" s="263"/>
      <c r="C749" s="265"/>
      <c r="D749" s="428"/>
      <c r="E749" s="428"/>
      <c r="F749" s="428"/>
      <c r="G749" s="428"/>
      <c r="H749" s="428"/>
      <c r="I749" s="428"/>
      <c r="J749" s="428"/>
      <c r="K749" s="428"/>
      <c r="L749" s="428"/>
      <c r="M749" s="428"/>
      <c r="N749" s="454"/>
      <c r="O749" s="454"/>
      <c r="P749" s="454"/>
      <c r="Q749" s="454"/>
      <c r="R749" s="454"/>
      <c r="S749" s="454"/>
      <c r="T749" s="454"/>
      <c r="U749" s="454"/>
      <c r="V749" s="33"/>
      <c r="W749" s="57"/>
      <c r="X749" s="86"/>
      <c r="Y749" s="33"/>
      <c r="Z749" s="76"/>
      <c r="AA749" s="76"/>
      <c r="AD749" s="33"/>
      <c r="AG749" s="33"/>
      <c r="AH749" s="43"/>
      <c r="AI749" s="43"/>
      <c r="AJ749" s="43"/>
      <c r="AK749" s="43"/>
      <c r="AL749" s="43"/>
      <c r="AM749" s="43"/>
      <c r="AN749" s="43"/>
      <c r="AO749" s="43"/>
      <c r="AP749" s="43"/>
      <c r="AQ749" s="43"/>
      <c r="AR749" s="43"/>
      <c r="AS749" s="43"/>
      <c r="AT749" s="43"/>
      <c r="AU749" s="44"/>
      <c r="AV749" s="33"/>
      <c r="AW749" s="33"/>
      <c r="AX749" s="33"/>
      <c r="AZ749" s="141"/>
      <c r="BE749" s="168"/>
      <c r="BF749" s="168"/>
      <c r="BG749" s="168"/>
      <c r="BH749" s="168"/>
      <c r="BI749" s="168"/>
      <c r="BJ749" s="168"/>
      <c r="BK749" s="168"/>
      <c r="BL749" s="168"/>
      <c r="BM749" s="168"/>
      <c r="DK749" s="168"/>
      <c r="DL749" s="168"/>
      <c r="DM749" s="168"/>
      <c r="DN749" s="168"/>
      <c r="DO749" s="168"/>
      <c r="DP749" s="168"/>
      <c r="DQ749" s="168"/>
      <c r="DR749" s="168"/>
      <c r="DS749" s="168"/>
      <c r="DT749" s="168"/>
      <c r="DU749" s="168"/>
      <c r="DV749" s="168"/>
      <c r="DW749" s="168"/>
      <c r="DX749" s="168"/>
      <c r="DY749" s="168"/>
      <c r="DZ749" s="168"/>
      <c r="EA749" s="168"/>
      <c r="EB749" s="168"/>
      <c r="EC749" s="168"/>
      <c r="ED749" s="168"/>
      <c r="EE749" s="168"/>
      <c r="EF749" s="168"/>
      <c r="EG749" s="168"/>
      <c r="EH749" s="168"/>
      <c r="EI749" s="168"/>
      <c r="EJ749" s="168"/>
      <c r="EK749" s="168"/>
      <c r="EL749" s="168"/>
      <c r="EM749" s="168"/>
      <c r="EN749" s="168"/>
      <c r="EO749" s="168"/>
      <c r="EP749" s="168"/>
      <c r="EQ749" s="168"/>
      <c r="ER749" s="168"/>
      <c r="ES749" s="168"/>
      <c r="ET749" s="168"/>
      <c r="EU749" s="168"/>
      <c r="EV749" s="168"/>
      <c r="EW749" s="168"/>
      <c r="EX749" s="168"/>
      <c r="EY749" s="168"/>
      <c r="EZ749" s="168"/>
      <c r="FA749" s="168"/>
      <c r="FB749" s="168"/>
      <c r="FC749" s="168"/>
      <c r="FD749" s="168"/>
    </row>
    <row r="750" spans="1:160" s="5" customFormat="1" ht="24.9" customHeight="1" x14ac:dyDescent="0.3">
      <c r="A750" s="263"/>
      <c r="B750" s="263"/>
      <c r="C750" s="265"/>
      <c r="D750" s="465" t="s">
        <v>30</v>
      </c>
      <c r="E750" s="466"/>
      <c r="F750" s="466"/>
      <c r="G750" s="466"/>
      <c r="H750" s="466"/>
      <c r="I750" s="466"/>
      <c r="J750" s="466"/>
      <c r="K750" s="466"/>
      <c r="L750" s="466"/>
      <c r="M750" s="467"/>
      <c r="N750" s="468" t="s">
        <v>11</v>
      </c>
      <c r="O750" s="470" t="s">
        <v>12</v>
      </c>
      <c r="P750" s="471"/>
      <c r="Q750" s="474" t="s">
        <v>13</v>
      </c>
      <c r="R750" s="475"/>
      <c r="S750" s="476"/>
      <c r="T750" s="477" t="s">
        <v>27</v>
      </c>
      <c r="U750" s="479" t="s">
        <v>28</v>
      </c>
      <c r="V750" s="33"/>
      <c r="W750" s="57"/>
      <c r="X750" s="86"/>
      <c r="Y750" s="33"/>
      <c r="Z750" s="76"/>
      <c r="AA750" s="76"/>
      <c r="AD750" s="33"/>
      <c r="AG750" s="33"/>
      <c r="AH750" s="43"/>
      <c r="AI750" s="43"/>
      <c r="AJ750" s="43"/>
      <c r="AK750" s="43"/>
      <c r="AL750" s="43"/>
      <c r="AM750" s="43"/>
      <c r="AN750" s="43"/>
      <c r="AO750" s="43"/>
      <c r="AP750" s="43"/>
      <c r="AQ750" s="43"/>
      <c r="AR750" s="43"/>
      <c r="AS750" s="43"/>
      <c r="AT750" s="43"/>
      <c r="AU750" s="44"/>
      <c r="AV750" s="33"/>
      <c r="AW750" s="33"/>
      <c r="AX750" s="33"/>
      <c r="AZ750" s="141"/>
      <c r="BE750" s="168"/>
      <c r="BF750" s="168"/>
      <c r="BG750" s="168"/>
      <c r="BH750" s="168"/>
      <c r="BI750" s="168"/>
      <c r="BJ750" s="168"/>
      <c r="BK750" s="168"/>
      <c r="BL750" s="168"/>
      <c r="BM750" s="168"/>
      <c r="DK750" s="168"/>
      <c r="DL750" s="168"/>
      <c r="DM750" s="168"/>
      <c r="DN750" s="168"/>
      <c r="DO750" s="168"/>
      <c r="DP750" s="168"/>
      <c r="DQ750" s="168"/>
      <c r="DR750" s="168"/>
      <c r="DS750" s="168"/>
      <c r="DT750" s="168"/>
      <c r="DU750" s="168"/>
      <c r="DV750" s="168"/>
      <c r="DW750" s="168"/>
      <c r="DX750" s="168"/>
      <c r="DY750" s="168"/>
      <c r="DZ750" s="168"/>
      <c r="EA750" s="168"/>
      <c r="EB750" s="168"/>
      <c r="EC750" s="168"/>
      <c r="ED750" s="168"/>
      <c r="EE750" s="168"/>
      <c r="EF750" s="168"/>
      <c r="EG750" s="168"/>
      <c r="EH750" s="168"/>
      <c r="EI750" s="168"/>
      <c r="EJ750" s="168"/>
      <c r="EK750" s="168"/>
      <c r="EL750" s="168"/>
      <c r="EM750" s="168"/>
      <c r="EN750" s="168"/>
      <c r="EO750" s="168"/>
      <c r="EP750" s="168"/>
      <c r="EQ750" s="168"/>
      <c r="ER750" s="168"/>
      <c r="ES750" s="168"/>
      <c r="ET750" s="168"/>
      <c r="EU750" s="168"/>
      <c r="EV750" s="168"/>
      <c r="EW750" s="168"/>
      <c r="EX750" s="168"/>
      <c r="EY750" s="168"/>
      <c r="EZ750" s="168"/>
      <c r="FA750" s="168"/>
      <c r="FB750" s="168"/>
      <c r="FC750" s="168"/>
      <c r="FD750" s="168"/>
    </row>
    <row r="751" spans="1:160" s="5" customFormat="1" ht="24.9" customHeight="1" x14ac:dyDescent="0.3">
      <c r="A751" s="263"/>
      <c r="B751" s="263"/>
      <c r="C751" s="265"/>
      <c r="D751" s="481"/>
      <c r="E751" s="482"/>
      <c r="F751" s="482"/>
      <c r="G751" s="482"/>
      <c r="H751" s="482"/>
      <c r="I751" s="482"/>
      <c r="J751" s="482"/>
      <c r="K751" s="482"/>
      <c r="L751" s="482"/>
      <c r="M751" s="483"/>
      <c r="N751" s="469"/>
      <c r="O751" s="472"/>
      <c r="P751" s="473"/>
      <c r="Q751" s="7" t="s">
        <v>14</v>
      </c>
      <c r="R751" s="7" t="s">
        <v>15</v>
      </c>
      <c r="S751" s="7" t="s">
        <v>26</v>
      </c>
      <c r="T751" s="478"/>
      <c r="U751" s="480"/>
      <c r="V751" s="33"/>
      <c r="W751" s="57"/>
      <c r="X751" s="86"/>
      <c r="Y751" s="33"/>
      <c r="Z751" s="77"/>
      <c r="AA751" s="77"/>
      <c r="AD751" s="33"/>
      <c r="AG751" s="33"/>
      <c r="AH751" s="43"/>
      <c r="AI751" s="43"/>
      <c r="AJ751" s="43"/>
      <c r="AK751" s="43"/>
      <c r="AL751" s="43"/>
      <c r="AM751" s="43"/>
      <c r="AN751" s="43"/>
      <c r="AO751" s="43"/>
      <c r="AP751" s="43"/>
      <c r="AQ751" s="43"/>
      <c r="AR751" s="43"/>
      <c r="AS751" s="43"/>
      <c r="AT751" s="43"/>
      <c r="AU751" s="44"/>
      <c r="AV751" s="33"/>
      <c r="AW751" s="33"/>
      <c r="AX751" s="33"/>
      <c r="AZ751" s="141"/>
      <c r="BE751" s="168"/>
      <c r="BF751" s="168"/>
      <c r="BG751" s="168"/>
      <c r="BH751" s="168"/>
      <c r="BI751" s="168"/>
      <c r="BJ751" s="168"/>
      <c r="BK751" s="168"/>
      <c r="BL751" s="168"/>
      <c r="BM751" s="168"/>
      <c r="DK751" s="168"/>
      <c r="DL751" s="168"/>
      <c r="DM751" s="168"/>
      <c r="DN751" s="168"/>
      <c r="DO751" s="168"/>
      <c r="DP751" s="168"/>
      <c r="DQ751" s="168"/>
      <c r="DR751" s="168"/>
      <c r="DS751" s="168"/>
      <c r="DT751" s="168"/>
      <c r="DU751" s="168"/>
      <c r="DV751" s="168"/>
      <c r="DW751" s="168"/>
      <c r="DX751" s="168"/>
      <c r="DY751" s="168"/>
      <c r="DZ751" s="168"/>
      <c r="EA751" s="168"/>
      <c r="EB751" s="168"/>
      <c r="EC751" s="168"/>
      <c r="ED751" s="168"/>
      <c r="EE751" s="168"/>
      <c r="EF751" s="168"/>
      <c r="EG751" s="168"/>
      <c r="EH751" s="168"/>
      <c r="EI751" s="168"/>
      <c r="EJ751" s="168"/>
      <c r="EK751" s="168"/>
      <c r="EL751" s="168"/>
      <c r="EM751" s="168"/>
      <c r="EN751" s="168"/>
      <c r="EO751" s="168"/>
      <c r="EP751" s="168"/>
      <c r="EQ751" s="168"/>
      <c r="ER751" s="168"/>
      <c r="ES751" s="168"/>
      <c r="ET751" s="168"/>
      <c r="EU751" s="168"/>
      <c r="EV751" s="168"/>
      <c r="EW751" s="168"/>
      <c r="EX751" s="168"/>
      <c r="EY751" s="168"/>
      <c r="EZ751" s="168"/>
      <c r="FA751" s="168"/>
      <c r="FB751" s="168"/>
      <c r="FC751" s="168"/>
      <c r="FD751" s="168"/>
    </row>
    <row r="752" spans="1:160" s="5" customFormat="1" ht="24.9" customHeight="1" x14ac:dyDescent="0.3">
      <c r="A752" s="263"/>
      <c r="B752" s="263"/>
      <c r="C752" s="265"/>
      <c r="D752" s="481"/>
      <c r="E752" s="482"/>
      <c r="F752" s="482"/>
      <c r="G752" s="482"/>
      <c r="H752" s="482"/>
      <c r="I752" s="482"/>
      <c r="J752" s="482"/>
      <c r="K752" s="482"/>
      <c r="L752" s="482"/>
      <c r="M752" s="483"/>
      <c r="N752" s="16">
        <v>14001469</v>
      </c>
      <c r="O752" s="412" t="s">
        <v>372</v>
      </c>
      <c r="P752" s="413"/>
      <c r="Q752" s="8">
        <v>45</v>
      </c>
      <c r="R752" s="8">
        <v>8.4</v>
      </c>
      <c r="S752" s="8">
        <v>0.15</v>
      </c>
      <c r="T752" s="9">
        <v>1</v>
      </c>
      <c r="U752" s="17">
        <f>+Q752*R752*S752*T752</f>
        <v>56.699999999999996</v>
      </c>
      <c r="V752" s="182"/>
      <c r="W752" s="191">
        <v>1</v>
      </c>
      <c r="X752" s="86"/>
      <c r="Y752" s="33">
        <f>+C748</f>
        <v>11</v>
      </c>
      <c r="Z752" s="41">
        <f>+SUMIF($N752:$N771,$Z$16,$U752:$U771)</f>
        <v>56.699999999999996</v>
      </c>
      <c r="AA752" s="41">
        <f>+SUMIF($N752:$N771,$AA$16,$U752:$U771)</f>
        <v>60.480000000000004</v>
      </c>
      <c r="AB752" s="41">
        <f>+SUMIF($N752:$N771,$AB$16,$U752:$U771)</f>
        <v>0</v>
      </c>
      <c r="AC752" s="41">
        <f>+SUMIF($N752:$N771,$AC$16,$U752:$U771)</f>
        <v>0</v>
      </c>
      <c r="AD752" s="41">
        <f>+SUMIF($N752:$N771,$AD$16,$U752:$U771)</f>
        <v>0</v>
      </c>
      <c r="AE752" s="41">
        <f>+SUMIF($N752:$N771,$AE$16,$U752:$U771)</f>
        <v>0</v>
      </c>
      <c r="AF752" s="41">
        <f>+SUMIF($N752:$N771,$AF$16,$U752:$U771)</f>
        <v>59.849999999999994</v>
      </c>
      <c r="AG752" s="41">
        <f>+SUMIF($N752:$N771,$AG$16,$U752:$U771)</f>
        <v>56.699999999999996</v>
      </c>
      <c r="AH752" s="41">
        <f>+SUMIF($N752:$N771,$AH$16,$U752:$U771)</f>
        <v>90.3</v>
      </c>
      <c r="AI752" s="41">
        <f>+SUMIF($N752:$N771,$AI$16,$U752:$U771)</f>
        <v>135</v>
      </c>
      <c r="AJ752" s="41">
        <f>+SUMIF($N752:$N771,$AJ$16,$U752:$U771)</f>
        <v>154.07999999999996</v>
      </c>
      <c r="AK752" s="41">
        <f>+SUMIF($N752:$N771,$AK$16,$U752:$U771)</f>
        <v>0</v>
      </c>
      <c r="AL752" s="41">
        <f>+SUMIF($N752:$N771,$AL$16,$U752:$U771)</f>
        <v>0</v>
      </c>
      <c r="AM752" s="41">
        <f>+SUMIF($N752:$N771,$AM$16,$U752:$U771)</f>
        <v>0</v>
      </c>
      <c r="AN752" s="41">
        <f>+SUMIF($N752:$N771,$AN$16,$U752:$U771)</f>
        <v>89.1</v>
      </c>
      <c r="AO752" s="41">
        <f>+SUMIF($N752:$N771,$AO$16,$U752:$U771)</f>
        <v>0</v>
      </c>
      <c r="AP752" s="41">
        <f>+SUMIF($N752:$N771,$AP$16,$U752:$U771)</f>
        <v>0</v>
      </c>
      <c r="AQ752" s="41">
        <f>+SUMIF($N752:$N771,$AQ$16,$U752:$U771)</f>
        <v>51.3</v>
      </c>
      <c r="AR752" s="41">
        <f>+SUMIF($N752:$N771,$AR$16,$U752:$U771)</f>
        <v>46.8</v>
      </c>
      <c r="AS752" s="43"/>
      <c r="AT752" s="43"/>
      <c r="AU752" s="44"/>
      <c r="AV752" s="33"/>
      <c r="AW752" s="33"/>
      <c r="AX752" s="33"/>
      <c r="AZ752" s="141"/>
      <c r="BE752" s="168"/>
      <c r="BF752" s="168"/>
      <c r="BG752" s="168"/>
      <c r="BH752" s="168"/>
      <c r="BI752" s="168"/>
      <c r="BJ752" s="168"/>
      <c r="BK752" s="168"/>
      <c r="BL752" s="168"/>
      <c r="BM752" s="168"/>
      <c r="DK752" s="168"/>
      <c r="DL752" s="168"/>
      <c r="DM752" s="168"/>
      <c r="DN752" s="168"/>
      <c r="DO752" s="168"/>
      <c r="DP752" s="168"/>
      <c r="DQ752" s="168"/>
      <c r="DR752" s="168"/>
      <c r="DS752" s="168"/>
      <c r="DT752" s="168"/>
      <c r="DU752" s="168"/>
      <c r="DV752" s="168"/>
      <c r="DW752" s="168"/>
      <c r="DX752" s="168"/>
      <c r="DY752" s="168"/>
      <c r="DZ752" s="168"/>
      <c r="EA752" s="168"/>
      <c r="EB752" s="168"/>
      <c r="EC752" s="168"/>
      <c r="ED752" s="168"/>
      <c r="EE752" s="168"/>
      <c r="EF752" s="168"/>
      <c r="EG752" s="168"/>
      <c r="EH752" s="168"/>
      <c r="EI752" s="168"/>
      <c r="EJ752" s="168"/>
      <c r="EK752" s="168"/>
      <c r="EL752" s="168"/>
      <c r="EM752" s="168"/>
      <c r="EN752" s="168"/>
      <c r="EO752" s="168"/>
      <c r="EP752" s="168"/>
      <c r="EQ752" s="168"/>
      <c r="ER752" s="168"/>
      <c r="ES752" s="168"/>
      <c r="ET752" s="168"/>
      <c r="EU752" s="168"/>
      <c r="EV752" s="168"/>
      <c r="EW752" s="168"/>
      <c r="EX752" s="168"/>
      <c r="EY752" s="168"/>
      <c r="EZ752" s="168"/>
      <c r="FA752" s="168"/>
      <c r="FB752" s="168"/>
      <c r="FC752" s="168"/>
      <c r="FD752" s="168"/>
    </row>
    <row r="753" spans="1:160" s="5" customFormat="1" ht="24.9" customHeight="1" x14ac:dyDescent="0.3">
      <c r="A753" s="263"/>
      <c r="B753" s="263"/>
      <c r="C753" s="265"/>
      <c r="D753" s="481"/>
      <c r="E753" s="482"/>
      <c r="F753" s="482"/>
      <c r="G753" s="482"/>
      <c r="H753" s="482"/>
      <c r="I753" s="482"/>
      <c r="J753" s="482"/>
      <c r="K753" s="482"/>
      <c r="L753" s="482"/>
      <c r="M753" s="483"/>
      <c r="N753" s="16">
        <v>14001481</v>
      </c>
      <c r="O753" s="412" t="s">
        <v>372</v>
      </c>
      <c r="P753" s="413"/>
      <c r="Q753" s="8">
        <v>48</v>
      </c>
      <c r="R753" s="8">
        <v>8.4</v>
      </c>
      <c r="S753" s="8">
        <v>0.15</v>
      </c>
      <c r="T753" s="9">
        <v>1</v>
      </c>
      <c r="U753" s="17">
        <f t="shared" ref="U753:U764" si="111">+Q753*R753*S753*T753</f>
        <v>60.480000000000004</v>
      </c>
      <c r="V753" s="182"/>
      <c r="W753" s="191">
        <v>2</v>
      </c>
      <c r="X753" s="86"/>
      <c r="Y753" s="33"/>
      <c r="Z753" s="36"/>
      <c r="AA753" s="36"/>
      <c r="AD753" s="33"/>
      <c r="AG753" s="33"/>
      <c r="AH753" s="43"/>
      <c r="AI753" s="43"/>
      <c r="AJ753" s="43"/>
      <c r="AK753" s="43"/>
      <c r="AL753" s="43"/>
      <c r="AM753" s="43"/>
      <c r="AN753" s="43"/>
      <c r="AO753" s="43"/>
      <c r="AP753" s="43"/>
      <c r="AQ753" s="43"/>
      <c r="AR753" s="43"/>
      <c r="AS753" s="43"/>
      <c r="AT753" s="43"/>
      <c r="AU753" s="44"/>
      <c r="AV753" s="33"/>
      <c r="AW753" s="33"/>
      <c r="AX753" s="33"/>
      <c r="AZ753" s="141"/>
      <c r="BE753" s="168"/>
      <c r="BF753" s="168"/>
      <c r="BG753" s="168"/>
      <c r="BH753" s="168"/>
      <c r="BI753" s="168"/>
      <c r="BJ753" s="168"/>
      <c r="BK753" s="168"/>
      <c r="BL753" s="168"/>
      <c r="BM753" s="168"/>
      <c r="DK753" s="168"/>
      <c r="DL753" s="168"/>
      <c r="DM753" s="168"/>
      <c r="DN753" s="168"/>
      <c r="DO753" s="168"/>
      <c r="DP753" s="168"/>
      <c r="DQ753" s="168"/>
      <c r="DR753" s="168"/>
      <c r="DS753" s="168"/>
      <c r="DT753" s="168"/>
      <c r="DU753" s="168"/>
      <c r="DV753" s="168"/>
      <c r="DW753" s="168"/>
      <c r="DX753" s="168"/>
      <c r="DY753" s="168"/>
      <c r="DZ753" s="168"/>
      <c r="EA753" s="168"/>
      <c r="EB753" s="168"/>
      <c r="EC753" s="168"/>
      <c r="ED753" s="168"/>
      <c r="EE753" s="168"/>
      <c r="EF753" s="168"/>
      <c r="EG753" s="168"/>
      <c r="EH753" s="168"/>
      <c r="EI753" s="168"/>
      <c r="EJ753" s="168"/>
      <c r="EK753" s="168"/>
      <c r="EL753" s="168"/>
      <c r="EM753" s="168"/>
      <c r="EN753" s="168"/>
      <c r="EO753" s="168"/>
      <c r="EP753" s="168"/>
      <c r="EQ753" s="168"/>
      <c r="ER753" s="168"/>
      <c r="ES753" s="168"/>
      <c r="ET753" s="168"/>
      <c r="EU753" s="168"/>
      <c r="EV753" s="168"/>
      <c r="EW753" s="168"/>
      <c r="EX753" s="168"/>
      <c r="EY753" s="168"/>
      <c r="EZ753" s="168"/>
      <c r="FA753" s="168"/>
      <c r="FB753" s="168"/>
      <c r="FC753" s="168"/>
      <c r="FD753" s="168"/>
    </row>
    <row r="754" spans="1:160" s="5" customFormat="1" ht="24.9" customHeight="1" x14ac:dyDescent="0.3">
      <c r="A754" s="263"/>
      <c r="B754" s="263"/>
      <c r="C754" s="265"/>
      <c r="D754" s="481"/>
      <c r="E754" s="482"/>
      <c r="F754" s="482"/>
      <c r="G754" s="482"/>
      <c r="H754" s="482"/>
      <c r="I754" s="482"/>
      <c r="J754" s="482"/>
      <c r="K754" s="482"/>
      <c r="L754" s="482"/>
      <c r="M754" s="483"/>
      <c r="N754" s="16">
        <v>14001545</v>
      </c>
      <c r="O754" s="412" t="s">
        <v>372</v>
      </c>
      <c r="P754" s="413"/>
      <c r="Q754" s="8">
        <v>57</v>
      </c>
      <c r="R754" s="8">
        <v>7</v>
      </c>
      <c r="S754" s="8">
        <v>0.15</v>
      </c>
      <c r="T754" s="9">
        <v>1</v>
      </c>
      <c r="U754" s="17">
        <f t="shared" si="111"/>
        <v>59.849999999999994</v>
      </c>
      <c r="V754" s="182"/>
      <c r="W754" s="191">
        <v>7</v>
      </c>
      <c r="X754" s="86"/>
      <c r="Y754" s="33"/>
      <c r="Z754" s="36"/>
      <c r="AA754" s="36"/>
      <c r="AD754" s="33"/>
      <c r="AG754" s="33"/>
      <c r="AH754" s="43"/>
      <c r="AI754" s="43"/>
      <c r="AJ754" s="43"/>
      <c r="AK754" s="43"/>
      <c r="AL754" s="43"/>
      <c r="AM754" s="43"/>
      <c r="AN754" s="43"/>
      <c r="AO754" s="43"/>
      <c r="AP754" s="43"/>
      <c r="AQ754" s="43"/>
      <c r="AR754" s="43"/>
      <c r="AS754" s="43"/>
      <c r="AT754" s="43"/>
      <c r="AU754" s="44"/>
      <c r="AV754" s="33"/>
      <c r="AW754" s="33"/>
      <c r="AX754" s="33"/>
      <c r="AZ754" s="141"/>
      <c r="BE754" s="168"/>
      <c r="BF754" s="168"/>
      <c r="BG754" s="168"/>
      <c r="BH754" s="168"/>
      <c r="BI754" s="168"/>
      <c r="BJ754" s="168"/>
      <c r="BK754" s="168"/>
      <c r="BL754" s="168"/>
      <c r="BM754" s="168"/>
      <c r="DK754" s="168"/>
      <c r="DL754" s="168"/>
      <c r="DM754" s="168"/>
      <c r="DN754" s="168"/>
      <c r="DO754" s="168"/>
      <c r="DP754" s="168"/>
      <c r="DQ754" s="168"/>
      <c r="DR754" s="168"/>
      <c r="DS754" s="168"/>
      <c r="DT754" s="168"/>
      <c r="DU754" s="168"/>
      <c r="DV754" s="168"/>
      <c r="DW754" s="168"/>
      <c r="DX754" s="168"/>
      <c r="DY754" s="168"/>
      <c r="DZ754" s="168"/>
      <c r="EA754" s="168"/>
      <c r="EB754" s="168"/>
      <c r="EC754" s="168"/>
      <c r="ED754" s="168"/>
      <c r="EE754" s="168"/>
      <c r="EF754" s="168"/>
      <c r="EG754" s="168"/>
      <c r="EH754" s="168"/>
      <c r="EI754" s="168"/>
      <c r="EJ754" s="168"/>
      <c r="EK754" s="168"/>
      <c r="EL754" s="168"/>
      <c r="EM754" s="168"/>
      <c r="EN754" s="168"/>
      <c r="EO754" s="168"/>
      <c r="EP754" s="168"/>
      <c r="EQ754" s="168"/>
      <c r="ER754" s="168"/>
      <c r="ES754" s="168"/>
      <c r="ET754" s="168"/>
      <c r="EU754" s="168"/>
      <c r="EV754" s="168"/>
      <c r="EW754" s="168"/>
      <c r="EX754" s="168"/>
      <c r="EY754" s="168"/>
      <c r="EZ754" s="168"/>
      <c r="FA754" s="168"/>
      <c r="FB754" s="168"/>
      <c r="FC754" s="168"/>
      <c r="FD754" s="168"/>
    </row>
    <row r="755" spans="1:160" s="5" customFormat="1" ht="24.9" customHeight="1" x14ac:dyDescent="0.3">
      <c r="A755" s="263"/>
      <c r="B755" s="263"/>
      <c r="C755" s="265"/>
      <c r="D755" s="481"/>
      <c r="E755" s="482"/>
      <c r="F755" s="482"/>
      <c r="G755" s="482"/>
      <c r="H755" s="482"/>
      <c r="I755" s="482"/>
      <c r="J755" s="482"/>
      <c r="K755" s="482"/>
      <c r="L755" s="482"/>
      <c r="M755" s="483"/>
      <c r="N755" s="16">
        <v>14001517</v>
      </c>
      <c r="O755" s="412" t="s">
        <v>372</v>
      </c>
      <c r="P755" s="413"/>
      <c r="Q755" s="8">
        <v>54</v>
      </c>
      <c r="R755" s="8">
        <v>7</v>
      </c>
      <c r="S755" s="8">
        <v>0.15</v>
      </c>
      <c r="T755" s="9">
        <v>1</v>
      </c>
      <c r="U755" s="17">
        <f t="shared" si="111"/>
        <v>56.699999999999996</v>
      </c>
      <c r="V755" s="182"/>
      <c r="W755" s="191">
        <v>8</v>
      </c>
      <c r="X755" s="86"/>
      <c r="Y755" s="33"/>
      <c r="Z755" s="36"/>
      <c r="AA755" s="36"/>
      <c r="AD755" s="33"/>
      <c r="AG755" s="33"/>
      <c r="AH755" s="43"/>
      <c r="AI755" s="43"/>
      <c r="AJ755" s="43"/>
      <c r="AK755" s="43"/>
      <c r="AL755" s="43"/>
      <c r="AM755" s="43"/>
      <c r="AN755" s="43"/>
      <c r="AO755" s="43"/>
      <c r="AP755" s="43"/>
      <c r="AQ755" s="43"/>
      <c r="AR755" s="43"/>
      <c r="AS755" s="43"/>
      <c r="AT755" s="43"/>
      <c r="AU755" s="44"/>
      <c r="AV755" s="33"/>
      <c r="AW755" s="33"/>
      <c r="AX755" s="33"/>
      <c r="AZ755" s="141"/>
      <c r="BE755" s="168"/>
      <c r="BF755" s="168"/>
      <c r="BG755" s="168"/>
      <c r="BH755" s="168"/>
      <c r="BI755" s="168"/>
      <c r="BJ755" s="168"/>
      <c r="BK755" s="168"/>
      <c r="BL755" s="168"/>
      <c r="BM755" s="168"/>
      <c r="DK755" s="168"/>
      <c r="DL755" s="168"/>
      <c r="DM755" s="168"/>
      <c r="DN755" s="168"/>
      <c r="DO755" s="168"/>
      <c r="DP755" s="168"/>
      <c r="DQ755" s="168"/>
      <c r="DR755" s="168"/>
      <c r="DS755" s="168"/>
      <c r="DT755" s="168"/>
      <c r="DU755" s="168"/>
      <c r="DV755" s="168"/>
      <c r="DW755" s="168"/>
      <c r="DX755" s="168"/>
      <c r="DY755" s="168"/>
      <c r="DZ755" s="168"/>
      <c r="EA755" s="168"/>
      <c r="EB755" s="168"/>
      <c r="EC755" s="168"/>
      <c r="ED755" s="168"/>
      <c r="EE755" s="168"/>
      <c r="EF755" s="168"/>
      <c r="EG755" s="168"/>
      <c r="EH755" s="168"/>
      <c r="EI755" s="168"/>
      <c r="EJ755" s="168"/>
      <c r="EK755" s="168"/>
      <c r="EL755" s="168"/>
      <c r="EM755" s="168"/>
      <c r="EN755" s="168"/>
      <c r="EO755" s="168"/>
      <c r="EP755" s="168"/>
      <c r="EQ755" s="168"/>
      <c r="ER755" s="168"/>
      <c r="ES755" s="168"/>
      <c r="ET755" s="168"/>
      <c r="EU755" s="168"/>
      <c r="EV755" s="168"/>
      <c r="EW755" s="168"/>
      <c r="EX755" s="168"/>
      <c r="EY755" s="168"/>
      <c r="EZ755" s="168"/>
      <c r="FA755" s="168"/>
      <c r="FB755" s="168"/>
      <c r="FC755" s="168"/>
      <c r="FD755" s="168"/>
    </row>
    <row r="756" spans="1:160" s="5" customFormat="1" ht="24.9" customHeight="1" x14ac:dyDescent="0.3">
      <c r="A756" s="263"/>
      <c r="B756" s="263"/>
      <c r="C756" s="265"/>
      <c r="D756" s="481"/>
      <c r="E756" s="482"/>
      <c r="F756" s="482"/>
      <c r="G756" s="482"/>
      <c r="H756" s="482"/>
      <c r="I756" s="482"/>
      <c r="J756" s="482"/>
      <c r="K756" s="482"/>
      <c r="L756" s="482"/>
      <c r="M756" s="483"/>
      <c r="N756" s="16">
        <v>14001156</v>
      </c>
      <c r="O756" s="412" t="s">
        <v>372</v>
      </c>
      <c r="P756" s="413"/>
      <c r="Q756" s="8">
        <v>86</v>
      </c>
      <c r="R756" s="8">
        <v>7</v>
      </c>
      <c r="S756" s="8">
        <v>0.15</v>
      </c>
      <c r="T756" s="9">
        <v>1</v>
      </c>
      <c r="U756" s="17">
        <f t="shared" si="111"/>
        <v>90.3</v>
      </c>
      <c r="V756" s="182"/>
      <c r="W756" s="191">
        <v>9</v>
      </c>
      <c r="X756" s="86"/>
      <c r="Y756" s="33"/>
      <c r="Z756" s="36"/>
      <c r="AA756" s="36"/>
      <c r="AD756" s="33"/>
      <c r="AG756" s="33"/>
      <c r="AH756" s="43"/>
      <c r="AI756" s="43"/>
      <c r="AJ756" s="43"/>
      <c r="AK756" s="43"/>
      <c r="AL756" s="43"/>
      <c r="AM756" s="43"/>
      <c r="AN756" s="43"/>
      <c r="AO756" s="43"/>
      <c r="AP756" s="43"/>
      <c r="AQ756" s="43"/>
      <c r="AR756" s="43"/>
      <c r="AS756" s="43"/>
      <c r="AT756" s="43"/>
      <c r="AU756" s="44"/>
      <c r="AV756" s="33"/>
      <c r="AW756" s="33"/>
      <c r="AX756" s="33"/>
      <c r="AZ756" s="141"/>
      <c r="BE756" s="168"/>
      <c r="BF756" s="168"/>
      <c r="BG756" s="168"/>
      <c r="BH756" s="168"/>
      <c r="BI756" s="168"/>
      <c r="BJ756" s="168"/>
      <c r="BK756" s="168"/>
      <c r="BL756" s="168"/>
      <c r="BM756" s="168"/>
      <c r="DK756" s="168"/>
      <c r="DL756" s="168"/>
      <c r="DM756" s="168"/>
      <c r="DN756" s="168"/>
      <c r="DO756" s="168"/>
      <c r="DP756" s="168"/>
      <c r="DQ756" s="168"/>
      <c r="DR756" s="168"/>
      <c r="DS756" s="168"/>
      <c r="DT756" s="168"/>
      <c r="DU756" s="168"/>
      <c r="DV756" s="168"/>
      <c r="DW756" s="168"/>
      <c r="DX756" s="168"/>
      <c r="DY756" s="168"/>
      <c r="DZ756" s="168"/>
      <c r="EA756" s="168"/>
      <c r="EB756" s="168"/>
      <c r="EC756" s="168"/>
      <c r="ED756" s="168"/>
      <c r="EE756" s="168"/>
      <c r="EF756" s="168"/>
      <c r="EG756" s="168"/>
      <c r="EH756" s="168"/>
      <c r="EI756" s="168"/>
      <c r="EJ756" s="168"/>
      <c r="EK756" s="168"/>
      <c r="EL756" s="168"/>
      <c r="EM756" s="168"/>
      <c r="EN756" s="168"/>
      <c r="EO756" s="168"/>
      <c r="EP756" s="168"/>
      <c r="EQ756" s="168"/>
      <c r="ER756" s="168"/>
      <c r="ES756" s="168"/>
      <c r="ET756" s="168"/>
      <c r="EU756" s="168"/>
      <c r="EV756" s="168"/>
      <c r="EW756" s="168"/>
      <c r="EX756" s="168"/>
      <c r="EY756" s="168"/>
      <c r="EZ756" s="168"/>
      <c r="FA756" s="168"/>
      <c r="FB756" s="168"/>
      <c r="FC756" s="168"/>
      <c r="FD756" s="168"/>
    </row>
    <row r="757" spans="1:160" s="5" customFormat="1" ht="24.9" customHeight="1" x14ac:dyDescent="0.3">
      <c r="A757" s="263"/>
      <c r="B757" s="263"/>
      <c r="C757" s="265"/>
      <c r="D757" s="481"/>
      <c r="E757" s="482"/>
      <c r="F757" s="482"/>
      <c r="G757" s="482"/>
      <c r="H757" s="482"/>
      <c r="I757" s="482"/>
      <c r="J757" s="482"/>
      <c r="K757" s="482"/>
      <c r="L757" s="482"/>
      <c r="M757" s="483"/>
      <c r="N757" s="16">
        <v>14001367</v>
      </c>
      <c r="O757" s="412" t="s">
        <v>372</v>
      </c>
      <c r="P757" s="413"/>
      <c r="Q757" s="8">
        <v>90</v>
      </c>
      <c r="R757" s="8">
        <v>10</v>
      </c>
      <c r="S757" s="8">
        <v>0.15</v>
      </c>
      <c r="T757" s="9">
        <v>1</v>
      </c>
      <c r="U757" s="17">
        <f t="shared" si="111"/>
        <v>135</v>
      </c>
      <c r="V757" s="182"/>
      <c r="W757" s="191">
        <v>10</v>
      </c>
      <c r="X757" s="86"/>
      <c r="Y757" s="33"/>
      <c r="Z757" s="36"/>
      <c r="AA757" s="36"/>
      <c r="AD757" s="33"/>
      <c r="AG757" s="33"/>
      <c r="AH757" s="43"/>
      <c r="AI757" s="43"/>
      <c r="AJ757" s="43"/>
      <c r="AK757" s="43"/>
      <c r="AL757" s="43"/>
      <c r="AM757" s="43"/>
      <c r="AN757" s="43"/>
      <c r="AO757" s="43"/>
      <c r="AP757" s="43"/>
      <c r="AQ757" s="43"/>
      <c r="AR757" s="43"/>
      <c r="AS757" s="43"/>
      <c r="AT757" s="43"/>
      <c r="AU757" s="44"/>
      <c r="AV757" s="33"/>
      <c r="AW757" s="33"/>
      <c r="AX757" s="33"/>
      <c r="AZ757" s="141"/>
      <c r="BE757" s="168"/>
      <c r="BF757" s="168"/>
      <c r="BG757" s="168"/>
      <c r="BH757" s="168"/>
      <c r="BI757" s="168"/>
      <c r="BJ757" s="168"/>
      <c r="BK757" s="168"/>
      <c r="BL757" s="168"/>
      <c r="BM757" s="168"/>
      <c r="DK757" s="168"/>
      <c r="DL757" s="168"/>
      <c r="DM757" s="168"/>
      <c r="DN757" s="168"/>
      <c r="DO757" s="168"/>
      <c r="DP757" s="168"/>
      <c r="DQ757" s="168"/>
      <c r="DR757" s="168"/>
      <c r="DS757" s="168"/>
      <c r="DT757" s="168"/>
      <c r="DU757" s="168"/>
      <c r="DV757" s="168"/>
      <c r="DW757" s="168"/>
      <c r="DX757" s="168"/>
      <c r="DY757" s="168"/>
      <c r="DZ757" s="168"/>
      <c r="EA757" s="168"/>
      <c r="EB757" s="168"/>
      <c r="EC757" s="168"/>
      <c r="ED757" s="168"/>
      <c r="EE757" s="168"/>
      <c r="EF757" s="168"/>
      <c r="EG757" s="168"/>
      <c r="EH757" s="168"/>
      <c r="EI757" s="168"/>
      <c r="EJ757" s="168"/>
      <c r="EK757" s="168"/>
      <c r="EL757" s="168"/>
      <c r="EM757" s="168"/>
      <c r="EN757" s="168"/>
      <c r="EO757" s="168"/>
      <c r="EP757" s="168"/>
      <c r="EQ757" s="168"/>
      <c r="ER757" s="168"/>
      <c r="ES757" s="168"/>
      <c r="ET757" s="168"/>
      <c r="EU757" s="168"/>
      <c r="EV757" s="168"/>
      <c r="EW757" s="168"/>
      <c r="EX757" s="168"/>
      <c r="EY757" s="168"/>
      <c r="EZ757" s="168"/>
      <c r="FA757" s="168"/>
      <c r="FB757" s="168"/>
      <c r="FC757" s="168"/>
      <c r="FD757" s="168"/>
    </row>
    <row r="758" spans="1:160" s="5" customFormat="1" ht="24.9" customHeight="1" x14ac:dyDescent="0.3">
      <c r="A758" s="263"/>
      <c r="B758" s="263"/>
      <c r="C758" s="265"/>
      <c r="D758" s="481"/>
      <c r="E758" s="482"/>
      <c r="F758" s="482"/>
      <c r="G758" s="482"/>
      <c r="H758" s="482"/>
      <c r="I758" s="482"/>
      <c r="J758" s="482"/>
      <c r="K758" s="482"/>
      <c r="L758" s="482"/>
      <c r="M758" s="483"/>
      <c r="N758" s="16">
        <v>14000126</v>
      </c>
      <c r="O758" s="412" t="s">
        <v>372</v>
      </c>
      <c r="P758" s="413"/>
      <c r="Q758" s="8">
        <v>96</v>
      </c>
      <c r="R758" s="8">
        <v>10.7</v>
      </c>
      <c r="S758" s="8">
        <v>0.15</v>
      </c>
      <c r="T758" s="9">
        <v>1</v>
      </c>
      <c r="U758" s="17">
        <f t="shared" si="111"/>
        <v>154.07999999999996</v>
      </c>
      <c r="V758" s="182"/>
      <c r="W758" s="191">
        <v>11</v>
      </c>
      <c r="X758" s="86"/>
      <c r="Y758" s="33"/>
      <c r="Z758" s="36"/>
      <c r="AA758" s="36"/>
      <c r="AD758" s="33"/>
      <c r="AG758" s="33"/>
      <c r="AH758" s="43"/>
      <c r="AI758" s="43"/>
      <c r="AJ758" s="43"/>
      <c r="AK758" s="43"/>
      <c r="AL758" s="43"/>
      <c r="AM758" s="43"/>
      <c r="AN758" s="43"/>
      <c r="AO758" s="43"/>
      <c r="AP758" s="43"/>
      <c r="AQ758" s="43"/>
      <c r="AR758" s="43"/>
      <c r="AS758" s="43"/>
      <c r="AT758" s="43"/>
      <c r="AU758" s="44"/>
      <c r="AV758" s="33"/>
      <c r="AW758" s="33"/>
      <c r="AX758" s="33"/>
      <c r="AZ758" s="141"/>
      <c r="BE758" s="168"/>
      <c r="BF758" s="168"/>
      <c r="BG758" s="168"/>
      <c r="BH758" s="168"/>
      <c r="BI758" s="168"/>
      <c r="BJ758" s="168"/>
      <c r="BK758" s="168"/>
      <c r="BL758" s="168"/>
      <c r="BM758" s="168"/>
      <c r="DK758" s="168"/>
      <c r="DL758" s="168"/>
      <c r="DM758" s="168"/>
      <c r="DN758" s="168"/>
      <c r="DO758" s="168"/>
      <c r="DP758" s="168"/>
      <c r="DQ758" s="168"/>
      <c r="DR758" s="168"/>
      <c r="DS758" s="168"/>
      <c r="DT758" s="168"/>
      <c r="DU758" s="168"/>
      <c r="DV758" s="168"/>
      <c r="DW758" s="168"/>
      <c r="DX758" s="168"/>
      <c r="DY758" s="168"/>
      <c r="DZ758" s="168"/>
      <c r="EA758" s="168"/>
      <c r="EB758" s="168"/>
      <c r="EC758" s="168"/>
      <c r="ED758" s="168"/>
      <c r="EE758" s="168"/>
      <c r="EF758" s="168"/>
      <c r="EG758" s="168"/>
      <c r="EH758" s="168"/>
      <c r="EI758" s="168"/>
      <c r="EJ758" s="168"/>
      <c r="EK758" s="168"/>
      <c r="EL758" s="168"/>
      <c r="EM758" s="168"/>
      <c r="EN758" s="168"/>
      <c r="EO758" s="168"/>
      <c r="EP758" s="168"/>
      <c r="EQ758" s="168"/>
      <c r="ER758" s="168"/>
      <c r="ES758" s="168"/>
      <c r="ET758" s="168"/>
      <c r="EU758" s="168"/>
      <c r="EV758" s="168"/>
      <c r="EW758" s="168"/>
      <c r="EX758" s="168"/>
      <c r="EY758" s="168"/>
      <c r="EZ758" s="168"/>
      <c r="FA758" s="168"/>
      <c r="FB758" s="168"/>
      <c r="FC758" s="168"/>
      <c r="FD758" s="168"/>
    </row>
    <row r="759" spans="1:160" s="5" customFormat="1" ht="24.9" customHeight="1" x14ac:dyDescent="0.3">
      <c r="A759" s="263"/>
      <c r="B759" s="263"/>
      <c r="C759" s="265"/>
      <c r="D759" s="481"/>
      <c r="E759" s="482"/>
      <c r="F759" s="482"/>
      <c r="G759" s="482"/>
      <c r="H759" s="482"/>
      <c r="I759" s="482"/>
      <c r="J759" s="482"/>
      <c r="K759" s="482"/>
      <c r="L759" s="482"/>
      <c r="M759" s="483"/>
      <c r="N759" s="16"/>
      <c r="O759" s="412"/>
      <c r="P759" s="413"/>
      <c r="Q759" s="8"/>
      <c r="R759" s="8"/>
      <c r="S759" s="8"/>
      <c r="T759" s="9"/>
      <c r="U759" s="17"/>
      <c r="V759" s="182"/>
      <c r="W759" s="191"/>
      <c r="X759" s="86"/>
      <c r="Y759" s="33"/>
      <c r="Z759" s="36"/>
      <c r="AA759" s="36"/>
      <c r="AD759" s="33"/>
      <c r="AG759" s="33"/>
      <c r="AH759" s="43"/>
      <c r="AI759" s="43"/>
      <c r="AJ759" s="43"/>
      <c r="AK759" s="43"/>
      <c r="AL759" s="43"/>
      <c r="AM759" s="43"/>
      <c r="AN759" s="43"/>
      <c r="AO759" s="43"/>
      <c r="AP759" s="43"/>
      <c r="AQ759" s="43"/>
      <c r="AR759" s="43"/>
      <c r="AS759" s="43"/>
      <c r="AT759" s="43"/>
      <c r="AU759" s="44"/>
      <c r="AV759" s="33"/>
      <c r="AW759" s="33"/>
      <c r="AX759" s="33"/>
      <c r="AZ759" s="141"/>
      <c r="BE759" s="168"/>
      <c r="BF759" s="168"/>
      <c r="BG759" s="168"/>
      <c r="BH759" s="168"/>
      <c r="BI759" s="168"/>
      <c r="BJ759" s="168"/>
      <c r="BK759" s="168"/>
      <c r="BL759" s="168"/>
      <c r="BM759" s="168"/>
      <c r="DK759" s="168"/>
      <c r="DL759" s="168"/>
      <c r="DM759" s="168"/>
      <c r="DN759" s="168"/>
      <c r="DO759" s="168"/>
      <c r="DP759" s="168"/>
      <c r="DQ759" s="168"/>
      <c r="DR759" s="168"/>
      <c r="DS759" s="168"/>
      <c r="DT759" s="168"/>
      <c r="DU759" s="168"/>
      <c r="DV759" s="168"/>
      <c r="DW759" s="168"/>
      <c r="DX759" s="168"/>
      <c r="DY759" s="168"/>
      <c r="DZ759" s="168"/>
      <c r="EA759" s="168"/>
      <c r="EB759" s="168"/>
      <c r="EC759" s="168"/>
      <c r="ED759" s="168"/>
      <c r="EE759" s="168"/>
      <c r="EF759" s="168"/>
      <c r="EG759" s="168"/>
      <c r="EH759" s="168"/>
      <c r="EI759" s="168"/>
      <c r="EJ759" s="168"/>
      <c r="EK759" s="168"/>
      <c r="EL759" s="168"/>
      <c r="EM759" s="168"/>
      <c r="EN759" s="168"/>
      <c r="EO759" s="168"/>
      <c r="EP759" s="168"/>
      <c r="EQ759" s="168"/>
      <c r="ER759" s="168"/>
      <c r="ES759" s="168"/>
      <c r="ET759" s="168"/>
      <c r="EU759" s="168"/>
      <c r="EV759" s="168"/>
      <c r="EW759" s="168"/>
      <c r="EX759" s="168"/>
      <c r="EY759" s="168"/>
      <c r="EZ759" s="168"/>
      <c r="FA759" s="168"/>
      <c r="FB759" s="168"/>
      <c r="FC759" s="168"/>
      <c r="FD759" s="168"/>
    </row>
    <row r="760" spans="1:160" s="5" customFormat="1" ht="24.9" customHeight="1" x14ac:dyDescent="0.3">
      <c r="A760" s="263"/>
      <c r="B760" s="263"/>
      <c r="C760" s="265"/>
      <c r="D760" s="481"/>
      <c r="E760" s="482"/>
      <c r="F760" s="482"/>
      <c r="G760" s="482"/>
      <c r="H760" s="482"/>
      <c r="I760" s="482"/>
      <c r="J760" s="482"/>
      <c r="K760" s="482"/>
      <c r="L760" s="482"/>
      <c r="M760" s="483"/>
      <c r="N760" s="16"/>
      <c r="O760" s="412"/>
      <c r="P760" s="413"/>
      <c r="Q760" s="8"/>
      <c r="R760" s="8"/>
      <c r="S760" s="8"/>
      <c r="T760" s="9"/>
      <c r="U760" s="17"/>
      <c r="V760" s="182"/>
      <c r="W760" s="191"/>
      <c r="X760" s="86"/>
      <c r="Y760" s="33"/>
      <c r="Z760" s="36"/>
      <c r="AA760" s="36"/>
      <c r="AD760" s="33"/>
      <c r="AG760" s="33"/>
      <c r="AH760" s="43"/>
      <c r="AI760" s="43"/>
      <c r="AJ760" s="43"/>
      <c r="AK760" s="43"/>
      <c r="AL760" s="43"/>
      <c r="AM760" s="43"/>
      <c r="AN760" s="43"/>
      <c r="AO760" s="43"/>
      <c r="AP760" s="43"/>
      <c r="AQ760" s="43"/>
      <c r="AR760" s="43"/>
      <c r="AS760" s="43"/>
      <c r="AT760" s="43"/>
      <c r="AU760" s="44"/>
      <c r="AV760" s="33"/>
      <c r="AW760" s="33"/>
      <c r="AX760" s="33"/>
      <c r="AZ760" s="141"/>
      <c r="BE760" s="168"/>
      <c r="BF760" s="168"/>
      <c r="BG760" s="168"/>
      <c r="BH760" s="168"/>
      <c r="BI760" s="168"/>
      <c r="BJ760" s="168"/>
      <c r="BK760" s="168"/>
      <c r="BL760" s="168"/>
      <c r="BM760" s="168"/>
      <c r="DK760" s="168"/>
      <c r="DL760" s="168"/>
      <c r="DM760" s="168"/>
      <c r="DN760" s="168"/>
      <c r="DO760" s="168"/>
      <c r="DP760" s="168"/>
      <c r="DQ760" s="168"/>
      <c r="DR760" s="168"/>
      <c r="DS760" s="168"/>
      <c r="DT760" s="168"/>
      <c r="DU760" s="168"/>
      <c r="DV760" s="168"/>
      <c r="DW760" s="168"/>
      <c r="DX760" s="168"/>
      <c r="DY760" s="168"/>
      <c r="DZ760" s="168"/>
      <c r="EA760" s="168"/>
      <c r="EB760" s="168"/>
      <c r="EC760" s="168"/>
      <c r="ED760" s="168"/>
      <c r="EE760" s="168"/>
      <c r="EF760" s="168"/>
      <c r="EG760" s="168"/>
      <c r="EH760" s="168"/>
      <c r="EI760" s="168"/>
      <c r="EJ760" s="168"/>
      <c r="EK760" s="168"/>
      <c r="EL760" s="168"/>
      <c r="EM760" s="168"/>
      <c r="EN760" s="168"/>
      <c r="EO760" s="168"/>
      <c r="EP760" s="168"/>
      <c r="EQ760" s="168"/>
      <c r="ER760" s="168"/>
      <c r="ES760" s="168"/>
      <c r="ET760" s="168"/>
      <c r="EU760" s="168"/>
      <c r="EV760" s="168"/>
      <c r="EW760" s="168"/>
      <c r="EX760" s="168"/>
      <c r="EY760" s="168"/>
      <c r="EZ760" s="168"/>
      <c r="FA760" s="168"/>
      <c r="FB760" s="168"/>
      <c r="FC760" s="168"/>
      <c r="FD760" s="168"/>
    </row>
    <row r="761" spans="1:160" s="5" customFormat="1" ht="24.9" customHeight="1" x14ac:dyDescent="0.3">
      <c r="A761" s="263"/>
      <c r="B761" s="263"/>
      <c r="C761" s="265"/>
      <c r="D761" s="481"/>
      <c r="E761" s="482"/>
      <c r="F761" s="482"/>
      <c r="G761" s="482"/>
      <c r="H761" s="482"/>
      <c r="I761" s="482"/>
      <c r="J761" s="482"/>
      <c r="K761" s="482"/>
      <c r="L761" s="482"/>
      <c r="M761" s="483"/>
      <c r="N761" s="16">
        <v>14001506</v>
      </c>
      <c r="O761" s="412" t="s">
        <v>372</v>
      </c>
      <c r="P761" s="413"/>
      <c r="Q761" s="8">
        <v>66</v>
      </c>
      <c r="R761" s="8">
        <v>9</v>
      </c>
      <c r="S761" s="8">
        <v>0.15</v>
      </c>
      <c r="T761" s="9">
        <v>1</v>
      </c>
      <c r="U761" s="17">
        <f t="shared" si="111"/>
        <v>89.1</v>
      </c>
      <c r="V761" s="182"/>
      <c r="W761" s="191">
        <v>15</v>
      </c>
      <c r="X761" s="86"/>
      <c r="Y761" s="33"/>
      <c r="Z761" s="36"/>
      <c r="AA761" s="36"/>
      <c r="AD761" s="33"/>
      <c r="AG761" s="33"/>
      <c r="AH761" s="43"/>
      <c r="AI761" s="43"/>
      <c r="AJ761" s="43"/>
      <c r="AK761" s="43"/>
      <c r="AL761" s="43"/>
      <c r="AM761" s="43"/>
      <c r="AN761" s="43"/>
      <c r="AO761" s="43"/>
      <c r="AP761" s="43"/>
      <c r="AQ761" s="43"/>
      <c r="AR761" s="43"/>
      <c r="AS761" s="43"/>
      <c r="AT761" s="43"/>
      <c r="AU761" s="44"/>
      <c r="AV761" s="33"/>
      <c r="AW761" s="33"/>
      <c r="AX761" s="33"/>
      <c r="AZ761" s="141"/>
      <c r="BE761" s="168"/>
      <c r="BF761" s="168"/>
      <c r="BG761" s="168"/>
      <c r="BH761" s="168"/>
      <c r="BI761" s="168"/>
      <c r="BJ761" s="168"/>
      <c r="BK761" s="168"/>
      <c r="BL761" s="168"/>
      <c r="BM761" s="168"/>
      <c r="DK761" s="168"/>
      <c r="DL761" s="168"/>
      <c r="DM761" s="168"/>
      <c r="DN761" s="168"/>
      <c r="DO761" s="168"/>
      <c r="DP761" s="168"/>
      <c r="DQ761" s="168"/>
      <c r="DR761" s="168"/>
      <c r="DS761" s="168"/>
      <c r="DT761" s="168"/>
      <c r="DU761" s="168"/>
      <c r="DV761" s="168"/>
      <c r="DW761" s="168"/>
      <c r="DX761" s="168"/>
      <c r="DY761" s="168"/>
      <c r="DZ761" s="168"/>
      <c r="EA761" s="168"/>
      <c r="EB761" s="168"/>
      <c r="EC761" s="168"/>
      <c r="ED761" s="168"/>
      <c r="EE761" s="168"/>
      <c r="EF761" s="168"/>
      <c r="EG761" s="168"/>
      <c r="EH761" s="168"/>
      <c r="EI761" s="168"/>
      <c r="EJ761" s="168"/>
      <c r="EK761" s="168"/>
      <c r="EL761" s="168"/>
      <c r="EM761" s="168"/>
      <c r="EN761" s="168"/>
      <c r="EO761" s="168"/>
      <c r="EP761" s="168"/>
      <c r="EQ761" s="168"/>
      <c r="ER761" s="168"/>
      <c r="ES761" s="168"/>
      <c r="ET761" s="168"/>
      <c r="EU761" s="168"/>
      <c r="EV761" s="168"/>
      <c r="EW761" s="168"/>
      <c r="EX761" s="168"/>
      <c r="EY761" s="168"/>
      <c r="EZ761" s="168"/>
      <c r="FA761" s="168"/>
      <c r="FB761" s="168"/>
      <c r="FC761" s="168"/>
      <c r="FD761" s="168"/>
    </row>
    <row r="762" spans="1:160" s="5" customFormat="1" ht="24.9" customHeight="1" x14ac:dyDescent="0.3">
      <c r="A762" s="263"/>
      <c r="B762" s="263"/>
      <c r="C762" s="265"/>
      <c r="D762" s="481"/>
      <c r="E762" s="482"/>
      <c r="F762" s="482"/>
      <c r="G762" s="482"/>
      <c r="H762" s="482"/>
      <c r="I762" s="482"/>
      <c r="J762" s="482"/>
      <c r="K762" s="482"/>
      <c r="L762" s="482"/>
      <c r="M762" s="483"/>
      <c r="N762" s="16"/>
      <c r="O762" s="412"/>
      <c r="P762" s="413"/>
      <c r="Q762" s="8"/>
      <c r="R762" s="8"/>
      <c r="S762" s="8"/>
      <c r="T762" s="9"/>
      <c r="U762" s="17"/>
      <c r="V762" s="182"/>
      <c r="W762" s="191"/>
      <c r="X762" s="86"/>
      <c r="Y762" s="33"/>
      <c r="Z762" s="36"/>
      <c r="AA762" s="36"/>
      <c r="AD762" s="33"/>
      <c r="AG762" s="33"/>
      <c r="AH762" s="43"/>
      <c r="AI762" s="43"/>
      <c r="AJ762" s="43"/>
      <c r="AK762" s="43"/>
      <c r="AL762" s="43"/>
      <c r="AM762" s="43"/>
      <c r="AN762" s="43"/>
      <c r="AO762" s="43"/>
      <c r="AP762" s="43"/>
      <c r="AQ762" s="43"/>
      <c r="AR762" s="43"/>
      <c r="AS762" s="43"/>
      <c r="AT762" s="43"/>
      <c r="AU762" s="44"/>
      <c r="AV762" s="33"/>
      <c r="AW762" s="33"/>
      <c r="AX762" s="33"/>
      <c r="AZ762" s="141"/>
      <c r="BE762" s="168"/>
      <c r="BF762" s="168"/>
      <c r="BG762" s="168"/>
      <c r="BH762" s="168"/>
      <c r="BI762" s="168"/>
      <c r="BJ762" s="168"/>
      <c r="BK762" s="168"/>
      <c r="BL762" s="168"/>
      <c r="BM762" s="168"/>
      <c r="DK762" s="168"/>
      <c r="DL762" s="168"/>
      <c r="DM762" s="168"/>
      <c r="DN762" s="168"/>
      <c r="DO762" s="168"/>
      <c r="DP762" s="168"/>
      <c r="DQ762" s="168"/>
      <c r="DR762" s="168"/>
      <c r="DS762" s="168"/>
      <c r="DT762" s="168"/>
      <c r="DU762" s="168"/>
      <c r="DV762" s="168"/>
      <c r="DW762" s="168"/>
      <c r="DX762" s="168"/>
      <c r="DY762" s="168"/>
      <c r="DZ762" s="168"/>
      <c r="EA762" s="168"/>
      <c r="EB762" s="168"/>
      <c r="EC762" s="168"/>
      <c r="ED762" s="168"/>
      <c r="EE762" s="168"/>
      <c r="EF762" s="168"/>
      <c r="EG762" s="168"/>
      <c r="EH762" s="168"/>
      <c r="EI762" s="168"/>
      <c r="EJ762" s="168"/>
      <c r="EK762" s="168"/>
      <c r="EL762" s="168"/>
      <c r="EM762" s="168"/>
      <c r="EN762" s="168"/>
      <c r="EO762" s="168"/>
      <c r="EP762" s="168"/>
      <c r="EQ762" s="168"/>
      <c r="ER762" s="168"/>
      <c r="ES762" s="168"/>
      <c r="ET762" s="168"/>
      <c r="EU762" s="168"/>
      <c r="EV762" s="168"/>
      <c r="EW762" s="168"/>
      <c r="EX762" s="168"/>
      <c r="EY762" s="168"/>
      <c r="EZ762" s="168"/>
      <c r="FA762" s="168"/>
      <c r="FB762" s="168"/>
      <c r="FC762" s="168"/>
      <c r="FD762" s="168"/>
    </row>
    <row r="763" spans="1:160" s="5" customFormat="1" ht="24.9" customHeight="1" x14ac:dyDescent="0.3">
      <c r="A763" s="263"/>
      <c r="B763" s="263"/>
      <c r="C763" s="265"/>
      <c r="D763" s="481"/>
      <c r="E763" s="482"/>
      <c r="F763" s="482"/>
      <c r="G763" s="482"/>
      <c r="H763" s="482"/>
      <c r="I763" s="482"/>
      <c r="J763" s="482"/>
      <c r="K763" s="482"/>
      <c r="L763" s="482"/>
      <c r="M763" s="483"/>
      <c r="N763" s="16">
        <v>14001619</v>
      </c>
      <c r="O763" s="412" t="s">
        <v>372</v>
      </c>
      <c r="P763" s="413"/>
      <c r="Q763" s="8">
        <v>57</v>
      </c>
      <c r="R763" s="8">
        <v>6</v>
      </c>
      <c r="S763" s="8">
        <v>0.15</v>
      </c>
      <c r="T763" s="9">
        <v>1</v>
      </c>
      <c r="U763" s="17">
        <f t="shared" si="111"/>
        <v>51.3</v>
      </c>
      <c r="V763" s="182"/>
      <c r="W763" s="191">
        <v>18</v>
      </c>
      <c r="X763" s="86"/>
      <c r="Y763" s="33"/>
      <c r="Z763" s="36"/>
      <c r="AA763" s="36"/>
      <c r="AD763" s="33"/>
      <c r="AG763" s="33"/>
      <c r="AH763" s="43"/>
      <c r="AI763" s="43"/>
      <c r="AJ763" s="43"/>
      <c r="AK763" s="43"/>
      <c r="AL763" s="43"/>
      <c r="AM763" s="43"/>
      <c r="AN763" s="43"/>
      <c r="AO763" s="43"/>
      <c r="AP763" s="43"/>
      <c r="AQ763" s="43"/>
      <c r="AR763" s="43"/>
      <c r="AS763" s="43"/>
      <c r="AT763" s="43"/>
      <c r="AU763" s="44"/>
      <c r="AV763" s="33"/>
      <c r="AW763" s="33"/>
      <c r="AX763" s="33"/>
      <c r="AZ763" s="141"/>
      <c r="BE763" s="168"/>
      <c r="BF763" s="168"/>
      <c r="BG763" s="168"/>
      <c r="BH763" s="168"/>
      <c r="BI763" s="168"/>
      <c r="BJ763" s="168"/>
      <c r="BK763" s="168"/>
      <c r="BL763" s="168"/>
      <c r="BM763" s="168"/>
      <c r="DK763" s="168"/>
      <c r="DL763" s="168"/>
      <c r="DM763" s="168"/>
      <c r="DN763" s="168"/>
      <c r="DO763" s="168"/>
      <c r="DP763" s="168"/>
      <c r="DQ763" s="168"/>
      <c r="DR763" s="168"/>
      <c r="DS763" s="168"/>
      <c r="DT763" s="168"/>
      <c r="DU763" s="168"/>
      <c r="DV763" s="168"/>
      <c r="DW763" s="168"/>
      <c r="DX763" s="168"/>
      <c r="DY763" s="168"/>
      <c r="DZ763" s="168"/>
      <c r="EA763" s="168"/>
      <c r="EB763" s="168"/>
      <c r="EC763" s="168"/>
      <c r="ED763" s="168"/>
      <c r="EE763" s="168"/>
      <c r="EF763" s="168"/>
      <c r="EG763" s="168"/>
      <c r="EH763" s="168"/>
      <c r="EI763" s="168"/>
      <c r="EJ763" s="168"/>
      <c r="EK763" s="168"/>
      <c r="EL763" s="168"/>
      <c r="EM763" s="168"/>
      <c r="EN763" s="168"/>
      <c r="EO763" s="168"/>
      <c r="EP763" s="168"/>
      <c r="EQ763" s="168"/>
      <c r="ER763" s="168"/>
      <c r="ES763" s="168"/>
      <c r="ET763" s="168"/>
      <c r="EU763" s="168"/>
      <c r="EV763" s="168"/>
      <c r="EW763" s="168"/>
      <c r="EX763" s="168"/>
      <c r="EY763" s="168"/>
      <c r="EZ763" s="168"/>
      <c r="FA763" s="168"/>
      <c r="FB763" s="168"/>
      <c r="FC763" s="168"/>
      <c r="FD763" s="168"/>
    </row>
    <row r="764" spans="1:160" s="5" customFormat="1" ht="24.9" customHeight="1" x14ac:dyDescent="0.3">
      <c r="A764" s="263"/>
      <c r="B764" s="263"/>
      <c r="C764" s="265"/>
      <c r="D764" s="481"/>
      <c r="E764" s="482"/>
      <c r="F764" s="482"/>
      <c r="G764" s="482"/>
      <c r="H764" s="482"/>
      <c r="I764" s="482"/>
      <c r="J764" s="482"/>
      <c r="K764" s="482"/>
      <c r="L764" s="482"/>
      <c r="M764" s="483"/>
      <c r="N764" s="16">
        <v>14001616</v>
      </c>
      <c r="O764" s="412" t="s">
        <v>372</v>
      </c>
      <c r="P764" s="413"/>
      <c r="Q764" s="8">
        <v>52</v>
      </c>
      <c r="R764" s="8">
        <v>6</v>
      </c>
      <c r="S764" s="8">
        <v>0.15</v>
      </c>
      <c r="T764" s="9">
        <v>1</v>
      </c>
      <c r="U764" s="17">
        <f t="shared" si="111"/>
        <v>46.8</v>
      </c>
      <c r="V764" s="182"/>
      <c r="W764" s="191">
        <v>19</v>
      </c>
      <c r="X764" s="86"/>
      <c r="Y764" s="33"/>
      <c r="Z764" s="36"/>
      <c r="AA764" s="36"/>
      <c r="AD764" s="33"/>
      <c r="AG764" s="33"/>
      <c r="AH764" s="43"/>
      <c r="AI764" s="43"/>
      <c r="AJ764" s="43"/>
      <c r="AK764" s="43"/>
      <c r="AL764" s="43"/>
      <c r="AM764" s="43"/>
      <c r="AN764" s="43"/>
      <c r="AO764" s="43"/>
      <c r="AP764" s="43"/>
      <c r="AQ764" s="43"/>
      <c r="AR764" s="43"/>
      <c r="AS764" s="43"/>
      <c r="AT764" s="43"/>
      <c r="AU764" s="44"/>
      <c r="AV764" s="33"/>
      <c r="AW764" s="33"/>
      <c r="AX764" s="33"/>
      <c r="AZ764" s="141"/>
      <c r="BE764" s="168"/>
      <c r="BF764" s="168"/>
      <c r="BG764" s="168"/>
      <c r="BH764" s="168"/>
      <c r="BI764" s="168"/>
      <c r="BJ764" s="168"/>
      <c r="BK764" s="168"/>
      <c r="BL764" s="168"/>
      <c r="BM764" s="168"/>
      <c r="DK764" s="168"/>
      <c r="DL764" s="168"/>
      <c r="DM764" s="168"/>
      <c r="DN764" s="168"/>
      <c r="DO764" s="168"/>
      <c r="DP764" s="168"/>
      <c r="DQ764" s="168"/>
      <c r="DR764" s="168"/>
      <c r="DS764" s="168"/>
      <c r="DT764" s="168"/>
      <c r="DU764" s="168"/>
      <c r="DV764" s="168"/>
      <c r="DW764" s="168"/>
      <c r="DX764" s="168"/>
      <c r="DY764" s="168"/>
      <c r="DZ764" s="168"/>
      <c r="EA764" s="168"/>
      <c r="EB764" s="168"/>
      <c r="EC764" s="168"/>
      <c r="ED764" s="168"/>
      <c r="EE764" s="168"/>
      <c r="EF764" s="168"/>
      <c r="EG764" s="168"/>
      <c r="EH764" s="168"/>
      <c r="EI764" s="168"/>
      <c r="EJ764" s="168"/>
      <c r="EK764" s="168"/>
      <c r="EL764" s="168"/>
      <c r="EM764" s="168"/>
      <c r="EN764" s="168"/>
      <c r="EO764" s="168"/>
      <c r="EP764" s="168"/>
      <c r="EQ764" s="168"/>
      <c r="ER764" s="168"/>
      <c r="ES764" s="168"/>
      <c r="ET764" s="168"/>
      <c r="EU764" s="168"/>
      <c r="EV764" s="168"/>
      <c r="EW764" s="168"/>
      <c r="EX764" s="168"/>
      <c r="EY764" s="168"/>
      <c r="EZ764" s="168"/>
      <c r="FA764" s="168"/>
      <c r="FB764" s="168"/>
      <c r="FC764" s="168"/>
      <c r="FD764" s="168"/>
    </row>
    <row r="765" spans="1:160" s="5" customFormat="1" ht="24.9" customHeight="1" x14ac:dyDescent="0.3">
      <c r="A765" s="263"/>
      <c r="B765" s="263"/>
      <c r="C765" s="265"/>
      <c r="D765" s="481"/>
      <c r="E765" s="482"/>
      <c r="F765" s="482"/>
      <c r="G765" s="482"/>
      <c r="H765" s="482"/>
      <c r="I765" s="482"/>
      <c r="J765" s="482"/>
      <c r="K765" s="482"/>
      <c r="L765" s="482"/>
      <c r="M765" s="483"/>
      <c r="N765" s="16"/>
      <c r="O765" s="412"/>
      <c r="P765" s="413"/>
      <c r="Q765" s="8"/>
      <c r="R765" s="8"/>
      <c r="S765" s="8"/>
      <c r="T765" s="9"/>
      <c r="U765" s="17"/>
      <c r="V765" s="33"/>
      <c r="W765" s="57"/>
      <c r="X765" s="86"/>
      <c r="Y765" s="33"/>
      <c r="Z765" s="36"/>
      <c r="AA765" s="36"/>
      <c r="AD765" s="33"/>
      <c r="AG765" s="33"/>
      <c r="AH765" s="43"/>
      <c r="AI765" s="43"/>
      <c r="AJ765" s="43"/>
      <c r="AK765" s="43"/>
      <c r="AL765" s="43"/>
      <c r="AM765" s="43"/>
      <c r="AN765" s="43"/>
      <c r="AO765" s="43"/>
      <c r="AP765" s="43"/>
      <c r="AQ765" s="43"/>
      <c r="AR765" s="43"/>
      <c r="AS765" s="43"/>
      <c r="AT765" s="43"/>
      <c r="AU765" s="44"/>
      <c r="AV765" s="33"/>
      <c r="AW765" s="33"/>
      <c r="AX765" s="33"/>
      <c r="AZ765" s="141"/>
      <c r="BE765" s="168"/>
      <c r="BF765" s="168"/>
      <c r="BG765" s="168"/>
      <c r="BH765" s="168"/>
      <c r="BI765" s="168"/>
      <c r="BJ765" s="168"/>
      <c r="BK765" s="168"/>
      <c r="BL765" s="168"/>
      <c r="BM765" s="168"/>
      <c r="DK765" s="168"/>
      <c r="DL765" s="168"/>
      <c r="DM765" s="168"/>
      <c r="DN765" s="168"/>
      <c r="DO765" s="168"/>
      <c r="DP765" s="168"/>
      <c r="DQ765" s="168"/>
      <c r="DR765" s="168"/>
      <c r="DS765" s="168"/>
      <c r="DT765" s="168"/>
      <c r="DU765" s="168"/>
      <c r="DV765" s="168"/>
      <c r="DW765" s="168"/>
      <c r="DX765" s="168"/>
      <c r="DY765" s="168"/>
      <c r="DZ765" s="168"/>
      <c r="EA765" s="168"/>
      <c r="EB765" s="168"/>
      <c r="EC765" s="168"/>
      <c r="ED765" s="168"/>
      <c r="EE765" s="168"/>
      <c r="EF765" s="168"/>
      <c r="EG765" s="168"/>
      <c r="EH765" s="168"/>
      <c r="EI765" s="168"/>
      <c r="EJ765" s="168"/>
      <c r="EK765" s="168"/>
      <c r="EL765" s="168"/>
      <c r="EM765" s="168"/>
      <c r="EN765" s="168"/>
      <c r="EO765" s="168"/>
      <c r="EP765" s="168"/>
      <c r="EQ765" s="168"/>
      <c r="ER765" s="168"/>
      <c r="ES765" s="168"/>
      <c r="ET765" s="168"/>
      <c r="EU765" s="168"/>
      <c r="EV765" s="168"/>
      <c r="EW765" s="168"/>
      <c r="EX765" s="168"/>
      <c r="EY765" s="168"/>
      <c r="EZ765" s="168"/>
      <c r="FA765" s="168"/>
      <c r="FB765" s="168"/>
      <c r="FC765" s="168"/>
      <c r="FD765" s="168"/>
    </row>
    <row r="766" spans="1:160" s="5" customFormat="1" ht="24.9" customHeight="1" x14ac:dyDescent="0.3">
      <c r="A766" s="263"/>
      <c r="B766" s="263"/>
      <c r="C766" s="265"/>
      <c r="D766" s="481"/>
      <c r="E766" s="482"/>
      <c r="F766" s="482"/>
      <c r="G766" s="482"/>
      <c r="H766" s="482"/>
      <c r="I766" s="482"/>
      <c r="J766" s="482"/>
      <c r="K766" s="482"/>
      <c r="L766" s="482"/>
      <c r="M766" s="483"/>
      <c r="N766" s="16"/>
      <c r="O766" s="412"/>
      <c r="P766" s="413"/>
      <c r="Q766" s="8"/>
      <c r="R766" s="8"/>
      <c r="S766" s="8"/>
      <c r="T766" s="9"/>
      <c r="U766" s="17"/>
      <c r="V766" s="33"/>
      <c r="W766" s="57"/>
      <c r="X766" s="86"/>
      <c r="Y766" s="33"/>
      <c r="Z766" s="36"/>
      <c r="AA766" s="36"/>
      <c r="AD766" s="33"/>
      <c r="AG766" s="33"/>
      <c r="AH766" s="43"/>
      <c r="AI766" s="43"/>
      <c r="AJ766" s="43"/>
      <c r="AK766" s="43"/>
      <c r="AL766" s="43"/>
      <c r="AM766" s="43"/>
      <c r="AN766" s="43"/>
      <c r="AO766" s="43"/>
      <c r="AP766" s="43"/>
      <c r="AQ766" s="43"/>
      <c r="AR766" s="43"/>
      <c r="AS766" s="43"/>
      <c r="AT766" s="43"/>
      <c r="AU766" s="44"/>
      <c r="AV766" s="33"/>
      <c r="AW766" s="33"/>
      <c r="AX766" s="33"/>
      <c r="AZ766" s="141"/>
      <c r="BE766" s="168"/>
      <c r="BF766" s="168"/>
      <c r="BG766" s="168"/>
      <c r="BH766" s="168"/>
      <c r="BI766" s="168"/>
      <c r="BJ766" s="168"/>
      <c r="BK766" s="168"/>
      <c r="BL766" s="168"/>
      <c r="BM766" s="168"/>
      <c r="DK766" s="168"/>
      <c r="DL766" s="168"/>
      <c r="DM766" s="168"/>
      <c r="DN766" s="168"/>
      <c r="DO766" s="168"/>
      <c r="DP766" s="168"/>
      <c r="DQ766" s="168"/>
      <c r="DR766" s="168"/>
      <c r="DS766" s="168"/>
      <c r="DT766" s="168"/>
      <c r="DU766" s="168"/>
      <c r="DV766" s="168"/>
      <c r="DW766" s="168"/>
      <c r="DX766" s="168"/>
      <c r="DY766" s="168"/>
      <c r="DZ766" s="168"/>
      <c r="EA766" s="168"/>
      <c r="EB766" s="168"/>
      <c r="EC766" s="168"/>
      <c r="ED766" s="168"/>
      <c r="EE766" s="168"/>
      <c r="EF766" s="168"/>
      <c r="EG766" s="168"/>
      <c r="EH766" s="168"/>
      <c r="EI766" s="168"/>
      <c r="EJ766" s="168"/>
      <c r="EK766" s="168"/>
      <c r="EL766" s="168"/>
      <c r="EM766" s="168"/>
      <c r="EN766" s="168"/>
      <c r="EO766" s="168"/>
      <c r="EP766" s="168"/>
      <c r="EQ766" s="168"/>
      <c r="ER766" s="168"/>
      <c r="ES766" s="168"/>
      <c r="ET766" s="168"/>
      <c r="EU766" s="168"/>
      <c r="EV766" s="168"/>
      <c r="EW766" s="168"/>
      <c r="EX766" s="168"/>
      <c r="EY766" s="168"/>
      <c r="EZ766" s="168"/>
      <c r="FA766" s="168"/>
      <c r="FB766" s="168"/>
      <c r="FC766" s="168"/>
      <c r="FD766" s="168"/>
    </row>
    <row r="767" spans="1:160" s="5" customFormat="1" ht="24.9" customHeight="1" x14ac:dyDescent="0.3">
      <c r="A767" s="263"/>
      <c r="B767" s="263"/>
      <c r="C767" s="265"/>
      <c r="D767" s="481"/>
      <c r="E767" s="482"/>
      <c r="F767" s="482"/>
      <c r="G767" s="482"/>
      <c r="H767" s="482"/>
      <c r="I767" s="482"/>
      <c r="J767" s="482"/>
      <c r="K767" s="482"/>
      <c r="L767" s="482"/>
      <c r="M767" s="483"/>
      <c r="N767" s="16"/>
      <c r="O767" s="412"/>
      <c r="P767" s="413"/>
      <c r="Q767" s="8"/>
      <c r="R767" s="8"/>
      <c r="S767" s="8"/>
      <c r="T767" s="9"/>
      <c r="U767" s="17"/>
      <c r="V767" s="33"/>
      <c r="W767" s="57"/>
      <c r="X767" s="86"/>
      <c r="Y767" s="33"/>
      <c r="Z767" s="36"/>
      <c r="AA767" s="36"/>
      <c r="AD767" s="33"/>
      <c r="AG767" s="33"/>
      <c r="AH767" s="43"/>
      <c r="AI767" s="43"/>
      <c r="AJ767" s="43"/>
      <c r="AK767" s="43"/>
      <c r="AL767" s="43"/>
      <c r="AM767" s="43"/>
      <c r="AN767" s="43"/>
      <c r="AO767" s="43"/>
      <c r="AP767" s="43"/>
      <c r="AQ767" s="43"/>
      <c r="AR767" s="43"/>
      <c r="AS767" s="43"/>
      <c r="AT767" s="43"/>
      <c r="AU767" s="44"/>
      <c r="AV767" s="33"/>
      <c r="AW767" s="33"/>
      <c r="AX767" s="33"/>
      <c r="AZ767" s="141"/>
      <c r="BE767" s="168"/>
      <c r="BF767" s="168"/>
      <c r="BG767" s="168"/>
      <c r="BH767" s="168"/>
      <c r="BI767" s="168"/>
      <c r="BJ767" s="168"/>
      <c r="BK767" s="168"/>
      <c r="BL767" s="168"/>
      <c r="BM767" s="168"/>
      <c r="DK767" s="168"/>
      <c r="DL767" s="168"/>
      <c r="DM767" s="168"/>
      <c r="DN767" s="168"/>
      <c r="DO767" s="168"/>
      <c r="DP767" s="168"/>
      <c r="DQ767" s="168"/>
      <c r="DR767" s="168"/>
      <c r="DS767" s="168"/>
      <c r="DT767" s="168"/>
      <c r="DU767" s="168"/>
      <c r="DV767" s="168"/>
      <c r="DW767" s="168"/>
      <c r="DX767" s="168"/>
      <c r="DY767" s="168"/>
      <c r="DZ767" s="168"/>
      <c r="EA767" s="168"/>
      <c r="EB767" s="168"/>
      <c r="EC767" s="168"/>
      <c r="ED767" s="168"/>
      <c r="EE767" s="168"/>
      <c r="EF767" s="168"/>
      <c r="EG767" s="168"/>
      <c r="EH767" s="168"/>
      <c r="EI767" s="168"/>
      <c r="EJ767" s="168"/>
      <c r="EK767" s="168"/>
      <c r="EL767" s="168"/>
      <c r="EM767" s="168"/>
      <c r="EN767" s="168"/>
      <c r="EO767" s="168"/>
      <c r="EP767" s="168"/>
      <c r="EQ767" s="168"/>
      <c r="ER767" s="168"/>
      <c r="ES767" s="168"/>
      <c r="ET767" s="168"/>
      <c r="EU767" s="168"/>
      <c r="EV767" s="168"/>
      <c r="EW767" s="168"/>
      <c r="EX767" s="168"/>
      <c r="EY767" s="168"/>
      <c r="EZ767" s="168"/>
      <c r="FA767" s="168"/>
      <c r="FB767" s="168"/>
      <c r="FC767" s="168"/>
      <c r="FD767" s="168"/>
    </row>
    <row r="768" spans="1:160" s="5" customFormat="1" ht="24.9" customHeight="1" x14ac:dyDescent="0.3">
      <c r="A768" s="263"/>
      <c r="B768" s="263"/>
      <c r="C768" s="265"/>
      <c r="D768" s="481"/>
      <c r="E768" s="482"/>
      <c r="F768" s="482"/>
      <c r="G768" s="482"/>
      <c r="H768" s="482"/>
      <c r="I768" s="482"/>
      <c r="J768" s="482"/>
      <c r="K768" s="482"/>
      <c r="L768" s="482"/>
      <c r="M768" s="483"/>
      <c r="N768" s="16"/>
      <c r="O768" s="412"/>
      <c r="P768" s="413"/>
      <c r="Q768" s="8"/>
      <c r="R768" s="8"/>
      <c r="S768" s="8"/>
      <c r="T768" s="9"/>
      <c r="U768" s="17"/>
      <c r="V768" s="33"/>
      <c r="W768" s="57"/>
      <c r="X768" s="86"/>
      <c r="Y768" s="33"/>
      <c r="Z768" s="36"/>
      <c r="AA768" s="36"/>
      <c r="AD768" s="33"/>
      <c r="AG768" s="33"/>
      <c r="AH768" s="43"/>
      <c r="AI768" s="43"/>
      <c r="AJ768" s="43"/>
      <c r="AK768" s="43"/>
      <c r="AL768" s="43"/>
      <c r="AM768" s="43"/>
      <c r="AN768" s="43"/>
      <c r="AO768" s="43"/>
      <c r="AP768" s="43"/>
      <c r="AQ768" s="43"/>
      <c r="AR768" s="43"/>
      <c r="AS768" s="43"/>
      <c r="AT768" s="43"/>
      <c r="AU768" s="44"/>
      <c r="AV768" s="33"/>
      <c r="AW768" s="33"/>
      <c r="AX768" s="33"/>
      <c r="AZ768" s="141"/>
      <c r="BE768" s="168"/>
      <c r="BF768" s="168"/>
      <c r="BG768" s="168"/>
      <c r="BH768" s="168"/>
      <c r="BI768" s="168"/>
      <c r="BJ768" s="168"/>
      <c r="BK768" s="168"/>
      <c r="BL768" s="168"/>
      <c r="BM768" s="168"/>
      <c r="DK768" s="168"/>
      <c r="DL768" s="168"/>
      <c r="DM768" s="168"/>
      <c r="DN768" s="168"/>
      <c r="DO768" s="168"/>
      <c r="DP768" s="168"/>
      <c r="DQ768" s="168"/>
      <c r="DR768" s="168"/>
      <c r="DS768" s="168"/>
      <c r="DT768" s="168"/>
      <c r="DU768" s="168"/>
      <c r="DV768" s="168"/>
      <c r="DW768" s="168"/>
      <c r="DX768" s="168"/>
      <c r="DY768" s="168"/>
      <c r="DZ768" s="168"/>
      <c r="EA768" s="168"/>
      <c r="EB768" s="168"/>
      <c r="EC768" s="168"/>
      <c r="ED768" s="168"/>
      <c r="EE768" s="168"/>
      <c r="EF768" s="168"/>
      <c r="EG768" s="168"/>
      <c r="EH768" s="168"/>
      <c r="EI768" s="168"/>
      <c r="EJ768" s="168"/>
      <c r="EK768" s="168"/>
      <c r="EL768" s="168"/>
      <c r="EM768" s="168"/>
      <c r="EN768" s="168"/>
      <c r="EO768" s="168"/>
      <c r="EP768" s="168"/>
      <c r="EQ768" s="168"/>
      <c r="ER768" s="168"/>
      <c r="ES768" s="168"/>
      <c r="ET768" s="168"/>
      <c r="EU768" s="168"/>
      <c r="EV768" s="168"/>
      <c r="EW768" s="168"/>
      <c r="EX768" s="168"/>
      <c r="EY768" s="168"/>
      <c r="EZ768" s="168"/>
      <c r="FA768" s="168"/>
      <c r="FB768" s="168"/>
      <c r="FC768" s="168"/>
      <c r="FD768" s="168"/>
    </row>
    <row r="769" spans="1:160" s="5" customFormat="1" ht="24.9" customHeight="1" x14ac:dyDescent="0.3">
      <c r="A769" s="263"/>
      <c r="B769" s="263"/>
      <c r="C769" s="265"/>
      <c r="D769" s="481"/>
      <c r="E769" s="482"/>
      <c r="F769" s="482"/>
      <c r="G769" s="482"/>
      <c r="H769" s="482"/>
      <c r="I769" s="482"/>
      <c r="J769" s="482"/>
      <c r="K769" s="482"/>
      <c r="L769" s="482"/>
      <c r="M769" s="483"/>
      <c r="N769" s="16"/>
      <c r="O769" s="412"/>
      <c r="P769" s="413"/>
      <c r="Q769" s="8"/>
      <c r="R769" s="8"/>
      <c r="S769" s="8"/>
      <c r="T769" s="9"/>
      <c r="U769" s="17"/>
      <c r="V769" s="33"/>
      <c r="W769" s="57"/>
      <c r="X769" s="86"/>
      <c r="Y769" s="33"/>
      <c r="Z769" s="36"/>
      <c r="AA769" s="36"/>
      <c r="AD769" s="33"/>
      <c r="AG769" s="33"/>
      <c r="AH769" s="43"/>
      <c r="AI769" s="43"/>
      <c r="AJ769" s="43"/>
      <c r="AK769" s="43"/>
      <c r="AL769" s="43"/>
      <c r="AM769" s="43"/>
      <c r="AN769" s="43"/>
      <c r="AO769" s="43"/>
      <c r="AP769" s="43"/>
      <c r="AQ769" s="43"/>
      <c r="AR769" s="43"/>
      <c r="AS769" s="43"/>
      <c r="AT769" s="43"/>
      <c r="AU769" s="44"/>
      <c r="AV769" s="33"/>
      <c r="AW769" s="33"/>
      <c r="AX769" s="33"/>
      <c r="AZ769" s="141"/>
      <c r="BE769" s="168"/>
      <c r="BF769" s="168"/>
      <c r="BG769" s="168"/>
      <c r="BH769" s="168"/>
      <c r="BI769" s="168"/>
      <c r="BJ769" s="168"/>
      <c r="BK769" s="168"/>
      <c r="BL769" s="168"/>
      <c r="BM769" s="168"/>
      <c r="DK769" s="168"/>
      <c r="DL769" s="168"/>
      <c r="DM769" s="168"/>
      <c r="DN769" s="168"/>
      <c r="DO769" s="168"/>
      <c r="DP769" s="168"/>
      <c r="DQ769" s="168"/>
      <c r="DR769" s="168"/>
      <c r="DS769" s="168"/>
      <c r="DT769" s="168"/>
      <c r="DU769" s="168"/>
      <c r="DV769" s="168"/>
      <c r="DW769" s="168"/>
      <c r="DX769" s="168"/>
      <c r="DY769" s="168"/>
      <c r="DZ769" s="168"/>
      <c r="EA769" s="168"/>
      <c r="EB769" s="168"/>
      <c r="EC769" s="168"/>
      <c r="ED769" s="168"/>
      <c r="EE769" s="168"/>
      <c r="EF769" s="168"/>
      <c r="EG769" s="168"/>
      <c r="EH769" s="168"/>
      <c r="EI769" s="168"/>
      <c r="EJ769" s="168"/>
      <c r="EK769" s="168"/>
      <c r="EL769" s="168"/>
      <c r="EM769" s="168"/>
      <c r="EN769" s="168"/>
      <c r="EO769" s="168"/>
      <c r="EP769" s="168"/>
      <c r="EQ769" s="168"/>
      <c r="ER769" s="168"/>
      <c r="ES769" s="168"/>
      <c r="ET769" s="168"/>
      <c r="EU769" s="168"/>
      <c r="EV769" s="168"/>
      <c r="EW769" s="168"/>
      <c r="EX769" s="168"/>
      <c r="EY769" s="168"/>
      <c r="EZ769" s="168"/>
      <c r="FA769" s="168"/>
      <c r="FB769" s="168"/>
      <c r="FC769" s="168"/>
      <c r="FD769" s="168"/>
    </row>
    <row r="770" spans="1:160" s="5" customFormat="1" ht="24.9" customHeight="1" x14ac:dyDescent="0.3">
      <c r="A770" s="263"/>
      <c r="B770" s="263"/>
      <c r="C770" s="265"/>
      <c r="D770" s="481"/>
      <c r="E770" s="482"/>
      <c r="F770" s="482"/>
      <c r="G770" s="482"/>
      <c r="H770" s="482"/>
      <c r="I770" s="482"/>
      <c r="J770" s="482"/>
      <c r="K770" s="482"/>
      <c r="L770" s="482"/>
      <c r="M770" s="483"/>
      <c r="N770" s="16"/>
      <c r="O770" s="412"/>
      <c r="P770" s="413"/>
      <c r="Q770" s="8"/>
      <c r="R770" s="8"/>
      <c r="S770" s="8"/>
      <c r="T770" s="9"/>
      <c r="U770" s="17"/>
      <c r="V770" s="33"/>
      <c r="W770" s="57"/>
      <c r="X770" s="86"/>
      <c r="Y770" s="33"/>
      <c r="Z770" s="36"/>
      <c r="AA770" s="36"/>
      <c r="AD770" s="33"/>
      <c r="AG770" s="33"/>
      <c r="AH770" s="43"/>
      <c r="AI770" s="43"/>
      <c r="AJ770" s="43"/>
      <c r="AK770" s="43"/>
      <c r="AL770" s="43"/>
      <c r="AM770" s="43"/>
      <c r="AN770" s="43"/>
      <c r="AO770" s="43"/>
      <c r="AP770" s="43"/>
      <c r="AQ770" s="43"/>
      <c r="AR770" s="43"/>
      <c r="AS770" s="43"/>
      <c r="AT770" s="43"/>
      <c r="AU770" s="44"/>
      <c r="AV770" s="33"/>
      <c r="AW770" s="33"/>
      <c r="AX770" s="33"/>
      <c r="AZ770" s="141"/>
      <c r="BE770" s="168"/>
      <c r="BF770" s="168"/>
      <c r="BG770" s="168"/>
      <c r="BH770" s="168"/>
      <c r="BI770" s="168"/>
      <c r="BJ770" s="168"/>
      <c r="BK770" s="168"/>
      <c r="BL770" s="168"/>
      <c r="BM770" s="168"/>
      <c r="DK770" s="168"/>
      <c r="DL770" s="168"/>
      <c r="DM770" s="168"/>
      <c r="DN770" s="168"/>
      <c r="DO770" s="168"/>
      <c r="DP770" s="168"/>
      <c r="DQ770" s="168"/>
      <c r="DR770" s="168"/>
      <c r="DS770" s="168"/>
      <c r="DT770" s="168"/>
      <c r="DU770" s="168"/>
      <c r="DV770" s="168"/>
      <c r="DW770" s="168"/>
      <c r="DX770" s="168"/>
      <c r="DY770" s="168"/>
      <c r="DZ770" s="168"/>
      <c r="EA770" s="168"/>
      <c r="EB770" s="168"/>
      <c r="EC770" s="168"/>
      <c r="ED770" s="168"/>
      <c r="EE770" s="168"/>
      <c r="EF770" s="168"/>
      <c r="EG770" s="168"/>
      <c r="EH770" s="168"/>
      <c r="EI770" s="168"/>
      <c r="EJ770" s="168"/>
      <c r="EK770" s="168"/>
      <c r="EL770" s="168"/>
      <c r="EM770" s="168"/>
      <c r="EN770" s="168"/>
      <c r="EO770" s="168"/>
      <c r="EP770" s="168"/>
      <c r="EQ770" s="168"/>
      <c r="ER770" s="168"/>
      <c r="ES770" s="168"/>
      <c r="ET770" s="168"/>
      <c r="EU770" s="168"/>
      <c r="EV770" s="168"/>
      <c r="EW770" s="168"/>
      <c r="EX770" s="168"/>
      <c r="EY770" s="168"/>
      <c r="EZ770" s="168"/>
      <c r="FA770" s="168"/>
      <c r="FB770" s="168"/>
      <c r="FC770" s="168"/>
      <c r="FD770" s="168"/>
    </row>
    <row r="771" spans="1:160" s="5" customFormat="1" ht="24.9" customHeight="1" x14ac:dyDescent="0.3">
      <c r="A771" s="263"/>
      <c r="B771" s="263"/>
      <c r="C771" s="265"/>
      <c r="D771" s="481"/>
      <c r="E771" s="482"/>
      <c r="F771" s="482"/>
      <c r="G771" s="482"/>
      <c r="H771" s="482"/>
      <c r="I771" s="482"/>
      <c r="J771" s="482"/>
      <c r="K771" s="482"/>
      <c r="L771" s="482"/>
      <c r="M771" s="483"/>
      <c r="N771" s="16"/>
      <c r="O771" s="412"/>
      <c r="P771" s="413"/>
      <c r="Q771" s="8"/>
      <c r="R771" s="8"/>
      <c r="S771" s="8"/>
      <c r="T771" s="9"/>
      <c r="U771" s="17"/>
      <c r="V771" s="33"/>
      <c r="W771" s="57"/>
      <c r="X771" s="86"/>
      <c r="Y771" s="33"/>
      <c r="Z771" s="36"/>
      <c r="AA771" s="36"/>
      <c r="AD771" s="33"/>
      <c r="AG771" s="33"/>
      <c r="AH771" s="43"/>
      <c r="AI771" s="43"/>
      <c r="AJ771" s="43"/>
      <c r="AK771" s="43"/>
      <c r="AL771" s="43"/>
      <c r="AM771" s="43"/>
      <c r="AN771" s="43"/>
      <c r="AO771" s="43"/>
      <c r="AP771" s="43"/>
      <c r="AQ771" s="43"/>
      <c r="AR771" s="43"/>
      <c r="AS771" s="43"/>
      <c r="AT771" s="43"/>
      <c r="AU771" s="44"/>
      <c r="AV771" s="33"/>
      <c r="AW771" s="33"/>
      <c r="AX771" s="33"/>
      <c r="AZ771" s="141"/>
      <c r="BE771" s="168"/>
      <c r="BF771" s="168"/>
      <c r="BG771" s="168"/>
      <c r="BH771" s="168"/>
      <c r="BI771" s="168"/>
      <c r="BJ771" s="168"/>
      <c r="BK771" s="168"/>
      <c r="BL771" s="168"/>
      <c r="BM771" s="168"/>
      <c r="DK771" s="168"/>
      <c r="DL771" s="168"/>
      <c r="DM771" s="168"/>
      <c r="DN771" s="168"/>
      <c r="DO771" s="168"/>
      <c r="DP771" s="168"/>
      <c r="DQ771" s="168"/>
      <c r="DR771" s="168"/>
      <c r="DS771" s="168"/>
      <c r="DT771" s="168"/>
      <c r="DU771" s="168"/>
      <c r="DV771" s="168"/>
      <c r="DW771" s="168"/>
      <c r="DX771" s="168"/>
      <c r="DY771" s="168"/>
      <c r="DZ771" s="168"/>
      <c r="EA771" s="168"/>
      <c r="EB771" s="168"/>
      <c r="EC771" s="168"/>
      <c r="ED771" s="168"/>
      <c r="EE771" s="168"/>
      <c r="EF771" s="168"/>
      <c r="EG771" s="168"/>
      <c r="EH771" s="168"/>
      <c r="EI771" s="168"/>
      <c r="EJ771" s="168"/>
      <c r="EK771" s="168"/>
      <c r="EL771" s="168"/>
      <c r="EM771" s="168"/>
      <c r="EN771" s="168"/>
      <c r="EO771" s="168"/>
      <c r="EP771" s="168"/>
      <c r="EQ771" s="168"/>
      <c r="ER771" s="168"/>
      <c r="ES771" s="168"/>
      <c r="ET771" s="168"/>
      <c r="EU771" s="168"/>
      <c r="EV771" s="168"/>
      <c r="EW771" s="168"/>
      <c r="EX771" s="168"/>
      <c r="EY771" s="168"/>
      <c r="EZ771" s="168"/>
      <c r="FA771" s="168"/>
      <c r="FB771" s="168"/>
      <c r="FC771" s="168"/>
      <c r="FD771" s="168"/>
    </row>
    <row r="772" spans="1:160" s="5" customFormat="1" ht="24.9" customHeight="1" thickBot="1" x14ac:dyDescent="0.35">
      <c r="A772" s="263"/>
      <c r="B772" s="263"/>
      <c r="C772" s="265"/>
      <c r="D772" s="481"/>
      <c r="E772" s="482"/>
      <c r="F772" s="482"/>
      <c r="G772" s="482"/>
      <c r="H772" s="482"/>
      <c r="I772" s="482"/>
      <c r="J772" s="482"/>
      <c r="K772" s="482"/>
      <c r="L772" s="482"/>
      <c r="M772" s="483"/>
      <c r="N772" s="414" t="s">
        <v>16</v>
      </c>
      <c r="O772" s="415"/>
      <c r="P772" s="415"/>
      <c r="Q772" s="415"/>
      <c r="R772" s="415"/>
      <c r="S772" s="415"/>
      <c r="T772" s="415"/>
      <c r="U772" s="18">
        <f>SUM(U752:U771)</f>
        <v>800.30999999999983</v>
      </c>
      <c r="V772" s="33"/>
      <c r="W772" s="57"/>
      <c r="X772" s="86"/>
      <c r="Y772" s="33"/>
      <c r="Z772" s="36"/>
      <c r="AA772" s="36"/>
      <c r="AD772" s="33"/>
      <c r="AG772" s="33"/>
      <c r="AH772" s="43"/>
      <c r="AI772" s="43"/>
      <c r="AJ772" s="43"/>
      <c r="AK772" s="43"/>
      <c r="AL772" s="43"/>
      <c r="AM772" s="43"/>
      <c r="AN772" s="43"/>
      <c r="AO772" s="43"/>
      <c r="AP772" s="43"/>
      <c r="AQ772" s="43"/>
      <c r="AR772" s="43"/>
      <c r="AS772" s="43"/>
      <c r="AT772" s="43"/>
      <c r="AU772" s="44"/>
      <c r="AV772" s="33"/>
      <c r="AW772" s="33"/>
      <c r="AX772" s="33"/>
      <c r="AZ772" s="141"/>
      <c r="BE772" s="168"/>
      <c r="BF772" s="168"/>
      <c r="BG772" s="168"/>
      <c r="BH772" s="168"/>
      <c r="BI772" s="168"/>
      <c r="BJ772" s="168"/>
      <c r="BK772" s="168"/>
      <c r="BL772" s="168"/>
      <c r="BM772" s="168"/>
      <c r="DK772" s="168"/>
      <c r="DL772" s="168"/>
      <c r="DM772" s="168"/>
      <c r="DN772" s="168"/>
      <c r="DO772" s="168"/>
      <c r="DP772" s="168"/>
      <c r="DQ772" s="168"/>
      <c r="DR772" s="168"/>
      <c r="DS772" s="168"/>
      <c r="DT772" s="168"/>
      <c r="DU772" s="168"/>
      <c r="DV772" s="168"/>
      <c r="DW772" s="168"/>
      <c r="DX772" s="168"/>
      <c r="DY772" s="168"/>
      <c r="DZ772" s="168"/>
      <c r="EA772" s="168"/>
      <c r="EB772" s="168"/>
      <c r="EC772" s="168"/>
      <c r="ED772" s="168"/>
      <c r="EE772" s="168"/>
      <c r="EF772" s="168"/>
      <c r="EG772" s="168"/>
      <c r="EH772" s="168"/>
      <c r="EI772" s="168"/>
      <c r="EJ772" s="168"/>
      <c r="EK772" s="168"/>
      <c r="EL772" s="168"/>
      <c r="EM772" s="168"/>
      <c r="EN772" s="168"/>
      <c r="EO772" s="168"/>
      <c r="EP772" s="168"/>
      <c r="EQ772" s="168"/>
      <c r="ER772" s="168"/>
      <c r="ES772" s="168"/>
      <c r="ET772" s="168"/>
      <c r="EU772" s="168"/>
      <c r="EV772" s="168"/>
      <c r="EW772" s="168"/>
      <c r="EX772" s="168"/>
      <c r="EY772" s="168"/>
      <c r="EZ772" s="168"/>
      <c r="FA772" s="168"/>
      <c r="FB772" s="168"/>
      <c r="FC772" s="168"/>
      <c r="FD772" s="168"/>
    </row>
    <row r="773" spans="1:160" s="5" customFormat="1" ht="14.4" customHeight="1" x14ac:dyDescent="0.3">
      <c r="A773" s="263"/>
      <c r="B773" s="263"/>
      <c r="C773" s="265"/>
      <c r="D773" s="481"/>
      <c r="E773" s="482"/>
      <c r="F773" s="482"/>
      <c r="G773" s="482"/>
      <c r="H773" s="482"/>
      <c r="I773" s="482"/>
      <c r="J773" s="482"/>
      <c r="K773" s="482"/>
      <c r="L773" s="482"/>
      <c r="M773" s="483"/>
      <c r="N773" s="416" t="s">
        <v>17</v>
      </c>
      <c r="O773" s="417"/>
      <c r="P773" s="417"/>
      <c r="Q773" s="417"/>
      <c r="R773" s="417"/>
      <c r="S773" s="417"/>
      <c r="T773" s="417"/>
      <c r="U773" s="418"/>
      <c r="V773" s="87"/>
      <c r="W773" s="57"/>
      <c r="X773" s="86"/>
      <c r="Y773" s="33"/>
      <c r="Z773" s="36"/>
      <c r="AA773" s="36"/>
      <c r="AD773" s="33"/>
      <c r="AG773" s="33"/>
      <c r="AH773" s="43"/>
      <c r="AI773" s="43"/>
      <c r="AJ773" s="43"/>
      <c r="AK773" s="43"/>
      <c r="AL773" s="43"/>
      <c r="AM773" s="43"/>
      <c r="AN773" s="43"/>
      <c r="AO773" s="43"/>
      <c r="AP773" s="43"/>
      <c r="AQ773" s="43"/>
      <c r="AR773" s="43"/>
      <c r="AS773" s="43"/>
      <c r="AT773" s="43"/>
      <c r="AU773" s="44"/>
      <c r="AV773" s="33"/>
      <c r="AW773" s="33"/>
      <c r="AX773" s="33"/>
      <c r="AZ773" s="141"/>
      <c r="BE773" s="168"/>
      <c r="BF773" s="168"/>
      <c r="BG773" s="168"/>
      <c r="BH773" s="168"/>
      <c r="BI773" s="168"/>
      <c r="BJ773" s="168"/>
      <c r="BK773" s="168"/>
      <c r="BL773" s="168"/>
      <c r="BM773" s="168"/>
      <c r="DK773" s="168"/>
      <c r="DL773" s="168"/>
      <c r="DM773" s="168"/>
      <c r="DN773" s="168"/>
      <c r="DO773" s="168"/>
      <c r="DP773" s="168"/>
      <c r="DQ773" s="168"/>
      <c r="DR773" s="168"/>
      <c r="DS773" s="168"/>
      <c r="DT773" s="168"/>
      <c r="DU773" s="168"/>
      <c r="DV773" s="168"/>
      <c r="DW773" s="168"/>
      <c r="DX773" s="168"/>
      <c r="DY773" s="168"/>
      <c r="DZ773" s="168"/>
      <c r="EA773" s="168"/>
      <c r="EB773" s="168"/>
      <c r="EC773" s="168"/>
      <c r="ED773" s="168"/>
      <c r="EE773" s="168"/>
      <c r="EF773" s="168"/>
      <c r="EG773" s="168"/>
      <c r="EH773" s="168"/>
      <c r="EI773" s="168"/>
      <c r="EJ773" s="168"/>
      <c r="EK773" s="168"/>
      <c r="EL773" s="168"/>
      <c r="EM773" s="168"/>
      <c r="EN773" s="168"/>
      <c r="EO773" s="168"/>
      <c r="EP773" s="168"/>
      <c r="EQ773" s="168"/>
      <c r="ER773" s="168"/>
      <c r="ES773" s="168"/>
      <c r="ET773" s="168"/>
      <c r="EU773" s="168"/>
      <c r="EV773" s="168"/>
      <c r="EW773" s="168"/>
      <c r="EX773" s="168"/>
      <c r="EY773" s="168"/>
      <c r="EZ773" s="168"/>
      <c r="FA773" s="168"/>
      <c r="FB773" s="168"/>
      <c r="FC773" s="168"/>
      <c r="FD773" s="168"/>
    </row>
    <row r="774" spans="1:160" s="5" customFormat="1" x14ac:dyDescent="0.3">
      <c r="A774" s="263"/>
      <c r="B774" s="263"/>
      <c r="C774" s="265"/>
      <c r="D774" s="481"/>
      <c r="E774" s="482"/>
      <c r="F774" s="482"/>
      <c r="G774" s="482"/>
      <c r="H774" s="482"/>
      <c r="I774" s="482"/>
      <c r="J774" s="482"/>
      <c r="K774" s="482"/>
      <c r="L774" s="482"/>
      <c r="M774" s="483"/>
      <c r="N774" s="419"/>
      <c r="O774" s="420"/>
      <c r="P774" s="420"/>
      <c r="Q774" s="420"/>
      <c r="R774" s="420"/>
      <c r="S774" s="420"/>
      <c r="T774" s="420"/>
      <c r="U774" s="421"/>
      <c r="V774" s="33"/>
      <c r="W774" s="57"/>
      <c r="X774" s="86"/>
      <c r="Y774" s="33"/>
      <c r="Z774" s="36"/>
      <c r="AA774" s="36"/>
      <c r="AD774" s="33"/>
      <c r="AG774" s="33"/>
      <c r="AH774" s="43"/>
      <c r="AI774" s="43"/>
      <c r="AJ774" s="43"/>
      <c r="AK774" s="43"/>
      <c r="AL774" s="43"/>
      <c r="AM774" s="43"/>
      <c r="AN774" s="43"/>
      <c r="AO774" s="43"/>
      <c r="AP774" s="43"/>
      <c r="AQ774" s="43"/>
      <c r="AR774" s="43"/>
      <c r="AS774" s="43"/>
      <c r="AT774" s="43"/>
      <c r="AU774" s="44"/>
      <c r="AV774" s="33"/>
      <c r="AW774" s="33"/>
      <c r="AX774" s="33"/>
      <c r="AZ774" s="141"/>
      <c r="BE774" s="168"/>
      <c r="BF774" s="168"/>
      <c r="BG774" s="168"/>
      <c r="BH774" s="168"/>
      <c r="BI774" s="168"/>
      <c r="BJ774" s="168"/>
      <c r="BK774" s="168"/>
      <c r="BL774" s="168"/>
      <c r="BM774" s="168"/>
      <c r="DK774" s="168"/>
      <c r="DL774" s="168"/>
      <c r="DM774" s="168"/>
      <c r="DN774" s="168"/>
      <c r="DO774" s="168"/>
      <c r="DP774" s="168"/>
      <c r="DQ774" s="168"/>
      <c r="DR774" s="168"/>
      <c r="DS774" s="168"/>
      <c r="DT774" s="168"/>
      <c r="DU774" s="168"/>
      <c r="DV774" s="168"/>
      <c r="DW774" s="168"/>
      <c r="DX774" s="168"/>
      <c r="DY774" s="168"/>
      <c r="DZ774" s="168"/>
      <c r="EA774" s="168"/>
      <c r="EB774" s="168"/>
      <c r="EC774" s="168"/>
      <c r="ED774" s="168"/>
      <c r="EE774" s="168"/>
      <c r="EF774" s="168"/>
      <c r="EG774" s="168"/>
      <c r="EH774" s="168"/>
      <c r="EI774" s="168"/>
      <c r="EJ774" s="168"/>
      <c r="EK774" s="168"/>
      <c r="EL774" s="168"/>
      <c r="EM774" s="168"/>
      <c r="EN774" s="168"/>
      <c r="EO774" s="168"/>
      <c r="EP774" s="168"/>
      <c r="EQ774" s="168"/>
      <c r="ER774" s="168"/>
      <c r="ES774" s="168"/>
      <c r="ET774" s="168"/>
      <c r="EU774" s="168"/>
      <c r="EV774" s="168"/>
      <c r="EW774" s="168"/>
      <c r="EX774" s="168"/>
      <c r="EY774" s="168"/>
      <c r="EZ774" s="168"/>
      <c r="FA774" s="168"/>
      <c r="FB774" s="168"/>
      <c r="FC774" s="168"/>
      <c r="FD774" s="168"/>
    </row>
    <row r="775" spans="1:160" s="5" customFormat="1" x14ac:dyDescent="0.3">
      <c r="A775" s="263"/>
      <c r="B775" s="263"/>
      <c r="C775" s="265"/>
      <c r="D775" s="481"/>
      <c r="E775" s="482"/>
      <c r="F775" s="482"/>
      <c r="G775" s="482"/>
      <c r="H775" s="482"/>
      <c r="I775" s="482"/>
      <c r="J775" s="482"/>
      <c r="K775" s="482"/>
      <c r="L775" s="482"/>
      <c r="M775" s="483"/>
      <c r="N775" s="419"/>
      <c r="O775" s="420"/>
      <c r="P775" s="420"/>
      <c r="Q775" s="420"/>
      <c r="R775" s="420"/>
      <c r="S775" s="420"/>
      <c r="T775" s="420"/>
      <c r="U775" s="421"/>
      <c r="V775" s="33"/>
      <c r="W775" s="57"/>
      <c r="X775" s="86"/>
      <c r="Y775" s="33"/>
      <c r="Z775" s="36"/>
      <c r="AA775" s="36"/>
      <c r="AD775" s="33"/>
      <c r="AG775" s="33"/>
      <c r="AH775" s="43"/>
      <c r="AI775" s="43"/>
      <c r="AJ775" s="43"/>
      <c r="AK775" s="43"/>
      <c r="AL775" s="43"/>
      <c r="AM775" s="43"/>
      <c r="AN775" s="43"/>
      <c r="AO775" s="43"/>
      <c r="AP775" s="43"/>
      <c r="AQ775" s="43"/>
      <c r="AR775" s="43"/>
      <c r="AS775" s="43"/>
      <c r="AT775" s="43"/>
      <c r="AU775" s="44"/>
      <c r="AV775" s="33"/>
      <c r="AW775" s="33"/>
      <c r="AX775" s="33"/>
      <c r="AZ775" s="141"/>
      <c r="BE775" s="168"/>
      <c r="BF775" s="168"/>
      <c r="BG775" s="168"/>
      <c r="BH775" s="168"/>
      <c r="BI775" s="168"/>
      <c r="BJ775" s="168"/>
      <c r="BK775" s="168"/>
      <c r="BL775" s="168"/>
      <c r="BM775" s="168"/>
      <c r="DK775" s="168"/>
      <c r="DL775" s="168"/>
      <c r="DM775" s="168"/>
      <c r="DN775" s="168"/>
      <c r="DO775" s="168"/>
      <c r="DP775" s="168"/>
      <c r="DQ775" s="168"/>
      <c r="DR775" s="168"/>
      <c r="DS775" s="168"/>
      <c r="DT775" s="168"/>
      <c r="DU775" s="168"/>
      <c r="DV775" s="168"/>
      <c r="DW775" s="168"/>
      <c r="DX775" s="168"/>
      <c r="DY775" s="168"/>
      <c r="DZ775" s="168"/>
      <c r="EA775" s="168"/>
      <c r="EB775" s="168"/>
      <c r="EC775" s="168"/>
      <c r="ED775" s="168"/>
      <c r="EE775" s="168"/>
      <c r="EF775" s="168"/>
      <c r="EG775" s="168"/>
      <c r="EH775" s="168"/>
      <c r="EI775" s="168"/>
      <c r="EJ775" s="168"/>
      <c r="EK775" s="168"/>
      <c r="EL775" s="168"/>
      <c r="EM775" s="168"/>
      <c r="EN775" s="168"/>
      <c r="EO775" s="168"/>
      <c r="EP775" s="168"/>
      <c r="EQ775" s="168"/>
      <c r="ER775" s="168"/>
      <c r="ES775" s="168"/>
      <c r="ET775" s="168"/>
      <c r="EU775" s="168"/>
      <c r="EV775" s="168"/>
      <c r="EW775" s="168"/>
      <c r="EX775" s="168"/>
      <c r="EY775" s="168"/>
      <c r="EZ775" s="168"/>
      <c r="FA775" s="168"/>
      <c r="FB775" s="168"/>
      <c r="FC775" s="168"/>
      <c r="FD775" s="168"/>
    </row>
    <row r="776" spans="1:160" s="5" customFormat="1" ht="14.4" thickBot="1" x14ac:dyDescent="0.35">
      <c r="A776" s="263"/>
      <c r="B776" s="263"/>
      <c r="C776" s="265"/>
      <c r="D776" s="425"/>
      <c r="E776" s="426"/>
      <c r="F776" s="426"/>
      <c r="G776" s="426"/>
      <c r="H776" s="426"/>
      <c r="I776" s="426"/>
      <c r="J776" s="426"/>
      <c r="K776" s="426"/>
      <c r="L776" s="426"/>
      <c r="M776" s="427"/>
      <c r="N776" s="422"/>
      <c r="O776" s="423"/>
      <c r="P776" s="423"/>
      <c r="Q776" s="423"/>
      <c r="R776" s="423"/>
      <c r="S776" s="423"/>
      <c r="T776" s="423"/>
      <c r="U776" s="424"/>
      <c r="V776" s="33"/>
      <c r="W776" s="57"/>
      <c r="X776" s="86"/>
      <c r="Y776" s="33"/>
      <c r="Z776" s="36"/>
      <c r="AA776" s="36"/>
      <c r="AD776" s="33"/>
      <c r="AG776" s="33"/>
      <c r="AH776" s="43"/>
      <c r="AI776" s="43"/>
      <c r="AJ776" s="43"/>
      <c r="AK776" s="43"/>
      <c r="AL776" s="43"/>
      <c r="AM776" s="43"/>
      <c r="AN776" s="43"/>
      <c r="AO776" s="43"/>
      <c r="AP776" s="43"/>
      <c r="AQ776" s="43"/>
      <c r="AR776" s="43"/>
      <c r="AS776" s="43"/>
      <c r="AT776" s="43"/>
      <c r="AU776" s="44"/>
      <c r="AV776" s="33"/>
      <c r="AW776" s="33"/>
      <c r="AX776" s="33"/>
      <c r="AZ776" s="141"/>
      <c r="BE776" s="168"/>
      <c r="BF776" s="168"/>
      <c r="BG776" s="168"/>
      <c r="BH776" s="168"/>
      <c r="BI776" s="168"/>
      <c r="BJ776" s="168"/>
      <c r="BK776" s="168"/>
      <c r="BL776" s="168"/>
      <c r="BM776" s="168"/>
      <c r="DK776" s="168"/>
      <c r="DL776" s="168"/>
      <c r="DM776" s="168"/>
      <c r="DN776" s="168"/>
      <c r="DO776" s="168"/>
      <c r="DP776" s="168"/>
      <c r="DQ776" s="168"/>
      <c r="DR776" s="168"/>
      <c r="DS776" s="168"/>
      <c r="DT776" s="168"/>
      <c r="DU776" s="168"/>
      <c r="DV776" s="168"/>
      <c r="DW776" s="168"/>
      <c r="DX776" s="168"/>
      <c r="DY776" s="168"/>
      <c r="DZ776" s="168"/>
      <c r="EA776" s="168"/>
      <c r="EB776" s="168"/>
      <c r="EC776" s="168"/>
      <c r="ED776" s="168"/>
      <c r="EE776" s="168"/>
      <c r="EF776" s="168"/>
      <c r="EG776" s="168"/>
      <c r="EH776" s="168"/>
      <c r="EI776" s="168"/>
      <c r="EJ776" s="168"/>
      <c r="EK776" s="168"/>
      <c r="EL776" s="168"/>
      <c r="EM776" s="168"/>
      <c r="EN776" s="168"/>
      <c r="EO776" s="168"/>
      <c r="EP776" s="168"/>
      <c r="EQ776" s="168"/>
      <c r="ER776" s="168"/>
      <c r="ES776" s="168"/>
      <c r="ET776" s="168"/>
      <c r="EU776" s="168"/>
      <c r="EV776" s="168"/>
      <c r="EW776" s="168"/>
      <c r="EX776" s="168"/>
      <c r="EY776" s="168"/>
      <c r="EZ776" s="168"/>
      <c r="FA776" s="168"/>
      <c r="FB776" s="168"/>
      <c r="FC776" s="168"/>
      <c r="FD776" s="168"/>
    </row>
    <row r="777" spans="1:160" s="5" customFormat="1" ht="5.25" customHeight="1" thickBot="1" x14ac:dyDescent="0.35">
      <c r="A777" s="263"/>
      <c r="B777" s="263"/>
      <c r="C777" s="265"/>
      <c r="D777" s="428"/>
      <c r="E777" s="428"/>
      <c r="F777" s="428"/>
      <c r="G777" s="428"/>
      <c r="H777" s="428"/>
      <c r="I777" s="428"/>
      <c r="J777" s="428"/>
      <c r="K777" s="428"/>
      <c r="L777" s="428"/>
      <c r="M777" s="428"/>
      <c r="N777" s="428"/>
      <c r="O777" s="428"/>
      <c r="P777" s="428"/>
      <c r="Q777" s="428"/>
      <c r="R777" s="428"/>
      <c r="S777" s="428"/>
      <c r="T777" s="428"/>
      <c r="U777" s="428"/>
      <c r="V777" s="33"/>
      <c r="W777" s="57"/>
      <c r="X777" s="86"/>
      <c r="Y777" s="33"/>
      <c r="Z777" s="36"/>
      <c r="AA777" s="36"/>
      <c r="AD777" s="33"/>
      <c r="AG777" s="33"/>
      <c r="AH777" s="43"/>
      <c r="AI777" s="43"/>
      <c r="AJ777" s="43"/>
      <c r="AK777" s="43"/>
      <c r="AL777" s="43"/>
      <c r="AM777" s="43"/>
      <c r="AN777" s="43"/>
      <c r="AO777" s="43"/>
      <c r="AP777" s="43"/>
      <c r="AQ777" s="43"/>
      <c r="AR777" s="43"/>
      <c r="AS777" s="43"/>
      <c r="AT777" s="43"/>
      <c r="AU777" s="44"/>
      <c r="AV777" s="33"/>
      <c r="AW777" s="33"/>
      <c r="AX777" s="33"/>
      <c r="AZ777" s="141"/>
      <c r="BE777" s="168"/>
      <c r="BF777" s="168"/>
      <c r="BG777" s="168"/>
      <c r="BH777" s="168"/>
      <c r="BI777" s="168"/>
      <c r="BJ777" s="168"/>
      <c r="BK777" s="168"/>
      <c r="BL777" s="168"/>
      <c r="BM777" s="168"/>
      <c r="DK777" s="168"/>
      <c r="DL777" s="168"/>
      <c r="DM777" s="168"/>
      <c r="DN777" s="168"/>
      <c r="DO777" s="168"/>
      <c r="DP777" s="168"/>
      <c r="DQ777" s="168"/>
      <c r="DR777" s="168"/>
      <c r="DS777" s="168"/>
      <c r="DT777" s="168"/>
      <c r="DU777" s="168"/>
      <c r="DV777" s="168"/>
      <c r="DW777" s="168"/>
      <c r="DX777" s="168"/>
      <c r="DY777" s="168"/>
      <c r="DZ777" s="168"/>
      <c r="EA777" s="168"/>
      <c r="EB777" s="168"/>
      <c r="EC777" s="168"/>
      <c r="ED777" s="168"/>
      <c r="EE777" s="168"/>
      <c r="EF777" s="168"/>
      <c r="EG777" s="168"/>
      <c r="EH777" s="168"/>
      <c r="EI777" s="168"/>
      <c r="EJ777" s="168"/>
      <c r="EK777" s="168"/>
      <c r="EL777" s="168"/>
      <c r="EM777" s="168"/>
      <c r="EN777" s="168"/>
      <c r="EO777" s="168"/>
      <c r="EP777" s="168"/>
      <c r="EQ777" s="168"/>
      <c r="ER777" s="168"/>
      <c r="ES777" s="168"/>
      <c r="ET777" s="168"/>
      <c r="EU777" s="168"/>
      <c r="EV777" s="168"/>
      <c r="EW777" s="168"/>
      <c r="EX777" s="168"/>
      <c r="EY777" s="168"/>
      <c r="EZ777" s="168"/>
      <c r="FA777" s="168"/>
      <c r="FB777" s="168"/>
      <c r="FC777" s="168"/>
      <c r="FD777" s="168"/>
    </row>
    <row r="778" spans="1:160" s="5" customFormat="1" ht="20.25" customHeight="1" x14ac:dyDescent="0.3">
      <c r="A778" s="263"/>
      <c r="B778" s="263"/>
      <c r="C778" s="265"/>
      <c r="D778" s="429" t="s">
        <v>18</v>
      </c>
      <c r="E778" s="430"/>
      <c r="F778" s="430"/>
      <c r="G778" s="430"/>
      <c r="H778" s="430"/>
      <c r="I778" s="430"/>
      <c r="J778" s="430"/>
      <c r="K778" s="430"/>
      <c r="L778" s="430"/>
      <c r="M778" s="431"/>
      <c r="N778" s="429" t="s">
        <v>19</v>
      </c>
      <c r="O778" s="430"/>
      <c r="P778" s="430"/>
      <c r="Q778" s="430"/>
      <c r="R778" s="430"/>
      <c r="S778" s="430"/>
      <c r="T778" s="430"/>
      <c r="U778" s="431"/>
      <c r="V778" s="33"/>
      <c r="W778" s="57"/>
      <c r="X778" s="86"/>
      <c r="Y778" s="33"/>
      <c r="Z778" s="36"/>
      <c r="AA778" s="36"/>
      <c r="AD778" s="33"/>
      <c r="AG778" s="33"/>
      <c r="AH778" s="43"/>
      <c r="AI778" s="43"/>
      <c r="AJ778" s="43"/>
      <c r="AK778" s="43"/>
      <c r="AL778" s="43"/>
      <c r="AM778" s="43"/>
      <c r="AN778" s="43"/>
      <c r="AO778" s="43"/>
      <c r="AP778" s="43"/>
      <c r="AQ778" s="43"/>
      <c r="AR778" s="43"/>
      <c r="AS778" s="43"/>
      <c r="AT778" s="43"/>
      <c r="AU778" s="44"/>
      <c r="AV778" s="33"/>
      <c r="AW778" s="33"/>
      <c r="AX778" s="33"/>
      <c r="AZ778" s="141"/>
      <c r="BE778" s="168"/>
      <c r="BF778" s="168"/>
      <c r="BG778" s="168"/>
      <c r="BH778" s="168"/>
      <c r="BI778" s="168"/>
      <c r="BJ778" s="168"/>
      <c r="BK778" s="168"/>
      <c r="BL778" s="168"/>
      <c r="BM778" s="168"/>
      <c r="DK778" s="168"/>
      <c r="DL778" s="168"/>
      <c r="DM778" s="168"/>
      <c r="DN778" s="168"/>
      <c r="DO778" s="168"/>
      <c r="DP778" s="168"/>
      <c r="DQ778" s="168"/>
      <c r="DR778" s="168"/>
      <c r="DS778" s="168"/>
      <c r="DT778" s="168"/>
      <c r="DU778" s="168"/>
      <c r="DV778" s="168"/>
      <c r="DW778" s="168"/>
      <c r="DX778" s="168"/>
      <c r="DY778" s="168"/>
      <c r="DZ778" s="168"/>
      <c r="EA778" s="168"/>
      <c r="EB778" s="168"/>
      <c r="EC778" s="168"/>
      <c r="ED778" s="168"/>
      <c r="EE778" s="168"/>
      <c r="EF778" s="168"/>
      <c r="EG778" s="168"/>
      <c r="EH778" s="168"/>
      <c r="EI778" s="168"/>
      <c r="EJ778" s="168"/>
      <c r="EK778" s="168"/>
      <c r="EL778" s="168"/>
      <c r="EM778" s="168"/>
      <c r="EN778" s="168"/>
      <c r="EO778" s="168"/>
      <c r="EP778" s="168"/>
      <c r="EQ778" s="168"/>
      <c r="ER778" s="168"/>
      <c r="ES778" s="168"/>
      <c r="ET778" s="168"/>
      <c r="EU778" s="168"/>
      <c r="EV778" s="168"/>
      <c r="EW778" s="168"/>
      <c r="EX778" s="168"/>
      <c r="EY778" s="168"/>
      <c r="EZ778" s="168"/>
      <c r="FA778" s="168"/>
      <c r="FB778" s="168"/>
      <c r="FC778" s="168"/>
      <c r="FD778" s="168"/>
    </row>
    <row r="779" spans="1:160" s="5" customFormat="1" x14ac:dyDescent="0.3">
      <c r="A779" s="263"/>
      <c r="B779" s="263"/>
      <c r="C779" s="265"/>
      <c r="D779" s="432" t="s">
        <v>20</v>
      </c>
      <c r="E779" s="433"/>
      <c r="F779" s="433"/>
      <c r="G779" s="433"/>
      <c r="H779" s="433"/>
      <c r="I779" s="433"/>
      <c r="J779" s="433"/>
      <c r="K779" s="433"/>
      <c r="L779" s="433"/>
      <c r="M779" s="434"/>
      <c r="N779" s="435" t="s">
        <v>21</v>
      </c>
      <c r="O779" s="436"/>
      <c r="P779" s="436"/>
      <c r="Q779" s="436"/>
      <c r="R779" s="436"/>
      <c r="S779" s="436"/>
      <c r="T779" s="436"/>
      <c r="U779" s="437"/>
      <c r="V779" s="33"/>
      <c r="W779" s="57"/>
      <c r="X779" s="86"/>
      <c r="Y779" s="33"/>
      <c r="Z779" s="36"/>
      <c r="AA779" s="36"/>
      <c r="AD779" s="33"/>
      <c r="AG779" s="33"/>
      <c r="AH779" s="43"/>
      <c r="AI779" s="43"/>
      <c r="AJ779" s="43"/>
      <c r="AK779" s="43"/>
      <c r="AL779" s="43"/>
      <c r="AM779" s="43"/>
      <c r="AN779" s="43"/>
      <c r="AO779" s="43"/>
      <c r="AP779" s="43"/>
      <c r="AQ779" s="43"/>
      <c r="AR779" s="43"/>
      <c r="AS779" s="43"/>
      <c r="AT779" s="43"/>
      <c r="AU779" s="44"/>
      <c r="AV779" s="33"/>
      <c r="AW779" s="33"/>
      <c r="AX779" s="33"/>
      <c r="AZ779" s="141"/>
      <c r="BE779" s="168"/>
      <c r="BF779" s="168"/>
      <c r="BG779" s="168"/>
      <c r="BH779" s="168"/>
      <c r="BI779" s="168"/>
      <c r="BJ779" s="168"/>
      <c r="BK779" s="168"/>
      <c r="BL779" s="168"/>
      <c r="BM779" s="168"/>
      <c r="DK779" s="168"/>
      <c r="DL779" s="168"/>
      <c r="DM779" s="168"/>
      <c r="DN779" s="168"/>
      <c r="DO779" s="168"/>
      <c r="DP779" s="168"/>
      <c r="DQ779" s="168"/>
      <c r="DR779" s="168"/>
      <c r="DS779" s="168"/>
      <c r="DT779" s="168"/>
      <c r="DU779" s="168"/>
      <c r="DV779" s="168"/>
      <c r="DW779" s="168"/>
      <c r="DX779" s="168"/>
      <c r="DY779" s="168"/>
      <c r="DZ779" s="168"/>
      <c r="EA779" s="168"/>
      <c r="EB779" s="168"/>
      <c r="EC779" s="168"/>
      <c r="ED779" s="168"/>
      <c r="EE779" s="168"/>
      <c r="EF779" s="168"/>
      <c r="EG779" s="168"/>
      <c r="EH779" s="168"/>
      <c r="EI779" s="168"/>
      <c r="EJ779" s="168"/>
      <c r="EK779" s="168"/>
      <c r="EL779" s="168"/>
      <c r="EM779" s="168"/>
      <c r="EN779" s="168"/>
      <c r="EO779" s="168"/>
      <c r="EP779" s="168"/>
      <c r="EQ779" s="168"/>
      <c r="ER779" s="168"/>
      <c r="ES779" s="168"/>
      <c r="ET779" s="168"/>
      <c r="EU779" s="168"/>
      <c r="EV779" s="168"/>
      <c r="EW779" s="168"/>
      <c r="EX779" s="168"/>
      <c r="EY779" s="168"/>
      <c r="EZ779" s="168"/>
      <c r="FA779" s="168"/>
      <c r="FB779" s="168"/>
      <c r="FC779" s="168"/>
      <c r="FD779" s="168"/>
    </row>
    <row r="780" spans="1:160" s="5" customFormat="1" ht="15.75" customHeight="1" x14ac:dyDescent="0.3">
      <c r="A780" s="263"/>
      <c r="B780" s="263"/>
      <c r="C780" s="265"/>
      <c r="D780" s="438" t="s">
        <v>22</v>
      </c>
      <c r="E780" s="439"/>
      <c r="F780" s="439"/>
      <c r="G780" s="439"/>
      <c r="H780" s="439"/>
      <c r="I780" s="439"/>
      <c r="J780" s="439"/>
      <c r="K780" s="439"/>
      <c r="L780" s="439"/>
      <c r="M780" s="440"/>
      <c r="N780" s="438" t="s">
        <v>22</v>
      </c>
      <c r="O780" s="444"/>
      <c r="P780" s="444"/>
      <c r="Q780" s="444"/>
      <c r="R780" s="444"/>
      <c r="S780" s="444"/>
      <c r="T780" s="444"/>
      <c r="U780" s="440"/>
      <c r="V780" s="33"/>
      <c r="W780" s="57"/>
      <c r="X780" s="86"/>
      <c r="Y780" s="33"/>
      <c r="Z780" s="36"/>
      <c r="AA780" s="36"/>
      <c r="AD780" s="33"/>
      <c r="AG780" s="33"/>
      <c r="AH780" s="43"/>
      <c r="AI780" s="43"/>
      <c r="AJ780" s="43"/>
      <c r="AK780" s="43"/>
      <c r="AL780" s="43"/>
      <c r="AM780" s="43"/>
      <c r="AN780" s="43"/>
      <c r="AO780" s="43"/>
      <c r="AP780" s="43"/>
      <c r="AQ780" s="43"/>
      <c r="AR780" s="43"/>
      <c r="AS780" s="43"/>
      <c r="AT780" s="43"/>
      <c r="AU780" s="44"/>
      <c r="AV780" s="33"/>
      <c r="AW780" s="33"/>
      <c r="AX780" s="33"/>
      <c r="AZ780" s="141"/>
      <c r="BE780" s="168"/>
      <c r="BF780" s="168"/>
      <c r="BG780" s="168"/>
      <c r="BH780" s="168"/>
      <c r="BI780" s="168"/>
      <c r="BJ780" s="168"/>
      <c r="BK780" s="168"/>
      <c r="BL780" s="168"/>
      <c r="BM780" s="168"/>
      <c r="DK780" s="168"/>
      <c r="DL780" s="168"/>
      <c r="DM780" s="168"/>
      <c r="DN780" s="168"/>
      <c r="DO780" s="168"/>
      <c r="DP780" s="168"/>
      <c r="DQ780" s="168"/>
      <c r="DR780" s="168"/>
      <c r="DS780" s="168"/>
      <c r="DT780" s="168"/>
      <c r="DU780" s="168"/>
      <c r="DV780" s="168"/>
      <c r="DW780" s="168"/>
      <c r="DX780" s="168"/>
      <c r="DY780" s="168"/>
      <c r="DZ780" s="168"/>
      <c r="EA780" s="168"/>
      <c r="EB780" s="168"/>
      <c r="EC780" s="168"/>
      <c r="ED780" s="168"/>
      <c r="EE780" s="168"/>
      <c r="EF780" s="168"/>
      <c r="EG780" s="168"/>
      <c r="EH780" s="168"/>
      <c r="EI780" s="168"/>
      <c r="EJ780" s="168"/>
      <c r="EK780" s="168"/>
      <c r="EL780" s="168"/>
      <c r="EM780" s="168"/>
      <c r="EN780" s="168"/>
      <c r="EO780" s="168"/>
      <c r="EP780" s="168"/>
      <c r="EQ780" s="168"/>
      <c r="ER780" s="168"/>
      <c r="ES780" s="168"/>
      <c r="ET780" s="168"/>
      <c r="EU780" s="168"/>
      <c r="EV780" s="168"/>
      <c r="EW780" s="168"/>
      <c r="EX780" s="168"/>
      <c r="EY780" s="168"/>
      <c r="EZ780" s="168"/>
      <c r="FA780" s="168"/>
      <c r="FB780" s="168"/>
      <c r="FC780" s="168"/>
      <c r="FD780" s="168"/>
    </row>
    <row r="781" spans="1:160" s="5" customFormat="1" ht="15.75" customHeight="1" x14ac:dyDescent="0.3">
      <c r="A781" s="263"/>
      <c r="B781" s="263"/>
      <c r="C781" s="265"/>
      <c r="D781" s="438"/>
      <c r="E781" s="439"/>
      <c r="F781" s="439"/>
      <c r="G781" s="439"/>
      <c r="H781" s="439"/>
      <c r="I781" s="439"/>
      <c r="J781" s="439"/>
      <c r="K781" s="439"/>
      <c r="L781" s="439"/>
      <c r="M781" s="440"/>
      <c r="N781" s="438"/>
      <c r="O781" s="439"/>
      <c r="P781" s="439"/>
      <c r="Q781" s="439"/>
      <c r="R781" s="439"/>
      <c r="S781" s="439"/>
      <c r="T781" s="439"/>
      <c r="U781" s="440"/>
      <c r="V781" s="33"/>
      <c r="W781" s="57"/>
      <c r="X781" s="86"/>
      <c r="Y781" s="33"/>
      <c r="Z781" s="36"/>
      <c r="AA781" s="36"/>
      <c r="AD781" s="33"/>
      <c r="AG781" s="33"/>
      <c r="AH781" s="43"/>
      <c r="AI781" s="43"/>
      <c r="AJ781" s="43"/>
      <c r="AK781" s="43"/>
      <c r="AL781" s="43"/>
      <c r="AM781" s="43"/>
      <c r="AN781" s="43"/>
      <c r="AO781" s="43"/>
      <c r="AP781" s="43"/>
      <c r="AQ781" s="43"/>
      <c r="AR781" s="43"/>
      <c r="AS781" s="43"/>
      <c r="AT781" s="43"/>
      <c r="AU781" s="44"/>
      <c r="AV781" s="33"/>
      <c r="AW781" s="33"/>
      <c r="AX781" s="33"/>
      <c r="AZ781" s="141"/>
      <c r="BE781" s="168"/>
      <c r="BF781" s="168"/>
      <c r="BG781" s="168"/>
      <c r="BH781" s="168"/>
      <c r="BI781" s="168"/>
      <c r="BJ781" s="168"/>
      <c r="BK781" s="168"/>
      <c r="BL781" s="168"/>
      <c r="BM781" s="168"/>
      <c r="DK781" s="168"/>
      <c r="DL781" s="168"/>
      <c r="DM781" s="168"/>
      <c r="DN781" s="168"/>
      <c r="DO781" s="168"/>
      <c r="DP781" s="168"/>
      <c r="DQ781" s="168"/>
      <c r="DR781" s="168"/>
      <c r="DS781" s="168"/>
      <c r="DT781" s="168"/>
      <c r="DU781" s="168"/>
      <c r="DV781" s="168"/>
      <c r="DW781" s="168"/>
      <c r="DX781" s="168"/>
      <c r="DY781" s="168"/>
      <c r="DZ781" s="168"/>
      <c r="EA781" s="168"/>
      <c r="EB781" s="168"/>
      <c r="EC781" s="168"/>
      <c r="ED781" s="168"/>
      <c r="EE781" s="168"/>
      <c r="EF781" s="168"/>
      <c r="EG781" s="168"/>
      <c r="EH781" s="168"/>
      <c r="EI781" s="168"/>
      <c r="EJ781" s="168"/>
      <c r="EK781" s="168"/>
      <c r="EL781" s="168"/>
      <c r="EM781" s="168"/>
      <c r="EN781" s="168"/>
      <c r="EO781" s="168"/>
      <c r="EP781" s="168"/>
      <c r="EQ781" s="168"/>
      <c r="ER781" s="168"/>
      <c r="ES781" s="168"/>
      <c r="ET781" s="168"/>
      <c r="EU781" s="168"/>
      <c r="EV781" s="168"/>
      <c r="EW781" s="168"/>
      <c r="EX781" s="168"/>
      <c r="EY781" s="168"/>
      <c r="EZ781" s="168"/>
      <c r="FA781" s="168"/>
      <c r="FB781" s="168"/>
      <c r="FC781" s="168"/>
      <c r="FD781" s="168"/>
    </row>
    <row r="782" spans="1:160" s="5" customFormat="1" ht="15.75" customHeight="1" x14ac:dyDescent="0.3">
      <c r="A782" s="263"/>
      <c r="B782" s="263"/>
      <c r="C782" s="265"/>
      <c r="D782" s="441"/>
      <c r="E782" s="442"/>
      <c r="F782" s="442"/>
      <c r="G782" s="442"/>
      <c r="H782" s="442"/>
      <c r="I782" s="442"/>
      <c r="J782" s="442"/>
      <c r="K782" s="442"/>
      <c r="L782" s="442"/>
      <c r="M782" s="443"/>
      <c r="N782" s="441"/>
      <c r="O782" s="442"/>
      <c r="P782" s="442"/>
      <c r="Q782" s="442"/>
      <c r="R782" s="442"/>
      <c r="S782" s="442"/>
      <c r="T782" s="442"/>
      <c r="U782" s="443"/>
      <c r="V782" s="33"/>
      <c r="W782" s="57"/>
      <c r="X782" s="86"/>
      <c r="Y782" s="33"/>
      <c r="Z782" s="36"/>
      <c r="AA782" s="36"/>
      <c r="AD782" s="33"/>
      <c r="AG782" s="33"/>
      <c r="AH782" s="43"/>
      <c r="AI782" s="43"/>
      <c r="AJ782" s="43"/>
      <c r="AK782" s="43"/>
      <c r="AL782" s="43"/>
      <c r="AM782" s="43"/>
      <c r="AN782" s="43"/>
      <c r="AO782" s="43"/>
      <c r="AP782" s="43"/>
      <c r="AQ782" s="43"/>
      <c r="AR782" s="43"/>
      <c r="AS782" s="43"/>
      <c r="AT782" s="43"/>
      <c r="AU782" s="44"/>
      <c r="AV782" s="33"/>
      <c r="AW782" s="33"/>
      <c r="AX782" s="33"/>
      <c r="AZ782" s="141"/>
      <c r="BE782" s="168"/>
      <c r="BF782" s="168"/>
      <c r="BG782" s="168"/>
      <c r="BH782" s="168"/>
      <c r="BI782" s="168"/>
      <c r="BJ782" s="168"/>
      <c r="BK782" s="168"/>
      <c r="BL782" s="168"/>
      <c r="BM782" s="168"/>
      <c r="DK782" s="168"/>
      <c r="DL782" s="168"/>
      <c r="DM782" s="168"/>
      <c r="DN782" s="168"/>
      <c r="DO782" s="168"/>
      <c r="DP782" s="168"/>
      <c r="DQ782" s="168"/>
      <c r="DR782" s="168"/>
      <c r="DS782" s="168"/>
      <c r="DT782" s="168"/>
      <c r="DU782" s="168"/>
      <c r="DV782" s="168"/>
      <c r="DW782" s="168"/>
      <c r="DX782" s="168"/>
      <c r="DY782" s="168"/>
      <c r="DZ782" s="168"/>
      <c r="EA782" s="168"/>
      <c r="EB782" s="168"/>
      <c r="EC782" s="168"/>
      <c r="ED782" s="168"/>
      <c r="EE782" s="168"/>
      <c r="EF782" s="168"/>
      <c r="EG782" s="168"/>
      <c r="EH782" s="168"/>
      <c r="EI782" s="168"/>
      <c r="EJ782" s="168"/>
      <c r="EK782" s="168"/>
      <c r="EL782" s="168"/>
      <c r="EM782" s="168"/>
      <c r="EN782" s="168"/>
      <c r="EO782" s="168"/>
      <c r="EP782" s="168"/>
      <c r="EQ782" s="168"/>
      <c r="ER782" s="168"/>
      <c r="ES782" s="168"/>
      <c r="ET782" s="168"/>
      <c r="EU782" s="168"/>
      <c r="EV782" s="168"/>
      <c r="EW782" s="168"/>
      <c r="EX782" s="168"/>
      <c r="EY782" s="168"/>
      <c r="EZ782" s="168"/>
      <c r="FA782" s="168"/>
      <c r="FB782" s="168"/>
      <c r="FC782" s="168"/>
      <c r="FD782" s="168"/>
    </row>
    <row r="783" spans="1:160" s="5" customFormat="1" x14ac:dyDescent="0.25">
      <c r="A783" s="263"/>
      <c r="B783" s="263"/>
      <c r="C783" s="265"/>
      <c r="D783" s="10" t="s">
        <v>23</v>
      </c>
      <c r="E783" s="445" t="e">
        <f>+#REF!</f>
        <v>#REF!</v>
      </c>
      <c r="F783" s="445"/>
      <c r="G783" s="445"/>
      <c r="H783" s="445"/>
      <c r="I783" s="445"/>
      <c r="J783" s="445"/>
      <c r="K783" s="445"/>
      <c r="L783" s="445"/>
      <c r="M783" s="446"/>
      <c r="N783" s="11" t="s">
        <v>23</v>
      </c>
      <c r="O783" s="445" t="e">
        <f>+#REF!</f>
        <v>#REF!</v>
      </c>
      <c r="P783" s="445"/>
      <c r="Q783" s="445"/>
      <c r="R783" s="445"/>
      <c r="S783" s="445"/>
      <c r="T783" s="445"/>
      <c r="U783" s="446"/>
      <c r="V783" s="33"/>
      <c r="W783" s="57"/>
      <c r="X783" s="86"/>
      <c r="Y783" s="33"/>
      <c r="Z783" s="36"/>
      <c r="AA783" s="36"/>
      <c r="AD783" s="33"/>
      <c r="AG783" s="33"/>
      <c r="AH783" s="43"/>
      <c r="AI783" s="43"/>
      <c r="AJ783" s="43"/>
      <c r="AK783" s="43"/>
      <c r="AL783" s="43"/>
      <c r="AM783" s="43"/>
      <c r="AN783" s="43"/>
      <c r="AO783" s="43"/>
      <c r="AP783" s="43"/>
      <c r="AQ783" s="43"/>
      <c r="AR783" s="43"/>
      <c r="AS783" s="43"/>
      <c r="AT783" s="43"/>
      <c r="AU783" s="44"/>
      <c r="AV783" s="33"/>
      <c r="AW783" s="33"/>
      <c r="AX783" s="33"/>
      <c r="AZ783" s="141"/>
      <c r="BE783" s="168"/>
      <c r="BF783" s="168"/>
      <c r="BG783" s="168"/>
      <c r="BH783" s="168"/>
      <c r="BI783" s="168"/>
      <c r="BJ783" s="168"/>
      <c r="BK783" s="168"/>
      <c r="BL783" s="168"/>
      <c r="BM783" s="168"/>
      <c r="DK783" s="168"/>
      <c r="DL783" s="168"/>
      <c r="DM783" s="168"/>
      <c r="DN783" s="168"/>
      <c r="DO783" s="168"/>
      <c r="DP783" s="168"/>
      <c r="DQ783" s="168"/>
      <c r="DR783" s="168"/>
      <c r="DS783" s="168"/>
      <c r="DT783" s="168"/>
      <c r="DU783" s="168"/>
      <c r="DV783" s="168"/>
      <c r="DW783" s="168"/>
      <c r="DX783" s="168"/>
      <c r="DY783" s="168"/>
      <c r="DZ783" s="168"/>
      <c r="EA783" s="168"/>
      <c r="EB783" s="168"/>
      <c r="EC783" s="168"/>
      <c r="ED783" s="168"/>
      <c r="EE783" s="168"/>
      <c r="EF783" s="168"/>
      <c r="EG783" s="168"/>
      <c r="EH783" s="168"/>
      <c r="EI783" s="168"/>
      <c r="EJ783" s="168"/>
      <c r="EK783" s="168"/>
      <c r="EL783" s="168"/>
      <c r="EM783" s="168"/>
      <c r="EN783" s="168"/>
      <c r="EO783" s="168"/>
      <c r="EP783" s="168"/>
      <c r="EQ783" s="168"/>
      <c r="ER783" s="168"/>
      <c r="ES783" s="168"/>
      <c r="ET783" s="168"/>
      <c r="EU783" s="168"/>
      <c r="EV783" s="168"/>
      <c r="EW783" s="168"/>
      <c r="EX783" s="168"/>
      <c r="EY783" s="168"/>
      <c r="EZ783" s="168"/>
      <c r="FA783" s="168"/>
      <c r="FB783" s="168"/>
      <c r="FC783" s="168"/>
      <c r="FD783" s="168"/>
    </row>
    <row r="784" spans="1:160" s="5" customFormat="1" ht="14.4" thickBot="1" x14ac:dyDescent="0.3">
      <c r="A784" s="263"/>
      <c r="B784" s="263"/>
      <c r="C784" s="265"/>
      <c r="D784" s="12" t="s">
        <v>25</v>
      </c>
      <c r="E784" s="447" t="e">
        <f>+#REF!</f>
        <v>#REF!</v>
      </c>
      <c r="F784" s="447"/>
      <c r="G784" s="447"/>
      <c r="H784" s="447"/>
      <c r="I784" s="447"/>
      <c r="J784" s="447"/>
      <c r="K784" s="447"/>
      <c r="L784" s="447"/>
      <c r="M784" s="448"/>
      <c r="N784" s="13" t="s">
        <v>25</v>
      </c>
      <c r="O784" s="447" t="e">
        <f>+#REF!</f>
        <v>#REF!</v>
      </c>
      <c r="P784" s="447"/>
      <c r="Q784" s="447"/>
      <c r="R784" s="447"/>
      <c r="S784" s="447"/>
      <c r="T784" s="447"/>
      <c r="U784" s="448"/>
      <c r="V784" s="33"/>
      <c r="W784" s="57"/>
      <c r="X784" s="86"/>
      <c r="Y784" s="33"/>
      <c r="Z784" s="36"/>
      <c r="AA784" s="36"/>
      <c r="AD784" s="33"/>
      <c r="AG784" s="33"/>
      <c r="AH784" s="43"/>
      <c r="AI784" s="43"/>
      <c r="AJ784" s="43"/>
      <c r="AK784" s="43"/>
      <c r="AL784" s="43"/>
      <c r="AM784" s="43"/>
      <c r="AN784" s="43"/>
      <c r="AO784" s="43"/>
      <c r="AP784" s="43"/>
      <c r="AQ784" s="43"/>
      <c r="AR784" s="43"/>
      <c r="AS784" s="43"/>
      <c r="AT784" s="43"/>
      <c r="AU784" s="44"/>
      <c r="AV784" s="33"/>
      <c r="AW784" s="33"/>
      <c r="AX784" s="33"/>
      <c r="AZ784" s="141"/>
      <c r="BE784" s="168"/>
      <c r="BF784" s="168"/>
      <c r="BG784" s="168"/>
      <c r="BH784" s="168"/>
      <c r="BI784" s="168"/>
      <c r="BJ784" s="168"/>
      <c r="BK784" s="168"/>
      <c r="BL784" s="168"/>
      <c r="BM784" s="168"/>
      <c r="DK784" s="168"/>
      <c r="DL784" s="168"/>
      <c r="DM784" s="168"/>
      <c r="DN784" s="168"/>
      <c r="DO784" s="168"/>
      <c r="DP784" s="168"/>
      <c r="DQ784" s="168"/>
      <c r="DR784" s="168"/>
      <c r="DS784" s="168"/>
      <c r="DT784" s="168"/>
      <c r="DU784" s="168"/>
      <c r="DV784" s="168"/>
      <c r="DW784" s="168"/>
      <c r="DX784" s="168"/>
      <c r="DY784" s="168"/>
      <c r="DZ784" s="168"/>
      <c r="EA784" s="168"/>
      <c r="EB784" s="168"/>
      <c r="EC784" s="168"/>
      <c r="ED784" s="168"/>
      <c r="EE784" s="168"/>
      <c r="EF784" s="168"/>
      <c r="EG784" s="168"/>
      <c r="EH784" s="168"/>
      <c r="EI784" s="168"/>
      <c r="EJ784" s="168"/>
      <c r="EK784" s="168"/>
      <c r="EL784" s="168"/>
      <c r="EM784" s="168"/>
      <c r="EN784" s="168"/>
      <c r="EO784" s="168"/>
      <c r="EP784" s="168"/>
      <c r="EQ784" s="168"/>
      <c r="ER784" s="168"/>
      <c r="ES784" s="168"/>
      <c r="ET784" s="168"/>
      <c r="EU784" s="168"/>
      <c r="EV784" s="168"/>
      <c r="EW784" s="168"/>
      <c r="EX784" s="168"/>
      <c r="EY784" s="168"/>
      <c r="EZ784" s="168"/>
      <c r="FA784" s="168"/>
      <c r="FB784" s="168"/>
      <c r="FC784" s="168"/>
      <c r="FD784" s="168"/>
    </row>
    <row r="785" spans="1:160" ht="9.9" customHeight="1" thickBot="1" x14ac:dyDescent="0.3"/>
    <row r="786" spans="1:160" s="5" customFormat="1" ht="15.75" customHeight="1" x14ac:dyDescent="0.3">
      <c r="A786" s="263"/>
      <c r="B786" s="263"/>
      <c r="C786" s="265"/>
      <c r="D786" s="484"/>
      <c r="E786" s="485"/>
      <c r="F786" s="488" t="s">
        <v>0</v>
      </c>
      <c r="G786" s="489"/>
      <c r="H786" s="489"/>
      <c r="I786" s="489"/>
      <c r="J786" s="489"/>
      <c r="K786" s="489"/>
      <c r="L786" s="489"/>
      <c r="M786" s="489"/>
      <c r="N786" s="489"/>
      <c r="O786" s="490"/>
      <c r="P786" s="494" t="s">
        <v>1</v>
      </c>
      <c r="Q786" s="495"/>
      <c r="R786" s="495"/>
      <c r="S786" s="496"/>
      <c r="T786" s="500"/>
      <c r="U786" s="501"/>
      <c r="V786" s="33"/>
      <c r="W786" s="57"/>
      <c r="X786" s="86"/>
      <c r="Y786" s="33"/>
      <c r="Z786" s="36"/>
      <c r="AA786" s="36"/>
      <c r="AD786" s="33"/>
      <c r="AG786" s="33"/>
      <c r="AH786" s="43"/>
      <c r="AI786" s="43"/>
      <c r="AJ786" s="43"/>
      <c r="AK786" s="43"/>
      <c r="AL786" s="43"/>
      <c r="AM786" s="43"/>
      <c r="AN786" s="43"/>
      <c r="AO786" s="43"/>
      <c r="AP786" s="43"/>
      <c r="AQ786" s="43"/>
      <c r="AR786" s="43"/>
      <c r="AS786" s="43"/>
      <c r="AT786" s="43"/>
      <c r="AU786" s="44"/>
      <c r="AV786" s="33"/>
      <c r="AW786" s="33"/>
      <c r="AX786" s="33"/>
      <c r="AZ786" s="141"/>
      <c r="BE786" s="168"/>
      <c r="BF786" s="168"/>
      <c r="BG786" s="168"/>
      <c r="BH786" s="168"/>
      <c r="BI786" s="168"/>
      <c r="BJ786" s="168"/>
      <c r="BK786" s="168"/>
      <c r="BL786" s="168"/>
      <c r="BM786" s="168"/>
      <c r="DK786" s="168"/>
      <c r="DL786" s="168"/>
      <c r="DM786" s="168"/>
      <c r="DN786" s="168"/>
      <c r="DO786" s="168"/>
      <c r="DP786" s="168"/>
      <c r="DQ786" s="168"/>
      <c r="DR786" s="168"/>
      <c r="DS786" s="168"/>
      <c r="DT786" s="168"/>
      <c r="DU786" s="168"/>
      <c r="DV786" s="168"/>
      <c r="DW786" s="168"/>
      <c r="DX786" s="168"/>
      <c r="DY786" s="168"/>
      <c r="DZ786" s="168"/>
      <c r="EA786" s="168"/>
      <c r="EB786" s="168"/>
      <c r="EC786" s="168"/>
      <c r="ED786" s="168"/>
      <c r="EE786" s="168"/>
      <c r="EF786" s="168"/>
      <c r="EG786" s="168"/>
      <c r="EH786" s="168"/>
      <c r="EI786" s="168"/>
      <c r="EJ786" s="168"/>
      <c r="EK786" s="168"/>
      <c r="EL786" s="168"/>
      <c r="EM786" s="168"/>
      <c r="EN786" s="168"/>
      <c r="EO786" s="168"/>
      <c r="EP786" s="168"/>
      <c r="EQ786" s="168"/>
      <c r="ER786" s="168"/>
      <c r="ES786" s="168"/>
      <c r="ET786" s="168"/>
      <c r="EU786" s="168"/>
      <c r="EV786" s="168"/>
      <c r="EW786" s="168"/>
      <c r="EX786" s="168"/>
      <c r="EY786" s="168"/>
      <c r="EZ786" s="168"/>
      <c r="FA786" s="168"/>
      <c r="FB786" s="168"/>
      <c r="FC786" s="168"/>
      <c r="FD786" s="168"/>
    </row>
    <row r="787" spans="1:160" s="5" customFormat="1" ht="15" customHeight="1" x14ac:dyDescent="0.3">
      <c r="A787" s="263"/>
      <c r="B787" s="263"/>
      <c r="C787" s="265"/>
      <c r="D787" s="481"/>
      <c r="E787" s="482"/>
      <c r="F787" s="491"/>
      <c r="G787" s="492"/>
      <c r="H787" s="492"/>
      <c r="I787" s="492"/>
      <c r="J787" s="492"/>
      <c r="K787" s="492"/>
      <c r="L787" s="492"/>
      <c r="M787" s="492"/>
      <c r="N787" s="492"/>
      <c r="O787" s="493"/>
      <c r="P787" s="497"/>
      <c r="Q787" s="498"/>
      <c r="R787" s="498"/>
      <c r="S787" s="499"/>
      <c r="T787" s="502"/>
      <c r="U787" s="503"/>
      <c r="V787" s="33"/>
      <c r="W787" s="57"/>
      <c r="X787" s="86"/>
      <c r="Y787" s="38"/>
      <c r="Z787" s="36"/>
      <c r="AA787" s="36"/>
      <c r="AD787" s="33"/>
      <c r="AG787" s="33"/>
      <c r="AH787" s="43"/>
      <c r="AI787" s="43"/>
      <c r="AJ787" s="43"/>
      <c r="AK787" s="43"/>
      <c r="AL787" s="43"/>
      <c r="AM787" s="43"/>
      <c r="AN787" s="43"/>
      <c r="AO787" s="43"/>
      <c r="AP787" s="43"/>
      <c r="AQ787" s="43"/>
      <c r="AR787" s="43"/>
      <c r="AS787" s="43"/>
      <c r="AT787" s="43"/>
      <c r="AU787" s="44"/>
      <c r="AV787" s="33"/>
      <c r="AW787" s="33"/>
      <c r="AX787" s="33"/>
      <c r="AZ787" s="141"/>
      <c r="BE787" s="168"/>
      <c r="BF787" s="168"/>
      <c r="BG787" s="168"/>
      <c r="BH787" s="168"/>
      <c r="BI787" s="168"/>
      <c r="BJ787" s="168"/>
      <c r="BK787" s="168"/>
      <c r="BL787" s="168"/>
      <c r="BM787" s="168"/>
      <c r="DK787" s="168"/>
      <c r="DL787" s="168"/>
      <c r="DM787" s="168"/>
      <c r="DN787" s="168"/>
      <c r="DO787" s="168"/>
      <c r="DP787" s="168"/>
      <c r="DQ787" s="168"/>
      <c r="DR787" s="168"/>
      <c r="DS787" s="168"/>
      <c r="DT787" s="168"/>
      <c r="DU787" s="168"/>
      <c r="DV787" s="168"/>
      <c r="DW787" s="168"/>
      <c r="DX787" s="168"/>
      <c r="DY787" s="168"/>
      <c r="DZ787" s="168"/>
      <c r="EA787" s="168"/>
      <c r="EB787" s="168"/>
      <c r="EC787" s="168"/>
      <c r="ED787" s="168"/>
      <c r="EE787" s="168"/>
      <c r="EF787" s="168"/>
      <c r="EG787" s="168"/>
      <c r="EH787" s="168"/>
      <c r="EI787" s="168"/>
      <c r="EJ787" s="168"/>
      <c r="EK787" s="168"/>
      <c r="EL787" s="168"/>
      <c r="EM787" s="168"/>
      <c r="EN787" s="168"/>
      <c r="EO787" s="168"/>
      <c r="EP787" s="168"/>
      <c r="EQ787" s="168"/>
      <c r="ER787" s="168"/>
      <c r="ES787" s="168"/>
      <c r="ET787" s="168"/>
      <c r="EU787" s="168"/>
      <c r="EV787" s="168"/>
      <c r="EW787" s="168"/>
      <c r="EX787" s="168"/>
      <c r="EY787" s="168"/>
      <c r="EZ787" s="168"/>
      <c r="FA787" s="168"/>
      <c r="FB787" s="168"/>
      <c r="FC787" s="168"/>
      <c r="FD787" s="168"/>
    </row>
    <row r="788" spans="1:160" s="5" customFormat="1" ht="30" customHeight="1" thickBot="1" x14ac:dyDescent="0.35">
      <c r="A788" s="263"/>
      <c r="B788" s="263"/>
      <c r="C788" s="265"/>
      <c r="D788" s="486"/>
      <c r="E788" s="487"/>
      <c r="F788" s="506" t="s">
        <v>2</v>
      </c>
      <c r="G788" s="507"/>
      <c r="H788" s="507"/>
      <c r="I788" s="507"/>
      <c r="J788" s="507"/>
      <c r="K788" s="507"/>
      <c r="L788" s="507"/>
      <c r="M788" s="507"/>
      <c r="N788" s="507"/>
      <c r="O788" s="508"/>
      <c r="P788" s="32">
        <v>17</v>
      </c>
      <c r="Q788" s="71" t="s">
        <v>3</v>
      </c>
      <c r="R788" s="509">
        <v>147</v>
      </c>
      <c r="S788" s="510"/>
      <c r="T788" s="504"/>
      <c r="U788" s="505"/>
      <c r="V788" s="33">
        <f>+IF(C797="","",1)</f>
        <v>1</v>
      </c>
      <c r="W788" s="57"/>
      <c r="X788" s="86"/>
      <c r="Y788" s="39"/>
      <c r="Z788" s="36"/>
      <c r="AA788" s="36"/>
      <c r="AD788" s="33"/>
      <c r="AG788" s="33"/>
      <c r="AH788" s="43"/>
      <c r="AI788" s="43"/>
      <c r="AJ788" s="43"/>
      <c r="AK788" s="43"/>
      <c r="AL788" s="43"/>
      <c r="AM788" s="43"/>
      <c r="AN788" s="43"/>
      <c r="AO788" s="43"/>
      <c r="AP788" s="43"/>
      <c r="AQ788" s="43"/>
      <c r="AR788" s="43"/>
      <c r="AS788" s="43"/>
      <c r="AT788" s="43"/>
      <c r="AU788" s="44"/>
      <c r="AV788" s="33"/>
      <c r="AW788" s="33"/>
      <c r="AX788" s="33"/>
      <c r="AZ788" s="141"/>
      <c r="BE788" s="168"/>
      <c r="BF788" s="168"/>
      <c r="BG788" s="168"/>
      <c r="BH788" s="168"/>
      <c r="BI788" s="168"/>
      <c r="BJ788" s="168"/>
      <c r="BK788" s="168"/>
      <c r="BL788" s="168"/>
      <c r="BM788" s="168"/>
      <c r="DK788" s="168"/>
      <c r="DL788" s="168"/>
      <c r="DM788" s="168"/>
      <c r="DN788" s="168"/>
      <c r="DO788" s="168"/>
      <c r="DP788" s="168"/>
      <c r="DQ788" s="168"/>
      <c r="DR788" s="168"/>
      <c r="DS788" s="168"/>
      <c r="DT788" s="168"/>
      <c r="DU788" s="168"/>
      <c r="DV788" s="168"/>
      <c r="DW788" s="168"/>
      <c r="DX788" s="168"/>
      <c r="DY788" s="168"/>
      <c r="DZ788" s="168"/>
      <c r="EA788" s="168"/>
      <c r="EB788" s="168"/>
      <c r="EC788" s="168"/>
      <c r="ED788" s="168"/>
      <c r="EE788" s="168"/>
      <c r="EF788" s="168"/>
      <c r="EG788" s="168"/>
      <c r="EH788" s="168"/>
      <c r="EI788" s="168"/>
      <c r="EJ788" s="168"/>
      <c r="EK788" s="168"/>
      <c r="EL788" s="168"/>
      <c r="EM788" s="168"/>
      <c r="EN788" s="168"/>
      <c r="EO788" s="168"/>
      <c r="EP788" s="168"/>
      <c r="EQ788" s="168"/>
      <c r="ER788" s="168"/>
      <c r="ES788" s="168"/>
      <c r="ET788" s="168"/>
      <c r="EU788" s="168"/>
      <c r="EV788" s="168"/>
      <c r="EW788" s="168"/>
      <c r="EX788" s="168"/>
      <c r="EY788" s="168"/>
      <c r="EZ788" s="168"/>
      <c r="FA788" s="168"/>
      <c r="FB788" s="168"/>
      <c r="FC788" s="168"/>
      <c r="FD788" s="168"/>
    </row>
    <row r="789" spans="1:160" s="5" customFormat="1" ht="5.25" customHeight="1" thickBot="1" x14ac:dyDescent="0.35">
      <c r="A789" s="263"/>
      <c r="B789" s="263"/>
      <c r="C789" s="265"/>
      <c r="D789" s="454"/>
      <c r="E789" s="454"/>
      <c r="F789" s="454"/>
      <c r="G789" s="454"/>
      <c r="H789" s="454"/>
      <c r="I789" s="454"/>
      <c r="J789" s="454"/>
      <c r="K789" s="454"/>
      <c r="L789" s="454"/>
      <c r="M789" s="454"/>
      <c r="N789" s="454"/>
      <c r="O789" s="454"/>
      <c r="P789" s="454"/>
      <c r="Q789" s="454"/>
      <c r="R789" s="454"/>
      <c r="S789" s="454"/>
      <c r="T789" s="454"/>
      <c r="U789" s="454"/>
      <c r="V789" s="33"/>
      <c r="W789" s="57"/>
      <c r="X789" s="86"/>
      <c r="Y789" s="38"/>
      <c r="Z789" s="36"/>
      <c r="AA789" s="36"/>
      <c r="AD789" s="33"/>
      <c r="AG789" s="33"/>
      <c r="AH789" s="43"/>
      <c r="AI789" s="43"/>
      <c r="AJ789" s="43"/>
      <c r="AK789" s="43"/>
      <c r="AL789" s="43"/>
      <c r="AM789" s="43"/>
      <c r="AN789" s="43"/>
      <c r="AO789" s="43"/>
      <c r="AP789" s="43"/>
      <c r="AQ789" s="43"/>
      <c r="AR789" s="43"/>
      <c r="AS789" s="43"/>
      <c r="AT789" s="43"/>
      <c r="AU789" s="44"/>
      <c r="AV789" s="33"/>
      <c r="AW789" s="33"/>
      <c r="AX789" s="33"/>
      <c r="AZ789" s="141"/>
      <c r="BE789" s="168"/>
      <c r="BF789" s="168"/>
      <c r="BG789" s="168"/>
      <c r="BH789" s="168"/>
      <c r="BI789" s="168"/>
      <c r="BJ789" s="168"/>
      <c r="BK789" s="168"/>
      <c r="BL789" s="168"/>
      <c r="BM789" s="168"/>
      <c r="DK789" s="168"/>
      <c r="DL789" s="168"/>
      <c r="DM789" s="168"/>
      <c r="DN789" s="168"/>
      <c r="DO789" s="168"/>
      <c r="DP789" s="168"/>
      <c r="DQ789" s="168"/>
      <c r="DR789" s="168"/>
      <c r="DS789" s="168"/>
      <c r="DT789" s="168"/>
      <c r="DU789" s="168"/>
      <c r="DV789" s="168"/>
      <c r="DW789" s="168"/>
      <c r="DX789" s="168"/>
      <c r="DY789" s="168"/>
      <c r="DZ789" s="168"/>
      <c r="EA789" s="168"/>
      <c r="EB789" s="168"/>
      <c r="EC789" s="168"/>
      <c r="ED789" s="168"/>
      <c r="EE789" s="168"/>
      <c r="EF789" s="168"/>
      <c r="EG789" s="168"/>
      <c r="EH789" s="168"/>
      <c r="EI789" s="168"/>
      <c r="EJ789" s="168"/>
      <c r="EK789" s="168"/>
      <c r="EL789" s="168"/>
      <c r="EM789" s="168"/>
      <c r="EN789" s="168"/>
      <c r="EO789" s="168"/>
      <c r="EP789" s="168"/>
      <c r="EQ789" s="168"/>
      <c r="ER789" s="168"/>
      <c r="ES789" s="168"/>
      <c r="ET789" s="168"/>
      <c r="EU789" s="168"/>
      <c r="EV789" s="168"/>
      <c r="EW789" s="168"/>
      <c r="EX789" s="168"/>
      <c r="EY789" s="168"/>
      <c r="EZ789" s="168"/>
      <c r="FA789" s="168"/>
      <c r="FB789" s="168"/>
      <c r="FC789" s="168"/>
      <c r="FD789" s="168"/>
    </row>
    <row r="790" spans="1:160" s="5" customFormat="1" ht="24.9" customHeight="1" x14ac:dyDescent="0.3">
      <c r="A790" s="263"/>
      <c r="B790" s="263"/>
      <c r="C790" s="265"/>
      <c r="D790" s="511" t="s">
        <v>4</v>
      </c>
      <c r="E790" s="512"/>
      <c r="F790" s="513" t="s">
        <v>168</v>
      </c>
      <c r="G790" s="514"/>
      <c r="H790" s="514"/>
      <c r="I790" s="515"/>
      <c r="J790" s="516" t="s">
        <v>5</v>
      </c>
      <c r="K790" s="512"/>
      <c r="L790" s="513" t="s">
        <v>102</v>
      </c>
      <c r="M790" s="514"/>
      <c r="N790" s="514"/>
      <c r="O790" s="514"/>
      <c r="P790" s="515"/>
      <c r="Q790" s="1" t="s">
        <v>6</v>
      </c>
      <c r="R790" s="513" t="s">
        <v>36</v>
      </c>
      <c r="S790" s="514"/>
      <c r="T790" s="514"/>
      <c r="U790" s="517"/>
      <c r="V790" s="33"/>
      <c r="W790" s="57"/>
      <c r="X790" s="86"/>
      <c r="Y790" s="33"/>
      <c r="Z790" s="36"/>
      <c r="AA790" s="36"/>
      <c r="AD790" s="33"/>
      <c r="AG790" s="33"/>
      <c r="AH790" s="43"/>
      <c r="AI790" s="43"/>
      <c r="AJ790" s="43"/>
      <c r="AK790" s="43"/>
      <c r="AL790" s="43"/>
      <c r="AM790" s="43"/>
      <c r="AN790" s="43"/>
      <c r="AO790" s="43"/>
      <c r="AP790" s="43"/>
      <c r="AQ790" s="43"/>
      <c r="AR790" s="43"/>
      <c r="AS790" s="43"/>
      <c r="AT790" s="43"/>
      <c r="AU790" s="44"/>
      <c r="AV790" s="33"/>
      <c r="AW790" s="33"/>
      <c r="AX790" s="33"/>
      <c r="AZ790" s="141"/>
      <c r="BE790" s="168"/>
      <c r="BF790" s="168"/>
      <c r="BG790" s="168"/>
      <c r="BH790" s="168"/>
      <c r="BI790" s="168"/>
      <c r="BJ790" s="168"/>
      <c r="BK790" s="168"/>
      <c r="BL790" s="168"/>
      <c r="BM790" s="168"/>
      <c r="DK790" s="168"/>
      <c r="DL790" s="168"/>
      <c r="DM790" s="168"/>
      <c r="DN790" s="168"/>
      <c r="DO790" s="168"/>
      <c r="DP790" s="168"/>
      <c r="DQ790" s="168"/>
      <c r="DR790" s="168"/>
      <c r="DS790" s="168"/>
      <c r="DT790" s="168"/>
      <c r="DU790" s="168"/>
      <c r="DV790" s="168"/>
      <c r="DW790" s="168"/>
      <c r="DX790" s="168"/>
      <c r="DY790" s="168"/>
      <c r="DZ790" s="168"/>
      <c r="EA790" s="168"/>
      <c r="EB790" s="168"/>
      <c r="EC790" s="168"/>
      <c r="ED790" s="168"/>
      <c r="EE790" s="168"/>
      <c r="EF790" s="168"/>
      <c r="EG790" s="168"/>
      <c r="EH790" s="168"/>
      <c r="EI790" s="168"/>
      <c r="EJ790" s="168"/>
      <c r="EK790" s="168"/>
      <c r="EL790" s="168"/>
      <c r="EM790" s="168"/>
      <c r="EN790" s="168"/>
      <c r="EO790" s="168"/>
      <c r="EP790" s="168"/>
      <c r="EQ790" s="168"/>
      <c r="ER790" s="168"/>
      <c r="ES790" s="168"/>
      <c r="ET790" s="168"/>
      <c r="EU790" s="168"/>
      <c r="EV790" s="168"/>
      <c r="EW790" s="168"/>
      <c r="EX790" s="168"/>
      <c r="EY790" s="168"/>
      <c r="EZ790" s="168"/>
      <c r="FA790" s="168"/>
      <c r="FB790" s="168"/>
      <c r="FC790" s="168"/>
      <c r="FD790" s="168"/>
    </row>
    <row r="791" spans="1:160" s="5" customFormat="1" ht="45" customHeight="1" thickBot="1" x14ac:dyDescent="0.35">
      <c r="A791" s="263"/>
      <c r="B791" s="263"/>
      <c r="C791" s="265"/>
      <c r="D791" s="518" t="s">
        <v>7</v>
      </c>
      <c r="E791" s="519"/>
      <c r="F791" s="520" t="s">
        <v>169</v>
      </c>
      <c r="G791" s="521"/>
      <c r="H791" s="521"/>
      <c r="I791" s="521"/>
      <c r="J791" s="521"/>
      <c r="K791" s="521"/>
      <c r="L791" s="521"/>
      <c r="M791" s="521"/>
      <c r="N791" s="521"/>
      <c r="O791" s="521"/>
      <c r="P791" s="521"/>
      <c r="Q791" s="521"/>
      <c r="R791" s="521"/>
      <c r="S791" s="521"/>
      <c r="T791" s="521"/>
      <c r="U791" s="522"/>
      <c r="V791" s="33"/>
      <c r="W791" s="57"/>
      <c r="X791" s="86"/>
      <c r="Y791" s="33"/>
      <c r="Z791" s="36"/>
      <c r="AA791" s="36"/>
      <c r="AD791" s="33"/>
      <c r="AG791" s="33"/>
      <c r="AH791" s="43"/>
      <c r="AI791" s="43"/>
      <c r="AJ791" s="43"/>
      <c r="AK791" s="43"/>
      <c r="AL791" s="43"/>
      <c r="AM791" s="43"/>
      <c r="AN791" s="43"/>
      <c r="AO791" s="43"/>
      <c r="AP791" s="43"/>
      <c r="AQ791" s="43"/>
      <c r="AR791" s="43"/>
      <c r="AS791" s="43"/>
      <c r="AT791" s="43"/>
      <c r="AU791" s="44"/>
      <c r="AV791" s="33"/>
      <c r="AW791" s="33"/>
      <c r="AX791" s="33"/>
      <c r="AZ791" s="141"/>
      <c r="BE791" s="168"/>
      <c r="BF791" s="168"/>
      <c r="BG791" s="168"/>
      <c r="BH791" s="168"/>
      <c r="BI791" s="168"/>
      <c r="BJ791" s="168"/>
      <c r="BK791" s="168"/>
      <c r="BL791" s="168"/>
      <c r="BM791" s="168"/>
      <c r="DK791" s="168"/>
      <c r="DL791" s="168"/>
      <c r="DM791" s="168"/>
      <c r="DN791" s="168"/>
      <c r="DO791" s="168"/>
      <c r="DP791" s="168"/>
      <c r="DQ791" s="168"/>
      <c r="DR791" s="168"/>
      <c r="DS791" s="168"/>
      <c r="DT791" s="168"/>
      <c r="DU791" s="168"/>
      <c r="DV791" s="168"/>
      <c r="DW791" s="168"/>
      <c r="DX791" s="168"/>
      <c r="DY791" s="168"/>
      <c r="DZ791" s="168"/>
      <c r="EA791" s="168"/>
      <c r="EB791" s="168"/>
      <c r="EC791" s="168"/>
      <c r="ED791" s="168"/>
      <c r="EE791" s="168"/>
      <c r="EF791" s="168"/>
      <c r="EG791" s="168"/>
      <c r="EH791" s="168"/>
      <c r="EI791" s="168"/>
      <c r="EJ791" s="168"/>
      <c r="EK791" s="168"/>
      <c r="EL791" s="168"/>
      <c r="EM791" s="168"/>
      <c r="EN791" s="168"/>
      <c r="EO791" s="168"/>
      <c r="EP791" s="168"/>
      <c r="EQ791" s="168"/>
      <c r="ER791" s="168"/>
      <c r="ES791" s="168"/>
      <c r="ET791" s="168"/>
      <c r="EU791" s="168"/>
      <c r="EV791" s="168"/>
      <c r="EW791" s="168"/>
      <c r="EX791" s="168"/>
      <c r="EY791" s="168"/>
      <c r="EZ791" s="168"/>
      <c r="FA791" s="168"/>
      <c r="FB791" s="168"/>
      <c r="FC791" s="168"/>
      <c r="FD791" s="168"/>
    </row>
    <row r="792" spans="1:160" s="5" customFormat="1" ht="5.0999999999999996" customHeight="1" thickBot="1" x14ac:dyDescent="0.35">
      <c r="A792" s="263"/>
      <c r="B792" s="263"/>
      <c r="C792" s="265"/>
      <c r="D792" s="523"/>
      <c r="E792" s="523"/>
      <c r="F792" s="523"/>
      <c r="G792" s="523"/>
      <c r="H792" s="523"/>
      <c r="I792" s="523"/>
      <c r="J792" s="523"/>
      <c r="K792" s="523"/>
      <c r="L792" s="523"/>
      <c r="M792" s="523"/>
      <c r="N792" s="523"/>
      <c r="O792" s="523"/>
      <c r="P792" s="523"/>
      <c r="Q792" s="523"/>
      <c r="R792" s="523"/>
      <c r="S792" s="523"/>
      <c r="T792" s="523"/>
      <c r="U792" s="523"/>
      <c r="V792" s="33"/>
      <c r="W792" s="57"/>
      <c r="X792" s="86"/>
      <c r="Y792" s="33"/>
      <c r="Z792" s="36"/>
      <c r="AA792" s="36"/>
      <c r="AD792" s="33"/>
      <c r="AG792" s="33"/>
      <c r="AH792" s="43"/>
      <c r="AI792" s="43"/>
      <c r="AJ792" s="43"/>
      <c r="AK792" s="43"/>
      <c r="AL792" s="43"/>
      <c r="AM792" s="43"/>
      <c r="AN792" s="43"/>
      <c r="AO792" s="43"/>
      <c r="AP792" s="43"/>
      <c r="AQ792" s="43"/>
      <c r="AR792" s="43"/>
      <c r="AS792" s="43"/>
      <c r="AT792" s="43"/>
      <c r="AU792" s="44"/>
      <c r="AV792" s="33"/>
      <c r="AW792" s="33"/>
      <c r="AX792" s="33"/>
      <c r="AZ792" s="141"/>
      <c r="BE792" s="168"/>
      <c r="BF792" s="168"/>
      <c r="BG792" s="168"/>
      <c r="BH792" s="168"/>
      <c r="BI792" s="168"/>
      <c r="BJ792" s="168"/>
      <c r="BK792" s="168"/>
      <c r="BL792" s="168"/>
      <c r="BM792" s="168"/>
      <c r="DK792" s="168"/>
      <c r="DL792" s="168"/>
      <c r="DM792" s="168"/>
      <c r="DN792" s="168"/>
      <c r="DO792" s="168"/>
      <c r="DP792" s="168"/>
      <c r="DQ792" s="168"/>
      <c r="DR792" s="168"/>
      <c r="DS792" s="168"/>
      <c r="DT792" s="168"/>
      <c r="DU792" s="168"/>
      <c r="DV792" s="168"/>
      <c r="DW792" s="168"/>
      <c r="DX792" s="168"/>
      <c r="DY792" s="168"/>
      <c r="DZ792" s="168"/>
      <c r="EA792" s="168"/>
      <c r="EB792" s="168"/>
      <c r="EC792" s="168"/>
      <c r="ED792" s="168"/>
      <c r="EE792" s="168"/>
      <c r="EF792" s="168"/>
      <c r="EG792" s="168"/>
      <c r="EH792" s="168"/>
      <c r="EI792" s="168"/>
      <c r="EJ792" s="168"/>
      <c r="EK792" s="168"/>
      <c r="EL792" s="168"/>
      <c r="EM792" s="168"/>
      <c r="EN792" s="168"/>
      <c r="EO792" s="168"/>
      <c r="EP792" s="168"/>
      <c r="EQ792" s="168"/>
      <c r="ER792" s="168"/>
      <c r="ES792" s="168"/>
      <c r="ET792" s="168"/>
      <c r="EU792" s="168"/>
      <c r="EV792" s="168"/>
      <c r="EW792" s="168"/>
      <c r="EX792" s="168"/>
      <c r="EY792" s="168"/>
      <c r="EZ792" s="168"/>
      <c r="FA792" s="168"/>
      <c r="FB792" s="168"/>
      <c r="FC792" s="168"/>
      <c r="FD792" s="168"/>
    </row>
    <row r="793" spans="1:160" s="5" customFormat="1" ht="24.9" customHeight="1" thickBot="1" x14ac:dyDescent="0.35">
      <c r="A793" s="263"/>
      <c r="B793" s="263"/>
      <c r="C793" s="265"/>
      <c r="D793" s="2" t="s">
        <v>103</v>
      </c>
      <c r="E793" s="69" t="s">
        <v>106</v>
      </c>
      <c r="F793" s="455" t="s">
        <v>104</v>
      </c>
      <c r="G793" s="524"/>
      <c r="H793" s="456"/>
      <c r="I793" s="525">
        <v>44058</v>
      </c>
      <c r="J793" s="526"/>
      <c r="K793" s="526"/>
      <c r="L793" s="526"/>
      <c r="M793" s="526"/>
      <c r="N793" s="527"/>
      <c r="O793" s="3" t="s">
        <v>8</v>
      </c>
      <c r="P793" s="449" t="s">
        <v>24</v>
      </c>
      <c r="Q793" s="450"/>
      <c r="R793" s="450"/>
      <c r="S793" s="450"/>
      <c r="T793" s="450"/>
      <c r="U793" s="528"/>
      <c r="V793" s="33"/>
      <c r="W793" s="57"/>
      <c r="X793" s="86"/>
      <c r="Y793" s="33"/>
      <c r="Z793" s="36"/>
      <c r="AA793" s="36"/>
      <c r="AD793" s="33"/>
      <c r="AG793" s="33"/>
      <c r="AH793" s="43"/>
      <c r="AI793" s="43"/>
      <c r="AJ793" s="43"/>
      <c r="AK793" s="43"/>
      <c r="AL793" s="43"/>
      <c r="AM793" s="43"/>
      <c r="AN793" s="43"/>
      <c r="AO793" s="43"/>
      <c r="AP793" s="43"/>
      <c r="AQ793" s="43"/>
      <c r="AR793" s="43"/>
      <c r="AS793" s="43"/>
      <c r="AT793" s="43"/>
      <c r="AU793" s="44"/>
      <c r="AV793" s="33"/>
      <c r="AW793" s="33"/>
      <c r="AX793" s="33"/>
      <c r="AZ793" s="141"/>
      <c r="BE793" s="168"/>
      <c r="BF793" s="168"/>
      <c r="BG793" s="168"/>
      <c r="BH793" s="168"/>
      <c r="BI793" s="168"/>
      <c r="BJ793" s="168"/>
      <c r="BK793" s="168"/>
      <c r="BL793" s="168"/>
      <c r="BM793" s="168"/>
      <c r="DK793" s="168"/>
      <c r="DL793" s="168"/>
      <c r="DM793" s="168"/>
      <c r="DN793" s="168"/>
      <c r="DO793" s="168"/>
      <c r="DP793" s="168"/>
      <c r="DQ793" s="168"/>
      <c r="DR793" s="168"/>
      <c r="DS793" s="168"/>
      <c r="DT793" s="168"/>
      <c r="DU793" s="168"/>
      <c r="DV793" s="168"/>
      <c r="DW793" s="168"/>
      <c r="DX793" s="168"/>
      <c r="DY793" s="168"/>
      <c r="DZ793" s="168"/>
      <c r="EA793" s="168"/>
      <c r="EB793" s="168"/>
      <c r="EC793" s="168"/>
      <c r="ED793" s="168"/>
      <c r="EE793" s="168"/>
      <c r="EF793" s="168"/>
      <c r="EG793" s="168"/>
      <c r="EH793" s="168"/>
      <c r="EI793" s="168"/>
      <c r="EJ793" s="168"/>
      <c r="EK793" s="168"/>
      <c r="EL793" s="168"/>
      <c r="EM793" s="168"/>
      <c r="EN793" s="168"/>
      <c r="EO793" s="168"/>
      <c r="EP793" s="168"/>
      <c r="EQ793" s="168"/>
      <c r="ER793" s="168"/>
      <c r="ES793" s="168"/>
      <c r="ET793" s="168"/>
      <c r="EU793" s="168"/>
      <c r="EV793" s="168"/>
      <c r="EW793" s="168"/>
      <c r="EX793" s="168"/>
      <c r="EY793" s="168"/>
      <c r="EZ793" s="168"/>
      <c r="FA793" s="168"/>
      <c r="FB793" s="168"/>
      <c r="FC793" s="168"/>
      <c r="FD793" s="168"/>
    </row>
    <row r="794" spans="1:160" s="5" customFormat="1" ht="5.0999999999999996" customHeight="1" thickBot="1" x14ac:dyDescent="0.35">
      <c r="A794" s="263"/>
      <c r="B794" s="263"/>
      <c r="C794" s="265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33"/>
      <c r="W794" s="57"/>
      <c r="X794" s="86"/>
      <c r="Y794" s="33"/>
      <c r="Z794" s="36"/>
      <c r="AA794" s="36"/>
      <c r="AD794" s="33"/>
      <c r="AG794" s="33"/>
      <c r="AH794" s="43"/>
      <c r="AI794" s="43"/>
      <c r="AJ794" s="43"/>
      <c r="AK794" s="43"/>
      <c r="AL794" s="43"/>
      <c r="AM794" s="43"/>
      <c r="AN794" s="43"/>
      <c r="AO794" s="43"/>
      <c r="AP794" s="43"/>
      <c r="AQ794" s="43"/>
      <c r="AR794" s="43"/>
      <c r="AS794" s="43"/>
      <c r="AT794" s="43"/>
      <c r="AU794" s="44"/>
      <c r="AV794" s="33"/>
      <c r="AW794" s="33"/>
      <c r="AX794" s="33"/>
      <c r="AZ794" s="141"/>
      <c r="BE794" s="168"/>
      <c r="BF794" s="168"/>
      <c r="BG794" s="168"/>
      <c r="BH794" s="168"/>
      <c r="BI794" s="168"/>
      <c r="BJ794" s="168"/>
      <c r="BK794" s="168"/>
      <c r="BL794" s="168"/>
      <c r="BM794" s="168"/>
      <c r="DK794" s="168"/>
      <c r="DL794" s="168"/>
      <c r="DM794" s="168"/>
      <c r="DN794" s="168"/>
      <c r="DO794" s="168"/>
      <c r="DP794" s="168"/>
      <c r="DQ794" s="168"/>
      <c r="DR794" s="168"/>
      <c r="DS794" s="168"/>
      <c r="DT794" s="168"/>
      <c r="DU794" s="168"/>
      <c r="DV794" s="168"/>
      <c r="DW794" s="168"/>
      <c r="DX794" s="168"/>
      <c r="DY794" s="168"/>
      <c r="DZ794" s="168"/>
      <c r="EA794" s="168"/>
      <c r="EB794" s="168"/>
      <c r="EC794" s="168"/>
      <c r="ED794" s="168"/>
      <c r="EE794" s="168"/>
      <c r="EF794" s="168"/>
      <c r="EG794" s="168"/>
      <c r="EH794" s="168"/>
      <c r="EI794" s="168"/>
      <c r="EJ794" s="168"/>
      <c r="EK794" s="168"/>
      <c r="EL794" s="168"/>
      <c r="EM794" s="168"/>
      <c r="EN794" s="168"/>
      <c r="EO794" s="168"/>
      <c r="EP794" s="168"/>
      <c r="EQ794" s="168"/>
      <c r="ER794" s="168"/>
      <c r="ES794" s="168"/>
      <c r="ET794" s="168"/>
      <c r="EU794" s="168"/>
      <c r="EV794" s="168"/>
      <c r="EW794" s="168"/>
      <c r="EX794" s="168"/>
      <c r="EY794" s="168"/>
      <c r="EZ794" s="168"/>
      <c r="FA794" s="168"/>
      <c r="FB794" s="168"/>
      <c r="FC794" s="168"/>
      <c r="FD794" s="168"/>
    </row>
    <row r="795" spans="1:160" s="5" customFormat="1" ht="24.9" customHeight="1" thickBot="1" x14ac:dyDescent="0.35">
      <c r="A795" s="263"/>
      <c r="B795" s="263"/>
      <c r="C795" s="265"/>
      <c r="D795" s="2" t="s">
        <v>31</v>
      </c>
      <c r="E795" s="449"/>
      <c r="F795" s="450"/>
      <c r="G795" s="450"/>
      <c r="H795" s="450"/>
      <c r="I795" s="450"/>
      <c r="J795" s="451"/>
      <c r="K795" s="19" t="s">
        <v>105</v>
      </c>
      <c r="L795" s="452"/>
      <c r="M795" s="452"/>
      <c r="N795" s="452"/>
      <c r="O795" s="452"/>
      <c r="P795" s="452"/>
      <c r="Q795" s="452"/>
      <c r="R795" s="452"/>
      <c r="S795" s="452"/>
      <c r="T795" s="452"/>
      <c r="U795" s="453"/>
      <c r="V795" s="33"/>
      <c r="W795" s="57"/>
      <c r="X795" s="86"/>
      <c r="Y795" s="33"/>
      <c r="Z795" s="36"/>
      <c r="AA795" s="36"/>
      <c r="AD795" s="33"/>
      <c r="AG795" s="33"/>
      <c r="AH795" s="43"/>
      <c r="AI795" s="43"/>
      <c r="AJ795" s="43"/>
      <c r="AK795" s="43"/>
      <c r="AL795" s="43"/>
      <c r="AM795" s="43"/>
      <c r="AN795" s="43"/>
      <c r="AO795" s="43"/>
      <c r="AP795" s="43"/>
      <c r="AQ795" s="43"/>
      <c r="AR795" s="43"/>
      <c r="AS795" s="43"/>
      <c r="AT795" s="43"/>
      <c r="AU795" s="44"/>
      <c r="AV795" s="33"/>
      <c r="AW795" s="33"/>
      <c r="AX795" s="33"/>
      <c r="AZ795" s="141"/>
      <c r="BE795" s="168"/>
      <c r="BF795" s="168"/>
      <c r="BG795" s="168"/>
      <c r="BH795" s="168"/>
      <c r="BI795" s="168"/>
      <c r="BJ795" s="168"/>
      <c r="BK795" s="168"/>
      <c r="BL795" s="168"/>
      <c r="BM795" s="168"/>
      <c r="DK795" s="168"/>
      <c r="DL795" s="168"/>
      <c r="DM795" s="168"/>
      <c r="DN795" s="168"/>
      <c r="DO795" s="168"/>
      <c r="DP795" s="168"/>
      <c r="DQ795" s="168"/>
      <c r="DR795" s="168"/>
      <c r="DS795" s="168"/>
      <c r="DT795" s="168"/>
      <c r="DU795" s="168"/>
      <c r="DV795" s="168"/>
      <c r="DW795" s="168"/>
      <c r="DX795" s="168"/>
      <c r="DY795" s="168"/>
      <c r="DZ795" s="168"/>
      <c r="EA795" s="168"/>
      <c r="EB795" s="168"/>
      <c r="EC795" s="168"/>
      <c r="ED795" s="168"/>
      <c r="EE795" s="168"/>
      <c r="EF795" s="168"/>
      <c r="EG795" s="168"/>
      <c r="EH795" s="168"/>
      <c r="EI795" s="168"/>
      <c r="EJ795" s="168"/>
      <c r="EK795" s="168"/>
      <c r="EL795" s="168"/>
      <c r="EM795" s="168"/>
      <c r="EN795" s="168"/>
      <c r="EO795" s="168"/>
      <c r="EP795" s="168"/>
      <c r="EQ795" s="168"/>
      <c r="ER795" s="168"/>
      <c r="ES795" s="168"/>
      <c r="ET795" s="168"/>
      <c r="EU795" s="168"/>
      <c r="EV795" s="168"/>
      <c r="EW795" s="168"/>
      <c r="EX795" s="168"/>
      <c r="EY795" s="168"/>
      <c r="EZ795" s="168"/>
      <c r="FA795" s="168"/>
      <c r="FB795" s="168"/>
      <c r="FC795" s="168"/>
      <c r="FD795" s="168"/>
    </row>
    <row r="796" spans="1:160" s="5" customFormat="1" ht="5.0999999999999996" customHeight="1" thickBot="1" x14ac:dyDescent="0.35">
      <c r="A796" s="263"/>
      <c r="B796" s="263"/>
      <c r="C796" s="265"/>
      <c r="D796" s="454"/>
      <c r="E796" s="454"/>
      <c r="F796" s="454"/>
      <c r="G796" s="454"/>
      <c r="H796" s="454"/>
      <c r="I796" s="454"/>
      <c r="J796" s="454"/>
      <c r="K796" s="454"/>
      <c r="L796" s="454"/>
      <c r="M796" s="454"/>
      <c r="N796" s="454"/>
      <c r="O796" s="454"/>
      <c r="P796" s="454"/>
      <c r="Q796" s="454"/>
      <c r="R796" s="454"/>
      <c r="S796" s="454"/>
      <c r="T796" s="454"/>
      <c r="U796" s="454"/>
      <c r="V796" s="33"/>
      <c r="W796" s="57"/>
      <c r="X796" s="86"/>
      <c r="Y796" s="33"/>
      <c r="Z796" s="36"/>
      <c r="AA796" s="36"/>
      <c r="AD796" s="33"/>
      <c r="AG796" s="33"/>
      <c r="AH796" s="43"/>
      <c r="AI796" s="43"/>
      <c r="AJ796" s="43"/>
      <c r="AK796" s="43"/>
      <c r="AL796" s="43"/>
      <c r="AM796" s="43"/>
      <c r="AN796" s="43"/>
      <c r="AO796" s="43"/>
      <c r="AP796" s="43"/>
      <c r="AQ796" s="43"/>
      <c r="AR796" s="43"/>
      <c r="AS796" s="43"/>
      <c r="AT796" s="43"/>
      <c r="AU796" s="44"/>
      <c r="AV796" s="33"/>
      <c r="AW796" s="33"/>
      <c r="AX796" s="33"/>
      <c r="AZ796" s="141"/>
      <c r="BE796" s="168"/>
      <c r="BF796" s="168"/>
      <c r="BG796" s="168"/>
      <c r="BH796" s="168"/>
      <c r="BI796" s="168"/>
      <c r="BJ796" s="168"/>
      <c r="BK796" s="168"/>
      <c r="BL796" s="168"/>
      <c r="BM796" s="168"/>
      <c r="DK796" s="168"/>
      <c r="DL796" s="168"/>
      <c r="DM796" s="168"/>
      <c r="DN796" s="168"/>
      <c r="DO796" s="168"/>
      <c r="DP796" s="168"/>
      <c r="DQ796" s="168"/>
      <c r="DR796" s="168"/>
      <c r="DS796" s="168"/>
      <c r="DT796" s="168"/>
      <c r="DU796" s="168"/>
      <c r="DV796" s="168"/>
      <c r="DW796" s="168"/>
      <c r="DX796" s="168"/>
      <c r="DY796" s="168"/>
      <c r="DZ796" s="168"/>
      <c r="EA796" s="168"/>
      <c r="EB796" s="168"/>
      <c r="EC796" s="168"/>
      <c r="ED796" s="168"/>
      <c r="EE796" s="168"/>
      <c r="EF796" s="168"/>
      <c r="EG796" s="168"/>
      <c r="EH796" s="168"/>
      <c r="EI796" s="168"/>
      <c r="EJ796" s="168"/>
      <c r="EK796" s="168"/>
      <c r="EL796" s="168"/>
      <c r="EM796" s="168"/>
      <c r="EN796" s="168"/>
      <c r="EO796" s="168"/>
      <c r="EP796" s="168"/>
      <c r="EQ796" s="168"/>
      <c r="ER796" s="168"/>
      <c r="ES796" s="168"/>
      <c r="ET796" s="168"/>
      <c r="EU796" s="168"/>
      <c r="EV796" s="168"/>
      <c r="EW796" s="168"/>
      <c r="EX796" s="168"/>
      <c r="EY796" s="168"/>
      <c r="EZ796" s="168"/>
      <c r="FA796" s="168"/>
      <c r="FB796" s="168"/>
      <c r="FC796" s="168"/>
      <c r="FD796" s="168"/>
    </row>
    <row r="797" spans="1:160" s="5" customFormat="1" ht="45" customHeight="1" thickBot="1" x14ac:dyDescent="0.35">
      <c r="A797" s="263">
        <f>+E797</f>
        <v>2.0999999999999979</v>
      </c>
      <c r="B797" s="264">
        <f>+U821</f>
        <v>0</v>
      </c>
      <c r="C797" s="265">
        <v>12</v>
      </c>
      <c r="D797" s="165" t="s">
        <v>9</v>
      </c>
      <c r="E797" s="180">
        <v>2.0999999999999979</v>
      </c>
      <c r="F797" s="455" t="s">
        <v>29</v>
      </c>
      <c r="G797" s="456"/>
      <c r="H797" s="532" t="s">
        <v>118</v>
      </c>
      <c r="I797" s="457"/>
      <c r="J797" s="457"/>
      <c r="K797" s="457"/>
      <c r="L797" s="457"/>
      <c r="M797" s="458"/>
      <c r="N797" s="459" t="s">
        <v>32</v>
      </c>
      <c r="O797" s="460"/>
      <c r="P797" s="461"/>
      <c r="Q797" s="462" t="s">
        <v>48</v>
      </c>
      <c r="R797" s="463"/>
      <c r="S797" s="463"/>
      <c r="T797" s="463"/>
      <c r="U797" s="464"/>
      <c r="V797" s="33"/>
      <c r="W797" s="57"/>
      <c r="X797" s="86"/>
      <c r="Y797" s="33"/>
      <c r="Z797" s="38"/>
      <c r="AA797" s="38"/>
      <c r="AD797" s="33"/>
      <c r="AG797" s="33"/>
      <c r="AH797" s="43"/>
      <c r="AI797" s="43"/>
      <c r="AJ797" s="43"/>
      <c r="AK797" s="43"/>
      <c r="AL797" s="43"/>
      <c r="AM797" s="43"/>
      <c r="AN797" s="43"/>
      <c r="AO797" s="43"/>
      <c r="AP797" s="43"/>
      <c r="AQ797" s="43"/>
      <c r="AR797" s="43"/>
      <c r="AS797" s="43"/>
      <c r="AT797" s="43"/>
      <c r="AU797" s="44"/>
      <c r="AV797" s="33"/>
      <c r="AW797" s="33"/>
      <c r="AX797" s="33"/>
      <c r="AZ797" s="141"/>
      <c r="BE797" s="168"/>
      <c r="BF797" s="168"/>
      <c r="BG797" s="168"/>
      <c r="BH797" s="168"/>
      <c r="BI797" s="168"/>
      <c r="BJ797" s="168"/>
      <c r="BK797" s="168"/>
      <c r="BL797" s="168"/>
      <c r="BM797" s="168"/>
      <c r="DK797" s="168"/>
      <c r="DL797" s="168"/>
      <c r="DM797" s="168"/>
      <c r="DN797" s="168"/>
      <c r="DO797" s="168"/>
      <c r="DP797" s="168"/>
      <c r="DQ797" s="168"/>
      <c r="DR797" s="168"/>
      <c r="DS797" s="168"/>
      <c r="DT797" s="168"/>
      <c r="DU797" s="168"/>
      <c r="DV797" s="168"/>
      <c r="DW797" s="168"/>
      <c r="DX797" s="168"/>
      <c r="DY797" s="168"/>
      <c r="DZ797" s="168"/>
      <c r="EA797" s="168"/>
      <c r="EB797" s="168"/>
      <c r="EC797" s="168"/>
      <c r="ED797" s="168"/>
      <c r="EE797" s="168"/>
      <c r="EF797" s="168"/>
      <c r="EG797" s="168"/>
      <c r="EH797" s="168"/>
      <c r="EI797" s="168"/>
      <c r="EJ797" s="168"/>
      <c r="EK797" s="168"/>
      <c r="EL797" s="168"/>
      <c r="EM797" s="168"/>
      <c r="EN797" s="168"/>
      <c r="EO797" s="168"/>
      <c r="EP797" s="168"/>
      <c r="EQ797" s="168"/>
      <c r="ER797" s="168"/>
      <c r="ES797" s="168"/>
      <c r="ET797" s="168"/>
      <c r="EU797" s="168"/>
      <c r="EV797" s="168"/>
      <c r="EW797" s="168"/>
      <c r="EX797" s="168"/>
      <c r="EY797" s="168"/>
      <c r="EZ797" s="168"/>
      <c r="FA797" s="168"/>
      <c r="FB797" s="168"/>
      <c r="FC797" s="168"/>
      <c r="FD797" s="168"/>
    </row>
    <row r="798" spans="1:160" s="5" customFormat="1" ht="5.0999999999999996" customHeight="1" thickBot="1" x14ac:dyDescent="0.35">
      <c r="A798" s="263"/>
      <c r="B798" s="263"/>
      <c r="C798" s="265"/>
      <c r="D798" s="428"/>
      <c r="E798" s="428"/>
      <c r="F798" s="428"/>
      <c r="G798" s="428"/>
      <c r="H798" s="428"/>
      <c r="I798" s="428"/>
      <c r="J798" s="428"/>
      <c r="K798" s="428"/>
      <c r="L798" s="428"/>
      <c r="M798" s="428"/>
      <c r="N798" s="454"/>
      <c r="O798" s="454"/>
      <c r="P798" s="454"/>
      <c r="Q798" s="454"/>
      <c r="R798" s="454"/>
      <c r="S798" s="454"/>
      <c r="T798" s="454"/>
      <c r="U798" s="454"/>
      <c r="V798" s="33"/>
      <c r="W798" s="57"/>
      <c r="X798" s="86"/>
      <c r="Y798" s="33"/>
      <c r="Z798" s="76"/>
      <c r="AA798" s="76"/>
      <c r="AD798" s="33"/>
      <c r="AG798" s="33"/>
      <c r="AH798" s="43"/>
      <c r="AI798" s="43"/>
      <c r="AJ798" s="43"/>
      <c r="AK798" s="43"/>
      <c r="AL798" s="43"/>
      <c r="AM798" s="43"/>
      <c r="AN798" s="43"/>
      <c r="AO798" s="43"/>
      <c r="AP798" s="43"/>
      <c r="AQ798" s="43"/>
      <c r="AR798" s="43"/>
      <c r="AS798" s="43"/>
      <c r="AT798" s="43"/>
      <c r="AU798" s="44"/>
      <c r="AV798" s="33"/>
      <c r="AW798" s="33"/>
      <c r="AX798" s="33"/>
      <c r="AZ798" s="141"/>
      <c r="BE798" s="168"/>
      <c r="BF798" s="168"/>
      <c r="BG798" s="168"/>
      <c r="BH798" s="168"/>
      <c r="BI798" s="168"/>
      <c r="BJ798" s="168"/>
      <c r="BK798" s="168"/>
      <c r="BL798" s="168"/>
      <c r="BM798" s="168"/>
      <c r="DK798" s="168"/>
      <c r="DL798" s="168"/>
      <c r="DM798" s="168"/>
      <c r="DN798" s="168"/>
      <c r="DO798" s="168"/>
      <c r="DP798" s="168"/>
      <c r="DQ798" s="168"/>
      <c r="DR798" s="168"/>
      <c r="DS798" s="168"/>
      <c r="DT798" s="168"/>
      <c r="DU798" s="168"/>
      <c r="DV798" s="168"/>
      <c r="DW798" s="168"/>
      <c r="DX798" s="168"/>
      <c r="DY798" s="168"/>
      <c r="DZ798" s="168"/>
      <c r="EA798" s="168"/>
      <c r="EB798" s="168"/>
      <c r="EC798" s="168"/>
      <c r="ED798" s="168"/>
      <c r="EE798" s="168"/>
      <c r="EF798" s="168"/>
      <c r="EG798" s="168"/>
      <c r="EH798" s="168"/>
      <c r="EI798" s="168"/>
      <c r="EJ798" s="168"/>
      <c r="EK798" s="168"/>
      <c r="EL798" s="168"/>
      <c r="EM798" s="168"/>
      <c r="EN798" s="168"/>
      <c r="EO798" s="168"/>
      <c r="EP798" s="168"/>
      <c r="EQ798" s="168"/>
      <c r="ER798" s="168"/>
      <c r="ES798" s="168"/>
      <c r="ET798" s="168"/>
      <c r="EU798" s="168"/>
      <c r="EV798" s="168"/>
      <c r="EW798" s="168"/>
      <c r="EX798" s="168"/>
      <c r="EY798" s="168"/>
      <c r="EZ798" s="168"/>
      <c r="FA798" s="168"/>
      <c r="FB798" s="168"/>
      <c r="FC798" s="168"/>
      <c r="FD798" s="168"/>
    </row>
    <row r="799" spans="1:160" s="5" customFormat="1" ht="24.9" customHeight="1" x14ac:dyDescent="0.3">
      <c r="A799" s="263"/>
      <c r="B799" s="263"/>
      <c r="C799" s="265"/>
      <c r="D799" s="465" t="s">
        <v>30</v>
      </c>
      <c r="E799" s="466"/>
      <c r="F799" s="466"/>
      <c r="G799" s="466"/>
      <c r="H799" s="466"/>
      <c r="I799" s="466"/>
      <c r="J799" s="466"/>
      <c r="K799" s="466"/>
      <c r="L799" s="466"/>
      <c r="M799" s="467"/>
      <c r="N799" s="468" t="s">
        <v>11</v>
      </c>
      <c r="O799" s="470" t="s">
        <v>12</v>
      </c>
      <c r="P799" s="471"/>
      <c r="Q799" s="474" t="s">
        <v>13</v>
      </c>
      <c r="R799" s="475"/>
      <c r="S799" s="476"/>
      <c r="T799" s="477" t="s">
        <v>27</v>
      </c>
      <c r="U799" s="479" t="s">
        <v>28</v>
      </c>
      <c r="V799" s="33"/>
      <c r="W799" s="57"/>
      <c r="X799" s="86"/>
      <c r="Y799" s="33"/>
      <c r="Z799" s="76"/>
      <c r="AA799" s="76"/>
      <c r="AD799" s="33"/>
      <c r="AG799" s="33"/>
      <c r="AH799" s="43"/>
      <c r="AI799" s="43"/>
      <c r="AJ799" s="43"/>
      <c r="AK799" s="43"/>
      <c r="AL799" s="43"/>
      <c r="AM799" s="43"/>
      <c r="AN799" s="43"/>
      <c r="AO799" s="43"/>
      <c r="AP799" s="43"/>
      <c r="AQ799" s="43"/>
      <c r="AR799" s="43"/>
      <c r="AS799" s="43"/>
      <c r="AT799" s="43"/>
      <c r="AU799" s="44"/>
      <c r="AV799" s="33"/>
      <c r="AW799" s="33"/>
      <c r="AX799" s="33"/>
      <c r="AZ799" s="141"/>
      <c r="BE799" s="168"/>
      <c r="BF799" s="168"/>
      <c r="BG799" s="168"/>
      <c r="BH799" s="168"/>
      <c r="BI799" s="168"/>
      <c r="BJ799" s="168"/>
      <c r="BK799" s="168"/>
      <c r="BL799" s="168"/>
      <c r="BM799" s="168"/>
      <c r="DK799" s="168"/>
      <c r="DL799" s="168"/>
      <c r="DM799" s="168"/>
      <c r="DN799" s="168"/>
      <c r="DO799" s="168"/>
      <c r="DP799" s="168"/>
      <c r="DQ799" s="168"/>
      <c r="DR799" s="168"/>
      <c r="DS799" s="168"/>
      <c r="DT799" s="168"/>
      <c r="DU799" s="168"/>
      <c r="DV799" s="168"/>
      <c r="DW799" s="168"/>
      <c r="DX799" s="168"/>
      <c r="DY799" s="168"/>
      <c r="DZ799" s="168"/>
      <c r="EA799" s="168"/>
      <c r="EB799" s="168"/>
      <c r="EC799" s="168"/>
      <c r="ED799" s="168"/>
      <c r="EE799" s="168"/>
      <c r="EF799" s="168"/>
      <c r="EG799" s="168"/>
      <c r="EH799" s="168"/>
      <c r="EI799" s="168"/>
      <c r="EJ799" s="168"/>
      <c r="EK799" s="168"/>
      <c r="EL799" s="168"/>
      <c r="EM799" s="168"/>
      <c r="EN799" s="168"/>
      <c r="EO799" s="168"/>
      <c r="EP799" s="168"/>
      <c r="EQ799" s="168"/>
      <c r="ER799" s="168"/>
      <c r="ES799" s="168"/>
      <c r="ET799" s="168"/>
      <c r="EU799" s="168"/>
      <c r="EV799" s="168"/>
      <c r="EW799" s="168"/>
      <c r="EX799" s="168"/>
      <c r="EY799" s="168"/>
      <c r="EZ799" s="168"/>
      <c r="FA799" s="168"/>
      <c r="FB799" s="168"/>
      <c r="FC799" s="168"/>
      <c r="FD799" s="168"/>
    </row>
    <row r="800" spans="1:160" s="5" customFormat="1" ht="24.9" customHeight="1" x14ac:dyDescent="0.3">
      <c r="A800" s="263"/>
      <c r="B800" s="263"/>
      <c r="C800" s="265"/>
      <c r="D800" s="481"/>
      <c r="E800" s="482"/>
      <c r="F800" s="482"/>
      <c r="G800" s="482"/>
      <c r="H800" s="482"/>
      <c r="I800" s="482"/>
      <c r="J800" s="482"/>
      <c r="K800" s="482"/>
      <c r="L800" s="482"/>
      <c r="M800" s="483"/>
      <c r="N800" s="469"/>
      <c r="O800" s="472"/>
      <c r="P800" s="473"/>
      <c r="Q800" s="7" t="s">
        <v>14</v>
      </c>
      <c r="R800" s="7" t="s">
        <v>15</v>
      </c>
      <c r="S800" s="7" t="s">
        <v>26</v>
      </c>
      <c r="T800" s="478"/>
      <c r="U800" s="480"/>
      <c r="V800" s="33"/>
      <c r="W800" s="57"/>
      <c r="X800" s="86"/>
      <c r="Y800" s="33"/>
      <c r="Z800" s="77"/>
      <c r="AA800" s="77"/>
      <c r="AD800" s="33"/>
      <c r="AG800" s="33"/>
      <c r="AH800" s="43"/>
      <c r="AI800" s="43"/>
      <c r="AJ800" s="43"/>
      <c r="AK800" s="43"/>
      <c r="AL800" s="43"/>
      <c r="AM800" s="43"/>
      <c r="AN800" s="43"/>
      <c r="AO800" s="43"/>
      <c r="AP800" s="43"/>
      <c r="AQ800" s="43"/>
      <c r="AR800" s="43"/>
      <c r="AS800" s="43"/>
      <c r="AT800" s="43"/>
      <c r="AU800" s="44"/>
      <c r="AV800" s="33"/>
      <c r="AW800" s="33"/>
      <c r="AX800" s="33"/>
      <c r="AZ800" s="141"/>
      <c r="BE800" s="168"/>
      <c r="BF800" s="168"/>
      <c r="BG800" s="168"/>
      <c r="BH800" s="168"/>
      <c r="BI800" s="168"/>
      <c r="BJ800" s="168"/>
      <c r="BK800" s="168"/>
      <c r="BL800" s="168"/>
      <c r="BM800" s="168"/>
      <c r="DK800" s="168"/>
      <c r="DL800" s="168"/>
      <c r="DM800" s="168"/>
      <c r="DN800" s="168"/>
      <c r="DO800" s="168"/>
      <c r="DP800" s="168"/>
      <c r="DQ800" s="168"/>
      <c r="DR800" s="168"/>
      <c r="DS800" s="168"/>
      <c r="DT800" s="168"/>
      <c r="DU800" s="168"/>
      <c r="DV800" s="168"/>
      <c r="DW800" s="168"/>
      <c r="DX800" s="168"/>
      <c r="DY800" s="168"/>
      <c r="DZ800" s="168"/>
      <c r="EA800" s="168"/>
      <c r="EB800" s="168"/>
      <c r="EC800" s="168"/>
      <c r="ED800" s="168"/>
      <c r="EE800" s="168"/>
      <c r="EF800" s="168"/>
      <c r="EG800" s="168"/>
      <c r="EH800" s="168"/>
      <c r="EI800" s="168"/>
      <c r="EJ800" s="168"/>
      <c r="EK800" s="168"/>
      <c r="EL800" s="168"/>
      <c r="EM800" s="168"/>
      <c r="EN800" s="168"/>
      <c r="EO800" s="168"/>
      <c r="EP800" s="168"/>
      <c r="EQ800" s="168"/>
      <c r="ER800" s="168"/>
      <c r="ES800" s="168"/>
      <c r="ET800" s="168"/>
      <c r="EU800" s="168"/>
      <c r="EV800" s="168"/>
      <c r="EW800" s="168"/>
      <c r="EX800" s="168"/>
      <c r="EY800" s="168"/>
      <c r="EZ800" s="168"/>
      <c r="FA800" s="168"/>
      <c r="FB800" s="168"/>
      <c r="FC800" s="168"/>
      <c r="FD800" s="168"/>
    </row>
    <row r="801" spans="1:160" s="5" customFormat="1" ht="24.9" customHeight="1" x14ac:dyDescent="0.3">
      <c r="A801" s="263"/>
      <c r="B801" s="263"/>
      <c r="C801" s="265"/>
      <c r="D801" s="481"/>
      <c r="E801" s="482"/>
      <c r="F801" s="482"/>
      <c r="G801" s="482"/>
      <c r="H801" s="482"/>
      <c r="I801" s="482"/>
      <c r="J801" s="482"/>
      <c r="K801" s="482"/>
      <c r="L801" s="482"/>
      <c r="M801" s="483"/>
      <c r="N801" s="16"/>
      <c r="O801" s="412"/>
      <c r="P801" s="413"/>
      <c r="Q801" s="8"/>
      <c r="R801" s="8"/>
      <c r="S801" s="8"/>
      <c r="T801" s="9"/>
      <c r="U801" s="17"/>
      <c r="V801" s="33"/>
      <c r="W801" s="57"/>
      <c r="X801" s="86"/>
      <c r="Y801" s="33">
        <f>+C797</f>
        <v>12</v>
      </c>
      <c r="Z801" s="41">
        <f>+SUMIF($N801:$N820,$Z$16,$U801:$U820)</f>
        <v>0</v>
      </c>
      <c r="AA801" s="41">
        <f>+SUMIF($N801:$N820,$AA$16,$U801:$U820)</f>
        <v>0</v>
      </c>
      <c r="AB801" s="41">
        <f>+SUMIF($N801:$N820,$AB$16,$U801:$U820)</f>
        <v>0</v>
      </c>
      <c r="AC801" s="41">
        <f>+SUMIF($N801:$N820,$AC$16,$U801:$U820)</f>
        <v>0</v>
      </c>
      <c r="AD801" s="41">
        <f>+SUMIF($N801:$N820,$AD$16,$U801:$U820)</f>
        <v>0</v>
      </c>
      <c r="AE801" s="41">
        <f>+SUMIF($N801:$N820,$AE$16,$U801:$U820)</f>
        <v>0</v>
      </c>
      <c r="AF801" s="41">
        <f>+SUMIF($N801:$N820,$AF$16,$U801:$U820)</f>
        <v>0</v>
      </c>
      <c r="AG801" s="41">
        <f>+SUMIF($N801:$N820,$AG$16,$U801:$U820)</f>
        <v>0</v>
      </c>
      <c r="AH801" s="41">
        <f>+SUMIF($N801:$N820,$AH$16,$U801:$U820)</f>
        <v>0</v>
      </c>
      <c r="AI801" s="41">
        <f>+SUMIF($N801:$N820,$AI$16,$U801:$U820)</f>
        <v>0</v>
      </c>
      <c r="AJ801" s="41">
        <f>+SUMIF($N801:$N820,$AJ$16,$U801:$U820)</f>
        <v>0</v>
      </c>
      <c r="AK801" s="41">
        <f>+SUMIF($N801:$N820,$AK$16,$U801:$U820)</f>
        <v>0</v>
      </c>
      <c r="AL801" s="41">
        <f>+SUMIF($N801:$N820,$AL$16,$U801:$U820)</f>
        <v>0</v>
      </c>
      <c r="AM801" s="41">
        <f>+SUMIF($N801:$N820,$AM$16,$U801:$U820)</f>
        <v>0</v>
      </c>
      <c r="AN801" s="41">
        <f>+SUMIF($N801:$N820,$AN$16,$U801:$U820)</f>
        <v>0</v>
      </c>
      <c r="AO801" s="41">
        <f>+SUMIF($N801:$N820,$AO$16,$U801:$U820)</f>
        <v>0</v>
      </c>
      <c r="AP801" s="41">
        <f>+SUMIF($N801:$N820,$AP$16,$U801:$U820)</f>
        <v>0</v>
      </c>
      <c r="AQ801" s="41">
        <f>+SUMIF($N801:$N820,$AQ$16,$U801:$U820)</f>
        <v>0</v>
      </c>
      <c r="AR801" s="41">
        <f>+SUMIF($N801:$N820,$AR$16,$U801:$U820)</f>
        <v>0</v>
      </c>
      <c r="AS801" s="43"/>
      <c r="AT801" s="43"/>
      <c r="AU801" s="44"/>
      <c r="AV801" s="33"/>
      <c r="AW801" s="33"/>
      <c r="AX801" s="33"/>
      <c r="AZ801" s="141"/>
      <c r="BE801" s="168"/>
      <c r="BF801" s="168"/>
      <c r="BG801" s="168"/>
      <c r="BH801" s="168"/>
      <c r="BI801" s="168"/>
      <c r="BJ801" s="168"/>
      <c r="BK801" s="168"/>
      <c r="BL801" s="168"/>
      <c r="BM801" s="168"/>
      <c r="DK801" s="168"/>
      <c r="DL801" s="168"/>
      <c r="DM801" s="168"/>
      <c r="DN801" s="168"/>
      <c r="DO801" s="168"/>
      <c r="DP801" s="168"/>
      <c r="DQ801" s="168"/>
      <c r="DR801" s="168"/>
      <c r="DS801" s="168"/>
      <c r="DT801" s="168"/>
      <c r="DU801" s="168"/>
      <c r="DV801" s="168"/>
      <c r="DW801" s="168"/>
      <c r="DX801" s="168"/>
      <c r="DY801" s="168"/>
      <c r="DZ801" s="168"/>
      <c r="EA801" s="168"/>
      <c r="EB801" s="168"/>
      <c r="EC801" s="168"/>
      <c r="ED801" s="168"/>
      <c r="EE801" s="168"/>
      <c r="EF801" s="168"/>
      <c r="EG801" s="168"/>
      <c r="EH801" s="168"/>
      <c r="EI801" s="168"/>
      <c r="EJ801" s="168"/>
      <c r="EK801" s="168"/>
      <c r="EL801" s="168"/>
      <c r="EM801" s="168"/>
      <c r="EN801" s="168"/>
      <c r="EO801" s="168"/>
      <c r="EP801" s="168"/>
      <c r="EQ801" s="168"/>
      <c r="ER801" s="168"/>
      <c r="ES801" s="168"/>
      <c r="ET801" s="168"/>
      <c r="EU801" s="168"/>
      <c r="EV801" s="168"/>
      <c r="EW801" s="168"/>
      <c r="EX801" s="168"/>
      <c r="EY801" s="168"/>
      <c r="EZ801" s="168"/>
      <c r="FA801" s="168"/>
      <c r="FB801" s="168"/>
      <c r="FC801" s="168"/>
      <c r="FD801" s="168"/>
    </row>
    <row r="802" spans="1:160" s="5" customFormat="1" ht="24.9" customHeight="1" x14ac:dyDescent="0.3">
      <c r="A802" s="263"/>
      <c r="B802" s="263"/>
      <c r="C802" s="265"/>
      <c r="D802" s="481"/>
      <c r="E802" s="482"/>
      <c r="F802" s="482"/>
      <c r="G802" s="482"/>
      <c r="H802" s="482"/>
      <c r="I802" s="482"/>
      <c r="J802" s="482"/>
      <c r="K802" s="482"/>
      <c r="L802" s="482"/>
      <c r="M802" s="483"/>
      <c r="N802" s="16"/>
      <c r="O802" s="412"/>
      <c r="P802" s="413"/>
      <c r="Q802" s="8"/>
      <c r="R802" s="8"/>
      <c r="S802" s="8"/>
      <c r="T802" s="9"/>
      <c r="U802" s="17"/>
      <c r="V802" s="33"/>
      <c r="W802" s="57"/>
      <c r="X802" s="86"/>
      <c r="Y802" s="33"/>
      <c r="Z802" s="36"/>
      <c r="AA802" s="36"/>
      <c r="AD802" s="33"/>
      <c r="AG802" s="33"/>
      <c r="AH802" s="43"/>
      <c r="AI802" s="43"/>
      <c r="AJ802" s="43"/>
      <c r="AK802" s="43"/>
      <c r="AL802" s="43"/>
      <c r="AM802" s="43"/>
      <c r="AN802" s="43"/>
      <c r="AO802" s="43"/>
      <c r="AP802" s="43"/>
      <c r="AQ802" s="43"/>
      <c r="AR802" s="43"/>
      <c r="AS802" s="43"/>
      <c r="AT802" s="43"/>
      <c r="AU802" s="44"/>
      <c r="AV802" s="33"/>
      <c r="AW802" s="33"/>
      <c r="AX802" s="33"/>
      <c r="AZ802" s="141"/>
      <c r="BE802" s="168"/>
      <c r="BF802" s="168"/>
      <c r="BG802" s="168"/>
      <c r="BH802" s="168"/>
      <c r="BI802" s="168"/>
      <c r="BJ802" s="168"/>
      <c r="BK802" s="168"/>
      <c r="BL802" s="168"/>
      <c r="BM802" s="168"/>
      <c r="DK802" s="168"/>
      <c r="DL802" s="168"/>
      <c r="DM802" s="168"/>
      <c r="DN802" s="168"/>
      <c r="DO802" s="168"/>
      <c r="DP802" s="168"/>
      <c r="DQ802" s="168"/>
      <c r="DR802" s="168"/>
      <c r="DS802" s="168"/>
      <c r="DT802" s="168"/>
      <c r="DU802" s="168"/>
      <c r="DV802" s="168"/>
      <c r="DW802" s="168"/>
      <c r="DX802" s="168"/>
      <c r="DY802" s="168"/>
      <c r="DZ802" s="168"/>
      <c r="EA802" s="168"/>
      <c r="EB802" s="168"/>
      <c r="EC802" s="168"/>
      <c r="ED802" s="168"/>
      <c r="EE802" s="168"/>
      <c r="EF802" s="168"/>
      <c r="EG802" s="168"/>
      <c r="EH802" s="168"/>
      <c r="EI802" s="168"/>
      <c r="EJ802" s="168"/>
      <c r="EK802" s="168"/>
      <c r="EL802" s="168"/>
      <c r="EM802" s="168"/>
      <c r="EN802" s="168"/>
      <c r="EO802" s="168"/>
      <c r="EP802" s="168"/>
      <c r="EQ802" s="168"/>
      <c r="ER802" s="168"/>
      <c r="ES802" s="168"/>
      <c r="ET802" s="168"/>
      <c r="EU802" s="168"/>
      <c r="EV802" s="168"/>
      <c r="EW802" s="168"/>
      <c r="EX802" s="168"/>
      <c r="EY802" s="168"/>
      <c r="EZ802" s="168"/>
      <c r="FA802" s="168"/>
      <c r="FB802" s="168"/>
      <c r="FC802" s="168"/>
      <c r="FD802" s="168"/>
    </row>
    <row r="803" spans="1:160" s="5" customFormat="1" ht="24.9" customHeight="1" x14ac:dyDescent="0.3">
      <c r="A803" s="263"/>
      <c r="B803" s="263"/>
      <c r="C803" s="265"/>
      <c r="D803" s="481"/>
      <c r="E803" s="482"/>
      <c r="F803" s="482"/>
      <c r="G803" s="482"/>
      <c r="H803" s="482"/>
      <c r="I803" s="482"/>
      <c r="J803" s="482"/>
      <c r="K803" s="482"/>
      <c r="L803" s="482"/>
      <c r="M803" s="483"/>
      <c r="N803" s="16"/>
      <c r="O803" s="412"/>
      <c r="P803" s="413"/>
      <c r="Q803" s="8"/>
      <c r="R803" s="8"/>
      <c r="S803" s="8"/>
      <c r="T803" s="9"/>
      <c r="U803" s="17"/>
      <c r="V803" s="33"/>
      <c r="W803" s="57"/>
      <c r="X803" s="86"/>
      <c r="Y803" s="33"/>
      <c r="Z803" s="36"/>
      <c r="AA803" s="36"/>
      <c r="AD803" s="33"/>
      <c r="AG803" s="33"/>
      <c r="AH803" s="43"/>
      <c r="AI803" s="43"/>
      <c r="AJ803" s="43"/>
      <c r="AK803" s="43"/>
      <c r="AL803" s="43"/>
      <c r="AM803" s="43"/>
      <c r="AN803" s="43"/>
      <c r="AO803" s="43"/>
      <c r="AP803" s="43"/>
      <c r="AQ803" s="43"/>
      <c r="AR803" s="43"/>
      <c r="AS803" s="43"/>
      <c r="AT803" s="43"/>
      <c r="AU803" s="44"/>
      <c r="AV803" s="33"/>
      <c r="AW803" s="33"/>
      <c r="AX803" s="33"/>
      <c r="AZ803" s="141"/>
      <c r="BE803" s="168"/>
      <c r="BF803" s="168"/>
      <c r="BG803" s="168"/>
      <c r="BH803" s="168"/>
      <c r="BI803" s="168"/>
      <c r="BJ803" s="168"/>
      <c r="BK803" s="168"/>
      <c r="BL803" s="168"/>
      <c r="BM803" s="168"/>
      <c r="DK803" s="168"/>
      <c r="DL803" s="168"/>
      <c r="DM803" s="168"/>
      <c r="DN803" s="168"/>
      <c r="DO803" s="168"/>
      <c r="DP803" s="168"/>
      <c r="DQ803" s="168"/>
      <c r="DR803" s="168"/>
      <c r="DS803" s="168"/>
      <c r="DT803" s="168"/>
      <c r="DU803" s="168"/>
      <c r="DV803" s="168"/>
      <c r="DW803" s="168"/>
      <c r="DX803" s="168"/>
      <c r="DY803" s="168"/>
      <c r="DZ803" s="168"/>
      <c r="EA803" s="168"/>
      <c r="EB803" s="168"/>
      <c r="EC803" s="168"/>
      <c r="ED803" s="168"/>
      <c r="EE803" s="168"/>
      <c r="EF803" s="168"/>
      <c r="EG803" s="168"/>
      <c r="EH803" s="168"/>
      <c r="EI803" s="168"/>
      <c r="EJ803" s="168"/>
      <c r="EK803" s="168"/>
      <c r="EL803" s="168"/>
      <c r="EM803" s="168"/>
      <c r="EN803" s="168"/>
      <c r="EO803" s="168"/>
      <c r="EP803" s="168"/>
      <c r="EQ803" s="168"/>
      <c r="ER803" s="168"/>
      <c r="ES803" s="168"/>
      <c r="ET803" s="168"/>
      <c r="EU803" s="168"/>
      <c r="EV803" s="168"/>
      <c r="EW803" s="168"/>
      <c r="EX803" s="168"/>
      <c r="EY803" s="168"/>
      <c r="EZ803" s="168"/>
      <c r="FA803" s="168"/>
      <c r="FB803" s="168"/>
      <c r="FC803" s="168"/>
      <c r="FD803" s="168"/>
    </row>
    <row r="804" spans="1:160" s="5" customFormat="1" ht="24.9" customHeight="1" x14ac:dyDescent="0.3">
      <c r="A804" s="263"/>
      <c r="B804" s="263"/>
      <c r="C804" s="265"/>
      <c r="D804" s="481"/>
      <c r="E804" s="482"/>
      <c r="F804" s="482"/>
      <c r="G804" s="482"/>
      <c r="H804" s="482"/>
      <c r="I804" s="482"/>
      <c r="J804" s="482"/>
      <c r="K804" s="482"/>
      <c r="L804" s="482"/>
      <c r="M804" s="483"/>
      <c r="N804" s="16"/>
      <c r="O804" s="412"/>
      <c r="P804" s="413"/>
      <c r="Q804" s="8"/>
      <c r="R804" s="8"/>
      <c r="S804" s="8"/>
      <c r="T804" s="9"/>
      <c r="U804" s="17"/>
      <c r="V804" s="33"/>
      <c r="W804" s="57"/>
      <c r="X804" s="86"/>
      <c r="Y804" s="33"/>
      <c r="Z804" s="36"/>
      <c r="AA804" s="36"/>
      <c r="AD804" s="33"/>
      <c r="AG804" s="33"/>
      <c r="AH804" s="43"/>
      <c r="AI804" s="43"/>
      <c r="AJ804" s="43"/>
      <c r="AK804" s="43"/>
      <c r="AL804" s="43"/>
      <c r="AM804" s="43"/>
      <c r="AN804" s="43"/>
      <c r="AO804" s="43"/>
      <c r="AP804" s="43"/>
      <c r="AQ804" s="43"/>
      <c r="AR804" s="43"/>
      <c r="AS804" s="43"/>
      <c r="AT804" s="43"/>
      <c r="AU804" s="44"/>
      <c r="AV804" s="33"/>
      <c r="AW804" s="33"/>
      <c r="AX804" s="33"/>
      <c r="AZ804" s="141"/>
      <c r="BE804" s="168"/>
      <c r="BF804" s="168"/>
      <c r="BG804" s="168"/>
      <c r="BH804" s="168"/>
      <c r="BI804" s="168"/>
      <c r="BJ804" s="168"/>
      <c r="BK804" s="168"/>
      <c r="BL804" s="168"/>
      <c r="BM804" s="168"/>
      <c r="DK804" s="168"/>
      <c r="DL804" s="168"/>
      <c r="DM804" s="168"/>
      <c r="DN804" s="168"/>
      <c r="DO804" s="168"/>
      <c r="DP804" s="168"/>
      <c r="DQ804" s="168"/>
      <c r="DR804" s="168"/>
      <c r="DS804" s="168"/>
      <c r="DT804" s="168"/>
      <c r="DU804" s="168"/>
      <c r="DV804" s="168"/>
      <c r="DW804" s="168"/>
      <c r="DX804" s="168"/>
      <c r="DY804" s="168"/>
      <c r="DZ804" s="168"/>
      <c r="EA804" s="168"/>
      <c r="EB804" s="168"/>
      <c r="EC804" s="168"/>
      <c r="ED804" s="168"/>
      <c r="EE804" s="168"/>
      <c r="EF804" s="168"/>
      <c r="EG804" s="168"/>
      <c r="EH804" s="168"/>
      <c r="EI804" s="168"/>
      <c r="EJ804" s="168"/>
      <c r="EK804" s="168"/>
      <c r="EL804" s="168"/>
      <c r="EM804" s="168"/>
      <c r="EN804" s="168"/>
      <c r="EO804" s="168"/>
      <c r="EP804" s="168"/>
      <c r="EQ804" s="168"/>
      <c r="ER804" s="168"/>
      <c r="ES804" s="168"/>
      <c r="ET804" s="168"/>
      <c r="EU804" s="168"/>
      <c r="EV804" s="168"/>
      <c r="EW804" s="168"/>
      <c r="EX804" s="168"/>
      <c r="EY804" s="168"/>
      <c r="EZ804" s="168"/>
      <c r="FA804" s="168"/>
      <c r="FB804" s="168"/>
      <c r="FC804" s="168"/>
      <c r="FD804" s="168"/>
    </row>
    <row r="805" spans="1:160" s="5" customFormat="1" ht="24.9" customHeight="1" x14ac:dyDescent="0.3">
      <c r="A805" s="263"/>
      <c r="B805" s="263"/>
      <c r="C805" s="265"/>
      <c r="D805" s="481"/>
      <c r="E805" s="482"/>
      <c r="F805" s="482"/>
      <c r="G805" s="482"/>
      <c r="H805" s="482"/>
      <c r="I805" s="482"/>
      <c r="J805" s="482"/>
      <c r="K805" s="482"/>
      <c r="L805" s="482"/>
      <c r="M805" s="483"/>
      <c r="N805" s="16"/>
      <c r="O805" s="412"/>
      <c r="P805" s="413"/>
      <c r="Q805" s="8"/>
      <c r="R805" s="8"/>
      <c r="S805" s="8"/>
      <c r="T805" s="9"/>
      <c r="U805" s="17"/>
      <c r="V805" s="33"/>
      <c r="W805" s="57"/>
      <c r="X805" s="86"/>
      <c r="Y805" s="33"/>
      <c r="Z805" s="36"/>
      <c r="AA805" s="36"/>
      <c r="AD805" s="33"/>
      <c r="AG805" s="33"/>
      <c r="AH805" s="43"/>
      <c r="AI805" s="43"/>
      <c r="AJ805" s="43"/>
      <c r="AK805" s="43"/>
      <c r="AL805" s="43"/>
      <c r="AM805" s="43"/>
      <c r="AN805" s="43"/>
      <c r="AO805" s="43"/>
      <c r="AP805" s="43"/>
      <c r="AQ805" s="43"/>
      <c r="AR805" s="43"/>
      <c r="AS805" s="43"/>
      <c r="AT805" s="43"/>
      <c r="AU805" s="44"/>
      <c r="AV805" s="33"/>
      <c r="AW805" s="33"/>
      <c r="AX805" s="33"/>
      <c r="AZ805" s="141"/>
      <c r="BE805" s="168"/>
      <c r="BF805" s="168"/>
      <c r="BG805" s="168"/>
      <c r="BH805" s="168"/>
      <c r="BI805" s="168"/>
      <c r="BJ805" s="168"/>
      <c r="BK805" s="168"/>
      <c r="BL805" s="168"/>
      <c r="BM805" s="168"/>
      <c r="DK805" s="168"/>
      <c r="DL805" s="168"/>
      <c r="DM805" s="168"/>
      <c r="DN805" s="168"/>
      <c r="DO805" s="168"/>
      <c r="DP805" s="168"/>
      <c r="DQ805" s="168"/>
      <c r="DR805" s="168"/>
      <c r="DS805" s="168"/>
      <c r="DT805" s="168"/>
      <c r="DU805" s="168"/>
      <c r="DV805" s="168"/>
      <c r="DW805" s="168"/>
      <c r="DX805" s="168"/>
      <c r="DY805" s="168"/>
      <c r="DZ805" s="168"/>
      <c r="EA805" s="168"/>
      <c r="EB805" s="168"/>
      <c r="EC805" s="168"/>
      <c r="ED805" s="168"/>
      <c r="EE805" s="168"/>
      <c r="EF805" s="168"/>
      <c r="EG805" s="168"/>
      <c r="EH805" s="168"/>
      <c r="EI805" s="168"/>
      <c r="EJ805" s="168"/>
      <c r="EK805" s="168"/>
      <c r="EL805" s="168"/>
      <c r="EM805" s="168"/>
      <c r="EN805" s="168"/>
      <c r="EO805" s="168"/>
      <c r="EP805" s="168"/>
      <c r="EQ805" s="168"/>
      <c r="ER805" s="168"/>
      <c r="ES805" s="168"/>
      <c r="ET805" s="168"/>
      <c r="EU805" s="168"/>
      <c r="EV805" s="168"/>
      <c r="EW805" s="168"/>
      <c r="EX805" s="168"/>
      <c r="EY805" s="168"/>
      <c r="EZ805" s="168"/>
      <c r="FA805" s="168"/>
      <c r="FB805" s="168"/>
      <c r="FC805" s="168"/>
      <c r="FD805" s="168"/>
    </row>
    <row r="806" spans="1:160" s="5" customFormat="1" ht="24.9" customHeight="1" x14ac:dyDescent="0.3">
      <c r="A806" s="263"/>
      <c r="B806" s="263"/>
      <c r="C806" s="265"/>
      <c r="D806" s="481"/>
      <c r="E806" s="482"/>
      <c r="F806" s="482"/>
      <c r="G806" s="482"/>
      <c r="H806" s="482"/>
      <c r="I806" s="482"/>
      <c r="J806" s="482"/>
      <c r="K806" s="482"/>
      <c r="L806" s="482"/>
      <c r="M806" s="483"/>
      <c r="N806" s="16"/>
      <c r="O806" s="412"/>
      <c r="P806" s="413"/>
      <c r="Q806" s="8"/>
      <c r="R806" s="8"/>
      <c r="S806" s="8"/>
      <c r="T806" s="9"/>
      <c r="U806" s="17"/>
      <c r="V806" s="33"/>
      <c r="W806" s="57"/>
      <c r="X806" s="86"/>
      <c r="Y806" s="33"/>
      <c r="Z806" s="36"/>
      <c r="AA806" s="36"/>
      <c r="AD806" s="33"/>
      <c r="AG806" s="33"/>
      <c r="AH806" s="43"/>
      <c r="AI806" s="43"/>
      <c r="AJ806" s="43"/>
      <c r="AK806" s="43"/>
      <c r="AL806" s="43"/>
      <c r="AM806" s="43"/>
      <c r="AN806" s="43"/>
      <c r="AO806" s="43"/>
      <c r="AP806" s="43"/>
      <c r="AQ806" s="43"/>
      <c r="AR806" s="43"/>
      <c r="AS806" s="43"/>
      <c r="AT806" s="43"/>
      <c r="AU806" s="44"/>
      <c r="AV806" s="33"/>
      <c r="AW806" s="33"/>
      <c r="AX806" s="33"/>
      <c r="AZ806" s="141"/>
      <c r="BE806" s="168"/>
      <c r="BF806" s="168"/>
      <c r="BG806" s="168"/>
      <c r="BH806" s="168"/>
      <c r="BI806" s="168"/>
      <c r="BJ806" s="168"/>
      <c r="BK806" s="168"/>
      <c r="BL806" s="168"/>
      <c r="BM806" s="168"/>
      <c r="DK806" s="168"/>
      <c r="DL806" s="168"/>
      <c r="DM806" s="168"/>
      <c r="DN806" s="168"/>
      <c r="DO806" s="168"/>
      <c r="DP806" s="168"/>
      <c r="DQ806" s="168"/>
      <c r="DR806" s="168"/>
      <c r="DS806" s="168"/>
      <c r="DT806" s="168"/>
      <c r="DU806" s="168"/>
      <c r="DV806" s="168"/>
      <c r="DW806" s="168"/>
      <c r="DX806" s="168"/>
      <c r="DY806" s="168"/>
      <c r="DZ806" s="168"/>
      <c r="EA806" s="168"/>
      <c r="EB806" s="168"/>
      <c r="EC806" s="168"/>
      <c r="ED806" s="168"/>
      <c r="EE806" s="168"/>
      <c r="EF806" s="168"/>
      <c r="EG806" s="168"/>
      <c r="EH806" s="168"/>
      <c r="EI806" s="168"/>
      <c r="EJ806" s="168"/>
      <c r="EK806" s="168"/>
      <c r="EL806" s="168"/>
      <c r="EM806" s="168"/>
      <c r="EN806" s="168"/>
      <c r="EO806" s="168"/>
      <c r="EP806" s="168"/>
      <c r="EQ806" s="168"/>
      <c r="ER806" s="168"/>
      <c r="ES806" s="168"/>
      <c r="ET806" s="168"/>
      <c r="EU806" s="168"/>
      <c r="EV806" s="168"/>
      <c r="EW806" s="168"/>
      <c r="EX806" s="168"/>
      <c r="EY806" s="168"/>
      <c r="EZ806" s="168"/>
      <c r="FA806" s="168"/>
      <c r="FB806" s="168"/>
      <c r="FC806" s="168"/>
      <c r="FD806" s="168"/>
    </row>
    <row r="807" spans="1:160" s="5" customFormat="1" ht="24.9" customHeight="1" x14ac:dyDescent="0.3">
      <c r="A807" s="263"/>
      <c r="B807" s="263"/>
      <c r="C807" s="265"/>
      <c r="D807" s="481"/>
      <c r="E807" s="482"/>
      <c r="F807" s="482"/>
      <c r="G807" s="482"/>
      <c r="H807" s="482"/>
      <c r="I807" s="482"/>
      <c r="J807" s="482"/>
      <c r="K807" s="482"/>
      <c r="L807" s="482"/>
      <c r="M807" s="483"/>
      <c r="N807" s="16"/>
      <c r="O807" s="412"/>
      <c r="P807" s="413"/>
      <c r="Q807" s="8"/>
      <c r="R807" s="8"/>
      <c r="S807" s="8"/>
      <c r="T807" s="9"/>
      <c r="U807" s="17"/>
      <c r="V807" s="33"/>
      <c r="W807" s="57"/>
      <c r="X807" s="86"/>
      <c r="Y807" s="33"/>
      <c r="Z807" s="36"/>
      <c r="AA807" s="36"/>
      <c r="AD807" s="33"/>
      <c r="AG807" s="33"/>
      <c r="AH807" s="43"/>
      <c r="AI807" s="43"/>
      <c r="AJ807" s="43"/>
      <c r="AK807" s="43"/>
      <c r="AL807" s="43"/>
      <c r="AM807" s="43"/>
      <c r="AN807" s="43"/>
      <c r="AO807" s="43"/>
      <c r="AP807" s="43"/>
      <c r="AQ807" s="43"/>
      <c r="AR807" s="43"/>
      <c r="AS807" s="43"/>
      <c r="AT807" s="43"/>
      <c r="AU807" s="44"/>
      <c r="AV807" s="33"/>
      <c r="AW807" s="33"/>
      <c r="AX807" s="33"/>
      <c r="AZ807" s="141"/>
      <c r="BE807" s="168"/>
      <c r="BF807" s="168"/>
      <c r="BG807" s="168"/>
      <c r="BH807" s="168"/>
      <c r="BI807" s="168"/>
      <c r="BJ807" s="168"/>
      <c r="BK807" s="168"/>
      <c r="BL807" s="168"/>
      <c r="BM807" s="168"/>
      <c r="DK807" s="168"/>
      <c r="DL807" s="168"/>
      <c r="DM807" s="168"/>
      <c r="DN807" s="168"/>
      <c r="DO807" s="168"/>
      <c r="DP807" s="168"/>
      <c r="DQ807" s="168"/>
      <c r="DR807" s="168"/>
      <c r="DS807" s="168"/>
      <c r="DT807" s="168"/>
      <c r="DU807" s="168"/>
      <c r="DV807" s="168"/>
      <c r="DW807" s="168"/>
      <c r="DX807" s="168"/>
      <c r="DY807" s="168"/>
      <c r="DZ807" s="168"/>
      <c r="EA807" s="168"/>
      <c r="EB807" s="168"/>
      <c r="EC807" s="168"/>
      <c r="ED807" s="168"/>
      <c r="EE807" s="168"/>
      <c r="EF807" s="168"/>
      <c r="EG807" s="168"/>
      <c r="EH807" s="168"/>
      <c r="EI807" s="168"/>
      <c r="EJ807" s="168"/>
      <c r="EK807" s="168"/>
      <c r="EL807" s="168"/>
      <c r="EM807" s="168"/>
      <c r="EN807" s="168"/>
      <c r="EO807" s="168"/>
      <c r="EP807" s="168"/>
      <c r="EQ807" s="168"/>
      <c r="ER807" s="168"/>
      <c r="ES807" s="168"/>
      <c r="ET807" s="168"/>
      <c r="EU807" s="168"/>
      <c r="EV807" s="168"/>
      <c r="EW807" s="168"/>
      <c r="EX807" s="168"/>
      <c r="EY807" s="168"/>
      <c r="EZ807" s="168"/>
      <c r="FA807" s="168"/>
      <c r="FB807" s="168"/>
      <c r="FC807" s="168"/>
      <c r="FD807" s="168"/>
    </row>
    <row r="808" spans="1:160" s="5" customFormat="1" ht="24.9" customHeight="1" x14ac:dyDescent="0.3">
      <c r="A808" s="263"/>
      <c r="B808" s="263"/>
      <c r="C808" s="265"/>
      <c r="D808" s="481"/>
      <c r="E808" s="482"/>
      <c r="F808" s="482"/>
      <c r="G808" s="482"/>
      <c r="H808" s="482"/>
      <c r="I808" s="482"/>
      <c r="J808" s="482"/>
      <c r="K808" s="482"/>
      <c r="L808" s="482"/>
      <c r="M808" s="483"/>
      <c r="N808" s="16"/>
      <c r="O808" s="412"/>
      <c r="P808" s="413"/>
      <c r="Q808" s="8"/>
      <c r="R808" s="8"/>
      <c r="S808" s="8"/>
      <c r="T808" s="9"/>
      <c r="U808" s="17"/>
      <c r="V808" s="33"/>
      <c r="W808" s="57"/>
      <c r="X808" s="86"/>
      <c r="Y808" s="33"/>
      <c r="Z808" s="36"/>
      <c r="AA808" s="36"/>
      <c r="AD808" s="33"/>
      <c r="AG808" s="33"/>
      <c r="AH808" s="43"/>
      <c r="AI808" s="43"/>
      <c r="AJ808" s="43"/>
      <c r="AK808" s="43"/>
      <c r="AL808" s="43"/>
      <c r="AM808" s="43"/>
      <c r="AN808" s="43"/>
      <c r="AO808" s="43"/>
      <c r="AP808" s="43"/>
      <c r="AQ808" s="43"/>
      <c r="AR808" s="43"/>
      <c r="AS808" s="43"/>
      <c r="AT808" s="43"/>
      <c r="AU808" s="44"/>
      <c r="AV808" s="33"/>
      <c r="AW808" s="33"/>
      <c r="AX808" s="33"/>
      <c r="AZ808" s="141"/>
      <c r="BE808" s="168"/>
      <c r="BF808" s="168"/>
      <c r="BG808" s="168"/>
      <c r="BH808" s="168"/>
      <c r="BI808" s="168"/>
      <c r="BJ808" s="168"/>
      <c r="BK808" s="168"/>
      <c r="BL808" s="168"/>
      <c r="BM808" s="168"/>
      <c r="DK808" s="168"/>
      <c r="DL808" s="168"/>
      <c r="DM808" s="168"/>
      <c r="DN808" s="168"/>
      <c r="DO808" s="168"/>
      <c r="DP808" s="168"/>
      <c r="DQ808" s="168"/>
      <c r="DR808" s="168"/>
      <c r="DS808" s="168"/>
      <c r="DT808" s="168"/>
      <c r="DU808" s="168"/>
      <c r="DV808" s="168"/>
      <c r="DW808" s="168"/>
      <c r="DX808" s="168"/>
      <c r="DY808" s="168"/>
      <c r="DZ808" s="168"/>
      <c r="EA808" s="168"/>
      <c r="EB808" s="168"/>
      <c r="EC808" s="168"/>
      <c r="ED808" s="168"/>
      <c r="EE808" s="168"/>
      <c r="EF808" s="168"/>
      <c r="EG808" s="168"/>
      <c r="EH808" s="168"/>
      <c r="EI808" s="168"/>
      <c r="EJ808" s="168"/>
      <c r="EK808" s="168"/>
      <c r="EL808" s="168"/>
      <c r="EM808" s="168"/>
      <c r="EN808" s="168"/>
      <c r="EO808" s="168"/>
      <c r="EP808" s="168"/>
      <c r="EQ808" s="168"/>
      <c r="ER808" s="168"/>
      <c r="ES808" s="168"/>
      <c r="ET808" s="168"/>
      <c r="EU808" s="168"/>
      <c r="EV808" s="168"/>
      <c r="EW808" s="168"/>
      <c r="EX808" s="168"/>
      <c r="EY808" s="168"/>
      <c r="EZ808" s="168"/>
      <c r="FA808" s="168"/>
      <c r="FB808" s="168"/>
      <c r="FC808" s="168"/>
      <c r="FD808" s="168"/>
    </row>
    <row r="809" spans="1:160" s="5" customFormat="1" ht="24.9" customHeight="1" x14ac:dyDescent="0.3">
      <c r="A809" s="263"/>
      <c r="B809" s="263"/>
      <c r="C809" s="265"/>
      <c r="D809" s="481"/>
      <c r="E809" s="482"/>
      <c r="F809" s="482"/>
      <c r="G809" s="482"/>
      <c r="H809" s="482"/>
      <c r="I809" s="482"/>
      <c r="J809" s="482"/>
      <c r="K809" s="482"/>
      <c r="L809" s="482"/>
      <c r="M809" s="483"/>
      <c r="N809" s="16"/>
      <c r="O809" s="412"/>
      <c r="P809" s="413"/>
      <c r="Q809" s="8"/>
      <c r="R809" s="8"/>
      <c r="S809" s="8"/>
      <c r="T809" s="9"/>
      <c r="U809" s="17"/>
      <c r="V809" s="33"/>
      <c r="W809" s="57"/>
      <c r="X809" s="86"/>
      <c r="Y809" s="33"/>
      <c r="Z809" s="36"/>
      <c r="AA809" s="36"/>
      <c r="AD809" s="33"/>
      <c r="AG809" s="33"/>
      <c r="AH809" s="43"/>
      <c r="AI809" s="43"/>
      <c r="AJ809" s="43"/>
      <c r="AK809" s="43"/>
      <c r="AL809" s="43"/>
      <c r="AM809" s="43"/>
      <c r="AN809" s="43"/>
      <c r="AO809" s="43"/>
      <c r="AP809" s="43"/>
      <c r="AQ809" s="43"/>
      <c r="AR809" s="43"/>
      <c r="AS809" s="43"/>
      <c r="AT809" s="43"/>
      <c r="AU809" s="44"/>
      <c r="AV809" s="33"/>
      <c r="AW809" s="33"/>
      <c r="AX809" s="33"/>
      <c r="AZ809" s="141"/>
      <c r="BE809" s="168"/>
      <c r="BF809" s="168"/>
      <c r="BG809" s="168"/>
      <c r="BH809" s="168"/>
      <c r="BI809" s="168"/>
      <c r="BJ809" s="168"/>
      <c r="BK809" s="168"/>
      <c r="BL809" s="168"/>
      <c r="BM809" s="168"/>
      <c r="DK809" s="168"/>
      <c r="DL809" s="168"/>
      <c r="DM809" s="168"/>
      <c r="DN809" s="168"/>
      <c r="DO809" s="168"/>
      <c r="DP809" s="168"/>
      <c r="DQ809" s="168"/>
      <c r="DR809" s="168"/>
      <c r="DS809" s="168"/>
      <c r="DT809" s="168"/>
      <c r="DU809" s="168"/>
      <c r="DV809" s="168"/>
      <c r="DW809" s="168"/>
      <c r="DX809" s="168"/>
      <c r="DY809" s="168"/>
      <c r="DZ809" s="168"/>
      <c r="EA809" s="168"/>
      <c r="EB809" s="168"/>
      <c r="EC809" s="168"/>
      <c r="ED809" s="168"/>
      <c r="EE809" s="168"/>
      <c r="EF809" s="168"/>
      <c r="EG809" s="168"/>
      <c r="EH809" s="168"/>
      <c r="EI809" s="168"/>
      <c r="EJ809" s="168"/>
      <c r="EK809" s="168"/>
      <c r="EL809" s="168"/>
      <c r="EM809" s="168"/>
      <c r="EN809" s="168"/>
      <c r="EO809" s="168"/>
      <c r="EP809" s="168"/>
      <c r="EQ809" s="168"/>
      <c r="ER809" s="168"/>
      <c r="ES809" s="168"/>
      <c r="ET809" s="168"/>
      <c r="EU809" s="168"/>
      <c r="EV809" s="168"/>
      <c r="EW809" s="168"/>
      <c r="EX809" s="168"/>
      <c r="EY809" s="168"/>
      <c r="EZ809" s="168"/>
      <c r="FA809" s="168"/>
      <c r="FB809" s="168"/>
      <c r="FC809" s="168"/>
      <c r="FD809" s="168"/>
    </row>
    <row r="810" spans="1:160" s="5" customFormat="1" ht="24.9" customHeight="1" x14ac:dyDescent="0.3">
      <c r="A810" s="263"/>
      <c r="B810" s="263"/>
      <c r="C810" s="265"/>
      <c r="D810" s="481"/>
      <c r="E810" s="482"/>
      <c r="F810" s="482"/>
      <c r="G810" s="482"/>
      <c r="H810" s="482"/>
      <c r="I810" s="482"/>
      <c r="J810" s="482"/>
      <c r="K810" s="482"/>
      <c r="L810" s="482"/>
      <c r="M810" s="483"/>
      <c r="N810" s="16"/>
      <c r="O810" s="412"/>
      <c r="P810" s="413"/>
      <c r="Q810" s="8"/>
      <c r="R810" s="8"/>
      <c r="S810" s="8"/>
      <c r="T810" s="9"/>
      <c r="U810" s="17"/>
      <c r="V810" s="33"/>
      <c r="W810" s="57"/>
      <c r="X810" s="86"/>
      <c r="Y810" s="33"/>
      <c r="Z810" s="36"/>
      <c r="AA810" s="36"/>
      <c r="AD810" s="33"/>
      <c r="AG810" s="33"/>
      <c r="AH810" s="43"/>
      <c r="AI810" s="43"/>
      <c r="AJ810" s="43"/>
      <c r="AK810" s="43"/>
      <c r="AL810" s="43"/>
      <c r="AM810" s="43"/>
      <c r="AN810" s="43"/>
      <c r="AO810" s="43"/>
      <c r="AP810" s="43"/>
      <c r="AQ810" s="43"/>
      <c r="AR810" s="43"/>
      <c r="AS810" s="43"/>
      <c r="AT810" s="43"/>
      <c r="AU810" s="44"/>
      <c r="AV810" s="33"/>
      <c r="AW810" s="33"/>
      <c r="AX810" s="33"/>
      <c r="AZ810" s="141"/>
      <c r="BE810" s="168"/>
      <c r="BF810" s="168"/>
      <c r="BG810" s="168"/>
      <c r="BH810" s="168"/>
      <c r="BI810" s="168"/>
      <c r="BJ810" s="168"/>
      <c r="BK810" s="168"/>
      <c r="BL810" s="168"/>
      <c r="BM810" s="168"/>
      <c r="DK810" s="168"/>
      <c r="DL810" s="168"/>
      <c r="DM810" s="168"/>
      <c r="DN810" s="168"/>
      <c r="DO810" s="168"/>
      <c r="DP810" s="168"/>
      <c r="DQ810" s="168"/>
      <c r="DR810" s="168"/>
      <c r="DS810" s="168"/>
      <c r="DT810" s="168"/>
      <c r="DU810" s="168"/>
      <c r="DV810" s="168"/>
      <c r="DW810" s="168"/>
      <c r="DX810" s="168"/>
      <c r="DY810" s="168"/>
      <c r="DZ810" s="168"/>
      <c r="EA810" s="168"/>
      <c r="EB810" s="168"/>
      <c r="EC810" s="168"/>
      <c r="ED810" s="168"/>
      <c r="EE810" s="168"/>
      <c r="EF810" s="168"/>
      <c r="EG810" s="168"/>
      <c r="EH810" s="168"/>
      <c r="EI810" s="168"/>
      <c r="EJ810" s="168"/>
      <c r="EK810" s="168"/>
      <c r="EL810" s="168"/>
      <c r="EM810" s="168"/>
      <c r="EN810" s="168"/>
      <c r="EO810" s="168"/>
      <c r="EP810" s="168"/>
      <c r="EQ810" s="168"/>
      <c r="ER810" s="168"/>
      <c r="ES810" s="168"/>
      <c r="ET810" s="168"/>
      <c r="EU810" s="168"/>
      <c r="EV810" s="168"/>
      <c r="EW810" s="168"/>
      <c r="EX810" s="168"/>
      <c r="EY810" s="168"/>
      <c r="EZ810" s="168"/>
      <c r="FA810" s="168"/>
      <c r="FB810" s="168"/>
      <c r="FC810" s="168"/>
      <c r="FD810" s="168"/>
    </row>
    <row r="811" spans="1:160" s="5" customFormat="1" ht="24.9" customHeight="1" x14ac:dyDescent="0.3">
      <c r="A811" s="263"/>
      <c r="B811" s="263"/>
      <c r="C811" s="265"/>
      <c r="D811" s="481"/>
      <c r="E811" s="482"/>
      <c r="F811" s="482"/>
      <c r="G811" s="482"/>
      <c r="H811" s="482"/>
      <c r="I811" s="482"/>
      <c r="J811" s="482"/>
      <c r="K811" s="482"/>
      <c r="L811" s="482"/>
      <c r="M811" s="483"/>
      <c r="N811" s="16"/>
      <c r="O811" s="412"/>
      <c r="P811" s="413"/>
      <c r="Q811" s="8"/>
      <c r="R811" s="8"/>
      <c r="S811" s="8"/>
      <c r="T811" s="9"/>
      <c r="U811" s="17"/>
      <c r="V811" s="33"/>
      <c r="W811" s="57"/>
      <c r="X811" s="86"/>
      <c r="Y811" s="33"/>
      <c r="Z811" s="36"/>
      <c r="AA811" s="36"/>
      <c r="AD811" s="33"/>
      <c r="AG811" s="33"/>
      <c r="AH811" s="43"/>
      <c r="AI811" s="43"/>
      <c r="AJ811" s="43"/>
      <c r="AK811" s="43"/>
      <c r="AL811" s="43"/>
      <c r="AM811" s="43"/>
      <c r="AN811" s="43"/>
      <c r="AO811" s="43"/>
      <c r="AP811" s="43"/>
      <c r="AQ811" s="43"/>
      <c r="AR811" s="43"/>
      <c r="AS811" s="43"/>
      <c r="AT811" s="43"/>
      <c r="AU811" s="44"/>
      <c r="AV811" s="33"/>
      <c r="AW811" s="33"/>
      <c r="AX811" s="33"/>
      <c r="AZ811" s="141"/>
      <c r="BE811" s="168"/>
      <c r="BF811" s="168"/>
      <c r="BG811" s="168"/>
      <c r="BH811" s="168"/>
      <c r="BI811" s="168"/>
      <c r="BJ811" s="168"/>
      <c r="BK811" s="168"/>
      <c r="BL811" s="168"/>
      <c r="BM811" s="168"/>
      <c r="DK811" s="168"/>
      <c r="DL811" s="168"/>
      <c r="DM811" s="168"/>
      <c r="DN811" s="168"/>
      <c r="DO811" s="168"/>
      <c r="DP811" s="168"/>
      <c r="DQ811" s="168"/>
      <c r="DR811" s="168"/>
      <c r="DS811" s="168"/>
      <c r="DT811" s="168"/>
      <c r="DU811" s="168"/>
      <c r="DV811" s="168"/>
      <c r="DW811" s="168"/>
      <c r="DX811" s="168"/>
      <c r="DY811" s="168"/>
      <c r="DZ811" s="168"/>
      <c r="EA811" s="168"/>
      <c r="EB811" s="168"/>
      <c r="EC811" s="168"/>
      <c r="ED811" s="168"/>
      <c r="EE811" s="168"/>
      <c r="EF811" s="168"/>
      <c r="EG811" s="168"/>
      <c r="EH811" s="168"/>
      <c r="EI811" s="168"/>
      <c r="EJ811" s="168"/>
      <c r="EK811" s="168"/>
      <c r="EL811" s="168"/>
      <c r="EM811" s="168"/>
      <c r="EN811" s="168"/>
      <c r="EO811" s="168"/>
      <c r="EP811" s="168"/>
      <c r="EQ811" s="168"/>
      <c r="ER811" s="168"/>
      <c r="ES811" s="168"/>
      <c r="ET811" s="168"/>
      <c r="EU811" s="168"/>
      <c r="EV811" s="168"/>
      <c r="EW811" s="168"/>
      <c r="EX811" s="168"/>
      <c r="EY811" s="168"/>
      <c r="EZ811" s="168"/>
      <c r="FA811" s="168"/>
      <c r="FB811" s="168"/>
      <c r="FC811" s="168"/>
      <c r="FD811" s="168"/>
    </row>
    <row r="812" spans="1:160" s="5" customFormat="1" ht="24.9" customHeight="1" x14ac:dyDescent="0.3">
      <c r="A812" s="263"/>
      <c r="B812" s="263"/>
      <c r="C812" s="265"/>
      <c r="D812" s="481"/>
      <c r="E812" s="482"/>
      <c r="F812" s="482"/>
      <c r="G812" s="482"/>
      <c r="H812" s="482"/>
      <c r="I812" s="482"/>
      <c r="J812" s="482"/>
      <c r="K812" s="482"/>
      <c r="L812" s="482"/>
      <c r="M812" s="483"/>
      <c r="N812" s="16"/>
      <c r="O812" s="412"/>
      <c r="P812" s="413"/>
      <c r="Q812" s="8"/>
      <c r="R812" s="8"/>
      <c r="S812" s="8"/>
      <c r="T812" s="9"/>
      <c r="U812" s="17"/>
      <c r="V812" s="33"/>
      <c r="W812" s="57"/>
      <c r="X812" s="86"/>
      <c r="Y812" s="33"/>
      <c r="Z812" s="36"/>
      <c r="AA812" s="36"/>
      <c r="AD812" s="33"/>
      <c r="AG812" s="33"/>
      <c r="AH812" s="43"/>
      <c r="AI812" s="43"/>
      <c r="AJ812" s="43"/>
      <c r="AK812" s="43"/>
      <c r="AL812" s="43"/>
      <c r="AM812" s="43"/>
      <c r="AN812" s="43"/>
      <c r="AO812" s="43"/>
      <c r="AP812" s="43"/>
      <c r="AQ812" s="43"/>
      <c r="AR812" s="43"/>
      <c r="AS812" s="43"/>
      <c r="AT812" s="43"/>
      <c r="AU812" s="44"/>
      <c r="AV812" s="33"/>
      <c r="AW812" s="33"/>
      <c r="AX812" s="33"/>
      <c r="AZ812" s="141"/>
      <c r="BE812" s="168"/>
      <c r="BF812" s="168"/>
      <c r="BG812" s="168"/>
      <c r="BH812" s="168"/>
      <c r="BI812" s="168"/>
      <c r="BJ812" s="168"/>
      <c r="BK812" s="168"/>
      <c r="BL812" s="168"/>
      <c r="BM812" s="168"/>
      <c r="DK812" s="168"/>
      <c r="DL812" s="168"/>
      <c r="DM812" s="168"/>
      <c r="DN812" s="168"/>
      <c r="DO812" s="168"/>
      <c r="DP812" s="168"/>
      <c r="DQ812" s="168"/>
      <c r="DR812" s="168"/>
      <c r="DS812" s="168"/>
      <c r="DT812" s="168"/>
      <c r="DU812" s="168"/>
      <c r="DV812" s="168"/>
      <c r="DW812" s="168"/>
      <c r="DX812" s="168"/>
      <c r="DY812" s="168"/>
      <c r="DZ812" s="168"/>
      <c r="EA812" s="168"/>
      <c r="EB812" s="168"/>
      <c r="EC812" s="168"/>
      <c r="ED812" s="168"/>
      <c r="EE812" s="168"/>
      <c r="EF812" s="168"/>
      <c r="EG812" s="168"/>
      <c r="EH812" s="168"/>
      <c r="EI812" s="168"/>
      <c r="EJ812" s="168"/>
      <c r="EK812" s="168"/>
      <c r="EL812" s="168"/>
      <c r="EM812" s="168"/>
      <c r="EN812" s="168"/>
      <c r="EO812" s="168"/>
      <c r="EP812" s="168"/>
      <c r="EQ812" s="168"/>
      <c r="ER812" s="168"/>
      <c r="ES812" s="168"/>
      <c r="ET812" s="168"/>
      <c r="EU812" s="168"/>
      <c r="EV812" s="168"/>
      <c r="EW812" s="168"/>
      <c r="EX812" s="168"/>
      <c r="EY812" s="168"/>
      <c r="EZ812" s="168"/>
      <c r="FA812" s="168"/>
      <c r="FB812" s="168"/>
      <c r="FC812" s="168"/>
      <c r="FD812" s="168"/>
    </row>
    <row r="813" spans="1:160" s="5" customFormat="1" ht="24.9" customHeight="1" x14ac:dyDescent="0.3">
      <c r="A813" s="263"/>
      <c r="B813" s="263"/>
      <c r="C813" s="265"/>
      <c r="D813" s="481"/>
      <c r="E813" s="482"/>
      <c r="F813" s="482"/>
      <c r="G813" s="482"/>
      <c r="H813" s="482"/>
      <c r="I813" s="482"/>
      <c r="J813" s="482"/>
      <c r="K813" s="482"/>
      <c r="L813" s="482"/>
      <c r="M813" s="483"/>
      <c r="N813" s="16"/>
      <c r="O813" s="412"/>
      <c r="P813" s="413"/>
      <c r="Q813" s="8"/>
      <c r="R813" s="8"/>
      <c r="S813" s="8"/>
      <c r="T813" s="9"/>
      <c r="U813" s="17"/>
      <c r="V813" s="33"/>
      <c r="W813" s="57"/>
      <c r="X813" s="86"/>
      <c r="Y813" s="33"/>
      <c r="Z813" s="36"/>
      <c r="AA813" s="36"/>
      <c r="AD813" s="33"/>
      <c r="AG813" s="33"/>
      <c r="AH813" s="43"/>
      <c r="AI813" s="43"/>
      <c r="AJ813" s="43"/>
      <c r="AK813" s="43"/>
      <c r="AL813" s="43"/>
      <c r="AM813" s="43"/>
      <c r="AN813" s="43"/>
      <c r="AO813" s="43"/>
      <c r="AP813" s="43"/>
      <c r="AQ813" s="43"/>
      <c r="AR813" s="43"/>
      <c r="AS813" s="43"/>
      <c r="AT813" s="43"/>
      <c r="AU813" s="44"/>
      <c r="AV813" s="33"/>
      <c r="AW813" s="33"/>
      <c r="AX813" s="33"/>
      <c r="AZ813" s="141"/>
      <c r="BE813" s="168"/>
      <c r="BF813" s="168"/>
      <c r="BG813" s="168"/>
      <c r="BH813" s="168"/>
      <c r="BI813" s="168"/>
      <c r="BJ813" s="168"/>
      <c r="BK813" s="168"/>
      <c r="BL813" s="168"/>
      <c r="BM813" s="168"/>
      <c r="DK813" s="168"/>
      <c r="DL813" s="168"/>
      <c r="DM813" s="168"/>
      <c r="DN813" s="168"/>
      <c r="DO813" s="168"/>
      <c r="DP813" s="168"/>
      <c r="DQ813" s="168"/>
      <c r="DR813" s="168"/>
      <c r="DS813" s="168"/>
      <c r="DT813" s="168"/>
      <c r="DU813" s="168"/>
      <c r="DV813" s="168"/>
      <c r="DW813" s="168"/>
      <c r="DX813" s="168"/>
      <c r="DY813" s="168"/>
      <c r="DZ813" s="168"/>
      <c r="EA813" s="168"/>
      <c r="EB813" s="168"/>
      <c r="EC813" s="168"/>
      <c r="ED813" s="168"/>
      <c r="EE813" s="168"/>
      <c r="EF813" s="168"/>
      <c r="EG813" s="168"/>
      <c r="EH813" s="168"/>
      <c r="EI813" s="168"/>
      <c r="EJ813" s="168"/>
      <c r="EK813" s="168"/>
      <c r="EL813" s="168"/>
      <c r="EM813" s="168"/>
      <c r="EN813" s="168"/>
      <c r="EO813" s="168"/>
      <c r="EP813" s="168"/>
      <c r="EQ813" s="168"/>
      <c r="ER813" s="168"/>
      <c r="ES813" s="168"/>
      <c r="ET813" s="168"/>
      <c r="EU813" s="168"/>
      <c r="EV813" s="168"/>
      <c r="EW813" s="168"/>
      <c r="EX813" s="168"/>
      <c r="EY813" s="168"/>
      <c r="EZ813" s="168"/>
      <c r="FA813" s="168"/>
      <c r="FB813" s="168"/>
      <c r="FC813" s="168"/>
      <c r="FD813" s="168"/>
    </row>
    <row r="814" spans="1:160" s="5" customFormat="1" ht="24.9" customHeight="1" x14ac:dyDescent="0.3">
      <c r="A814" s="263"/>
      <c r="B814" s="263"/>
      <c r="C814" s="265"/>
      <c r="D814" s="481"/>
      <c r="E814" s="482"/>
      <c r="F814" s="482"/>
      <c r="G814" s="482"/>
      <c r="H814" s="482"/>
      <c r="I814" s="482"/>
      <c r="J814" s="482"/>
      <c r="K814" s="482"/>
      <c r="L814" s="482"/>
      <c r="M814" s="483"/>
      <c r="N814" s="16"/>
      <c r="O814" s="412"/>
      <c r="P814" s="413"/>
      <c r="Q814" s="8"/>
      <c r="R814" s="8"/>
      <c r="S814" s="8"/>
      <c r="T814" s="9"/>
      <c r="U814" s="17"/>
      <c r="V814" s="33"/>
      <c r="W814" s="57"/>
      <c r="X814" s="86"/>
      <c r="Y814" s="33"/>
      <c r="Z814" s="36"/>
      <c r="AA814" s="36"/>
      <c r="AD814" s="33"/>
      <c r="AG814" s="33"/>
      <c r="AH814" s="43"/>
      <c r="AI814" s="43"/>
      <c r="AJ814" s="43"/>
      <c r="AK814" s="43"/>
      <c r="AL814" s="43"/>
      <c r="AM814" s="43"/>
      <c r="AN814" s="43"/>
      <c r="AO814" s="43"/>
      <c r="AP814" s="43"/>
      <c r="AQ814" s="43"/>
      <c r="AR814" s="43"/>
      <c r="AS814" s="43"/>
      <c r="AT814" s="43"/>
      <c r="AU814" s="44"/>
      <c r="AV814" s="33"/>
      <c r="AW814" s="33"/>
      <c r="AX814" s="33"/>
      <c r="AZ814" s="141"/>
      <c r="BE814" s="168"/>
      <c r="BF814" s="168"/>
      <c r="BG814" s="168"/>
      <c r="BH814" s="168"/>
      <c r="BI814" s="168"/>
      <c r="BJ814" s="168"/>
      <c r="BK814" s="168"/>
      <c r="BL814" s="168"/>
      <c r="BM814" s="168"/>
      <c r="DK814" s="168"/>
      <c r="DL814" s="168"/>
      <c r="DM814" s="168"/>
      <c r="DN814" s="168"/>
      <c r="DO814" s="168"/>
      <c r="DP814" s="168"/>
      <c r="DQ814" s="168"/>
      <c r="DR814" s="168"/>
      <c r="DS814" s="168"/>
      <c r="DT814" s="168"/>
      <c r="DU814" s="168"/>
      <c r="DV814" s="168"/>
      <c r="DW814" s="168"/>
      <c r="DX814" s="168"/>
      <c r="DY814" s="168"/>
      <c r="DZ814" s="168"/>
      <c r="EA814" s="168"/>
      <c r="EB814" s="168"/>
      <c r="EC814" s="168"/>
      <c r="ED814" s="168"/>
      <c r="EE814" s="168"/>
      <c r="EF814" s="168"/>
      <c r="EG814" s="168"/>
      <c r="EH814" s="168"/>
      <c r="EI814" s="168"/>
      <c r="EJ814" s="168"/>
      <c r="EK814" s="168"/>
      <c r="EL814" s="168"/>
      <c r="EM814" s="168"/>
      <c r="EN814" s="168"/>
      <c r="EO814" s="168"/>
      <c r="EP814" s="168"/>
      <c r="EQ814" s="168"/>
      <c r="ER814" s="168"/>
      <c r="ES814" s="168"/>
      <c r="ET814" s="168"/>
      <c r="EU814" s="168"/>
      <c r="EV814" s="168"/>
      <c r="EW814" s="168"/>
      <c r="EX814" s="168"/>
      <c r="EY814" s="168"/>
      <c r="EZ814" s="168"/>
      <c r="FA814" s="168"/>
      <c r="FB814" s="168"/>
      <c r="FC814" s="168"/>
      <c r="FD814" s="168"/>
    </row>
    <row r="815" spans="1:160" s="5" customFormat="1" ht="24.9" customHeight="1" x14ac:dyDescent="0.3">
      <c r="A815" s="263"/>
      <c r="B815" s="263"/>
      <c r="C815" s="265"/>
      <c r="D815" s="481"/>
      <c r="E815" s="482"/>
      <c r="F815" s="482"/>
      <c r="G815" s="482"/>
      <c r="H815" s="482"/>
      <c r="I815" s="482"/>
      <c r="J815" s="482"/>
      <c r="K815" s="482"/>
      <c r="L815" s="482"/>
      <c r="M815" s="483"/>
      <c r="N815" s="16"/>
      <c r="O815" s="412"/>
      <c r="P815" s="413"/>
      <c r="Q815" s="8"/>
      <c r="R815" s="8"/>
      <c r="S815" s="8"/>
      <c r="T815" s="9"/>
      <c r="U815" s="17"/>
      <c r="V815" s="33"/>
      <c r="W815" s="57"/>
      <c r="X815" s="86"/>
      <c r="Y815" s="33"/>
      <c r="Z815" s="36"/>
      <c r="AA815" s="36"/>
      <c r="AD815" s="33"/>
      <c r="AG815" s="33"/>
      <c r="AH815" s="43"/>
      <c r="AI815" s="43"/>
      <c r="AJ815" s="43"/>
      <c r="AK815" s="43"/>
      <c r="AL815" s="43"/>
      <c r="AM815" s="43"/>
      <c r="AN815" s="43"/>
      <c r="AO815" s="43"/>
      <c r="AP815" s="43"/>
      <c r="AQ815" s="43"/>
      <c r="AR815" s="43"/>
      <c r="AS815" s="43"/>
      <c r="AT815" s="43"/>
      <c r="AU815" s="44"/>
      <c r="AV815" s="33"/>
      <c r="AW815" s="33"/>
      <c r="AX815" s="33"/>
      <c r="AZ815" s="141"/>
      <c r="BE815" s="168"/>
      <c r="BF815" s="168"/>
      <c r="BG815" s="168"/>
      <c r="BH815" s="168"/>
      <c r="BI815" s="168"/>
      <c r="BJ815" s="168"/>
      <c r="BK815" s="168"/>
      <c r="BL815" s="168"/>
      <c r="BM815" s="168"/>
      <c r="DK815" s="168"/>
      <c r="DL815" s="168"/>
      <c r="DM815" s="168"/>
      <c r="DN815" s="168"/>
      <c r="DO815" s="168"/>
      <c r="DP815" s="168"/>
      <c r="DQ815" s="168"/>
      <c r="DR815" s="168"/>
      <c r="DS815" s="168"/>
      <c r="DT815" s="168"/>
      <c r="DU815" s="168"/>
      <c r="DV815" s="168"/>
      <c r="DW815" s="168"/>
      <c r="DX815" s="168"/>
      <c r="DY815" s="168"/>
      <c r="DZ815" s="168"/>
      <c r="EA815" s="168"/>
      <c r="EB815" s="168"/>
      <c r="EC815" s="168"/>
      <c r="ED815" s="168"/>
      <c r="EE815" s="168"/>
      <c r="EF815" s="168"/>
      <c r="EG815" s="168"/>
      <c r="EH815" s="168"/>
      <c r="EI815" s="168"/>
      <c r="EJ815" s="168"/>
      <c r="EK815" s="168"/>
      <c r="EL815" s="168"/>
      <c r="EM815" s="168"/>
      <c r="EN815" s="168"/>
      <c r="EO815" s="168"/>
      <c r="EP815" s="168"/>
      <c r="EQ815" s="168"/>
      <c r="ER815" s="168"/>
      <c r="ES815" s="168"/>
      <c r="ET815" s="168"/>
      <c r="EU815" s="168"/>
      <c r="EV815" s="168"/>
      <c r="EW815" s="168"/>
      <c r="EX815" s="168"/>
      <c r="EY815" s="168"/>
      <c r="EZ815" s="168"/>
      <c r="FA815" s="168"/>
      <c r="FB815" s="168"/>
      <c r="FC815" s="168"/>
      <c r="FD815" s="168"/>
    </row>
    <row r="816" spans="1:160" s="5" customFormat="1" ht="24.9" customHeight="1" x14ac:dyDescent="0.3">
      <c r="A816" s="263"/>
      <c r="B816" s="263"/>
      <c r="C816" s="265"/>
      <c r="D816" s="481"/>
      <c r="E816" s="482"/>
      <c r="F816" s="482"/>
      <c r="G816" s="482"/>
      <c r="H816" s="482"/>
      <c r="I816" s="482"/>
      <c r="J816" s="482"/>
      <c r="K816" s="482"/>
      <c r="L816" s="482"/>
      <c r="M816" s="483"/>
      <c r="N816" s="16"/>
      <c r="O816" s="412"/>
      <c r="P816" s="413"/>
      <c r="Q816" s="8"/>
      <c r="R816" s="8"/>
      <c r="S816" s="8"/>
      <c r="T816" s="9"/>
      <c r="U816" s="17"/>
      <c r="V816" s="33"/>
      <c r="W816" s="57"/>
      <c r="X816" s="86"/>
      <c r="Y816" s="33"/>
      <c r="Z816" s="36"/>
      <c r="AA816" s="36"/>
      <c r="AD816" s="33"/>
      <c r="AG816" s="33"/>
      <c r="AH816" s="43"/>
      <c r="AI816" s="43"/>
      <c r="AJ816" s="43"/>
      <c r="AK816" s="43"/>
      <c r="AL816" s="43"/>
      <c r="AM816" s="43"/>
      <c r="AN816" s="43"/>
      <c r="AO816" s="43"/>
      <c r="AP816" s="43"/>
      <c r="AQ816" s="43"/>
      <c r="AR816" s="43"/>
      <c r="AS816" s="43"/>
      <c r="AT816" s="43"/>
      <c r="AU816" s="44"/>
      <c r="AV816" s="33"/>
      <c r="AW816" s="33"/>
      <c r="AX816" s="33"/>
      <c r="AZ816" s="141"/>
      <c r="BE816" s="168"/>
      <c r="BF816" s="168"/>
      <c r="BG816" s="168"/>
      <c r="BH816" s="168"/>
      <c r="BI816" s="168"/>
      <c r="BJ816" s="168"/>
      <c r="BK816" s="168"/>
      <c r="BL816" s="168"/>
      <c r="BM816" s="168"/>
      <c r="DK816" s="168"/>
      <c r="DL816" s="168"/>
      <c r="DM816" s="168"/>
      <c r="DN816" s="168"/>
      <c r="DO816" s="168"/>
      <c r="DP816" s="168"/>
      <c r="DQ816" s="168"/>
      <c r="DR816" s="168"/>
      <c r="DS816" s="168"/>
      <c r="DT816" s="168"/>
      <c r="DU816" s="168"/>
      <c r="DV816" s="168"/>
      <c r="DW816" s="168"/>
      <c r="DX816" s="168"/>
      <c r="DY816" s="168"/>
      <c r="DZ816" s="168"/>
      <c r="EA816" s="168"/>
      <c r="EB816" s="168"/>
      <c r="EC816" s="168"/>
      <c r="ED816" s="168"/>
      <c r="EE816" s="168"/>
      <c r="EF816" s="168"/>
      <c r="EG816" s="168"/>
      <c r="EH816" s="168"/>
      <c r="EI816" s="168"/>
      <c r="EJ816" s="168"/>
      <c r="EK816" s="168"/>
      <c r="EL816" s="168"/>
      <c r="EM816" s="168"/>
      <c r="EN816" s="168"/>
      <c r="EO816" s="168"/>
      <c r="EP816" s="168"/>
      <c r="EQ816" s="168"/>
      <c r="ER816" s="168"/>
      <c r="ES816" s="168"/>
      <c r="ET816" s="168"/>
      <c r="EU816" s="168"/>
      <c r="EV816" s="168"/>
      <c r="EW816" s="168"/>
      <c r="EX816" s="168"/>
      <c r="EY816" s="168"/>
      <c r="EZ816" s="168"/>
      <c r="FA816" s="168"/>
      <c r="FB816" s="168"/>
      <c r="FC816" s="168"/>
      <c r="FD816" s="168"/>
    </row>
    <row r="817" spans="1:160" s="5" customFormat="1" ht="24.9" customHeight="1" x14ac:dyDescent="0.3">
      <c r="A817" s="263"/>
      <c r="B817" s="263"/>
      <c r="C817" s="265"/>
      <c r="D817" s="481"/>
      <c r="E817" s="482"/>
      <c r="F817" s="482"/>
      <c r="G817" s="482"/>
      <c r="H817" s="482"/>
      <c r="I817" s="482"/>
      <c r="J817" s="482"/>
      <c r="K817" s="482"/>
      <c r="L817" s="482"/>
      <c r="M817" s="483"/>
      <c r="N817" s="16"/>
      <c r="O817" s="412"/>
      <c r="P817" s="413"/>
      <c r="Q817" s="8"/>
      <c r="R817" s="8"/>
      <c r="S817" s="8"/>
      <c r="T817" s="9"/>
      <c r="U817" s="17"/>
      <c r="V817" s="33"/>
      <c r="W817" s="57"/>
      <c r="X817" s="86"/>
      <c r="Y817" s="33"/>
      <c r="Z817" s="36"/>
      <c r="AA817" s="36"/>
      <c r="AD817" s="33"/>
      <c r="AG817" s="33"/>
      <c r="AH817" s="43"/>
      <c r="AI817" s="43"/>
      <c r="AJ817" s="43"/>
      <c r="AK817" s="43"/>
      <c r="AL817" s="43"/>
      <c r="AM817" s="43"/>
      <c r="AN817" s="43"/>
      <c r="AO817" s="43"/>
      <c r="AP817" s="43"/>
      <c r="AQ817" s="43"/>
      <c r="AR817" s="43"/>
      <c r="AS817" s="43"/>
      <c r="AT817" s="43"/>
      <c r="AU817" s="44"/>
      <c r="AV817" s="33"/>
      <c r="AW817" s="33"/>
      <c r="AX817" s="33"/>
      <c r="AZ817" s="141"/>
      <c r="BE817" s="168"/>
      <c r="BF817" s="168"/>
      <c r="BG817" s="168"/>
      <c r="BH817" s="168"/>
      <c r="BI817" s="168"/>
      <c r="BJ817" s="168"/>
      <c r="BK817" s="168"/>
      <c r="BL817" s="168"/>
      <c r="BM817" s="168"/>
      <c r="DK817" s="168"/>
      <c r="DL817" s="168"/>
      <c r="DM817" s="168"/>
      <c r="DN817" s="168"/>
      <c r="DO817" s="168"/>
      <c r="DP817" s="168"/>
      <c r="DQ817" s="168"/>
      <c r="DR817" s="168"/>
      <c r="DS817" s="168"/>
      <c r="DT817" s="168"/>
      <c r="DU817" s="168"/>
      <c r="DV817" s="168"/>
      <c r="DW817" s="168"/>
      <c r="DX817" s="168"/>
      <c r="DY817" s="168"/>
      <c r="DZ817" s="168"/>
      <c r="EA817" s="168"/>
      <c r="EB817" s="168"/>
      <c r="EC817" s="168"/>
      <c r="ED817" s="168"/>
      <c r="EE817" s="168"/>
      <c r="EF817" s="168"/>
      <c r="EG817" s="168"/>
      <c r="EH817" s="168"/>
      <c r="EI817" s="168"/>
      <c r="EJ817" s="168"/>
      <c r="EK817" s="168"/>
      <c r="EL817" s="168"/>
      <c r="EM817" s="168"/>
      <c r="EN817" s="168"/>
      <c r="EO817" s="168"/>
      <c r="EP817" s="168"/>
      <c r="EQ817" s="168"/>
      <c r="ER817" s="168"/>
      <c r="ES817" s="168"/>
      <c r="ET817" s="168"/>
      <c r="EU817" s="168"/>
      <c r="EV817" s="168"/>
      <c r="EW817" s="168"/>
      <c r="EX817" s="168"/>
      <c r="EY817" s="168"/>
      <c r="EZ817" s="168"/>
      <c r="FA817" s="168"/>
      <c r="FB817" s="168"/>
      <c r="FC817" s="168"/>
      <c r="FD817" s="168"/>
    </row>
    <row r="818" spans="1:160" s="5" customFormat="1" ht="24.9" customHeight="1" x14ac:dyDescent="0.3">
      <c r="A818" s="263"/>
      <c r="B818" s="263"/>
      <c r="C818" s="265"/>
      <c r="D818" s="481"/>
      <c r="E818" s="482"/>
      <c r="F818" s="482"/>
      <c r="G818" s="482"/>
      <c r="H818" s="482"/>
      <c r="I818" s="482"/>
      <c r="J818" s="482"/>
      <c r="K818" s="482"/>
      <c r="L818" s="482"/>
      <c r="M818" s="483"/>
      <c r="N818" s="16"/>
      <c r="O818" s="412"/>
      <c r="P818" s="413"/>
      <c r="Q818" s="8"/>
      <c r="R818" s="8"/>
      <c r="S818" s="8"/>
      <c r="T818" s="9"/>
      <c r="U818" s="17"/>
      <c r="V818" s="33"/>
      <c r="W818" s="57"/>
      <c r="X818" s="86"/>
      <c r="Y818" s="33"/>
      <c r="Z818" s="36"/>
      <c r="AA818" s="36"/>
      <c r="AD818" s="33"/>
      <c r="AG818" s="33"/>
      <c r="AH818" s="43"/>
      <c r="AI818" s="43"/>
      <c r="AJ818" s="43"/>
      <c r="AK818" s="43"/>
      <c r="AL818" s="43"/>
      <c r="AM818" s="43"/>
      <c r="AN818" s="43"/>
      <c r="AO818" s="43"/>
      <c r="AP818" s="43"/>
      <c r="AQ818" s="43"/>
      <c r="AR818" s="43"/>
      <c r="AS818" s="43"/>
      <c r="AT818" s="43"/>
      <c r="AU818" s="44"/>
      <c r="AV818" s="33"/>
      <c r="AW818" s="33"/>
      <c r="AX818" s="33"/>
      <c r="AZ818" s="141"/>
      <c r="BE818" s="168"/>
      <c r="BF818" s="168"/>
      <c r="BG818" s="168"/>
      <c r="BH818" s="168"/>
      <c r="BI818" s="168"/>
      <c r="BJ818" s="168"/>
      <c r="BK818" s="168"/>
      <c r="BL818" s="168"/>
      <c r="BM818" s="168"/>
      <c r="DK818" s="168"/>
      <c r="DL818" s="168"/>
      <c r="DM818" s="168"/>
      <c r="DN818" s="168"/>
      <c r="DO818" s="168"/>
      <c r="DP818" s="168"/>
      <c r="DQ818" s="168"/>
      <c r="DR818" s="168"/>
      <c r="DS818" s="168"/>
      <c r="DT818" s="168"/>
      <c r="DU818" s="168"/>
      <c r="DV818" s="168"/>
      <c r="DW818" s="168"/>
      <c r="DX818" s="168"/>
      <c r="DY818" s="168"/>
      <c r="DZ818" s="168"/>
      <c r="EA818" s="168"/>
      <c r="EB818" s="168"/>
      <c r="EC818" s="168"/>
      <c r="ED818" s="168"/>
      <c r="EE818" s="168"/>
      <c r="EF818" s="168"/>
      <c r="EG818" s="168"/>
      <c r="EH818" s="168"/>
      <c r="EI818" s="168"/>
      <c r="EJ818" s="168"/>
      <c r="EK818" s="168"/>
      <c r="EL818" s="168"/>
      <c r="EM818" s="168"/>
      <c r="EN818" s="168"/>
      <c r="EO818" s="168"/>
      <c r="EP818" s="168"/>
      <c r="EQ818" s="168"/>
      <c r="ER818" s="168"/>
      <c r="ES818" s="168"/>
      <c r="ET818" s="168"/>
      <c r="EU818" s="168"/>
      <c r="EV818" s="168"/>
      <c r="EW818" s="168"/>
      <c r="EX818" s="168"/>
      <c r="EY818" s="168"/>
      <c r="EZ818" s="168"/>
      <c r="FA818" s="168"/>
      <c r="FB818" s="168"/>
      <c r="FC818" s="168"/>
      <c r="FD818" s="168"/>
    </row>
    <row r="819" spans="1:160" s="5" customFormat="1" ht="24.9" customHeight="1" x14ac:dyDescent="0.3">
      <c r="A819" s="263"/>
      <c r="B819" s="263"/>
      <c r="C819" s="265"/>
      <c r="D819" s="481"/>
      <c r="E819" s="482"/>
      <c r="F819" s="482"/>
      <c r="G819" s="482"/>
      <c r="H819" s="482"/>
      <c r="I819" s="482"/>
      <c r="J819" s="482"/>
      <c r="K819" s="482"/>
      <c r="L819" s="482"/>
      <c r="M819" s="483"/>
      <c r="N819" s="16"/>
      <c r="O819" s="412"/>
      <c r="P819" s="413"/>
      <c r="Q819" s="8"/>
      <c r="R819" s="8"/>
      <c r="S819" s="8"/>
      <c r="T819" s="9"/>
      <c r="U819" s="17"/>
      <c r="V819" s="33"/>
      <c r="W819" s="57"/>
      <c r="X819" s="86"/>
      <c r="Y819" s="33"/>
      <c r="Z819" s="36"/>
      <c r="AA819" s="36"/>
      <c r="AD819" s="33"/>
      <c r="AG819" s="33"/>
      <c r="AH819" s="43"/>
      <c r="AI819" s="43"/>
      <c r="AJ819" s="43"/>
      <c r="AK819" s="43"/>
      <c r="AL819" s="43"/>
      <c r="AM819" s="43"/>
      <c r="AN819" s="43"/>
      <c r="AO819" s="43"/>
      <c r="AP819" s="43"/>
      <c r="AQ819" s="43"/>
      <c r="AR819" s="43"/>
      <c r="AS819" s="43"/>
      <c r="AT819" s="43"/>
      <c r="AU819" s="44"/>
      <c r="AV819" s="33"/>
      <c r="AW819" s="33"/>
      <c r="AX819" s="33"/>
      <c r="AZ819" s="141"/>
      <c r="BE819" s="168"/>
      <c r="BF819" s="168"/>
      <c r="BG819" s="168"/>
      <c r="BH819" s="168"/>
      <c r="BI819" s="168"/>
      <c r="BJ819" s="168"/>
      <c r="BK819" s="168"/>
      <c r="BL819" s="168"/>
      <c r="BM819" s="168"/>
      <c r="DK819" s="168"/>
      <c r="DL819" s="168"/>
      <c r="DM819" s="168"/>
      <c r="DN819" s="168"/>
      <c r="DO819" s="168"/>
      <c r="DP819" s="168"/>
      <c r="DQ819" s="168"/>
      <c r="DR819" s="168"/>
      <c r="DS819" s="168"/>
      <c r="DT819" s="168"/>
      <c r="DU819" s="168"/>
      <c r="DV819" s="168"/>
      <c r="DW819" s="168"/>
      <c r="DX819" s="168"/>
      <c r="DY819" s="168"/>
      <c r="DZ819" s="168"/>
      <c r="EA819" s="168"/>
      <c r="EB819" s="168"/>
      <c r="EC819" s="168"/>
      <c r="ED819" s="168"/>
      <c r="EE819" s="168"/>
      <c r="EF819" s="168"/>
      <c r="EG819" s="168"/>
      <c r="EH819" s="168"/>
      <c r="EI819" s="168"/>
      <c r="EJ819" s="168"/>
      <c r="EK819" s="168"/>
      <c r="EL819" s="168"/>
      <c r="EM819" s="168"/>
      <c r="EN819" s="168"/>
      <c r="EO819" s="168"/>
      <c r="EP819" s="168"/>
      <c r="EQ819" s="168"/>
      <c r="ER819" s="168"/>
      <c r="ES819" s="168"/>
      <c r="ET819" s="168"/>
      <c r="EU819" s="168"/>
      <c r="EV819" s="168"/>
      <c r="EW819" s="168"/>
      <c r="EX819" s="168"/>
      <c r="EY819" s="168"/>
      <c r="EZ819" s="168"/>
      <c r="FA819" s="168"/>
      <c r="FB819" s="168"/>
      <c r="FC819" s="168"/>
      <c r="FD819" s="168"/>
    </row>
    <row r="820" spans="1:160" s="5" customFormat="1" ht="24.9" customHeight="1" x14ac:dyDescent="0.3">
      <c r="A820" s="263"/>
      <c r="B820" s="263"/>
      <c r="C820" s="265"/>
      <c r="D820" s="481"/>
      <c r="E820" s="482"/>
      <c r="F820" s="482"/>
      <c r="G820" s="482"/>
      <c r="H820" s="482"/>
      <c r="I820" s="482"/>
      <c r="J820" s="482"/>
      <c r="K820" s="482"/>
      <c r="L820" s="482"/>
      <c r="M820" s="483"/>
      <c r="N820" s="16"/>
      <c r="O820" s="412"/>
      <c r="P820" s="413"/>
      <c r="Q820" s="8"/>
      <c r="R820" s="8"/>
      <c r="S820" s="8"/>
      <c r="T820" s="9"/>
      <c r="U820" s="17"/>
      <c r="V820" s="33"/>
      <c r="W820" s="57"/>
      <c r="X820" s="86"/>
      <c r="Y820" s="33"/>
      <c r="Z820" s="36"/>
      <c r="AA820" s="36"/>
      <c r="AD820" s="33"/>
      <c r="AG820" s="33"/>
      <c r="AH820" s="43"/>
      <c r="AI820" s="43"/>
      <c r="AJ820" s="43"/>
      <c r="AK820" s="43"/>
      <c r="AL820" s="43"/>
      <c r="AM820" s="43"/>
      <c r="AN820" s="43"/>
      <c r="AO820" s="43"/>
      <c r="AP820" s="43"/>
      <c r="AQ820" s="43"/>
      <c r="AR820" s="43"/>
      <c r="AS820" s="43"/>
      <c r="AT820" s="43"/>
      <c r="AU820" s="44"/>
      <c r="AV820" s="33"/>
      <c r="AW820" s="33"/>
      <c r="AX820" s="33"/>
      <c r="AZ820" s="141"/>
      <c r="BE820" s="168"/>
      <c r="BF820" s="168"/>
      <c r="BG820" s="168"/>
      <c r="BH820" s="168"/>
      <c r="BI820" s="168"/>
      <c r="BJ820" s="168"/>
      <c r="BK820" s="168"/>
      <c r="BL820" s="168"/>
      <c r="BM820" s="168"/>
      <c r="DK820" s="168"/>
      <c r="DL820" s="168"/>
      <c r="DM820" s="168"/>
      <c r="DN820" s="168"/>
      <c r="DO820" s="168"/>
      <c r="DP820" s="168"/>
      <c r="DQ820" s="168"/>
      <c r="DR820" s="168"/>
      <c r="DS820" s="168"/>
      <c r="DT820" s="168"/>
      <c r="DU820" s="168"/>
      <c r="DV820" s="168"/>
      <c r="DW820" s="168"/>
      <c r="DX820" s="168"/>
      <c r="DY820" s="168"/>
      <c r="DZ820" s="168"/>
      <c r="EA820" s="168"/>
      <c r="EB820" s="168"/>
      <c r="EC820" s="168"/>
      <c r="ED820" s="168"/>
      <c r="EE820" s="168"/>
      <c r="EF820" s="168"/>
      <c r="EG820" s="168"/>
      <c r="EH820" s="168"/>
      <c r="EI820" s="168"/>
      <c r="EJ820" s="168"/>
      <c r="EK820" s="168"/>
      <c r="EL820" s="168"/>
      <c r="EM820" s="168"/>
      <c r="EN820" s="168"/>
      <c r="EO820" s="168"/>
      <c r="EP820" s="168"/>
      <c r="EQ820" s="168"/>
      <c r="ER820" s="168"/>
      <c r="ES820" s="168"/>
      <c r="ET820" s="168"/>
      <c r="EU820" s="168"/>
      <c r="EV820" s="168"/>
      <c r="EW820" s="168"/>
      <c r="EX820" s="168"/>
      <c r="EY820" s="168"/>
      <c r="EZ820" s="168"/>
      <c r="FA820" s="168"/>
      <c r="FB820" s="168"/>
      <c r="FC820" s="168"/>
      <c r="FD820" s="168"/>
    </row>
    <row r="821" spans="1:160" s="5" customFormat="1" ht="24.9" customHeight="1" thickBot="1" x14ac:dyDescent="0.35">
      <c r="A821" s="263"/>
      <c r="B821" s="263"/>
      <c r="C821" s="265"/>
      <c r="D821" s="481"/>
      <c r="E821" s="482"/>
      <c r="F821" s="482"/>
      <c r="G821" s="482"/>
      <c r="H821" s="482"/>
      <c r="I821" s="482"/>
      <c r="J821" s="482"/>
      <c r="K821" s="482"/>
      <c r="L821" s="482"/>
      <c r="M821" s="483"/>
      <c r="N821" s="414" t="s">
        <v>16</v>
      </c>
      <c r="O821" s="415"/>
      <c r="P821" s="415"/>
      <c r="Q821" s="415"/>
      <c r="R821" s="415"/>
      <c r="S821" s="415"/>
      <c r="T821" s="415"/>
      <c r="U821" s="18">
        <f>SUM(U801:U820)</f>
        <v>0</v>
      </c>
      <c r="V821" s="33"/>
      <c r="W821" s="57"/>
      <c r="X821" s="86"/>
      <c r="Y821" s="33"/>
      <c r="Z821" s="36"/>
      <c r="AA821" s="36"/>
      <c r="AD821" s="33"/>
      <c r="AG821" s="33"/>
      <c r="AH821" s="43"/>
      <c r="AI821" s="43"/>
      <c r="AJ821" s="43"/>
      <c r="AK821" s="43"/>
      <c r="AL821" s="43"/>
      <c r="AM821" s="43"/>
      <c r="AN821" s="43"/>
      <c r="AO821" s="43"/>
      <c r="AP821" s="43"/>
      <c r="AQ821" s="43"/>
      <c r="AR821" s="43"/>
      <c r="AS821" s="43"/>
      <c r="AT821" s="43"/>
      <c r="AU821" s="44"/>
      <c r="AV821" s="33"/>
      <c r="AW821" s="33"/>
      <c r="AX821" s="33"/>
      <c r="AZ821" s="141"/>
      <c r="BE821" s="168"/>
      <c r="BF821" s="168"/>
      <c r="BG821" s="168"/>
      <c r="BH821" s="168"/>
      <c r="BI821" s="168"/>
      <c r="BJ821" s="168"/>
      <c r="BK821" s="168"/>
      <c r="BL821" s="168"/>
      <c r="BM821" s="168"/>
      <c r="DK821" s="168"/>
      <c r="DL821" s="168"/>
      <c r="DM821" s="168"/>
      <c r="DN821" s="168"/>
      <c r="DO821" s="168"/>
      <c r="DP821" s="168"/>
      <c r="DQ821" s="168"/>
      <c r="DR821" s="168"/>
      <c r="DS821" s="168"/>
      <c r="DT821" s="168"/>
      <c r="DU821" s="168"/>
      <c r="DV821" s="168"/>
      <c r="DW821" s="168"/>
      <c r="DX821" s="168"/>
      <c r="DY821" s="168"/>
      <c r="DZ821" s="168"/>
      <c r="EA821" s="168"/>
      <c r="EB821" s="168"/>
      <c r="EC821" s="168"/>
      <c r="ED821" s="168"/>
      <c r="EE821" s="168"/>
      <c r="EF821" s="168"/>
      <c r="EG821" s="168"/>
      <c r="EH821" s="168"/>
      <c r="EI821" s="168"/>
      <c r="EJ821" s="168"/>
      <c r="EK821" s="168"/>
      <c r="EL821" s="168"/>
      <c r="EM821" s="168"/>
      <c r="EN821" s="168"/>
      <c r="EO821" s="168"/>
      <c r="EP821" s="168"/>
      <c r="EQ821" s="168"/>
      <c r="ER821" s="168"/>
      <c r="ES821" s="168"/>
      <c r="ET821" s="168"/>
      <c r="EU821" s="168"/>
      <c r="EV821" s="168"/>
      <c r="EW821" s="168"/>
      <c r="EX821" s="168"/>
      <c r="EY821" s="168"/>
      <c r="EZ821" s="168"/>
      <c r="FA821" s="168"/>
      <c r="FB821" s="168"/>
      <c r="FC821" s="168"/>
      <c r="FD821" s="168"/>
    </row>
    <row r="822" spans="1:160" s="5" customFormat="1" ht="14.4" customHeight="1" x14ac:dyDescent="0.3">
      <c r="A822" s="263"/>
      <c r="B822" s="263"/>
      <c r="C822" s="265"/>
      <c r="D822" s="481"/>
      <c r="E822" s="482"/>
      <c r="F822" s="482"/>
      <c r="G822" s="482"/>
      <c r="H822" s="482"/>
      <c r="I822" s="482"/>
      <c r="J822" s="482"/>
      <c r="K822" s="482"/>
      <c r="L822" s="482"/>
      <c r="M822" s="483"/>
      <c r="N822" s="416" t="s">
        <v>17</v>
      </c>
      <c r="O822" s="417"/>
      <c r="P822" s="417"/>
      <c r="Q822" s="417"/>
      <c r="R822" s="417"/>
      <c r="S822" s="417"/>
      <c r="T822" s="417"/>
      <c r="U822" s="418"/>
      <c r="V822" s="87"/>
      <c r="W822" s="57"/>
      <c r="X822" s="86"/>
      <c r="Y822" s="33"/>
      <c r="Z822" s="36"/>
      <c r="AA822" s="36"/>
      <c r="AD822" s="33"/>
      <c r="AG822" s="33"/>
      <c r="AH822" s="43"/>
      <c r="AI822" s="43"/>
      <c r="AJ822" s="43"/>
      <c r="AK822" s="43"/>
      <c r="AL822" s="43"/>
      <c r="AM822" s="43"/>
      <c r="AN822" s="43"/>
      <c r="AO822" s="43"/>
      <c r="AP822" s="43"/>
      <c r="AQ822" s="43"/>
      <c r="AR822" s="43"/>
      <c r="AS822" s="43"/>
      <c r="AT822" s="43"/>
      <c r="AU822" s="44"/>
      <c r="AV822" s="33"/>
      <c r="AW822" s="33"/>
      <c r="AX822" s="33"/>
      <c r="AZ822" s="141"/>
      <c r="BE822" s="168"/>
      <c r="BF822" s="168"/>
      <c r="BG822" s="168"/>
      <c r="BH822" s="168"/>
      <c r="BI822" s="168"/>
      <c r="BJ822" s="168"/>
      <c r="BK822" s="168"/>
      <c r="BL822" s="168"/>
      <c r="BM822" s="168"/>
      <c r="DK822" s="168"/>
      <c r="DL822" s="168"/>
      <c r="DM822" s="168"/>
      <c r="DN822" s="168"/>
      <c r="DO822" s="168"/>
      <c r="DP822" s="168"/>
      <c r="DQ822" s="168"/>
      <c r="DR822" s="168"/>
      <c r="DS822" s="168"/>
      <c r="DT822" s="168"/>
      <c r="DU822" s="168"/>
      <c r="DV822" s="168"/>
      <c r="DW822" s="168"/>
      <c r="DX822" s="168"/>
      <c r="DY822" s="168"/>
      <c r="DZ822" s="168"/>
      <c r="EA822" s="168"/>
      <c r="EB822" s="168"/>
      <c r="EC822" s="168"/>
      <c r="ED822" s="168"/>
      <c r="EE822" s="168"/>
      <c r="EF822" s="168"/>
      <c r="EG822" s="168"/>
      <c r="EH822" s="168"/>
      <c r="EI822" s="168"/>
      <c r="EJ822" s="168"/>
      <c r="EK822" s="168"/>
      <c r="EL822" s="168"/>
      <c r="EM822" s="168"/>
      <c r="EN822" s="168"/>
      <c r="EO822" s="168"/>
      <c r="EP822" s="168"/>
      <c r="EQ822" s="168"/>
      <c r="ER822" s="168"/>
      <c r="ES822" s="168"/>
      <c r="ET822" s="168"/>
      <c r="EU822" s="168"/>
      <c r="EV822" s="168"/>
      <c r="EW822" s="168"/>
      <c r="EX822" s="168"/>
      <c r="EY822" s="168"/>
      <c r="EZ822" s="168"/>
      <c r="FA822" s="168"/>
      <c r="FB822" s="168"/>
      <c r="FC822" s="168"/>
      <c r="FD822" s="168"/>
    </row>
    <row r="823" spans="1:160" s="5" customFormat="1" x14ac:dyDescent="0.3">
      <c r="A823" s="263"/>
      <c r="B823" s="263"/>
      <c r="C823" s="265"/>
      <c r="D823" s="481"/>
      <c r="E823" s="482"/>
      <c r="F823" s="482"/>
      <c r="G823" s="482"/>
      <c r="H823" s="482"/>
      <c r="I823" s="482"/>
      <c r="J823" s="482"/>
      <c r="K823" s="482"/>
      <c r="L823" s="482"/>
      <c r="M823" s="483"/>
      <c r="N823" s="419"/>
      <c r="O823" s="420"/>
      <c r="P823" s="420"/>
      <c r="Q823" s="420"/>
      <c r="R823" s="420"/>
      <c r="S823" s="420"/>
      <c r="T823" s="420"/>
      <c r="U823" s="421"/>
      <c r="V823" s="33"/>
      <c r="W823" s="57"/>
      <c r="X823" s="86"/>
      <c r="Y823" s="33"/>
      <c r="Z823" s="36"/>
      <c r="AA823" s="36"/>
      <c r="AD823" s="33"/>
      <c r="AG823" s="33"/>
      <c r="AH823" s="43"/>
      <c r="AI823" s="43"/>
      <c r="AJ823" s="43"/>
      <c r="AK823" s="43"/>
      <c r="AL823" s="43"/>
      <c r="AM823" s="43"/>
      <c r="AN823" s="43"/>
      <c r="AO823" s="43"/>
      <c r="AP823" s="43"/>
      <c r="AQ823" s="43"/>
      <c r="AR823" s="43"/>
      <c r="AS823" s="43"/>
      <c r="AT823" s="43"/>
      <c r="AU823" s="44"/>
      <c r="AV823" s="33"/>
      <c r="AW823" s="33"/>
      <c r="AX823" s="33"/>
      <c r="AZ823" s="141"/>
      <c r="BE823" s="168"/>
      <c r="BF823" s="168"/>
      <c r="BG823" s="168"/>
      <c r="BH823" s="168"/>
      <c r="BI823" s="168"/>
      <c r="BJ823" s="168"/>
      <c r="BK823" s="168"/>
      <c r="BL823" s="168"/>
      <c r="BM823" s="168"/>
      <c r="DK823" s="168"/>
      <c r="DL823" s="168"/>
      <c r="DM823" s="168"/>
      <c r="DN823" s="168"/>
      <c r="DO823" s="168"/>
      <c r="DP823" s="168"/>
      <c r="DQ823" s="168"/>
      <c r="DR823" s="168"/>
      <c r="DS823" s="168"/>
      <c r="DT823" s="168"/>
      <c r="DU823" s="168"/>
      <c r="DV823" s="168"/>
      <c r="DW823" s="168"/>
      <c r="DX823" s="168"/>
      <c r="DY823" s="168"/>
      <c r="DZ823" s="168"/>
      <c r="EA823" s="168"/>
      <c r="EB823" s="168"/>
      <c r="EC823" s="168"/>
      <c r="ED823" s="168"/>
      <c r="EE823" s="168"/>
      <c r="EF823" s="168"/>
      <c r="EG823" s="168"/>
      <c r="EH823" s="168"/>
      <c r="EI823" s="168"/>
      <c r="EJ823" s="168"/>
      <c r="EK823" s="168"/>
      <c r="EL823" s="168"/>
      <c r="EM823" s="168"/>
      <c r="EN823" s="168"/>
      <c r="EO823" s="168"/>
      <c r="EP823" s="168"/>
      <c r="EQ823" s="168"/>
      <c r="ER823" s="168"/>
      <c r="ES823" s="168"/>
      <c r="ET823" s="168"/>
      <c r="EU823" s="168"/>
      <c r="EV823" s="168"/>
      <c r="EW823" s="168"/>
      <c r="EX823" s="168"/>
      <c r="EY823" s="168"/>
      <c r="EZ823" s="168"/>
      <c r="FA823" s="168"/>
      <c r="FB823" s="168"/>
      <c r="FC823" s="168"/>
      <c r="FD823" s="168"/>
    </row>
    <row r="824" spans="1:160" s="5" customFormat="1" x14ac:dyDescent="0.3">
      <c r="A824" s="263"/>
      <c r="B824" s="263"/>
      <c r="C824" s="265"/>
      <c r="D824" s="481"/>
      <c r="E824" s="482"/>
      <c r="F824" s="482"/>
      <c r="G824" s="482"/>
      <c r="H824" s="482"/>
      <c r="I824" s="482"/>
      <c r="J824" s="482"/>
      <c r="K824" s="482"/>
      <c r="L824" s="482"/>
      <c r="M824" s="483"/>
      <c r="N824" s="419"/>
      <c r="O824" s="420"/>
      <c r="P824" s="420"/>
      <c r="Q824" s="420"/>
      <c r="R824" s="420"/>
      <c r="S824" s="420"/>
      <c r="T824" s="420"/>
      <c r="U824" s="421"/>
      <c r="V824" s="33"/>
      <c r="W824" s="57"/>
      <c r="X824" s="86"/>
      <c r="Y824" s="33"/>
      <c r="Z824" s="36"/>
      <c r="AA824" s="36"/>
      <c r="AD824" s="33"/>
      <c r="AG824" s="33"/>
      <c r="AH824" s="43"/>
      <c r="AI824" s="43"/>
      <c r="AJ824" s="43"/>
      <c r="AK824" s="43"/>
      <c r="AL824" s="43"/>
      <c r="AM824" s="43"/>
      <c r="AN824" s="43"/>
      <c r="AO824" s="43"/>
      <c r="AP824" s="43"/>
      <c r="AQ824" s="43"/>
      <c r="AR824" s="43"/>
      <c r="AS824" s="43"/>
      <c r="AT824" s="43"/>
      <c r="AU824" s="44"/>
      <c r="AV824" s="33"/>
      <c r="AW824" s="33"/>
      <c r="AX824" s="33"/>
      <c r="AZ824" s="141"/>
      <c r="BE824" s="168"/>
      <c r="BF824" s="168"/>
      <c r="BG824" s="168"/>
      <c r="BH824" s="168"/>
      <c r="BI824" s="168"/>
      <c r="BJ824" s="168"/>
      <c r="BK824" s="168"/>
      <c r="BL824" s="168"/>
      <c r="BM824" s="168"/>
      <c r="DK824" s="168"/>
      <c r="DL824" s="168"/>
      <c r="DM824" s="168"/>
      <c r="DN824" s="168"/>
      <c r="DO824" s="168"/>
      <c r="DP824" s="168"/>
      <c r="DQ824" s="168"/>
      <c r="DR824" s="168"/>
      <c r="DS824" s="168"/>
      <c r="DT824" s="168"/>
      <c r="DU824" s="168"/>
      <c r="DV824" s="168"/>
      <c r="DW824" s="168"/>
      <c r="DX824" s="168"/>
      <c r="DY824" s="168"/>
      <c r="DZ824" s="168"/>
      <c r="EA824" s="168"/>
      <c r="EB824" s="168"/>
      <c r="EC824" s="168"/>
      <c r="ED824" s="168"/>
      <c r="EE824" s="168"/>
      <c r="EF824" s="168"/>
      <c r="EG824" s="168"/>
      <c r="EH824" s="168"/>
      <c r="EI824" s="168"/>
      <c r="EJ824" s="168"/>
      <c r="EK824" s="168"/>
      <c r="EL824" s="168"/>
      <c r="EM824" s="168"/>
      <c r="EN824" s="168"/>
      <c r="EO824" s="168"/>
      <c r="EP824" s="168"/>
      <c r="EQ824" s="168"/>
      <c r="ER824" s="168"/>
      <c r="ES824" s="168"/>
      <c r="ET824" s="168"/>
      <c r="EU824" s="168"/>
      <c r="EV824" s="168"/>
      <c r="EW824" s="168"/>
      <c r="EX824" s="168"/>
      <c r="EY824" s="168"/>
      <c r="EZ824" s="168"/>
      <c r="FA824" s="168"/>
      <c r="FB824" s="168"/>
      <c r="FC824" s="168"/>
      <c r="FD824" s="168"/>
    </row>
    <row r="825" spans="1:160" s="5" customFormat="1" ht="14.4" thickBot="1" x14ac:dyDescent="0.35">
      <c r="A825" s="263"/>
      <c r="B825" s="263"/>
      <c r="C825" s="265"/>
      <c r="D825" s="425"/>
      <c r="E825" s="426"/>
      <c r="F825" s="426"/>
      <c r="G825" s="426"/>
      <c r="H825" s="426"/>
      <c r="I825" s="426"/>
      <c r="J825" s="426"/>
      <c r="K825" s="426"/>
      <c r="L825" s="426"/>
      <c r="M825" s="427"/>
      <c r="N825" s="422"/>
      <c r="O825" s="423"/>
      <c r="P825" s="423"/>
      <c r="Q825" s="423"/>
      <c r="R825" s="423"/>
      <c r="S825" s="423"/>
      <c r="T825" s="423"/>
      <c r="U825" s="424"/>
      <c r="V825" s="33"/>
      <c r="W825" s="57"/>
      <c r="X825" s="86"/>
      <c r="Y825" s="33"/>
      <c r="Z825" s="36"/>
      <c r="AA825" s="36"/>
      <c r="AD825" s="33"/>
      <c r="AG825" s="33"/>
      <c r="AH825" s="43"/>
      <c r="AI825" s="43"/>
      <c r="AJ825" s="43"/>
      <c r="AK825" s="43"/>
      <c r="AL825" s="43"/>
      <c r="AM825" s="43"/>
      <c r="AN825" s="43"/>
      <c r="AO825" s="43"/>
      <c r="AP825" s="43"/>
      <c r="AQ825" s="43"/>
      <c r="AR825" s="43"/>
      <c r="AS825" s="43"/>
      <c r="AT825" s="43"/>
      <c r="AU825" s="44"/>
      <c r="AV825" s="33"/>
      <c r="AW825" s="33"/>
      <c r="AX825" s="33"/>
      <c r="AZ825" s="141"/>
      <c r="BE825" s="168"/>
      <c r="BF825" s="168"/>
      <c r="BG825" s="168"/>
      <c r="BH825" s="168"/>
      <c r="BI825" s="168"/>
      <c r="BJ825" s="168"/>
      <c r="BK825" s="168"/>
      <c r="BL825" s="168"/>
      <c r="BM825" s="168"/>
      <c r="DK825" s="168"/>
      <c r="DL825" s="168"/>
      <c r="DM825" s="168"/>
      <c r="DN825" s="168"/>
      <c r="DO825" s="168"/>
      <c r="DP825" s="168"/>
      <c r="DQ825" s="168"/>
      <c r="DR825" s="168"/>
      <c r="DS825" s="168"/>
      <c r="DT825" s="168"/>
      <c r="DU825" s="168"/>
      <c r="DV825" s="168"/>
      <c r="DW825" s="168"/>
      <c r="DX825" s="168"/>
      <c r="DY825" s="168"/>
      <c r="DZ825" s="168"/>
      <c r="EA825" s="168"/>
      <c r="EB825" s="168"/>
      <c r="EC825" s="168"/>
      <c r="ED825" s="168"/>
      <c r="EE825" s="168"/>
      <c r="EF825" s="168"/>
      <c r="EG825" s="168"/>
      <c r="EH825" s="168"/>
      <c r="EI825" s="168"/>
      <c r="EJ825" s="168"/>
      <c r="EK825" s="168"/>
      <c r="EL825" s="168"/>
      <c r="EM825" s="168"/>
      <c r="EN825" s="168"/>
      <c r="EO825" s="168"/>
      <c r="EP825" s="168"/>
      <c r="EQ825" s="168"/>
      <c r="ER825" s="168"/>
      <c r="ES825" s="168"/>
      <c r="ET825" s="168"/>
      <c r="EU825" s="168"/>
      <c r="EV825" s="168"/>
      <c r="EW825" s="168"/>
      <c r="EX825" s="168"/>
      <c r="EY825" s="168"/>
      <c r="EZ825" s="168"/>
      <c r="FA825" s="168"/>
      <c r="FB825" s="168"/>
      <c r="FC825" s="168"/>
      <c r="FD825" s="168"/>
    </row>
    <row r="826" spans="1:160" s="5" customFormat="1" ht="5.25" customHeight="1" thickBot="1" x14ac:dyDescent="0.35">
      <c r="A826" s="263"/>
      <c r="B826" s="263"/>
      <c r="C826" s="265"/>
      <c r="D826" s="428"/>
      <c r="E826" s="428"/>
      <c r="F826" s="428"/>
      <c r="G826" s="428"/>
      <c r="H826" s="428"/>
      <c r="I826" s="428"/>
      <c r="J826" s="428"/>
      <c r="K826" s="428"/>
      <c r="L826" s="428"/>
      <c r="M826" s="428"/>
      <c r="N826" s="428"/>
      <c r="O826" s="428"/>
      <c r="P826" s="428"/>
      <c r="Q826" s="428"/>
      <c r="R826" s="428"/>
      <c r="S826" s="428"/>
      <c r="T826" s="428"/>
      <c r="U826" s="428"/>
      <c r="V826" s="33"/>
      <c r="W826" s="57"/>
      <c r="X826" s="86"/>
      <c r="Y826" s="33"/>
      <c r="Z826" s="36"/>
      <c r="AA826" s="36"/>
      <c r="AD826" s="33"/>
      <c r="AG826" s="33"/>
      <c r="AH826" s="43"/>
      <c r="AI826" s="43"/>
      <c r="AJ826" s="43"/>
      <c r="AK826" s="43"/>
      <c r="AL826" s="43"/>
      <c r="AM826" s="43"/>
      <c r="AN826" s="43"/>
      <c r="AO826" s="43"/>
      <c r="AP826" s="43"/>
      <c r="AQ826" s="43"/>
      <c r="AR826" s="43"/>
      <c r="AS826" s="43"/>
      <c r="AT826" s="43"/>
      <c r="AU826" s="44"/>
      <c r="AV826" s="33"/>
      <c r="AW826" s="33"/>
      <c r="AX826" s="33"/>
      <c r="AZ826" s="141"/>
      <c r="BE826" s="168"/>
      <c r="BF826" s="168"/>
      <c r="BG826" s="168"/>
      <c r="BH826" s="168"/>
      <c r="BI826" s="168"/>
      <c r="BJ826" s="168"/>
      <c r="BK826" s="168"/>
      <c r="BL826" s="168"/>
      <c r="BM826" s="168"/>
      <c r="DK826" s="168"/>
      <c r="DL826" s="168"/>
      <c r="DM826" s="168"/>
      <c r="DN826" s="168"/>
      <c r="DO826" s="168"/>
      <c r="DP826" s="168"/>
      <c r="DQ826" s="168"/>
      <c r="DR826" s="168"/>
      <c r="DS826" s="168"/>
      <c r="DT826" s="168"/>
      <c r="DU826" s="168"/>
      <c r="DV826" s="168"/>
      <c r="DW826" s="168"/>
      <c r="DX826" s="168"/>
      <c r="DY826" s="168"/>
      <c r="DZ826" s="168"/>
      <c r="EA826" s="168"/>
      <c r="EB826" s="168"/>
      <c r="EC826" s="168"/>
      <c r="ED826" s="168"/>
      <c r="EE826" s="168"/>
      <c r="EF826" s="168"/>
      <c r="EG826" s="168"/>
      <c r="EH826" s="168"/>
      <c r="EI826" s="168"/>
      <c r="EJ826" s="168"/>
      <c r="EK826" s="168"/>
      <c r="EL826" s="168"/>
      <c r="EM826" s="168"/>
      <c r="EN826" s="168"/>
      <c r="EO826" s="168"/>
      <c r="EP826" s="168"/>
      <c r="EQ826" s="168"/>
      <c r="ER826" s="168"/>
      <c r="ES826" s="168"/>
      <c r="ET826" s="168"/>
      <c r="EU826" s="168"/>
      <c r="EV826" s="168"/>
      <c r="EW826" s="168"/>
      <c r="EX826" s="168"/>
      <c r="EY826" s="168"/>
      <c r="EZ826" s="168"/>
      <c r="FA826" s="168"/>
      <c r="FB826" s="168"/>
      <c r="FC826" s="168"/>
      <c r="FD826" s="168"/>
    </row>
    <row r="827" spans="1:160" s="5" customFormat="1" ht="20.25" customHeight="1" x14ac:dyDescent="0.3">
      <c r="A827" s="263"/>
      <c r="B827" s="263"/>
      <c r="C827" s="265"/>
      <c r="D827" s="429" t="s">
        <v>18</v>
      </c>
      <c r="E827" s="430"/>
      <c r="F827" s="430"/>
      <c r="G827" s="430"/>
      <c r="H827" s="430"/>
      <c r="I827" s="430"/>
      <c r="J827" s="430"/>
      <c r="K827" s="430"/>
      <c r="L827" s="430"/>
      <c r="M827" s="431"/>
      <c r="N827" s="429" t="s">
        <v>19</v>
      </c>
      <c r="O827" s="430"/>
      <c r="P827" s="430"/>
      <c r="Q827" s="430"/>
      <c r="R827" s="430"/>
      <c r="S827" s="430"/>
      <c r="T827" s="430"/>
      <c r="U827" s="431"/>
      <c r="V827" s="33"/>
      <c r="W827" s="57"/>
      <c r="X827" s="86"/>
      <c r="Y827" s="33"/>
      <c r="Z827" s="36"/>
      <c r="AA827" s="36"/>
      <c r="AD827" s="33"/>
      <c r="AG827" s="33"/>
      <c r="AH827" s="43"/>
      <c r="AI827" s="43"/>
      <c r="AJ827" s="43"/>
      <c r="AK827" s="43"/>
      <c r="AL827" s="43"/>
      <c r="AM827" s="43"/>
      <c r="AN827" s="43"/>
      <c r="AO827" s="43"/>
      <c r="AP827" s="43"/>
      <c r="AQ827" s="43"/>
      <c r="AR827" s="43"/>
      <c r="AS827" s="43"/>
      <c r="AT827" s="43"/>
      <c r="AU827" s="44"/>
      <c r="AV827" s="33"/>
      <c r="AW827" s="33"/>
      <c r="AX827" s="33"/>
      <c r="AZ827" s="141"/>
      <c r="BE827" s="168"/>
      <c r="BF827" s="168"/>
      <c r="BG827" s="168"/>
      <c r="BH827" s="168"/>
      <c r="BI827" s="168"/>
      <c r="BJ827" s="168"/>
      <c r="BK827" s="168"/>
      <c r="BL827" s="168"/>
      <c r="BM827" s="168"/>
      <c r="DK827" s="168"/>
      <c r="DL827" s="168"/>
      <c r="DM827" s="168"/>
      <c r="DN827" s="168"/>
      <c r="DO827" s="168"/>
      <c r="DP827" s="168"/>
      <c r="DQ827" s="168"/>
      <c r="DR827" s="168"/>
      <c r="DS827" s="168"/>
      <c r="DT827" s="168"/>
      <c r="DU827" s="168"/>
      <c r="DV827" s="168"/>
      <c r="DW827" s="168"/>
      <c r="DX827" s="168"/>
      <c r="DY827" s="168"/>
      <c r="DZ827" s="168"/>
      <c r="EA827" s="168"/>
      <c r="EB827" s="168"/>
      <c r="EC827" s="168"/>
      <c r="ED827" s="168"/>
      <c r="EE827" s="168"/>
      <c r="EF827" s="168"/>
      <c r="EG827" s="168"/>
      <c r="EH827" s="168"/>
      <c r="EI827" s="168"/>
      <c r="EJ827" s="168"/>
      <c r="EK827" s="168"/>
      <c r="EL827" s="168"/>
      <c r="EM827" s="168"/>
      <c r="EN827" s="168"/>
      <c r="EO827" s="168"/>
      <c r="EP827" s="168"/>
      <c r="EQ827" s="168"/>
      <c r="ER827" s="168"/>
      <c r="ES827" s="168"/>
      <c r="ET827" s="168"/>
      <c r="EU827" s="168"/>
      <c r="EV827" s="168"/>
      <c r="EW827" s="168"/>
      <c r="EX827" s="168"/>
      <c r="EY827" s="168"/>
      <c r="EZ827" s="168"/>
      <c r="FA827" s="168"/>
      <c r="FB827" s="168"/>
      <c r="FC827" s="168"/>
      <c r="FD827" s="168"/>
    </row>
    <row r="828" spans="1:160" s="5" customFormat="1" x14ac:dyDescent="0.3">
      <c r="A828" s="263"/>
      <c r="B828" s="263"/>
      <c r="C828" s="265"/>
      <c r="D828" s="432" t="s">
        <v>20</v>
      </c>
      <c r="E828" s="433"/>
      <c r="F828" s="433"/>
      <c r="G828" s="433"/>
      <c r="H828" s="433"/>
      <c r="I828" s="433"/>
      <c r="J828" s="433"/>
      <c r="K828" s="433"/>
      <c r="L828" s="433"/>
      <c r="M828" s="434"/>
      <c r="N828" s="435" t="s">
        <v>21</v>
      </c>
      <c r="O828" s="436"/>
      <c r="P828" s="436"/>
      <c r="Q828" s="436"/>
      <c r="R828" s="436"/>
      <c r="S828" s="436"/>
      <c r="T828" s="436"/>
      <c r="U828" s="437"/>
      <c r="V828" s="33"/>
      <c r="W828" s="57"/>
      <c r="X828" s="86"/>
      <c r="Y828" s="33"/>
      <c r="Z828" s="36"/>
      <c r="AA828" s="36"/>
      <c r="AD828" s="33"/>
      <c r="AG828" s="33"/>
      <c r="AH828" s="43"/>
      <c r="AI828" s="43"/>
      <c r="AJ828" s="43"/>
      <c r="AK828" s="43"/>
      <c r="AL828" s="43"/>
      <c r="AM828" s="43"/>
      <c r="AN828" s="43"/>
      <c r="AO828" s="43"/>
      <c r="AP828" s="43"/>
      <c r="AQ828" s="43"/>
      <c r="AR828" s="43"/>
      <c r="AS828" s="43"/>
      <c r="AT828" s="43"/>
      <c r="AU828" s="44"/>
      <c r="AV828" s="33"/>
      <c r="AW828" s="33"/>
      <c r="AX828" s="33"/>
      <c r="AZ828" s="141"/>
      <c r="BE828" s="168"/>
      <c r="BF828" s="168"/>
      <c r="BG828" s="168"/>
      <c r="BH828" s="168"/>
      <c r="BI828" s="168"/>
      <c r="BJ828" s="168"/>
      <c r="BK828" s="168"/>
      <c r="BL828" s="168"/>
      <c r="BM828" s="168"/>
      <c r="DK828" s="168"/>
      <c r="DL828" s="168"/>
      <c r="DM828" s="168"/>
      <c r="DN828" s="168"/>
      <c r="DO828" s="168"/>
      <c r="DP828" s="168"/>
      <c r="DQ828" s="168"/>
      <c r="DR828" s="168"/>
      <c r="DS828" s="168"/>
      <c r="DT828" s="168"/>
      <c r="DU828" s="168"/>
      <c r="DV828" s="168"/>
      <c r="DW828" s="168"/>
      <c r="DX828" s="168"/>
      <c r="DY828" s="168"/>
      <c r="DZ828" s="168"/>
      <c r="EA828" s="168"/>
      <c r="EB828" s="168"/>
      <c r="EC828" s="168"/>
      <c r="ED828" s="168"/>
      <c r="EE828" s="168"/>
      <c r="EF828" s="168"/>
      <c r="EG828" s="168"/>
      <c r="EH828" s="168"/>
      <c r="EI828" s="168"/>
      <c r="EJ828" s="168"/>
      <c r="EK828" s="168"/>
      <c r="EL828" s="168"/>
      <c r="EM828" s="168"/>
      <c r="EN828" s="168"/>
      <c r="EO828" s="168"/>
      <c r="EP828" s="168"/>
      <c r="EQ828" s="168"/>
      <c r="ER828" s="168"/>
      <c r="ES828" s="168"/>
      <c r="ET828" s="168"/>
      <c r="EU828" s="168"/>
      <c r="EV828" s="168"/>
      <c r="EW828" s="168"/>
      <c r="EX828" s="168"/>
      <c r="EY828" s="168"/>
      <c r="EZ828" s="168"/>
      <c r="FA828" s="168"/>
      <c r="FB828" s="168"/>
      <c r="FC828" s="168"/>
      <c r="FD828" s="168"/>
    </row>
    <row r="829" spans="1:160" s="5" customFormat="1" ht="15.75" customHeight="1" x14ac:dyDescent="0.3">
      <c r="A829" s="263"/>
      <c r="B829" s="263"/>
      <c r="C829" s="265"/>
      <c r="D829" s="438" t="s">
        <v>22</v>
      </c>
      <c r="E829" s="439"/>
      <c r="F829" s="439"/>
      <c r="G829" s="439"/>
      <c r="H829" s="439"/>
      <c r="I829" s="439"/>
      <c r="J829" s="439"/>
      <c r="K829" s="439"/>
      <c r="L829" s="439"/>
      <c r="M829" s="440"/>
      <c r="N829" s="438" t="s">
        <v>22</v>
      </c>
      <c r="O829" s="444"/>
      <c r="P829" s="444"/>
      <c r="Q829" s="444"/>
      <c r="R829" s="444"/>
      <c r="S829" s="444"/>
      <c r="T829" s="444"/>
      <c r="U829" s="440"/>
      <c r="V829" s="33"/>
      <c r="W829" s="57"/>
      <c r="X829" s="86"/>
      <c r="Y829" s="33"/>
      <c r="Z829" s="36"/>
      <c r="AA829" s="36"/>
      <c r="AD829" s="33"/>
      <c r="AG829" s="33"/>
      <c r="AH829" s="43"/>
      <c r="AI829" s="43"/>
      <c r="AJ829" s="43"/>
      <c r="AK829" s="43"/>
      <c r="AL829" s="43"/>
      <c r="AM829" s="43"/>
      <c r="AN829" s="43"/>
      <c r="AO829" s="43"/>
      <c r="AP829" s="43"/>
      <c r="AQ829" s="43"/>
      <c r="AR829" s="43"/>
      <c r="AS829" s="43"/>
      <c r="AT829" s="43"/>
      <c r="AU829" s="44"/>
      <c r="AV829" s="33"/>
      <c r="AW829" s="33"/>
      <c r="AX829" s="33"/>
      <c r="AZ829" s="141"/>
      <c r="BE829" s="168"/>
      <c r="BF829" s="168"/>
      <c r="BG829" s="168"/>
      <c r="BH829" s="168"/>
      <c r="BI829" s="168"/>
      <c r="BJ829" s="168"/>
      <c r="BK829" s="168"/>
      <c r="BL829" s="168"/>
      <c r="BM829" s="168"/>
      <c r="DK829" s="168"/>
      <c r="DL829" s="168"/>
      <c r="DM829" s="168"/>
      <c r="DN829" s="168"/>
      <c r="DO829" s="168"/>
      <c r="DP829" s="168"/>
      <c r="DQ829" s="168"/>
      <c r="DR829" s="168"/>
      <c r="DS829" s="168"/>
      <c r="DT829" s="168"/>
      <c r="DU829" s="168"/>
      <c r="DV829" s="168"/>
      <c r="DW829" s="168"/>
      <c r="DX829" s="168"/>
      <c r="DY829" s="168"/>
      <c r="DZ829" s="168"/>
      <c r="EA829" s="168"/>
      <c r="EB829" s="168"/>
      <c r="EC829" s="168"/>
      <c r="ED829" s="168"/>
      <c r="EE829" s="168"/>
      <c r="EF829" s="168"/>
      <c r="EG829" s="168"/>
      <c r="EH829" s="168"/>
      <c r="EI829" s="168"/>
      <c r="EJ829" s="168"/>
      <c r="EK829" s="168"/>
      <c r="EL829" s="168"/>
      <c r="EM829" s="168"/>
      <c r="EN829" s="168"/>
      <c r="EO829" s="168"/>
      <c r="EP829" s="168"/>
      <c r="EQ829" s="168"/>
      <c r="ER829" s="168"/>
      <c r="ES829" s="168"/>
      <c r="ET829" s="168"/>
      <c r="EU829" s="168"/>
      <c r="EV829" s="168"/>
      <c r="EW829" s="168"/>
      <c r="EX829" s="168"/>
      <c r="EY829" s="168"/>
      <c r="EZ829" s="168"/>
      <c r="FA829" s="168"/>
      <c r="FB829" s="168"/>
      <c r="FC829" s="168"/>
      <c r="FD829" s="168"/>
    </row>
    <row r="830" spans="1:160" s="5" customFormat="1" ht="15.75" customHeight="1" x14ac:dyDescent="0.3">
      <c r="A830" s="263"/>
      <c r="B830" s="263"/>
      <c r="C830" s="265"/>
      <c r="D830" s="438"/>
      <c r="E830" s="439"/>
      <c r="F830" s="439"/>
      <c r="G830" s="439"/>
      <c r="H830" s="439"/>
      <c r="I830" s="439"/>
      <c r="J830" s="439"/>
      <c r="K830" s="439"/>
      <c r="L830" s="439"/>
      <c r="M830" s="440"/>
      <c r="N830" s="438"/>
      <c r="O830" s="439"/>
      <c r="P830" s="439"/>
      <c r="Q830" s="439"/>
      <c r="R830" s="439"/>
      <c r="S830" s="439"/>
      <c r="T830" s="439"/>
      <c r="U830" s="440"/>
      <c r="V830" s="33"/>
      <c r="W830" s="57"/>
      <c r="X830" s="86"/>
      <c r="Y830" s="33"/>
      <c r="Z830" s="36"/>
      <c r="AA830" s="36"/>
      <c r="AD830" s="33"/>
      <c r="AG830" s="33"/>
      <c r="AH830" s="43"/>
      <c r="AI830" s="43"/>
      <c r="AJ830" s="43"/>
      <c r="AK830" s="43"/>
      <c r="AL830" s="43"/>
      <c r="AM830" s="43"/>
      <c r="AN830" s="43"/>
      <c r="AO830" s="43"/>
      <c r="AP830" s="43"/>
      <c r="AQ830" s="43"/>
      <c r="AR830" s="43"/>
      <c r="AS830" s="43"/>
      <c r="AT830" s="43"/>
      <c r="AU830" s="44"/>
      <c r="AV830" s="33"/>
      <c r="AW830" s="33"/>
      <c r="AX830" s="33"/>
      <c r="AZ830" s="141"/>
      <c r="BE830" s="168"/>
      <c r="BF830" s="168"/>
      <c r="BG830" s="168"/>
      <c r="BH830" s="168"/>
      <c r="BI830" s="168"/>
      <c r="BJ830" s="168"/>
      <c r="BK830" s="168"/>
      <c r="BL830" s="168"/>
      <c r="BM830" s="168"/>
      <c r="DK830" s="168"/>
      <c r="DL830" s="168"/>
      <c r="DM830" s="168"/>
      <c r="DN830" s="168"/>
      <c r="DO830" s="168"/>
      <c r="DP830" s="168"/>
      <c r="DQ830" s="168"/>
      <c r="DR830" s="168"/>
      <c r="DS830" s="168"/>
      <c r="DT830" s="168"/>
      <c r="DU830" s="168"/>
      <c r="DV830" s="168"/>
      <c r="DW830" s="168"/>
      <c r="DX830" s="168"/>
      <c r="DY830" s="168"/>
      <c r="DZ830" s="168"/>
      <c r="EA830" s="168"/>
      <c r="EB830" s="168"/>
      <c r="EC830" s="168"/>
      <c r="ED830" s="168"/>
      <c r="EE830" s="168"/>
      <c r="EF830" s="168"/>
      <c r="EG830" s="168"/>
      <c r="EH830" s="168"/>
      <c r="EI830" s="168"/>
      <c r="EJ830" s="168"/>
      <c r="EK830" s="168"/>
      <c r="EL830" s="168"/>
      <c r="EM830" s="168"/>
      <c r="EN830" s="168"/>
      <c r="EO830" s="168"/>
      <c r="EP830" s="168"/>
      <c r="EQ830" s="168"/>
      <c r="ER830" s="168"/>
      <c r="ES830" s="168"/>
      <c r="ET830" s="168"/>
      <c r="EU830" s="168"/>
      <c r="EV830" s="168"/>
      <c r="EW830" s="168"/>
      <c r="EX830" s="168"/>
      <c r="EY830" s="168"/>
      <c r="EZ830" s="168"/>
      <c r="FA830" s="168"/>
      <c r="FB830" s="168"/>
      <c r="FC830" s="168"/>
      <c r="FD830" s="168"/>
    </row>
    <row r="831" spans="1:160" s="5" customFormat="1" ht="15.75" customHeight="1" x14ac:dyDescent="0.3">
      <c r="A831" s="263"/>
      <c r="B831" s="263"/>
      <c r="C831" s="265"/>
      <c r="D831" s="441"/>
      <c r="E831" s="442"/>
      <c r="F831" s="442"/>
      <c r="G831" s="442"/>
      <c r="H831" s="442"/>
      <c r="I831" s="442"/>
      <c r="J831" s="442"/>
      <c r="K831" s="442"/>
      <c r="L831" s="442"/>
      <c r="M831" s="443"/>
      <c r="N831" s="441"/>
      <c r="O831" s="442"/>
      <c r="P831" s="442"/>
      <c r="Q831" s="442"/>
      <c r="R831" s="442"/>
      <c r="S831" s="442"/>
      <c r="T831" s="442"/>
      <c r="U831" s="443"/>
      <c r="V831" s="33"/>
      <c r="W831" s="57"/>
      <c r="X831" s="86"/>
      <c r="Y831" s="33"/>
      <c r="Z831" s="36"/>
      <c r="AA831" s="36"/>
      <c r="AD831" s="33"/>
      <c r="AG831" s="33"/>
      <c r="AH831" s="43"/>
      <c r="AI831" s="43"/>
      <c r="AJ831" s="43"/>
      <c r="AK831" s="43"/>
      <c r="AL831" s="43"/>
      <c r="AM831" s="43"/>
      <c r="AN831" s="43"/>
      <c r="AO831" s="43"/>
      <c r="AP831" s="43"/>
      <c r="AQ831" s="43"/>
      <c r="AR831" s="43"/>
      <c r="AS831" s="43"/>
      <c r="AT831" s="43"/>
      <c r="AU831" s="44"/>
      <c r="AV831" s="33"/>
      <c r="AW831" s="33"/>
      <c r="AX831" s="33"/>
      <c r="AZ831" s="141"/>
      <c r="BE831" s="168"/>
      <c r="BF831" s="168"/>
      <c r="BG831" s="168"/>
      <c r="BH831" s="168"/>
      <c r="BI831" s="168"/>
      <c r="BJ831" s="168"/>
      <c r="BK831" s="168"/>
      <c r="BL831" s="168"/>
      <c r="BM831" s="168"/>
      <c r="DK831" s="168"/>
      <c r="DL831" s="168"/>
      <c r="DM831" s="168"/>
      <c r="DN831" s="168"/>
      <c r="DO831" s="168"/>
      <c r="DP831" s="168"/>
      <c r="DQ831" s="168"/>
      <c r="DR831" s="168"/>
      <c r="DS831" s="168"/>
      <c r="DT831" s="168"/>
      <c r="DU831" s="168"/>
      <c r="DV831" s="168"/>
      <c r="DW831" s="168"/>
      <c r="DX831" s="168"/>
      <c r="DY831" s="168"/>
      <c r="DZ831" s="168"/>
      <c r="EA831" s="168"/>
      <c r="EB831" s="168"/>
      <c r="EC831" s="168"/>
      <c r="ED831" s="168"/>
      <c r="EE831" s="168"/>
      <c r="EF831" s="168"/>
      <c r="EG831" s="168"/>
      <c r="EH831" s="168"/>
      <c r="EI831" s="168"/>
      <c r="EJ831" s="168"/>
      <c r="EK831" s="168"/>
      <c r="EL831" s="168"/>
      <c r="EM831" s="168"/>
      <c r="EN831" s="168"/>
      <c r="EO831" s="168"/>
      <c r="EP831" s="168"/>
      <c r="EQ831" s="168"/>
      <c r="ER831" s="168"/>
      <c r="ES831" s="168"/>
      <c r="ET831" s="168"/>
      <c r="EU831" s="168"/>
      <c r="EV831" s="168"/>
      <c r="EW831" s="168"/>
      <c r="EX831" s="168"/>
      <c r="EY831" s="168"/>
      <c r="EZ831" s="168"/>
      <c r="FA831" s="168"/>
      <c r="FB831" s="168"/>
      <c r="FC831" s="168"/>
      <c r="FD831" s="168"/>
    </row>
    <row r="832" spans="1:160" s="5" customFormat="1" x14ac:dyDescent="0.25">
      <c r="A832" s="263"/>
      <c r="B832" s="263"/>
      <c r="C832" s="265"/>
      <c r="D832" s="10" t="s">
        <v>23</v>
      </c>
      <c r="E832" s="445" t="e">
        <f>+#REF!</f>
        <v>#REF!</v>
      </c>
      <c r="F832" s="445"/>
      <c r="G832" s="445"/>
      <c r="H832" s="445"/>
      <c r="I832" s="445"/>
      <c r="J832" s="445"/>
      <c r="K832" s="445"/>
      <c r="L832" s="445"/>
      <c r="M832" s="446"/>
      <c r="N832" s="11" t="s">
        <v>23</v>
      </c>
      <c r="O832" s="445" t="e">
        <f>+#REF!</f>
        <v>#REF!</v>
      </c>
      <c r="P832" s="445"/>
      <c r="Q832" s="445"/>
      <c r="R832" s="445"/>
      <c r="S832" s="445"/>
      <c r="T832" s="445"/>
      <c r="U832" s="446"/>
      <c r="V832" s="33"/>
      <c r="W832" s="57"/>
      <c r="X832" s="86"/>
      <c r="Y832" s="33"/>
      <c r="Z832" s="36"/>
      <c r="AA832" s="36"/>
      <c r="AD832" s="33"/>
      <c r="AG832" s="33"/>
      <c r="AH832" s="43"/>
      <c r="AI832" s="43"/>
      <c r="AJ832" s="43"/>
      <c r="AK832" s="43"/>
      <c r="AL832" s="43"/>
      <c r="AM832" s="43"/>
      <c r="AN832" s="43"/>
      <c r="AO832" s="43"/>
      <c r="AP832" s="43"/>
      <c r="AQ832" s="43"/>
      <c r="AR832" s="43"/>
      <c r="AS832" s="43"/>
      <c r="AT832" s="43"/>
      <c r="AU832" s="44"/>
      <c r="AV832" s="33"/>
      <c r="AW832" s="33"/>
      <c r="AX832" s="33"/>
      <c r="AZ832" s="141"/>
      <c r="BE832" s="168"/>
      <c r="BF832" s="168"/>
      <c r="BG832" s="168"/>
      <c r="BH832" s="168"/>
      <c r="BI832" s="168"/>
      <c r="BJ832" s="168"/>
      <c r="BK832" s="168"/>
      <c r="BL832" s="168"/>
      <c r="BM832" s="168"/>
      <c r="DK832" s="168"/>
      <c r="DL832" s="168"/>
      <c r="DM832" s="168"/>
      <c r="DN832" s="168"/>
      <c r="DO832" s="168"/>
      <c r="DP832" s="168"/>
      <c r="DQ832" s="168"/>
      <c r="DR832" s="168"/>
      <c r="DS832" s="168"/>
      <c r="DT832" s="168"/>
      <c r="DU832" s="168"/>
      <c r="DV832" s="168"/>
      <c r="DW832" s="168"/>
      <c r="DX832" s="168"/>
      <c r="DY832" s="168"/>
      <c r="DZ832" s="168"/>
      <c r="EA832" s="168"/>
      <c r="EB832" s="168"/>
      <c r="EC832" s="168"/>
      <c r="ED832" s="168"/>
      <c r="EE832" s="168"/>
      <c r="EF832" s="168"/>
      <c r="EG832" s="168"/>
      <c r="EH832" s="168"/>
      <c r="EI832" s="168"/>
      <c r="EJ832" s="168"/>
      <c r="EK832" s="168"/>
      <c r="EL832" s="168"/>
      <c r="EM832" s="168"/>
      <c r="EN832" s="168"/>
      <c r="EO832" s="168"/>
      <c r="EP832" s="168"/>
      <c r="EQ832" s="168"/>
      <c r="ER832" s="168"/>
      <c r="ES832" s="168"/>
      <c r="ET832" s="168"/>
      <c r="EU832" s="168"/>
      <c r="EV832" s="168"/>
      <c r="EW832" s="168"/>
      <c r="EX832" s="168"/>
      <c r="EY832" s="168"/>
      <c r="EZ832" s="168"/>
      <c r="FA832" s="168"/>
      <c r="FB832" s="168"/>
      <c r="FC832" s="168"/>
      <c r="FD832" s="168"/>
    </row>
    <row r="833" spans="1:160" s="5" customFormat="1" ht="14.4" thickBot="1" x14ac:dyDescent="0.3">
      <c r="A833" s="263"/>
      <c r="B833" s="263"/>
      <c r="C833" s="265"/>
      <c r="D833" s="12" t="s">
        <v>25</v>
      </c>
      <c r="E833" s="447" t="e">
        <f>+#REF!</f>
        <v>#REF!</v>
      </c>
      <c r="F833" s="447"/>
      <c r="G833" s="447"/>
      <c r="H833" s="447"/>
      <c r="I833" s="447"/>
      <c r="J833" s="447"/>
      <c r="K833" s="447"/>
      <c r="L833" s="447"/>
      <c r="M833" s="448"/>
      <c r="N833" s="13" t="s">
        <v>25</v>
      </c>
      <c r="O833" s="447" t="e">
        <f>+#REF!</f>
        <v>#REF!</v>
      </c>
      <c r="P833" s="447"/>
      <c r="Q833" s="447"/>
      <c r="R833" s="447"/>
      <c r="S833" s="447"/>
      <c r="T833" s="447"/>
      <c r="U833" s="448"/>
      <c r="V833" s="33"/>
      <c r="W833" s="57"/>
      <c r="X833" s="86"/>
      <c r="Y833" s="33"/>
      <c r="Z833" s="36"/>
      <c r="AA833" s="36"/>
      <c r="AD833" s="33"/>
      <c r="AG833" s="33"/>
      <c r="AH833" s="43"/>
      <c r="AI833" s="43"/>
      <c r="AJ833" s="43"/>
      <c r="AK833" s="43"/>
      <c r="AL833" s="43"/>
      <c r="AM833" s="43"/>
      <c r="AN833" s="43"/>
      <c r="AO833" s="43"/>
      <c r="AP833" s="43"/>
      <c r="AQ833" s="43"/>
      <c r="AR833" s="43"/>
      <c r="AS833" s="43"/>
      <c r="AT833" s="43"/>
      <c r="AU833" s="44"/>
      <c r="AV833" s="33"/>
      <c r="AW833" s="33"/>
      <c r="AX833" s="33"/>
      <c r="AZ833" s="141"/>
      <c r="BE833" s="168"/>
      <c r="BF833" s="168"/>
      <c r="BG833" s="168"/>
      <c r="BH833" s="168"/>
      <c r="BI833" s="168"/>
      <c r="BJ833" s="168"/>
      <c r="BK833" s="168"/>
      <c r="BL833" s="168"/>
      <c r="BM833" s="168"/>
      <c r="DK833" s="168"/>
      <c r="DL833" s="168"/>
      <c r="DM833" s="168"/>
      <c r="DN833" s="168"/>
      <c r="DO833" s="168"/>
      <c r="DP833" s="168"/>
      <c r="DQ833" s="168"/>
      <c r="DR833" s="168"/>
      <c r="DS833" s="168"/>
      <c r="DT833" s="168"/>
      <c r="DU833" s="168"/>
      <c r="DV833" s="168"/>
      <c r="DW833" s="168"/>
      <c r="DX833" s="168"/>
      <c r="DY833" s="168"/>
      <c r="DZ833" s="168"/>
      <c r="EA833" s="168"/>
      <c r="EB833" s="168"/>
      <c r="EC833" s="168"/>
      <c r="ED833" s="168"/>
      <c r="EE833" s="168"/>
      <c r="EF833" s="168"/>
      <c r="EG833" s="168"/>
      <c r="EH833" s="168"/>
      <c r="EI833" s="168"/>
      <c r="EJ833" s="168"/>
      <c r="EK833" s="168"/>
      <c r="EL833" s="168"/>
      <c r="EM833" s="168"/>
      <c r="EN833" s="168"/>
      <c r="EO833" s="168"/>
      <c r="EP833" s="168"/>
      <c r="EQ833" s="168"/>
      <c r="ER833" s="168"/>
      <c r="ES833" s="168"/>
      <c r="ET833" s="168"/>
      <c r="EU833" s="168"/>
      <c r="EV833" s="168"/>
      <c r="EW833" s="168"/>
      <c r="EX833" s="168"/>
      <c r="EY833" s="168"/>
      <c r="EZ833" s="168"/>
      <c r="FA833" s="168"/>
      <c r="FB833" s="168"/>
      <c r="FC833" s="168"/>
      <c r="FD833" s="168"/>
    </row>
    <row r="834" spans="1:160" ht="9.9" customHeight="1" thickBot="1" x14ac:dyDescent="0.3"/>
    <row r="835" spans="1:160" s="5" customFormat="1" ht="15.75" customHeight="1" x14ac:dyDescent="0.3">
      <c r="A835" s="263"/>
      <c r="B835" s="263"/>
      <c r="C835" s="265"/>
      <c r="D835" s="484"/>
      <c r="E835" s="485"/>
      <c r="F835" s="488" t="s">
        <v>0</v>
      </c>
      <c r="G835" s="489"/>
      <c r="H835" s="489"/>
      <c r="I835" s="489"/>
      <c r="J835" s="489"/>
      <c r="K835" s="489"/>
      <c r="L835" s="489"/>
      <c r="M835" s="489"/>
      <c r="N835" s="489"/>
      <c r="O835" s="490"/>
      <c r="P835" s="494" t="s">
        <v>1</v>
      </c>
      <c r="Q835" s="495"/>
      <c r="R835" s="495"/>
      <c r="S835" s="496"/>
      <c r="T835" s="500"/>
      <c r="U835" s="501"/>
      <c r="V835" s="33"/>
      <c r="W835" s="57"/>
      <c r="X835" s="86"/>
      <c r="Y835" s="33"/>
      <c r="Z835" s="36"/>
      <c r="AA835" s="36"/>
      <c r="AD835" s="33"/>
      <c r="AG835" s="33"/>
      <c r="AH835" s="43"/>
      <c r="AI835" s="43"/>
      <c r="AJ835" s="43"/>
      <c r="AK835" s="43"/>
      <c r="AL835" s="43"/>
      <c r="AM835" s="43"/>
      <c r="AN835" s="43"/>
      <c r="AO835" s="43"/>
      <c r="AP835" s="43"/>
      <c r="AQ835" s="43"/>
      <c r="AR835" s="43"/>
      <c r="AS835" s="43"/>
      <c r="AT835" s="43"/>
      <c r="AU835" s="44"/>
      <c r="AV835" s="33"/>
      <c r="AW835" s="33"/>
      <c r="AX835" s="33"/>
      <c r="AZ835" s="141"/>
      <c r="BE835" s="168"/>
      <c r="BF835" s="168"/>
      <c r="BG835" s="168"/>
      <c r="BH835" s="168"/>
      <c r="BI835" s="168"/>
      <c r="BJ835" s="168"/>
      <c r="BK835" s="168"/>
      <c r="BL835" s="168"/>
      <c r="BM835" s="168"/>
      <c r="DK835" s="168"/>
      <c r="DL835" s="168"/>
      <c r="DM835" s="168"/>
      <c r="DN835" s="168"/>
      <c r="DO835" s="168"/>
      <c r="DP835" s="168"/>
      <c r="DQ835" s="168"/>
      <c r="DR835" s="168"/>
      <c r="DS835" s="168"/>
      <c r="DT835" s="168"/>
      <c r="DU835" s="168"/>
      <c r="DV835" s="168"/>
      <c r="DW835" s="168"/>
      <c r="DX835" s="168"/>
      <c r="DY835" s="168"/>
      <c r="DZ835" s="168"/>
      <c r="EA835" s="168"/>
      <c r="EB835" s="168"/>
      <c r="EC835" s="168"/>
      <c r="ED835" s="168"/>
      <c r="EE835" s="168"/>
      <c r="EF835" s="168"/>
      <c r="EG835" s="168"/>
      <c r="EH835" s="168"/>
      <c r="EI835" s="168"/>
      <c r="EJ835" s="168"/>
      <c r="EK835" s="168"/>
      <c r="EL835" s="168"/>
      <c r="EM835" s="168"/>
      <c r="EN835" s="168"/>
      <c r="EO835" s="168"/>
      <c r="EP835" s="168"/>
      <c r="EQ835" s="168"/>
      <c r="ER835" s="168"/>
      <c r="ES835" s="168"/>
      <c r="ET835" s="168"/>
      <c r="EU835" s="168"/>
      <c r="EV835" s="168"/>
      <c r="EW835" s="168"/>
      <c r="EX835" s="168"/>
      <c r="EY835" s="168"/>
      <c r="EZ835" s="168"/>
      <c r="FA835" s="168"/>
      <c r="FB835" s="168"/>
      <c r="FC835" s="168"/>
      <c r="FD835" s="168"/>
    </row>
    <row r="836" spans="1:160" s="5" customFormat="1" ht="15" customHeight="1" x14ac:dyDescent="0.3">
      <c r="A836" s="263"/>
      <c r="B836" s="263"/>
      <c r="C836" s="265"/>
      <c r="D836" s="481"/>
      <c r="E836" s="482"/>
      <c r="F836" s="491"/>
      <c r="G836" s="492"/>
      <c r="H836" s="492"/>
      <c r="I836" s="492"/>
      <c r="J836" s="492"/>
      <c r="K836" s="492"/>
      <c r="L836" s="492"/>
      <c r="M836" s="492"/>
      <c r="N836" s="492"/>
      <c r="O836" s="493"/>
      <c r="P836" s="497"/>
      <c r="Q836" s="498"/>
      <c r="R836" s="498"/>
      <c r="S836" s="499"/>
      <c r="T836" s="502"/>
      <c r="U836" s="503"/>
      <c r="V836" s="33"/>
      <c r="W836" s="57"/>
      <c r="X836" s="86"/>
      <c r="Y836" s="38"/>
      <c r="Z836" s="36"/>
      <c r="AA836" s="36"/>
      <c r="AD836" s="33"/>
      <c r="AG836" s="33"/>
      <c r="AH836" s="43"/>
      <c r="AI836" s="43"/>
      <c r="AJ836" s="43"/>
      <c r="AK836" s="43"/>
      <c r="AL836" s="43"/>
      <c r="AM836" s="43"/>
      <c r="AN836" s="43"/>
      <c r="AO836" s="43"/>
      <c r="AP836" s="43"/>
      <c r="AQ836" s="43"/>
      <c r="AR836" s="43"/>
      <c r="AS836" s="43"/>
      <c r="AT836" s="43"/>
      <c r="AU836" s="44"/>
      <c r="AV836" s="33"/>
      <c r="AW836" s="33"/>
      <c r="AX836" s="33"/>
      <c r="AZ836" s="141"/>
      <c r="BE836" s="168"/>
      <c r="BF836" s="168"/>
      <c r="BG836" s="168"/>
      <c r="BH836" s="168"/>
      <c r="BI836" s="168"/>
      <c r="BJ836" s="168"/>
      <c r="BK836" s="168"/>
      <c r="BL836" s="168"/>
      <c r="BM836" s="168"/>
      <c r="DK836" s="168"/>
      <c r="DL836" s="168"/>
      <c r="DM836" s="168"/>
      <c r="DN836" s="168"/>
      <c r="DO836" s="168"/>
      <c r="DP836" s="168"/>
      <c r="DQ836" s="168"/>
      <c r="DR836" s="168"/>
      <c r="DS836" s="168"/>
      <c r="DT836" s="168"/>
      <c r="DU836" s="168"/>
      <c r="DV836" s="168"/>
      <c r="DW836" s="168"/>
      <c r="DX836" s="168"/>
      <c r="DY836" s="168"/>
      <c r="DZ836" s="168"/>
      <c r="EA836" s="168"/>
      <c r="EB836" s="168"/>
      <c r="EC836" s="168"/>
      <c r="ED836" s="168"/>
      <c r="EE836" s="168"/>
      <c r="EF836" s="168"/>
      <c r="EG836" s="168"/>
      <c r="EH836" s="168"/>
      <c r="EI836" s="168"/>
      <c r="EJ836" s="168"/>
      <c r="EK836" s="168"/>
      <c r="EL836" s="168"/>
      <c r="EM836" s="168"/>
      <c r="EN836" s="168"/>
      <c r="EO836" s="168"/>
      <c r="EP836" s="168"/>
      <c r="EQ836" s="168"/>
      <c r="ER836" s="168"/>
      <c r="ES836" s="168"/>
      <c r="ET836" s="168"/>
      <c r="EU836" s="168"/>
      <c r="EV836" s="168"/>
      <c r="EW836" s="168"/>
      <c r="EX836" s="168"/>
      <c r="EY836" s="168"/>
      <c r="EZ836" s="168"/>
      <c r="FA836" s="168"/>
      <c r="FB836" s="168"/>
      <c r="FC836" s="168"/>
      <c r="FD836" s="168"/>
    </row>
    <row r="837" spans="1:160" s="5" customFormat="1" ht="30" customHeight="1" thickBot="1" x14ac:dyDescent="0.35">
      <c r="A837" s="263"/>
      <c r="B837" s="263"/>
      <c r="C837" s="265"/>
      <c r="D837" s="486"/>
      <c r="E837" s="487"/>
      <c r="F837" s="506" t="s">
        <v>2</v>
      </c>
      <c r="G837" s="507"/>
      <c r="H837" s="507"/>
      <c r="I837" s="507"/>
      <c r="J837" s="507"/>
      <c r="K837" s="507"/>
      <c r="L837" s="507"/>
      <c r="M837" s="507"/>
      <c r="N837" s="507"/>
      <c r="O837" s="508"/>
      <c r="P837" s="32">
        <v>18</v>
      </c>
      <c r="Q837" s="71" t="s">
        <v>3</v>
      </c>
      <c r="R837" s="509">
        <v>147</v>
      </c>
      <c r="S837" s="510"/>
      <c r="T837" s="504"/>
      <c r="U837" s="505"/>
      <c r="V837" s="33">
        <f>+IF(C846="","",1)</f>
        <v>1</v>
      </c>
      <c r="W837" s="57"/>
      <c r="X837" s="86"/>
      <c r="Y837" s="39"/>
      <c r="Z837" s="36"/>
      <c r="AA837" s="36"/>
      <c r="AD837" s="33"/>
      <c r="AG837" s="33"/>
      <c r="AH837" s="43"/>
      <c r="AI837" s="43"/>
      <c r="AJ837" s="43"/>
      <c r="AK837" s="43"/>
      <c r="AL837" s="43"/>
      <c r="AM837" s="43"/>
      <c r="AN837" s="43"/>
      <c r="AO837" s="43"/>
      <c r="AP837" s="43"/>
      <c r="AQ837" s="43"/>
      <c r="AR837" s="43"/>
      <c r="AS837" s="43"/>
      <c r="AT837" s="43"/>
      <c r="AU837" s="44"/>
      <c r="AV837" s="33"/>
      <c r="AW837" s="33"/>
      <c r="AX837" s="33"/>
      <c r="AZ837" s="141"/>
      <c r="BE837" s="168"/>
      <c r="BF837" s="168"/>
      <c r="BG837" s="168"/>
      <c r="BH837" s="168"/>
      <c r="BI837" s="168"/>
      <c r="BJ837" s="168"/>
      <c r="BK837" s="168"/>
      <c r="BL837" s="168"/>
      <c r="BM837" s="168"/>
      <c r="DK837" s="168"/>
      <c r="DL837" s="168"/>
      <c r="DM837" s="168"/>
      <c r="DN837" s="168"/>
      <c r="DO837" s="168"/>
      <c r="DP837" s="168"/>
      <c r="DQ837" s="168"/>
      <c r="DR837" s="168"/>
      <c r="DS837" s="168"/>
      <c r="DT837" s="168"/>
      <c r="DU837" s="168"/>
      <c r="DV837" s="168"/>
      <c r="DW837" s="168"/>
      <c r="DX837" s="168"/>
      <c r="DY837" s="168"/>
      <c r="DZ837" s="168"/>
      <c r="EA837" s="168"/>
      <c r="EB837" s="168"/>
      <c r="EC837" s="168"/>
      <c r="ED837" s="168"/>
      <c r="EE837" s="168"/>
      <c r="EF837" s="168"/>
      <c r="EG837" s="168"/>
      <c r="EH837" s="168"/>
      <c r="EI837" s="168"/>
      <c r="EJ837" s="168"/>
      <c r="EK837" s="168"/>
      <c r="EL837" s="168"/>
      <c r="EM837" s="168"/>
      <c r="EN837" s="168"/>
      <c r="EO837" s="168"/>
      <c r="EP837" s="168"/>
      <c r="EQ837" s="168"/>
      <c r="ER837" s="168"/>
      <c r="ES837" s="168"/>
      <c r="ET837" s="168"/>
      <c r="EU837" s="168"/>
      <c r="EV837" s="168"/>
      <c r="EW837" s="168"/>
      <c r="EX837" s="168"/>
      <c r="EY837" s="168"/>
      <c r="EZ837" s="168"/>
      <c r="FA837" s="168"/>
      <c r="FB837" s="168"/>
      <c r="FC837" s="168"/>
      <c r="FD837" s="168"/>
    </row>
    <row r="838" spans="1:160" s="5" customFormat="1" ht="5.25" customHeight="1" thickBot="1" x14ac:dyDescent="0.35">
      <c r="A838" s="263"/>
      <c r="B838" s="263"/>
      <c r="C838" s="265"/>
      <c r="D838" s="454"/>
      <c r="E838" s="454"/>
      <c r="F838" s="454"/>
      <c r="G838" s="454"/>
      <c r="H838" s="454"/>
      <c r="I838" s="454"/>
      <c r="J838" s="454"/>
      <c r="K838" s="454"/>
      <c r="L838" s="454"/>
      <c r="M838" s="454"/>
      <c r="N838" s="454"/>
      <c r="O838" s="454"/>
      <c r="P838" s="454"/>
      <c r="Q838" s="454"/>
      <c r="R838" s="454"/>
      <c r="S838" s="454"/>
      <c r="T838" s="454"/>
      <c r="U838" s="454"/>
      <c r="V838" s="33"/>
      <c r="W838" s="57"/>
      <c r="X838" s="86"/>
      <c r="Y838" s="38"/>
      <c r="Z838" s="36"/>
      <c r="AA838" s="36"/>
      <c r="AD838" s="33"/>
      <c r="AG838" s="33"/>
      <c r="AH838" s="43"/>
      <c r="AI838" s="43"/>
      <c r="AJ838" s="43"/>
      <c r="AK838" s="43"/>
      <c r="AL838" s="43"/>
      <c r="AM838" s="43"/>
      <c r="AN838" s="43"/>
      <c r="AO838" s="43"/>
      <c r="AP838" s="43"/>
      <c r="AQ838" s="43"/>
      <c r="AR838" s="43"/>
      <c r="AS838" s="43"/>
      <c r="AT838" s="43"/>
      <c r="AU838" s="44"/>
      <c r="AV838" s="33"/>
      <c r="AW838" s="33"/>
      <c r="AX838" s="33"/>
      <c r="AZ838" s="141"/>
      <c r="BE838" s="168"/>
      <c r="BF838" s="168"/>
      <c r="BG838" s="168"/>
      <c r="BH838" s="168"/>
      <c r="BI838" s="168"/>
      <c r="BJ838" s="168"/>
      <c r="BK838" s="168"/>
      <c r="BL838" s="168"/>
      <c r="BM838" s="168"/>
      <c r="DK838" s="168"/>
      <c r="DL838" s="168"/>
      <c r="DM838" s="168"/>
      <c r="DN838" s="168"/>
      <c r="DO838" s="168"/>
      <c r="DP838" s="168"/>
      <c r="DQ838" s="168"/>
      <c r="DR838" s="168"/>
      <c r="DS838" s="168"/>
      <c r="DT838" s="168"/>
      <c r="DU838" s="168"/>
      <c r="DV838" s="168"/>
      <c r="DW838" s="168"/>
      <c r="DX838" s="168"/>
      <c r="DY838" s="168"/>
      <c r="DZ838" s="168"/>
      <c r="EA838" s="168"/>
      <c r="EB838" s="168"/>
      <c r="EC838" s="168"/>
      <c r="ED838" s="168"/>
      <c r="EE838" s="168"/>
      <c r="EF838" s="168"/>
      <c r="EG838" s="168"/>
      <c r="EH838" s="168"/>
      <c r="EI838" s="168"/>
      <c r="EJ838" s="168"/>
      <c r="EK838" s="168"/>
      <c r="EL838" s="168"/>
      <c r="EM838" s="168"/>
      <c r="EN838" s="168"/>
      <c r="EO838" s="168"/>
      <c r="EP838" s="168"/>
      <c r="EQ838" s="168"/>
      <c r="ER838" s="168"/>
      <c r="ES838" s="168"/>
      <c r="ET838" s="168"/>
      <c r="EU838" s="168"/>
      <c r="EV838" s="168"/>
      <c r="EW838" s="168"/>
      <c r="EX838" s="168"/>
      <c r="EY838" s="168"/>
      <c r="EZ838" s="168"/>
      <c r="FA838" s="168"/>
      <c r="FB838" s="168"/>
      <c r="FC838" s="168"/>
      <c r="FD838" s="168"/>
    </row>
    <row r="839" spans="1:160" s="5" customFormat="1" ht="24.9" customHeight="1" x14ac:dyDescent="0.3">
      <c r="A839" s="263"/>
      <c r="B839" s="263"/>
      <c r="C839" s="265"/>
      <c r="D839" s="511" t="s">
        <v>4</v>
      </c>
      <c r="E839" s="512"/>
      <c r="F839" s="513" t="s">
        <v>168</v>
      </c>
      <c r="G839" s="514"/>
      <c r="H839" s="514"/>
      <c r="I839" s="515"/>
      <c r="J839" s="516" t="s">
        <v>5</v>
      </c>
      <c r="K839" s="512"/>
      <c r="L839" s="513" t="s">
        <v>102</v>
      </c>
      <c r="M839" s="514"/>
      <c r="N839" s="514"/>
      <c r="O839" s="514"/>
      <c r="P839" s="515"/>
      <c r="Q839" s="1" t="s">
        <v>6</v>
      </c>
      <c r="R839" s="513" t="s">
        <v>36</v>
      </c>
      <c r="S839" s="514"/>
      <c r="T839" s="514"/>
      <c r="U839" s="517"/>
      <c r="V839" s="33"/>
      <c r="W839" s="57"/>
      <c r="X839" s="86"/>
      <c r="Y839" s="33"/>
      <c r="Z839" s="36"/>
      <c r="AA839" s="36"/>
      <c r="AD839" s="33"/>
      <c r="AG839" s="33"/>
      <c r="AH839" s="43"/>
      <c r="AI839" s="43"/>
      <c r="AJ839" s="43"/>
      <c r="AK839" s="43"/>
      <c r="AL839" s="43"/>
      <c r="AM839" s="43"/>
      <c r="AN839" s="43"/>
      <c r="AO839" s="43"/>
      <c r="AP839" s="43"/>
      <c r="AQ839" s="43"/>
      <c r="AR839" s="43"/>
      <c r="AS839" s="43"/>
      <c r="AT839" s="43"/>
      <c r="AU839" s="44"/>
      <c r="AV839" s="33"/>
      <c r="AW839" s="33"/>
      <c r="AX839" s="33"/>
      <c r="AZ839" s="141"/>
      <c r="BE839" s="168"/>
      <c r="BF839" s="168"/>
      <c r="BG839" s="168"/>
      <c r="BH839" s="168"/>
      <c r="BI839" s="168"/>
      <c r="BJ839" s="168"/>
      <c r="BK839" s="168"/>
      <c r="BL839" s="168"/>
      <c r="BM839" s="168"/>
      <c r="DK839" s="168"/>
      <c r="DL839" s="168"/>
      <c r="DM839" s="168"/>
      <c r="DN839" s="168"/>
      <c r="DO839" s="168"/>
      <c r="DP839" s="168"/>
      <c r="DQ839" s="168"/>
      <c r="DR839" s="168"/>
      <c r="DS839" s="168"/>
      <c r="DT839" s="168"/>
      <c r="DU839" s="168"/>
      <c r="DV839" s="168"/>
      <c r="DW839" s="168"/>
      <c r="DX839" s="168"/>
      <c r="DY839" s="168"/>
      <c r="DZ839" s="168"/>
      <c r="EA839" s="168"/>
      <c r="EB839" s="168"/>
      <c r="EC839" s="168"/>
      <c r="ED839" s="168"/>
      <c r="EE839" s="168"/>
      <c r="EF839" s="168"/>
      <c r="EG839" s="168"/>
      <c r="EH839" s="168"/>
      <c r="EI839" s="168"/>
      <c r="EJ839" s="168"/>
      <c r="EK839" s="168"/>
      <c r="EL839" s="168"/>
      <c r="EM839" s="168"/>
      <c r="EN839" s="168"/>
      <c r="EO839" s="168"/>
      <c r="EP839" s="168"/>
      <c r="EQ839" s="168"/>
      <c r="ER839" s="168"/>
      <c r="ES839" s="168"/>
      <c r="ET839" s="168"/>
      <c r="EU839" s="168"/>
      <c r="EV839" s="168"/>
      <c r="EW839" s="168"/>
      <c r="EX839" s="168"/>
      <c r="EY839" s="168"/>
      <c r="EZ839" s="168"/>
      <c r="FA839" s="168"/>
      <c r="FB839" s="168"/>
      <c r="FC839" s="168"/>
      <c r="FD839" s="168"/>
    </row>
    <row r="840" spans="1:160" s="5" customFormat="1" ht="45" customHeight="1" thickBot="1" x14ac:dyDescent="0.35">
      <c r="A840" s="263"/>
      <c r="B840" s="263"/>
      <c r="C840" s="265"/>
      <c r="D840" s="518" t="s">
        <v>7</v>
      </c>
      <c r="E840" s="519"/>
      <c r="F840" s="520" t="s">
        <v>169</v>
      </c>
      <c r="G840" s="521"/>
      <c r="H840" s="521"/>
      <c r="I840" s="521"/>
      <c r="J840" s="521"/>
      <c r="K840" s="521"/>
      <c r="L840" s="521"/>
      <c r="M840" s="521"/>
      <c r="N840" s="521"/>
      <c r="O840" s="521"/>
      <c r="P840" s="521"/>
      <c r="Q840" s="521"/>
      <c r="R840" s="521"/>
      <c r="S840" s="521"/>
      <c r="T840" s="521"/>
      <c r="U840" s="522"/>
      <c r="V840" s="33"/>
      <c r="W840" s="57"/>
      <c r="X840" s="86"/>
      <c r="Y840" s="33"/>
      <c r="Z840" s="36"/>
      <c r="AA840" s="36"/>
      <c r="AD840" s="33"/>
      <c r="AG840" s="33"/>
      <c r="AH840" s="43"/>
      <c r="AI840" s="43"/>
      <c r="AJ840" s="43"/>
      <c r="AK840" s="43"/>
      <c r="AL840" s="43"/>
      <c r="AM840" s="43"/>
      <c r="AN840" s="43"/>
      <c r="AO840" s="43"/>
      <c r="AP840" s="43"/>
      <c r="AQ840" s="43"/>
      <c r="AR840" s="43"/>
      <c r="AS840" s="43"/>
      <c r="AT840" s="43"/>
      <c r="AU840" s="44"/>
      <c r="AV840" s="33"/>
      <c r="AW840" s="33"/>
      <c r="AX840" s="33"/>
      <c r="AZ840" s="141"/>
      <c r="BE840" s="168"/>
      <c r="BF840" s="168"/>
      <c r="BG840" s="168"/>
      <c r="BH840" s="168"/>
      <c r="BI840" s="168"/>
      <c r="BJ840" s="168"/>
      <c r="BK840" s="168"/>
      <c r="BL840" s="168"/>
      <c r="BM840" s="168"/>
      <c r="DK840" s="168"/>
      <c r="DL840" s="168"/>
      <c r="DM840" s="168"/>
      <c r="DN840" s="168"/>
      <c r="DO840" s="168"/>
      <c r="DP840" s="168"/>
      <c r="DQ840" s="168"/>
      <c r="DR840" s="168"/>
      <c r="DS840" s="168"/>
      <c r="DT840" s="168"/>
      <c r="DU840" s="168"/>
      <c r="DV840" s="168"/>
      <c r="DW840" s="168"/>
      <c r="DX840" s="168"/>
      <c r="DY840" s="168"/>
      <c r="DZ840" s="168"/>
      <c r="EA840" s="168"/>
      <c r="EB840" s="168"/>
      <c r="EC840" s="168"/>
      <c r="ED840" s="168"/>
      <c r="EE840" s="168"/>
      <c r="EF840" s="168"/>
      <c r="EG840" s="168"/>
      <c r="EH840" s="168"/>
      <c r="EI840" s="168"/>
      <c r="EJ840" s="168"/>
      <c r="EK840" s="168"/>
      <c r="EL840" s="168"/>
      <c r="EM840" s="168"/>
      <c r="EN840" s="168"/>
      <c r="EO840" s="168"/>
      <c r="EP840" s="168"/>
      <c r="EQ840" s="168"/>
      <c r="ER840" s="168"/>
      <c r="ES840" s="168"/>
      <c r="ET840" s="168"/>
      <c r="EU840" s="168"/>
      <c r="EV840" s="168"/>
      <c r="EW840" s="168"/>
      <c r="EX840" s="168"/>
      <c r="EY840" s="168"/>
      <c r="EZ840" s="168"/>
      <c r="FA840" s="168"/>
      <c r="FB840" s="168"/>
      <c r="FC840" s="168"/>
      <c r="FD840" s="168"/>
    </row>
    <row r="841" spans="1:160" s="5" customFormat="1" ht="5.0999999999999996" customHeight="1" thickBot="1" x14ac:dyDescent="0.35">
      <c r="A841" s="263"/>
      <c r="B841" s="263"/>
      <c r="C841" s="265"/>
      <c r="D841" s="523"/>
      <c r="E841" s="523"/>
      <c r="F841" s="523"/>
      <c r="G841" s="523"/>
      <c r="H841" s="523"/>
      <c r="I841" s="523"/>
      <c r="J841" s="523"/>
      <c r="K841" s="523"/>
      <c r="L841" s="523"/>
      <c r="M841" s="523"/>
      <c r="N841" s="523"/>
      <c r="O841" s="523"/>
      <c r="P841" s="523"/>
      <c r="Q841" s="523"/>
      <c r="R841" s="523"/>
      <c r="S841" s="523"/>
      <c r="T841" s="523"/>
      <c r="U841" s="523"/>
      <c r="V841" s="33"/>
      <c r="W841" s="57"/>
      <c r="X841" s="86"/>
      <c r="Y841" s="33"/>
      <c r="Z841" s="36"/>
      <c r="AA841" s="36"/>
      <c r="AD841" s="33"/>
      <c r="AG841" s="33"/>
      <c r="AH841" s="43"/>
      <c r="AI841" s="43"/>
      <c r="AJ841" s="43"/>
      <c r="AK841" s="43"/>
      <c r="AL841" s="43"/>
      <c r="AM841" s="43"/>
      <c r="AN841" s="43"/>
      <c r="AO841" s="43"/>
      <c r="AP841" s="43"/>
      <c r="AQ841" s="43"/>
      <c r="AR841" s="43"/>
      <c r="AS841" s="43"/>
      <c r="AT841" s="43"/>
      <c r="AU841" s="44"/>
      <c r="AV841" s="33"/>
      <c r="AW841" s="33"/>
      <c r="AX841" s="33"/>
      <c r="AZ841" s="141"/>
      <c r="BE841" s="168"/>
      <c r="BF841" s="168"/>
      <c r="BG841" s="168"/>
      <c r="BH841" s="168"/>
      <c r="BI841" s="168"/>
      <c r="BJ841" s="168"/>
      <c r="BK841" s="168"/>
      <c r="BL841" s="168"/>
      <c r="BM841" s="168"/>
      <c r="DK841" s="168"/>
      <c r="DL841" s="168"/>
      <c r="DM841" s="168"/>
      <c r="DN841" s="168"/>
      <c r="DO841" s="168"/>
      <c r="DP841" s="168"/>
      <c r="DQ841" s="168"/>
      <c r="DR841" s="168"/>
      <c r="DS841" s="168"/>
      <c r="DT841" s="168"/>
      <c r="DU841" s="168"/>
      <c r="DV841" s="168"/>
      <c r="DW841" s="168"/>
      <c r="DX841" s="168"/>
      <c r="DY841" s="168"/>
      <c r="DZ841" s="168"/>
      <c r="EA841" s="168"/>
      <c r="EB841" s="168"/>
      <c r="EC841" s="168"/>
      <c r="ED841" s="168"/>
      <c r="EE841" s="168"/>
      <c r="EF841" s="168"/>
      <c r="EG841" s="168"/>
      <c r="EH841" s="168"/>
      <c r="EI841" s="168"/>
      <c r="EJ841" s="168"/>
      <c r="EK841" s="168"/>
      <c r="EL841" s="168"/>
      <c r="EM841" s="168"/>
      <c r="EN841" s="168"/>
      <c r="EO841" s="168"/>
      <c r="EP841" s="168"/>
      <c r="EQ841" s="168"/>
      <c r="ER841" s="168"/>
      <c r="ES841" s="168"/>
      <c r="ET841" s="168"/>
      <c r="EU841" s="168"/>
      <c r="EV841" s="168"/>
      <c r="EW841" s="168"/>
      <c r="EX841" s="168"/>
      <c r="EY841" s="168"/>
      <c r="EZ841" s="168"/>
      <c r="FA841" s="168"/>
      <c r="FB841" s="168"/>
      <c r="FC841" s="168"/>
      <c r="FD841" s="168"/>
    </row>
    <row r="842" spans="1:160" s="5" customFormat="1" ht="24.9" customHeight="1" thickBot="1" x14ac:dyDescent="0.35">
      <c r="A842" s="263"/>
      <c r="B842" s="263"/>
      <c r="C842" s="265"/>
      <c r="D842" s="2" t="s">
        <v>103</v>
      </c>
      <c r="E842" s="69" t="s">
        <v>106</v>
      </c>
      <c r="F842" s="455" t="s">
        <v>104</v>
      </c>
      <c r="G842" s="524"/>
      <c r="H842" s="456"/>
      <c r="I842" s="525">
        <v>44058</v>
      </c>
      <c r="J842" s="526"/>
      <c r="K842" s="526"/>
      <c r="L842" s="526"/>
      <c r="M842" s="526"/>
      <c r="N842" s="527"/>
      <c r="O842" s="3" t="s">
        <v>8</v>
      </c>
      <c r="P842" s="449" t="s">
        <v>24</v>
      </c>
      <c r="Q842" s="450"/>
      <c r="R842" s="450"/>
      <c r="S842" s="450"/>
      <c r="T842" s="450"/>
      <c r="U842" s="528"/>
      <c r="V842" s="33"/>
      <c r="W842" s="57"/>
      <c r="X842" s="86"/>
      <c r="Y842" s="33"/>
      <c r="Z842" s="36"/>
      <c r="AA842" s="36"/>
      <c r="AD842" s="33"/>
      <c r="AG842" s="33"/>
      <c r="AH842" s="43"/>
      <c r="AI842" s="43"/>
      <c r="AJ842" s="43"/>
      <c r="AK842" s="43"/>
      <c r="AL842" s="43"/>
      <c r="AM842" s="43"/>
      <c r="AN842" s="43"/>
      <c r="AO842" s="43"/>
      <c r="AP842" s="43"/>
      <c r="AQ842" s="43"/>
      <c r="AR842" s="43"/>
      <c r="AS842" s="43"/>
      <c r="AT842" s="43"/>
      <c r="AU842" s="44"/>
      <c r="AV842" s="33"/>
      <c r="AW842" s="33"/>
      <c r="AX842" s="33"/>
      <c r="AZ842" s="141"/>
      <c r="BE842" s="168"/>
      <c r="BF842" s="168"/>
      <c r="BG842" s="168"/>
      <c r="BH842" s="168"/>
      <c r="BI842" s="168"/>
      <c r="BJ842" s="168"/>
      <c r="BK842" s="168"/>
      <c r="BL842" s="168"/>
      <c r="BM842" s="168"/>
      <c r="DK842" s="168"/>
      <c r="DL842" s="168"/>
      <c r="DM842" s="168"/>
      <c r="DN842" s="168"/>
      <c r="DO842" s="168"/>
      <c r="DP842" s="168"/>
      <c r="DQ842" s="168"/>
      <c r="DR842" s="168"/>
      <c r="DS842" s="168"/>
      <c r="DT842" s="168"/>
      <c r="DU842" s="168"/>
      <c r="DV842" s="168"/>
      <c r="DW842" s="168"/>
      <c r="DX842" s="168"/>
      <c r="DY842" s="168"/>
      <c r="DZ842" s="168"/>
      <c r="EA842" s="168"/>
      <c r="EB842" s="168"/>
      <c r="EC842" s="168"/>
      <c r="ED842" s="168"/>
      <c r="EE842" s="168"/>
      <c r="EF842" s="168"/>
      <c r="EG842" s="168"/>
      <c r="EH842" s="168"/>
      <c r="EI842" s="168"/>
      <c r="EJ842" s="168"/>
      <c r="EK842" s="168"/>
      <c r="EL842" s="168"/>
      <c r="EM842" s="168"/>
      <c r="EN842" s="168"/>
      <c r="EO842" s="168"/>
      <c r="EP842" s="168"/>
      <c r="EQ842" s="168"/>
      <c r="ER842" s="168"/>
      <c r="ES842" s="168"/>
      <c r="ET842" s="168"/>
      <c r="EU842" s="168"/>
      <c r="EV842" s="168"/>
      <c r="EW842" s="168"/>
      <c r="EX842" s="168"/>
      <c r="EY842" s="168"/>
      <c r="EZ842" s="168"/>
      <c r="FA842" s="168"/>
      <c r="FB842" s="168"/>
      <c r="FC842" s="168"/>
      <c r="FD842" s="168"/>
    </row>
    <row r="843" spans="1:160" s="5" customFormat="1" ht="5.0999999999999996" customHeight="1" thickBot="1" x14ac:dyDescent="0.35">
      <c r="A843" s="263"/>
      <c r="B843" s="263"/>
      <c r="C843" s="265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33"/>
      <c r="W843" s="57"/>
      <c r="X843" s="86"/>
      <c r="Y843" s="33"/>
      <c r="Z843" s="36"/>
      <c r="AA843" s="36"/>
      <c r="AD843" s="33"/>
      <c r="AG843" s="33"/>
      <c r="AH843" s="43"/>
      <c r="AI843" s="43"/>
      <c r="AJ843" s="43"/>
      <c r="AK843" s="43"/>
      <c r="AL843" s="43"/>
      <c r="AM843" s="43"/>
      <c r="AN843" s="43"/>
      <c r="AO843" s="43"/>
      <c r="AP843" s="43"/>
      <c r="AQ843" s="43"/>
      <c r="AR843" s="43"/>
      <c r="AS843" s="43"/>
      <c r="AT843" s="43"/>
      <c r="AU843" s="44"/>
      <c r="AV843" s="33"/>
      <c r="AW843" s="33"/>
      <c r="AX843" s="33"/>
      <c r="AZ843" s="141"/>
      <c r="BE843" s="168"/>
      <c r="BF843" s="168"/>
      <c r="BG843" s="168"/>
      <c r="BH843" s="168"/>
      <c r="BI843" s="168"/>
      <c r="BJ843" s="168"/>
      <c r="BK843" s="168"/>
      <c r="BL843" s="168"/>
      <c r="BM843" s="168"/>
      <c r="DK843" s="168"/>
      <c r="DL843" s="168"/>
      <c r="DM843" s="168"/>
      <c r="DN843" s="168"/>
      <c r="DO843" s="168"/>
      <c r="DP843" s="168"/>
      <c r="DQ843" s="168"/>
      <c r="DR843" s="168"/>
      <c r="DS843" s="168"/>
      <c r="DT843" s="168"/>
      <c r="DU843" s="168"/>
      <c r="DV843" s="168"/>
      <c r="DW843" s="168"/>
      <c r="DX843" s="168"/>
      <c r="DY843" s="168"/>
      <c r="DZ843" s="168"/>
      <c r="EA843" s="168"/>
      <c r="EB843" s="168"/>
      <c r="EC843" s="168"/>
      <c r="ED843" s="168"/>
      <c r="EE843" s="168"/>
      <c r="EF843" s="168"/>
      <c r="EG843" s="168"/>
      <c r="EH843" s="168"/>
      <c r="EI843" s="168"/>
      <c r="EJ843" s="168"/>
      <c r="EK843" s="168"/>
      <c r="EL843" s="168"/>
      <c r="EM843" s="168"/>
      <c r="EN843" s="168"/>
      <c r="EO843" s="168"/>
      <c r="EP843" s="168"/>
      <c r="EQ843" s="168"/>
      <c r="ER843" s="168"/>
      <c r="ES843" s="168"/>
      <c r="ET843" s="168"/>
      <c r="EU843" s="168"/>
      <c r="EV843" s="168"/>
      <c r="EW843" s="168"/>
      <c r="EX843" s="168"/>
      <c r="EY843" s="168"/>
      <c r="EZ843" s="168"/>
      <c r="FA843" s="168"/>
      <c r="FB843" s="168"/>
      <c r="FC843" s="168"/>
      <c r="FD843" s="168"/>
    </row>
    <row r="844" spans="1:160" s="5" customFormat="1" ht="24.9" customHeight="1" thickBot="1" x14ac:dyDescent="0.35">
      <c r="A844" s="263"/>
      <c r="B844" s="263"/>
      <c r="C844" s="265"/>
      <c r="D844" s="2" t="s">
        <v>31</v>
      </c>
      <c r="E844" s="449"/>
      <c r="F844" s="450"/>
      <c r="G844" s="450"/>
      <c r="H844" s="450"/>
      <c r="I844" s="450"/>
      <c r="J844" s="451"/>
      <c r="K844" s="19" t="s">
        <v>105</v>
      </c>
      <c r="L844" s="452"/>
      <c r="M844" s="452"/>
      <c r="N844" s="452"/>
      <c r="O844" s="452"/>
      <c r="P844" s="452"/>
      <c r="Q844" s="452"/>
      <c r="R844" s="452"/>
      <c r="S844" s="452"/>
      <c r="T844" s="452"/>
      <c r="U844" s="453"/>
      <c r="V844" s="33"/>
      <c r="W844" s="57"/>
      <c r="X844" s="86"/>
      <c r="Y844" s="33"/>
      <c r="Z844" s="36"/>
      <c r="AA844" s="36"/>
      <c r="AD844" s="33"/>
      <c r="AG844" s="33"/>
      <c r="AH844" s="43"/>
      <c r="AI844" s="43"/>
      <c r="AJ844" s="43"/>
      <c r="AK844" s="43"/>
      <c r="AL844" s="43"/>
      <c r="AM844" s="43"/>
      <c r="AN844" s="43"/>
      <c r="AO844" s="43"/>
      <c r="AP844" s="43"/>
      <c r="AQ844" s="43"/>
      <c r="AR844" s="43"/>
      <c r="AS844" s="43"/>
      <c r="AT844" s="43"/>
      <c r="AU844" s="44"/>
      <c r="AV844" s="33"/>
      <c r="AW844" s="33"/>
      <c r="AX844" s="33"/>
      <c r="AZ844" s="141"/>
      <c r="BE844" s="168"/>
      <c r="BF844" s="168"/>
      <c r="BG844" s="168"/>
      <c r="BH844" s="168"/>
      <c r="BI844" s="168"/>
      <c r="BJ844" s="168"/>
      <c r="BK844" s="168"/>
      <c r="BL844" s="168"/>
      <c r="BM844" s="168"/>
      <c r="DK844" s="168"/>
      <c r="DL844" s="168"/>
      <c r="DM844" s="168"/>
      <c r="DN844" s="168"/>
      <c r="DO844" s="168"/>
      <c r="DP844" s="168"/>
      <c r="DQ844" s="168"/>
      <c r="DR844" s="168"/>
      <c r="DS844" s="168"/>
      <c r="DT844" s="168"/>
      <c r="DU844" s="168"/>
      <c r="DV844" s="168"/>
      <c r="DW844" s="168"/>
      <c r="DX844" s="168"/>
      <c r="DY844" s="168"/>
      <c r="DZ844" s="168"/>
      <c r="EA844" s="168"/>
      <c r="EB844" s="168"/>
      <c r="EC844" s="168"/>
      <c r="ED844" s="168"/>
      <c r="EE844" s="168"/>
      <c r="EF844" s="168"/>
      <c r="EG844" s="168"/>
      <c r="EH844" s="168"/>
      <c r="EI844" s="168"/>
      <c r="EJ844" s="168"/>
      <c r="EK844" s="168"/>
      <c r="EL844" s="168"/>
      <c r="EM844" s="168"/>
      <c r="EN844" s="168"/>
      <c r="EO844" s="168"/>
      <c r="EP844" s="168"/>
      <c r="EQ844" s="168"/>
      <c r="ER844" s="168"/>
      <c r="ES844" s="168"/>
      <c r="ET844" s="168"/>
      <c r="EU844" s="168"/>
      <c r="EV844" s="168"/>
      <c r="EW844" s="168"/>
      <c r="EX844" s="168"/>
      <c r="EY844" s="168"/>
      <c r="EZ844" s="168"/>
      <c r="FA844" s="168"/>
      <c r="FB844" s="168"/>
      <c r="FC844" s="168"/>
      <c r="FD844" s="168"/>
    </row>
    <row r="845" spans="1:160" s="5" customFormat="1" ht="5.0999999999999996" customHeight="1" thickBot="1" x14ac:dyDescent="0.35">
      <c r="A845" s="263"/>
      <c r="B845" s="263"/>
      <c r="C845" s="265"/>
      <c r="D845" s="454"/>
      <c r="E845" s="454"/>
      <c r="F845" s="454"/>
      <c r="G845" s="454"/>
      <c r="H845" s="454"/>
      <c r="I845" s="454"/>
      <c r="J845" s="454"/>
      <c r="K845" s="454"/>
      <c r="L845" s="454"/>
      <c r="M845" s="454"/>
      <c r="N845" s="454"/>
      <c r="O845" s="454"/>
      <c r="P845" s="454"/>
      <c r="Q845" s="454"/>
      <c r="R845" s="454"/>
      <c r="S845" s="454"/>
      <c r="T845" s="454"/>
      <c r="U845" s="454"/>
      <c r="V845" s="33"/>
      <c r="W845" s="57"/>
      <c r="X845" s="86"/>
      <c r="Y845" s="33"/>
      <c r="Z845" s="36"/>
      <c r="AA845" s="36"/>
      <c r="AD845" s="33"/>
      <c r="AG845" s="33"/>
      <c r="AH845" s="43"/>
      <c r="AI845" s="43"/>
      <c r="AJ845" s="43"/>
      <c r="AK845" s="43"/>
      <c r="AL845" s="43"/>
      <c r="AM845" s="43"/>
      <c r="AN845" s="43"/>
      <c r="AO845" s="43"/>
      <c r="AP845" s="43"/>
      <c r="AQ845" s="43"/>
      <c r="AR845" s="43"/>
      <c r="AS845" s="43"/>
      <c r="AT845" s="43"/>
      <c r="AU845" s="44"/>
      <c r="AV845" s="33"/>
      <c r="AW845" s="33"/>
      <c r="AX845" s="33"/>
      <c r="AZ845" s="141"/>
      <c r="BE845" s="168"/>
      <c r="BF845" s="168"/>
      <c r="BG845" s="168"/>
      <c r="BH845" s="168"/>
      <c r="BI845" s="168"/>
      <c r="BJ845" s="168"/>
      <c r="BK845" s="168"/>
      <c r="BL845" s="168"/>
      <c r="BM845" s="168"/>
      <c r="DK845" s="168"/>
      <c r="DL845" s="168"/>
      <c r="DM845" s="168"/>
      <c r="DN845" s="168"/>
      <c r="DO845" s="168"/>
      <c r="DP845" s="168"/>
      <c r="DQ845" s="168"/>
      <c r="DR845" s="168"/>
      <c r="DS845" s="168"/>
      <c r="DT845" s="168"/>
      <c r="DU845" s="168"/>
      <c r="DV845" s="168"/>
      <c r="DW845" s="168"/>
      <c r="DX845" s="168"/>
      <c r="DY845" s="168"/>
      <c r="DZ845" s="168"/>
      <c r="EA845" s="168"/>
      <c r="EB845" s="168"/>
      <c r="EC845" s="168"/>
      <c r="ED845" s="168"/>
      <c r="EE845" s="168"/>
      <c r="EF845" s="168"/>
      <c r="EG845" s="168"/>
      <c r="EH845" s="168"/>
      <c r="EI845" s="168"/>
      <c r="EJ845" s="168"/>
      <c r="EK845" s="168"/>
      <c r="EL845" s="168"/>
      <c r="EM845" s="168"/>
      <c r="EN845" s="168"/>
      <c r="EO845" s="168"/>
      <c r="EP845" s="168"/>
      <c r="EQ845" s="168"/>
      <c r="ER845" s="168"/>
      <c r="ES845" s="168"/>
      <c r="ET845" s="168"/>
      <c r="EU845" s="168"/>
      <c r="EV845" s="168"/>
      <c r="EW845" s="168"/>
      <c r="EX845" s="168"/>
      <c r="EY845" s="168"/>
      <c r="EZ845" s="168"/>
      <c r="FA845" s="168"/>
      <c r="FB845" s="168"/>
      <c r="FC845" s="168"/>
      <c r="FD845" s="168"/>
    </row>
    <row r="846" spans="1:160" s="5" customFormat="1" ht="45" customHeight="1" thickBot="1" x14ac:dyDescent="0.35">
      <c r="A846" s="263">
        <f>+E846</f>
        <v>3.01</v>
      </c>
      <c r="B846" s="264">
        <f>+U870</f>
        <v>0</v>
      </c>
      <c r="C846" s="265">
        <v>13</v>
      </c>
      <c r="D846" s="165" t="s">
        <v>9</v>
      </c>
      <c r="E846" s="180">
        <v>3.01</v>
      </c>
      <c r="F846" s="455" t="s">
        <v>29</v>
      </c>
      <c r="G846" s="456"/>
      <c r="H846" s="532" t="s">
        <v>120</v>
      </c>
      <c r="I846" s="457"/>
      <c r="J846" s="457"/>
      <c r="K846" s="457"/>
      <c r="L846" s="457"/>
      <c r="M846" s="458"/>
      <c r="N846" s="459" t="s">
        <v>32</v>
      </c>
      <c r="O846" s="460"/>
      <c r="P846" s="461"/>
      <c r="Q846" s="462" t="s">
        <v>10</v>
      </c>
      <c r="R846" s="463"/>
      <c r="S846" s="463"/>
      <c r="T846" s="463"/>
      <c r="U846" s="464"/>
      <c r="V846" s="33"/>
      <c r="W846" s="57"/>
      <c r="X846" s="86"/>
      <c r="Y846" s="33"/>
      <c r="Z846" s="38"/>
      <c r="AA846" s="38"/>
      <c r="AD846" s="33"/>
      <c r="AG846" s="33"/>
      <c r="AH846" s="43"/>
      <c r="AI846" s="43"/>
      <c r="AJ846" s="43"/>
      <c r="AK846" s="43"/>
      <c r="AL846" s="43"/>
      <c r="AM846" s="43"/>
      <c r="AN846" s="43"/>
      <c r="AO846" s="43"/>
      <c r="AP846" s="43"/>
      <c r="AQ846" s="43"/>
      <c r="AR846" s="43"/>
      <c r="AS846" s="43"/>
      <c r="AT846" s="43"/>
      <c r="AU846" s="44"/>
      <c r="AV846" s="33"/>
      <c r="AW846" s="33"/>
      <c r="AX846" s="33"/>
      <c r="AZ846" s="141"/>
      <c r="BE846" s="168"/>
      <c r="BF846" s="168"/>
      <c r="BG846" s="168"/>
      <c r="BH846" s="168"/>
      <c r="BI846" s="168"/>
      <c r="BJ846" s="168"/>
      <c r="BK846" s="168"/>
      <c r="BL846" s="168"/>
      <c r="BM846" s="168"/>
      <c r="DK846" s="168"/>
      <c r="DL846" s="168"/>
      <c r="DM846" s="168"/>
      <c r="DN846" s="168"/>
      <c r="DO846" s="168"/>
      <c r="DP846" s="168"/>
      <c r="DQ846" s="168"/>
      <c r="DR846" s="168"/>
      <c r="DS846" s="168"/>
      <c r="DT846" s="168"/>
      <c r="DU846" s="168"/>
      <c r="DV846" s="168"/>
      <c r="DW846" s="168"/>
      <c r="DX846" s="168"/>
      <c r="DY846" s="168"/>
      <c r="DZ846" s="168"/>
      <c r="EA846" s="168"/>
      <c r="EB846" s="168"/>
      <c r="EC846" s="168"/>
      <c r="ED846" s="168"/>
      <c r="EE846" s="168"/>
      <c r="EF846" s="168"/>
      <c r="EG846" s="168"/>
      <c r="EH846" s="168"/>
      <c r="EI846" s="168"/>
      <c r="EJ846" s="168"/>
      <c r="EK846" s="168"/>
      <c r="EL846" s="168"/>
      <c r="EM846" s="168"/>
      <c r="EN846" s="168"/>
      <c r="EO846" s="168"/>
      <c r="EP846" s="168"/>
      <c r="EQ846" s="168"/>
      <c r="ER846" s="168"/>
      <c r="ES846" s="168"/>
      <c r="ET846" s="168"/>
      <c r="EU846" s="168"/>
      <c r="EV846" s="168"/>
      <c r="EW846" s="168"/>
      <c r="EX846" s="168"/>
      <c r="EY846" s="168"/>
      <c r="EZ846" s="168"/>
      <c r="FA846" s="168"/>
      <c r="FB846" s="168"/>
      <c r="FC846" s="168"/>
      <c r="FD846" s="168"/>
    </row>
    <row r="847" spans="1:160" s="5" customFormat="1" ht="5.0999999999999996" customHeight="1" thickBot="1" x14ac:dyDescent="0.35">
      <c r="A847" s="263"/>
      <c r="B847" s="263"/>
      <c r="C847" s="265"/>
      <c r="D847" s="428"/>
      <c r="E847" s="428"/>
      <c r="F847" s="428"/>
      <c r="G847" s="428"/>
      <c r="H847" s="428"/>
      <c r="I847" s="428"/>
      <c r="J847" s="428"/>
      <c r="K847" s="428"/>
      <c r="L847" s="428"/>
      <c r="M847" s="428"/>
      <c r="N847" s="454"/>
      <c r="O847" s="454"/>
      <c r="P847" s="454"/>
      <c r="Q847" s="454"/>
      <c r="R847" s="454"/>
      <c r="S847" s="454"/>
      <c r="T847" s="454"/>
      <c r="U847" s="454"/>
      <c r="V847" s="33"/>
      <c r="W847" s="57"/>
      <c r="X847" s="86"/>
      <c r="Y847" s="33"/>
      <c r="Z847" s="76"/>
      <c r="AA847" s="76"/>
      <c r="AD847" s="33"/>
      <c r="AG847" s="33"/>
      <c r="AH847" s="43"/>
      <c r="AI847" s="43"/>
      <c r="AJ847" s="43"/>
      <c r="AK847" s="43"/>
      <c r="AL847" s="43"/>
      <c r="AM847" s="43"/>
      <c r="AN847" s="43"/>
      <c r="AO847" s="43"/>
      <c r="AP847" s="43"/>
      <c r="AQ847" s="43"/>
      <c r="AR847" s="43"/>
      <c r="AS847" s="43"/>
      <c r="AT847" s="43"/>
      <c r="AU847" s="44"/>
      <c r="AV847" s="33"/>
      <c r="AW847" s="33"/>
      <c r="AX847" s="33"/>
      <c r="AZ847" s="141"/>
      <c r="BE847" s="168"/>
      <c r="BF847" s="168"/>
      <c r="BG847" s="168"/>
      <c r="BH847" s="168"/>
      <c r="BI847" s="168"/>
      <c r="BJ847" s="168"/>
      <c r="BK847" s="168"/>
      <c r="BL847" s="168"/>
      <c r="BM847" s="168"/>
      <c r="DK847" s="168"/>
      <c r="DL847" s="168"/>
      <c r="DM847" s="168"/>
      <c r="DN847" s="168"/>
      <c r="DO847" s="168"/>
      <c r="DP847" s="168"/>
      <c r="DQ847" s="168"/>
      <c r="DR847" s="168"/>
      <c r="DS847" s="168"/>
      <c r="DT847" s="168"/>
      <c r="DU847" s="168"/>
      <c r="DV847" s="168"/>
      <c r="DW847" s="168"/>
      <c r="DX847" s="168"/>
      <c r="DY847" s="168"/>
      <c r="DZ847" s="168"/>
      <c r="EA847" s="168"/>
      <c r="EB847" s="168"/>
      <c r="EC847" s="168"/>
      <c r="ED847" s="168"/>
      <c r="EE847" s="168"/>
      <c r="EF847" s="168"/>
      <c r="EG847" s="168"/>
      <c r="EH847" s="168"/>
      <c r="EI847" s="168"/>
      <c r="EJ847" s="168"/>
      <c r="EK847" s="168"/>
      <c r="EL847" s="168"/>
      <c r="EM847" s="168"/>
      <c r="EN847" s="168"/>
      <c r="EO847" s="168"/>
      <c r="EP847" s="168"/>
      <c r="EQ847" s="168"/>
      <c r="ER847" s="168"/>
      <c r="ES847" s="168"/>
      <c r="ET847" s="168"/>
      <c r="EU847" s="168"/>
      <c r="EV847" s="168"/>
      <c r="EW847" s="168"/>
      <c r="EX847" s="168"/>
      <c r="EY847" s="168"/>
      <c r="EZ847" s="168"/>
      <c r="FA847" s="168"/>
      <c r="FB847" s="168"/>
      <c r="FC847" s="168"/>
      <c r="FD847" s="168"/>
    </row>
    <row r="848" spans="1:160" s="5" customFormat="1" ht="24.9" customHeight="1" x14ac:dyDescent="0.3">
      <c r="A848" s="263"/>
      <c r="B848" s="263"/>
      <c r="C848" s="265"/>
      <c r="D848" s="465" t="s">
        <v>30</v>
      </c>
      <c r="E848" s="466"/>
      <c r="F848" s="466"/>
      <c r="G848" s="466"/>
      <c r="H848" s="466"/>
      <c r="I848" s="466"/>
      <c r="J848" s="466"/>
      <c r="K848" s="466"/>
      <c r="L848" s="466"/>
      <c r="M848" s="467"/>
      <c r="N848" s="468" t="s">
        <v>11</v>
      </c>
      <c r="O848" s="470" t="s">
        <v>12</v>
      </c>
      <c r="P848" s="471"/>
      <c r="Q848" s="474" t="s">
        <v>13</v>
      </c>
      <c r="R848" s="475"/>
      <c r="S848" s="476"/>
      <c r="T848" s="477" t="s">
        <v>27</v>
      </c>
      <c r="U848" s="479" t="s">
        <v>28</v>
      </c>
      <c r="V848" s="33"/>
      <c r="W848" s="57"/>
      <c r="X848" s="86"/>
      <c r="Y848" s="33"/>
      <c r="Z848" s="76"/>
      <c r="AA848" s="76"/>
      <c r="AD848" s="33"/>
      <c r="AG848" s="33"/>
      <c r="AH848" s="43"/>
      <c r="AI848" s="43"/>
      <c r="AJ848" s="43"/>
      <c r="AK848" s="43"/>
      <c r="AL848" s="43"/>
      <c r="AM848" s="43"/>
      <c r="AN848" s="43"/>
      <c r="AO848" s="43"/>
      <c r="AP848" s="43"/>
      <c r="AQ848" s="43"/>
      <c r="AR848" s="43"/>
      <c r="AS848" s="43"/>
      <c r="AT848" s="43"/>
      <c r="AU848" s="44"/>
      <c r="AV848" s="33"/>
      <c r="AW848" s="33"/>
      <c r="AX848" s="33"/>
      <c r="AZ848" s="141"/>
      <c r="BE848" s="168"/>
      <c r="BF848" s="168"/>
      <c r="BG848" s="168"/>
      <c r="BH848" s="168"/>
      <c r="BI848" s="168"/>
      <c r="BJ848" s="168"/>
      <c r="BK848" s="168"/>
      <c r="BL848" s="168"/>
      <c r="BM848" s="168"/>
      <c r="DK848" s="168"/>
      <c r="DL848" s="168"/>
      <c r="DM848" s="168"/>
      <c r="DN848" s="168"/>
      <c r="DO848" s="168"/>
      <c r="DP848" s="168"/>
      <c r="DQ848" s="168"/>
      <c r="DR848" s="168"/>
      <c r="DS848" s="168"/>
      <c r="DT848" s="168"/>
      <c r="DU848" s="168"/>
      <c r="DV848" s="168"/>
      <c r="DW848" s="168"/>
      <c r="DX848" s="168"/>
      <c r="DY848" s="168"/>
      <c r="DZ848" s="168"/>
      <c r="EA848" s="168"/>
      <c r="EB848" s="168"/>
      <c r="EC848" s="168"/>
      <c r="ED848" s="168"/>
      <c r="EE848" s="168"/>
      <c r="EF848" s="168"/>
      <c r="EG848" s="168"/>
      <c r="EH848" s="168"/>
      <c r="EI848" s="168"/>
      <c r="EJ848" s="168"/>
      <c r="EK848" s="168"/>
      <c r="EL848" s="168"/>
      <c r="EM848" s="168"/>
      <c r="EN848" s="168"/>
      <c r="EO848" s="168"/>
      <c r="EP848" s="168"/>
      <c r="EQ848" s="168"/>
      <c r="ER848" s="168"/>
      <c r="ES848" s="168"/>
      <c r="ET848" s="168"/>
      <c r="EU848" s="168"/>
      <c r="EV848" s="168"/>
      <c r="EW848" s="168"/>
      <c r="EX848" s="168"/>
      <c r="EY848" s="168"/>
      <c r="EZ848" s="168"/>
      <c r="FA848" s="168"/>
      <c r="FB848" s="168"/>
      <c r="FC848" s="168"/>
      <c r="FD848" s="168"/>
    </row>
    <row r="849" spans="1:160" s="5" customFormat="1" ht="24.9" customHeight="1" x14ac:dyDescent="0.3">
      <c r="A849" s="263"/>
      <c r="B849" s="263"/>
      <c r="C849" s="265"/>
      <c r="D849" s="481"/>
      <c r="E849" s="482"/>
      <c r="F849" s="482"/>
      <c r="G849" s="482"/>
      <c r="H849" s="482"/>
      <c r="I849" s="482"/>
      <c r="J849" s="482"/>
      <c r="K849" s="482"/>
      <c r="L849" s="482"/>
      <c r="M849" s="483"/>
      <c r="N849" s="469"/>
      <c r="O849" s="472"/>
      <c r="P849" s="473"/>
      <c r="Q849" s="7" t="s">
        <v>14</v>
      </c>
      <c r="R849" s="7" t="s">
        <v>15</v>
      </c>
      <c r="S849" s="7" t="s">
        <v>26</v>
      </c>
      <c r="T849" s="478"/>
      <c r="U849" s="480"/>
      <c r="V849" s="33"/>
      <c r="W849" s="57"/>
      <c r="X849" s="86"/>
      <c r="Y849" s="33"/>
      <c r="Z849" s="77"/>
      <c r="AA849" s="77"/>
      <c r="AD849" s="33"/>
      <c r="AG849" s="33"/>
      <c r="AH849" s="43"/>
      <c r="AI849" s="43"/>
      <c r="AJ849" s="43"/>
      <c r="AK849" s="43"/>
      <c r="AL849" s="43"/>
      <c r="AM849" s="43"/>
      <c r="AN849" s="43"/>
      <c r="AO849" s="43"/>
      <c r="AP849" s="43"/>
      <c r="AQ849" s="43"/>
      <c r="AR849" s="43"/>
      <c r="AS849" s="43"/>
      <c r="AT849" s="43"/>
      <c r="AU849" s="44"/>
      <c r="AV849" s="33"/>
      <c r="AW849" s="33"/>
      <c r="AX849" s="33"/>
      <c r="AZ849" s="141"/>
      <c r="BE849" s="168"/>
      <c r="BF849" s="168"/>
      <c r="BG849" s="168"/>
      <c r="BH849" s="168"/>
      <c r="BI849" s="168"/>
      <c r="BJ849" s="168"/>
      <c r="BK849" s="168"/>
      <c r="BL849" s="168"/>
      <c r="BM849" s="168"/>
      <c r="DK849" s="168"/>
      <c r="DL849" s="168"/>
      <c r="DM849" s="168"/>
      <c r="DN849" s="168"/>
      <c r="DO849" s="168"/>
      <c r="DP849" s="168"/>
      <c r="DQ849" s="168"/>
      <c r="DR849" s="168"/>
      <c r="DS849" s="168"/>
      <c r="DT849" s="168"/>
      <c r="DU849" s="168"/>
      <c r="DV849" s="168"/>
      <c r="DW849" s="168"/>
      <c r="DX849" s="168"/>
      <c r="DY849" s="168"/>
      <c r="DZ849" s="168"/>
      <c r="EA849" s="168"/>
      <c r="EB849" s="168"/>
      <c r="EC849" s="168"/>
      <c r="ED849" s="168"/>
      <c r="EE849" s="168"/>
      <c r="EF849" s="168"/>
      <c r="EG849" s="168"/>
      <c r="EH849" s="168"/>
      <c r="EI849" s="168"/>
      <c r="EJ849" s="168"/>
      <c r="EK849" s="168"/>
      <c r="EL849" s="168"/>
      <c r="EM849" s="168"/>
      <c r="EN849" s="168"/>
      <c r="EO849" s="168"/>
      <c r="EP849" s="168"/>
      <c r="EQ849" s="168"/>
      <c r="ER849" s="168"/>
      <c r="ES849" s="168"/>
      <c r="ET849" s="168"/>
      <c r="EU849" s="168"/>
      <c r="EV849" s="168"/>
      <c r="EW849" s="168"/>
      <c r="EX849" s="168"/>
      <c r="EY849" s="168"/>
      <c r="EZ849" s="168"/>
      <c r="FA849" s="168"/>
      <c r="FB849" s="168"/>
      <c r="FC849" s="168"/>
      <c r="FD849" s="168"/>
    </row>
    <row r="850" spans="1:160" s="5" customFormat="1" ht="24.9" customHeight="1" x14ac:dyDescent="0.3">
      <c r="A850" s="263"/>
      <c r="B850" s="263"/>
      <c r="C850" s="265"/>
      <c r="D850" s="481"/>
      <c r="E850" s="482"/>
      <c r="F850" s="482"/>
      <c r="G850" s="482"/>
      <c r="H850" s="482"/>
      <c r="I850" s="482"/>
      <c r="J850" s="482"/>
      <c r="K850" s="482"/>
      <c r="L850" s="482"/>
      <c r="M850" s="483"/>
      <c r="N850" s="16"/>
      <c r="O850" s="412"/>
      <c r="P850" s="413"/>
      <c r="Q850" s="8"/>
      <c r="R850" s="8"/>
      <c r="S850" s="8"/>
      <c r="T850" s="9"/>
      <c r="U850" s="17"/>
      <c r="V850" s="33"/>
      <c r="W850" s="57"/>
      <c r="X850" s="86"/>
      <c r="Y850" s="33">
        <f>+C846</f>
        <v>13</v>
      </c>
      <c r="Z850" s="41">
        <f>+SUMIF($N850:$N869,$Z$16,$U850:$U869)</f>
        <v>0</v>
      </c>
      <c r="AA850" s="41">
        <f>+SUMIF($N850:$N869,$AA$16,$U850:$U869)</f>
        <v>0</v>
      </c>
      <c r="AB850" s="41">
        <f>+SUMIF($N850:$N869,$AB$16,$U850:$U869)</f>
        <v>0</v>
      </c>
      <c r="AC850" s="41">
        <f>+SUMIF($N850:$N869,$AC$16,$U850:$U869)</f>
        <v>0</v>
      </c>
      <c r="AD850" s="41">
        <f>+SUMIF($N850:$N869,$AD$16,$U850:$U869)</f>
        <v>0</v>
      </c>
      <c r="AE850" s="41">
        <f>+SUMIF($N850:$N869,$AE$16,$U850:$U869)</f>
        <v>0</v>
      </c>
      <c r="AF850" s="41">
        <f>+SUMIF($N850:$N869,$AF$16,$U850:$U869)</f>
        <v>0</v>
      </c>
      <c r="AG850" s="41">
        <f>+SUMIF($N850:$N869,$AG$16,$U850:$U869)</f>
        <v>0</v>
      </c>
      <c r="AH850" s="41">
        <f>+SUMIF($N850:$N869,$AH$16,$U850:$U869)</f>
        <v>0</v>
      </c>
      <c r="AI850" s="41">
        <f>+SUMIF($N850:$N869,$AI$16,$U850:$U869)</f>
        <v>0</v>
      </c>
      <c r="AJ850" s="41">
        <f>+SUMIF($N850:$N869,$AJ$16,$U850:$U869)</f>
        <v>0</v>
      </c>
      <c r="AK850" s="41">
        <f>+SUMIF($N850:$N869,$AK$16,$U850:$U869)</f>
        <v>0</v>
      </c>
      <c r="AL850" s="41">
        <f>+SUMIF($N850:$N869,$AL$16,$U850:$U869)</f>
        <v>0</v>
      </c>
      <c r="AM850" s="41">
        <f>+SUMIF($N850:$N869,$AM$16,$U850:$U869)</f>
        <v>0</v>
      </c>
      <c r="AN850" s="41">
        <f>+SUMIF($N850:$N869,$AN$16,$U850:$U869)</f>
        <v>0</v>
      </c>
      <c r="AO850" s="41">
        <f>+SUMIF($N850:$N869,$AO$16,$U850:$U869)</f>
        <v>0</v>
      </c>
      <c r="AP850" s="41">
        <f>+SUMIF($N850:$N869,$AP$16,$U850:$U869)</f>
        <v>0</v>
      </c>
      <c r="AQ850" s="41">
        <f>+SUMIF($N850:$N869,$AQ$16,$U850:$U869)</f>
        <v>0</v>
      </c>
      <c r="AR850" s="41">
        <f>+SUMIF($N850:$N869,$AR$16,$U850:$U869)</f>
        <v>0</v>
      </c>
      <c r="AS850" s="43"/>
      <c r="AT850" s="43"/>
      <c r="AU850" s="44"/>
      <c r="AV850" s="33"/>
      <c r="AW850" s="33"/>
      <c r="AX850" s="33"/>
      <c r="AZ850" s="141"/>
      <c r="BE850" s="168"/>
      <c r="BF850" s="168"/>
      <c r="BG850" s="168"/>
      <c r="BH850" s="168"/>
      <c r="BI850" s="168"/>
      <c r="BJ850" s="168"/>
      <c r="BK850" s="168"/>
      <c r="BL850" s="168"/>
      <c r="BM850" s="168"/>
      <c r="DK850" s="168"/>
      <c r="DL850" s="168"/>
      <c r="DM850" s="168"/>
      <c r="DN850" s="168"/>
      <c r="DO850" s="168"/>
      <c r="DP850" s="168"/>
      <c r="DQ850" s="168"/>
      <c r="DR850" s="168"/>
      <c r="DS850" s="168"/>
      <c r="DT850" s="168"/>
      <c r="DU850" s="168"/>
      <c r="DV850" s="168"/>
      <c r="DW850" s="168"/>
      <c r="DX850" s="168"/>
      <c r="DY850" s="168"/>
      <c r="DZ850" s="168"/>
      <c r="EA850" s="168"/>
      <c r="EB850" s="168"/>
      <c r="EC850" s="168"/>
      <c r="ED850" s="168"/>
      <c r="EE850" s="168"/>
      <c r="EF850" s="168"/>
      <c r="EG850" s="168"/>
      <c r="EH850" s="168"/>
      <c r="EI850" s="168"/>
      <c r="EJ850" s="168"/>
      <c r="EK850" s="168"/>
      <c r="EL850" s="168"/>
      <c r="EM850" s="168"/>
      <c r="EN850" s="168"/>
      <c r="EO850" s="168"/>
      <c r="EP850" s="168"/>
      <c r="EQ850" s="168"/>
      <c r="ER850" s="168"/>
      <c r="ES850" s="168"/>
      <c r="ET850" s="168"/>
      <c r="EU850" s="168"/>
      <c r="EV850" s="168"/>
      <c r="EW850" s="168"/>
      <c r="EX850" s="168"/>
      <c r="EY850" s="168"/>
      <c r="EZ850" s="168"/>
      <c r="FA850" s="168"/>
      <c r="FB850" s="168"/>
      <c r="FC850" s="168"/>
      <c r="FD850" s="168"/>
    </row>
    <row r="851" spans="1:160" s="5" customFormat="1" ht="24.9" customHeight="1" x14ac:dyDescent="0.3">
      <c r="A851" s="263"/>
      <c r="B851" s="263"/>
      <c r="C851" s="265"/>
      <c r="D851" s="481"/>
      <c r="E851" s="482"/>
      <c r="F851" s="482"/>
      <c r="G851" s="482"/>
      <c r="H851" s="482"/>
      <c r="I851" s="482"/>
      <c r="J851" s="482"/>
      <c r="K851" s="482"/>
      <c r="L851" s="482"/>
      <c r="M851" s="483"/>
      <c r="N851" s="16"/>
      <c r="O851" s="412"/>
      <c r="P851" s="413"/>
      <c r="Q851" s="8"/>
      <c r="R851" s="8"/>
      <c r="S851" s="8"/>
      <c r="T851" s="9"/>
      <c r="U851" s="17"/>
      <c r="V851" s="33"/>
      <c r="W851" s="57"/>
      <c r="X851" s="86"/>
      <c r="Y851" s="33"/>
      <c r="Z851" s="36"/>
      <c r="AA851" s="36"/>
      <c r="AD851" s="33"/>
      <c r="AG851" s="33"/>
      <c r="AH851" s="43"/>
      <c r="AI851" s="43"/>
      <c r="AJ851" s="43"/>
      <c r="AK851" s="43"/>
      <c r="AL851" s="43"/>
      <c r="AM851" s="43"/>
      <c r="AN851" s="43"/>
      <c r="AO851" s="43"/>
      <c r="AP851" s="43"/>
      <c r="AQ851" s="43"/>
      <c r="AR851" s="43"/>
      <c r="AS851" s="43"/>
      <c r="AT851" s="43"/>
      <c r="AU851" s="44"/>
      <c r="AV851" s="33"/>
      <c r="AW851" s="33"/>
      <c r="AX851" s="33"/>
      <c r="AZ851" s="141"/>
      <c r="BE851" s="168"/>
      <c r="BF851" s="168"/>
      <c r="BG851" s="168"/>
      <c r="BH851" s="168"/>
      <c r="BI851" s="168"/>
      <c r="BJ851" s="168"/>
      <c r="BK851" s="168"/>
      <c r="BL851" s="168"/>
      <c r="BM851" s="168"/>
      <c r="DK851" s="168"/>
      <c r="DL851" s="168"/>
      <c r="DM851" s="168"/>
      <c r="DN851" s="168"/>
      <c r="DO851" s="168"/>
      <c r="DP851" s="168"/>
      <c r="DQ851" s="168"/>
      <c r="DR851" s="168"/>
      <c r="DS851" s="168"/>
      <c r="DT851" s="168"/>
      <c r="DU851" s="168"/>
      <c r="DV851" s="168"/>
      <c r="DW851" s="168"/>
      <c r="DX851" s="168"/>
      <c r="DY851" s="168"/>
      <c r="DZ851" s="168"/>
      <c r="EA851" s="168"/>
      <c r="EB851" s="168"/>
      <c r="EC851" s="168"/>
      <c r="ED851" s="168"/>
      <c r="EE851" s="168"/>
      <c r="EF851" s="168"/>
      <c r="EG851" s="168"/>
      <c r="EH851" s="168"/>
      <c r="EI851" s="168"/>
      <c r="EJ851" s="168"/>
      <c r="EK851" s="168"/>
      <c r="EL851" s="168"/>
      <c r="EM851" s="168"/>
      <c r="EN851" s="168"/>
      <c r="EO851" s="168"/>
      <c r="EP851" s="168"/>
      <c r="EQ851" s="168"/>
      <c r="ER851" s="168"/>
      <c r="ES851" s="168"/>
      <c r="ET851" s="168"/>
      <c r="EU851" s="168"/>
      <c r="EV851" s="168"/>
      <c r="EW851" s="168"/>
      <c r="EX851" s="168"/>
      <c r="EY851" s="168"/>
      <c r="EZ851" s="168"/>
      <c r="FA851" s="168"/>
      <c r="FB851" s="168"/>
      <c r="FC851" s="168"/>
      <c r="FD851" s="168"/>
    </row>
    <row r="852" spans="1:160" s="5" customFormat="1" ht="24.9" customHeight="1" x14ac:dyDescent="0.3">
      <c r="A852" s="263"/>
      <c r="B852" s="263"/>
      <c r="C852" s="265"/>
      <c r="D852" s="481"/>
      <c r="E852" s="482"/>
      <c r="F852" s="482"/>
      <c r="G852" s="482"/>
      <c r="H852" s="482"/>
      <c r="I852" s="482"/>
      <c r="J852" s="482"/>
      <c r="K852" s="482"/>
      <c r="L852" s="482"/>
      <c r="M852" s="483"/>
      <c r="N852" s="16"/>
      <c r="O852" s="412"/>
      <c r="P852" s="413"/>
      <c r="Q852" s="8"/>
      <c r="R852" s="8"/>
      <c r="S852" s="8"/>
      <c r="T852" s="9"/>
      <c r="U852" s="17"/>
      <c r="V852" s="33"/>
      <c r="W852" s="57"/>
      <c r="X852" s="86"/>
      <c r="Y852" s="33"/>
      <c r="Z852" s="36"/>
      <c r="AA852" s="36"/>
      <c r="AD852" s="33"/>
      <c r="AG852" s="33"/>
      <c r="AH852" s="43"/>
      <c r="AI852" s="43"/>
      <c r="AJ852" s="43"/>
      <c r="AK852" s="43"/>
      <c r="AL852" s="43"/>
      <c r="AM852" s="43"/>
      <c r="AN852" s="43"/>
      <c r="AO852" s="43"/>
      <c r="AP852" s="43"/>
      <c r="AQ852" s="43"/>
      <c r="AR852" s="43"/>
      <c r="AS852" s="43"/>
      <c r="AT852" s="43"/>
      <c r="AU852" s="44"/>
      <c r="AV852" s="33"/>
      <c r="AW852" s="33"/>
      <c r="AX852" s="33"/>
      <c r="AZ852" s="141"/>
      <c r="BE852" s="168"/>
      <c r="BF852" s="168"/>
      <c r="BG852" s="168"/>
      <c r="BH852" s="168"/>
      <c r="BI852" s="168"/>
      <c r="BJ852" s="168"/>
      <c r="BK852" s="168"/>
      <c r="BL852" s="168"/>
      <c r="BM852" s="168"/>
      <c r="DK852" s="168"/>
      <c r="DL852" s="168"/>
      <c r="DM852" s="168"/>
      <c r="DN852" s="168"/>
      <c r="DO852" s="168"/>
      <c r="DP852" s="168"/>
      <c r="DQ852" s="168"/>
      <c r="DR852" s="168"/>
      <c r="DS852" s="168"/>
      <c r="DT852" s="168"/>
      <c r="DU852" s="168"/>
      <c r="DV852" s="168"/>
      <c r="DW852" s="168"/>
      <c r="DX852" s="168"/>
      <c r="DY852" s="168"/>
      <c r="DZ852" s="168"/>
      <c r="EA852" s="168"/>
      <c r="EB852" s="168"/>
      <c r="EC852" s="168"/>
      <c r="ED852" s="168"/>
      <c r="EE852" s="168"/>
      <c r="EF852" s="168"/>
      <c r="EG852" s="168"/>
      <c r="EH852" s="168"/>
      <c r="EI852" s="168"/>
      <c r="EJ852" s="168"/>
      <c r="EK852" s="168"/>
      <c r="EL852" s="168"/>
      <c r="EM852" s="168"/>
      <c r="EN852" s="168"/>
      <c r="EO852" s="168"/>
      <c r="EP852" s="168"/>
      <c r="EQ852" s="168"/>
      <c r="ER852" s="168"/>
      <c r="ES852" s="168"/>
      <c r="ET852" s="168"/>
      <c r="EU852" s="168"/>
      <c r="EV852" s="168"/>
      <c r="EW852" s="168"/>
      <c r="EX852" s="168"/>
      <c r="EY852" s="168"/>
      <c r="EZ852" s="168"/>
      <c r="FA852" s="168"/>
      <c r="FB852" s="168"/>
      <c r="FC852" s="168"/>
      <c r="FD852" s="168"/>
    </row>
    <row r="853" spans="1:160" s="5" customFormat="1" ht="24.9" customHeight="1" x14ac:dyDescent="0.3">
      <c r="A853" s="263"/>
      <c r="B853" s="263"/>
      <c r="C853" s="265"/>
      <c r="D853" s="481"/>
      <c r="E853" s="482"/>
      <c r="F853" s="482"/>
      <c r="G853" s="482"/>
      <c r="H853" s="482"/>
      <c r="I853" s="482"/>
      <c r="J853" s="482"/>
      <c r="K853" s="482"/>
      <c r="L853" s="482"/>
      <c r="M853" s="483"/>
      <c r="N853" s="16"/>
      <c r="O853" s="412"/>
      <c r="P853" s="413"/>
      <c r="Q853" s="8"/>
      <c r="R853" s="8"/>
      <c r="S853" s="8"/>
      <c r="T853" s="9"/>
      <c r="U853" s="17"/>
      <c r="V853" s="33"/>
      <c r="W853" s="57"/>
      <c r="X853" s="86"/>
      <c r="Y853" s="33"/>
      <c r="Z853" s="36"/>
      <c r="AA853" s="36"/>
      <c r="AD853" s="33"/>
      <c r="AG853" s="33"/>
      <c r="AH853" s="43"/>
      <c r="AI853" s="43"/>
      <c r="AJ853" s="43"/>
      <c r="AK853" s="43"/>
      <c r="AL853" s="43"/>
      <c r="AM853" s="43"/>
      <c r="AN853" s="43"/>
      <c r="AO853" s="43"/>
      <c r="AP853" s="43"/>
      <c r="AQ853" s="43"/>
      <c r="AR853" s="43"/>
      <c r="AS853" s="43"/>
      <c r="AT853" s="43"/>
      <c r="AU853" s="44"/>
      <c r="AV853" s="33"/>
      <c r="AW853" s="33"/>
      <c r="AX853" s="33"/>
      <c r="AZ853" s="141"/>
      <c r="BE853" s="168"/>
      <c r="BF853" s="168"/>
      <c r="BG853" s="168"/>
      <c r="BH853" s="168"/>
      <c r="BI853" s="168"/>
      <c r="BJ853" s="168"/>
      <c r="BK853" s="168"/>
      <c r="BL853" s="168"/>
      <c r="BM853" s="168"/>
      <c r="DK853" s="168"/>
      <c r="DL853" s="168"/>
      <c r="DM853" s="168"/>
      <c r="DN853" s="168"/>
      <c r="DO853" s="168"/>
      <c r="DP853" s="168"/>
      <c r="DQ853" s="168"/>
      <c r="DR853" s="168"/>
      <c r="DS853" s="168"/>
      <c r="DT853" s="168"/>
      <c r="DU853" s="168"/>
      <c r="DV853" s="168"/>
      <c r="DW853" s="168"/>
      <c r="DX853" s="168"/>
      <c r="DY853" s="168"/>
      <c r="DZ853" s="168"/>
      <c r="EA853" s="168"/>
      <c r="EB853" s="168"/>
      <c r="EC853" s="168"/>
      <c r="ED853" s="168"/>
      <c r="EE853" s="168"/>
      <c r="EF853" s="168"/>
      <c r="EG853" s="168"/>
      <c r="EH853" s="168"/>
      <c r="EI853" s="168"/>
      <c r="EJ853" s="168"/>
      <c r="EK853" s="168"/>
      <c r="EL853" s="168"/>
      <c r="EM853" s="168"/>
      <c r="EN853" s="168"/>
      <c r="EO853" s="168"/>
      <c r="EP853" s="168"/>
      <c r="EQ853" s="168"/>
      <c r="ER853" s="168"/>
      <c r="ES853" s="168"/>
      <c r="ET853" s="168"/>
      <c r="EU853" s="168"/>
      <c r="EV853" s="168"/>
      <c r="EW853" s="168"/>
      <c r="EX853" s="168"/>
      <c r="EY853" s="168"/>
      <c r="EZ853" s="168"/>
      <c r="FA853" s="168"/>
      <c r="FB853" s="168"/>
      <c r="FC853" s="168"/>
      <c r="FD853" s="168"/>
    </row>
    <row r="854" spans="1:160" s="5" customFormat="1" ht="24.9" customHeight="1" x14ac:dyDescent="0.3">
      <c r="A854" s="263"/>
      <c r="B854" s="263"/>
      <c r="C854" s="265"/>
      <c r="D854" s="481"/>
      <c r="E854" s="482"/>
      <c r="F854" s="482"/>
      <c r="G854" s="482"/>
      <c r="H854" s="482"/>
      <c r="I854" s="482"/>
      <c r="J854" s="482"/>
      <c r="K854" s="482"/>
      <c r="L854" s="482"/>
      <c r="M854" s="483"/>
      <c r="N854" s="16"/>
      <c r="O854" s="412"/>
      <c r="P854" s="413"/>
      <c r="Q854" s="8"/>
      <c r="R854" s="8"/>
      <c r="S854" s="8"/>
      <c r="T854" s="9"/>
      <c r="U854" s="17"/>
      <c r="V854" s="33"/>
      <c r="W854" s="57"/>
      <c r="X854" s="86"/>
      <c r="Y854" s="33"/>
      <c r="Z854" s="36"/>
      <c r="AA854" s="36"/>
      <c r="AD854" s="33"/>
      <c r="AG854" s="33"/>
      <c r="AH854" s="43"/>
      <c r="AI854" s="43"/>
      <c r="AJ854" s="43"/>
      <c r="AK854" s="43"/>
      <c r="AL854" s="43"/>
      <c r="AM854" s="43"/>
      <c r="AN854" s="43"/>
      <c r="AO854" s="43"/>
      <c r="AP854" s="43"/>
      <c r="AQ854" s="43"/>
      <c r="AR854" s="43"/>
      <c r="AS854" s="43"/>
      <c r="AT854" s="43"/>
      <c r="AU854" s="44"/>
      <c r="AV854" s="33"/>
      <c r="AW854" s="33"/>
      <c r="AX854" s="33"/>
      <c r="AZ854" s="141"/>
      <c r="BE854" s="168"/>
      <c r="BF854" s="168"/>
      <c r="BG854" s="168"/>
      <c r="BH854" s="168"/>
      <c r="BI854" s="168"/>
      <c r="BJ854" s="168"/>
      <c r="BK854" s="168"/>
      <c r="BL854" s="168"/>
      <c r="BM854" s="168"/>
      <c r="DK854" s="168"/>
      <c r="DL854" s="168"/>
      <c r="DM854" s="168"/>
      <c r="DN854" s="168"/>
      <c r="DO854" s="168"/>
      <c r="DP854" s="168"/>
      <c r="DQ854" s="168"/>
      <c r="DR854" s="168"/>
      <c r="DS854" s="168"/>
      <c r="DT854" s="168"/>
      <c r="DU854" s="168"/>
      <c r="DV854" s="168"/>
      <c r="DW854" s="168"/>
      <c r="DX854" s="168"/>
      <c r="DY854" s="168"/>
      <c r="DZ854" s="168"/>
      <c r="EA854" s="168"/>
      <c r="EB854" s="168"/>
      <c r="EC854" s="168"/>
      <c r="ED854" s="168"/>
      <c r="EE854" s="168"/>
      <c r="EF854" s="168"/>
      <c r="EG854" s="168"/>
      <c r="EH854" s="168"/>
      <c r="EI854" s="168"/>
      <c r="EJ854" s="168"/>
      <c r="EK854" s="168"/>
      <c r="EL854" s="168"/>
      <c r="EM854" s="168"/>
      <c r="EN854" s="168"/>
      <c r="EO854" s="168"/>
      <c r="EP854" s="168"/>
      <c r="EQ854" s="168"/>
      <c r="ER854" s="168"/>
      <c r="ES854" s="168"/>
      <c r="ET854" s="168"/>
      <c r="EU854" s="168"/>
      <c r="EV854" s="168"/>
      <c r="EW854" s="168"/>
      <c r="EX854" s="168"/>
      <c r="EY854" s="168"/>
      <c r="EZ854" s="168"/>
      <c r="FA854" s="168"/>
      <c r="FB854" s="168"/>
      <c r="FC854" s="168"/>
      <c r="FD854" s="168"/>
    </row>
    <row r="855" spans="1:160" s="5" customFormat="1" ht="24.9" customHeight="1" x14ac:dyDescent="0.3">
      <c r="A855" s="263"/>
      <c r="B855" s="263"/>
      <c r="C855" s="265"/>
      <c r="D855" s="481"/>
      <c r="E855" s="482"/>
      <c r="F855" s="482"/>
      <c r="G855" s="482"/>
      <c r="H855" s="482"/>
      <c r="I855" s="482"/>
      <c r="J855" s="482"/>
      <c r="K855" s="482"/>
      <c r="L855" s="482"/>
      <c r="M855" s="483"/>
      <c r="N855" s="16"/>
      <c r="O855" s="412"/>
      <c r="P855" s="413"/>
      <c r="Q855" s="8"/>
      <c r="R855" s="8"/>
      <c r="S855" s="8"/>
      <c r="T855" s="9"/>
      <c r="U855" s="17"/>
      <c r="V855" s="33"/>
      <c r="W855" s="57"/>
      <c r="X855" s="86"/>
      <c r="Y855" s="33"/>
      <c r="Z855" s="36"/>
      <c r="AA855" s="36"/>
      <c r="AD855" s="33"/>
      <c r="AG855" s="33"/>
      <c r="AH855" s="43"/>
      <c r="AI855" s="43"/>
      <c r="AJ855" s="43"/>
      <c r="AK855" s="43"/>
      <c r="AL855" s="43"/>
      <c r="AM855" s="43"/>
      <c r="AN855" s="43"/>
      <c r="AO855" s="43"/>
      <c r="AP855" s="43"/>
      <c r="AQ855" s="43"/>
      <c r="AR855" s="43"/>
      <c r="AS855" s="43"/>
      <c r="AT855" s="43"/>
      <c r="AU855" s="44"/>
      <c r="AV855" s="33"/>
      <c r="AW855" s="33"/>
      <c r="AX855" s="33"/>
      <c r="AZ855" s="141"/>
      <c r="BE855" s="168"/>
      <c r="BF855" s="168"/>
      <c r="BG855" s="168"/>
      <c r="BH855" s="168"/>
      <c r="BI855" s="168"/>
      <c r="BJ855" s="168"/>
      <c r="BK855" s="168"/>
      <c r="BL855" s="168"/>
      <c r="BM855" s="168"/>
      <c r="DK855" s="168"/>
      <c r="DL855" s="168"/>
      <c r="DM855" s="168"/>
      <c r="DN855" s="168"/>
      <c r="DO855" s="168"/>
      <c r="DP855" s="168"/>
      <c r="DQ855" s="168"/>
      <c r="DR855" s="168"/>
      <c r="DS855" s="168"/>
      <c r="DT855" s="168"/>
      <c r="DU855" s="168"/>
      <c r="DV855" s="168"/>
      <c r="DW855" s="168"/>
      <c r="DX855" s="168"/>
      <c r="DY855" s="168"/>
      <c r="DZ855" s="168"/>
      <c r="EA855" s="168"/>
      <c r="EB855" s="168"/>
      <c r="EC855" s="168"/>
      <c r="ED855" s="168"/>
      <c r="EE855" s="168"/>
      <c r="EF855" s="168"/>
      <c r="EG855" s="168"/>
      <c r="EH855" s="168"/>
      <c r="EI855" s="168"/>
      <c r="EJ855" s="168"/>
      <c r="EK855" s="168"/>
      <c r="EL855" s="168"/>
      <c r="EM855" s="168"/>
      <c r="EN855" s="168"/>
      <c r="EO855" s="168"/>
      <c r="EP855" s="168"/>
      <c r="EQ855" s="168"/>
      <c r="ER855" s="168"/>
      <c r="ES855" s="168"/>
      <c r="ET855" s="168"/>
      <c r="EU855" s="168"/>
      <c r="EV855" s="168"/>
      <c r="EW855" s="168"/>
      <c r="EX855" s="168"/>
      <c r="EY855" s="168"/>
      <c r="EZ855" s="168"/>
      <c r="FA855" s="168"/>
      <c r="FB855" s="168"/>
      <c r="FC855" s="168"/>
      <c r="FD855" s="168"/>
    </row>
    <row r="856" spans="1:160" s="5" customFormat="1" ht="24.9" customHeight="1" x14ac:dyDescent="0.3">
      <c r="A856" s="263"/>
      <c r="B856" s="263"/>
      <c r="C856" s="265"/>
      <c r="D856" s="481"/>
      <c r="E856" s="482"/>
      <c r="F856" s="482"/>
      <c r="G856" s="482"/>
      <c r="H856" s="482"/>
      <c r="I856" s="482"/>
      <c r="J856" s="482"/>
      <c r="K856" s="482"/>
      <c r="L856" s="482"/>
      <c r="M856" s="483"/>
      <c r="N856" s="16"/>
      <c r="O856" s="412"/>
      <c r="P856" s="413"/>
      <c r="Q856" s="8"/>
      <c r="R856" s="8"/>
      <c r="S856" s="8"/>
      <c r="T856" s="9"/>
      <c r="U856" s="17"/>
      <c r="V856" s="33"/>
      <c r="W856" s="57"/>
      <c r="X856" s="86"/>
      <c r="Y856" s="33"/>
      <c r="Z856" s="36"/>
      <c r="AA856" s="36"/>
      <c r="AD856" s="33"/>
      <c r="AG856" s="33"/>
      <c r="AH856" s="43"/>
      <c r="AI856" s="43"/>
      <c r="AJ856" s="43"/>
      <c r="AK856" s="43"/>
      <c r="AL856" s="43"/>
      <c r="AM856" s="43"/>
      <c r="AN856" s="43"/>
      <c r="AO856" s="43"/>
      <c r="AP856" s="43"/>
      <c r="AQ856" s="43"/>
      <c r="AR856" s="43"/>
      <c r="AS856" s="43"/>
      <c r="AT856" s="43"/>
      <c r="AU856" s="44"/>
      <c r="AV856" s="33"/>
      <c r="AW856" s="33"/>
      <c r="AX856" s="33"/>
      <c r="AZ856" s="141"/>
      <c r="BE856" s="168"/>
      <c r="BF856" s="168"/>
      <c r="BG856" s="168"/>
      <c r="BH856" s="168"/>
      <c r="BI856" s="168"/>
      <c r="BJ856" s="168"/>
      <c r="BK856" s="168"/>
      <c r="BL856" s="168"/>
      <c r="BM856" s="168"/>
      <c r="DK856" s="168"/>
      <c r="DL856" s="168"/>
      <c r="DM856" s="168"/>
      <c r="DN856" s="168"/>
      <c r="DO856" s="168"/>
      <c r="DP856" s="168"/>
      <c r="DQ856" s="168"/>
      <c r="DR856" s="168"/>
      <c r="DS856" s="168"/>
      <c r="DT856" s="168"/>
      <c r="DU856" s="168"/>
      <c r="DV856" s="168"/>
      <c r="DW856" s="168"/>
      <c r="DX856" s="168"/>
      <c r="DY856" s="168"/>
      <c r="DZ856" s="168"/>
      <c r="EA856" s="168"/>
      <c r="EB856" s="168"/>
      <c r="EC856" s="168"/>
      <c r="ED856" s="168"/>
      <c r="EE856" s="168"/>
      <c r="EF856" s="168"/>
      <c r="EG856" s="168"/>
      <c r="EH856" s="168"/>
      <c r="EI856" s="168"/>
      <c r="EJ856" s="168"/>
      <c r="EK856" s="168"/>
      <c r="EL856" s="168"/>
      <c r="EM856" s="168"/>
      <c r="EN856" s="168"/>
      <c r="EO856" s="168"/>
      <c r="EP856" s="168"/>
      <c r="EQ856" s="168"/>
      <c r="ER856" s="168"/>
      <c r="ES856" s="168"/>
      <c r="ET856" s="168"/>
      <c r="EU856" s="168"/>
      <c r="EV856" s="168"/>
      <c r="EW856" s="168"/>
      <c r="EX856" s="168"/>
      <c r="EY856" s="168"/>
      <c r="EZ856" s="168"/>
      <c r="FA856" s="168"/>
      <c r="FB856" s="168"/>
      <c r="FC856" s="168"/>
      <c r="FD856" s="168"/>
    </row>
    <row r="857" spans="1:160" s="5" customFormat="1" ht="24.9" customHeight="1" x14ac:dyDescent="0.3">
      <c r="A857" s="263"/>
      <c r="B857" s="263"/>
      <c r="C857" s="265"/>
      <c r="D857" s="481"/>
      <c r="E857" s="482"/>
      <c r="F857" s="482"/>
      <c r="G857" s="482"/>
      <c r="H857" s="482"/>
      <c r="I857" s="482"/>
      <c r="J857" s="482"/>
      <c r="K857" s="482"/>
      <c r="L857" s="482"/>
      <c r="M857" s="483"/>
      <c r="N857" s="16"/>
      <c r="O857" s="412"/>
      <c r="P857" s="413"/>
      <c r="Q857" s="8"/>
      <c r="R857" s="8"/>
      <c r="S857" s="8"/>
      <c r="T857" s="9"/>
      <c r="U857" s="17"/>
      <c r="V857" s="33"/>
      <c r="W857" s="57"/>
      <c r="X857" s="86"/>
      <c r="Y857" s="33"/>
      <c r="Z857" s="36"/>
      <c r="AA857" s="36"/>
      <c r="AD857" s="33"/>
      <c r="AG857" s="33"/>
      <c r="AH857" s="43"/>
      <c r="AI857" s="43"/>
      <c r="AJ857" s="43"/>
      <c r="AK857" s="43"/>
      <c r="AL857" s="43"/>
      <c r="AM857" s="43"/>
      <c r="AN857" s="43"/>
      <c r="AO857" s="43"/>
      <c r="AP857" s="43"/>
      <c r="AQ857" s="43"/>
      <c r="AR857" s="43"/>
      <c r="AS857" s="43"/>
      <c r="AT857" s="43"/>
      <c r="AU857" s="44"/>
      <c r="AV857" s="33"/>
      <c r="AW857" s="33"/>
      <c r="AX857" s="33"/>
      <c r="AZ857" s="141"/>
      <c r="BE857" s="168"/>
      <c r="BF857" s="168"/>
      <c r="BG857" s="168"/>
      <c r="BH857" s="168"/>
      <c r="BI857" s="168"/>
      <c r="BJ857" s="168"/>
      <c r="BK857" s="168"/>
      <c r="BL857" s="168"/>
      <c r="BM857" s="168"/>
      <c r="DK857" s="168"/>
      <c r="DL857" s="168"/>
      <c r="DM857" s="168"/>
      <c r="DN857" s="168"/>
      <c r="DO857" s="168"/>
      <c r="DP857" s="168"/>
      <c r="DQ857" s="168"/>
      <c r="DR857" s="168"/>
      <c r="DS857" s="168"/>
      <c r="DT857" s="168"/>
      <c r="DU857" s="168"/>
      <c r="DV857" s="168"/>
      <c r="DW857" s="168"/>
      <c r="DX857" s="168"/>
      <c r="DY857" s="168"/>
      <c r="DZ857" s="168"/>
      <c r="EA857" s="168"/>
      <c r="EB857" s="168"/>
      <c r="EC857" s="168"/>
      <c r="ED857" s="168"/>
      <c r="EE857" s="168"/>
      <c r="EF857" s="168"/>
      <c r="EG857" s="168"/>
      <c r="EH857" s="168"/>
      <c r="EI857" s="168"/>
      <c r="EJ857" s="168"/>
      <c r="EK857" s="168"/>
      <c r="EL857" s="168"/>
      <c r="EM857" s="168"/>
      <c r="EN857" s="168"/>
      <c r="EO857" s="168"/>
      <c r="EP857" s="168"/>
      <c r="EQ857" s="168"/>
      <c r="ER857" s="168"/>
      <c r="ES857" s="168"/>
      <c r="ET857" s="168"/>
      <c r="EU857" s="168"/>
      <c r="EV857" s="168"/>
      <c r="EW857" s="168"/>
      <c r="EX857" s="168"/>
      <c r="EY857" s="168"/>
      <c r="EZ857" s="168"/>
      <c r="FA857" s="168"/>
      <c r="FB857" s="168"/>
      <c r="FC857" s="168"/>
      <c r="FD857" s="168"/>
    </row>
    <row r="858" spans="1:160" s="5" customFormat="1" ht="24.9" customHeight="1" x14ac:dyDescent="0.3">
      <c r="A858" s="263"/>
      <c r="B858" s="263"/>
      <c r="C858" s="265"/>
      <c r="D858" s="481"/>
      <c r="E858" s="482"/>
      <c r="F858" s="482"/>
      <c r="G858" s="482"/>
      <c r="H858" s="482"/>
      <c r="I858" s="482"/>
      <c r="J858" s="482"/>
      <c r="K858" s="482"/>
      <c r="L858" s="482"/>
      <c r="M858" s="483"/>
      <c r="N858" s="16"/>
      <c r="O858" s="412"/>
      <c r="P858" s="413"/>
      <c r="Q858" s="8"/>
      <c r="R858" s="8"/>
      <c r="S858" s="8"/>
      <c r="T858" s="9"/>
      <c r="U858" s="17"/>
      <c r="V858" s="33"/>
      <c r="W858" s="57"/>
      <c r="X858" s="86"/>
      <c r="Y858" s="33"/>
      <c r="Z858" s="36"/>
      <c r="AA858" s="36"/>
      <c r="AD858" s="33"/>
      <c r="AG858" s="33"/>
      <c r="AH858" s="43"/>
      <c r="AI858" s="43"/>
      <c r="AJ858" s="43"/>
      <c r="AK858" s="43"/>
      <c r="AL858" s="43"/>
      <c r="AM858" s="43"/>
      <c r="AN858" s="43"/>
      <c r="AO858" s="43"/>
      <c r="AP858" s="43"/>
      <c r="AQ858" s="43"/>
      <c r="AR858" s="43"/>
      <c r="AS858" s="43"/>
      <c r="AT858" s="43"/>
      <c r="AU858" s="44"/>
      <c r="AV858" s="33"/>
      <c r="AW858" s="33"/>
      <c r="AX858" s="33"/>
      <c r="AZ858" s="141"/>
      <c r="BE858" s="168"/>
      <c r="BF858" s="168"/>
      <c r="BG858" s="168"/>
      <c r="BH858" s="168"/>
      <c r="BI858" s="168"/>
      <c r="BJ858" s="168"/>
      <c r="BK858" s="168"/>
      <c r="BL858" s="168"/>
      <c r="BM858" s="168"/>
      <c r="DK858" s="168"/>
      <c r="DL858" s="168"/>
      <c r="DM858" s="168"/>
      <c r="DN858" s="168"/>
      <c r="DO858" s="168"/>
      <c r="DP858" s="168"/>
      <c r="DQ858" s="168"/>
      <c r="DR858" s="168"/>
      <c r="DS858" s="168"/>
      <c r="DT858" s="168"/>
      <c r="DU858" s="168"/>
      <c r="DV858" s="168"/>
      <c r="DW858" s="168"/>
      <c r="DX858" s="168"/>
      <c r="DY858" s="168"/>
      <c r="DZ858" s="168"/>
      <c r="EA858" s="168"/>
      <c r="EB858" s="168"/>
      <c r="EC858" s="168"/>
      <c r="ED858" s="168"/>
      <c r="EE858" s="168"/>
      <c r="EF858" s="168"/>
      <c r="EG858" s="168"/>
      <c r="EH858" s="168"/>
      <c r="EI858" s="168"/>
      <c r="EJ858" s="168"/>
      <c r="EK858" s="168"/>
      <c r="EL858" s="168"/>
      <c r="EM858" s="168"/>
      <c r="EN858" s="168"/>
      <c r="EO858" s="168"/>
      <c r="EP858" s="168"/>
      <c r="EQ858" s="168"/>
      <c r="ER858" s="168"/>
      <c r="ES858" s="168"/>
      <c r="ET858" s="168"/>
      <c r="EU858" s="168"/>
      <c r="EV858" s="168"/>
      <c r="EW858" s="168"/>
      <c r="EX858" s="168"/>
      <c r="EY858" s="168"/>
      <c r="EZ858" s="168"/>
      <c r="FA858" s="168"/>
      <c r="FB858" s="168"/>
      <c r="FC858" s="168"/>
      <c r="FD858" s="168"/>
    </row>
    <row r="859" spans="1:160" s="5" customFormat="1" ht="24.9" customHeight="1" x14ac:dyDescent="0.3">
      <c r="A859" s="263"/>
      <c r="B859" s="263"/>
      <c r="C859" s="265"/>
      <c r="D859" s="481"/>
      <c r="E859" s="482"/>
      <c r="F859" s="482"/>
      <c r="G859" s="482"/>
      <c r="H859" s="482"/>
      <c r="I859" s="482"/>
      <c r="J859" s="482"/>
      <c r="K859" s="482"/>
      <c r="L859" s="482"/>
      <c r="M859" s="483"/>
      <c r="N859" s="16"/>
      <c r="O859" s="412"/>
      <c r="P859" s="413"/>
      <c r="Q859" s="8"/>
      <c r="R859" s="8"/>
      <c r="S859" s="8"/>
      <c r="T859" s="9"/>
      <c r="U859" s="17"/>
      <c r="V859" s="33"/>
      <c r="W859" s="57"/>
      <c r="X859" s="86"/>
      <c r="Y859" s="33"/>
      <c r="Z859" s="36"/>
      <c r="AA859" s="36"/>
      <c r="AD859" s="33"/>
      <c r="AG859" s="33"/>
      <c r="AH859" s="43"/>
      <c r="AI859" s="43"/>
      <c r="AJ859" s="43"/>
      <c r="AK859" s="43"/>
      <c r="AL859" s="43"/>
      <c r="AM859" s="43"/>
      <c r="AN859" s="43"/>
      <c r="AO859" s="43"/>
      <c r="AP859" s="43"/>
      <c r="AQ859" s="43"/>
      <c r="AR859" s="43"/>
      <c r="AS859" s="43"/>
      <c r="AT859" s="43"/>
      <c r="AU859" s="44"/>
      <c r="AV859" s="33"/>
      <c r="AW859" s="33"/>
      <c r="AX859" s="33"/>
      <c r="AZ859" s="141"/>
      <c r="BE859" s="168"/>
      <c r="BF859" s="168"/>
      <c r="BG859" s="168"/>
      <c r="BH859" s="168"/>
      <c r="BI859" s="168"/>
      <c r="BJ859" s="168"/>
      <c r="BK859" s="168"/>
      <c r="BL859" s="168"/>
      <c r="BM859" s="168"/>
      <c r="DK859" s="168"/>
      <c r="DL859" s="168"/>
      <c r="DM859" s="168"/>
      <c r="DN859" s="168"/>
      <c r="DO859" s="168"/>
      <c r="DP859" s="168"/>
      <c r="DQ859" s="168"/>
      <c r="DR859" s="168"/>
      <c r="DS859" s="168"/>
      <c r="DT859" s="168"/>
      <c r="DU859" s="168"/>
      <c r="DV859" s="168"/>
      <c r="DW859" s="168"/>
      <c r="DX859" s="168"/>
      <c r="DY859" s="168"/>
      <c r="DZ859" s="168"/>
      <c r="EA859" s="168"/>
      <c r="EB859" s="168"/>
      <c r="EC859" s="168"/>
      <c r="ED859" s="168"/>
      <c r="EE859" s="168"/>
      <c r="EF859" s="168"/>
      <c r="EG859" s="168"/>
      <c r="EH859" s="168"/>
      <c r="EI859" s="168"/>
      <c r="EJ859" s="168"/>
      <c r="EK859" s="168"/>
      <c r="EL859" s="168"/>
      <c r="EM859" s="168"/>
      <c r="EN859" s="168"/>
      <c r="EO859" s="168"/>
      <c r="EP859" s="168"/>
      <c r="EQ859" s="168"/>
      <c r="ER859" s="168"/>
      <c r="ES859" s="168"/>
      <c r="ET859" s="168"/>
      <c r="EU859" s="168"/>
      <c r="EV859" s="168"/>
      <c r="EW859" s="168"/>
      <c r="EX859" s="168"/>
      <c r="EY859" s="168"/>
      <c r="EZ859" s="168"/>
      <c r="FA859" s="168"/>
      <c r="FB859" s="168"/>
      <c r="FC859" s="168"/>
      <c r="FD859" s="168"/>
    </row>
    <row r="860" spans="1:160" s="5" customFormat="1" ht="24.9" customHeight="1" x14ac:dyDescent="0.3">
      <c r="A860" s="263"/>
      <c r="B860" s="263"/>
      <c r="C860" s="265"/>
      <c r="D860" s="481"/>
      <c r="E860" s="482"/>
      <c r="F860" s="482"/>
      <c r="G860" s="482"/>
      <c r="H860" s="482"/>
      <c r="I860" s="482"/>
      <c r="J860" s="482"/>
      <c r="K860" s="482"/>
      <c r="L860" s="482"/>
      <c r="M860" s="483"/>
      <c r="N860" s="16"/>
      <c r="O860" s="412"/>
      <c r="P860" s="413"/>
      <c r="Q860" s="8"/>
      <c r="R860" s="8"/>
      <c r="S860" s="8"/>
      <c r="T860" s="9"/>
      <c r="U860" s="17"/>
      <c r="V860" s="33"/>
      <c r="W860" s="57"/>
      <c r="X860" s="86"/>
      <c r="Y860" s="33"/>
      <c r="Z860" s="36"/>
      <c r="AA860" s="36"/>
      <c r="AD860" s="33"/>
      <c r="AG860" s="33"/>
      <c r="AH860" s="43"/>
      <c r="AI860" s="43"/>
      <c r="AJ860" s="43"/>
      <c r="AK860" s="43"/>
      <c r="AL860" s="43"/>
      <c r="AM860" s="43"/>
      <c r="AN860" s="43"/>
      <c r="AO860" s="43"/>
      <c r="AP860" s="43"/>
      <c r="AQ860" s="43"/>
      <c r="AR860" s="43"/>
      <c r="AS860" s="43"/>
      <c r="AT860" s="43"/>
      <c r="AU860" s="44"/>
      <c r="AV860" s="33"/>
      <c r="AW860" s="33"/>
      <c r="AX860" s="33"/>
      <c r="AZ860" s="141"/>
      <c r="BE860" s="168"/>
      <c r="BF860" s="168"/>
      <c r="BG860" s="168"/>
      <c r="BH860" s="168"/>
      <c r="BI860" s="168"/>
      <c r="BJ860" s="168"/>
      <c r="BK860" s="168"/>
      <c r="BL860" s="168"/>
      <c r="BM860" s="168"/>
      <c r="DK860" s="168"/>
      <c r="DL860" s="168"/>
      <c r="DM860" s="168"/>
      <c r="DN860" s="168"/>
      <c r="DO860" s="168"/>
      <c r="DP860" s="168"/>
      <c r="DQ860" s="168"/>
      <c r="DR860" s="168"/>
      <c r="DS860" s="168"/>
      <c r="DT860" s="168"/>
      <c r="DU860" s="168"/>
      <c r="DV860" s="168"/>
      <c r="DW860" s="168"/>
      <c r="DX860" s="168"/>
      <c r="DY860" s="168"/>
      <c r="DZ860" s="168"/>
      <c r="EA860" s="168"/>
      <c r="EB860" s="168"/>
      <c r="EC860" s="168"/>
      <c r="ED860" s="168"/>
      <c r="EE860" s="168"/>
      <c r="EF860" s="168"/>
      <c r="EG860" s="168"/>
      <c r="EH860" s="168"/>
      <c r="EI860" s="168"/>
      <c r="EJ860" s="168"/>
      <c r="EK860" s="168"/>
      <c r="EL860" s="168"/>
      <c r="EM860" s="168"/>
      <c r="EN860" s="168"/>
      <c r="EO860" s="168"/>
      <c r="EP860" s="168"/>
      <c r="EQ860" s="168"/>
      <c r="ER860" s="168"/>
      <c r="ES860" s="168"/>
      <c r="ET860" s="168"/>
      <c r="EU860" s="168"/>
      <c r="EV860" s="168"/>
      <c r="EW860" s="168"/>
      <c r="EX860" s="168"/>
      <c r="EY860" s="168"/>
      <c r="EZ860" s="168"/>
      <c r="FA860" s="168"/>
      <c r="FB860" s="168"/>
      <c r="FC860" s="168"/>
      <c r="FD860" s="168"/>
    </row>
    <row r="861" spans="1:160" s="5" customFormat="1" ht="24.9" customHeight="1" x14ac:dyDescent="0.3">
      <c r="A861" s="263"/>
      <c r="B861" s="263"/>
      <c r="C861" s="265"/>
      <c r="D861" s="481"/>
      <c r="E861" s="482"/>
      <c r="F861" s="482"/>
      <c r="G861" s="482"/>
      <c r="H861" s="482"/>
      <c r="I861" s="482"/>
      <c r="J861" s="482"/>
      <c r="K861" s="482"/>
      <c r="L861" s="482"/>
      <c r="M861" s="483"/>
      <c r="N861" s="16"/>
      <c r="O861" s="412"/>
      <c r="P861" s="413"/>
      <c r="Q861" s="8"/>
      <c r="R861" s="8"/>
      <c r="S861" s="8"/>
      <c r="T861" s="9"/>
      <c r="U861" s="17"/>
      <c r="V861" s="33"/>
      <c r="W861" s="57"/>
      <c r="X861" s="86"/>
      <c r="Y861" s="33"/>
      <c r="Z861" s="36"/>
      <c r="AA861" s="36"/>
      <c r="AD861" s="33"/>
      <c r="AG861" s="33"/>
      <c r="AH861" s="43"/>
      <c r="AI861" s="43"/>
      <c r="AJ861" s="43"/>
      <c r="AK861" s="43"/>
      <c r="AL861" s="43"/>
      <c r="AM861" s="43"/>
      <c r="AN861" s="43"/>
      <c r="AO861" s="43"/>
      <c r="AP861" s="43"/>
      <c r="AQ861" s="43"/>
      <c r="AR861" s="43"/>
      <c r="AS861" s="43"/>
      <c r="AT861" s="43"/>
      <c r="AU861" s="44"/>
      <c r="AV861" s="33"/>
      <c r="AW861" s="33"/>
      <c r="AX861" s="33"/>
      <c r="AZ861" s="141"/>
      <c r="BE861" s="168"/>
      <c r="BF861" s="168"/>
      <c r="BG861" s="168"/>
      <c r="BH861" s="168"/>
      <c r="BI861" s="168"/>
      <c r="BJ861" s="168"/>
      <c r="BK861" s="168"/>
      <c r="BL861" s="168"/>
      <c r="BM861" s="168"/>
      <c r="DK861" s="168"/>
      <c r="DL861" s="168"/>
      <c r="DM861" s="168"/>
      <c r="DN861" s="168"/>
      <c r="DO861" s="168"/>
      <c r="DP861" s="168"/>
      <c r="DQ861" s="168"/>
      <c r="DR861" s="168"/>
      <c r="DS861" s="168"/>
      <c r="DT861" s="168"/>
      <c r="DU861" s="168"/>
      <c r="DV861" s="168"/>
      <c r="DW861" s="168"/>
      <c r="DX861" s="168"/>
      <c r="DY861" s="168"/>
      <c r="DZ861" s="168"/>
      <c r="EA861" s="168"/>
      <c r="EB861" s="168"/>
      <c r="EC861" s="168"/>
      <c r="ED861" s="168"/>
      <c r="EE861" s="168"/>
      <c r="EF861" s="168"/>
      <c r="EG861" s="168"/>
      <c r="EH861" s="168"/>
      <c r="EI861" s="168"/>
      <c r="EJ861" s="168"/>
      <c r="EK861" s="168"/>
      <c r="EL861" s="168"/>
      <c r="EM861" s="168"/>
      <c r="EN861" s="168"/>
      <c r="EO861" s="168"/>
      <c r="EP861" s="168"/>
      <c r="EQ861" s="168"/>
      <c r="ER861" s="168"/>
      <c r="ES861" s="168"/>
      <c r="ET861" s="168"/>
      <c r="EU861" s="168"/>
      <c r="EV861" s="168"/>
      <c r="EW861" s="168"/>
      <c r="EX861" s="168"/>
      <c r="EY861" s="168"/>
      <c r="EZ861" s="168"/>
      <c r="FA861" s="168"/>
      <c r="FB861" s="168"/>
      <c r="FC861" s="168"/>
      <c r="FD861" s="168"/>
    </row>
    <row r="862" spans="1:160" s="5" customFormat="1" ht="24.9" customHeight="1" x14ac:dyDescent="0.3">
      <c r="A862" s="263"/>
      <c r="B862" s="263"/>
      <c r="C862" s="265"/>
      <c r="D862" s="481"/>
      <c r="E862" s="482"/>
      <c r="F862" s="482"/>
      <c r="G862" s="482"/>
      <c r="H862" s="482"/>
      <c r="I862" s="482"/>
      <c r="J862" s="482"/>
      <c r="K862" s="482"/>
      <c r="L862" s="482"/>
      <c r="M862" s="483"/>
      <c r="N862" s="16"/>
      <c r="O862" s="412"/>
      <c r="P862" s="413"/>
      <c r="Q862" s="8"/>
      <c r="R862" s="8"/>
      <c r="S862" s="8"/>
      <c r="T862" s="9"/>
      <c r="U862" s="17"/>
      <c r="V862" s="33"/>
      <c r="W862" s="57"/>
      <c r="X862" s="86"/>
      <c r="Y862" s="33"/>
      <c r="Z862" s="36"/>
      <c r="AA862" s="36"/>
      <c r="AD862" s="33"/>
      <c r="AG862" s="33"/>
      <c r="AH862" s="43"/>
      <c r="AI862" s="43"/>
      <c r="AJ862" s="43"/>
      <c r="AK862" s="43"/>
      <c r="AL862" s="43"/>
      <c r="AM862" s="43"/>
      <c r="AN862" s="43"/>
      <c r="AO862" s="43"/>
      <c r="AP862" s="43"/>
      <c r="AQ862" s="43"/>
      <c r="AR862" s="43"/>
      <c r="AS862" s="43"/>
      <c r="AT862" s="43"/>
      <c r="AU862" s="44"/>
      <c r="AV862" s="33"/>
      <c r="AW862" s="33"/>
      <c r="AX862" s="33"/>
      <c r="AZ862" s="141"/>
      <c r="BE862" s="168"/>
      <c r="BF862" s="168"/>
      <c r="BG862" s="168"/>
      <c r="BH862" s="168"/>
      <c r="BI862" s="168"/>
      <c r="BJ862" s="168"/>
      <c r="BK862" s="168"/>
      <c r="BL862" s="168"/>
      <c r="BM862" s="168"/>
      <c r="DK862" s="168"/>
      <c r="DL862" s="168"/>
      <c r="DM862" s="168"/>
      <c r="DN862" s="168"/>
      <c r="DO862" s="168"/>
      <c r="DP862" s="168"/>
      <c r="DQ862" s="168"/>
      <c r="DR862" s="168"/>
      <c r="DS862" s="168"/>
      <c r="DT862" s="168"/>
      <c r="DU862" s="168"/>
      <c r="DV862" s="168"/>
      <c r="DW862" s="168"/>
      <c r="DX862" s="168"/>
      <c r="DY862" s="168"/>
      <c r="DZ862" s="168"/>
      <c r="EA862" s="168"/>
      <c r="EB862" s="168"/>
      <c r="EC862" s="168"/>
      <c r="ED862" s="168"/>
      <c r="EE862" s="168"/>
      <c r="EF862" s="168"/>
      <c r="EG862" s="168"/>
      <c r="EH862" s="168"/>
      <c r="EI862" s="168"/>
      <c r="EJ862" s="168"/>
      <c r="EK862" s="168"/>
      <c r="EL862" s="168"/>
      <c r="EM862" s="168"/>
      <c r="EN862" s="168"/>
      <c r="EO862" s="168"/>
      <c r="EP862" s="168"/>
      <c r="EQ862" s="168"/>
      <c r="ER862" s="168"/>
      <c r="ES862" s="168"/>
      <c r="ET862" s="168"/>
      <c r="EU862" s="168"/>
      <c r="EV862" s="168"/>
      <c r="EW862" s="168"/>
      <c r="EX862" s="168"/>
      <c r="EY862" s="168"/>
      <c r="EZ862" s="168"/>
      <c r="FA862" s="168"/>
      <c r="FB862" s="168"/>
      <c r="FC862" s="168"/>
      <c r="FD862" s="168"/>
    </row>
    <row r="863" spans="1:160" s="5" customFormat="1" ht="24.9" customHeight="1" x14ac:dyDescent="0.3">
      <c r="A863" s="263"/>
      <c r="B863" s="263"/>
      <c r="C863" s="265"/>
      <c r="D863" s="481"/>
      <c r="E863" s="482"/>
      <c r="F863" s="482"/>
      <c r="G863" s="482"/>
      <c r="H863" s="482"/>
      <c r="I863" s="482"/>
      <c r="J863" s="482"/>
      <c r="K863" s="482"/>
      <c r="L863" s="482"/>
      <c r="M863" s="483"/>
      <c r="N863" s="16"/>
      <c r="O863" s="412"/>
      <c r="P863" s="413"/>
      <c r="Q863" s="8"/>
      <c r="R863" s="8"/>
      <c r="S863" s="8"/>
      <c r="T863" s="9"/>
      <c r="U863" s="17"/>
      <c r="V863" s="33"/>
      <c r="W863" s="57"/>
      <c r="X863" s="86"/>
      <c r="Y863" s="33"/>
      <c r="Z863" s="36"/>
      <c r="AA863" s="36"/>
      <c r="AD863" s="33"/>
      <c r="AG863" s="33"/>
      <c r="AH863" s="43"/>
      <c r="AI863" s="43"/>
      <c r="AJ863" s="43"/>
      <c r="AK863" s="43"/>
      <c r="AL863" s="43"/>
      <c r="AM863" s="43"/>
      <c r="AN863" s="43"/>
      <c r="AO863" s="43"/>
      <c r="AP863" s="43"/>
      <c r="AQ863" s="43"/>
      <c r="AR863" s="43"/>
      <c r="AS863" s="43"/>
      <c r="AT863" s="43"/>
      <c r="AU863" s="44"/>
      <c r="AV863" s="33"/>
      <c r="AW863" s="33"/>
      <c r="AX863" s="33"/>
      <c r="AZ863" s="141"/>
      <c r="BE863" s="168"/>
      <c r="BF863" s="168"/>
      <c r="BG863" s="168"/>
      <c r="BH863" s="168"/>
      <c r="BI863" s="168"/>
      <c r="BJ863" s="168"/>
      <c r="BK863" s="168"/>
      <c r="BL863" s="168"/>
      <c r="BM863" s="168"/>
      <c r="DK863" s="168"/>
      <c r="DL863" s="168"/>
      <c r="DM863" s="168"/>
      <c r="DN863" s="168"/>
      <c r="DO863" s="168"/>
      <c r="DP863" s="168"/>
      <c r="DQ863" s="168"/>
      <c r="DR863" s="168"/>
      <c r="DS863" s="168"/>
      <c r="DT863" s="168"/>
      <c r="DU863" s="168"/>
      <c r="DV863" s="168"/>
      <c r="DW863" s="168"/>
      <c r="DX863" s="168"/>
      <c r="DY863" s="168"/>
      <c r="DZ863" s="168"/>
      <c r="EA863" s="168"/>
      <c r="EB863" s="168"/>
      <c r="EC863" s="168"/>
      <c r="ED863" s="168"/>
      <c r="EE863" s="168"/>
      <c r="EF863" s="168"/>
      <c r="EG863" s="168"/>
      <c r="EH863" s="168"/>
      <c r="EI863" s="168"/>
      <c r="EJ863" s="168"/>
      <c r="EK863" s="168"/>
      <c r="EL863" s="168"/>
      <c r="EM863" s="168"/>
      <c r="EN863" s="168"/>
      <c r="EO863" s="168"/>
      <c r="EP863" s="168"/>
      <c r="EQ863" s="168"/>
      <c r="ER863" s="168"/>
      <c r="ES863" s="168"/>
      <c r="ET863" s="168"/>
      <c r="EU863" s="168"/>
      <c r="EV863" s="168"/>
      <c r="EW863" s="168"/>
      <c r="EX863" s="168"/>
      <c r="EY863" s="168"/>
      <c r="EZ863" s="168"/>
      <c r="FA863" s="168"/>
      <c r="FB863" s="168"/>
      <c r="FC863" s="168"/>
      <c r="FD863" s="168"/>
    </row>
    <row r="864" spans="1:160" s="5" customFormat="1" ht="24.9" customHeight="1" x14ac:dyDescent="0.3">
      <c r="A864" s="263"/>
      <c r="B864" s="263"/>
      <c r="C864" s="265"/>
      <c r="D864" s="481"/>
      <c r="E864" s="482"/>
      <c r="F864" s="482"/>
      <c r="G864" s="482"/>
      <c r="H864" s="482"/>
      <c r="I864" s="482"/>
      <c r="J864" s="482"/>
      <c r="K864" s="482"/>
      <c r="L864" s="482"/>
      <c r="M864" s="483"/>
      <c r="N864" s="16"/>
      <c r="O864" s="412"/>
      <c r="P864" s="413"/>
      <c r="Q864" s="8"/>
      <c r="R864" s="8"/>
      <c r="S864" s="8"/>
      <c r="T864" s="9"/>
      <c r="U864" s="17"/>
      <c r="V864" s="33"/>
      <c r="W864" s="57"/>
      <c r="X864" s="86"/>
      <c r="Y864" s="33"/>
      <c r="Z864" s="36"/>
      <c r="AA864" s="36"/>
      <c r="AD864" s="33"/>
      <c r="AG864" s="33"/>
      <c r="AH864" s="43"/>
      <c r="AI864" s="43"/>
      <c r="AJ864" s="43"/>
      <c r="AK864" s="43"/>
      <c r="AL864" s="43"/>
      <c r="AM864" s="43"/>
      <c r="AN864" s="43"/>
      <c r="AO864" s="43"/>
      <c r="AP864" s="43"/>
      <c r="AQ864" s="43"/>
      <c r="AR864" s="43"/>
      <c r="AS864" s="43"/>
      <c r="AT864" s="43"/>
      <c r="AU864" s="44"/>
      <c r="AV864" s="33"/>
      <c r="AW864" s="33"/>
      <c r="AX864" s="33"/>
      <c r="AZ864" s="141"/>
      <c r="BE864" s="168"/>
      <c r="BF864" s="168"/>
      <c r="BG864" s="168"/>
      <c r="BH864" s="168"/>
      <c r="BI864" s="168"/>
      <c r="BJ864" s="168"/>
      <c r="BK864" s="168"/>
      <c r="BL864" s="168"/>
      <c r="BM864" s="168"/>
      <c r="DK864" s="168"/>
      <c r="DL864" s="168"/>
      <c r="DM864" s="168"/>
      <c r="DN864" s="168"/>
      <c r="DO864" s="168"/>
      <c r="DP864" s="168"/>
      <c r="DQ864" s="168"/>
      <c r="DR864" s="168"/>
      <c r="DS864" s="168"/>
      <c r="DT864" s="168"/>
      <c r="DU864" s="168"/>
      <c r="DV864" s="168"/>
      <c r="DW864" s="168"/>
      <c r="DX864" s="168"/>
      <c r="DY864" s="168"/>
      <c r="DZ864" s="168"/>
      <c r="EA864" s="168"/>
      <c r="EB864" s="168"/>
      <c r="EC864" s="168"/>
      <c r="ED864" s="168"/>
      <c r="EE864" s="168"/>
      <c r="EF864" s="168"/>
      <c r="EG864" s="168"/>
      <c r="EH864" s="168"/>
      <c r="EI864" s="168"/>
      <c r="EJ864" s="168"/>
      <c r="EK864" s="168"/>
      <c r="EL864" s="168"/>
      <c r="EM864" s="168"/>
      <c r="EN864" s="168"/>
      <c r="EO864" s="168"/>
      <c r="EP864" s="168"/>
      <c r="EQ864" s="168"/>
      <c r="ER864" s="168"/>
      <c r="ES864" s="168"/>
      <c r="ET864" s="168"/>
      <c r="EU864" s="168"/>
      <c r="EV864" s="168"/>
      <c r="EW864" s="168"/>
      <c r="EX864" s="168"/>
      <c r="EY864" s="168"/>
      <c r="EZ864" s="168"/>
      <c r="FA864" s="168"/>
      <c r="FB864" s="168"/>
      <c r="FC864" s="168"/>
      <c r="FD864" s="168"/>
    </row>
    <row r="865" spans="1:160" s="5" customFormat="1" ht="24.9" customHeight="1" x14ac:dyDescent="0.3">
      <c r="A865" s="263"/>
      <c r="B865" s="263"/>
      <c r="C865" s="265"/>
      <c r="D865" s="481"/>
      <c r="E865" s="482"/>
      <c r="F865" s="482"/>
      <c r="G865" s="482"/>
      <c r="H865" s="482"/>
      <c r="I865" s="482"/>
      <c r="J865" s="482"/>
      <c r="K865" s="482"/>
      <c r="L865" s="482"/>
      <c r="M865" s="483"/>
      <c r="N865" s="16"/>
      <c r="O865" s="412"/>
      <c r="P865" s="413"/>
      <c r="Q865" s="8"/>
      <c r="R865" s="8"/>
      <c r="S865" s="8"/>
      <c r="T865" s="9"/>
      <c r="U865" s="17"/>
      <c r="V865" s="33"/>
      <c r="W865" s="57"/>
      <c r="X865" s="86"/>
      <c r="Y865" s="33"/>
      <c r="Z865" s="36"/>
      <c r="AA865" s="36"/>
      <c r="AD865" s="33"/>
      <c r="AG865" s="33"/>
      <c r="AH865" s="43"/>
      <c r="AI865" s="43"/>
      <c r="AJ865" s="43"/>
      <c r="AK865" s="43"/>
      <c r="AL865" s="43"/>
      <c r="AM865" s="43"/>
      <c r="AN865" s="43"/>
      <c r="AO865" s="43"/>
      <c r="AP865" s="43"/>
      <c r="AQ865" s="43"/>
      <c r="AR865" s="43"/>
      <c r="AS865" s="43"/>
      <c r="AT865" s="43"/>
      <c r="AU865" s="44"/>
      <c r="AV865" s="33"/>
      <c r="AW865" s="33"/>
      <c r="AX865" s="33"/>
      <c r="AZ865" s="141"/>
      <c r="BE865" s="168"/>
      <c r="BF865" s="168"/>
      <c r="BG865" s="168"/>
      <c r="BH865" s="168"/>
      <c r="BI865" s="168"/>
      <c r="BJ865" s="168"/>
      <c r="BK865" s="168"/>
      <c r="BL865" s="168"/>
      <c r="BM865" s="168"/>
      <c r="DK865" s="168"/>
      <c r="DL865" s="168"/>
      <c r="DM865" s="168"/>
      <c r="DN865" s="168"/>
      <c r="DO865" s="168"/>
      <c r="DP865" s="168"/>
      <c r="DQ865" s="168"/>
      <c r="DR865" s="168"/>
      <c r="DS865" s="168"/>
      <c r="DT865" s="168"/>
      <c r="DU865" s="168"/>
      <c r="DV865" s="168"/>
      <c r="DW865" s="168"/>
      <c r="DX865" s="168"/>
      <c r="DY865" s="168"/>
      <c r="DZ865" s="168"/>
      <c r="EA865" s="168"/>
      <c r="EB865" s="168"/>
      <c r="EC865" s="168"/>
      <c r="ED865" s="168"/>
      <c r="EE865" s="168"/>
      <c r="EF865" s="168"/>
      <c r="EG865" s="168"/>
      <c r="EH865" s="168"/>
      <c r="EI865" s="168"/>
      <c r="EJ865" s="168"/>
      <c r="EK865" s="168"/>
      <c r="EL865" s="168"/>
      <c r="EM865" s="168"/>
      <c r="EN865" s="168"/>
      <c r="EO865" s="168"/>
      <c r="EP865" s="168"/>
      <c r="EQ865" s="168"/>
      <c r="ER865" s="168"/>
      <c r="ES865" s="168"/>
      <c r="ET865" s="168"/>
      <c r="EU865" s="168"/>
      <c r="EV865" s="168"/>
      <c r="EW865" s="168"/>
      <c r="EX865" s="168"/>
      <c r="EY865" s="168"/>
      <c r="EZ865" s="168"/>
      <c r="FA865" s="168"/>
      <c r="FB865" s="168"/>
      <c r="FC865" s="168"/>
      <c r="FD865" s="168"/>
    </row>
    <row r="866" spans="1:160" s="5" customFormat="1" ht="24.9" customHeight="1" x14ac:dyDescent="0.3">
      <c r="A866" s="263"/>
      <c r="B866" s="263"/>
      <c r="C866" s="265"/>
      <c r="D866" s="481"/>
      <c r="E866" s="482"/>
      <c r="F866" s="482"/>
      <c r="G866" s="482"/>
      <c r="H866" s="482"/>
      <c r="I866" s="482"/>
      <c r="J866" s="482"/>
      <c r="K866" s="482"/>
      <c r="L866" s="482"/>
      <c r="M866" s="483"/>
      <c r="N866" s="16"/>
      <c r="O866" s="412"/>
      <c r="P866" s="413"/>
      <c r="Q866" s="8"/>
      <c r="R866" s="8"/>
      <c r="S866" s="8"/>
      <c r="T866" s="9"/>
      <c r="U866" s="17"/>
      <c r="V866" s="33"/>
      <c r="W866" s="57"/>
      <c r="X866" s="86"/>
      <c r="Y866" s="33"/>
      <c r="Z866" s="36"/>
      <c r="AA866" s="36"/>
      <c r="AD866" s="33"/>
      <c r="AG866" s="33"/>
      <c r="AH866" s="43"/>
      <c r="AI866" s="43"/>
      <c r="AJ866" s="43"/>
      <c r="AK866" s="43"/>
      <c r="AL866" s="43"/>
      <c r="AM866" s="43"/>
      <c r="AN866" s="43"/>
      <c r="AO866" s="43"/>
      <c r="AP866" s="43"/>
      <c r="AQ866" s="43"/>
      <c r="AR866" s="43"/>
      <c r="AS866" s="43"/>
      <c r="AT866" s="43"/>
      <c r="AU866" s="44"/>
      <c r="AV866" s="33"/>
      <c r="AW866" s="33"/>
      <c r="AX866" s="33"/>
      <c r="AZ866" s="141"/>
      <c r="BE866" s="168"/>
      <c r="BF866" s="168"/>
      <c r="BG866" s="168"/>
      <c r="BH866" s="168"/>
      <c r="BI866" s="168"/>
      <c r="BJ866" s="168"/>
      <c r="BK866" s="168"/>
      <c r="BL866" s="168"/>
      <c r="BM866" s="168"/>
      <c r="DK866" s="168"/>
      <c r="DL866" s="168"/>
      <c r="DM866" s="168"/>
      <c r="DN866" s="168"/>
      <c r="DO866" s="168"/>
      <c r="DP866" s="168"/>
      <c r="DQ866" s="168"/>
      <c r="DR866" s="168"/>
      <c r="DS866" s="168"/>
      <c r="DT866" s="168"/>
      <c r="DU866" s="168"/>
      <c r="DV866" s="168"/>
      <c r="DW866" s="168"/>
      <c r="DX866" s="168"/>
      <c r="DY866" s="168"/>
      <c r="DZ866" s="168"/>
      <c r="EA866" s="168"/>
      <c r="EB866" s="168"/>
      <c r="EC866" s="168"/>
      <c r="ED866" s="168"/>
      <c r="EE866" s="168"/>
      <c r="EF866" s="168"/>
      <c r="EG866" s="168"/>
      <c r="EH866" s="168"/>
      <c r="EI866" s="168"/>
      <c r="EJ866" s="168"/>
      <c r="EK866" s="168"/>
      <c r="EL866" s="168"/>
      <c r="EM866" s="168"/>
      <c r="EN866" s="168"/>
      <c r="EO866" s="168"/>
      <c r="EP866" s="168"/>
      <c r="EQ866" s="168"/>
      <c r="ER866" s="168"/>
      <c r="ES866" s="168"/>
      <c r="ET866" s="168"/>
      <c r="EU866" s="168"/>
      <c r="EV866" s="168"/>
      <c r="EW866" s="168"/>
      <c r="EX866" s="168"/>
      <c r="EY866" s="168"/>
      <c r="EZ866" s="168"/>
      <c r="FA866" s="168"/>
      <c r="FB866" s="168"/>
      <c r="FC866" s="168"/>
      <c r="FD866" s="168"/>
    </row>
    <row r="867" spans="1:160" s="5" customFormat="1" ht="24.9" customHeight="1" x14ac:dyDescent="0.3">
      <c r="A867" s="263"/>
      <c r="B867" s="263"/>
      <c r="C867" s="265"/>
      <c r="D867" s="481"/>
      <c r="E867" s="482"/>
      <c r="F867" s="482"/>
      <c r="G867" s="482"/>
      <c r="H867" s="482"/>
      <c r="I867" s="482"/>
      <c r="J867" s="482"/>
      <c r="K867" s="482"/>
      <c r="L867" s="482"/>
      <c r="M867" s="483"/>
      <c r="N867" s="16"/>
      <c r="O867" s="412"/>
      <c r="P867" s="413"/>
      <c r="Q867" s="8"/>
      <c r="R867" s="8"/>
      <c r="S867" s="8"/>
      <c r="T867" s="9"/>
      <c r="U867" s="17"/>
      <c r="V867" s="33"/>
      <c r="W867" s="57"/>
      <c r="X867" s="86"/>
      <c r="Y867" s="33"/>
      <c r="Z867" s="36"/>
      <c r="AA867" s="36"/>
      <c r="AD867" s="33"/>
      <c r="AG867" s="33"/>
      <c r="AH867" s="43"/>
      <c r="AI867" s="43"/>
      <c r="AJ867" s="43"/>
      <c r="AK867" s="43"/>
      <c r="AL867" s="43"/>
      <c r="AM867" s="43"/>
      <c r="AN867" s="43"/>
      <c r="AO867" s="43"/>
      <c r="AP867" s="43"/>
      <c r="AQ867" s="43"/>
      <c r="AR867" s="43"/>
      <c r="AS867" s="43"/>
      <c r="AT867" s="43"/>
      <c r="AU867" s="44"/>
      <c r="AV867" s="33"/>
      <c r="AW867" s="33"/>
      <c r="AX867" s="33"/>
      <c r="AZ867" s="141"/>
      <c r="BE867" s="168"/>
      <c r="BF867" s="168"/>
      <c r="BG867" s="168"/>
      <c r="BH867" s="168"/>
      <c r="BI867" s="168"/>
      <c r="BJ867" s="168"/>
      <c r="BK867" s="168"/>
      <c r="BL867" s="168"/>
      <c r="BM867" s="168"/>
      <c r="DK867" s="168"/>
      <c r="DL867" s="168"/>
      <c r="DM867" s="168"/>
      <c r="DN867" s="168"/>
      <c r="DO867" s="168"/>
      <c r="DP867" s="168"/>
      <c r="DQ867" s="168"/>
      <c r="DR867" s="168"/>
      <c r="DS867" s="168"/>
      <c r="DT867" s="168"/>
      <c r="DU867" s="168"/>
      <c r="DV867" s="168"/>
      <c r="DW867" s="168"/>
      <c r="DX867" s="168"/>
      <c r="DY867" s="168"/>
      <c r="DZ867" s="168"/>
      <c r="EA867" s="168"/>
      <c r="EB867" s="168"/>
      <c r="EC867" s="168"/>
      <c r="ED867" s="168"/>
      <c r="EE867" s="168"/>
      <c r="EF867" s="168"/>
      <c r="EG867" s="168"/>
      <c r="EH867" s="168"/>
      <c r="EI867" s="168"/>
      <c r="EJ867" s="168"/>
      <c r="EK867" s="168"/>
      <c r="EL867" s="168"/>
      <c r="EM867" s="168"/>
      <c r="EN867" s="168"/>
      <c r="EO867" s="168"/>
      <c r="EP867" s="168"/>
      <c r="EQ867" s="168"/>
      <c r="ER867" s="168"/>
      <c r="ES867" s="168"/>
      <c r="ET867" s="168"/>
      <c r="EU867" s="168"/>
      <c r="EV867" s="168"/>
      <c r="EW867" s="168"/>
      <c r="EX867" s="168"/>
      <c r="EY867" s="168"/>
      <c r="EZ867" s="168"/>
      <c r="FA867" s="168"/>
      <c r="FB867" s="168"/>
      <c r="FC867" s="168"/>
      <c r="FD867" s="168"/>
    </row>
    <row r="868" spans="1:160" s="5" customFormat="1" ht="24.9" customHeight="1" x14ac:dyDescent="0.3">
      <c r="A868" s="263"/>
      <c r="B868" s="263"/>
      <c r="C868" s="265"/>
      <c r="D868" s="481"/>
      <c r="E868" s="482"/>
      <c r="F868" s="482"/>
      <c r="G868" s="482"/>
      <c r="H868" s="482"/>
      <c r="I868" s="482"/>
      <c r="J868" s="482"/>
      <c r="K868" s="482"/>
      <c r="L868" s="482"/>
      <c r="M868" s="483"/>
      <c r="N868" s="16"/>
      <c r="O868" s="412"/>
      <c r="P868" s="413"/>
      <c r="Q868" s="8"/>
      <c r="R868" s="8"/>
      <c r="S868" s="8"/>
      <c r="T868" s="9"/>
      <c r="U868" s="17"/>
      <c r="V868" s="33"/>
      <c r="W868" s="57"/>
      <c r="X868" s="86"/>
      <c r="Y868" s="33"/>
      <c r="Z868" s="36"/>
      <c r="AA868" s="36"/>
      <c r="AD868" s="33"/>
      <c r="AG868" s="33"/>
      <c r="AH868" s="43"/>
      <c r="AI868" s="43"/>
      <c r="AJ868" s="43"/>
      <c r="AK868" s="43"/>
      <c r="AL868" s="43"/>
      <c r="AM868" s="43"/>
      <c r="AN868" s="43"/>
      <c r="AO868" s="43"/>
      <c r="AP868" s="43"/>
      <c r="AQ868" s="43"/>
      <c r="AR868" s="43"/>
      <c r="AS868" s="43"/>
      <c r="AT868" s="43"/>
      <c r="AU868" s="44"/>
      <c r="AV868" s="33"/>
      <c r="AW868" s="33"/>
      <c r="AX868" s="33"/>
      <c r="AZ868" s="141"/>
      <c r="BE868" s="168"/>
      <c r="BF868" s="168"/>
      <c r="BG868" s="168"/>
      <c r="BH868" s="168"/>
      <c r="BI868" s="168"/>
      <c r="BJ868" s="168"/>
      <c r="BK868" s="168"/>
      <c r="BL868" s="168"/>
      <c r="BM868" s="168"/>
      <c r="DK868" s="168"/>
      <c r="DL868" s="168"/>
      <c r="DM868" s="168"/>
      <c r="DN868" s="168"/>
      <c r="DO868" s="168"/>
      <c r="DP868" s="168"/>
      <c r="DQ868" s="168"/>
      <c r="DR868" s="168"/>
      <c r="DS868" s="168"/>
      <c r="DT868" s="168"/>
      <c r="DU868" s="168"/>
      <c r="DV868" s="168"/>
      <c r="DW868" s="168"/>
      <c r="DX868" s="168"/>
      <c r="DY868" s="168"/>
      <c r="DZ868" s="168"/>
      <c r="EA868" s="168"/>
      <c r="EB868" s="168"/>
      <c r="EC868" s="168"/>
      <c r="ED868" s="168"/>
      <c r="EE868" s="168"/>
      <c r="EF868" s="168"/>
      <c r="EG868" s="168"/>
      <c r="EH868" s="168"/>
      <c r="EI868" s="168"/>
      <c r="EJ868" s="168"/>
      <c r="EK868" s="168"/>
      <c r="EL868" s="168"/>
      <c r="EM868" s="168"/>
      <c r="EN868" s="168"/>
      <c r="EO868" s="168"/>
      <c r="EP868" s="168"/>
      <c r="EQ868" s="168"/>
      <c r="ER868" s="168"/>
      <c r="ES868" s="168"/>
      <c r="ET868" s="168"/>
      <c r="EU868" s="168"/>
      <c r="EV868" s="168"/>
      <c r="EW868" s="168"/>
      <c r="EX868" s="168"/>
      <c r="EY868" s="168"/>
      <c r="EZ868" s="168"/>
      <c r="FA868" s="168"/>
      <c r="FB868" s="168"/>
      <c r="FC868" s="168"/>
      <c r="FD868" s="168"/>
    </row>
    <row r="869" spans="1:160" s="5" customFormat="1" ht="24.9" customHeight="1" x14ac:dyDescent="0.3">
      <c r="A869" s="263"/>
      <c r="B869" s="263"/>
      <c r="C869" s="265"/>
      <c r="D869" s="481"/>
      <c r="E869" s="482"/>
      <c r="F869" s="482"/>
      <c r="G869" s="482"/>
      <c r="H869" s="482"/>
      <c r="I869" s="482"/>
      <c r="J869" s="482"/>
      <c r="K869" s="482"/>
      <c r="L869" s="482"/>
      <c r="M869" s="483"/>
      <c r="N869" s="16"/>
      <c r="O869" s="412"/>
      <c r="P869" s="413"/>
      <c r="Q869" s="8"/>
      <c r="R869" s="8"/>
      <c r="S869" s="8"/>
      <c r="T869" s="9"/>
      <c r="U869" s="17"/>
      <c r="V869" s="33"/>
      <c r="W869" s="57"/>
      <c r="X869" s="86"/>
      <c r="Y869" s="33"/>
      <c r="Z869" s="36"/>
      <c r="AA869" s="36"/>
      <c r="AD869" s="33"/>
      <c r="AG869" s="33"/>
      <c r="AH869" s="43"/>
      <c r="AI869" s="43"/>
      <c r="AJ869" s="43"/>
      <c r="AK869" s="43"/>
      <c r="AL869" s="43"/>
      <c r="AM869" s="43"/>
      <c r="AN869" s="43"/>
      <c r="AO869" s="43"/>
      <c r="AP869" s="43"/>
      <c r="AQ869" s="43"/>
      <c r="AR869" s="43"/>
      <c r="AS869" s="43"/>
      <c r="AT869" s="43"/>
      <c r="AU869" s="44"/>
      <c r="AV869" s="33"/>
      <c r="AW869" s="33"/>
      <c r="AX869" s="33"/>
      <c r="AZ869" s="141"/>
      <c r="BE869" s="168"/>
      <c r="BF869" s="168"/>
      <c r="BG869" s="168"/>
      <c r="BH869" s="168"/>
      <c r="BI869" s="168"/>
      <c r="BJ869" s="168"/>
      <c r="BK869" s="168"/>
      <c r="BL869" s="168"/>
      <c r="BM869" s="168"/>
      <c r="DK869" s="168"/>
      <c r="DL869" s="168"/>
      <c r="DM869" s="168"/>
      <c r="DN869" s="168"/>
      <c r="DO869" s="168"/>
      <c r="DP869" s="168"/>
      <c r="DQ869" s="168"/>
      <c r="DR869" s="168"/>
      <c r="DS869" s="168"/>
      <c r="DT869" s="168"/>
      <c r="DU869" s="168"/>
      <c r="DV869" s="168"/>
      <c r="DW869" s="168"/>
      <c r="DX869" s="168"/>
      <c r="DY869" s="168"/>
      <c r="DZ869" s="168"/>
      <c r="EA869" s="168"/>
      <c r="EB869" s="168"/>
      <c r="EC869" s="168"/>
      <c r="ED869" s="168"/>
      <c r="EE869" s="168"/>
      <c r="EF869" s="168"/>
      <c r="EG869" s="168"/>
      <c r="EH869" s="168"/>
      <c r="EI869" s="168"/>
      <c r="EJ869" s="168"/>
      <c r="EK869" s="168"/>
      <c r="EL869" s="168"/>
      <c r="EM869" s="168"/>
      <c r="EN869" s="168"/>
      <c r="EO869" s="168"/>
      <c r="EP869" s="168"/>
      <c r="EQ869" s="168"/>
      <c r="ER869" s="168"/>
      <c r="ES869" s="168"/>
      <c r="ET869" s="168"/>
      <c r="EU869" s="168"/>
      <c r="EV869" s="168"/>
      <c r="EW869" s="168"/>
      <c r="EX869" s="168"/>
      <c r="EY869" s="168"/>
      <c r="EZ869" s="168"/>
      <c r="FA869" s="168"/>
      <c r="FB869" s="168"/>
      <c r="FC869" s="168"/>
      <c r="FD869" s="168"/>
    </row>
    <row r="870" spans="1:160" s="5" customFormat="1" ht="24.9" customHeight="1" thickBot="1" x14ac:dyDescent="0.35">
      <c r="A870" s="263"/>
      <c r="B870" s="263"/>
      <c r="C870" s="265"/>
      <c r="D870" s="481"/>
      <c r="E870" s="482"/>
      <c r="F870" s="482"/>
      <c r="G870" s="482"/>
      <c r="H870" s="482"/>
      <c r="I870" s="482"/>
      <c r="J870" s="482"/>
      <c r="K870" s="482"/>
      <c r="L870" s="482"/>
      <c r="M870" s="483"/>
      <c r="N870" s="414" t="s">
        <v>16</v>
      </c>
      <c r="O870" s="415"/>
      <c r="P870" s="415"/>
      <c r="Q870" s="415"/>
      <c r="R870" s="415"/>
      <c r="S870" s="415"/>
      <c r="T870" s="415"/>
      <c r="U870" s="18">
        <f>SUM(U850:U869)</f>
        <v>0</v>
      </c>
      <c r="V870" s="33"/>
      <c r="W870" s="57"/>
      <c r="X870" s="86"/>
      <c r="Y870" s="33"/>
      <c r="Z870" s="36"/>
      <c r="AA870" s="36"/>
      <c r="AD870" s="33"/>
      <c r="AG870" s="33"/>
      <c r="AH870" s="43"/>
      <c r="AI870" s="43"/>
      <c r="AJ870" s="43"/>
      <c r="AK870" s="43"/>
      <c r="AL870" s="43"/>
      <c r="AM870" s="43"/>
      <c r="AN870" s="43"/>
      <c r="AO870" s="43"/>
      <c r="AP870" s="43"/>
      <c r="AQ870" s="43"/>
      <c r="AR870" s="43"/>
      <c r="AS870" s="43"/>
      <c r="AT870" s="43"/>
      <c r="AU870" s="44"/>
      <c r="AV870" s="33"/>
      <c r="AW870" s="33"/>
      <c r="AX870" s="33"/>
      <c r="AZ870" s="141"/>
      <c r="BE870" s="168"/>
      <c r="BF870" s="168"/>
      <c r="BG870" s="168"/>
      <c r="BH870" s="168"/>
      <c r="BI870" s="168"/>
      <c r="BJ870" s="168"/>
      <c r="BK870" s="168"/>
      <c r="BL870" s="168"/>
      <c r="BM870" s="168"/>
      <c r="DK870" s="168"/>
      <c r="DL870" s="168"/>
      <c r="DM870" s="168"/>
      <c r="DN870" s="168"/>
      <c r="DO870" s="168"/>
      <c r="DP870" s="168"/>
      <c r="DQ870" s="168"/>
      <c r="DR870" s="168"/>
      <c r="DS870" s="168"/>
      <c r="DT870" s="168"/>
      <c r="DU870" s="168"/>
      <c r="DV870" s="168"/>
      <c r="DW870" s="168"/>
      <c r="DX870" s="168"/>
      <c r="DY870" s="168"/>
      <c r="DZ870" s="168"/>
      <c r="EA870" s="168"/>
      <c r="EB870" s="168"/>
      <c r="EC870" s="168"/>
      <c r="ED870" s="168"/>
      <c r="EE870" s="168"/>
      <c r="EF870" s="168"/>
      <c r="EG870" s="168"/>
      <c r="EH870" s="168"/>
      <c r="EI870" s="168"/>
      <c r="EJ870" s="168"/>
      <c r="EK870" s="168"/>
      <c r="EL870" s="168"/>
      <c r="EM870" s="168"/>
      <c r="EN870" s="168"/>
      <c r="EO870" s="168"/>
      <c r="EP870" s="168"/>
      <c r="EQ870" s="168"/>
      <c r="ER870" s="168"/>
      <c r="ES870" s="168"/>
      <c r="ET870" s="168"/>
      <c r="EU870" s="168"/>
      <c r="EV870" s="168"/>
      <c r="EW870" s="168"/>
      <c r="EX870" s="168"/>
      <c r="EY870" s="168"/>
      <c r="EZ870" s="168"/>
      <c r="FA870" s="168"/>
      <c r="FB870" s="168"/>
      <c r="FC870" s="168"/>
      <c r="FD870" s="168"/>
    </row>
    <row r="871" spans="1:160" s="5" customFormat="1" ht="14.4" customHeight="1" x14ac:dyDescent="0.3">
      <c r="A871" s="263"/>
      <c r="B871" s="263"/>
      <c r="C871" s="265"/>
      <c r="D871" s="481"/>
      <c r="E871" s="482"/>
      <c r="F871" s="482"/>
      <c r="G871" s="482"/>
      <c r="H871" s="482"/>
      <c r="I871" s="482"/>
      <c r="J871" s="482"/>
      <c r="K871" s="482"/>
      <c r="L871" s="482"/>
      <c r="M871" s="483"/>
      <c r="N871" s="416" t="s">
        <v>17</v>
      </c>
      <c r="O871" s="417"/>
      <c r="P871" s="417"/>
      <c r="Q871" s="417"/>
      <c r="R871" s="417"/>
      <c r="S871" s="417"/>
      <c r="T871" s="417"/>
      <c r="U871" s="418"/>
      <c r="V871" s="87"/>
      <c r="W871" s="57"/>
      <c r="X871" s="86"/>
      <c r="Y871" s="33"/>
      <c r="Z871" s="36"/>
      <c r="AA871" s="36"/>
      <c r="AD871" s="33"/>
      <c r="AG871" s="33"/>
      <c r="AH871" s="43"/>
      <c r="AI871" s="43"/>
      <c r="AJ871" s="43"/>
      <c r="AK871" s="43"/>
      <c r="AL871" s="43"/>
      <c r="AM871" s="43"/>
      <c r="AN871" s="43"/>
      <c r="AO871" s="43"/>
      <c r="AP871" s="43"/>
      <c r="AQ871" s="43"/>
      <c r="AR871" s="43"/>
      <c r="AS871" s="43"/>
      <c r="AT871" s="43"/>
      <c r="AU871" s="44"/>
      <c r="AV871" s="33"/>
      <c r="AW871" s="33"/>
      <c r="AX871" s="33"/>
      <c r="AZ871" s="141"/>
      <c r="BE871" s="168"/>
      <c r="BF871" s="168"/>
      <c r="BG871" s="168"/>
      <c r="BH871" s="168"/>
      <c r="BI871" s="168"/>
      <c r="BJ871" s="168"/>
      <c r="BK871" s="168"/>
      <c r="BL871" s="168"/>
      <c r="BM871" s="168"/>
      <c r="DK871" s="168"/>
      <c r="DL871" s="168"/>
      <c r="DM871" s="168"/>
      <c r="DN871" s="168"/>
      <c r="DO871" s="168"/>
      <c r="DP871" s="168"/>
      <c r="DQ871" s="168"/>
      <c r="DR871" s="168"/>
      <c r="DS871" s="168"/>
      <c r="DT871" s="168"/>
      <c r="DU871" s="168"/>
      <c r="DV871" s="168"/>
      <c r="DW871" s="168"/>
      <c r="DX871" s="168"/>
      <c r="DY871" s="168"/>
      <c r="DZ871" s="168"/>
      <c r="EA871" s="168"/>
      <c r="EB871" s="168"/>
      <c r="EC871" s="168"/>
      <c r="ED871" s="168"/>
      <c r="EE871" s="168"/>
      <c r="EF871" s="168"/>
      <c r="EG871" s="168"/>
      <c r="EH871" s="168"/>
      <c r="EI871" s="168"/>
      <c r="EJ871" s="168"/>
      <c r="EK871" s="168"/>
      <c r="EL871" s="168"/>
      <c r="EM871" s="168"/>
      <c r="EN871" s="168"/>
      <c r="EO871" s="168"/>
      <c r="EP871" s="168"/>
      <c r="EQ871" s="168"/>
      <c r="ER871" s="168"/>
      <c r="ES871" s="168"/>
      <c r="ET871" s="168"/>
      <c r="EU871" s="168"/>
      <c r="EV871" s="168"/>
      <c r="EW871" s="168"/>
      <c r="EX871" s="168"/>
      <c r="EY871" s="168"/>
      <c r="EZ871" s="168"/>
      <c r="FA871" s="168"/>
      <c r="FB871" s="168"/>
      <c r="FC871" s="168"/>
      <c r="FD871" s="168"/>
    </row>
    <row r="872" spans="1:160" s="5" customFormat="1" x14ac:dyDescent="0.3">
      <c r="A872" s="263"/>
      <c r="B872" s="263"/>
      <c r="C872" s="265"/>
      <c r="D872" s="481"/>
      <c r="E872" s="482"/>
      <c r="F872" s="482"/>
      <c r="G872" s="482"/>
      <c r="H872" s="482"/>
      <c r="I872" s="482"/>
      <c r="J872" s="482"/>
      <c r="K872" s="482"/>
      <c r="L872" s="482"/>
      <c r="M872" s="483"/>
      <c r="N872" s="419"/>
      <c r="O872" s="420"/>
      <c r="P872" s="420"/>
      <c r="Q872" s="420"/>
      <c r="R872" s="420"/>
      <c r="S872" s="420"/>
      <c r="T872" s="420"/>
      <c r="U872" s="421"/>
      <c r="V872" s="33"/>
      <c r="W872" s="57"/>
      <c r="X872" s="86"/>
      <c r="Y872" s="33"/>
      <c r="Z872" s="36"/>
      <c r="AA872" s="36"/>
      <c r="AD872" s="33"/>
      <c r="AG872" s="33"/>
      <c r="AH872" s="43"/>
      <c r="AI872" s="43"/>
      <c r="AJ872" s="43"/>
      <c r="AK872" s="43"/>
      <c r="AL872" s="43"/>
      <c r="AM872" s="43"/>
      <c r="AN872" s="43"/>
      <c r="AO872" s="43"/>
      <c r="AP872" s="43"/>
      <c r="AQ872" s="43"/>
      <c r="AR872" s="43"/>
      <c r="AS872" s="43"/>
      <c r="AT872" s="43"/>
      <c r="AU872" s="44"/>
      <c r="AV872" s="33"/>
      <c r="AW872" s="33"/>
      <c r="AX872" s="33"/>
      <c r="AZ872" s="141"/>
      <c r="BE872" s="168"/>
      <c r="BF872" s="168"/>
      <c r="BG872" s="168"/>
      <c r="BH872" s="168"/>
      <c r="BI872" s="168"/>
      <c r="BJ872" s="168"/>
      <c r="BK872" s="168"/>
      <c r="BL872" s="168"/>
      <c r="BM872" s="168"/>
      <c r="DK872" s="168"/>
      <c r="DL872" s="168"/>
      <c r="DM872" s="168"/>
      <c r="DN872" s="168"/>
      <c r="DO872" s="168"/>
      <c r="DP872" s="168"/>
      <c r="DQ872" s="168"/>
      <c r="DR872" s="168"/>
      <c r="DS872" s="168"/>
      <c r="DT872" s="168"/>
      <c r="DU872" s="168"/>
      <c r="DV872" s="168"/>
      <c r="DW872" s="168"/>
      <c r="DX872" s="168"/>
      <c r="DY872" s="168"/>
      <c r="DZ872" s="168"/>
      <c r="EA872" s="168"/>
      <c r="EB872" s="168"/>
      <c r="EC872" s="168"/>
      <c r="ED872" s="168"/>
      <c r="EE872" s="168"/>
      <c r="EF872" s="168"/>
      <c r="EG872" s="168"/>
      <c r="EH872" s="168"/>
      <c r="EI872" s="168"/>
      <c r="EJ872" s="168"/>
      <c r="EK872" s="168"/>
      <c r="EL872" s="168"/>
      <c r="EM872" s="168"/>
      <c r="EN872" s="168"/>
      <c r="EO872" s="168"/>
      <c r="EP872" s="168"/>
      <c r="EQ872" s="168"/>
      <c r="ER872" s="168"/>
      <c r="ES872" s="168"/>
      <c r="ET872" s="168"/>
      <c r="EU872" s="168"/>
      <c r="EV872" s="168"/>
      <c r="EW872" s="168"/>
      <c r="EX872" s="168"/>
      <c r="EY872" s="168"/>
      <c r="EZ872" s="168"/>
      <c r="FA872" s="168"/>
      <c r="FB872" s="168"/>
      <c r="FC872" s="168"/>
      <c r="FD872" s="168"/>
    </row>
    <row r="873" spans="1:160" s="5" customFormat="1" x14ac:dyDescent="0.3">
      <c r="A873" s="263"/>
      <c r="B873" s="263"/>
      <c r="C873" s="265"/>
      <c r="D873" s="481"/>
      <c r="E873" s="482"/>
      <c r="F873" s="482"/>
      <c r="G873" s="482"/>
      <c r="H873" s="482"/>
      <c r="I873" s="482"/>
      <c r="J873" s="482"/>
      <c r="K873" s="482"/>
      <c r="L873" s="482"/>
      <c r="M873" s="483"/>
      <c r="N873" s="419"/>
      <c r="O873" s="420"/>
      <c r="P873" s="420"/>
      <c r="Q873" s="420"/>
      <c r="R873" s="420"/>
      <c r="S873" s="420"/>
      <c r="T873" s="420"/>
      <c r="U873" s="421"/>
      <c r="V873" s="33"/>
      <c r="W873" s="57"/>
      <c r="X873" s="86"/>
      <c r="Y873" s="33"/>
      <c r="Z873" s="36"/>
      <c r="AA873" s="36"/>
      <c r="AD873" s="33"/>
      <c r="AG873" s="33"/>
      <c r="AH873" s="43"/>
      <c r="AI873" s="43"/>
      <c r="AJ873" s="43"/>
      <c r="AK873" s="43"/>
      <c r="AL873" s="43"/>
      <c r="AM873" s="43"/>
      <c r="AN873" s="43"/>
      <c r="AO873" s="43"/>
      <c r="AP873" s="43"/>
      <c r="AQ873" s="43"/>
      <c r="AR873" s="43"/>
      <c r="AS873" s="43"/>
      <c r="AT873" s="43"/>
      <c r="AU873" s="44"/>
      <c r="AV873" s="33"/>
      <c r="AW873" s="33"/>
      <c r="AX873" s="33"/>
      <c r="AZ873" s="141"/>
      <c r="BE873" s="168"/>
      <c r="BF873" s="168"/>
      <c r="BG873" s="168"/>
      <c r="BH873" s="168"/>
      <c r="BI873" s="168"/>
      <c r="BJ873" s="168"/>
      <c r="BK873" s="168"/>
      <c r="BL873" s="168"/>
      <c r="BM873" s="168"/>
      <c r="DK873" s="168"/>
      <c r="DL873" s="168"/>
      <c r="DM873" s="168"/>
      <c r="DN873" s="168"/>
      <c r="DO873" s="168"/>
      <c r="DP873" s="168"/>
      <c r="DQ873" s="168"/>
      <c r="DR873" s="168"/>
      <c r="DS873" s="168"/>
      <c r="DT873" s="168"/>
      <c r="DU873" s="168"/>
      <c r="DV873" s="168"/>
      <c r="DW873" s="168"/>
      <c r="DX873" s="168"/>
      <c r="DY873" s="168"/>
      <c r="DZ873" s="168"/>
      <c r="EA873" s="168"/>
      <c r="EB873" s="168"/>
      <c r="EC873" s="168"/>
      <c r="ED873" s="168"/>
      <c r="EE873" s="168"/>
      <c r="EF873" s="168"/>
      <c r="EG873" s="168"/>
      <c r="EH873" s="168"/>
      <c r="EI873" s="168"/>
      <c r="EJ873" s="168"/>
      <c r="EK873" s="168"/>
      <c r="EL873" s="168"/>
      <c r="EM873" s="168"/>
      <c r="EN873" s="168"/>
      <c r="EO873" s="168"/>
      <c r="EP873" s="168"/>
      <c r="EQ873" s="168"/>
      <c r="ER873" s="168"/>
      <c r="ES873" s="168"/>
      <c r="ET873" s="168"/>
      <c r="EU873" s="168"/>
      <c r="EV873" s="168"/>
      <c r="EW873" s="168"/>
      <c r="EX873" s="168"/>
      <c r="EY873" s="168"/>
      <c r="EZ873" s="168"/>
      <c r="FA873" s="168"/>
      <c r="FB873" s="168"/>
      <c r="FC873" s="168"/>
      <c r="FD873" s="168"/>
    </row>
    <row r="874" spans="1:160" s="5" customFormat="1" ht="14.4" thickBot="1" x14ac:dyDescent="0.35">
      <c r="A874" s="263"/>
      <c r="B874" s="263"/>
      <c r="C874" s="265"/>
      <c r="D874" s="425"/>
      <c r="E874" s="426"/>
      <c r="F874" s="426"/>
      <c r="G874" s="426"/>
      <c r="H874" s="426"/>
      <c r="I874" s="426"/>
      <c r="J874" s="426"/>
      <c r="K874" s="426"/>
      <c r="L874" s="426"/>
      <c r="M874" s="427"/>
      <c r="N874" s="422"/>
      <c r="O874" s="423"/>
      <c r="P874" s="423"/>
      <c r="Q874" s="423"/>
      <c r="R874" s="423"/>
      <c r="S874" s="423"/>
      <c r="T874" s="423"/>
      <c r="U874" s="424"/>
      <c r="V874" s="33"/>
      <c r="W874" s="57"/>
      <c r="X874" s="86"/>
      <c r="Y874" s="33"/>
      <c r="Z874" s="36"/>
      <c r="AA874" s="36"/>
      <c r="AD874" s="33"/>
      <c r="AG874" s="33"/>
      <c r="AH874" s="43"/>
      <c r="AI874" s="43"/>
      <c r="AJ874" s="43"/>
      <c r="AK874" s="43"/>
      <c r="AL874" s="43"/>
      <c r="AM874" s="43"/>
      <c r="AN874" s="43"/>
      <c r="AO874" s="43"/>
      <c r="AP874" s="43"/>
      <c r="AQ874" s="43"/>
      <c r="AR874" s="43"/>
      <c r="AS874" s="43"/>
      <c r="AT874" s="43"/>
      <c r="AU874" s="44"/>
      <c r="AV874" s="33"/>
      <c r="AW874" s="33"/>
      <c r="AX874" s="33"/>
      <c r="AZ874" s="141"/>
      <c r="BE874" s="168"/>
      <c r="BF874" s="168"/>
      <c r="BG874" s="168"/>
      <c r="BH874" s="168"/>
      <c r="BI874" s="168"/>
      <c r="BJ874" s="168"/>
      <c r="BK874" s="168"/>
      <c r="BL874" s="168"/>
      <c r="BM874" s="168"/>
      <c r="DK874" s="168"/>
      <c r="DL874" s="168"/>
      <c r="DM874" s="168"/>
      <c r="DN874" s="168"/>
      <c r="DO874" s="168"/>
      <c r="DP874" s="168"/>
      <c r="DQ874" s="168"/>
      <c r="DR874" s="168"/>
      <c r="DS874" s="168"/>
      <c r="DT874" s="168"/>
      <c r="DU874" s="168"/>
      <c r="DV874" s="168"/>
      <c r="DW874" s="168"/>
      <c r="DX874" s="168"/>
      <c r="DY874" s="168"/>
      <c r="DZ874" s="168"/>
      <c r="EA874" s="168"/>
      <c r="EB874" s="168"/>
      <c r="EC874" s="168"/>
      <c r="ED874" s="168"/>
      <c r="EE874" s="168"/>
      <c r="EF874" s="168"/>
      <c r="EG874" s="168"/>
      <c r="EH874" s="168"/>
      <c r="EI874" s="168"/>
      <c r="EJ874" s="168"/>
      <c r="EK874" s="168"/>
      <c r="EL874" s="168"/>
      <c r="EM874" s="168"/>
      <c r="EN874" s="168"/>
      <c r="EO874" s="168"/>
      <c r="EP874" s="168"/>
      <c r="EQ874" s="168"/>
      <c r="ER874" s="168"/>
      <c r="ES874" s="168"/>
      <c r="ET874" s="168"/>
      <c r="EU874" s="168"/>
      <c r="EV874" s="168"/>
      <c r="EW874" s="168"/>
      <c r="EX874" s="168"/>
      <c r="EY874" s="168"/>
      <c r="EZ874" s="168"/>
      <c r="FA874" s="168"/>
      <c r="FB874" s="168"/>
      <c r="FC874" s="168"/>
      <c r="FD874" s="168"/>
    </row>
    <row r="875" spans="1:160" s="5" customFormat="1" ht="5.25" customHeight="1" thickBot="1" x14ac:dyDescent="0.35">
      <c r="A875" s="263"/>
      <c r="B875" s="263"/>
      <c r="C875" s="265"/>
      <c r="D875" s="428"/>
      <c r="E875" s="428"/>
      <c r="F875" s="428"/>
      <c r="G875" s="428"/>
      <c r="H875" s="428"/>
      <c r="I875" s="428"/>
      <c r="J875" s="428"/>
      <c r="K875" s="428"/>
      <c r="L875" s="428"/>
      <c r="M875" s="428"/>
      <c r="N875" s="428"/>
      <c r="O875" s="428"/>
      <c r="P875" s="428"/>
      <c r="Q875" s="428"/>
      <c r="R875" s="428"/>
      <c r="S875" s="428"/>
      <c r="T875" s="428"/>
      <c r="U875" s="428"/>
      <c r="V875" s="33"/>
      <c r="W875" s="57"/>
      <c r="X875" s="86"/>
      <c r="Y875" s="33"/>
      <c r="Z875" s="36"/>
      <c r="AA875" s="36"/>
      <c r="AD875" s="33"/>
      <c r="AG875" s="33"/>
      <c r="AH875" s="43"/>
      <c r="AI875" s="43"/>
      <c r="AJ875" s="43"/>
      <c r="AK875" s="43"/>
      <c r="AL875" s="43"/>
      <c r="AM875" s="43"/>
      <c r="AN875" s="43"/>
      <c r="AO875" s="43"/>
      <c r="AP875" s="43"/>
      <c r="AQ875" s="43"/>
      <c r="AR875" s="43"/>
      <c r="AS875" s="43"/>
      <c r="AT875" s="43"/>
      <c r="AU875" s="44"/>
      <c r="AV875" s="33"/>
      <c r="AW875" s="33"/>
      <c r="AX875" s="33"/>
      <c r="AZ875" s="141"/>
      <c r="BE875" s="168"/>
      <c r="BF875" s="168"/>
      <c r="BG875" s="168"/>
      <c r="BH875" s="168"/>
      <c r="BI875" s="168"/>
      <c r="BJ875" s="168"/>
      <c r="BK875" s="168"/>
      <c r="BL875" s="168"/>
      <c r="BM875" s="168"/>
      <c r="DK875" s="168"/>
      <c r="DL875" s="168"/>
      <c r="DM875" s="168"/>
      <c r="DN875" s="168"/>
      <c r="DO875" s="168"/>
      <c r="DP875" s="168"/>
      <c r="DQ875" s="168"/>
      <c r="DR875" s="168"/>
      <c r="DS875" s="168"/>
      <c r="DT875" s="168"/>
      <c r="DU875" s="168"/>
      <c r="DV875" s="168"/>
      <c r="DW875" s="168"/>
      <c r="DX875" s="168"/>
      <c r="DY875" s="168"/>
      <c r="DZ875" s="168"/>
      <c r="EA875" s="168"/>
      <c r="EB875" s="168"/>
      <c r="EC875" s="168"/>
      <c r="ED875" s="168"/>
      <c r="EE875" s="168"/>
      <c r="EF875" s="168"/>
      <c r="EG875" s="168"/>
      <c r="EH875" s="168"/>
      <c r="EI875" s="168"/>
      <c r="EJ875" s="168"/>
      <c r="EK875" s="168"/>
      <c r="EL875" s="168"/>
      <c r="EM875" s="168"/>
      <c r="EN875" s="168"/>
      <c r="EO875" s="168"/>
      <c r="EP875" s="168"/>
      <c r="EQ875" s="168"/>
      <c r="ER875" s="168"/>
      <c r="ES875" s="168"/>
      <c r="ET875" s="168"/>
      <c r="EU875" s="168"/>
      <c r="EV875" s="168"/>
      <c r="EW875" s="168"/>
      <c r="EX875" s="168"/>
      <c r="EY875" s="168"/>
      <c r="EZ875" s="168"/>
      <c r="FA875" s="168"/>
      <c r="FB875" s="168"/>
      <c r="FC875" s="168"/>
      <c r="FD875" s="168"/>
    </row>
    <row r="876" spans="1:160" s="5" customFormat="1" ht="20.25" customHeight="1" x14ac:dyDescent="0.3">
      <c r="A876" s="263"/>
      <c r="B876" s="263"/>
      <c r="C876" s="265"/>
      <c r="D876" s="429" t="s">
        <v>18</v>
      </c>
      <c r="E876" s="430"/>
      <c r="F876" s="430"/>
      <c r="G876" s="430"/>
      <c r="H876" s="430"/>
      <c r="I876" s="430"/>
      <c r="J876" s="430"/>
      <c r="K876" s="430"/>
      <c r="L876" s="430"/>
      <c r="M876" s="431"/>
      <c r="N876" s="429" t="s">
        <v>19</v>
      </c>
      <c r="O876" s="430"/>
      <c r="P876" s="430"/>
      <c r="Q876" s="430"/>
      <c r="R876" s="430"/>
      <c r="S876" s="430"/>
      <c r="T876" s="430"/>
      <c r="U876" s="431"/>
      <c r="V876" s="33"/>
      <c r="W876" s="57"/>
      <c r="X876" s="86"/>
      <c r="Y876" s="33"/>
      <c r="Z876" s="36"/>
      <c r="AA876" s="36"/>
      <c r="AD876" s="33"/>
      <c r="AG876" s="33"/>
      <c r="AH876" s="43"/>
      <c r="AI876" s="43"/>
      <c r="AJ876" s="43"/>
      <c r="AK876" s="43"/>
      <c r="AL876" s="43"/>
      <c r="AM876" s="43"/>
      <c r="AN876" s="43"/>
      <c r="AO876" s="43"/>
      <c r="AP876" s="43"/>
      <c r="AQ876" s="43"/>
      <c r="AR876" s="43"/>
      <c r="AS876" s="43"/>
      <c r="AT876" s="43"/>
      <c r="AU876" s="44"/>
      <c r="AV876" s="33"/>
      <c r="AW876" s="33"/>
      <c r="AX876" s="33"/>
      <c r="AZ876" s="141"/>
      <c r="BE876" s="168"/>
      <c r="BF876" s="168"/>
      <c r="BG876" s="168"/>
      <c r="BH876" s="168"/>
      <c r="BI876" s="168"/>
      <c r="BJ876" s="168"/>
      <c r="BK876" s="168"/>
      <c r="BL876" s="168"/>
      <c r="BM876" s="168"/>
      <c r="DK876" s="168"/>
      <c r="DL876" s="168"/>
      <c r="DM876" s="168"/>
      <c r="DN876" s="168"/>
      <c r="DO876" s="168"/>
      <c r="DP876" s="168"/>
      <c r="DQ876" s="168"/>
      <c r="DR876" s="168"/>
      <c r="DS876" s="168"/>
      <c r="DT876" s="168"/>
      <c r="DU876" s="168"/>
      <c r="DV876" s="168"/>
      <c r="DW876" s="168"/>
      <c r="DX876" s="168"/>
      <c r="DY876" s="168"/>
      <c r="DZ876" s="168"/>
      <c r="EA876" s="168"/>
      <c r="EB876" s="168"/>
      <c r="EC876" s="168"/>
      <c r="ED876" s="168"/>
      <c r="EE876" s="168"/>
      <c r="EF876" s="168"/>
      <c r="EG876" s="168"/>
      <c r="EH876" s="168"/>
      <c r="EI876" s="168"/>
      <c r="EJ876" s="168"/>
      <c r="EK876" s="168"/>
      <c r="EL876" s="168"/>
      <c r="EM876" s="168"/>
      <c r="EN876" s="168"/>
      <c r="EO876" s="168"/>
      <c r="EP876" s="168"/>
      <c r="EQ876" s="168"/>
      <c r="ER876" s="168"/>
      <c r="ES876" s="168"/>
      <c r="ET876" s="168"/>
      <c r="EU876" s="168"/>
      <c r="EV876" s="168"/>
      <c r="EW876" s="168"/>
      <c r="EX876" s="168"/>
      <c r="EY876" s="168"/>
      <c r="EZ876" s="168"/>
      <c r="FA876" s="168"/>
      <c r="FB876" s="168"/>
      <c r="FC876" s="168"/>
      <c r="FD876" s="168"/>
    </row>
    <row r="877" spans="1:160" s="5" customFormat="1" x14ac:dyDescent="0.3">
      <c r="A877" s="263"/>
      <c r="B877" s="263"/>
      <c r="C877" s="265"/>
      <c r="D877" s="432" t="s">
        <v>20</v>
      </c>
      <c r="E877" s="433"/>
      <c r="F877" s="433"/>
      <c r="G877" s="433"/>
      <c r="H877" s="433"/>
      <c r="I877" s="433"/>
      <c r="J877" s="433"/>
      <c r="K877" s="433"/>
      <c r="L877" s="433"/>
      <c r="M877" s="434"/>
      <c r="N877" s="435" t="s">
        <v>21</v>
      </c>
      <c r="O877" s="436"/>
      <c r="P877" s="436"/>
      <c r="Q877" s="436"/>
      <c r="R877" s="436"/>
      <c r="S877" s="436"/>
      <c r="T877" s="436"/>
      <c r="U877" s="437"/>
      <c r="V877" s="33"/>
      <c r="W877" s="57"/>
      <c r="X877" s="86"/>
      <c r="Y877" s="33"/>
      <c r="Z877" s="36"/>
      <c r="AA877" s="36"/>
      <c r="AD877" s="33"/>
      <c r="AG877" s="33"/>
      <c r="AH877" s="43"/>
      <c r="AI877" s="43"/>
      <c r="AJ877" s="43"/>
      <c r="AK877" s="43"/>
      <c r="AL877" s="43"/>
      <c r="AM877" s="43"/>
      <c r="AN877" s="43"/>
      <c r="AO877" s="43"/>
      <c r="AP877" s="43"/>
      <c r="AQ877" s="43"/>
      <c r="AR877" s="43"/>
      <c r="AS877" s="43"/>
      <c r="AT877" s="43"/>
      <c r="AU877" s="44"/>
      <c r="AV877" s="33"/>
      <c r="AW877" s="33"/>
      <c r="AX877" s="33"/>
      <c r="AZ877" s="141"/>
      <c r="BE877" s="168"/>
      <c r="BF877" s="168"/>
      <c r="BG877" s="168"/>
      <c r="BH877" s="168"/>
      <c r="BI877" s="168"/>
      <c r="BJ877" s="168"/>
      <c r="BK877" s="168"/>
      <c r="BL877" s="168"/>
      <c r="BM877" s="168"/>
      <c r="DK877" s="168"/>
      <c r="DL877" s="168"/>
      <c r="DM877" s="168"/>
      <c r="DN877" s="168"/>
      <c r="DO877" s="168"/>
      <c r="DP877" s="168"/>
      <c r="DQ877" s="168"/>
      <c r="DR877" s="168"/>
      <c r="DS877" s="168"/>
      <c r="DT877" s="168"/>
      <c r="DU877" s="168"/>
      <c r="DV877" s="168"/>
      <c r="DW877" s="168"/>
      <c r="DX877" s="168"/>
      <c r="DY877" s="168"/>
      <c r="DZ877" s="168"/>
      <c r="EA877" s="168"/>
      <c r="EB877" s="168"/>
      <c r="EC877" s="168"/>
      <c r="ED877" s="168"/>
      <c r="EE877" s="168"/>
      <c r="EF877" s="168"/>
      <c r="EG877" s="168"/>
      <c r="EH877" s="168"/>
      <c r="EI877" s="168"/>
      <c r="EJ877" s="168"/>
      <c r="EK877" s="168"/>
      <c r="EL877" s="168"/>
      <c r="EM877" s="168"/>
      <c r="EN877" s="168"/>
      <c r="EO877" s="168"/>
      <c r="EP877" s="168"/>
      <c r="EQ877" s="168"/>
      <c r="ER877" s="168"/>
      <c r="ES877" s="168"/>
      <c r="ET877" s="168"/>
      <c r="EU877" s="168"/>
      <c r="EV877" s="168"/>
      <c r="EW877" s="168"/>
      <c r="EX877" s="168"/>
      <c r="EY877" s="168"/>
      <c r="EZ877" s="168"/>
      <c r="FA877" s="168"/>
      <c r="FB877" s="168"/>
      <c r="FC877" s="168"/>
      <c r="FD877" s="168"/>
    </row>
    <row r="878" spans="1:160" s="5" customFormat="1" ht="15.75" customHeight="1" x14ac:dyDescent="0.3">
      <c r="A878" s="263"/>
      <c r="B878" s="263"/>
      <c r="C878" s="265"/>
      <c r="D878" s="438" t="s">
        <v>22</v>
      </c>
      <c r="E878" s="439"/>
      <c r="F878" s="439"/>
      <c r="G878" s="439"/>
      <c r="H878" s="439"/>
      <c r="I878" s="439"/>
      <c r="J878" s="439"/>
      <c r="K878" s="439"/>
      <c r="L878" s="439"/>
      <c r="M878" s="440"/>
      <c r="N878" s="438" t="s">
        <v>22</v>
      </c>
      <c r="O878" s="444"/>
      <c r="P878" s="444"/>
      <c r="Q878" s="444"/>
      <c r="R878" s="444"/>
      <c r="S878" s="444"/>
      <c r="T878" s="444"/>
      <c r="U878" s="440"/>
      <c r="V878" s="33"/>
      <c r="W878" s="57"/>
      <c r="X878" s="86"/>
      <c r="Y878" s="33"/>
      <c r="Z878" s="36"/>
      <c r="AA878" s="36"/>
      <c r="AD878" s="33"/>
      <c r="AG878" s="33"/>
      <c r="AH878" s="43"/>
      <c r="AI878" s="43"/>
      <c r="AJ878" s="43"/>
      <c r="AK878" s="43"/>
      <c r="AL878" s="43"/>
      <c r="AM878" s="43"/>
      <c r="AN878" s="43"/>
      <c r="AO878" s="43"/>
      <c r="AP878" s="43"/>
      <c r="AQ878" s="43"/>
      <c r="AR878" s="43"/>
      <c r="AS878" s="43"/>
      <c r="AT878" s="43"/>
      <c r="AU878" s="44"/>
      <c r="AV878" s="33"/>
      <c r="AW878" s="33"/>
      <c r="AX878" s="33"/>
      <c r="AZ878" s="141"/>
      <c r="BE878" s="168"/>
      <c r="BF878" s="168"/>
      <c r="BG878" s="168"/>
      <c r="BH878" s="168"/>
      <c r="BI878" s="168"/>
      <c r="BJ878" s="168"/>
      <c r="BK878" s="168"/>
      <c r="BL878" s="168"/>
      <c r="BM878" s="168"/>
      <c r="DK878" s="168"/>
      <c r="DL878" s="168"/>
      <c r="DM878" s="168"/>
      <c r="DN878" s="168"/>
      <c r="DO878" s="168"/>
      <c r="DP878" s="168"/>
      <c r="DQ878" s="168"/>
      <c r="DR878" s="168"/>
      <c r="DS878" s="168"/>
      <c r="DT878" s="168"/>
      <c r="DU878" s="168"/>
      <c r="DV878" s="168"/>
      <c r="DW878" s="168"/>
      <c r="DX878" s="168"/>
      <c r="DY878" s="168"/>
      <c r="DZ878" s="168"/>
      <c r="EA878" s="168"/>
      <c r="EB878" s="168"/>
      <c r="EC878" s="168"/>
      <c r="ED878" s="168"/>
      <c r="EE878" s="168"/>
      <c r="EF878" s="168"/>
      <c r="EG878" s="168"/>
      <c r="EH878" s="168"/>
      <c r="EI878" s="168"/>
      <c r="EJ878" s="168"/>
      <c r="EK878" s="168"/>
      <c r="EL878" s="168"/>
      <c r="EM878" s="168"/>
      <c r="EN878" s="168"/>
      <c r="EO878" s="168"/>
      <c r="EP878" s="168"/>
      <c r="EQ878" s="168"/>
      <c r="ER878" s="168"/>
      <c r="ES878" s="168"/>
      <c r="ET878" s="168"/>
      <c r="EU878" s="168"/>
      <c r="EV878" s="168"/>
      <c r="EW878" s="168"/>
      <c r="EX878" s="168"/>
      <c r="EY878" s="168"/>
      <c r="EZ878" s="168"/>
      <c r="FA878" s="168"/>
      <c r="FB878" s="168"/>
      <c r="FC878" s="168"/>
      <c r="FD878" s="168"/>
    </row>
    <row r="879" spans="1:160" s="5" customFormat="1" ht="15.75" customHeight="1" x14ac:dyDescent="0.3">
      <c r="A879" s="263"/>
      <c r="B879" s="263"/>
      <c r="C879" s="265"/>
      <c r="D879" s="438"/>
      <c r="E879" s="439"/>
      <c r="F879" s="439"/>
      <c r="G879" s="439"/>
      <c r="H879" s="439"/>
      <c r="I879" s="439"/>
      <c r="J879" s="439"/>
      <c r="K879" s="439"/>
      <c r="L879" s="439"/>
      <c r="M879" s="440"/>
      <c r="N879" s="438"/>
      <c r="O879" s="439"/>
      <c r="P879" s="439"/>
      <c r="Q879" s="439"/>
      <c r="R879" s="439"/>
      <c r="S879" s="439"/>
      <c r="T879" s="439"/>
      <c r="U879" s="440"/>
      <c r="V879" s="33"/>
      <c r="W879" s="57"/>
      <c r="X879" s="86"/>
      <c r="Y879" s="33"/>
      <c r="Z879" s="36"/>
      <c r="AA879" s="36"/>
      <c r="AD879" s="33"/>
      <c r="AG879" s="33"/>
      <c r="AH879" s="43"/>
      <c r="AI879" s="43"/>
      <c r="AJ879" s="43"/>
      <c r="AK879" s="43"/>
      <c r="AL879" s="43"/>
      <c r="AM879" s="43"/>
      <c r="AN879" s="43"/>
      <c r="AO879" s="43"/>
      <c r="AP879" s="43"/>
      <c r="AQ879" s="43"/>
      <c r="AR879" s="43"/>
      <c r="AS879" s="43"/>
      <c r="AT879" s="43"/>
      <c r="AU879" s="44"/>
      <c r="AV879" s="33"/>
      <c r="AW879" s="33"/>
      <c r="AX879" s="33"/>
      <c r="AZ879" s="141"/>
      <c r="BE879" s="168"/>
      <c r="BF879" s="168"/>
      <c r="BG879" s="168"/>
      <c r="BH879" s="168"/>
      <c r="BI879" s="168"/>
      <c r="BJ879" s="168"/>
      <c r="BK879" s="168"/>
      <c r="BL879" s="168"/>
      <c r="BM879" s="168"/>
      <c r="DK879" s="168"/>
      <c r="DL879" s="168"/>
      <c r="DM879" s="168"/>
      <c r="DN879" s="168"/>
      <c r="DO879" s="168"/>
      <c r="DP879" s="168"/>
      <c r="DQ879" s="168"/>
      <c r="DR879" s="168"/>
      <c r="DS879" s="168"/>
      <c r="DT879" s="168"/>
      <c r="DU879" s="168"/>
      <c r="DV879" s="168"/>
      <c r="DW879" s="168"/>
      <c r="DX879" s="168"/>
      <c r="DY879" s="168"/>
      <c r="DZ879" s="168"/>
      <c r="EA879" s="168"/>
      <c r="EB879" s="168"/>
      <c r="EC879" s="168"/>
      <c r="ED879" s="168"/>
      <c r="EE879" s="168"/>
      <c r="EF879" s="168"/>
      <c r="EG879" s="168"/>
      <c r="EH879" s="168"/>
      <c r="EI879" s="168"/>
      <c r="EJ879" s="168"/>
      <c r="EK879" s="168"/>
      <c r="EL879" s="168"/>
      <c r="EM879" s="168"/>
      <c r="EN879" s="168"/>
      <c r="EO879" s="168"/>
      <c r="EP879" s="168"/>
      <c r="EQ879" s="168"/>
      <c r="ER879" s="168"/>
      <c r="ES879" s="168"/>
      <c r="ET879" s="168"/>
      <c r="EU879" s="168"/>
      <c r="EV879" s="168"/>
      <c r="EW879" s="168"/>
      <c r="EX879" s="168"/>
      <c r="EY879" s="168"/>
      <c r="EZ879" s="168"/>
      <c r="FA879" s="168"/>
      <c r="FB879" s="168"/>
      <c r="FC879" s="168"/>
      <c r="FD879" s="168"/>
    </row>
    <row r="880" spans="1:160" s="5" customFormat="1" ht="15.75" customHeight="1" x14ac:dyDescent="0.3">
      <c r="A880" s="263"/>
      <c r="B880" s="263"/>
      <c r="C880" s="265"/>
      <c r="D880" s="441"/>
      <c r="E880" s="442"/>
      <c r="F880" s="442"/>
      <c r="G880" s="442"/>
      <c r="H880" s="442"/>
      <c r="I880" s="442"/>
      <c r="J880" s="442"/>
      <c r="K880" s="442"/>
      <c r="L880" s="442"/>
      <c r="M880" s="443"/>
      <c r="N880" s="441"/>
      <c r="O880" s="442"/>
      <c r="P880" s="442"/>
      <c r="Q880" s="442"/>
      <c r="R880" s="442"/>
      <c r="S880" s="442"/>
      <c r="T880" s="442"/>
      <c r="U880" s="443"/>
      <c r="V880" s="33"/>
      <c r="W880" s="57"/>
      <c r="X880" s="86"/>
      <c r="Y880" s="33"/>
      <c r="Z880" s="36"/>
      <c r="AA880" s="36"/>
      <c r="AD880" s="33"/>
      <c r="AG880" s="33"/>
      <c r="AH880" s="43"/>
      <c r="AI880" s="43"/>
      <c r="AJ880" s="43"/>
      <c r="AK880" s="43"/>
      <c r="AL880" s="43"/>
      <c r="AM880" s="43"/>
      <c r="AN880" s="43"/>
      <c r="AO880" s="43"/>
      <c r="AP880" s="43"/>
      <c r="AQ880" s="43"/>
      <c r="AR880" s="43"/>
      <c r="AS880" s="43"/>
      <c r="AT880" s="43"/>
      <c r="AU880" s="44"/>
      <c r="AV880" s="33"/>
      <c r="AW880" s="33"/>
      <c r="AX880" s="33"/>
      <c r="AZ880" s="141"/>
      <c r="BE880" s="168"/>
      <c r="BF880" s="168"/>
      <c r="BG880" s="168"/>
      <c r="BH880" s="168"/>
      <c r="BI880" s="168"/>
      <c r="BJ880" s="168"/>
      <c r="BK880" s="168"/>
      <c r="BL880" s="168"/>
      <c r="BM880" s="168"/>
      <c r="DK880" s="168"/>
      <c r="DL880" s="168"/>
      <c r="DM880" s="168"/>
      <c r="DN880" s="168"/>
      <c r="DO880" s="168"/>
      <c r="DP880" s="168"/>
      <c r="DQ880" s="168"/>
      <c r="DR880" s="168"/>
      <c r="DS880" s="168"/>
      <c r="DT880" s="168"/>
      <c r="DU880" s="168"/>
      <c r="DV880" s="168"/>
      <c r="DW880" s="168"/>
      <c r="DX880" s="168"/>
      <c r="DY880" s="168"/>
      <c r="DZ880" s="168"/>
      <c r="EA880" s="168"/>
      <c r="EB880" s="168"/>
      <c r="EC880" s="168"/>
      <c r="ED880" s="168"/>
      <c r="EE880" s="168"/>
      <c r="EF880" s="168"/>
      <c r="EG880" s="168"/>
      <c r="EH880" s="168"/>
      <c r="EI880" s="168"/>
      <c r="EJ880" s="168"/>
      <c r="EK880" s="168"/>
      <c r="EL880" s="168"/>
      <c r="EM880" s="168"/>
      <c r="EN880" s="168"/>
      <c r="EO880" s="168"/>
      <c r="EP880" s="168"/>
      <c r="EQ880" s="168"/>
      <c r="ER880" s="168"/>
      <c r="ES880" s="168"/>
      <c r="ET880" s="168"/>
      <c r="EU880" s="168"/>
      <c r="EV880" s="168"/>
      <c r="EW880" s="168"/>
      <c r="EX880" s="168"/>
      <c r="EY880" s="168"/>
      <c r="EZ880" s="168"/>
      <c r="FA880" s="168"/>
      <c r="FB880" s="168"/>
      <c r="FC880" s="168"/>
      <c r="FD880" s="168"/>
    </row>
    <row r="881" spans="1:160" s="5" customFormat="1" x14ac:dyDescent="0.25">
      <c r="A881" s="263"/>
      <c r="B881" s="263"/>
      <c r="C881" s="265"/>
      <c r="D881" s="10" t="s">
        <v>23</v>
      </c>
      <c r="E881" s="445" t="e">
        <f>+#REF!</f>
        <v>#REF!</v>
      </c>
      <c r="F881" s="445"/>
      <c r="G881" s="445"/>
      <c r="H881" s="445"/>
      <c r="I881" s="445"/>
      <c r="J881" s="445"/>
      <c r="K881" s="445"/>
      <c r="L881" s="445"/>
      <c r="M881" s="446"/>
      <c r="N881" s="11" t="s">
        <v>23</v>
      </c>
      <c r="O881" s="445" t="e">
        <f>+#REF!</f>
        <v>#REF!</v>
      </c>
      <c r="P881" s="445"/>
      <c r="Q881" s="445"/>
      <c r="R881" s="445"/>
      <c r="S881" s="445"/>
      <c r="T881" s="445"/>
      <c r="U881" s="446"/>
      <c r="V881" s="33"/>
      <c r="W881" s="57"/>
      <c r="X881" s="86"/>
      <c r="Y881" s="33"/>
      <c r="Z881" s="36"/>
      <c r="AA881" s="36"/>
      <c r="AD881" s="33"/>
      <c r="AG881" s="33"/>
      <c r="AH881" s="43"/>
      <c r="AI881" s="43"/>
      <c r="AJ881" s="43"/>
      <c r="AK881" s="43"/>
      <c r="AL881" s="43"/>
      <c r="AM881" s="43"/>
      <c r="AN881" s="43"/>
      <c r="AO881" s="43"/>
      <c r="AP881" s="43"/>
      <c r="AQ881" s="43"/>
      <c r="AR881" s="43"/>
      <c r="AS881" s="43"/>
      <c r="AT881" s="43"/>
      <c r="AU881" s="44"/>
      <c r="AV881" s="33"/>
      <c r="AW881" s="33"/>
      <c r="AX881" s="33"/>
      <c r="AZ881" s="141"/>
      <c r="BE881" s="168"/>
      <c r="BF881" s="168"/>
      <c r="BG881" s="168"/>
      <c r="BH881" s="168"/>
      <c r="BI881" s="168"/>
      <c r="BJ881" s="168"/>
      <c r="BK881" s="168"/>
      <c r="BL881" s="168"/>
      <c r="BM881" s="168"/>
      <c r="DK881" s="168"/>
      <c r="DL881" s="168"/>
      <c r="DM881" s="168"/>
      <c r="DN881" s="168"/>
      <c r="DO881" s="168"/>
      <c r="DP881" s="168"/>
      <c r="DQ881" s="168"/>
      <c r="DR881" s="168"/>
      <c r="DS881" s="168"/>
      <c r="DT881" s="168"/>
      <c r="DU881" s="168"/>
      <c r="DV881" s="168"/>
      <c r="DW881" s="168"/>
      <c r="DX881" s="168"/>
      <c r="DY881" s="168"/>
      <c r="DZ881" s="168"/>
      <c r="EA881" s="168"/>
      <c r="EB881" s="168"/>
      <c r="EC881" s="168"/>
      <c r="ED881" s="168"/>
      <c r="EE881" s="168"/>
      <c r="EF881" s="168"/>
      <c r="EG881" s="168"/>
      <c r="EH881" s="168"/>
      <c r="EI881" s="168"/>
      <c r="EJ881" s="168"/>
      <c r="EK881" s="168"/>
      <c r="EL881" s="168"/>
      <c r="EM881" s="168"/>
      <c r="EN881" s="168"/>
      <c r="EO881" s="168"/>
      <c r="EP881" s="168"/>
      <c r="EQ881" s="168"/>
      <c r="ER881" s="168"/>
      <c r="ES881" s="168"/>
      <c r="ET881" s="168"/>
      <c r="EU881" s="168"/>
      <c r="EV881" s="168"/>
      <c r="EW881" s="168"/>
      <c r="EX881" s="168"/>
      <c r="EY881" s="168"/>
      <c r="EZ881" s="168"/>
      <c r="FA881" s="168"/>
      <c r="FB881" s="168"/>
      <c r="FC881" s="168"/>
      <c r="FD881" s="168"/>
    </row>
    <row r="882" spans="1:160" s="5" customFormat="1" ht="14.4" thickBot="1" x14ac:dyDescent="0.3">
      <c r="A882" s="263"/>
      <c r="B882" s="263"/>
      <c r="C882" s="265"/>
      <c r="D882" s="12" t="s">
        <v>25</v>
      </c>
      <c r="E882" s="447" t="e">
        <f>+#REF!</f>
        <v>#REF!</v>
      </c>
      <c r="F882" s="447"/>
      <c r="G882" s="447"/>
      <c r="H882" s="447"/>
      <c r="I882" s="447"/>
      <c r="J882" s="447"/>
      <c r="K882" s="447"/>
      <c r="L882" s="447"/>
      <c r="M882" s="448"/>
      <c r="N882" s="13" t="s">
        <v>25</v>
      </c>
      <c r="O882" s="447" t="e">
        <f>+#REF!</f>
        <v>#REF!</v>
      </c>
      <c r="P882" s="447"/>
      <c r="Q882" s="447"/>
      <c r="R882" s="447"/>
      <c r="S882" s="447"/>
      <c r="T882" s="447"/>
      <c r="U882" s="448"/>
      <c r="V882" s="33"/>
      <c r="W882" s="57"/>
      <c r="X882" s="86"/>
      <c r="Y882" s="33"/>
      <c r="Z882" s="36"/>
      <c r="AA882" s="36"/>
      <c r="AD882" s="33"/>
      <c r="AG882" s="33"/>
      <c r="AH882" s="43"/>
      <c r="AI882" s="43"/>
      <c r="AJ882" s="43"/>
      <c r="AK882" s="43"/>
      <c r="AL882" s="43"/>
      <c r="AM882" s="43"/>
      <c r="AN882" s="43"/>
      <c r="AO882" s="43"/>
      <c r="AP882" s="43"/>
      <c r="AQ882" s="43"/>
      <c r="AR882" s="43"/>
      <c r="AS882" s="43"/>
      <c r="AT882" s="43"/>
      <c r="AU882" s="44"/>
      <c r="AV882" s="33"/>
      <c r="AW882" s="33"/>
      <c r="AX882" s="33"/>
      <c r="AZ882" s="141"/>
      <c r="BE882" s="168"/>
      <c r="BF882" s="168"/>
      <c r="BG882" s="168"/>
      <c r="BH882" s="168"/>
      <c r="BI882" s="168"/>
      <c r="BJ882" s="168"/>
      <c r="BK882" s="168"/>
      <c r="BL882" s="168"/>
      <c r="BM882" s="168"/>
      <c r="DK882" s="168"/>
      <c r="DL882" s="168"/>
      <c r="DM882" s="168"/>
      <c r="DN882" s="168"/>
      <c r="DO882" s="168"/>
      <c r="DP882" s="168"/>
      <c r="DQ882" s="168"/>
      <c r="DR882" s="168"/>
      <c r="DS882" s="168"/>
      <c r="DT882" s="168"/>
      <c r="DU882" s="168"/>
      <c r="DV882" s="168"/>
      <c r="DW882" s="168"/>
      <c r="DX882" s="168"/>
      <c r="DY882" s="168"/>
      <c r="DZ882" s="168"/>
      <c r="EA882" s="168"/>
      <c r="EB882" s="168"/>
      <c r="EC882" s="168"/>
      <c r="ED882" s="168"/>
      <c r="EE882" s="168"/>
      <c r="EF882" s="168"/>
      <c r="EG882" s="168"/>
      <c r="EH882" s="168"/>
      <c r="EI882" s="168"/>
      <c r="EJ882" s="168"/>
      <c r="EK882" s="168"/>
      <c r="EL882" s="168"/>
      <c r="EM882" s="168"/>
      <c r="EN882" s="168"/>
      <c r="EO882" s="168"/>
      <c r="EP882" s="168"/>
      <c r="EQ882" s="168"/>
      <c r="ER882" s="168"/>
      <c r="ES882" s="168"/>
      <c r="ET882" s="168"/>
      <c r="EU882" s="168"/>
      <c r="EV882" s="168"/>
      <c r="EW882" s="168"/>
      <c r="EX882" s="168"/>
      <c r="EY882" s="168"/>
      <c r="EZ882" s="168"/>
      <c r="FA882" s="168"/>
      <c r="FB882" s="168"/>
      <c r="FC882" s="168"/>
      <c r="FD882" s="168"/>
    </row>
    <row r="883" spans="1:160" ht="9.9" customHeight="1" thickBot="1" x14ac:dyDescent="0.3"/>
    <row r="884" spans="1:160" s="5" customFormat="1" ht="15.75" customHeight="1" x14ac:dyDescent="0.3">
      <c r="A884" s="263"/>
      <c r="B884" s="263"/>
      <c r="C884" s="265"/>
      <c r="D884" s="484"/>
      <c r="E884" s="485"/>
      <c r="F884" s="488" t="s">
        <v>0</v>
      </c>
      <c r="G884" s="489"/>
      <c r="H884" s="489"/>
      <c r="I884" s="489"/>
      <c r="J884" s="489"/>
      <c r="K884" s="489"/>
      <c r="L884" s="489"/>
      <c r="M884" s="489"/>
      <c r="N884" s="489"/>
      <c r="O884" s="490"/>
      <c r="P884" s="494" t="s">
        <v>1</v>
      </c>
      <c r="Q884" s="495"/>
      <c r="R884" s="495"/>
      <c r="S884" s="496"/>
      <c r="T884" s="500"/>
      <c r="U884" s="501"/>
      <c r="V884" s="33"/>
      <c r="W884" s="57"/>
      <c r="X884" s="86"/>
      <c r="Y884" s="33"/>
      <c r="Z884" s="36"/>
      <c r="AA884" s="36"/>
      <c r="AD884" s="33"/>
      <c r="AG884" s="33"/>
      <c r="AH884" s="43"/>
      <c r="AI884" s="43"/>
      <c r="AJ884" s="43"/>
      <c r="AK884" s="43"/>
      <c r="AL884" s="43"/>
      <c r="AM884" s="43"/>
      <c r="AN884" s="43"/>
      <c r="AO884" s="43"/>
      <c r="AP884" s="43"/>
      <c r="AQ884" s="43"/>
      <c r="AR884" s="43"/>
      <c r="AS884" s="43"/>
      <c r="AT884" s="43"/>
      <c r="AU884" s="44"/>
      <c r="AV884" s="33"/>
      <c r="AW884" s="33"/>
      <c r="AX884" s="33"/>
      <c r="AZ884" s="141"/>
      <c r="BE884" s="168"/>
      <c r="BF884" s="168"/>
      <c r="BG884" s="168"/>
      <c r="BH884" s="168"/>
      <c r="BI884" s="168"/>
      <c r="BJ884" s="168"/>
      <c r="BK884" s="168"/>
      <c r="BL884" s="168"/>
      <c r="BM884" s="168"/>
      <c r="DK884" s="168"/>
      <c r="DL884" s="168"/>
      <c r="DM884" s="168"/>
      <c r="DN884" s="168"/>
      <c r="DO884" s="168"/>
      <c r="DP884" s="168"/>
      <c r="DQ884" s="168"/>
      <c r="DR884" s="168"/>
      <c r="DS884" s="168"/>
      <c r="DT884" s="168"/>
      <c r="DU884" s="168"/>
      <c r="DV884" s="168"/>
      <c r="DW884" s="168"/>
      <c r="DX884" s="168"/>
      <c r="DY884" s="168"/>
      <c r="DZ884" s="168"/>
      <c r="EA884" s="168"/>
      <c r="EB884" s="168"/>
      <c r="EC884" s="168"/>
      <c r="ED884" s="168"/>
      <c r="EE884" s="168"/>
      <c r="EF884" s="168"/>
      <c r="EG884" s="168"/>
      <c r="EH884" s="168"/>
      <c r="EI884" s="168"/>
      <c r="EJ884" s="168"/>
      <c r="EK884" s="168"/>
      <c r="EL884" s="168"/>
      <c r="EM884" s="168"/>
      <c r="EN884" s="168"/>
      <c r="EO884" s="168"/>
      <c r="EP884" s="168"/>
      <c r="EQ884" s="168"/>
      <c r="ER884" s="168"/>
      <c r="ES884" s="168"/>
      <c r="ET884" s="168"/>
      <c r="EU884" s="168"/>
      <c r="EV884" s="168"/>
      <c r="EW884" s="168"/>
      <c r="EX884" s="168"/>
      <c r="EY884" s="168"/>
      <c r="EZ884" s="168"/>
      <c r="FA884" s="168"/>
      <c r="FB884" s="168"/>
      <c r="FC884" s="168"/>
      <c r="FD884" s="168"/>
    </row>
    <row r="885" spans="1:160" s="5" customFormat="1" ht="15" customHeight="1" x14ac:dyDescent="0.3">
      <c r="A885" s="263"/>
      <c r="B885" s="263"/>
      <c r="C885" s="265"/>
      <c r="D885" s="481"/>
      <c r="E885" s="482"/>
      <c r="F885" s="491"/>
      <c r="G885" s="492"/>
      <c r="H885" s="492"/>
      <c r="I885" s="492"/>
      <c r="J885" s="492"/>
      <c r="K885" s="492"/>
      <c r="L885" s="492"/>
      <c r="M885" s="492"/>
      <c r="N885" s="492"/>
      <c r="O885" s="493"/>
      <c r="P885" s="497"/>
      <c r="Q885" s="498"/>
      <c r="R885" s="498"/>
      <c r="S885" s="499"/>
      <c r="T885" s="502"/>
      <c r="U885" s="503"/>
      <c r="V885" s="33"/>
      <c r="W885" s="57"/>
      <c r="X885" s="86"/>
      <c r="Y885" s="38"/>
      <c r="Z885" s="36"/>
      <c r="AA885" s="36"/>
      <c r="AD885" s="33"/>
      <c r="AG885" s="33"/>
      <c r="AH885" s="43"/>
      <c r="AI885" s="43"/>
      <c r="AJ885" s="43"/>
      <c r="AK885" s="43"/>
      <c r="AL885" s="43"/>
      <c r="AM885" s="43"/>
      <c r="AN885" s="43"/>
      <c r="AO885" s="43"/>
      <c r="AP885" s="43"/>
      <c r="AQ885" s="43"/>
      <c r="AR885" s="43"/>
      <c r="AS885" s="43"/>
      <c r="AT885" s="43"/>
      <c r="AU885" s="44"/>
      <c r="AV885" s="33"/>
      <c r="AW885" s="33"/>
      <c r="AX885" s="33"/>
      <c r="AZ885" s="141"/>
      <c r="BE885" s="168"/>
      <c r="BF885" s="168"/>
      <c r="BG885" s="168"/>
      <c r="BH885" s="168"/>
      <c r="BI885" s="168"/>
      <c r="BJ885" s="168"/>
      <c r="BK885" s="168"/>
      <c r="BL885" s="168"/>
      <c r="BM885" s="168"/>
      <c r="DK885" s="168"/>
      <c r="DL885" s="168"/>
      <c r="DM885" s="168"/>
      <c r="DN885" s="168"/>
      <c r="DO885" s="168"/>
      <c r="DP885" s="168"/>
      <c r="DQ885" s="168"/>
      <c r="DR885" s="168"/>
      <c r="DS885" s="168"/>
      <c r="DT885" s="168"/>
      <c r="DU885" s="168"/>
      <c r="DV885" s="168"/>
      <c r="DW885" s="168"/>
      <c r="DX885" s="168"/>
      <c r="DY885" s="168"/>
      <c r="DZ885" s="168"/>
      <c r="EA885" s="168"/>
      <c r="EB885" s="168"/>
      <c r="EC885" s="168"/>
      <c r="ED885" s="168"/>
      <c r="EE885" s="168"/>
      <c r="EF885" s="168"/>
      <c r="EG885" s="168"/>
      <c r="EH885" s="168"/>
      <c r="EI885" s="168"/>
      <c r="EJ885" s="168"/>
      <c r="EK885" s="168"/>
      <c r="EL885" s="168"/>
      <c r="EM885" s="168"/>
      <c r="EN885" s="168"/>
      <c r="EO885" s="168"/>
      <c r="EP885" s="168"/>
      <c r="EQ885" s="168"/>
      <c r="ER885" s="168"/>
      <c r="ES885" s="168"/>
      <c r="ET885" s="168"/>
      <c r="EU885" s="168"/>
      <c r="EV885" s="168"/>
      <c r="EW885" s="168"/>
      <c r="EX885" s="168"/>
      <c r="EY885" s="168"/>
      <c r="EZ885" s="168"/>
      <c r="FA885" s="168"/>
      <c r="FB885" s="168"/>
      <c r="FC885" s="168"/>
      <c r="FD885" s="168"/>
    </row>
    <row r="886" spans="1:160" s="5" customFormat="1" ht="30" customHeight="1" thickBot="1" x14ac:dyDescent="0.35">
      <c r="A886" s="263"/>
      <c r="B886" s="263"/>
      <c r="C886" s="265"/>
      <c r="D886" s="486"/>
      <c r="E886" s="487"/>
      <c r="F886" s="506" t="s">
        <v>2</v>
      </c>
      <c r="G886" s="507"/>
      <c r="H886" s="507"/>
      <c r="I886" s="507"/>
      <c r="J886" s="507"/>
      <c r="K886" s="507"/>
      <c r="L886" s="507"/>
      <c r="M886" s="507"/>
      <c r="N886" s="507"/>
      <c r="O886" s="508"/>
      <c r="P886" s="32">
        <v>19</v>
      </c>
      <c r="Q886" s="71" t="s">
        <v>3</v>
      </c>
      <c r="R886" s="509">
        <v>147</v>
      </c>
      <c r="S886" s="510"/>
      <c r="T886" s="504"/>
      <c r="U886" s="505"/>
      <c r="V886" s="33">
        <f>+IF(C895="","",1)</f>
        <v>1</v>
      </c>
      <c r="W886" s="57"/>
      <c r="X886" s="86"/>
      <c r="Y886" s="39"/>
      <c r="Z886" s="36"/>
      <c r="AA886" s="36"/>
      <c r="AD886" s="33"/>
      <c r="AG886" s="33"/>
      <c r="AH886" s="43"/>
      <c r="AI886" s="43"/>
      <c r="AJ886" s="43"/>
      <c r="AK886" s="43"/>
      <c r="AL886" s="43"/>
      <c r="AM886" s="43"/>
      <c r="AN886" s="43"/>
      <c r="AO886" s="43"/>
      <c r="AP886" s="43"/>
      <c r="AQ886" s="43"/>
      <c r="AR886" s="43"/>
      <c r="AS886" s="43"/>
      <c r="AT886" s="43"/>
      <c r="AU886" s="44"/>
      <c r="AV886" s="33"/>
      <c r="AW886" s="33"/>
      <c r="AX886" s="33"/>
      <c r="AZ886" s="141"/>
      <c r="BE886" s="168"/>
      <c r="BF886" s="168"/>
      <c r="BG886" s="168"/>
      <c r="BH886" s="168"/>
      <c r="BI886" s="168"/>
      <c r="BJ886" s="168"/>
      <c r="BK886" s="168"/>
      <c r="BL886" s="168"/>
      <c r="BM886" s="168"/>
      <c r="DK886" s="168"/>
      <c r="DL886" s="168"/>
      <c r="DM886" s="168"/>
      <c r="DN886" s="168"/>
      <c r="DO886" s="168"/>
      <c r="DP886" s="168"/>
      <c r="DQ886" s="168"/>
      <c r="DR886" s="168"/>
      <c r="DS886" s="168"/>
      <c r="DT886" s="168"/>
      <c r="DU886" s="168"/>
      <c r="DV886" s="168"/>
      <c r="DW886" s="168"/>
      <c r="DX886" s="168"/>
      <c r="DY886" s="168"/>
      <c r="DZ886" s="168"/>
      <c r="EA886" s="168"/>
      <c r="EB886" s="168"/>
      <c r="EC886" s="168"/>
      <c r="ED886" s="168"/>
      <c r="EE886" s="168"/>
      <c r="EF886" s="168"/>
      <c r="EG886" s="168"/>
      <c r="EH886" s="168"/>
      <c r="EI886" s="168"/>
      <c r="EJ886" s="168"/>
      <c r="EK886" s="168"/>
      <c r="EL886" s="168"/>
      <c r="EM886" s="168"/>
      <c r="EN886" s="168"/>
      <c r="EO886" s="168"/>
      <c r="EP886" s="168"/>
      <c r="EQ886" s="168"/>
      <c r="ER886" s="168"/>
      <c r="ES886" s="168"/>
      <c r="ET886" s="168"/>
      <c r="EU886" s="168"/>
      <c r="EV886" s="168"/>
      <c r="EW886" s="168"/>
      <c r="EX886" s="168"/>
      <c r="EY886" s="168"/>
      <c r="EZ886" s="168"/>
      <c r="FA886" s="168"/>
      <c r="FB886" s="168"/>
      <c r="FC886" s="168"/>
      <c r="FD886" s="168"/>
    </row>
    <row r="887" spans="1:160" s="5" customFormat="1" ht="5.25" customHeight="1" thickBot="1" x14ac:dyDescent="0.35">
      <c r="A887" s="263"/>
      <c r="B887" s="263"/>
      <c r="C887" s="265"/>
      <c r="D887" s="454"/>
      <c r="E887" s="454"/>
      <c r="F887" s="454"/>
      <c r="G887" s="454"/>
      <c r="H887" s="454"/>
      <c r="I887" s="454"/>
      <c r="J887" s="454"/>
      <c r="K887" s="454"/>
      <c r="L887" s="454"/>
      <c r="M887" s="454"/>
      <c r="N887" s="454"/>
      <c r="O887" s="454"/>
      <c r="P887" s="454"/>
      <c r="Q887" s="454"/>
      <c r="R887" s="454"/>
      <c r="S887" s="454"/>
      <c r="T887" s="454"/>
      <c r="U887" s="454"/>
      <c r="V887" s="33"/>
      <c r="W887" s="57"/>
      <c r="X887" s="86"/>
      <c r="Y887" s="38"/>
      <c r="Z887" s="36"/>
      <c r="AA887" s="36"/>
      <c r="AD887" s="33"/>
      <c r="AG887" s="33"/>
      <c r="AH887" s="43"/>
      <c r="AI887" s="43"/>
      <c r="AJ887" s="43"/>
      <c r="AK887" s="43"/>
      <c r="AL887" s="43"/>
      <c r="AM887" s="43"/>
      <c r="AN887" s="43"/>
      <c r="AO887" s="43"/>
      <c r="AP887" s="43"/>
      <c r="AQ887" s="43"/>
      <c r="AR887" s="43"/>
      <c r="AS887" s="43"/>
      <c r="AT887" s="43"/>
      <c r="AU887" s="44"/>
      <c r="AV887" s="33"/>
      <c r="AW887" s="33"/>
      <c r="AX887" s="33"/>
      <c r="AZ887" s="141"/>
      <c r="BE887" s="168"/>
      <c r="BF887" s="168"/>
      <c r="BG887" s="168"/>
      <c r="BH887" s="168"/>
      <c r="BI887" s="168"/>
      <c r="BJ887" s="168"/>
      <c r="BK887" s="168"/>
      <c r="BL887" s="168"/>
      <c r="BM887" s="168"/>
      <c r="DK887" s="168"/>
      <c r="DL887" s="168"/>
      <c r="DM887" s="168"/>
      <c r="DN887" s="168"/>
      <c r="DO887" s="168"/>
      <c r="DP887" s="168"/>
      <c r="DQ887" s="168"/>
      <c r="DR887" s="168"/>
      <c r="DS887" s="168"/>
      <c r="DT887" s="168"/>
      <c r="DU887" s="168"/>
      <c r="DV887" s="168"/>
      <c r="DW887" s="168"/>
      <c r="DX887" s="168"/>
      <c r="DY887" s="168"/>
      <c r="DZ887" s="168"/>
      <c r="EA887" s="168"/>
      <c r="EB887" s="168"/>
      <c r="EC887" s="168"/>
      <c r="ED887" s="168"/>
      <c r="EE887" s="168"/>
      <c r="EF887" s="168"/>
      <c r="EG887" s="168"/>
      <c r="EH887" s="168"/>
      <c r="EI887" s="168"/>
      <c r="EJ887" s="168"/>
      <c r="EK887" s="168"/>
      <c r="EL887" s="168"/>
      <c r="EM887" s="168"/>
      <c r="EN887" s="168"/>
      <c r="EO887" s="168"/>
      <c r="EP887" s="168"/>
      <c r="EQ887" s="168"/>
      <c r="ER887" s="168"/>
      <c r="ES887" s="168"/>
      <c r="ET887" s="168"/>
      <c r="EU887" s="168"/>
      <c r="EV887" s="168"/>
      <c r="EW887" s="168"/>
      <c r="EX887" s="168"/>
      <c r="EY887" s="168"/>
      <c r="EZ887" s="168"/>
      <c r="FA887" s="168"/>
      <c r="FB887" s="168"/>
      <c r="FC887" s="168"/>
      <c r="FD887" s="168"/>
    </row>
    <row r="888" spans="1:160" s="5" customFormat="1" ht="24.9" customHeight="1" x14ac:dyDescent="0.3">
      <c r="A888" s="263"/>
      <c r="B888" s="263"/>
      <c r="C888" s="265"/>
      <c r="D888" s="511" t="s">
        <v>4</v>
      </c>
      <c r="E888" s="512"/>
      <c r="F888" s="513" t="s">
        <v>168</v>
      </c>
      <c r="G888" s="514"/>
      <c r="H888" s="514"/>
      <c r="I888" s="515"/>
      <c r="J888" s="516" t="s">
        <v>5</v>
      </c>
      <c r="K888" s="512"/>
      <c r="L888" s="513" t="s">
        <v>102</v>
      </c>
      <c r="M888" s="514"/>
      <c r="N888" s="514"/>
      <c r="O888" s="514"/>
      <c r="P888" s="515"/>
      <c r="Q888" s="1" t="s">
        <v>6</v>
      </c>
      <c r="R888" s="513" t="s">
        <v>36</v>
      </c>
      <c r="S888" s="514"/>
      <c r="T888" s="514"/>
      <c r="U888" s="517"/>
      <c r="V888" s="33"/>
      <c r="W888" s="57"/>
      <c r="X888" s="86"/>
      <c r="Y888" s="33"/>
      <c r="Z888" s="36"/>
      <c r="AA888" s="36"/>
      <c r="AD888" s="33"/>
      <c r="AG888" s="33"/>
      <c r="AH888" s="43"/>
      <c r="AI888" s="43"/>
      <c r="AJ888" s="43"/>
      <c r="AK888" s="43"/>
      <c r="AL888" s="43"/>
      <c r="AM888" s="43"/>
      <c r="AN888" s="43"/>
      <c r="AO888" s="43"/>
      <c r="AP888" s="43"/>
      <c r="AQ888" s="43"/>
      <c r="AR888" s="43"/>
      <c r="AS888" s="43"/>
      <c r="AT888" s="43"/>
      <c r="AU888" s="44"/>
      <c r="AV888" s="33"/>
      <c r="AW888" s="33"/>
      <c r="AX888" s="33"/>
      <c r="AZ888" s="141"/>
      <c r="BE888" s="168"/>
      <c r="BF888" s="168"/>
      <c r="BG888" s="168"/>
      <c r="BH888" s="168"/>
      <c r="BI888" s="168"/>
      <c r="BJ888" s="168"/>
      <c r="BK888" s="168"/>
      <c r="BL888" s="168"/>
      <c r="BM888" s="168"/>
      <c r="DK888" s="168"/>
      <c r="DL888" s="168"/>
      <c r="DM888" s="168"/>
      <c r="DN888" s="168"/>
      <c r="DO888" s="168"/>
      <c r="DP888" s="168"/>
      <c r="DQ888" s="168"/>
      <c r="DR888" s="168"/>
      <c r="DS888" s="168"/>
      <c r="DT888" s="168"/>
      <c r="DU888" s="168"/>
      <c r="DV888" s="168"/>
      <c r="DW888" s="168"/>
      <c r="DX888" s="168"/>
      <c r="DY888" s="168"/>
      <c r="DZ888" s="168"/>
      <c r="EA888" s="168"/>
      <c r="EB888" s="168"/>
      <c r="EC888" s="168"/>
      <c r="ED888" s="168"/>
      <c r="EE888" s="168"/>
      <c r="EF888" s="168"/>
      <c r="EG888" s="168"/>
      <c r="EH888" s="168"/>
      <c r="EI888" s="168"/>
      <c r="EJ888" s="168"/>
      <c r="EK888" s="168"/>
      <c r="EL888" s="168"/>
      <c r="EM888" s="168"/>
      <c r="EN888" s="168"/>
      <c r="EO888" s="168"/>
      <c r="EP888" s="168"/>
      <c r="EQ888" s="168"/>
      <c r="ER888" s="168"/>
      <c r="ES888" s="168"/>
      <c r="ET888" s="168"/>
      <c r="EU888" s="168"/>
      <c r="EV888" s="168"/>
      <c r="EW888" s="168"/>
      <c r="EX888" s="168"/>
      <c r="EY888" s="168"/>
      <c r="EZ888" s="168"/>
      <c r="FA888" s="168"/>
      <c r="FB888" s="168"/>
      <c r="FC888" s="168"/>
      <c r="FD888" s="168"/>
    </row>
    <row r="889" spans="1:160" s="5" customFormat="1" ht="45" customHeight="1" thickBot="1" x14ac:dyDescent="0.35">
      <c r="A889" s="263"/>
      <c r="B889" s="263"/>
      <c r="C889" s="265"/>
      <c r="D889" s="518" t="s">
        <v>7</v>
      </c>
      <c r="E889" s="519"/>
      <c r="F889" s="520" t="s">
        <v>169</v>
      </c>
      <c r="G889" s="521"/>
      <c r="H889" s="521"/>
      <c r="I889" s="521"/>
      <c r="J889" s="521"/>
      <c r="K889" s="521"/>
      <c r="L889" s="521"/>
      <c r="M889" s="521"/>
      <c r="N889" s="521"/>
      <c r="O889" s="521"/>
      <c r="P889" s="521"/>
      <c r="Q889" s="521"/>
      <c r="R889" s="521"/>
      <c r="S889" s="521"/>
      <c r="T889" s="521"/>
      <c r="U889" s="522"/>
      <c r="V889" s="33"/>
      <c r="W889" s="57"/>
      <c r="X889" s="86"/>
      <c r="Y889" s="33"/>
      <c r="Z889" s="36"/>
      <c r="AA889" s="36"/>
      <c r="AD889" s="33"/>
      <c r="AG889" s="33"/>
      <c r="AH889" s="43"/>
      <c r="AI889" s="43"/>
      <c r="AJ889" s="43"/>
      <c r="AK889" s="43"/>
      <c r="AL889" s="43"/>
      <c r="AM889" s="43"/>
      <c r="AN889" s="43"/>
      <c r="AO889" s="43"/>
      <c r="AP889" s="43"/>
      <c r="AQ889" s="43"/>
      <c r="AR889" s="43"/>
      <c r="AS889" s="43"/>
      <c r="AT889" s="43"/>
      <c r="AU889" s="44"/>
      <c r="AV889" s="33"/>
      <c r="AW889" s="33"/>
      <c r="AX889" s="33"/>
      <c r="AZ889" s="141"/>
      <c r="BE889" s="168"/>
      <c r="BF889" s="168"/>
      <c r="BG889" s="168"/>
      <c r="BH889" s="168"/>
      <c r="BI889" s="168"/>
      <c r="BJ889" s="168"/>
      <c r="BK889" s="168"/>
      <c r="BL889" s="168"/>
      <c r="BM889" s="168"/>
      <c r="DK889" s="168"/>
      <c r="DL889" s="168"/>
      <c r="DM889" s="168"/>
      <c r="DN889" s="168"/>
      <c r="DO889" s="168"/>
      <c r="DP889" s="168"/>
      <c r="DQ889" s="168"/>
      <c r="DR889" s="168"/>
      <c r="DS889" s="168"/>
      <c r="DT889" s="168"/>
      <c r="DU889" s="168"/>
      <c r="DV889" s="168"/>
      <c r="DW889" s="168"/>
      <c r="DX889" s="168"/>
      <c r="DY889" s="168"/>
      <c r="DZ889" s="168"/>
      <c r="EA889" s="168"/>
      <c r="EB889" s="168"/>
      <c r="EC889" s="168"/>
      <c r="ED889" s="168"/>
      <c r="EE889" s="168"/>
      <c r="EF889" s="168"/>
      <c r="EG889" s="168"/>
      <c r="EH889" s="168"/>
      <c r="EI889" s="168"/>
      <c r="EJ889" s="168"/>
      <c r="EK889" s="168"/>
      <c r="EL889" s="168"/>
      <c r="EM889" s="168"/>
      <c r="EN889" s="168"/>
      <c r="EO889" s="168"/>
      <c r="EP889" s="168"/>
      <c r="EQ889" s="168"/>
      <c r="ER889" s="168"/>
      <c r="ES889" s="168"/>
      <c r="ET889" s="168"/>
      <c r="EU889" s="168"/>
      <c r="EV889" s="168"/>
      <c r="EW889" s="168"/>
      <c r="EX889" s="168"/>
      <c r="EY889" s="168"/>
      <c r="EZ889" s="168"/>
      <c r="FA889" s="168"/>
      <c r="FB889" s="168"/>
      <c r="FC889" s="168"/>
      <c r="FD889" s="168"/>
    </row>
    <row r="890" spans="1:160" s="5" customFormat="1" ht="5.0999999999999996" customHeight="1" thickBot="1" x14ac:dyDescent="0.35">
      <c r="A890" s="263"/>
      <c r="B890" s="263"/>
      <c r="C890" s="265"/>
      <c r="D890" s="523"/>
      <c r="E890" s="523"/>
      <c r="F890" s="523"/>
      <c r="G890" s="523"/>
      <c r="H890" s="523"/>
      <c r="I890" s="523"/>
      <c r="J890" s="523"/>
      <c r="K890" s="523"/>
      <c r="L890" s="523"/>
      <c r="M890" s="523"/>
      <c r="N890" s="523"/>
      <c r="O890" s="523"/>
      <c r="P890" s="523"/>
      <c r="Q890" s="523"/>
      <c r="R890" s="523"/>
      <c r="S890" s="523"/>
      <c r="T890" s="523"/>
      <c r="U890" s="523"/>
      <c r="V890" s="33"/>
      <c r="W890" s="57"/>
      <c r="X890" s="86"/>
      <c r="Y890" s="33"/>
      <c r="Z890" s="36"/>
      <c r="AA890" s="36"/>
      <c r="AD890" s="33"/>
      <c r="AG890" s="33"/>
      <c r="AH890" s="43"/>
      <c r="AI890" s="43"/>
      <c r="AJ890" s="43"/>
      <c r="AK890" s="43"/>
      <c r="AL890" s="43"/>
      <c r="AM890" s="43"/>
      <c r="AN890" s="43"/>
      <c r="AO890" s="43"/>
      <c r="AP890" s="43"/>
      <c r="AQ890" s="43"/>
      <c r="AR890" s="43"/>
      <c r="AS890" s="43"/>
      <c r="AT890" s="43"/>
      <c r="AU890" s="44"/>
      <c r="AV890" s="33"/>
      <c r="AW890" s="33"/>
      <c r="AX890" s="33"/>
      <c r="AZ890" s="141"/>
      <c r="BE890" s="168"/>
      <c r="BF890" s="168"/>
      <c r="BG890" s="168"/>
      <c r="BH890" s="168"/>
      <c r="BI890" s="168"/>
      <c r="BJ890" s="168"/>
      <c r="BK890" s="168"/>
      <c r="BL890" s="168"/>
      <c r="BM890" s="168"/>
      <c r="DK890" s="168"/>
      <c r="DL890" s="168"/>
      <c r="DM890" s="168"/>
      <c r="DN890" s="168"/>
      <c r="DO890" s="168"/>
      <c r="DP890" s="168"/>
      <c r="DQ890" s="168"/>
      <c r="DR890" s="168"/>
      <c r="DS890" s="168"/>
      <c r="DT890" s="168"/>
      <c r="DU890" s="168"/>
      <c r="DV890" s="168"/>
      <c r="DW890" s="168"/>
      <c r="DX890" s="168"/>
      <c r="DY890" s="168"/>
      <c r="DZ890" s="168"/>
      <c r="EA890" s="168"/>
      <c r="EB890" s="168"/>
      <c r="EC890" s="168"/>
      <c r="ED890" s="168"/>
      <c r="EE890" s="168"/>
      <c r="EF890" s="168"/>
      <c r="EG890" s="168"/>
      <c r="EH890" s="168"/>
      <c r="EI890" s="168"/>
      <c r="EJ890" s="168"/>
      <c r="EK890" s="168"/>
      <c r="EL890" s="168"/>
      <c r="EM890" s="168"/>
      <c r="EN890" s="168"/>
      <c r="EO890" s="168"/>
      <c r="EP890" s="168"/>
      <c r="EQ890" s="168"/>
      <c r="ER890" s="168"/>
      <c r="ES890" s="168"/>
      <c r="ET890" s="168"/>
      <c r="EU890" s="168"/>
      <c r="EV890" s="168"/>
      <c r="EW890" s="168"/>
      <c r="EX890" s="168"/>
      <c r="EY890" s="168"/>
      <c r="EZ890" s="168"/>
      <c r="FA890" s="168"/>
      <c r="FB890" s="168"/>
      <c r="FC890" s="168"/>
      <c r="FD890" s="168"/>
    </row>
    <row r="891" spans="1:160" s="5" customFormat="1" ht="24.9" customHeight="1" thickBot="1" x14ac:dyDescent="0.35">
      <c r="A891" s="263"/>
      <c r="B891" s="263"/>
      <c r="C891" s="265"/>
      <c r="D891" s="2" t="s">
        <v>103</v>
      </c>
      <c r="E891" s="69" t="s">
        <v>106</v>
      </c>
      <c r="F891" s="455" t="s">
        <v>104</v>
      </c>
      <c r="G891" s="524"/>
      <c r="H891" s="456"/>
      <c r="I891" s="525">
        <v>44058</v>
      </c>
      <c r="J891" s="526"/>
      <c r="K891" s="526"/>
      <c r="L891" s="526"/>
      <c r="M891" s="526"/>
      <c r="N891" s="527"/>
      <c r="O891" s="3" t="s">
        <v>8</v>
      </c>
      <c r="P891" s="449" t="s">
        <v>24</v>
      </c>
      <c r="Q891" s="450"/>
      <c r="R891" s="450"/>
      <c r="S891" s="450"/>
      <c r="T891" s="450"/>
      <c r="U891" s="528"/>
      <c r="V891" s="33"/>
      <c r="W891" s="57"/>
      <c r="X891" s="86"/>
      <c r="Y891" s="33"/>
      <c r="Z891" s="36"/>
      <c r="AA891" s="36"/>
      <c r="AD891" s="33"/>
      <c r="AG891" s="33"/>
      <c r="AH891" s="43"/>
      <c r="AI891" s="43"/>
      <c r="AJ891" s="43"/>
      <c r="AK891" s="43"/>
      <c r="AL891" s="43"/>
      <c r="AM891" s="43"/>
      <c r="AN891" s="43"/>
      <c r="AO891" s="43"/>
      <c r="AP891" s="43"/>
      <c r="AQ891" s="43"/>
      <c r="AR891" s="43"/>
      <c r="AS891" s="43"/>
      <c r="AT891" s="43"/>
      <c r="AU891" s="44"/>
      <c r="AV891" s="33"/>
      <c r="AW891" s="33"/>
      <c r="AX891" s="33"/>
      <c r="AZ891" s="141"/>
      <c r="BE891" s="168"/>
      <c r="BF891" s="168"/>
      <c r="BG891" s="168"/>
      <c r="BH891" s="168"/>
      <c r="BI891" s="168"/>
      <c r="BJ891" s="168"/>
      <c r="BK891" s="168"/>
      <c r="BL891" s="168"/>
      <c r="BM891" s="168"/>
      <c r="DK891" s="168"/>
      <c r="DL891" s="168"/>
      <c r="DM891" s="168"/>
      <c r="DN891" s="168"/>
      <c r="DO891" s="168"/>
      <c r="DP891" s="168"/>
      <c r="DQ891" s="168"/>
      <c r="DR891" s="168"/>
      <c r="DS891" s="168"/>
      <c r="DT891" s="168"/>
      <c r="DU891" s="168"/>
      <c r="DV891" s="168"/>
      <c r="DW891" s="168"/>
      <c r="DX891" s="168"/>
      <c r="DY891" s="168"/>
      <c r="DZ891" s="168"/>
      <c r="EA891" s="168"/>
      <c r="EB891" s="168"/>
      <c r="EC891" s="168"/>
      <c r="ED891" s="168"/>
      <c r="EE891" s="168"/>
      <c r="EF891" s="168"/>
      <c r="EG891" s="168"/>
      <c r="EH891" s="168"/>
      <c r="EI891" s="168"/>
      <c r="EJ891" s="168"/>
      <c r="EK891" s="168"/>
      <c r="EL891" s="168"/>
      <c r="EM891" s="168"/>
      <c r="EN891" s="168"/>
      <c r="EO891" s="168"/>
      <c r="EP891" s="168"/>
      <c r="EQ891" s="168"/>
      <c r="ER891" s="168"/>
      <c r="ES891" s="168"/>
      <c r="ET891" s="168"/>
      <c r="EU891" s="168"/>
      <c r="EV891" s="168"/>
      <c r="EW891" s="168"/>
      <c r="EX891" s="168"/>
      <c r="EY891" s="168"/>
      <c r="EZ891" s="168"/>
      <c r="FA891" s="168"/>
      <c r="FB891" s="168"/>
      <c r="FC891" s="168"/>
      <c r="FD891" s="168"/>
    </row>
    <row r="892" spans="1:160" s="5" customFormat="1" ht="5.0999999999999996" customHeight="1" thickBot="1" x14ac:dyDescent="0.35">
      <c r="A892" s="263"/>
      <c r="B892" s="263"/>
      <c r="C892" s="265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33"/>
      <c r="W892" s="57"/>
      <c r="X892" s="86"/>
      <c r="Y892" s="33"/>
      <c r="Z892" s="36"/>
      <c r="AA892" s="36"/>
      <c r="AD892" s="33"/>
      <c r="AG892" s="33"/>
      <c r="AH892" s="43"/>
      <c r="AI892" s="43"/>
      <c r="AJ892" s="43"/>
      <c r="AK892" s="43"/>
      <c r="AL892" s="43"/>
      <c r="AM892" s="43"/>
      <c r="AN892" s="43"/>
      <c r="AO892" s="43"/>
      <c r="AP892" s="43"/>
      <c r="AQ892" s="43"/>
      <c r="AR892" s="43"/>
      <c r="AS892" s="43"/>
      <c r="AT892" s="43"/>
      <c r="AU892" s="44"/>
      <c r="AV892" s="33"/>
      <c r="AW892" s="33"/>
      <c r="AX892" s="33"/>
      <c r="AZ892" s="141"/>
      <c r="BE892" s="168"/>
      <c r="BF892" s="168"/>
      <c r="BG892" s="168"/>
      <c r="BH892" s="168"/>
      <c r="BI892" s="168"/>
      <c r="BJ892" s="168"/>
      <c r="BK892" s="168"/>
      <c r="BL892" s="168"/>
      <c r="BM892" s="168"/>
      <c r="DK892" s="168"/>
      <c r="DL892" s="168"/>
      <c r="DM892" s="168"/>
      <c r="DN892" s="168"/>
      <c r="DO892" s="168"/>
      <c r="DP892" s="168"/>
      <c r="DQ892" s="168"/>
      <c r="DR892" s="168"/>
      <c r="DS892" s="168"/>
      <c r="DT892" s="168"/>
      <c r="DU892" s="168"/>
      <c r="DV892" s="168"/>
      <c r="DW892" s="168"/>
      <c r="DX892" s="168"/>
      <c r="DY892" s="168"/>
      <c r="DZ892" s="168"/>
      <c r="EA892" s="168"/>
      <c r="EB892" s="168"/>
      <c r="EC892" s="168"/>
      <c r="ED892" s="168"/>
      <c r="EE892" s="168"/>
      <c r="EF892" s="168"/>
      <c r="EG892" s="168"/>
      <c r="EH892" s="168"/>
      <c r="EI892" s="168"/>
      <c r="EJ892" s="168"/>
      <c r="EK892" s="168"/>
      <c r="EL892" s="168"/>
      <c r="EM892" s="168"/>
      <c r="EN892" s="168"/>
      <c r="EO892" s="168"/>
      <c r="EP892" s="168"/>
      <c r="EQ892" s="168"/>
      <c r="ER892" s="168"/>
      <c r="ES892" s="168"/>
      <c r="ET892" s="168"/>
      <c r="EU892" s="168"/>
      <c r="EV892" s="168"/>
      <c r="EW892" s="168"/>
      <c r="EX892" s="168"/>
      <c r="EY892" s="168"/>
      <c r="EZ892" s="168"/>
      <c r="FA892" s="168"/>
      <c r="FB892" s="168"/>
      <c r="FC892" s="168"/>
      <c r="FD892" s="168"/>
    </row>
    <row r="893" spans="1:160" s="5" customFormat="1" ht="24.9" customHeight="1" thickBot="1" x14ac:dyDescent="0.35">
      <c r="A893" s="263"/>
      <c r="B893" s="263"/>
      <c r="C893" s="265"/>
      <c r="D893" s="2" t="s">
        <v>31</v>
      </c>
      <c r="E893" s="449"/>
      <c r="F893" s="450"/>
      <c r="G893" s="450"/>
      <c r="H893" s="450"/>
      <c r="I893" s="450"/>
      <c r="J893" s="451"/>
      <c r="K893" s="19" t="s">
        <v>105</v>
      </c>
      <c r="L893" s="452"/>
      <c r="M893" s="452"/>
      <c r="N893" s="452"/>
      <c r="O893" s="452"/>
      <c r="P893" s="452"/>
      <c r="Q893" s="452"/>
      <c r="R893" s="452"/>
      <c r="S893" s="452"/>
      <c r="T893" s="452"/>
      <c r="U893" s="453"/>
      <c r="V893" s="33"/>
      <c r="W893" s="57"/>
      <c r="X893" s="86"/>
      <c r="Y893" s="33"/>
      <c r="Z893" s="36"/>
      <c r="AA893" s="36"/>
      <c r="AD893" s="33"/>
      <c r="AG893" s="33"/>
      <c r="AH893" s="43"/>
      <c r="AI893" s="43"/>
      <c r="AJ893" s="43"/>
      <c r="AK893" s="43"/>
      <c r="AL893" s="43"/>
      <c r="AM893" s="43"/>
      <c r="AN893" s="43"/>
      <c r="AO893" s="43"/>
      <c r="AP893" s="43"/>
      <c r="AQ893" s="43"/>
      <c r="AR893" s="43"/>
      <c r="AS893" s="43"/>
      <c r="AT893" s="43"/>
      <c r="AU893" s="44"/>
      <c r="AV893" s="33"/>
      <c r="AW893" s="33"/>
      <c r="AX893" s="33"/>
      <c r="AZ893" s="141"/>
      <c r="BE893" s="168"/>
      <c r="BF893" s="168"/>
      <c r="BG893" s="168"/>
      <c r="BH893" s="168"/>
      <c r="BI893" s="168"/>
      <c r="BJ893" s="168"/>
      <c r="BK893" s="168"/>
      <c r="BL893" s="168"/>
      <c r="BM893" s="168"/>
      <c r="DK893" s="168"/>
      <c r="DL893" s="168"/>
      <c r="DM893" s="168"/>
      <c r="DN893" s="168"/>
      <c r="DO893" s="168"/>
      <c r="DP893" s="168"/>
      <c r="DQ893" s="168"/>
      <c r="DR893" s="168"/>
      <c r="DS893" s="168"/>
      <c r="DT893" s="168"/>
      <c r="DU893" s="168"/>
      <c r="DV893" s="168"/>
      <c r="DW893" s="168"/>
      <c r="DX893" s="168"/>
      <c r="DY893" s="168"/>
      <c r="DZ893" s="168"/>
      <c r="EA893" s="168"/>
      <c r="EB893" s="168"/>
      <c r="EC893" s="168"/>
      <c r="ED893" s="168"/>
      <c r="EE893" s="168"/>
      <c r="EF893" s="168"/>
      <c r="EG893" s="168"/>
      <c r="EH893" s="168"/>
      <c r="EI893" s="168"/>
      <c r="EJ893" s="168"/>
      <c r="EK893" s="168"/>
      <c r="EL893" s="168"/>
      <c r="EM893" s="168"/>
      <c r="EN893" s="168"/>
      <c r="EO893" s="168"/>
      <c r="EP893" s="168"/>
      <c r="EQ893" s="168"/>
      <c r="ER893" s="168"/>
      <c r="ES893" s="168"/>
      <c r="ET893" s="168"/>
      <c r="EU893" s="168"/>
      <c r="EV893" s="168"/>
      <c r="EW893" s="168"/>
      <c r="EX893" s="168"/>
      <c r="EY893" s="168"/>
      <c r="EZ893" s="168"/>
      <c r="FA893" s="168"/>
      <c r="FB893" s="168"/>
      <c r="FC893" s="168"/>
      <c r="FD893" s="168"/>
    </row>
    <row r="894" spans="1:160" s="5" customFormat="1" ht="5.0999999999999996" customHeight="1" thickBot="1" x14ac:dyDescent="0.35">
      <c r="A894" s="263"/>
      <c r="B894" s="263"/>
      <c r="C894" s="265"/>
      <c r="D894" s="454"/>
      <c r="E894" s="454"/>
      <c r="F894" s="454"/>
      <c r="G894" s="454"/>
      <c r="H894" s="454"/>
      <c r="I894" s="454"/>
      <c r="J894" s="454"/>
      <c r="K894" s="454"/>
      <c r="L894" s="454"/>
      <c r="M894" s="454"/>
      <c r="N894" s="454"/>
      <c r="O894" s="454"/>
      <c r="P894" s="454"/>
      <c r="Q894" s="454"/>
      <c r="R894" s="454"/>
      <c r="S894" s="454"/>
      <c r="T894" s="454"/>
      <c r="U894" s="454"/>
      <c r="V894" s="33"/>
      <c r="W894" s="57"/>
      <c r="X894" s="86"/>
      <c r="Y894" s="33"/>
      <c r="Z894" s="36"/>
      <c r="AA894" s="36"/>
      <c r="AD894" s="33"/>
      <c r="AG894" s="33"/>
      <c r="AH894" s="43"/>
      <c r="AI894" s="43"/>
      <c r="AJ894" s="43"/>
      <c r="AK894" s="43"/>
      <c r="AL894" s="43"/>
      <c r="AM894" s="43"/>
      <c r="AN894" s="43"/>
      <c r="AO894" s="43"/>
      <c r="AP894" s="43"/>
      <c r="AQ894" s="43"/>
      <c r="AR894" s="43"/>
      <c r="AS894" s="43"/>
      <c r="AT894" s="43"/>
      <c r="AU894" s="44"/>
      <c r="AV894" s="33"/>
      <c r="AW894" s="33"/>
      <c r="AX894" s="33"/>
      <c r="AZ894" s="141"/>
      <c r="BE894" s="168"/>
      <c r="BF894" s="168"/>
      <c r="BG894" s="168"/>
      <c r="BH894" s="168"/>
      <c r="BI894" s="168"/>
      <c r="BJ894" s="168"/>
      <c r="BK894" s="168"/>
      <c r="BL894" s="168"/>
      <c r="BM894" s="168"/>
      <c r="DK894" s="168"/>
      <c r="DL894" s="168"/>
      <c r="DM894" s="168"/>
      <c r="DN894" s="168"/>
      <c r="DO894" s="168"/>
      <c r="DP894" s="168"/>
      <c r="DQ894" s="168"/>
      <c r="DR894" s="168"/>
      <c r="DS894" s="168"/>
      <c r="DT894" s="168"/>
      <c r="DU894" s="168"/>
      <c r="DV894" s="168"/>
      <c r="DW894" s="168"/>
      <c r="DX894" s="168"/>
      <c r="DY894" s="168"/>
      <c r="DZ894" s="168"/>
      <c r="EA894" s="168"/>
      <c r="EB894" s="168"/>
      <c r="EC894" s="168"/>
      <c r="ED894" s="168"/>
      <c r="EE894" s="168"/>
      <c r="EF894" s="168"/>
      <c r="EG894" s="168"/>
      <c r="EH894" s="168"/>
      <c r="EI894" s="168"/>
      <c r="EJ894" s="168"/>
      <c r="EK894" s="168"/>
      <c r="EL894" s="168"/>
      <c r="EM894" s="168"/>
      <c r="EN894" s="168"/>
      <c r="EO894" s="168"/>
      <c r="EP894" s="168"/>
      <c r="EQ894" s="168"/>
      <c r="ER894" s="168"/>
      <c r="ES894" s="168"/>
      <c r="ET894" s="168"/>
      <c r="EU894" s="168"/>
      <c r="EV894" s="168"/>
      <c r="EW894" s="168"/>
      <c r="EX894" s="168"/>
      <c r="EY894" s="168"/>
      <c r="EZ894" s="168"/>
      <c r="FA894" s="168"/>
      <c r="FB894" s="168"/>
      <c r="FC894" s="168"/>
      <c r="FD894" s="168"/>
    </row>
    <row r="895" spans="1:160" s="5" customFormat="1" ht="45" customHeight="1" thickBot="1" x14ac:dyDescent="0.35">
      <c r="A895" s="263">
        <f>+E895</f>
        <v>3.0199999999999996</v>
      </c>
      <c r="B895" s="264">
        <f>+U919</f>
        <v>0</v>
      </c>
      <c r="C895" s="265">
        <v>14</v>
      </c>
      <c r="D895" s="165" t="s">
        <v>9</v>
      </c>
      <c r="E895" s="180">
        <v>3.0199999999999996</v>
      </c>
      <c r="F895" s="455" t="s">
        <v>29</v>
      </c>
      <c r="G895" s="456"/>
      <c r="H895" s="532" t="s">
        <v>121</v>
      </c>
      <c r="I895" s="457"/>
      <c r="J895" s="457"/>
      <c r="K895" s="457"/>
      <c r="L895" s="457"/>
      <c r="M895" s="458"/>
      <c r="N895" s="459" t="s">
        <v>32</v>
      </c>
      <c r="O895" s="460"/>
      <c r="P895" s="461"/>
      <c r="Q895" s="462" t="s">
        <v>10</v>
      </c>
      <c r="R895" s="463"/>
      <c r="S895" s="463"/>
      <c r="T895" s="463"/>
      <c r="U895" s="464"/>
      <c r="V895" s="33"/>
      <c r="W895" s="57"/>
      <c r="X895" s="86"/>
      <c r="Y895" s="33"/>
      <c r="Z895" s="38"/>
      <c r="AA895" s="38"/>
      <c r="AD895" s="33"/>
      <c r="AG895" s="33"/>
      <c r="AH895" s="43"/>
      <c r="AI895" s="43"/>
      <c r="AJ895" s="43"/>
      <c r="AK895" s="43"/>
      <c r="AL895" s="43"/>
      <c r="AM895" s="43"/>
      <c r="AN895" s="43"/>
      <c r="AO895" s="43"/>
      <c r="AP895" s="43"/>
      <c r="AQ895" s="43"/>
      <c r="AR895" s="43"/>
      <c r="AS895" s="43"/>
      <c r="AT895" s="43"/>
      <c r="AU895" s="44"/>
      <c r="AV895" s="33"/>
      <c r="AW895" s="33"/>
      <c r="AX895" s="33"/>
      <c r="AZ895" s="141"/>
      <c r="BE895" s="168"/>
      <c r="BF895" s="168"/>
      <c r="BG895" s="168"/>
      <c r="BH895" s="168"/>
      <c r="BI895" s="168"/>
      <c r="BJ895" s="168"/>
      <c r="BK895" s="168"/>
      <c r="BL895" s="168"/>
      <c r="BM895" s="168"/>
      <c r="DK895" s="168"/>
      <c r="DL895" s="168"/>
      <c r="DM895" s="168"/>
      <c r="DN895" s="168"/>
      <c r="DO895" s="168"/>
      <c r="DP895" s="168"/>
      <c r="DQ895" s="168"/>
      <c r="DR895" s="168"/>
      <c r="DS895" s="168"/>
      <c r="DT895" s="168"/>
      <c r="DU895" s="168"/>
      <c r="DV895" s="168"/>
      <c r="DW895" s="168"/>
      <c r="DX895" s="168"/>
      <c r="DY895" s="168"/>
      <c r="DZ895" s="168"/>
      <c r="EA895" s="168"/>
      <c r="EB895" s="168"/>
      <c r="EC895" s="168"/>
      <c r="ED895" s="168"/>
      <c r="EE895" s="168"/>
      <c r="EF895" s="168"/>
      <c r="EG895" s="168"/>
      <c r="EH895" s="168"/>
      <c r="EI895" s="168"/>
      <c r="EJ895" s="168"/>
      <c r="EK895" s="168"/>
      <c r="EL895" s="168"/>
      <c r="EM895" s="168"/>
      <c r="EN895" s="168"/>
      <c r="EO895" s="168"/>
      <c r="EP895" s="168"/>
      <c r="EQ895" s="168"/>
      <c r="ER895" s="168"/>
      <c r="ES895" s="168"/>
      <c r="ET895" s="168"/>
      <c r="EU895" s="168"/>
      <c r="EV895" s="168"/>
      <c r="EW895" s="168"/>
      <c r="EX895" s="168"/>
      <c r="EY895" s="168"/>
      <c r="EZ895" s="168"/>
      <c r="FA895" s="168"/>
      <c r="FB895" s="168"/>
      <c r="FC895" s="168"/>
      <c r="FD895" s="168"/>
    </row>
    <row r="896" spans="1:160" s="5" customFormat="1" ht="5.0999999999999996" customHeight="1" thickBot="1" x14ac:dyDescent="0.35">
      <c r="A896" s="263"/>
      <c r="B896" s="263"/>
      <c r="C896" s="265"/>
      <c r="D896" s="428"/>
      <c r="E896" s="428"/>
      <c r="F896" s="428"/>
      <c r="G896" s="428"/>
      <c r="H896" s="428"/>
      <c r="I896" s="428"/>
      <c r="J896" s="428"/>
      <c r="K896" s="428"/>
      <c r="L896" s="428"/>
      <c r="M896" s="428"/>
      <c r="N896" s="454"/>
      <c r="O896" s="454"/>
      <c r="P896" s="454"/>
      <c r="Q896" s="454"/>
      <c r="R896" s="454"/>
      <c r="S896" s="454"/>
      <c r="T896" s="454"/>
      <c r="U896" s="454"/>
      <c r="V896" s="33"/>
      <c r="W896" s="57"/>
      <c r="X896" s="86"/>
      <c r="Y896" s="33"/>
      <c r="Z896" s="76"/>
      <c r="AA896" s="76"/>
      <c r="AD896" s="33"/>
      <c r="AG896" s="33"/>
      <c r="AH896" s="43"/>
      <c r="AI896" s="43"/>
      <c r="AJ896" s="43"/>
      <c r="AK896" s="43"/>
      <c r="AL896" s="43"/>
      <c r="AM896" s="43"/>
      <c r="AN896" s="43"/>
      <c r="AO896" s="43"/>
      <c r="AP896" s="43"/>
      <c r="AQ896" s="43"/>
      <c r="AR896" s="43"/>
      <c r="AS896" s="43"/>
      <c r="AT896" s="43"/>
      <c r="AU896" s="44"/>
      <c r="AV896" s="33"/>
      <c r="AW896" s="33"/>
      <c r="AX896" s="33"/>
      <c r="AZ896" s="141"/>
      <c r="BE896" s="168"/>
      <c r="BF896" s="168"/>
      <c r="BG896" s="168"/>
      <c r="BH896" s="168"/>
      <c r="BI896" s="168"/>
      <c r="BJ896" s="168"/>
      <c r="BK896" s="168"/>
      <c r="BL896" s="168"/>
      <c r="BM896" s="168"/>
      <c r="DK896" s="168"/>
      <c r="DL896" s="168"/>
      <c r="DM896" s="168"/>
      <c r="DN896" s="168"/>
      <c r="DO896" s="168"/>
      <c r="DP896" s="168"/>
      <c r="DQ896" s="168"/>
      <c r="DR896" s="168"/>
      <c r="DS896" s="168"/>
      <c r="DT896" s="168"/>
      <c r="DU896" s="168"/>
      <c r="DV896" s="168"/>
      <c r="DW896" s="168"/>
      <c r="DX896" s="168"/>
      <c r="DY896" s="168"/>
      <c r="DZ896" s="168"/>
      <c r="EA896" s="168"/>
      <c r="EB896" s="168"/>
      <c r="EC896" s="168"/>
      <c r="ED896" s="168"/>
      <c r="EE896" s="168"/>
      <c r="EF896" s="168"/>
      <c r="EG896" s="168"/>
      <c r="EH896" s="168"/>
      <c r="EI896" s="168"/>
      <c r="EJ896" s="168"/>
      <c r="EK896" s="168"/>
      <c r="EL896" s="168"/>
      <c r="EM896" s="168"/>
      <c r="EN896" s="168"/>
      <c r="EO896" s="168"/>
      <c r="EP896" s="168"/>
      <c r="EQ896" s="168"/>
      <c r="ER896" s="168"/>
      <c r="ES896" s="168"/>
      <c r="ET896" s="168"/>
      <c r="EU896" s="168"/>
      <c r="EV896" s="168"/>
      <c r="EW896" s="168"/>
      <c r="EX896" s="168"/>
      <c r="EY896" s="168"/>
      <c r="EZ896" s="168"/>
      <c r="FA896" s="168"/>
      <c r="FB896" s="168"/>
      <c r="FC896" s="168"/>
      <c r="FD896" s="168"/>
    </row>
    <row r="897" spans="1:160" s="5" customFormat="1" ht="24.9" customHeight="1" x14ac:dyDescent="0.3">
      <c r="A897" s="263"/>
      <c r="B897" s="263"/>
      <c r="C897" s="265"/>
      <c r="D897" s="465" t="s">
        <v>30</v>
      </c>
      <c r="E897" s="466"/>
      <c r="F897" s="466"/>
      <c r="G897" s="466"/>
      <c r="H897" s="466"/>
      <c r="I897" s="466"/>
      <c r="J897" s="466"/>
      <c r="K897" s="466"/>
      <c r="L897" s="466"/>
      <c r="M897" s="467"/>
      <c r="N897" s="468" t="s">
        <v>11</v>
      </c>
      <c r="O897" s="470" t="s">
        <v>12</v>
      </c>
      <c r="P897" s="471"/>
      <c r="Q897" s="474" t="s">
        <v>13</v>
      </c>
      <c r="R897" s="475"/>
      <c r="S897" s="476"/>
      <c r="T897" s="477" t="s">
        <v>27</v>
      </c>
      <c r="U897" s="479" t="s">
        <v>28</v>
      </c>
      <c r="V897" s="33"/>
      <c r="W897" s="57"/>
      <c r="X897" s="86"/>
      <c r="Y897" s="33"/>
      <c r="Z897" s="76"/>
      <c r="AA897" s="76"/>
      <c r="AD897" s="33"/>
      <c r="AG897" s="33"/>
      <c r="AH897" s="43"/>
      <c r="AI897" s="43"/>
      <c r="AJ897" s="43"/>
      <c r="AK897" s="43"/>
      <c r="AL897" s="43"/>
      <c r="AM897" s="43"/>
      <c r="AN897" s="43"/>
      <c r="AO897" s="43"/>
      <c r="AP897" s="43"/>
      <c r="AQ897" s="43"/>
      <c r="AR897" s="43"/>
      <c r="AS897" s="43"/>
      <c r="AT897" s="43"/>
      <c r="AU897" s="44"/>
      <c r="AV897" s="33"/>
      <c r="AW897" s="33"/>
      <c r="AX897" s="33"/>
      <c r="AZ897" s="141"/>
      <c r="BE897" s="168"/>
      <c r="BF897" s="168"/>
      <c r="BG897" s="168"/>
      <c r="BH897" s="168"/>
      <c r="BI897" s="168"/>
      <c r="BJ897" s="168"/>
      <c r="BK897" s="168"/>
      <c r="BL897" s="168"/>
      <c r="BM897" s="168"/>
      <c r="DK897" s="168"/>
      <c r="DL897" s="168"/>
      <c r="DM897" s="168"/>
      <c r="DN897" s="168"/>
      <c r="DO897" s="168"/>
      <c r="DP897" s="168"/>
      <c r="DQ897" s="168"/>
      <c r="DR897" s="168"/>
      <c r="DS897" s="168"/>
      <c r="DT897" s="168"/>
      <c r="DU897" s="168"/>
      <c r="DV897" s="168"/>
      <c r="DW897" s="168"/>
      <c r="DX897" s="168"/>
      <c r="DY897" s="168"/>
      <c r="DZ897" s="168"/>
      <c r="EA897" s="168"/>
      <c r="EB897" s="168"/>
      <c r="EC897" s="168"/>
      <c r="ED897" s="168"/>
      <c r="EE897" s="168"/>
      <c r="EF897" s="168"/>
      <c r="EG897" s="168"/>
      <c r="EH897" s="168"/>
      <c r="EI897" s="168"/>
      <c r="EJ897" s="168"/>
      <c r="EK897" s="168"/>
      <c r="EL897" s="168"/>
      <c r="EM897" s="168"/>
      <c r="EN897" s="168"/>
      <c r="EO897" s="168"/>
      <c r="EP897" s="168"/>
      <c r="EQ897" s="168"/>
      <c r="ER897" s="168"/>
      <c r="ES897" s="168"/>
      <c r="ET897" s="168"/>
      <c r="EU897" s="168"/>
      <c r="EV897" s="168"/>
      <c r="EW897" s="168"/>
      <c r="EX897" s="168"/>
      <c r="EY897" s="168"/>
      <c r="EZ897" s="168"/>
      <c r="FA897" s="168"/>
      <c r="FB897" s="168"/>
      <c r="FC897" s="168"/>
      <c r="FD897" s="168"/>
    </row>
    <row r="898" spans="1:160" s="5" customFormat="1" ht="24.9" customHeight="1" x14ac:dyDescent="0.3">
      <c r="A898" s="263"/>
      <c r="B898" s="263"/>
      <c r="C898" s="265"/>
      <c r="D898" s="481"/>
      <c r="E898" s="482"/>
      <c r="F898" s="482"/>
      <c r="G898" s="482"/>
      <c r="H898" s="482"/>
      <c r="I898" s="482"/>
      <c r="J898" s="482"/>
      <c r="K898" s="482"/>
      <c r="L898" s="482"/>
      <c r="M898" s="483"/>
      <c r="N898" s="469"/>
      <c r="O898" s="472"/>
      <c r="P898" s="473"/>
      <c r="Q898" s="7" t="s">
        <v>14</v>
      </c>
      <c r="R898" s="7" t="s">
        <v>15</v>
      </c>
      <c r="S898" s="7" t="s">
        <v>26</v>
      </c>
      <c r="T898" s="478"/>
      <c r="U898" s="480"/>
      <c r="V898" s="33"/>
      <c r="W898" s="57"/>
      <c r="X898" s="86"/>
      <c r="Y898" s="33"/>
      <c r="Z898" s="77"/>
      <c r="AA898" s="77"/>
      <c r="AD898" s="33"/>
      <c r="AG898" s="33"/>
      <c r="AH898" s="43"/>
      <c r="AI898" s="43"/>
      <c r="AJ898" s="43"/>
      <c r="AK898" s="43"/>
      <c r="AL898" s="43"/>
      <c r="AM898" s="43"/>
      <c r="AN898" s="43"/>
      <c r="AO898" s="43"/>
      <c r="AP898" s="43"/>
      <c r="AQ898" s="43"/>
      <c r="AR898" s="43"/>
      <c r="AS898" s="43"/>
      <c r="AT898" s="43"/>
      <c r="AU898" s="44"/>
      <c r="AV898" s="33"/>
      <c r="AW898" s="33"/>
      <c r="AX898" s="33"/>
      <c r="AZ898" s="141"/>
      <c r="BE898" s="168"/>
      <c r="BF898" s="168"/>
      <c r="BG898" s="168"/>
      <c r="BH898" s="168"/>
      <c r="BI898" s="168"/>
      <c r="BJ898" s="168"/>
      <c r="BK898" s="168"/>
      <c r="BL898" s="168"/>
      <c r="BM898" s="168"/>
      <c r="DK898" s="168"/>
      <c r="DL898" s="168"/>
      <c r="DM898" s="168"/>
      <c r="DN898" s="168"/>
      <c r="DO898" s="168"/>
      <c r="DP898" s="168"/>
      <c r="DQ898" s="168"/>
      <c r="DR898" s="168"/>
      <c r="DS898" s="168"/>
      <c r="DT898" s="168"/>
      <c r="DU898" s="168"/>
      <c r="DV898" s="168"/>
      <c r="DW898" s="168"/>
      <c r="DX898" s="168"/>
      <c r="DY898" s="168"/>
      <c r="DZ898" s="168"/>
      <c r="EA898" s="168"/>
      <c r="EB898" s="168"/>
      <c r="EC898" s="168"/>
      <c r="ED898" s="168"/>
      <c r="EE898" s="168"/>
      <c r="EF898" s="168"/>
      <c r="EG898" s="168"/>
      <c r="EH898" s="168"/>
      <c r="EI898" s="168"/>
      <c r="EJ898" s="168"/>
      <c r="EK898" s="168"/>
      <c r="EL898" s="168"/>
      <c r="EM898" s="168"/>
      <c r="EN898" s="168"/>
      <c r="EO898" s="168"/>
      <c r="EP898" s="168"/>
      <c r="EQ898" s="168"/>
      <c r="ER898" s="168"/>
      <c r="ES898" s="168"/>
      <c r="ET898" s="168"/>
      <c r="EU898" s="168"/>
      <c r="EV898" s="168"/>
      <c r="EW898" s="168"/>
      <c r="EX898" s="168"/>
      <c r="EY898" s="168"/>
      <c r="EZ898" s="168"/>
      <c r="FA898" s="168"/>
      <c r="FB898" s="168"/>
      <c r="FC898" s="168"/>
      <c r="FD898" s="168"/>
    </row>
    <row r="899" spans="1:160" s="5" customFormat="1" ht="24.9" customHeight="1" x14ac:dyDescent="0.3">
      <c r="A899" s="263"/>
      <c r="B899" s="263"/>
      <c r="C899" s="265"/>
      <c r="D899" s="481"/>
      <c r="E899" s="482"/>
      <c r="F899" s="482"/>
      <c r="G899" s="482"/>
      <c r="H899" s="482"/>
      <c r="I899" s="482"/>
      <c r="J899" s="482"/>
      <c r="K899" s="482"/>
      <c r="L899" s="482"/>
      <c r="M899" s="483"/>
      <c r="N899" s="16"/>
      <c r="O899" s="412"/>
      <c r="P899" s="413"/>
      <c r="Q899" s="8"/>
      <c r="R899" s="8"/>
      <c r="S899" s="8"/>
      <c r="T899" s="9"/>
      <c r="U899" s="17"/>
      <c r="V899" s="33"/>
      <c r="W899" s="57"/>
      <c r="X899" s="86"/>
      <c r="Y899" s="33">
        <f>+C895</f>
        <v>14</v>
      </c>
      <c r="Z899" s="41">
        <f>+SUMIF($N899:$N918,$Z$16,$U899:$U918)</f>
        <v>0</v>
      </c>
      <c r="AA899" s="41">
        <f>+SUMIF($N899:$N918,$AA$16,$U899:$U918)</f>
        <v>0</v>
      </c>
      <c r="AB899" s="41">
        <f>+SUMIF($N899:$N918,$AB$16,$U899:$U918)</f>
        <v>0</v>
      </c>
      <c r="AC899" s="41">
        <f>+SUMIF($N899:$N918,$AC$16,$U899:$U918)</f>
        <v>0</v>
      </c>
      <c r="AD899" s="41">
        <f>+SUMIF($N899:$N918,$AD$16,$U899:$U918)</f>
        <v>0</v>
      </c>
      <c r="AE899" s="41">
        <f>+SUMIF($N899:$N918,$AE$16,$U899:$U918)</f>
        <v>0</v>
      </c>
      <c r="AF899" s="41">
        <f>+SUMIF($N899:$N918,$AF$16,$U899:$U918)</f>
        <v>0</v>
      </c>
      <c r="AG899" s="41">
        <f>+SUMIF($N899:$N918,$AG$16,$U899:$U918)</f>
        <v>0</v>
      </c>
      <c r="AH899" s="41">
        <f>+SUMIF($N899:$N918,$AH$16,$U899:$U918)</f>
        <v>0</v>
      </c>
      <c r="AI899" s="41">
        <f>+SUMIF($N899:$N918,$AI$16,$U899:$U918)</f>
        <v>0</v>
      </c>
      <c r="AJ899" s="41">
        <f>+SUMIF($N899:$N918,$AJ$16,$U899:$U918)</f>
        <v>0</v>
      </c>
      <c r="AK899" s="41">
        <f>+SUMIF($N899:$N918,$AK$16,$U899:$U918)</f>
        <v>0</v>
      </c>
      <c r="AL899" s="41">
        <f>+SUMIF($N899:$N918,$AL$16,$U899:$U918)</f>
        <v>0</v>
      </c>
      <c r="AM899" s="41">
        <f>+SUMIF($N899:$N918,$AM$16,$U899:$U918)</f>
        <v>0</v>
      </c>
      <c r="AN899" s="41">
        <f>+SUMIF($N899:$N918,$AN$16,$U899:$U918)</f>
        <v>0</v>
      </c>
      <c r="AO899" s="41">
        <f>+SUMIF($N899:$N918,$AO$16,$U899:$U918)</f>
        <v>0</v>
      </c>
      <c r="AP899" s="41">
        <f>+SUMIF($N899:$N918,$AP$16,$U899:$U918)</f>
        <v>0</v>
      </c>
      <c r="AQ899" s="41">
        <f>+SUMIF($N899:$N918,$AQ$16,$U899:$U918)</f>
        <v>0</v>
      </c>
      <c r="AR899" s="41">
        <f>+SUMIF($N899:$N918,$AR$16,$U899:$U918)</f>
        <v>0</v>
      </c>
      <c r="AS899" s="43"/>
      <c r="AT899" s="43"/>
      <c r="AU899" s="44"/>
      <c r="AV899" s="33"/>
      <c r="AW899" s="33"/>
      <c r="AX899" s="33"/>
      <c r="AZ899" s="141"/>
      <c r="BE899" s="168"/>
      <c r="BF899" s="168"/>
      <c r="BG899" s="168"/>
      <c r="BH899" s="168"/>
      <c r="BI899" s="168"/>
      <c r="BJ899" s="168"/>
      <c r="BK899" s="168"/>
      <c r="BL899" s="168"/>
      <c r="BM899" s="168"/>
      <c r="DK899" s="168"/>
      <c r="DL899" s="168"/>
      <c r="DM899" s="168"/>
      <c r="DN899" s="168"/>
      <c r="DO899" s="168"/>
      <c r="DP899" s="168"/>
      <c r="DQ899" s="168"/>
      <c r="DR899" s="168"/>
      <c r="DS899" s="168"/>
      <c r="DT899" s="168"/>
      <c r="DU899" s="168"/>
      <c r="DV899" s="168"/>
      <c r="DW899" s="168"/>
      <c r="DX899" s="168"/>
      <c r="DY899" s="168"/>
      <c r="DZ899" s="168"/>
      <c r="EA899" s="168"/>
      <c r="EB899" s="168"/>
      <c r="EC899" s="168"/>
      <c r="ED899" s="168"/>
      <c r="EE899" s="168"/>
      <c r="EF899" s="168"/>
      <c r="EG899" s="168"/>
      <c r="EH899" s="168"/>
      <c r="EI899" s="168"/>
      <c r="EJ899" s="168"/>
      <c r="EK899" s="168"/>
      <c r="EL899" s="168"/>
      <c r="EM899" s="168"/>
      <c r="EN899" s="168"/>
      <c r="EO899" s="168"/>
      <c r="EP899" s="168"/>
      <c r="EQ899" s="168"/>
      <c r="ER899" s="168"/>
      <c r="ES899" s="168"/>
      <c r="ET899" s="168"/>
      <c r="EU899" s="168"/>
      <c r="EV899" s="168"/>
      <c r="EW899" s="168"/>
      <c r="EX899" s="168"/>
      <c r="EY899" s="168"/>
      <c r="EZ899" s="168"/>
      <c r="FA899" s="168"/>
      <c r="FB899" s="168"/>
      <c r="FC899" s="168"/>
      <c r="FD899" s="168"/>
    </row>
    <row r="900" spans="1:160" s="5" customFormat="1" ht="24.9" customHeight="1" x14ac:dyDescent="0.3">
      <c r="A900" s="263"/>
      <c r="B900" s="263"/>
      <c r="C900" s="265"/>
      <c r="D900" s="481"/>
      <c r="E900" s="482"/>
      <c r="F900" s="482"/>
      <c r="G900" s="482"/>
      <c r="H900" s="482"/>
      <c r="I900" s="482"/>
      <c r="J900" s="482"/>
      <c r="K900" s="482"/>
      <c r="L900" s="482"/>
      <c r="M900" s="483"/>
      <c r="N900" s="16"/>
      <c r="O900" s="412"/>
      <c r="P900" s="413"/>
      <c r="Q900" s="8"/>
      <c r="R900" s="8"/>
      <c r="S900" s="8"/>
      <c r="T900" s="9"/>
      <c r="U900" s="17"/>
      <c r="V900" s="33"/>
      <c r="W900" s="57"/>
      <c r="X900" s="86"/>
      <c r="Y900" s="33"/>
      <c r="Z900" s="36"/>
      <c r="AA900" s="36"/>
      <c r="AD900" s="33"/>
      <c r="AG900" s="33"/>
      <c r="AH900" s="43"/>
      <c r="AI900" s="43"/>
      <c r="AJ900" s="43"/>
      <c r="AK900" s="43"/>
      <c r="AL900" s="43"/>
      <c r="AM900" s="43"/>
      <c r="AN900" s="43"/>
      <c r="AO900" s="43"/>
      <c r="AP900" s="43"/>
      <c r="AQ900" s="43"/>
      <c r="AR900" s="43"/>
      <c r="AS900" s="43"/>
      <c r="AT900" s="43"/>
      <c r="AU900" s="44"/>
      <c r="AV900" s="33"/>
      <c r="AW900" s="33"/>
      <c r="AX900" s="33"/>
      <c r="AZ900" s="141"/>
      <c r="BE900" s="168"/>
      <c r="BF900" s="168"/>
      <c r="BG900" s="168"/>
      <c r="BH900" s="168"/>
      <c r="BI900" s="168"/>
      <c r="BJ900" s="168"/>
      <c r="BK900" s="168"/>
      <c r="BL900" s="168"/>
      <c r="BM900" s="168"/>
      <c r="DK900" s="168"/>
      <c r="DL900" s="168"/>
      <c r="DM900" s="168"/>
      <c r="DN900" s="168"/>
      <c r="DO900" s="168"/>
      <c r="DP900" s="168"/>
      <c r="DQ900" s="168"/>
      <c r="DR900" s="168"/>
      <c r="DS900" s="168"/>
      <c r="DT900" s="168"/>
      <c r="DU900" s="168"/>
      <c r="DV900" s="168"/>
      <c r="DW900" s="168"/>
      <c r="DX900" s="168"/>
      <c r="DY900" s="168"/>
      <c r="DZ900" s="168"/>
      <c r="EA900" s="168"/>
      <c r="EB900" s="168"/>
      <c r="EC900" s="168"/>
      <c r="ED900" s="168"/>
      <c r="EE900" s="168"/>
      <c r="EF900" s="168"/>
      <c r="EG900" s="168"/>
      <c r="EH900" s="168"/>
      <c r="EI900" s="168"/>
      <c r="EJ900" s="168"/>
      <c r="EK900" s="168"/>
      <c r="EL900" s="168"/>
      <c r="EM900" s="168"/>
      <c r="EN900" s="168"/>
      <c r="EO900" s="168"/>
      <c r="EP900" s="168"/>
      <c r="EQ900" s="168"/>
      <c r="ER900" s="168"/>
      <c r="ES900" s="168"/>
      <c r="ET900" s="168"/>
      <c r="EU900" s="168"/>
      <c r="EV900" s="168"/>
      <c r="EW900" s="168"/>
      <c r="EX900" s="168"/>
      <c r="EY900" s="168"/>
      <c r="EZ900" s="168"/>
      <c r="FA900" s="168"/>
      <c r="FB900" s="168"/>
      <c r="FC900" s="168"/>
      <c r="FD900" s="168"/>
    </row>
    <row r="901" spans="1:160" s="5" customFormat="1" ht="24.9" customHeight="1" x14ac:dyDescent="0.3">
      <c r="A901" s="263"/>
      <c r="B901" s="263"/>
      <c r="C901" s="265"/>
      <c r="D901" s="481"/>
      <c r="E901" s="482"/>
      <c r="F901" s="482"/>
      <c r="G901" s="482"/>
      <c r="H901" s="482"/>
      <c r="I901" s="482"/>
      <c r="J901" s="482"/>
      <c r="K901" s="482"/>
      <c r="L901" s="482"/>
      <c r="M901" s="483"/>
      <c r="N901" s="16"/>
      <c r="O901" s="412"/>
      <c r="P901" s="413"/>
      <c r="Q901" s="8"/>
      <c r="R901" s="8"/>
      <c r="S901" s="8"/>
      <c r="T901" s="9"/>
      <c r="U901" s="17"/>
      <c r="V901" s="33"/>
      <c r="W901" s="57"/>
      <c r="X901" s="86"/>
      <c r="Y901" s="33"/>
      <c r="Z901" s="36"/>
      <c r="AA901" s="36"/>
      <c r="AD901" s="33"/>
      <c r="AG901" s="33"/>
      <c r="AH901" s="43"/>
      <c r="AI901" s="43"/>
      <c r="AJ901" s="43"/>
      <c r="AK901" s="43"/>
      <c r="AL901" s="43"/>
      <c r="AM901" s="43"/>
      <c r="AN901" s="43"/>
      <c r="AO901" s="43"/>
      <c r="AP901" s="43"/>
      <c r="AQ901" s="43"/>
      <c r="AR901" s="43"/>
      <c r="AS901" s="43"/>
      <c r="AT901" s="43"/>
      <c r="AU901" s="44"/>
      <c r="AV901" s="33"/>
      <c r="AW901" s="33"/>
      <c r="AX901" s="33"/>
      <c r="AZ901" s="141"/>
      <c r="BE901" s="168"/>
      <c r="BF901" s="168"/>
      <c r="BG901" s="168"/>
      <c r="BH901" s="168"/>
      <c r="BI901" s="168"/>
      <c r="BJ901" s="168"/>
      <c r="BK901" s="168"/>
      <c r="BL901" s="168"/>
      <c r="BM901" s="168"/>
      <c r="DK901" s="168"/>
      <c r="DL901" s="168"/>
      <c r="DM901" s="168"/>
      <c r="DN901" s="168"/>
      <c r="DO901" s="168"/>
      <c r="DP901" s="168"/>
      <c r="DQ901" s="168"/>
      <c r="DR901" s="168"/>
      <c r="DS901" s="168"/>
      <c r="DT901" s="168"/>
      <c r="DU901" s="168"/>
      <c r="DV901" s="168"/>
      <c r="DW901" s="168"/>
      <c r="DX901" s="168"/>
      <c r="DY901" s="168"/>
      <c r="DZ901" s="168"/>
      <c r="EA901" s="168"/>
      <c r="EB901" s="168"/>
      <c r="EC901" s="168"/>
      <c r="ED901" s="168"/>
      <c r="EE901" s="168"/>
      <c r="EF901" s="168"/>
      <c r="EG901" s="168"/>
      <c r="EH901" s="168"/>
      <c r="EI901" s="168"/>
      <c r="EJ901" s="168"/>
      <c r="EK901" s="168"/>
      <c r="EL901" s="168"/>
      <c r="EM901" s="168"/>
      <c r="EN901" s="168"/>
      <c r="EO901" s="168"/>
      <c r="EP901" s="168"/>
      <c r="EQ901" s="168"/>
      <c r="ER901" s="168"/>
      <c r="ES901" s="168"/>
      <c r="ET901" s="168"/>
      <c r="EU901" s="168"/>
      <c r="EV901" s="168"/>
      <c r="EW901" s="168"/>
      <c r="EX901" s="168"/>
      <c r="EY901" s="168"/>
      <c r="EZ901" s="168"/>
      <c r="FA901" s="168"/>
      <c r="FB901" s="168"/>
      <c r="FC901" s="168"/>
      <c r="FD901" s="168"/>
    </row>
    <row r="902" spans="1:160" s="5" customFormat="1" ht="24.9" customHeight="1" x14ac:dyDescent="0.3">
      <c r="A902" s="263"/>
      <c r="B902" s="263"/>
      <c r="C902" s="265"/>
      <c r="D902" s="481"/>
      <c r="E902" s="482"/>
      <c r="F902" s="482"/>
      <c r="G902" s="482"/>
      <c r="H902" s="482"/>
      <c r="I902" s="482"/>
      <c r="J902" s="482"/>
      <c r="K902" s="482"/>
      <c r="L902" s="482"/>
      <c r="M902" s="483"/>
      <c r="N902" s="16"/>
      <c r="O902" s="412"/>
      <c r="P902" s="413"/>
      <c r="Q902" s="8"/>
      <c r="R902" s="8"/>
      <c r="S902" s="8"/>
      <c r="T902" s="9"/>
      <c r="U902" s="17"/>
      <c r="V902" s="33"/>
      <c r="W902" s="57"/>
      <c r="X902" s="86"/>
      <c r="Y902" s="33"/>
      <c r="Z902" s="36"/>
      <c r="AA902" s="36"/>
      <c r="AD902" s="33"/>
      <c r="AG902" s="33"/>
      <c r="AH902" s="43"/>
      <c r="AI902" s="43"/>
      <c r="AJ902" s="43"/>
      <c r="AK902" s="43"/>
      <c r="AL902" s="43"/>
      <c r="AM902" s="43"/>
      <c r="AN902" s="43"/>
      <c r="AO902" s="43"/>
      <c r="AP902" s="43"/>
      <c r="AQ902" s="43"/>
      <c r="AR902" s="43"/>
      <c r="AS902" s="43"/>
      <c r="AT902" s="43"/>
      <c r="AU902" s="44"/>
      <c r="AV902" s="33"/>
      <c r="AW902" s="33"/>
      <c r="AX902" s="33"/>
      <c r="AZ902" s="141"/>
      <c r="BE902" s="168"/>
      <c r="BF902" s="168"/>
      <c r="BG902" s="168"/>
      <c r="BH902" s="168"/>
      <c r="BI902" s="168"/>
      <c r="BJ902" s="168"/>
      <c r="BK902" s="168"/>
      <c r="BL902" s="168"/>
      <c r="BM902" s="168"/>
      <c r="DK902" s="168"/>
      <c r="DL902" s="168"/>
      <c r="DM902" s="168"/>
      <c r="DN902" s="168"/>
      <c r="DO902" s="168"/>
      <c r="DP902" s="168"/>
      <c r="DQ902" s="168"/>
      <c r="DR902" s="168"/>
      <c r="DS902" s="168"/>
      <c r="DT902" s="168"/>
      <c r="DU902" s="168"/>
      <c r="DV902" s="168"/>
      <c r="DW902" s="168"/>
      <c r="DX902" s="168"/>
      <c r="DY902" s="168"/>
      <c r="DZ902" s="168"/>
      <c r="EA902" s="168"/>
      <c r="EB902" s="168"/>
      <c r="EC902" s="168"/>
      <c r="ED902" s="168"/>
      <c r="EE902" s="168"/>
      <c r="EF902" s="168"/>
      <c r="EG902" s="168"/>
      <c r="EH902" s="168"/>
      <c r="EI902" s="168"/>
      <c r="EJ902" s="168"/>
      <c r="EK902" s="168"/>
      <c r="EL902" s="168"/>
      <c r="EM902" s="168"/>
      <c r="EN902" s="168"/>
      <c r="EO902" s="168"/>
      <c r="EP902" s="168"/>
      <c r="EQ902" s="168"/>
      <c r="ER902" s="168"/>
      <c r="ES902" s="168"/>
      <c r="ET902" s="168"/>
      <c r="EU902" s="168"/>
      <c r="EV902" s="168"/>
      <c r="EW902" s="168"/>
      <c r="EX902" s="168"/>
      <c r="EY902" s="168"/>
      <c r="EZ902" s="168"/>
      <c r="FA902" s="168"/>
      <c r="FB902" s="168"/>
      <c r="FC902" s="168"/>
      <c r="FD902" s="168"/>
    </row>
    <row r="903" spans="1:160" s="5" customFormat="1" ht="24.9" customHeight="1" x14ac:dyDescent="0.3">
      <c r="A903" s="263"/>
      <c r="B903" s="263"/>
      <c r="C903" s="265"/>
      <c r="D903" s="481"/>
      <c r="E903" s="482"/>
      <c r="F903" s="482"/>
      <c r="G903" s="482"/>
      <c r="H903" s="482"/>
      <c r="I903" s="482"/>
      <c r="J903" s="482"/>
      <c r="K903" s="482"/>
      <c r="L903" s="482"/>
      <c r="M903" s="483"/>
      <c r="N903" s="16"/>
      <c r="O903" s="412"/>
      <c r="P903" s="413"/>
      <c r="Q903" s="8"/>
      <c r="R903" s="8"/>
      <c r="S903" s="8"/>
      <c r="T903" s="9"/>
      <c r="U903" s="17"/>
      <c r="V903" s="33"/>
      <c r="W903" s="57"/>
      <c r="X903" s="86"/>
      <c r="Y903" s="33"/>
      <c r="Z903" s="36"/>
      <c r="AA903" s="36"/>
      <c r="AD903" s="33"/>
      <c r="AG903" s="33"/>
      <c r="AH903" s="43"/>
      <c r="AI903" s="43"/>
      <c r="AJ903" s="43"/>
      <c r="AK903" s="43"/>
      <c r="AL903" s="43"/>
      <c r="AM903" s="43"/>
      <c r="AN903" s="43"/>
      <c r="AO903" s="43"/>
      <c r="AP903" s="43"/>
      <c r="AQ903" s="43"/>
      <c r="AR903" s="43"/>
      <c r="AS903" s="43"/>
      <c r="AT903" s="43"/>
      <c r="AU903" s="44"/>
      <c r="AV903" s="33"/>
      <c r="AW903" s="33"/>
      <c r="AX903" s="33"/>
      <c r="AZ903" s="141"/>
      <c r="BE903" s="168"/>
      <c r="BF903" s="168"/>
      <c r="BG903" s="168"/>
      <c r="BH903" s="168"/>
      <c r="BI903" s="168"/>
      <c r="BJ903" s="168"/>
      <c r="BK903" s="168"/>
      <c r="BL903" s="168"/>
      <c r="BM903" s="168"/>
      <c r="DK903" s="168"/>
      <c r="DL903" s="168"/>
      <c r="DM903" s="168"/>
      <c r="DN903" s="168"/>
      <c r="DO903" s="168"/>
      <c r="DP903" s="168"/>
      <c r="DQ903" s="168"/>
      <c r="DR903" s="168"/>
      <c r="DS903" s="168"/>
      <c r="DT903" s="168"/>
      <c r="DU903" s="168"/>
      <c r="DV903" s="168"/>
      <c r="DW903" s="168"/>
      <c r="DX903" s="168"/>
      <c r="DY903" s="168"/>
      <c r="DZ903" s="168"/>
      <c r="EA903" s="168"/>
      <c r="EB903" s="168"/>
      <c r="EC903" s="168"/>
      <c r="ED903" s="168"/>
      <c r="EE903" s="168"/>
      <c r="EF903" s="168"/>
      <c r="EG903" s="168"/>
      <c r="EH903" s="168"/>
      <c r="EI903" s="168"/>
      <c r="EJ903" s="168"/>
      <c r="EK903" s="168"/>
      <c r="EL903" s="168"/>
      <c r="EM903" s="168"/>
      <c r="EN903" s="168"/>
      <c r="EO903" s="168"/>
      <c r="EP903" s="168"/>
      <c r="EQ903" s="168"/>
      <c r="ER903" s="168"/>
      <c r="ES903" s="168"/>
      <c r="ET903" s="168"/>
      <c r="EU903" s="168"/>
      <c r="EV903" s="168"/>
      <c r="EW903" s="168"/>
      <c r="EX903" s="168"/>
      <c r="EY903" s="168"/>
      <c r="EZ903" s="168"/>
      <c r="FA903" s="168"/>
      <c r="FB903" s="168"/>
      <c r="FC903" s="168"/>
      <c r="FD903" s="168"/>
    </row>
    <row r="904" spans="1:160" s="5" customFormat="1" ht="24.9" customHeight="1" x14ac:dyDescent="0.3">
      <c r="A904" s="263"/>
      <c r="B904" s="263"/>
      <c r="C904" s="265"/>
      <c r="D904" s="481"/>
      <c r="E904" s="482"/>
      <c r="F904" s="482"/>
      <c r="G904" s="482"/>
      <c r="H904" s="482"/>
      <c r="I904" s="482"/>
      <c r="J904" s="482"/>
      <c r="K904" s="482"/>
      <c r="L904" s="482"/>
      <c r="M904" s="483"/>
      <c r="N904" s="16"/>
      <c r="O904" s="412"/>
      <c r="P904" s="413"/>
      <c r="Q904" s="8"/>
      <c r="R904" s="8"/>
      <c r="S904" s="8"/>
      <c r="T904" s="9"/>
      <c r="U904" s="17"/>
      <c r="V904" s="33"/>
      <c r="W904" s="57"/>
      <c r="X904" s="86"/>
      <c r="Y904" s="33"/>
      <c r="Z904" s="36"/>
      <c r="AA904" s="36"/>
      <c r="AD904" s="33"/>
      <c r="AG904" s="33"/>
      <c r="AH904" s="43"/>
      <c r="AI904" s="43"/>
      <c r="AJ904" s="43"/>
      <c r="AK904" s="43"/>
      <c r="AL904" s="43"/>
      <c r="AM904" s="43"/>
      <c r="AN904" s="43"/>
      <c r="AO904" s="43"/>
      <c r="AP904" s="43"/>
      <c r="AQ904" s="43"/>
      <c r="AR904" s="43"/>
      <c r="AS904" s="43"/>
      <c r="AT904" s="43"/>
      <c r="AU904" s="44"/>
      <c r="AV904" s="33"/>
      <c r="AW904" s="33"/>
      <c r="AX904" s="33"/>
      <c r="AZ904" s="141"/>
      <c r="BE904" s="168"/>
      <c r="BF904" s="168"/>
      <c r="BG904" s="168"/>
      <c r="BH904" s="168"/>
      <c r="BI904" s="168"/>
      <c r="BJ904" s="168"/>
      <c r="BK904" s="168"/>
      <c r="BL904" s="168"/>
      <c r="BM904" s="168"/>
      <c r="DK904" s="168"/>
      <c r="DL904" s="168"/>
      <c r="DM904" s="168"/>
      <c r="DN904" s="168"/>
      <c r="DO904" s="168"/>
      <c r="DP904" s="168"/>
      <c r="DQ904" s="168"/>
      <c r="DR904" s="168"/>
      <c r="DS904" s="168"/>
      <c r="DT904" s="168"/>
      <c r="DU904" s="168"/>
      <c r="DV904" s="168"/>
      <c r="DW904" s="168"/>
      <c r="DX904" s="168"/>
      <c r="DY904" s="168"/>
      <c r="DZ904" s="168"/>
      <c r="EA904" s="168"/>
      <c r="EB904" s="168"/>
      <c r="EC904" s="168"/>
      <c r="ED904" s="168"/>
      <c r="EE904" s="168"/>
      <c r="EF904" s="168"/>
      <c r="EG904" s="168"/>
      <c r="EH904" s="168"/>
      <c r="EI904" s="168"/>
      <c r="EJ904" s="168"/>
      <c r="EK904" s="168"/>
      <c r="EL904" s="168"/>
      <c r="EM904" s="168"/>
      <c r="EN904" s="168"/>
      <c r="EO904" s="168"/>
      <c r="EP904" s="168"/>
      <c r="EQ904" s="168"/>
      <c r="ER904" s="168"/>
      <c r="ES904" s="168"/>
      <c r="ET904" s="168"/>
      <c r="EU904" s="168"/>
      <c r="EV904" s="168"/>
      <c r="EW904" s="168"/>
      <c r="EX904" s="168"/>
      <c r="EY904" s="168"/>
      <c r="EZ904" s="168"/>
      <c r="FA904" s="168"/>
      <c r="FB904" s="168"/>
      <c r="FC904" s="168"/>
      <c r="FD904" s="168"/>
    </row>
    <row r="905" spans="1:160" s="5" customFormat="1" ht="24.9" customHeight="1" x14ac:dyDescent="0.3">
      <c r="A905" s="263"/>
      <c r="B905" s="263"/>
      <c r="C905" s="265"/>
      <c r="D905" s="481"/>
      <c r="E905" s="482"/>
      <c r="F905" s="482"/>
      <c r="G905" s="482"/>
      <c r="H905" s="482"/>
      <c r="I905" s="482"/>
      <c r="J905" s="482"/>
      <c r="K905" s="482"/>
      <c r="L905" s="482"/>
      <c r="M905" s="483"/>
      <c r="N905" s="16"/>
      <c r="O905" s="412"/>
      <c r="P905" s="413"/>
      <c r="Q905" s="8"/>
      <c r="R905" s="8"/>
      <c r="S905" s="8"/>
      <c r="T905" s="9"/>
      <c r="U905" s="17"/>
      <c r="V905" s="33"/>
      <c r="W905" s="57"/>
      <c r="X905" s="86"/>
      <c r="Y905" s="33"/>
      <c r="Z905" s="36"/>
      <c r="AA905" s="36"/>
      <c r="AD905" s="33"/>
      <c r="AG905" s="33"/>
      <c r="AH905" s="43"/>
      <c r="AI905" s="43"/>
      <c r="AJ905" s="43"/>
      <c r="AK905" s="43"/>
      <c r="AL905" s="43"/>
      <c r="AM905" s="43"/>
      <c r="AN905" s="43"/>
      <c r="AO905" s="43"/>
      <c r="AP905" s="43"/>
      <c r="AQ905" s="43"/>
      <c r="AR905" s="43"/>
      <c r="AS905" s="43"/>
      <c r="AT905" s="43"/>
      <c r="AU905" s="44"/>
      <c r="AV905" s="33"/>
      <c r="AW905" s="33"/>
      <c r="AX905" s="33"/>
      <c r="AZ905" s="141"/>
      <c r="BE905" s="168"/>
      <c r="BF905" s="168"/>
      <c r="BG905" s="168"/>
      <c r="BH905" s="168"/>
      <c r="BI905" s="168"/>
      <c r="BJ905" s="168"/>
      <c r="BK905" s="168"/>
      <c r="BL905" s="168"/>
      <c r="BM905" s="168"/>
      <c r="DK905" s="168"/>
      <c r="DL905" s="168"/>
      <c r="DM905" s="168"/>
      <c r="DN905" s="168"/>
      <c r="DO905" s="168"/>
      <c r="DP905" s="168"/>
      <c r="DQ905" s="168"/>
      <c r="DR905" s="168"/>
      <c r="DS905" s="168"/>
      <c r="DT905" s="168"/>
      <c r="DU905" s="168"/>
      <c r="DV905" s="168"/>
      <c r="DW905" s="168"/>
      <c r="DX905" s="168"/>
      <c r="DY905" s="168"/>
      <c r="DZ905" s="168"/>
      <c r="EA905" s="168"/>
      <c r="EB905" s="168"/>
      <c r="EC905" s="168"/>
      <c r="ED905" s="168"/>
      <c r="EE905" s="168"/>
      <c r="EF905" s="168"/>
      <c r="EG905" s="168"/>
      <c r="EH905" s="168"/>
      <c r="EI905" s="168"/>
      <c r="EJ905" s="168"/>
      <c r="EK905" s="168"/>
      <c r="EL905" s="168"/>
      <c r="EM905" s="168"/>
      <c r="EN905" s="168"/>
      <c r="EO905" s="168"/>
      <c r="EP905" s="168"/>
      <c r="EQ905" s="168"/>
      <c r="ER905" s="168"/>
      <c r="ES905" s="168"/>
      <c r="ET905" s="168"/>
      <c r="EU905" s="168"/>
      <c r="EV905" s="168"/>
      <c r="EW905" s="168"/>
      <c r="EX905" s="168"/>
      <c r="EY905" s="168"/>
      <c r="EZ905" s="168"/>
      <c r="FA905" s="168"/>
      <c r="FB905" s="168"/>
      <c r="FC905" s="168"/>
      <c r="FD905" s="168"/>
    </row>
    <row r="906" spans="1:160" s="5" customFormat="1" ht="24.9" customHeight="1" x14ac:dyDescent="0.3">
      <c r="A906" s="263"/>
      <c r="B906" s="263"/>
      <c r="C906" s="265"/>
      <c r="D906" s="481"/>
      <c r="E906" s="482"/>
      <c r="F906" s="482"/>
      <c r="G906" s="482"/>
      <c r="H906" s="482"/>
      <c r="I906" s="482"/>
      <c r="J906" s="482"/>
      <c r="K906" s="482"/>
      <c r="L906" s="482"/>
      <c r="M906" s="483"/>
      <c r="N906" s="16"/>
      <c r="O906" s="412"/>
      <c r="P906" s="413"/>
      <c r="Q906" s="8"/>
      <c r="R906" s="8"/>
      <c r="S906" s="8"/>
      <c r="T906" s="9"/>
      <c r="U906" s="17"/>
      <c r="V906" s="33"/>
      <c r="W906" s="57"/>
      <c r="X906" s="86"/>
      <c r="Y906" s="33"/>
      <c r="Z906" s="36"/>
      <c r="AA906" s="36"/>
      <c r="AD906" s="33"/>
      <c r="AG906" s="33"/>
      <c r="AH906" s="43"/>
      <c r="AI906" s="43"/>
      <c r="AJ906" s="43"/>
      <c r="AK906" s="43"/>
      <c r="AL906" s="43"/>
      <c r="AM906" s="43"/>
      <c r="AN906" s="43"/>
      <c r="AO906" s="43"/>
      <c r="AP906" s="43"/>
      <c r="AQ906" s="43"/>
      <c r="AR906" s="43"/>
      <c r="AS906" s="43"/>
      <c r="AT906" s="43"/>
      <c r="AU906" s="44"/>
      <c r="AV906" s="33"/>
      <c r="AW906" s="33"/>
      <c r="AX906" s="33"/>
      <c r="AZ906" s="141"/>
      <c r="BE906" s="168"/>
      <c r="BF906" s="168"/>
      <c r="BG906" s="168"/>
      <c r="BH906" s="168"/>
      <c r="BI906" s="168"/>
      <c r="BJ906" s="168"/>
      <c r="BK906" s="168"/>
      <c r="BL906" s="168"/>
      <c r="BM906" s="168"/>
      <c r="DK906" s="168"/>
      <c r="DL906" s="168"/>
      <c r="DM906" s="168"/>
      <c r="DN906" s="168"/>
      <c r="DO906" s="168"/>
      <c r="DP906" s="168"/>
      <c r="DQ906" s="168"/>
      <c r="DR906" s="168"/>
      <c r="DS906" s="168"/>
      <c r="DT906" s="168"/>
      <c r="DU906" s="168"/>
      <c r="DV906" s="168"/>
      <c r="DW906" s="168"/>
      <c r="DX906" s="168"/>
      <c r="DY906" s="168"/>
      <c r="DZ906" s="168"/>
      <c r="EA906" s="168"/>
      <c r="EB906" s="168"/>
      <c r="EC906" s="168"/>
      <c r="ED906" s="168"/>
      <c r="EE906" s="168"/>
      <c r="EF906" s="168"/>
      <c r="EG906" s="168"/>
      <c r="EH906" s="168"/>
      <c r="EI906" s="168"/>
      <c r="EJ906" s="168"/>
      <c r="EK906" s="168"/>
      <c r="EL906" s="168"/>
      <c r="EM906" s="168"/>
      <c r="EN906" s="168"/>
      <c r="EO906" s="168"/>
      <c r="EP906" s="168"/>
      <c r="EQ906" s="168"/>
      <c r="ER906" s="168"/>
      <c r="ES906" s="168"/>
      <c r="ET906" s="168"/>
      <c r="EU906" s="168"/>
      <c r="EV906" s="168"/>
      <c r="EW906" s="168"/>
      <c r="EX906" s="168"/>
      <c r="EY906" s="168"/>
      <c r="EZ906" s="168"/>
      <c r="FA906" s="168"/>
      <c r="FB906" s="168"/>
      <c r="FC906" s="168"/>
      <c r="FD906" s="168"/>
    </row>
    <row r="907" spans="1:160" s="5" customFormat="1" ht="24.9" customHeight="1" x14ac:dyDescent="0.3">
      <c r="A907" s="263"/>
      <c r="B907" s="263"/>
      <c r="C907" s="265"/>
      <c r="D907" s="481"/>
      <c r="E907" s="482"/>
      <c r="F907" s="482"/>
      <c r="G907" s="482"/>
      <c r="H907" s="482"/>
      <c r="I907" s="482"/>
      <c r="J907" s="482"/>
      <c r="K907" s="482"/>
      <c r="L907" s="482"/>
      <c r="M907" s="483"/>
      <c r="N907" s="16"/>
      <c r="O907" s="412"/>
      <c r="P907" s="413"/>
      <c r="Q907" s="8"/>
      <c r="R907" s="8"/>
      <c r="S907" s="8"/>
      <c r="T907" s="9"/>
      <c r="U907" s="17"/>
      <c r="V907" s="33"/>
      <c r="W907" s="57"/>
      <c r="X907" s="86"/>
      <c r="Y907" s="33"/>
      <c r="Z907" s="36"/>
      <c r="AA907" s="36"/>
      <c r="AD907" s="33"/>
      <c r="AG907" s="33"/>
      <c r="AH907" s="43"/>
      <c r="AI907" s="43"/>
      <c r="AJ907" s="43"/>
      <c r="AK907" s="43"/>
      <c r="AL907" s="43"/>
      <c r="AM907" s="43"/>
      <c r="AN907" s="43"/>
      <c r="AO907" s="43"/>
      <c r="AP907" s="43"/>
      <c r="AQ907" s="43"/>
      <c r="AR907" s="43"/>
      <c r="AS907" s="43"/>
      <c r="AT907" s="43"/>
      <c r="AU907" s="44"/>
      <c r="AV907" s="33"/>
      <c r="AW907" s="33"/>
      <c r="AX907" s="33"/>
      <c r="AZ907" s="141"/>
      <c r="BE907" s="168"/>
      <c r="BF907" s="168"/>
      <c r="BG907" s="168"/>
      <c r="BH907" s="168"/>
      <c r="BI907" s="168"/>
      <c r="BJ907" s="168"/>
      <c r="BK907" s="168"/>
      <c r="BL907" s="168"/>
      <c r="BM907" s="168"/>
      <c r="DK907" s="168"/>
      <c r="DL907" s="168"/>
      <c r="DM907" s="168"/>
      <c r="DN907" s="168"/>
      <c r="DO907" s="168"/>
      <c r="DP907" s="168"/>
      <c r="DQ907" s="168"/>
      <c r="DR907" s="168"/>
      <c r="DS907" s="168"/>
      <c r="DT907" s="168"/>
      <c r="DU907" s="168"/>
      <c r="DV907" s="168"/>
      <c r="DW907" s="168"/>
      <c r="DX907" s="168"/>
      <c r="DY907" s="168"/>
      <c r="DZ907" s="168"/>
      <c r="EA907" s="168"/>
      <c r="EB907" s="168"/>
      <c r="EC907" s="168"/>
      <c r="ED907" s="168"/>
      <c r="EE907" s="168"/>
      <c r="EF907" s="168"/>
      <c r="EG907" s="168"/>
      <c r="EH907" s="168"/>
      <c r="EI907" s="168"/>
      <c r="EJ907" s="168"/>
      <c r="EK907" s="168"/>
      <c r="EL907" s="168"/>
      <c r="EM907" s="168"/>
      <c r="EN907" s="168"/>
      <c r="EO907" s="168"/>
      <c r="EP907" s="168"/>
      <c r="EQ907" s="168"/>
      <c r="ER907" s="168"/>
      <c r="ES907" s="168"/>
      <c r="ET907" s="168"/>
      <c r="EU907" s="168"/>
      <c r="EV907" s="168"/>
      <c r="EW907" s="168"/>
      <c r="EX907" s="168"/>
      <c r="EY907" s="168"/>
      <c r="EZ907" s="168"/>
      <c r="FA907" s="168"/>
      <c r="FB907" s="168"/>
      <c r="FC907" s="168"/>
      <c r="FD907" s="168"/>
    </row>
    <row r="908" spans="1:160" s="5" customFormat="1" ht="24.9" customHeight="1" x14ac:dyDescent="0.3">
      <c r="A908" s="263"/>
      <c r="B908" s="263"/>
      <c r="C908" s="265"/>
      <c r="D908" s="481"/>
      <c r="E908" s="482"/>
      <c r="F908" s="482"/>
      <c r="G908" s="482"/>
      <c r="H908" s="482"/>
      <c r="I908" s="482"/>
      <c r="J908" s="482"/>
      <c r="K908" s="482"/>
      <c r="L908" s="482"/>
      <c r="M908" s="483"/>
      <c r="N908" s="16"/>
      <c r="O908" s="412"/>
      <c r="P908" s="413"/>
      <c r="Q908" s="8"/>
      <c r="R908" s="8"/>
      <c r="S908" s="8"/>
      <c r="T908" s="9"/>
      <c r="U908" s="17"/>
      <c r="V908" s="33"/>
      <c r="W908" s="57"/>
      <c r="X908" s="86"/>
      <c r="Y908" s="33"/>
      <c r="Z908" s="36"/>
      <c r="AA908" s="36"/>
      <c r="AD908" s="33"/>
      <c r="AG908" s="33"/>
      <c r="AH908" s="43"/>
      <c r="AI908" s="43"/>
      <c r="AJ908" s="43"/>
      <c r="AK908" s="43"/>
      <c r="AL908" s="43"/>
      <c r="AM908" s="43"/>
      <c r="AN908" s="43"/>
      <c r="AO908" s="43"/>
      <c r="AP908" s="43"/>
      <c r="AQ908" s="43"/>
      <c r="AR908" s="43"/>
      <c r="AS908" s="43"/>
      <c r="AT908" s="43"/>
      <c r="AU908" s="44"/>
      <c r="AV908" s="33"/>
      <c r="AW908" s="33"/>
      <c r="AX908" s="33"/>
      <c r="AZ908" s="141"/>
      <c r="BE908" s="168"/>
      <c r="BF908" s="168"/>
      <c r="BG908" s="168"/>
      <c r="BH908" s="168"/>
      <c r="BI908" s="168"/>
      <c r="BJ908" s="168"/>
      <c r="BK908" s="168"/>
      <c r="BL908" s="168"/>
      <c r="BM908" s="168"/>
      <c r="DK908" s="168"/>
      <c r="DL908" s="168"/>
      <c r="DM908" s="168"/>
      <c r="DN908" s="168"/>
      <c r="DO908" s="168"/>
      <c r="DP908" s="168"/>
      <c r="DQ908" s="168"/>
      <c r="DR908" s="168"/>
      <c r="DS908" s="168"/>
      <c r="DT908" s="168"/>
      <c r="DU908" s="168"/>
      <c r="DV908" s="168"/>
      <c r="DW908" s="168"/>
      <c r="DX908" s="168"/>
      <c r="DY908" s="168"/>
      <c r="DZ908" s="168"/>
      <c r="EA908" s="168"/>
      <c r="EB908" s="168"/>
      <c r="EC908" s="168"/>
      <c r="ED908" s="168"/>
      <c r="EE908" s="168"/>
      <c r="EF908" s="168"/>
      <c r="EG908" s="168"/>
      <c r="EH908" s="168"/>
      <c r="EI908" s="168"/>
      <c r="EJ908" s="168"/>
      <c r="EK908" s="168"/>
      <c r="EL908" s="168"/>
      <c r="EM908" s="168"/>
      <c r="EN908" s="168"/>
      <c r="EO908" s="168"/>
      <c r="EP908" s="168"/>
      <c r="EQ908" s="168"/>
      <c r="ER908" s="168"/>
      <c r="ES908" s="168"/>
      <c r="ET908" s="168"/>
      <c r="EU908" s="168"/>
      <c r="EV908" s="168"/>
      <c r="EW908" s="168"/>
      <c r="EX908" s="168"/>
      <c r="EY908" s="168"/>
      <c r="EZ908" s="168"/>
      <c r="FA908" s="168"/>
      <c r="FB908" s="168"/>
      <c r="FC908" s="168"/>
      <c r="FD908" s="168"/>
    </row>
    <row r="909" spans="1:160" s="5" customFormat="1" ht="24.9" customHeight="1" x14ac:dyDescent="0.3">
      <c r="A909" s="263"/>
      <c r="B909" s="263"/>
      <c r="C909" s="265"/>
      <c r="D909" s="481"/>
      <c r="E909" s="482"/>
      <c r="F909" s="482"/>
      <c r="G909" s="482"/>
      <c r="H909" s="482"/>
      <c r="I909" s="482"/>
      <c r="J909" s="482"/>
      <c r="K909" s="482"/>
      <c r="L909" s="482"/>
      <c r="M909" s="483"/>
      <c r="N909" s="16"/>
      <c r="O909" s="412"/>
      <c r="P909" s="413"/>
      <c r="Q909" s="8"/>
      <c r="R909" s="8"/>
      <c r="S909" s="8"/>
      <c r="T909" s="9"/>
      <c r="U909" s="17"/>
      <c r="V909" s="33"/>
      <c r="W909" s="57"/>
      <c r="X909" s="86"/>
      <c r="Y909" s="33"/>
      <c r="Z909" s="36"/>
      <c r="AA909" s="36"/>
      <c r="AD909" s="33"/>
      <c r="AG909" s="33"/>
      <c r="AH909" s="43"/>
      <c r="AI909" s="43"/>
      <c r="AJ909" s="43"/>
      <c r="AK909" s="43"/>
      <c r="AL909" s="43"/>
      <c r="AM909" s="43"/>
      <c r="AN909" s="43"/>
      <c r="AO909" s="43"/>
      <c r="AP909" s="43"/>
      <c r="AQ909" s="43"/>
      <c r="AR909" s="43"/>
      <c r="AS909" s="43"/>
      <c r="AT909" s="43"/>
      <c r="AU909" s="44"/>
      <c r="AV909" s="33"/>
      <c r="AW909" s="33"/>
      <c r="AX909" s="33"/>
      <c r="AZ909" s="141"/>
      <c r="BE909" s="168"/>
      <c r="BF909" s="168"/>
      <c r="BG909" s="168"/>
      <c r="BH909" s="168"/>
      <c r="BI909" s="168"/>
      <c r="BJ909" s="168"/>
      <c r="BK909" s="168"/>
      <c r="BL909" s="168"/>
      <c r="BM909" s="168"/>
      <c r="DK909" s="168"/>
      <c r="DL909" s="168"/>
      <c r="DM909" s="168"/>
      <c r="DN909" s="168"/>
      <c r="DO909" s="168"/>
      <c r="DP909" s="168"/>
      <c r="DQ909" s="168"/>
      <c r="DR909" s="168"/>
      <c r="DS909" s="168"/>
      <c r="DT909" s="168"/>
      <c r="DU909" s="168"/>
      <c r="DV909" s="168"/>
      <c r="DW909" s="168"/>
      <c r="DX909" s="168"/>
      <c r="DY909" s="168"/>
      <c r="DZ909" s="168"/>
      <c r="EA909" s="168"/>
      <c r="EB909" s="168"/>
      <c r="EC909" s="168"/>
      <c r="ED909" s="168"/>
      <c r="EE909" s="168"/>
      <c r="EF909" s="168"/>
      <c r="EG909" s="168"/>
      <c r="EH909" s="168"/>
      <c r="EI909" s="168"/>
      <c r="EJ909" s="168"/>
      <c r="EK909" s="168"/>
      <c r="EL909" s="168"/>
      <c r="EM909" s="168"/>
      <c r="EN909" s="168"/>
      <c r="EO909" s="168"/>
      <c r="EP909" s="168"/>
      <c r="EQ909" s="168"/>
      <c r="ER909" s="168"/>
      <c r="ES909" s="168"/>
      <c r="ET909" s="168"/>
      <c r="EU909" s="168"/>
      <c r="EV909" s="168"/>
      <c r="EW909" s="168"/>
      <c r="EX909" s="168"/>
      <c r="EY909" s="168"/>
      <c r="EZ909" s="168"/>
      <c r="FA909" s="168"/>
      <c r="FB909" s="168"/>
      <c r="FC909" s="168"/>
      <c r="FD909" s="168"/>
    </row>
    <row r="910" spans="1:160" s="5" customFormat="1" ht="24.9" customHeight="1" x14ac:dyDescent="0.3">
      <c r="A910" s="263"/>
      <c r="B910" s="263"/>
      <c r="C910" s="265"/>
      <c r="D910" s="481"/>
      <c r="E910" s="482"/>
      <c r="F910" s="482"/>
      <c r="G910" s="482"/>
      <c r="H910" s="482"/>
      <c r="I910" s="482"/>
      <c r="J910" s="482"/>
      <c r="K910" s="482"/>
      <c r="L910" s="482"/>
      <c r="M910" s="483"/>
      <c r="N910" s="16"/>
      <c r="O910" s="412"/>
      <c r="P910" s="413"/>
      <c r="Q910" s="8"/>
      <c r="R910" s="8"/>
      <c r="S910" s="8"/>
      <c r="T910" s="9"/>
      <c r="U910" s="17"/>
      <c r="V910" s="33"/>
      <c r="W910" s="57"/>
      <c r="X910" s="86"/>
      <c r="Y910" s="33"/>
      <c r="Z910" s="36"/>
      <c r="AA910" s="36"/>
      <c r="AD910" s="33"/>
      <c r="AG910" s="33"/>
      <c r="AH910" s="43"/>
      <c r="AI910" s="43"/>
      <c r="AJ910" s="43"/>
      <c r="AK910" s="43"/>
      <c r="AL910" s="43"/>
      <c r="AM910" s="43"/>
      <c r="AN910" s="43"/>
      <c r="AO910" s="43"/>
      <c r="AP910" s="43"/>
      <c r="AQ910" s="43"/>
      <c r="AR910" s="43"/>
      <c r="AS910" s="43"/>
      <c r="AT910" s="43"/>
      <c r="AU910" s="44"/>
      <c r="AV910" s="33"/>
      <c r="AW910" s="33"/>
      <c r="AX910" s="33"/>
      <c r="AZ910" s="141"/>
      <c r="BE910" s="168"/>
      <c r="BF910" s="168"/>
      <c r="BG910" s="168"/>
      <c r="BH910" s="168"/>
      <c r="BI910" s="168"/>
      <c r="BJ910" s="168"/>
      <c r="BK910" s="168"/>
      <c r="BL910" s="168"/>
      <c r="BM910" s="168"/>
      <c r="DK910" s="168"/>
      <c r="DL910" s="168"/>
      <c r="DM910" s="168"/>
      <c r="DN910" s="168"/>
      <c r="DO910" s="168"/>
      <c r="DP910" s="168"/>
      <c r="DQ910" s="168"/>
      <c r="DR910" s="168"/>
      <c r="DS910" s="168"/>
      <c r="DT910" s="168"/>
      <c r="DU910" s="168"/>
      <c r="DV910" s="168"/>
      <c r="DW910" s="168"/>
      <c r="DX910" s="168"/>
      <c r="DY910" s="168"/>
      <c r="DZ910" s="168"/>
      <c r="EA910" s="168"/>
      <c r="EB910" s="168"/>
      <c r="EC910" s="168"/>
      <c r="ED910" s="168"/>
      <c r="EE910" s="168"/>
      <c r="EF910" s="168"/>
      <c r="EG910" s="168"/>
      <c r="EH910" s="168"/>
      <c r="EI910" s="168"/>
      <c r="EJ910" s="168"/>
      <c r="EK910" s="168"/>
      <c r="EL910" s="168"/>
      <c r="EM910" s="168"/>
      <c r="EN910" s="168"/>
      <c r="EO910" s="168"/>
      <c r="EP910" s="168"/>
      <c r="EQ910" s="168"/>
      <c r="ER910" s="168"/>
      <c r="ES910" s="168"/>
      <c r="ET910" s="168"/>
      <c r="EU910" s="168"/>
      <c r="EV910" s="168"/>
      <c r="EW910" s="168"/>
      <c r="EX910" s="168"/>
      <c r="EY910" s="168"/>
      <c r="EZ910" s="168"/>
      <c r="FA910" s="168"/>
      <c r="FB910" s="168"/>
      <c r="FC910" s="168"/>
      <c r="FD910" s="168"/>
    </row>
    <row r="911" spans="1:160" s="5" customFormat="1" ht="24.9" customHeight="1" x14ac:dyDescent="0.3">
      <c r="A911" s="263"/>
      <c r="B911" s="263"/>
      <c r="C911" s="265"/>
      <c r="D911" s="481"/>
      <c r="E911" s="482"/>
      <c r="F911" s="482"/>
      <c r="G911" s="482"/>
      <c r="H911" s="482"/>
      <c r="I911" s="482"/>
      <c r="J911" s="482"/>
      <c r="K911" s="482"/>
      <c r="L911" s="482"/>
      <c r="M911" s="483"/>
      <c r="N911" s="16"/>
      <c r="O911" s="412"/>
      <c r="P911" s="413"/>
      <c r="Q911" s="8"/>
      <c r="R911" s="8"/>
      <c r="S911" s="8"/>
      <c r="T911" s="9"/>
      <c r="U911" s="17"/>
      <c r="V911" s="33"/>
      <c r="W911" s="57"/>
      <c r="X911" s="86"/>
      <c r="Y911" s="33"/>
      <c r="Z911" s="36"/>
      <c r="AA911" s="36"/>
      <c r="AD911" s="33"/>
      <c r="AG911" s="33"/>
      <c r="AH911" s="43"/>
      <c r="AI911" s="43"/>
      <c r="AJ911" s="43"/>
      <c r="AK911" s="43"/>
      <c r="AL911" s="43"/>
      <c r="AM911" s="43"/>
      <c r="AN911" s="43"/>
      <c r="AO911" s="43"/>
      <c r="AP911" s="43"/>
      <c r="AQ911" s="43"/>
      <c r="AR911" s="43"/>
      <c r="AS911" s="43"/>
      <c r="AT911" s="43"/>
      <c r="AU911" s="44"/>
      <c r="AV911" s="33"/>
      <c r="AW911" s="33"/>
      <c r="AX911" s="33"/>
      <c r="AZ911" s="141"/>
      <c r="BE911" s="168"/>
      <c r="BF911" s="168"/>
      <c r="BG911" s="168"/>
      <c r="BH911" s="168"/>
      <c r="BI911" s="168"/>
      <c r="BJ911" s="168"/>
      <c r="BK911" s="168"/>
      <c r="BL911" s="168"/>
      <c r="BM911" s="168"/>
      <c r="DK911" s="168"/>
      <c r="DL911" s="168"/>
      <c r="DM911" s="168"/>
      <c r="DN911" s="168"/>
      <c r="DO911" s="168"/>
      <c r="DP911" s="168"/>
      <c r="DQ911" s="168"/>
      <c r="DR911" s="168"/>
      <c r="DS911" s="168"/>
      <c r="DT911" s="168"/>
      <c r="DU911" s="168"/>
      <c r="DV911" s="168"/>
      <c r="DW911" s="168"/>
      <c r="DX911" s="168"/>
      <c r="DY911" s="168"/>
      <c r="DZ911" s="168"/>
      <c r="EA911" s="168"/>
      <c r="EB911" s="168"/>
      <c r="EC911" s="168"/>
      <c r="ED911" s="168"/>
      <c r="EE911" s="168"/>
      <c r="EF911" s="168"/>
      <c r="EG911" s="168"/>
      <c r="EH911" s="168"/>
      <c r="EI911" s="168"/>
      <c r="EJ911" s="168"/>
      <c r="EK911" s="168"/>
      <c r="EL911" s="168"/>
      <c r="EM911" s="168"/>
      <c r="EN911" s="168"/>
      <c r="EO911" s="168"/>
      <c r="EP911" s="168"/>
      <c r="EQ911" s="168"/>
      <c r="ER911" s="168"/>
      <c r="ES911" s="168"/>
      <c r="ET911" s="168"/>
      <c r="EU911" s="168"/>
      <c r="EV911" s="168"/>
      <c r="EW911" s="168"/>
      <c r="EX911" s="168"/>
      <c r="EY911" s="168"/>
      <c r="EZ911" s="168"/>
      <c r="FA911" s="168"/>
      <c r="FB911" s="168"/>
      <c r="FC911" s="168"/>
      <c r="FD911" s="168"/>
    </row>
    <row r="912" spans="1:160" s="5" customFormat="1" ht="24.9" customHeight="1" x14ac:dyDescent="0.3">
      <c r="A912" s="263"/>
      <c r="B912" s="263"/>
      <c r="C912" s="265"/>
      <c r="D912" s="481"/>
      <c r="E912" s="482"/>
      <c r="F912" s="482"/>
      <c r="G912" s="482"/>
      <c r="H912" s="482"/>
      <c r="I912" s="482"/>
      <c r="J912" s="482"/>
      <c r="K912" s="482"/>
      <c r="L912" s="482"/>
      <c r="M912" s="483"/>
      <c r="N912" s="16"/>
      <c r="O912" s="412"/>
      <c r="P912" s="413"/>
      <c r="Q912" s="8"/>
      <c r="R912" s="8"/>
      <c r="S912" s="8"/>
      <c r="T912" s="9"/>
      <c r="U912" s="17"/>
      <c r="V912" s="33"/>
      <c r="W912" s="57"/>
      <c r="X912" s="86"/>
      <c r="Y912" s="33"/>
      <c r="Z912" s="36"/>
      <c r="AA912" s="36"/>
      <c r="AD912" s="33"/>
      <c r="AG912" s="33"/>
      <c r="AH912" s="43"/>
      <c r="AI912" s="43"/>
      <c r="AJ912" s="43"/>
      <c r="AK912" s="43"/>
      <c r="AL912" s="43"/>
      <c r="AM912" s="43"/>
      <c r="AN912" s="43"/>
      <c r="AO912" s="43"/>
      <c r="AP912" s="43"/>
      <c r="AQ912" s="43"/>
      <c r="AR912" s="43"/>
      <c r="AS912" s="43"/>
      <c r="AT912" s="43"/>
      <c r="AU912" s="44"/>
      <c r="AV912" s="33"/>
      <c r="AW912" s="33"/>
      <c r="AX912" s="33"/>
      <c r="AZ912" s="141"/>
      <c r="BE912" s="168"/>
      <c r="BF912" s="168"/>
      <c r="BG912" s="168"/>
      <c r="BH912" s="168"/>
      <c r="BI912" s="168"/>
      <c r="BJ912" s="168"/>
      <c r="BK912" s="168"/>
      <c r="BL912" s="168"/>
      <c r="BM912" s="168"/>
      <c r="DK912" s="168"/>
      <c r="DL912" s="168"/>
      <c r="DM912" s="168"/>
      <c r="DN912" s="168"/>
      <c r="DO912" s="168"/>
      <c r="DP912" s="168"/>
      <c r="DQ912" s="168"/>
      <c r="DR912" s="168"/>
      <c r="DS912" s="168"/>
      <c r="DT912" s="168"/>
      <c r="DU912" s="168"/>
      <c r="DV912" s="168"/>
      <c r="DW912" s="168"/>
      <c r="DX912" s="168"/>
      <c r="DY912" s="168"/>
      <c r="DZ912" s="168"/>
      <c r="EA912" s="168"/>
      <c r="EB912" s="168"/>
      <c r="EC912" s="168"/>
      <c r="ED912" s="168"/>
      <c r="EE912" s="168"/>
      <c r="EF912" s="168"/>
      <c r="EG912" s="168"/>
      <c r="EH912" s="168"/>
      <c r="EI912" s="168"/>
      <c r="EJ912" s="168"/>
      <c r="EK912" s="168"/>
      <c r="EL912" s="168"/>
      <c r="EM912" s="168"/>
      <c r="EN912" s="168"/>
      <c r="EO912" s="168"/>
      <c r="EP912" s="168"/>
      <c r="EQ912" s="168"/>
      <c r="ER912" s="168"/>
      <c r="ES912" s="168"/>
      <c r="ET912" s="168"/>
      <c r="EU912" s="168"/>
      <c r="EV912" s="168"/>
      <c r="EW912" s="168"/>
      <c r="EX912" s="168"/>
      <c r="EY912" s="168"/>
      <c r="EZ912" s="168"/>
      <c r="FA912" s="168"/>
      <c r="FB912" s="168"/>
      <c r="FC912" s="168"/>
      <c r="FD912" s="168"/>
    </row>
    <row r="913" spans="1:160" s="5" customFormat="1" ht="24.9" customHeight="1" x14ac:dyDescent="0.3">
      <c r="A913" s="263"/>
      <c r="B913" s="263"/>
      <c r="C913" s="265"/>
      <c r="D913" s="481"/>
      <c r="E913" s="482"/>
      <c r="F913" s="482"/>
      <c r="G913" s="482"/>
      <c r="H913" s="482"/>
      <c r="I913" s="482"/>
      <c r="J913" s="482"/>
      <c r="K913" s="482"/>
      <c r="L913" s="482"/>
      <c r="M913" s="483"/>
      <c r="N913" s="16"/>
      <c r="O913" s="412"/>
      <c r="P913" s="413"/>
      <c r="Q913" s="8"/>
      <c r="R913" s="8"/>
      <c r="S913" s="8"/>
      <c r="T913" s="9"/>
      <c r="U913" s="17"/>
      <c r="V913" s="33"/>
      <c r="W913" s="57"/>
      <c r="X913" s="86"/>
      <c r="Y913" s="33"/>
      <c r="Z913" s="36"/>
      <c r="AA913" s="36"/>
      <c r="AD913" s="33"/>
      <c r="AG913" s="33"/>
      <c r="AH913" s="43"/>
      <c r="AI913" s="43"/>
      <c r="AJ913" s="43"/>
      <c r="AK913" s="43"/>
      <c r="AL913" s="43"/>
      <c r="AM913" s="43"/>
      <c r="AN913" s="43"/>
      <c r="AO913" s="43"/>
      <c r="AP913" s="43"/>
      <c r="AQ913" s="43"/>
      <c r="AR913" s="43"/>
      <c r="AS913" s="43"/>
      <c r="AT913" s="43"/>
      <c r="AU913" s="44"/>
      <c r="AV913" s="33"/>
      <c r="AW913" s="33"/>
      <c r="AX913" s="33"/>
      <c r="AZ913" s="141"/>
      <c r="BE913" s="168"/>
      <c r="BF913" s="168"/>
      <c r="BG913" s="168"/>
      <c r="BH913" s="168"/>
      <c r="BI913" s="168"/>
      <c r="BJ913" s="168"/>
      <c r="BK913" s="168"/>
      <c r="BL913" s="168"/>
      <c r="BM913" s="168"/>
      <c r="DK913" s="168"/>
      <c r="DL913" s="168"/>
      <c r="DM913" s="168"/>
      <c r="DN913" s="168"/>
      <c r="DO913" s="168"/>
      <c r="DP913" s="168"/>
      <c r="DQ913" s="168"/>
      <c r="DR913" s="168"/>
      <c r="DS913" s="168"/>
      <c r="DT913" s="168"/>
      <c r="DU913" s="168"/>
      <c r="DV913" s="168"/>
      <c r="DW913" s="168"/>
      <c r="DX913" s="168"/>
      <c r="DY913" s="168"/>
      <c r="DZ913" s="168"/>
      <c r="EA913" s="168"/>
      <c r="EB913" s="168"/>
      <c r="EC913" s="168"/>
      <c r="ED913" s="168"/>
      <c r="EE913" s="168"/>
      <c r="EF913" s="168"/>
      <c r="EG913" s="168"/>
      <c r="EH913" s="168"/>
      <c r="EI913" s="168"/>
      <c r="EJ913" s="168"/>
      <c r="EK913" s="168"/>
      <c r="EL913" s="168"/>
      <c r="EM913" s="168"/>
      <c r="EN913" s="168"/>
      <c r="EO913" s="168"/>
      <c r="EP913" s="168"/>
      <c r="EQ913" s="168"/>
      <c r="ER913" s="168"/>
      <c r="ES913" s="168"/>
      <c r="ET913" s="168"/>
      <c r="EU913" s="168"/>
      <c r="EV913" s="168"/>
      <c r="EW913" s="168"/>
      <c r="EX913" s="168"/>
      <c r="EY913" s="168"/>
      <c r="EZ913" s="168"/>
      <c r="FA913" s="168"/>
      <c r="FB913" s="168"/>
      <c r="FC913" s="168"/>
      <c r="FD913" s="168"/>
    </row>
    <row r="914" spans="1:160" s="5" customFormat="1" ht="24.9" customHeight="1" x14ac:dyDescent="0.3">
      <c r="A914" s="263"/>
      <c r="B914" s="263"/>
      <c r="C914" s="265"/>
      <c r="D914" s="481"/>
      <c r="E914" s="482"/>
      <c r="F914" s="482"/>
      <c r="G914" s="482"/>
      <c r="H914" s="482"/>
      <c r="I914" s="482"/>
      <c r="J914" s="482"/>
      <c r="K914" s="482"/>
      <c r="L914" s="482"/>
      <c r="M914" s="483"/>
      <c r="N914" s="16"/>
      <c r="O914" s="412"/>
      <c r="P914" s="413"/>
      <c r="Q914" s="8"/>
      <c r="R914" s="8"/>
      <c r="S914" s="8"/>
      <c r="T914" s="9"/>
      <c r="U914" s="17"/>
      <c r="V914" s="33"/>
      <c r="W914" s="57"/>
      <c r="X914" s="86"/>
      <c r="Y914" s="33"/>
      <c r="Z914" s="36"/>
      <c r="AA914" s="36"/>
      <c r="AD914" s="33"/>
      <c r="AG914" s="33"/>
      <c r="AH914" s="43"/>
      <c r="AI914" s="43"/>
      <c r="AJ914" s="43"/>
      <c r="AK914" s="43"/>
      <c r="AL914" s="43"/>
      <c r="AM914" s="43"/>
      <c r="AN914" s="43"/>
      <c r="AO914" s="43"/>
      <c r="AP914" s="43"/>
      <c r="AQ914" s="43"/>
      <c r="AR914" s="43"/>
      <c r="AS914" s="43"/>
      <c r="AT914" s="43"/>
      <c r="AU914" s="44"/>
      <c r="AV914" s="33"/>
      <c r="AW914" s="33"/>
      <c r="AX914" s="33"/>
      <c r="AZ914" s="141"/>
      <c r="BE914" s="168"/>
      <c r="BF914" s="168"/>
      <c r="BG914" s="168"/>
      <c r="BH914" s="168"/>
      <c r="BI914" s="168"/>
      <c r="BJ914" s="168"/>
      <c r="BK914" s="168"/>
      <c r="BL914" s="168"/>
      <c r="BM914" s="168"/>
      <c r="DK914" s="168"/>
      <c r="DL914" s="168"/>
      <c r="DM914" s="168"/>
      <c r="DN914" s="168"/>
      <c r="DO914" s="168"/>
      <c r="DP914" s="168"/>
      <c r="DQ914" s="168"/>
      <c r="DR914" s="168"/>
      <c r="DS914" s="168"/>
      <c r="DT914" s="168"/>
      <c r="DU914" s="168"/>
      <c r="DV914" s="168"/>
      <c r="DW914" s="168"/>
      <c r="DX914" s="168"/>
      <c r="DY914" s="168"/>
      <c r="DZ914" s="168"/>
      <c r="EA914" s="168"/>
      <c r="EB914" s="168"/>
      <c r="EC914" s="168"/>
      <c r="ED914" s="168"/>
      <c r="EE914" s="168"/>
      <c r="EF914" s="168"/>
      <c r="EG914" s="168"/>
      <c r="EH914" s="168"/>
      <c r="EI914" s="168"/>
      <c r="EJ914" s="168"/>
      <c r="EK914" s="168"/>
      <c r="EL914" s="168"/>
      <c r="EM914" s="168"/>
      <c r="EN914" s="168"/>
      <c r="EO914" s="168"/>
      <c r="EP914" s="168"/>
      <c r="EQ914" s="168"/>
      <c r="ER914" s="168"/>
      <c r="ES914" s="168"/>
      <c r="ET914" s="168"/>
      <c r="EU914" s="168"/>
      <c r="EV914" s="168"/>
      <c r="EW914" s="168"/>
      <c r="EX914" s="168"/>
      <c r="EY914" s="168"/>
      <c r="EZ914" s="168"/>
      <c r="FA914" s="168"/>
      <c r="FB914" s="168"/>
      <c r="FC914" s="168"/>
      <c r="FD914" s="168"/>
    </row>
    <row r="915" spans="1:160" s="5" customFormat="1" ht="24.9" customHeight="1" x14ac:dyDescent="0.3">
      <c r="A915" s="263"/>
      <c r="B915" s="263"/>
      <c r="C915" s="265"/>
      <c r="D915" s="481"/>
      <c r="E915" s="482"/>
      <c r="F915" s="482"/>
      <c r="G915" s="482"/>
      <c r="H915" s="482"/>
      <c r="I915" s="482"/>
      <c r="J915" s="482"/>
      <c r="K915" s="482"/>
      <c r="L915" s="482"/>
      <c r="M915" s="483"/>
      <c r="N915" s="16"/>
      <c r="O915" s="412"/>
      <c r="P915" s="413"/>
      <c r="Q915" s="8"/>
      <c r="R915" s="8"/>
      <c r="S915" s="8"/>
      <c r="T915" s="9"/>
      <c r="U915" s="17"/>
      <c r="V915" s="33"/>
      <c r="W915" s="57"/>
      <c r="X915" s="86"/>
      <c r="Y915" s="33"/>
      <c r="Z915" s="36"/>
      <c r="AA915" s="36"/>
      <c r="AD915" s="33"/>
      <c r="AG915" s="33"/>
      <c r="AH915" s="43"/>
      <c r="AI915" s="43"/>
      <c r="AJ915" s="43"/>
      <c r="AK915" s="43"/>
      <c r="AL915" s="43"/>
      <c r="AM915" s="43"/>
      <c r="AN915" s="43"/>
      <c r="AO915" s="43"/>
      <c r="AP915" s="43"/>
      <c r="AQ915" s="43"/>
      <c r="AR915" s="43"/>
      <c r="AS915" s="43"/>
      <c r="AT915" s="43"/>
      <c r="AU915" s="44"/>
      <c r="AV915" s="33"/>
      <c r="AW915" s="33"/>
      <c r="AX915" s="33"/>
      <c r="AZ915" s="141"/>
      <c r="BE915" s="168"/>
      <c r="BF915" s="168"/>
      <c r="BG915" s="168"/>
      <c r="BH915" s="168"/>
      <c r="BI915" s="168"/>
      <c r="BJ915" s="168"/>
      <c r="BK915" s="168"/>
      <c r="BL915" s="168"/>
      <c r="BM915" s="168"/>
      <c r="DK915" s="168"/>
      <c r="DL915" s="168"/>
      <c r="DM915" s="168"/>
      <c r="DN915" s="168"/>
      <c r="DO915" s="168"/>
      <c r="DP915" s="168"/>
      <c r="DQ915" s="168"/>
      <c r="DR915" s="168"/>
      <c r="DS915" s="168"/>
      <c r="DT915" s="168"/>
      <c r="DU915" s="168"/>
      <c r="DV915" s="168"/>
      <c r="DW915" s="168"/>
      <c r="DX915" s="168"/>
      <c r="DY915" s="168"/>
      <c r="DZ915" s="168"/>
      <c r="EA915" s="168"/>
      <c r="EB915" s="168"/>
      <c r="EC915" s="168"/>
      <c r="ED915" s="168"/>
      <c r="EE915" s="168"/>
      <c r="EF915" s="168"/>
      <c r="EG915" s="168"/>
      <c r="EH915" s="168"/>
      <c r="EI915" s="168"/>
      <c r="EJ915" s="168"/>
      <c r="EK915" s="168"/>
      <c r="EL915" s="168"/>
      <c r="EM915" s="168"/>
      <c r="EN915" s="168"/>
      <c r="EO915" s="168"/>
      <c r="EP915" s="168"/>
      <c r="EQ915" s="168"/>
      <c r="ER915" s="168"/>
      <c r="ES915" s="168"/>
      <c r="ET915" s="168"/>
      <c r="EU915" s="168"/>
      <c r="EV915" s="168"/>
      <c r="EW915" s="168"/>
      <c r="EX915" s="168"/>
      <c r="EY915" s="168"/>
      <c r="EZ915" s="168"/>
      <c r="FA915" s="168"/>
      <c r="FB915" s="168"/>
      <c r="FC915" s="168"/>
      <c r="FD915" s="168"/>
    </row>
    <row r="916" spans="1:160" s="5" customFormat="1" ht="24.9" customHeight="1" x14ac:dyDescent="0.3">
      <c r="A916" s="263"/>
      <c r="B916" s="263"/>
      <c r="C916" s="265"/>
      <c r="D916" s="481"/>
      <c r="E916" s="482"/>
      <c r="F916" s="482"/>
      <c r="G916" s="482"/>
      <c r="H916" s="482"/>
      <c r="I916" s="482"/>
      <c r="J916" s="482"/>
      <c r="K916" s="482"/>
      <c r="L916" s="482"/>
      <c r="M916" s="483"/>
      <c r="N916" s="16"/>
      <c r="O916" s="412"/>
      <c r="P916" s="413"/>
      <c r="Q916" s="8"/>
      <c r="R916" s="8"/>
      <c r="S916" s="8"/>
      <c r="T916" s="9"/>
      <c r="U916" s="17"/>
      <c r="V916" s="33"/>
      <c r="W916" s="57"/>
      <c r="X916" s="86"/>
      <c r="Y916" s="33"/>
      <c r="Z916" s="36"/>
      <c r="AA916" s="36"/>
      <c r="AD916" s="33"/>
      <c r="AG916" s="33"/>
      <c r="AH916" s="43"/>
      <c r="AI916" s="43"/>
      <c r="AJ916" s="43"/>
      <c r="AK916" s="43"/>
      <c r="AL916" s="43"/>
      <c r="AM916" s="43"/>
      <c r="AN916" s="43"/>
      <c r="AO916" s="43"/>
      <c r="AP916" s="43"/>
      <c r="AQ916" s="43"/>
      <c r="AR916" s="43"/>
      <c r="AS916" s="43"/>
      <c r="AT916" s="43"/>
      <c r="AU916" s="44"/>
      <c r="AV916" s="33"/>
      <c r="AW916" s="33"/>
      <c r="AX916" s="33"/>
      <c r="AZ916" s="141"/>
      <c r="BE916" s="168"/>
      <c r="BF916" s="168"/>
      <c r="BG916" s="168"/>
      <c r="BH916" s="168"/>
      <c r="BI916" s="168"/>
      <c r="BJ916" s="168"/>
      <c r="BK916" s="168"/>
      <c r="BL916" s="168"/>
      <c r="BM916" s="168"/>
      <c r="DK916" s="168"/>
      <c r="DL916" s="168"/>
      <c r="DM916" s="168"/>
      <c r="DN916" s="168"/>
      <c r="DO916" s="168"/>
      <c r="DP916" s="168"/>
      <c r="DQ916" s="168"/>
      <c r="DR916" s="168"/>
      <c r="DS916" s="168"/>
      <c r="DT916" s="168"/>
      <c r="DU916" s="168"/>
      <c r="DV916" s="168"/>
      <c r="DW916" s="168"/>
      <c r="DX916" s="168"/>
      <c r="DY916" s="168"/>
      <c r="DZ916" s="168"/>
      <c r="EA916" s="168"/>
      <c r="EB916" s="168"/>
      <c r="EC916" s="168"/>
      <c r="ED916" s="168"/>
      <c r="EE916" s="168"/>
      <c r="EF916" s="168"/>
      <c r="EG916" s="168"/>
      <c r="EH916" s="168"/>
      <c r="EI916" s="168"/>
      <c r="EJ916" s="168"/>
      <c r="EK916" s="168"/>
      <c r="EL916" s="168"/>
      <c r="EM916" s="168"/>
      <c r="EN916" s="168"/>
      <c r="EO916" s="168"/>
      <c r="EP916" s="168"/>
      <c r="EQ916" s="168"/>
      <c r="ER916" s="168"/>
      <c r="ES916" s="168"/>
      <c r="ET916" s="168"/>
      <c r="EU916" s="168"/>
      <c r="EV916" s="168"/>
      <c r="EW916" s="168"/>
      <c r="EX916" s="168"/>
      <c r="EY916" s="168"/>
      <c r="EZ916" s="168"/>
      <c r="FA916" s="168"/>
      <c r="FB916" s="168"/>
      <c r="FC916" s="168"/>
      <c r="FD916" s="168"/>
    </row>
    <row r="917" spans="1:160" s="5" customFormat="1" ht="24.9" customHeight="1" x14ac:dyDescent="0.3">
      <c r="A917" s="263"/>
      <c r="B917" s="263"/>
      <c r="C917" s="265"/>
      <c r="D917" s="481"/>
      <c r="E917" s="482"/>
      <c r="F917" s="482"/>
      <c r="G917" s="482"/>
      <c r="H917" s="482"/>
      <c r="I917" s="482"/>
      <c r="J917" s="482"/>
      <c r="K917" s="482"/>
      <c r="L917" s="482"/>
      <c r="M917" s="483"/>
      <c r="N917" s="16"/>
      <c r="O917" s="412"/>
      <c r="P917" s="413"/>
      <c r="Q917" s="8"/>
      <c r="R917" s="8"/>
      <c r="S917" s="8"/>
      <c r="T917" s="9"/>
      <c r="U917" s="17"/>
      <c r="V917" s="33"/>
      <c r="W917" s="57"/>
      <c r="X917" s="86"/>
      <c r="Y917" s="33"/>
      <c r="Z917" s="36"/>
      <c r="AA917" s="36"/>
      <c r="AD917" s="33"/>
      <c r="AG917" s="33"/>
      <c r="AH917" s="43"/>
      <c r="AI917" s="43"/>
      <c r="AJ917" s="43"/>
      <c r="AK917" s="43"/>
      <c r="AL917" s="43"/>
      <c r="AM917" s="43"/>
      <c r="AN917" s="43"/>
      <c r="AO917" s="43"/>
      <c r="AP917" s="43"/>
      <c r="AQ917" s="43"/>
      <c r="AR917" s="43"/>
      <c r="AS917" s="43"/>
      <c r="AT917" s="43"/>
      <c r="AU917" s="44"/>
      <c r="AV917" s="33"/>
      <c r="AW917" s="33"/>
      <c r="AX917" s="33"/>
      <c r="AZ917" s="141"/>
      <c r="BE917" s="168"/>
      <c r="BF917" s="168"/>
      <c r="BG917" s="168"/>
      <c r="BH917" s="168"/>
      <c r="BI917" s="168"/>
      <c r="BJ917" s="168"/>
      <c r="BK917" s="168"/>
      <c r="BL917" s="168"/>
      <c r="BM917" s="168"/>
      <c r="DK917" s="168"/>
      <c r="DL917" s="168"/>
      <c r="DM917" s="168"/>
      <c r="DN917" s="168"/>
      <c r="DO917" s="168"/>
      <c r="DP917" s="168"/>
      <c r="DQ917" s="168"/>
      <c r="DR917" s="168"/>
      <c r="DS917" s="168"/>
      <c r="DT917" s="168"/>
      <c r="DU917" s="168"/>
      <c r="DV917" s="168"/>
      <c r="DW917" s="168"/>
      <c r="DX917" s="168"/>
      <c r="DY917" s="168"/>
      <c r="DZ917" s="168"/>
      <c r="EA917" s="168"/>
      <c r="EB917" s="168"/>
      <c r="EC917" s="168"/>
      <c r="ED917" s="168"/>
      <c r="EE917" s="168"/>
      <c r="EF917" s="168"/>
      <c r="EG917" s="168"/>
      <c r="EH917" s="168"/>
      <c r="EI917" s="168"/>
      <c r="EJ917" s="168"/>
      <c r="EK917" s="168"/>
      <c r="EL917" s="168"/>
      <c r="EM917" s="168"/>
      <c r="EN917" s="168"/>
      <c r="EO917" s="168"/>
      <c r="EP917" s="168"/>
      <c r="EQ917" s="168"/>
      <c r="ER917" s="168"/>
      <c r="ES917" s="168"/>
      <c r="ET917" s="168"/>
      <c r="EU917" s="168"/>
      <c r="EV917" s="168"/>
      <c r="EW917" s="168"/>
      <c r="EX917" s="168"/>
      <c r="EY917" s="168"/>
      <c r="EZ917" s="168"/>
      <c r="FA917" s="168"/>
      <c r="FB917" s="168"/>
      <c r="FC917" s="168"/>
      <c r="FD917" s="168"/>
    </row>
    <row r="918" spans="1:160" s="5" customFormat="1" ht="24.9" customHeight="1" x14ac:dyDescent="0.3">
      <c r="A918" s="263"/>
      <c r="B918" s="263"/>
      <c r="C918" s="265"/>
      <c r="D918" s="481"/>
      <c r="E918" s="482"/>
      <c r="F918" s="482"/>
      <c r="G918" s="482"/>
      <c r="H918" s="482"/>
      <c r="I918" s="482"/>
      <c r="J918" s="482"/>
      <c r="K918" s="482"/>
      <c r="L918" s="482"/>
      <c r="M918" s="483"/>
      <c r="N918" s="16"/>
      <c r="O918" s="412"/>
      <c r="P918" s="413"/>
      <c r="Q918" s="8"/>
      <c r="R918" s="8"/>
      <c r="S918" s="8"/>
      <c r="T918" s="9"/>
      <c r="U918" s="17"/>
      <c r="V918" s="33"/>
      <c r="W918" s="57"/>
      <c r="X918" s="86"/>
      <c r="Y918" s="33"/>
      <c r="Z918" s="36"/>
      <c r="AA918" s="36"/>
      <c r="AD918" s="33"/>
      <c r="AG918" s="33"/>
      <c r="AH918" s="43"/>
      <c r="AI918" s="43"/>
      <c r="AJ918" s="43"/>
      <c r="AK918" s="43"/>
      <c r="AL918" s="43"/>
      <c r="AM918" s="43"/>
      <c r="AN918" s="43"/>
      <c r="AO918" s="43"/>
      <c r="AP918" s="43"/>
      <c r="AQ918" s="43"/>
      <c r="AR918" s="43"/>
      <c r="AS918" s="43"/>
      <c r="AT918" s="43"/>
      <c r="AU918" s="44"/>
      <c r="AV918" s="33"/>
      <c r="AW918" s="33"/>
      <c r="AX918" s="33"/>
      <c r="AZ918" s="141"/>
      <c r="BE918" s="168"/>
      <c r="BF918" s="168"/>
      <c r="BG918" s="168"/>
      <c r="BH918" s="168"/>
      <c r="BI918" s="168"/>
      <c r="BJ918" s="168"/>
      <c r="BK918" s="168"/>
      <c r="BL918" s="168"/>
      <c r="BM918" s="168"/>
      <c r="DK918" s="168"/>
      <c r="DL918" s="168"/>
      <c r="DM918" s="168"/>
      <c r="DN918" s="168"/>
      <c r="DO918" s="168"/>
      <c r="DP918" s="168"/>
      <c r="DQ918" s="168"/>
      <c r="DR918" s="168"/>
      <c r="DS918" s="168"/>
      <c r="DT918" s="168"/>
      <c r="DU918" s="168"/>
      <c r="DV918" s="168"/>
      <c r="DW918" s="168"/>
      <c r="DX918" s="168"/>
      <c r="DY918" s="168"/>
      <c r="DZ918" s="168"/>
      <c r="EA918" s="168"/>
      <c r="EB918" s="168"/>
      <c r="EC918" s="168"/>
      <c r="ED918" s="168"/>
      <c r="EE918" s="168"/>
      <c r="EF918" s="168"/>
      <c r="EG918" s="168"/>
      <c r="EH918" s="168"/>
      <c r="EI918" s="168"/>
      <c r="EJ918" s="168"/>
      <c r="EK918" s="168"/>
      <c r="EL918" s="168"/>
      <c r="EM918" s="168"/>
      <c r="EN918" s="168"/>
      <c r="EO918" s="168"/>
      <c r="EP918" s="168"/>
      <c r="EQ918" s="168"/>
      <c r="ER918" s="168"/>
      <c r="ES918" s="168"/>
      <c r="ET918" s="168"/>
      <c r="EU918" s="168"/>
      <c r="EV918" s="168"/>
      <c r="EW918" s="168"/>
      <c r="EX918" s="168"/>
      <c r="EY918" s="168"/>
      <c r="EZ918" s="168"/>
      <c r="FA918" s="168"/>
      <c r="FB918" s="168"/>
      <c r="FC918" s="168"/>
      <c r="FD918" s="168"/>
    </row>
    <row r="919" spans="1:160" s="5" customFormat="1" ht="24.9" customHeight="1" thickBot="1" x14ac:dyDescent="0.35">
      <c r="A919" s="263"/>
      <c r="B919" s="263"/>
      <c r="C919" s="265"/>
      <c r="D919" s="481"/>
      <c r="E919" s="482"/>
      <c r="F919" s="482"/>
      <c r="G919" s="482"/>
      <c r="H919" s="482"/>
      <c r="I919" s="482"/>
      <c r="J919" s="482"/>
      <c r="K919" s="482"/>
      <c r="L919" s="482"/>
      <c r="M919" s="483"/>
      <c r="N919" s="414" t="s">
        <v>16</v>
      </c>
      <c r="O919" s="415"/>
      <c r="P919" s="415"/>
      <c r="Q919" s="415"/>
      <c r="R919" s="415"/>
      <c r="S919" s="415"/>
      <c r="T919" s="415"/>
      <c r="U919" s="18">
        <f>SUM(U899:U918)</f>
        <v>0</v>
      </c>
      <c r="V919" s="33"/>
      <c r="W919" s="57"/>
      <c r="X919" s="86"/>
      <c r="Y919" s="33"/>
      <c r="Z919" s="36"/>
      <c r="AA919" s="36"/>
      <c r="AD919" s="33"/>
      <c r="AG919" s="33"/>
      <c r="AH919" s="43"/>
      <c r="AI919" s="43"/>
      <c r="AJ919" s="43"/>
      <c r="AK919" s="43"/>
      <c r="AL919" s="43"/>
      <c r="AM919" s="43"/>
      <c r="AN919" s="43"/>
      <c r="AO919" s="43"/>
      <c r="AP919" s="43"/>
      <c r="AQ919" s="43"/>
      <c r="AR919" s="43"/>
      <c r="AS919" s="43"/>
      <c r="AT919" s="43"/>
      <c r="AU919" s="44"/>
      <c r="AV919" s="33"/>
      <c r="AW919" s="33"/>
      <c r="AX919" s="33"/>
      <c r="AZ919" s="141"/>
      <c r="BE919" s="168"/>
      <c r="BF919" s="168"/>
      <c r="BG919" s="168"/>
      <c r="BH919" s="168"/>
      <c r="BI919" s="168"/>
      <c r="BJ919" s="168"/>
      <c r="BK919" s="168"/>
      <c r="BL919" s="168"/>
      <c r="BM919" s="168"/>
      <c r="DK919" s="168"/>
      <c r="DL919" s="168"/>
      <c r="DM919" s="168"/>
      <c r="DN919" s="168"/>
      <c r="DO919" s="168"/>
      <c r="DP919" s="168"/>
      <c r="DQ919" s="168"/>
      <c r="DR919" s="168"/>
      <c r="DS919" s="168"/>
      <c r="DT919" s="168"/>
      <c r="DU919" s="168"/>
      <c r="DV919" s="168"/>
      <c r="DW919" s="168"/>
      <c r="DX919" s="168"/>
      <c r="DY919" s="168"/>
      <c r="DZ919" s="168"/>
      <c r="EA919" s="168"/>
      <c r="EB919" s="168"/>
      <c r="EC919" s="168"/>
      <c r="ED919" s="168"/>
      <c r="EE919" s="168"/>
      <c r="EF919" s="168"/>
      <c r="EG919" s="168"/>
      <c r="EH919" s="168"/>
      <c r="EI919" s="168"/>
      <c r="EJ919" s="168"/>
      <c r="EK919" s="168"/>
      <c r="EL919" s="168"/>
      <c r="EM919" s="168"/>
      <c r="EN919" s="168"/>
      <c r="EO919" s="168"/>
      <c r="EP919" s="168"/>
      <c r="EQ919" s="168"/>
      <c r="ER919" s="168"/>
      <c r="ES919" s="168"/>
      <c r="ET919" s="168"/>
      <c r="EU919" s="168"/>
      <c r="EV919" s="168"/>
      <c r="EW919" s="168"/>
      <c r="EX919" s="168"/>
      <c r="EY919" s="168"/>
      <c r="EZ919" s="168"/>
      <c r="FA919" s="168"/>
      <c r="FB919" s="168"/>
      <c r="FC919" s="168"/>
      <c r="FD919" s="168"/>
    </row>
    <row r="920" spans="1:160" s="5" customFormat="1" ht="14.4" customHeight="1" x14ac:dyDescent="0.3">
      <c r="A920" s="263"/>
      <c r="B920" s="263"/>
      <c r="C920" s="265"/>
      <c r="D920" s="481"/>
      <c r="E920" s="482"/>
      <c r="F920" s="482"/>
      <c r="G920" s="482"/>
      <c r="H920" s="482"/>
      <c r="I920" s="482"/>
      <c r="J920" s="482"/>
      <c r="K920" s="482"/>
      <c r="L920" s="482"/>
      <c r="M920" s="483"/>
      <c r="N920" s="416" t="s">
        <v>17</v>
      </c>
      <c r="O920" s="417"/>
      <c r="P920" s="417"/>
      <c r="Q920" s="417"/>
      <c r="R920" s="417"/>
      <c r="S920" s="417"/>
      <c r="T920" s="417"/>
      <c r="U920" s="418"/>
      <c r="V920" s="87"/>
      <c r="W920" s="57"/>
      <c r="X920" s="86"/>
      <c r="Y920" s="33"/>
      <c r="Z920" s="36"/>
      <c r="AA920" s="36"/>
      <c r="AD920" s="33"/>
      <c r="AG920" s="33"/>
      <c r="AH920" s="43"/>
      <c r="AI920" s="43"/>
      <c r="AJ920" s="43"/>
      <c r="AK920" s="43"/>
      <c r="AL920" s="43"/>
      <c r="AM920" s="43"/>
      <c r="AN920" s="43"/>
      <c r="AO920" s="43"/>
      <c r="AP920" s="43"/>
      <c r="AQ920" s="43"/>
      <c r="AR920" s="43"/>
      <c r="AS920" s="43"/>
      <c r="AT920" s="43"/>
      <c r="AU920" s="44"/>
      <c r="AV920" s="33"/>
      <c r="AW920" s="33"/>
      <c r="AX920" s="33"/>
      <c r="AZ920" s="141"/>
      <c r="BE920" s="168"/>
      <c r="BF920" s="168"/>
      <c r="BG920" s="168"/>
      <c r="BH920" s="168"/>
      <c r="BI920" s="168"/>
      <c r="BJ920" s="168"/>
      <c r="BK920" s="168"/>
      <c r="BL920" s="168"/>
      <c r="BM920" s="168"/>
      <c r="DK920" s="168"/>
      <c r="DL920" s="168"/>
      <c r="DM920" s="168"/>
      <c r="DN920" s="168"/>
      <c r="DO920" s="168"/>
      <c r="DP920" s="168"/>
      <c r="DQ920" s="168"/>
      <c r="DR920" s="168"/>
      <c r="DS920" s="168"/>
      <c r="DT920" s="168"/>
      <c r="DU920" s="168"/>
      <c r="DV920" s="168"/>
      <c r="DW920" s="168"/>
      <c r="DX920" s="168"/>
      <c r="DY920" s="168"/>
      <c r="DZ920" s="168"/>
      <c r="EA920" s="168"/>
      <c r="EB920" s="168"/>
      <c r="EC920" s="168"/>
      <c r="ED920" s="168"/>
      <c r="EE920" s="168"/>
      <c r="EF920" s="168"/>
      <c r="EG920" s="168"/>
      <c r="EH920" s="168"/>
      <c r="EI920" s="168"/>
      <c r="EJ920" s="168"/>
      <c r="EK920" s="168"/>
      <c r="EL920" s="168"/>
      <c r="EM920" s="168"/>
      <c r="EN920" s="168"/>
      <c r="EO920" s="168"/>
      <c r="EP920" s="168"/>
      <c r="EQ920" s="168"/>
      <c r="ER920" s="168"/>
      <c r="ES920" s="168"/>
      <c r="ET920" s="168"/>
      <c r="EU920" s="168"/>
      <c r="EV920" s="168"/>
      <c r="EW920" s="168"/>
      <c r="EX920" s="168"/>
      <c r="EY920" s="168"/>
      <c r="EZ920" s="168"/>
      <c r="FA920" s="168"/>
      <c r="FB920" s="168"/>
      <c r="FC920" s="168"/>
      <c r="FD920" s="168"/>
    </row>
    <row r="921" spans="1:160" s="5" customFormat="1" x14ac:dyDescent="0.3">
      <c r="A921" s="263"/>
      <c r="B921" s="263"/>
      <c r="C921" s="265"/>
      <c r="D921" s="481"/>
      <c r="E921" s="482"/>
      <c r="F921" s="482"/>
      <c r="G921" s="482"/>
      <c r="H921" s="482"/>
      <c r="I921" s="482"/>
      <c r="J921" s="482"/>
      <c r="K921" s="482"/>
      <c r="L921" s="482"/>
      <c r="M921" s="483"/>
      <c r="N921" s="419"/>
      <c r="O921" s="420"/>
      <c r="P921" s="420"/>
      <c r="Q921" s="420"/>
      <c r="R921" s="420"/>
      <c r="S921" s="420"/>
      <c r="T921" s="420"/>
      <c r="U921" s="421"/>
      <c r="V921" s="33"/>
      <c r="W921" s="57"/>
      <c r="X921" s="86"/>
      <c r="Y921" s="33"/>
      <c r="Z921" s="36"/>
      <c r="AA921" s="36"/>
      <c r="AD921" s="33"/>
      <c r="AG921" s="33"/>
      <c r="AH921" s="43"/>
      <c r="AI921" s="43"/>
      <c r="AJ921" s="43"/>
      <c r="AK921" s="43"/>
      <c r="AL921" s="43"/>
      <c r="AM921" s="43"/>
      <c r="AN921" s="43"/>
      <c r="AO921" s="43"/>
      <c r="AP921" s="43"/>
      <c r="AQ921" s="43"/>
      <c r="AR921" s="43"/>
      <c r="AS921" s="43"/>
      <c r="AT921" s="43"/>
      <c r="AU921" s="44"/>
      <c r="AV921" s="33"/>
      <c r="AW921" s="33"/>
      <c r="AX921" s="33"/>
      <c r="AZ921" s="141"/>
      <c r="BE921" s="168"/>
      <c r="BF921" s="168"/>
      <c r="BG921" s="168"/>
      <c r="BH921" s="168"/>
      <c r="BI921" s="168"/>
      <c r="BJ921" s="168"/>
      <c r="BK921" s="168"/>
      <c r="BL921" s="168"/>
      <c r="BM921" s="168"/>
      <c r="DK921" s="168"/>
      <c r="DL921" s="168"/>
      <c r="DM921" s="168"/>
      <c r="DN921" s="168"/>
      <c r="DO921" s="168"/>
      <c r="DP921" s="168"/>
      <c r="DQ921" s="168"/>
      <c r="DR921" s="168"/>
      <c r="DS921" s="168"/>
      <c r="DT921" s="168"/>
      <c r="DU921" s="168"/>
      <c r="DV921" s="168"/>
      <c r="DW921" s="168"/>
      <c r="DX921" s="168"/>
      <c r="DY921" s="168"/>
      <c r="DZ921" s="168"/>
      <c r="EA921" s="168"/>
      <c r="EB921" s="168"/>
      <c r="EC921" s="168"/>
      <c r="ED921" s="168"/>
      <c r="EE921" s="168"/>
      <c r="EF921" s="168"/>
      <c r="EG921" s="168"/>
      <c r="EH921" s="168"/>
      <c r="EI921" s="168"/>
      <c r="EJ921" s="168"/>
      <c r="EK921" s="168"/>
      <c r="EL921" s="168"/>
      <c r="EM921" s="168"/>
      <c r="EN921" s="168"/>
      <c r="EO921" s="168"/>
      <c r="EP921" s="168"/>
      <c r="EQ921" s="168"/>
      <c r="ER921" s="168"/>
      <c r="ES921" s="168"/>
      <c r="ET921" s="168"/>
      <c r="EU921" s="168"/>
      <c r="EV921" s="168"/>
      <c r="EW921" s="168"/>
      <c r="EX921" s="168"/>
      <c r="EY921" s="168"/>
      <c r="EZ921" s="168"/>
      <c r="FA921" s="168"/>
      <c r="FB921" s="168"/>
      <c r="FC921" s="168"/>
      <c r="FD921" s="168"/>
    </row>
    <row r="922" spans="1:160" s="5" customFormat="1" x14ac:dyDescent="0.3">
      <c r="A922" s="263"/>
      <c r="B922" s="263"/>
      <c r="C922" s="265"/>
      <c r="D922" s="481"/>
      <c r="E922" s="482"/>
      <c r="F922" s="482"/>
      <c r="G922" s="482"/>
      <c r="H922" s="482"/>
      <c r="I922" s="482"/>
      <c r="J922" s="482"/>
      <c r="K922" s="482"/>
      <c r="L922" s="482"/>
      <c r="M922" s="483"/>
      <c r="N922" s="419"/>
      <c r="O922" s="420"/>
      <c r="P922" s="420"/>
      <c r="Q922" s="420"/>
      <c r="R922" s="420"/>
      <c r="S922" s="420"/>
      <c r="T922" s="420"/>
      <c r="U922" s="421"/>
      <c r="V922" s="33"/>
      <c r="W922" s="57"/>
      <c r="X922" s="86"/>
      <c r="Y922" s="33"/>
      <c r="Z922" s="36"/>
      <c r="AA922" s="36"/>
      <c r="AD922" s="33"/>
      <c r="AG922" s="33"/>
      <c r="AH922" s="43"/>
      <c r="AI922" s="43"/>
      <c r="AJ922" s="43"/>
      <c r="AK922" s="43"/>
      <c r="AL922" s="43"/>
      <c r="AM922" s="43"/>
      <c r="AN922" s="43"/>
      <c r="AO922" s="43"/>
      <c r="AP922" s="43"/>
      <c r="AQ922" s="43"/>
      <c r="AR922" s="43"/>
      <c r="AS922" s="43"/>
      <c r="AT922" s="43"/>
      <c r="AU922" s="44"/>
      <c r="AV922" s="33"/>
      <c r="AW922" s="33"/>
      <c r="AX922" s="33"/>
      <c r="AZ922" s="141"/>
      <c r="BE922" s="168"/>
      <c r="BF922" s="168"/>
      <c r="BG922" s="168"/>
      <c r="BH922" s="168"/>
      <c r="BI922" s="168"/>
      <c r="BJ922" s="168"/>
      <c r="BK922" s="168"/>
      <c r="BL922" s="168"/>
      <c r="BM922" s="168"/>
      <c r="DK922" s="168"/>
      <c r="DL922" s="168"/>
      <c r="DM922" s="168"/>
      <c r="DN922" s="168"/>
      <c r="DO922" s="168"/>
      <c r="DP922" s="168"/>
      <c r="DQ922" s="168"/>
      <c r="DR922" s="168"/>
      <c r="DS922" s="168"/>
      <c r="DT922" s="168"/>
      <c r="DU922" s="168"/>
      <c r="DV922" s="168"/>
      <c r="DW922" s="168"/>
      <c r="DX922" s="168"/>
      <c r="DY922" s="168"/>
      <c r="DZ922" s="168"/>
      <c r="EA922" s="168"/>
      <c r="EB922" s="168"/>
      <c r="EC922" s="168"/>
      <c r="ED922" s="168"/>
      <c r="EE922" s="168"/>
      <c r="EF922" s="168"/>
      <c r="EG922" s="168"/>
      <c r="EH922" s="168"/>
      <c r="EI922" s="168"/>
      <c r="EJ922" s="168"/>
      <c r="EK922" s="168"/>
      <c r="EL922" s="168"/>
      <c r="EM922" s="168"/>
      <c r="EN922" s="168"/>
      <c r="EO922" s="168"/>
      <c r="EP922" s="168"/>
      <c r="EQ922" s="168"/>
      <c r="ER922" s="168"/>
      <c r="ES922" s="168"/>
      <c r="ET922" s="168"/>
      <c r="EU922" s="168"/>
      <c r="EV922" s="168"/>
      <c r="EW922" s="168"/>
      <c r="EX922" s="168"/>
      <c r="EY922" s="168"/>
      <c r="EZ922" s="168"/>
      <c r="FA922" s="168"/>
      <c r="FB922" s="168"/>
      <c r="FC922" s="168"/>
      <c r="FD922" s="168"/>
    </row>
    <row r="923" spans="1:160" s="5" customFormat="1" ht="14.4" thickBot="1" x14ac:dyDescent="0.35">
      <c r="A923" s="263"/>
      <c r="B923" s="263"/>
      <c r="C923" s="265"/>
      <c r="D923" s="425"/>
      <c r="E923" s="426"/>
      <c r="F923" s="426"/>
      <c r="G923" s="426"/>
      <c r="H923" s="426"/>
      <c r="I923" s="426"/>
      <c r="J923" s="426"/>
      <c r="K923" s="426"/>
      <c r="L923" s="426"/>
      <c r="M923" s="427"/>
      <c r="N923" s="422"/>
      <c r="O923" s="423"/>
      <c r="P923" s="423"/>
      <c r="Q923" s="423"/>
      <c r="R923" s="423"/>
      <c r="S923" s="423"/>
      <c r="T923" s="423"/>
      <c r="U923" s="424"/>
      <c r="V923" s="33"/>
      <c r="W923" s="57"/>
      <c r="X923" s="86"/>
      <c r="Y923" s="33"/>
      <c r="Z923" s="36"/>
      <c r="AA923" s="36"/>
      <c r="AD923" s="33"/>
      <c r="AG923" s="33"/>
      <c r="AH923" s="43"/>
      <c r="AI923" s="43"/>
      <c r="AJ923" s="43"/>
      <c r="AK923" s="43"/>
      <c r="AL923" s="43"/>
      <c r="AM923" s="43"/>
      <c r="AN923" s="43"/>
      <c r="AO923" s="43"/>
      <c r="AP923" s="43"/>
      <c r="AQ923" s="43"/>
      <c r="AR923" s="43"/>
      <c r="AS923" s="43"/>
      <c r="AT923" s="43"/>
      <c r="AU923" s="44"/>
      <c r="AV923" s="33"/>
      <c r="AW923" s="33"/>
      <c r="AX923" s="33"/>
      <c r="AZ923" s="141"/>
      <c r="BE923" s="168"/>
      <c r="BF923" s="168"/>
      <c r="BG923" s="168"/>
      <c r="BH923" s="168"/>
      <c r="BI923" s="168"/>
      <c r="BJ923" s="168"/>
      <c r="BK923" s="168"/>
      <c r="BL923" s="168"/>
      <c r="BM923" s="168"/>
      <c r="DK923" s="168"/>
      <c r="DL923" s="168"/>
      <c r="DM923" s="168"/>
      <c r="DN923" s="168"/>
      <c r="DO923" s="168"/>
      <c r="DP923" s="168"/>
      <c r="DQ923" s="168"/>
      <c r="DR923" s="168"/>
      <c r="DS923" s="168"/>
      <c r="DT923" s="168"/>
      <c r="DU923" s="168"/>
      <c r="DV923" s="168"/>
      <c r="DW923" s="168"/>
      <c r="DX923" s="168"/>
      <c r="DY923" s="168"/>
      <c r="DZ923" s="168"/>
      <c r="EA923" s="168"/>
      <c r="EB923" s="168"/>
      <c r="EC923" s="168"/>
      <c r="ED923" s="168"/>
      <c r="EE923" s="168"/>
      <c r="EF923" s="168"/>
      <c r="EG923" s="168"/>
      <c r="EH923" s="168"/>
      <c r="EI923" s="168"/>
      <c r="EJ923" s="168"/>
      <c r="EK923" s="168"/>
      <c r="EL923" s="168"/>
      <c r="EM923" s="168"/>
      <c r="EN923" s="168"/>
      <c r="EO923" s="168"/>
      <c r="EP923" s="168"/>
      <c r="EQ923" s="168"/>
      <c r="ER923" s="168"/>
      <c r="ES923" s="168"/>
      <c r="ET923" s="168"/>
      <c r="EU923" s="168"/>
      <c r="EV923" s="168"/>
      <c r="EW923" s="168"/>
      <c r="EX923" s="168"/>
      <c r="EY923" s="168"/>
      <c r="EZ923" s="168"/>
      <c r="FA923" s="168"/>
      <c r="FB923" s="168"/>
      <c r="FC923" s="168"/>
      <c r="FD923" s="168"/>
    </row>
    <row r="924" spans="1:160" s="5" customFormat="1" ht="5.25" customHeight="1" thickBot="1" x14ac:dyDescent="0.35">
      <c r="A924" s="263"/>
      <c r="B924" s="263"/>
      <c r="C924" s="265"/>
      <c r="D924" s="428"/>
      <c r="E924" s="428"/>
      <c r="F924" s="428"/>
      <c r="G924" s="428"/>
      <c r="H924" s="428"/>
      <c r="I924" s="428"/>
      <c r="J924" s="428"/>
      <c r="K924" s="428"/>
      <c r="L924" s="428"/>
      <c r="M924" s="428"/>
      <c r="N924" s="428"/>
      <c r="O924" s="428"/>
      <c r="P924" s="428"/>
      <c r="Q924" s="428"/>
      <c r="R924" s="428"/>
      <c r="S924" s="428"/>
      <c r="T924" s="428"/>
      <c r="U924" s="428"/>
      <c r="V924" s="33"/>
      <c r="W924" s="57"/>
      <c r="X924" s="86"/>
      <c r="Y924" s="33"/>
      <c r="Z924" s="36"/>
      <c r="AA924" s="36"/>
      <c r="AD924" s="33"/>
      <c r="AG924" s="33"/>
      <c r="AH924" s="43"/>
      <c r="AI924" s="43"/>
      <c r="AJ924" s="43"/>
      <c r="AK924" s="43"/>
      <c r="AL924" s="43"/>
      <c r="AM924" s="43"/>
      <c r="AN924" s="43"/>
      <c r="AO924" s="43"/>
      <c r="AP924" s="43"/>
      <c r="AQ924" s="43"/>
      <c r="AR924" s="43"/>
      <c r="AS924" s="43"/>
      <c r="AT924" s="43"/>
      <c r="AU924" s="44"/>
      <c r="AV924" s="33"/>
      <c r="AW924" s="33"/>
      <c r="AX924" s="33"/>
      <c r="AZ924" s="141"/>
      <c r="BE924" s="168"/>
      <c r="BF924" s="168"/>
      <c r="BG924" s="168"/>
      <c r="BH924" s="168"/>
      <c r="BI924" s="168"/>
      <c r="BJ924" s="168"/>
      <c r="BK924" s="168"/>
      <c r="BL924" s="168"/>
      <c r="BM924" s="168"/>
      <c r="DK924" s="168"/>
      <c r="DL924" s="168"/>
      <c r="DM924" s="168"/>
      <c r="DN924" s="168"/>
      <c r="DO924" s="168"/>
      <c r="DP924" s="168"/>
      <c r="DQ924" s="168"/>
      <c r="DR924" s="168"/>
      <c r="DS924" s="168"/>
      <c r="DT924" s="168"/>
      <c r="DU924" s="168"/>
      <c r="DV924" s="168"/>
      <c r="DW924" s="168"/>
      <c r="DX924" s="168"/>
      <c r="DY924" s="168"/>
      <c r="DZ924" s="168"/>
      <c r="EA924" s="168"/>
      <c r="EB924" s="168"/>
      <c r="EC924" s="168"/>
      <c r="ED924" s="168"/>
      <c r="EE924" s="168"/>
      <c r="EF924" s="168"/>
      <c r="EG924" s="168"/>
      <c r="EH924" s="168"/>
      <c r="EI924" s="168"/>
      <c r="EJ924" s="168"/>
      <c r="EK924" s="168"/>
      <c r="EL924" s="168"/>
      <c r="EM924" s="168"/>
      <c r="EN924" s="168"/>
      <c r="EO924" s="168"/>
      <c r="EP924" s="168"/>
      <c r="EQ924" s="168"/>
      <c r="ER924" s="168"/>
      <c r="ES924" s="168"/>
      <c r="ET924" s="168"/>
      <c r="EU924" s="168"/>
      <c r="EV924" s="168"/>
      <c r="EW924" s="168"/>
      <c r="EX924" s="168"/>
      <c r="EY924" s="168"/>
      <c r="EZ924" s="168"/>
      <c r="FA924" s="168"/>
      <c r="FB924" s="168"/>
      <c r="FC924" s="168"/>
      <c r="FD924" s="168"/>
    </row>
    <row r="925" spans="1:160" s="5" customFormat="1" ht="20.25" customHeight="1" x14ac:dyDescent="0.3">
      <c r="A925" s="263"/>
      <c r="B925" s="263"/>
      <c r="C925" s="265"/>
      <c r="D925" s="429" t="s">
        <v>18</v>
      </c>
      <c r="E925" s="430"/>
      <c r="F925" s="430"/>
      <c r="G925" s="430"/>
      <c r="H925" s="430"/>
      <c r="I925" s="430"/>
      <c r="J925" s="430"/>
      <c r="K925" s="430"/>
      <c r="L925" s="430"/>
      <c r="M925" s="431"/>
      <c r="N925" s="429" t="s">
        <v>19</v>
      </c>
      <c r="O925" s="430"/>
      <c r="P925" s="430"/>
      <c r="Q925" s="430"/>
      <c r="R925" s="430"/>
      <c r="S925" s="430"/>
      <c r="T925" s="430"/>
      <c r="U925" s="431"/>
      <c r="V925" s="33"/>
      <c r="W925" s="57"/>
      <c r="X925" s="86"/>
      <c r="Y925" s="33"/>
      <c r="Z925" s="36"/>
      <c r="AA925" s="36"/>
      <c r="AD925" s="33"/>
      <c r="AG925" s="33"/>
      <c r="AH925" s="43"/>
      <c r="AI925" s="43"/>
      <c r="AJ925" s="43"/>
      <c r="AK925" s="43"/>
      <c r="AL925" s="43"/>
      <c r="AM925" s="43"/>
      <c r="AN925" s="43"/>
      <c r="AO925" s="43"/>
      <c r="AP925" s="43"/>
      <c r="AQ925" s="43"/>
      <c r="AR925" s="43"/>
      <c r="AS925" s="43"/>
      <c r="AT925" s="43"/>
      <c r="AU925" s="44"/>
      <c r="AV925" s="33"/>
      <c r="AW925" s="33"/>
      <c r="AX925" s="33"/>
      <c r="AZ925" s="141"/>
      <c r="BE925" s="168"/>
      <c r="BF925" s="168"/>
      <c r="BG925" s="168"/>
      <c r="BH925" s="168"/>
      <c r="BI925" s="168"/>
      <c r="BJ925" s="168"/>
      <c r="BK925" s="168"/>
      <c r="BL925" s="168"/>
      <c r="BM925" s="168"/>
      <c r="DK925" s="168"/>
      <c r="DL925" s="168"/>
      <c r="DM925" s="168"/>
      <c r="DN925" s="168"/>
      <c r="DO925" s="168"/>
      <c r="DP925" s="168"/>
      <c r="DQ925" s="168"/>
      <c r="DR925" s="168"/>
      <c r="DS925" s="168"/>
      <c r="DT925" s="168"/>
      <c r="DU925" s="168"/>
      <c r="DV925" s="168"/>
      <c r="DW925" s="168"/>
      <c r="DX925" s="168"/>
      <c r="DY925" s="168"/>
      <c r="DZ925" s="168"/>
      <c r="EA925" s="168"/>
      <c r="EB925" s="168"/>
      <c r="EC925" s="168"/>
      <c r="ED925" s="168"/>
      <c r="EE925" s="168"/>
      <c r="EF925" s="168"/>
      <c r="EG925" s="168"/>
      <c r="EH925" s="168"/>
      <c r="EI925" s="168"/>
      <c r="EJ925" s="168"/>
      <c r="EK925" s="168"/>
      <c r="EL925" s="168"/>
      <c r="EM925" s="168"/>
      <c r="EN925" s="168"/>
      <c r="EO925" s="168"/>
      <c r="EP925" s="168"/>
      <c r="EQ925" s="168"/>
      <c r="ER925" s="168"/>
      <c r="ES925" s="168"/>
      <c r="ET925" s="168"/>
      <c r="EU925" s="168"/>
      <c r="EV925" s="168"/>
      <c r="EW925" s="168"/>
      <c r="EX925" s="168"/>
      <c r="EY925" s="168"/>
      <c r="EZ925" s="168"/>
      <c r="FA925" s="168"/>
      <c r="FB925" s="168"/>
      <c r="FC925" s="168"/>
      <c r="FD925" s="168"/>
    </row>
    <row r="926" spans="1:160" s="5" customFormat="1" x14ac:dyDescent="0.3">
      <c r="A926" s="263"/>
      <c r="B926" s="263"/>
      <c r="C926" s="265"/>
      <c r="D926" s="432" t="s">
        <v>20</v>
      </c>
      <c r="E926" s="433"/>
      <c r="F926" s="433"/>
      <c r="G926" s="433"/>
      <c r="H926" s="433"/>
      <c r="I926" s="433"/>
      <c r="J926" s="433"/>
      <c r="K926" s="433"/>
      <c r="L926" s="433"/>
      <c r="M926" s="434"/>
      <c r="N926" s="435" t="s">
        <v>21</v>
      </c>
      <c r="O926" s="436"/>
      <c r="P926" s="436"/>
      <c r="Q926" s="436"/>
      <c r="R926" s="436"/>
      <c r="S926" s="436"/>
      <c r="T926" s="436"/>
      <c r="U926" s="437"/>
      <c r="V926" s="33"/>
      <c r="W926" s="57"/>
      <c r="X926" s="86"/>
      <c r="Y926" s="33"/>
      <c r="Z926" s="36"/>
      <c r="AA926" s="36"/>
      <c r="AD926" s="33"/>
      <c r="AG926" s="33"/>
      <c r="AH926" s="43"/>
      <c r="AI926" s="43"/>
      <c r="AJ926" s="43"/>
      <c r="AK926" s="43"/>
      <c r="AL926" s="43"/>
      <c r="AM926" s="43"/>
      <c r="AN926" s="43"/>
      <c r="AO926" s="43"/>
      <c r="AP926" s="43"/>
      <c r="AQ926" s="43"/>
      <c r="AR926" s="43"/>
      <c r="AS926" s="43"/>
      <c r="AT926" s="43"/>
      <c r="AU926" s="44"/>
      <c r="AV926" s="33"/>
      <c r="AW926" s="33"/>
      <c r="AX926" s="33"/>
      <c r="AZ926" s="141"/>
      <c r="BE926" s="168"/>
      <c r="BF926" s="168"/>
      <c r="BG926" s="168"/>
      <c r="BH926" s="168"/>
      <c r="BI926" s="168"/>
      <c r="BJ926" s="168"/>
      <c r="BK926" s="168"/>
      <c r="BL926" s="168"/>
      <c r="BM926" s="168"/>
      <c r="DK926" s="168"/>
      <c r="DL926" s="168"/>
      <c r="DM926" s="168"/>
      <c r="DN926" s="168"/>
      <c r="DO926" s="168"/>
      <c r="DP926" s="168"/>
      <c r="DQ926" s="168"/>
      <c r="DR926" s="168"/>
      <c r="DS926" s="168"/>
      <c r="DT926" s="168"/>
      <c r="DU926" s="168"/>
      <c r="DV926" s="168"/>
      <c r="DW926" s="168"/>
      <c r="DX926" s="168"/>
      <c r="DY926" s="168"/>
      <c r="DZ926" s="168"/>
      <c r="EA926" s="168"/>
      <c r="EB926" s="168"/>
      <c r="EC926" s="168"/>
      <c r="ED926" s="168"/>
      <c r="EE926" s="168"/>
      <c r="EF926" s="168"/>
      <c r="EG926" s="168"/>
      <c r="EH926" s="168"/>
      <c r="EI926" s="168"/>
      <c r="EJ926" s="168"/>
      <c r="EK926" s="168"/>
      <c r="EL926" s="168"/>
      <c r="EM926" s="168"/>
      <c r="EN926" s="168"/>
      <c r="EO926" s="168"/>
      <c r="EP926" s="168"/>
      <c r="EQ926" s="168"/>
      <c r="ER926" s="168"/>
      <c r="ES926" s="168"/>
      <c r="ET926" s="168"/>
      <c r="EU926" s="168"/>
      <c r="EV926" s="168"/>
      <c r="EW926" s="168"/>
      <c r="EX926" s="168"/>
      <c r="EY926" s="168"/>
      <c r="EZ926" s="168"/>
      <c r="FA926" s="168"/>
      <c r="FB926" s="168"/>
      <c r="FC926" s="168"/>
      <c r="FD926" s="168"/>
    </row>
    <row r="927" spans="1:160" s="5" customFormat="1" ht="15.75" customHeight="1" x14ac:dyDescent="0.3">
      <c r="A927" s="263"/>
      <c r="B927" s="263"/>
      <c r="C927" s="265"/>
      <c r="D927" s="438" t="s">
        <v>22</v>
      </c>
      <c r="E927" s="439"/>
      <c r="F927" s="439"/>
      <c r="G927" s="439"/>
      <c r="H927" s="439"/>
      <c r="I927" s="439"/>
      <c r="J927" s="439"/>
      <c r="K927" s="439"/>
      <c r="L927" s="439"/>
      <c r="M927" s="440"/>
      <c r="N927" s="438" t="s">
        <v>22</v>
      </c>
      <c r="O927" s="444"/>
      <c r="P927" s="444"/>
      <c r="Q927" s="444"/>
      <c r="R927" s="444"/>
      <c r="S927" s="444"/>
      <c r="T927" s="444"/>
      <c r="U927" s="440"/>
      <c r="V927" s="33"/>
      <c r="W927" s="57"/>
      <c r="X927" s="86"/>
      <c r="Y927" s="33"/>
      <c r="Z927" s="36"/>
      <c r="AA927" s="36"/>
      <c r="AD927" s="33"/>
      <c r="AG927" s="33"/>
      <c r="AH927" s="43"/>
      <c r="AI927" s="43"/>
      <c r="AJ927" s="43"/>
      <c r="AK927" s="43"/>
      <c r="AL927" s="43"/>
      <c r="AM927" s="43"/>
      <c r="AN927" s="43"/>
      <c r="AO927" s="43"/>
      <c r="AP927" s="43"/>
      <c r="AQ927" s="43"/>
      <c r="AR927" s="43"/>
      <c r="AS927" s="43"/>
      <c r="AT927" s="43"/>
      <c r="AU927" s="44"/>
      <c r="AV927" s="33"/>
      <c r="AW927" s="33"/>
      <c r="AX927" s="33"/>
      <c r="AZ927" s="141"/>
      <c r="BE927" s="168"/>
      <c r="BF927" s="168"/>
      <c r="BG927" s="168"/>
      <c r="BH927" s="168"/>
      <c r="BI927" s="168"/>
      <c r="BJ927" s="168"/>
      <c r="BK927" s="168"/>
      <c r="BL927" s="168"/>
      <c r="BM927" s="168"/>
      <c r="DK927" s="168"/>
      <c r="DL927" s="168"/>
      <c r="DM927" s="168"/>
      <c r="DN927" s="168"/>
      <c r="DO927" s="168"/>
      <c r="DP927" s="168"/>
      <c r="DQ927" s="168"/>
      <c r="DR927" s="168"/>
      <c r="DS927" s="168"/>
      <c r="DT927" s="168"/>
      <c r="DU927" s="168"/>
      <c r="DV927" s="168"/>
      <c r="DW927" s="168"/>
      <c r="DX927" s="168"/>
      <c r="DY927" s="168"/>
      <c r="DZ927" s="168"/>
      <c r="EA927" s="168"/>
      <c r="EB927" s="168"/>
      <c r="EC927" s="168"/>
      <c r="ED927" s="168"/>
      <c r="EE927" s="168"/>
      <c r="EF927" s="168"/>
      <c r="EG927" s="168"/>
      <c r="EH927" s="168"/>
      <c r="EI927" s="168"/>
      <c r="EJ927" s="168"/>
      <c r="EK927" s="168"/>
      <c r="EL927" s="168"/>
      <c r="EM927" s="168"/>
      <c r="EN927" s="168"/>
      <c r="EO927" s="168"/>
      <c r="EP927" s="168"/>
      <c r="EQ927" s="168"/>
      <c r="ER927" s="168"/>
      <c r="ES927" s="168"/>
      <c r="ET927" s="168"/>
      <c r="EU927" s="168"/>
      <c r="EV927" s="168"/>
      <c r="EW927" s="168"/>
      <c r="EX927" s="168"/>
      <c r="EY927" s="168"/>
      <c r="EZ927" s="168"/>
      <c r="FA927" s="168"/>
      <c r="FB927" s="168"/>
      <c r="FC927" s="168"/>
      <c r="FD927" s="168"/>
    </row>
    <row r="928" spans="1:160" s="5" customFormat="1" ht="15.75" customHeight="1" x14ac:dyDescent="0.3">
      <c r="A928" s="263"/>
      <c r="B928" s="263"/>
      <c r="C928" s="265"/>
      <c r="D928" s="438"/>
      <c r="E928" s="439"/>
      <c r="F928" s="439"/>
      <c r="G928" s="439"/>
      <c r="H928" s="439"/>
      <c r="I928" s="439"/>
      <c r="J928" s="439"/>
      <c r="K928" s="439"/>
      <c r="L928" s="439"/>
      <c r="M928" s="440"/>
      <c r="N928" s="438"/>
      <c r="O928" s="439"/>
      <c r="P928" s="439"/>
      <c r="Q928" s="439"/>
      <c r="R928" s="439"/>
      <c r="S928" s="439"/>
      <c r="T928" s="439"/>
      <c r="U928" s="440"/>
      <c r="V928" s="33"/>
      <c r="W928" s="57"/>
      <c r="X928" s="86"/>
      <c r="Y928" s="33"/>
      <c r="Z928" s="36"/>
      <c r="AA928" s="36"/>
      <c r="AD928" s="33"/>
      <c r="AG928" s="33"/>
      <c r="AH928" s="43"/>
      <c r="AI928" s="43"/>
      <c r="AJ928" s="43"/>
      <c r="AK928" s="43"/>
      <c r="AL928" s="43"/>
      <c r="AM928" s="43"/>
      <c r="AN928" s="43"/>
      <c r="AO928" s="43"/>
      <c r="AP928" s="43"/>
      <c r="AQ928" s="43"/>
      <c r="AR928" s="43"/>
      <c r="AS928" s="43"/>
      <c r="AT928" s="43"/>
      <c r="AU928" s="44"/>
      <c r="AV928" s="33"/>
      <c r="AW928" s="33"/>
      <c r="AX928" s="33"/>
      <c r="AZ928" s="141"/>
      <c r="BE928" s="168"/>
      <c r="BF928" s="168"/>
      <c r="BG928" s="168"/>
      <c r="BH928" s="168"/>
      <c r="BI928" s="168"/>
      <c r="BJ928" s="168"/>
      <c r="BK928" s="168"/>
      <c r="BL928" s="168"/>
      <c r="BM928" s="168"/>
      <c r="DK928" s="168"/>
      <c r="DL928" s="168"/>
      <c r="DM928" s="168"/>
      <c r="DN928" s="168"/>
      <c r="DO928" s="168"/>
      <c r="DP928" s="168"/>
      <c r="DQ928" s="168"/>
      <c r="DR928" s="168"/>
      <c r="DS928" s="168"/>
      <c r="DT928" s="168"/>
      <c r="DU928" s="168"/>
      <c r="DV928" s="168"/>
      <c r="DW928" s="168"/>
      <c r="DX928" s="168"/>
      <c r="DY928" s="168"/>
      <c r="DZ928" s="168"/>
      <c r="EA928" s="168"/>
      <c r="EB928" s="168"/>
      <c r="EC928" s="168"/>
      <c r="ED928" s="168"/>
      <c r="EE928" s="168"/>
      <c r="EF928" s="168"/>
      <c r="EG928" s="168"/>
      <c r="EH928" s="168"/>
      <c r="EI928" s="168"/>
      <c r="EJ928" s="168"/>
      <c r="EK928" s="168"/>
      <c r="EL928" s="168"/>
      <c r="EM928" s="168"/>
      <c r="EN928" s="168"/>
      <c r="EO928" s="168"/>
      <c r="EP928" s="168"/>
      <c r="EQ928" s="168"/>
      <c r="ER928" s="168"/>
      <c r="ES928" s="168"/>
      <c r="ET928" s="168"/>
      <c r="EU928" s="168"/>
      <c r="EV928" s="168"/>
      <c r="EW928" s="168"/>
      <c r="EX928" s="168"/>
      <c r="EY928" s="168"/>
      <c r="EZ928" s="168"/>
      <c r="FA928" s="168"/>
      <c r="FB928" s="168"/>
      <c r="FC928" s="168"/>
      <c r="FD928" s="168"/>
    </row>
    <row r="929" spans="1:160" s="5" customFormat="1" ht="15.75" customHeight="1" x14ac:dyDescent="0.3">
      <c r="A929" s="263"/>
      <c r="B929" s="263"/>
      <c r="C929" s="265"/>
      <c r="D929" s="441"/>
      <c r="E929" s="442"/>
      <c r="F929" s="442"/>
      <c r="G929" s="442"/>
      <c r="H929" s="442"/>
      <c r="I929" s="442"/>
      <c r="J929" s="442"/>
      <c r="K929" s="442"/>
      <c r="L929" s="442"/>
      <c r="M929" s="443"/>
      <c r="N929" s="441"/>
      <c r="O929" s="442"/>
      <c r="P929" s="442"/>
      <c r="Q929" s="442"/>
      <c r="R929" s="442"/>
      <c r="S929" s="442"/>
      <c r="T929" s="442"/>
      <c r="U929" s="443"/>
      <c r="V929" s="33"/>
      <c r="W929" s="57"/>
      <c r="X929" s="86"/>
      <c r="Y929" s="33"/>
      <c r="Z929" s="36"/>
      <c r="AA929" s="36"/>
      <c r="AD929" s="33"/>
      <c r="AG929" s="33"/>
      <c r="AH929" s="43"/>
      <c r="AI929" s="43"/>
      <c r="AJ929" s="43"/>
      <c r="AK929" s="43"/>
      <c r="AL929" s="43"/>
      <c r="AM929" s="43"/>
      <c r="AN929" s="43"/>
      <c r="AO929" s="43"/>
      <c r="AP929" s="43"/>
      <c r="AQ929" s="43"/>
      <c r="AR929" s="43"/>
      <c r="AS929" s="43"/>
      <c r="AT929" s="43"/>
      <c r="AU929" s="44"/>
      <c r="AV929" s="33"/>
      <c r="AW929" s="33"/>
      <c r="AX929" s="33"/>
      <c r="AZ929" s="141"/>
      <c r="BE929" s="168"/>
      <c r="BF929" s="168"/>
      <c r="BG929" s="168"/>
      <c r="BH929" s="168"/>
      <c r="BI929" s="168"/>
      <c r="BJ929" s="168"/>
      <c r="BK929" s="168"/>
      <c r="BL929" s="168"/>
      <c r="BM929" s="168"/>
      <c r="DK929" s="168"/>
      <c r="DL929" s="168"/>
      <c r="DM929" s="168"/>
      <c r="DN929" s="168"/>
      <c r="DO929" s="168"/>
      <c r="DP929" s="168"/>
      <c r="DQ929" s="168"/>
      <c r="DR929" s="168"/>
      <c r="DS929" s="168"/>
      <c r="DT929" s="168"/>
      <c r="DU929" s="168"/>
      <c r="DV929" s="168"/>
      <c r="DW929" s="168"/>
      <c r="DX929" s="168"/>
      <c r="DY929" s="168"/>
      <c r="DZ929" s="168"/>
      <c r="EA929" s="168"/>
      <c r="EB929" s="168"/>
      <c r="EC929" s="168"/>
      <c r="ED929" s="168"/>
      <c r="EE929" s="168"/>
      <c r="EF929" s="168"/>
      <c r="EG929" s="168"/>
      <c r="EH929" s="168"/>
      <c r="EI929" s="168"/>
      <c r="EJ929" s="168"/>
      <c r="EK929" s="168"/>
      <c r="EL929" s="168"/>
      <c r="EM929" s="168"/>
      <c r="EN929" s="168"/>
      <c r="EO929" s="168"/>
      <c r="EP929" s="168"/>
      <c r="EQ929" s="168"/>
      <c r="ER929" s="168"/>
      <c r="ES929" s="168"/>
      <c r="ET929" s="168"/>
      <c r="EU929" s="168"/>
      <c r="EV929" s="168"/>
      <c r="EW929" s="168"/>
      <c r="EX929" s="168"/>
      <c r="EY929" s="168"/>
      <c r="EZ929" s="168"/>
      <c r="FA929" s="168"/>
      <c r="FB929" s="168"/>
      <c r="FC929" s="168"/>
      <c r="FD929" s="168"/>
    </row>
    <row r="930" spans="1:160" s="5" customFormat="1" x14ac:dyDescent="0.25">
      <c r="A930" s="263"/>
      <c r="B930" s="263"/>
      <c r="C930" s="265"/>
      <c r="D930" s="10" t="s">
        <v>23</v>
      </c>
      <c r="E930" s="445" t="e">
        <f>+#REF!</f>
        <v>#REF!</v>
      </c>
      <c r="F930" s="445"/>
      <c r="G930" s="445"/>
      <c r="H930" s="445"/>
      <c r="I930" s="445"/>
      <c r="J930" s="445"/>
      <c r="K930" s="445"/>
      <c r="L930" s="445"/>
      <c r="M930" s="446"/>
      <c r="N930" s="11" t="s">
        <v>23</v>
      </c>
      <c r="O930" s="445" t="e">
        <f>+#REF!</f>
        <v>#REF!</v>
      </c>
      <c r="P930" s="445"/>
      <c r="Q930" s="445"/>
      <c r="R930" s="445"/>
      <c r="S930" s="445"/>
      <c r="T930" s="445"/>
      <c r="U930" s="446"/>
      <c r="V930" s="33"/>
      <c r="W930" s="57"/>
      <c r="X930" s="86"/>
      <c r="Y930" s="33"/>
      <c r="Z930" s="36"/>
      <c r="AA930" s="36"/>
      <c r="AD930" s="33"/>
      <c r="AG930" s="33"/>
      <c r="AH930" s="43"/>
      <c r="AI930" s="43"/>
      <c r="AJ930" s="43"/>
      <c r="AK930" s="43"/>
      <c r="AL930" s="43"/>
      <c r="AM930" s="43"/>
      <c r="AN930" s="43"/>
      <c r="AO930" s="43"/>
      <c r="AP930" s="43"/>
      <c r="AQ930" s="43"/>
      <c r="AR930" s="43"/>
      <c r="AS930" s="43"/>
      <c r="AT930" s="43"/>
      <c r="AU930" s="44"/>
      <c r="AV930" s="33"/>
      <c r="AW930" s="33"/>
      <c r="AX930" s="33"/>
      <c r="AZ930" s="141"/>
      <c r="BE930" s="168"/>
      <c r="BF930" s="168"/>
      <c r="BG930" s="168"/>
      <c r="BH930" s="168"/>
      <c r="BI930" s="168"/>
      <c r="BJ930" s="168"/>
      <c r="BK930" s="168"/>
      <c r="BL930" s="168"/>
      <c r="BM930" s="168"/>
      <c r="DK930" s="168"/>
      <c r="DL930" s="168"/>
      <c r="DM930" s="168"/>
      <c r="DN930" s="168"/>
      <c r="DO930" s="168"/>
      <c r="DP930" s="168"/>
      <c r="DQ930" s="168"/>
      <c r="DR930" s="168"/>
      <c r="DS930" s="168"/>
      <c r="DT930" s="168"/>
      <c r="DU930" s="168"/>
      <c r="DV930" s="168"/>
      <c r="DW930" s="168"/>
      <c r="DX930" s="168"/>
      <c r="DY930" s="168"/>
      <c r="DZ930" s="168"/>
      <c r="EA930" s="168"/>
      <c r="EB930" s="168"/>
      <c r="EC930" s="168"/>
      <c r="ED930" s="168"/>
      <c r="EE930" s="168"/>
      <c r="EF930" s="168"/>
      <c r="EG930" s="168"/>
      <c r="EH930" s="168"/>
      <c r="EI930" s="168"/>
      <c r="EJ930" s="168"/>
      <c r="EK930" s="168"/>
      <c r="EL930" s="168"/>
      <c r="EM930" s="168"/>
      <c r="EN930" s="168"/>
      <c r="EO930" s="168"/>
      <c r="EP930" s="168"/>
      <c r="EQ930" s="168"/>
      <c r="ER930" s="168"/>
      <c r="ES930" s="168"/>
      <c r="ET930" s="168"/>
      <c r="EU930" s="168"/>
      <c r="EV930" s="168"/>
      <c r="EW930" s="168"/>
      <c r="EX930" s="168"/>
      <c r="EY930" s="168"/>
      <c r="EZ930" s="168"/>
      <c r="FA930" s="168"/>
      <c r="FB930" s="168"/>
      <c r="FC930" s="168"/>
      <c r="FD930" s="168"/>
    </row>
    <row r="931" spans="1:160" s="5" customFormat="1" ht="14.4" thickBot="1" x14ac:dyDescent="0.3">
      <c r="A931" s="263"/>
      <c r="B931" s="263"/>
      <c r="C931" s="265"/>
      <c r="D931" s="12" t="s">
        <v>25</v>
      </c>
      <c r="E931" s="447" t="e">
        <f>+#REF!</f>
        <v>#REF!</v>
      </c>
      <c r="F931" s="447"/>
      <c r="G931" s="447"/>
      <c r="H931" s="447"/>
      <c r="I931" s="447"/>
      <c r="J931" s="447"/>
      <c r="K931" s="447"/>
      <c r="L931" s="447"/>
      <c r="M931" s="448"/>
      <c r="N931" s="13" t="s">
        <v>25</v>
      </c>
      <c r="O931" s="447" t="e">
        <f>+#REF!</f>
        <v>#REF!</v>
      </c>
      <c r="P931" s="447"/>
      <c r="Q931" s="447"/>
      <c r="R931" s="447"/>
      <c r="S931" s="447"/>
      <c r="T931" s="447"/>
      <c r="U931" s="448"/>
      <c r="V931" s="33"/>
      <c r="W931" s="57"/>
      <c r="X931" s="86"/>
      <c r="Y931" s="33"/>
      <c r="Z931" s="36"/>
      <c r="AA931" s="36"/>
      <c r="AD931" s="33"/>
      <c r="AG931" s="33"/>
      <c r="AH931" s="43"/>
      <c r="AI931" s="43"/>
      <c r="AJ931" s="43"/>
      <c r="AK931" s="43"/>
      <c r="AL931" s="43"/>
      <c r="AM931" s="43"/>
      <c r="AN931" s="43"/>
      <c r="AO931" s="43"/>
      <c r="AP931" s="43"/>
      <c r="AQ931" s="43"/>
      <c r="AR931" s="43"/>
      <c r="AS931" s="43"/>
      <c r="AT931" s="43"/>
      <c r="AU931" s="44"/>
      <c r="AV931" s="33"/>
      <c r="AW931" s="33"/>
      <c r="AX931" s="33"/>
      <c r="AZ931" s="141"/>
      <c r="BE931" s="168"/>
      <c r="BF931" s="168"/>
      <c r="BG931" s="168"/>
      <c r="BH931" s="168"/>
      <c r="BI931" s="168"/>
      <c r="BJ931" s="168"/>
      <c r="BK931" s="168"/>
      <c r="BL931" s="168"/>
      <c r="BM931" s="168"/>
      <c r="DK931" s="168"/>
      <c r="DL931" s="168"/>
      <c r="DM931" s="168"/>
      <c r="DN931" s="168"/>
      <c r="DO931" s="168"/>
      <c r="DP931" s="168"/>
      <c r="DQ931" s="168"/>
      <c r="DR931" s="168"/>
      <c r="DS931" s="168"/>
      <c r="DT931" s="168"/>
      <c r="DU931" s="168"/>
      <c r="DV931" s="168"/>
      <c r="DW931" s="168"/>
      <c r="DX931" s="168"/>
      <c r="DY931" s="168"/>
      <c r="DZ931" s="168"/>
      <c r="EA931" s="168"/>
      <c r="EB931" s="168"/>
      <c r="EC931" s="168"/>
      <c r="ED931" s="168"/>
      <c r="EE931" s="168"/>
      <c r="EF931" s="168"/>
      <c r="EG931" s="168"/>
      <c r="EH931" s="168"/>
      <c r="EI931" s="168"/>
      <c r="EJ931" s="168"/>
      <c r="EK931" s="168"/>
      <c r="EL931" s="168"/>
      <c r="EM931" s="168"/>
      <c r="EN931" s="168"/>
      <c r="EO931" s="168"/>
      <c r="EP931" s="168"/>
      <c r="EQ931" s="168"/>
      <c r="ER931" s="168"/>
      <c r="ES931" s="168"/>
      <c r="ET931" s="168"/>
      <c r="EU931" s="168"/>
      <c r="EV931" s="168"/>
      <c r="EW931" s="168"/>
      <c r="EX931" s="168"/>
      <c r="EY931" s="168"/>
      <c r="EZ931" s="168"/>
      <c r="FA931" s="168"/>
      <c r="FB931" s="168"/>
      <c r="FC931" s="168"/>
      <c r="FD931" s="168"/>
    </row>
    <row r="932" spans="1:160" ht="9.9" customHeight="1" thickBot="1" x14ac:dyDescent="0.3"/>
    <row r="933" spans="1:160" s="5" customFormat="1" ht="15.75" customHeight="1" x14ac:dyDescent="0.3">
      <c r="A933" s="263"/>
      <c r="B933" s="263"/>
      <c r="C933" s="265"/>
      <c r="D933" s="484"/>
      <c r="E933" s="485"/>
      <c r="F933" s="488" t="s">
        <v>0</v>
      </c>
      <c r="G933" s="489"/>
      <c r="H933" s="489"/>
      <c r="I933" s="489"/>
      <c r="J933" s="489"/>
      <c r="K933" s="489"/>
      <c r="L933" s="489"/>
      <c r="M933" s="489"/>
      <c r="N933" s="489"/>
      <c r="O933" s="490"/>
      <c r="P933" s="494" t="s">
        <v>1</v>
      </c>
      <c r="Q933" s="495"/>
      <c r="R933" s="495"/>
      <c r="S933" s="496"/>
      <c r="T933" s="500"/>
      <c r="U933" s="501"/>
      <c r="V933" s="33"/>
      <c r="W933" s="57"/>
      <c r="X933" s="86"/>
      <c r="Y933" s="33"/>
      <c r="Z933" s="36"/>
      <c r="AA933" s="36"/>
      <c r="AD933" s="33"/>
      <c r="AG933" s="33"/>
      <c r="AH933" s="43"/>
      <c r="AI933" s="43"/>
      <c r="AJ933" s="43"/>
      <c r="AK933" s="43"/>
      <c r="AL933" s="43"/>
      <c r="AM933" s="43"/>
      <c r="AN933" s="43"/>
      <c r="AO933" s="43"/>
      <c r="AP933" s="43"/>
      <c r="AQ933" s="43"/>
      <c r="AR933" s="43"/>
      <c r="AS933" s="43"/>
      <c r="AT933" s="43"/>
      <c r="AU933" s="44"/>
      <c r="AV933" s="33"/>
      <c r="AW933" s="33"/>
      <c r="AX933" s="33"/>
      <c r="AZ933" s="141"/>
      <c r="BE933" s="168"/>
      <c r="BF933" s="168"/>
      <c r="BG933" s="168"/>
      <c r="BH933" s="168"/>
      <c r="BI933" s="168"/>
      <c r="BJ933" s="168"/>
      <c r="BK933" s="168"/>
      <c r="BL933" s="168"/>
      <c r="BM933" s="168"/>
      <c r="DK933" s="168"/>
      <c r="DL933" s="168"/>
      <c r="DM933" s="168"/>
      <c r="DN933" s="168"/>
      <c r="DO933" s="168"/>
      <c r="DP933" s="168"/>
      <c r="DQ933" s="168"/>
      <c r="DR933" s="168"/>
      <c r="DS933" s="168"/>
      <c r="DT933" s="168"/>
      <c r="DU933" s="168"/>
      <c r="DV933" s="168"/>
      <c r="DW933" s="168"/>
      <c r="DX933" s="168"/>
      <c r="DY933" s="168"/>
      <c r="DZ933" s="168"/>
      <c r="EA933" s="168"/>
      <c r="EB933" s="168"/>
      <c r="EC933" s="168"/>
      <c r="ED933" s="168"/>
      <c r="EE933" s="168"/>
      <c r="EF933" s="168"/>
      <c r="EG933" s="168"/>
      <c r="EH933" s="168"/>
      <c r="EI933" s="168"/>
      <c r="EJ933" s="168"/>
      <c r="EK933" s="168"/>
      <c r="EL933" s="168"/>
      <c r="EM933" s="168"/>
      <c r="EN933" s="168"/>
      <c r="EO933" s="168"/>
      <c r="EP933" s="168"/>
      <c r="EQ933" s="168"/>
      <c r="ER933" s="168"/>
      <c r="ES933" s="168"/>
      <c r="ET933" s="168"/>
      <c r="EU933" s="168"/>
      <c r="EV933" s="168"/>
      <c r="EW933" s="168"/>
      <c r="EX933" s="168"/>
      <c r="EY933" s="168"/>
      <c r="EZ933" s="168"/>
      <c r="FA933" s="168"/>
      <c r="FB933" s="168"/>
      <c r="FC933" s="168"/>
      <c r="FD933" s="168"/>
    </row>
    <row r="934" spans="1:160" s="5" customFormat="1" ht="15" customHeight="1" x14ac:dyDescent="0.3">
      <c r="A934" s="263"/>
      <c r="B934" s="263"/>
      <c r="C934" s="265"/>
      <c r="D934" s="481"/>
      <c r="E934" s="482"/>
      <c r="F934" s="491"/>
      <c r="G934" s="492"/>
      <c r="H934" s="492"/>
      <c r="I934" s="492"/>
      <c r="J934" s="492"/>
      <c r="K934" s="492"/>
      <c r="L934" s="492"/>
      <c r="M934" s="492"/>
      <c r="N934" s="492"/>
      <c r="O934" s="493"/>
      <c r="P934" s="497"/>
      <c r="Q934" s="498"/>
      <c r="R934" s="498"/>
      <c r="S934" s="499"/>
      <c r="T934" s="502"/>
      <c r="U934" s="503"/>
      <c r="V934" s="33"/>
      <c r="W934" s="57"/>
      <c r="X934" s="86"/>
      <c r="Y934" s="38"/>
      <c r="Z934" s="36"/>
      <c r="AA934" s="36"/>
      <c r="AD934" s="33"/>
      <c r="AG934" s="33"/>
      <c r="AH934" s="43"/>
      <c r="AI934" s="43"/>
      <c r="AJ934" s="43"/>
      <c r="AK934" s="43"/>
      <c r="AL934" s="43"/>
      <c r="AM934" s="43"/>
      <c r="AN934" s="43"/>
      <c r="AO934" s="43"/>
      <c r="AP934" s="43"/>
      <c r="AQ934" s="43"/>
      <c r="AR934" s="43"/>
      <c r="AS934" s="43"/>
      <c r="AT934" s="43"/>
      <c r="AU934" s="44"/>
      <c r="AV934" s="33"/>
      <c r="AW934" s="33"/>
      <c r="AX934" s="33"/>
      <c r="AZ934" s="141"/>
      <c r="BE934" s="168"/>
      <c r="BF934" s="168"/>
      <c r="BG934" s="168"/>
      <c r="BH934" s="168"/>
      <c r="BI934" s="168"/>
      <c r="BJ934" s="168"/>
      <c r="BK934" s="168"/>
      <c r="BL934" s="168"/>
      <c r="BM934" s="168"/>
      <c r="DK934" s="168"/>
      <c r="DL934" s="168"/>
      <c r="DM934" s="168"/>
      <c r="DN934" s="168"/>
      <c r="DO934" s="168"/>
      <c r="DP934" s="168"/>
      <c r="DQ934" s="168"/>
      <c r="DR934" s="168"/>
      <c r="DS934" s="168"/>
      <c r="DT934" s="168"/>
      <c r="DU934" s="168"/>
      <c r="DV934" s="168"/>
      <c r="DW934" s="168"/>
      <c r="DX934" s="168"/>
      <c r="DY934" s="168"/>
      <c r="DZ934" s="168"/>
      <c r="EA934" s="168"/>
      <c r="EB934" s="168"/>
      <c r="EC934" s="168"/>
      <c r="ED934" s="168"/>
      <c r="EE934" s="168"/>
      <c r="EF934" s="168"/>
      <c r="EG934" s="168"/>
      <c r="EH934" s="168"/>
      <c r="EI934" s="168"/>
      <c r="EJ934" s="168"/>
      <c r="EK934" s="168"/>
      <c r="EL934" s="168"/>
      <c r="EM934" s="168"/>
      <c r="EN934" s="168"/>
      <c r="EO934" s="168"/>
      <c r="EP934" s="168"/>
      <c r="EQ934" s="168"/>
      <c r="ER934" s="168"/>
      <c r="ES934" s="168"/>
      <c r="ET934" s="168"/>
      <c r="EU934" s="168"/>
      <c r="EV934" s="168"/>
      <c r="EW934" s="168"/>
      <c r="EX934" s="168"/>
      <c r="EY934" s="168"/>
      <c r="EZ934" s="168"/>
      <c r="FA934" s="168"/>
      <c r="FB934" s="168"/>
      <c r="FC934" s="168"/>
      <c r="FD934" s="168"/>
    </row>
    <row r="935" spans="1:160" s="5" customFormat="1" ht="30" customHeight="1" thickBot="1" x14ac:dyDescent="0.35">
      <c r="A935" s="263"/>
      <c r="B935" s="263"/>
      <c r="C935" s="265"/>
      <c r="D935" s="486"/>
      <c r="E935" s="487"/>
      <c r="F935" s="506" t="s">
        <v>2</v>
      </c>
      <c r="G935" s="507"/>
      <c r="H935" s="507"/>
      <c r="I935" s="507"/>
      <c r="J935" s="507"/>
      <c r="K935" s="507"/>
      <c r="L935" s="507"/>
      <c r="M935" s="507"/>
      <c r="N935" s="507"/>
      <c r="O935" s="508"/>
      <c r="P935" s="32">
        <v>20</v>
      </c>
      <c r="Q935" s="71" t="s">
        <v>3</v>
      </c>
      <c r="R935" s="509">
        <v>147</v>
      </c>
      <c r="S935" s="510"/>
      <c r="T935" s="504"/>
      <c r="U935" s="505"/>
      <c r="V935" s="33">
        <f>+IF(C944="","",1)</f>
        <v>1</v>
      </c>
      <c r="W935" s="57"/>
      <c r="X935" s="86"/>
      <c r="Y935" s="39"/>
      <c r="Z935" s="36"/>
      <c r="AA935" s="36"/>
      <c r="AD935" s="33"/>
      <c r="AG935" s="33"/>
      <c r="AH935" s="43"/>
      <c r="AI935" s="43"/>
      <c r="AJ935" s="43"/>
      <c r="AK935" s="43"/>
      <c r="AL935" s="43"/>
      <c r="AM935" s="43"/>
      <c r="AN935" s="43"/>
      <c r="AO935" s="43"/>
      <c r="AP935" s="43"/>
      <c r="AQ935" s="43"/>
      <c r="AR935" s="43"/>
      <c r="AS935" s="43"/>
      <c r="AT935" s="43"/>
      <c r="AU935" s="44"/>
      <c r="AV935" s="33"/>
      <c r="AW935" s="33"/>
      <c r="AX935" s="33"/>
      <c r="AZ935" s="141"/>
      <c r="BE935" s="168"/>
      <c r="BF935" s="168"/>
      <c r="BG935" s="168"/>
      <c r="BH935" s="168"/>
      <c r="BI935" s="168"/>
      <c r="BJ935" s="168"/>
      <c r="BK935" s="168"/>
      <c r="BL935" s="168"/>
      <c r="BM935" s="168"/>
      <c r="DK935" s="168"/>
      <c r="DL935" s="168"/>
      <c r="DM935" s="168"/>
      <c r="DN935" s="168"/>
      <c r="DO935" s="168"/>
      <c r="DP935" s="168"/>
      <c r="DQ935" s="168"/>
      <c r="DR935" s="168"/>
      <c r="DS935" s="168"/>
      <c r="DT935" s="168"/>
      <c r="DU935" s="168"/>
      <c r="DV935" s="168"/>
      <c r="DW935" s="168"/>
      <c r="DX935" s="168"/>
      <c r="DY935" s="168"/>
      <c r="DZ935" s="168"/>
      <c r="EA935" s="168"/>
      <c r="EB935" s="168"/>
      <c r="EC935" s="168"/>
      <c r="ED935" s="168"/>
      <c r="EE935" s="168"/>
      <c r="EF935" s="168"/>
      <c r="EG935" s="168"/>
      <c r="EH935" s="168"/>
      <c r="EI935" s="168"/>
      <c r="EJ935" s="168"/>
      <c r="EK935" s="168"/>
      <c r="EL935" s="168"/>
      <c r="EM935" s="168"/>
      <c r="EN935" s="168"/>
      <c r="EO935" s="168"/>
      <c r="EP935" s="168"/>
      <c r="EQ935" s="168"/>
      <c r="ER935" s="168"/>
      <c r="ES935" s="168"/>
      <c r="ET935" s="168"/>
      <c r="EU935" s="168"/>
      <c r="EV935" s="168"/>
      <c r="EW935" s="168"/>
      <c r="EX935" s="168"/>
      <c r="EY935" s="168"/>
      <c r="EZ935" s="168"/>
      <c r="FA935" s="168"/>
      <c r="FB935" s="168"/>
      <c r="FC935" s="168"/>
      <c r="FD935" s="168"/>
    </row>
    <row r="936" spans="1:160" s="5" customFormat="1" ht="5.25" customHeight="1" thickBot="1" x14ac:dyDescent="0.35">
      <c r="A936" s="263"/>
      <c r="B936" s="263"/>
      <c r="C936" s="265"/>
      <c r="D936" s="454"/>
      <c r="E936" s="454"/>
      <c r="F936" s="454"/>
      <c r="G936" s="454"/>
      <c r="H936" s="454"/>
      <c r="I936" s="454"/>
      <c r="J936" s="454"/>
      <c r="K936" s="454"/>
      <c r="L936" s="454"/>
      <c r="M936" s="454"/>
      <c r="N936" s="454"/>
      <c r="O936" s="454"/>
      <c r="P936" s="454"/>
      <c r="Q936" s="454"/>
      <c r="R936" s="454"/>
      <c r="S936" s="454"/>
      <c r="T936" s="454"/>
      <c r="U936" s="454"/>
      <c r="V936" s="33"/>
      <c r="W936" s="57"/>
      <c r="X936" s="86"/>
      <c r="Y936" s="38"/>
      <c r="Z936" s="36"/>
      <c r="AA936" s="36"/>
      <c r="AD936" s="33"/>
      <c r="AG936" s="33"/>
      <c r="AH936" s="43"/>
      <c r="AI936" s="43"/>
      <c r="AJ936" s="43"/>
      <c r="AK936" s="43"/>
      <c r="AL936" s="43"/>
      <c r="AM936" s="43"/>
      <c r="AN936" s="43"/>
      <c r="AO936" s="43"/>
      <c r="AP936" s="43"/>
      <c r="AQ936" s="43"/>
      <c r="AR936" s="43"/>
      <c r="AS936" s="43"/>
      <c r="AT936" s="43"/>
      <c r="AU936" s="44"/>
      <c r="AV936" s="33"/>
      <c r="AW936" s="33"/>
      <c r="AX936" s="33"/>
      <c r="AZ936" s="141"/>
      <c r="BE936" s="168"/>
      <c r="BF936" s="168"/>
      <c r="BG936" s="168"/>
      <c r="BH936" s="168"/>
      <c r="BI936" s="168"/>
      <c r="BJ936" s="168"/>
      <c r="BK936" s="168"/>
      <c r="BL936" s="168"/>
      <c r="BM936" s="168"/>
      <c r="DK936" s="168"/>
      <c r="DL936" s="168"/>
      <c r="DM936" s="168"/>
      <c r="DN936" s="168"/>
      <c r="DO936" s="168"/>
      <c r="DP936" s="168"/>
      <c r="DQ936" s="168"/>
      <c r="DR936" s="168"/>
      <c r="DS936" s="168"/>
      <c r="DT936" s="168"/>
      <c r="DU936" s="168"/>
      <c r="DV936" s="168"/>
      <c r="DW936" s="168"/>
      <c r="DX936" s="168"/>
      <c r="DY936" s="168"/>
      <c r="DZ936" s="168"/>
      <c r="EA936" s="168"/>
      <c r="EB936" s="168"/>
      <c r="EC936" s="168"/>
      <c r="ED936" s="168"/>
      <c r="EE936" s="168"/>
      <c r="EF936" s="168"/>
      <c r="EG936" s="168"/>
      <c r="EH936" s="168"/>
      <c r="EI936" s="168"/>
      <c r="EJ936" s="168"/>
      <c r="EK936" s="168"/>
      <c r="EL936" s="168"/>
      <c r="EM936" s="168"/>
      <c r="EN936" s="168"/>
      <c r="EO936" s="168"/>
      <c r="EP936" s="168"/>
      <c r="EQ936" s="168"/>
      <c r="ER936" s="168"/>
      <c r="ES936" s="168"/>
      <c r="ET936" s="168"/>
      <c r="EU936" s="168"/>
      <c r="EV936" s="168"/>
      <c r="EW936" s="168"/>
      <c r="EX936" s="168"/>
      <c r="EY936" s="168"/>
      <c r="EZ936" s="168"/>
      <c r="FA936" s="168"/>
      <c r="FB936" s="168"/>
      <c r="FC936" s="168"/>
      <c r="FD936" s="168"/>
    </row>
    <row r="937" spans="1:160" s="5" customFormat="1" ht="24.9" customHeight="1" x14ac:dyDescent="0.3">
      <c r="A937" s="263"/>
      <c r="B937" s="263"/>
      <c r="C937" s="265"/>
      <c r="D937" s="511" t="s">
        <v>4</v>
      </c>
      <c r="E937" s="512"/>
      <c r="F937" s="513" t="s">
        <v>168</v>
      </c>
      <c r="G937" s="514"/>
      <c r="H937" s="514"/>
      <c r="I937" s="515"/>
      <c r="J937" s="516" t="s">
        <v>5</v>
      </c>
      <c r="K937" s="512"/>
      <c r="L937" s="513" t="s">
        <v>102</v>
      </c>
      <c r="M937" s="514"/>
      <c r="N937" s="514"/>
      <c r="O937" s="514"/>
      <c r="P937" s="515"/>
      <c r="Q937" s="1" t="s">
        <v>6</v>
      </c>
      <c r="R937" s="513" t="s">
        <v>36</v>
      </c>
      <c r="S937" s="514"/>
      <c r="T937" s="514"/>
      <c r="U937" s="517"/>
      <c r="V937" s="33"/>
      <c r="W937" s="57"/>
      <c r="X937" s="86"/>
      <c r="Y937" s="33"/>
      <c r="Z937" s="36"/>
      <c r="AA937" s="36"/>
      <c r="AD937" s="33"/>
      <c r="AG937" s="33"/>
      <c r="AH937" s="43"/>
      <c r="AI937" s="43"/>
      <c r="AJ937" s="43"/>
      <c r="AK937" s="43"/>
      <c r="AL937" s="43"/>
      <c r="AM937" s="43"/>
      <c r="AN937" s="43"/>
      <c r="AO937" s="43"/>
      <c r="AP937" s="43"/>
      <c r="AQ937" s="43"/>
      <c r="AR937" s="43"/>
      <c r="AS937" s="43"/>
      <c r="AT937" s="43"/>
      <c r="AU937" s="44"/>
      <c r="AV937" s="33"/>
      <c r="AW937" s="33"/>
      <c r="AX937" s="33"/>
      <c r="AZ937" s="141"/>
      <c r="BE937" s="168"/>
      <c r="BF937" s="168"/>
      <c r="BG937" s="168"/>
      <c r="BH937" s="168"/>
      <c r="BI937" s="168"/>
      <c r="BJ937" s="168"/>
      <c r="BK937" s="168"/>
      <c r="BL937" s="168"/>
      <c r="BM937" s="168"/>
      <c r="DK937" s="168"/>
      <c r="DL937" s="168"/>
      <c r="DM937" s="168"/>
      <c r="DN937" s="168"/>
      <c r="DO937" s="168"/>
      <c r="DP937" s="168"/>
      <c r="DQ937" s="168"/>
      <c r="DR937" s="168"/>
      <c r="DS937" s="168"/>
      <c r="DT937" s="168"/>
      <c r="DU937" s="168"/>
      <c r="DV937" s="168"/>
      <c r="DW937" s="168"/>
      <c r="DX937" s="168"/>
      <c r="DY937" s="168"/>
      <c r="DZ937" s="168"/>
      <c r="EA937" s="168"/>
      <c r="EB937" s="168"/>
      <c r="EC937" s="168"/>
      <c r="ED937" s="168"/>
      <c r="EE937" s="168"/>
      <c r="EF937" s="168"/>
      <c r="EG937" s="168"/>
      <c r="EH937" s="168"/>
      <c r="EI937" s="168"/>
      <c r="EJ937" s="168"/>
      <c r="EK937" s="168"/>
      <c r="EL937" s="168"/>
      <c r="EM937" s="168"/>
      <c r="EN937" s="168"/>
      <c r="EO937" s="168"/>
      <c r="EP937" s="168"/>
      <c r="EQ937" s="168"/>
      <c r="ER937" s="168"/>
      <c r="ES937" s="168"/>
      <c r="ET937" s="168"/>
      <c r="EU937" s="168"/>
      <c r="EV937" s="168"/>
      <c r="EW937" s="168"/>
      <c r="EX937" s="168"/>
      <c r="EY937" s="168"/>
      <c r="EZ937" s="168"/>
      <c r="FA937" s="168"/>
      <c r="FB937" s="168"/>
      <c r="FC937" s="168"/>
      <c r="FD937" s="168"/>
    </row>
    <row r="938" spans="1:160" s="5" customFormat="1" ht="45" customHeight="1" thickBot="1" x14ac:dyDescent="0.35">
      <c r="A938" s="263"/>
      <c r="B938" s="263"/>
      <c r="C938" s="265"/>
      <c r="D938" s="518" t="s">
        <v>7</v>
      </c>
      <c r="E938" s="519"/>
      <c r="F938" s="520" t="s">
        <v>169</v>
      </c>
      <c r="G938" s="521"/>
      <c r="H938" s="521"/>
      <c r="I938" s="521"/>
      <c r="J938" s="521"/>
      <c r="K938" s="521"/>
      <c r="L938" s="521"/>
      <c r="M938" s="521"/>
      <c r="N938" s="521"/>
      <c r="O938" s="521"/>
      <c r="P938" s="521"/>
      <c r="Q938" s="521"/>
      <c r="R938" s="521"/>
      <c r="S938" s="521"/>
      <c r="T938" s="521"/>
      <c r="U938" s="522"/>
      <c r="V938" s="33"/>
      <c r="W938" s="57"/>
      <c r="X938" s="86"/>
      <c r="Y938" s="33"/>
      <c r="Z938" s="36"/>
      <c r="AA938" s="36"/>
      <c r="AD938" s="33"/>
      <c r="AG938" s="33"/>
      <c r="AH938" s="43"/>
      <c r="AI938" s="43"/>
      <c r="AJ938" s="43"/>
      <c r="AK938" s="43"/>
      <c r="AL938" s="43"/>
      <c r="AM938" s="43"/>
      <c r="AN938" s="43"/>
      <c r="AO938" s="43"/>
      <c r="AP938" s="43"/>
      <c r="AQ938" s="43"/>
      <c r="AR938" s="43"/>
      <c r="AS938" s="43"/>
      <c r="AT938" s="43"/>
      <c r="AU938" s="44"/>
      <c r="AV938" s="33"/>
      <c r="AW938" s="33"/>
      <c r="AX938" s="33"/>
      <c r="AZ938" s="141"/>
      <c r="BE938" s="168"/>
      <c r="BF938" s="168"/>
      <c r="BG938" s="168"/>
      <c r="BH938" s="168"/>
      <c r="BI938" s="168"/>
      <c r="BJ938" s="168"/>
      <c r="BK938" s="168"/>
      <c r="BL938" s="168"/>
      <c r="BM938" s="168"/>
      <c r="DK938" s="168"/>
      <c r="DL938" s="168"/>
      <c r="DM938" s="168"/>
      <c r="DN938" s="168"/>
      <c r="DO938" s="168"/>
      <c r="DP938" s="168"/>
      <c r="DQ938" s="168"/>
      <c r="DR938" s="168"/>
      <c r="DS938" s="168"/>
      <c r="DT938" s="168"/>
      <c r="DU938" s="168"/>
      <c r="DV938" s="168"/>
      <c r="DW938" s="168"/>
      <c r="DX938" s="168"/>
      <c r="DY938" s="168"/>
      <c r="DZ938" s="168"/>
      <c r="EA938" s="168"/>
      <c r="EB938" s="168"/>
      <c r="EC938" s="168"/>
      <c r="ED938" s="168"/>
      <c r="EE938" s="168"/>
      <c r="EF938" s="168"/>
      <c r="EG938" s="168"/>
      <c r="EH938" s="168"/>
      <c r="EI938" s="168"/>
      <c r="EJ938" s="168"/>
      <c r="EK938" s="168"/>
      <c r="EL938" s="168"/>
      <c r="EM938" s="168"/>
      <c r="EN938" s="168"/>
      <c r="EO938" s="168"/>
      <c r="EP938" s="168"/>
      <c r="EQ938" s="168"/>
      <c r="ER938" s="168"/>
      <c r="ES938" s="168"/>
      <c r="ET938" s="168"/>
      <c r="EU938" s="168"/>
      <c r="EV938" s="168"/>
      <c r="EW938" s="168"/>
      <c r="EX938" s="168"/>
      <c r="EY938" s="168"/>
      <c r="EZ938" s="168"/>
      <c r="FA938" s="168"/>
      <c r="FB938" s="168"/>
      <c r="FC938" s="168"/>
      <c r="FD938" s="168"/>
    </row>
    <row r="939" spans="1:160" s="5" customFormat="1" ht="5.0999999999999996" customHeight="1" thickBot="1" x14ac:dyDescent="0.35">
      <c r="A939" s="263"/>
      <c r="B939" s="263"/>
      <c r="C939" s="265"/>
      <c r="D939" s="523"/>
      <c r="E939" s="523"/>
      <c r="F939" s="523"/>
      <c r="G939" s="523"/>
      <c r="H939" s="523"/>
      <c r="I939" s="523"/>
      <c r="J939" s="523"/>
      <c r="K939" s="523"/>
      <c r="L939" s="523"/>
      <c r="M939" s="523"/>
      <c r="N939" s="523"/>
      <c r="O939" s="523"/>
      <c r="P939" s="523"/>
      <c r="Q939" s="523"/>
      <c r="R939" s="523"/>
      <c r="S939" s="523"/>
      <c r="T939" s="523"/>
      <c r="U939" s="523"/>
      <c r="V939" s="33"/>
      <c r="W939" s="57"/>
      <c r="X939" s="86"/>
      <c r="Y939" s="33"/>
      <c r="Z939" s="36"/>
      <c r="AA939" s="36"/>
      <c r="AD939" s="33"/>
      <c r="AG939" s="33"/>
      <c r="AH939" s="43"/>
      <c r="AI939" s="43"/>
      <c r="AJ939" s="43"/>
      <c r="AK939" s="43"/>
      <c r="AL939" s="43"/>
      <c r="AM939" s="43"/>
      <c r="AN939" s="43"/>
      <c r="AO939" s="43"/>
      <c r="AP939" s="43"/>
      <c r="AQ939" s="43"/>
      <c r="AR939" s="43"/>
      <c r="AS939" s="43"/>
      <c r="AT939" s="43"/>
      <c r="AU939" s="44"/>
      <c r="AV939" s="33"/>
      <c r="AW939" s="33"/>
      <c r="AX939" s="33"/>
      <c r="AZ939" s="141"/>
      <c r="BE939" s="168"/>
      <c r="BF939" s="168"/>
      <c r="BG939" s="168"/>
      <c r="BH939" s="168"/>
      <c r="BI939" s="168"/>
      <c r="BJ939" s="168"/>
      <c r="BK939" s="168"/>
      <c r="BL939" s="168"/>
      <c r="BM939" s="168"/>
      <c r="DK939" s="168"/>
      <c r="DL939" s="168"/>
      <c r="DM939" s="168"/>
      <c r="DN939" s="168"/>
      <c r="DO939" s="168"/>
      <c r="DP939" s="168"/>
      <c r="DQ939" s="168"/>
      <c r="DR939" s="168"/>
      <c r="DS939" s="168"/>
      <c r="DT939" s="168"/>
      <c r="DU939" s="168"/>
      <c r="DV939" s="168"/>
      <c r="DW939" s="168"/>
      <c r="DX939" s="168"/>
      <c r="DY939" s="168"/>
      <c r="DZ939" s="168"/>
      <c r="EA939" s="168"/>
      <c r="EB939" s="168"/>
      <c r="EC939" s="168"/>
      <c r="ED939" s="168"/>
      <c r="EE939" s="168"/>
      <c r="EF939" s="168"/>
      <c r="EG939" s="168"/>
      <c r="EH939" s="168"/>
      <c r="EI939" s="168"/>
      <c r="EJ939" s="168"/>
      <c r="EK939" s="168"/>
      <c r="EL939" s="168"/>
      <c r="EM939" s="168"/>
      <c r="EN939" s="168"/>
      <c r="EO939" s="168"/>
      <c r="EP939" s="168"/>
      <c r="EQ939" s="168"/>
      <c r="ER939" s="168"/>
      <c r="ES939" s="168"/>
      <c r="ET939" s="168"/>
      <c r="EU939" s="168"/>
      <c r="EV939" s="168"/>
      <c r="EW939" s="168"/>
      <c r="EX939" s="168"/>
      <c r="EY939" s="168"/>
      <c r="EZ939" s="168"/>
      <c r="FA939" s="168"/>
      <c r="FB939" s="168"/>
      <c r="FC939" s="168"/>
      <c r="FD939" s="168"/>
    </row>
    <row r="940" spans="1:160" s="5" customFormat="1" ht="24.9" customHeight="1" thickBot="1" x14ac:dyDescent="0.35">
      <c r="A940" s="263"/>
      <c r="B940" s="263"/>
      <c r="C940" s="265"/>
      <c r="D940" s="2" t="s">
        <v>103</v>
      </c>
      <c r="E940" s="69" t="s">
        <v>106</v>
      </c>
      <c r="F940" s="455" t="s">
        <v>104</v>
      </c>
      <c r="G940" s="524"/>
      <c r="H940" s="456"/>
      <c r="I940" s="525">
        <v>44058</v>
      </c>
      <c r="J940" s="526"/>
      <c r="K940" s="526"/>
      <c r="L940" s="526"/>
      <c r="M940" s="526"/>
      <c r="N940" s="527"/>
      <c r="O940" s="3" t="s">
        <v>8</v>
      </c>
      <c r="P940" s="449" t="s">
        <v>24</v>
      </c>
      <c r="Q940" s="450"/>
      <c r="R940" s="450"/>
      <c r="S940" s="450"/>
      <c r="T940" s="450"/>
      <c r="U940" s="528"/>
      <c r="V940" s="33"/>
      <c r="W940" s="57"/>
      <c r="X940" s="86"/>
      <c r="Y940" s="33"/>
      <c r="Z940" s="36"/>
      <c r="AA940" s="36"/>
      <c r="AD940" s="33"/>
      <c r="AG940" s="33"/>
      <c r="AH940" s="43"/>
      <c r="AI940" s="43"/>
      <c r="AJ940" s="43"/>
      <c r="AK940" s="43"/>
      <c r="AL940" s="43"/>
      <c r="AM940" s="43"/>
      <c r="AN940" s="43"/>
      <c r="AO940" s="43"/>
      <c r="AP940" s="43"/>
      <c r="AQ940" s="43"/>
      <c r="AR940" s="43"/>
      <c r="AS940" s="43"/>
      <c r="AT940" s="43"/>
      <c r="AU940" s="44"/>
      <c r="AV940" s="33"/>
      <c r="AW940" s="33"/>
      <c r="AX940" s="33"/>
      <c r="AZ940" s="141"/>
      <c r="BE940" s="168"/>
      <c r="BF940" s="168"/>
      <c r="BG940" s="168"/>
      <c r="BH940" s="168"/>
      <c r="BI940" s="168"/>
      <c r="BJ940" s="168"/>
      <c r="BK940" s="168"/>
      <c r="BL940" s="168"/>
      <c r="BM940" s="168"/>
      <c r="DK940" s="168"/>
      <c r="DL940" s="168"/>
      <c r="DM940" s="168"/>
      <c r="DN940" s="168"/>
      <c r="DO940" s="168"/>
      <c r="DP940" s="168"/>
      <c r="DQ940" s="168"/>
      <c r="DR940" s="168"/>
      <c r="DS940" s="168"/>
      <c r="DT940" s="168"/>
      <c r="DU940" s="168"/>
      <c r="DV940" s="168"/>
      <c r="DW940" s="168"/>
      <c r="DX940" s="168"/>
      <c r="DY940" s="168"/>
      <c r="DZ940" s="168"/>
      <c r="EA940" s="168"/>
      <c r="EB940" s="168"/>
      <c r="EC940" s="168"/>
      <c r="ED940" s="168"/>
      <c r="EE940" s="168"/>
      <c r="EF940" s="168"/>
      <c r="EG940" s="168"/>
      <c r="EH940" s="168"/>
      <c r="EI940" s="168"/>
      <c r="EJ940" s="168"/>
      <c r="EK940" s="168"/>
      <c r="EL940" s="168"/>
      <c r="EM940" s="168"/>
      <c r="EN940" s="168"/>
      <c r="EO940" s="168"/>
      <c r="EP940" s="168"/>
      <c r="EQ940" s="168"/>
      <c r="ER940" s="168"/>
      <c r="ES940" s="168"/>
      <c r="ET940" s="168"/>
      <c r="EU940" s="168"/>
      <c r="EV940" s="168"/>
      <c r="EW940" s="168"/>
      <c r="EX940" s="168"/>
      <c r="EY940" s="168"/>
      <c r="EZ940" s="168"/>
      <c r="FA940" s="168"/>
      <c r="FB940" s="168"/>
      <c r="FC940" s="168"/>
      <c r="FD940" s="168"/>
    </row>
    <row r="941" spans="1:160" s="5" customFormat="1" ht="5.0999999999999996" customHeight="1" thickBot="1" x14ac:dyDescent="0.35">
      <c r="A941" s="263"/>
      <c r="B941" s="263"/>
      <c r="C941" s="265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33"/>
      <c r="W941" s="57"/>
      <c r="X941" s="86"/>
      <c r="Y941" s="33"/>
      <c r="Z941" s="36"/>
      <c r="AA941" s="36"/>
      <c r="AD941" s="33"/>
      <c r="AG941" s="33"/>
      <c r="AH941" s="43"/>
      <c r="AI941" s="43"/>
      <c r="AJ941" s="43"/>
      <c r="AK941" s="43"/>
      <c r="AL941" s="43"/>
      <c r="AM941" s="43"/>
      <c r="AN941" s="43"/>
      <c r="AO941" s="43"/>
      <c r="AP941" s="43"/>
      <c r="AQ941" s="43"/>
      <c r="AR941" s="43"/>
      <c r="AS941" s="43"/>
      <c r="AT941" s="43"/>
      <c r="AU941" s="44"/>
      <c r="AV941" s="33"/>
      <c r="AW941" s="33"/>
      <c r="AX941" s="33"/>
      <c r="AZ941" s="141"/>
      <c r="BE941" s="168"/>
      <c r="BF941" s="168"/>
      <c r="BG941" s="168"/>
      <c r="BH941" s="168"/>
      <c r="BI941" s="168"/>
      <c r="BJ941" s="168"/>
      <c r="BK941" s="168"/>
      <c r="BL941" s="168"/>
      <c r="BM941" s="168"/>
      <c r="DK941" s="168"/>
      <c r="DL941" s="168"/>
      <c r="DM941" s="168"/>
      <c r="DN941" s="168"/>
      <c r="DO941" s="168"/>
      <c r="DP941" s="168"/>
      <c r="DQ941" s="168"/>
      <c r="DR941" s="168"/>
      <c r="DS941" s="168"/>
      <c r="DT941" s="168"/>
      <c r="DU941" s="168"/>
      <c r="DV941" s="168"/>
      <c r="DW941" s="168"/>
      <c r="DX941" s="168"/>
      <c r="DY941" s="168"/>
      <c r="DZ941" s="168"/>
      <c r="EA941" s="168"/>
      <c r="EB941" s="168"/>
      <c r="EC941" s="168"/>
      <c r="ED941" s="168"/>
      <c r="EE941" s="168"/>
      <c r="EF941" s="168"/>
      <c r="EG941" s="168"/>
      <c r="EH941" s="168"/>
      <c r="EI941" s="168"/>
      <c r="EJ941" s="168"/>
      <c r="EK941" s="168"/>
      <c r="EL941" s="168"/>
      <c r="EM941" s="168"/>
      <c r="EN941" s="168"/>
      <c r="EO941" s="168"/>
      <c r="EP941" s="168"/>
      <c r="EQ941" s="168"/>
      <c r="ER941" s="168"/>
      <c r="ES941" s="168"/>
      <c r="ET941" s="168"/>
      <c r="EU941" s="168"/>
      <c r="EV941" s="168"/>
      <c r="EW941" s="168"/>
      <c r="EX941" s="168"/>
      <c r="EY941" s="168"/>
      <c r="EZ941" s="168"/>
      <c r="FA941" s="168"/>
      <c r="FB941" s="168"/>
      <c r="FC941" s="168"/>
      <c r="FD941" s="168"/>
    </row>
    <row r="942" spans="1:160" s="5" customFormat="1" ht="24.9" customHeight="1" thickBot="1" x14ac:dyDescent="0.35">
      <c r="A942" s="263"/>
      <c r="B942" s="263"/>
      <c r="C942" s="265"/>
      <c r="D942" s="2" t="s">
        <v>31</v>
      </c>
      <c r="E942" s="449"/>
      <c r="F942" s="450"/>
      <c r="G942" s="450"/>
      <c r="H942" s="450"/>
      <c r="I942" s="450"/>
      <c r="J942" s="451"/>
      <c r="K942" s="19" t="s">
        <v>105</v>
      </c>
      <c r="L942" s="452"/>
      <c r="M942" s="452"/>
      <c r="N942" s="452"/>
      <c r="O942" s="452"/>
      <c r="P942" s="452"/>
      <c r="Q942" s="452"/>
      <c r="R942" s="452"/>
      <c r="S942" s="452"/>
      <c r="T942" s="452"/>
      <c r="U942" s="453"/>
      <c r="V942" s="33"/>
      <c r="W942" s="57"/>
      <c r="X942" s="86"/>
      <c r="Y942" s="33"/>
      <c r="Z942" s="36"/>
      <c r="AA942" s="36"/>
      <c r="AD942" s="33"/>
      <c r="AG942" s="33"/>
      <c r="AH942" s="43"/>
      <c r="AI942" s="43"/>
      <c r="AJ942" s="43"/>
      <c r="AK942" s="43"/>
      <c r="AL942" s="43"/>
      <c r="AM942" s="43"/>
      <c r="AN942" s="43"/>
      <c r="AO942" s="43"/>
      <c r="AP942" s="43"/>
      <c r="AQ942" s="43"/>
      <c r="AR942" s="43"/>
      <c r="AS942" s="43"/>
      <c r="AT942" s="43"/>
      <c r="AU942" s="44"/>
      <c r="AV942" s="33"/>
      <c r="AW942" s="33"/>
      <c r="AX942" s="33"/>
      <c r="AZ942" s="141"/>
      <c r="BE942" s="168"/>
      <c r="BF942" s="168"/>
      <c r="BG942" s="168"/>
      <c r="BH942" s="168"/>
      <c r="BI942" s="168"/>
      <c r="BJ942" s="168"/>
      <c r="BK942" s="168"/>
      <c r="BL942" s="168"/>
      <c r="BM942" s="168"/>
      <c r="DK942" s="168"/>
      <c r="DL942" s="168"/>
      <c r="DM942" s="168"/>
      <c r="DN942" s="168"/>
      <c r="DO942" s="168"/>
      <c r="DP942" s="168"/>
      <c r="DQ942" s="168"/>
      <c r="DR942" s="168"/>
      <c r="DS942" s="168"/>
      <c r="DT942" s="168"/>
      <c r="DU942" s="168"/>
      <c r="DV942" s="168"/>
      <c r="DW942" s="168"/>
      <c r="DX942" s="168"/>
      <c r="DY942" s="168"/>
      <c r="DZ942" s="168"/>
      <c r="EA942" s="168"/>
      <c r="EB942" s="168"/>
      <c r="EC942" s="168"/>
      <c r="ED942" s="168"/>
      <c r="EE942" s="168"/>
      <c r="EF942" s="168"/>
      <c r="EG942" s="168"/>
      <c r="EH942" s="168"/>
      <c r="EI942" s="168"/>
      <c r="EJ942" s="168"/>
      <c r="EK942" s="168"/>
      <c r="EL942" s="168"/>
      <c r="EM942" s="168"/>
      <c r="EN942" s="168"/>
      <c r="EO942" s="168"/>
      <c r="EP942" s="168"/>
      <c r="EQ942" s="168"/>
      <c r="ER942" s="168"/>
      <c r="ES942" s="168"/>
      <c r="ET942" s="168"/>
      <c r="EU942" s="168"/>
      <c r="EV942" s="168"/>
      <c r="EW942" s="168"/>
      <c r="EX942" s="168"/>
      <c r="EY942" s="168"/>
      <c r="EZ942" s="168"/>
      <c r="FA942" s="168"/>
      <c r="FB942" s="168"/>
      <c r="FC942" s="168"/>
      <c r="FD942" s="168"/>
    </row>
    <row r="943" spans="1:160" s="5" customFormat="1" ht="5.0999999999999996" customHeight="1" thickBot="1" x14ac:dyDescent="0.35">
      <c r="A943" s="263"/>
      <c r="B943" s="263"/>
      <c r="C943" s="265"/>
      <c r="D943" s="454"/>
      <c r="E943" s="454"/>
      <c r="F943" s="454"/>
      <c r="G943" s="454"/>
      <c r="H943" s="454"/>
      <c r="I943" s="454"/>
      <c r="J943" s="454"/>
      <c r="K943" s="454"/>
      <c r="L943" s="454"/>
      <c r="M943" s="454"/>
      <c r="N943" s="454"/>
      <c r="O943" s="454"/>
      <c r="P943" s="454"/>
      <c r="Q943" s="454"/>
      <c r="R943" s="454"/>
      <c r="S943" s="454"/>
      <c r="T943" s="454"/>
      <c r="U943" s="454"/>
      <c r="V943" s="33"/>
      <c r="W943" s="57"/>
      <c r="X943" s="86"/>
      <c r="Y943" s="33"/>
      <c r="Z943" s="36"/>
      <c r="AA943" s="36"/>
      <c r="AD943" s="33"/>
      <c r="AG943" s="33"/>
      <c r="AH943" s="43"/>
      <c r="AI943" s="43"/>
      <c r="AJ943" s="43"/>
      <c r="AK943" s="43"/>
      <c r="AL943" s="43"/>
      <c r="AM943" s="43"/>
      <c r="AN943" s="43"/>
      <c r="AO943" s="43"/>
      <c r="AP943" s="43"/>
      <c r="AQ943" s="43"/>
      <c r="AR943" s="43"/>
      <c r="AS943" s="43"/>
      <c r="AT943" s="43"/>
      <c r="AU943" s="44"/>
      <c r="AV943" s="33"/>
      <c r="AW943" s="33"/>
      <c r="AX943" s="33"/>
      <c r="AZ943" s="141"/>
      <c r="BE943" s="168"/>
      <c r="BF943" s="168"/>
      <c r="BG943" s="168"/>
      <c r="BH943" s="168"/>
      <c r="BI943" s="168"/>
      <c r="BJ943" s="168"/>
      <c r="BK943" s="168"/>
      <c r="BL943" s="168"/>
      <c r="BM943" s="168"/>
      <c r="DK943" s="168"/>
      <c r="DL943" s="168"/>
      <c r="DM943" s="168"/>
      <c r="DN943" s="168"/>
      <c r="DO943" s="168"/>
      <c r="DP943" s="168"/>
      <c r="DQ943" s="168"/>
      <c r="DR943" s="168"/>
      <c r="DS943" s="168"/>
      <c r="DT943" s="168"/>
      <c r="DU943" s="168"/>
      <c r="DV943" s="168"/>
      <c r="DW943" s="168"/>
      <c r="DX943" s="168"/>
      <c r="DY943" s="168"/>
      <c r="DZ943" s="168"/>
      <c r="EA943" s="168"/>
      <c r="EB943" s="168"/>
      <c r="EC943" s="168"/>
      <c r="ED943" s="168"/>
      <c r="EE943" s="168"/>
      <c r="EF943" s="168"/>
      <c r="EG943" s="168"/>
      <c r="EH943" s="168"/>
      <c r="EI943" s="168"/>
      <c r="EJ943" s="168"/>
      <c r="EK943" s="168"/>
      <c r="EL943" s="168"/>
      <c r="EM943" s="168"/>
      <c r="EN943" s="168"/>
      <c r="EO943" s="168"/>
      <c r="EP943" s="168"/>
      <c r="EQ943" s="168"/>
      <c r="ER943" s="168"/>
      <c r="ES943" s="168"/>
      <c r="ET943" s="168"/>
      <c r="EU943" s="168"/>
      <c r="EV943" s="168"/>
      <c r="EW943" s="168"/>
      <c r="EX943" s="168"/>
      <c r="EY943" s="168"/>
      <c r="EZ943" s="168"/>
      <c r="FA943" s="168"/>
      <c r="FB943" s="168"/>
      <c r="FC943" s="168"/>
      <c r="FD943" s="168"/>
    </row>
    <row r="944" spans="1:160" s="5" customFormat="1" ht="45" customHeight="1" thickBot="1" x14ac:dyDescent="0.35">
      <c r="A944" s="263">
        <f>+E944</f>
        <v>3.0299999999999994</v>
      </c>
      <c r="B944" s="264">
        <f>+U968</f>
        <v>910.68399999999997</v>
      </c>
      <c r="C944" s="265">
        <v>15</v>
      </c>
      <c r="D944" s="165" t="s">
        <v>9</v>
      </c>
      <c r="E944" s="180">
        <v>3.0299999999999994</v>
      </c>
      <c r="F944" s="455" t="s">
        <v>29</v>
      </c>
      <c r="G944" s="456"/>
      <c r="H944" s="532" t="s">
        <v>122</v>
      </c>
      <c r="I944" s="457"/>
      <c r="J944" s="457"/>
      <c r="K944" s="457"/>
      <c r="L944" s="457"/>
      <c r="M944" s="458"/>
      <c r="N944" s="459" t="s">
        <v>32</v>
      </c>
      <c r="O944" s="460"/>
      <c r="P944" s="461"/>
      <c r="Q944" s="462" t="s">
        <v>10</v>
      </c>
      <c r="R944" s="463"/>
      <c r="S944" s="463"/>
      <c r="T944" s="463"/>
      <c r="U944" s="464"/>
      <c r="V944" s="33"/>
      <c r="W944" s="57"/>
      <c r="X944" s="86"/>
      <c r="Y944" s="33"/>
      <c r="Z944" s="38"/>
      <c r="AA944" s="38"/>
      <c r="AD944" s="33"/>
      <c r="AG944" s="33"/>
      <c r="AH944" s="43"/>
      <c r="AI944" s="43"/>
      <c r="AJ944" s="43"/>
      <c r="AK944" s="43"/>
      <c r="AL944" s="43"/>
      <c r="AM944" s="43"/>
      <c r="AN944" s="43"/>
      <c r="AO944" s="43"/>
      <c r="AP944" s="43"/>
      <c r="AQ944" s="43"/>
      <c r="AR944" s="43"/>
      <c r="AS944" s="43"/>
      <c r="AT944" s="43"/>
      <c r="AU944" s="44"/>
      <c r="AV944" s="33"/>
      <c r="AW944" s="33"/>
      <c r="AX944" s="33"/>
      <c r="AZ944" s="141"/>
      <c r="BE944" s="168"/>
      <c r="BF944" s="168"/>
      <c r="BG944" s="168"/>
      <c r="BH944" s="168"/>
      <c r="BI944" s="168"/>
      <c r="BJ944" s="168"/>
      <c r="BK944" s="168"/>
      <c r="BL944" s="168"/>
      <c r="BM944" s="168"/>
      <c r="DK944" s="168"/>
      <c r="DL944" s="168"/>
      <c r="DM944" s="168"/>
      <c r="DN944" s="168"/>
      <c r="DO944" s="168"/>
      <c r="DP944" s="168"/>
      <c r="DQ944" s="168"/>
      <c r="DR944" s="168"/>
      <c r="DS944" s="168"/>
      <c r="DT944" s="168"/>
      <c r="DU944" s="168"/>
      <c r="DV944" s="168"/>
      <c r="DW944" s="168"/>
      <c r="DX944" s="168"/>
      <c r="DY944" s="168"/>
      <c r="DZ944" s="168"/>
      <c r="EA944" s="168"/>
      <c r="EB944" s="168"/>
      <c r="EC944" s="168"/>
      <c r="ED944" s="168"/>
      <c r="EE944" s="168"/>
      <c r="EF944" s="168"/>
      <c r="EG944" s="168"/>
      <c r="EH944" s="168"/>
      <c r="EI944" s="168"/>
      <c r="EJ944" s="168"/>
      <c r="EK944" s="168"/>
      <c r="EL944" s="168"/>
      <c r="EM944" s="168"/>
      <c r="EN944" s="168"/>
      <c r="EO944" s="168"/>
      <c r="EP944" s="168"/>
      <c r="EQ944" s="168"/>
      <c r="ER944" s="168"/>
      <c r="ES944" s="168"/>
      <c r="ET944" s="168"/>
      <c r="EU944" s="168"/>
      <c r="EV944" s="168"/>
      <c r="EW944" s="168"/>
      <c r="EX944" s="168"/>
      <c r="EY944" s="168"/>
      <c r="EZ944" s="168"/>
      <c r="FA944" s="168"/>
      <c r="FB944" s="168"/>
      <c r="FC944" s="168"/>
      <c r="FD944" s="168"/>
    </row>
    <row r="945" spans="1:160" s="5" customFormat="1" ht="5.0999999999999996" customHeight="1" thickBot="1" x14ac:dyDescent="0.35">
      <c r="A945" s="263"/>
      <c r="B945" s="263"/>
      <c r="C945" s="265"/>
      <c r="D945" s="428"/>
      <c r="E945" s="428"/>
      <c r="F945" s="428"/>
      <c r="G945" s="428"/>
      <c r="H945" s="428"/>
      <c r="I945" s="428"/>
      <c r="J945" s="428"/>
      <c r="K945" s="428"/>
      <c r="L945" s="428"/>
      <c r="M945" s="428"/>
      <c r="N945" s="454"/>
      <c r="O945" s="454"/>
      <c r="P945" s="454"/>
      <c r="Q945" s="454"/>
      <c r="R945" s="454"/>
      <c r="S945" s="454"/>
      <c r="T945" s="454"/>
      <c r="U945" s="454"/>
      <c r="V945" s="33"/>
      <c r="W945" s="57"/>
      <c r="X945" s="86"/>
      <c r="Y945" s="33"/>
      <c r="Z945" s="76"/>
      <c r="AA945" s="76"/>
      <c r="AD945" s="33"/>
      <c r="AG945" s="33"/>
      <c r="AH945" s="43"/>
      <c r="AI945" s="43"/>
      <c r="AJ945" s="43"/>
      <c r="AK945" s="43"/>
      <c r="AL945" s="43"/>
      <c r="AM945" s="43"/>
      <c r="AN945" s="43"/>
      <c r="AO945" s="43"/>
      <c r="AP945" s="43"/>
      <c r="AQ945" s="43"/>
      <c r="AR945" s="43"/>
      <c r="AS945" s="43"/>
      <c r="AT945" s="43"/>
      <c r="AU945" s="44"/>
      <c r="AV945" s="33"/>
      <c r="AW945" s="33"/>
      <c r="AX945" s="33"/>
      <c r="AZ945" s="141"/>
      <c r="BE945" s="168"/>
      <c r="BF945" s="168"/>
      <c r="BG945" s="168"/>
      <c r="BH945" s="168"/>
      <c r="BI945" s="168"/>
      <c r="BJ945" s="168"/>
      <c r="BK945" s="168"/>
      <c r="BL945" s="168"/>
      <c r="BM945" s="168"/>
      <c r="DK945" s="168"/>
      <c r="DL945" s="168"/>
      <c r="DM945" s="168"/>
      <c r="DN945" s="168"/>
      <c r="DO945" s="168"/>
      <c r="DP945" s="168"/>
      <c r="DQ945" s="168"/>
      <c r="DR945" s="168"/>
      <c r="DS945" s="168"/>
      <c r="DT945" s="168"/>
      <c r="DU945" s="168"/>
      <c r="DV945" s="168"/>
      <c r="DW945" s="168"/>
      <c r="DX945" s="168"/>
      <c r="DY945" s="168"/>
      <c r="DZ945" s="168"/>
      <c r="EA945" s="168"/>
      <c r="EB945" s="168"/>
      <c r="EC945" s="168"/>
      <c r="ED945" s="168"/>
      <c r="EE945" s="168"/>
      <c r="EF945" s="168"/>
      <c r="EG945" s="168"/>
      <c r="EH945" s="168"/>
      <c r="EI945" s="168"/>
      <c r="EJ945" s="168"/>
      <c r="EK945" s="168"/>
      <c r="EL945" s="168"/>
      <c r="EM945" s="168"/>
      <c r="EN945" s="168"/>
      <c r="EO945" s="168"/>
      <c r="EP945" s="168"/>
      <c r="EQ945" s="168"/>
      <c r="ER945" s="168"/>
      <c r="ES945" s="168"/>
      <c r="ET945" s="168"/>
      <c r="EU945" s="168"/>
      <c r="EV945" s="168"/>
      <c r="EW945" s="168"/>
      <c r="EX945" s="168"/>
      <c r="EY945" s="168"/>
      <c r="EZ945" s="168"/>
      <c r="FA945" s="168"/>
      <c r="FB945" s="168"/>
      <c r="FC945" s="168"/>
      <c r="FD945" s="168"/>
    </row>
    <row r="946" spans="1:160" s="5" customFormat="1" ht="24.9" customHeight="1" x14ac:dyDescent="0.3">
      <c r="A946" s="263"/>
      <c r="B946" s="263"/>
      <c r="C946" s="265"/>
      <c r="D946" s="465" t="s">
        <v>30</v>
      </c>
      <c r="E946" s="466"/>
      <c r="F946" s="466"/>
      <c r="G946" s="466"/>
      <c r="H946" s="466"/>
      <c r="I946" s="466"/>
      <c r="J946" s="466"/>
      <c r="K946" s="466"/>
      <c r="L946" s="466"/>
      <c r="M946" s="467"/>
      <c r="N946" s="468" t="s">
        <v>11</v>
      </c>
      <c r="O946" s="470" t="s">
        <v>12</v>
      </c>
      <c r="P946" s="471"/>
      <c r="Q946" s="474" t="s">
        <v>13</v>
      </c>
      <c r="R946" s="475"/>
      <c r="S946" s="476"/>
      <c r="T946" s="477" t="s">
        <v>27</v>
      </c>
      <c r="U946" s="479" t="s">
        <v>28</v>
      </c>
      <c r="V946" s="33"/>
      <c r="W946" s="57"/>
      <c r="X946" s="86"/>
      <c r="Y946" s="33"/>
      <c r="Z946" s="76"/>
      <c r="AA946" s="76"/>
      <c r="AD946" s="33"/>
      <c r="AG946" s="33"/>
      <c r="AH946" s="43"/>
      <c r="AI946" s="43"/>
      <c r="AJ946" s="43"/>
      <c r="AK946" s="43"/>
      <c r="AL946" s="43"/>
      <c r="AM946" s="43"/>
      <c r="AN946" s="43"/>
      <c r="AO946" s="43"/>
      <c r="AP946" s="43"/>
      <c r="AQ946" s="43"/>
      <c r="AR946" s="43"/>
      <c r="AS946" s="43"/>
      <c r="AT946" s="43"/>
      <c r="AU946" s="44"/>
      <c r="AV946" s="33"/>
      <c r="AW946" s="33"/>
      <c r="AX946" s="33"/>
      <c r="AZ946" s="141"/>
      <c r="BE946" s="168"/>
      <c r="BF946" s="168"/>
      <c r="BG946" s="168"/>
      <c r="BH946" s="168"/>
      <c r="BI946" s="168"/>
      <c r="BJ946" s="168"/>
      <c r="BK946" s="168"/>
      <c r="BL946" s="168"/>
      <c r="BM946" s="168"/>
      <c r="DK946" s="168"/>
      <c r="DL946" s="168"/>
      <c r="DM946" s="168"/>
      <c r="DN946" s="168"/>
      <c r="DO946" s="168"/>
      <c r="DP946" s="168"/>
      <c r="DQ946" s="168"/>
      <c r="DR946" s="168"/>
      <c r="DS946" s="168"/>
      <c r="DT946" s="168"/>
      <c r="DU946" s="168"/>
      <c r="DV946" s="168"/>
      <c r="DW946" s="168"/>
      <c r="DX946" s="168"/>
      <c r="DY946" s="168"/>
      <c r="DZ946" s="168"/>
      <c r="EA946" s="168"/>
      <c r="EB946" s="168"/>
      <c r="EC946" s="168"/>
      <c r="ED946" s="168"/>
      <c r="EE946" s="168"/>
      <c r="EF946" s="168"/>
      <c r="EG946" s="168"/>
      <c r="EH946" s="168"/>
      <c r="EI946" s="168"/>
      <c r="EJ946" s="168"/>
      <c r="EK946" s="168"/>
      <c r="EL946" s="168"/>
      <c r="EM946" s="168"/>
      <c r="EN946" s="168"/>
      <c r="EO946" s="168"/>
      <c r="EP946" s="168"/>
      <c r="EQ946" s="168"/>
      <c r="ER946" s="168"/>
      <c r="ES946" s="168"/>
      <c r="ET946" s="168"/>
      <c r="EU946" s="168"/>
      <c r="EV946" s="168"/>
      <c r="EW946" s="168"/>
      <c r="EX946" s="168"/>
      <c r="EY946" s="168"/>
      <c r="EZ946" s="168"/>
      <c r="FA946" s="168"/>
      <c r="FB946" s="168"/>
      <c r="FC946" s="168"/>
      <c r="FD946" s="168"/>
    </row>
    <row r="947" spans="1:160" s="5" customFormat="1" ht="24.9" customHeight="1" x14ac:dyDescent="0.3">
      <c r="A947" s="263"/>
      <c r="B947" s="263"/>
      <c r="C947" s="265"/>
      <c r="D947" s="481"/>
      <c r="E947" s="482"/>
      <c r="F947" s="482"/>
      <c r="G947" s="482"/>
      <c r="H947" s="482"/>
      <c r="I947" s="482"/>
      <c r="J947" s="482"/>
      <c r="K947" s="482"/>
      <c r="L947" s="482"/>
      <c r="M947" s="483"/>
      <c r="N947" s="469"/>
      <c r="O947" s="472"/>
      <c r="P947" s="473"/>
      <c r="Q947" s="7" t="s">
        <v>14</v>
      </c>
      <c r="R947" s="7" t="s">
        <v>15</v>
      </c>
      <c r="S947" s="7" t="s">
        <v>26</v>
      </c>
      <c r="T947" s="478"/>
      <c r="U947" s="480"/>
      <c r="V947" s="33"/>
      <c r="W947" s="57"/>
      <c r="X947" s="86"/>
      <c r="Y947" s="33"/>
      <c r="Z947" s="77"/>
      <c r="AA947" s="77"/>
      <c r="AD947" s="33"/>
      <c r="AG947" s="33"/>
      <c r="AH947" s="43"/>
      <c r="AI947" s="43"/>
      <c r="AJ947" s="43"/>
      <c r="AK947" s="43"/>
      <c r="AL947" s="43"/>
      <c r="AM947" s="43"/>
      <c r="AN947" s="43"/>
      <c r="AO947" s="43"/>
      <c r="AP947" s="43"/>
      <c r="AQ947" s="43"/>
      <c r="AR947" s="43"/>
      <c r="AS947" s="43"/>
      <c r="AT947" s="43"/>
      <c r="AU947" s="44"/>
      <c r="AV947" s="33"/>
      <c r="AW947" s="33"/>
      <c r="AX947" s="33"/>
      <c r="AZ947" s="141"/>
      <c r="BE947" s="168"/>
      <c r="BF947" s="168"/>
      <c r="BG947" s="168"/>
      <c r="BH947" s="168"/>
      <c r="BI947" s="168"/>
      <c r="BJ947" s="168"/>
      <c r="BK947" s="168"/>
      <c r="BL947" s="168"/>
      <c r="BM947" s="168"/>
      <c r="DK947" s="168"/>
      <c r="DL947" s="168"/>
      <c r="DM947" s="168"/>
      <c r="DN947" s="168"/>
      <c r="DO947" s="168"/>
      <c r="DP947" s="168"/>
      <c r="DQ947" s="168"/>
      <c r="DR947" s="168"/>
      <c r="DS947" s="168"/>
      <c r="DT947" s="168"/>
      <c r="DU947" s="168"/>
      <c r="DV947" s="168"/>
      <c r="DW947" s="168"/>
      <c r="DX947" s="168"/>
      <c r="DY947" s="168"/>
      <c r="DZ947" s="168"/>
      <c r="EA947" s="168"/>
      <c r="EB947" s="168"/>
      <c r="EC947" s="168"/>
      <c r="ED947" s="168"/>
      <c r="EE947" s="168"/>
      <c r="EF947" s="168"/>
      <c r="EG947" s="168"/>
      <c r="EH947" s="168"/>
      <c r="EI947" s="168"/>
      <c r="EJ947" s="168"/>
      <c r="EK947" s="168"/>
      <c r="EL947" s="168"/>
      <c r="EM947" s="168"/>
      <c r="EN947" s="168"/>
      <c r="EO947" s="168"/>
      <c r="EP947" s="168"/>
      <c r="EQ947" s="168"/>
      <c r="ER947" s="168"/>
      <c r="ES947" s="168"/>
      <c r="ET947" s="168"/>
      <c r="EU947" s="168"/>
      <c r="EV947" s="168"/>
      <c r="EW947" s="168"/>
      <c r="EX947" s="168"/>
      <c r="EY947" s="168"/>
      <c r="EZ947" s="168"/>
      <c r="FA947" s="168"/>
      <c r="FB947" s="168"/>
      <c r="FC947" s="168"/>
      <c r="FD947" s="168"/>
    </row>
    <row r="948" spans="1:160" s="5" customFormat="1" ht="24.9" customHeight="1" x14ac:dyDescent="0.3">
      <c r="A948" s="263"/>
      <c r="B948" s="263"/>
      <c r="C948" s="265"/>
      <c r="D948" s="481"/>
      <c r="E948" s="482"/>
      <c r="F948" s="482"/>
      <c r="G948" s="482"/>
      <c r="H948" s="482"/>
      <c r="I948" s="482"/>
      <c r="J948" s="482"/>
      <c r="K948" s="482"/>
      <c r="L948" s="482"/>
      <c r="M948" s="483"/>
      <c r="N948" s="16">
        <v>14001469</v>
      </c>
      <c r="O948" s="412" t="s">
        <v>447</v>
      </c>
      <c r="P948" s="413"/>
      <c r="Q948" s="8">
        <v>45</v>
      </c>
      <c r="R948" s="8">
        <v>8.4</v>
      </c>
      <c r="S948" s="8">
        <v>0.2</v>
      </c>
      <c r="T948" s="9">
        <v>1</v>
      </c>
      <c r="U948" s="17">
        <f>+Q948*R948*S948*T948</f>
        <v>75.600000000000009</v>
      </c>
      <c r="V948" s="182"/>
      <c r="W948" s="191">
        <v>1</v>
      </c>
      <c r="X948" s="86"/>
      <c r="Y948" s="33">
        <f>+C944</f>
        <v>15</v>
      </c>
      <c r="Z948" s="41">
        <f>+SUMIF($N948:$N967,$Z$16,$U948:$U967)</f>
        <v>75.600000000000009</v>
      </c>
      <c r="AA948" s="41">
        <f>+SUMIF($N948:$N967,$AA$16,$U948:$U967)</f>
        <v>80.640000000000015</v>
      </c>
      <c r="AB948" s="41">
        <f>+SUMIF($N948:$N967,$AB$16,$U948:$U967)</f>
        <v>0</v>
      </c>
      <c r="AC948" s="41">
        <f>+SUMIF($N948:$N967,$AC$16,$U948:$U967)</f>
        <v>0</v>
      </c>
      <c r="AD948" s="41">
        <f>+SUMIF($N948:$N967,$AD$16,$U948:$U967)</f>
        <v>0</v>
      </c>
      <c r="AE948" s="41">
        <f>+SUMIF($N948:$N967,$AE$16,$U948:$U967)</f>
        <v>0</v>
      </c>
      <c r="AF948" s="41">
        <f>+SUMIF($N948:$N967,$AF$16,$U948:$U967)</f>
        <v>79.800000000000011</v>
      </c>
      <c r="AG948" s="41">
        <f>+SUMIF($N948:$N967,$AG$16,$U948:$U967)</f>
        <v>75.600000000000009</v>
      </c>
      <c r="AH948" s="41">
        <f>+SUMIF($N948:$N967,$AH$16,$U948:$U967)</f>
        <v>66.22</v>
      </c>
      <c r="AI948" s="41">
        <f>+SUMIF($N948:$N967,$AI$16,$U948:$U967)</f>
        <v>171</v>
      </c>
      <c r="AJ948" s="41">
        <f>+SUMIF($N948:$N967,$AJ$16,$U948:$U967)</f>
        <v>174.624</v>
      </c>
      <c r="AK948" s="41">
        <f>+SUMIF($N948:$N967,$AK$16,$U948:$U967)</f>
        <v>0</v>
      </c>
      <c r="AL948" s="41">
        <f>+SUMIF($N948:$N967,$AL$16,$U948:$U967)</f>
        <v>0</v>
      </c>
      <c r="AM948" s="41">
        <f>+SUMIF($N948:$N967,$AM$16,$U948:$U967)</f>
        <v>0</v>
      </c>
      <c r="AN948" s="41">
        <f>+SUMIF($N948:$N967,$AN$16,$U948:$U967)</f>
        <v>89.1</v>
      </c>
      <c r="AO948" s="41">
        <f>+SUMIF($N948:$N967,$AO$16,$U948:$U967)</f>
        <v>0</v>
      </c>
      <c r="AP948" s="41">
        <f>+SUMIF($N948:$N967,$AP$16,$U948:$U967)</f>
        <v>0</v>
      </c>
      <c r="AQ948" s="41">
        <f>+SUMIF($N948:$N967,$AQ$16,$U948:$U967)</f>
        <v>51.3</v>
      </c>
      <c r="AR948" s="41">
        <f>+SUMIF($N948:$N967,$AR$16,$U948:$U967)</f>
        <v>46.8</v>
      </c>
      <c r="AS948" s="43"/>
      <c r="AT948" s="43"/>
      <c r="AU948" s="44"/>
      <c r="AV948" s="33"/>
      <c r="AW948" s="33"/>
      <c r="AX948" s="33"/>
      <c r="AZ948" s="141"/>
      <c r="BE948" s="168"/>
      <c r="BF948" s="168"/>
      <c r="BG948" s="168"/>
      <c r="BH948" s="168"/>
      <c r="BI948" s="168"/>
      <c r="BJ948" s="168"/>
      <c r="BK948" s="168"/>
      <c r="BL948" s="168"/>
      <c r="BM948" s="168"/>
      <c r="DK948" s="168"/>
      <c r="DL948" s="168"/>
      <c r="DM948" s="168"/>
      <c r="DN948" s="168"/>
      <c r="DO948" s="168"/>
      <c r="DP948" s="168"/>
      <c r="DQ948" s="168"/>
      <c r="DR948" s="168"/>
      <c r="DS948" s="168"/>
      <c r="DT948" s="168"/>
      <c r="DU948" s="168"/>
      <c r="DV948" s="168"/>
      <c r="DW948" s="168"/>
      <c r="DX948" s="168"/>
      <c r="DY948" s="168"/>
      <c r="DZ948" s="168"/>
      <c r="EA948" s="168"/>
      <c r="EB948" s="168"/>
      <c r="EC948" s="168"/>
      <c r="ED948" s="168"/>
      <c r="EE948" s="168"/>
      <c r="EF948" s="168"/>
      <c r="EG948" s="168"/>
      <c r="EH948" s="168"/>
      <c r="EI948" s="168"/>
      <c r="EJ948" s="168"/>
      <c r="EK948" s="168"/>
      <c r="EL948" s="168"/>
      <c r="EM948" s="168"/>
      <c r="EN948" s="168"/>
      <c r="EO948" s="168"/>
      <c r="EP948" s="168"/>
      <c r="EQ948" s="168"/>
      <c r="ER948" s="168"/>
      <c r="ES948" s="168"/>
      <c r="ET948" s="168"/>
      <c r="EU948" s="168"/>
      <c r="EV948" s="168"/>
      <c r="EW948" s="168"/>
      <c r="EX948" s="168"/>
      <c r="EY948" s="168"/>
      <c r="EZ948" s="168"/>
      <c r="FA948" s="168"/>
      <c r="FB948" s="168"/>
      <c r="FC948" s="168"/>
      <c r="FD948" s="168"/>
    </row>
    <row r="949" spans="1:160" s="5" customFormat="1" ht="24.9" customHeight="1" x14ac:dyDescent="0.3">
      <c r="A949" s="263"/>
      <c r="B949" s="263"/>
      <c r="C949" s="265"/>
      <c r="D949" s="481"/>
      <c r="E949" s="482"/>
      <c r="F949" s="482"/>
      <c r="G949" s="482"/>
      <c r="H949" s="482"/>
      <c r="I949" s="482"/>
      <c r="J949" s="482"/>
      <c r="K949" s="482"/>
      <c r="L949" s="482"/>
      <c r="M949" s="483"/>
      <c r="N949" s="16">
        <v>14001481</v>
      </c>
      <c r="O949" s="412" t="s">
        <v>447</v>
      </c>
      <c r="P949" s="413"/>
      <c r="Q949" s="8">
        <v>48</v>
      </c>
      <c r="R949" s="8">
        <v>8.4</v>
      </c>
      <c r="S949" s="8">
        <v>0.2</v>
      </c>
      <c r="T949" s="9">
        <v>1</v>
      </c>
      <c r="U949" s="17">
        <f t="shared" ref="U949:U960" si="112">+Q949*R949*S949*T949</f>
        <v>80.640000000000015</v>
      </c>
      <c r="V949" s="182"/>
      <c r="W949" s="191">
        <v>2</v>
      </c>
      <c r="X949" s="86"/>
      <c r="Y949" s="33"/>
      <c r="Z949" s="36"/>
      <c r="AA949" s="36"/>
      <c r="AD949" s="33"/>
      <c r="AG949" s="33"/>
      <c r="AH949" s="43"/>
      <c r="AI949" s="43"/>
      <c r="AJ949" s="43"/>
      <c r="AK949" s="43"/>
      <c r="AL949" s="43"/>
      <c r="AM949" s="43"/>
      <c r="AN949" s="43"/>
      <c r="AO949" s="43"/>
      <c r="AP949" s="43"/>
      <c r="AQ949" s="43"/>
      <c r="AR949" s="43"/>
      <c r="AS949" s="43"/>
      <c r="AT949" s="43"/>
      <c r="AU949" s="44"/>
      <c r="AV949" s="33"/>
      <c r="AW949" s="33"/>
      <c r="AX949" s="33"/>
      <c r="AZ949" s="141"/>
      <c r="BE949" s="168"/>
      <c r="BF949" s="168"/>
      <c r="BG949" s="168"/>
      <c r="BH949" s="168"/>
      <c r="BI949" s="168"/>
      <c r="BJ949" s="168"/>
      <c r="BK949" s="168"/>
      <c r="BL949" s="168"/>
      <c r="BM949" s="168"/>
      <c r="DK949" s="168"/>
      <c r="DL949" s="168"/>
      <c r="DM949" s="168"/>
      <c r="DN949" s="168"/>
      <c r="DO949" s="168"/>
      <c r="DP949" s="168"/>
      <c r="DQ949" s="168"/>
      <c r="DR949" s="168"/>
      <c r="DS949" s="168"/>
      <c r="DT949" s="168"/>
      <c r="DU949" s="168"/>
      <c r="DV949" s="168"/>
      <c r="DW949" s="168"/>
      <c r="DX949" s="168"/>
      <c r="DY949" s="168"/>
      <c r="DZ949" s="168"/>
      <c r="EA949" s="168"/>
      <c r="EB949" s="168"/>
      <c r="EC949" s="168"/>
      <c r="ED949" s="168"/>
      <c r="EE949" s="168"/>
      <c r="EF949" s="168"/>
      <c r="EG949" s="168"/>
      <c r="EH949" s="168"/>
      <c r="EI949" s="168"/>
      <c r="EJ949" s="168"/>
      <c r="EK949" s="168"/>
      <c r="EL949" s="168"/>
      <c r="EM949" s="168"/>
      <c r="EN949" s="168"/>
      <c r="EO949" s="168"/>
      <c r="EP949" s="168"/>
      <c r="EQ949" s="168"/>
      <c r="ER949" s="168"/>
      <c r="ES949" s="168"/>
      <c r="ET949" s="168"/>
      <c r="EU949" s="168"/>
      <c r="EV949" s="168"/>
      <c r="EW949" s="168"/>
      <c r="EX949" s="168"/>
      <c r="EY949" s="168"/>
      <c r="EZ949" s="168"/>
      <c r="FA949" s="168"/>
      <c r="FB949" s="168"/>
      <c r="FC949" s="168"/>
      <c r="FD949" s="168"/>
    </row>
    <row r="950" spans="1:160" s="5" customFormat="1" ht="24.9" customHeight="1" x14ac:dyDescent="0.3">
      <c r="A950" s="263"/>
      <c r="B950" s="263"/>
      <c r="C950" s="265"/>
      <c r="D950" s="481"/>
      <c r="E950" s="482"/>
      <c r="F950" s="482"/>
      <c r="G950" s="482"/>
      <c r="H950" s="482"/>
      <c r="I950" s="482"/>
      <c r="J950" s="482"/>
      <c r="K950" s="482"/>
      <c r="L950" s="482"/>
      <c r="M950" s="483"/>
      <c r="N950" s="16">
        <v>14001545</v>
      </c>
      <c r="O950" s="412" t="s">
        <v>447</v>
      </c>
      <c r="P950" s="413"/>
      <c r="Q950" s="8">
        <v>57</v>
      </c>
      <c r="R950" s="8">
        <v>7</v>
      </c>
      <c r="S950" s="8">
        <v>0.2</v>
      </c>
      <c r="T950" s="9">
        <v>1</v>
      </c>
      <c r="U950" s="17">
        <f t="shared" si="112"/>
        <v>79.800000000000011</v>
      </c>
      <c r="V950" s="182"/>
      <c r="W950" s="191">
        <v>7</v>
      </c>
      <c r="X950" s="86"/>
      <c r="Y950" s="33"/>
      <c r="Z950" s="36"/>
      <c r="AA950" s="36"/>
      <c r="AD950" s="33"/>
      <c r="AG950" s="33"/>
      <c r="AH950" s="43"/>
      <c r="AI950" s="43"/>
      <c r="AJ950" s="43"/>
      <c r="AK950" s="43"/>
      <c r="AL950" s="43"/>
      <c r="AM950" s="43"/>
      <c r="AN950" s="43"/>
      <c r="AO950" s="43"/>
      <c r="AP950" s="43"/>
      <c r="AQ950" s="43"/>
      <c r="AR950" s="43"/>
      <c r="AS950" s="43"/>
      <c r="AT950" s="43"/>
      <c r="AU950" s="44"/>
      <c r="AV950" s="33"/>
      <c r="AW950" s="33"/>
      <c r="AX950" s="33"/>
      <c r="AZ950" s="141"/>
      <c r="BE950" s="168"/>
      <c r="BF950" s="168"/>
      <c r="BG950" s="168"/>
      <c r="BH950" s="168"/>
      <c r="BI950" s="168"/>
      <c r="BJ950" s="168"/>
      <c r="BK950" s="168"/>
      <c r="BL950" s="168"/>
      <c r="BM950" s="168"/>
      <c r="DK950" s="168"/>
      <c r="DL950" s="168"/>
      <c r="DM950" s="168"/>
      <c r="DN950" s="168"/>
      <c r="DO950" s="168"/>
      <c r="DP950" s="168"/>
      <c r="DQ950" s="168"/>
      <c r="DR950" s="168"/>
      <c r="DS950" s="168"/>
      <c r="DT950" s="168"/>
      <c r="DU950" s="168"/>
      <c r="DV950" s="168"/>
      <c r="DW950" s="168"/>
      <c r="DX950" s="168"/>
      <c r="DY950" s="168"/>
      <c r="DZ950" s="168"/>
      <c r="EA950" s="168"/>
      <c r="EB950" s="168"/>
      <c r="EC950" s="168"/>
      <c r="ED950" s="168"/>
      <c r="EE950" s="168"/>
      <c r="EF950" s="168"/>
      <c r="EG950" s="168"/>
      <c r="EH950" s="168"/>
      <c r="EI950" s="168"/>
      <c r="EJ950" s="168"/>
      <c r="EK950" s="168"/>
      <c r="EL950" s="168"/>
      <c r="EM950" s="168"/>
      <c r="EN950" s="168"/>
      <c r="EO950" s="168"/>
      <c r="EP950" s="168"/>
      <c r="EQ950" s="168"/>
      <c r="ER950" s="168"/>
      <c r="ES950" s="168"/>
      <c r="ET950" s="168"/>
      <c r="EU950" s="168"/>
      <c r="EV950" s="168"/>
      <c r="EW950" s="168"/>
      <c r="EX950" s="168"/>
      <c r="EY950" s="168"/>
      <c r="EZ950" s="168"/>
      <c r="FA950" s="168"/>
      <c r="FB950" s="168"/>
      <c r="FC950" s="168"/>
      <c r="FD950" s="168"/>
    </row>
    <row r="951" spans="1:160" s="5" customFormat="1" ht="24.9" customHeight="1" x14ac:dyDescent="0.3">
      <c r="A951" s="263"/>
      <c r="B951" s="263"/>
      <c r="C951" s="265"/>
      <c r="D951" s="481"/>
      <c r="E951" s="482"/>
      <c r="F951" s="482"/>
      <c r="G951" s="482"/>
      <c r="H951" s="482"/>
      <c r="I951" s="482"/>
      <c r="J951" s="482"/>
      <c r="K951" s="482"/>
      <c r="L951" s="482"/>
      <c r="M951" s="483"/>
      <c r="N951" s="16">
        <v>14001517</v>
      </c>
      <c r="O951" s="412" t="s">
        <v>447</v>
      </c>
      <c r="P951" s="413"/>
      <c r="Q951" s="8">
        <v>54</v>
      </c>
      <c r="R951" s="8">
        <v>7</v>
      </c>
      <c r="S951" s="8">
        <v>0.2</v>
      </c>
      <c r="T951" s="9">
        <v>1</v>
      </c>
      <c r="U951" s="17">
        <f t="shared" si="112"/>
        <v>75.600000000000009</v>
      </c>
      <c r="V951" s="182"/>
      <c r="W951" s="191">
        <v>8</v>
      </c>
      <c r="X951" s="86"/>
      <c r="Y951" s="33"/>
      <c r="Z951" s="36"/>
      <c r="AA951" s="36"/>
      <c r="AD951" s="33"/>
      <c r="AG951" s="33"/>
      <c r="AH951" s="43"/>
      <c r="AI951" s="43"/>
      <c r="AJ951" s="43"/>
      <c r="AK951" s="43"/>
      <c r="AL951" s="43"/>
      <c r="AM951" s="43"/>
      <c r="AN951" s="43"/>
      <c r="AO951" s="43"/>
      <c r="AP951" s="43"/>
      <c r="AQ951" s="43"/>
      <c r="AR951" s="43"/>
      <c r="AS951" s="43"/>
      <c r="AT951" s="43"/>
      <c r="AU951" s="44"/>
      <c r="AV951" s="33"/>
      <c r="AW951" s="33"/>
      <c r="AX951" s="33"/>
      <c r="AZ951" s="141"/>
      <c r="BE951" s="168"/>
      <c r="BF951" s="168"/>
      <c r="BG951" s="168"/>
      <c r="BH951" s="168"/>
      <c r="BI951" s="168"/>
      <c r="BJ951" s="168"/>
      <c r="BK951" s="168"/>
      <c r="BL951" s="168"/>
      <c r="BM951" s="168"/>
      <c r="DK951" s="168"/>
      <c r="DL951" s="168"/>
      <c r="DM951" s="168"/>
      <c r="DN951" s="168"/>
      <c r="DO951" s="168"/>
      <c r="DP951" s="168"/>
      <c r="DQ951" s="168"/>
      <c r="DR951" s="168"/>
      <c r="DS951" s="168"/>
      <c r="DT951" s="168"/>
      <c r="DU951" s="168"/>
      <c r="DV951" s="168"/>
      <c r="DW951" s="168"/>
      <c r="DX951" s="168"/>
      <c r="DY951" s="168"/>
      <c r="DZ951" s="168"/>
      <c r="EA951" s="168"/>
      <c r="EB951" s="168"/>
      <c r="EC951" s="168"/>
      <c r="ED951" s="168"/>
      <c r="EE951" s="168"/>
      <c r="EF951" s="168"/>
      <c r="EG951" s="168"/>
      <c r="EH951" s="168"/>
      <c r="EI951" s="168"/>
      <c r="EJ951" s="168"/>
      <c r="EK951" s="168"/>
      <c r="EL951" s="168"/>
      <c r="EM951" s="168"/>
      <c r="EN951" s="168"/>
      <c r="EO951" s="168"/>
      <c r="EP951" s="168"/>
      <c r="EQ951" s="168"/>
      <c r="ER951" s="168"/>
      <c r="ES951" s="168"/>
      <c r="ET951" s="168"/>
      <c r="EU951" s="168"/>
      <c r="EV951" s="168"/>
      <c r="EW951" s="168"/>
      <c r="EX951" s="168"/>
      <c r="EY951" s="168"/>
      <c r="EZ951" s="168"/>
      <c r="FA951" s="168"/>
      <c r="FB951" s="168"/>
      <c r="FC951" s="168"/>
      <c r="FD951" s="168"/>
    </row>
    <row r="952" spans="1:160" s="5" customFormat="1" ht="24.9" customHeight="1" x14ac:dyDescent="0.3">
      <c r="A952" s="263"/>
      <c r="B952" s="263"/>
      <c r="C952" s="265"/>
      <c r="D952" s="481"/>
      <c r="E952" s="482"/>
      <c r="F952" s="482"/>
      <c r="G952" s="482"/>
      <c r="H952" s="482"/>
      <c r="I952" s="482"/>
      <c r="J952" s="482"/>
      <c r="K952" s="482"/>
      <c r="L952" s="482"/>
      <c r="M952" s="483"/>
      <c r="N952" s="16">
        <v>14001156</v>
      </c>
      <c r="O952" s="412" t="s">
        <v>447</v>
      </c>
      <c r="P952" s="413"/>
      <c r="Q952" s="8">
        <v>86</v>
      </c>
      <c r="R952" s="8">
        <v>7</v>
      </c>
      <c r="S952" s="8">
        <v>0.11</v>
      </c>
      <c r="T952" s="9">
        <v>1</v>
      </c>
      <c r="U952" s="17">
        <f t="shared" si="112"/>
        <v>66.22</v>
      </c>
      <c r="V952" s="182"/>
      <c r="W952" s="191">
        <v>9</v>
      </c>
      <c r="X952" s="86"/>
      <c r="Y952" s="33"/>
      <c r="Z952" s="36"/>
      <c r="AA952" s="36"/>
      <c r="AD952" s="33"/>
      <c r="AG952" s="33"/>
      <c r="AH952" s="43"/>
      <c r="AI952" s="43"/>
      <c r="AJ952" s="43"/>
      <c r="AK952" s="43"/>
      <c r="AL952" s="43"/>
      <c r="AM952" s="43"/>
      <c r="AN952" s="43"/>
      <c r="AO952" s="43"/>
      <c r="AP952" s="43"/>
      <c r="AQ952" s="43"/>
      <c r="AR952" s="43"/>
      <c r="AS952" s="43"/>
      <c r="AT952" s="43"/>
      <c r="AU952" s="44"/>
      <c r="AV952" s="33"/>
      <c r="AW952" s="33"/>
      <c r="AX952" s="33"/>
      <c r="AZ952" s="141"/>
      <c r="BE952" s="168"/>
      <c r="BF952" s="168"/>
      <c r="BG952" s="168"/>
      <c r="BH952" s="168"/>
      <c r="BI952" s="168"/>
      <c r="BJ952" s="168"/>
      <c r="BK952" s="168"/>
      <c r="BL952" s="168"/>
      <c r="BM952" s="168"/>
      <c r="DK952" s="168"/>
      <c r="DL952" s="168"/>
      <c r="DM952" s="168"/>
      <c r="DN952" s="168"/>
      <c r="DO952" s="168"/>
      <c r="DP952" s="168"/>
      <c r="DQ952" s="168"/>
      <c r="DR952" s="168"/>
      <c r="DS952" s="168"/>
      <c r="DT952" s="168"/>
      <c r="DU952" s="168"/>
      <c r="DV952" s="168"/>
      <c r="DW952" s="168"/>
      <c r="DX952" s="168"/>
      <c r="DY952" s="168"/>
      <c r="DZ952" s="168"/>
      <c r="EA952" s="168"/>
      <c r="EB952" s="168"/>
      <c r="EC952" s="168"/>
      <c r="ED952" s="168"/>
      <c r="EE952" s="168"/>
      <c r="EF952" s="168"/>
      <c r="EG952" s="168"/>
      <c r="EH952" s="168"/>
      <c r="EI952" s="168"/>
      <c r="EJ952" s="168"/>
      <c r="EK952" s="168"/>
      <c r="EL952" s="168"/>
      <c r="EM952" s="168"/>
      <c r="EN952" s="168"/>
      <c r="EO952" s="168"/>
      <c r="EP952" s="168"/>
      <c r="EQ952" s="168"/>
      <c r="ER952" s="168"/>
      <c r="ES952" s="168"/>
      <c r="ET952" s="168"/>
      <c r="EU952" s="168"/>
      <c r="EV952" s="168"/>
      <c r="EW952" s="168"/>
      <c r="EX952" s="168"/>
      <c r="EY952" s="168"/>
      <c r="EZ952" s="168"/>
      <c r="FA952" s="168"/>
      <c r="FB952" s="168"/>
      <c r="FC952" s="168"/>
      <c r="FD952" s="168"/>
    </row>
    <row r="953" spans="1:160" s="5" customFormat="1" ht="24.9" customHeight="1" x14ac:dyDescent="0.3">
      <c r="A953" s="263"/>
      <c r="B953" s="263"/>
      <c r="C953" s="265"/>
      <c r="D953" s="481"/>
      <c r="E953" s="482"/>
      <c r="F953" s="482"/>
      <c r="G953" s="482"/>
      <c r="H953" s="482"/>
      <c r="I953" s="482"/>
      <c r="J953" s="482"/>
      <c r="K953" s="482"/>
      <c r="L953" s="482"/>
      <c r="M953" s="483"/>
      <c r="N953" s="16">
        <v>14001367</v>
      </c>
      <c r="O953" s="412" t="s">
        <v>447</v>
      </c>
      <c r="P953" s="413"/>
      <c r="Q953" s="8">
        <v>90</v>
      </c>
      <c r="R953" s="8">
        <v>10</v>
      </c>
      <c r="S953" s="8">
        <v>0.19</v>
      </c>
      <c r="T953" s="9">
        <v>1</v>
      </c>
      <c r="U953" s="17">
        <f t="shared" si="112"/>
        <v>171</v>
      </c>
      <c r="V953" s="182"/>
      <c r="W953" s="191">
        <v>10</v>
      </c>
      <c r="X953" s="86"/>
      <c r="Y953" s="33"/>
      <c r="Z953" s="36"/>
      <c r="AA953" s="36"/>
      <c r="AD953" s="33"/>
      <c r="AG953" s="33"/>
      <c r="AH953" s="43"/>
      <c r="AI953" s="43"/>
      <c r="AJ953" s="43"/>
      <c r="AK953" s="43"/>
      <c r="AL953" s="43"/>
      <c r="AM953" s="43"/>
      <c r="AN953" s="43"/>
      <c r="AO953" s="43"/>
      <c r="AP953" s="43"/>
      <c r="AQ953" s="43"/>
      <c r="AR953" s="43"/>
      <c r="AS953" s="43"/>
      <c r="AT953" s="43"/>
      <c r="AU953" s="44"/>
      <c r="AV953" s="33"/>
      <c r="AW953" s="33"/>
      <c r="AX953" s="33"/>
      <c r="AZ953" s="141"/>
      <c r="BE953" s="168"/>
      <c r="BF953" s="168"/>
      <c r="BG953" s="168"/>
      <c r="BH953" s="168"/>
      <c r="BI953" s="168"/>
      <c r="BJ953" s="168"/>
      <c r="BK953" s="168"/>
      <c r="BL953" s="168"/>
      <c r="BM953" s="168"/>
      <c r="DK953" s="168"/>
      <c r="DL953" s="168"/>
      <c r="DM953" s="168"/>
      <c r="DN953" s="168"/>
      <c r="DO953" s="168"/>
      <c r="DP953" s="168"/>
      <c r="DQ953" s="168"/>
      <c r="DR953" s="168"/>
      <c r="DS953" s="168"/>
      <c r="DT953" s="168"/>
      <c r="DU953" s="168"/>
      <c r="DV953" s="168"/>
      <c r="DW953" s="168"/>
      <c r="DX953" s="168"/>
      <c r="DY953" s="168"/>
      <c r="DZ953" s="168"/>
      <c r="EA953" s="168"/>
      <c r="EB953" s="168"/>
      <c r="EC953" s="168"/>
      <c r="ED953" s="168"/>
      <c r="EE953" s="168"/>
      <c r="EF953" s="168"/>
      <c r="EG953" s="168"/>
      <c r="EH953" s="168"/>
      <c r="EI953" s="168"/>
      <c r="EJ953" s="168"/>
      <c r="EK953" s="168"/>
      <c r="EL953" s="168"/>
      <c r="EM953" s="168"/>
      <c r="EN953" s="168"/>
      <c r="EO953" s="168"/>
      <c r="EP953" s="168"/>
      <c r="EQ953" s="168"/>
      <c r="ER953" s="168"/>
      <c r="ES953" s="168"/>
      <c r="ET953" s="168"/>
      <c r="EU953" s="168"/>
      <c r="EV953" s="168"/>
      <c r="EW953" s="168"/>
      <c r="EX953" s="168"/>
      <c r="EY953" s="168"/>
      <c r="EZ953" s="168"/>
      <c r="FA953" s="168"/>
      <c r="FB953" s="168"/>
      <c r="FC953" s="168"/>
      <c r="FD953" s="168"/>
    </row>
    <row r="954" spans="1:160" s="5" customFormat="1" ht="24.9" customHeight="1" x14ac:dyDescent="0.3">
      <c r="A954" s="263"/>
      <c r="B954" s="263"/>
      <c r="C954" s="265"/>
      <c r="D954" s="481"/>
      <c r="E954" s="482"/>
      <c r="F954" s="482"/>
      <c r="G954" s="482"/>
      <c r="H954" s="482"/>
      <c r="I954" s="482"/>
      <c r="J954" s="482"/>
      <c r="K954" s="482"/>
      <c r="L954" s="482"/>
      <c r="M954" s="483"/>
      <c r="N954" s="16">
        <v>14000126</v>
      </c>
      <c r="O954" s="412" t="s">
        <v>447</v>
      </c>
      <c r="P954" s="413"/>
      <c r="Q954" s="8">
        <v>96</v>
      </c>
      <c r="R954" s="8">
        <v>10.7</v>
      </c>
      <c r="S954" s="8">
        <v>0.17</v>
      </c>
      <c r="T954" s="9">
        <v>1</v>
      </c>
      <c r="U954" s="17">
        <f t="shared" si="112"/>
        <v>174.624</v>
      </c>
      <c r="V954" s="182"/>
      <c r="W954" s="191">
        <v>11</v>
      </c>
      <c r="X954" s="86"/>
      <c r="Y954" s="33"/>
      <c r="Z954" s="36"/>
      <c r="AA954" s="36"/>
      <c r="AD954" s="33"/>
      <c r="AG954" s="33"/>
      <c r="AH954" s="43"/>
      <c r="AI954" s="43"/>
      <c r="AJ954" s="43"/>
      <c r="AK954" s="43"/>
      <c r="AL954" s="43"/>
      <c r="AM954" s="43"/>
      <c r="AN954" s="43"/>
      <c r="AO954" s="43"/>
      <c r="AP954" s="43"/>
      <c r="AQ954" s="43"/>
      <c r="AR954" s="43"/>
      <c r="AS954" s="43"/>
      <c r="AT954" s="43"/>
      <c r="AU954" s="44"/>
      <c r="AV954" s="33"/>
      <c r="AW954" s="33"/>
      <c r="AX954" s="33"/>
      <c r="AZ954" s="141"/>
      <c r="BE954" s="168"/>
      <c r="BF954" s="168"/>
      <c r="BG954" s="168"/>
      <c r="BH954" s="168"/>
      <c r="BI954" s="168"/>
      <c r="BJ954" s="168"/>
      <c r="BK954" s="168"/>
      <c r="BL954" s="168"/>
      <c r="BM954" s="168"/>
      <c r="DK954" s="168"/>
      <c r="DL954" s="168"/>
      <c r="DM954" s="168"/>
      <c r="DN954" s="168"/>
      <c r="DO954" s="168"/>
      <c r="DP954" s="168"/>
      <c r="DQ954" s="168"/>
      <c r="DR954" s="168"/>
      <c r="DS954" s="168"/>
      <c r="DT954" s="168"/>
      <c r="DU954" s="168"/>
      <c r="DV954" s="168"/>
      <c r="DW954" s="168"/>
      <c r="DX954" s="168"/>
      <c r="DY954" s="168"/>
      <c r="DZ954" s="168"/>
      <c r="EA954" s="168"/>
      <c r="EB954" s="168"/>
      <c r="EC954" s="168"/>
      <c r="ED954" s="168"/>
      <c r="EE954" s="168"/>
      <c r="EF954" s="168"/>
      <c r="EG954" s="168"/>
      <c r="EH954" s="168"/>
      <c r="EI954" s="168"/>
      <c r="EJ954" s="168"/>
      <c r="EK954" s="168"/>
      <c r="EL954" s="168"/>
      <c r="EM954" s="168"/>
      <c r="EN954" s="168"/>
      <c r="EO954" s="168"/>
      <c r="EP954" s="168"/>
      <c r="EQ954" s="168"/>
      <c r="ER954" s="168"/>
      <c r="ES954" s="168"/>
      <c r="ET954" s="168"/>
      <c r="EU954" s="168"/>
      <c r="EV954" s="168"/>
      <c r="EW954" s="168"/>
      <c r="EX954" s="168"/>
      <c r="EY954" s="168"/>
      <c r="EZ954" s="168"/>
      <c r="FA954" s="168"/>
      <c r="FB954" s="168"/>
      <c r="FC954" s="168"/>
      <c r="FD954" s="168"/>
    </row>
    <row r="955" spans="1:160" s="5" customFormat="1" ht="24.9" customHeight="1" x14ac:dyDescent="0.3">
      <c r="A955" s="263"/>
      <c r="B955" s="263"/>
      <c r="C955" s="265"/>
      <c r="D955" s="481"/>
      <c r="E955" s="482"/>
      <c r="F955" s="482"/>
      <c r="G955" s="482"/>
      <c r="H955" s="482"/>
      <c r="I955" s="482"/>
      <c r="J955" s="482"/>
      <c r="K955" s="482"/>
      <c r="L955" s="482"/>
      <c r="M955" s="483"/>
      <c r="N955" s="16"/>
      <c r="O955" s="412"/>
      <c r="P955" s="413"/>
      <c r="Q955" s="8"/>
      <c r="R955" s="8"/>
      <c r="S955" s="8"/>
      <c r="T955" s="9"/>
      <c r="U955" s="17"/>
      <c r="V955" s="182"/>
      <c r="W955" s="191"/>
      <c r="X955" s="86"/>
      <c r="Y955" s="33"/>
      <c r="Z955" s="36"/>
      <c r="AA955" s="36"/>
      <c r="AD955" s="33"/>
      <c r="AG955" s="33"/>
      <c r="AH955" s="43"/>
      <c r="AI955" s="43"/>
      <c r="AJ955" s="43"/>
      <c r="AK955" s="43"/>
      <c r="AL955" s="43"/>
      <c r="AM955" s="43"/>
      <c r="AN955" s="43"/>
      <c r="AO955" s="43"/>
      <c r="AP955" s="43"/>
      <c r="AQ955" s="43"/>
      <c r="AR955" s="43"/>
      <c r="AS955" s="43"/>
      <c r="AT955" s="43"/>
      <c r="AU955" s="44"/>
      <c r="AV955" s="33"/>
      <c r="AW955" s="33"/>
      <c r="AX955" s="33"/>
      <c r="AZ955" s="141"/>
      <c r="BE955" s="168"/>
      <c r="BF955" s="168"/>
      <c r="BG955" s="168"/>
      <c r="BH955" s="168"/>
      <c r="BI955" s="168"/>
      <c r="BJ955" s="168"/>
      <c r="BK955" s="168"/>
      <c r="BL955" s="168"/>
      <c r="BM955" s="168"/>
      <c r="DK955" s="168"/>
      <c r="DL955" s="168"/>
      <c r="DM955" s="168"/>
      <c r="DN955" s="168"/>
      <c r="DO955" s="168"/>
      <c r="DP955" s="168"/>
      <c r="DQ955" s="168"/>
      <c r="DR955" s="168"/>
      <c r="DS955" s="168"/>
      <c r="DT955" s="168"/>
      <c r="DU955" s="168"/>
      <c r="DV955" s="168"/>
      <c r="DW955" s="168"/>
      <c r="DX955" s="168"/>
      <c r="DY955" s="168"/>
      <c r="DZ955" s="168"/>
      <c r="EA955" s="168"/>
      <c r="EB955" s="168"/>
      <c r="EC955" s="168"/>
      <c r="ED955" s="168"/>
      <c r="EE955" s="168"/>
      <c r="EF955" s="168"/>
      <c r="EG955" s="168"/>
      <c r="EH955" s="168"/>
      <c r="EI955" s="168"/>
      <c r="EJ955" s="168"/>
      <c r="EK955" s="168"/>
      <c r="EL955" s="168"/>
      <c r="EM955" s="168"/>
      <c r="EN955" s="168"/>
      <c r="EO955" s="168"/>
      <c r="EP955" s="168"/>
      <c r="EQ955" s="168"/>
      <c r="ER955" s="168"/>
      <c r="ES955" s="168"/>
      <c r="ET955" s="168"/>
      <c r="EU955" s="168"/>
      <c r="EV955" s="168"/>
      <c r="EW955" s="168"/>
      <c r="EX955" s="168"/>
      <c r="EY955" s="168"/>
      <c r="EZ955" s="168"/>
      <c r="FA955" s="168"/>
      <c r="FB955" s="168"/>
      <c r="FC955" s="168"/>
      <c r="FD955" s="168"/>
    </row>
    <row r="956" spans="1:160" s="5" customFormat="1" ht="24.9" customHeight="1" x14ac:dyDescent="0.3">
      <c r="A956" s="263"/>
      <c r="B956" s="263"/>
      <c r="C956" s="265"/>
      <c r="D956" s="481"/>
      <c r="E956" s="482"/>
      <c r="F956" s="482"/>
      <c r="G956" s="482"/>
      <c r="H956" s="482"/>
      <c r="I956" s="482"/>
      <c r="J956" s="482"/>
      <c r="K956" s="482"/>
      <c r="L956" s="482"/>
      <c r="M956" s="483"/>
      <c r="N956" s="16"/>
      <c r="O956" s="412"/>
      <c r="P956" s="413"/>
      <c r="Q956" s="8"/>
      <c r="R956" s="8"/>
      <c r="S956" s="8"/>
      <c r="T956" s="9"/>
      <c r="U956" s="17"/>
      <c r="V956" s="182"/>
      <c r="W956" s="191"/>
      <c r="X956" s="86"/>
      <c r="Y956" s="33"/>
      <c r="Z956" s="36"/>
      <c r="AA956" s="36"/>
      <c r="AD956" s="33"/>
      <c r="AG956" s="33"/>
      <c r="AH956" s="43"/>
      <c r="AI956" s="43"/>
      <c r="AJ956" s="43"/>
      <c r="AK956" s="43"/>
      <c r="AL956" s="43"/>
      <c r="AM956" s="43"/>
      <c r="AN956" s="43"/>
      <c r="AO956" s="43"/>
      <c r="AP956" s="43"/>
      <c r="AQ956" s="43"/>
      <c r="AR956" s="43"/>
      <c r="AS956" s="43"/>
      <c r="AT956" s="43"/>
      <c r="AU956" s="44"/>
      <c r="AV956" s="33"/>
      <c r="AW956" s="33"/>
      <c r="AX956" s="33"/>
      <c r="AZ956" s="141"/>
      <c r="BE956" s="168"/>
      <c r="BF956" s="168"/>
      <c r="BG956" s="168"/>
      <c r="BH956" s="168"/>
      <c r="BI956" s="168"/>
      <c r="BJ956" s="168"/>
      <c r="BK956" s="168"/>
      <c r="BL956" s="168"/>
      <c r="BM956" s="168"/>
      <c r="DK956" s="168"/>
      <c r="DL956" s="168"/>
      <c r="DM956" s="168"/>
      <c r="DN956" s="168"/>
      <c r="DO956" s="168"/>
      <c r="DP956" s="168"/>
      <c r="DQ956" s="168"/>
      <c r="DR956" s="168"/>
      <c r="DS956" s="168"/>
      <c r="DT956" s="168"/>
      <c r="DU956" s="168"/>
      <c r="DV956" s="168"/>
      <c r="DW956" s="168"/>
      <c r="DX956" s="168"/>
      <c r="DY956" s="168"/>
      <c r="DZ956" s="168"/>
      <c r="EA956" s="168"/>
      <c r="EB956" s="168"/>
      <c r="EC956" s="168"/>
      <c r="ED956" s="168"/>
      <c r="EE956" s="168"/>
      <c r="EF956" s="168"/>
      <c r="EG956" s="168"/>
      <c r="EH956" s="168"/>
      <c r="EI956" s="168"/>
      <c r="EJ956" s="168"/>
      <c r="EK956" s="168"/>
      <c r="EL956" s="168"/>
      <c r="EM956" s="168"/>
      <c r="EN956" s="168"/>
      <c r="EO956" s="168"/>
      <c r="EP956" s="168"/>
      <c r="EQ956" s="168"/>
      <c r="ER956" s="168"/>
      <c r="ES956" s="168"/>
      <c r="ET956" s="168"/>
      <c r="EU956" s="168"/>
      <c r="EV956" s="168"/>
      <c r="EW956" s="168"/>
      <c r="EX956" s="168"/>
      <c r="EY956" s="168"/>
      <c r="EZ956" s="168"/>
      <c r="FA956" s="168"/>
      <c r="FB956" s="168"/>
      <c r="FC956" s="168"/>
      <c r="FD956" s="168"/>
    </row>
    <row r="957" spans="1:160" s="5" customFormat="1" ht="24.9" customHeight="1" x14ac:dyDescent="0.3">
      <c r="A957" s="263"/>
      <c r="B957" s="263"/>
      <c r="C957" s="265"/>
      <c r="D957" s="481"/>
      <c r="E957" s="482"/>
      <c r="F957" s="482"/>
      <c r="G957" s="482"/>
      <c r="H957" s="482"/>
      <c r="I957" s="482"/>
      <c r="J957" s="482"/>
      <c r="K957" s="482"/>
      <c r="L957" s="482"/>
      <c r="M957" s="483"/>
      <c r="N957" s="16">
        <v>14001506</v>
      </c>
      <c r="O957" s="412" t="s">
        <v>447</v>
      </c>
      <c r="P957" s="413"/>
      <c r="Q957" s="8">
        <v>66</v>
      </c>
      <c r="R957" s="8">
        <v>9</v>
      </c>
      <c r="S957" s="8">
        <v>0.15</v>
      </c>
      <c r="T957" s="9">
        <v>1</v>
      </c>
      <c r="U957" s="17">
        <f t="shared" si="112"/>
        <v>89.1</v>
      </c>
      <c r="V957" s="182"/>
      <c r="W957" s="191">
        <v>15</v>
      </c>
      <c r="X957" s="86"/>
      <c r="Y957" s="33"/>
      <c r="Z957" s="36"/>
      <c r="AA957" s="36"/>
      <c r="AD957" s="33"/>
      <c r="AG957" s="33"/>
      <c r="AH957" s="43"/>
      <c r="AI957" s="43"/>
      <c r="AJ957" s="43"/>
      <c r="AK957" s="43"/>
      <c r="AL957" s="43"/>
      <c r="AM957" s="43"/>
      <c r="AN957" s="43"/>
      <c r="AO957" s="43"/>
      <c r="AP957" s="43"/>
      <c r="AQ957" s="43"/>
      <c r="AR957" s="43"/>
      <c r="AS957" s="43"/>
      <c r="AT957" s="43"/>
      <c r="AU957" s="44"/>
      <c r="AV957" s="33"/>
      <c r="AW957" s="33"/>
      <c r="AX957" s="33"/>
      <c r="AZ957" s="141"/>
      <c r="BE957" s="168"/>
      <c r="BF957" s="168"/>
      <c r="BG957" s="168"/>
      <c r="BH957" s="168"/>
      <c r="BI957" s="168"/>
      <c r="BJ957" s="168"/>
      <c r="BK957" s="168"/>
      <c r="BL957" s="168"/>
      <c r="BM957" s="168"/>
      <c r="DK957" s="168"/>
      <c r="DL957" s="168"/>
      <c r="DM957" s="168"/>
      <c r="DN957" s="168"/>
      <c r="DO957" s="168"/>
      <c r="DP957" s="168"/>
      <c r="DQ957" s="168"/>
      <c r="DR957" s="168"/>
      <c r="DS957" s="168"/>
      <c r="DT957" s="168"/>
      <c r="DU957" s="168"/>
      <c r="DV957" s="168"/>
      <c r="DW957" s="168"/>
      <c r="DX957" s="168"/>
      <c r="DY957" s="168"/>
      <c r="DZ957" s="168"/>
      <c r="EA957" s="168"/>
      <c r="EB957" s="168"/>
      <c r="EC957" s="168"/>
      <c r="ED957" s="168"/>
      <c r="EE957" s="168"/>
      <c r="EF957" s="168"/>
      <c r="EG957" s="168"/>
      <c r="EH957" s="168"/>
      <c r="EI957" s="168"/>
      <c r="EJ957" s="168"/>
      <c r="EK957" s="168"/>
      <c r="EL957" s="168"/>
      <c r="EM957" s="168"/>
      <c r="EN957" s="168"/>
      <c r="EO957" s="168"/>
      <c r="EP957" s="168"/>
      <c r="EQ957" s="168"/>
      <c r="ER957" s="168"/>
      <c r="ES957" s="168"/>
      <c r="ET957" s="168"/>
      <c r="EU957" s="168"/>
      <c r="EV957" s="168"/>
      <c r="EW957" s="168"/>
      <c r="EX957" s="168"/>
      <c r="EY957" s="168"/>
      <c r="EZ957" s="168"/>
      <c r="FA957" s="168"/>
      <c r="FB957" s="168"/>
      <c r="FC957" s="168"/>
      <c r="FD957" s="168"/>
    </row>
    <row r="958" spans="1:160" s="5" customFormat="1" ht="24.9" customHeight="1" x14ac:dyDescent="0.3">
      <c r="A958" s="263"/>
      <c r="B958" s="263"/>
      <c r="C958" s="265"/>
      <c r="D958" s="481"/>
      <c r="E958" s="482"/>
      <c r="F958" s="482"/>
      <c r="G958" s="482"/>
      <c r="H958" s="482"/>
      <c r="I958" s="482"/>
      <c r="J958" s="482"/>
      <c r="K958" s="482"/>
      <c r="L958" s="482"/>
      <c r="M958" s="483"/>
      <c r="N958" s="16"/>
      <c r="O958" s="412"/>
      <c r="P958" s="413"/>
      <c r="Q958" s="8"/>
      <c r="R958" s="8"/>
      <c r="S958" s="8"/>
      <c r="T958" s="9"/>
      <c r="U958" s="17"/>
      <c r="V958" s="182"/>
      <c r="W958" s="191"/>
      <c r="X958" s="86"/>
      <c r="Y958" s="33"/>
      <c r="Z958" s="36"/>
      <c r="AA958" s="36"/>
      <c r="AD958" s="33"/>
      <c r="AG958" s="33"/>
      <c r="AH958" s="43"/>
      <c r="AI958" s="43"/>
      <c r="AJ958" s="43"/>
      <c r="AK958" s="43"/>
      <c r="AL958" s="43"/>
      <c r="AM958" s="43"/>
      <c r="AN958" s="43"/>
      <c r="AO958" s="43"/>
      <c r="AP958" s="43"/>
      <c r="AQ958" s="43"/>
      <c r="AR958" s="43"/>
      <c r="AS958" s="43"/>
      <c r="AT958" s="43"/>
      <c r="AU958" s="44"/>
      <c r="AV958" s="33"/>
      <c r="AW958" s="33"/>
      <c r="AX958" s="33"/>
      <c r="AZ958" s="141"/>
      <c r="BE958" s="168"/>
      <c r="BF958" s="168"/>
      <c r="BG958" s="168"/>
      <c r="BH958" s="168"/>
      <c r="BI958" s="168"/>
      <c r="BJ958" s="168"/>
      <c r="BK958" s="168"/>
      <c r="BL958" s="168"/>
      <c r="BM958" s="168"/>
      <c r="DK958" s="168"/>
      <c r="DL958" s="168"/>
      <c r="DM958" s="168"/>
      <c r="DN958" s="168"/>
      <c r="DO958" s="168"/>
      <c r="DP958" s="168"/>
      <c r="DQ958" s="168"/>
      <c r="DR958" s="168"/>
      <c r="DS958" s="168"/>
      <c r="DT958" s="168"/>
      <c r="DU958" s="168"/>
      <c r="DV958" s="168"/>
      <c r="DW958" s="168"/>
      <c r="DX958" s="168"/>
      <c r="DY958" s="168"/>
      <c r="DZ958" s="168"/>
      <c r="EA958" s="168"/>
      <c r="EB958" s="168"/>
      <c r="EC958" s="168"/>
      <c r="ED958" s="168"/>
      <c r="EE958" s="168"/>
      <c r="EF958" s="168"/>
      <c r="EG958" s="168"/>
      <c r="EH958" s="168"/>
      <c r="EI958" s="168"/>
      <c r="EJ958" s="168"/>
      <c r="EK958" s="168"/>
      <c r="EL958" s="168"/>
      <c r="EM958" s="168"/>
      <c r="EN958" s="168"/>
      <c r="EO958" s="168"/>
      <c r="EP958" s="168"/>
      <c r="EQ958" s="168"/>
      <c r="ER958" s="168"/>
      <c r="ES958" s="168"/>
      <c r="ET958" s="168"/>
      <c r="EU958" s="168"/>
      <c r="EV958" s="168"/>
      <c r="EW958" s="168"/>
      <c r="EX958" s="168"/>
      <c r="EY958" s="168"/>
      <c r="EZ958" s="168"/>
      <c r="FA958" s="168"/>
      <c r="FB958" s="168"/>
      <c r="FC958" s="168"/>
      <c r="FD958" s="168"/>
    </row>
    <row r="959" spans="1:160" s="5" customFormat="1" ht="24.9" customHeight="1" x14ac:dyDescent="0.3">
      <c r="A959" s="263"/>
      <c r="B959" s="263"/>
      <c r="C959" s="265"/>
      <c r="D959" s="481"/>
      <c r="E959" s="482"/>
      <c r="F959" s="482"/>
      <c r="G959" s="482"/>
      <c r="H959" s="482"/>
      <c r="I959" s="482"/>
      <c r="J959" s="482"/>
      <c r="K959" s="482"/>
      <c r="L959" s="482"/>
      <c r="M959" s="483"/>
      <c r="N959" s="16">
        <v>14001619</v>
      </c>
      <c r="O959" s="412" t="s">
        <v>447</v>
      </c>
      <c r="P959" s="413"/>
      <c r="Q959" s="8">
        <v>57</v>
      </c>
      <c r="R959" s="8">
        <v>6</v>
      </c>
      <c r="S959" s="8">
        <v>0.15</v>
      </c>
      <c r="T959" s="9">
        <v>1</v>
      </c>
      <c r="U959" s="17">
        <f t="shared" si="112"/>
        <v>51.3</v>
      </c>
      <c r="V959" s="182"/>
      <c r="W959" s="191">
        <v>18</v>
      </c>
      <c r="X959" s="86"/>
      <c r="Y959" s="33"/>
      <c r="Z959" s="36"/>
      <c r="AA959" s="36"/>
      <c r="AD959" s="33"/>
      <c r="AG959" s="33"/>
      <c r="AH959" s="43"/>
      <c r="AI959" s="43"/>
      <c r="AJ959" s="43"/>
      <c r="AK959" s="43"/>
      <c r="AL959" s="43"/>
      <c r="AM959" s="43"/>
      <c r="AN959" s="43"/>
      <c r="AO959" s="43"/>
      <c r="AP959" s="43"/>
      <c r="AQ959" s="43"/>
      <c r="AR959" s="43"/>
      <c r="AS959" s="43"/>
      <c r="AT959" s="43"/>
      <c r="AU959" s="44"/>
      <c r="AV959" s="33"/>
      <c r="AW959" s="33"/>
      <c r="AX959" s="33"/>
      <c r="AZ959" s="141"/>
      <c r="BE959" s="168"/>
      <c r="BF959" s="168"/>
      <c r="BG959" s="168"/>
      <c r="BH959" s="168"/>
      <c r="BI959" s="168"/>
      <c r="BJ959" s="168"/>
      <c r="BK959" s="168"/>
      <c r="BL959" s="168"/>
      <c r="BM959" s="168"/>
      <c r="DK959" s="168"/>
      <c r="DL959" s="168"/>
      <c r="DM959" s="168"/>
      <c r="DN959" s="168"/>
      <c r="DO959" s="168"/>
      <c r="DP959" s="168"/>
      <c r="DQ959" s="168"/>
      <c r="DR959" s="168"/>
      <c r="DS959" s="168"/>
      <c r="DT959" s="168"/>
      <c r="DU959" s="168"/>
      <c r="DV959" s="168"/>
      <c r="DW959" s="168"/>
      <c r="DX959" s="168"/>
      <c r="DY959" s="168"/>
      <c r="DZ959" s="168"/>
      <c r="EA959" s="168"/>
      <c r="EB959" s="168"/>
      <c r="EC959" s="168"/>
      <c r="ED959" s="168"/>
      <c r="EE959" s="168"/>
      <c r="EF959" s="168"/>
      <c r="EG959" s="168"/>
      <c r="EH959" s="168"/>
      <c r="EI959" s="168"/>
      <c r="EJ959" s="168"/>
      <c r="EK959" s="168"/>
      <c r="EL959" s="168"/>
      <c r="EM959" s="168"/>
      <c r="EN959" s="168"/>
      <c r="EO959" s="168"/>
      <c r="EP959" s="168"/>
      <c r="EQ959" s="168"/>
      <c r="ER959" s="168"/>
      <c r="ES959" s="168"/>
      <c r="ET959" s="168"/>
      <c r="EU959" s="168"/>
      <c r="EV959" s="168"/>
      <c r="EW959" s="168"/>
      <c r="EX959" s="168"/>
      <c r="EY959" s="168"/>
      <c r="EZ959" s="168"/>
      <c r="FA959" s="168"/>
      <c r="FB959" s="168"/>
      <c r="FC959" s="168"/>
      <c r="FD959" s="168"/>
    </row>
    <row r="960" spans="1:160" s="5" customFormat="1" ht="24.9" customHeight="1" x14ac:dyDescent="0.3">
      <c r="A960" s="263"/>
      <c r="B960" s="263"/>
      <c r="C960" s="265"/>
      <c r="D960" s="481"/>
      <c r="E960" s="482"/>
      <c r="F960" s="482"/>
      <c r="G960" s="482"/>
      <c r="H960" s="482"/>
      <c r="I960" s="482"/>
      <c r="J960" s="482"/>
      <c r="K960" s="482"/>
      <c r="L960" s="482"/>
      <c r="M960" s="483"/>
      <c r="N960" s="16">
        <v>14001616</v>
      </c>
      <c r="O960" s="412" t="s">
        <v>447</v>
      </c>
      <c r="P960" s="413"/>
      <c r="Q960" s="8">
        <v>52</v>
      </c>
      <c r="R960" s="8">
        <v>6</v>
      </c>
      <c r="S960" s="8">
        <v>0.15</v>
      </c>
      <c r="T960" s="9">
        <v>1</v>
      </c>
      <c r="U960" s="17">
        <f t="shared" si="112"/>
        <v>46.8</v>
      </c>
      <c r="V960" s="182"/>
      <c r="W960" s="191">
        <v>19</v>
      </c>
      <c r="X960" s="86"/>
      <c r="Y960" s="33"/>
      <c r="Z960" s="36"/>
      <c r="AA960" s="36"/>
      <c r="AD960" s="33"/>
      <c r="AG960" s="33"/>
      <c r="AH960" s="43"/>
      <c r="AI960" s="43"/>
      <c r="AJ960" s="43"/>
      <c r="AK960" s="43"/>
      <c r="AL960" s="43"/>
      <c r="AM960" s="43"/>
      <c r="AN960" s="43"/>
      <c r="AO960" s="43"/>
      <c r="AP960" s="43"/>
      <c r="AQ960" s="43"/>
      <c r="AR960" s="43"/>
      <c r="AS960" s="43"/>
      <c r="AT960" s="43"/>
      <c r="AU960" s="44"/>
      <c r="AV960" s="33"/>
      <c r="AW960" s="33"/>
      <c r="AX960" s="33"/>
      <c r="AZ960" s="141"/>
      <c r="BE960" s="168"/>
      <c r="BF960" s="168"/>
      <c r="BG960" s="168"/>
      <c r="BH960" s="168"/>
      <c r="BI960" s="168"/>
      <c r="BJ960" s="168"/>
      <c r="BK960" s="168"/>
      <c r="BL960" s="168"/>
      <c r="BM960" s="168"/>
      <c r="DK960" s="168"/>
      <c r="DL960" s="168"/>
      <c r="DM960" s="168"/>
      <c r="DN960" s="168"/>
      <c r="DO960" s="168"/>
      <c r="DP960" s="168"/>
      <c r="DQ960" s="168"/>
      <c r="DR960" s="168"/>
      <c r="DS960" s="168"/>
      <c r="DT960" s="168"/>
      <c r="DU960" s="168"/>
      <c r="DV960" s="168"/>
      <c r="DW960" s="168"/>
      <c r="DX960" s="168"/>
      <c r="DY960" s="168"/>
      <c r="DZ960" s="168"/>
      <c r="EA960" s="168"/>
      <c r="EB960" s="168"/>
      <c r="EC960" s="168"/>
      <c r="ED960" s="168"/>
      <c r="EE960" s="168"/>
      <c r="EF960" s="168"/>
      <c r="EG960" s="168"/>
      <c r="EH960" s="168"/>
      <c r="EI960" s="168"/>
      <c r="EJ960" s="168"/>
      <c r="EK960" s="168"/>
      <c r="EL960" s="168"/>
      <c r="EM960" s="168"/>
      <c r="EN960" s="168"/>
      <c r="EO960" s="168"/>
      <c r="EP960" s="168"/>
      <c r="EQ960" s="168"/>
      <c r="ER960" s="168"/>
      <c r="ES960" s="168"/>
      <c r="ET960" s="168"/>
      <c r="EU960" s="168"/>
      <c r="EV960" s="168"/>
      <c r="EW960" s="168"/>
      <c r="EX960" s="168"/>
      <c r="EY960" s="168"/>
      <c r="EZ960" s="168"/>
      <c r="FA960" s="168"/>
      <c r="FB960" s="168"/>
      <c r="FC960" s="168"/>
      <c r="FD960" s="168"/>
    </row>
    <row r="961" spans="1:160" s="5" customFormat="1" ht="24.9" customHeight="1" x14ac:dyDescent="0.3">
      <c r="A961" s="263"/>
      <c r="B961" s="263"/>
      <c r="C961" s="265"/>
      <c r="D961" s="481"/>
      <c r="E961" s="482"/>
      <c r="F961" s="482"/>
      <c r="G961" s="482"/>
      <c r="H961" s="482"/>
      <c r="I961" s="482"/>
      <c r="J961" s="482"/>
      <c r="K961" s="482"/>
      <c r="L961" s="482"/>
      <c r="M961" s="483"/>
      <c r="N961" s="16"/>
      <c r="O961" s="412"/>
      <c r="P961" s="413"/>
      <c r="Q961" s="8"/>
      <c r="R961" s="8"/>
      <c r="S961" s="8"/>
      <c r="T961" s="9"/>
      <c r="U961" s="17"/>
      <c r="V961" s="33"/>
      <c r="W961" s="57"/>
      <c r="X961" s="86"/>
      <c r="Y961" s="33"/>
      <c r="Z961" s="36"/>
      <c r="AA961" s="36"/>
      <c r="AD961" s="33"/>
      <c r="AG961" s="33"/>
      <c r="AH961" s="43"/>
      <c r="AI961" s="43"/>
      <c r="AJ961" s="43"/>
      <c r="AK961" s="43"/>
      <c r="AL961" s="43"/>
      <c r="AM961" s="43"/>
      <c r="AN961" s="43"/>
      <c r="AO961" s="43"/>
      <c r="AP961" s="43"/>
      <c r="AQ961" s="43"/>
      <c r="AR961" s="43"/>
      <c r="AS961" s="43"/>
      <c r="AT961" s="43"/>
      <c r="AU961" s="44"/>
      <c r="AV961" s="33"/>
      <c r="AW961" s="33"/>
      <c r="AX961" s="33"/>
      <c r="AZ961" s="141"/>
      <c r="BE961" s="168"/>
      <c r="BF961" s="168"/>
      <c r="BG961" s="168"/>
      <c r="BH961" s="168"/>
      <c r="BI961" s="168"/>
      <c r="BJ961" s="168"/>
      <c r="BK961" s="168"/>
      <c r="BL961" s="168"/>
      <c r="BM961" s="168"/>
      <c r="DK961" s="168"/>
      <c r="DL961" s="168"/>
      <c r="DM961" s="168"/>
      <c r="DN961" s="168"/>
      <c r="DO961" s="168"/>
      <c r="DP961" s="168"/>
      <c r="DQ961" s="168"/>
      <c r="DR961" s="168"/>
      <c r="DS961" s="168"/>
      <c r="DT961" s="168"/>
      <c r="DU961" s="168"/>
      <c r="DV961" s="168"/>
      <c r="DW961" s="168"/>
      <c r="DX961" s="168"/>
      <c r="DY961" s="168"/>
      <c r="DZ961" s="168"/>
      <c r="EA961" s="168"/>
      <c r="EB961" s="168"/>
      <c r="EC961" s="168"/>
      <c r="ED961" s="168"/>
      <c r="EE961" s="168"/>
      <c r="EF961" s="168"/>
      <c r="EG961" s="168"/>
      <c r="EH961" s="168"/>
      <c r="EI961" s="168"/>
      <c r="EJ961" s="168"/>
      <c r="EK961" s="168"/>
      <c r="EL961" s="168"/>
      <c r="EM961" s="168"/>
      <c r="EN961" s="168"/>
      <c r="EO961" s="168"/>
      <c r="EP961" s="168"/>
      <c r="EQ961" s="168"/>
      <c r="ER961" s="168"/>
      <c r="ES961" s="168"/>
      <c r="ET961" s="168"/>
      <c r="EU961" s="168"/>
      <c r="EV961" s="168"/>
      <c r="EW961" s="168"/>
      <c r="EX961" s="168"/>
      <c r="EY961" s="168"/>
      <c r="EZ961" s="168"/>
      <c r="FA961" s="168"/>
      <c r="FB961" s="168"/>
      <c r="FC961" s="168"/>
      <c r="FD961" s="168"/>
    </row>
    <row r="962" spans="1:160" s="5" customFormat="1" ht="24.9" customHeight="1" x14ac:dyDescent="0.3">
      <c r="A962" s="263"/>
      <c r="B962" s="263"/>
      <c r="C962" s="265"/>
      <c r="D962" s="481"/>
      <c r="E962" s="482"/>
      <c r="F962" s="482"/>
      <c r="G962" s="482"/>
      <c r="H962" s="482"/>
      <c r="I962" s="482"/>
      <c r="J962" s="482"/>
      <c r="K962" s="482"/>
      <c r="L962" s="482"/>
      <c r="M962" s="483"/>
      <c r="N962" s="16"/>
      <c r="O962" s="412"/>
      <c r="P962" s="413"/>
      <c r="Q962" s="8"/>
      <c r="R962" s="8"/>
      <c r="S962" s="8"/>
      <c r="T962" s="9"/>
      <c r="U962" s="17"/>
      <c r="V962" s="33"/>
      <c r="W962" s="57"/>
      <c r="X962" s="86"/>
      <c r="Y962" s="33"/>
      <c r="Z962" s="36"/>
      <c r="AA962" s="36"/>
      <c r="AD962" s="33"/>
      <c r="AG962" s="33"/>
      <c r="AH962" s="43"/>
      <c r="AI962" s="43"/>
      <c r="AJ962" s="43"/>
      <c r="AK962" s="43"/>
      <c r="AL962" s="43"/>
      <c r="AM962" s="43"/>
      <c r="AN962" s="43"/>
      <c r="AO962" s="43"/>
      <c r="AP962" s="43"/>
      <c r="AQ962" s="43"/>
      <c r="AR962" s="43"/>
      <c r="AS962" s="43"/>
      <c r="AT962" s="43"/>
      <c r="AU962" s="44"/>
      <c r="AV962" s="33"/>
      <c r="AW962" s="33"/>
      <c r="AX962" s="33"/>
      <c r="AZ962" s="141"/>
      <c r="BE962" s="168"/>
      <c r="BF962" s="168"/>
      <c r="BG962" s="168"/>
      <c r="BH962" s="168"/>
      <c r="BI962" s="168"/>
      <c r="BJ962" s="168"/>
      <c r="BK962" s="168"/>
      <c r="BL962" s="168"/>
      <c r="BM962" s="168"/>
      <c r="DK962" s="168"/>
      <c r="DL962" s="168"/>
      <c r="DM962" s="168"/>
      <c r="DN962" s="168"/>
      <c r="DO962" s="168"/>
      <c r="DP962" s="168"/>
      <c r="DQ962" s="168"/>
      <c r="DR962" s="168"/>
      <c r="DS962" s="168"/>
      <c r="DT962" s="168"/>
      <c r="DU962" s="168"/>
      <c r="DV962" s="168"/>
      <c r="DW962" s="168"/>
      <c r="DX962" s="168"/>
      <c r="DY962" s="168"/>
      <c r="DZ962" s="168"/>
      <c r="EA962" s="168"/>
      <c r="EB962" s="168"/>
      <c r="EC962" s="168"/>
      <c r="ED962" s="168"/>
      <c r="EE962" s="168"/>
      <c r="EF962" s="168"/>
      <c r="EG962" s="168"/>
      <c r="EH962" s="168"/>
      <c r="EI962" s="168"/>
      <c r="EJ962" s="168"/>
      <c r="EK962" s="168"/>
      <c r="EL962" s="168"/>
      <c r="EM962" s="168"/>
      <c r="EN962" s="168"/>
      <c r="EO962" s="168"/>
      <c r="EP962" s="168"/>
      <c r="EQ962" s="168"/>
      <c r="ER962" s="168"/>
      <c r="ES962" s="168"/>
      <c r="ET962" s="168"/>
      <c r="EU962" s="168"/>
      <c r="EV962" s="168"/>
      <c r="EW962" s="168"/>
      <c r="EX962" s="168"/>
      <c r="EY962" s="168"/>
      <c r="EZ962" s="168"/>
      <c r="FA962" s="168"/>
      <c r="FB962" s="168"/>
      <c r="FC962" s="168"/>
      <c r="FD962" s="168"/>
    </row>
    <row r="963" spans="1:160" s="5" customFormat="1" ht="24.9" customHeight="1" x14ac:dyDescent="0.3">
      <c r="A963" s="263"/>
      <c r="B963" s="263"/>
      <c r="C963" s="265"/>
      <c r="D963" s="481"/>
      <c r="E963" s="482"/>
      <c r="F963" s="482"/>
      <c r="G963" s="482"/>
      <c r="H963" s="482"/>
      <c r="I963" s="482"/>
      <c r="J963" s="482"/>
      <c r="K963" s="482"/>
      <c r="L963" s="482"/>
      <c r="M963" s="483"/>
      <c r="N963" s="16"/>
      <c r="O963" s="412"/>
      <c r="P963" s="413"/>
      <c r="Q963" s="8"/>
      <c r="R963" s="8"/>
      <c r="S963" s="8"/>
      <c r="T963" s="9"/>
      <c r="U963" s="17"/>
      <c r="V963" s="33"/>
      <c r="W963" s="57"/>
      <c r="X963" s="86"/>
      <c r="Y963" s="33"/>
      <c r="Z963" s="36"/>
      <c r="AA963" s="36"/>
      <c r="AD963" s="33"/>
      <c r="AG963" s="33"/>
      <c r="AH963" s="43"/>
      <c r="AI963" s="43"/>
      <c r="AJ963" s="43"/>
      <c r="AK963" s="43"/>
      <c r="AL963" s="43"/>
      <c r="AM963" s="43"/>
      <c r="AN963" s="43"/>
      <c r="AO963" s="43"/>
      <c r="AP963" s="43"/>
      <c r="AQ963" s="43"/>
      <c r="AR963" s="43"/>
      <c r="AS963" s="43"/>
      <c r="AT963" s="43"/>
      <c r="AU963" s="44"/>
      <c r="AV963" s="33"/>
      <c r="AW963" s="33"/>
      <c r="AX963" s="33"/>
      <c r="AZ963" s="141"/>
      <c r="BE963" s="168"/>
      <c r="BF963" s="168"/>
      <c r="BG963" s="168"/>
      <c r="BH963" s="168"/>
      <c r="BI963" s="168"/>
      <c r="BJ963" s="168"/>
      <c r="BK963" s="168"/>
      <c r="BL963" s="168"/>
      <c r="BM963" s="168"/>
      <c r="DK963" s="168"/>
      <c r="DL963" s="168"/>
      <c r="DM963" s="168"/>
      <c r="DN963" s="168"/>
      <c r="DO963" s="168"/>
      <c r="DP963" s="168"/>
      <c r="DQ963" s="168"/>
      <c r="DR963" s="168"/>
      <c r="DS963" s="168"/>
      <c r="DT963" s="168"/>
      <c r="DU963" s="168"/>
      <c r="DV963" s="168"/>
      <c r="DW963" s="168"/>
      <c r="DX963" s="168"/>
      <c r="DY963" s="168"/>
      <c r="DZ963" s="168"/>
      <c r="EA963" s="168"/>
      <c r="EB963" s="168"/>
      <c r="EC963" s="168"/>
      <c r="ED963" s="168"/>
      <c r="EE963" s="168"/>
      <c r="EF963" s="168"/>
      <c r="EG963" s="168"/>
      <c r="EH963" s="168"/>
      <c r="EI963" s="168"/>
      <c r="EJ963" s="168"/>
      <c r="EK963" s="168"/>
      <c r="EL963" s="168"/>
      <c r="EM963" s="168"/>
      <c r="EN963" s="168"/>
      <c r="EO963" s="168"/>
      <c r="EP963" s="168"/>
      <c r="EQ963" s="168"/>
      <c r="ER963" s="168"/>
      <c r="ES963" s="168"/>
      <c r="ET963" s="168"/>
      <c r="EU963" s="168"/>
      <c r="EV963" s="168"/>
      <c r="EW963" s="168"/>
      <c r="EX963" s="168"/>
      <c r="EY963" s="168"/>
      <c r="EZ963" s="168"/>
      <c r="FA963" s="168"/>
      <c r="FB963" s="168"/>
      <c r="FC963" s="168"/>
      <c r="FD963" s="168"/>
    </row>
    <row r="964" spans="1:160" s="5" customFormat="1" ht="24.9" customHeight="1" x14ac:dyDescent="0.3">
      <c r="A964" s="263"/>
      <c r="B964" s="263"/>
      <c r="C964" s="265"/>
      <c r="D964" s="481"/>
      <c r="E964" s="482"/>
      <c r="F964" s="482"/>
      <c r="G964" s="482"/>
      <c r="H964" s="482"/>
      <c r="I964" s="482"/>
      <c r="J964" s="482"/>
      <c r="K964" s="482"/>
      <c r="L964" s="482"/>
      <c r="M964" s="483"/>
      <c r="N964" s="16"/>
      <c r="O964" s="412"/>
      <c r="P964" s="413"/>
      <c r="Q964" s="8"/>
      <c r="R964" s="8"/>
      <c r="S964" s="8"/>
      <c r="T964" s="9"/>
      <c r="U964" s="17"/>
      <c r="V964" s="33"/>
      <c r="W964" s="57"/>
      <c r="X964" s="86"/>
      <c r="Y964" s="33"/>
      <c r="Z964" s="36"/>
      <c r="AA964" s="36"/>
      <c r="AD964" s="33"/>
      <c r="AG964" s="33"/>
      <c r="AH964" s="43"/>
      <c r="AI964" s="43"/>
      <c r="AJ964" s="43"/>
      <c r="AK964" s="43"/>
      <c r="AL964" s="43"/>
      <c r="AM964" s="43"/>
      <c r="AN964" s="43"/>
      <c r="AO964" s="43"/>
      <c r="AP964" s="43"/>
      <c r="AQ964" s="43"/>
      <c r="AR964" s="43"/>
      <c r="AS964" s="43"/>
      <c r="AT964" s="43"/>
      <c r="AU964" s="44"/>
      <c r="AV964" s="33"/>
      <c r="AW964" s="33"/>
      <c r="AX964" s="33"/>
      <c r="AZ964" s="141"/>
      <c r="BE964" s="168"/>
      <c r="BF964" s="168"/>
      <c r="BG964" s="168"/>
      <c r="BH964" s="168"/>
      <c r="BI964" s="168"/>
      <c r="BJ964" s="168"/>
      <c r="BK964" s="168"/>
      <c r="BL964" s="168"/>
      <c r="BM964" s="168"/>
      <c r="DK964" s="168"/>
      <c r="DL964" s="168"/>
      <c r="DM964" s="168"/>
      <c r="DN964" s="168"/>
      <c r="DO964" s="168"/>
      <c r="DP964" s="168"/>
      <c r="DQ964" s="168"/>
      <c r="DR964" s="168"/>
      <c r="DS964" s="168"/>
      <c r="DT964" s="168"/>
      <c r="DU964" s="168"/>
      <c r="DV964" s="168"/>
      <c r="DW964" s="168"/>
      <c r="DX964" s="168"/>
      <c r="DY964" s="168"/>
      <c r="DZ964" s="168"/>
      <c r="EA964" s="168"/>
      <c r="EB964" s="168"/>
      <c r="EC964" s="168"/>
      <c r="ED964" s="168"/>
      <c r="EE964" s="168"/>
      <c r="EF964" s="168"/>
      <c r="EG964" s="168"/>
      <c r="EH964" s="168"/>
      <c r="EI964" s="168"/>
      <c r="EJ964" s="168"/>
      <c r="EK964" s="168"/>
      <c r="EL964" s="168"/>
      <c r="EM964" s="168"/>
      <c r="EN964" s="168"/>
      <c r="EO964" s="168"/>
      <c r="EP964" s="168"/>
      <c r="EQ964" s="168"/>
      <c r="ER964" s="168"/>
      <c r="ES964" s="168"/>
      <c r="ET964" s="168"/>
      <c r="EU964" s="168"/>
      <c r="EV964" s="168"/>
      <c r="EW964" s="168"/>
      <c r="EX964" s="168"/>
      <c r="EY964" s="168"/>
      <c r="EZ964" s="168"/>
      <c r="FA964" s="168"/>
      <c r="FB964" s="168"/>
      <c r="FC964" s="168"/>
      <c r="FD964" s="168"/>
    </row>
    <row r="965" spans="1:160" s="5" customFormat="1" ht="24.9" customHeight="1" x14ac:dyDescent="0.3">
      <c r="A965" s="263"/>
      <c r="B965" s="263"/>
      <c r="C965" s="265"/>
      <c r="D965" s="481"/>
      <c r="E965" s="482"/>
      <c r="F965" s="482"/>
      <c r="G965" s="482"/>
      <c r="H965" s="482"/>
      <c r="I965" s="482"/>
      <c r="J965" s="482"/>
      <c r="K965" s="482"/>
      <c r="L965" s="482"/>
      <c r="M965" s="483"/>
      <c r="N965" s="16"/>
      <c r="O965" s="412"/>
      <c r="P965" s="413"/>
      <c r="Q965" s="8"/>
      <c r="R965" s="8"/>
      <c r="S965" s="8"/>
      <c r="T965" s="9"/>
      <c r="U965" s="17"/>
      <c r="V965" s="33"/>
      <c r="W965" s="57"/>
      <c r="X965" s="86"/>
      <c r="Y965" s="33"/>
      <c r="Z965" s="36"/>
      <c r="AA965" s="36"/>
      <c r="AD965" s="33"/>
      <c r="AG965" s="33"/>
      <c r="AH965" s="43"/>
      <c r="AI965" s="43"/>
      <c r="AJ965" s="43"/>
      <c r="AK965" s="43"/>
      <c r="AL965" s="43"/>
      <c r="AM965" s="43"/>
      <c r="AN965" s="43"/>
      <c r="AO965" s="43"/>
      <c r="AP965" s="43"/>
      <c r="AQ965" s="43"/>
      <c r="AR965" s="43"/>
      <c r="AS965" s="43"/>
      <c r="AT965" s="43"/>
      <c r="AU965" s="44"/>
      <c r="AV965" s="33"/>
      <c r="AW965" s="33"/>
      <c r="AX965" s="33"/>
      <c r="AZ965" s="141"/>
      <c r="BE965" s="168"/>
      <c r="BF965" s="168"/>
      <c r="BG965" s="168"/>
      <c r="BH965" s="168"/>
      <c r="BI965" s="168"/>
      <c r="BJ965" s="168"/>
      <c r="BK965" s="168"/>
      <c r="BL965" s="168"/>
      <c r="BM965" s="168"/>
      <c r="DK965" s="168"/>
      <c r="DL965" s="168"/>
      <c r="DM965" s="168"/>
      <c r="DN965" s="168"/>
      <c r="DO965" s="168"/>
      <c r="DP965" s="168"/>
      <c r="DQ965" s="168"/>
      <c r="DR965" s="168"/>
      <c r="DS965" s="168"/>
      <c r="DT965" s="168"/>
      <c r="DU965" s="168"/>
      <c r="DV965" s="168"/>
      <c r="DW965" s="168"/>
      <c r="DX965" s="168"/>
      <c r="DY965" s="168"/>
      <c r="DZ965" s="168"/>
      <c r="EA965" s="168"/>
      <c r="EB965" s="168"/>
      <c r="EC965" s="168"/>
      <c r="ED965" s="168"/>
      <c r="EE965" s="168"/>
      <c r="EF965" s="168"/>
      <c r="EG965" s="168"/>
      <c r="EH965" s="168"/>
      <c r="EI965" s="168"/>
      <c r="EJ965" s="168"/>
      <c r="EK965" s="168"/>
      <c r="EL965" s="168"/>
      <c r="EM965" s="168"/>
      <c r="EN965" s="168"/>
      <c r="EO965" s="168"/>
      <c r="EP965" s="168"/>
      <c r="EQ965" s="168"/>
      <c r="ER965" s="168"/>
      <c r="ES965" s="168"/>
      <c r="ET965" s="168"/>
      <c r="EU965" s="168"/>
      <c r="EV965" s="168"/>
      <c r="EW965" s="168"/>
      <c r="EX965" s="168"/>
      <c r="EY965" s="168"/>
      <c r="EZ965" s="168"/>
      <c r="FA965" s="168"/>
      <c r="FB965" s="168"/>
      <c r="FC965" s="168"/>
      <c r="FD965" s="168"/>
    </row>
    <row r="966" spans="1:160" s="5" customFormat="1" ht="24.9" customHeight="1" x14ac:dyDescent="0.3">
      <c r="A966" s="263"/>
      <c r="B966" s="263"/>
      <c r="C966" s="265"/>
      <c r="D966" s="481"/>
      <c r="E966" s="482"/>
      <c r="F966" s="482"/>
      <c r="G966" s="482"/>
      <c r="H966" s="482"/>
      <c r="I966" s="482"/>
      <c r="J966" s="482"/>
      <c r="K966" s="482"/>
      <c r="L966" s="482"/>
      <c r="M966" s="483"/>
      <c r="N966" s="16"/>
      <c r="O966" s="412"/>
      <c r="P966" s="413"/>
      <c r="Q966" s="8"/>
      <c r="R966" s="8"/>
      <c r="S966" s="8"/>
      <c r="T966" s="9"/>
      <c r="U966" s="17"/>
      <c r="V966" s="33"/>
      <c r="W966" s="57"/>
      <c r="X966" s="86"/>
      <c r="Y966" s="33"/>
      <c r="Z966" s="36"/>
      <c r="AA966" s="36"/>
      <c r="AD966" s="33"/>
      <c r="AG966" s="33"/>
      <c r="AH966" s="43"/>
      <c r="AI966" s="43"/>
      <c r="AJ966" s="43"/>
      <c r="AK966" s="43"/>
      <c r="AL966" s="43"/>
      <c r="AM966" s="43"/>
      <c r="AN966" s="43"/>
      <c r="AO966" s="43"/>
      <c r="AP966" s="43"/>
      <c r="AQ966" s="43"/>
      <c r="AR966" s="43"/>
      <c r="AS966" s="43"/>
      <c r="AT966" s="43"/>
      <c r="AU966" s="44"/>
      <c r="AV966" s="33"/>
      <c r="AW966" s="33"/>
      <c r="AX966" s="33"/>
      <c r="AZ966" s="141"/>
      <c r="BE966" s="168"/>
      <c r="BF966" s="168"/>
      <c r="BG966" s="168"/>
      <c r="BH966" s="168"/>
      <c r="BI966" s="168"/>
      <c r="BJ966" s="168"/>
      <c r="BK966" s="168"/>
      <c r="BL966" s="168"/>
      <c r="BM966" s="168"/>
      <c r="DK966" s="168"/>
      <c r="DL966" s="168"/>
      <c r="DM966" s="168"/>
      <c r="DN966" s="168"/>
      <c r="DO966" s="168"/>
      <c r="DP966" s="168"/>
      <c r="DQ966" s="168"/>
      <c r="DR966" s="168"/>
      <c r="DS966" s="168"/>
      <c r="DT966" s="168"/>
      <c r="DU966" s="168"/>
      <c r="DV966" s="168"/>
      <c r="DW966" s="168"/>
      <c r="DX966" s="168"/>
      <c r="DY966" s="168"/>
      <c r="DZ966" s="168"/>
      <c r="EA966" s="168"/>
      <c r="EB966" s="168"/>
      <c r="EC966" s="168"/>
      <c r="ED966" s="168"/>
      <c r="EE966" s="168"/>
      <c r="EF966" s="168"/>
      <c r="EG966" s="168"/>
      <c r="EH966" s="168"/>
      <c r="EI966" s="168"/>
      <c r="EJ966" s="168"/>
      <c r="EK966" s="168"/>
      <c r="EL966" s="168"/>
      <c r="EM966" s="168"/>
      <c r="EN966" s="168"/>
      <c r="EO966" s="168"/>
      <c r="EP966" s="168"/>
      <c r="EQ966" s="168"/>
      <c r="ER966" s="168"/>
      <c r="ES966" s="168"/>
      <c r="ET966" s="168"/>
      <c r="EU966" s="168"/>
      <c r="EV966" s="168"/>
      <c r="EW966" s="168"/>
      <c r="EX966" s="168"/>
      <c r="EY966" s="168"/>
      <c r="EZ966" s="168"/>
      <c r="FA966" s="168"/>
      <c r="FB966" s="168"/>
      <c r="FC966" s="168"/>
      <c r="FD966" s="168"/>
    </row>
    <row r="967" spans="1:160" s="5" customFormat="1" ht="24.9" customHeight="1" x14ac:dyDescent="0.3">
      <c r="A967" s="263"/>
      <c r="B967" s="263"/>
      <c r="C967" s="265"/>
      <c r="D967" s="481"/>
      <c r="E967" s="482"/>
      <c r="F967" s="482"/>
      <c r="G967" s="482"/>
      <c r="H967" s="482"/>
      <c r="I967" s="482"/>
      <c r="J967" s="482"/>
      <c r="K967" s="482"/>
      <c r="L967" s="482"/>
      <c r="M967" s="483"/>
      <c r="N967" s="16"/>
      <c r="O967" s="412"/>
      <c r="P967" s="413"/>
      <c r="Q967" s="8"/>
      <c r="R967" s="8"/>
      <c r="S967" s="8"/>
      <c r="T967" s="9"/>
      <c r="U967" s="17"/>
      <c r="V967" s="33"/>
      <c r="W967" s="57"/>
      <c r="X967" s="86"/>
      <c r="Y967" s="33"/>
      <c r="Z967" s="36"/>
      <c r="AA967" s="36"/>
      <c r="AD967" s="33"/>
      <c r="AG967" s="33"/>
      <c r="AH967" s="43"/>
      <c r="AI967" s="43"/>
      <c r="AJ967" s="43"/>
      <c r="AK967" s="43"/>
      <c r="AL967" s="43"/>
      <c r="AM967" s="43"/>
      <c r="AN967" s="43"/>
      <c r="AO967" s="43"/>
      <c r="AP967" s="43"/>
      <c r="AQ967" s="43"/>
      <c r="AR967" s="43"/>
      <c r="AS967" s="43"/>
      <c r="AT967" s="43"/>
      <c r="AU967" s="44"/>
      <c r="AV967" s="33"/>
      <c r="AW967" s="33"/>
      <c r="AX967" s="33"/>
      <c r="AZ967" s="141"/>
      <c r="BE967" s="168"/>
      <c r="BF967" s="168"/>
      <c r="BG967" s="168"/>
      <c r="BH967" s="168"/>
      <c r="BI967" s="168"/>
      <c r="BJ967" s="168"/>
      <c r="BK967" s="168"/>
      <c r="BL967" s="168"/>
      <c r="BM967" s="168"/>
      <c r="DK967" s="168"/>
      <c r="DL967" s="168"/>
      <c r="DM967" s="168"/>
      <c r="DN967" s="168"/>
      <c r="DO967" s="168"/>
      <c r="DP967" s="168"/>
      <c r="DQ967" s="168"/>
      <c r="DR967" s="168"/>
      <c r="DS967" s="168"/>
      <c r="DT967" s="168"/>
      <c r="DU967" s="168"/>
      <c r="DV967" s="168"/>
      <c r="DW967" s="168"/>
      <c r="DX967" s="168"/>
      <c r="DY967" s="168"/>
      <c r="DZ967" s="168"/>
      <c r="EA967" s="168"/>
      <c r="EB967" s="168"/>
      <c r="EC967" s="168"/>
      <c r="ED967" s="168"/>
      <c r="EE967" s="168"/>
      <c r="EF967" s="168"/>
      <c r="EG967" s="168"/>
      <c r="EH967" s="168"/>
      <c r="EI967" s="168"/>
      <c r="EJ967" s="168"/>
      <c r="EK967" s="168"/>
      <c r="EL967" s="168"/>
      <c r="EM967" s="168"/>
      <c r="EN967" s="168"/>
      <c r="EO967" s="168"/>
      <c r="EP967" s="168"/>
      <c r="EQ967" s="168"/>
      <c r="ER967" s="168"/>
      <c r="ES967" s="168"/>
      <c r="ET967" s="168"/>
      <c r="EU967" s="168"/>
      <c r="EV967" s="168"/>
      <c r="EW967" s="168"/>
      <c r="EX967" s="168"/>
      <c r="EY967" s="168"/>
      <c r="EZ967" s="168"/>
      <c r="FA967" s="168"/>
      <c r="FB967" s="168"/>
      <c r="FC967" s="168"/>
      <c r="FD967" s="168"/>
    </row>
    <row r="968" spans="1:160" s="5" customFormat="1" ht="24.9" customHeight="1" thickBot="1" x14ac:dyDescent="0.35">
      <c r="A968" s="263"/>
      <c r="B968" s="263"/>
      <c r="C968" s="265"/>
      <c r="D968" s="481"/>
      <c r="E968" s="482"/>
      <c r="F968" s="482"/>
      <c r="G968" s="482"/>
      <c r="H968" s="482"/>
      <c r="I968" s="482"/>
      <c r="J968" s="482"/>
      <c r="K968" s="482"/>
      <c r="L968" s="482"/>
      <c r="M968" s="483"/>
      <c r="N968" s="414" t="s">
        <v>16</v>
      </c>
      <c r="O968" s="415"/>
      <c r="P968" s="415"/>
      <c r="Q968" s="415"/>
      <c r="R968" s="415"/>
      <c r="S968" s="415"/>
      <c r="T968" s="415"/>
      <c r="U968" s="18">
        <f>SUM(U948:U967)</f>
        <v>910.68399999999997</v>
      </c>
      <c r="V968" s="33"/>
      <c r="W968" s="57"/>
      <c r="X968" s="86"/>
      <c r="Y968" s="33"/>
      <c r="Z968" s="36"/>
      <c r="AA968" s="36"/>
      <c r="AD968" s="33"/>
      <c r="AG968" s="33"/>
      <c r="AH968" s="43"/>
      <c r="AI968" s="43"/>
      <c r="AJ968" s="43"/>
      <c r="AK968" s="43"/>
      <c r="AL968" s="43"/>
      <c r="AM968" s="43"/>
      <c r="AN968" s="43"/>
      <c r="AO968" s="43"/>
      <c r="AP968" s="43"/>
      <c r="AQ968" s="43"/>
      <c r="AR968" s="43"/>
      <c r="AS968" s="43"/>
      <c r="AT968" s="43"/>
      <c r="AU968" s="44"/>
      <c r="AV968" s="33"/>
      <c r="AW968" s="33"/>
      <c r="AX968" s="33"/>
      <c r="AZ968" s="141"/>
      <c r="BE968" s="168"/>
      <c r="BF968" s="168"/>
      <c r="BG968" s="168"/>
      <c r="BH968" s="168"/>
      <c r="BI968" s="168"/>
      <c r="BJ968" s="168"/>
      <c r="BK968" s="168"/>
      <c r="BL968" s="168"/>
      <c r="BM968" s="168"/>
      <c r="DK968" s="168"/>
      <c r="DL968" s="168"/>
      <c r="DM968" s="168"/>
      <c r="DN968" s="168"/>
      <c r="DO968" s="168"/>
      <c r="DP968" s="168"/>
      <c r="DQ968" s="168"/>
      <c r="DR968" s="168"/>
      <c r="DS968" s="168"/>
      <c r="DT968" s="168"/>
      <c r="DU968" s="168"/>
      <c r="DV968" s="168"/>
      <c r="DW968" s="168"/>
      <c r="DX968" s="168"/>
      <c r="DY968" s="168"/>
      <c r="DZ968" s="168"/>
      <c r="EA968" s="168"/>
      <c r="EB968" s="168"/>
      <c r="EC968" s="168"/>
      <c r="ED968" s="168"/>
      <c r="EE968" s="168"/>
      <c r="EF968" s="168"/>
      <c r="EG968" s="168"/>
      <c r="EH968" s="168"/>
      <c r="EI968" s="168"/>
      <c r="EJ968" s="168"/>
      <c r="EK968" s="168"/>
      <c r="EL968" s="168"/>
      <c r="EM968" s="168"/>
      <c r="EN968" s="168"/>
      <c r="EO968" s="168"/>
      <c r="EP968" s="168"/>
      <c r="EQ968" s="168"/>
      <c r="ER968" s="168"/>
      <c r="ES968" s="168"/>
      <c r="ET968" s="168"/>
      <c r="EU968" s="168"/>
      <c r="EV968" s="168"/>
      <c r="EW968" s="168"/>
      <c r="EX968" s="168"/>
      <c r="EY968" s="168"/>
      <c r="EZ968" s="168"/>
      <c r="FA968" s="168"/>
      <c r="FB968" s="168"/>
      <c r="FC968" s="168"/>
      <c r="FD968" s="168"/>
    </row>
    <row r="969" spans="1:160" s="5" customFormat="1" ht="14.4" customHeight="1" x14ac:dyDescent="0.3">
      <c r="A969" s="263"/>
      <c r="B969" s="263"/>
      <c r="C969" s="265"/>
      <c r="D969" s="481"/>
      <c r="E969" s="482"/>
      <c r="F969" s="482"/>
      <c r="G969" s="482"/>
      <c r="H969" s="482"/>
      <c r="I969" s="482"/>
      <c r="J969" s="482"/>
      <c r="K969" s="482"/>
      <c r="L969" s="482"/>
      <c r="M969" s="483"/>
      <c r="N969" s="416" t="s">
        <v>17</v>
      </c>
      <c r="O969" s="417"/>
      <c r="P969" s="417"/>
      <c r="Q969" s="417"/>
      <c r="R969" s="417"/>
      <c r="S969" s="417"/>
      <c r="T969" s="417"/>
      <c r="U969" s="418"/>
      <c r="V969" s="87"/>
      <c r="W969" s="57"/>
      <c r="X969" s="86"/>
      <c r="Y969" s="33"/>
      <c r="Z969" s="36"/>
      <c r="AA969" s="36"/>
      <c r="AD969" s="33"/>
      <c r="AG969" s="33"/>
      <c r="AH969" s="43"/>
      <c r="AI969" s="43"/>
      <c r="AJ969" s="43"/>
      <c r="AK969" s="43"/>
      <c r="AL969" s="43"/>
      <c r="AM969" s="43"/>
      <c r="AN969" s="43"/>
      <c r="AO969" s="43"/>
      <c r="AP969" s="43"/>
      <c r="AQ969" s="43"/>
      <c r="AR969" s="43"/>
      <c r="AS969" s="43"/>
      <c r="AT969" s="43"/>
      <c r="AU969" s="44"/>
      <c r="AV969" s="33"/>
      <c r="AW969" s="33"/>
      <c r="AX969" s="33"/>
      <c r="AZ969" s="141"/>
      <c r="BE969" s="168"/>
      <c r="BF969" s="168"/>
      <c r="BG969" s="168"/>
      <c r="BH969" s="168"/>
      <c r="BI969" s="168"/>
      <c r="BJ969" s="168"/>
      <c r="BK969" s="168"/>
      <c r="BL969" s="168"/>
      <c r="BM969" s="168"/>
      <c r="DK969" s="168"/>
      <c r="DL969" s="168"/>
      <c r="DM969" s="168"/>
      <c r="DN969" s="168"/>
      <c r="DO969" s="168"/>
      <c r="DP969" s="168"/>
      <c r="DQ969" s="168"/>
      <c r="DR969" s="168"/>
      <c r="DS969" s="168"/>
      <c r="DT969" s="168"/>
      <c r="DU969" s="168"/>
      <c r="DV969" s="168"/>
      <c r="DW969" s="168"/>
      <c r="DX969" s="168"/>
      <c r="DY969" s="168"/>
      <c r="DZ969" s="168"/>
      <c r="EA969" s="168"/>
      <c r="EB969" s="168"/>
      <c r="EC969" s="168"/>
      <c r="ED969" s="168"/>
      <c r="EE969" s="168"/>
      <c r="EF969" s="168"/>
      <c r="EG969" s="168"/>
      <c r="EH969" s="168"/>
      <c r="EI969" s="168"/>
      <c r="EJ969" s="168"/>
      <c r="EK969" s="168"/>
      <c r="EL969" s="168"/>
      <c r="EM969" s="168"/>
      <c r="EN969" s="168"/>
      <c r="EO969" s="168"/>
      <c r="EP969" s="168"/>
      <c r="EQ969" s="168"/>
      <c r="ER969" s="168"/>
      <c r="ES969" s="168"/>
      <c r="ET969" s="168"/>
      <c r="EU969" s="168"/>
      <c r="EV969" s="168"/>
      <c r="EW969" s="168"/>
      <c r="EX969" s="168"/>
      <c r="EY969" s="168"/>
      <c r="EZ969" s="168"/>
      <c r="FA969" s="168"/>
      <c r="FB969" s="168"/>
      <c r="FC969" s="168"/>
      <c r="FD969" s="168"/>
    </row>
    <row r="970" spans="1:160" s="5" customFormat="1" x14ac:dyDescent="0.3">
      <c r="A970" s="263"/>
      <c r="B970" s="263"/>
      <c r="C970" s="265"/>
      <c r="D970" s="481"/>
      <c r="E970" s="482"/>
      <c r="F970" s="482"/>
      <c r="G970" s="482"/>
      <c r="H970" s="482"/>
      <c r="I970" s="482"/>
      <c r="J970" s="482"/>
      <c r="K970" s="482"/>
      <c r="L970" s="482"/>
      <c r="M970" s="483"/>
      <c r="N970" s="419"/>
      <c r="O970" s="420"/>
      <c r="P970" s="420"/>
      <c r="Q970" s="420"/>
      <c r="R970" s="420"/>
      <c r="S970" s="420"/>
      <c r="T970" s="420"/>
      <c r="U970" s="421"/>
      <c r="V970" s="33"/>
      <c r="W970" s="57"/>
      <c r="X970" s="86"/>
      <c r="Y970" s="33"/>
      <c r="Z970" s="36"/>
      <c r="AA970" s="36"/>
      <c r="AD970" s="33"/>
      <c r="AG970" s="33"/>
      <c r="AH970" s="43"/>
      <c r="AI970" s="43"/>
      <c r="AJ970" s="43"/>
      <c r="AK970" s="43"/>
      <c r="AL970" s="43"/>
      <c r="AM970" s="43"/>
      <c r="AN970" s="43"/>
      <c r="AO970" s="43"/>
      <c r="AP970" s="43"/>
      <c r="AQ970" s="43"/>
      <c r="AR970" s="43"/>
      <c r="AS970" s="43"/>
      <c r="AT970" s="43"/>
      <c r="AU970" s="44"/>
      <c r="AV970" s="33"/>
      <c r="AW970" s="33"/>
      <c r="AX970" s="33"/>
      <c r="AZ970" s="141"/>
      <c r="BE970" s="168"/>
      <c r="BF970" s="168"/>
      <c r="BG970" s="168"/>
      <c r="BH970" s="168"/>
      <c r="BI970" s="168"/>
      <c r="BJ970" s="168"/>
      <c r="BK970" s="168"/>
      <c r="BL970" s="168"/>
      <c r="BM970" s="168"/>
      <c r="DK970" s="168"/>
      <c r="DL970" s="168"/>
      <c r="DM970" s="168"/>
      <c r="DN970" s="168"/>
      <c r="DO970" s="168"/>
      <c r="DP970" s="168"/>
      <c r="DQ970" s="168"/>
      <c r="DR970" s="168"/>
      <c r="DS970" s="168"/>
      <c r="DT970" s="168"/>
      <c r="DU970" s="168"/>
      <c r="DV970" s="168"/>
      <c r="DW970" s="168"/>
      <c r="DX970" s="168"/>
      <c r="DY970" s="168"/>
      <c r="DZ970" s="168"/>
      <c r="EA970" s="168"/>
      <c r="EB970" s="168"/>
      <c r="EC970" s="168"/>
      <c r="ED970" s="168"/>
      <c r="EE970" s="168"/>
      <c r="EF970" s="168"/>
      <c r="EG970" s="168"/>
      <c r="EH970" s="168"/>
      <c r="EI970" s="168"/>
      <c r="EJ970" s="168"/>
      <c r="EK970" s="168"/>
      <c r="EL970" s="168"/>
      <c r="EM970" s="168"/>
      <c r="EN970" s="168"/>
      <c r="EO970" s="168"/>
      <c r="EP970" s="168"/>
      <c r="EQ970" s="168"/>
      <c r="ER970" s="168"/>
      <c r="ES970" s="168"/>
      <c r="ET970" s="168"/>
      <c r="EU970" s="168"/>
      <c r="EV970" s="168"/>
      <c r="EW970" s="168"/>
      <c r="EX970" s="168"/>
      <c r="EY970" s="168"/>
      <c r="EZ970" s="168"/>
      <c r="FA970" s="168"/>
      <c r="FB970" s="168"/>
      <c r="FC970" s="168"/>
      <c r="FD970" s="168"/>
    </row>
    <row r="971" spans="1:160" s="5" customFormat="1" x14ac:dyDescent="0.3">
      <c r="A971" s="263"/>
      <c r="B971" s="263"/>
      <c r="C971" s="265"/>
      <c r="D971" s="481"/>
      <c r="E971" s="482"/>
      <c r="F971" s="482"/>
      <c r="G971" s="482"/>
      <c r="H971" s="482"/>
      <c r="I971" s="482"/>
      <c r="J971" s="482"/>
      <c r="K971" s="482"/>
      <c r="L971" s="482"/>
      <c r="M971" s="483"/>
      <c r="N971" s="419"/>
      <c r="O971" s="420"/>
      <c r="P971" s="420"/>
      <c r="Q971" s="420"/>
      <c r="R971" s="420"/>
      <c r="S971" s="420"/>
      <c r="T971" s="420"/>
      <c r="U971" s="421"/>
      <c r="V971" s="33"/>
      <c r="W971" s="57"/>
      <c r="X971" s="86"/>
      <c r="Y971" s="33"/>
      <c r="Z971" s="36"/>
      <c r="AA971" s="36"/>
      <c r="AD971" s="33"/>
      <c r="AG971" s="33"/>
      <c r="AH971" s="43"/>
      <c r="AI971" s="43"/>
      <c r="AJ971" s="43"/>
      <c r="AK971" s="43"/>
      <c r="AL971" s="43"/>
      <c r="AM971" s="43"/>
      <c r="AN971" s="43"/>
      <c r="AO971" s="43"/>
      <c r="AP971" s="43"/>
      <c r="AQ971" s="43"/>
      <c r="AR971" s="43"/>
      <c r="AS971" s="43"/>
      <c r="AT971" s="43"/>
      <c r="AU971" s="44"/>
      <c r="AV971" s="33"/>
      <c r="AW971" s="33"/>
      <c r="AX971" s="33"/>
      <c r="AZ971" s="141"/>
      <c r="BE971" s="168"/>
      <c r="BF971" s="168"/>
      <c r="BG971" s="168"/>
      <c r="BH971" s="168"/>
      <c r="BI971" s="168"/>
      <c r="BJ971" s="168"/>
      <c r="BK971" s="168"/>
      <c r="BL971" s="168"/>
      <c r="BM971" s="168"/>
      <c r="DK971" s="168"/>
      <c r="DL971" s="168"/>
      <c r="DM971" s="168"/>
      <c r="DN971" s="168"/>
      <c r="DO971" s="168"/>
      <c r="DP971" s="168"/>
      <c r="DQ971" s="168"/>
      <c r="DR971" s="168"/>
      <c r="DS971" s="168"/>
      <c r="DT971" s="168"/>
      <c r="DU971" s="168"/>
      <c r="DV971" s="168"/>
      <c r="DW971" s="168"/>
      <c r="DX971" s="168"/>
      <c r="DY971" s="168"/>
      <c r="DZ971" s="168"/>
      <c r="EA971" s="168"/>
      <c r="EB971" s="168"/>
      <c r="EC971" s="168"/>
      <c r="ED971" s="168"/>
      <c r="EE971" s="168"/>
      <c r="EF971" s="168"/>
      <c r="EG971" s="168"/>
      <c r="EH971" s="168"/>
      <c r="EI971" s="168"/>
      <c r="EJ971" s="168"/>
      <c r="EK971" s="168"/>
      <c r="EL971" s="168"/>
      <c r="EM971" s="168"/>
      <c r="EN971" s="168"/>
      <c r="EO971" s="168"/>
      <c r="EP971" s="168"/>
      <c r="EQ971" s="168"/>
      <c r="ER971" s="168"/>
      <c r="ES971" s="168"/>
      <c r="ET971" s="168"/>
      <c r="EU971" s="168"/>
      <c r="EV971" s="168"/>
      <c r="EW971" s="168"/>
      <c r="EX971" s="168"/>
      <c r="EY971" s="168"/>
      <c r="EZ971" s="168"/>
      <c r="FA971" s="168"/>
      <c r="FB971" s="168"/>
      <c r="FC971" s="168"/>
      <c r="FD971" s="168"/>
    </row>
    <row r="972" spans="1:160" s="5" customFormat="1" ht="14.4" thickBot="1" x14ac:dyDescent="0.35">
      <c r="A972" s="263"/>
      <c r="B972" s="263"/>
      <c r="C972" s="265"/>
      <c r="D972" s="425"/>
      <c r="E972" s="426"/>
      <c r="F972" s="426"/>
      <c r="G972" s="426"/>
      <c r="H972" s="426"/>
      <c r="I972" s="426"/>
      <c r="J972" s="426"/>
      <c r="K972" s="426"/>
      <c r="L972" s="426"/>
      <c r="M972" s="427"/>
      <c r="N972" s="422"/>
      <c r="O972" s="423"/>
      <c r="P972" s="423"/>
      <c r="Q972" s="423"/>
      <c r="R972" s="423"/>
      <c r="S972" s="423"/>
      <c r="T972" s="423"/>
      <c r="U972" s="424"/>
      <c r="V972" s="33"/>
      <c r="W972" s="57"/>
      <c r="X972" s="86"/>
      <c r="Y972" s="33"/>
      <c r="Z972" s="36"/>
      <c r="AA972" s="36"/>
      <c r="AD972" s="33"/>
      <c r="AG972" s="33"/>
      <c r="AH972" s="43"/>
      <c r="AI972" s="43"/>
      <c r="AJ972" s="43"/>
      <c r="AK972" s="43"/>
      <c r="AL972" s="43"/>
      <c r="AM972" s="43"/>
      <c r="AN972" s="43"/>
      <c r="AO972" s="43"/>
      <c r="AP972" s="43"/>
      <c r="AQ972" s="43"/>
      <c r="AR972" s="43"/>
      <c r="AS972" s="43"/>
      <c r="AT972" s="43"/>
      <c r="AU972" s="44"/>
      <c r="AV972" s="33"/>
      <c r="AW972" s="33"/>
      <c r="AX972" s="33"/>
      <c r="AZ972" s="141"/>
      <c r="BE972" s="168"/>
      <c r="BF972" s="168"/>
      <c r="BG972" s="168"/>
      <c r="BH972" s="168"/>
      <c r="BI972" s="168"/>
      <c r="BJ972" s="168"/>
      <c r="BK972" s="168"/>
      <c r="BL972" s="168"/>
      <c r="BM972" s="168"/>
      <c r="DK972" s="168"/>
      <c r="DL972" s="168"/>
      <c r="DM972" s="168"/>
      <c r="DN972" s="168"/>
      <c r="DO972" s="168"/>
      <c r="DP972" s="168"/>
      <c r="DQ972" s="168"/>
      <c r="DR972" s="168"/>
      <c r="DS972" s="168"/>
      <c r="DT972" s="168"/>
      <c r="DU972" s="168"/>
      <c r="DV972" s="168"/>
      <c r="DW972" s="168"/>
      <c r="DX972" s="168"/>
      <c r="DY972" s="168"/>
      <c r="DZ972" s="168"/>
      <c r="EA972" s="168"/>
      <c r="EB972" s="168"/>
      <c r="EC972" s="168"/>
      <c r="ED972" s="168"/>
      <c r="EE972" s="168"/>
      <c r="EF972" s="168"/>
      <c r="EG972" s="168"/>
      <c r="EH972" s="168"/>
      <c r="EI972" s="168"/>
      <c r="EJ972" s="168"/>
      <c r="EK972" s="168"/>
      <c r="EL972" s="168"/>
      <c r="EM972" s="168"/>
      <c r="EN972" s="168"/>
      <c r="EO972" s="168"/>
      <c r="EP972" s="168"/>
      <c r="EQ972" s="168"/>
      <c r="ER972" s="168"/>
      <c r="ES972" s="168"/>
      <c r="ET972" s="168"/>
      <c r="EU972" s="168"/>
      <c r="EV972" s="168"/>
      <c r="EW972" s="168"/>
      <c r="EX972" s="168"/>
      <c r="EY972" s="168"/>
      <c r="EZ972" s="168"/>
      <c r="FA972" s="168"/>
      <c r="FB972" s="168"/>
      <c r="FC972" s="168"/>
      <c r="FD972" s="168"/>
    </row>
    <row r="973" spans="1:160" s="5" customFormat="1" ht="5.25" customHeight="1" thickBot="1" x14ac:dyDescent="0.35">
      <c r="A973" s="263"/>
      <c r="B973" s="263"/>
      <c r="C973" s="265"/>
      <c r="D973" s="428"/>
      <c r="E973" s="428"/>
      <c r="F973" s="428"/>
      <c r="G973" s="428"/>
      <c r="H973" s="428"/>
      <c r="I973" s="428"/>
      <c r="J973" s="428"/>
      <c r="K973" s="428"/>
      <c r="L973" s="428"/>
      <c r="M973" s="428"/>
      <c r="N973" s="428"/>
      <c r="O973" s="428"/>
      <c r="P973" s="428"/>
      <c r="Q973" s="428"/>
      <c r="R973" s="428"/>
      <c r="S973" s="428"/>
      <c r="T973" s="428"/>
      <c r="U973" s="428"/>
      <c r="V973" s="33"/>
      <c r="W973" s="57"/>
      <c r="X973" s="86"/>
      <c r="Y973" s="33"/>
      <c r="Z973" s="36"/>
      <c r="AA973" s="36"/>
      <c r="AD973" s="33"/>
      <c r="AG973" s="33"/>
      <c r="AH973" s="43"/>
      <c r="AI973" s="43"/>
      <c r="AJ973" s="43"/>
      <c r="AK973" s="43"/>
      <c r="AL973" s="43"/>
      <c r="AM973" s="43"/>
      <c r="AN973" s="43"/>
      <c r="AO973" s="43"/>
      <c r="AP973" s="43"/>
      <c r="AQ973" s="43"/>
      <c r="AR973" s="43"/>
      <c r="AS973" s="43"/>
      <c r="AT973" s="43"/>
      <c r="AU973" s="44"/>
      <c r="AV973" s="33"/>
      <c r="AW973" s="33"/>
      <c r="AX973" s="33"/>
      <c r="AZ973" s="141"/>
      <c r="BE973" s="168"/>
      <c r="BF973" s="168"/>
      <c r="BG973" s="168"/>
      <c r="BH973" s="168"/>
      <c r="BI973" s="168"/>
      <c r="BJ973" s="168"/>
      <c r="BK973" s="168"/>
      <c r="BL973" s="168"/>
      <c r="BM973" s="168"/>
      <c r="DK973" s="168"/>
      <c r="DL973" s="168"/>
      <c r="DM973" s="168"/>
      <c r="DN973" s="168"/>
      <c r="DO973" s="168"/>
      <c r="DP973" s="168"/>
      <c r="DQ973" s="168"/>
      <c r="DR973" s="168"/>
      <c r="DS973" s="168"/>
      <c r="DT973" s="168"/>
      <c r="DU973" s="168"/>
      <c r="DV973" s="168"/>
      <c r="DW973" s="168"/>
      <c r="DX973" s="168"/>
      <c r="DY973" s="168"/>
      <c r="DZ973" s="168"/>
      <c r="EA973" s="168"/>
      <c r="EB973" s="168"/>
      <c r="EC973" s="168"/>
      <c r="ED973" s="168"/>
      <c r="EE973" s="168"/>
      <c r="EF973" s="168"/>
      <c r="EG973" s="168"/>
      <c r="EH973" s="168"/>
      <c r="EI973" s="168"/>
      <c r="EJ973" s="168"/>
      <c r="EK973" s="168"/>
      <c r="EL973" s="168"/>
      <c r="EM973" s="168"/>
      <c r="EN973" s="168"/>
      <c r="EO973" s="168"/>
      <c r="EP973" s="168"/>
      <c r="EQ973" s="168"/>
      <c r="ER973" s="168"/>
      <c r="ES973" s="168"/>
      <c r="ET973" s="168"/>
      <c r="EU973" s="168"/>
      <c r="EV973" s="168"/>
      <c r="EW973" s="168"/>
      <c r="EX973" s="168"/>
      <c r="EY973" s="168"/>
      <c r="EZ973" s="168"/>
      <c r="FA973" s="168"/>
      <c r="FB973" s="168"/>
      <c r="FC973" s="168"/>
      <c r="FD973" s="168"/>
    </row>
    <row r="974" spans="1:160" s="5" customFormat="1" ht="20.25" customHeight="1" x14ac:dyDescent="0.3">
      <c r="A974" s="263"/>
      <c r="B974" s="263"/>
      <c r="C974" s="265"/>
      <c r="D974" s="429" t="s">
        <v>18</v>
      </c>
      <c r="E974" s="430"/>
      <c r="F974" s="430"/>
      <c r="G974" s="430"/>
      <c r="H974" s="430"/>
      <c r="I974" s="430"/>
      <c r="J974" s="430"/>
      <c r="K974" s="430"/>
      <c r="L974" s="430"/>
      <c r="M974" s="431"/>
      <c r="N974" s="429" t="s">
        <v>19</v>
      </c>
      <c r="O974" s="430"/>
      <c r="P974" s="430"/>
      <c r="Q974" s="430"/>
      <c r="R974" s="430"/>
      <c r="S974" s="430"/>
      <c r="T974" s="430"/>
      <c r="U974" s="431"/>
      <c r="V974" s="33"/>
      <c r="W974" s="57"/>
      <c r="X974" s="86"/>
      <c r="Y974" s="33"/>
      <c r="Z974" s="36"/>
      <c r="AA974" s="36"/>
      <c r="AD974" s="33"/>
      <c r="AG974" s="33"/>
      <c r="AH974" s="43"/>
      <c r="AI974" s="43"/>
      <c r="AJ974" s="43"/>
      <c r="AK974" s="43"/>
      <c r="AL974" s="43"/>
      <c r="AM974" s="43"/>
      <c r="AN974" s="43"/>
      <c r="AO974" s="43"/>
      <c r="AP974" s="43"/>
      <c r="AQ974" s="43"/>
      <c r="AR974" s="43"/>
      <c r="AS974" s="43"/>
      <c r="AT974" s="43"/>
      <c r="AU974" s="44"/>
      <c r="AV974" s="33"/>
      <c r="AW974" s="33"/>
      <c r="AX974" s="33"/>
      <c r="AZ974" s="141"/>
      <c r="BE974" s="168"/>
      <c r="BF974" s="168"/>
      <c r="BG974" s="168"/>
      <c r="BH974" s="168"/>
      <c r="BI974" s="168"/>
      <c r="BJ974" s="168"/>
      <c r="BK974" s="168"/>
      <c r="BL974" s="168"/>
      <c r="BM974" s="168"/>
      <c r="DK974" s="168"/>
      <c r="DL974" s="168"/>
      <c r="DM974" s="168"/>
      <c r="DN974" s="168"/>
      <c r="DO974" s="168"/>
      <c r="DP974" s="168"/>
      <c r="DQ974" s="168"/>
      <c r="DR974" s="168"/>
      <c r="DS974" s="168"/>
      <c r="DT974" s="168"/>
      <c r="DU974" s="168"/>
      <c r="DV974" s="168"/>
      <c r="DW974" s="168"/>
      <c r="DX974" s="168"/>
      <c r="DY974" s="168"/>
      <c r="DZ974" s="168"/>
      <c r="EA974" s="168"/>
      <c r="EB974" s="168"/>
      <c r="EC974" s="168"/>
      <c r="ED974" s="168"/>
      <c r="EE974" s="168"/>
      <c r="EF974" s="168"/>
      <c r="EG974" s="168"/>
      <c r="EH974" s="168"/>
      <c r="EI974" s="168"/>
      <c r="EJ974" s="168"/>
      <c r="EK974" s="168"/>
      <c r="EL974" s="168"/>
      <c r="EM974" s="168"/>
      <c r="EN974" s="168"/>
      <c r="EO974" s="168"/>
      <c r="EP974" s="168"/>
      <c r="EQ974" s="168"/>
      <c r="ER974" s="168"/>
      <c r="ES974" s="168"/>
      <c r="ET974" s="168"/>
      <c r="EU974" s="168"/>
      <c r="EV974" s="168"/>
      <c r="EW974" s="168"/>
      <c r="EX974" s="168"/>
      <c r="EY974" s="168"/>
      <c r="EZ974" s="168"/>
      <c r="FA974" s="168"/>
      <c r="FB974" s="168"/>
      <c r="FC974" s="168"/>
      <c r="FD974" s="168"/>
    </row>
    <row r="975" spans="1:160" s="5" customFormat="1" x14ac:dyDescent="0.3">
      <c r="A975" s="263"/>
      <c r="B975" s="263"/>
      <c r="C975" s="265"/>
      <c r="D975" s="432" t="s">
        <v>20</v>
      </c>
      <c r="E975" s="433"/>
      <c r="F975" s="433"/>
      <c r="G975" s="433"/>
      <c r="H975" s="433"/>
      <c r="I975" s="433"/>
      <c r="J975" s="433"/>
      <c r="K975" s="433"/>
      <c r="L975" s="433"/>
      <c r="M975" s="434"/>
      <c r="N975" s="435" t="s">
        <v>21</v>
      </c>
      <c r="O975" s="436"/>
      <c r="P975" s="436"/>
      <c r="Q975" s="436"/>
      <c r="R975" s="436"/>
      <c r="S975" s="436"/>
      <c r="T975" s="436"/>
      <c r="U975" s="437"/>
      <c r="V975" s="33"/>
      <c r="W975" s="57"/>
      <c r="X975" s="86"/>
      <c r="Y975" s="33"/>
      <c r="Z975" s="36"/>
      <c r="AA975" s="36"/>
      <c r="AD975" s="33"/>
      <c r="AG975" s="33"/>
      <c r="AH975" s="43"/>
      <c r="AI975" s="43"/>
      <c r="AJ975" s="43"/>
      <c r="AK975" s="43"/>
      <c r="AL975" s="43"/>
      <c r="AM975" s="43"/>
      <c r="AN975" s="43"/>
      <c r="AO975" s="43"/>
      <c r="AP975" s="43"/>
      <c r="AQ975" s="43"/>
      <c r="AR975" s="43"/>
      <c r="AS975" s="43"/>
      <c r="AT975" s="43"/>
      <c r="AU975" s="44"/>
      <c r="AV975" s="33"/>
      <c r="AW975" s="33"/>
      <c r="AX975" s="33"/>
      <c r="AZ975" s="141"/>
      <c r="BE975" s="168"/>
      <c r="BF975" s="168"/>
      <c r="BG975" s="168"/>
      <c r="BH975" s="168"/>
      <c r="BI975" s="168"/>
      <c r="BJ975" s="168"/>
      <c r="BK975" s="168"/>
      <c r="BL975" s="168"/>
      <c r="BM975" s="168"/>
      <c r="DK975" s="168"/>
      <c r="DL975" s="168"/>
      <c r="DM975" s="168"/>
      <c r="DN975" s="168"/>
      <c r="DO975" s="168"/>
      <c r="DP975" s="168"/>
      <c r="DQ975" s="168"/>
      <c r="DR975" s="168"/>
      <c r="DS975" s="168"/>
      <c r="DT975" s="168"/>
      <c r="DU975" s="168"/>
      <c r="DV975" s="168"/>
      <c r="DW975" s="168"/>
      <c r="DX975" s="168"/>
      <c r="DY975" s="168"/>
      <c r="DZ975" s="168"/>
      <c r="EA975" s="168"/>
      <c r="EB975" s="168"/>
      <c r="EC975" s="168"/>
      <c r="ED975" s="168"/>
      <c r="EE975" s="168"/>
      <c r="EF975" s="168"/>
      <c r="EG975" s="168"/>
      <c r="EH975" s="168"/>
      <c r="EI975" s="168"/>
      <c r="EJ975" s="168"/>
      <c r="EK975" s="168"/>
      <c r="EL975" s="168"/>
      <c r="EM975" s="168"/>
      <c r="EN975" s="168"/>
      <c r="EO975" s="168"/>
      <c r="EP975" s="168"/>
      <c r="EQ975" s="168"/>
      <c r="ER975" s="168"/>
      <c r="ES975" s="168"/>
      <c r="ET975" s="168"/>
      <c r="EU975" s="168"/>
      <c r="EV975" s="168"/>
      <c r="EW975" s="168"/>
      <c r="EX975" s="168"/>
      <c r="EY975" s="168"/>
      <c r="EZ975" s="168"/>
      <c r="FA975" s="168"/>
      <c r="FB975" s="168"/>
      <c r="FC975" s="168"/>
      <c r="FD975" s="168"/>
    </row>
    <row r="976" spans="1:160" s="5" customFormat="1" ht="15.75" customHeight="1" x14ac:dyDescent="0.3">
      <c r="A976" s="263"/>
      <c r="B976" s="263"/>
      <c r="C976" s="265"/>
      <c r="D976" s="438" t="s">
        <v>22</v>
      </c>
      <c r="E976" s="439"/>
      <c r="F976" s="439"/>
      <c r="G976" s="439"/>
      <c r="H976" s="439"/>
      <c r="I976" s="439"/>
      <c r="J976" s="439"/>
      <c r="K976" s="439"/>
      <c r="L976" s="439"/>
      <c r="M976" s="440"/>
      <c r="N976" s="438" t="s">
        <v>22</v>
      </c>
      <c r="O976" s="444"/>
      <c r="P976" s="444"/>
      <c r="Q976" s="444"/>
      <c r="R976" s="444"/>
      <c r="S976" s="444"/>
      <c r="T976" s="444"/>
      <c r="U976" s="440"/>
      <c r="V976" s="33"/>
      <c r="W976" s="57"/>
      <c r="X976" s="86"/>
      <c r="Y976" s="33"/>
      <c r="Z976" s="36"/>
      <c r="AA976" s="36"/>
      <c r="AD976" s="33"/>
      <c r="AG976" s="33"/>
      <c r="AH976" s="43"/>
      <c r="AI976" s="43"/>
      <c r="AJ976" s="43"/>
      <c r="AK976" s="43"/>
      <c r="AL976" s="43"/>
      <c r="AM976" s="43"/>
      <c r="AN976" s="43"/>
      <c r="AO976" s="43"/>
      <c r="AP976" s="43"/>
      <c r="AQ976" s="43"/>
      <c r="AR976" s="43"/>
      <c r="AS976" s="43"/>
      <c r="AT976" s="43"/>
      <c r="AU976" s="44"/>
      <c r="AV976" s="33"/>
      <c r="AW976" s="33"/>
      <c r="AX976" s="33"/>
      <c r="AZ976" s="141"/>
      <c r="BE976" s="168"/>
      <c r="BF976" s="168"/>
      <c r="BG976" s="168"/>
      <c r="BH976" s="168"/>
      <c r="BI976" s="168"/>
      <c r="BJ976" s="168"/>
      <c r="BK976" s="168"/>
      <c r="BL976" s="168"/>
      <c r="BM976" s="168"/>
      <c r="DK976" s="168"/>
      <c r="DL976" s="168"/>
      <c r="DM976" s="168"/>
      <c r="DN976" s="168"/>
      <c r="DO976" s="168"/>
      <c r="DP976" s="168"/>
      <c r="DQ976" s="168"/>
      <c r="DR976" s="168"/>
      <c r="DS976" s="168"/>
      <c r="DT976" s="168"/>
      <c r="DU976" s="168"/>
      <c r="DV976" s="168"/>
      <c r="DW976" s="168"/>
      <c r="DX976" s="168"/>
      <c r="DY976" s="168"/>
      <c r="DZ976" s="168"/>
      <c r="EA976" s="168"/>
      <c r="EB976" s="168"/>
      <c r="EC976" s="168"/>
      <c r="ED976" s="168"/>
      <c r="EE976" s="168"/>
      <c r="EF976" s="168"/>
      <c r="EG976" s="168"/>
      <c r="EH976" s="168"/>
      <c r="EI976" s="168"/>
      <c r="EJ976" s="168"/>
      <c r="EK976" s="168"/>
      <c r="EL976" s="168"/>
      <c r="EM976" s="168"/>
      <c r="EN976" s="168"/>
      <c r="EO976" s="168"/>
      <c r="EP976" s="168"/>
      <c r="EQ976" s="168"/>
      <c r="ER976" s="168"/>
      <c r="ES976" s="168"/>
      <c r="ET976" s="168"/>
      <c r="EU976" s="168"/>
      <c r="EV976" s="168"/>
      <c r="EW976" s="168"/>
      <c r="EX976" s="168"/>
      <c r="EY976" s="168"/>
      <c r="EZ976" s="168"/>
      <c r="FA976" s="168"/>
      <c r="FB976" s="168"/>
      <c r="FC976" s="168"/>
      <c r="FD976" s="168"/>
    </row>
    <row r="977" spans="1:160" s="5" customFormat="1" ht="15.75" customHeight="1" x14ac:dyDescent="0.3">
      <c r="A977" s="263"/>
      <c r="B977" s="263"/>
      <c r="C977" s="265"/>
      <c r="D977" s="438"/>
      <c r="E977" s="439"/>
      <c r="F977" s="439"/>
      <c r="G977" s="439"/>
      <c r="H977" s="439"/>
      <c r="I977" s="439"/>
      <c r="J977" s="439"/>
      <c r="K977" s="439"/>
      <c r="L977" s="439"/>
      <c r="M977" s="440"/>
      <c r="N977" s="438"/>
      <c r="O977" s="439"/>
      <c r="P977" s="439"/>
      <c r="Q977" s="439"/>
      <c r="R977" s="439"/>
      <c r="S977" s="439"/>
      <c r="T977" s="439"/>
      <c r="U977" s="440"/>
      <c r="V977" s="33"/>
      <c r="W977" s="57"/>
      <c r="X977" s="86"/>
      <c r="Y977" s="33"/>
      <c r="Z977" s="36"/>
      <c r="AA977" s="36"/>
      <c r="AD977" s="33"/>
      <c r="AG977" s="33"/>
      <c r="AH977" s="43"/>
      <c r="AI977" s="43"/>
      <c r="AJ977" s="43"/>
      <c r="AK977" s="43"/>
      <c r="AL977" s="43"/>
      <c r="AM977" s="43"/>
      <c r="AN977" s="43"/>
      <c r="AO977" s="43"/>
      <c r="AP977" s="43"/>
      <c r="AQ977" s="43"/>
      <c r="AR977" s="43"/>
      <c r="AS977" s="43"/>
      <c r="AT977" s="43"/>
      <c r="AU977" s="44"/>
      <c r="AV977" s="33"/>
      <c r="AW977" s="33"/>
      <c r="AX977" s="33"/>
      <c r="AZ977" s="141"/>
      <c r="BE977" s="168"/>
      <c r="BF977" s="168"/>
      <c r="BG977" s="168"/>
      <c r="BH977" s="168"/>
      <c r="BI977" s="168"/>
      <c r="BJ977" s="168"/>
      <c r="BK977" s="168"/>
      <c r="BL977" s="168"/>
      <c r="BM977" s="168"/>
      <c r="DK977" s="168"/>
      <c r="DL977" s="168"/>
      <c r="DM977" s="168"/>
      <c r="DN977" s="168"/>
      <c r="DO977" s="168"/>
      <c r="DP977" s="168"/>
      <c r="DQ977" s="168"/>
      <c r="DR977" s="168"/>
      <c r="DS977" s="168"/>
      <c r="DT977" s="168"/>
      <c r="DU977" s="168"/>
      <c r="DV977" s="168"/>
      <c r="DW977" s="168"/>
      <c r="DX977" s="168"/>
      <c r="DY977" s="168"/>
      <c r="DZ977" s="168"/>
      <c r="EA977" s="168"/>
      <c r="EB977" s="168"/>
      <c r="EC977" s="168"/>
      <c r="ED977" s="168"/>
      <c r="EE977" s="168"/>
      <c r="EF977" s="168"/>
      <c r="EG977" s="168"/>
      <c r="EH977" s="168"/>
      <c r="EI977" s="168"/>
      <c r="EJ977" s="168"/>
      <c r="EK977" s="168"/>
      <c r="EL977" s="168"/>
      <c r="EM977" s="168"/>
      <c r="EN977" s="168"/>
      <c r="EO977" s="168"/>
      <c r="EP977" s="168"/>
      <c r="EQ977" s="168"/>
      <c r="ER977" s="168"/>
      <c r="ES977" s="168"/>
      <c r="ET977" s="168"/>
      <c r="EU977" s="168"/>
      <c r="EV977" s="168"/>
      <c r="EW977" s="168"/>
      <c r="EX977" s="168"/>
      <c r="EY977" s="168"/>
      <c r="EZ977" s="168"/>
      <c r="FA977" s="168"/>
      <c r="FB977" s="168"/>
      <c r="FC977" s="168"/>
      <c r="FD977" s="168"/>
    </row>
    <row r="978" spans="1:160" s="5" customFormat="1" ht="15.75" customHeight="1" x14ac:dyDescent="0.3">
      <c r="A978" s="263"/>
      <c r="B978" s="263"/>
      <c r="C978" s="265"/>
      <c r="D978" s="441"/>
      <c r="E978" s="442"/>
      <c r="F978" s="442"/>
      <c r="G978" s="442"/>
      <c r="H978" s="442"/>
      <c r="I978" s="442"/>
      <c r="J978" s="442"/>
      <c r="K978" s="442"/>
      <c r="L978" s="442"/>
      <c r="M978" s="443"/>
      <c r="N978" s="441"/>
      <c r="O978" s="442"/>
      <c r="P978" s="442"/>
      <c r="Q978" s="442"/>
      <c r="R978" s="442"/>
      <c r="S978" s="442"/>
      <c r="T978" s="442"/>
      <c r="U978" s="443"/>
      <c r="V978" s="33"/>
      <c r="W978" s="57"/>
      <c r="X978" s="86"/>
      <c r="Y978" s="33"/>
      <c r="Z978" s="36"/>
      <c r="AA978" s="36"/>
      <c r="AD978" s="33"/>
      <c r="AG978" s="33"/>
      <c r="AH978" s="43"/>
      <c r="AI978" s="43"/>
      <c r="AJ978" s="43"/>
      <c r="AK978" s="43"/>
      <c r="AL978" s="43"/>
      <c r="AM978" s="43"/>
      <c r="AN978" s="43"/>
      <c r="AO978" s="43"/>
      <c r="AP978" s="43"/>
      <c r="AQ978" s="43"/>
      <c r="AR978" s="43"/>
      <c r="AS978" s="43"/>
      <c r="AT978" s="43"/>
      <c r="AU978" s="44"/>
      <c r="AV978" s="33"/>
      <c r="AW978" s="33"/>
      <c r="AX978" s="33"/>
      <c r="AZ978" s="141"/>
      <c r="BE978" s="168"/>
      <c r="BF978" s="168"/>
      <c r="BG978" s="168"/>
      <c r="BH978" s="168"/>
      <c r="BI978" s="168"/>
      <c r="BJ978" s="168"/>
      <c r="BK978" s="168"/>
      <c r="BL978" s="168"/>
      <c r="BM978" s="168"/>
      <c r="DK978" s="168"/>
      <c r="DL978" s="168"/>
      <c r="DM978" s="168"/>
      <c r="DN978" s="168"/>
      <c r="DO978" s="168"/>
      <c r="DP978" s="168"/>
      <c r="DQ978" s="168"/>
      <c r="DR978" s="168"/>
      <c r="DS978" s="168"/>
      <c r="DT978" s="168"/>
      <c r="DU978" s="168"/>
      <c r="DV978" s="168"/>
      <c r="DW978" s="168"/>
      <c r="DX978" s="168"/>
      <c r="DY978" s="168"/>
      <c r="DZ978" s="168"/>
      <c r="EA978" s="168"/>
      <c r="EB978" s="168"/>
      <c r="EC978" s="168"/>
      <c r="ED978" s="168"/>
      <c r="EE978" s="168"/>
      <c r="EF978" s="168"/>
      <c r="EG978" s="168"/>
      <c r="EH978" s="168"/>
      <c r="EI978" s="168"/>
      <c r="EJ978" s="168"/>
      <c r="EK978" s="168"/>
      <c r="EL978" s="168"/>
      <c r="EM978" s="168"/>
      <c r="EN978" s="168"/>
      <c r="EO978" s="168"/>
      <c r="EP978" s="168"/>
      <c r="EQ978" s="168"/>
      <c r="ER978" s="168"/>
      <c r="ES978" s="168"/>
      <c r="ET978" s="168"/>
      <c r="EU978" s="168"/>
      <c r="EV978" s="168"/>
      <c r="EW978" s="168"/>
      <c r="EX978" s="168"/>
      <c r="EY978" s="168"/>
      <c r="EZ978" s="168"/>
      <c r="FA978" s="168"/>
      <c r="FB978" s="168"/>
      <c r="FC978" s="168"/>
      <c r="FD978" s="168"/>
    </row>
    <row r="979" spans="1:160" s="5" customFormat="1" x14ac:dyDescent="0.25">
      <c r="A979" s="263"/>
      <c r="B979" s="263"/>
      <c r="C979" s="265"/>
      <c r="D979" s="10" t="s">
        <v>23</v>
      </c>
      <c r="E979" s="445" t="e">
        <f>+#REF!</f>
        <v>#REF!</v>
      </c>
      <c r="F979" s="445"/>
      <c r="G979" s="445"/>
      <c r="H979" s="445"/>
      <c r="I979" s="445"/>
      <c r="J979" s="445"/>
      <c r="K979" s="445"/>
      <c r="L979" s="445"/>
      <c r="M979" s="446"/>
      <c r="N979" s="11" t="s">
        <v>23</v>
      </c>
      <c r="O979" s="445" t="e">
        <f>+#REF!</f>
        <v>#REF!</v>
      </c>
      <c r="P979" s="445"/>
      <c r="Q979" s="445"/>
      <c r="R979" s="445"/>
      <c r="S979" s="445"/>
      <c r="T979" s="445"/>
      <c r="U979" s="446"/>
      <c r="V979" s="33"/>
      <c r="W979" s="57"/>
      <c r="X979" s="86"/>
      <c r="Y979" s="33"/>
      <c r="Z979" s="36"/>
      <c r="AA979" s="36"/>
      <c r="AD979" s="33"/>
      <c r="AG979" s="33"/>
      <c r="AH979" s="43"/>
      <c r="AI979" s="43"/>
      <c r="AJ979" s="43"/>
      <c r="AK979" s="43"/>
      <c r="AL979" s="43"/>
      <c r="AM979" s="43"/>
      <c r="AN979" s="43"/>
      <c r="AO979" s="43"/>
      <c r="AP979" s="43"/>
      <c r="AQ979" s="43"/>
      <c r="AR979" s="43"/>
      <c r="AS979" s="43"/>
      <c r="AT979" s="43"/>
      <c r="AU979" s="44"/>
      <c r="AV979" s="33"/>
      <c r="AW979" s="33"/>
      <c r="AX979" s="33"/>
      <c r="AZ979" s="141"/>
      <c r="BE979" s="168"/>
      <c r="BF979" s="168"/>
      <c r="BG979" s="168"/>
      <c r="BH979" s="168"/>
      <c r="BI979" s="168"/>
      <c r="BJ979" s="168"/>
      <c r="BK979" s="168"/>
      <c r="BL979" s="168"/>
      <c r="BM979" s="168"/>
      <c r="DK979" s="168"/>
      <c r="DL979" s="168"/>
      <c r="DM979" s="168"/>
      <c r="DN979" s="168"/>
      <c r="DO979" s="168"/>
      <c r="DP979" s="168"/>
      <c r="DQ979" s="168"/>
      <c r="DR979" s="168"/>
      <c r="DS979" s="168"/>
      <c r="DT979" s="168"/>
      <c r="DU979" s="168"/>
      <c r="DV979" s="168"/>
      <c r="DW979" s="168"/>
      <c r="DX979" s="168"/>
      <c r="DY979" s="168"/>
      <c r="DZ979" s="168"/>
      <c r="EA979" s="168"/>
      <c r="EB979" s="168"/>
      <c r="EC979" s="168"/>
      <c r="ED979" s="168"/>
      <c r="EE979" s="168"/>
      <c r="EF979" s="168"/>
      <c r="EG979" s="168"/>
      <c r="EH979" s="168"/>
      <c r="EI979" s="168"/>
      <c r="EJ979" s="168"/>
      <c r="EK979" s="168"/>
      <c r="EL979" s="168"/>
      <c r="EM979" s="168"/>
      <c r="EN979" s="168"/>
      <c r="EO979" s="168"/>
      <c r="EP979" s="168"/>
      <c r="EQ979" s="168"/>
      <c r="ER979" s="168"/>
      <c r="ES979" s="168"/>
      <c r="ET979" s="168"/>
      <c r="EU979" s="168"/>
      <c r="EV979" s="168"/>
      <c r="EW979" s="168"/>
      <c r="EX979" s="168"/>
      <c r="EY979" s="168"/>
      <c r="EZ979" s="168"/>
      <c r="FA979" s="168"/>
      <c r="FB979" s="168"/>
      <c r="FC979" s="168"/>
      <c r="FD979" s="168"/>
    </row>
    <row r="980" spans="1:160" s="5" customFormat="1" ht="14.4" thickBot="1" x14ac:dyDescent="0.3">
      <c r="A980" s="263"/>
      <c r="B980" s="263"/>
      <c r="C980" s="265"/>
      <c r="D980" s="12" t="s">
        <v>25</v>
      </c>
      <c r="E980" s="447" t="e">
        <f>+#REF!</f>
        <v>#REF!</v>
      </c>
      <c r="F980" s="447"/>
      <c r="G980" s="447"/>
      <c r="H980" s="447"/>
      <c r="I980" s="447"/>
      <c r="J980" s="447"/>
      <c r="K980" s="447"/>
      <c r="L980" s="447"/>
      <c r="M980" s="448"/>
      <c r="N980" s="13" t="s">
        <v>25</v>
      </c>
      <c r="O980" s="447" t="e">
        <f>+#REF!</f>
        <v>#REF!</v>
      </c>
      <c r="P980" s="447"/>
      <c r="Q980" s="447"/>
      <c r="R980" s="447"/>
      <c r="S980" s="447"/>
      <c r="T980" s="447"/>
      <c r="U980" s="448"/>
      <c r="V980" s="33"/>
      <c r="W980" s="57"/>
      <c r="X980" s="86"/>
      <c r="Y980" s="33"/>
      <c r="Z980" s="36"/>
      <c r="AA980" s="36"/>
      <c r="AD980" s="33"/>
      <c r="AG980" s="33"/>
      <c r="AH980" s="43"/>
      <c r="AI980" s="43"/>
      <c r="AJ980" s="43"/>
      <c r="AK980" s="43"/>
      <c r="AL980" s="43"/>
      <c r="AM980" s="43"/>
      <c r="AN980" s="43"/>
      <c r="AO980" s="43"/>
      <c r="AP980" s="43"/>
      <c r="AQ980" s="43"/>
      <c r="AR980" s="43"/>
      <c r="AS980" s="43"/>
      <c r="AT980" s="43"/>
      <c r="AU980" s="44"/>
      <c r="AV980" s="33"/>
      <c r="AW980" s="33"/>
      <c r="AX980" s="33"/>
      <c r="AZ980" s="141"/>
      <c r="BE980" s="168"/>
      <c r="BF980" s="168"/>
      <c r="BG980" s="168"/>
      <c r="BH980" s="168"/>
      <c r="BI980" s="168"/>
      <c r="BJ980" s="168"/>
      <c r="BK980" s="168"/>
      <c r="BL980" s="168"/>
      <c r="BM980" s="168"/>
      <c r="DK980" s="168"/>
      <c r="DL980" s="168"/>
      <c r="DM980" s="168"/>
      <c r="DN980" s="168"/>
      <c r="DO980" s="168"/>
      <c r="DP980" s="168"/>
      <c r="DQ980" s="168"/>
      <c r="DR980" s="168"/>
      <c r="DS980" s="168"/>
      <c r="DT980" s="168"/>
      <c r="DU980" s="168"/>
      <c r="DV980" s="168"/>
      <c r="DW980" s="168"/>
      <c r="DX980" s="168"/>
      <c r="DY980" s="168"/>
      <c r="DZ980" s="168"/>
      <c r="EA980" s="168"/>
      <c r="EB980" s="168"/>
      <c r="EC980" s="168"/>
      <c r="ED980" s="168"/>
      <c r="EE980" s="168"/>
      <c r="EF980" s="168"/>
      <c r="EG980" s="168"/>
      <c r="EH980" s="168"/>
      <c r="EI980" s="168"/>
      <c r="EJ980" s="168"/>
      <c r="EK980" s="168"/>
      <c r="EL980" s="168"/>
      <c r="EM980" s="168"/>
      <c r="EN980" s="168"/>
      <c r="EO980" s="168"/>
      <c r="EP980" s="168"/>
      <c r="EQ980" s="168"/>
      <c r="ER980" s="168"/>
      <c r="ES980" s="168"/>
      <c r="ET980" s="168"/>
      <c r="EU980" s="168"/>
      <c r="EV980" s="168"/>
      <c r="EW980" s="168"/>
      <c r="EX980" s="168"/>
      <c r="EY980" s="168"/>
      <c r="EZ980" s="168"/>
      <c r="FA980" s="168"/>
      <c r="FB980" s="168"/>
      <c r="FC980" s="168"/>
      <c r="FD980" s="168"/>
    </row>
    <row r="981" spans="1:160" ht="9.9" customHeight="1" thickBot="1" x14ac:dyDescent="0.3"/>
    <row r="982" spans="1:160" s="5" customFormat="1" ht="15.75" customHeight="1" x14ac:dyDescent="0.3">
      <c r="A982" s="263"/>
      <c r="B982" s="263"/>
      <c r="C982" s="265"/>
      <c r="D982" s="484"/>
      <c r="E982" s="485"/>
      <c r="F982" s="488" t="s">
        <v>0</v>
      </c>
      <c r="G982" s="489"/>
      <c r="H982" s="489"/>
      <c r="I982" s="489"/>
      <c r="J982" s="489"/>
      <c r="K982" s="489"/>
      <c r="L982" s="489"/>
      <c r="M982" s="489"/>
      <c r="N982" s="489"/>
      <c r="O982" s="490"/>
      <c r="P982" s="494" t="s">
        <v>1</v>
      </c>
      <c r="Q982" s="495"/>
      <c r="R982" s="495"/>
      <c r="S982" s="496"/>
      <c r="T982" s="500"/>
      <c r="U982" s="501"/>
      <c r="V982" s="33"/>
      <c r="W982" s="57"/>
      <c r="X982" s="86"/>
      <c r="Y982" s="33"/>
      <c r="Z982" s="36"/>
      <c r="AA982" s="36"/>
      <c r="AD982" s="33"/>
      <c r="AG982" s="33"/>
      <c r="AH982" s="43"/>
      <c r="AI982" s="43"/>
      <c r="AJ982" s="43"/>
      <c r="AK982" s="43"/>
      <c r="AL982" s="43"/>
      <c r="AM982" s="43"/>
      <c r="AN982" s="43"/>
      <c r="AO982" s="43"/>
      <c r="AP982" s="43"/>
      <c r="AQ982" s="43"/>
      <c r="AR982" s="43"/>
      <c r="AS982" s="43"/>
      <c r="AT982" s="43"/>
      <c r="AU982" s="44"/>
      <c r="AV982" s="33"/>
      <c r="AW982" s="33"/>
      <c r="AX982" s="33"/>
      <c r="AZ982" s="141"/>
      <c r="BE982" s="168"/>
      <c r="BF982" s="168"/>
      <c r="BG982" s="168"/>
      <c r="BH982" s="168"/>
      <c r="BI982" s="168"/>
      <c r="BJ982" s="168"/>
      <c r="BK982" s="168"/>
      <c r="BL982" s="168"/>
      <c r="BM982" s="168"/>
      <c r="DK982" s="168"/>
      <c r="DL982" s="168"/>
      <c r="DM982" s="168"/>
      <c r="DN982" s="168"/>
      <c r="DO982" s="168"/>
      <c r="DP982" s="168"/>
      <c r="DQ982" s="168"/>
      <c r="DR982" s="168"/>
      <c r="DS982" s="168"/>
      <c r="DT982" s="168"/>
      <c r="DU982" s="168"/>
      <c r="DV982" s="168"/>
      <c r="DW982" s="168"/>
      <c r="DX982" s="168"/>
      <c r="DY982" s="168"/>
      <c r="DZ982" s="168"/>
      <c r="EA982" s="168"/>
      <c r="EB982" s="168"/>
      <c r="EC982" s="168"/>
      <c r="ED982" s="168"/>
      <c r="EE982" s="168"/>
      <c r="EF982" s="168"/>
      <c r="EG982" s="168"/>
      <c r="EH982" s="168"/>
      <c r="EI982" s="168"/>
      <c r="EJ982" s="168"/>
      <c r="EK982" s="168"/>
      <c r="EL982" s="168"/>
      <c r="EM982" s="168"/>
      <c r="EN982" s="168"/>
      <c r="EO982" s="168"/>
      <c r="EP982" s="168"/>
      <c r="EQ982" s="168"/>
      <c r="ER982" s="168"/>
      <c r="ES982" s="168"/>
      <c r="ET982" s="168"/>
      <c r="EU982" s="168"/>
      <c r="EV982" s="168"/>
      <c r="EW982" s="168"/>
      <c r="EX982" s="168"/>
      <c r="EY982" s="168"/>
      <c r="EZ982" s="168"/>
      <c r="FA982" s="168"/>
      <c r="FB982" s="168"/>
      <c r="FC982" s="168"/>
      <c r="FD982" s="168"/>
    </row>
    <row r="983" spans="1:160" s="5" customFormat="1" ht="15" customHeight="1" x14ac:dyDescent="0.3">
      <c r="A983" s="263"/>
      <c r="B983" s="263"/>
      <c r="C983" s="265"/>
      <c r="D983" s="481"/>
      <c r="E983" s="482"/>
      <c r="F983" s="491"/>
      <c r="G983" s="492"/>
      <c r="H983" s="492"/>
      <c r="I983" s="492"/>
      <c r="J983" s="492"/>
      <c r="K983" s="492"/>
      <c r="L983" s="492"/>
      <c r="M983" s="492"/>
      <c r="N983" s="492"/>
      <c r="O983" s="493"/>
      <c r="P983" s="497"/>
      <c r="Q983" s="498"/>
      <c r="R983" s="498"/>
      <c r="S983" s="499"/>
      <c r="T983" s="502"/>
      <c r="U983" s="503"/>
      <c r="V983" s="33"/>
      <c r="W983" s="57"/>
      <c r="X983" s="86"/>
      <c r="Y983" s="38"/>
      <c r="Z983" s="36"/>
      <c r="AA983" s="36"/>
      <c r="AD983" s="33"/>
      <c r="AG983" s="33"/>
      <c r="AH983" s="43"/>
      <c r="AI983" s="43"/>
      <c r="AJ983" s="43"/>
      <c r="AK983" s="43"/>
      <c r="AL983" s="43"/>
      <c r="AM983" s="43"/>
      <c r="AN983" s="43"/>
      <c r="AO983" s="43"/>
      <c r="AP983" s="43"/>
      <c r="AQ983" s="43"/>
      <c r="AR983" s="43"/>
      <c r="AS983" s="43"/>
      <c r="AT983" s="43"/>
      <c r="AU983" s="44"/>
      <c r="AV983" s="33"/>
      <c r="AW983" s="33"/>
      <c r="AX983" s="33"/>
      <c r="AZ983" s="141"/>
      <c r="BE983" s="168"/>
      <c r="BF983" s="168"/>
      <c r="BG983" s="168"/>
      <c r="BH983" s="168"/>
      <c r="BI983" s="168"/>
      <c r="BJ983" s="168"/>
      <c r="BK983" s="168"/>
      <c r="BL983" s="168"/>
      <c r="BM983" s="168"/>
      <c r="DK983" s="168"/>
      <c r="DL983" s="168"/>
      <c r="DM983" s="168"/>
      <c r="DN983" s="168"/>
      <c r="DO983" s="168"/>
      <c r="DP983" s="168"/>
      <c r="DQ983" s="168"/>
      <c r="DR983" s="168"/>
      <c r="DS983" s="168"/>
      <c r="DT983" s="168"/>
      <c r="DU983" s="168"/>
      <c r="DV983" s="168"/>
      <c r="DW983" s="168"/>
      <c r="DX983" s="168"/>
      <c r="DY983" s="168"/>
      <c r="DZ983" s="168"/>
      <c r="EA983" s="168"/>
      <c r="EB983" s="168"/>
      <c r="EC983" s="168"/>
      <c r="ED983" s="168"/>
      <c r="EE983" s="168"/>
      <c r="EF983" s="168"/>
      <c r="EG983" s="168"/>
      <c r="EH983" s="168"/>
      <c r="EI983" s="168"/>
      <c r="EJ983" s="168"/>
      <c r="EK983" s="168"/>
      <c r="EL983" s="168"/>
      <c r="EM983" s="168"/>
      <c r="EN983" s="168"/>
      <c r="EO983" s="168"/>
      <c r="EP983" s="168"/>
      <c r="EQ983" s="168"/>
      <c r="ER983" s="168"/>
      <c r="ES983" s="168"/>
      <c r="ET983" s="168"/>
      <c r="EU983" s="168"/>
      <c r="EV983" s="168"/>
      <c r="EW983" s="168"/>
      <c r="EX983" s="168"/>
      <c r="EY983" s="168"/>
      <c r="EZ983" s="168"/>
      <c r="FA983" s="168"/>
      <c r="FB983" s="168"/>
      <c r="FC983" s="168"/>
      <c r="FD983" s="168"/>
    </row>
    <row r="984" spans="1:160" s="5" customFormat="1" ht="30" customHeight="1" thickBot="1" x14ac:dyDescent="0.35">
      <c r="A984" s="263"/>
      <c r="B984" s="263"/>
      <c r="C984" s="265"/>
      <c r="D984" s="486"/>
      <c r="E984" s="487"/>
      <c r="F984" s="506" t="s">
        <v>2</v>
      </c>
      <c r="G984" s="507"/>
      <c r="H984" s="507"/>
      <c r="I984" s="507"/>
      <c r="J984" s="507"/>
      <c r="K984" s="507"/>
      <c r="L984" s="507"/>
      <c r="M984" s="507"/>
      <c r="N984" s="507"/>
      <c r="O984" s="508"/>
      <c r="P984" s="32">
        <v>21</v>
      </c>
      <c r="Q984" s="71" t="s">
        <v>3</v>
      </c>
      <c r="R984" s="509">
        <v>147</v>
      </c>
      <c r="S984" s="510"/>
      <c r="T984" s="504"/>
      <c r="U984" s="505"/>
      <c r="V984" s="33">
        <f>+IF(C993="","",1)</f>
        <v>1</v>
      </c>
      <c r="W984" s="57"/>
      <c r="X984" s="86"/>
      <c r="Y984" s="39"/>
      <c r="Z984" s="36"/>
      <c r="AA984" s="36"/>
      <c r="AD984" s="33"/>
      <c r="AG984" s="33"/>
      <c r="AH984" s="43"/>
      <c r="AI984" s="43"/>
      <c r="AJ984" s="43"/>
      <c r="AK984" s="43"/>
      <c r="AL984" s="43"/>
      <c r="AM984" s="43"/>
      <c r="AN984" s="43"/>
      <c r="AO984" s="43"/>
      <c r="AP984" s="43"/>
      <c r="AQ984" s="43"/>
      <c r="AR984" s="43"/>
      <c r="AS984" s="43"/>
      <c r="AT984" s="43"/>
      <c r="AU984" s="44"/>
      <c r="AV984" s="33"/>
      <c r="AW984" s="33"/>
      <c r="AX984" s="33"/>
      <c r="AZ984" s="141"/>
      <c r="BE984" s="168"/>
      <c r="BF984" s="168"/>
      <c r="BG984" s="168"/>
      <c r="BH984" s="168"/>
      <c r="BI984" s="168"/>
      <c r="BJ984" s="168"/>
      <c r="BK984" s="168"/>
      <c r="BL984" s="168"/>
      <c r="BM984" s="168"/>
      <c r="DK984" s="168"/>
      <c r="DL984" s="168"/>
      <c r="DM984" s="168"/>
      <c r="DN984" s="168"/>
      <c r="DO984" s="168"/>
      <c r="DP984" s="168"/>
      <c r="DQ984" s="168"/>
      <c r="DR984" s="168"/>
      <c r="DS984" s="168"/>
      <c r="DT984" s="168"/>
      <c r="DU984" s="168"/>
      <c r="DV984" s="168"/>
      <c r="DW984" s="168"/>
      <c r="DX984" s="168"/>
      <c r="DY984" s="168"/>
      <c r="DZ984" s="168"/>
      <c r="EA984" s="168"/>
      <c r="EB984" s="168"/>
      <c r="EC984" s="168"/>
      <c r="ED984" s="168"/>
      <c r="EE984" s="168"/>
      <c r="EF984" s="168"/>
      <c r="EG984" s="168"/>
      <c r="EH984" s="168"/>
      <c r="EI984" s="168"/>
      <c r="EJ984" s="168"/>
      <c r="EK984" s="168"/>
      <c r="EL984" s="168"/>
      <c r="EM984" s="168"/>
      <c r="EN984" s="168"/>
      <c r="EO984" s="168"/>
      <c r="EP984" s="168"/>
      <c r="EQ984" s="168"/>
      <c r="ER984" s="168"/>
      <c r="ES984" s="168"/>
      <c r="ET984" s="168"/>
      <c r="EU984" s="168"/>
      <c r="EV984" s="168"/>
      <c r="EW984" s="168"/>
      <c r="EX984" s="168"/>
      <c r="EY984" s="168"/>
      <c r="EZ984" s="168"/>
      <c r="FA984" s="168"/>
      <c r="FB984" s="168"/>
      <c r="FC984" s="168"/>
      <c r="FD984" s="168"/>
    </row>
    <row r="985" spans="1:160" s="5" customFormat="1" ht="5.25" customHeight="1" thickBot="1" x14ac:dyDescent="0.35">
      <c r="A985" s="263"/>
      <c r="B985" s="263"/>
      <c r="C985" s="265"/>
      <c r="D985" s="454"/>
      <c r="E985" s="454"/>
      <c r="F985" s="454"/>
      <c r="G985" s="454"/>
      <c r="H985" s="454"/>
      <c r="I985" s="454"/>
      <c r="J985" s="454"/>
      <c r="K985" s="454"/>
      <c r="L985" s="454"/>
      <c r="M985" s="454"/>
      <c r="N985" s="454"/>
      <c r="O985" s="454"/>
      <c r="P985" s="454"/>
      <c r="Q985" s="454"/>
      <c r="R985" s="454"/>
      <c r="S985" s="454"/>
      <c r="T985" s="454"/>
      <c r="U985" s="454"/>
      <c r="V985" s="33"/>
      <c r="W985" s="57"/>
      <c r="X985" s="86"/>
      <c r="Y985" s="38"/>
      <c r="Z985" s="36"/>
      <c r="AA985" s="36"/>
      <c r="AD985" s="33"/>
      <c r="AG985" s="33"/>
      <c r="AH985" s="43"/>
      <c r="AI985" s="43"/>
      <c r="AJ985" s="43"/>
      <c r="AK985" s="43"/>
      <c r="AL985" s="43"/>
      <c r="AM985" s="43"/>
      <c r="AN985" s="43"/>
      <c r="AO985" s="43"/>
      <c r="AP985" s="43"/>
      <c r="AQ985" s="43"/>
      <c r="AR985" s="43"/>
      <c r="AS985" s="43"/>
      <c r="AT985" s="43"/>
      <c r="AU985" s="44"/>
      <c r="AV985" s="33"/>
      <c r="AW985" s="33"/>
      <c r="AX985" s="33"/>
      <c r="AZ985" s="141"/>
      <c r="BE985" s="168"/>
      <c r="BF985" s="168"/>
      <c r="BG985" s="168"/>
      <c r="BH985" s="168"/>
      <c r="BI985" s="168"/>
      <c r="BJ985" s="168"/>
      <c r="BK985" s="168"/>
      <c r="BL985" s="168"/>
      <c r="BM985" s="168"/>
      <c r="DK985" s="168"/>
      <c r="DL985" s="168"/>
      <c r="DM985" s="168"/>
      <c r="DN985" s="168"/>
      <c r="DO985" s="168"/>
      <c r="DP985" s="168"/>
      <c r="DQ985" s="168"/>
      <c r="DR985" s="168"/>
      <c r="DS985" s="168"/>
      <c r="DT985" s="168"/>
      <c r="DU985" s="168"/>
      <c r="DV985" s="168"/>
      <c r="DW985" s="168"/>
      <c r="DX985" s="168"/>
      <c r="DY985" s="168"/>
      <c r="DZ985" s="168"/>
      <c r="EA985" s="168"/>
      <c r="EB985" s="168"/>
      <c r="EC985" s="168"/>
      <c r="ED985" s="168"/>
      <c r="EE985" s="168"/>
      <c r="EF985" s="168"/>
      <c r="EG985" s="168"/>
      <c r="EH985" s="168"/>
      <c r="EI985" s="168"/>
      <c r="EJ985" s="168"/>
      <c r="EK985" s="168"/>
      <c r="EL985" s="168"/>
      <c r="EM985" s="168"/>
      <c r="EN985" s="168"/>
      <c r="EO985" s="168"/>
      <c r="EP985" s="168"/>
      <c r="EQ985" s="168"/>
      <c r="ER985" s="168"/>
      <c r="ES985" s="168"/>
      <c r="ET985" s="168"/>
      <c r="EU985" s="168"/>
      <c r="EV985" s="168"/>
      <c r="EW985" s="168"/>
      <c r="EX985" s="168"/>
      <c r="EY985" s="168"/>
      <c r="EZ985" s="168"/>
      <c r="FA985" s="168"/>
      <c r="FB985" s="168"/>
      <c r="FC985" s="168"/>
      <c r="FD985" s="168"/>
    </row>
    <row r="986" spans="1:160" s="5" customFormat="1" ht="24.9" customHeight="1" x14ac:dyDescent="0.3">
      <c r="A986" s="263"/>
      <c r="B986" s="263"/>
      <c r="C986" s="265"/>
      <c r="D986" s="511" t="s">
        <v>4</v>
      </c>
      <c r="E986" s="512"/>
      <c r="F986" s="513" t="s">
        <v>168</v>
      </c>
      <c r="G986" s="514"/>
      <c r="H986" s="514"/>
      <c r="I986" s="515"/>
      <c r="J986" s="516" t="s">
        <v>5</v>
      </c>
      <c r="K986" s="512"/>
      <c r="L986" s="513" t="s">
        <v>102</v>
      </c>
      <c r="M986" s="514"/>
      <c r="N986" s="514"/>
      <c r="O986" s="514"/>
      <c r="P986" s="515"/>
      <c r="Q986" s="1" t="s">
        <v>6</v>
      </c>
      <c r="R986" s="513" t="s">
        <v>36</v>
      </c>
      <c r="S986" s="514"/>
      <c r="T986" s="514"/>
      <c r="U986" s="517"/>
      <c r="V986" s="33"/>
      <c r="W986" s="57"/>
      <c r="X986" s="86"/>
      <c r="Y986" s="33"/>
      <c r="Z986" s="36"/>
      <c r="AA986" s="36"/>
      <c r="AD986" s="33"/>
      <c r="AG986" s="33"/>
      <c r="AH986" s="43"/>
      <c r="AI986" s="43"/>
      <c r="AJ986" s="43"/>
      <c r="AK986" s="43"/>
      <c r="AL986" s="43"/>
      <c r="AM986" s="43"/>
      <c r="AN986" s="43"/>
      <c r="AO986" s="43"/>
      <c r="AP986" s="43"/>
      <c r="AQ986" s="43"/>
      <c r="AR986" s="43"/>
      <c r="AS986" s="43"/>
      <c r="AT986" s="43"/>
      <c r="AU986" s="44"/>
      <c r="AV986" s="33"/>
      <c r="AW986" s="33"/>
      <c r="AX986" s="33"/>
      <c r="AZ986" s="141"/>
      <c r="BE986" s="168"/>
      <c r="BF986" s="168"/>
      <c r="BG986" s="168"/>
      <c r="BH986" s="168"/>
      <c r="BI986" s="168"/>
      <c r="BJ986" s="168"/>
      <c r="BK986" s="168"/>
      <c r="BL986" s="168"/>
      <c r="BM986" s="168"/>
      <c r="DK986" s="168"/>
      <c r="DL986" s="168"/>
      <c r="DM986" s="168"/>
      <c r="DN986" s="168"/>
      <c r="DO986" s="168"/>
      <c r="DP986" s="168"/>
      <c r="DQ986" s="168"/>
      <c r="DR986" s="168"/>
      <c r="DS986" s="168"/>
      <c r="DT986" s="168"/>
      <c r="DU986" s="168"/>
      <c r="DV986" s="168"/>
      <c r="DW986" s="168"/>
      <c r="DX986" s="168"/>
      <c r="DY986" s="168"/>
      <c r="DZ986" s="168"/>
      <c r="EA986" s="168"/>
      <c r="EB986" s="168"/>
      <c r="EC986" s="168"/>
      <c r="ED986" s="168"/>
      <c r="EE986" s="168"/>
      <c r="EF986" s="168"/>
      <c r="EG986" s="168"/>
      <c r="EH986" s="168"/>
      <c r="EI986" s="168"/>
      <c r="EJ986" s="168"/>
      <c r="EK986" s="168"/>
      <c r="EL986" s="168"/>
      <c r="EM986" s="168"/>
      <c r="EN986" s="168"/>
      <c r="EO986" s="168"/>
      <c r="EP986" s="168"/>
      <c r="EQ986" s="168"/>
      <c r="ER986" s="168"/>
      <c r="ES986" s="168"/>
      <c r="ET986" s="168"/>
      <c r="EU986" s="168"/>
      <c r="EV986" s="168"/>
      <c r="EW986" s="168"/>
      <c r="EX986" s="168"/>
      <c r="EY986" s="168"/>
      <c r="EZ986" s="168"/>
      <c r="FA986" s="168"/>
      <c r="FB986" s="168"/>
      <c r="FC986" s="168"/>
      <c r="FD986" s="168"/>
    </row>
    <row r="987" spans="1:160" s="5" customFormat="1" ht="45" customHeight="1" thickBot="1" x14ac:dyDescent="0.35">
      <c r="A987" s="263" t="s">
        <v>111</v>
      </c>
      <c r="B987" s="263"/>
      <c r="C987" s="265"/>
      <c r="D987" s="518" t="s">
        <v>7</v>
      </c>
      <c r="E987" s="519"/>
      <c r="F987" s="520" t="s">
        <v>169</v>
      </c>
      <c r="G987" s="521"/>
      <c r="H987" s="521"/>
      <c r="I987" s="521"/>
      <c r="J987" s="521"/>
      <c r="K987" s="521"/>
      <c r="L987" s="521"/>
      <c r="M987" s="521"/>
      <c r="N987" s="521"/>
      <c r="O987" s="521"/>
      <c r="P987" s="521"/>
      <c r="Q987" s="521"/>
      <c r="R987" s="521"/>
      <c r="S987" s="521"/>
      <c r="T987" s="521"/>
      <c r="U987" s="522"/>
      <c r="V987" s="33"/>
      <c r="W987" s="57"/>
      <c r="X987" s="86"/>
      <c r="Y987" s="33"/>
      <c r="Z987" s="36"/>
      <c r="AA987" s="36"/>
      <c r="AD987" s="33"/>
      <c r="AG987" s="33"/>
      <c r="AH987" s="43"/>
      <c r="AI987" s="43"/>
      <c r="AJ987" s="43"/>
      <c r="AK987" s="43"/>
      <c r="AL987" s="43"/>
      <c r="AM987" s="43"/>
      <c r="AN987" s="43"/>
      <c r="AO987" s="43"/>
      <c r="AP987" s="43"/>
      <c r="AQ987" s="43"/>
      <c r="AR987" s="43"/>
      <c r="AS987" s="43"/>
      <c r="AT987" s="43"/>
      <c r="AU987" s="44"/>
      <c r="AV987" s="33"/>
      <c r="AW987" s="33"/>
      <c r="AX987" s="33"/>
      <c r="AZ987" s="141"/>
      <c r="BE987" s="168"/>
      <c r="BF987" s="168"/>
      <c r="BG987" s="168"/>
      <c r="BH987" s="168"/>
      <c r="BI987" s="168"/>
      <c r="BJ987" s="168"/>
      <c r="BK987" s="168"/>
      <c r="BL987" s="168"/>
      <c r="BM987" s="168"/>
      <c r="DK987" s="168"/>
      <c r="DL987" s="168"/>
      <c r="DM987" s="168"/>
      <c r="DN987" s="168"/>
      <c r="DO987" s="168"/>
      <c r="DP987" s="168"/>
      <c r="DQ987" s="168"/>
      <c r="DR987" s="168"/>
      <c r="DS987" s="168"/>
      <c r="DT987" s="168"/>
      <c r="DU987" s="168"/>
      <c r="DV987" s="168"/>
      <c r="DW987" s="168"/>
      <c r="DX987" s="168"/>
      <c r="DY987" s="168"/>
      <c r="DZ987" s="168"/>
      <c r="EA987" s="168"/>
      <c r="EB987" s="168"/>
      <c r="EC987" s="168"/>
      <c r="ED987" s="168"/>
      <c r="EE987" s="168"/>
      <c r="EF987" s="168"/>
      <c r="EG987" s="168"/>
      <c r="EH987" s="168"/>
      <c r="EI987" s="168"/>
      <c r="EJ987" s="168"/>
      <c r="EK987" s="168"/>
      <c r="EL987" s="168"/>
      <c r="EM987" s="168"/>
      <c r="EN987" s="168"/>
      <c r="EO987" s="168"/>
      <c r="EP987" s="168"/>
      <c r="EQ987" s="168"/>
      <c r="ER987" s="168"/>
      <c r="ES987" s="168"/>
      <c r="ET987" s="168"/>
      <c r="EU987" s="168"/>
      <c r="EV987" s="168"/>
      <c r="EW987" s="168"/>
      <c r="EX987" s="168"/>
      <c r="EY987" s="168"/>
      <c r="EZ987" s="168"/>
      <c r="FA987" s="168"/>
      <c r="FB987" s="168"/>
      <c r="FC987" s="168"/>
      <c r="FD987" s="168"/>
    </row>
    <row r="988" spans="1:160" s="5" customFormat="1" ht="5.0999999999999996" customHeight="1" thickBot="1" x14ac:dyDescent="0.35">
      <c r="A988" s="263"/>
      <c r="B988" s="263"/>
      <c r="C988" s="265"/>
      <c r="D988" s="523"/>
      <c r="E988" s="523"/>
      <c r="F988" s="523"/>
      <c r="G988" s="523"/>
      <c r="H988" s="523"/>
      <c r="I988" s="523"/>
      <c r="J988" s="523"/>
      <c r="K988" s="523"/>
      <c r="L988" s="523"/>
      <c r="M988" s="523"/>
      <c r="N988" s="523"/>
      <c r="O988" s="523"/>
      <c r="P988" s="523"/>
      <c r="Q988" s="523"/>
      <c r="R988" s="523"/>
      <c r="S988" s="523"/>
      <c r="T988" s="523"/>
      <c r="U988" s="523"/>
      <c r="V988" s="33"/>
      <c r="W988" s="57"/>
      <c r="X988" s="86"/>
      <c r="Y988" s="33"/>
      <c r="Z988" s="36"/>
      <c r="AA988" s="36"/>
      <c r="AD988" s="33"/>
      <c r="AG988" s="33"/>
      <c r="AH988" s="43"/>
      <c r="AI988" s="43"/>
      <c r="AJ988" s="43"/>
      <c r="AK988" s="43"/>
      <c r="AL988" s="43"/>
      <c r="AM988" s="43"/>
      <c r="AN988" s="43"/>
      <c r="AO988" s="43"/>
      <c r="AP988" s="43"/>
      <c r="AQ988" s="43"/>
      <c r="AR988" s="43"/>
      <c r="AS988" s="43"/>
      <c r="AT988" s="43"/>
      <c r="AU988" s="44"/>
      <c r="AV988" s="33"/>
      <c r="AW988" s="33"/>
      <c r="AX988" s="33"/>
      <c r="AZ988" s="141"/>
      <c r="BE988" s="168"/>
      <c r="BF988" s="168"/>
      <c r="BG988" s="168"/>
      <c r="BH988" s="168"/>
      <c r="BI988" s="168"/>
      <c r="BJ988" s="168"/>
      <c r="BK988" s="168"/>
      <c r="BL988" s="168"/>
      <c r="BM988" s="168"/>
      <c r="DK988" s="168"/>
      <c r="DL988" s="168"/>
      <c r="DM988" s="168"/>
      <c r="DN988" s="168"/>
      <c r="DO988" s="168"/>
      <c r="DP988" s="168"/>
      <c r="DQ988" s="168"/>
      <c r="DR988" s="168"/>
      <c r="DS988" s="168"/>
      <c r="DT988" s="168"/>
      <c r="DU988" s="168"/>
      <c r="DV988" s="168"/>
      <c r="DW988" s="168"/>
      <c r="DX988" s="168"/>
      <c r="DY988" s="168"/>
      <c r="DZ988" s="168"/>
      <c r="EA988" s="168"/>
      <c r="EB988" s="168"/>
      <c r="EC988" s="168"/>
      <c r="ED988" s="168"/>
      <c r="EE988" s="168"/>
      <c r="EF988" s="168"/>
      <c r="EG988" s="168"/>
      <c r="EH988" s="168"/>
      <c r="EI988" s="168"/>
      <c r="EJ988" s="168"/>
      <c r="EK988" s="168"/>
      <c r="EL988" s="168"/>
      <c r="EM988" s="168"/>
      <c r="EN988" s="168"/>
      <c r="EO988" s="168"/>
      <c r="EP988" s="168"/>
      <c r="EQ988" s="168"/>
      <c r="ER988" s="168"/>
      <c r="ES988" s="168"/>
      <c r="ET988" s="168"/>
      <c r="EU988" s="168"/>
      <c r="EV988" s="168"/>
      <c r="EW988" s="168"/>
      <c r="EX988" s="168"/>
      <c r="EY988" s="168"/>
      <c r="EZ988" s="168"/>
      <c r="FA988" s="168"/>
      <c r="FB988" s="168"/>
      <c r="FC988" s="168"/>
      <c r="FD988" s="168"/>
    </row>
    <row r="989" spans="1:160" s="5" customFormat="1" ht="24.9" customHeight="1" thickBot="1" x14ac:dyDescent="0.35">
      <c r="A989" s="263"/>
      <c r="B989" s="263"/>
      <c r="C989" s="265"/>
      <c r="D989" s="2" t="s">
        <v>103</v>
      </c>
      <c r="E989" s="69" t="s">
        <v>106</v>
      </c>
      <c r="F989" s="455" t="s">
        <v>104</v>
      </c>
      <c r="G989" s="524"/>
      <c r="H989" s="456"/>
      <c r="I989" s="525">
        <v>44058</v>
      </c>
      <c r="J989" s="526"/>
      <c r="K989" s="526"/>
      <c r="L989" s="526"/>
      <c r="M989" s="526"/>
      <c r="N989" s="527"/>
      <c r="O989" s="3" t="s">
        <v>8</v>
      </c>
      <c r="P989" s="449" t="s">
        <v>24</v>
      </c>
      <c r="Q989" s="450"/>
      <c r="R989" s="450"/>
      <c r="S989" s="450"/>
      <c r="T989" s="450"/>
      <c r="U989" s="528"/>
      <c r="V989" s="33"/>
      <c r="W989" s="57"/>
      <c r="X989" s="86"/>
      <c r="Y989" s="33"/>
      <c r="Z989" s="36"/>
      <c r="AA989" s="36"/>
      <c r="AD989" s="33"/>
      <c r="AG989" s="33"/>
      <c r="AH989" s="43"/>
      <c r="AI989" s="43"/>
      <c r="AJ989" s="43"/>
      <c r="AK989" s="43"/>
      <c r="AL989" s="43"/>
      <c r="AM989" s="43"/>
      <c r="AN989" s="43"/>
      <c r="AO989" s="43"/>
      <c r="AP989" s="43"/>
      <c r="AQ989" s="43"/>
      <c r="AR989" s="43"/>
      <c r="AS989" s="43"/>
      <c r="AT989" s="43"/>
      <c r="AU989" s="44"/>
      <c r="AV989" s="33"/>
      <c r="AW989" s="33"/>
      <c r="AX989" s="33"/>
      <c r="AZ989" s="141"/>
      <c r="BE989" s="168"/>
      <c r="BF989" s="168"/>
      <c r="BG989" s="168"/>
      <c r="BH989" s="168"/>
      <c r="BI989" s="168"/>
      <c r="BJ989" s="168"/>
      <c r="BK989" s="168"/>
      <c r="BL989" s="168"/>
      <c r="BM989" s="168"/>
      <c r="DK989" s="168"/>
      <c r="DL989" s="168"/>
      <c r="DM989" s="168"/>
      <c r="DN989" s="168"/>
      <c r="DO989" s="168"/>
      <c r="DP989" s="168"/>
      <c r="DQ989" s="168"/>
      <c r="DR989" s="168"/>
      <c r="DS989" s="168"/>
      <c r="DT989" s="168"/>
      <c r="DU989" s="168"/>
      <c r="DV989" s="168"/>
      <c r="DW989" s="168"/>
      <c r="DX989" s="168"/>
      <c r="DY989" s="168"/>
      <c r="DZ989" s="168"/>
      <c r="EA989" s="168"/>
      <c r="EB989" s="168"/>
      <c r="EC989" s="168"/>
      <c r="ED989" s="168"/>
      <c r="EE989" s="168"/>
      <c r="EF989" s="168"/>
      <c r="EG989" s="168"/>
      <c r="EH989" s="168"/>
      <c r="EI989" s="168"/>
      <c r="EJ989" s="168"/>
      <c r="EK989" s="168"/>
      <c r="EL989" s="168"/>
      <c r="EM989" s="168"/>
      <c r="EN989" s="168"/>
      <c r="EO989" s="168"/>
      <c r="EP989" s="168"/>
      <c r="EQ989" s="168"/>
      <c r="ER989" s="168"/>
      <c r="ES989" s="168"/>
      <c r="ET989" s="168"/>
      <c r="EU989" s="168"/>
      <c r="EV989" s="168"/>
      <c r="EW989" s="168"/>
      <c r="EX989" s="168"/>
      <c r="EY989" s="168"/>
      <c r="EZ989" s="168"/>
      <c r="FA989" s="168"/>
      <c r="FB989" s="168"/>
      <c r="FC989" s="168"/>
      <c r="FD989" s="168"/>
    </row>
    <row r="990" spans="1:160" s="5" customFormat="1" ht="5.0999999999999996" customHeight="1" thickBot="1" x14ac:dyDescent="0.35">
      <c r="A990" s="263"/>
      <c r="B990" s="263"/>
      <c r="C990" s="265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33"/>
      <c r="W990" s="57"/>
      <c r="X990" s="86"/>
      <c r="Y990" s="33"/>
      <c r="Z990" s="36"/>
      <c r="AA990" s="36"/>
      <c r="AD990" s="33"/>
      <c r="AG990" s="33"/>
      <c r="AH990" s="43"/>
      <c r="AI990" s="43"/>
      <c r="AJ990" s="43"/>
      <c r="AK990" s="43"/>
      <c r="AL990" s="43"/>
      <c r="AM990" s="43"/>
      <c r="AN990" s="43"/>
      <c r="AO990" s="43"/>
      <c r="AP990" s="43"/>
      <c r="AQ990" s="43"/>
      <c r="AR990" s="43"/>
      <c r="AS990" s="43"/>
      <c r="AT990" s="43"/>
      <c r="AU990" s="44"/>
      <c r="AV990" s="33"/>
      <c r="AW990" s="33"/>
      <c r="AX990" s="33"/>
      <c r="AZ990" s="141"/>
      <c r="BE990" s="168"/>
      <c r="BF990" s="168"/>
      <c r="BG990" s="168"/>
      <c r="BH990" s="168"/>
      <c r="BI990" s="168"/>
      <c r="BJ990" s="168"/>
      <c r="BK990" s="168"/>
      <c r="BL990" s="168"/>
      <c r="BM990" s="168"/>
      <c r="DK990" s="168"/>
      <c r="DL990" s="168"/>
      <c r="DM990" s="168"/>
      <c r="DN990" s="168"/>
      <c r="DO990" s="168"/>
      <c r="DP990" s="168"/>
      <c r="DQ990" s="168"/>
      <c r="DR990" s="168"/>
      <c r="DS990" s="168"/>
      <c r="DT990" s="168"/>
      <c r="DU990" s="168"/>
      <c r="DV990" s="168"/>
      <c r="DW990" s="168"/>
      <c r="DX990" s="168"/>
      <c r="DY990" s="168"/>
      <c r="DZ990" s="168"/>
      <c r="EA990" s="168"/>
      <c r="EB990" s="168"/>
      <c r="EC990" s="168"/>
      <c r="ED990" s="168"/>
      <c r="EE990" s="168"/>
      <c r="EF990" s="168"/>
      <c r="EG990" s="168"/>
      <c r="EH990" s="168"/>
      <c r="EI990" s="168"/>
      <c r="EJ990" s="168"/>
      <c r="EK990" s="168"/>
      <c r="EL990" s="168"/>
      <c r="EM990" s="168"/>
      <c r="EN990" s="168"/>
      <c r="EO990" s="168"/>
      <c r="EP990" s="168"/>
      <c r="EQ990" s="168"/>
      <c r="ER990" s="168"/>
      <c r="ES990" s="168"/>
      <c r="ET990" s="168"/>
      <c r="EU990" s="168"/>
      <c r="EV990" s="168"/>
      <c r="EW990" s="168"/>
      <c r="EX990" s="168"/>
      <c r="EY990" s="168"/>
      <c r="EZ990" s="168"/>
      <c r="FA990" s="168"/>
      <c r="FB990" s="168"/>
      <c r="FC990" s="168"/>
      <c r="FD990" s="168"/>
    </row>
    <row r="991" spans="1:160" s="5" customFormat="1" ht="24.9" customHeight="1" thickBot="1" x14ac:dyDescent="0.35">
      <c r="A991" s="263"/>
      <c r="B991" s="263"/>
      <c r="C991" s="265"/>
      <c r="D991" s="2" t="s">
        <v>31</v>
      </c>
      <c r="E991" s="449"/>
      <c r="F991" s="450"/>
      <c r="G991" s="450"/>
      <c r="H991" s="450"/>
      <c r="I991" s="450"/>
      <c r="J991" s="451"/>
      <c r="K991" s="19" t="s">
        <v>105</v>
      </c>
      <c r="L991" s="452"/>
      <c r="M991" s="452"/>
      <c r="N991" s="452"/>
      <c r="O991" s="452"/>
      <c r="P991" s="452"/>
      <c r="Q991" s="452"/>
      <c r="R991" s="452"/>
      <c r="S991" s="452"/>
      <c r="T991" s="452"/>
      <c r="U991" s="453"/>
      <c r="V991" s="33"/>
      <c r="W991" s="57"/>
      <c r="X991" s="86"/>
      <c r="Y991" s="33"/>
      <c r="Z991" s="36"/>
      <c r="AA991" s="36"/>
      <c r="AD991" s="33"/>
      <c r="AG991" s="33"/>
      <c r="AH991" s="43"/>
      <c r="AI991" s="43"/>
      <c r="AJ991" s="43"/>
      <c r="AK991" s="43"/>
      <c r="AL991" s="43"/>
      <c r="AM991" s="43"/>
      <c r="AN991" s="43"/>
      <c r="AO991" s="43"/>
      <c r="AP991" s="43"/>
      <c r="AQ991" s="43"/>
      <c r="AR991" s="43"/>
      <c r="AS991" s="43"/>
      <c r="AT991" s="43"/>
      <c r="AU991" s="44"/>
      <c r="AV991" s="33"/>
      <c r="AW991" s="33"/>
      <c r="AX991" s="33"/>
      <c r="AZ991" s="141"/>
      <c r="BE991" s="168"/>
      <c r="BF991" s="168"/>
      <c r="BG991" s="168"/>
      <c r="BH991" s="168"/>
      <c r="BI991" s="168"/>
      <c r="BJ991" s="168"/>
      <c r="BK991" s="168"/>
      <c r="BL991" s="168"/>
      <c r="BM991" s="168"/>
      <c r="DK991" s="168"/>
      <c r="DL991" s="168"/>
      <c r="DM991" s="168"/>
      <c r="DN991" s="168"/>
      <c r="DO991" s="168"/>
      <c r="DP991" s="168"/>
      <c r="DQ991" s="168"/>
      <c r="DR991" s="168"/>
      <c r="DS991" s="168"/>
      <c r="DT991" s="168"/>
      <c r="DU991" s="168"/>
      <c r="DV991" s="168"/>
      <c r="DW991" s="168"/>
      <c r="DX991" s="168"/>
      <c r="DY991" s="168"/>
      <c r="DZ991" s="168"/>
      <c r="EA991" s="168"/>
      <c r="EB991" s="168"/>
      <c r="EC991" s="168"/>
      <c r="ED991" s="168"/>
      <c r="EE991" s="168"/>
      <c r="EF991" s="168"/>
      <c r="EG991" s="168"/>
      <c r="EH991" s="168"/>
      <c r="EI991" s="168"/>
      <c r="EJ991" s="168"/>
      <c r="EK991" s="168"/>
      <c r="EL991" s="168"/>
      <c r="EM991" s="168"/>
      <c r="EN991" s="168"/>
      <c r="EO991" s="168"/>
      <c r="EP991" s="168"/>
      <c r="EQ991" s="168"/>
      <c r="ER991" s="168"/>
      <c r="ES991" s="168"/>
      <c r="ET991" s="168"/>
      <c r="EU991" s="168"/>
      <c r="EV991" s="168"/>
      <c r="EW991" s="168"/>
      <c r="EX991" s="168"/>
      <c r="EY991" s="168"/>
      <c r="EZ991" s="168"/>
      <c r="FA991" s="168"/>
      <c r="FB991" s="168"/>
      <c r="FC991" s="168"/>
      <c r="FD991" s="168"/>
    </row>
    <row r="992" spans="1:160" s="5" customFormat="1" ht="5.0999999999999996" customHeight="1" thickBot="1" x14ac:dyDescent="0.35">
      <c r="A992" s="263"/>
      <c r="B992" s="263"/>
      <c r="C992" s="265"/>
      <c r="D992" s="454"/>
      <c r="E992" s="454"/>
      <c r="F992" s="454"/>
      <c r="G992" s="454"/>
      <c r="H992" s="454"/>
      <c r="I992" s="454"/>
      <c r="J992" s="454"/>
      <c r="K992" s="454"/>
      <c r="L992" s="454"/>
      <c r="M992" s="454"/>
      <c r="N992" s="454"/>
      <c r="O992" s="454"/>
      <c r="P992" s="454"/>
      <c r="Q992" s="454"/>
      <c r="R992" s="454"/>
      <c r="S992" s="454"/>
      <c r="T992" s="454"/>
      <c r="U992" s="454"/>
      <c r="V992" s="33"/>
      <c r="W992" s="57"/>
      <c r="X992" s="86"/>
      <c r="Y992" s="33"/>
      <c r="Z992" s="36"/>
      <c r="AA992" s="36"/>
      <c r="AD992" s="33"/>
      <c r="AG992" s="33"/>
      <c r="AH992" s="43"/>
      <c r="AI992" s="43"/>
      <c r="AJ992" s="43"/>
      <c r="AK992" s="43"/>
      <c r="AL992" s="43"/>
      <c r="AM992" s="43"/>
      <c r="AN992" s="43"/>
      <c r="AO992" s="43"/>
      <c r="AP992" s="43"/>
      <c r="AQ992" s="43"/>
      <c r="AR992" s="43"/>
      <c r="AS992" s="43"/>
      <c r="AT992" s="43"/>
      <c r="AU992" s="44"/>
      <c r="AV992" s="33"/>
      <c r="AW992" s="33"/>
      <c r="AX992" s="33"/>
      <c r="AZ992" s="141"/>
      <c r="BE992" s="168"/>
      <c r="BF992" s="168"/>
      <c r="BG992" s="168"/>
      <c r="BH992" s="168"/>
      <c r="BI992" s="168"/>
      <c r="BJ992" s="168"/>
      <c r="BK992" s="168"/>
      <c r="BL992" s="168"/>
      <c r="BM992" s="168"/>
      <c r="DK992" s="168"/>
      <c r="DL992" s="168"/>
      <c r="DM992" s="168"/>
      <c r="DN992" s="168"/>
      <c r="DO992" s="168"/>
      <c r="DP992" s="168"/>
      <c r="DQ992" s="168"/>
      <c r="DR992" s="168"/>
      <c r="DS992" s="168"/>
      <c r="DT992" s="168"/>
      <c r="DU992" s="168"/>
      <c r="DV992" s="168"/>
      <c r="DW992" s="168"/>
      <c r="DX992" s="168"/>
      <c r="DY992" s="168"/>
      <c r="DZ992" s="168"/>
      <c r="EA992" s="168"/>
      <c r="EB992" s="168"/>
      <c r="EC992" s="168"/>
      <c r="ED992" s="168"/>
      <c r="EE992" s="168"/>
      <c r="EF992" s="168"/>
      <c r="EG992" s="168"/>
      <c r="EH992" s="168"/>
      <c r="EI992" s="168"/>
      <c r="EJ992" s="168"/>
      <c r="EK992" s="168"/>
      <c r="EL992" s="168"/>
      <c r="EM992" s="168"/>
      <c r="EN992" s="168"/>
      <c r="EO992" s="168"/>
      <c r="EP992" s="168"/>
      <c r="EQ992" s="168"/>
      <c r="ER992" s="168"/>
      <c r="ES992" s="168"/>
      <c r="ET992" s="168"/>
      <c r="EU992" s="168"/>
      <c r="EV992" s="168"/>
      <c r="EW992" s="168"/>
      <c r="EX992" s="168"/>
      <c r="EY992" s="168"/>
      <c r="EZ992" s="168"/>
      <c r="FA992" s="168"/>
      <c r="FB992" s="168"/>
      <c r="FC992" s="168"/>
      <c r="FD992" s="168"/>
    </row>
    <row r="993" spans="1:160" s="5" customFormat="1" ht="45" customHeight="1" thickBot="1" x14ac:dyDescent="0.35">
      <c r="A993" s="263">
        <f>+E993</f>
        <v>3.0499999999999989</v>
      </c>
      <c r="B993" s="264">
        <f>+U1017</f>
        <v>12777.2</v>
      </c>
      <c r="C993" s="265">
        <v>16</v>
      </c>
      <c r="D993" s="165" t="s">
        <v>9</v>
      </c>
      <c r="E993" s="180">
        <v>3.0499999999999989</v>
      </c>
      <c r="F993" s="455" t="s">
        <v>29</v>
      </c>
      <c r="G993" s="456"/>
      <c r="H993" s="532" t="s">
        <v>123</v>
      </c>
      <c r="I993" s="457"/>
      <c r="J993" s="457"/>
      <c r="K993" s="457"/>
      <c r="L993" s="457"/>
      <c r="M993" s="458"/>
      <c r="N993" s="459" t="s">
        <v>32</v>
      </c>
      <c r="O993" s="460"/>
      <c r="P993" s="461"/>
      <c r="Q993" s="462" t="s">
        <v>48</v>
      </c>
      <c r="R993" s="463"/>
      <c r="S993" s="463"/>
      <c r="T993" s="463"/>
      <c r="U993" s="464"/>
      <c r="V993" s="33"/>
      <c r="W993" s="57"/>
      <c r="X993" s="86"/>
      <c r="Y993" s="33"/>
      <c r="Z993" s="38"/>
      <c r="AA993" s="38"/>
      <c r="AD993" s="33"/>
      <c r="AG993" s="33"/>
      <c r="AH993" s="43"/>
      <c r="AI993" s="43"/>
      <c r="AJ993" s="43"/>
      <c r="AK993" s="43"/>
      <c r="AL993" s="43"/>
      <c r="AM993" s="43"/>
      <c r="AN993" s="43"/>
      <c r="AO993" s="43"/>
      <c r="AP993" s="43"/>
      <c r="AQ993" s="43"/>
      <c r="AR993" s="43"/>
      <c r="AS993" s="43"/>
      <c r="AT993" s="43"/>
      <c r="AU993" s="44"/>
      <c r="AV993" s="33"/>
      <c r="AW993" s="33"/>
      <c r="AX993" s="33"/>
      <c r="AZ993" s="141"/>
      <c r="BE993" s="168"/>
      <c r="BF993" s="168"/>
      <c r="BG993" s="168"/>
      <c r="BH993" s="168"/>
      <c r="BI993" s="168"/>
      <c r="BJ993" s="168"/>
      <c r="BK993" s="168"/>
      <c r="BL993" s="168"/>
      <c r="BM993" s="168"/>
      <c r="DK993" s="168"/>
      <c r="DL993" s="168"/>
      <c r="DM993" s="168"/>
      <c r="DN993" s="168"/>
      <c r="DO993" s="168"/>
      <c r="DP993" s="168"/>
      <c r="DQ993" s="168"/>
      <c r="DR993" s="168"/>
      <c r="DS993" s="168"/>
      <c r="DT993" s="168"/>
      <c r="DU993" s="168"/>
      <c r="DV993" s="168"/>
      <c r="DW993" s="168"/>
      <c r="DX993" s="168"/>
      <c r="DY993" s="168"/>
      <c r="DZ993" s="168"/>
      <c r="EA993" s="168"/>
      <c r="EB993" s="168"/>
      <c r="EC993" s="168"/>
      <c r="ED993" s="168"/>
      <c r="EE993" s="168"/>
      <c r="EF993" s="168"/>
      <c r="EG993" s="168"/>
      <c r="EH993" s="168"/>
      <c r="EI993" s="168"/>
      <c r="EJ993" s="168"/>
      <c r="EK993" s="168"/>
      <c r="EL993" s="168"/>
      <c r="EM993" s="168"/>
      <c r="EN993" s="168"/>
      <c r="EO993" s="168"/>
      <c r="EP993" s="168"/>
      <c r="EQ993" s="168"/>
      <c r="ER993" s="168"/>
      <c r="ES993" s="168"/>
      <c r="ET993" s="168"/>
      <c r="EU993" s="168"/>
      <c r="EV993" s="168"/>
      <c r="EW993" s="168"/>
      <c r="EX993" s="168"/>
      <c r="EY993" s="168"/>
      <c r="EZ993" s="168"/>
      <c r="FA993" s="168"/>
      <c r="FB993" s="168"/>
      <c r="FC993" s="168"/>
      <c r="FD993" s="168"/>
    </row>
    <row r="994" spans="1:160" s="5" customFormat="1" ht="5.0999999999999996" customHeight="1" thickBot="1" x14ac:dyDescent="0.35">
      <c r="A994" s="263"/>
      <c r="B994" s="263"/>
      <c r="C994" s="265"/>
      <c r="D994" s="428"/>
      <c r="E994" s="428"/>
      <c r="F994" s="428"/>
      <c r="G994" s="428"/>
      <c r="H994" s="428"/>
      <c r="I994" s="428"/>
      <c r="J994" s="428"/>
      <c r="K994" s="428"/>
      <c r="L994" s="428"/>
      <c r="M994" s="428"/>
      <c r="N994" s="454"/>
      <c r="O994" s="454"/>
      <c r="P994" s="454"/>
      <c r="Q994" s="454"/>
      <c r="R994" s="454"/>
      <c r="S994" s="454"/>
      <c r="T994" s="454"/>
      <c r="U994" s="454"/>
      <c r="V994" s="33"/>
      <c r="W994" s="57"/>
      <c r="X994" s="86"/>
      <c r="Y994" s="33"/>
      <c r="Z994" s="76"/>
      <c r="AA994" s="76"/>
      <c r="AD994" s="33"/>
      <c r="AG994" s="33"/>
      <c r="AH994" s="43"/>
      <c r="AI994" s="43"/>
      <c r="AJ994" s="43"/>
      <c r="AK994" s="43"/>
      <c r="AL994" s="43"/>
      <c r="AM994" s="43"/>
      <c r="AN994" s="43"/>
      <c r="AO994" s="43"/>
      <c r="AP994" s="43"/>
      <c r="AQ994" s="43"/>
      <c r="AR994" s="43"/>
      <c r="AS994" s="43"/>
      <c r="AT994" s="43"/>
      <c r="AU994" s="44"/>
      <c r="AV994" s="33"/>
      <c r="AW994" s="33"/>
      <c r="AX994" s="33"/>
      <c r="AZ994" s="141"/>
      <c r="BE994" s="168"/>
      <c r="BF994" s="168"/>
      <c r="BG994" s="168"/>
      <c r="BH994" s="168"/>
      <c r="BI994" s="168"/>
      <c r="BJ994" s="168"/>
      <c r="BK994" s="168"/>
      <c r="BL994" s="168"/>
      <c r="BM994" s="168"/>
      <c r="DK994" s="168"/>
      <c r="DL994" s="168"/>
      <c r="DM994" s="168"/>
      <c r="DN994" s="168"/>
      <c r="DO994" s="168"/>
      <c r="DP994" s="168"/>
      <c r="DQ994" s="168"/>
      <c r="DR994" s="168"/>
      <c r="DS994" s="168"/>
      <c r="DT994" s="168"/>
      <c r="DU994" s="168"/>
      <c r="DV994" s="168"/>
      <c r="DW994" s="168"/>
      <c r="DX994" s="168"/>
      <c r="DY994" s="168"/>
      <c r="DZ994" s="168"/>
      <c r="EA994" s="168"/>
      <c r="EB994" s="168"/>
      <c r="EC994" s="168"/>
      <c r="ED994" s="168"/>
      <c r="EE994" s="168"/>
      <c r="EF994" s="168"/>
      <c r="EG994" s="168"/>
      <c r="EH994" s="168"/>
      <c r="EI994" s="168"/>
      <c r="EJ994" s="168"/>
      <c r="EK994" s="168"/>
      <c r="EL994" s="168"/>
      <c r="EM994" s="168"/>
      <c r="EN994" s="168"/>
      <c r="EO994" s="168"/>
      <c r="EP994" s="168"/>
      <c r="EQ994" s="168"/>
      <c r="ER994" s="168"/>
      <c r="ES994" s="168"/>
      <c r="ET994" s="168"/>
      <c r="EU994" s="168"/>
      <c r="EV994" s="168"/>
      <c r="EW994" s="168"/>
      <c r="EX994" s="168"/>
      <c r="EY994" s="168"/>
      <c r="EZ994" s="168"/>
      <c r="FA994" s="168"/>
      <c r="FB994" s="168"/>
      <c r="FC994" s="168"/>
      <c r="FD994" s="168"/>
    </row>
    <row r="995" spans="1:160" s="5" customFormat="1" ht="24.9" customHeight="1" x14ac:dyDescent="0.3">
      <c r="A995" s="263"/>
      <c r="B995" s="263"/>
      <c r="C995" s="265"/>
      <c r="D995" s="465" t="s">
        <v>30</v>
      </c>
      <c r="E995" s="466"/>
      <c r="F995" s="466"/>
      <c r="G995" s="466"/>
      <c r="H995" s="466"/>
      <c r="I995" s="466"/>
      <c r="J995" s="466"/>
      <c r="K995" s="466"/>
      <c r="L995" s="466"/>
      <c r="M995" s="467"/>
      <c r="N995" s="468" t="s">
        <v>11</v>
      </c>
      <c r="O995" s="470" t="s">
        <v>12</v>
      </c>
      <c r="P995" s="471"/>
      <c r="Q995" s="474" t="s">
        <v>13</v>
      </c>
      <c r="R995" s="475"/>
      <c r="S995" s="476"/>
      <c r="T995" s="477" t="s">
        <v>27</v>
      </c>
      <c r="U995" s="479" t="s">
        <v>28</v>
      </c>
      <c r="V995" s="33"/>
      <c r="W995" s="57"/>
      <c r="X995" s="86"/>
      <c r="Y995" s="33"/>
      <c r="Z995" s="76"/>
      <c r="AA995" s="76"/>
      <c r="AD995" s="33"/>
      <c r="AG995" s="33"/>
      <c r="AH995" s="43"/>
      <c r="AI995" s="43"/>
      <c r="AJ995" s="43"/>
      <c r="AK995" s="43"/>
      <c r="AL995" s="43"/>
      <c r="AM995" s="43"/>
      <c r="AN995" s="43"/>
      <c r="AO995" s="43"/>
      <c r="AP995" s="43"/>
      <c r="AQ995" s="43"/>
      <c r="AR995" s="43"/>
      <c r="AS995" s="43"/>
      <c r="AT995" s="43"/>
      <c r="AU995" s="44"/>
      <c r="AV995" s="33"/>
      <c r="AW995" s="33"/>
      <c r="AX995" s="33"/>
      <c r="AZ995" s="141"/>
      <c r="BE995" s="168"/>
      <c r="BF995" s="168"/>
      <c r="BG995" s="168"/>
      <c r="BH995" s="168"/>
      <c r="BI995" s="168"/>
      <c r="BJ995" s="168"/>
      <c r="BK995" s="168"/>
      <c r="BL995" s="168"/>
      <c r="BM995" s="168"/>
      <c r="DK995" s="168"/>
      <c r="DL995" s="168"/>
      <c r="DM995" s="168"/>
      <c r="DN995" s="168"/>
      <c r="DO995" s="168"/>
      <c r="DP995" s="168"/>
      <c r="DQ995" s="168"/>
      <c r="DR995" s="168"/>
      <c r="DS995" s="168"/>
      <c r="DT995" s="168"/>
      <c r="DU995" s="168"/>
      <c r="DV995" s="168"/>
      <c r="DW995" s="168"/>
      <c r="DX995" s="168"/>
      <c r="DY995" s="168"/>
      <c r="DZ995" s="168"/>
      <c r="EA995" s="168"/>
      <c r="EB995" s="168"/>
      <c r="EC995" s="168"/>
      <c r="ED995" s="168"/>
      <c r="EE995" s="168"/>
      <c r="EF995" s="168"/>
      <c r="EG995" s="168"/>
      <c r="EH995" s="168"/>
      <c r="EI995" s="168"/>
      <c r="EJ995" s="168"/>
      <c r="EK995" s="168"/>
      <c r="EL995" s="168"/>
      <c r="EM995" s="168"/>
      <c r="EN995" s="168"/>
      <c r="EO995" s="168"/>
      <c r="EP995" s="168"/>
      <c r="EQ995" s="168"/>
      <c r="ER995" s="168"/>
      <c r="ES995" s="168"/>
      <c r="ET995" s="168"/>
      <c r="EU995" s="168"/>
      <c r="EV995" s="168"/>
      <c r="EW995" s="168"/>
      <c r="EX995" s="168"/>
      <c r="EY995" s="168"/>
      <c r="EZ995" s="168"/>
      <c r="FA995" s="168"/>
      <c r="FB995" s="168"/>
      <c r="FC995" s="168"/>
      <c r="FD995" s="168"/>
    </row>
    <row r="996" spans="1:160" s="5" customFormat="1" ht="24.9" customHeight="1" x14ac:dyDescent="0.3">
      <c r="A996" s="263"/>
      <c r="B996" s="263"/>
      <c r="C996" s="265"/>
      <c r="D996" s="481"/>
      <c r="E996" s="482"/>
      <c r="F996" s="482"/>
      <c r="G996" s="482"/>
      <c r="H996" s="482"/>
      <c r="I996" s="482"/>
      <c r="J996" s="482"/>
      <c r="K996" s="482"/>
      <c r="L996" s="482"/>
      <c r="M996" s="483"/>
      <c r="N996" s="469"/>
      <c r="O996" s="472"/>
      <c r="P996" s="473"/>
      <c r="Q996" s="7" t="s">
        <v>14</v>
      </c>
      <c r="R996" s="7" t="s">
        <v>15</v>
      </c>
      <c r="S996" s="7" t="s">
        <v>26</v>
      </c>
      <c r="T996" s="478"/>
      <c r="U996" s="480"/>
      <c r="V996" s="33"/>
      <c r="W996" s="57"/>
      <c r="X996" s="86"/>
      <c r="Y996" s="33"/>
      <c r="Z996" s="77"/>
      <c r="AA996" s="77"/>
      <c r="AD996" s="33"/>
      <c r="AG996" s="33"/>
      <c r="AH996" s="43"/>
      <c r="AI996" s="43"/>
      <c r="AJ996" s="43"/>
      <c r="AK996" s="43"/>
      <c r="AL996" s="43"/>
      <c r="AM996" s="43"/>
      <c r="AN996" s="43"/>
      <c r="AO996" s="43"/>
      <c r="AP996" s="43"/>
      <c r="AQ996" s="43"/>
      <c r="AR996" s="43"/>
      <c r="AS996" s="43"/>
      <c r="AT996" s="43"/>
      <c r="AU996" s="44"/>
      <c r="AV996" s="33"/>
      <c r="AW996" s="33"/>
      <c r="AX996" s="33"/>
      <c r="AZ996" s="141"/>
      <c r="BE996" s="168"/>
      <c r="BF996" s="168"/>
      <c r="BG996" s="168"/>
      <c r="BH996" s="168"/>
      <c r="BI996" s="168"/>
      <c r="BJ996" s="168"/>
      <c r="BK996" s="168"/>
      <c r="BL996" s="168"/>
      <c r="BM996" s="168"/>
      <c r="DK996" s="168"/>
      <c r="DL996" s="168"/>
      <c r="DM996" s="168"/>
      <c r="DN996" s="168"/>
      <c r="DO996" s="168"/>
      <c r="DP996" s="168"/>
      <c r="DQ996" s="168"/>
      <c r="DR996" s="168"/>
      <c r="DS996" s="168"/>
      <c r="DT996" s="168"/>
      <c r="DU996" s="168"/>
      <c r="DV996" s="168"/>
      <c r="DW996" s="168"/>
      <c r="DX996" s="168"/>
      <c r="DY996" s="168"/>
      <c r="DZ996" s="168"/>
      <c r="EA996" s="168"/>
      <c r="EB996" s="168"/>
      <c r="EC996" s="168"/>
      <c r="ED996" s="168"/>
      <c r="EE996" s="168"/>
      <c r="EF996" s="168"/>
      <c r="EG996" s="168"/>
      <c r="EH996" s="168"/>
      <c r="EI996" s="168"/>
      <c r="EJ996" s="168"/>
      <c r="EK996" s="168"/>
      <c r="EL996" s="168"/>
      <c r="EM996" s="168"/>
      <c r="EN996" s="168"/>
      <c r="EO996" s="168"/>
      <c r="EP996" s="168"/>
      <c r="EQ996" s="168"/>
      <c r="ER996" s="168"/>
      <c r="ES996" s="168"/>
      <c r="ET996" s="168"/>
      <c r="EU996" s="168"/>
      <c r="EV996" s="168"/>
      <c r="EW996" s="168"/>
      <c r="EX996" s="168"/>
      <c r="EY996" s="168"/>
      <c r="EZ996" s="168"/>
      <c r="FA996" s="168"/>
      <c r="FB996" s="168"/>
      <c r="FC996" s="168"/>
      <c r="FD996" s="168"/>
    </row>
    <row r="997" spans="1:160" s="5" customFormat="1" ht="24.9" customHeight="1" x14ac:dyDescent="0.3">
      <c r="A997" s="263"/>
      <c r="B997" s="263"/>
      <c r="C997" s="265"/>
      <c r="D997" s="481"/>
      <c r="E997" s="482"/>
      <c r="F997" s="482"/>
      <c r="G997" s="482"/>
      <c r="H997" s="482"/>
      <c r="I997" s="482"/>
      <c r="J997" s="482"/>
      <c r="K997" s="482"/>
      <c r="L997" s="482"/>
      <c r="M997" s="483"/>
      <c r="N997" s="16">
        <v>14001469</v>
      </c>
      <c r="O997" s="412" t="s">
        <v>448</v>
      </c>
      <c r="P997" s="413"/>
      <c r="Q997" s="8">
        <v>45</v>
      </c>
      <c r="R997" s="8">
        <v>8.4</v>
      </c>
      <c r="S997" s="8"/>
      <c r="T997" s="9">
        <v>3</v>
      </c>
      <c r="U997" s="17">
        <f>+Q997*R997*T997</f>
        <v>1134</v>
      </c>
      <c r="V997" s="33"/>
      <c r="W997" s="191">
        <v>1</v>
      </c>
      <c r="X997" s="86"/>
      <c r="Y997" s="33">
        <f>+C993</f>
        <v>16</v>
      </c>
      <c r="Z997" s="41">
        <f>+SUMIF($N997:$N1016,$Z$16,$U997:$U1016)</f>
        <v>1134</v>
      </c>
      <c r="AA997" s="41">
        <f>+SUMIF($N997:$N1016,$AA$16,$U997:$U1016)</f>
        <v>1209.6000000000001</v>
      </c>
      <c r="AB997" s="41">
        <f>+SUMIF($N997:$N1016,$AB$16,$U997:$U1016)</f>
        <v>0</v>
      </c>
      <c r="AC997" s="41">
        <f>+SUMIF($N997:$N1016,$AC$16,$U997:$U1016)</f>
        <v>0</v>
      </c>
      <c r="AD997" s="41">
        <f>+SUMIF($N997:$N1016,$AD$16,$U997:$U1016)</f>
        <v>0</v>
      </c>
      <c r="AE997" s="41">
        <f>+SUMIF($N997:$N1016,$AE$16,$U997:$U1016)</f>
        <v>0</v>
      </c>
      <c r="AF997" s="41">
        <f>+SUMIF($N997:$N1016,$AF$16,$U997:$U1016)</f>
        <v>798</v>
      </c>
      <c r="AG997" s="41">
        <f>+SUMIF($N997:$N1016,$AG$16,$U997:$U1016)</f>
        <v>756</v>
      </c>
      <c r="AH997" s="41">
        <f>+SUMIF($N997:$N1016,$AH$16,$U997:$U1016)</f>
        <v>602</v>
      </c>
      <c r="AI997" s="41">
        <f>+SUMIF($N997:$N1016,$AI$16,$U997:$U1016)</f>
        <v>2700</v>
      </c>
      <c r="AJ997" s="41">
        <f>+SUMIF($N997:$N1016,$AJ$16,$U997:$U1016)</f>
        <v>3081.5999999999995</v>
      </c>
      <c r="AK997" s="41">
        <f>+SUMIF($N997:$N1016,$AK$16,$U997:$U1016)</f>
        <v>0</v>
      </c>
      <c r="AL997" s="41">
        <f>+SUMIF($N997:$N1016,$AL$16,$U997:$U1016)</f>
        <v>0</v>
      </c>
      <c r="AM997" s="41">
        <f>+SUMIF($N997:$N1016,$AM$16,$U997:$U1016)</f>
        <v>0</v>
      </c>
      <c r="AN997" s="41">
        <f>+SUMIF($N997:$N1016,$AN$16,$U997:$U1016)</f>
        <v>1188</v>
      </c>
      <c r="AO997" s="41">
        <f>+SUMIF($N997:$N1016,$AO$16,$U997:$U1016)</f>
        <v>0</v>
      </c>
      <c r="AP997" s="41">
        <f>+SUMIF($N997:$N1016,$AP$16,$U997:$U1016)</f>
        <v>0</v>
      </c>
      <c r="AQ997" s="41">
        <f>+SUMIF($N997:$N1016,$AQ$16,$U997:$U1016)</f>
        <v>684</v>
      </c>
      <c r="AR997" s="41">
        <f>+SUMIF($N997:$N1016,$AR$16,$U997:$U1016)</f>
        <v>624</v>
      </c>
      <c r="AS997" s="43"/>
      <c r="AT997" s="43"/>
      <c r="AU997" s="44"/>
      <c r="AV997" s="33"/>
      <c r="AW997" s="33"/>
      <c r="AX997" s="33"/>
      <c r="AZ997" s="141"/>
      <c r="BE997" s="168"/>
      <c r="BF997" s="168"/>
      <c r="BG997" s="168"/>
      <c r="BH997" s="168"/>
      <c r="BI997" s="168"/>
      <c r="BJ997" s="168"/>
      <c r="BK997" s="168"/>
      <c r="BL997" s="168"/>
      <c r="BM997" s="168"/>
      <c r="DK997" s="168"/>
      <c r="DL997" s="168"/>
      <c r="DM997" s="168"/>
      <c r="DN997" s="168"/>
      <c r="DO997" s="168"/>
      <c r="DP997" s="168"/>
      <c r="DQ997" s="168"/>
      <c r="DR997" s="168"/>
      <c r="DS997" s="168"/>
      <c r="DT997" s="168"/>
      <c r="DU997" s="168"/>
      <c r="DV997" s="168"/>
      <c r="DW997" s="168"/>
      <c r="DX997" s="168"/>
      <c r="DY997" s="168"/>
      <c r="DZ997" s="168"/>
      <c r="EA997" s="168"/>
      <c r="EB997" s="168"/>
      <c r="EC997" s="168"/>
      <c r="ED997" s="168"/>
      <c r="EE997" s="168"/>
      <c r="EF997" s="168"/>
      <c r="EG997" s="168"/>
      <c r="EH997" s="168"/>
      <c r="EI997" s="168"/>
      <c r="EJ997" s="168"/>
      <c r="EK997" s="168"/>
      <c r="EL997" s="168"/>
      <c r="EM997" s="168"/>
      <c r="EN997" s="168"/>
      <c r="EO997" s="168"/>
      <c r="EP997" s="168"/>
      <c r="EQ997" s="168"/>
      <c r="ER997" s="168"/>
      <c r="ES997" s="168"/>
      <c r="ET997" s="168"/>
      <c r="EU997" s="168"/>
      <c r="EV997" s="168"/>
      <c r="EW997" s="168"/>
      <c r="EX997" s="168"/>
      <c r="EY997" s="168"/>
      <c r="EZ997" s="168"/>
      <c r="FA997" s="168"/>
      <c r="FB997" s="168"/>
      <c r="FC997" s="168"/>
      <c r="FD997" s="168"/>
    </row>
    <row r="998" spans="1:160" s="5" customFormat="1" ht="24.9" customHeight="1" x14ac:dyDescent="0.3">
      <c r="A998" s="263"/>
      <c r="B998" s="263"/>
      <c r="C998" s="265"/>
      <c r="D998" s="481"/>
      <c r="E998" s="482"/>
      <c r="F998" s="482"/>
      <c r="G998" s="482"/>
      <c r="H998" s="482"/>
      <c r="I998" s="482"/>
      <c r="J998" s="482"/>
      <c r="K998" s="482"/>
      <c r="L998" s="482"/>
      <c r="M998" s="483"/>
      <c r="N998" s="16">
        <v>14001481</v>
      </c>
      <c r="O998" s="412" t="s">
        <v>448</v>
      </c>
      <c r="P998" s="413"/>
      <c r="Q998" s="8">
        <v>48</v>
      </c>
      <c r="R998" s="8">
        <v>8.4</v>
      </c>
      <c r="S998" s="8"/>
      <c r="T998" s="9">
        <v>3</v>
      </c>
      <c r="U998" s="17">
        <f t="shared" ref="U998:U1009" si="113">+Q998*R998*T998</f>
        <v>1209.6000000000001</v>
      </c>
      <c r="V998" s="33"/>
      <c r="W998" s="191">
        <v>2</v>
      </c>
      <c r="X998" s="86"/>
      <c r="Y998" s="33"/>
      <c r="Z998" s="36"/>
      <c r="AA998" s="36"/>
      <c r="AD998" s="33"/>
      <c r="AG998" s="33"/>
      <c r="AH998" s="43"/>
      <c r="AI998" s="43"/>
      <c r="AJ998" s="43"/>
      <c r="AK998" s="43"/>
      <c r="AL998" s="43"/>
      <c r="AM998" s="43"/>
      <c r="AN998" s="43"/>
      <c r="AO998" s="43"/>
      <c r="AP998" s="43"/>
      <c r="AQ998" s="43"/>
      <c r="AR998" s="43"/>
      <c r="AS998" s="43"/>
      <c r="AT998" s="43"/>
      <c r="AU998" s="44"/>
      <c r="AV998" s="33"/>
      <c r="AW998" s="33"/>
      <c r="AX998" s="33"/>
      <c r="AZ998" s="141"/>
      <c r="BE998" s="168"/>
      <c r="BF998" s="168"/>
      <c r="BG998" s="168"/>
      <c r="BH998" s="168"/>
      <c r="BI998" s="168"/>
      <c r="BJ998" s="168"/>
      <c r="BK998" s="168"/>
      <c r="BL998" s="168"/>
      <c r="BM998" s="168"/>
      <c r="DK998" s="168"/>
      <c r="DL998" s="168"/>
      <c r="DM998" s="168"/>
      <c r="DN998" s="168"/>
      <c r="DO998" s="168"/>
      <c r="DP998" s="168"/>
      <c r="DQ998" s="168"/>
      <c r="DR998" s="168"/>
      <c r="DS998" s="168"/>
      <c r="DT998" s="168"/>
      <c r="DU998" s="168"/>
      <c r="DV998" s="168"/>
      <c r="DW998" s="168"/>
      <c r="DX998" s="168"/>
      <c r="DY998" s="168"/>
      <c r="DZ998" s="168"/>
      <c r="EA998" s="168"/>
      <c r="EB998" s="168"/>
      <c r="EC998" s="168"/>
      <c r="ED998" s="168"/>
      <c r="EE998" s="168"/>
      <c r="EF998" s="168"/>
      <c r="EG998" s="168"/>
      <c r="EH998" s="168"/>
      <c r="EI998" s="168"/>
      <c r="EJ998" s="168"/>
      <c r="EK998" s="168"/>
      <c r="EL998" s="168"/>
      <c r="EM998" s="168"/>
      <c r="EN998" s="168"/>
      <c r="EO998" s="168"/>
      <c r="EP998" s="168"/>
      <c r="EQ998" s="168"/>
      <c r="ER998" s="168"/>
      <c r="ES998" s="168"/>
      <c r="ET998" s="168"/>
      <c r="EU998" s="168"/>
      <c r="EV998" s="168"/>
      <c r="EW998" s="168"/>
      <c r="EX998" s="168"/>
      <c r="EY998" s="168"/>
      <c r="EZ998" s="168"/>
      <c r="FA998" s="168"/>
      <c r="FB998" s="168"/>
      <c r="FC998" s="168"/>
      <c r="FD998" s="168"/>
    </row>
    <row r="999" spans="1:160" s="5" customFormat="1" ht="24.9" customHeight="1" x14ac:dyDescent="0.3">
      <c r="A999" s="263"/>
      <c r="B999" s="263"/>
      <c r="C999" s="265"/>
      <c r="D999" s="481"/>
      <c r="E999" s="482"/>
      <c r="F999" s="482"/>
      <c r="G999" s="482"/>
      <c r="H999" s="482"/>
      <c r="I999" s="482"/>
      <c r="J999" s="482"/>
      <c r="K999" s="482"/>
      <c r="L999" s="482"/>
      <c r="M999" s="483"/>
      <c r="N999" s="16">
        <v>14001545</v>
      </c>
      <c r="O999" s="412" t="s">
        <v>448</v>
      </c>
      <c r="P999" s="413"/>
      <c r="Q999" s="8">
        <v>57</v>
      </c>
      <c r="R999" s="8">
        <v>7</v>
      </c>
      <c r="S999" s="8"/>
      <c r="T999" s="9">
        <v>2</v>
      </c>
      <c r="U999" s="17">
        <f t="shared" si="113"/>
        <v>798</v>
      </c>
      <c r="V999" s="33"/>
      <c r="W999" s="191">
        <v>7</v>
      </c>
      <c r="X999" s="86"/>
      <c r="Y999" s="33"/>
      <c r="Z999" s="36"/>
      <c r="AA999" s="36"/>
      <c r="AD999" s="33"/>
      <c r="AG999" s="33"/>
      <c r="AH999" s="43"/>
      <c r="AI999" s="43"/>
      <c r="AJ999" s="43"/>
      <c r="AK999" s="43"/>
      <c r="AL999" s="43"/>
      <c r="AM999" s="43"/>
      <c r="AN999" s="43"/>
      <c r="AO999" s="43"/>
      <c r="AP999" s="43"/>
      <c r="AQ999" s="43"/>
      <c r="AR999" s="43"/>
      <c r="AS999" s="43"/>
      <c r="AT999" s="43"/>
      <c r="AU999" s="44"/>
      <c r="AV999" s="33"/>
      <c r="AW999" s="33"/>
      <c r="AX999" s="33"/>
      <c r="AZ999" s="141"/>
      <c r="BE999" s="168"/>
      <c r="BF999" s="168"/>
      <c r="BG999" s="168"/>
      <c r="BH999" s="168"/>
      <c r="BI999" s="168"/>
      <c r="BJ999" s="168"/>
      <c r="BK999" s="168"/>
      <c r="BL999" s="168"/>
      <c r="BM999" s="168"/>
      <c r="DK999" s="168"/>
      <c r="DL999" s="168"/>
      <c r="DM999" s="168"/>
      <c r="DN999" s="168"/>
      <c r="DO999" s="168"/>
      <c r="DP999" s="168"/>
      <c r="DQ999" s="168"/>
      <c r="DR999" s="168"/>
      <c r="DS999" s="168"/>
      <c r="DT999" s="168"/>
      <c r="DU999" s="168"/>
      <c r="DV999" s="168"/>
      <c r="DW999" s="168"/>
      <c r="DX999" s="168"/>
      <c r="DY999" s="168"/>
      <c r="DZ999" s="168"/>
      <c r="EA999" s="168"/>
      <c r="EB999" s="168"/>
      <c r="EC999" s="168"/>
      <c r="ED999" s="168"/>
      <c r="EE999" s="168"/>
      <c r="EF999" s="168"/>
      <c r="EG999" s="168"/>
      <c r="EH999" s="168"/>
      <c r="EI999" s="168"/>
      <c r="EJ999" s="168"/>
      <c r="EK999" s="168"/>
      <c r="EL999" s="168"/>
      <c r="EM999" s="168"/>
      <c r="EN999" s="168"/>
      <c r="EO999" s="168"/>
      <c r="EP999" s="168"/>
      <c r="EQ999" s="168"/>
      <c r="ER999" s="168"/>
      <c r="ES999" s="168"/>
      <c r="ET999" s="168"/>
      <c r="EU999" s="168"/>
      <c r="EV999" s="168"/>
      <c r="EW999" s="168"/>
      <c r="EX999" s="168"/>
      <c r="EY999" s="168"/>
      <c r="EZ999" s="168"/>
      <c r="FA999" s="168"/>
      <c r="FB999" s="168"/>
      <c r="FC999" s="168"/>
      <c r="FD999" s="168"/>
    </row>
    <row r="1000" spans="1:160" s="5" customFormat="1" ht="24.9" customHeight="1" x14ac:dyDescent="0.3">
      <c r="A1000" s="263"/>
      <c r="B1000" s="263"/>
      <c r="C1000" s="265"/>
      <c r="D1000" s="481"/>
      <c r="E1000" s="482"/>
      <c r="F1000" s="482"/>
      <c r="G1000" s="482"/>
      <c r="H1000" s="482"/>
      <c r="I1000" s="482"/>
      <c r="J1000" s="482"/>
      <c r="K1000" s="482"/>
      <c r="L1000" s="482"/>
      <c r="M1000" s="483"/>
      <c r="N1000" s="16">
        <v>14001517</v>
      </c>
      <c r="O1000" s="412" t="s">
        <v>448</v>
      </c>
      <c r="P1000" s="413"/>
      <c r="Q1000" s="8">
        <v>54</v>
      </c>
      <c r="R1000" s="8">
        <v>7</v>
      </c>
      <c r="S1000" s="8"/>
      <c r="T1000" s="9">
        <v>2</v>
      </c>
      <c r="U1000" s="17">
        <f t="shared" si="113"/>
        <v>756</v>
      </c>
      <c r="V1000" s="33"/>
      <c r="W1000" s="191">
        <v>8</v>
      </c>
      <c r="X1000" s="86"/>
      <c r="Y1000" s="33"/>
      <c r="Z1000" s="36"/>
      <c r="AA1000" s="36"/>
      <c r="AD1000" s="33"/>
      <c r="AG1000" s="33"/>
      <c r="AH1000" s="43"/>
      <c r="AI1000" s="43"/>
      <c r="AJ1000" s="43"/>
      <c r="AK1000" s="43"/>
      <c r="AL1000" s="43"/>
      <c r="AM1000" s="43"/>
      <c r="AN1000" s="43"/>
      <c r="AO1000" s="43"/>
      <c r="AP1000" s="43"/>
      <c r="AQ1000" s="43"/>
      <c r="AR1000" s="43"/>
      <c r="AS1000" s="43"/>
      <c r="AT1000" s="43"/>
      <c r="AU1000" s="44"/>
      <c r="AV1000" s="33"/>
      <c r="AW1000" s="33"/>
      <c r="AX1000" s="33"/>
      <c r="AZ1000" s="141"/>
      <c r="BE1000" s="168"/>
      <c r="BF1000" s="168"/>
      <c r="BG1000" s="168"/>
      <c r="BH1000" s="168"/>
      <c r="BI1000" s="168"/>
      <c r="BJ1000" s="168"/>
      <c r="BK1000" s="168"/>
      <c r="BL1000" s="168"/>
      <c r="BM1000" s="168"/>
      <c r="DK1000" s="168"/>
      <c r="DL1000" s="168"/>
      <c r="DM1000" s="168"/>
      <c r="DN1000" s="168"/>
      <c r="DO1000" s="168"/>
      <c r="DP1000" s="168"/>
      <c r="DQ1000" s="168"/>
      <c r="DR1000" s="168"/>
      <c r="DS1000" s="168"/>
      <c r="DT1000" s="168"/>
      <c r="DU1000" s="168"/>
      <c r="DV1000" s="168"/>
      <c r="DW1000" s="168"/>
      <c r="DX1000" s="168"/>
      <c r="DY1000" s="168"/>
      <c r="DZ1000" s="168"/>
      <c r="EA1000" s="168"/>
      <c r="EB1000" s="168"/>
      <c r="EC1000" s="168"/>
      <c r="ED1000" s="168"/>
      <c r="EE1000" s="168"/>
      <c r="EF1000" s="168"/>
      <c r="EG1000" s="168"/>
      <c r="EH1000" s="168"/>
      <c r="EI1000" s="168"/>
      <c r="EJ1000" s="168"/>
      <c r="EK1000" s="168"/>
      <c r="EL1000" s="168"/>
      <c r="EM1000" s="168"/>
      <c r="EN1000" s="168"/>
      <c r="EO1000" s="168"/>
      <c r="EP1000" s="168"/>
      <c r="EQ1000" s="168"/>
      <c r="ER1000" s="168"/>
      <c r="ES1000" s="168"/>
      <c r="ET1000" s="168"/>
      <c r="EU1000" s="168"/>
      <c r="EV1000" s="168"/>
      <c r="EW1000" s="168"/>
      <c r="EX1000" s="168"/>
      <c r="EY1000" s="168"/>
      <c r="EZ1000" s="168"/>
      <c r="FA1000" s="168"/>
      <c r="FB1000" s="168"/>
      <c r="FC1000" s="168"/>
      <c r="FD1000" s="168"/>
    </row>
    <row r="1001" spans="1:160" s="5" customFormat="1" ht="24.9" customHeight="1" x14ac:dyDescent="0.3">
      <c r="A1001" s="263"/>
      <c r="B1001" s="263"/>
      <c r="C1001" s="265"/>
      <c r="D1001" s="481"/>
      <c r="E1001" s="482"/>
      <c r="F1001" s="482"/>
      <c r="G1001" s="482"/>
      <c r="H1001" s="482"/>
      <c r="I1001" s="482"/>
      <c r="J1001" s="482"/>
      <c r="K1001" s="482"/>
      <c r="L1001" s="482"/>
      <c r="M1001" s="483"/>
      <c r="N1001" s="16">
        <v>14001156</v>
      </c>
      <c r="O1001" s="412" t="s">
        <v>448</v>
      </c>
      <c r="P1001" s="413"/>
      <c r="Q1001" s="8">
        <v>86</v>
      </c>
      <c r="R1001" s="8">
        <v>7</v>
      </c>
      <c r="S1001" s="8"/>
      <c r="T1001" s="9">
        <v>1</v>
      </c>
      <c r="U1001" s="17">
        <f t="shared" si="113"/>
        <v>602</v>
      </c>
      <c r="V1001" s="33"/>
      <c r="W1001" s="191">
        <v>9</v>
      </c>
      <c r="X1001" s="86"/>
      <c r="Y1001" s="33"/>
      <c r="Z1001" s="36"/>
      <c r="AA1001" s="36"/>
      <c r="AD1001" s="33"/>
      <c r="AG1001" s="33"/>
      <c r="AH1001" s="43"/>
      <c r="AI1001" s="43"/>
      <c r="AJ1001" s="43"/>
      <c r="AK1001" s="43"/>
      <c r="AL1001" s="43"/>
      <c r="AM1001" s="43"/>
      <c r="AN1001" s="43"/>
      <c r="AO1001" s="43"/>
      <c r="AP1001" s="43"/>
      <c r="AQ1001" s="43"/>
      <c r="AR1001" s="43"/>
      <c r="AS1001" s="43"/>
      <c r="AT1001" s="43"/>
      <c r="AU1001" s="44"/>
      <c r="AV1001" s="33"/>
      <c r="AW1001" s="33"/>
      <c r="AX1001" s="33"/>
      <c r="AZ1001" s="141"/>
      <c r="BE1001" s="168"/>
      <c r="BF1001" s="168"/>
      <c r="BG1001" s="168"/>
      <c r="BH1001" s="168"/>
      <c r="BI1001" s="168"/>
      <c r="BJ1001" s="168"/>
      <c r="BK1001" s="168"/>
      <c r="BL1001" s="168"/>
      <c r="BM1001" s="168"/>
      <c r="DK1001" s="168"/>
      <c r="DL1001" s="168"/>
      <c r="DM1001" s="168"/>
      <c r="DN1001" s="168"/>
      <c r="DO1001" s="168"/>
      <c r="DP1001" s="168"/>
      <c r="DQ1001" s="168"/>
      <c r="DR1001" s="168"/>
      <c r="DS1001" s="168"/>
      <c r="DT1001" s="168"/>
      <c r="DU1001" s="168"/>
      <c r="DV1001" s="168"/>
      <c r="DW1001" s="168"/>
      <c r="DX1001" s="168"/>
      <c r="DY1001" s="168"/>
      <c r="DZ1001" s="168"/>
      <c r="EA1001" s="168"/>
      <c r="EB1001" s="168"/>
      <c r="EC1001" s="168"/>
      <c r="ED1001" s="168"/>
      <c r="EE1001" s="168"/>
      <c r="EF1001" s="168"/>
      <c r="EG1001" s="168"/>
      <c r="EH1001" s="168"/>
      <c r="EI1001" s="168"/>
      <c r="EJ1001" s="168"/>
      <c r="EK1001" s="168"/>
      <c r="EL1001" s="168"/>
      <c r="EM1001" s="168"/>
      <c r="EN1001" s="168"/>
      <c r="EO1001" s="168"/>
      <c r="EP1001" s="168"/>
      <c r="EQ1001" s="168"/>
      <c r="ER1001" s="168"/>
      <c r="ES1001" s="168"/>
      <c r="ET1001" s="168"/>
      <c r="EU1001" s="168"/>
      <c r="EV1001" s="168"/>
      <c r="EW1001" s="168"/>
      <c r="EX1001" s="168"/>
      <c r="EY1001" s="168"/>
      <c r="EZ1001" s="168"/>
      <c r="FA1001" s="168"/>
      <c r="FB1001" s="168"/>
      <c r="FC1001" s="168"/>
      <c r="FD1001" s="168"/>
    </row>
    <row r="1002" spans="1:160" s="5" customFormat="1" ht="24.9" customHeight="1" x14ac:dyDescent="0.3">
      <c r="A1002" s="263"/>
      <c r="B1002" s="263"/>
      <c r="C1002" s="265"/>
      <c r="D1002" s="481"/>
      <c r="E1002" s="482"/>
      <c r="F1002" s="482"/>
      <c r="G1002" s="482"/>
      <c r="H1002" s="482"/>
      <c r="I1002" s="482"/>
      <c r="J1002" s="482"/>
      <c r="K1002" s="482"/>
      <c r="L1002" s="482"/>
      <c r="M1002" s="483"/>
      <c r="N1002" s="16">
        <v>14001367</v>
      </c>
      <c r="O1002" s="412" t="s">
        <v>448</v>
      </c>
      <c r="P1002" s="413"/>
      <c r="Q1002" s="8">
        <v>90</v>
      </c>
      <c r="R1002" s="8">
        <v>10</v>
      </c>
      <c r="S1002" s="8"/>
      <c r="T1002" s="9">
        <v>3</v>
      </c>
      <c r="U1002" s="17">
        <f t="shared" si="113"/>
        <v>2700</v>
      </c>
      <c r="V1002" s="33"/>
      <c r="W1002" s="191">
        <v>10</v>
      </c>
      <c r="X1002" s="86"/>
      <c r="Y1002" s="33"/>
      <c r="Z1002" s="36"/>
      <c r="AA1002" s="36"/>
      <c r="AD1002" s="33"/>
      <c r="AG1002" s="33"/>
      <c r="AH1002" s="43"/>
      <c r="AI1002" s="43"/>
      <c r="AJ1002" s="43"/>
      <c r="AK1002" s="43"/>
      <c r="AL1002" s="43"/>
      <c r="AM1002" s="43"/>
      <c r="AN1002" s="43"/>
      <c r="AO1002" s="43"/>
      <c r="AP1002" s="43"/>
      <c r="AQ1002" s="43"/>
      <c r="AR1002" s="43"/>
      <c r="AS1002" s="43"/>
      <c r="AT1002" s="43"/>
      <c r="AU1002" s="44"/>
      <c r="AV1002" s="33"/>
      <c r="AW1002" s="33"/>
      <c r="AX1002" s="33"/>
      <c r="AZ1002" s="141"/>
      <c r="BE1002" s="168"/>
      <c r="BF1002" s="168"/>
      <c r="BG1002" s="168"/>
      <c r="BH1002" s="168"/>
      <c r="BI1002" s="168"/>
      <c r="BJ1002" s="168"/>
      <c r="BK1002" s="168"/>
      <c r="BL1002" s="168"/>
      <c r="BM1002" s="168"/>
      <c r="DK1002" s="168"/>
      <c r="DL1002" s="168"/>
      <c r="DM1002" s="168"/>
      <c r="DN1002" s="168"/>
      <c r="DO1002" s="168"/>
      <c r="DP1002" s="168"/>
      <c r="DQ1002" s="168"/>
      <c r="DR1002" s="168"/>
      <c r="DS1002" s="168"/>
      <c r="DT1002" s="168"/>
      <c r="DU1002" s="168"/>
      <c r="DV1002" s="168"/>
      <c r="DW1002" s="168"/>
      <c r="DX1002" s="168"/>
      <c r="DY1002" s="168"/>
      <c r="DZ1002" s="168"/>
      <c r="EA1002" s="168"/>
      <c r="EB1002" s="168"/>
      <c r="EC1002" s="168"/>
      <c r="ED1002" s="168"/>
      <c r="EE1002" s="168"/>
      <c r="EF1002" s="168"/>
      <c r="EG1002" s="168"/>
      <c r="EH1002" s="168"/>
      <c r="EI1002" s="168"/>
      <c r="EJ1002" s="168"/>
      <c r="EK1002" s="168"/>
      <c r="EL1002" s="168"/>
      <c r="EM1002" s="168"/>
      <c r="EN1002" s="168"/>
      <c r="EO1002" s="168"/>
      <c r="EP1002" s="168"/>
      <c r="EQ1002" s="168"/>
      <c r="ER1002" s="168"/>
      <c r="ES1002" s="168"/>
      <c r="ET1002" s="168"/>
      <c r="EU1002" s="168"/>
      <c r="EV1002" s="168"/>
      <c r="EW1002" s="168"/>
      <c r="EX1002" s="168"/>
      <c r="EY1002" s="168"/>
      <c r="EZ1002" s="168"/>
      <c r="FA1002" s="168"/>
      <c r="FB1002" s="168"/>
      <c r="FC1002" s="168"/>
      <c r="FD1002" s="168"/>
    </row>
    <row r="1003" spans="1:160" s="5" customFormat="1" ht="24.9" customHeight="1" x14ac:dyDescent="0.3">
      <c r="A1003" s="263"/>
      <c r="B1003" s="263"/>
      <c r="C1003" s="265"/>
      <c r="D1003" s="481"/>
      <c r="E1003" s="482"/>
      <c r="F1003" s="482"/>
      <c r="G1003" s="482"/>
      <c r="H1003" s="482"/>
      <c r="I1003" s="482"/>
      <c r="J1003" s="482"/>
      <c r="K1003" s="482"/>
      <c r="L1003" s="482"/>
      <c r="M1003" s="483"/>
      <c r="N1003" s="16">
        <v>14000126</v>
      </c>
      <c r="O1003" s="412" t="s">
        <v>448</v>
      </c>
      <c r="P1003" s="413"/>
      <c r="Q1003" s="8">
        <v>96</v>
      </c>
      <c r="R1003" s="8">
        <v>10.7</v>
      </c>
      <c r="S1003" s="8"/>
      <c r="T1003" s="9">
        <v>3</v>
      </c>
      <c r="U1003" s="17">
        <f t="shared" si="113"/>
        <v>3081.5999999999995</v>
      </c>
      <c r="V1003" s="33"/>
      <c r="W1003" s="191">
        <v>11</v>
      </c>
      <c r="X1003" s="86"/>
      <c r="Y1003" s="33"/>
      <c r="Z1003" s="36"/>
      <c r="AA1003" s="36"/>
      <c r="AD1003" s="33"/>
      <c r="AG1003" s="33"/>
      <c r="AH1003" s="43"/>
      <c r="AI1003" s="43"/>
      <c r="AJ1003" s="43"/>
      <c r="AK1003" s="43"/>
      <c r="AL1003" s="43"/>
      <c r="AM1003" s="43"/>
      <c r="AN1003" s="43"/>
      <c r="AO1003" s="43"/>
      <c r="AP1003" s="43"/>
      <c r="AQ1003" s="43"/>
      <c r="AR1003" s="43"/>
      <c r="AS1003" s="43"/>
      <c r="AT1003" s="43"/>
      <c r="AU1003" s="44"/>
      <c r="AV1003" s="33"/>
      <c r="AW1003" s="33"/>
      <c r="AX1003" s="33"/>
      <c r="AZ1003" s="141"/>
      <c r="BE1003" s="168"/>
      <c r="BF1003" s="168"/>
      <c r="BG1003" s="168"/>
      <c r="BH1003" s="168"/>
      <c r="BI1003" s="168"/>
      <c r="BJ1003" s="168"/>
      <c r="BK1003" s="168"/>
      <c r="BL1003" s="168"/>
      <c r="BM1003" s="168"/>
      <c r="DK1003" s="168"/>
      <c r="DL1003" s="168"/>
      <c r="DM1003" s="168"/>
      <c r="DN1003" s="168"/>
      <c r="DO1003" s="168"/>
      <c r="DP1003" s="168"/>
      <c r="DQ1003" s="168"/>
      <c r="DR1003" s="168"/>
      <c r="DS1003" s="168"/>
      <c r="DT1003" s="168"/>
      <c r="DU1003" s="168"/>
      <c r="DV1003" s="168"/>
      <c r="DW1003" s="168"/>
      <c r="DX1003" s="168"/>
      <c r="DY1003" s="168"/>
      <c r="DZ1003" s="168"/>
      <c r="EA1003" s="168"/>
      <c r="EB1003" s="168"/>
      <c r="EC1003" s="168"/>
      <c r="ED1003" s="168"/>
      <c r="EE1003" s="168"/>
      <c r="EF1003" s="168"/>
      <c r="EG1003" s="168"/>
      <c r="EH1003" s="168"/>
      <c r="EI1003" s="168"/>
      <c r="EJ1003" s="168"/>
      <c r="EK1003" s="168"/>
      <c r="EL1003" s="168"/>
      <c r="EM1003" s="168"/>
      <c r="EN1003" s="168"/>
      <c r="EO1003" s="168"/>
      <c r="EP1003" s="168"/>
      <c r="EQ1003" s="168"/>
      <c r="ER1003" s="168"/>
      <c r="ES1003" s="168"/>
      <c r="ET1003" s="168"/>
      <c r="EU1003" s="168"/>
      <c r="EV1003" s="168"/>
      <c r="EW1003" s="168"/>
      <c r="EX1003" s="168"/>
      <c r="EY1003" s="168"/>
      <c r="EZ1003" s="168"/>
      <c r="FA1003" s="168"/>
      <c r="FB1003" s="168"/>
      <c r="FC1003" s="168"/>
      <c r="FD1003" s="168"/>
    </row>
    <row r="1004" spans="1:160" s="5" customFormat="1" ht="24.9" customHeight="1" x14ac:dyDescent="0.3">
      <c r="A1004" s="263"/>
      <c r="B1004" s="263"/>
      <c r="C1004" s="265"/>
      <c r="D1004" s="481"/>
      <c r="E1004" s="482"/>
      <c r="F1004" s="482"/>
      <c r="G1004" s="482"/>
      <c r="H1004" s="482"/>
      <c r="I1004" s="482"/>
      <c r="J1004" s="482"/>
      <c r="K1004" s="482"/>
      <c r="L1004" s="482"/>
      <c r="M1004" s="483"/>
      <c r="N1004" s="16"/>
      <c r="O1004" s="412"/>
      <c r="P1004" s="413"/>
      <c r="Q1004" s="8"/>
      <c r="R1004" s="8"/>
      <c r="S1004" s="8"/>
      <c r="T1004" s="9"/>
      <c r="U1004" s="17"/>
      <c r="V1004" s="33"/>
      <c r="W1004" s="191"/>
      <c r="X1004" s="86"/>
      <c r="Y1004" s="33"/>
      <c r="Z1004" s="36"/>
      <c r="AA1004" s="36"/>
      <c r="AD1004" s="33"/>
      <c r="AG1004" s="33"/>
      <c r="AH1004" s="43"/>
      <c r="AI1004" s="43"/>
      <c r="AJ1004" s="43"/>
      <c r="AK1004" s="43"/>
      <c r="AL1004" s="43"/>
      <c r="AM1004" s="43"/>
      <c r="AN1004" s="43"/>
      <c r="AO1004" s="43"/>
      <c r="AP1004" s="43"/>
      <c r="AQ1004" s="43"/>
      <c r="AR1004" s="43"/>
      <c r="AS1004" s="43"/>
      <c r="AT1004" s="43"/>
      <c r="AU1004" s="44"/>
      <c r="AV1004" s="33"/>
      <c r="AW1004" s="33"/>
      <c r="AX1004" s="33"/>
      <c r="AZ1004" s="141"/>
      <c r="BE1004" s="168"/>
      <c r="BF1004" s="168"/>
      <c r="BG1004" s="168"/>
      <c r="BH1004" s="168"/>
      <c r="BI1004" s="168"/>
      <c r="BJ1004" s="168"/>
      <c r="BK1004" s="168"/>
      <c r="BL1004" s="168"/>
      <c r="BM1004" s="168"/>
      <c r="DK1004" s="168"/>
      <c r="DL1004" s="168"/>
      <c r="DM1004" s="168"/>
      <c r="DN1004" s="168"/>
      <c r="DO1004" s="168"/>
      <c r="DP1004" s="168"/>
      <c r="DQ1004" s="168"/>
      <c r="DR1004" s="168"/>
      <c r="DS1004" s="168"/>
      <c r="DT1004" s="168"/>
      <c r="DU1004" s="168"/>
      <c r="DV1004" s="168"/>
      <c r="DW1004" s="168"/>
      <c r="DX1004" s="168"/>
      <c r="DY1004" s="168"/>
      <c r="DZ1004" s="168"/>
      <c r="EA1004" s="168"/>
      <c r="EB1004" s="168"/>
      <c r="EC1004" s="168"/>
      <c r="ED1004" s="168"/>
      <c r="EE1004" s="168"/>
      <c r="EF1004" s="168"/>
      <c r="EG1004" s="168"/>
      <c r="EH1004" s="168"/>
      <c r="EI1004" s="168"/>
      <c r="EJ1004" s="168"/>
      <c r="EK1004" s="168"/>
      <c r="EL1004" s="168"/>
      <c r="EM1004" s="168"/>
      <c r="EN1004" s="168"/>
      <c r="EO1004" s="168"/>
      <c r="EP1004" s="168"/>
      <c r="EQ1004" s="168"/>
      <c r="ER1004" s="168"/>
      <c r="ES1004" s="168"/>
      <c r="ET1004" s="168"/>
      <c r="EU1004" s="168"/>
      <c r="EV1004" s="168"/>
      <c r="EW1004" s="168"/>
      <c r="EX1004" s="168"/>
      <c r="EY1004" s="168"/>
      <c r="EZ1004" s="168"/>
      <c r="FA1004" s="168"/>
      <c r="FB1004" s="168"/>
      <c r="FC1004" s="168"/>
      <c r="FD1004" s="168"/>
    </row>
    <row r="1005" spans="1:160" s="5" customFormat="1" ht="24.9" customHeight="1" x14ac:dyDescent="0.3">
      <c r="A1005" s="263"/>
      <c r="B1005" s="263"/>
      <c r="C1005" s="265"/>
      <c r="D1005" s="481"/>
      <c r="E1005" s="482"/>
      <c r="F1005" s="482"/>
      <c r="G1005" s="482"/>
      <c r="H1005" s="482"/>
      <c r="I1005" s="482"/>
      <c r="J1005" s="482"/>
      <c r="K1005" s="482"/>
      <c r="L1005" s="482"/>
      <c r="M1005" s="483"/>
      <c r="N1005" s="16"/>
      <c r="O1005" s="412"/>
      <c r="P1005" s="413"/>
      <c r="Q1005" s="8"/>
      <c r="R1005" s="8"/>
      <c r="S1005" s="8"/>
      <c r="T1005" s="9"/>
      <c r="U1005" s="17"/>
      <c r="V1005" s="33"/>
      <c r="W1005" s="191"/>
      <c r="X1005" s="86"/>
      <c r="Y1005" s="33"/>
      <c r="Z1005" s="36"/>
      <c r="AA1005" s="36"/>
      <c r="AD1005" s="33"/>
      <c r="AG1005" s="33"/>
      <c r="AH1005" s="43"/>
      <c r="AI1005" s="43"/>
      <c r="AJ1005" s="43"/>
      <c r="AK1005" s="43"/>
      <c r="AL1005" s="43"/>
      <c r="AM1005" s="43"/>
      <c r="AN1005" s="43"/>
      <c r="AO1005" s="43"/>
      <c r="AP1005" s="43"/>
      <c r="AQ1005" s="43"/>
      <c r="AR1005" s="43"/>
      <c r="AS1005" s="43"/>
      <c r="AT1005" s="43"/>
      <c r="AU1005" s="44"/>
      <c r="AV1005" s="33"/>
      <c r="AW1005" s="33"/>
      <c r="AX1005" s="33"/>
      <c r="AZ1005" s="141"/>
      <c r="BE1005" s="168"/>
      <c r="BF1005" s="168"/>
      <c r="BG1005" s="168"/>
      <c r="BH1005" s="168"/>
      <c r="BI1005" s="168"/>
      <c r="BJ1005" s="168"/>
      <c r="BK1005" s="168"/>
      <c r="BL1005" s="168"/>
      <c r="BM1005" s="168"/>
      <c r="DK1005" s="168"/>
      <c r="DL1005" s="168"/>
      <c r="DM1005" s="168"/>
      <c r="DN1005" s="168"/>
      <c r="DO1005" s="168"/>
      <c r="DP1005" s="168"/>
      <c r="DQ1005" s="168"/>
      <c r="DR1005" s="168"/>
      <c r="DS1005" s="168"/>
      <c r="DT1005" s="168"/>
      <c r="DU1005" s="168"/>
      <c r="DV1005" s="168"/>
      <c r="DW1005" s="168"/>
      <c r="DX1005" s="168"/>
      <c r="DY1005" s="168"/>
      <c r="DZ1005" s="168"/>
      <c r="EA1005" s="168"/>
      <c r="EB1005" s="168"/>
      <c r="EC1005" s="168"/>
      <c r="ED1005" s="168"/>
      <c r="EE1005" s="168"/>
      <c r="EF1005" s="168"/>
      <c r="EG1005" s="168"/>
      <c r="EH1005" s="168"/>
      <c r="EI1005" s="168"/>
      <c r="EJ1005" s="168"/>
      <c r="EK1005" s="168"/>
      <c r="EL1005" s="168"/>
      <c r="EM1005" s="168"/>
      <c r="EN1005" s="168"/>
      <c r="EO1005" s="168"/>
      <c r="EP1005" s="168"/>
      <c r="EQ1005" s="168"/>
      <c r="ER1005" s="168"/>
      <c r="ES1005" s="168"/>
      <c r="ET1005" s="168"/>
      <c r="EU1005" s="168"/>
      <c r="EV1005" s="168"/>
      <c r="EW1005" s="168"/>
      <c r="EX1005" s="168"/>
      <c r="EY1005" s="168"/>
      <c r="EZ1005" s="168"/>
      <c r="FA1005" s="168"/>
      <c r="FB1005" s="168"/>
      <c r="FC1005" s="168"/>
      <c r="FD1005" s="168"/>
    </row>
    <row r="1006" spans="1:160" s="5" customFormat="1" ht="24.9" customHeight="1" x14ac:dyDescent="0.3">
      <c r="A1006" s="263"/>
      <c r="B1006" s="263"/>
      <c r="C1006" s="265"/>
      <c r="D1006" s="481"/>
      <c r="E1006" s="482"/>
      <c r="F1006" s="482"/>
      <c r="G1006" s="482"/>
      <c r="H1006" s="482"/>
      <c r="I1006" s="482"/>
      <c r="J1006" s="482"/>
      <c r="K1006" s="482"/>
      <c r="L1006" s="482"/>
      <c r="M1006" s="483"/>
      <c r="N1006" s="16">
        <v>14001506</v>
      </c>
      <c r="O1006" s="412" t="s">
        <v>448</v>
      </c>
      <c r="P1006" s="413"/>
      <c r="Q1006" s="8">
        <v>66</v>
      </c>
      <c r="R1006" s="8">
        <v>9</v>
      </c>
      <c r="S1006" s="8"/>
      <c r="T1006" s="9">
        <v>2</v>
      </c>
      <c r="U1006" s="17">
        <f t="shared" si="113"/>
        <v>1188</v>
      </c>
      <c r="V1006" s="33"/>
      <c r="W1006" s="191">
        <v>15</v>
      </c>
      <c r="X1006" s="86"/>
      <c r="Y1006" s="33"/>
      <c r="Z1006" s="36"/>
      <c r="AA1006" s="36"/>
      <c r="AD1006" s="33"/>
      <c r="AG1006" s="33"/>
      <c r="AH1006" s="43"/>
      <c r="AI1006" s="43"/>
      <c r="AJ1006" s="43"/>
      <c r="AK1006" s="43"/>
      <c r="AL1006" s="43"/>
      <c r="AM1006" s="43"/>
      <c r="AN1006" s="43"/>
      <c r="AO1006" s="43"/>
      <c r="AP1006" s="43"/>
      <c r="AQ1006" s="43"/>
      <c r="AR1006" s="43"/>
      <c r="AS1006" s="43"/>
      <c r="AT1006" s="43"/>
      <c r="AU1006" s="44"/>
      <c r="AV1006" s="33"/>
      <c r="AW1006" s="33"/>
      <c r="AX1006" s="33"/>
      <c r="AZ1006" s="141"/>
      <c r="BE1006" s="168"/>
      <c r="BF1006" s="168"/>
      <c r="BG1006" s="168"/>
      <c r="BH1006" s="168"/>
      <c r="BI1006" s="168"/>
      <c r="BJ1006" s="168"/>
      <c r="BK1006" s="168"/>
      <c r="BL1006" s="168"/>
      <c r="BM1006" s="168"/>
      <c r="DK1006" s="168"/>
      <c r="DL1006" s="168"/>
      <c r="DM1006" s="168"/>
      <c r="DN1006" s="168"/>
      <c r="DO1006" s="168"/>
      <c r="DP1006" s="168"/>
      <c r="DQ1006" s="168"/>
      <c r="DR1006" s="168"/>
      <c r="DS1006" s="168"/>
      <c r="DT1006" s="168"/>
      <c r="DU1006" s="168"/>
      <c r="DV1006" s="168"/>
      <c r="DW1006" s="168"/>
      <c r="DX1006" s="168"/>
      <c r="DY1006" s="168"/>
      <c r="DZ1006" s="168"/>
      <c r="EA1006" s="168"/>
      <c r="EB1006" s="168"/>
      <c r="EC1006" s="168"/>
      <c r="ED1006" s="168"/>
      <c r="EE1006" s="168"/>
      <c r="EF1006" s="168"/>
      <c r="EG1006" s="168"/>
      <c r="EH1006" s="168"/>
      <c r="EI1006" s="168"/>
      <c r="EJ1006" s="168"/>
      <c r="EK1006" s="168"/>
      <c r="EL1006" s="168"/>
      <c r="EM1006" s="168"/>
      <c r="EN1006" s="168"/>
      <c r="EO1006" s="168"/>
      <c r="EP1006" s="168"/>
      <c r="EQ1006" s="168"/>
      <c r="ER1006" s="168"/>
      <c r="ES1006" s="168"/>
      <c r="ET1006" s="168"/>
      <c r="EU1006" s="168"/>
      <c r="EV1006" s="168"/>
      <c r="EW1006" s="168"/>
      <c r="EX1006" s="168"/>
      <c r="EY1006" s="168"/>
      <c r="EZ1006" s="168"/>
      <c r="FA1006" s="168"/>
      <c r="FB1006" s="168"/>
      <c r="FC1006" s="168"/>
      <c r="FD1006" s="168"/>
    </row>
    <row r="1007" spans="1:160" s="5" customFormat="1" ht="24.9" customHeight="1" x14ac:dyDescent="0.3">
      <c r="A1007" s="263"/>
      <c r="B1007" s="263"/>
      <c r="C1007" s="265"/>
      <c r="D1007" s="481"/>
      <c r="E1007" s="482"/>
      <c r="F1007" s="482"/>
      <c r="G1007" s="482"/>
      <c r="H1007" s="482"/>
      <c r="I1007" s="482"/>
      <c r="J1007" s="482"/>
      <c r="K1007" s="482"/>
      <c r="L1007" s="482"/>
      <c r="M1007" s="483"/>
      <c r="N1007" s="16"/>
      <c r="O1007" s="412"/>
      <c r="P1007" s="413"/>
      <c r="Q1007" s="8"/>
      <c r="R1007" s="8"/>
      <c r="S1007" s="8"/>
      <c r="T1007" s="9"/>
      <c r="U1007" s="17"/>
      <c r="V1007" s="33"/>
      <c r="W1007" s="191"/>
      <c r="X1007" s="86"/>
      <c r="Y1007" s="33"/>
      <c r="Z1007" s="36"/>
      <c r="AA1007" s="36"/>
      <c r="AD1007" s="33"/>
      <c r="AG1007" s="33"/>
      <c r="AH1007" s="43"/>
      <c r="AI1007" s="43"/>
      <c r="AJ1007" s="43"/>
      <c r="AK1007" s="43"/>
      <c r="AL1007" s="43"/>
      <c r="AM1007" s="43"/>
      <c r="AN1007" s="43"/>
      <c r="AO1007" s="43"/>
      <c r="AP1007" s="43"/>
      <c r="AQ1007" s="43"/>
      <c r="AR1007" s="43"/>
      <c r="AS1007" s="43"/>
      <c r="AT1007" s="43"/>
      <c r="AU1007" s="44"/>
      <c r="AV1007" s="33"/>
      <c r="AW1007" s="33"/>
      <c r="AX1007" s="33"/>
      <c r="AZ1007" s="141"/>
      <c r="BE1007" s="168"/>
      <c r="BF1007" s="168"/>
      <c r="BG1007" s="168"/>
      <c r="BH1007" s="168"/>
      <c r="BI1007" s="168"/>
      <c r="BJ1007" s="168"/>
      <c r="BK1007" s="168"/>
      <c r="BL1007" s="168"/>
      <c r="BM1007" s="168"/>
      <c r="DK1007" s="168"/>
      <c r="DL1007" s="168"/>
      <c r="DM1007" s="168"/>
      <c r="DN1007" s="168"/>
      <c r="DO1007" s="168"/>
      <c r="DP1007" s="168"/>
      <c r="DQ1007" s="168"/>
      <c r="DR1007" s="168"/>
      <c r="DS1007" s="168"/>
      <c r="DT1007" s="168"/>
      <c r="DU1007" s="168"/>
      <c r="DV1007" s="168"/>
      <c r="DW1007" s="168"/>
      <c r="DX1007" s="168"/>
      <c r="DY1007" s="168"/>
      <c r="DZ1007" s="168"/>
      <c r="EA1007" s="168"/>
      <c r="EB1007" s="168"/>
      <c r="EC1007" s="168"/>
      <c r="ED1007" s="168"/>
      <c r="EE1007" s="168"/>
      <c r="EF1007" s="168"/>
      <c r="EG1007" s="168"/>
      <c r="EH1007" s="168"/>
      <c r="EI1007" s="168"/>
      <c r="EJ1007" s="168"/>
      <c r="EK1007" s="168"/>
      <c r="EL1007" s="168"/>
      <c r="EM1007" s="168"/>
      <c r="EN1007" s="168"/>
      <c r="EO1007" s="168"/>
      <c r="EP1007" s="168"/>
      <c r="EQ1007" s="168"/>
      <c r="ER1007" s="168"/>
      <c r="ES1007" s="168"/>
      <c r="ET1007" s="168"/>
      <c r="EU1007" s="168"/>
      <c r="EV1007" s="168"/>
      <c r="EW1007" s="168"/>
      <c r="EX1007" s="168"/>
      <c r="EY1007" s="168"/>
      <c r="EZ1007" s="168"/>
      <c r="FA1007" s="168"/>
      <c r="FB1007" s="168"/>
      <c r="FC1007" s="168"/>
      <c r="FD1007" s="168"/>
    </row>
    <row r="1008" spans="1:160" s="5" customFormat="1" ht="24.9" customHeight="1" x14ac:dyDescent="0.3">
      <c r="A1008" s="263"/>
      <c r="B1008" s="263"/>
      <c r="C1008" s="265"/>
      <c r="D1008" s="481"/>
      <c r="E1008" s="482"/>
      <c r="F1008" s="482"/>
      <c r="G1008" s="482"/>
      <c r="H1008" s="482"/>
      <c r="I1008" s="482"/>
      <c r="J1008" s="482"/>
      <c r="K1008" s="482"/>
      <c r="L1008" s="482"/>
      <c r="M1008" s="483"/>
      <c r="N1008" s="16">
        <v>14001619</v>
      </c>
      <c r="O1008" s="412" t="s">
        <v>448</v>
      </c>
      <c r="P1008" s="413"/>
      <c r="Q1008" s="8">
        <v>57</v>
      </c>
      <c r="R1008" s="8">
        <v>6</v>
      </c>
      <c r="S1008" s="8"/>
      <c r="T1008" s="9">
        <v>2</v>
      </c>
      <c r="U1008" s="17">
        <f t="shared" si="113"/>
        <v>684</v>
      </c>
      <c r="V1008" s="33"/>
      <c r="W1008" s="191">
        <v>18</v>
      </c>
      <c r="X1008" s="86"/>
      <c r="Y1008" s="33"/>
      <c r="Z1008" s="36"/>
      <c r="AA1008" s="36"/>
      <c r="AD1008" s="33"/>
      <c r="AG1008" s="33"/>
      <c r="AH1008" s="43"/>
      <c r="AI1008" s="43"/>
      <c r="AJ1008" s="43"/>
      <c r="AK1008" s="43"/>
      <c r="AL1008" s="43"/>
      <c r="AM1008" s="43"/>
      <c r="AN1008" s="43"/>
      <c r="AO1008" s="43"/>
      <c r="AP1008" s="43"/>
      <c r="AQ1008" s="43"/>
      <c r="AR1008" s="43"/>
      <c r="AS1008" s="43"/>
      <c r="AT1008" s="43"/>
      <c r="AU1008" s="44"/>
      <c r="AV1008" s="33"/>
      <c r="AW1008" s="33"/>
      <c r="AX1008" s="33"/>
      <c r="AZ1008" s="141"/>
      <c r="BE1008" s="168"/>
      <c r="BF1008" s="168"/>
      <c r="BG1008" s="168"/>
      <c r="BH1008" s="168"/>
      <c r="BI1008" s="168"/>
      <c r="BJ1008" s="168"/>
      <c r="BK1008" s="168"/>
      <c r="BL1008" s="168"/>
      <c r="BM1008" s="168"/>
      <c r="DK1008" s="168"/>
      <c r="DL1008" s="168"/>
      <c r="DM1008" s="168"/>
      <c r="DN1008" s="168"/>
      <c r="DO1008" s="168"/>
      <c r="DP1008" s="168"/>
      <c r="DQ1008" s="168"/>
      <c r="DR1008" s="168"/>
      <c r="DS1008" s="168"/>
      <c r="DT1008" s="168"/>
      <c r="DU1008" s="168"/>
      <c r="DV1008" s="168"/>
      <c r="DW1008" s="168"/>
      <c r="DX1008" s="168"/>
      <c r="DY1008" s="168"/>
      <c r="DZ1008" s="168"/>
      <c r="EA1008" s="168"/>
      <c r="EB1008" s="168"/>
      <c r="EC1008" s="168"/>
      <c r="ED1008" s="168"/>
      <c r="EE1008" s="168"/>
      <c r="EF1008" s="168"/>
      <c r="EG1008" s="168"/>
      <c r="EH1008" s="168"/>
      <c r="EI1008" s="168"/>
      <c r="EJ1008" s="168"/>
      <c r="EK1008" s="168"/>
      <c r="EL1008" s="168"/>
      <c r="EM1008" s="168"/>
      <c r="EN1008" s="168"/>
      <c r="EO1008" s="168"/>
      <c r="EP1008" s="168"/>
      <c r="EQ1008" s="168"/>
      <c r="ER1008" s="168"/>
      <c r="ES1008" s="168"/>
      <c r="ET1008" s="168"/>
      <c r="EU1008" s="168"/>
      <c r="EV1008" s="168"/>
      <c r="EW1008" s="168"/>
      <c r="EX1008" s="168"/>
      <c r="EY1008" s="168"/>
      <c r="EZ1008" s="168"/>
      <c r="FA1008" s="168"/>
      <c r="FB1008" s="168"/>
      <c r="FC1008" s="168"/>
      <c r="FD1008" s="168"/>
    </row>
    <row r="1009" spans="1:160" s="5" customFormat="1" ht="24.9" customHeight="1" x14ac:dyDescent="0.3">
      <c r="A1009" s="263"/>
      <c r="B1009" s="263"/>
      <c r="C1009" s="265"/>
      <c r="D1009" s="481"/>
      <c r="E1009" s="482"/>
      <c r="F1009" s="482"/>
      <c r="G1009" s="482"/>
      <c r="H1009" s="482"/>
      <c r="I1009" s="482"/>
      <c r="J1009" s="482"/>
      <c r="K1009" s="482"/>
      <c r="L1009" s="482"/>
      <c r="M1009" s="483"/>
      <c r="N1009" s="16">
        <v>14001616</v>
      </c>
      <c r="O1009" s="412" t="s">
        <v>448</v>
      </c>
      <c r="P1009" s="413"/>
      <c r="Q1009" s="8">
        <v>52</v>
      </c>
      <c r="R1009" s="8">
        <v>6</v>
      </c>
      <c r="S1009" s="8"/>
      <c r="T1009" s="9">
        <v>2</v>
      </c>
      <c r="U1009" s="17">
        <f t="shared" si="113"/>
        <v>624</v>
      </c>
      <c r="V1009" s="33"/>
      <c r="W1009" s="191">
        <v>19</v>
      </c>
      <c r="X1009" s="86"/>
      <c r="Y1009" s="33"/>
      <c r="Z1009" s="36"/>
      <c r="AA1009" s="36"/>
      <c r="AD1009" s="33"/>
      <c r="AG1009" s="33"/>
      <c r="AH1009" s="43"/>
      <c r="AI1009" s="43"/>
      <c r="AJ1009" s="43"/>
      <c r="AK1009" s="43"/>
      <c r="AL1009" s="43"/>
      <c r="AM1009" s="43"/>
      <c r="AN1009" s="43"/>
      <c r="AO1009" s="43"/>
      <c r="AP1009" s="43"/>
      <c r="AQ1009" s="43"/>
      <c r="AR1009" s="43"/>
      <c r="AS1009" s="43"/>
      <c r="AT1009" s="43"/>
      <c r="AU1009" s="44"/>
      <c r="AV1009" s="33"/>
      <c r="AW1009" s="33"/>
      <c r="AX1009" s="33"/>
      <c r="AZ1009" s="141"/>
      <c r="BE1009" s="168"/>
      <c r="BF1009" s="168"/>
      <c r="BG1009" s="168"/>
      <c r="BH1009" s="168"/>
      <c r="BI1009" s="168"/>
      <c r="BJ1009" s="168"/>
      <c r="BK1009" s="168"/>
      <c r="BL1009" s="168"/>
      <c r="BM1009" s="168"/>
      <c r="DK1009" s="168"/>
      <c r="DL1009" s="168"/>
      <c r="DM1009" s="168"/>
      <c r="DN1009" s="168"/>
      <c r="DO1009" s="168"/>
      <c r="DP1009" s="168"/>
      <c r="DQ1009" s="168"/>
      <c r="DR1009" s="168"/>
      <c r="DS1009" s="168"/>
      <c r="DT1009" s="168"/>
      <c r="DU1009" s="168"/>
      <c r="DV1009" s="168"/>
      <c r="DW1009" s="168"/>
      <c r="DX1009" s="168"/>
      <c r="DY1009" s="168"/>
      <c r="DZ1009" s="168"/>
      <c r="EA1009" s="168"/>
      <c r="EB1009" s="168"/>
      <c r="EC1009" s="168"/>
      <c r="ED1009" s="168"/>
      <c r="EE1009" s="168"/>
      <c r="EF1009" s="168"/>
      <c r="EG1009" s="168"/>
      <c r="EH1009" s="168"/>
      <c r="EI1009" s="168"/>
      <c r="EJ1009" s="168"/>
      <c r="EK1009" s="168"/>
      <c r="EL1009" s="168"/>
      <c r="EM1009" s="168"/>
      <c r="EN1009" s="168"/>
      <c r="EO1009" s="168"/>
      <c r="EP1009" s="168"/>
      <c r="EQ1009" s="168"/>
      <c r="ER1009" s="168"/>
      <c r="ES1009" s="168"/>
      <c r="ET1009" s="168"/>
      <c r="EU1009" s="168"/>
      <c r="EV1009" s="168"/>
      <c r="EW1009" s="168"/>
      <c r="EX1009" s="168"/>
      <c r="EY1009" s="168"/>
      <c r="EZ1009" s="168"/>
      <c r="FA1009" s="168"/>
      <c r="FB1009" s="168"/>
      <c r="FC1009" s="168"/>
      <c r="FD1009" s="168"/>
    </row>
    <row r="1010" spans="1:160" s="5" customFormat="1" ht="24.9" customHeight="1" x14ac:dyDescent="0.3">
      <c r="A1010" s="263"/>
      <c r="B1010" s="263"/>
      <c r="C1010" s="265"/>
      <c r="D1010" s="481"/>
      <c r="E1010" s="482"/>
      <c r="F1010" s="482"/>
      <c r="G1010" s="482"/>
      <c r="H1010" s="482"/>
      <c r="I1010" s="482"/>
      <c r="J1010" s="482"/>
      <c r="K1010" s="482"/>
      <c r="L1010" s="482"/>
      <c r="M1010" s="483"/>
      <c r="N1010" s="16"/>
      <c r="O1010" s="412"/>
      <c r="P1010" s="413"/>
      <c r="Q1010" s="8"/>
      <c r="R1010" s="8"/>
      <c r="S1010" s="8"/>
      <c r="T1010" s="9"/>
      <c r="U1010" s="17"/>
      <c r="V1010" s="33"/>
      <c r="W1010" s="57"/>
      <c r="X1010" s="86"/>
      <c r="Y1010" s="33"/>
      <c r="Z1010" s="36"/>
      <c r="AA1010" s="36"/>
      <c r="AD1010" s="33"/>
      <c r="AG1010" s="33"/>
      <c r="AH1010" s="43"/>
      <c r="AI1010" s="43"/>
      <c r="AJ1010" s="43"/>
      <c r="AK1010" s="43"/>
      <c r="AL1010" s="43"/>
      <c r="AM1010" s="43"/>
      <c r="AN1010" s="43"/>
      <c r="AO1010" s="43"/>
      <c r="AP1010" s="43"/>
      <c r="AQ1010" s="43"/>
      <c r="AR1010" s="43"/>
      <c r="AS1010" s="43"/>
      <c r="AT1010" s="43"/>
      <c r="AU1010" s="44"/>
      <c r="AV1010" s="33"/>
      <c r="AW1010" s="33"/>
      <c r="AX1010" s="33"/>
      <c r="AZ1010" s="141"/>
      <c r="BE1010" s="168"/>
      <c r="BF1010" s="168"/>
      <c r="BG1010" s="168"/>
      <c r="BH1010" s="168"/>
      <c r="BI1010" s="168"/>
      <c r="BJ1010" s="168"/>
      <c r="BK1010" s="168"/>
      <c r="BL1010" s="168"/>
      <c r="BM1010" s="168"/>
      <c r="DK1010" s="168"/>
      <c r="DL1010" s="168"/>
      <c r="DM1010" s="168"/>
      <c r="DN1010" s="168"/>
      <c r="DO1010" s="168"/>
      <c r="DP1010" s="168"/>
      <c r="DQ1010" s="168"/>
      <c r="DR1010" s="168"/>
      <c r="DS1010" s="168"/>
      <c r="DT1010" s="168"/>
      <c r="DU1010" s="168"/>
      <c r="DV1010" s="168"/>
      <c r="DW1010" s="168"/>
      <c r="DX1010" s="168"/>
      <c r="DY1010" s="168"/>
      <c r="DZ1010" s="168"/>
      <c r="EA1010" s="168"/>
      <c r="EB1010" s="168"/>
      <c r="EC1010" s="168"/>
      <c r="ED1010" s="168"/>
      <c r="EE1010" s="168"/>
      <c r="EF1010" s="168"/>
      <c r="EG1010" s="168"/>
      <c r="EH1010" s="168"/>
      <c r="EI1010" s="168"/>
      <c r="EJ1010" s="168"/>
      <c r="EK1010" s="168"/>
      <c r="EL1010" s="168"/>
      <c r="EM1010" s="168"/>
      <c r="EN1010" s="168"/>
      <c r="EO1010" s="168"/>
      <c r="EP1010" s="168"/>
      <c r="EQ1010" s="168"/>
      <c r="ER1010" s="168"/>
      <c r="ES1010" s="168"/>
      <c r="ET1010" s="168"/>
      <c r="EU1010" s="168"/>
      <c r="EV1010" s="168"/>
      <c r="EW1010" s="168"/>
      <c r="EX1010" s="168"/>
      <c r="EY1010" s="168"/>
      <c r="EZ1010" s="168"/>
      <c r="FA1010" s="168"/>
      <c r="FB1010" s="168"/>
      <c r="FC1010" s="168"/>
      <c r="FD1010" s="168"/>
    </row>
    <row r="1011" spans="1:160" s="5" customFormat="1" ht="24.9" customHeight="1" x14ac:dyDescent="0.3">
      <c r="A1011" s="263"/>
      <c r="B1011" s="263"/>
      <c r="C1011" s="265"/>
      <c r="D1011" s="481"/>
      <c r="E1011" s="482"/>
      <c r="F1011" s="482"/>
      <c r="G1011" s="482"/>
      <c r="H1011" s="482"/>
      <c r="I1011" s="482"/>
      <c r="J1011" s="482"/>
      <c r="K1011" s="482"/>
      <c r="L1011" s="482"/>
      <c r="M1011" s="483"/>
      <c r="N1011" s="16"/>
      <c r="O1011" s="412"/>
      <c r="P1011" s="413"/>
      <c r="Q1011" s="8"/>
      <c r="R1011" s="8"/>
      <c r="S1011" s="8"/>
      <c r="T1011" s="9"/>
      <c r="U1011" s="17"/>
      <c r="V1011" s="33"/>
      <c r="W1011" s="57"/>
      <c r="X1011" s="86"/>
      <c r="Y1011" s="33"/>
      <c r="Z1011" s="36"/>
      <c r="AA1011" s="36"/>
      <c r="AD1011" s="33"/>
      <c r="AG1011" s="33"/>
      <c r="AH1011" s="43"/>
      <c r="AI1011" s="43"/>
      <c r="AJ1011" s="43"/>
      <c r="AK1011" s="43"/>
      <c r="AL1011" s="43"/>
      <c r="AM1011" s="43"/>
      <c r="AN1011" s="43"/>
      <c r="AO1011" s="43"/>
      <c r="AP1011" s="43"/>
      <c r="AQ1011" s="43"/>
      <c r="AR1011" s="43"/>
      <c r="AS1011" s="43"/>
      <c r="AT1011" s="43"/>
      <c r="AU1011" s="44"/>
      <c r="AV1011" s="33"/>
      <c r="AW1011" s="33"/>
      <c r="AX1011" s="33"/>
      <c r="AZ1011" s="141"/>
      <c r="BE1011" s="168"/>
      <c r="BF1011" s="168"/>
      <c r="BG1011" s="168"/>
      <c r="BH1011" s="168"/>
      <c r="BI1011" s="168"/>
      <c r="BJ1011" s="168"/>
      <c r="BK1011" s="168"/>
      <c r="BL1011" s="168"/>
      <c r="BM1011" s="168"/>
      <c r="DK1011" s="168"/>
      <c r="DL1011" s="168"/>
      <c r="DM1011" s="168"/>
      <c r="DN1011" s="168"/>
      <c r="DO1011" s="168"/>
      <c r="DP1011" s="168"/>
      <c r="DQ1011" s="168"/>
      <c r="DR1011" s="168"/>
      <c r="DS1011" s="168"/>
      <c r="DT1011" s="168"/>
      <c r="DU1011" s="168"/>
      <c r="DV1011" s="168"/>
      <c r="DW1011" s="168"/>
      <c r="DX1011" s="168"/>
      <c r="DY1011" s="168"/>
      <c r="DZ1011" s="168"/>
      <c r="EA1011" s="168"/>
      <c r="EB1011" s="168"/>
      <c r="EC1011" s="168"/>
      <c r="ED1011" s="168"/>
      <c r="EE1011" s="168"/>
      <c r="EF1011" s="168"/>
      <c r="EG1011" s="168"/>
      <c r="EH1011" s="168"/>
      <c r="EI1011" s="168"/>
      <c r="EJ1011" s="168"/>
      <c r="EK1011" s="168"/>
      <c r="EL1011" s="168"/>
      <c r="EM1011" s="168"/>
      <c r="EN1011" s="168"/>
      <c r="EO1011" s="168"/>
      <c r="EP1011" s="168"/>
      <c r="EQ1011" s="168"/>
      <c r="ER1011" s="168"/>
      <c r="ES1011" s="168"/>
      <c r="ET1011" s="168"/>
      <c r="EU1011" s="168"/>
      <c r="EV1011" s="168"/>
      <c r="EW1011" s="168"/>
      <c r="EX1011" s="168"/>
      <c r="EY1011" s="168"/>
      <c r="EZ1011" s="168"/>
      <c r="FA1011" s="168"/>
      <c r="FB1011" s="168"/>
      <c r="FC1011" s="168"/>
      <c r="FD1011" s="168"/>
    </row>
    <row r="1012" spans="1:160" s="5" customFormat="1" ht="24.9" customHeight="1" x14ac:dyDescent="0.3">
      <c r="A1012" s="263"/>
      <c r="B1012" s="263"/>
      <c r="C1012" s="265"/>
      <c r="D1012" s="481"/>
      <c r="E1012" s="482"/>
      <c r="F1012" s="482"/>
      <c r="G1012" s="482"/>
      <c r="H1012" s="482"/>
      <c r="I1012" s="482"/>
      <c r="J1012" s="482"/>
      <c r="K1012" s="482"/>
      <c r="L1012" s="482"/>
      <c r="M1012" s="483"/>
      <c r="N1012" s="16"/>
      <c r="O1012" s="412"/>
      <c r="P1012" s="413"/>
      <c r="Q1012" s="8"/>
      <c r="R1012" s="8"/>
      <c r="S1012" s="8"/>
      <c r="T1012" s="9"/>
      <c r="U1012" s="17"/>
      <c r="V1012" s="33"/>
      <c r="W1012" s="57"/>
      <c r="X1012" s="86"/>
      <c r="Y1012" s="33"/>
      <c r="Z1012" s="36"/>
      <c r="AA1012" s="36"/>
      <c r="AD1012" s="33"/>
      <c r="AG1012" s="33"/>
      <c r="AH1012" s="43"/>
      <c r="AI1012" s="43"/>
      <c r="AJ1012" s="43"/>
      <c r="AK1012" s="43"/>
      <c r="AL1012" s="43"/>
      <c r="AM1012" s="43"/>
      <c r="AN1012" s="43"/>
      <c r="AO1012" s="43"/>
      <c r="AP1012" s="43"/>
      <c r="AQ1012" s="43"/>
      <c r="AR1012" s="43"/>
      <c r="AS1012" s="43"/>
      <c r="AT1012" s="43"/>
      <c r="AU1012" s="44"/>
      <c r="AV1012" s="33"/>
      <c r="AW1012" s="33"/>
      <c r="AX1012" s="33"/>
      <c r="AZ1012" s="141"/>
      <c r="BE1012" s="168"/>
      <c r="BF1012" s="168"/>
      <c r="BG1012" s="168"/>
      <c r="BH1012" s="168"/>
      <c r="BI1012" s="168"/>
      <c r="BJ1012" s="168"/>
      <c r="BK1012" s="168"/>
      <c r="BL1012" s="168"/>
      <c r="BM1012" s="168"/>
      <c r="DK1012" s="168"/>
      <c r="DL1012" s="168"/>
      <c r="DM1012" s="168"/>
      <c r="DN1012" s="168"/>
      <c r="DO1012" s="168"/>
      <c r="DP1012" s="168"/>
      <c r="DQ1012" s="168"/>
      <c r="DR1012" s="168"/>
      <c r="DS1012" s="168"/>
      <c r="DT1012" s="168"/>
      <c r="DU1012" s="168"/>
      <c r="DV1012" s="168"/>
      <c r="DW1012" s="168"/>
      <c r="DX1012" s="168"/>
      <c r="DY1012" s="168"/>
      <c r="DZ1012" s="168"/>
      <c r="EA1012" s="168"/>
      <c r="EB1012" s="168"/>
      <c r="EC1012" s="168"/>
      <c r="ED1012" s="168"/>
      <c r="EE1012" s="168"/>
      <c r="EF1012" s="168"/>
      <c r="EG1012" s="168"/>
      <c r="EH1012" s="168"/>
      <c r="EI1012" s="168"/>
      <c r="EJ1012" s="168"/>
      <c r="EK1012" s="168"/>
      <c r="EL1012" s="168"/>
      <c r="EM1012" s="168"/>
      <c r="EN1012" s="168"/>
      <c r="EO1012" s="168"/>
      <c r="EP1012" s="168"/>
      <c r="EQ1012" s="168"/>
      <c r="ER1012" s="168"/>
      <c r="ES1012" s="168"/>
      <c r="ET1012" s="168"/>
      <c r="EU1012" s="168"/>
      <c r="EV1012" s="168"/>
      <c r="EW1012" s="168"/>
      <c r="EX1012" s="168"/>
      <c r="EY1012" s="168"/>
      <c r="EZ1012" s="168"/>
      <c r="FA1012" s="168"/>
      <c r="FB1012" s="168"/>
      <c r="FC1012" s="168"/>
      <c r="FD1012" s="168"/>
    </row>
    <row r="1013" spans="1:160" s="5" customFormat="1" ht="24.9" customHeight="1" x14ac:dyDescent="0.3">
      <c r="A1013" s="263"/>
      <c r="B1013" s="263"/>
      <c r="C1013" s="265"/>
      <c r="D1013" s="481"/>
      <c r="E1013" s="482"/>
      <c r="F1013" s="482"/>
      <c r="G1013" s="482"/>
      <c r="H1013" s="482"/>
      <c r="I1013" s="482"/>
      <c r="J1013" s="482"/>
      <c r="K1013" s="482"/>
      <c r="L1013" s="482"/>
      <c r="M1013" s="483"/>
      <c r="N1013" s="16"/>
      <c r="O1013" s="412"/>
      <c r="P1013" s="413"/>
      <c r="Q1013" s="8"/>
      <c r="R1013" s="8"/>
      <c r="S1013" s="8"/>
      <c r="T1013" s="9"/>
      <c r="U1013" s="17"/>
      <c r="V1013" s="33"/>
      <c r="W1013" s="57"/>
      <c r="X1013" s="86"/>
      <c r="Y1013" s="33"/>
      <c r="Z1013" s="36"/>
      <c r="AA1013" s="36"/>
      <c r="AD1013" s="33"/>
      <c r="AG1013" s="33"/>
      <c r="AH1013" s="43"/>
      <c r="AI1013" s="43"/>
      <c r="AJ1013" s="43"/>
      <c r="AK1013" s="43"/>
      <c r="AL1013" s="43"/>
      <c r="AM1013" s="43"/>
      <c r="AN1013" s="43"/>
      <c r="AO1013" s="43"/>
      <c r="AP1013" s="43"/>
      <c r="AQ1013" s="43"/>
      <c r="AR1013" s="43"/>
      <c r="AS1013" s="43"/>
      <c r="AT1013" s="43"/>
      <c r="AU1013" s="44"/>
      <c r="AV1013" s="33"/>
      <c r="AW1013" s="33"/>
      <c r="AX1013" s="33"/>
      <c r="AZ1013" s="141"/>
      <c r="BE1013" s="168"/>
      <c r="BF1013" s="168"/>
      <c r="BG1013" s="168"/>
      <c r="BH1013" s="168"/>
      <c r="BI1013" s="168"/>
      <c r="BJ1013" s="168"/>
      <c r="BK1013" s="168"/>
      <c r="BL1013" s="168"/>
      <c r="BM1013" s="168"/>
      <c r="DK1013" s="168"/>
      <c r="DL1013" s="168"/>
      <c r="DM1013" s="168"/>
      <c r="DN1013" s="168"/>
      <c r="DO1013" s="168"/>
      <c r="DP1013" s="168"/>
      <c r="DQ1013" s="168"/>
      <c r="DR1013" s="168"/>
      <c r="DS1013" s="168"/>
      <c r="DT1013" s="168"/>
      <c r="DU1013" s="168"/>
      <c r="DV1013" s="168"/>
      <c r="DW1013" s="168"/>
      <c r="DX1013" s="168"/>
      <c r="DY1013" s="168"/>
      <c r="DZ1013" s="168"/>
      <c r="EA1013" s="168"/>
      <c r="EB1013" s="168"/>
      <c r="EC1013" s="168"/>
      <c r="ED1013" s="168"/>
      <c r="EE1013" s="168"/>
      <c r="EF1013" s="168"/>
      <c r="EG1013" s="168"/>
      <c r="EH1013" s="168"/>
      <c r="EI1013" s="168"/>
      <c r="EJ1013" s="168"/>
      <c r="EK1013" s="168"/>
      <c r="EL1013" s="168"/>
      <c r="EM1013" s="168"/>
      <c r="EN1013" s="168"/>
      <c r="EO1013" s="168"/>
      <c r="EP1013" s="168"/>
      <c r="EQ1013" s="168"/>
      <c r="ER1013" s="168"/>
      <c r="ES1013" s="168"/>
      <c r="ET1013" s="168"/>
      <c r="EU1013" s="168"/>
      <c r="EV1013" s="168"/>
      <c r="EW1013" s="168"/>
      <c r="EX1013" s="168"/>
      <c r="EY1013" s="168"/>
      <c r="EZ1013" s="168"/>
      <c r="FA1013" s="168"/>
      <c r="FB1013" s="168"/>
      <c r="FC1013" s="168"/>
      <c r="FD1013" s="168"/>
    </row>
    <row r="1014" spans="1:160" s="5" customFormat="1" ht="24.9" customHeight="1" x14ac:dyDescent="0.3">
      <c r="A1014" s="263"/>
      <c r="B1014" s="263"/>
      <c r="C1014" s="265"/>
      <c r="D1014" s="481"/>
      <c r="E1014" s="482"/>
      <c r="F1014" s="482"/>
      <c r="G1014" s="482"/>
      <c r="H1014" s="482"/>
      <c r="I1014" s="482"/>
      <c r="J1014" s="482"/>
      <c r="K1014" s="482"/>
      <c r="L1014" s="482"/>
      <c r="M1014" s="483"/>
      <c r="N1014" s="16"/>
      <c r="O1014" s="412"/>
      <c r="P1014" s="413"/>
      <c r="Q1014" s="8"/>
      <c r="R1014" s="8"/>
      <c r="S1014" s="8"/>
      <c r="T1014" s="9"/>
      <c r="U1014" s="17"/>
      <c r="V1014" s="33"/>
      <c r="W1014" s="57"/>
      <c r="X1014" s="86"/>
      <c r="Y1014" s="33"/>
      <c r="Z1014" s="36"/>
      <c r="AA1014" s="36"/>
      <c r="AD1014" s="33"/>
      <c r="AG1014" s="33"/>
      <c r="AH1014" s="43"/>
      <c r="AI1014" s="43"/>
      <c r="AJ1014" s="43"/>
      <c r="AK1014" s="43"/>
      <c r="AL1014" s="43"/>
      <c r="AM1014" s="43"/>
      <c r="AN1014" s="43"/>
      <c r="AO1014" s="43"/>
      <c r="AP1014" s="43"/>
      <c r="AQ1014" s="43"/>
      <c r="AR1014" s="43"/>
      <c r="AS1014" s="43"/>
      <c r="AT1014" s="43"/>
      <c r="AU1014" s="44"/>
      <c r="AV1014" s="33"/>
      <c r="AW1014" s="33"/>
      <c r="AX1014" s="33"/>
      <c r="AZ1014" s="141"/>
      <c r="BE1014" s="168"/>
      <c r="BF1014" s="168"/>
      <c r="BG1014" s="168"/>
      <c r="BH1014" s="168"/>
      <c r="BI1014" s="168"/>
      <c r="BJ1014" s="168"/>
      <c r="BK1014" s="168"/>
      <c r="BL1014" s="168"/>
      <c r="BM1014" s="168"/>
      <c r="DK1014" s="168"/>
      <c r="DL1014" s="168"/>
      <c r="DM1014" s="168"/>
      <c r="DN1014" s="168"/>
      <c r="DO1014" s="168"/>
      <c r="DP1014" s="168"/>
      <c r="DQ1014" s="168"/>
      <c r="DR1014" s="168"/>
      <c r="DS1014" s="168"/>
      <c r="DT1014" s="168"/>
      <c r="DU1014" s="168"/>
      <c r="DV1014" s="168"/>
      <c r="DW1014" s="168"/>
      <c r="DX1014" s="168"/>
      <c r="DY1014" s="168"/>
      <c r="DZ1014" s="168"/>
      <c r="EA1014" s="168"/>
      <c r="EB1014" s="168"/>
      <c r="EC1014" s="168"/>
      <c r="ED1014" s="168"/>
      <c r="EE1014" s="168"/>
      <c r="EF1014" s="168"/>
      <c r="EG1014" s="168"/>
      <c r="EH1014" s="168"/>
      <c r="EI1014" s="168"/>
      <c r="EJ1014" s="168"/>
      <c r="EK1014" s="168"/>
      <c r="EL1014" s="168"/>
      <c r="EM1014" s="168"/>
      <c r="EN1014" s="168"/>
      <c r="EO1014" s="168"/>
      <c r="EP1014" s="168"/>
      <c r="EQ1014" s="168"/>
      <c r="ER1014" s="168"/>
      <c r="ES1014" s="168"/>
      <c r="ET1014" s="168"/>
      <c r="EU1014" s="168"/>
      <c r="EV1014" s="168"/>
      <c r="EW1014" s="168"/>
      <c r="EX1014" s="168"/>
      <c r="EY1014" s="168"/>
      <c r="EZ1014" s="168"/>
      <c r="FA1014" s="168"/>
      <c r="FB1014" s="168"/>
      <c r="FC1014" s="168"/>
      <c r="FD1014" s="168"/>
    </row>
    <row r="1015" spans="1:160" s="5" customFormat="1" ht="24.9" customHeight="1" x14ac:dyDescent="0.3">
      <c r="A1015" s="263"/>
      <c r="B1015" s="263"/>
      <c r="C1015" s="265"/>
      <c r="D1015" s="481"/>
      <c r="E1015" s="482"/>
      <c r="F1015" s="482"/>
      <c r="G1015" s="482"/>
      <c r="H1015" s="482"/>
      <c r="I1015" s="482"/>
      <c r="J1015" s="482"/>
      <c r="K1015" s="482"/>
      <c r="L1015" s="482"/>
      <c r="M1015" s="483"/>
      <c r="N1015" s="16"/>
      <c r="O1015" s="412"/>
      <c r="P1015" s="413"/>
      <c r="Q1015" s="8"/>
      <c r="R1015" s="8"/>
      <c r="S1015" s="8"/>
      <c r="T1015" s="9"/>
      <c r="U1015" s="17"/>
      <c r="V1015" s="33"/>
      <c r="W1015" s="57"/>
      <c r="X1015" s="86"/>
      <c r="Y1015" s="33"/>
      <c r="Z1015" s="36"/>
      <c r="AA1015" s="36"/>
      <c r="AD1015" s="33"/>
      <c r="AG1015" s="33"/>
      <c r="AH1015" s="43"/>
      <c r="AI1015" s="43"/>
      <c r="AJ1015" s="43"/>
      <c r="AK1015" s="43"/>
      <c r="AL1015" s="43"/>
      <c r="AM1015" s="43"/>
      <c r="AN1015" s="43"/>
      <c r="AO1015" s="43"/>
      <c r="AP1015" s="43"/>
      <c r="AQ1015" s="43"/>
      <c r="AR1015" s="43"/>
      <c r="AS1015" s="43"/>
      <c r="AT1015" s="43"/>
      <c r="AU1015" s="44"/>
      <c r="AV1015" s="33"/>
      <c r="AW1015" s="33"/>
      <c r="AX1015" s="33"/>
      <c r="AZ1015" s="141"/>
      <c r="BE1015" s="168"/>
      <c r="BF1015" s="168"/>
      <c r="BG1015" s="168"/>
      <c r="BH1015" s="168"/>
      <c r="BI1015" s="168"/>
      <c r="BJ1015" s="168"/>
      <c r="BK1015" s="168"/>
      <c r="BL1015" s="168"/>
      <c r="BM1015" s="168"/>
      <c r="DK1015" s="168"/>
      <c r="DL1015" s="168"/>
      <c r="DM1015" s="168"/>
      <c r="DN1015" s="168"/>
      <c r="DO1015" s="168"/>
      <c r="DP1015" s="168"/>
      <c r="DQ1015" s="168"/>
      <c r="DR1015" s="168"/>
      <c r="DS1015" s="168"/>
      <c r="DT1015" s="168"/>
      <c r="DU1015" s="168"/>
      <c r="DV1015" s="168"/>
      <c r="DW1015" s="168"/>
      <c r="DX1015" s="168"/>
      <c r="DY1015" s="168"/>
      <c r="DZ1015" s="168"/>
      <c r="EA1015" s="168"/>
      <c r="EB1015" s="168"/>
      <c r="EC1015" s="168"/>
      <c r="ED1015" s="168"/>
      <c r="EE1015" s="168"/>
      <c r="EF1015" s="168"/>
      <c r="EG1015" s="168"/>
      <c r="EH1015" s="168"/>
      <c r="EI1015" s="168"/>
      <c r="EJ1015" s="168"/>
      <c r="EK1015" s="168"/>
      <c r="EL1015" s="168"/>
      <c r="EM1015" s="168"/>
      <c r="EN1015" s="168"/>
      <c r="EO1015" s="168"/>
      <c r="EP1015" s="168"/>
      <c r="EQ1015" s="168"/>
      <c r="ER1015" s="168"/>
      <c r="ES1015" s="168"/>
      <c r="ET1015" s="168"/>
      <c r="EU1015" s="168"/>
      <c r="EV1015" s="168"/>
      <c r="EW1015" s="168"/>
      <c r="EX1015" s="168"/>
      <c r="EY1015" s="168"/>
      <c r="EZ1015" s="168"/>
      <c r="FA1015" s="168"/>
      <c r="FB1015" s="168"/>
      <c r="FC1015" s="168"/>
      <c r="FD1015" s="168"/>
    </row>
    <row r="1016" spans="1:160" s="5" customFormat="1" ht="24.9" customHeight="1" x14ac:dyDescent="0.3">
      <c r="A1016" s="263"/>
      <c r="B1016" s="263"/>
      <c r="C1016" s="265"/>
      <c r="D1016" s="481"/>
      <c r="E1016" s="482"/>
      <c r="F1016" s="482"/>
      <c r="G1016" s="482"/>
      <c r="H1016" s="482"/>
      <c r="I1016" s="482"/>
      <c r="J1016" s="482"/>
      <c r="K1016" s="482"/>
      <c r="L1016" s="482"/>
      <c r="M1016" s="483"/>
      <c r="N1016" s="16"/>
      <c r="O1016" s="412"/>
      <c r="P1016" s="413"/>
      <c r="Q1016" s="8"/>
      <c r="R1016" s="8"/>
      <c r="S1016" s="8"/>
      <c r="T1016" s="9"/>
      <c r="U1016" s="17"/>
      <c r="V1016" s="33"/>
      <c r="W1016" s="57"/>
      <c r="X1016" s="86"/>
      <c r="Y1016" s="33"/>
      <c r="Z1016" s="36"/>
      <c r="AA1016" s="36"/>
      <c r="AD1016" s="33"/>
      <c r="AG1016" s="33"/>
      <c r="AH1016" s="43"/>
      <c r="AI1016" s="43"/>
      <c r="AJ1016" s="43"/>
      <c r="AK1016" s="43"/>
      <c r="AL1016" s="43"/>
      <c r="AM1016" s="43"/>
      <c r="AN1016" s="43"/>
      <c r="AO1016" s="43"/>
      <c r="AP1016" s="43"/>
      <c r="AQ1016" s="43"/>
      <c r="AR1016" s="43"/>
      <c r="AS1016" s="43"/>
      <c r="AT1016" s="43"/>
      <c r="AU1016" s="44"/>
      <c r="AV1016" s="33"/>
      <c r="AW1016" s="33"/>
      <c r="AX1016" s="33"/>
      <c r="AZ1016" s="141"/>
      <c r="BE1016" s="168"/>
      <c r="BF1016" s="168"/>
      <c r="BG1016" s="168"/>
      <c r="BH1016" s="168"/>
      <c r="BI1016" s="168"/>
      <c r="BJ1016" s="168"/>
      <c r="BK1016" s="168"/>
      <c r="BL1016" s="168"/>
      <c r="BM1016" s="168"/>
      <c r="DK1016" s="168"/>
      <c r="DL1016" s="168"/>
      <c r="DM1016" s="168"/>
      <c r="DN1016" s="168"/>
      <c r="DO1016" s="168"/>
      <c r="DP1016" s="168"/>
      <c r="DQ1016" s="168"/>
      <c r="DR1016" s="168"/>
      <c r="DS1016" s="168"/>
      <c r="DT1016" s="168"/>
      <c r="DU1016" s="168"/>
      <c r="DV1016" s="168"/>
      <c r="DW1016" s="168"/>
      <c r="DX1016" s="168"/>
      <c r="DY1016" s="168"/>
      <c r="DZ1016" s="168"/>
      <c r="EA1016" s="168"/>
      <c r="EB1016" s="168"/>
      <c r="EC1016" s="168"/>
      <c r="ED1016" s="168"/>
      <c r="EE1016" s="168"/>
      <c r="EF1016" s="168"/>
      <c r="EG1016" s="168"/>
      <c r="EH1016" s="168"/>
      <c r="EI1016" s="168"/>
      <c r="EJ1016" s="168"/>
      <c r="EK1016" s="168"/>
      <c r="EL1016" s="168"/>
      <c r="EM1016" s="168"/>
      <c r="EN1016" s="168"/>
      <c r="EO1016" s="168"/>
      <c r="EP1016" s="168"/>
      <c r="EQ1016" s="168"/>
      <c r="ER1016" s="168"/>
      <c r="ES1016" s="168"/>
      <c r="ET1016" s="168"/>
      <c r="EU1016" s="168"/>
      <c r="EV1016" s="168"/>
      <c r="EW1016" s="168"/>
      <c r="EX1016" s="168"/>
      <c r="EY1016" s="168"/>
      <c r="EZ1016" s="168"/>
      <c r="FA1016" s="168"/>
      <c r="FB1016" s="168"/>
      <c r="FC1016" s="168"/>
      <c r="FD1016" s="168"/>
    </row>
    <row r="1017" spans="1:160" s="5" customFormat="1" ht="24.9" customHeight="1" thickBot="1" x14ac:dyDescent="0.35">
      <c r="A1017" s="263"/>
      <c r="B1017" s="263"/>
      <c r="C1017" s="265"/>
      <c r="D1017" s="481"/>
      <c r="E1017" s="482"/>
      <c r="F1017" s="482"/>
      <c r="G1017" s="482"/>
      <c r="H1017" s="482"/>
      <c r="I1017" s="482"/>
      <c r="J1017" s="482"/>
      <c r="K1017" s="482"/>
      <c r="L1017" s="482"/>
      <c r="M1017" s="483"/>
      <c r="N1017" s="414" t="s">
        <v>16</v>
      </c>
      <c r="O1017" s="415"/>
      <c r="P1017" s="415"/>
      <c r="Q1017" s="415"/>
      <c r="R1017" s="415"/>
      <c r="S1017" s="415"/>
      <c r="T1017" s="415"/>
      <c r="U1017" s="18">
        <f>SUM(U997:U1016)</f>
        <v>12777.2</v>
      </c>
      <c r="V1017" s="33"/>
      <c r="W1017" s="57"/>
      <c r="X1017" s="86"/>
      <c r="Y1017" s="33"/>
      <c r="Z1017" s="36"/>
      <c r="AA1017" s="36"/>
      <c r="AD1017" s="33"/>
      <c r="AG1017" s="33"/>
      <c r="AH1017" s="43"/>
      <c r="AI1017" s="43"/>
      <c r="AJ1017" s="43"/>
      <c r="AK1017" s="43"/>
      <c r="AL1017" s="43"/>
      <c r="AM1017" s="43"/>
      <c r="AN1017" s="43"/>
      <c r="AO1017" s="43"/>
      <c r="AP1017" s="43"/>
      <c r="AQ1017" s="43"/>
      <c r="AR1017" s="43"/>
      <c r="AS1017" s="43"/>
      <c r="AT1017" s="43"/>
      <c r="AU1017" s="44"/>
      <c r="AV1017" s="33"/>
      <c r="AW1017" s="33"/>
      <c r="AX1017" s="33"/>
      <c r="AZ1017" s="141"/>
      <c r="BE1017" s="168"/>
      <c r="BF1017" s="168"/>
      <c r="BG1017" s="168"/>
      <c r="BH1017" s="168"/>
      <c r="BI1017" s="168"/>
      <c r="BJ1017" s="168"/>
      <c r="BK1017" s="168"/>
      <c r="BL1017" s="168"/>
      <c r="BM1017" s="168"/>
      <c r="DK1017" s="168"/>
      <c r="DL1017" s="168"/>
      <c r="DM1017" s="168"/>
      <c r="DN1017" s="168"/>
      <c r="DO1017" s="168"/>
      <c r="DP1017" s="168"/>
      <c r="DQ1017" s="168"/>
      <c r="DR1017" s="168"/>
      <c r="DS1017" s="168"/>
      <c r="DT1017" s="168"/>
      <c r="DU1017" s="168"/>
      <c r="DV1017" s="168"/>
      <c r="DW1017" s="168"/>
      <c r="DX1017" s="168"/>
      <c r="DY1017" s="168"/>
      <c r="DZ1017" s="168"/>
      <c r="EA1017" s="168"/>
      <c r="EB1017" s="168"/>
      <c r="EC1017" s="168"/>
      <c r="ED1017" s="168"/>
      <c r="EE1017" s="168"/>
      <c r="EF1017" s="168"/>
      <c r="EG1017" s="168"/>
      <c r="EH1017" s="168"/>
      <c r="EI1017" s="168"/>
      <c r="EJ1017" s="168"/>
      <c r="EK1017" s="168"/>
      <c r="EL1017" s="168"/>
      <c r="EM1017" s="168"/>
      <c r="EN1017" s="168"/>
      <c r="EO1017" s="168"/>
      <c r="EP1017" s="168"/>
      <c r="EQ1017" s="168"/>
      <c r="ER1017" s="168"/>
      <c r="ES1017" s="168"/>
      <c r="ET1017" s="168"/>
      <c r="EU1017" s="168"/>
      <c r="EV1017" s="168"/>
      <c r="EW1017" s="168"/>
      <c r="EX1017" s="168"/>
      <c r="EY1017" s="168"/>
      <c r="EZ1017" s="168"/>
      <c r="FA1017" s="168"/>
      <c r="FB1017" s="168"/>
      <c r="FC1017" s="168"/>
      <c r="FD1017" s="168"/>
    </row>
    <row r="1018" spans="1:160" s="5" customFormat="1" ht="14.4" customHeight="1" x14ac:dyDescent="0.3">
      <c r="A1018" s="263"/>
      <c r="B1018" s="263"/>
      <c r="C1018" s="265"/>
      <c r="D1018" s="481"/>
      <c r="E1018" s="482"/>
      <c r="F1018" s="482"/>
      <c r="G1018" s="482"/>
      <c r="H1018" s="482"/>
      <c r="I1018" s="482"/>
      <c r="J1018" s="482"/>
      <c r="K1018" s="482"/>
      <c r="L1018" s="482"/>
      <c r="M1018" s="483"/>
      <c r="N1018" s="416" t="s">
        <v>17</v>
      </c>
      <c r="O1018" s="417"/>
      <c r="P1018" s="417"/>
      <c r="Q1018" s="417"/>
      <c r="R1018" s="417"/>
      <c r="S1018" s="417"/>
      <c r="T1018" s="417"/>
      <c r="U1018" s="418"/>
      <c r="V1018" s="87"/>
      <c r="W1018" s="57"/>
      <c r="X1018" s="86"/>
      <c r="Y1018" s="33"/>
      <c r="Z1018" s="36"/>
      <c r="AA1018" s="36"/>
      <c r="AD1018" s="33"/>
      <c r="AG1018" s="33"/>
      <c r="AH1018" s="43"/>
      <c r="AI1018" s="43"/>
      <c r="AJ1018" s="43"/>
      <c r="AK1018" s="43"/>
      <c r="AL1018" s="43"/>
      <c r="AM1018" s="43"/>
      <c r="AN1018" s="43"/>
      <c r="AO1018" s="43"/>
      <c r="AP1018" s="43"/>
      <c r="AQ1018" s="43"/>
      <c r="AR1018" s="43"/>
      <c r="AS1018" s="43"/>
      <c r="AT1018" s="43"/>
      <c r="AU1018" s="44"/>
      <c r="AV1018" s="33"/>
      <c r="AW1018" s="33"/>
      <c r="AX1018" s="33"/>
      <c r="AZ1018" s="141"/>
      <c r="BE1018" s="168"/>
      <c r="BF1018" s="168"/>
      <c r="BG1018" s="168"/>
      <c r="BH1018" s="168"/>
      <c r="BI1018" s="168"/>
      <c r="BJ1018" s="168"/>
      <c r="BK1018" s="168"/>
      <c r="BL1018" s="168"/>
      <c r="BM1018" s="168"/>
      <c r="DK1018" s="168"/>
      <c r="DL1018" s="168"/>
      <c r="DM1018" s="168"/>
      <c r="DN1018" s="168"/>
      <c r="DO1018" s="168"/>
      <c r="DP1018" s="168"/>
      <c r="DQ1018" s="168"/>
      <c r="DR1018" s="168"/>
      <c r="DS1018" s="168"/>
      <c r="DT1018" s="168"/>
      <c r="DU1018" s="168"/>
      <c r="DV1018" s="168"/>
      <c r="DW1018" s="168"/>
      <c r="DX1018" s="168"/>
      <c r="DY1018" s="168"/>
      <c r="DZ1018" s="168"/>
      <c r="EA1018" s="168"/>
      <c r="EB1018" s="168"/>
      <c r="EC1018" s="168"/>
      <c r="ED1018" s="168"/>
      <c r="EE1018" s="168"/>
      <c r="EF1018" s="168"/>
      <c r="EG1018" s="168"/>
      <c r="EH1018" s="168"/>
      <c r="EI1018" s="168"/>
      <c r="EJ1018" s="168"/>
      <c r="EK1018" s="168"/>
      <c r="EL1018" s="168"/>
      <c r="EM1018" s="168"/>
      <c r="EN1018" s="168"/>
      <c r="EO1018" s="168"/>
      <c r="EP1018" s="168"/>
      <c r="EQ1018" s="168"/>
      <c r="ER1018" s="168"/>
      <c r="ES1018" s="168"/>
      <c r="ET1018" s="168"/>
      <c r="EU1018" s="168"/>
      <c r="EV1018" s="168"/>
      <c r="EW1018" s="168"/>
      <c r="EX1018" s="168"/>
      <c r="EY1018" s="168"/>
      <c r="EZ1018" s="168"/>
      <c r="FA1018" s="168"/>
      <c r="FB1018" s="168"/>
      <c r="FC1018" s="168"/>
      <c r="FD1018" s="168"/>
    </row>
    <row r="1019" spans="1:160" s="5" customFormat="1" x14ac:dyDescent="0.3">
      <c r="A1019" s="263"/>
      <c r="B1019" s="263"/>
      <c r="C1019" s="265"/>
      <c r="D1019" s="481"/>
      <c r="E1019" s="482"/>
      <c r="F1019" s="482"/>
      <c r="G1019" s="482"/>
      <c r="H1019" s="482"/>
      <c r="I1019" s="482"/>
      <c r="J1019" s="482"/>
      <c r="K1019" s="482"/>
      <c r="L1019" s="482"/>
      <c r="M1019" s="483"/>
      <c r="N1019" s="419"/>
      <c r="O1019" s="420"/>
      <c r="P1019" s="420"/>
      <c r="Q1019" s="420"/>
      <c r="R1019" s="420"/>
      <c r="S1019" s="420"/>
      <c r="T1019" s="420"/>
      <c r="U1019" s="421"/>
      <c r="V1019" s="33"/>
      <c r="W1019" s="57"/>
      <c r="X1019" s="86"/>
      <c r="Y1019" s="33"/>
      <c r="Z1019" s="36"/>
      <c r="AA1019" s="36"/>
      <c r="AD1019" s="33"/>
      <c r="AG1019" s="33"/>
      <c r="AH1019" s="43"/>
      <c r="AI1019" s="43"/>
      <c r="AJ1019" s="43"/>
      <c r="AK1019" s="43"/>
      <c r="AL1019" s="43"/>
      <c r="AM1019" s="43"/>
      <c r="AN1019" s="43"/>
      <c r="AO1019" s="43"/>
      <c r="AP1019" s="43"/>
      <c r="AQ1019" s="43"/>
      <c r="AR1019" s="43"/>
      <c r="AS1019" s="43"/>
      <c r="AT1019" s="43"/>
      <c r="AU1019" s="44"/>
      <c r="AV1019" s="33"/>
      <c r="AW1019" s="33"/>
      <c r="AX1019" s="33"/>
      <c r="AZ1019" s="141"/>
      <c r="BE1019" s="168"/>
      <c r="BF1019" s="168"/>
      <c r="BG1019" s="168"/>
      <c r="BH1019" s="168"/>
      <c r="BI1019" s="168"/>
      <c r="BJ1019" s="168"/>
      <c r="BK1019" s="168"/>
      <c r="BL1019" s="168"/>
      <c r="BM1019" s="168"/>
      <c r="DK1019" s="168"/>
      <c r="DL1019" s="168"/>
      <c r="DM1019" s="168"/>
      <c r="DN1019" s="168"/>
      <c r="DO1019" s="168"/>
      <c r="DP1019" s="168"/>
      <c r="DQ1019" s="168"/>
      <c r="DR1019" s="168"/>
      <c r="DS1019" s="168"/>
      <c r="DT1019" s="168"/>
      <c r="DU1019" s="168"/>
      <c r="DV1019" s="168"/>
      <c r="DW1019" s="168"/>
      <c r="DX1019" s="168"/>
      <c r="DY1019" s="168"/>
      <c r="DZ1019" s="168"/>
      <c r="EA1019" s="168"/>
      <c r="EB1019" s="168"/>
      <c r="EC1019" s="168"/>
      <c r="ED1019" s="168"/>
      <c r="EE1019" s="168"/>
      <c r="EF1019" s="168"/>
      <c r="EG1019" s="168"/>
      <c r="EH1019" s="168"/>
      <c r="EI1019" s="168"/>
      <c r="EJ1019" s="168"/>
      <c r="EK1019" s="168"/>
      <c r="EL1019" s="168"/>
      <c r="EM1019" s="168"/>
      <c r="EN1019" s="168"/>
      <c r="EO1019" s="168"/>
      <c r="EP1019" s="168"/>
      <c r="EQ1019" s="168"/>
      <c r="ER1019" s="168"/>
      <c r="ES1019" s="168"/>
      <c r="ET1019" s="168"/>
      <c r="EU1019" s="168"/>
      <c r="EV1019" s="168"/>
      <c r="EW1019" s="168"/>
      <c r="EX1019" s="168"/>
      <c r="EY1019" s="168"/>
      <c r="EZ1019" s="168"/>
      <c r="FA1019" s="168"/>
      <c r="FB1019" s="168"/>
      <c r="FC1019" s="168"/>
      <c r="FD1019" s="168"/>
    </row>
    <row r="1020" spans="1:160" s="5" customFormat="1" x14ac:dyDescent="0.3">
      <c r="A1020" s="263"/>
      <c r="B1020" s="263"/>
      <c r="C1020" s="265"/>
      <c r="D1020" s="481"/>
      <c r="E1020" s="482"/>
      <c r="F1020" s="482"/>
      <c r="G1020" s="482"/>
      <c r="H1020" s="482"/>
      <c r="I1020" s="482"/>
      <c r="J1020" s="482"/>
      <c r="K1020" s="482"/>
      <c r="L1020" s="482"/>
      <c r="M1020" s="483"/>
      <c r="N1020" s="419"/>
      <c r="O1020" s="420"/>
      <c r="P1020" s="420"/>
      <c r="Q1020" s="420"/>
      <c r="R1020" s="420"/>
      <c r="S1020" s="420"/>
      <c r="T1020" s="420"/>
      <c r="U1020" s="421"/>
      <c r="V1020" s="33"/>
      <c r="W1020" s="57"/>
      <c r="X1020" s="86"/>
      <c r="Y1020" s="33"/>
      <c r="Z1020" s="36"/>
      <c r="AA1020" s="36"/>
      <c r="AD1020" s="33"/>
      <c r="AG1020" s="33"/>
      <c r="AH1020" s="43"/>
      <c r="AI1020" s="43"/>
      <c r="AJ1020" s="43"/>
      <c r="AK1020" s="43"/>
      <c r="AL1020" s="43"/>
      <c r="AM1020" s="43"/>
      <c r="AN1020" s="43"/>
      <c r="AO1020" s="43"/>
      <c r="AP1020" s="43"/>
      <c r="AQ1020" s="43"/>
      <c r="AR1020" s="43"/>
      <c r="AS1020" s="43"/>
      <c r="AT1020" s="43"/>
      <c r="AU1020" s="44"/>
      <c r="AV1020" s="33"/>
      <c r="AW1020" s="33"/>
      <c r="AX1020" s="33"/>
      <c r="AZ1020" s="141"/>
      <c r="BE1020" s="168"/>
      <c r="BF1020" s="168"/>
      <c r="BG1020" s="168"/>
      <c r="BH1020" s="168"/>
      <c r="BI1020" s="168"/>
      <c r="BJ1020" s="168"/>
      <c r="BK1020" s="168"/>
      <c r="BL1020" s="168"/>
      <c r="BM1020" s="168"/>
      <c r="DK1020" s="168"/>
      <c r="DL1020" s="168"/>
      <c r="DM1020" s="168"/>
      <c r="DN1020" s="168"/>
      <c r="DO1020" s="168"/>
      <c r="DP1020" s="168"/>
      <c r="DQ1020" s="168"/>
      <c r="DR1020" s="168"/>
      <c r="DS1020" s="168"/>
      <c r="DT1020" s="168"/>
      <c r="DU1020" s="168"/>
      <c r="DV1020" s="168"/>
      <c r="DW1020" s="168"/>
      <c r="DX1020" s="168"/>
      <c r="DY1020" s="168"/>
      <c r="DZ1020" s="168"/>
      <c r="EA1020" s="168"/>
      <c r="EB1020" s="168"/>
      <c r="EC1020" s="168"/>
      <c r="ED1020" s="168"/>
      <c r="EE1020" s="168"/>
      <c r="EF1020" s="168"/>
      <c r="EG1020" s="168"/>
      <c r="EH1020" s="168"/>
      <c r="EI1020" s="168"/>
      <c r="EJ1020" s="168"/>
      <c r="EK1020" s="168"/>
      <c r="EL1020" s="168"/>
      <c r="EM1020" s="168"/>
      <c r="EN1020" s="168"/>
      <c r="EO1020" s="168"/>
      <c r="EP1020" s="168"/>
      <c r="EQ1020" s="168"/>
      <c r="ER1020" s="168"/>
      <c r="ES1020" s="168"/>
      <c r="ET1020" s="168"/>
      <c r="EU1020" s="168"/>
      <c r="EV1020" s="168"/>
      <c r="EW1020" s="168"/>
      <c r="EX1020" s="168"/>
      <c r="EY1020" s="168"/>
      <c r="EZ1020" s="168"/>
      <c r="FA1020" s="168"/>
      <c r="FB1020" s="168"/>
      <c r="FC1020" s="168"/>
      <c r="FD1020" s="168"/>
    </row>
    <row r="1021" spans="1:160" s="5" customFormat="1" ht="14.4" thickBot="1" x14ac:dyDescent="0.35">
      <c r="A1021" s="263"/>
      <c r="B1021" s="263"/>
      <c r="C1021" s="265"/>
      <c r="D1021" s="425"/>
      <c r="E1021" s="426"/>
      <c r="F1021" s="426"/>
      <c r="G1021" s="426"/>
      <c r="H1021" s="426"/>
      <c r="I1021" s="426"/>
      <c r="J1021" s="426"/>
      <c r="K1021" s="426"/>
      <c r="L1021" s="426"/>
      <c r="M1021" s="427"/>
      <c r="N1021" s="422"/>
      <c r="O1021" s="423"/>
      <c r="P1021" s="423"/>
      <c r="Q1021" s="423"/>
      <c r="R1021" s="423"/>
      <c r="S1021" s="423"/>
      <c r="T1021" s="423"/>
      <c r="U1021" s="424"/>
      <c r="V1021" s="33"/>
      <c r="W1021" s="57"/>
      <c r="X1021" s="86"/>
      <c r="Y1021" s="33"/>
      <c r="Z1021" s="36"/>
      <c r="AA1021" s="36"/>
      <c r="AD1021" s="33"/>
      <c r="AG1021" s="33"/>
      <c r="AH1021" s="43"/>
      <c r="AI1021" s="43"/>
      <c r="AJ1021" s="43"/>
      <c r="AK1021" s="43"/>
      <c r="AL1021" s="43"/>
      <c r="AM1021" s="43"/>
      <c r="AN1021" s="43"/>
      <c r="AO1021" s="43"/>
      <c r="AP1021" s="43"/>
      <c r="AQ1021" s="43"/>
      <c r="AR1021" s="43"/>
      <c r="AS1021" s="43"/>
      <c r="AT1021" s="43"/>
      <c r="AU1021" s="44"/>
      <c r="AV1021" s="33"/>
      <c r="AW1021" s="33"/>
      <c r="AX1021" s="33"/>
      <c r="AZ1021" s="141"/>
      <c r="BE1021" s="168"/>
      <c r="BF1021" s="168"/>
      <c r="BG1021" s="168"/>
      <c r="BH1021" s="168"/>
      <c r="BI1021" s="168"/>
      <c r="BJ1021" s="168"/>
      <c r="BK1021" s="168"/>
      <c r="BL1021" s="168"/>
      <c r="BM1021" s="168"/>
      <c r="DK1021" s="168"/>
      <c r="DL1021" s="168"/>
      <c r="DM1021" s="168"/>
      <c r="DN1021" s="168"/>
      <c r="DO1021" s="168"/>
      <c r="DP1021" s="168"/>
      <c r="DQ1021" s="168"/>
      <c r="DR1021" s="168"/>
      <c r="DS1021" s="168"/>
      <c r="DT1021" s="168"/>
      <c r="DU1021" s="168"/>
      <c r="DV1021" s="168"/>
      <c r="DW1021" s="168"/>
      <c r="DX1021" s="168"/>
      <c r="DY1021" s="168"/>
      <c r="DZ1021" s="168"/>
      <c r="EA1021" s="168"/>
      <c r="EB1021" s="168"/>
      <c r="EC1021" s="168"/>
      <c r="ED1021" s="168"/>
      <c r="EE1021" s="168"/>
      <c r="EF1021" s="168"/>
      <c r="EG1021" s="168"/>
      <c r="EH1021" s="168"/>
      <c r="EI1021" s="168"/>
      <c r="EJ1021" s="168"/>
      <c r="EK1021" s="168"/>
      <c r="EL1021" s="168"/>
      <c r="EM1021" s="168"/>
      <c r="EN1021" s="168"/>
      <c r="EO1021" s="168"/>
      <c r="EP1021" s="168"/>
      <c r="EQ1021" s="168"/>
      <c r="ER1021" s="168"/>
      <c r="ES1021" s="168"/>
      <c r="ET1021" s="168"/>
      <c r="EU1021" s="168"/>
      <c r="EV1021" s="168"/>
      <c r="EW1021" s="168"/>
      <c r="EX1021" s="168"/>
      <c r="EY1021" s="168"/>
      <c r="EZ1021" s="168"/>
      <c r="FA1021" s="168"/>
      <c r="FB1021" s="168"/>
      <c r="FC1021" s="168"/>
      <c r="FD1021" s="168"/>
    </row>
    <row r="1022" spans="1:160" s="5" customFormat="1" ht="5.25" customHeight="1" thickBot="1" x14ac:dyDescent="0.35">
      <c r="A1022" s="263"/>
      <c r="B1022" s="263"/>
      <c r="C1022" s="265"/>
      <c r="D1022" s="428"/>
      <c r="E1022" s="428"/>
      <c r="F1022" s="428"/>
      <c r="G1022" s="428"/>
      <c r="H1022" s="428"/>
      <c r="I1022" s="428"/>
      <c r="J1022" s="428"/>
      <c r="K1022" s="428"/>
      <c r="L1022" s="428"/>
      <c r="M1022" s="428"/>
      <c r="N1022" s="428"/>
      <c r="O1022" s="428"/>
      <c r="P1022" s="428"/>
      <c r="Q1022" s="428"/>
      <c r="R1022" s="428"/>
      <c r="S1022" s="428"/>
      <c r="T1022" s="428"/>
      <c r="U1022" s="428"/>
      <c r="V1022" s="33"/>
      <c r="W1022" s="57"/>
      <c r="X1022" s="86"/>
      <c r="Y1022" s="33"/>
      <c r="Z1022" s="36"/>
      <c r="AA1022" s="36"/>
      <c r="AD1022" s="33"/>
      <c r="AG1022" s="33"/>
      <c r="AH1022" s="43"/>
      <c r="AI1022" s="43"/>
      <c r="AJ1022" s="43"/>
      <c r="AK1022" s="43"/>
      <c r="AL1022" s="43"/>
      <c r="AM1022" s="43"/>
      <c r="AN1022" s="43"/>
      <c r="AO1022" s="43"/>
      <c r="AP1022" s="43"/>
      <c r="AQ1022" s="43"/>
      <c r="AR1022" s="43"/>
      <c r="AS1022" s="43"/>
      <c r="AT1022" s="43"/>
      <c r="AU1022" s="44"/>
      <c r="AV1022" s="33"/>
      <c r="AW1022" s="33"/>
      <c r="AX1022" s="33"/>
      <c r="AZ1022" s="141"/>
      <c r="BE1022" s="168"/>
      <c r="BF1022" s="168"/>
      <c r="BG1022" s="168"/>
      <c r="BH1022" s="168"/>
      <c r="BI1022" s="168"/>
      <c r="BJ1022" s="168"/>
      <c r="BK1022" s="168"/>
      <c r="BL1022" s="168"/>
      <c r="BM1022" s="168"/>
      <c r="DK1022" s="168"/>
      <c r="DL1022" s="168"/>
      <c r="DM1022" s="168"/>
      <c r="DN1022" s="168"/>
      <c r="DO1022" s="168"/>
      <c r="DP1022" s="168"/>
      <c r="DQ1022" s="168"/>
      <c r="DR1022" s="168"/>
      <c r="DS1022" s="168"/>
      <c r="DT1022" s="168"/>
      <c r="DU1022" s="168"/>
      <c r="DV1022" s="168"/>
      <c r="DW1022" s="168"/>
      <c r="DX1022" s="168"/>
      <c r="DY1022" s="168"/>
      <c r="DZ1022" s="168"/>
      <c r="EA1022" s="168"/>
      <c r="EB1022" s="168"/>
      <c r="EC1022" s="168"/>
      <c r="ED1022" s="168"/>
      <c r="EE1022" s="168"/>
      <c r="EF1022" s="168"/>
      <c r="EG1022" s="168"/>
      <c r="EH1022" s="168"/>
      <c r="EI1022" s="168"/>
      <c r="EJ1022" s="168"/>
      <c r="EK1022" s="168"/>
      <c r="EL1022" s="168"/>
      <c r="EM1022" s="168"/>
      <c r="EN1022" s="168"/>
      <c r="EO1022" s="168"/>
      <c r="EP1022" s="168"/>
      <c r="EQ1022" s="168"/>
      <c r="ER1022" s="168"/>
      <c r="ES1022" s="168"/>
      <c r="ET1022" s="168"/>
      <c r="EU1022" s="168"/>
      <c r="EV1022" s="168"/>
      <c r="EW1022" s="168"/>
      <c r="EX1022" s="168"/>
      <c r="EY1022" s="168"/>
      <c r="EZ1022" s="168"/>
      <c r="FA1022" s="168"/>
      <c r="FB1022" s="168"/>
      <c r="FC1022" s="168"/>
      <c r="FD1022" s="168"/>
    </row>
    <row r="1023" spans="1:160" s="5" customFormat="1" ht="20.25" customHeight="1" x14ac:dyDescent="0.3">
      <c r="A1023" s="263"/>
      <c r="B1023" s="263"/>
      <c r="C1023" s="265"/>
      <c r="D1023" s="429" t="s">
        <v>18</v>
      </c>
      <c r="E1023" s="430"/>
      <c r="F1023" s="430"/>
      <c r="G1023" s="430"/>
      <c r="H1023" s="430"/>
      <c r="I1023" s="430"/>
      <c r="J1023" s="430"/>
      <c r="K1023" s="430"/>
      <c r="L1023" s="430"/>
      <c r="M1023" s="431"/>
      <c r="N1023" s="429" t="s">
        <v>19</v>
      </c>
      <c r="O1023" s="430"/>
      <c r="P1023" s="430"/>
      <c r="Q1023" s="430"/>
      <c r="R1023" s="430"/>
      <c r="S1023" s="430"/>
      <c r="T1023" s="430"/>
      <c r="U1023" s="431"/>
      <c r="V1023" s="33"/>
      <c r="W1023" s="57"/>
      <c r="X1023" s="86"/>
      <c r="Y1023" s="33"/>
      <c r="Z1023" s="36"/>
      <c r="AA1023" s="36"/>
      <c r="AD1023" s="33"/>
      <c r="AG1023" s="33"/>
      <c r="AH1023" s="43"/>
      <c r="AI1023" s="43"/>
      <c r="AJ1023" s="43"/>
      <c r="AK1023" s="43"/>
      <c r="AL1023" s="43"/>
      <c r="AM1023" s="43"/>
      <c r="AN1023" s="43"/>
      <c r="AO1023" s="43"/>
      <c r="AP1023" s="43"/>
      <c r="AQ1023" s="43"/>
      <c r="AR1023" s="43"/>
      <c r="AS1023" s="43"/>
      <c r="AT1023" s="43"/>
      <c r="AU1023" s="44"/>
      <c r="AV1023" s="33"/>
      <c r="AW1023" s="33"/>
      <c r="AX1023" s="33"/>
      <c r="AZ1023" s="141"/>
      <c r="BE1023" s="168"/>
      <c r="BF1023" s="168"/>
      <c r="BG1023" s="168"/>
      <c r="BH1023" s="168"/>
      <c r="BI1023" s="168"/>
      <c r="BJ1023" s="168"/>
      <c r="BK1023" s="168"/>
      <c r="BL1023" s="168"/>
      <c r="BM1023" s="168"/>
      <c r="DK1023" s="168"/>
      <c r="DL1023" s="168"/>
      <c r="DM1023" s="168"/>
      <c r="DN1023" s="168"/>
      <c r="DO1023" s="168"/>
      <c r="DP1023" s="168"/>
      <c r="DQ1023" s="168"/>
      <c r="DR1023" s="168"/>
      <c r="DS1023" s="168"/>
      <c r="DT1023" s="168"/>
      <c r="DU1023" s="168"/>
      <c r="DV1023" s="168"/>
      <c r="DW1023" s="168"/>
      <c r="DX1023" s="168"/>
      <c r="DY1023" s="168"/>
      <c r="DZ1023" s="168"/>
      <c r="EA1023" s="168"/>
      <c r="EB1023" s="168"/>
      <c r="EC1023" s="168"/>
      <c r="ED1023" s="168"/>
      <c r="EE1023" s="168"/>
      <c r="EF1023" s="168"/>
      <c r="EG1023" s="168"/>
      <c r="EH1023" s="168"/>
      <c r="EI1023" s="168"/>
      <c r="EJ1023" s="168"/>
      <c r="EK1023" s="168"/>
      <c r="EL1023" s="168"/>
      <c r="EM1023" s="168"/>
      <c r="EN1023" s="168"/>
      <c r="EO1023" s="168"/>
      <c r="EP1023" s="168"/>
      <c r="EQ1023" s="168"/>
      <c r="ER1023" s="168"/>
      <c r="ES1023" s="168"/>
      <c r="ET1023" s="168"/>
      <c r="EU1023" s="168"/>
      <c r="EV1023" s="168"/>
      <c r="EW1023" s="168"/>
      <c r="EX1023" s="168"/>
      <c r="EY1023" s="168"/>
      <c r="EZ1023" s="168"/>
      <c r="FA1023" s="168"/>
      <c r="FB1023" s="168"/>
      <c r="FC1023" s="168"/>
      <c r="FD1023" s="168"/>
    </row>
    <row r="1024" spans="1:160" s="5" customFormat="1" x14ac:dyDescent="0.3">
      <c r="A1024" s="263"/>
      <c r="B1024" s="263"/>
      <c r="C1024" s="265"/>
      <c r="D1024" s="432" t="s">
        <v>20</v>
      </c>
      <c r="E1024" s="433"/>
      <c r="F1024" s="433"/>
      <c r="G1024" s="433"/>
      <c r="H1024" s="433"/>
      <c r="I1024" s="433"/>
      <c r="J1024" s="433"/>
      <c r="K1024" s="433"/>
      <c r="L1024" s="433"/>
      <c r="M1024" s="434"/>
      <c r="N1024" s="435" t="s">
        <v>21</v>
      </c>
      <c r="O1024" s="436"/>
      <c r="P1024" s="436"/>
      <c r="Q1024" s="436"/>
      <c r="R1024" s="436"/>
      <c r="S1024" s="436"/>
      <c r="T1024" s="436"/>
      <c r="U1024" s="437"/>
      <c r="V1024" s="33"/>
      <c r="W1024" s="57"/>
      <c r="X1024" s="86"/>
      <c r="Y1024" s="33"/>
      <c r="Z1024" s="36"/>
      <c r="AA1024" s="36"/>
      <c r="AD1024" s="33"/>
      <c r="AG1024" s="33"/>
      <c r="AH1024" s="43"/>
      <c r="AI1024" s="43"/>
      <c r="AJ1024" s="43"/>
      <c r="AK1024" s="43"/>
      <c r="AL1024" s="43"/>
      <c r="AM1024" s="43"/>
      <c r="AN1024" s="43"/>
      <c r="AO1024" s="43"/>
      <c r="AP1024" s="43"/>
      <c r="AQ1024" s="43"/>
      <c r="AR1024" s="43"/>
      <c r="AS1024" s="43"/>
      <c r="AT1024" s="43"/>
      <c r="AU1024" s="44"/>
      <c r="AV1024" s="33"/>
      <c r="AW1024" s="33"/>
      <c r="AX1024" s="33"/>
      <c r="AZ1024" s="141"/>
      <c r="BE1024" s="168"/>
      <c r="BF1024" s="168"/>
      <c r="BG1024" s="168"/>
      <c r="BH1024" s="168"/>
      <c r="BI1024" s="168"/>
      <c r="BJ1024" s="168"/>
      <c r="BK1024" s="168"/>
      <c r="BL1024" s="168"/>
      <c r="BM1024" s="168"/>
      <c r="DK1024" s="168"/>
      <c r="DL1024" s="168"/>
      <c r="DM1024" s="168"/>
      <c r="DN1024" s="168"/>
      <c r="DO1024" s="168"/>
      <c r="DP1024" s="168"/>
      <c r="DQ1024" s="168"/>
      <c r="DR1024" s="168"/>
      <c r="DS1024" s="168"/>
      <c r="DT1024" s="168"/>
      <c r="DU1024" s="168"/>
      <c r="DV1024" s="168"/>
      <c r="DW1024" s="168"/>
      <c r="DX1024" s="168"/>
      <c r="DY1024" s="168"/>
      <c r="DZ1024" s="168"/>
      <c r="EA1024" s="168"/>
      <c r="EB1024" s="168"/>
      <c r="EC1024" s="168"/>
      <c r="ED1024" s="168"/>
      <c r="EE1024" s="168"/>
      <c r="EF1024" s="168"/>
      <c r="EG1024" s="168"/>
      <c r="EH1024" s="168"/>
      <c r="EI1024" s="168"/>
      <c r="EJ1024" s="168"/>
      <c r="EK1024" s="168"/>
      <c r="EL1024" s="168"/>
      <c r="EM1024" s="168"/>
      <c r="EN1024" s="168"/>
      <c r="EO1024" s="168"/>
      <c r="EP1024" s="168"/>
      <c r="EQ1024" s="168"/>
      <c r="ER1024" s="168"/>
      <c r="ES1024" s="168"/>
      <c r="ET1024" s="168"/>
      <c r="EU1024" s="168"/>
      <c r="EV1024" s="168"/>
      <c r="EW1024" s="168"/>
      <c r="EX1024" s="168"/>
      <c r="EY1024" s="168"/>
      <c r="EZ1024" s="168"/>
      <c r="FA1024" s="168"/>
      <c r="FB1024" s="168"/>
      <c r="FC1024" s="168"/>
      <c r="FD1024" s="168"/>
    </row>
    <row r="1025" spans="1:160" s="5" customFormat="1" ht="15.75" customHeight="1" x14ac:dyDescent="0.3">
      <c r="A1025" s="263"/>
      <c r="B1025" s="263"/>
      <c r="C1025" s="265"/>
      <c r="D1025" s="438" t="s">
        <v>22</v>
      </c>
      <c r="E1025" s="439"/>
      <c r="F1025" s="439"/>
      <c r="G1025" s="439"/>
      <c r="H1025" s="439"/>
      <c r="I1025" s="439"/>
      <c r="J1025" s="439"/>
      <c r="K1025" s="439"/>
      <c r="L1025" s="439"/>
      <c r="M1025" s="440"/>
      <c r="N1025" s="438" t="s">
        <v>22</v>
      </c>
      <c r="O1025" s="444"/>
      <c r="P1025" s="444"/>
      <c r="Q1025" s="444"/>
      <c r="R1025" s="444"/>
      <c r="S1025" s="444"/>
      <c r="T1025" s="444"/>
      <c r="U1025" s="440"/>
      <c r="V1025" s="33"/>
      <c r="W1025" s="57"/>
      <c r="X1025" s="86"/>
      <c r="Y1025" s="33"/>
      <c r="Z1025" s="36"/>
      <c r="AA1025" s="36"/>
      <c r="AD1025" s="33"/>
      <c r="AG1025" s="33"/>
      <c r="AH1025" s="43"/>
      <c r="AI1025" s="43"/>
      <c r="AJ1025" s="43"/>
      <c r="AK1025" s="43"/>
      <c r="AL1025" s="43"/>
      <c r="AM1025" s="43"/>
      <c r="AN1025" s="43"/>
      <c r="AO1025" s="43"/>
      <c r="AP1025" s="43"/>
      <c r="AQ1025" s="43"/>
      <c r="AR1025" s="43"/>
      <c r="AS1025" s="43"/>
      <c r="AT1025" s="43"/>
      <c r="AU1025" s="44"/>
      <c r="AV1025" s="33"/>
      <c r="AW1025" s="33"/>
      <c r="AX1025" s="33"/>
      <c r="AZ1025" s="141"/>
      <c r="BE1025" s="168"/>
      <c r="BF1025" s="168"/>
      <c r="BG1025" s="168"/>
      <c r="BH1025" s="168"/>
      <c r="BI1025" s="168"/>
      <c r="BJ1025" s="168"/>
      <c r="BK1025" s="168"/>
      <c r="BL1025" s="168"/>
      <c r="BM1025" s="168"/>
      <c r="DK1025" s="168"/>
      <c r="DL1025" s="168"/>
      <c r="DM1025" s="168"/>
      <c r="DN1025" s="168"/>
      <c r="DO1025" s="168"/>
      <c r="DP1025" s="168"/>
      <c r="DQ1025" s="168"/>
      <c r="DR1025" s="168"/>
      <c r="DS1025" s="168"/>
      <c r="DT1025" s="168"/>
      <c r="DU1025" s="168"/>
      <c r="DV1025" s="168"/>
      <c r="DW1025" s="168"/>
      <c r="DX1025" s="168"/>
      <c r="DY1025" s="168"/>
      <c r="DZ1025" s="168"/>
      <c r="EA1025" s="168"/>
      <c r="EB1025" s="168"/>
      <c r="EC1025" s="168"/>
      <c r="ED1025" s="168"/>
      <c r="EE1025" s="168"/>
      <c r="EF1025" s="168"/>
      <c r="EG1025" s="168"/>
      <c r="EH1025" s="168"/>
      <c r="EI1025" s="168"/>
      <c r="EJ1025" s="168"/>
      <c r="EK1025" s="168"/>
      <c r="EL1025" s="168"/>
      <c r="EM1025" s="168"/>
      <c r="EN1025" s="168"/>
      <c r="EO1025" s="168"/>
      <c r="EP1025" s="168"/>
      <c r="EQ1025" s="168"/>
      <c r="ER1025" s="168"/>
      <c r="ES1025" s="168"/>
      <c r="ET1025" s="168"/>
      <c r="EU1025" s="168"/>
      <c r="EV1025" s="168"/>
      <c r="EW1025" s="168"/>
      <c r="EX1025" s="168"/>
      <c r="EY1025" s="168"/>
      <c r="EZ1025" s="168"/>
      <c r="FA1025" s="168"/>
      <c r="FB1025" s="168"/>
      <c r="FC1025" s="168"/>
      <c r="FD1025" s="168"/>
    </row>
    <row r="1026" spans="1:160" s="5" customFormat="1" ht="15.75" customHeight="1" x14ac:dyDescent="0.3">
      <c r="A1026" s="263"/>
      <c r="B1026" s="263"/>
      <c r="C1026" s="265"/>
      <c r="D1026" s="438"/>
      <c r="E1026" s="439"/>
      <c r="F1026" s="439"/>
      <c r="G1026" s="439"/>
      <c r="H1026" s="439"/>
      <c r="I1026" s="439"/>
      <c r="J1026" s="439"/>
      <c r="K1026" s="439"/>
      <c r="L1026" s="439"/>
      <c r="M1026" s="440"/>
      <c r="N1026" s="438"/>
      <c r="O1026" s="439"/>
      <c r="P1026" s="439"/>
      <c r="Q1026" s="439"/>
      <c r="R1026" s="439"/>
      <c r="S1026" s="439"/>
      <c r="T1026" s="439"/>
      <c r="U1026" s="440"/>
      <c r="V1026" s="33"/>
      <c r="W1026" s="57"/>
      <c r="X1026" s="86"/>
      <c r="Y1026" s="33"/>
      <c r="Z1026" s="36"/>
      <c r="AA1026" s="36"/>
      <c r="AD1026" s="33"/>
      <c r="AG1026" s="33"/>
      <c r="AH1026" s="43"/>
      <c r="AI1026" s="43"/>
      <c r="AJ1026" s="43"/>
      <c r="AK1026" s="43"/>
      <c r="AL1026" s="43"/>
      <c r="AM1026" s="43"/>
      <c r="AN1026" s="43"/>
      <c r="AO1026" s="43"/>
      <c r="AP1026" s="43"/>
      <c r="AQ1026" s="43"/>
      <c r="AR1026" s="43"/>
      <c r="AS1026" s="43"/>
      <c r="AT1026" s="43"/>
      <c r="AU1026" s="44"/>
      <c r="AV1026" s="33"/>
      <c r="AW1026" s="33"/>
      <c r="AX1026" s="33"/>
      <c r="AZ1026" s="141"/>
      <c r="BE1026" s="168"/>
      <c r="BF1026" s="168"/>
      <c r="BG1026" s="168"/>
      <c r="BH1026" s="168"/>
      <c r="BI1026" s="168"/>
      <c r="BJ1026" s="168"/>
      <c r="BK1026" s="168"/>
      <c r="BL1026" s="168"/>
      <c r="BM1026" s="168"/>
      <c r="DK1026" s="168"/>
      <c r="DL1026" s="168"/>
      <c r="DM1026" s="168"/>
      <c r="DN1026" s="168"/>
      <c r="DO1026" s="168"/>
      <c r="DP1026" s="168"/>
      <c r="DQ1026" s="168"/>
      <c r="DR1026" s="168"/>
      <c r="DS1026" s="168"/>
      <c r="DT1026" s="168"/>
      <c r="DU1026" s="168"/>
      <c r="DV1026" s="168"/>
      <c r="DW1026" s="168"/>
      <c r="DX1026" s="168"/>
      <c r="DY1026" s="168"/>
      <c r="DZ1026" s="168"/>
      <c r="EA1026" s="168"/>
      <c r="EB1026" s="168"/>
      <c r="EC1026" s="168"/>
      <c r="ED1026" s="168"/>
      <c r="EE1026" s="168"/>
      <c r="EF1026" s="168"/>
      <c r="EG1026" s="168"/>
      <c r="EH1026" s="168"/>
      <c r="EI1026" s="168"/>
      <c r="EJ1026" s="168"/>
      <c r="EK1026" s="168"/>
      <c r="EL1026" s="168"/>
      <c r="EM1026" s="168"/>
      <c r="EN1026" s="168"/>
      <c r="EO1026" s="168"/>
      <c r="EP1026" s="168"/>
      <c r="EQ1026" s="168"/>
      <c r="ER1026" s="168"/>
      <c r="ES1026" s="168"/>
      <c r="ET1026" s="168"/>
      <c r="EU1026" s="168"/>
      <c r="EV1026" s="168"/>
      <c r="EW1026" s="168"/>
      <c r="EX1026" s="168"/>
      <c r="EY1026" s="168"/>
      <c r="EZ1026" s="168"/>
      <c r="FA1026" s="168"/>
      <c r="FB1026" s="168"/>
      <c r="FC1026" s="168"/>
      <c r="FD1026" s="168"/>
    </row>
    <row r="1027" spans="1:160" s="5" customFormat="1" ht="15.75" customHeight="1" x14ac:dyDescent="0.3">
      <c r="A1027" s="263"/>
      <c r="B1027" s="263"/>
      <c r="C1027" s="265"/>
      <c r="D1027" s="441"/>
      <c r="E1027" s="442"/>
      <c r="F1027" s="442"/>
      <c r="G1027" s="442"/>
      <c r="H1027" s="442"/>
      <c r="I1027" s="442"/>
      <c r="J1027" s="442"/>
      <c r="K1027" s="442"/>
      <c r="L1027" s="442"/>
      <c r="M1027" s="443"/>
      <c r="N1027" s="441"/>
      <c r="O1027" s="442"/>
      <c r="P1027" s="442"/>
      <c r="Q1027" s="442"/>
      <c r="R1027" s="442"/>
      <c r="S1027" s="442"/>
      <c r="T1027" s="442"/>
      <c r="U1027" s="443"/>
      <c r="V1027" s="33"/>
      <c r="W1027" s="57"/>
      <c r="X1027" s="86"/>
      <c r="Y1027" s="33"/>
      <c r="Z1027" s="36"/>
      <c r="AA1027" s="36"/>
      <c r="AD1027" s="33"/>
      <c r="AG1027" s="33"/>
      <c r="AH1027" s="43"/>
      <c r="AI1027" s="43"/>
      <c r="AJ1027" s="43"/>
      <c r="AK1027" s="43"/>
      <c r="AL1027" s="43"/>
      <c r="AM1027" s="43"/>
      <c r="AN1027" s="43"/>
      <c r="AO1027" s="43"/>
      <c r="AP1027" s="43"/>
      <c r="AQ1027" s="43"/>
      <c r="AR1027" s="43"/>
      <c r="AS1027" s="43"/>
      <c r="AT1027" s="43"/>
      <c r="AU1027" s="44"/>
      <c r="AV1027" s="33"/>
      <c r="AW1027" s="33"/>
      <c r="AX1027" s="33"/>
      <c r="AZ1027" s="141"/>
      <c r="BE1027" s="168"/>
      <c r="BF1027" s="168"/>
      <c r="BG1027" s="168"/>
      <c r="BH1027" s="168"/>
      <c r="BI1027" s="168"/>
      <c r="BJ1027" s="168"/>
      <c r="BK1027" s="168"/>
      <c r="BL1027" s="168"/>
      <c r="BM1027" s="168"/>
      <c r="DK1027" s="168"/>
      <c r="DL1027" s="168"/>
      <c r="DM1027" s="168"/>
      <c r="DN1027" s="168"/>
      <c r="DO1027" s="168"/>
      <c r="DP1027" s="168"/>
      <c r="DQ1027" s="168"/>
      <c r="DR1027" s="168"/>
      <c r="DS1027" s="168"/>
      <c r="DT1027" s="168"/>
      <c r="DU1027" s="168"/>
      <c r="DV1027" s="168"/>
      <c r="DW1027" s="168"/>
      <c r="DX1027" s="168"/>
      <c r="DY1027" s="168"/>
      <c r="DZ1027" s="168"/>
      <c r="EA1027" s="168"/>
      <c r="EB1027" s="168"/>
      <c r="EC1027" s="168"/>
      <c r="ED1027" s="168"/>
      <c r="EE1027" s="168"/>
      <c r="EF1027" s="168"/>
      <c r="EG1027" s="168"/>
      <c r="EH1027" s="168"/>
      <c r="EI1027" s="168"/>
      <c r="EJ1027" s="168"/>
      <c r="EK1027" s="168"/>
      <c r="EL1027" s="168"/>
      <c r="EM1027" s="168"/>
      <c r="EN1027" s="168"/>
      <c r="EO1027" s="168"/>
      <c r="EP1027" s="168"/>
      <c r="EQ1027" s="168"/>
      <c r="ER1027" s="168"/>
      <c r="ES1027" s="168"/>
      <c r="ET1027" s="168"/>
      <c r="EU1027" s="168"/>
      <c r="EV1027" s="168"/>
      <c r="EW1027" s="168"/>
      <c r="EX1027" s="168"/>
      <c r="EY1027" s="168"/>
      <c r="EZ1027" s="168"/>
      <c r="FA1027" s="168"/>
      <c r="FB1027" s="168"/>
      <c r="FC1027" s="168"/>
      <c r="FD1027" s="168"/>
    </row>
    <row r="1028" spans="1:160" s="5" customFormat="1" x14ac:dyDescent="0.25">
      <c r="A1028" s="263"/>
      <c r="B1028" s="263"/>
      <c r="C1028" s="265"/>
      <c r="D1028" s="10" t="s">
        <v>23</v>
      </c>
      <c r="E1028" s="445" t="e">
        <f>+#REF!</f>
        <v>#REF!</v>
      </c>
      <c r="F1028" s="445"/>
      <c r="G1028" s="445"/>
      <c r="H1028" s="445"/>
      <c r="I1028" s="445"/>
      <c r="J1028" s="445"/>
      <c r="K1028" s="445"/>
      <c r="L1028" s="445"/>
      <c r="M1028" s="446"/>
      <c r="N1028" s="11" t="s">
        <v>23</v>
      </c>
      <c r="O1028" s="445" t="e">
        <f>+#REF!</f>
        <v>#REF!</v>
      </c>
      <c r="P1028" s="445"/>
      <c r="Q1028" s="445"/>
      <c r="R1028" s="445"/>
      <c r="S1028" s="445"/>
      <c r="T1028" s="445"/>
      <c r="U1028" s="446"/>
      <c r="V1028" s="33"/>
      <c r="W1028" s="57"/>
      <c r="X1028" s="86"/>
      <c r="Y1028" s="33"/>
      <c r="Z1028" s="36"/>
      <c r="AA1028" s="36"/>
      <c r="AD1028" s="33"/>
      <c r="AG1028" s="33"/>
      <c r="AH1028" s="43"/>
      <c r="AI1028" s="43"/>
      <c r="AJ1028" s="43"/>
      <c r="AK1028" s="43"/>
      <c r="AL1028" s="43"/>
      <c r="AM1028" s="43"/>
      <c r="AN1028" s="43"/>
      <c r="AO1028" s="43"/>
      <c r="AP1028" s="43"/>
      <c r="AQ1028" s="43"/>
      <c r="AR1028" s="43"/>
      <c r="AS1028" s="43"/>
      <c r="AT1028" s="43"/>
      <c r="AU1028" s="44"/>
      <c r="AV1028" s="33"/>
      <c r="AW1028" s="33"/>
      <c r="AX1028" s="33"/>
      <c r="AZ1028" s="141"/>
      <c r="BE1028" s="168"/>
      <c r="BF1028" s="168"/>
      <c r="BG1028" s="168"/>
      <c r="BH1028" s="168"/>
      <c r="BI1028" s="168"/>
      <c r="BJ1028" s="168"/>
      <c r="BK1028" s="168"/>
      <c r="BL1028" s="168"/>
      <c r="BM1028" s="168"/>
      <c r="DK1028" s="168"/>
      <c r="DL1028" s="168"/>
      <c r="DM1028" s="168"/>
      <c r="DN1028" s="168"/>
      <c r="DO1028" s="168"/>
      <c r="DP1028" s="168"/>
      <c r="DQ1028" s="168"/>
      <c r="DR1028" s="168"/>
      <c r="DS1028" s="168"/>
      <c r="DT1028" s="168"/>
      <c r="DU1028" s="168"/>
      <c r="DV1028" s="168"/>
      <c r="DW1028" s="168"/>
      <c r="DX1028" s="168"/>
      <c r="DY1028" s="168"/>
      <c r="DZ1028" s="168"/>
      <c r="EA1028" s="168"/>
      <c r="EB1028" s="168"/>
      <c r="EC1028" s="168"/>
      <c r="ED1028" s="168"/>
      <c r="EE1028" s="168"/>
      <c r="EF1028" s="168"/>
      <c r="EG1028" s="168"/>
      <c r="EH1028" s="168"/>
      <c r="EI1028" s="168"/>
      <c r="EJ1028" s="168"/>
      <c r="EK1028" s="168"/>
      <c r="EL1028" s="168"/>
      <c r="EM1028" s="168"/>
      <c r="EN1028" s="168"/>
      <c r="EO1028" s="168"/>
      <c r="EP1028" s="168"/>
      <c r="EQ1028" s="168"/>
      <c r="ER1028" s="168"/>
      <c r="ES1028" s="168"/>
      <c r="ET1028" s="168"/>
      <c r="EU1028" s="168"/>
      <c r="EV1028" s="168"/>
      <c r="EW1028" s="168"/>
      <c r="EX1028" s="168"/>
      <c r="EY1028" s="168"/>
      <c r="EZ1028" s="168"/>
      <c r="FA1028" s="168"/>
      <c r="FB1028" s="168"/>
      <c r="FC1028" s="168"/>
      <c r="FD1028" s="168"/>
    </row>
    <row r="1029" spans="1:160" s="5" customFormat="1" ht="14.4" thickBot="1" x14ac:dyDescent="0.3">
      <c r="A1029" s="263"/>
      <c r="B1029" s="263"/>
      <c r="C1029" s="265"/>
      <c r="D1029" s="12" t="s">
        <v>25</v>
      </c>
      <c r="E1029" s="447" t="e">
        <f>+#REF!</f>
        <v>#REF!</v>
      </c>
      <c r="F1029" s="447"/>
      <c r="G1029" s="447"/>
      <c r="H1029" s="447"/>
      <c r="I1029" s="447"/>
      <c r="J1029" s="447"/>
      <c r="K1029" s="447"/>
      <c r="L1029" s="447"/>
      <c r="M1029" s="448"/>
      <c r="N1029" s="13" t="s">
        <v>25</v>
      </c>
      <c r="O1029" s="447" t="e">
        <f>+#REF!</f>
        <v>#REF!</v>
      </c>
      <c r="P1029" s="447"/>
      <c r="Q1029" s="447"/>
      <c r="R1029" s="447"/>
      <c r="S1029" s="447"/>
      <c r="T1029" s="447"/>
      <c r="U1029" s="448"/>
      <c r="V1029" s="33"/>
      <c r="W1029" s="57"/>
      <c r="X1029" s="86"/>
      <c r="Y1029" s="33"/>
      <c r="Z1029" s="36"/>
      <c r="AA1029" s="36"/>
      <c r="AD1029" s="33"/>
      <c r="AG1029" s="33"/>
      <c r="AH1029" s="43"/>
      <c r="AI1029" s="43"/>
      <c r="AJ1029" s="43"/>
      <c r="AK1029" s="43"/>
      <c r="AL1029" s="43"/>
      <c r="AM1029" s="43"/>
      <c r="AN1029" s="43"/>
      <c r="AO1029" s="43"/>
      <c r="AP1029" s="43"/>
      <c r="AQ1029" s="43"/>
      <c r="AR1029" s="43"/>
      <c r="AS1029" s="43"/>
      <c r="AT1029" s="43"/>
      <c r="AU1029" s="44"/>
      <c r="AV1029" s="33"/>
      <c r="AW1029" s="33"/>
      <c r="AX1029" s="33"/>
      <c r="AZ1029" s="141"/>
      <c r="BE1029" s="168"/>
      <c r="BF1029" s="168"/>
      <c r="BG1029" s="168"/>
      <c r="BH1029" s="168"/>
      <c r="BI1029" s="168"/>
      <c r="BJ1029" s="168"/>
      <c r="BK1029" s="168"/>
      <c r="BL1029" s="168"/>
      <c r="BM1029" s="168"/>
      <c r="DK1029" s="168"/>
      <c r="DL1029" s="168"/>
      <c r="DM1029" s="168"/>
      <c r="DN1029" s="168"/>
      <c r="DO1029" s="168"/>
      <c r="DP1029" s="168"/>
      <c r="DQ1029" s="168"/>
      <c r="DR1029" s="168"/>
      <c r="DS1029" s="168"/>
      <c r="DT1029" s="168"/>
      <c r="DU1029" s="168"/>
      <c r="DV1029" s="168"/>
      <c r="DW1029" s="168"/>
      <c r="DX1029" s="168"/>
      <c r="DY1029" s="168"/>
      <c r="DZ1029" s="168"/>
      <c r="EA1029" s="168"/>
      <c r="EB1029" s="168"/>
      <c r="EC1029" s="168"/>
      <c r="ED1029" s="168"/>
      <c r="EE1029" s="168"/>
      <c r="EF1029" s="168"/>
      <c r="EG1029" s="168"/>
      <c r="EH1029" s="168"/>
      <c r="EI1029" s="168"/>
      <c r="EJ1029" s="168"/>
      <c r="EK1029" s="168"/>
      <c r="EL1029" s="168"/>
      <c r="EM1029" s="168"/>
      <c r="EN1029" s="168"/>
      <c r="EO1029" s="168"/>
      <c r="EP1029" s="168"/>
      <c r="EQ1029" s="168"/>
      <c r="ER1029" s="168"/>
      <c r="ES1029" s="168"/>
      <c r="ET1029" s="168"/>
      <c r="EU1029" s="168"/>
      <c r="EV1029" s="168"/>
      <c r="EW1029" s="168"/>
      <c r="EX1029" s="168"/>
      <c r="EY1029" s="168"/>
      <c r="EZ1029" s="168"/>
      <c r="FA1029" s="168"/>
      <c r="FB1029" s="168"/>
      <c r="FC1029" s="168"/>
      <c r="FD1029" s="168"/>
    </row>
    <row r="1030" spans="1:160" ht="9.9" customHeight="1" thickBot="1" x14ac:dyDescent="0.3"/>
    <row r="1031" spans="1:160" s="5" customFormat="1" ht="15.75" customHeight="1" x14ac:dyDescent="0.3">
      <c r="A1031" s="263"/>
      <c r="B1031" s="263"/>
      <c r="C1031" s="265"/>
      <c r="D1031" s="484"/>
      <c r="E1031" s="485"/>
      <c r="F1031" s="488" t="s">
        <v>0</v>
      </c>
      <c r="G1031" s="489"/>
      <c r="H1031" s="489"/>
      <c r="I1031" s="489"/>
      <c r="J1031" s="489"/>
      <c r="K1031" s="489"/>
      <c r="L1031" s="489"/>
      <c r="M1031" s="489"/>
      <c r="N1031" s="489"/>
      <c r="O1031" s="490"/>
      <c r="P1031" s="494" t="s">
        <v>1</v>
      </c>
      <c r="Q1031" s="495"/>
      <c r="R1031" s="495"/>
      <c r="S1031" s="496"/>
      <c r="T1031" s="500"/>
      <c r="U1031" s="501"/>
      <c r="V1031" s="33"/>
      <c r="W1031" s="57"/>
      <c r="X1031" s="86"/>
      <c r="Y1031" s="33"/>
      <c r="Z1031" s="36"/>
      <c r="AA1031" s="36"/>
      <c r="AD1031" s="33"/>
      <c r="AG1031" s="33"/>
      <c r="AH1031" s="43"/>
      <c r="AI1031" s="43"/>
      <c r="AJ1031" s="43"/>
      <c r="AK1031" s="43"/>
      <c r="AL1031" s="43"/>
      <c r="AM1031" s="43"/>
      <c r="AN1031" s="43"/>
      <c r="AO1031" s="43"/>
      <c r="AP1031" s="43"/>
      <c r="AQ1031" s="43"/>
      <c r="AR1031" s="43"/>
      <c r="AS1031" s="43"/>
      <c r="AT1031" s="43"/>
      <c r="AU1031" s="44"/>
      <c r="AV1031" s="33"/>
      <c r="AW1031" s="33"/>
      <c r="AX1031" s="33"/>
      <c r="AZ1031" s="141"/>
      <c r="BE1031" s="168"/>
      <c r="BF1031" s="168"/>
      <c r="BG1031" s="168"/>
      <c r="BH1031" s="168"/>
      <c r="BI1031" s="168"/>
      <c r="BJ1031" s="168"/>
      <c r="BK1031" s="168"/>
      <c r="BL1031" s="168"/>
      <c r="BM1031" s="168"/>
      <c r="DK1031" s="168"/>
      <c r="DL1031" s="168"/>
      <c r="DM1031" s="168"/>
      <c r="DN1031" s="168"/>
      <c r="DO1031" s="168"/>
      <c r="DP1031" s="168"/>
      <c r="DQ1031" s="168"/>
      <c r="DR1031" s="168"/>
      <c r="DS1031" s="168"/>
      <c r="DT1031" s="168"/>
      <c r="DU1031" s="168"/>
      <c r="DV1031" s="168"/>
      <c r="DW1031" s="168"/>
      <c r="DX1031" s="168"/>
      <c r="DY1031" s="168"/>
      <c r="DZ1031" s="168"/>
      <c r="EA1031" s="168"/>
      <c r="EB1031" s="168"/>
      <c r="EC1031" s="168"/>
      <c r="ED1031" s="168"/>
      <c r="EE1031" s="168"/>
      <c r="EF1031" s="168"/>
      <c r="EG1031" s="168"/>
      <c r="EH1031" s="168"/>
      <c r="EI1031" s="168"/>
      <c r="EJ1031" s="168"/>
      <c r="EK1031" s="168"/>
      <c r="EL1031" s="168"/>
      <c r="EM1031" s="168"/>
      <c r="EN1031" s="168"/>
      <c r="EO1031" s="168"/>
      <c r="EP1031" s="168"/>
      <c r="EQ1031" s="168"/>
      <c r="ER1031" s="168"/>
      <c r="ES1031" s="168"/>
      <c r="ET1031" s="168"/>
      <c r="EU1031" s="168"/>
      <c r="EV1031" s="168"/>
      <c r="EW1031" s="168"/>
      <c r="EX1031" s="168"/>
      <c r="EY1031" s="168"/>
      <c r="EZ1031" s="168"/>
      <c r="FA1031" s="168"/>
      <c r="FB1031" s="168"/>
      <c r="FC1031" s="168"/>
      <c r="FD1031" s="168"/>
    </row>
    <row r="1032" spans="1:160" s="5" customFormat="1" ht="15" customHeight="1" x14ac:dyDescent="0.3">
      <c r="A1032" s="263"/>
      <c r="B1032" s="263"/>
      <c r="C1032" s="265"/>
      <c r="D1032" s="481"/>
      <c r="E1032" s="482"/>
      <c r="F1032" s="491"/>
      <c r="G1032" s="492"/>
      <c r="H1032" s="492"/>
      <c r="I1032" s="492"/>
      <c r="J1032" s="492"/>
      <c r="K1032" s="492"/>
      <c r="L1032" s="492"/>
      <c r="M1032" s="492"/>
      <c r="N1032" s="492"/>
      <c r="O1032" s="493"/>
      <c r="P1032" s="497"/>
      <c r="Q1032" s="498"/>
      <c r="R1032" s="498"/>
      <c r="S1032" s="499"/>
      <c r="T1032" s="502"/>
      <c r="U1032" s="503"/>
      <c r="V1032" s="33"/>
      <c r="W1032" s="57"/>
      <c r="X1032" s="86"/>
      <c r="Y1032" s="38"/>
      <c r="Z1032" s="36"/>
      <c r="AA1032" s="36"/>
      <c r="AD1032" s="33"/>
      <c r="AG1032" s="33"/>
      <c r="AH1032" s="43"/>
      <c r="AI1032" s="43"/>
      <c r="AJ1032" s="43"/>
      <c r="AK1032" s="43"/>
      <c r="AL1032" s="43"/>
      <c r="AM1032" s="43"/>
      <c r="AN1032" s="43"/>
      <c r="AO1032" s="43"/>
      <c r="AP1032" s="43"/>
      <c r="AQ1032" s="43"/>
      <c r="AR1032" s="43"/>
      <c r="AS1032" s="43"/>
      <c r="AT1032" s="43"/>
      <c r="AU1032" s="44"/>
      <c r="AV1032" s="33"/>
      <c r="AW1032" s="33"/>
      <c r="AX1032" s="33"/>
      <c r="AZ1032" s="141"/>
      <c r="BE1032" s="168"/>
      <c r="BF1032" s="168"/>
      <c r="BG1032" s="168"/>
      <c r="BH1032" s="168"/>
      <c r="BI1032" s="168"/>
      <c r="BJ1032" s="168"/>
      <c r="BK1032" s="168"/>
      <c r="BL1032" s="168"/>
      <c r="BM1032" s="168"/>
      <c r="DK1032" s="168"/>
      <c r="DL1032" s="168"/>
      <c r="DM1032" s="168"/>
      <c r="DN1032" s="168"/>
      <c r="DO1032" s="168"/>
      <c r="DP1032" s="168"/>
      <c r="DQ1032" s="168"/>
      <c r="DR1032" s="168"/>
      <c r="DS1032" s="168"/>
      <c r="DT1032" s="168"/>
      <c r="DU1032" s="168"/>
      <c r="DV1032" s="168"/>
      <c r="DW1032" s="168"/>
      <c r="DX1032" s="168"/>
      <c r="DY1032" s="168"/>
      <c r="DZ1032" s="168"/>
      <c r="EA1032" s="168"/>
      <c r="EB1032" s="168"/>
      <c r="EC1032" s="168"/>
      <c r="ED1032" s="168"/>
      <c r="EE1032" s="168"/>
      <c r="EF1032" s="168"/>
      <c r="EG1032" s="168"/>
      <c r="EH1032" s="168"/>
      <c r="EI1032" s="168"/>
      <c r="EJ1032" s="168"/>
      <c r="EK1032" s="168"/>
      <c r="EL1032" s="168"/>
      <c r="EM1032" s="168"/>
      <c r="EN1032" s="168"/>
      <c r="EO1032" s="168"/>
      <c r="EP1032" s="168"/>
      <c r="EQ1032" s="168"/>
      <c r="ER1032" s="168"/>
      <c r="ES1032" s="168"/>
      <c r="ET1032" s="168"/>
      <c r="EU1032" s="168"/>
      <c r="EV1032" s="168"/>
      <c r="EW1032" s="168"/>
      <c r="EX1032" s="168"/>
      <c r="EY1032" s="168"/>
      <c r="EZ1032" s="168"/>
      <c r="FA1032" s="168"/>
      <c r="FB1032" s="168"/>
      <c r="FC1032" s="168"/>
      <c r="FD1032" s="168"/>
    </row>
    <row r="1033" spans="1:160" s="5" customFormat="1" ht="30" customHeight="1" thickBot="1" x14ac:dyDescent="0.35">
      <c r="A1033" s="263"/>
      <c r="B1033" s="263"/>
      <c r="C1033" s="265"/>
      <c r="D1033" s="486"/>
      <c r="E1033" s="487"/>
      <c r="F1033" s="506" t="s">
        <v>2</v>
      </c>
      <c r="G1033" s="507"/>
      <c r="H1033" s="507"/>
      <c r="I1033" s="507"/>
      <c r="J1033" s="507"/>
      <c r="K1033" s="507"/>
      <c r="L1033" s="507"/>
      <c r="M1033" s="507"/>
      <c r="N1033" s="507"/>
      <c r="O1033" s="508"/>
      <c r="P1033" s="32">
        <v>22</v>
      </c>
      <c r="Q1033" s="71" t="s">
        <v>3</v>
      </c>
      <c r="R1033" s="509">
        <v>147</v>
      </c>
      <c r="S1033" s="510"/>
      <c r="T1033" s="504"/>
      <c r="U1033" s="505"/>
      <c r="V1033" s="33">
        <f>+IF(C1042="","",1)</f>
        <v>1</v>
      </c>
      <c r="W1033" s="57"/>
      <c r="X1033" s="86"/>
      <c r="Y1033" s="39"/>
      <c r="Z1033" s="36"/>
      <c r="AA1033" s="36"/>
      <c r="AD1033" s="33"/>
      <c r="AG1033" s="33"/>
      <c r="AH1033" s="43"/>
      <c r="AI1033" s="43"/>
      <c r="AJ1033" s="43"/>
      <c r="AK1033" s="43"/>
      <c r="AL1033" s="43"/>
      <c r="AM1033" s="43"/>
      <c r="AN1033" s="43"/>
      <c r="AO1033" s="43"/>
      <c r="AP1033" s="43"/>
      <c r="AQ1033" s="43"/>
      <c r="AR1033" s="43"/>
      <c r="AS1033" s="43"/>
      <c r="AT1033" s="43"/>
      <c r="AU1033" s="44"/>
      <c r="AV1033" s="33"/>
      <c r="AW1033" s="33"/>
      <c r="AX1033" s="33"/>
      <c r="AZ1033" s="141"/>
      <c r="BE1033" s="168"/>
      <c r="BF1033" s="168"/>
      <c r="BG1033" s="168"/>
      <c r="BH1033" s="168"/>
      <c r="BI1033" s="168"/>
      <c r="BJ1033" s="168"/>
      <c r="BK1033" s="168"/>
      <c r="BL1033" s="168"/>
      <c r="BM1033" s="168"/>
      <c r="DK1033" s="168"/>
      <c r="DL1033" s="168"/>
      <c r="DM1033" s="168"/>
      <c r="DN1033" s="168"/>
      <c r="DO1033" s="168"/>
      <c r="DP1033" s="168"/>
      <c r="DQ1033" s="168"/>
      <c r="DR1033" s="168"/>
      <c r="DS1033" s="168"/>
      <c r="DT1033" s="168"/>
      <c r="DU1033" s="168"/>
      <c r="DV1033" s="168"/>
      <c r="DW1033" s="168"/>
      <c r="DX1033" s="168"/>
      <c r="DY1033" s="168"/>
      <c r="DZ1033" s="168"/>
      <c r="EA1033" s="168"/>
      <c r="EB1033" s="168"/>
      <c r="EC1033" s="168"/>
      <c r="ED1033" s="168"/>
      <c r="EE1033" s="168"/>
      <c r="EF1033" s="168"/>
      <c r="EG1033" s="168"/>
      <c r="EH1033" s="168"/>
      <c r="EI1033" s="168"/>
      <c r="EJ1033" s="168"/>
      <c r="EK1033" s="168"/>
      <c r="EL1033" s="168"/>
      <c r="EM1033" s="168"/>
      <c r="EN1033" s="168"/>
      <c r="EO1033" s="168"/>
      <c r="EP1033" s="168"/>
      <c r="EQ1033" s="168"/>
      <c r="ER1033" s="168"/>
      <c r="ES1033" s="168"/>
      <c r="ET1033" s="168"/>
      <c r="EU1033" s="168"/>
      <c r="EV1033" s="168"/>
      <c r="EW1033" s="168"/>
      <c r="EX1033" s="168"/>
      <c r="EY1033" s="168"/>
      <c r="EZ1033" s="168"/>
      <c r="FA1033" s="168"/>
      <c r="FB1033" s="168"/>
      <c r="FC1033" s="168"/>
      <c r="FD1033" s="168"/>
    </row>
    <row r="1034" spans="1:160" s="5" customFormat="1" ht="5.25" customHeight="1" thickBot="1" x14ac:dyDescent="0.35">
      <c r="A1034" s="263"/>
      <c r="B1034" s="263"/>
      <c r="C1034" s="265"/>
      <c r="D1034" s="454"/>
      <c r="E1034" s="454"/>
      <c r="F1034" s="454"/>
      <c r="G1034" s="454"/>
      <c r="H1034" s="454"/>
      <c r="I1034" s="454"/>
      <c r="J1034" s="454"/>
      <c r="K1034" s="454"/>
      <c r="L1034" s="454"/>
      <c r="M1034" s="454"/>
      <c r="N1034" s="454"/>
      <c r="O1034" s="454"/>
      <c r="P1034" s="454"/>
      <c r="Q1034" s="454"/>
      <c r="R1034" s="454"/>
      <c r="S1034" s="454"/>
      <c r="T1034" s="454"/>
      <c r="U1034" s="454"/>
      <c r="V1034" s="33"/>
      <c r="W1034" s="57"/>
      <c r="X1034" s="86"/>
      <c r="Y1034" s="38"/>
      <c r="Z1034" s="36"/>
      <c r="AA1034" s="36"/>
      <c r="AD1034" s="33"/>
      <c r="AG1034" s="33"/>
      <c r="AH1034" s="43"/>
      <c r="AI1034" s="43"/>
      <c r="AJ1034" s="43"/>
      <c r="AK1034" s="43"/>
      <c r="AL1034" s="43"/>
      <c r="AM1034" s="43"/>
      <c r="AN1034" s="43"/>
      <c r="AO1034" s="43"/>
      <c r="AP1034" s="43"/>
      <c r="AQ1034" s="43"/>
      <c r="AR1034" s="43"/>
      <c r="AS1034" s="43"/>
      <c r="AT1034" s="43"/>
      <c r="AU1034" s="44"/>
      <c r="AV1034" s="33"/>
      <c r="AW1034" s="33"/>
      <c r="AX1034" s="33"/>
      <c r="AZ1034" s="141"/>
      <c r="BE1034" s="168"/>
      <c r="BF1034" s="168"/>
      <c r="BG1034" s="168"/>
      <c r="BH1034" s="168"/>
      <c r="BI1034" s="168"/>
      <c r="BJ1034" s="168"/>
      <c r="BK1034" s="168"/>
      <c r="BL1034" s="168"/>
      <c r="BM1034" s="168"/>
      <c r="DK1034" s="168"/>
      <c r="DL1034" s="168"/>
      <c r="DM1034" s="168"/>
      <c r="DN1034" s="168"/>
      <c r="DO1034" s="168"/>
      <c r="DP1034" s="168"/>
      <c r="DQ1034" s="168"/>
      <c r="DR1034" s="168"/>
      <c r="DS1034" s="168"/>
      <c r="DT1034" s="168"/>
      <c r="DU1034" s="168"/>
      <c r="DV1034" s="168"/>
      <c r="DW1034" s="168"/>
      <c r="DX1034" s="168"/>
      <c r="DY1034" s="168"/>
      <c r="DZ1034" s="168"/>
      <c r="EA1034" s="168"/>
      <c r="EB1034" s="168"/>
      <c r="EC1034" s="168"/>
      <c r="ED1034" s="168"/>
      <c r="EE1034" s="168"/>
      <c r="EF1034" s="168"/>
      <c r="EG1034" s="168"/>
      <c r="EH1034" s="168"/>
      <c r="EI1034" s="168"/>
      <c r="EJ1034" s="168"/>
      <c r="EK1034" s="168"/>
      <c r="EL1034" s="168"/>
      <c r="EM1034" s="168"/>
      <c r="EN1034" s="168"/>
      <c r="EO1034" s="168"/>
      <c r="EP1034" s="168"/>
      <c r="EQ1034" s="168"/>
      <c r="ER1034" s="168"/>
      <c r="ES1034" s="168"/>
      <c r="ET1034" s="168"/>
      <c r="EU1034" s="168"/>
      <c r="EV1034" s="168"/>
      <c r="EW1034" s="168"/>
      <c r="EX1034" s="168"/>
      <c r="EY1034" s="168"/>
      <c r="EZ1034" s="168"/>
      <c r="FA1034" s="168"/>
      <c r="FB1034" s="168"/>
      <c r="FC1034" s="168"/>
      <c r="FD1034" s="168"/>
    </row>
    <row r="1035" spans="1:160" s="5" customFormat="1" ht="24.9" customHeight="1" x14ac:dyDescent="0.3">
      <c r="A1035" s="263"/>
      <c r="B1035" s="263"/>
      <c r="C1035" s="265"/>
      <c r="D1035" s="511" t="s">
        <v>4</v>
      </c>
      <c r="E1035" s="512"/>
      <c r="F1035" s="513" t="s">
        <v>168</v>
      </c>
      <c r="G1035" s="514"/>
      <c r="H1035" s="514"/>
      <c r="I1035" s="515"/>
      <c r="J1035" s="516" t="s">
        <v>5</v>
      </c>
      <c r="K1035" s="512"/>
      <c r="L1035" s="513" t="s">
        <v>102</v>
      </c>
      <c r="M1035" s="514"/>
      <c r="N1035" s="514"/>
      <c r="O1035" s="514"/>
      <c r="P1035" s="515"/>
      <c r="Q1035" s="1" t="s">
        <v>6</v>
      </c>
      <c r="R1035" s="513" t="s">
        <v>36</v>
      </c>
      <c r="S1035" s="514"/>
      <c r="T1035" s="514"/>
      <c r="U1035" s="517"/>
      <c r="V1035" s="33"/>
      <c r="W1035" s="57"/>
      <c r="X1035" s="86"/>
      <c r="Y1035" s="33"/>
      <c r="Z1035" s="36"/>
      <c r="AA1035" s="36"/>
      <c r="AD1035" s="33"/>
      <c r="AG1035" s="33"/>
      <c r="AH1035" s="43"/>
      <c r="AI1035" s="43"/>
      <c r="AJ1035" s="43"/>
      <c r="AK1035" s="43"/>
      <c r="AL1035" s="43"/>
      <c r="AM1035" s="43"/>
      <c r="AN1035" s="43"/>
      <c r="AO1035" s="43"/>
      <c r="AP1035" s="43"/>
      <c r="AQ1035" s="43"/>
      <c r="AR1035" s="43"/>
      <c r="AS1035" s="43"/>
      <c r="AT1035" s="43"/>
      <c r="AU1035" s="44"/>
      <c r="AV1035" s="33"/>
      <c r="AW1035" s="33"/>
      <c r="AX1035" s="33"/>
      <c r="AZ1035" s="141"/>
      <c r="BE1035" s="168"/>
      <c r="BF1035" s="168"/>
      <c r="BG1035" s="168"/>
      <c r="BH1035" s="168"/>
      <c r="BI1035" s="168"/>
      <c r="BJ1035" s="168"/>
      <c r="BK1035" s="168"/>
      <c r="BL1035" s="168"/>
      <c r="BM1035" s="168"/>
      <c r="DK1035" s="168"/>
      <c r="DL1035" s="168"/>
      <c r="DM1035" s="168"/>
      <c r="DN1035" s="168"/>
      <c r="DO1035" s="168"/>
      <c r="DP1035" s="168"/>
      <c r="DQ1035" s="168"/>
      <c r="DR1035" s="168"/>
      <c r="DS1035" s="168"/>
      <c r="DT1035" s="168"/>
      <c r="DU1035" s="168"/>
      <c r="DV1035" s="168"/>
      <c r="DW1035" s="168"/>
      <c r="DX1035" s="168"/>
      <c r="DY1035" s="168"/>
      <c r="DZ1035" s="168"/>
      <c r="EA1035" s="168"/>
      <c r="EB1035" s="168"/>
      <c r="EC1035" s="168"/>
      <c r="ED1035" s="168"/>
      <c r="EE1035" s="168"/>
      <c r="EF1035" s="168"/>
      <c r="EG1035" s="168"/>
      <c r="EH1035" s="168"/>
      <c r="EI1035" s="168"/>
      <c r="EJ1035" s="168"/>
      <c r="EK1035" s="168"/>
      <c r="EL1035" s="168"/>
      <c r="EM1035" s="168"/>
      <c r="EN1035" s="168"/>
      <c r="EO1035" s="168"/>
      <c r="EP1035" s="168"/>
      <c r="EQ1035" s="168"/>
      <c r="ER1035" s="168"/>
      <c r="ES1035" s="168"/>
      <c r="ET1035" s="168"/>
      <c r="EU1035" s="168"/>
      <c r="EV1035" s="168"/>
      <c r="EW1035" s="168"/>
      <c r="EX1035" s="168"/>
      <c r="EY1035" s="168"/>
      <c r="EZ1035" s="168"/>
      <c r="FA1035" s="168"/>
      <c r="FB1035" s="168"/>
      <c r="FC1035" s="168"/>
      <c r="FD1035" s="168"/>
    </row>
    <row r="1036" spans="1:160" s="5" customFormat="1" ht="45" customHeight="1" thickBot="1" x14ac:dyDescent="0.35">
      <c r="A1036" s="263"/>
      <c r="B1036" s="263"/>
      <c r="C1036" s="265"/>
      <c r="D1036" s="518" t="s">
        <v>7</v>
      </c>
      <c r="E1036" s="519"/>
      <c r="F1036" s="520" t="s">
        <v>169</v>
      </c>
      <c r="G1036" s="521"/>
      <c r="H1036" s="521"/>
      <c r="I1036" s="521"/>
      <c r="J1036" s="521"/>
      <c r="K1036" s="521"/>
      <c r="L1036" s="521"/>
      <c r="M1036" s="521"/>
      <c r="N1036" s="521"/>
      <c r="O1036" s="521"/>
      <c r="P1036" s="521"/>
      <c r="Q1036" s="521"/>
      <c r="R1036" s="521"/>
      <c r="S1036" s="521"/>
      <c r="T1036" s="521"/>
      <c r="U1036" s="522"/>
      <c r="V1036" s="33"/>
      <c r="W1036" s="57"/>
      <c r="X1036" s="86"/>
      <c r="Y1036" s="33"/>
      <c r="Z1036" s="36"/>
      <c r="AA1036" s="36"/>
      <c r="AD1036" s="33"/>
      <c r="AG1036" s="33"/>
      <c r="AH1036" s="43"/>
      <c r="AI1036" s="43"/>
      <c r="AJ1036" s="43"/>
      <c r="AK1036" s="43"/>
      <c r="AL1036" s="43"/>
      <c r="AM1036" s="43"/>
      <c r="AN1036" s="43"/>
      <c r="AO1036" s="43"/>
      <c r="AP1036" s="43"/>
      <c r="AQ1036" s="43"/>
      <c r="AR1036" s="43"/>
      <c r="AS1036" s="43"/>
      <c r="AT1036" s="43"/>
      <c r="AU1036" s="44"/>
      <c r="AV1036" s="33"/>
      <c r="AW1036" s="33"/>
      <c r="AX1036" s="33"/>
      <c r="AZ1036" s="141"/>
      <c r="BE1036" s="168"/>
      <c r="BF1036" s="168"/>
      <c r="BG1036" s="168"/>
      <c r="BH1036" s="168"/>
      <c r="BI1036" s="168"/>
      <c r="BJ1036" s="168"/>
      <c r="BK1036" s="168"/>
      <c r="BL1036" s="168"/>
      <c r="BM1036" s="168"/>
      <c r="DK1036" s="168"/>
      <c r="DL1036" s="168"/>
      <c r="DM1036" s="168"/>
      <c r="DN1036" s="168"/>
      <c r="DO1036" s="168"/>
      <c r="DP1036" s="168"/>
      <c r="DQ1036" s="168"/>
      <c r="DR1036" s="168"/>
      <c r="DS1036" s="168"/>
      <c r="DT1036" s="168"/>
      <c r="DU1036" s="168"/>
      <c r="DV1036" s="168"/>
      <c r="DW1036" s="168"/>
      <c r="DX1036" s="168"/>
      <c r="DY1036" s="168"/>
      <c r="DZ1036" s="168"/>
      <c r="EA1036" s="168"/>
      <c r="EB1036" s="168"/>
      <c r="EC1036" s="168"/>
      <c r="ED1036" s="168"/>
      <c r="EE1036" s="168"/>
      <c r="EF1036" s="168"/>
      <c r="EG1036" s="168"/>
      <c r="EH1036" s="168"/>
      <c r="EI1036" s="168"/>
      <c r="EJ1036" s="168"/>
      <c r="EK1036" s="168"/>
      <c r="EL1036" s="168"/>
      <c r="EM1036" s="168"/>
      <c r="EN1036" s="168"/>
      <c r="EO1036" s="168"/>
      <c r="EP1036" s="168"/>
      <c r="EQ1036" s="168"/>
      <c r="ER1036" s="168"/>
      <c r="ES1036" s="168"/>
      <c r="ET1036" s="168"/>
      <c r="EU1036" s="168"/>
      <c r="EV1036" s="168"/>
      <c r="EW1036" s="168"/>
      <c r="EX1036" s="168"/>
      <c r="EY1036" s="168"/>
      <c r="EZ1036" s="168"/>
      <c r="FA1036" s="168"/>
      <c r="FB1036" s="168"/>
      <c r="FC1036" s="168"/>
      <c r="FD1036" s="168"/>
    </row>
    <row r="1037" spans="1:160" s="5" customFormat="1" ht="5.0999999999999996" customHeight="1" thickBot="1" x14ac:dyDescent="0.35">
      <c r="A1037" s="263"/>
      <c r="B1037" s="263"/>
      <c r="C1037" s="265"/>
      <c r="D1037" s="523"/>
      <c r="E1037" s="523"/>
      <c r="F1037" s="523"/>
      <c r="G1037" s="523"/>
      <c r="H1037" s="523"/>
      <c r="I1037" s="523"/>
      <c r="J1037" s="523"/>
      <c r="K1037" s="523"/>
      <c r="L1037" s="523"/>
      <c r="M1037" s="523"/>
      <c r="N1037" s="523"/>
      <c r="O1037" s="523"/>
      <c r="P1037" s="523"/>
      <c r="Q1037" s="523"/>
      <c r="R1037" s="523"/>
      <c r="S1037" s="523"/>
      <c r="T1037" s="523"/>
      <c r="U1037" s="523"/>
      <c r="V1037" s="33"/>
      <c r="W1037" s="57"/>
      <c r="X1037" s="86"/>
      <c r="Y1037" s="33"/>
      <c r="Z1037" s="36"/>
      <c r="AA1037" s="36"/>
      <c r="AD1037" s="33"/>
      <c r="AG1037" s="33"/>
      <c r="AH1037" s="43"/>
      <c r="AI1037" s="43"/>
      <c r="AJ1037" s="43"/>
      <c r="AK1037" s="43"/>
      <c r="AL1037" s="43"/>
      <c r="AM1037" s="43"/>
      <c r="AN1037" s="43"/>
      <c r="AO1037" s="43"/>
      <c r="AP1037" s="43"/>
      <c r="AQ1037" s="43"/>
      <c r="AR1037" s="43"/>
      <c r="AS1037" s="43"/>
      <c r="AT1037" s="43"/>
      <c r="AU1037" s="44"/>
      <c r="AV1037" s="33"/>
      <c r="AW1037" s="33"/>
      <c r="AX1037" s="33"/>
      <c r="AZ1037" s="141"/>
      <c r="BE1037" s="168"/>
      <c r="BF1037" s="168"/>
      <c r="BG1037" s="168"/>
      <c r="BH1037" s="168"/>
      <c r="BI1037" s="168"/>
      <c r="BJ1037" s="168"/>
      <c r="BK1037" s="168"/>
      <c r="BL1037" s="168"/>
      <c r="BM1037" s="168"/>
      <c r="DK1037" s="168"/>
      <c r="DL1037" s="168"/>
      <c r="DM1037" s="168"/>
      <c r="DN1037" s="168"/>
      <c r="DO1037" s="168"/>
      <c r="DP1037" s="168"/>
      <c r="DQ1037" s="168"/>
      <c r="DR1037" s="168"/>
      <c r="DS1037" s="168"/>
      <c r="DT1037" s="168"/>
      <c r="DU1037" s="168"/>
      <c r="DV1037" s="168"/>
      <c r="DW1037" s="168"/>
      <c r="DX1037" s="168"/>
      <c r="DY1037" s="168"/>
      <c r="DZ1037" s="168"/>
      <c r="EA1037" s="168"/>
      <c r="EB1037" s="168"/>
      <c r="EC1037" s="168"/>
      <c r="ED1037" s="168"/>
      <c r="EE1037" s="168"/>
      <c r="EF1037" s="168"/>
      <c r="EG1037" s="168"/>
      <c r="EH1037" s="168"/>
      <c r="EI1037" s="168"/>
      <c r="EJ1037" s="168"/>
      <c r="EK1037" s="168"/>
      <c r="EL1037" s="168"/>
      <c r="EM1037" s="168"/>
      <c r="EN1037" s="168"/>
      <c r="EO1037" s="168"/>
      <c r="EP1037" s="168"/>
      <c r="EQ1037" s="168"/>
      <c r="ER1037" s="168"/>
      <c r="ES1037" s="168"/>
      <c r="ET1037" s="168"/>
      <c r="EU1037" s="168"/>
      <c r="EV1037" s="168"/>
      <c r="EW1037" s="168"/>
      <c r="EX1037" s="168"/>
      <c r="EY1037" s="168"/>
      <c r="EZ1037" s="168"/>
      <c r="FA1037" s="168"/>
      <c r="FB1037" s="168"/>
      <c r="FC1037" s="168"/>
      <c r="FD1037" s="168"/>
    </row>
    <row r="1038" spans="1:160" s="5" customFormat="1" ht="24.9" customHeight="1" thickBot="1" x14ac:dyDescent="0.35">
      <c r="A1038" s="263"/>
      <c r="B1038" s="263"/>
      <c r="C1038" s="265"/>
      <c r="D1038" s="2" t="s">
        <v>103</v>
      </c>
      <c r="E1038" s="69" t="s">
        <v>106</v>
      </c>
      <c r="F1038" s="455" t="s">
        <v>104</v>
      </c>
      <c r="G1038" s="524"/>
      <c r="H1038" s="456"/>
      <c r="I1038" s="525">
        <v>44058</v>
      </c>
      <c r="J1038" s="526"/>
      <c r="K1038" s="526"/>
      <c r="L1038" s="526"/>
      <c r="M1038" s="526"/>
      <c r="N1038" s="527"/>
      <c r="O1038" s="3" t="s">
        <v>8</v>
      </c>
      <c r="P1038" s="449" t="s">
        <v>24</v>
      </c>
      <c r="Q1038" s="450"/>
      <c r="R1038" s="450"/>
      <c r="S1038" s="450"/>
      <c r="T1038" s="450"/>
      <c r="U1038" s="528"/>
      <c r="V1038" s="33"/>
      <c r="W1038" s="57"/>
      <c r="X1038" s="86"/>
      <c r="Y1038" s="33"/>
      <c r="Z1038" s="36"/>
      <c r="AA1038" s="36"/>
      <c r="AD1038" s="33"/>
      <c r="AG1038" s="33"/>
      <c r="AH1038" s="43"/>
      <c r="AI1038" s="43"/>
      <c r="AJ1038" s="43"/>
      <c r="AK1038" s="43"/>
      <c r="AL1038" s="43"/>
      <c r="AM1038" s="43"/>
      <c r="AN1038" s="43"/>
      <c r="AO1038" s="43"/>
      <c r="AP1038" s="43"/>
      <c r="AQ1038" s="43"/>
      <c r="AR1038" s="43"/>
      <c r="AS1038" s="43"/>
      <c r="AT1038" s="43"/>
      <c r="AU1038" s="44"/>
      <c r="AV1038" s="33"/>
      <c r="AW1038" s="33"/>
      <c r="AX1038" s="33"/>
      <c r="AZ1038" s="141"/>
      <c r="BE1038" s="168"/>
      <c r="BF1038" s="168"/>
      <c r="BG1038" s="168"/>
      <c r="BH1038" s="168"/>
      <c r="BI1038" s="168"/>
      <c r="BJ1038" s="168"/>
      <c r="BK1038" s="168"/>
      <c r="BL1038" s="168"/>
      <c r="BM1038" s="168"/>
      <c r="DK1038" s="168"/>
      <c r="DL1038" s="168"/>
      <c r="DM1038" s="168"/>
      <c r="DN1038" s="168"/>
      <c r="DO1038" s="168"/>
      <c r="DP1038" s="168"/>
      <c r="DQ1038" s="168"/>
      <c r="DR1038" s="168"/>
      <c r="DS1038" s="168"/>
      <c r="DT1038" s="168"/>
      <c r="DU1038" s="168"/>
      <c r="DV1038" s="168"/>
      <c r="DW1038" s="168"/>
      <c r="DX1038" s="168"/>
      <c r="DY1038" s="168"/>
      <c r="DZ1038" s="168"/>
      <c r="EA1038" s="168"/>
      <c r="EB1038" s="168"/>
      <c r="EC1038" s="168"/>
      <c r="ED1038" s="168"/>
      <c r="EE1038" s="168"/>
      <c r="EF1038" s="168"/>
      <c r="EG1038" s="168"/>
      <c r="EH1038" s="168"/>
      <c r="EI1038" s="168"/>
      <c r="EJ1038" s="168"/>
      <c r="EK1038" s="168"/>
      <c r="EL1038" s="168"/>
      <c r="EM1038" s="168"/>
      <c r="EN1038" s="168"/>
      <c r="EO1038" s="168"/>
      <c r="EP1038" s="168"/>
      <c r="EQ1038" s="168"/>
      <c r="ER1038" s="168"/>
      <c r="ES1038" s="168"/>
      <c r="ET1038" s="168"/>
      <c r="EU1038" s="168"/>
      <c r="EV1038" s="168"/>
      <c r="EW1038" s="168"/>
      <c r="EX1038" s="168"/>
      <c r="EY1038" s="168"/>
      <c r="EZ1038" s="168"/>
      <c r="FA1038" s="168"/>
      <c r="FB1038" s="168"/>
      <c r="FC1038" s="168"/>
      <c r="FD1038" s="168"/>
    </row>
    <row r="1039" spans="1:160" s="5" customFormat="1" ht="5.0999999999999996" customHeight="1" thickBot="1" x14ac:dyDescent="0.35">
      <c r="A1039" s="263"/>
      <c r="B1039" s="263"/>
      <c r="C1039" s="265"/>
      <c r="D1039" s="70"/>
      <c r="E1039" s="70"/>
      <c r="F1039" s="70"/>
      <c r="G1039" s="70"/>
      <c r="H1039" s="70"/>
      <c r="I1039" s="70"/>
      <c r="J1039" s="70"/>
      <c r="K1039" s="70"/>
      <c r="L1039" s="70"/>
      <c r="M1039" s="70"/>
      <c r="N1039" s="70"/>
      <c r="O1039" s="70"/>
      <c r="P1039" s="70"/>
      <c r="Q1039" s="70"/>
      <c r="R1039" s="70"/>
      <c r="S1039" s="70"/>
      <c r="T1039" s="70"/>
      <c r="U1039" s="70"/>
      <c r="V1039" s="33"/>
      <c r="W1039" s="57"/>
      <c r="X1039" s="86"/>
      <c r="Y1039" s="33"/>
      <c r="Z1039" s="36"/>
      <c r="AA1039" s="36"/>
      <c r="AD1039" s="33"/>
      <c r="AG1039" s="33"/>
      <c r="AH1039" s="43"/>
      <c r="AI1039" s="43"/>
      <c r="AJ1039" s="43"/>
      <c r="AK1039" s="43"/>
      <c r="AL1039" s="43"/>
      <c r="AM1039" s="43"/>
      <c r="AN1039" s="43"/>
      <c r="AO1039" s="43"/>
      <c r="AP1039" s="43"/>
      <c r="AQ1039" s="43"/>
      <c r="AR1039" s="43"/>
      <c r="AS1039" s="43"/>
      <c r="AT1039" s="43"/>
      <c r="AU1039" s="44"/>
      <c r="AV1039" s="33"/>
      <c r="AW1039" s="33"/>
      <c r="AX1039" s="33"/>
      <c r="AZ1039" s="141"/>
      <c r="BE1039" s="168"/>
      <c r="BF1039" s="168"/>
      <c r="BG1039" s="168"/>
      <c r="BH1039" s="168"/>
      <c r="BI1039" s="168"/>
      <c r="BJ1039" s="168"/>
      <c r="BK1039" s="168"/>
      <c r="BL1039" s="168"/>
      <c r="BM1039" s="168"/>
      <c r="DK1039" s="168"/>
      <c r="DL1039" s="168"/>
      <c r="DM1039" s="168"/>
      <c r="DN1039" s="168"/>
      <c r="DO1039" s="168"/>
      <c r="DP1039" s="168"/>
      <c r="DQ1039" s="168"/>
      <c r="DR1039" s="168"/>
      <c r="DS1039" s="168"/>
      <c r="DT1039" s="168"/>
      <c r="DU1039" s="168"/>
      <c r="DV1039" s="168"/>
      <c r="DW1039" s="168"/>
      <c r="DX1039" s="168"/>
      <c r="DY1039" s="168"/>
      <c r="DZ1039" s="168"/>
      <c r="EA1039" s="168"/>
      <c r="EB1039" s="168"/>
      <c r="EC1039" s="168"/>
      <c r="ED1039" s="168"/>
      <c r="EE1039" s="168"/>
      <c r="EF1039" s="168"/>
      <c r="EG1039" s="168"/>
      <c r="EH1039" s="168"/>
      <c r="EI1039" s="168"/>
      <c r="EJ1039" s="168"/>
      <c r="EK1039" s="168"/>
      <c r="EL1039" s="168"/>
      <c r="EM1039" s="168"/>
      <c r="EN1039" s="168"/>
      <c r="EO1039" s="168"/>
      <c r="EP1039" s="168"/>
      <c r="EQ1039" s="168"/>
      <c r="ER1039" s="168"/>
      <c r="ES1039" s="168"/>
      <c r="ET1039" s="168"/>
      <c r="EU1039" s="168"/>
      <c r="EV1039" s="168"/>
      <c r="EW1039" s="168"/>
      <c r="EX1039" s="168"/>
      <c r="EY1039" s="168"/>
      <c r="EZ1039" s="168"/>
      <c r="FA1039" s="168"/>
      <c r="FB1039" s="168"/>
      <c r="FC1039" s="168"/>
      <c r="FD1039" s="168"/>
    </row>
    <row r="1040" spans="1:160" s="5" customFormat="1" ht="24.9" customHeight="1" thickBot="1" x14ac:dyDescent="0.35">
      <c r="A1040" s="263"/>
      <c r="B1040" s="263"/>
      <c r="C1040" s="265"/>
      <c r="D1040" s="2" t="s">
        <v>31</v>
      </c>
      <c r="E1040" s="449"/>
      <c r="F1040" s="450"/>
      <c r="G1040" s="450"/>
      <c r="H1040" s="450"/>
      <c r="I1040" s="450"/>
      <c r="J1040" s="451"/>
      <c r="K1040" s="19" t="s">
        <v>105</v>
      </c>
      <c r="L1040" s="452"/>
      <c r="M1040" s="452"/>
      <c r="N1040" s="452"/>
      <c r="O1040" s="452"/>
      <c r="P1040" s="452"/>
      <c r="Q1040" s="452"/>
      <c r="R1040" s="452"/>
      <c r="S1040" s="452"/>
      <c r="T1040" s="452"/>
      <c r="U1040" s="453"/>
      <c r="V1040" s="33"/>
      <c r="W1040" s="57"/>
      <c r="X1040" s="86"/>
      <c r="Y1040" s="33"/>
      <c r="Z1040" s="36"/>
      <c r="AA1040" s="36"/>
      <c r="AD1040" s="33"/>
      <c r="AG1040" s="33"/>
      <c r="AH1040" s="43"/>
      <c r="AI1040" s="43"/>
      <c r="AJ1040" s="43"/>
      <c r="AK1040" s="43"/>
      <c r="AL1040" s="43"/>
      <c r="AM1040" s="43"/>
      <c r="AN1040" s="43"/>
      <c r="AO1040" s="43"/>
      <c r="AP1040" s="43"/>
      <c r="AQ1040" s="43"/>
      <c r="AR1040" s="43"/>
      <c r="AS1040" s="43"/>
      <c r="AT1040" s="43"/>
      <c r="AU1040" s="44"/>
      <c r="AV1040" s="33"/>
      <c r="AW1040" s="33"/>
      <c r="AX1040" s="33"/>
      <c r="AZ1040" s="141"/>
      <c r="BE1040" s="168"/>
      <c r="BF1040" s="168"/>
      <c r="BG1040" s="168"/>
      <c r="BH1040" s="168"/>
      <c r="BI1040" s="168"/>
      <c r="BJ1040" s="168"/>
      <c r="BK1040" s="168"/>
      <c r="BL1040" s="168"/>
      <c r="BM1040" s="168"/>
      <c r="DK1040" s="168"/>
      <c r="DL1040" s="168"/>
      <c r="DM1040" s="168"/>
      <c r="DN1040" s="168"/>
      <c r="DO1040" s="168"/>
      <c r="DP1040" s="168"/>
      <c r="DQ1040" s="168"/>
      <c r="DR1040" s="168"/>
      <c r="DS1040" s="168"/>
      <c r="DT1040" s="168"/>
      <c r="DU1040" s="168"/>
      <c r="DV1040" s="168"/>
      <c r="DW1040" s="168"/>
      <c r="DX1040" s="168"/>
      <c r="DY1040" s="168"/>
      <c r="DZ1040" s="168"/>
      <c r="EA1040" s="168"/>
      <c r="EB1040" s="168"/>
      <c r="EC1040" s="168"/>
      <c r="ED1040" s="168"/>
      <c r="EE1040" s="168"/>
      <c r="EF1040" s="168"/>
      <c r="EG1040" s="168"/>
      <c r="EH1040" s="168"/>
      <c r="EI1040" s="168"/>
      <c r="EJ1040" s="168"/>
      <c r="EK1040" s="168"/>
      <c r="EL1040" s="168"/>
      <c r="EM1040" s="168"/>
      <c r="EN1040" s="168"/>
      <c r="EO1040" s="168"/>
      <c r="EP1040" s="168"/>
      <c r="EQ1040" s="168"/>
      <c r="ER1040" s="168"/>
      <c r="ES1040" s="168"/>
      <c r="ET1040" s="168"/>
      <c r="EU1040" s="168"/>
      <c r="EV1040" s="168"/>
      <c r="EW1040" s="168"/>
      <c r="EX1040" s="168"/>
      <c r="EY1040" s="168"/>
      <c r="EZ1040" s="168"/>
      <c r="FA1040" s="168"/>
      <c r="FB1040" s="168"/>
      <c r="FC1040" s="168"/>
      <c r="FD1040" s="168"/>
    </row>
    <row r="1041" spans="1:160" s="5" customFormat="1" ht="5.0999999999999996" customHeight="1" thickBot="1" x14ac:dyDescent="0.35">
      <c r="A1041" s="263"/>
      <c r="B1041" s="263"/>
      <c r="C1041" s="265"/>
      <c r="D1041" s="454"/>
      <c r="E1041" s="454"/>
      <c r="F1041" s="454"/>
      <c r="G1041" s="454"/>
      <c r="H1041" s="454"/>
      <c r="I1041" s="454"/>
      <c r="J1041" s="454"/>
      <c r="K1041" s="454"/>
      <c r="L1041" s="454"/>
      <c r="M1041" s="454"/>
      <c r="N1041" s="454"/>
      <c r="O1041" s="454"/>
      <c r="P1041" s="454"/>
      <c r="Q1041" s="454"/>
      <c r="R1041" s="454"/>
      <c r="S1041" s="454"/>
      <c r="T1041" s="454"/>
      <c r="U1041" s="454"/>
      <c r="V1041" s="33"/>
      <c r="W1041" s="57"/>
      <c r="X1041" s="86"/>
      <c r="Y1041" s="33"/>
      <c r="Z1041" s="36"/>
      <c r="AA1041" s="36"/>
      <c r="AD1041" s="33"/>
      <c r="AG1041" s="33"/>
      <c r="AH1041" s="43"/>
      <c r="AI1041" s="43"/>
      <c r="AJ1041" s="43"/>
      <c r="AK1041" s="43"/>
      <c r="AL1041" s="43"/>
      <c r="AM1041" s="43"/>
      <c r="AN1041" s="43"/>
      <c r="AO1041" s="43"/>
      <c r="AP1041" s="43"/>
      <c r="AQ1041" s="43"/>
      <c r="AR1041" s="43"/>
      <c r="AS1041" s="43"/>
      <c r="AT1041" s="43"/>
      <c r="AU1041" s="44"/>
      <c r="AV1041" s="33"/>
      <c r="AW1041" s="33"/>
      <c r="AX1041" s="33"/>
      <c r="AZ1041" s="141"/>
      <c r="BE1041" s="168"/>
      <c r="BF1041" s="168"/>
      <c r="BG1041" s="168"/>
      <c r="BH1041" s="168"/>
      <c r="BI1041" s="168"/>
      <c r="BJ1041" s="168"/>
      <c r="BK1041" s="168"/>
      <c r="BL1041" s="168"/>
      <c r="BM1041" s="168"/>
      <c r="DK1041" s="168"/>
      <c r="DL1041" s="168"/>
      <c r="DM1041" s="168"/>
      <c r="DN1041" s="168"/>
      <c r="DO1041" s="168"/>
      <c r="DP1041" s="168"/>
      <c r="DQ1041" s="168"/>
      <c r="DR1041" s="168"/>
      <c r="DS1041" s="168"/>
      <c r="DT1041" s="168"/>
      <c r="DU1041" s="168"/>
      <c r="DV1041" s="168"/>
      <c r="DW1041" s="168"/>
      <c r="DX1041" s="168"/>
      <c r="DY1041" s="168"/>
      <c r="DZ1041" s="168"/>
      <c r="EA1041" s="168"/>
      <c r="EB1041" s="168"/>
      <c r="EC1041" s="168"/>
      <c r="ED1041" s="168"/>
      <c r="EE1041" s="168"/>
      <c r="EF1041" s="168"/>
      <c r="EG1041" s="168"/>
      <c r="EH1041" s="168"/>
      <c r="EI1041" s="168"/>
      <c r="EJ1041" s="168"/>
      <c r="EK1041" s="168"/>
      <c r="EL1041" s="168"/>
      <c r="EM1041" s="168"/>
      <c r="EN1041" s="168"/>
      <c r="EO1041" s="168"/>
      <c r="EP1041" s="168"/>
      <c r="EQ1041" s="168"/>
      <c r="ER1041" s="168"/>
      <c r="ES1041" s="168"/>
      <c r="ET1041" s="168"/>
      <c r="EU1041" s="168"/>
      <c r="EV1041" s="168"/>
      <c r="EW1041" s="168"/>
      <c r="EX1041" s="168"/>
      <c r="EY1041" s="168"/>
      <c r="EZ1041" s="168"/>
      <c r="FA1041" s="168"/>
      <c r="FB1041" s="168"/>
      <c r="FC1041" s="168"/>
      <c r="FD1041" s="168"/>
    </row>
    <row r="1042" spans="1:160" s="5" customFormat="1" ht="45" customHeight="1" thickBot="1" x14ac:dyDescent="0.35">
      <c r="A1042" s="263">
        <f>+E1042</f>
        <v>3.0899999999999981</v>
      </c>
      <c r="B1042" s="264">
        <f>+U1066</f>
        <v>389</v>
      </c>
      <c r="C1042" s="265">
        <v>17</v>
      </c>
      <c r="D1042" s="165" t="s">
        <v>9</v>
      </c>
      <c r="E1042" s="180">
        <v>3.0899999999999981</v>
      </c>
      <c r="F1042" s="455" t="s">
        <v>29</v>
      </c>
      <c r="G1042" s="456"/>
      <c r="H1042" s="532" t="s">
        <v>124</v>
      </c>
      <c r="I1042" s="457"/>
      <c r="J1042" s="457"/>
      <c r="K1042" s="457"/>
      <c r="L1042" s="457"/>
      <c r="M1042" s="458"/>
      <c r="N1042" s="459" t="s">
        <v>32</v>
      </c>
      <c r="O1042" s="460"/>
      <c r="P1042" s="461"/>
      <c r="Q1042" s="462" t="s">
        <v>49</v>
      </c>
      <c r="R1042" s="463"/>
      <c r="S1042" s="463"/>
      <c r="T1042" s="463"/>
      <c r="U1042" s="464"/>
      <c r="V1042" s="33"/>
      <c r="W1042" s="57"/>
      <c r="X1042" s="86"/>
      <c r="Y1042" s="33"/>
      <c r="Z1042" s="38"/>
      <c r="AA1042" s="38"/>
      <c r="AD1042" s="33"/>
      <c r="AG1042" s="33"/>
      <c r="AH1042" s="43"/>
      <c r="AI1042" s="43"/>
      <c r="AJ1042" s="43"/>
      <c r="AK1042" s="43"/>
      <c r="AL1042" s="43"/>
      <c r="AM1042" s="43"/>
      <c r="AN1042" s="43"/>
      <c r="AO1042" s="43"/>
      <c r="AP1042" s="43"/>
      <c r="AQ1042" s="43"/>
      <c r="AR1042" s="43"/>
      <c r="AS1042" s="43"/>
      <c r="AT1042" s="43"/>
      <c r="AU1042" s="44"/>
      <c r="AV1042" s="33"/>
      <c r="AW1042" s="33"/>
      <c r="AX1042" s="33"/>
      <c r="AZ1042" s="141"/>
      <c r="BE1042" s="168"/>
      <c r="BF1042" s="168"/>
      <c r="BG1042" s="168"/>
      <c r="BH1042" s="168"/>
      <c r="BI1042" s="168"/>
      <c r="BJ1042" s="168"/>
      <c r="BK1042" s="168"/>
      <c r="BL1042" s="168"/>
      <c r="BM1042" s="168"/>
      <c r="DK1042" s="168"/>
      <c r="DL1042" s="168"/>
      <c r="DM1042" s="168"/>
      <c r="DN1042" s="168"/>
      <c r="DO1042" s="168"/>
      <c r="DP1042" s="168"/>
      <c r="DQ1042" s="168"/>
      <c r="DR1042" s="168"/>
      <c r="DS1042" s="168"/>
      <c r="DT1042" s="168"/>
      <c r="DU1042" s="168"/>
      <c r="DV1042" s="168"/>
      <c r="DW1042" s="168"/>
      <c r="DX1042" s="168"/>
      <c r="DY1042" s="168"/>
      <c r="DZ1042" s="168"/>
      <c r="EA1042" s="168"/>
      <c r="EB1042" s="168"/>
      <c r="EC1042" s="168"/>
      <c r="ED1042" s="168"/>
      <c r="EE1042" s="168"/>
      <c r="EF1042" s="168"/>
      <c r="EG1042" s="168"/>
      <c r="EH1042" s="168"/>
      <c r="EI1042" s="168"/>
      <c r="EJ1042" s="168"/>
      <c r="EK1042" s="168"/>
      <c r="EL1042" s="168"/>
      <c r="EM1042" s="168"/>
      <c r="EN1042" s="168"/>
      <c r="EO1042" s="168"/>
      <c r="EP1042" s="168"/>
      <c r="EQ1042" s="168"/>
      <c r="ER1042" s="168"/>
      <c r="ES1042" s="168"/>
      <c r="ET1042" s="168"/>
      <c r="EU1042" s="168"/>
      <c r="EV1042" s="168"/>
      <c r="EW1042" s="168"/>
      <c r="EX1042" s="168"/>
      <c r="EY1042" s="168"/>
      <c r="EZ1042" s="168"/>
      <c r="FA1042" s="168"/>
      <c r="FB1042" s="168"/>
      <c r="FC1042" s="168"/>
      <c r="FD1042" s="168"/>
    </row>
    <row r="1043" spans="1:160" s="5" customFormat="1" ht="5.0999999999999996" customHeight="1" thickBot="1" x14ac:dyDescent="0.35">
      <c r="A1043" s="263"/>
      <c r="B1043" s="263"/>
      <c r="C1043" s="265"/>
      <c r="D1043" s="428"/>
      <c r="E1043" s="428"/>
      <c r="F1043" s="428"/>
      <c r="G1043" s="428"/>
      <c r="H1043" s="428"/>
      <c r="I1043" s="428"/>
      <c r="J1043" s="428"/>
      <c r="K1043" s="428"/>
      <c r="L1043" s="428"/>
      <c r="M1043" s="428"/>
      <c r="N1043" s="454"/>
      <c r="O1043" s="454"/>
      <c r="P1043" s="454"/>
      <c r="Q1043" s="454"/>
      <c r="R1043" s="454"/>
      <c r="S1043" s="454"/>
      <c r="T1043" s="454"/>
      <c r="U1043" s="454"/>
      <c r="V1043" s="33"/>
      <c r="W1043" s="57"/>
      <c r="X1043" s="86"/>
      <c r="Y1043" s="33"/>
      <c r="Z1043" s="76"/>
      <c r="AA1043" s="76"/>
      <c r="AD1043" s="33"/>
      <c r="AG1043" s="33"/>
      <c r="AH1043" s="43"/>
      <c r="AI1043" s="43"/>
      <c r="AJ1043" s="43"/>
      <c r="AK1043" s="43"/>
      <c r="AL1043" s="43"/>
      <c r="AM1043" s="43"/>
      <c r="AN1043" s="43"/>
      <c r="AO1043" s="43"/>
      <c r="AP1043" s="43"/>
      <c r="AQ1043" s="43"/>
      <c r="AR1043" s="43"/>
      <c r="AS1043" s="43"/>
      <c r="AT1043" s="43"/>
      <c r="AU1043" s="44"/>
      <c r="AV1043" s="33"/>
      <c r="AW1043" s="33"/>
      <c r="AX1043" s="33"/>
      <c r="AZ1043" s="141"/>
      <c r="BE1043" s="168"/>
      <c r="BF1043" s="168"/>
      <c r="BG1043" s="168"/>
      <c r="BH1043" s="168"/>
      <c r="BI1043" s="168"/>
      <c r="BJ1043" s="168"/>
      <c r="BK1043" s="168"/>
      <c r="BL1043" s="168"/>
      <c r="BM1043" s="168"/>
      <c r="DK1043" s="168"/>
      <c r="DL1043" s="168"/>
      <c r="DM1043" s="168"/>
      <c r="DN1043" s="168"/>
      <c r="DO1043" s="168"/>
      <c r="DP1043" s="168"/>
      <c r="DQ1043" s="168"/>
      <c r="DR1043" s="168"/>
      <c r="DS1043" s="168"/>
      <c r="DT1043" s="168"/>
      <c r="DU1043" s="168"/>
      <c r="DV1043" s="168"/>
      <c r="DW1043" s="168"/>
      <c r="DX1043" s="168"/>
      <c r="DY1043" s="168"/>
      <c r="DZ1043" s="168"/>
      <c r="EA1043" s="168"/>
      <c r="EB1043" s="168"/>
      <c r="EC1043" s="168"/>
      <c r="ED1043" s="168"/>
      <c r="EE1043" s="168"/>
      <c r="EF1043" s="168"/>
      <c r="EG1043" s="168"/>
      <c r="EH1043" s="168"/>
      <c r="EI1043" s="168"/>
      <c r="EJ1043" s="168"/>
      <c r="EK1043" s="168"/>
      <c r="EL1043" s="168"/>
      <c r="EM1043" s="168"/>
      <c r="EN1043" s="168"/>
      <c r="EO1043" s="168"/>
      <c r="EP1043" s="168"/>
      <c r="EQ1043" s="168"/>
      <c r="ER1043" s="168"/>
      <c r="ES1043" s="168"/>
      <c r="ET1043" s="168"/>
      <c r="EU1043" s="168"/>
      <c r="EV1043" s="168"/>
      <c r="EW1043" s="168"/>
      <c r="EX1043" s="168"/>
      <c r="EY1043" s="168"/>
      <c r="EZ1043" s="168"/>
      <c r="FA1043" s="168"/>
      <c r="FB1043" s="168"/>
      <c r="FC1043" s="168"/>
      <c r="FD1043" s="168"/>
    </row>
    <row r="1044" spans="1:160" s="5" customFormat="1" ht="24.9" customHeight="1" x14ac:dyDescent="0.3">
      <c r="A1044" s="263"/>
      <c r="B1044" s="263"/>
      <c r="C1044" s="265"/>
      <c r="D1044" s="465" t="s">
        <v>30</v>
      </c>
      <c r="E1044" s="466"/>
      <c r="F1044" s="466"/>
      <c r="G1044" s="466"/>
      <c r="H1044" s="466"/>
      <c r="I1044" s="466"/>
      <c r="J1044" s="466"/>
      <c r="K1044" s="466"/>
      <c r="L1044" s="466"/>
      <c r="M1044" s="467"/>
      <c r="N1044" s="468" t="s">
        <v>11</v>
      </c>
      <c r="O1044" s="470" t="s">
        <v>12</v>
      </c>
      <c r="P1044" s="471"/>
      <c r="Q1044" s="474" t="s">
        <v>13</v>
      </c>
      <c r="R1044" s="475"/>
      <c r="S1044" s="476"/>
      <c r="T1044" s="477" t="s">
        <v>27</v>
      </c>
      <c r="U1044" s="479" t="s">
        <v>28</v>
      </c>
      <c r="V1044" s="33"/>
      <c r="W1044" s="57"/>
      <c r="X1044" s="86"/>
      <c r="Y1044" s="33"/>
      <c r="Z1044" s="76"/>
      <c r="AA1044" s="76"/>
      <c r="AD1044" s="33"/>
      <c r="AG1044" s="33"/>
      <c r="AH1044" s="43"/>
      <c r="AI1044" s="43"/>
      <c r="AJ1044" s="43"/>
      <c r="AK1044" s="43"/>
      <c r="AL1044" s="43"/>
      <c r="AM1044" s="43"/>
      <c r="AN1044" s="43"/>
      <c r="AO1044" s="43"/>
      <c r="AP1044" s="43"/>
      <c r="AQ1044" s="43"/>
      <c r="AR1044" s="43"/>
      <c r="AS1044" s="43"/>
      <c r="AT1044" s="43"/>
      <c r="AU1044" s="44"/>
      <c r="AV1044" s="33"/>
      <c r="AW1044" s="33"/>
      <c r="AX1044" s="33"/>
      <c r="AZ1044" s="141"/>
      <c r="BE1044" s="168"/>
      <c r="BF1044" s="168"/>
      <c r="BG1044" s="168"/>
      <c r="BH1044" s="168"/>
      <c r="BI1044" s="168"/>
      <c r="BJ1044" s="168"/>
      <c r="BK1044" s="168"/>
      <c r="BL1044" s="168"/>
      <c r="BM1044" s="168"/>
      <c r="DK1044" s="168"/>
      <c r="DL1044" s="168"/>
      <c r="DM1044" s="168"/>
      <c r="DN1044" s="168"/>
      <c r="DO1044" s="168"/>
      <c r="DP1044" s="168"/>
      <c r="DQ1044" s="168"/>
      <c r="DR1044" s="168"/>
      <c r="DS1044" s="168"/>
      <c r="DT1044" s="168"/>
      <c r="DU1044" s="168"/>
      <c r="DV1044" s="168"/>
      <c r="DW1044" s="168"/>
      <c r="DX1044" s="168"/>
      <c r="DY1044" s="168"/>
      <c r="DZ1044" s="168"/>
      <c r="EA1044" s="168"/>
      <c r="EB1044" s="168"/>
      <c r="EC1044" s="168"/>
      <c r="ED1044" s="168"/>
      <c r="EE1044" s="168"/>
      <c r="EF1044" s="168"/>
      <c r="EG1044" s="168"/>
      <c r="EH1044" s="168"/>
      <c r="EI1044" s="168"/>
      <c r="EJ1044" s="168"/>
      <c r="EK1044" s="168"/>
      <c r="EL1044" s="168"/>
      <c r="EM1044" s="168"/>
      <c r="EN1044" s="168"/>
      <c r="EO1044" s="168"/>
      <c r="EP1044" s="168"/>
      <c r="EQ1044" s="168"/>
      <c r="ER1044" s="168"/>
      <c r="ES1044" s="168"/>
      <c r="ET1044" s="168"/>
      <c r="EU1044" s="168"/>
      <c r="EV1044" s="168"/>
      <c r="EW1044" s="168"/>
      <c r="EX1044" s="168"/>
      <c r="EY1044" s="168"/>
      <c r="EZ1044" s="168"/>
      <c r="FA1044" s="168"/>
      <c r="FB1044" s="168"/>
      <c r="FC1044" s="168"/>
      <c r="FD1044" s="168"/>
    </row>
    <row r="1045" spans="1:160" s="5" customFormat="1" ht="24.9" customHeight="1" x14ac:dyDescent="0.3">
      <c r="A1045" s="263"/>
      <c r="B1045" s="263"/>
      <c r="C1045" s="265"/>
      <c r="D1045" s="481"/>
      <c r="E1045" s="482"/>
      <c r="F1045" s="482"/>
      <c r="G1045" s="482"/>
      <c r="H1045" s="482"/>
      <c r="I1045" s="482"/>
      <c r="J1045" s="482"/>
      <c r="K1045" s="482"/>
      <c r="L1045" s="482"/>
      <c r="M1045" s="483"/>
      <c r="N1045" s="469"/>
      <c r="O1045" s="472"/>
      <c r="P1045" s="473"/>
      <c r="Q1045" s="7" t="s">
        <v>14</v>
      </c>
      <c r="R1045" s="7" t="s">
        <v>15</v>
      </c>
      <c r="S1045" s="7" t="s">
        <v>26</v>
      </c>
      <c r="T1045" s="478"/>
      <c r="U1045" s="480"/>
      <c r="V1045" s="33"/>
      <c r="W1045" s="57"/>
      <c r="X1045" s="86"/>
      <c r="Y1045" s="33"/>
      <c r="Z1045" s="77"/>
      <c r="AA1045" s="77"/>
      <c r="AD1045" s="33"/>
      <c r="AG1045" s="33"/>
      <c r="AH1045" s="43"/>
      <c r="AI1045" s="43"/>
      <c r="AJ1045" s="43"/>
      <c r="AK1045" s="43"/>
      <c r="AL1045" s="43"/>
      <c r="AM1045" s="43"/>
      <c r="AN1045" s="43"/>
      <c r="AO1045" s="43"/>
      <c r="AP1045" s="43"/>
      <c r="AQ1045" s="43"/>
      <c r="AR1045" s="43"/>
      <c r="AS1045" s="43"/>
      <c r="AT1045" s="43"/>
      <c r="AU1045" s="44"/>
      <c r="AV1045" s="33"/>
      <c r="AW1045" s="33"/>
      <c r="AX1045" s="33"/>
      <c r="AZ1045" s="141"/>
      <c r="BE1045" s="168"/>
      <c r="BF1045" s="168"/>
      <c r="BG1045" s="168"/>
      <c r="BH1045" s="168"/>
      <c r="BI1045" s="168"/>
      <c r="BJ1045" s="168"/>
      <c r="BK1045" s="168"/>
      <c r="BL1045" s="168"/>
      <c r="BM1045" s="168"/>
      <c r="DK1045" s="168"/>
      <c r="DL1045" s="168"/>
      <c r="DM1045" s="168"/>
      <c r="DN1045" s="168"/>
      <c r="DO1045" s="168"/>
      <c r="DP1045" s="168"/>
      <c r="DQ1045" s="168"/>
      <c r="DR1045" s="168"/>
      <c r="DS1045" s="168"/>
      <c r="DT1045" s="168"/>
      <c r="DU1045" s="168"/>
      <c r="DV1045" s="168"/>
      <c r="DW1045" s="168"/>
      <c r="DX1045" s="168"/>
      <c r="DY1045" s="168"/>
      <c r="DZ1045" s="168"/>
      <c r="EA1045" s="168"/>
      <c r="EB1045" s="168"/>
      <c r="EC1045" s="168"/>
      <c r="ED1045" s="168"/>
      <c r="EE1045" s="168"/>
      <c r="EF1045" s="168"/>
      <c r="EG1045" s="168"/>
      <c r="EH1045" s="168"/>
      <c r="EI1045" s="168"/>
      <c r="EJ1045" s="168"/>
      <c r="EK1045" s="168"/>
      <c r="EL1045" s="168"/>
      <c r="EM1045" s="168"/>
      <c r="EN1045" s="168"/>
      <c r="EO1045" s="168"/>
      <c r="EP1045" s="168"/>
      <c r="EQ1045" s="168"/>
      <c r="ER1045" s="168"/>
      <c r="ES1045" s="168"/>
      <c r="ET1045" s="168"/>
      <c r="EU1045" s="168"/>
      <c r="EV1045" s="168"/>
      <c r="EW1045" s="168"/>
      <c r="EX1045" s="168"/>
      <c r="EY1045" s="168"/>
      <c r="EZ1045" s="168"/>
      <c r="FA1045" s="168"/>
      <c r="FB1045" s="168"/>
      <c r="FC1045" s="168"/>
      <c r="FD1045" s="168"/>
    </row>
    <row r="1046" spans="1:160" s="5" customFormat="1" ht="24.9" customHeight="1" x14ac:dyDescent="0.3">
      <c r="A1046" s="263"/>
      <c r="B1046" s="263"/>
      <c r="C1046" s="265"/>
      <c r="D1046" s="481"/>
      <c r="E1046" s="482"/>
      <c r="F1046" s="482"/>
      <c r="G1046" s="482"/>
      <c r="H1046" s="482"/>
      <c r="I1046" s="482"/>
      <c r="J1046" s="482"/>
      <c r="K1046" s="482"/>
      <c r="L1046" s="482"/>
      <c r="M1046" s="483"/>
      <c r="N1046" s="16">
        <v>14001517</v>
      </c>
      <c r="O1046" s="412" t="s">
        <v>306</v>
      </c>
      <c r="P1046" s="413"/>
      <c r="Q1046" s="8">
        <v>54</v>
      </c>
      <c r="R1046" s="8"/>
      <c r="S1046" s="8"/>
      <c r="T1046" s="9">
        <v>2</v>
      </c>
      <c r="U1046" s="17">
        <f>+Q1046*T1046</f>
        <v>108</v>
      </c>
      <c r="V1046" s="33"/>
      <c r="W1046" s="57">
        <v>8</v>
      </c>
      <c r="X1046" s="86"/>
      <c r="Y1046" s="33">
        <f>+C1042</f>
        <v>17</v>
      </c>
      <c r="Z1046" s="41">
        <f>+SUMIF($N1046:$N1065,$Z$16,$U1046:$U1065)</f>
        <v>0</v>
      </c>
      <c r="AA1046" s="41">
        <f>+SUMIF($N1046:$N1065,$AA$16,$U1046:$U1065)</f>
        <v>0</v>
      </c>
      <c r="AB1046" s="41">
        <f>+SUMIF($N1046:$N1065,$AB$16,$U1046:$U1065)</f>
        <v>0</v>
      </c>
      <c r="AC1046" s="41">
        <f>+SUMIF($N1046:$N1065,$AC$16,$U1046:$U1065)</f>
        <v>0</v>
      </c>
      <c r="AD1046" s="41">
        <f>+SUMIF($N1046:$N1065,$AD$16,$U1046:$U1065)</f>
        <v>0</v>
      </c>
      <c r="AE1046" s="41">
        <f>+SUMIF($N1046:$N1065,$AE$16,$U1046:$U1065)</f>
        <v>0</v>
      </c>
      <c r="AF1046" s="41">
        <f>+SUMIF($N1046:$N1065,$AF$16,$U1046:$U1065)</f>
        <v>0</v>
      </c>
      <c r="AG1046" s="41">
        <f>+SUMIF($N1046:$N1065,$AG$16,$U1046:$U1065)</f>
        <v>108</v>
      </c>
      <c r="AH1046" s="41">
        <f>+SUMIF($N1046:$N1065,$AH$16,$U1046:$U1065)</f>
        <v>172</v>
      </c>
      <c r="AI1046" s="41">
        <f>+SUMIF($N1046:$N1065,$AI$16,$U1046:$U1065)</f>
        <v>0</v>
      </c>
      <c r="AJ1046" s="41">
        <f>+SUMIF($N1046:$N1065,$AJ$16,$U1046:$U1065)</f>
        <v>0</v>
      </c>
      <c r="AK1046" s="41">
        <f>+SUMIF($N1046:$N1065,$AK$16,$U1046:$U1065)</f>
        <v>0</v>
      </c>
      <c r="AL1046" s="41">
        <f>+SUMIF($N1046:$N1065,$AL$16,$U1046:$U1065)</f>
        <v>0</v>
      </c>
      <c r="AM1046" s="41">
        <f>+SUMIF($N1046:$N1065,$AM$16,$U1046:$U1065)</f>
        <v>0</v>
      </c>
      <c r="AN1046" s="41">
        <f>+SUMIF($N1046:$N1065,$AN$16,$U1046:$U1065)</f>
        <v>0</v>
      </c>
      <c r="AO1046" s="41">
        <f>+SUMIF($N1046:$N1065,$AO$16,$U1046:$U1065)</f>
        <v>0</v>
      </c>
      <c r="AP1046" s="41">
        <f>+SUMIF($N1046:$N1065,$AP$16,$U1046:$U1065)</f>
        <v>0</v>
      </c>
      <c r="AQ1046" s="41">
        <f>+SUMIF($N1046:$N1065,$AQ$16,$U1046:$U1065)</f>
        <v>57</v>
      </c>
      <c r="AR1046" s="41">
        <f>+SUMIF($N1046:$N1065,$AR$16,$U1046:$U1065)</f>
        <v>52</v>
      </c>
      <c r="AS1046" s="43"/>
      <c r="AT1046" s="43"/>
      <c r="AU1046" s="44"/>
      <c r="AV1046" s="33"/>
      <c r="AW1046" s="33"/>
      <c r="AX1046" s="33"/>
      <c r="AZ1046" s="141"/>
      <c r="BE1046" s="168"/>
      <c r="BF1046" s="168"/>
      <c r="BG1046" s="168"/>
      <c r="BH1046" s="168"/>
      <c r="BI1046" s="168"/>
      <c r="BJ1046" s="168"/>
      <c r="BK1046" s="168"/>
      <c r="BL1046" s="168"/>
      <c r="BM1046" s="168"/>
      <c r="DK1046" s="168"/>
      <c r="DL1046" s="168"/>
      <c r="DM1046" s="168"/>
      <c r="DN1046" s="168"/>
      <c r="DO1046" s="168"/>
      <c r="DP1046" s="168"/>
      <c r="DQ1046" s="168"/>
      <c r="DR1046" s="168"/>
      <c r="DS1046" s="168"/>
      <c r="DT1046" s="168"/>
      <c r="DU1046" s="168"/>
      <c r="DV1046" s="168"/>
      <c r="DW1046" s="168"/>
      <c r="DX1046" s="168"/>
      <c r="DY1046" s="168"/>
      <c r="DZ1046" s="168"/>
      <c r="EA1046" s="168"/>
      <c r="EB1046" s="168"/>
      <c r="EC1046" s="168"/>
      <c r="ED1046" s="168"/>
      <c r="EE1046" s="168"/>
      <c r="EF1046" s="168"/>
      <c r="EG1046" s="168"/>
      <c r="EH1046" s="168"/>
      <c r="EI1046" s="168"/>
      <c r="EJ1046" s="168"/>
      <c r="EK1046" s="168"/>
      <c r="EL1046" s="168"/>
      <c r="EM1046" s="168"/>
      <c r="EN1046" s="168"/>
      <c r="EO1046" s="168"/>
      <c r="EP1046" s="168"/>
      <c r="EQ1046" s="168"/>
      <c r="ER1046" s="168"/>
      <c r="ES1046" s="168"/>
      <c r="ET1046" s="168"/>
      <c r="EU1046" s="168"/>
      <c r="EV1046" s="168"/>
      <c r="EW1046" s="168"/>
      <c r="EX1046" s="168"/>
      <c r="EY1046" s="168"/>
      <c r="EZ1046" s="168"/>
      <c r="FA1046" s="168"/>
      <c r="FB1046" s="168"/>
      <c r="FC1046" s="168"/>
      <c r="FD1046" s="168"/>
    </row>
    <row r="1047" spans="1:160" s="5" customFormat="1" ht="24.9" customHeight="1" x14ac:dyDescent="0.3">
      <c r="A1047" s="263"/>
      <c r="B1047" s="263"/>
      <c r="C1047" s="265"/>
      <c r="D1047" s="481"/>
      <c r="E1047" s="482"/>
      <c r="F1047" s="482"/>
      <c r="G1047" s="482"/>
      <c r="H1047" s="482"/>
      <c r="I1047" s="482"/>
      <c r="J1047" s="482"/>
      <c r="K1047" s="482"/>
      <c r="L1047" s="482"/>
      <c r="M1047" s="483"/>
      <c r="N1047" s="16">
        <v>14001156</v>
      </c>
      <c r="O1047" s="412" t="s">
        <v>306</v>
      </c>
      <c r="P1047" s="413"/>
      <c r="Q1047" s="8">
        <v>86</v>
      </c>
      <c r="R1047" s="8"/>
      <c r="S1047" s="8"/>
      <c r="T1047" s="9">
        <v>2</v>
      </c>
      <c r="U1047" s="17">
        <f t="shared" ref="U1047:U1051" si="114">+Q1047*T1047</f>
        <v>172</v>
      </c>
      <c r="V1047" s="33"/>
      <c r="W1047" s="57">
        <v>9</v>
      </c>
      <c r="X1047" s="86"/>
      <c r="Y1047" s="33"/>
      <c r="Z1047" s="36"/>
      <c r="AA1047" s="36"/>
      <c r="AD1047" s="33"/>
      <c r="AG1047" s="33"/>
      <c r="AH1047" s="43"/>
      <c r="AI1047" s="43"/>
      <c r="AJ1047" s="43"/>
      <c r="AK1047" s="43"/>
      <c r="AL1047" s="43"/>
      <c r="AM1047" s="43"/>
      <c r="AN1047" s="43"/>
      <c r="AO1047" s="43"/>
      <c r="AP1047" s="43"/>
      <c r="AQ1047" s="43"/>
      <c r="AR1047" s="43"/>
      <c r="AS1047" s="43"/>
      <c r="AT1047" s="43"/>
      <c r="AU1047" s="44"/>
      <c r="AV1047" s="33"/>
      <c r="AW1047" s="33"/>
      <c r="AX1047" s="33"/>
      <c r="AZ1047" s="141"/>
      <c r="BE1047" s="168"/>
      <c r="BF1047" s="168"/>
      <c r="BG1047" s="168"/>
      <c r="BH1047" s="168"/>
      <c r="BI1047" s="168"/>
      <c r="BJ1047" s="168"/>
      <c r="BK1047" s="168"/>
      <c r="BL1047" s="168"/>
      <c r="BM1047" s="168"/>
      <c r="DK1047" s="168"/>
      <c r="DL1047" s="168"/>
      <c r="DM1047" s="168"/>
      <c r="DN1047" s="168"/>
      <c r="DO1047" s="168"/>
      <c r="DP1047" s="168"/>
      <c r="DQ1047" s="168"/>
      <c r="DR1047" s="168"/>
      <c r="DS1047" s="168"/>
      <c r="DT1047" s="168"/>
      <c r="DU1047" s="168"/>
      <c r="DV1047" s="168"/>
      <c r="DW1047" s="168"/>
      <c r="DX1047" s="168"/>
      <c r="DY1047" s="168"/>
      <c r="DZ1047" s="168"/>
      <c r="EA1047" s="168"/>
      <c r="EB1047" s="168"/>
      <c r="EC1047" s="168"/>
      <c r="ED1047" s="168"/>
      <c r="EE1047" s="168"/>
      <c r="EF1047" s="168"/>
      <c r="EG1047" s="168"/>
      <c r="EH1047" s="168"/>
      <c r="EI1047" s="168"/>
      <c r="EJ1047" s="168"/>
      <c r="EK1047" s="168"/>
      <c r="EL1047" s="168"/>
      <c r="EM1047" s="168"/>
      <c r="EN1047" s="168"/>
      <c r="EO1047" s="168"/>
      <c r="EP1047" s="168"/>
      <c r="EQ1047" s="168"/>
      <c r="ER1047" s="168"/>
      <c r="ES1047" s="168"/>
      <c r="ET1047" s="168"/>
      <c r="EU1047" s="168"/>
      <c r="EV1047" s="168"/>
      <c r="EW1047" s="168"/>
      <c r="EX1047" s="168"/>
      <c r="EY1047" s="168"/>
      <c r="EZ1047" s="168"/>
      <c r="FA1047" s="168"/>
      <c r="FB1047" s="168"/>
      <c r="FC1047" s="168"/>
      <c r="FD1047" s="168"/>
    </row>
    <row r="1048" spans="1:160" s="5" customFormat="1" ht="24.9" customHeight="1" x14ac:dyDescent="0.3">
      <c r="A1048" s="263"/>
      <c r="B1048" s="263"/>
      <c r="C1048" s="265"/>
      <c r="D1048" s="481"/>
      <c r="E1048" s="482"/>
      <c r="F1048" s="482"/>
      <c r="G1048" s="482"/>
      <c r="H1048" s="482"/>
      <c r="I1048" s="482"/>
      <c r="J1048" s="482"/>
      <c r="K1048" s="482"/>
      <c r="L1048" s="482"/>
      <c r="M1048" s="483"/>
      <c r="N1048" s="16"/>
      <c r="O1048" s="412"/>
      <c r="P1048" s="413"/>
      <c r="Q1048" s="8"/>
      <c r="R1048" s="8"/>
      <c r="S1048" s="8"/>
      <c r="T1048" s="9"/>
      <c r="U1048" s="17"/>
      <c r="V1048" s="33"/>
      <c r="W1048" s="57"/>
      <c r="X1048" s="86"/>
      <c r="Y1048" s="33"/>
      <c r="Z1048" s="36"/>
      <c r="AA1048" s="36"/>
      <c r="AD1048" s="33"/>
      <c r="AG1048" s="33"/>
      <c r="AH1048" s="43"/>
      <c r="AI1048" s="43"/>
      <c r="AJ1048" s="43"/>
      <c r="AK1048" s="43"/>
      <c r="AL1048" s="43"/>
      <c r="AM1048" s="43"/>
      <c r="AN1048" s="43"/>
      <c r="AO1048" s="43"/>
      <c r="AP1048" s="43"/>
      <c r="AQ1048" s="43"/>
      <c r="AR1048" s="43"/>
      <c r="AS1048" s="43"/>
      <c r="AT1048" s="43"/>
      <c r="AU1048" s="44"/>
      <c r="AV1048" s="33"/>
      <c r="AW1048" s="33"/>
      <c r="AX1048" s="33"/>
      <c r="AZ1048" s="141"/>
      <c r="BE1048" s="168"/>
      <c r="BF1048" s="168"/>
      <c r="BG1048" s="168"/>
      <c r="BH1048" s="168"/>
      <c r="BI1048" s="168"/>
      <c r="BJ1048" s="168"/>
      <c r="BK1048" s="168"/>
      <c r="BL1048" s="168"/>
      <c r="BM1048" s="168"/>
      <c r="DK1048" s="168"/>
      <c r="DL1048" s="168"/>
      <c r="DM1048" s="168"/>
      <c r="DN1048" s="168"/>
      <c r="DO1048" s="168"/>
      <c r="DP1048" s="168"/>
      <c r="DQ1048" s="168"/>
      <c r="DR1048" s="168"/>
      <c r="DS1048" s="168"/>
      <c r="DT1048" s="168"/>
      <c r="DU1048" s="168"/>
      <c r="DV1048" s="168"/>
      <c r="DW1048" s="168"/>
      <c r="DX1048" s="168"/>
      <c r="DY1048" s="168"/>
      <c r="DZ1048" s="168"/>
      <c r="EA1048" s="168"/>
      <c r="EB1048" s="168"/>
      <c r="EC1048" s="168"/>
      <c r="ED1048" s="168"/>
      <c r="EE1048" s="168"/>
      <c r="EF1048" s="168"/>
      <c r="EG1048" s="168"/>
      <c r="EH1048" s="168"/>
      <c r="EI1048" s="168"/>
      <c r="EJ1048" s="168"/>
      <c r="EK1048" s="168"/>
      <c r="EL1048" s="168"/>
      <c r="EM1048" s="168"/>
      <c r="EN1048" s="168"/>
      <c r="EO1048" s="168"/>
      <c r="EP1048" s="168"/>
      <c r="EQ1048" s="168"/>
      <c r="ER1048" s="168"/>
      <c r="ES1048" s="168"/>
      <c r="ET1048" s="168"/>
      <c r="EU1048" s="168"/>
      <c r="EV1048" s="168"/>
      <c r="EW1048" s="168"/>
      <c r="EX1048" s="168"/>
      <c r="EY1048" s="168"/>
      <c r="EZ1048" s="168"/>
      <c r="FA1048" s="168"/>
      <c r="FB1048" s="168"/>
      <c r="FC1048" s="168"/>
      <c r="FD1048" s="168"/>
    </row>
    <row r="1049" spans="1:160" s="5" customFormat="1" ht="24.9" customHeight="1" x14ac:dyDescent="0.3">
      <c r="A1049" s="263"/>
      <c r="B1049" s="263"/>
      <c r="C1049" s="265"/>
      <c r="D1049" s="481"/>
      <c r="E1049" s="482"/>
      <c r="F1049" s="482"/>
      <c r="G1049" s="482"/>
      <c r="H1049" s="482"/>
      <c r="I1049" s="482"/>
      <c r="J1049" s="482"/>
      <c r="K1049" s="482"/>
      <c r="L1049" s="482"/>
      <c r="M1049" s="483"/>
      <c r="N1049" s="16"/>
      <c r="O1049" s="412"/>
      <c r="P1049" s="413"/>
      <c r="Q1049" s="8"/>
      <c r="R1049" s="8"/>
      <c r="S1049" s="8"/>
      <c r="T1049" s="9"/>
      <c r="U1049" s="17"/>
      <c r="V1049" s="33"/>
      <c r="W1049" s="57"/>
      <c r="X1049" s="86"/>
      <c r="Y1049" s="33"/>
      <c r="Z1049" s="36"/>
      <c r="AA1049" s="36"/>
      <c r="AD1049" s="33"/>
      <c r="AG1049" s="33"/>
      <c r="AH1049" s="43"/>
      <c r="AI1049" s="43"/>
      <c r="AJ1049" s="43"/>
      <c r="AK1049" s="43"/>
      <c r="AL1049" s="43"/>
      <c r="AM1049" s="43"/>
      <c r="AN1049" s="43"/>
      <c r="AO1049" s="43"/>
      <c r="AP1049" s="43"/>
      <c r="AQ1049" s="43"/>
      <c r="AR1049" s="43"/>
      <c r="AS1049" s="43"/>
      <c r="AT1049" s="43"/>
      <c r="AU1049" s="44"/>
      <c r="AV1049" s="33"/>
      <c r="AW1049" s="33"/>
      <c r="AX1049" s="33"/>
      <c r="AZ1049" s="141"/>
      <c r="BE1049" s="168"/>
      <c r="BF1049" s="168"/>
      <c r="BG1049" s="168"/>
      <c r="BH1049" s="168"/>
      <c r="BI1049" s="168"/>
      <c r="BJ1049" s="168"/>
      <c r="BK1049" s="168"/>
      <c r="BL1049" s="168"/>
      <c r="BM1049" s="168"/>
      <c r="DK1049" s="168"/>
      <c r="DL1049" s="168"/>
      <c r="DM1049" s="168"/>
      <c r="DN1049" s="168"/>
      <c r="DO1049" s="168"/>
      <c r="DP1049" s="168"/>
      <c r="DQ1049" s="168"/>
      <c r="DR1049" s="168"/>
      <c r="DS1049" s="168"/>
      <c r="DT1049" s="168"/>
      <c r="DU1049" s="168"/>
      <c r="DV1049" s="168"/>
      <c r="DW1049" s="168"/>
      <c r="DX1049" s="168"/>
      <c r="DY1049" s="168"/>
      <c r="DZ1049" s="168"/>
      <c r="EA1049" s="168"/>
      <c r="EB1049" s="168"/>
      <c r="EC1049" s="168"/>
      <c r="ED1049" s="168"/>
      <c r="EE1049" s="168"/>
      <c r="EF1049" s="168"/>
      <c r="EG1049" s="168"/>
      <c r="EH1049" s="168"/>
      <c r="EI1049" s="168"/>
      <c r="EJ1049" s="168"/>
      <c r="EK1049" s="168"/>
      <c r="EL1049" s="168"/>
      <c r="EM1049" s="168"/>
      <c r="EN1049" s="168"/>
      <c r="EO1049" s="168"/>
      <c r="EP1049" s="168"/>
      <c r="EQ1049" s="168"/>
      <c r="ER1049" s="168"/>
      <c r="ES1049" s="168"/>
      <c r="ET1049" s="168"/>
      <c r="EU1049" s="168"/>
      <c r="EV1049" s="168"/>
      <c r="EW1049" s="168"/>
      <c r="EX1049" s="168"/>
      <c r="EY1049" s="168"/>
      <c r="EZ1049" s="168"/>
      <c r="FA1049" s="168"/>
      <c r="FB1049" s="168"/>
      <c r="FC1049" s="168"/>
      <c r="FD1049" s="168"/>
    </row>
    <row r="1050" spans="1:160" s="5" customFormat="1" ht="24.9" customHeight="1" x14ac:dyDescent="0.3">
      <c r="A1050" s="263"/>
      <c r="B1050" s="263"/>
      <c r="C1050" s="265"/>
      <c r="D1050" s="481"/>
      <c r="E1050" s="482"/>
      <c r="F1050" s="482"/>
      <c r="G1050" s="482"/>
      <c r="H1050" s="482"/>
      <c r="I1050" s="482"/>
      <c r="J1050" s="482"/>
      <c r="K1050" s="482"/>
      <c r="L1050" s="482"/>
      <c r="M1050" s="483"/>
      <c r="N1050" s="16">
        <v>14001619</v>
      </c>
      <c r="O1050" s="412" t="s">
        <v>306</v>
      </c>
      <c r="P1050" s="413"/>
      <c r="Q1050" s="8">
        <v>57</v>
      </c>
      <c r="R1050" s="8"/>
      <c r="S1050" s="8"/>
      <c r="T1050" s="9">
        <v>1</v>
      </c>
      <c r="U1050" s="17">
        <f t="shared" si="114"/>
        <v>57</v>
      </c>
      <c r="V1050" s="33"/>
      <c r="W1050" s="57">
        <v>18</v>
      </c>
      <c r="X1050" s="86"/>
      <c r="Y1050" s="33"/>
      <c r="Z1050" s="36"/>
      <c r="AA1050" s="36"/>
      <c r="AD1050" s="33"/>
      <c r="AG1050" s="33"/>
      <c r="AH1050" s="43"/>
      <c r="AI1050" s="43"/>
      <c r="AJ1050" s="43"/>
      <c r="AK1050" s="43"/>
      <c r="AL1050" s="43"/>
      <c r="AM1050" s="43"/>
      <c r="AN1050" s="43"/>
      <c r="AO1050" s="43"/>
      <c r="AP1050" s="43"/>
      <c r="AQ1050" s="43"/>
      <c r="AR1050" s="43"/>
      <c r="AS1050" s="43"/>
      <c r="AT1050" s="43"/>
      <c r="AU1050" s="44"/>
      <c r="AV1050" s="33"/>
      <c r="AW1050" s="33"/>
      <c r="AX1050" s="33"/>
      <c r="AZ1050" s="141"/>
      <c r="BE1050" s="168"/>
      <c r="BF1050" s="168"/>
      <c r="BG1050" s="168"/>
      <c r="BH1050" s="168"/>
      <c r="BI1050" s="168"/>
      <c r="BJ1050" s="168"/>
      <c r="BK1050" s="168"/>
      <c r="BL1050" s="168"/>
      <c r="BM1050" s="168"/>
      <c r="DK1050" s="168"/>
      <c r="DL1050" s="168"/>
      <c r="DM1050" s="168"/>
      <c r="DN1050" s="168"/>
      <c r="DO1050" s="168"/>
      <c r="DP1050" s="168"/>
      <c r="DQ1050" s="168"/>
      <c r="DR1050" s="168"/>
      <c r="DS1050" s="168"/>
      <c r="DT1050" s="168"/>
      <c r="DU1050" s="168"/>
      <c r="DV1050" s="168"/>
      <c r="DW1050" s="168"/>
      <c r="DX1050" s="168"/>
      <c r="DY1050" s="168"/>
      <c r="DZ1050" s="168"/>
      <c r="EA1050" s="168"/>
      <c r="EB1050" s="168"/>
      <c r="EC1050" s="168"/>
      <c r="ED1050" s="168"/>
      <c r="EE1050" s="168"/>
      <c r="EF1050" s="168"/>
      <c r="EG1050" s="168"/>
      <c r="EH1050" s="168"/>
      <c r="EI1050" s="168"/>
      <c r="EJ1050" s="168"/>
      <c r="EK1050" s="168"/>
      <c r="EL1050" s="168"/>
      <c r="EM1050" s="168"/>
      <c r="EN1050" s="168"/>
      <c r="EO1050" s="168"/>
      <c r="EP1050" s="168"/>
      <c r="EQ1050" s="168"/>
      <c r="ER1050" s="168"/>
      <c r="ES1050" s="168"/>
      <c r="ET1050" s="168"/>
      <c r="EU1050" s="168"/>
      <c r="EV1050" s="168"/>
      <c r="EW1050" s="168"/>
      <c r="EX1050" s="168"/>
      <c r="EY1050" s="168"/>
      <c r="EZ1050" s="168"/>
      <c r="FA1050" s="168"/>
      <c r="FB1050" s="168"/>
      <c r="FC1050" s="168"/>
      <c r="FD1050" s="168"/>
    </row>
    <row r="1051" spans="1:160" s="5" customFormat="1" ht="24.9" customHeight="1" x14ac:dyDescent="0.3">
      <c r="A1051" s="263"/>
      <c r="B1051" s="263"/>
      <c r="C1051" s="265"/>
      <c r="D1051" s="481"/>
      <c r="E1051" s="482"/>
      <c r="F1051" s="482"/>
      <c r="G1051" s="482"/>
      <c r="H1051" s="482"/>
      <c r="I1051" s="482"/>
      <c r="J1051" s="482"/>
      <c r="K1051" s="482"/>
      <c r="L1051" s="482"/>
      <c r="M1051" s="483"/>
      <c r="N1051" s="16">
        <v>14001616</v>
      </c>
      <c r="O1051" s="412" t="s">
        <v>306</v>
      </c>
      <c r="P1051" s="413"/>
      <c r="Q1051" s="8">
        <v>52</v>
      </c>
      <c r="R1051" s="8"/>
      <c r="S1051" s="8"/>
      <c r="T1051" s="9">
        <v>1</v>
      </c>
      <c r="U1051" s="17">
        <f t="shared" si="114"/>
        <v>52</v>
      </c>
      <c r="V1051" s="33"/>
      <c r="W1051" s="57">
        <v>19</v>
      </c>
      <c r="X1051" s="86"/>
      <c r="Y1051" s="33"/>
      <c r="Z1051" s="36"/>
      <c r="AA1051" s="36"/>
      <c r="AD1051" s="33"/>
      <c r="AG1051" s="33"/>
      <c r="AH1051" s="43"/>
      <c r="AI1051" s="43"/>
      <c r="AJ1051" s="43"/>
      <c r="AK1051" s="43"/>
      <c r="AL1051" s="43"/>
      <c r="AM1051" s="43"/>
      <c r="AN1051" s="43"/>
      <c r="AO1051" s="43"/>
      <c r="AP1051" s="43"/>
      <c r="AQ1051" s="43"/>
      <c r="AR1051" s="43"/>
      <c r="AS1051" s="43"/>
      <c r="AT1051" s="43"/>
      <c r="AU1051" s="44"/>
      <c r="AV1051" s="33"/>
      <c r="AW1051" s="33"/>
      <c r="AX1051" s="33"/>
      <c r="AZ1051" s="141"/>
      <c r="BE1051" s="168"/>
      <c r="BF1051" s="168"/>
      <c r="BG1051" s="168"/>
      <c r="BH1051" s="168"/>
      <c r="BI1051" s="168"/>
      <c r="BJ1051" s="168"/>
      <c r="BK1051" s="168"/>
      <c r="BL1051" s="168"/>
      <c r="BM1051" s="168"/>
      <c r="DK1051" s="168"/>
      <c r="DL1051" s="168"/>
      <c r="DM1051" s="168"/>
      <c r="DN1051" s="168"/>
      <c r="DO1051" s="168"/>
      <c r="DP1051" s="168"/>
      <c r="DQ1051" s="168"/>
      <c r="DR1051" s="168"/>
      <c r="DS1051" s="168"/>
      <c r="DT1051" s="168"/>
      <c r="DU1051" s="168"/>
      <c r="DV1051" s="168"/>
      <c r="DW1051" s="168"/>
      <c r="DX1051" s="168"/>
      <c r="DY1051" s="168"/>
      <c r="DZ1051" s="168"/>
      <c r="EA1051" s="168"/>
      <c r="EB1051" s="168"/>
      <c r="EC1051" s="168"/>
      <c r="ED1051" s="168"/>
      <c r="EE1051" s="168"/>
      <c r="EF1051" s="168"/>
      <c r="EG1051" s="168"/>
      <c r="EH1051" s="168"/>
      <c r="EI1051" s="168"/>
      <c r="EJ1051" s="168"/>
      <c r="EK1051" s="168"/>
      <c r="EL1051" s="168"/>
      <c r="EM1051" s="168"/>
      <c r="EN1051" s="168"/>
      <c r="EO1051" s="168"/>
      <c r="EP1051" s="168"/>
      <c r="EQ1051" s="168"/>
      <c r="ER1051" s="168"/>
      <c r="ES1051" s="168"/>
      <c r="ET1051" s="168"/>
      <c r="EU1051" s="168"/>
      <c r="EV1051" s="168"/>
      <c r="EW1051" s="168"/>
      <c r="EX1051" s="168"/>
      <c r="EY1051" s="168"/>
      <c r="EZ1051" s="168"/>
      <c r="FA1051" s="168"/>
      <c r="FB1051" s="168"/>
      <c r="FC1051" s="168"/>
      <c r="FD1051" s="168"/>
    </row>
    <row r="1052" spans="1:160" s="5" customFormat="1" ht="24.9" customHeight="1" x14ac:dyDescent="0.3">
      <c r="A1052" s="263"/>
      <c r="B1052" s="263"/>
      <c r="C1052" s="265"/>
      <c r="D1052" s="481"/>
      <c r="E1052" s="482"/>
      <c r="F1052" s="482"/>
      <c r="G1052" s="482"/>
      <c r="H1052" s="482"/>
      <c r="I1052" s="482"/>
      <c r="J1052" s="482"/>
      <c r="K1052" s="482"/>
      <c r="L1052" s="482"/>
      <c r="M1052" s="483"/>
      <c r="N1052" s="16"/>
      <c r="O1052" s="412"/>
      <c r="P1052" s="413"/>
      <c r="Q1052" s="8"/>
      <c r="R1052" s="8"/>
      <c r="S1052" s="8"/>
      <c r="T1052" s="9"/>
      <c r="U1052" s="17"/>
      <c r="V1052" s="33"/>
      <c r="W1052" s="57"/>
      <c r="X1052" s="86"/>
      <c r="Y1052" s="33"/>
      <c r="Z1052" s="36"/>
      <c r="AA1052" s="36"/>
      <c r="AD1052" s="33"/>
      <c r="AG1052" s="33"/>
      <c r="AH1052" s="43"/>
      <c r="AI1052" s="43"/>
      <c r="AJ1052" s="43"/>
      <c r="AK1052" s="43"/>
      <c r="AL1052" s="43"/>
      <c r="AM1052" s="43"/>
      <c r="AN1052" s="43"/>
      <c r="AO1052" s="43"/>
      <c r="AP1052" s="43"/>
      <c r="AQ1052" s="43"/>
      <c r="AR1052" s="43"/>
      <c r="AS1052" s="43"/>
      <c r="AT1052" s="43"/>
      <c r="AU1052" s="44"/>
      <c r="AV1052" s="33"/>
      <c r="AW1052" s="33"/>
      <c r="AX1052" s="33"/>
      <c r="AZ1052" s="141"/>
      <c r="BE1052" s="168"/>
      <c r="BF1052" s="168"/>
      <c r="BG1052" s="168"/>
      <c r="BH1052" s="168"/>
      <c r="BI1052" s="168"/>
      <c r="BJ1052" s="168"/>
      <c r="BK1052" s="168"/>
      <c r="BL1052" s="168"/>
      <c r="BM1052" s="168"/>
      <c r="DK1052" s="168"/>
      <c r="DL1052" s="168"/>
      <c r="DM1052" s="168"/>
      <c r="DN1052" s="168"/>
      <c r="DO1052" s="168"/>
      <c r="DP1052" s="168"/>
      <c r="DQ1052" s="168"/>
      <c r="DR1052" s="168"/>
      <c r="DS1052" s="168"/>
      <c r="DT1052" s="168"/>
      <c r="DU1052" s="168"/>
      <c r="DV1052" s="168"/>
      <c r="DW1052" s="168"/>
      <c r="DX1052" s="168"/>
      <c r="DY1052" s="168"/>
      <c r="DZ1052" s="168"/>
      <c r="EA1052" s="168"/>
      <c r="EB1052" s="168"/>
      <c r="EC1052" s="168"/>
      <c r="ED1052" s="168"/>
      <c r="EE1052" s="168"/>
      <c r="EF1052" s="168"/>
      <c r="EG1052" s="168"/>
      <c r="EH1052" s="168"/>
      <c r="EI1052" s="168"/>
      <c r="EJ1052" s="168"/>
      <c r="EK1052" s="168"/>
      <c r="EL1052" s="168"/>
      <c r="EM1052" s="168"/>
      <c r="EN1052" s="168"/>
      <c r="EO1052" s="168"/>
      <c r="EP1052" s="168"/>
      <c r="EQ1052" s="168"/>
      <c r="ER1052" s="168"/>
      <c r="ES1052" s="168"/>
      <c r="ET1052" s="168"/>
      <c r="EU1052" s="168"/>
      <c r="EV1052" s="168"/>
      <c r="EW1052" s="168"/>
      <c r="EX1052" s="168"/>
      <c r="EY1052" s="168"/>
      <c r="EZ1052" s="168"/>
      <c r="FA1052" s="168"/>
      <c r="FB1052" s="168"/>
      <c r="FC1052" s="168"/>
      <c r="FD1052" s="168"/>
    </row>
    <row r="1053" spans="1:160" s="5" customFormat="1" ht="24.9" customHeight="1" x14ac:dyDescent="0.3">
      <c r="A1053" s="263"/>
      <c r="B1053" s="263"/>
      <c r="C1053" s="265"/>
      <c r="D1053" s="481"/>
      <c r="E1053" s="482"/>
      <c r="F1053" s="482"/>
      <c r="G1053" s="482"/>
      <c r="H1053" s="482"/>
      <c r="I1053" s="482"/>
      <c r="J1053" s="482"/>
      <c r="K1053" s="482"/>
      <c r="L1053" s="482"/>
      <c r="M1053" s="483"/>
      <c r="N1053" s="16"/>
      <c r="O1053" s="412"/>
      <c r="P1053" s="413"/>
      <c r="Q1053" s="8"/>
      <c r="R1053" s="8"/>
      <c r="S1053" s="8"/>
      <c r="T1053" s="9"/>
      <c r="U1053" s="17"/>
      <c r="V1053" s="33"/>
      <c r="W1053" s="57"/>
      <c r="X1053" s="86"/>
      <c r="Y1053" s="33"/>
      <c r="Z1053" s="36"/>
      <c r="AA1053" s="36"/>
      <c r="AD1053" s="33"/>
      <c r="AG1053" s="33"/>
      <c r="AH1053" s="43"/>
      <c r="AI1053" s="43"/>
      <c r="AJ1053" s="43"/>
      <c r="AK1053" s="43"/>
      <c r="AL1053" s="43"/>
      <c r="AM1053" s="43"/>
      <c r="AN1053" s="43"/>
      <c r="AO1053" s="43"/>
      <c r="AP1053" s="43"/>
      <c r="AQ1053" s="43"/>
      <c r="AR1053" s="43"/>
      <c r="AS1053" s="43"/>
      <c r="AT1053" s="43"/>
      <c r="AU1053" s="44"/>
      <c r="AV1053" s="33"/>
      <c r="AW1053" s="33"/>
      <c r="AX1053" s="33"/>
      <c r="AZ1053" s="141"/>
      <c r="BE1053" s="168"/>
      <c r="BF1053" s="168"/>
      <c r="BG1053" s="168"/>
      <c r="BH1053" s="168"/>
      <c r="BI1053" s="168"/>
      <c r="BJ1053" s="168"/>
      <c r="BK1053" s="168"/>
      <c r="BL1053" s="168"/>
      <c r="BM1053" s="168"/>
      <c r="DK1053" s="168"/>
      <c r="DL1053" s="168"/>
      <c r="DM1053" s="168"/>
      <c r="DN1053" s="168"/>
      <c r="DO1053" s="168"/>
      <c r="DP1053" s="168"/>
      <c r="DQ1053" s="168"/>
      <c r="DR1053" s="168"/>
      <c r="DS1053" s="168"/>
      <c r="DT1053" s="168"/>
      <c r="DU1053" s="168"/>
      <c r="DV1053" s="168"/>
      <c r="DW1053" s="168"/>
      <c r="DX1053" s="168"/>
      <c r="DY1053" s="168"/>
      <c r="DZ1053" s="168"/>
      <c r="EA1053" s="168"/>
      <c r="EB1053" s="168"/>
      <c r="EC1053" s="168"/>
      <c r="ED1053" s="168"/>
      <c r="EE1053" s="168"/>
      <c r="EF1053" s="168"/>
      <c r="EG1053" s="168"/>
      <c r="EH1053" s="168"/>
      <c r="EI1053" s="168"/>
      <c r="EJ1053" s="168"/>
      <c r="EK1053" s="168"/>
      <c r="EL1053" s="168"/>
      <c r="EM1053" s="168"/>
      <c r="EN1053" s="168"/>
      <c r="EO1053" s="168"/>
      <c r="EP1053" s="168"/>
      <c r="EQ1053" s="168"/>
      <c r="ER1053" s="168"/>
      <c r="ES1053" s="168"/>
      <c r="ET1053" s="168"/>
      <c r="EU1053" s="168"/>
      <c r="EV1053" s="168"/>
      <c r="EW1053" s="168"/>
      <c r="EX1053" s="168"/>
      <c r="EY1053" s="168"/>
      <c r="EZ1053" s="168"/>
      <c r="FA1053" s="168"/>
      <c r="FB1053" s="168"/>
      <c r="FC1053" s="168"/>
      <c r="FD1053" s="168"/>
    </row>
    <row r="1054" spans="1:160" s="5" customFormat="1" ht="24.9" customHeight="1" x14ac:dyDescent="0.3">
      <c r="A1054" s="263"/>
      <c r="B1054" s="263"/>
      <c r="C1054" s="265"/>
      <c r="D1054" s="481"/>
      <c r="E1054" s="482"/>
      <c r="F1054" s="482"/>
      <c r="G1054" s="482"/>
      <c r="H1054" s="482"/>
      <c r="I1054" s="482"/>
      <c r="J1054" s="482"/>
      <c r="K1054" s="482"/>
      <c r="L1054" s="482"/>
      <c r="M1054" s="483"/>
      <c r="N1054" s="16"/>
      <c r="O1054" s="412"/>
      <c r="P1054" s="413"/>
      <c r="Q1054" s="8"/>
      <c r="R1054" s="8"/>
      <c r="S1054" s="8"/>
      <c r="T1054" s="9"/>
      <c r="U1054" s="17"/>
      <c r="V1054" s="33"/>
      <c r="W1054" s="57"/>
      <c r="X1054" s="86"/>
      <c r="Y1054" s="33"/>
      <c r="Z1054" s="36"/>
      <c r="AA1054" s="36"/>
      <c r="AD1054" s="33"/>
      <c r="AG1054" s="33"/>
      <c r="AH1054" s="43"/>
      <c r="AI1054" s="43"/>
      <c r="AJ1054" s="43"/>
      <c r="AK1054" s="43"/>
      <c r="AL1054" s="43"/>
      <c r="AM1054" s="43"/>
      <c r="AN1054" s="43"/>
      <c r="AO1054" s="43"/>
      <c r="AP1054" s="43"/>
      <c r="AQ1054" s="43"/>
      <c r="AR1054" s="43"/>
      <c r="AS1054" s="43"/>
      <c r="AT1054" s="43"/>
      <c r="AU1054" s="44"/>
      <c r="AV1054" s="33"/>
      <c r="AW1054" s="33"/>
      <c r="AX1054" s="33"/>
      <c r="AZ1054" s="141"/>
      <c r="BE1054" s="168"/>
      <c r="BF1054" s="168"/>
      <c r="BG1054" s="168"/>
      <c r="BH1054" s="168"/>
      <c r="BI1054" s="168"/>
      <c r="BJ1054" s="168"/>
      <c r="BK1054" s="168"/>
      <c r="BL1054" s="168"/>
      <c r="BM1054" s="168"/>
      <c r="DK1054" s="168"/>
      <c r="DL1054" s="168"/>
      <c r="DM1054" s="168"/>
      <c r="DN1054" s="168"/>
      <c r="DO1054" s="168"/>
      <c r="DP1054" s="168"/>
      <c r="DQ1054" s="168"/>
      <c r="DR1054" s="168"/>
      <c r="DS1054" s="168"/>
      <c r="DT1054" s="168"/>
      <c r="DU1054" s="168"/>
      <c r="DV1054" s="168"/>
      <c r="DW1054" s="168"/>
      <c r="DX1054" s="168"/>
      <c r="DY1054" s="168"/>
      <c r="DZ1054" s="168"/>
      <c r="EA1054" s="168"/>
      <c r="EB1054" s="168"/>
      <c r="EC1054" s="168"/>
      <c r="ED1054" s="168"/>
      <c r="EE1054" s="168"/>
      <c r="EF1054" s="168"/>
      <c r="EG1054" s="168"/>
      <c r="EH1054" s="168"/>
      <c r="EI1054" s="168"/>
      <c r="EJ1054" s="168"/>
      <c r="EK1054" s="168"/>
      <c r="EL1054" s="168"/>
      <c r="EM1054" s="168"/>
      <c r="EN1054" s="168"/>
      <c r="EO1054" s="168"/>
      <c r="EP1054" s="168"/>
      <c r="EQ1054" s="168"/>
      <c r="ER1054" s="168"/>
      <c r="ES1054" s="168"/>
      <c r="ET1054" s="168"/>
      <c r="EU1054" s="168"/>
      <c r="EV1054" s="168"/>
      <c r="EW1054" s="168"/>
      <c r="EX1054" s="168"/>
      <c r="EY1054" s="168"/>
      <c r="EZ1054" s="168"/>
      <c r="FA1054" s="168"/>
      <c r="FB1054" s="168"/>
      <c r="FC1054" s="168"/>
      <c r="FD1054" s="168"/>
    </row>
    <row r="1055" spans="1:160" s="5" customFormat="1" ht="24.9" customHeight="1" x14ac:dyDescent="0.3">
      <c r="A1055" s="263"/>
      <c r="B1055" s="263"/>
      <c r="C1055" s="265"/>
      <c r="D1055" s="481"/>
      <c r="E1055" s="482"/>
      <c r="F1055" s="482"/>
      <c r="G1055" s="482"/>
      <c r="H1055" s="482"/>
      <c r="I1055" s="482"/>
      <c r="J1055" s="482"/>
      <c r="K1055" s="482"/>
      <c r="L1055" s="482"/>
      <c r="M1055" s="483"/>
      <c r="N1055" s="16"/>
      <c r="O1055" s="412"/>
      <c r="P1055" s="413"/>
      <c r="Q1055" s="8"/>
      <c r="R1055" s="8"/>
      <c r="S1055" s="8"/>
      <c r="T1055" s="9"/>
      <c r="U1055" s="17"/>
      <c r="V1055" s="33"/>
      <c r="W1055" s="57"/>
      <c r="X1055" s="86"/>
      <c r="Y1055" s="33"/>
      <c r="Z1055" s="36"/>
      <c r="AA1055" s="36"/>
      <c r="AD1055" s="33"/>
      <c r="AG1055" s="33"/>
      <c r="AH1055" s="43"/>
      <c r="AI1055" s="43"/>
      <c r="AJ1055" s="43"/>
      <c r="AK1055" s="43"/>
      <c r="AL1055" s="43"/>
      <c r="AM1055" s="43"/>
      <c r="AN1055" s="43"/>
      <c r="AO1055" s="43"/>
      <c r="AP1055" s="43"/>
      <c r="AQ1055" s="43"/>
      <c r="AR1055" s="43"/>
      <c r="AS1055" s="43"/>
      <c r="AT1055" s="43"/>
      <c r="AU1055" s="44"/>
      <c r="AV1055" s="33"/>
      <c r="AW1055" s="33"/>
      <c r="AX1055" s="33"/>
      <c r="AZ1055" s="141"/>
      <c r="BE1055" s="168"/>
      <c r="BF1055" s="168"/>
      <c r="BG1055" s="168"/>
      <c r="BH1055" s="168"/>
      <c r="BI1055" s="168"/>
      <c r="BJ1055" s="168"/>
      <c r="BK1055" s="168"/>
      <c r="BL1055" s="168"/>
      <c r="BM1055" s="168"/>
      <c r="DK1055" s="168"/>
      <c r="DL1055" s="168"/>
      <c r="DM1055" s="168"/>
      <c r="DN1055" s="168"/>
      <c r="DO1055" s="168"/>
      <c r="DP1055" s="168"/>
      <c r="DQ1055" s="168"/>
      <c r="DR1055" s="168"/>
      <c r="DS1055" s="168"/>
      <c r="DT1055" s="168"/>
      <c r="DU1055" s="168"/>
      <c r="DV1055" s="168"/>
      <c r="DW1055" s="168"/>
      <c r="DX1055" s="168"/>
      <c r="DY1055" s="168"/>
      <c r="DZ1055" s="168"/>
      <c r="EA1055" s="168"/>
      <c r="EB1055" s="168"/>
      <c r="EC1055" s="168"/>
      <c r="ED1055" s="168"/>
      <c r="EE1055" s="168"/>
      <c r="EF1055" s="168"/>
      <c r="EG1055" s="168"/>
      <c r="EH1055" s="168"/>
      <c r="EI1055" s="168"/>
      <c r="EJ1055" s="168"/>
      <c r="EK1055" s="168"/>
      <c r="EL1055" s="168"/>
      <c r="EM1055" s="168"/>
      <c r="EN1055" s="168"/>
      <c r="EO1055" s="168"/>
      <c r="EP1055" s="168"/>
      <c r="EQ1055" s="168"/>
      <c r="ER1055" s="168"/>
      <c r="ES1055" s="168"/>
      <c r="ET1055" s="168"/>
      <c r="EU1055" s="168"/>
      <c r="EV1055" s="168"/>
      <c r="EW1055" s="168"/>
      <c r="EX1055" s="168"/>
      <c r="EY1055" s="168"/>
      <c r="EZ1055" s="168"/>
      <c r="FA1055" s="168"/>
      <c r="FB1055" s="168"/>
      <c r="FC1055" s="168"/>
      <c r="FD1055" s="168"/>
    </row>
    <row r="1056" spans="1:160" s="5" customFormat="1" ht="24.9" customHeight="1" x14ac:dyDescent="0.3">
      <c r="A1056" s="263"/>
      <c r="B1056" s="263"/>
      <c r="C1056" s="265"/>
      <c r="D1056" s="481"/>
      <c r="E1056" s="482"/>
      <c r="F1056" s="482"/>
      <c r="G1056" s="482"/>
      <c r="H1056" s="482"/>
      <c r="I1056" s="482"/>
      <c r="J1056" s="482"/>
      <c r="K1056" s="482"/>
      <c r="L1056" s="482"/>
      <c r="M1056" s="483"/>
      <c r="N1056" s="16"/>
      <c r="O1056" s="412"/>
      <c r="P1056" s="413"/>
      <c r="Q1056" s="8"/>
      <c r="R1056" s="8"/>
      <c r="S1056" s="8"/>
      <c r="T1056" s="9"/>
      <c r="U1056" s="17"/>
      <c r="V1056" s="33"/>
      <c r="W1056" s="57"/>
      <c r="X1056" s="86"/>
      <c r="Y1056" s="33"/>
      <c r="Z1056" s="36"/>
      <c r="AA1056" s="36"/>
      <c r="AD1056" s="33"/>
      <c r="AG1056" s="33"/>
      <c r="AH1056" s="43"/>
      <c r="AI1056" s="43"/>
      <c r="AJ1056" s="43"/>
      <c r="AK1056" s="43"/>
      <c r="AL1056" s="43"/>
      <c r="AM1056" s="43"/>
      <c r="AN1056" s="43"/>
      <c r="AO1056" s="43"/>
      <c r="AP1056" s="43"/>
      <c r="AQ1056" s="43"/>
      <c r="AR1056" s="43"/>
      <c r="AS1056" s="43"/>
      <c r="AT1056" s="43"/>
      <c r="AU1056" s="44"/>
      <c r="AV1056" s="33"/>
      <c r="AW1056" s="33"/>
      <c r="AX1056" s="33"/>
      <c r="AZ1056" s="141"/>
      <c r="BE1056" s="168"/>
      <c r="BF1056" s="168"/>
      <c r="BG1056" s="168"/>
      <c r="BH1056" s="168"/>
      <c r="BI1056" s="168"/>
      <c r="BJ1056" s="168"/>
      <c r="BK1056" s="168"/>
      <c r="BL1056" s="168"/>
      <c r="BM1056" s="168"/>
      <c r="DK1056" s="168"/>
      <c r="DL1056" s="168"/>
      <c r="DM1056" s="168"/>
      <c r="DN1056" s="168"/>
      <c r="DO1056" s="168"/>
      <c r="DP1056" s="168"/>
      <c r="DQ1056" s="168"/>
      <c r="DR1056" s="168"/>
      <c r="DS1056" s="168"/>
      <c r="DT1056" s="168"/>
      <c r="DU1056" s="168"/>
      <c r="DV1056" s="168"/>
      <c r="DW1056" s="168"/>
      <c r="DX1056" s="168"/>
      <c r="DY1056" s="168"/>
      <c r="DZ1056" s="168"/>
      <c r="EA1056" s="168"/>
      <c r="EB1056" s="168"/>
      <c r="EC1056" s="168"/>
      <c r="ED1056" s="168"/>
      <c r="EE1056" s="168"/>
      <c r="EF1056" s="168"/>
      <c r="EG1056" s="168"/>
      <c r="EH1056" s="168"/>
      <c r="EI1056" s="168"/>
      <c r="EJ1056" s="168"/>
      <c r="EK1056" s="168"/>
      <c r="EL1056" s="168"/>
      <c r="EM1056" s="168"/>
      <c r="EN1056" s="168"/>
      <c r="EO1056" s="168"/>
      <c r="EP1056" s="168"/>
      <c r="EQ1056" s="168"/>
      <c r="ER1056" s="168"/>
      <c r="ES1056" s="168"/>
      <c r="ET1056" s="168"/>
      <c r="EU1056" s="168"/>
      <c r="EV1056" s="168"/>
      <c r="EW1056" s="168"/>
      <c r="EX1056" s="168"/>
      <c r="EY1056" s="168"/>
      <c r="EZ1056" s="168"/>
      <c r="FA1056" s="168"/>
      <c r="FB1056" s="168"/>
      <c r="FC1056" s="168"/>
      <c r="FD1056" s="168"/>
    </row>
    <row r="1057" spans="1:160" s="5" customFormat="1" ht="24.9" customHeight="1" x14ac:dyDescent="0.3">
      <c r="A1057" s="263"/>
      <c r="B1057" s="263"/>
      <c r="C1057" s="265"/>
      <c r="D1057" s="481"/>
      <c r="E1057" s="482"/>
      <c r="F1057" s="482"/>
      <c r="G1057" s="482"/>
      <c r="H1057" s="482"/>
      <c r="I1057" s="482"/>
      <c r="J1057" s="482"/>
      <c r="K1057" s="482"/>
      <c r="L1057" s="482"/>
      <c r="M1057" s="483"/>
      <c r="N1057" s="16"/>
      <c r="O1057" s="412"/>
      <c r="P1057" s="413"/>
      <c r="Q1057" s="8"/>
      <c r="R1057" s="8"/>
      <c r="S1057" s="8"/>
      <c r="T1057" s="9"/>
      <c r="U1057" s="17"/>
      <c r="V1057" s="33"/>
      <c r="W1057" s="57"/>
      <c r="X1057" s="86"/>
      <c r="Y1057" s="33"/>
      <c r="Z1057" s="36"/>
      <c r="AA1057" s="36"/>
      <c r="AD1057" s="33"/>
      <c r="AG1057" s="33"/>
      <c r="AH1057" s="43"/>
      <c r="AI1057" s="43"/>
      <c r="AJ1057" s="43"/>
      <c r="AK1057" s="43"/>
      <c r="AL1057" s="43"/>
      <c r="AM1057" s="43"/>
      <c r="AN1057" s="43"/>
      <c r="AO1057" s="43"/>
      <c r="AP1057" s="43"/>
      <c r="AQ1057" s="43"/>
      <c r="AR1057" s="43"/>
      <c r="AS1057" s="43"/>
      <c r="AT1057" s="43"/>
      <c r="AU1057" s="44"/>
      <c r="AV1057" s="33"/>
      <c r="AW1057" s="33"/>
      <c r="AX1057" s="33"/>
      <c r="AZ1057" s="141"/>
      <c r="BE1057" s="168"/>
      <c r="BF1057" s="168"/>
      <c r="BG1057" s="168"/>
      <c r="BH1057" s="168"/>
      <c r="BI1057" s="168"/>
      <c r="BJ1057" s="168"/>
      <c r="BK1057" s="168"/>
      <c r="BL1057" s="168"/>
      <c r="BM1057" s="168"/>
      <c r="DK1057" s="168"/>
      <c r="DL1057" s="168"/>
      <c r="DM1057" s="168"/>
      <c r="DN1057" s="168"/>
      <c r="DO1057" s="168"/>
      <c r="DP1057" s="168"/>
      <c r="DQ1057" s="168"/>
      <c r="DR1057" s="168"/>
      <c r="DS1057" s="168"/>
      <c r="DT1057" s="168"/>
      <c r="DU1057" s="168"/>
      <c r="DV1057" s="168"/>
      <c r="DW1057" s="168"/>
      <c r="DX1057" s="168"/>
      <c r="DY1057" s="168"/>
      <c r="DZ1057" s="168"/>
      <c r="EA1057" s="168"/>
      <c r="EB1057" s="168"/>
      <c r="EC1057" s="168"/>
      <c r="ED1057" s="168"/>
      <c r="EE1057" s="168"/>
      <c r="EF1057" s="168"/>
      <c r="EG1057" s="168"/>
      <c r="EH1057" s="168"/>
      <c r="EI1057" s="168"/>
      <c r="EJ1057" s="168"/>
      <c r="EK1057" s="168"/>
      <c r="EL1057" s="168"/>
      <c r="EM1057" s="168"/>
      <c r="EN1057" s="168"/>
      <c r="EO1057" s="168"/>
      <c r="EP1057" s="168"/>
      <c r="EQ1057" s="168"/>
      <c r="ER1057" s="168"/>
      <c r="ES1057" s="168"/>
      <c r="ET1057" s="168"/>
      <c r="EU1057" s="168"/>
      <c r="EV1057" s="168"/>
      <c r="EW1057" s="168"/>
      <c r="EX1057" s="168"/>
      <c r="EY1057" s="168"/>
      <c r="EZ1057" s="168"/>
      <c r="FA1057" s="168"/>
      <c r="FB1057" s="168"/>
      <c r="FC1057" s="168"/>
      <c r="FD1057" s="168"/>
    </row>
    <row r="1058" spans="1:160" s="5" customFormat="1" ht="24.9" customHeight="1" x14ac:dyDescent="0.3">
      <c r="A1058" s="263"/>
      <c r="B1058" s="263"/>
      <c r="C1058" s="265"/>
      <c r="D1058" s="481"/>
      <c r="E1058" s="482"/>
      <c r="F1058" s="482"/>
      <c r="G1058" s="482"/>
      <c r="H1058" s="482"/>
      <c r="I1058" s="482"/>
      <c r="J1058" s="482"/>
      <c r="K1058" s="482"/>
      <c r="L1058" s="482"/>
      <c r="M1058" s="483"/>
      <c r="N1058" s="16"/>
      <c r="O1058" s="412"/>
      <c r="P1058" s="413"/>
      <c r="Q1058" s="8"/>
      <c r="R1058" s="8"/>
      <c r="S1058" s="8"/>
      <c r="T1058" s="9"/>
      <c r="U1058" s="17"/>
      <c r="V1058" s="33"/>
      <c r="W1058" s="57"/>
      <c r="X1058" s="86"/>
      <c r="Y1058" s="33"/>
      <c r="Z1058" s="36"/>
      <c r="AA1058" s="36"/>
      <c r="AD1058" s="33"/>
      <c r="AG1058" s="33"/>
      <c r="AH1058" s="43"/>
      <c r="AI1058" s="43"/>
      <c r="AJ1058" s="43"/>
      <c r="AK1058" s="43"/>
      <c r="AL1058" s="43"/>
      <c r="AM1058" s="43"/>
      <c r="AN1058" s="43"/>
      <c r="AO1058" s="43"/>
      <c r="AP1058" s="43"/>
      <c r="AQ1058" s="43"/>
      <c r="AR1058" s="43"/>
      <c r="AS1058" s="43"/>
      <c r="AT1058" s="43"/>
      <c r="AU1058" s="44"/>
      <c r="AV1058" s="33"/>
      <c r="AW1058" s="33"/>
      <c r="AX1058" s="33"/>
      <c r="AZ1058" s="141"/>
      <c r="BE1058" s="168"/>
      <c r="BF1058" s="168"/>
      <c r="BG1058" s="168"/>
      <c r="BH1058" s="168"/>
      <c r="BI1058" s="168"/>
      <c r="BJ1058" s="168"/>
      <c r="BK1058" s="168"/>
      <c r="BL1058" s="168"/>
      <c r="BM1058" s="168"/>
      <c r="DK1058" s="168"/>
      <c r="DL1058" s="168"/>
      <c r="DM1058" s="168"/>
      <c r="DN1058" s="168"/>
      <c r="DO1058" s="168"/>
      <c r="DP1058" s="168"/>
      <c r="DQ1058" s="168"/>
      <c r="DR1058" s="168"/>
      <c r="DS1058" s="168"/>
      <c r="DT1058" s="168"/>
      <c r="DU1058" s="168"/>
      <c r="DV1058" s="168"/>
      <c r="DW1058" s="168"/>
      <c r="DX1058" s="168"/>
      <c r="DY1058" s="168"/>
      <c r="DZ1058" s="168"/>
      <c r="EA1058" s="168"/>
      <c r="EB1058" s="168"/>
      <c r="EC1058" s="168"/>
      <c r="ED1058" s="168"/>
      <c r="EE1058" s="168"/>
      <c r="EF1058" s="168"/>
      <c r="EG1058" s="168"/>
      <c r="EH1058" s="168"/>
      <c r="EI1058" s="168"/>
      <c r="EJ1058" s="168"/>
      <c r="EK1058" s="168"/>
      <c r="EL1058" s="168"/>
      <c r="EM1058" s="168"/>
      <c r="EN1058" s="168"/>
      <c r="EO1058" s="168"/>
      <c r="EP1058" s="168"/>
      <c r="EQ1058" s="168"/>
      <c r="ER1058" s="168"/>
      <c r="ES1058" s="168"/>
      <c r="ET1058" s="168"/>
      <c r="EU1058" s="168"/>
      <c r="EV1058" s="168"/>
      <c r="EW1058" s="168"/>
      <c r="EX1058" s="168"/>
      <c r="EY1058" s="168"/>
      <c r="EZ1058" s="168"/>
      <c r="FA1058" s="168"/>
      <c r="FB1058" s="168"/>
      <c r="FC1058" s="168"/>
      <c r="FD1058" s="168"/>
    </row>
    <row r="1059" spans="1:160" s="5" customFormat="1" ht="24.9" customHeight="1" x14ac:dyDescent="0.3">
      <c r="A1059" s="263"/>
      <c r="B1059" s="263"/>
      <c r="C1059" s="265"/>
      <c r="D1059" s="481"/>
      <c r="E1059" s="482"/>
      <c r="F1059" s="482"/>
      <c r="G1059" s="482"/>
      <c r="H1059" s="482"/>
      <c r="I1059" s="482"/>
      <c r="J1059" s="482"/>
      <c r="K1059" s="482"/>
      <c r="L1059" s="482"/>
      <c r="M1059" s="483"/>
      <c r="N1059" s="16"/>
      <c r="O1059" s="412"/>
      <c r="P1059" s="413"/>
      <c r="Q1059" s="8"/>
      <c r="R1059" s="8"/>
      <c r="S1059" s="8"/>
      <c r="T1059" s="9"/>
      <c r="U1059" s="17"/>
      <c r="V1059" s="33"/>
      <c r="W1059" s="57"/>
      <c r="X1059" s="86"/>
      <c r="Y1059" s="33"/>
      <c r="Z1059" s="36"/>
      <c r="AA1059" s="36"/>
      <c r="AD1059" s="33"/>
      <c r="AG1059" s="33"/>
      <c r="AH1059" s="43"/>
      <c r="AI1059" s="43"/>
      <c r="AJ1059" s="43"/>
      <c r="AK1059" s="43"/>
      <c r="AL1059" s="43"/>
      <c r="AM1059" s="43"/>
      <c r="AN1059" s="43"/>
      <c r="AO1059" s="43"/>
      <c r="AP1059" s="43"/>
      <c r="AQ1059" s="43"/>
      <c r="AR1059" s="43"/>
      <c r="AS1059" s="43"/>
      <c r="AT1059" s="43"/>
      <c r="AU1059" s="44"/>
      <c r="AV1059" s="33"/>
      <c r="AW1059" s="33"/>
      <c r="AX1059" s="33"/>
      <c r="AZ1059" s="141"/>
      <c r="BE1059" s="168"/>
      <c r="BF1059" s="168"/>
      <c r="BG1059" s="168"/>
      <c r="BH1059" s="168"/>
      <c r="BI1059" s="168"/>
      <c r="BJ1059" s="168"/>
      <c r="BK1059" s="168"/>
      <c r="BL1059" s="168"/>
      <c r="BM1059" s="168"/>
      <c r="DK1059" s="168"/>
      <c r="DL1059" s="168"/>
      <c r="DM1059" s="168"/>
      <c r="DN1059" s="168"/>
      <c r="DO1059" s="168"/>
      <c r="DP1059" s="168"/>
      <c r="DQ1059" s="168"/>
      <c r="DR1059" s="168"/>
      <c r="DS1059" s="168"/>
      <c r="DT1059" s="168"/>
      <c r="DU1059" s="168"/>
      <c r="DV1059" s="168"/>
      <c r="DW1059" s="168"/>
      <c r="DX1059" s="168"/>
      <c r="DY1059" s="168"/>
      <c r="DZ1059" s="168"/>
      <c r="EA1059" s="168"/>
      <c r="EB1059" s="168"/>
      <c r="EC1059" s="168"/>
      <c r="ED1059" s="168"/>
      <c r="EE1059" s="168"/>
      <c r="EF1059" s="168"/>
      <c r="EG1059" s="168"/>
      <c r="EH1059" s="168"/>
      <c r="EI1059" s="168"/>
      <c r="EJ1059" s="168"/>
      <c r="EK1059" s="168"/>
      <c r="EL1059" s="168"/>
      <c r="EM1059" s="168"/>
      <c r="EN1059" s="168"/>
      <c r="EO1059" s="168"/>
      <c r="EP1059" s="168"/>
      <c r="EQ1059" s="168"/>
      <c r="ER1059" s="168"/>
      <c r="ES1059" s="168"/>
      <c r="ET1059" s="168"/>
      <c r="EU1059" s="168"/>
      <c r="EV1059" s="168"/>
      <c r="EW1059" s="168"/>
      <c r="EX1059" s="168"/>
      <c r="EY1059" s="168"/>
      <c r="EZ1059" s="168"/>
      <c r="FA1059" s="168"/>
      <c r="FB1059" s="168"/>
      <c r="FC1059" s="168"/>
      <c r="FD1059" s="168"/>
    </row>
    <row r="1060" spans="1:160" s="5" customFormat="1" ht="24.9" customHeight="1" x14ac:dyDescent="0.3">
      <c r="A1060" s="263"/>
      <c r="B1060" s="263"/>
      <c r="C1060" s="265"/>
      <c r="D1060" s="481"/>
      <c r="E1060" s="482"/>
      <c r="F1060" s="482"/>
      <c r="G1060" s="482"/>
      <c r="H1060" s="482"/>
      <c r="I1060" s="482"/>
      <c r="J1060" s="482"/>
      <c r="K1060" s="482"/>
      <c r="L1060" s="482"/>
      <c r="M1060" s="483"/>
      <c r="N1060" s="16"/>
      <c r="O1060" s="412"/>
      <c r="P1060" s="413"/>
      <c r="Q1060" s="8"/>
      <c r="R1060" s="8"/>
      <c r="S1060" s="8"/>
      <c r="T1060" s="9"/>
      <c r="U1060" s="17"/>
      <c r="V1060" s="33"/>
      <c r="W1060" s="57"/>
      <c r="X1060" s="86"/>
      <c r="Y1060" s="33"/>
      <c r="Z1060" s="36"/>
      <c r="AA1060" s="36"/>
      <c r="AD1060" s="33"/>
      <c r="AG1060" s="33"/>
      <c r="AH1060" s="43"/>
      <c r="AI1060" s="43"/>
      <c r="AJ1060" s="43"/>
      <c r="AK1060" s="43"/>
      <c r="AL1060" s="43"/>
      <c r="AM1060" s="43"/>
      <c r="AN1060" s="43"/>
      <c r="AO1060" s="43"/>
      <c r="AP1060" s="43"/>
      <c r="AQ1060" s="43"/>
      <c r="AR1060" s="43"/>
      <c r="AS1060" s="43"/>
      <c r="AT1060" s="43"/>
      <c r="AU1060" s="44"/>
      <c r="AV1060" s="33"/>
      <c r="AW1060" s="33"/>
      <c r="AX1060" s="33"/>
      <c r="AZ1060" s="141"/>
      <c r="BE1060" s="168"/>
      <c r="BF1060" s="168"/>
      <c r="BG1060" s="168"/>
      <c r="BH1060" s="168"/>
      <c r="BI1060" s="168"/>
      <c r="BJ1060" s="168"/>
      <c r="BK1060" s="168"/>
      <c r="BL1060" s="168"/>
      <c r="BM1060" s="168"/>
      <c r="DK1060" s="168"/>
      <c r="DL1060" s="168"/>
      <c r="DM1060" s="168"/>
      <c r="DN1060" s="168"/>
      <c r="DO1060" s="168"/>
      <c r="DP1060" s="168"/>
      <c r="DQ1060" s="168"/>
      <c r="DR1060" s="168"/>
      <c r="DS1060" s="168"/>
      <c r="DT1060" s="168"/>
      <c r="DU1060" s="168"/>
      <c r="DV1060" s="168"/>
      <c r="DW1060" s="168"/>
      <c r="DX1060" s="168"/>
      <c r="DY1060" s="168"/>
      <c r="DZ1060" s="168"/>
      <c r="EA1060" s="168"/>
      <c r="EB1060" s="168"/>
      <c r="EC1060" s="168"/>
      <c r="ED1060" s="168"/>
      <c r="EE1060" s="168"/>
      <c r="EF1060" s="168"/>
      <c r="EG1060" s="168"/>
      <c r="EH1060" s="168"/>
      <c r="EI1060" s="168"/>
      <c r="EJ1060" s="168"/>
      <c r="EK1060" s="168"/>
      <c r="EL1060" s="168"/>
      <c r="EM1060" s="168"/>
      <c r="EN1060" s="168"/>
      <c r="EO1060" s="168"/>
      <c r="EP1060" s="168"/>
      <c r="EQ1060" s="168"/>
      <c r="ER1060" s="168"/>
      <c r="ES1060" s="168"/>
      <c r="ET1060" s="168"/>
      <c r="EU1060" s="168"/>
      <c r="EV1060" s="168"/>
      <c r="EW1060" s="168"/>
      <c r="EX1060" s="168"/>
      <c r="EY1060" s="168"/>
      <c r="EZ1060" s="168"/>
      <c r="FA1060" s="168"/>
      <c r="FB1060" s="168"/>
      <c r="FC1060" s="168"/>
      <c r="FD1060" s="168"/>
    </row>
    <row r="1061" spans="1:160" s="5" customFormat="1" ht="24.9" customHeight="1" x14ac:dyDescent="0.3">
      <c r="A1061" s="263"/>
      <c r="B1061" s="263"/>
      <c r="C1061" s="265"/>
      <c r="D1061" s="481"/>
      <c r="E1061" s="482"/>
      <c r="F1061" s="482"/>
      <c r="G1061" s="482"/>
      <c r="H1061" s="482"/>
      <c r="I1061" s="482"/>
      <c r="J1061" s="482"/>
      <c r="K1061" s="482"/>
      <c r="L1061" s="482"/>
      <c r="M1061" s="483"/>
      <c r="N1061" s="16"/>
      <c r="O1061" s="412"/>
      <c r="P1061" s="413"/>
      <c r="Q1061" s="8"/>
      <c r="R1061" s="8"/>
      <c r="S1061" s="8"/>
      <c r="T1061" s="9"/>
      <c r="U1061" s="17"/>
      <c r="V1061" s="33"/>
      <c r="W1061" s="57"/>
      <c r="X1061" s="86"/>
      <c r="Y1061" s="33"/>
      <c r="Z1061" s="36"/>
      <c r="AA1061" s="36"/>
      <c r="AD1061" s="33"/>
      <c r="AG1061" s="33"/>
      <c r="AH1061" s="43"/>
      <c r="AI1061" s="43"/>
      <c r="AJ1061" s="43"/>
      <c r="AK1061" s="43"/>
      <c r="AL1061" s="43"/>
      <c r="AM1061" s="43"/>
      <c r="AN1061" s="43"/>
      <c r="AO1061" s="43"/>
      <c r="AP1061" s="43"/>
      <c r="AQ1061" s="43"/>
      <c r="AR1061" s="43"/>
      <c r="AS1061" s="43"/>
      <c r="AT1061" s="43"/>
      <c r="AU1061" s="44"/>
      <c r="AV1061" s="33"/>
      <c r="AW1061" s="33"/>
      <c r="AX1061" s="33"/>
      <c r="AZ1061" s="141"/>
      <c r="BE1061" s="168"/>
      <c r="BF1061" s="168"/>
      <c r="BG1061" s="168"/>
      <c r="BH1061" s="168"/>
      <c r="BI1061" s="168"/>
      <c r="BJ1061" s="168"/>
      <c r="BK1061" s="168"/>
      <c r="BL1061" s="168"/>
      <c r="BM1061" s="168"/>
      <c r="DK1061" s="168"/>
      <c r="DL1061" s="168"/>
      <c r="DM1061" s="168"/>
      <c r="DN1061" s="168"/>
      <c r="DO1061" s="168"/>
      <c r="DP1061" s="168"/>
      <c r="DQ1061" s="168"/>
      <c r="DR1061" s="168"/>
      <c r="DS1061" s="168"/>
      <c r="DT1061" s="168"/>
      <c r="DU1061" s="168"/>
      <c r="DV1061" s="168"/>
      <c r="DW1061" s="168"/>
      <c r="DX1061" s="168"/>
      <c r="DY1061" s="168"/>
      <c r="DZ1061" s="168"/>
      <c r="EA1061" s="168"/>
      <c r="EB1061" s="168"/>
      <c r="EC1061" s="168"/>
      <c r="ED1061" s="168"/>
      <c r="EE1061" s="168"/>
      <c r="EF1061" s="168"/>
      <c r="EG1061" s="168"/>
      <c r="EH1061" s="168"/>
      <c r="EI1061" s="168"/>
      <c r="EJ1061" s="168"/>
      <c r="EK1061" s="168"/>
      <c r="EL1061" s="168"/>
      <c r="EM1061" s="168"/>
      <c r="EN1061" s="168"/>
      <c r="EO1061" s="168"/>
      <c r="EP1061" s="168"/>
      <c r="EQ1061" s="168"/>
      <c r="ER1061" s="168"/>
      <c r="ES1061" s="168"/>
      <c r="ET1061" s="168"/>
      <c r="EU1061" s="168"/>
      <c r="EV1061" s="168"/>
      <c r="EW1061" s="168"/>
      <c r="EX1061" s="168"/>
      <c r="EY1061" s="168"/>
      <c r="EZ1061" s="168"/>
      <c r="FA1061" s="168"/>
      <c r="FB1061" s="168"/>
      <c r="FC1061" s="168"/>
      <c r="FD1061" s="168"/>
    </row>
    <row r="1062" spans="1:160" s="5" customFormat="1" ht="24.9" customHeight="1" x14ac:dyDescent="0.3">
      <c r="A1062" s="263"/>
      <c r="B1062" s="263"/>
      <c r="C1062" s="265"/>
      <c r="D1062" s="481"/>
      <c r="E1062" s="482"/>
      <c r="F1062" s="482"/>
      <c r="G1062" s="482"/>
      <c r="H1062" s="482"/>
      <c r="I1062" s="482"/>
      <c r="J1062" s="482"/>
      <c r="K1062" s="482"/>
      <c r="L1062" s="482"/>
      <c r="M1062" s="483"/>
      <c r="N1062" s="16"/>
      <c r="O1062" s="412"/>
      <c r="P1062" s="413"/>
      <c r="Q1062" s="8"/>
      <c r="R1062" s="8"/>
      <c r="S1062" s="8"/>
      <c r="T1062" s="9"/>
      <c r="U1062" s="17"/>
      <c r="V1062" s="33"/>
      <c r="W1062" s="57"/>
      <c r="X1062" s="86"/>
      <c r="Y1062" s="33"/>
      <c r="Z1062" s="36"/>
      <c r="AA1062" s="36"/>
      <c r="AD1062" s="33"/>
      <c r="AG1062" s="33"/>
      <c r="AH1062" s="43"/>
      <c r="AI1062" s="43"/>
      <c r="AJ1062" s="43"/>
      <c r="AK1062" s="43"/>
      <c r="AL1062" s="43"/>
      <c r="AM1062" s="43"/>
      <c r="AN1062" s="43"/>
      <c r="AO1062" s="43"/>
      <c r="AP1062" s="43"/>
      <c r="AQ1062" s="43"/>
      <c r="AR1062" s="43"/>
      <c r="AS1062" s="43"/>
      <c r="AT1062" s="43"/>
      <c r="AU1062" s="44"/>
      <c r="AV1062" s="33"/>
      <c r="AW1062" s="33"/>
      <c r="AX1062" s="33"/>
      <c r="AZ1062" s="141"/>
      <c r="BE1062" s="168"/>
      <c r="BF1062" s="168"/>
      <c r="BG1062" s="168"/>
      <c r="BH1062" s="168"/>
      <c r="BI1062" s="168"/>
      <c r="BJ1062" s="168"/>
      <c r="BK1062" s="168"/>
      <c r="BL1062" s="168"/>
      <c r="BM1062" s="168"/>
      <c r="DK1062" s="168"/>
      <c r="DL1062" s="168"/>
      <c r="DM1062" s="168"/>
      <c r="DN1062" s="168"/>
      <c r="DO1062" s="168"/>
      <c r="DP1062" s="168"/>
      <c r="DQ1062" s="168"/>
      <c r="DR1062" s="168"/>
      <c r="DS1062" s="168"/>
      <c r="DT1062" s="168"/>
      <c r="DU1062" s="168"/>
      <c r="DV1062" s="168"/>
      <c r="DW1062" s="168"/>
      <c r="DX1062" s="168"/>
      <c r="DY1062" s="168"/>
      <c r="DZ1062" s="168"/>
      <c r="EA1062" s="168"/>
      <c r="EB1062" s="168"/>
      <c r="EC1062" s="168"/>
      <c r="ED1062" s="168"/>
      <c r="EE1062" s="168"/>
      <c r="EF1062" s="168"/>
      <c r="EG1062" s="168"/>
      <c r="EH1062" s="168"/>
      <c r="EI1062" s="168"/>
      <c r="EJ1062" s="168"/>
      <c r="EK1062" s="168"/>
      <c r="EL1062" s="168"/>
      <c r="EM1062" s="168"/>
      <c r="EN1062" s="168"/>
      <c r="EO1062" s="168"/>
      <c r="EP1062" s="168"/>
      <c r="EQ1062" s="168"/>
      <c r="ER1062" s="168"/>
      <c r="ES1062" s="168"/>
      <c r="ET1062" s="168"/>
      <c r="EU1062" s="168"/>
      <c r="EV1062" s="168"/>
      <c r="EW1062" s="168"/>
      <c r="EX1062" s="168"/>
      <c r="EY1062" s="168"/>
      <c r="EZ1062" s="168"/>
      <c r="FA1062" s="168"/>
      <c r="FB1062" s="168"/>
      <c r="FC1062" s="168"/>
      <c r="FD1062" s="168"/>
    </row>
    <row r="1063" spans="1:160" s="5" customFormat="1" ht="24.9" customHeight="1" x14ac:dyDescent="0.3">
      <c r="A1063" s="263"/>
      <c r="B1063" s="263"/>
      <c r="C1063" s="265"/>
      <c r="D1063" s="481"/>
      <c r="E1063" s="482"/>
      <c r="F1063" s="482"/>
      <c r="G1063" s="482"/>
      <c r="H1063" s="482"/>
      <c r="I1063" s="482"/>
      <c r="J1063" s="482"/>
      <c r="K1063" s="482"/>
      <c r="L1063" s="482"/>
      <c r="M1063" s="483"/>
      <c r="N1063" s="16"/>
      <c r="O1063" s="412"/>
      <c r="P1063" s="413"/>
      <c r="Q1063" s="8"/>
      <c r="R1063" s="8"/>
      <c r="S1063" s="8"/>
      <c r="T1063" s="9"/>
      <c r="U1063" s="17"/>
      <c r="V1063" s="33"/>
      <c r="W1063" s="57"/>
      <c r="X1063" s="86"/>
      <c r="Y1063" s="33"/>
      <c r="Z1063" s="36"/>
      <c r="AA1063" s="36"/>
      <c r="AD1063" s="33"/>
      <c r="AG1063" s="33"/>
      <c r="AH1063" s="43"/>
      <c r="AI1063" s="43"/>
      <c r="AJ1063" s="43"/>
      <c r="AK1063" s="43"/>
      <c r="AL1063" s="43"/>
      <c r="AM1063" s="43"/>
      <c r="AN1063" s="43"/>
      <c r="AO1063" s="43"/>
      <c r="AP1063" s="43"/>
      <c r="AQ1063" s="43"/>
      <c r="AR1063" s="43"/>
      <c r="AS1063" s="43"/>
      <c r="AT1063" s="43"/>
      <c r="AU1063" s="44"/>
      <c r="AV1063" s="33"/>
      <c r="AW1063" s="33"/>
      <c r="AX1063" s="33"/>
      <c r="AZ1063" s="141"/>
      <c r="BE1063" s="168"/>
      <c r="BF1063" s="168"/>
      <c r="BG1063" s="168"/>
      <c r="BH1063" s="168"/>
      <c r="BI1063" s="168"/>
      <c r="BJ1063" s="168"/>
      <c r="BK1063" s="168"/>
      <c r="BL1063" s="168"/>
      <c r="BM1063" s="168"/>
      <c r="DK1063" s="168"/>
      <c r="DL1063" s="168"/>
      <c r="DM1063" s="168"/>
      <c r="DN1063" s="168"/>
      <c r="DO1063" s="168"/>
      <c r="DP1063" s="168"/>
      <c r="DQ1063" s="168"/>
      <c r="DR1063" s="168"/>
      <c r="DS1063" s="168"/>
      <c r="DT1063" s="168"/>
      <c r="DU1063" s="168"/>
      <c r="DV1063" s="168"/>
      <c r="DW1063" s="168"/>
      <c r="DX1063" s="168"/>
      <c r="DY1063" s="168"/>
      <c r="DZ1063" s="168"/>
      <c r="EA1063" s="168"/>
      <c r="EB1063" s="168"/>
      <c r="EC1063" s="168"/>
      <c r="ED1063" s="168"/>
      <c r="EE1063" s="168"/>
      <c r="EF1063" s="168"/>
      <c r="EG1063" s="168"/>
      <c r="EH1063" s="168"/>
      <c r="EI1063" s="168"/>
      <c r="EJ1063" s="168"/>
      <c r="EK1063" s="168"/>
      <c r="EL1063" s="168"/>
      <c r="EM1063" s="168"/>
      <c r="EN1063" s="168"/>
      <c r="EO1063" s="168"/>
      <c r="EP1063" s="168"/>
      <c r="EQ1063" s="168"/>
      <c r="ER1063" s="168"/>
      <c r="ES1063" s="168"/>
      <c r="ET1063" s="168"/>
      <c r="EU1063" s="168"/>
      <c r="EV1063" s="168"/>
      <c r="EW1063" s="168"/>
      <c r="EX1063" s="168"/>
      <c r="EY1063" s="168"/>
      <c r="EZ1063" s="168"/>
      <c r="FA1063" s="168"/>
      <c r="FB1063" s="168"/>
      <c r="FC1063" s="168"/>
      <c r="FD1063" s="168"/>
    </row>
    <row r="1064" spans="1:160" s="5" customFormat="1" ht="24.9" customHeight="1" x14ac:dyDescent="0.3">
      <c r="A1064" s="263"/>
      <c r="B1064" s="263"/>
      <c r="C1064" s="265"/>
      <c r="D1064" s="481"/>
      <c r="E1064" s="482"/>
      <c r="F1064" s="482"/>
      <c r="G1064" s="482"/>
      <c r="H1064" s="482"/>
      <c r="I1064" s="482"/>
      <c r="J1064" s="482"/>
      <c r="K1064" s="482"/>
      <c r="L1064" s="482"/>
      <c r="M1064" s="483"/>
      <c r="N1064" s="16"/>
      <c r="O1064" s="412"/>
      <c r="P1064" s="413"/>
      <c r="Q1064" s="8"/>
      <c r="R1064" s="8"/>
      <c r="S1064" s="8"/>
      <c r="T1064" s="9"/>
      <c r="U1064" s="17"/>
      <c r="V1064" s="33"/>
      <c r="W1064" s="57"/>
      <c r="X1064" s="86"/>
      <c r="Y1064" s="33"/>
      <c r="Z1064" s="36"/>
      <c r="AA1064" s="36"/>
      <c r="AD1064" s="33"/>
      <c r="AG1064" s="33"/>
      <c r="AH1064" s="43"/>
      <c r="AI1064" s="43"/>
      <c r="AJ1064" s="43"/>
      <c r="AK1064" s="43"/>
      <c r="AL1064" s="43"/>
      <c r="AM1064" s="43"/>
      <c r="AN1064" s="43"/>
      <c r="AO1064" s="43"/>
      <c r="AP1064" s="43"/>
      <c r="AQ1064" s="43"/>
      <c r="AR1064" s="43"/>
      <c r="AS1064" s="43"/>
      <c r="AT1064" s="43"/>
      <c r="AU1064" s="44"/>
      <c r="AV1064" s="33"/>
      <c r="AW1064" s="33"/>
      <c r="AX1064" s="33"/>
      <c r="AZ1064" s="141"/>
      <c r="BE1064" s="168"/>
      <c r="BF1064" s="168"/>
      <c r="BG1064" s="168"/>
      <c r="BH1064" s="168"/>
      <c r="BI1064" s="168"/>
      <c r="BJ1064" s="168"/>
      <c r="BK1064" s="168"/>
      <c r="BL1064" s="168"/>
      <c r="BM1064" s="168"/>
      <c r="DK1064" s="168"/>
      <c r="DL1064" s="168"/>
      <c r="DM1064" s="168"/>
      <c r="DN1064" s="168"/>
      <c r="DO1064" s="168"/>
      <c r="DP1064" s="168"/>
      <c r="DQ1064" s="168"/>
      <c r="DR1064" s="168"/>
      <c r="DS1064" s="168"/>
      <c r="DT1064" s="168"/>
      <c r="DU1064" s="168"/>
      <c r="DV1064" s="168"/>
      <c r="DW1064" s="168"/>
      <c r="DX1064" s="168"/>
      <c r="DY1064" s="168"/>
      <c r="DZ1064" s="168"/>
      <c r="EA1064" s="168"/>
      <c r="EB1064" s="168"/>
      <c r="EC1064" s="168"/>
      <c r="ED1064" s="168"/>
      <c r="EE1064" s="168"/>
      <c r="EF1064" s="168"/>
      <c r="EG1064" s="168"/>
      <c r="EH1064" s="168"/>
      <c r="EI1064" s="168"/>
      <c r="EJ1064" s="168"/>
      <c r="EK1064" s="168"/>
      <c r="EL1064" s="168"/>
      <c r="EM1064" s="168"/>
      <c r="EN1064" s="168"/>
      <c r="EO1064" s="168"/>
      <c r="EP1064" s="168"/>
      <c r="EQ1064" s="168"/>
      <c r="ER1064" s="168"/>
      <c r="ES1064" s="168"/>
      <c r="ET1064" s="168"/>
      <c r="EU1064" s="168"/>
      <c r="EV1064" s="168"/>
      <c r="EW1064" s="168"/>
      <c r="EX1064" s="168"/>
      <c r="EY1064" s="168"/>
      <c r="EZ1064" s="168"/>
      <c r="FA1064" s="168"/>
      <c r="FB1064" s="168"/>
      <c r="FC1064" s="168"/>
      <c r="FD1064" s="168"/>
    </row>
    <row r="1065" spans="1:160" s="5" customFormat="1" ht="24.9" customHeight="1" x14ac:dyDescent="0.3">
      <c r="A1065" s="263"/>
      <c r="B1065" s="263"/>
      <c r="C1065" s="265"/>
      <c r="D1065" s="481"/>
      <c r="E1065" s="482"/>
      <c r="F1065" s="482"/>
      <c r="G1065" s="482"/>
      <c r="H1065" s="482"/>
      <c r="I1065" s="482"/>
      <c r="J1065" s="482"/>
      <c r="K1065" s="482"/>
      <c r="L1065" s="482"/>
      <c r="M1065" s="483"/>
      <c r="N1065" s="16"/>
      <c r="O1065" s="412"/>
      <c r="P1065" s="413"/>
      <c r="Q1065" s="8"/>
      <c r="R1065" s="8"/>
      <c r="S1065" s="8"/>
      <c r="T1065" s="9"/>
      <c r="U1065" s="17"/>
      <c r="V1065" s="33"/>
      <c r="W1065" s="57"/>
      <c r="X1065" s="86"/>
      <c r="Y1065" s="33"/>
      <c r="Z1065" s="36"/>
      <c r="AA1065" s="36"/>
      <c r="AD1065" s="33"/>
      <c r="AG1065" s="33"/>
      <c r="AH1065" s="43"/>
      <c r="AI1065" s="43"/>
      <c r="AJ1065" s="43"/>
      <c r="AK1065" s="43"/>
      <c r="AL1065" s="43"/>
      <c r="AM1065" s="43"/>
      <c r="AN1065" s="43"/>
      <c r="AO1065" s="43"/>
      <c r="AP1065" s="43"/>
      <c r="AQ1065" s="43"/>
      <c r="AR1065" s="43"/>
      <c r="AS1065" s="43"/>
      <c r="AT1065" s="43"/>
      <c r="AU1065" s="44"/>
      <c r="AV1065" s="33"/>
      <c r="AW1065" s="33"/>
      <c r="AX1065" s="33"/>
      <c r="AZ1065" s="141"/>
      <c r="BE1065" s="168"/>
      <c r="BF1065" s="168"/>
      <c r="BG1065" s="168"/>
      <c r="BH1065" s="168"/>
      <c r="BI1065" s="168"/>
      <c r="BJ1065" s="168"/>
      <c r="BK1065" s="168"/>
      <c r="BL1065" s="168"/>
      <c r="BM1065" s="168"/>
      <c r="DK1065" s="168"/>
      <c r="DL1065" s="168"/>
      <c r="DM1065" s="168"/>
      <c r="DN1065" s="168"/>
      <c r="DO1065" s="168"/>
      <c r="DP1065" s="168"/>
      <c r="DQ1065" s="168"/>
      <c r="DR1065" s="168"/>
      <c r="DS1065" s="168"/>
      <c r="DT1065" s="168"/>
      <c r="DU1065" s="168"/>
      <c r="DV1065" s="168"/>
      <c r="DW1065" s="168"/>
      <c r="DX1065" s="168"/>
      <c r="DY1065" s="168"/>
      <c r="DZ1065" s="168"/>
      <c r="EA1065" s="168"/>
      <c r="EB1065" s="168"/>
      <c r="EC1065" s="168"/>
      <c r="ED1065" s="168"/>
      <c r="EE1065" s="168"/>
      <c r="EF1065" s="168"/>
      <c r="EG1065" s="168"/>
      <c r="EH1065" s="168"/>
      <c r="EI1065" s="168"/>
      <c r="EJ1065" s="168"/>
      <c r="EK1065" s="168"/>
      <c r="EL1065" s="168"/>
      <c r="EM1065" s="168"/>
      <c r="EN1065" s="168"/>
      <c r="EO1065" s="168"/>
      <c r="EP1065" s="168"/>
      <c r="EQ1065" s="168"/>
      <c r="ER1065" s="168"/>
      <c r="ES1065" s="168"/>
      <c r="ET1065" s="168"/>
      <c r="EU1065" s="168"/>
      <c r="EV1065" s="168"/>
      <c r="EW1065" s="168"/>
      <c r="EX1065" s="168"/>
      <c r="EY1065" s="168"/>
      <c r="EZ1065" s="168"/>
      <c r="FA1065" s="168"/>
      <c r="FB1065" s="168"/>
      <c r="FC1065" s="168"/>
      <c r="FD1065" s="168"/>
    </row>
    <row r="1066" spans="1:160" s="5" customFormat="1" ht="24.9" customHeight="1" thickBot="1" x14ac:dyDescent="0.35">
      <c r="A1066" s="263"/>
      <c r="B1066" s="263"/>
      <c r="C1066" s="265"/>
      <c r="D1066" s="481"/>
      <c r="E1066" s="482"/>
      <c r="F1066" s="482"/>
      <c r="G1066" s="482"/>
      <c r="H1066" s="482"/>
      <c r="I1066" s="482"/>
      <c r="J1066" s="482"/>
      <c r="K1066" s="482"/>
      <c r="L1066" s="482"/>
      <c r="M1066" s="483"/>
      <c r="N1066" s="414" t="s">
        <v>16</v>
      </c>
      <c r="O1066" s="415"/>
      <c r="P1066" s="415"/>
      <c r="Q1066" s="415"/>
      <c r="R1066" s="415"/>
      <c r="S1066" s="415"/>
      <c r="T1066" s="415"/>
      <c r="U1066" s="18">
        <f>SUM(U1046:U1065)</f>
        <v>389</v>
      </c>
      <c r="V1066" s="33"/>
      <c r="W1066" s="57"/>
      <c r="X1066" s="86"/>
      <c r="Y1066" s="33"/>
      <c r="Z1066" s="36"/>
      <c r="AA1066" s="36"/>
      <c r="AD1066" s="33"/>
      <c r="AG1066" s="33"/>
      <c r="AH1066" s="43"/>
      <c r="AI1066" s="43"/>
      <c r="AJ1066" s="43"/>
      <c r="AK1066" s="43"/>
      <c r="AL1066" s="43"/>
      <c r="AM1066" s="43"/>
      <c r="AN1066" s="43"/>
      <c r="AO1066" s="43"/>
      <c r="AP1066" s="43"/>
      <c r="AQ1066" s="43"/>
      <c r="AR1066" s="43"/>
      <c r="AS1066" s="43"/>
      <c r="AT1066" s="43"/>
      <c r="AU1066" s="44"/>
      <c r="AV1066" s="33"/>
      <c r="AW1066" s="33"/>
      <c r="AX1066" s="33"/>
      <c r="AZ1066" s="141"/>
      <c r="BE1066" s="168"/>
      <c r="BF1066" s="168"/>
      <c r="BG1066" s="168"/>
      <c r="BH1066" s="168"/>
      <c r="BI1066" s="168"/>
      <c r="BJ1066" s="168"/>
      <c r="BK1066" s="168"/>
      <c r="BL1066" s="168"/>
      <c r="BM1066" s="168"/>
      <c r="DK1066" s="168"/>
      <c r="DL1066" s="168"/>
      <c r="DM1066" s="168"/>
      <c r="DN1066" s="168"/>
      <c r="DO1066" s="168"/>
      <c r="DP1066" s="168"/>
      <c r="DQ1066" s="168"/>
      <c r="DR1066" s="168"/>
      <c r="DS1066" s="168"/>
      <c r="DT1066" s="168"/>
      <c r="DU1066" s="168"/>
      <c r="DV1066" s="168"/>
      <c r="DW1066" s="168"/>
      <c r="DX1066" s="168"/>
      <c r="DY1066" s="168"/>
      <c r="DZ1066" s="168"/>
      <c r="EA1066" s="168"/>
      <c r="EB1066" s="168"/>
      <c r="EC1066" s="168"/>
      <c r="ED1066" s="168"/>
      <c r="EE1066" s="168"/>
      <c r="EF1066" s="168"/>
      <c r="EG1066" s="168"/>
      <c r="EH1066" s="168"/>
      <c r="EI1066" s="168"/>
      <c r="EJ1066" s="168"/>
      <c r="EK1066" s="168"/>
      <c r="EL1066" s="168"/>
      <c r="EM1066" s="168"/>
      <c r="EN1066" s="168"/>
      <c r="EO1066" s="168"/>
      <c r="EP1066" s="168"/>
      <c r="EQ1066" s="168"/>
      <c r="ER1066" s="168"/>
      <c r="ES1066" s="168"/>
      <c r="ET1066" s="168"/>
      <c r="EU1066" s="168"/>
      <c r="EV1066" s="168"/>
      <c r="EW1066" s="168"/>
      <c r="EX1066" s="168"/>
      <c r="EY1066" s="168"/>
      <c r="EZ1066" s="168"/>
      <c r="FA1066" s="168"/>
      <c r="FB1066" s="168"/>
      <c r="FC1066" s="168"/>
      <c r="FD1066" s="168"/>
    </row>
    <row r="1067" spans="1:160" s="5" customFormat="1" ht="14.4" customHeight="1" x14ac:dyDescent="0.3">
      <c r="A1067" s="263"/>
      <c r="B1067" s="263"/>
      <c r="C1067" s="265"/>
      <c r="D1067" s="481"/>
      <c r="E1067" s="482"/>
      <c r="F1067" s="482"/>
      <c r="G1067" s="482"/>
      <c r="H1067" s="482"/>
      <c r="I1067" s="482"/>
      <c r="J1067" s="482"/>
      <c r="K1067" s="482"/>
      <c r="L1067" s="482"/>
      <c r="M1067" s="483"/>
      <c r="N1067" s="416" t="s">
        <v>17</v>
      </c>
      <c r="O1067" s="417"/>
      <c r="P1067" s="417"/>
      <c r="Q1067" s="417"/>
      <c r="R1067" s="417"/>
      <c r="S1067" s="417"/>
      <c r="T1067" s="417"/>
      <c r="U1067" s="418"/>
      <c r="V1067" s="87"/>
      <c r="W1067" s="57"/>
      <c r="X1067" s="86"/>
      <c r="Y1067" s="33"/>
      <c r="Z1067" s="36"/>
      <c r="AA1067" s="36"/>
      <c r="AD1067" s="33"/>
      <c r="AG1067" s="33"/>
      <c r="AH1067" s="43"/>
      <c r="AI1067" s="43"/>
      <c r="AJ1067" s="43"/>
      <c r="AK1067" s="43"/>
      <c r="AL1067" s="43"/>
      <c r="AM1067" s="43"/>
      <c r="AN1067" s="43"/>
      <c r="AO1067" s="43"/>
      <c r="AP1067" s="43"/>
      <c r="AQ1067" s="43"/>
      <c r="AR1067" s="43"/>
      <c r="AS1067" s="43"/>
      <c r="AT1067" s="43"/>
      <c r="AU1067" s="44"/>
      <c r="AV1067" s="33"/>
      <c r="AW1067" s="33"/>
      <c r="AX1067" s="33"/>
      <c r="AZ1067" s="141"/>
      <c r="BE1067" s="168"/>
      <c r="BF1067" s="168"/>
      <c r="BG1067" s="168"/>
      <c r="BH1067" s="168"/>
      <c r="BI1067" s="168"/>
      <c r="BJ1067" s="168"/>
      <c r="BK1067" s="168"/>
      <c r="BL1067" s="168"/>
      <c r="BM1067" s="168"/>
      <c r="DK1067" s="168"/>
      <c r="DL1067" s="168"/>
      <c r="DM1067" s="168"/>
      <c r="DN1067" s="168"/>
      <c r="DO1067" s="168"/>
      <c r="DP1067" s="168"/>
      <c r="DQ1067" s="168"/>
      <c r="DR1067" s="168"/>
      <c r="DS1067" s="168"/>
      <c r="DT1067" s="168"/>
      <c r="DU1067" s="168"/>
      <c r="DV1067" s="168"/>
      <c r="DW1067" s="168"/>
      <c r="DX1067" s="168"/>
      <c r="DY1067" s="168"/>
      <c r="DZ1067" s="168"/>
      <c r="EA1067" s="168"/>
      <c r="EB1067" s="168"/>
      <c r="EC1067" s="168"/>
      <c r="ED1067" s="168"/>
      <c r="EE1067" s="168"/>
      <c r="EF1067" s="168"/>
      <c r="EG1067" s="168"/>
      <c r="EH1067" s="168"/>
      <c r="EI1067" s="168"/>
      <c r="EJ1067" s="168"/>
      <c r="EK1067" s="168"/>
      <c r="EL1067" s="168"/>
      <c r="EM1067" s="168"/>
      <c r="EN1067" s="168"/>
      <c r="EO1067" s="168"/>
      <c r="EP1067" s="168"/>
      <c r="EQ1067" s="168"/>
      <c r="ER1067" s="168"/>
      <c r="ES1067" s="168"/>
      <c r="ET1067" s="168"/>
      <c r="EU1067" s="168"/>
      <c r="EV1067" s="168"/>
      <c r="EW1067" s="168"/>
      <c r="EX1067" s="168"/>
      <c r="EY1067" s="168"/>
      <c r="EZ1067" s="168"/>
      <c r="FA1067" s="168"/>
      <c r="FB1067" s="168"/>
      <c r="FC1067" s="168"/>
      <c r="FD1067" s="168"/>
    </row>
    <row r="1068" spans="1:160" s="5" customFormat="1" x14ac:dyDescent="0.3">
      <c r="A1068" s="263"/>
      <c r="B1068" s="263"/>
      <c r="C1068" s="265"/>
      <c r="D1068" s="481"/>
      <c r="E1068" s="482"/>
      <c r="F1068" s="482"/>
      <c r="G1068" s="482"/>
      <c r="H1068" s="482"/>
      <c r="I1068" s="482"/>
      <c r="J1068" s="482"/>
      <c r="K1068" s="482"/>
      <c r="L1068" s="482"/>
      <c r="M1068" s="483"/>
      <c r="N1068" s="419"/>
      <c r="O1068" s="420"/>
      <c r="P1068" s="420"/>
      <c r="Q1068" s="420"/>
      <c r="R1068" s="420"/>
      <c r="S1068" s="420"/>
      <c r="T1068" s="420"/>
      <c r="U1068" s="421"/>
      <c r="V1068" s="33"/>
      <c r="W1068" s="57"/>
      <c r="X1068" s="86"/>
      <c r="Y1068" s="33"/>
      <c r="Z1068" s="36"/>
      <c r="AA1068" s="36"/>
      <c r="AD1068" s="33"/>
      <c r="AG1068" s="33"/>
      <c r="AH1068" s="43"/>
      <c r="AI1068" s="43"/>
      <c r="AJ1068" s="43"/>
      <c r="AK1068" s="43"/>
      <c r="AL1068" s="43"/>
      <c r="AM1068" s="43"/>
      <c r="AN1068" s="43"/>
      <c r="AO1068" s="43"/>
      <c r="AP1068" s="43"/>
      <c r="AQ1068" s="43"/>
      <c r="AR1068" s="43"/>
      <c r="AS1068" s="43"/>
      <c r="AT1068" s="43"/>
      <c r="AU1068" s="44"/>
      <c r="AV1068" s="33"/>
      <c r="AW1068" s="33"/>
      <c r="AX1068" s="33"/>
      <c r="AZ1068" s="141"/>
      <c r="BE1068" s="168"/>
      <c r="BF1068" s="168"/>
      <c r="BG1068" s="168"/>
      <c r="BH1068" s="168"/>
      <c r="BI1068" s="168"/>
      <c r="BJ1068" s="168"/>
      <c r="BK1068" s="168"/>
      <c r="BL1068" s="168"/>
      <c r="BM1068" s="168"/>
      <c r="DK1068" s="168"/>
      <c r="DL1068" s="168"/>
      <c r="DM1068" s="168"/>
      <c r="DN1068" s="168"/>
      <c r="DO1068" s="168"/>
      <c r="DP1068" s="168"/>
      <c r="DQ1068" s="168"/>
      <c r="DR1068" s="168"/>
      <c r="DS1068" s="168"/>
      <c r="DT1068" s="168"/>
      <c r="DU1068" s="168"/>
      <c r="DV1068" s="168"/>
      <c r="DW1068" s="168"/>
      <c r="DX1068" s="168"/>
      <c r="DY1068" s="168"/>
      <c r="DZ1068" s="168"/>
      <c r="EA1068" s="168"/>
      <c r="EB1068" s="168"/>
      <c r="EC1068" s="168"/>
      <c r="ED1068" s="168"/>
      <c r="EE1068" s="168"/>
      <c r="EF1068" s="168"/>
      <c r="EG1068" s="168"/>
      <c r="EH1068" s="168"/>
      <c r="EI1068" s="168"/>
      <c r="EJ1068" s="168"/>
      <c r="EK1068" s="168"/>
      <c r="EL1068" s="168"/>
      <c r="EM1068" s="168"/>
      <c r="EN1068" s="168"/>
      <c r="EO1068" s="168"/>
      <c r="EP1068" s="168"/>
      <c r="EQ1068" s="168"/>
      <c r="ER1068" s="168"/>
      <c r="ES1068" s="168"/>
      <c r="ET1068" s="168"/>
      <c r="EU1068" s="168"/>
      <c r="EV1068" s="168"/>
      <c r="EW1068" s="168"/>
      <c r="EX1068" s="168"/>
      <c r="EY1068" s="168"/>
      <c r="EZ1068" s="168"/>
      <c r="FA1068" s="168"/>
      <c r="FB1068" s="168"/>
      <c r="FC1068" s="168"/>
      <c r="FD1068" s="168"/>
    </row>
    <row r="1069" spans="1:160" s="5" customFormat="1" x14ac:dyDescent="0.3">
      <c r="A1069" s="263"/>
      <c r="B1069" s="263"/>
      <c r="C1069" s="265"/>
      <c r="D1069" s="481"/>
      <c r="E1069" s="482"/>
      <c r="F1069" s="482"/>
      <c r="G1069" s="482"/>
      <c r="H1069" s="482"/>
      <c r="I1069" s="482"/>
      <c r="J1069" s="482"/>
      <c r="K1069" s="482"/>
      <c r="L1069" s="482"/>
      <c r="M1069" s="483"/>
      <c r="N1069" s="419"/>
      <c r="O1069" s="420"/>
      <c r="P1069" s="420"/>
      <c r="Q1069" s="420"/>
      <c r="R1069" s="420"/>
      <c r="S1069" s="420"/>
      <c r="T1069" s="420"/>
      <c r="U1069" s="421"/>
      <c r="V1069" s="33"/>
      <c r="W1069" s="57"/>
      <c r="X1069" s="86"/>
      <c r="Y1069" s="33"/>
      <c r="Z1069" s="36"/>
      <c r="AA1069" s="36"/>
      <c r="AD1069" s="33"/>
      <c r="AG1069" s="33"/>
      <c r="AH1069" s="43"/>
      <c r="AI1069" s="43"/>
      <c r="AJ1069" s="43"/>
      <c r="AK1069" s="43"/>
      <c r="AL1069" s="43"/>
      <c r="AM1069" s="43"/>
      <c r="AN1069" s="43"/>
      <c r="AO1069" s="43"/>
      <c r="AP1069" s="43"/>
      <c r="AQ1069" s="43"/>
      <c r="AR1069" s="43"/>
      <c r="AS1069" s="43"/>
      <c r="AT1069" s="43"/>
      <c r="AU1069" s="44"/>
      <c r="AV1069" s="33"/>
      <c r="AW1069" s="33"/>
      <c r="AX1069" s="33"/>
      <c r="AZ1069" s="141"/>
      <c r="BE1069" s="168"/>
      <c r="BF1069" s="168"/>
      <c r="BG1069" s="168"/>
      <c r="BH1069" s="168"/>
      <c r="BI1069" s="168"/>
      <c r="BJ1069" s="168"/>
      <c r="BK1069" s="168"/>
      <c r="BL1069" s="168"/>
      <c r="BM1069" s="168"/>
      <c r="DK1069" s="168"/>
      <c r="DL1069" s="168"/>
      <c r="DM1069" s="168"/>
      <c r="DN1069" s="168"/>
      <c r="DO1069" s="168"/>
      <c r="DP1069" s="168"/>
      <c r="DQ1069" s="168"/>
      <c r="DR1069" s="168"/>
      <c r="DS1069" s="168"/>
      <c r="DT1069" s="168"/>
      <c r="DU1069" s="168"/>
      <c r="DV1069" s="168"/>
      <c r="DW1069" s="168"/>
      <c r="DX1069" s="168"/>
      <c r="DY1069" s="168"/>
      <c r="DZ1069" s="168"/>
      <c r="EA1069" s="168"/>
      <c r="EB1069" s="168"/>
      <c r="EC1069" s="168"/>
      <c r="ED1069" s="168"/>
      <c r="EE1069" s="168"/>
      <c r="EF1069" s="168"/>
      <c r="EG1069" s="168"/>
      <c r="EH1069" s="168"/>
      <c r="EI1069" s="168"/>
      <c r="EJ1069" s="168"/>
      <c r="EK1069" s="168"/>
      <c r="EL1069" s="168"/>
      <c r="EM1069" s="168"/>
      <c r="EN1069" s="168"/>
      <c r="EO1069" s="168"/>
      <c r="EP1069" s="168"/>
      <c r="EQ1069" s="168"/>
      <c r="ER1069" s="168"/>
      <c r="ES1069" s="168"/>
      <c r="ET1069" s="168"/>
      <c r="EU1069" s="168"/>
      <c r="EV1069" s="168"/>
      <c r="EW1069" s="168"/>
      <c r="EX1069" s="168"/>
      <c r="EY1069" s="168"/>
      <c r="EZ1069" s="168"/>
      <c r="FA1069" s="168"/>
      <c r="FB1069" s="168"/>
      <c r="FC1069" s="168"/>
      <c r="FD1069" s="168"/>
    </row>
    <row r="1070" spans="1:160" s="5" customFormat="1" ht="14.4" thickBot="1" x14ac:dyDescent="0.35">
      <c r="A1070" s="263"/>
      <c r="B1070" s="263"/>
      <c r="C1070" s="265"/>
      <c r="D1070" s="425"/>
      <c r="E1070" s="426"/>
      <c r="F1070" s="426"/>
      <c r="G1070" s="426"/>
      <c r="H1070" s="426"/>
      <c r="I1070" s="426"/>
      <c r="J1070" s="426"/>
      <c r="K1070" s="426"/>
      <c r="L1070" s="426"/>
      <c r="M1070" s="427"/>
      <c r="N1070" s="422"/>
      <c r="O1070" s="423"/>
      <c r="P1070" s="423"/>
      <c r="Q1070" s="423"/>
      <c r="R1070" s="423"/>
      <c r="S1070" s="423"/>
      <c r="T1070" s="423"/>
      <c r="U1070" s="424"/>
      <c r="V1070" s="33"/>
      <c r="W1070" s="57"/>
      <c r="X1070" s="86"/>
      <c r="Y1070" s="33"/>
      <c r="Z1070" s="36"/>
      <c r="AA1070" s="36"/>
      <c r="AD1070" s="33"/>
      <c r="AG1070" s="33"/>
      <c r="AH1070" s="43"/>
      <c r="AI1070" s="43"/>
      <c r="AJ1070" s="43"/>
      <c r="AK1070" s="43"/>
      <c r="AL1070" s="43"/>
      <c r="AM1070" s="43"/>
      <c r="AN1070" s="43"/>
      <c r="AO1070" s="43"/>
      <c r="AP1070" s="43"/>
      <c r="AQ1070" s="43"/>
      <c r="AR1070" s="43"/>
      <c r="AS1070" s="43"/>
      <c r="AT1070" s="43"/>
      <c r="AU1070" s="44"/>
      <c r="AV1070" s="33"/>
      <c r="AW1070" s="33"/>
      <c r="AX1070" s="33"/>
      <c r="AZ1070" s="141"/>
      <c r="BE1070" s="168"/>
      <c r="BF1070" s="168"/>
      <c r="BG1070" s="168"/>
      <c r="BH1070" s="168"/>
      <c r="BI1070" s="168"/>
      <c r="BJ1070" s="168"/>
      <c r="BK1070" s="168"/>
      <c r="BL1070" s="168"/>
      <c r="BM1070" s="168"/>
      <c r="DK1070" s="168"/>
      <c r="DL1070" s="168"/>
      <c r="DM1070" s="168"/>
      <c r="DN1070" s="168"/>
      <c r="DO1070" s="168"/>
      <c r="DP1070" s="168"/>
      <c r="DQ1070" s="168"/>
      <c r="DR1070" s="168"/>
      <c r="DS1070" s="168"/>
      <c r="DT1070" s="168"/>
      <c r="DU1070" s="168"/>
      <c r="DV1070" s="168"/>
      <c r="DW1070" s="168"/>
      <c r="DX1070" s="168"/>
      <c r="DY1070" s="168"/>
      <c r="DZ1070" s="168"/>
      <c r="EA1070" s="168"/>
      <c r="EB1070" s="168"/>
      <c r="EC1070" s="168"/>
      <c r="ED1070" s="168"/>
      <c r="EE1070" s="168"/>
      <c r="EF1070" s="168"/>
      <c r="EG1070" s="168"/>
      <c r="EH1070" s="168"/>
      <c r="EI1070" s="168"/>
      <c r="EJ1070" s="168"/>
      <c r="EK1070" s="168"/>
      <c r="EL1070" s="168"/>
      <c r="EM1070" s="168"/>
      <c r="EN1070" s="168"/>
      <c r="EO1070" s="168"/>
      <c r="EP1070" s="168"/>
      <c r="EQ1070" s="168"/>
      <c r="ER1070" s="168"/>
      <c r="ES1070" s="168"/>
      <c r="ET1070" s="168"/>
      <c r="EU1070" s="168"/>
      <c r="EV1070" s="168"/>
      <c r="EW1070" s="168"/>
      <c r="EX1070" s="168"/>
      <c r="EY1070" s="168"/>
      <c r="EZ1070" s="168"/>
      <c r="FA1070" s="168"/>
      <c r="FB1070" s="168"/>
      <c r="FC1070" s="168"/>
      <c r="FD1070" s="168"/>
    </row>
    <row r="1071" spans="1:160" s="5" customFormat="1" ht="5.25" customHeight="1" thickBot="1" x14ac:dyDescent="0.35">
      <c r="A1071" s="263"/>
      <c r="B1071" s="263"/>
      <c r="C1071" s="265"/>
      <c r="D1071" s="428"/>
      <c r="E1071" s="428"/>
      <c r="F1071" s="428"/>
      <c r="G1071" s="428"/>
      <c r="H1071" s="428"/>
      <c r="I1071" s="428"/>
      <c r="J1071" s="428"/>
      <c r="K1071" s="428"/>
      <c r="L1071" s="428"/>
      <c r="M1071" s="428"/>
      <c r="N1071" s="428"/>
      <c r="O1071" s="428"/>
      <c r="P1071" s="428"/>
      <c r="Q1071" s="428"/>
      <c r="R1071" s="428"/>
      <c r="S1071" s="428"/>
      <c r="T1071" s="428"/>
      <c r="U1071" s="428"/>
      <c r="V1071" s="33"/>
      <c r="W1071" s="57"/>
      <c r="X1071" s="86"/>
      <c r="Y1071" s="33"/>
      <c r="Z1071" s="36"/>
      <c r="AA1071" s="36"/>
      <c r="AD1071" s="33"/>
      <c r="AG1071" s="33"/>
      <c r="AH1071" s="43"/>
      <c r="AI1071" s="43"/>
      <c r="AJ1071" s="43"/>
      <c r="AK1071" s="43"/>
      <c r="AL1071" s="43"/>
      <c r="AM1071" s="43"/>
      <c r="AN1071" s="43"/>
      <c r="AO1071" s="43"/>
      <c r="AP1071" s="43"/>
      <c r="AQ1071" s="43"/>
      <c r="AR1071" s="43"/>
      <c r="AS1071" s="43"/>
      <c r="AT1071" s="43"/>
      <c r="AU1071" s="44"/>
      <c r="AV1071" s="33"/>
      <c r="AW1071" s="33"/>
      <c r="AX1071" s="33"/>
      <c r="AZ1071" s="141"/>
      <c r="BE1071" s="168"/>
      <c r="BF1071" s="168"/>
      <c r="BG1071" s="168"/>
      <c r="BH1071" s="168"/>
      <c r="BI1071" s="168"/>
      <c r="BJ1071" s="168"/>
      <c r="BK1071" s="168"/>
      <c r="BL1071" s="168"/>
      <c r="BM1071" s="168"/>
      <c r="DK1071" s="168"/>
      <c r="DL1071" s="168"/>
      <c r="DM1071" s="168"/>
      <c r="DN1071" s="168"/>
      <c r="DO1071" s="168"/>
      <c r="DP1071" s="168"/>
      <c r="DQ1071" s="168"/>
      <c r="DR1071" s="168"/>
      <c r="DS1071" s="168"/>
      <c r="DT1071" s="168"/>
      <c r="DU1071" s="168"/>
      <c r="DV1071" s="168"/>
      <c r="DW1071" s="168"/>
      <c r="DX1071" s="168"/>
      <c r="DY1071" s="168"/>
      <c r="DZ1071" s="168"/>
      <c r="EA1071" s="168"/>
      <c r="EB1071" s="168"/>
      <c r="EC1071" s="168"/>
      <c r="ED1071" s="168"/>
      <c r="EE1071" s="168"/>
      <c r="EF1071" s="168"/>
      <c r="EG1071" s="168"/>
      <c r="EH1071" s="168"/>
      <c r="EI1071" s="168"/>
      <c r="EJ1071" s="168"/>
      <c r="EK1071" s="168"/>
      <c r="EL1071" s="168"/>
      <c r="EM1071" s="168"/>
      <c r="EN1071" s="168"/>
      <c r="EO1071" s="168"/>
      <c r="EP1071" s="168"/>
      <c r="EQ1071" s="168"/>
      <c r="ER1071" s="168"/>
      <c r="ES1071" s="168"/>
      <c r="ET1071" s="168"/>
      <c r="EU1071" s="168"/>
      <c r="EV1071" s="168"/>
      <c r="EW1071" s="168"/>
      <c r="EX1071" s="168"/>
      <c r="EY1071" s="168"/>
      <c r="EZ1071" s="168"/>
      <c r="FA1071" s="168"/>
      <c r="FB1071" s="168"/>
      <c r="FC1071" s="168"/>
      <c r="FD1071" s="168"/>
    </row>
    <row r="1072" spans="1:160" s="5" customFormat="1" ht="20.25" customHeight="1" x14ac:dyDescent="0.3">
      <c r="A1072" s="263"/>
      <c r="B1072" s="263"/>
      <c r="C1072" s="265"/>
      <c r="D1072" s="429" t="s">
        <v>18</v>
      </c>
      <c r="E1072" s="430"/>
      <c r="F1072" s="430"/>
      <c r="G1072" s="430"/>
      <c r="H1072" s="430"/>
      <c r="I1072" s="430"/>
      <c r="J1072" s="430"/>
      <c r="K1072" s="430"/>
      <c r="L1072" s="430"/>
      <c r="M1072" s="431"/>
      <c r="N1072" s="429" t="s">
        <v>19</v>
      </c>
      <c r="O1072" s="430"/>
      <c r="P1072" s="430"/>
      <c r="Q1072" s="430"/>
      <c r="R1072" s="430"/>
      <c r="S1072" s="430"/>
      <c r="T1072" s="430"/>
      <c r="U1072" s="431"/>
      <c r="V1072" s="33"/>
      <c r="W1072" s="57"/>
      <c r="X1072" s="86"/>
      <c r="Y1072" s="33"/>
      <c r="Z1072" s="36"/>
      <c r="AA1072" s="36"/>
      <c r="AD1072" s="33"/>
      <c r="AG1072" s="33"/>
      <c r="AH1072" s="43"/>
      <c r="AI1072" s="43"/>
      <c r="AJ1072" s="43"/>
      <c r="AK1072" s="43"/>
      <c r="AL1072" s="43"/>
      <c r="AM1072" s="43"/>
      <c r="AN1072" s="43"/>
      <c r="AO1072" s="43"/>
      <c r="AP1072" s="43"/>
      <c r="AQ1072" s="43"/>
      <c r="AR1072" s="43"/>
      <c r="AS1072" s="43"/>
      <c r="AT1072" s="43"/>
      <c r="AU1072" s="44"/>
      <c r="AV1072" s="33"/>
      <c r="AW1072" s="33"/>
      <c r="AX1072" s="33"/>
      <c r="AZ1072" s="141"/>
      <c r="BE1072" s="168"/>
      <c r="BF1072" s="168"/>
      <c r="BG1072" s="168"/>
      <c r="BH1072" s="168"/>
      <c r="BI1072" s="168"/>
      <c r="BJ1072" s="168"/>
      <c r="BK1072" s="168"/>
      <c r="BL1072" s="168"/>
      <c r="BM1072" s="168"/>
      <c r="DK1072" s="168"/>
      <c r="DL1072" s="168"/>
      <c r="DM1072" s="168"/>
      <c r="DN1072" s="168"/>
      <c r="DO1072" s="168"/>
      <c r="DP1072" s="168"/>
      <c r="DQ1072" s="168"/>
      <c r="DR1072" s="168"/>
      <c r="DS1072" s="168"/>
      <c r="DT1072" s="168"/>
      <c r="DU1072" s="168"/>
      <c r="DV1072" s="168"/>
      <c r="DW1072" s="168"/>
      <c r="DX1072" s="168"/>
      <c r="DY1072" s="168"/>
      <c r="DZ1072" s="168"/>
      <c r="EA1072" s="168"/>
      <c r="EB1072" s="168"/>
      <c r="EC1072" s="168"/>
      <c r="ED1072" s="168"/>
      <c r="EE1072" s="168"/>
      <c r="EF1072" s="168"/>
      <c r="EG1072" s="168"/>
      <c r="EH1072" s="168"/>
      <c r="EI1072" s="168"/>
      <c r="EJ1072" s="168"/>
      <c r="EK1072" s="168"/>
      <c r="EL1072" s="168"/>
      <c r="EM1072" s="168"/>
      <c r="EN1072" s="168"/>
      <c r="EO1072" s="168"/>
      <c r="EP1072" s="168"/>
      <c r="EQ1072" s="168"/>
      <c r="ER1072" s="168"/>
      <c r="ES1072" s="168"/>
      <c r="ET1072" s="168"/>
      <c r="EU1072" s="168"/>
      <c r="EV1072" s="168"/>
      <c r="EW1072" s="168"/>
      <c r="EX1072" s="168"/>
      <c r="EY1072" s="168"/>
      <c r="EZ1072" s="168"/>
      <c r="FA1072" s="168"/>
      <c r="FB1072" s="168"/>
      <c r="FC1072" s="168"/>
      <c r="FD1072" s="168"/>
    </row>
    <row r="1073" spans="1:160" s="5" customFormat="1" x14ac:dyDescent="0.3">
      <c r="A1073" s="263"/>
      <c r="B1073" s="263"/>
      <c r="C1073" s="265"/>
      <c r="D1073" s="432" t="s">
        <v>20</v>
      </c>
      <c r="E1073" s="433"/>
      <c r="F1073" s="433"/>
      <c r="G1073" s="433"/>
      <c r="H1073" s="433"/>
      <c r="I1073" s="433"/>
      <c r="J1073" s="433"/>
      <c r="K1073" s="433"/>
      <c r="L1073" s="433"/>
      <c r="M1073" s="434"/>
      <c r="N1073" s="435" t="s">
        <v>21</v>
      </c>
      <c r="O1073" s="436"/>
      <c r="P1073" s="436"/>
      <c r="Q1073" s="436"/>
      <c r="R1073" s="436"/>
      <c r="S1073" s="436"/>
      <c r="T1073" s="436"/>
      <c r="U1073" s="437"/>
      <c r="V1073" s="33"/>
      <c r="W1073" s="57"/>
      <c r="X1073" s="86"/>
      <c r="Y1073" s="33"/>
      <c r="Z1073" s="36"/>
      <c r="AA1073" s="36"/>
      <c r="AD1073" s="33"/>
      <c r="AG1073" s="33"/>
      <c r="AH1073" s="43"/>
      <c r="AI1073" s="43"/>
      <c r="AJ1073" s="43"/>
      <c r="AK1073" s="43"/>
      <c r="AL1073" s="43"/>
      <c r="AM1073" s="43"/>
      <c r="AN1073" s="43"/>
      <c r="AO1073" s="43"/>
      <c r="AP1073" s="43"/>
      <c r="AQ1073" s="43"/>
      <c r="AR1073" s="43"/>
      <c r="AS1073" s="43"/>
      <c r="AT1073" s="43"/>
      <c r="AU1073" s="44"/>
      <c r="AV1073" s="33"/>
      <c r="AW1073" s="33"/>
      <c r="AX1073" s="33"/>
      <c r="AZ1073" s="141"/>
      <c r="BE1073" s="168"/>
      <c r="BF1073" s="168"/>
      <c r="BG1073" s="168"/>
      <c r="BH1073" s="168"/>
      <c r="BI1073" s="168"/>
      <c r="BJ1073" s="168"/>
      <c r="BK1073" s="168"/>
      <c r="BL1073" s="168"/>
      <c r="BM1073" s="168"/>
      <c r="DK1073" s="168"/>
      <c r="DL1073" s="168"/>
      <c r="DM1073" s="168"/>
      <c r="DN1073" s="168"/>
      <c r="DO1073" s="168"/>
      <c r="DP1073" s="168"/>
      <c r="DQ1073" s="168"/>
      <c r="DR1073" s="168"/>
      <c r="DS1073" s="168"/>
      <c r="DT1073" s="168"/>
      <c r="DU1073" s="168"/>
      <c r="DV1073" s="168"/>
      <c r="DW1073" s="168"/>
      <c r="DX1073" s="168"/>
      <c r="DY1073" s="168"/>
      <c r="DZ1073" s="168"/>
      <c r="EA1073" s="168"/>
      <c r="EB1073" s="168"/>
      <c r="EC1073" s="168"/>
      <c r="ED1073" s="168"/>
      <c r="EE1073" s="168"/>
      <c r="EF1073" s="168"/>
      <c r="EG1073" s="168"/>
      <c r="EH1073" s="168"/>
      <c r="EI1073" s="168"/>
      <c r="EJ1073" s="168"/>
      <c r="EK1073" s="168"/>
      <c r="EL1073" s="168"/>
      <c r="EM1073" s="168"/>
      <c r="EN1073" s="168"/>
      <c r="EO1073" s="168"/>
      <c r="EP1073" s="168"/>
      <c r="EQ1073" s="168"/>
      <c r="ER1073" s="168"/>
      <c r="ES1073" s="168"/>
      <c r="ET1073" s="168"/>
      <c r="EU1073" s="168"/>
      <c r="EV1073" s="168"/>
      <c r="EW1073" s="168"/>
      <c r="EX1073" s="168"/>
      <c r="EY1073" s="168"/>
      <c r="EZ1073" s="168"/>
      <c r="FA1073" s="168"/>
      <c r="FB1073" s="168"/>
      <c r="FC1073" s="168"/>
      <c r="FD1073" s="168"/>
    </row>
    <row r="1074" spans="1:160" s="5" customFormat="1" ht="15.75" customHeight="1" x14ac:dyDescent="0.3">
      <c r="A1074" s="263"/>
      <c r="B1074" s="263"/>
      <c r="C1074" s="265"/>
      <c r="D1074" s="438" t="s">
        <v>22</v>
      </c>
      <c r="E1074" s="439"/>
      <c r="F1074" s="439"/>
      <c r="G1074" s="439"/>
      <c r="H1074" s="439"/>
      <c r="I1074" s="439"/>
      <c r="J1074" s="439"/>
      <c r="K1074" s="439"/>
      <c r="L1074" s="439"/>
      <c r="M1074" s="440"/>
      <c r="N1074" s="438" t="s">
        <v>22</v>
      </c>
      <c r="O1074" s="444"/>
      <c r="P1074" s="444"/>
      <c r="Q1074" s="444"/>
      <c r="R1074" s="444"/>
      <c r="S1074" s="444"/>
      <c r="T1074" s="444"/>
      <c r="U1074" s="440"/>
      <c r="V1074" s="33"/>
      <c r="W1074" s="57"/>
      <c r="X1074" s="86"/>
      <c r="Y1074" s="33"/>
      <c r="Z1074" s="36"/>
      <c r="AA1074" s="36"/>
      <c r="AD1074" s="33"/>
      <c r="AG1074" s="33"/>
      <c r="AH1074" s="43"/>
      <c r="AI1074" s="43"/>
      <c r="AJ1074" s="43"/>
      <c r="AK1074" s="43"/>
      <c r="AL1074" s="43"/>
      <c r="AM1074" s="43"/>
      <c r="AN1074" s="43"/>
      <c r="AO1074" s="43"/>
      <c r="AP1074" s="43"/>
      <c r="AQ1074" s="43"/>
      <c r="AR1074" s="43"/>
      <c r="AS1074" s="43"/>
      <c r="AT1074" s="43"/>
      <c r="AU1074" s="44"/>
      <c r="AV1074" s="33"/>
      <c r="AW1074" s="33"/>
      <c r="AX1074" s="33"/>
      <c r="AZ1074" s="141"/>
      <c r="BE1074" s="168"/>
      <c r="BF1074" s="168"/>
      <c r="BG1074" s="168"/>
      <c r="BH1074" s="168"/>
      <c r="BI1074" s="168"/>
      <c r="BJ1074" s="168"/>
      <c r="BK1074" s="168"/>
      <c r="BL1074" s="168"/>
      <c r="BM1074" s="168"/>
      <c r="DK1074" s="168"/>
      <c r="DL1074" s="168"/>
      <c r="DM1074" s="168"/>
      <c r="DN1074" s="168"/>
      <c r="DO1074" s="168"/>
      <c r="DP1074" s="168"/>
      <c r="DQ1074" s="168"/>
      <c r="DR1074" s="168"/>
      <c r="DS1074" s="168"/>
      <c r="DT1074" s="168"/>
      <c r="DU1074" s="168"/>
      <c r="DV1074" s="168"/>
      <c r="DW1074" s="168"/>
      <c r="DX1074" s="168"/>
      <c r="DY1074" s="168"/>
      <c r="DZ1074" s="168"/>
      <c r="EA1074" s="168"/>
      <c r="EB1074" s="168"/>
      <c r="EC1074" s="168"/>
      <c r="ED1074" s="168"/>
      <c r="EE1074" s="168"/>
      <c r="EF1074" s="168"/>
      <c r="EG1074" s="168"/>
      <c r="EH1074" s="168"/>
      <c r="EI1074" s="168"/>
      <c r="EJ1074" s="168"/>
      <c r="EK1074" s="168"/>
      <c r="EL1074" s="168"/>
      <c r="EM1074" s="168"/>
      <c r="EN1074" s="168"/>
      <c r="EO1074" s="168"/>
      <c r="EP1074" s="168"/>
      <c r="EQ1074" s="168"/>
      <c r="ER1074" s="168"/>
      <c r="ES1074" s="168"/>
      <c r="ET1074" s="168"/>
      <c r="EU1074" s="168"/>
      <c r="EV1074" s="168"/>
      <c r="EW1074" s="168"/>
      <c r="EX1074" s="168"/>
      <c r="EY1074" s="168"/>
      <c r="EZ1074" s="168"/>
      <c r="FA1074" s="168"/>
      <c r="FB1074" s="168"/>
      <c r="FC1074" s="168"/>
      <c r="FD1074" s="168"/>
    </row>
    <row r="1075" spans="1:160" s="5" customFormat="1" ht="15.75" customHeight="1" x14ac:dyDescent="0.3">
      <c r="A1075" s="263"/>
      <c r="B1075" s="263"/>
      <c r="C1075" s="265"/>
      <c r="D1075" s="438"/>
      <c r="E1075" s="439"/>
      <c r="F1075" s="439"/>
      <c r="G1075" s="439"/>
      <c r="H1075" s="439"/>
      <c r="I1075" s="439"/>
      <c r="J1075" s="439"/>
      <c r="K1075" s="439"/>
      <c r="L1075" s="439"/>
      <c r="M1075" s="440"/>
      <c r="N1075" s="438"/>
      <c r="O1075" s="439"/>
      <c r="P1075" s="439"/>
      <c r="Q1075" s="439"/>
      <c r="R1075" s="439"/>
      <c r="S1075" s="439"/>
      <c r="T1075" s="439"/>
      <c r="U1075" s="440"/>
      <c r="V1075" s="33"/>
      <c r="W1075" s="57"/>
      <c r="X1075" s="86"/>
      <c r="Y1075" s="33"/>
      <c r="Z1075" s="36"/>
      <c r="AA1075" s="36"/>
      <c r="AD1075" s="33"/>
      <c r="AG1075" s="33"/>
      <c r="AH1075" s="43"/>
      <c r="AI1075" s="43"/>
      <c r="AJ1075" s="43"/>
      <c r="AK1075" s="43"/>
      <c r="AL1075" s="43"/>
      <c r="AM1075" s="43"/>
      <c r="AN1075" s="43"/>
      <c r="AO1075" s="43"/>
      <c r="AP1075" s="43"/>
      <c r="AQ1075" s="43"/>
      <c r="AR1075" s="43"/>
      <c r="AS1075" s="43"/>
      <c r="AT1075" s="43"/>
      <c r="AU1075" s="44"/>
      <c r="AV1075" s="33"/>
      <c r="AW1075" s="33"/>
      <c r="AX1075" s="33"/>
      <c r="AZ1075" s="141"/>
      <c r="BE1075" s="168"/>
      <c r="BF1075" s="168"/>
      <c r="BG1075" s="168"/>
      <c r="BH1075" s="168"/>
      <c r="BI1075" s="168"/>
      <c r="BJ1075" s="168"/>
      <c r="BK1075" s="168"/>
      <c r="BL1075" s="168"/>
      <c r="BM1075" s="168"/>
      <c r="DK1075" s="168"/>
      <c r="DL1075" s="168"/>
      <c r="DM1075" s="168"/>
      <c r="DN1075" s="168"/>
      <c r="DO1075" s="168"/>
      <c r="DP1075" s="168"/>
      <c r="DQ1075" s="168"/>
      <c r="DR1075" s="168"/>
      <c r="DS1075" s="168"/>
      <c r="DT1075" s="168"/>
      <c r="DU1075" s="168"/>
      <c r="DV1075" s="168"/>
      <c r="DW1075" s="168"/>
      <c r="DX1075" s="168"/>
      <c r="DY1075" s="168"/>
      <c r="DZ1075" s="168"/>
      <c r="EA1075" s="168"/>
      <c r="EB1075" s="168"/>
      <c r="EC1075" s="168"/>
      <c r="ED1075" s="168"/>
      <c r="EE1075" s="168"/>
      <c r="EF1075" s="168"/>
      <c r="EG1075" s="168"/>
      <c r="EH1075" s="168"/>
      <c r="EI1075" s="168"/>
      <c r="EJ1075" s="168"/>
      <c r="EK1075" s="168"/>
      <c r="EL1075" s="168"/>
      <c r="EM1075" s="168"/>
      <c r="EN1075" s="168"/>
      <c r="EO1075" s="168"/>
      <c r="EP1075" s="168"/>
      <c r="EQ1075" s="168"/>
      <c r="ER1075" s="168"/>
      <c r="ES1075" s="168"/>
      <c r="ET1075" s="168"/>
      <c r="EU1075" s="168"/>
      <c r="EV1075" s="168"/>
      <c r="EW1075" s="168"/>
      <c r="EX1075" s="168"/>
      <c r="EY1075" s="168"/>
      <c r="EZ1075" s="168"/>
      <c r="FA1075" s="168"/>
      <c r="FB1075" s="168"/>
      <c r="FC1075" s="168"/>
      <c r="FD1075" s="168"/>
    </row>
    <row r="1076" spans="1:160" s="5" customFormat="1" ht="15.75" customHeight="1" x14ac:dyDescent="0.3">
      <c r="A1076" s="263"/>
      <c r="B1076" s="263"/>
      <c r="C1076" s="265"/>
      <c r="D1076" s="441"/>
      <c r="E1076" s="442"/>
      <c r="F1076" s="442"/>
      <c r="G1076" s="442"/>
      <c r="H1076" s="442"/>
      <c r="I1076" s="442"/>
      <c r="J1076" s="442"/>
      <c r="K1076" s="442"/>
      <c r="L1076" s="442"/>
      <c r="M1076" s="443"/>
      <c r="N1076" s="441"/>
      <c r="O1076" s="442"/>
      <c r="P1076" s="442"/>
      <c r="Q1076" s="442"/>
      <c r="R1076" s="442"/>
      <c r="S1076" s="442"/>
      <c r="T1076" s="442"/>
      <c r="U1076" s="443"/>
      <c r="V1076" s="33"/>
      <c r="W1076" s="57"/>
      <c r="X1076" s="86"/>
      <c r="Y1076" s="33"/>
      <c r="Z1076" s="36"/>
      <c r="AA1076" s="36"/>
      <c r="AD1076" s="33"/>
      <c r="AG1076" s="33"/>
      <c r="AH1076" s="43"/>
      <c r="AI1076" s="43"/>
      <c r="AJ1076" s="43"/>
      <c r="AK1076" s="43"/>
      <c r="AL1076" s="43"/>
      <c r="AM1076" s="43"/>
      <c r="AN1076" s="43"/>
      <c r="AO1076" s="43"/>
      <c r="AP1076" s="43"/>
      <c r="AQ1076" s="43"/>
      <c r="AR1076" s="43"/>
      <c r="AS1076" s="43"/>
      <c r="AT1076" s="43"/>
      <c r="AU1076" s="44"/>
      <c r="AV1076" s="33"/>
      <c r="AW1076" s="33"/>
      <c r="AX1076" s="33"/>
      <c r="AZ1076" s="141"/>
      <c r="BE1076" s="168"/>
      <c r="BF1076" s="168"/>
      <c r="BG1076" s="168"/>
      <c r="BH1076" s="168"/>
      <c r="BI1076" s="168"/>
      <c r="BJ1076" s="168"/>
      <c r="BK1076" s="168"/>
      <c r="BL1076" s="168"/>
      <c r="BM1076" s="168"/>
      <c r="DK1076" s="168"/>
      <c r="DL1076" s="168"/>
      <c r="DM1076" s="168"/>
      <c r="DN1076" s="168"/>
      <c r="DO1076" s="168"/>
      <c r="DP1076" s="168"/>
      <c r="DQ1076" s="168"/>
      <c r="DR1076" s="168"/>
      <c r="DS1076" s="168"/>
      <c r="DT1076" s="168"/>
      <c r="DU1076" s="168"/>
      <c r="DV1076" s="168"/>
      <c r="DW1076" s="168"/>
      <c r="DX1076" s="168"/>
      <c r="DY1076" s="168"/>
      <c r="DZ1076" s="168"/>
      <c r="EA1076" s="168"/>
      <c r="EB1076" s="168"/>
      <c r="EC1076" s="168"/>
      <c r="ED1076" s="168"/>
      <c r="EE1076" s="168"/>
      <c r="EF1076" s="168"/>
      <c r="EG1076" s="168"/>
      <c r="EH1076" s="168"/>
      <c r="EI1076" s="168"/>
      <c r="EJ1076" s="168"/>
      <c r="EK1076" s="168"/>
      <c r="EL1076" s="168"/>
      <c r="EM1076" s="168"/>
      <c r="EN1076" s="168"/>
      <c r="EO1076" s="168"/>
      <c r="EP1076" s="168"/>
      <c r="EQ1076" s="168"/>
      <c r="ER1076" s="168"/>
      <c r="ES1076" s="168"/>
      <c r="ET1076" s="168"/>
      <c r="EU1076" s="168"/>
      <c r="EV1076" s="168"/>
      <c r="EW1076" s="168"/>
      <c r="EX1076" s="168"/>
      <c r="EY1076" s="168"/>
      <c r="EZ1076" s="168"/>
      <c r="FA1076" s="168"/>
      <c r="FB1076" s="168"/>
      <c r="FC1076" s="168"/>
      <c r="FD1076" s="168"/>
    </row>
    <row r="1077" spans="1:160" s="5" customFormat="1" x14ac:dyDescent="0.25">
      <c r="A1077" s="263"/>
      <c r="B1077" s="263"/>
      <c r="C1077" s="265"/>
      <c r="D1077" s="10" t="s">
        <v>23</v>
      </c>
      <c r="E1077" s="445" t="e">
        <f>+#REF!</f>
        <v>#REF!</v>
      </c>
      <c r="F1077" s="445"/>
      <c r="G1077" s="445"/>
      <c r="H1077" s="445"/>
      <c r="I1077" s="445"/>
      <c r="J1077" s="445"/>
      <c r="K1077" s="445"/>
      <c r="L1077" s="445"/>
      <c r="M1077" s="446"/>
      <c r="N1077" s="11" t="s">
        <v>23</v>
      </c>
      <c r="O1077" s="445" t="e">
        <f>+#REF!</f>
        <v>#REF!</v>
      </c>
      <c r="P1077" s="445"/>
      <c r="Q1077" s="445"/>
      <c r="R1077" s="445"/>
      <c r="S1077" s="445"/>
      <c r="T1077" s="445"/>
      <c r="U1077" s="446"/>
      <c r="V1077" s="33"/>
      <c r="W1077" s="57"/>
      <c r="X1077" s="86"/>
      <c r="Y1077" s="33"/>
      <c r="Z1077" s="36"/>
      <c r="AA1077" s="36"/>
      <c r="AD1077" s="33"/>
      <c r="AG1077" s="33"/>
      <c r="AH1077" s="43"/>
      <c r="AI1077" s="43"/>
      <c r="AJ1077" s="43"/>
      <c r="AK1077" s="43"/>
      <c r="AL1077" s="43"/>
      <c r="AM1077" s="43"/>
      <c r="AN1077" s="43"/>
      <c r="AO1077" s="43"/>
      <c r="AP1077" s="43"/>
      <c r="AQ1077" s="43"/>
      <c r="AR1077" s="43"/>
      <c r="AS1077" s="43"/>
      <c r="AT1077" s="43"/>
      <c r="AU1077" s="44"/>
      <c r="AV1077" s="33"/>
      <c r="AW1077" s="33"/>
      <c r="AX1077" s="33"/>
      <c r="AZ1077" s="141"/>
      <c r="BE1077" s="168"/>
      <c r="BF1077" s="168"/>
      <c r="BG1077" s="168"/>
      <c r="BH1077" s="168"/>
      <c r="BI1077" s="168"/>
      <c r="BJ1077" s="168"/>
      <c r="BK1077" s="168"/>
      <c r="BL1077" s="168"/>
      <c r="BM1077" s="168"/>
      <c r="DK1077" s="168"/>
      <c r="DL1077" s="168"/>
      <c r="DM1077" s="168"/>
      <c r="DN1077" s="168"/>
      <c r="DO1077" s="168"/>
      <c r="DP1077" s="168"/>
      <c r="DQ1077" s="168"/>
      <c r="DR1077" s="168"/>
      <c r="DS1077" s="168"/>
      <c r="DT1077" s="168"/>
      <c r="DU1077" s="168"/>
      <c r="DV1077" s="168"/>
      <c r="DW1077" s="168"/>
      <c r="DX1077" s="168"/>
      <c r="DY1077" s="168"/>
      <c r="DZ1077" s="168"/>
      <c r="EA1077" s="168"/>
      <c r="EB1077" s="168"/>
      <c r="EC1077" s="168"/>
      <c r="ED1077" s="168"/>
      <c r="EE1077" s="168"/>
      <c r="EF1077" s="168"/>
      <c r="EG1077" s="168"/>
      <c r="EH1077" s="168"/>
      <c r="EI1077" s="168"/>
      <c r="EJ1077" s="168"/>
      <c r="EK1077" s="168"/>
      <c r="EL1077" s="168"/>
      <c r="EM1077" s="168"/>
      <c r="EN1077" s="168"/>
      <c r="EO1077" s="168"/>
      <c r="EP1077" s="168"/>
      <c r="EQ1077" s="168"/>
      <c r="ER1077" s="168"/>
      <c r="ES1077" s="168"/>
      <c r="ET1077" s="168"/>
      <c r="EU1077" s="168"/>
      <c r="EV1077" s="168"/>
      <c r="EW1077" s="168"/>
      <c r="EX1077" s="168"/>
      <c r="EY1077" s="168"/>
      <c r="EZ1077" s="168"/>
      <c r="FA1077" s="168"/>
      <c r="FB1077" s="168"/>
      <c r="FC1077" s="168"/>
      <c r="FD1077" s="168"/>
    </row>
    <row r="1078" spans="1:160" s="5" customFormat="1" ht="14.4" thickBot="1" x14ac:dyDescent="0.3">
      <c r="A1078" s="263"/>
      <c r="B1078" s="263"/>
      <c r="C1078" s="265"/>
      <c r="D1078" s="12" t="s">
        <v>25</v>
      </c>
      <c r="E1078" s="447" t="e">
        <f>+#REF!</f>
        <v>#REF!</v>
      </c>
      <c r="F1078" s="447"/>
      <c r="G1078" s="447"/>
      <c r="H1078" s="447"/>
      <c r="I1078" s="447"/>
      <c r="J1078" s="447"/>
      <c r="K1078" s="447"/>
      <c r="L1078" s="447"/>
      <c r="M1078" s="448"/>
      <c r="N1078" s="13" t="s">
        <v>25</v>
      </c>
      <c r="O1078" s="447" t="e">
        <f>+#REF!</f>
        <v>#REF!</v>
      </c>
      <c r="P1078" s="447"/>
      <c r="Q1078" s="447"/>
      <c r="R1078" s="447"/>
      <c r="S1078" s="447"/>
      <c r="T1078" s="447"/>
      <c r="U1078" s="448"/>
      <c r="V1078" s="33"/>
      <c r="W1078" s="57"/>
      <c r="X1078" s="86"/>
      <c r="Y1078" s="33"/>
      <c r="Z1078" s="36"/>
      <c r="AA1078" s="36"/>
      <c r="AD1078" s="33"/>
      <c r="AG1078" s="33"/>
      <c r="AH1078" s="43"/>
      <c r="AI1078" s="43"/>
      <c r="AJ1078" s="43"/>
      <c r="AK1078" s="43"/>
      <c r="AL1078" s="43"/>
      <c r="AM1078" s="43"/>
      <c r="AN1078" s="43"/>
      <c r="AO1078" s="43"/>
      <c r="AP1078" s="43"/>
      <c r="AQ1078" s="43"/>
      <c r="AR1078" s="43"/>
      <c r="AS1078" s="43"/>
      <c r="AT1078" s="43"/>
      <c r="AU1078" s="44"/>
      <c r="AV1078" s="33"/>
      <c r="AW1078" s="33"/>
      <c r="AX1078" s="33"/>
      <c r="AZ1078" s="141"/>
      <c r="BE1078" s="168"/>
      <c r="BF1078" s="168"/>
      <c r="BG1078" s="168"/>
      <c r="BH1078" s="168"/>
      <c r="BI1078" s="168"/>
      <c r="BJ1078" s="168"/>
      <c r="BK1078" s="168"/>
      <c r="BL1078" s="168"/>
      <c r="BM1078" s="168"/>
      <c r="DK1078" s="168"/>
      <c r="DL1078" s="168"/>
      <c r="DM1078" s="168"/>
      <c r="DN1078" s="168"/>
      <c r="DO1078" s="168"/>
      <c r="DP1078" s="168"/>
      <c r="DQ1078" s="168"/>
      <c r="DR1078" s="168"/>
      <c r="DS1078" s="168"/>
      <c r="DT1078" s="168"/>
      <c r="DU1078" s="168"/>
      <c r="DV1078" s="168"/>
      <c r="DW1078" s="168"/>
      <c r="DX1078" s="168"/>
      <c r="DY1078" s="168"/>
      <c r="DZ1078" s="168"/>
      <c r="EA1078" s="168"/>
      <c r="EB1078" s="168"/>
      <c r="EC1078" s="168"/>
      <c r="ED1078" s="168"/>
      <c r="EE1078" s="168"/>
      <c r="EF1078" s="168"/>
      <c r="EG1078" s="168"/>
      <c r="EH1078" s="168"/>
      <c r="EI1078" s="168"/>
      <c r="EJ1078" s="168"/>
      <c r="EK1078" s="168"/>
      <c r="EL1078" s="168"/>
      <c r="EM1078" s="168"/>
      <c r="EN1078" s="168"/>
      <c r="EO1078" s="168"/>
      <c r="EP1078" s="168"/>
      <c r="EQ1078" s="168"/>
      <c r="ER1078" s="168"/>
      <c r="ES1078" s="168"/>
      <c r="ET1078" s="168"/>
      <c r="EU1078" s="168"/>
      <c r="EV1078" s="168"/>
      <c r="EW1078" s="168"/>
      <c r="EX1078" s="168"/>
      <c r="EY1078" s="168"/>
      <c r="EZ1078" s="168"/>
      <c r="FA1078" s="168"/>
      <c r="FB1078" s="168"/>
      <c r="FC1078" s="168"/>
      <c r="FD1078" s="168"/>
    </row>
    <row r="1079" spans="1:160" ht="9.9" customHeight="1" thickBot="1" x14ac:dyDescent="0.3"/>
    <row r="1080" spans="1:160" s="5" customFormat="1" ht="15.75" customHeight="1" x14ac:dyDescent="0.3">
      <c r="A1080" s="263"/>
      <c r="B1080" s="263"/>
      <c r="C1080" s="265"/>
      <c r="D1080" s="484"/>
      <c r="E1080" s="485"/>
      <c r="F1080" s="488" t="s">
        <v>0</v>
      </c>
      <c r="G1080" s="489"/>
      <c r="H1080" s="489"/>
      <c r="I1080" s="489"/>
      <c r="J1080" s="489"/>
      <c r="K1080" s="489"/>
      <c r="L1080" s="489"/>
      <c r="M1080" s="489"/>
      <c r="N1080" s="489"/>
      <c r="O1080" s="490"/>
      <c r="P1080" s="494" t="s">
        <v>1</v>
      </c>
      <c r="Q1080" s="495"/>
      <c r="R1080" s="495"/>
      <c r="S1080" s="496"/>
      <c r="T1080" s="500"/>
      <c r="U1080" s="501"/>
      <c r="V1080" s="33"/>
      <c r="W1080" s="57"/>
      <c r="X1080" s="86"/>
      <c r="Y1080" s="33"/>
      <c r="Z1080" s="36"/>
      <c r="AA1080" s="36"/>
      <c r="AD1080" s="33"/>
      <c r="AG1080" s="33"/>
      <c r="AH1080" s="43"/>
      <c r="AI1080" s="43"/>
      <c r="AJ1080" s="43"/>
      <c r="AK1080" s="43"/>
      <c r="AL1080" s="43"/>
      <c r="AM1080" s="43"/>
      <c r="AN1080" s="43"/>
      <c r="AO1080" s="43"/>
      <c r="AP1080" s="43"/>
      <c r="AQ1080" s="43"/>
      <c r="AR1080" s="43"/>
      <c r="AS1080" s="43"/>
      <c r="AT1080" s="43"/>
      <c r="AU1080" s="44"/>
      <c r="AV1080" s="33"/>
      <c r="AW1080" s="33"/>
      <c r="AX1080" s="33"/>
      <c r="AZ1080" s="141"/>
      <c r="BE1080" s="168"/>
      <c r="BF1080" s="168"/>
      <c r="BG1080" s="168"/>
      <c r="BH1080" s="168"/>
      <c r="BI1080" s="168"/>
      <c r="BJ1080" s="168"/>
      <c r="BK1080" s="168"/>
      <c r="BL1080" s="168"/>
      <c r="BM1080" s="168"/>
      <c r="DK1080" s="168"/>
      <c r="DL1080" s="168"/>
      <c r="DM1080" s="168"/>
      <c r="DN1080" s="168"/>
      <c r="DO1080" s="168"/>
      <c r="DP1080" s="168"/>
      <c r="DQ1080" s="168"/>
      <c r="DR1080" s="168"/>
      <c r="DS1080" s="168"/>
      <c r="DT1080" s="168"/>
      <c r="DU1080" s="168"/>
      <c r="DV1080" s="168"/>
      <c r="DW1080" s="168"/>
      <c r="DX1080" s="168"/>
      <c r="DY1080" s="168"/>
      <c r="DZ1080" s="168"/>
      <c r="EA1080" s="168"/>
      <c r="EB1080" s="168"/>
      <c r="EC1080" s="168"/>
      <c r="ED1080" s="168"/>
      <c r="EE1080" s="168"/>
      <c r="EF1080" s="168"/>
      <c r="EG1080" s="168"/>
      <c r="EH1080" s="168"/>
      <c r="EI1080" s="168"/>
      <c r="EJ1080" s="168"/>
      <c r="EK1080" s="168"/>
      <c r="EL1080" s="168"/>
      <c r="EM1080" s="168"/>
      <c r="EN1080" s="168"/>
      <c r="EO1080" s="168"/>
      <c r="EP1080" s="168"/>
      <c r="EQ1080" s="168"/>
      <c r="ER1080" s="168"/>
      <c r="ES1080" s="168"/>
      <c r="ET1080" s="168"/>
      <c r="EU1080" s="168"/>
      <c r="EV1080" s="168"/>
      <c r="EW1080" s="168"/>
      <c r="EX1080" s="168"/>
      <c r="EY1080" s="168"/>
      <c r="EZ1080" s="168"/>
      <c r="FA1080" s="168"/>
      <c r="FB1080" s="168"/>
      <c r="FC1080" s="168"/>
      <c r="FD1080" s="168"/>
    </row>
    <row r="1081" spans="1:160" s="5" customFormat="1" ht="15" customHeight="1" x14ac:dyDescent="0.3">
      <c r="A1081" s="263"/>
      <c r="B1081" s="263"/>
      <c r="C1081" s="265"/>
      <c r="D1081" s="481"/>
      <c r="E1081" s="482"/>
      <c r="F1081" s="491"/>
      <c r="G1081" s="492"/>
      <c r="H1081" s="492"/>
      <c r="I1081" s="492"/>
      <c r="J1081" s="492"/>
      <c r="K1081" s="492"/>
      <c r="L1081" s="492"/>
      <c r="M1081" s="492"/>
      <c r="N1081" s="492"/>
      <c r="O1081" s="493"/>
      <c r="P1081" s="497"/>
      <c r="Q1081" s="498"/>
      <c r="R1081" s="498"/>
      <c r="S1081" s="499"/>
      <c r="T1081" s="502"/>
      <c r="U1081" s="503"/>
      <c r="V1081" s="33"/>
      <c r="W1081" s="57"/>
      <c r="X1081" s="86"/>
      <c r="Y1081" s="38"/>
      <c r="Z1081" s="36"/>
      <c r="AA1081" s="36"/>
      <c r="AD1081" s="33"/>
      <c r="AG1081" s="33"/>
      <c r="AH1081" s="43"/>
      <c r="AI1081" s="43"/>
      <c r="AJ1081" s="43"/>
      <c r="AK1081" s="43"/>
      <c r="AL1081" s="43"/>
      <c r="AM1081" s="43"/>
      <c r="AN1081" s="43"/>
      <c r="AO1081" s="43"/>
      <c r="AP1081" s="43"/>
      <c r="AQ1081" s="43"/>
      <c r="AR1081" s="43"/>
      <c r="AS1081" s="43"/>
      <c r="AT1081" s="43"/>
      <c r="AU1081" s="44"/>
      <c r="AV1081" s="33"/>
      <c r="AW1081" s="33"/>
      <c r="AX1081" s="33"/>
      <c r="AZ1081" s="141"/>
      <c r="BE1081" s="168"/>
      <c r="BF1081" s="168"/>
      <c r="BG1081" s="168"/>
      <c r="BH1081" s="168"/>
      <c r="BI1081" s="168"/>
      <c r="BJ1081" s="168"/>
      <c r="BK1081" s="168"/>
      <c r="BL1081" s="168"/>
      <c r="BM1081" s="168"/>
      <c r="DK1081" s="168"/>
      <c r="DL1081" s="168"/>
      <c r="DM1081" s="168"/>
      <c r="DN1081" s="168"/>
      <c r="DO1081" s="168"/>
      <c r="DP1081" s="168"/>
      <c r="DQ1081" s="168"/>
      <c r="DR1081" s="168"/>
      <c r="DS1081" s="168"/>
      <c r="DT1081" s="168"/>
      <c r="DU1081" s="168"/>
      <c r="DV1081" s="168"/>
      <c r="DW1081" s="168"/>
      <c r="DX1081" s="168"/>
      <c r="DY1081" s="168"/>
      <c r="DZ1081" s="168"/>
      <c r="EA1081" s="168"/>
      <c r="EB1081" s="168"/>
      <c r="EC1081" s="168"/>
      <c r="ED1081" s="168"/>
      <c r="EE1081" s="168"/>
      <c r="EF1081" s="168"/>
      <c r="EG1081" s="168"/>
      <c r="EH1081" s="168"/>
      <c r="EI1081" s="168"/>
      <c r="EJ1081" s="168"/>
      <c r="EK1081" s="168"/>
      <c r="EL1081" s="168"/>
      <c r="EM1081" s="168"/>
      <c r="EN1081" s="168"/>
      <c r="EO1081" s="168"/>
      <c r="EP1081" s="168"/>
      <c r="EQ1081" s="168"/>
      <c r="ER1081" s="168"/>
      <c r="ES1081" s="168"/>
      <c r="ET1081" s="168"/>
      <c r="EU1081" s="168"/>
      <c r="EV1081" s="168"/>
      <c r="EW1081" s="168"/>
      <c r="EX1081" s="168"/>
      <c r="EY1081" s="168"/>
      <c r="EZ1081" s="168"/>
      <c r="FA1081" s="168"/>
      <c r="FB1081" s="168"/>
      <c r="FC1081" s="168"/>
      <c r="FD1081" s="168"/>
    </row>
    <row r="1082" spans="1:160" s="5" customFormat="1" ht="30" customHeight="1" thickBot="1" x14ac:dyDescent="0.35">
      <c r="A1082" s="263"/>
      <c r="B1082" s="263"/>
      <c r="C1082" s="265"/>
      <c r="D1082" s="486"/>
      <c r="E1082" s="487"/>
      <c r="F1082" s="506" t="s">
        <v>2</v>
      </c>
      <c r="G1082" s="507"/>
      <c r="H1082" s="507"/>
      <c r="I1082" s="507"/>
      <c r="J1082" s="507"/>
      <c r="K1082" s="507"/>
      <c r="L1082" s="507"/>
      <c r="M1082" s="507"/>
      <c r="N1082" s="507"/>
      <c r="O1082" s="508"/>
      <c r="P1082" s="32">
        <v>23</v>
      </c>
      <c r="Q1082" s="101" t="s">
        <v>3</v>
      </c>
      <c r="R1082" s="509">
        <v>147</v>
      </c>
      <c r="S1082" s="510"/>
      <c r="T1082" s="504"/>
      <c r="U1082" s="505"/>
      <c r="V1082" s="33">
        <f>+IF(C1091="","",1)</f>
        <v>1</v>
      </c>
      <c r="W1082" s="57"/>
      <c r="X1082" s="86"/>
      <c r="Y1082" s="39"/>
      <c r="Z1082" s="36"/>
      <c r="AA1082" s="36"/>
      <c r="AD1082" s="33"/>
      <c r="AG1082" s="33"/>
      <c r="AH1082" s="43"/>
      <c r="AI1082" s="43"/>
      <c r="AJ1082" s="43"/>
      <c r="AK1082" s="43"/>
      <c r="AL1082" s="43"/>
      <c r="AM1082" s="43"/>
      <c r="AN1082" s="43"/>
      <c r="AO1082" s="43"/>
      <c r="AP1082" s="43"/>
      <c r="AQ1082" s="43"/>
      <c r="AR1082" s="43"/>
      <c r="AS1082" s="43"/>
      <c r="AT1082" s="43"/>
      <c r="AU1082" s="44"/>
      <c r="AV1082" s="33"/>
      <c r="AW1082" s="33"/>
      <c r="AX1082" s="33"/>
      <c r="AZ1082" s="141"/>
      <c r="BE1082" s="168"/>
      <c r="BF1082" s="168"/>
      <c r="BG1082" s="168"/>
      <c r="BH1082" s="168"/>
      <c r="BI1082" s="168"/>
      <c r="BJ1082" s="168"/>
      <c r="BK1082" s="168"/>
      <c r="BL1082" s="168"/>
      <c r="BM1082" s="168"/>
      <c r="DK1082" s="168"/>
      <c r="DL1082" s="168"/>
      <c r="DM1082" s="168"/>
      <c r="DN1082" s="168"/>
      <c r="DO1082" s="168"/>
      <c r="DP1082" s="168"/>
      <c r="DQ1082" s="168"/>
      <c r="DR1082" s="168"/>
      <c r="DS1082" s="168"/>
      <c r="DT1082" s="168"/>
      <c r="DU1082" s="168"/>
      <c r="DV1082" s="168"/>
      <c r="DW1082" s="168"/>
      <c r="DX1082" s="168"/>
      <c r="DY1082" s="168"/>
      <c r="DZ1082" s="168"/>
      <c r="EA1082" s="168"/>
      <c r="EB1082" s="168"/>
      <c r="EC1082" s="168"/>
      <c r="ED1082" s="168"/>
      <c r="EE1082" s="168"/>
      <c r="EF1082" s="168"/>
      <c r="EG1082" s="168"/>
      <c r="EH1082" s="168"/>
      <c r="EI1082" s="168"/>
      <c r="EJ1082" s="168"/>
      <c r="EK1082" s="168"/>
      <c r="EL1082" s="168"/>
      <c r="EM1082" s="168"/>
      <c r="EN1082" s="168"/>
      <c r="EO1082" s="168"/>
      <c r="EP1082" s="168"/>
      <c r="EQ1082" s="168"/>
      <c r="ER1082" s="168"/>
      <c r="ES1082" s="168"/>
      <c r="ET1082" s="168"/>
      <c r="EU1082" s="168"/>
      <c r="EV1082" s="168"/>
      <c r="EW1082" s="168"/>
      <c r="EX1082" s="168"/>
      <c r="EY1082" s="168"/>
      <c r="EZ1082" s="168"/>
      <c r="FA1082" s="168"/>
      <c r="FB1082" s="168"/>
      <c r="FC1082" s="168"/>
      <c r="FD1082" s="168"/>
    </row>
    <row r="1083" spans="1:160" s="5" customFormat="1" ht="5.25" customHeight="1" thickBot="1" x14ac:dyDescent="0.35">
      <c r="A1083" s="263"/>
      <c r="B1083" s="263"/>
      <c r="C1083" s="265"/>
      <c r="D1083" s="454"/>
      <c r="E1083" s="454"/>
      <c r="F1083" s="454"/>
      <c r="G1083" s="454"/>
      <c r="H1083" s="454"/>
      <c r="I1083" s="454"/>
      <c r="J1083" s="454"/>
      <c r="K1083" s="454"/>
      <c r="L1083" s="454"/>
      <c r="M1083" s="454"/>
      <c r="N1083" s="454"/>
      <c r="O1083" s="454"/>
      <c r="P1083" s="454"/>
      <c r="Q1083" s="454"/>
      <c r="R1083" s="454"/>
      <c r="S1083" s="454"/>
      <c r="T1083" s="454"/>
      <c r="U1083" s="454"/>
      <c r="V1083" s="33"/>
      <c r="W1083" s="57"/>
      <c r="X1083" s="86"/>
      <c r="Y1083" s="38"/>
      <c r="Z1083" s="36"/>
      <c r="AA1083" s="36"/>
      <c r="AD1083" s="33"/>
      <c r="AG1083" s="33"/>
      <c r="AH1083" s="43"/>
      <c r="AI1083" s="43"/>
      <c r="AJ1083" s="43"/>
      <c r="AK1083" s="43"/>
      <c r="AL1083" s="43"/>
      <c r="AM1083" s="43"/>
      <c r="AN1083" s="43"/>
      <c r="AO1083" s="43"/>
      <c r="AP1083" s="43"/>
      <c r="AQ1083" s="43"/>
      <c r="AR1083" s="43"/>
      <c r="AS1083" s="43"/>
      <c r="AT1083" s="43"/>
      <c r="AU1083" s="44"/>
      <c r="AV1083" s="33"/>
      <c r="AW1083" s="33"/>
      <c r="AX1083" s="33"/>
      <c r="AZ1083" s="141"/>
      <c r="BE1083" s="168"/>
      <c r="BF1083" s="168"/>
      <c r="BG1083" s="168"/>
      <c r="BH1083" s="168"/>
      <c r="BI1083" s="168"/>
      <c r="BJ1083" s="168"/>
      <c r="BK1083" s="168"/>
      <c r="BL1083" s="168"/>
      <c r="BM1083" s="168"/>
      <c r="DK1083" s="168"/>
      <c r="DL1083" s="168"/>
      <c r="DM1083" s="168"/>
      <c r="DN1083" s="168"/>
      <c r="DO1083" s="168"/>
      <c r="DP1083" s="168"/>
      <c r="DQ1083" s="168"/>
      <c r="DR1083" s="168"/>
      <c r="DS1083" s="168"/>
      <c r="DT1083" s="168"/>
      <c r="DU1083" s="168"/>
      <c r="DV1083" s="168"/>
      <c r="DW1083" s="168"/>
      <c r="DX1083" s="168"/>
      <c r="DY1083" s="168"/>
      <c r="DZ1083" s="168"/>
      <c r="EA1083" s="168"/>
      <c r="EB1083" s="168"/>
      <c r="EC1083" s="168"/>
      <c r="ED1083" s="168"/>
      <c r="EE1083" s="168"/>
      <c r="EF1083" s="168"/>
      <c r="EG1083" s="168"/>
      <c r="EH1083" s="168"/>
      <c r="EI1083" s="168"/>
      <c r="EJ1083" s="168"/>
      <c r="EK1083" s="168"/>
      <c r="EL1083" s="168"/>
      <c r="EM1083" s="168"/>
      <c r="EN1083" s="168"/>
      <c r="EO1083" s="168"/>
      <c r="EP1083" s="168"/>
      <c r="EQ1083" s="168"/>
      <c r="ER1083" s="168"/>
      <c r="ES1083" s="168"/>
      <c r="ET1083" s="168"/>
      <c r="EU1083" s="168"/>
      <c r="EV1083" s="168"/>
      <c r="EW1083" s="168"/>
      <c r="EX1083" s="168"/>
      <c r="EY1083" s="168"/>
      <c r="EZ1083" s="168"/>
      <c r="FA1083" s="168"/>
      <c r="FB1083" s="168"/>
      <c r="FC1083" s="168"/>
      <c r="FD1083" s="168"/>
    </row>
    <row r="1084" spans="1:160" s="5" customFormat="1" ht="24.9" customHeight="1" x14ac:dyDescent="0.3">
      <c r="A1084" s="263"/>
      <c r="B1084" s="263"/>
      <c r="C1084" s="265"/>
      <c r="D1084" s="511" t="s">
        <v>4</v>
      </c>
      <c r="E1084" s="512"/>
      <c r="F1084" s="513" t="s">
        <v>168</v>
      </c>
      <c r="G1084" s="514"/>
      <c r="H1084" s="514"/>
      <c r="I1084" s="515"/>
      <c r="J1084" s="516" t="s">
        <v>5</v>
      </c>
      <c r="K1084" s="512"/>
      <c r="L1084" s="513" t="s">
        <v>102</v>
      </c>
      <c r="M1084" s="514"/>
      <c r="N1084" s="514"/>
      <c r="O1084" s="514"/>
      <c r="P1084" s="515"/>
      <c r="Q1084" s="1" t="s">
        <v>6</v>
      </c>
      <c r="R1084" s="513" t="s">
        <v>36</v>
      </c>
      <c r="S1084" s="514"/>
      <c r="T1084" s="514"/>
      <c r="U1084" s="517"/>
      <c r="V1084" s="33"/>
      <c r="W1084" s="57"/>
      <c r="X1084" s="86"/>
      <c r="Y1084" s="33"/>
      <c r="Z1084" s="36"/>
      <c r="AA1084" s="36"/>
      <c r="AD1084" s="33"/>
      <c r="AG1084" s="33"/>
      <c r="AH1084" s="43"/>
      <c r="AI1084" s="43"/>
      <c r="AJ1084" s="43"/>
      <c r="AK1084" s="43"/>
      <c r="AL1084" s="43"/>
      <c r="AM1084" s="43"/>
      <c r="AN1084" s="43"/>
      <c r="AO1084" s="43"/>
      <c r="AP1084" s="43"/>
      <c r="AQ1084" s="43"/>
      <c r="AR1084" s="43"/>
      <c r="AS1084" s="43"/>
      <c r="AT1084" s="43"/>
      <c r="AU1084" s="44"/>
      <c r="AV1084" s="33"/>
      <c r="AW1084" s="33"/>
      <c r="AX1084" s="33"/>
      <c r="AZ1084" s="141"/>
      <c r="BE1084" s="168"/>
      <c r="BF1084" s="168"/>
      <c r="BG1084" s="168"/>
      <c r="BH1084" s="168"/>
      <c r="BI1084" s="168"/>
      <c r="BJ1084" s="168"/>
      <c r="BK1084" s="168"/>
      <c r="BL1084" s="168"/>
      <c r="BM1084" s="168"/>
      <c r="DK1084" s="168"/>
      <c r="DL1084" s="168"/>
      <c r="DM1084" s="168"/>
      <c r="DN1084" s="168"/>
      <c r="DO1084" s="168"/>
      <c r="DP1084" s="168"/>
      <c r="DQ1084" s="168"/>
      <c r="DR1084" s="168"/>
      <c r="DS1084" s="168"/>
      <c r="DT1084" s="168"/>
      <c r="DU1084" s="168"/>
      <c r="DV1084" s="168"/>
      <c r="DW1084" s="168"/>
      <c r="DX1084" s="168"/>
      <c r="DY1084" s="168"/>
      <c r="DZ1084" s="168"/>
      <c r="EA1084" s="168"/>
      <c r="EB1084" s="168"/>
      <c r="EC1084" s="168"/>
      <c r="ED1084" s="168"/>
      <c r="EE1084" s="168"/>
      <c r="EF1084" s="168"/>
      <c r="EG1084" s="168"/>
      <c r="EH1084" s="168"/>
      <c r="EI1084" s="168"/>
      <c r="EJ1084" s="168"/>
      <c r="EK1084" s="168"/>
      <c r="EL1084" s="168"/>
      <c r="EM1084" s="168"/>
      <c r="EN1084" s="168"/>
      <c r="EO1084" s="168"/>
      <c r="EP1084" s="168"/>
      <c r="EQ1084" s="168"/>
      <c r="ER1084" s="168"/>
      <c r="ES1084" s="168"/>
      <c r="ET1084" s="168"/>
      <c r="EU1084" s="168"/>
      <c r="EV1084" s="168"/>
      <c r="EW1084" s="168"/>
      <c r="EX1084" s="168"/>
      <c r="EY1084" s="168"/>
      <c r="EZ1084" s="168"/>
      <c r="FA1084" s="168"/>
      <c r="FB1084" s="168"/>
      <c r="FC1084" s="168"/>
      <c r="FD1084" s="168"/>
    </row>
    <row r="1085" spans="1:160" s="5" customFormat="1" ht="45" customHeight="1" thickBot="1" x14ac:dyDescent="0.35">
      <c r="A1085" s="263"/>
      <c r="B1085" s="263"/>
      <c r="C1085" s="265"/>
      <c r="D1085" s="518" t="s">
        <v>7</v>
      </c>
      <c r="E1085" s="519"/>
      <c r="F1085" s="520" t="s">
        <v>169</v>
      </c>
      <c r="G1085" s="521"/>
      <c r="H1085" s="521"/>
      <c r="I1085" s="521"/>
      <c r="J1085" s="521"/>
      <c r="K1085" s="521"/>
      <c r="L1085" s="521"/>
      <c r="M1085" s="521"/>
      <c r="N1085" s="521"/>
      <c r="O1085" s="521"/>
      <c r="P1085" s="521"/>
      <c r="Q1085" s="521"/>
      <c r="R1085" s="521"/>
      <c r="S1085" s="521"/>
      <c r="T1085" s="521"/>
      <c r="U1085" s="522"/>
      <c r="V1085" s="33"/>
      <c r="W1085" s="57"/>
      <c r="X1085" s="86"/>
      <c r="Y1085" s="33"/>
      <c r="Z1085" s="36"/>
      <c r="AA1085" s="36"/>
      <c r="AD1085" s="33"/>
      <c r="AG1085" s="33"/>
      <c r="AH1085" s="43"/>
      <c r="AI1085" s="43"/>
      <c r="AJ1085" s="43"/>
      <c r="AK1085" s="43"/>
      <c r="AL1085" s="43"/>
      <c r="AM1085" s="43"/>
      <c r="AN1085" s="43"/>
      <c r="AO1085" s="43"/>
      <c r="AP1085" s="43"/>
      <c r="AQ1085" s="43"/>
      <c r="AR1085" s="43"/>
      <c r="AS1085" s="43"/>
      <c r="AT1085" s="43"/>
      <c r="AU1085" s="44"/>
      <c r="AV1085" s="33"/>
      <c r="AW1085" s="33"/>
      <c r="AX1085" s="33"/>
      <c r="AZ1085" s="141"/>
      <c r="BE1085" s="168"/>
      <c r="BF1085" s="168"/>
      <c r="BG1085" s="168"/>
      <c r="BH1085" s="168"/>
      <c r="BI1085" s="168"/>
      <c r="BJ1085" s="168"/>
      <c r="BK1085" s="168"/>
      <c r="BL1085" s="168"/>
      <c r="BM1085" s="168"/>
      <c r="DK1085" s="168"/>
      <c r="DL1085" s="168"/>
      <c r="DM1085" s="168"/>
      <c r="DN1085" s="168"/>
      <c r="DO1085" s="168"/>
      <c r="DP1085" s="168"/>
      <c r="DQ1085" s="168"/>
      <c r="DR1085" s="168"/>
      <c r="DS1085" s="168"/>
      <c r="DT1085" s="168"/>
      <c r="DU1085" s="168"/>
      <c r="DV1085" s="168"/>
      <c r="DW1085" s="168"/>
      <c r="DX1085" s="168"/>
      <c r="DY1085" s="168"/>
      <c r="DZ1085" s="168"/>
      <c r="EA1085" s="168"/>
      <c r="EB1085" s="168"/>
      <c r="EC1085" s="168"/>
      <c r="ED1085" s="168"/>
      <c r="EE1085" s="168"/>
      <c r="EF1085" s="168"/>
      <c r="EG1085" s="168"/>
      <c r="EH1085" s="168"/>
      <c r="EI1085" s="168"/>
      <c r="EJ1085" s="168"/>
      <c r="EK1085" s="168"/>
      <c r="EL1085" s="168"/>
      <c r="EM1085" s="168"/>
      <c r="EN1085" s="168"/>
      <c r="EO1085" s="168"/>
      <c r="EP1085" s="168"/>
      <c r="EQ1085" s="168"/>
      <c r="ER1085" s="168"/>
      <c r="ES1085" s="168"/>
      <c r="ET1085" s="168"/>
      <c r="EU1085" s="168"/>
      <c r="EV1085" s="168"/>
      <c r="EW1085" s="168"/>
      <c r="EX1085" s="168"/>
      <c r="EY1085" s="168"/>
      <c r="EZ1085" s="168"/>
      <c r="FA1085" s="168"/>
      <c r="FB1085" s="168"/>
      <c r="FC1085" s="168"/>
      <c r="FD1085" s="168"/>
    </row>
    <row r="1086" spans="1:160" s="5" customFormat="1" ht="5.0999999999999996" customHeight="1" thickBot="1" x14ac:dyDescent="0.35">
      <c r="A1086" s="263"/>
      <c r="B1086" s="263"/>
      <c r="C1086" s="265"/>
      <c r="D1086" s="523"/>
      <c r="E1086" s="523"/>
      <c r="F1086" s="523"/>
      <c r="G1086" s="523"/>
      <c r="H1086" s="523"/>
      <c r="I1086" s="523"/>
      <c r="J1086" s="523"/>
      <c r="K1086" s="523"/>
      <c r="L1086" s="523"/>
      <c r="M1086" s="523"/>
      <c r="N1086" s="523"/>
      <c r="O1086" s="523"/>
      <c r="P1086" s="523"/>
      <c r="Q1086" s="523"/>
      <c r="R1086" s="523"/>
      <c r="S1086" s="523"/>
      <c r="T1086" s="523"/>
      <c r="U1086" s="523"/>
      <c r="V1086" s="33"/>
      <c r="W1086" s="57"/>
      <c r="X1086" s="86"/>
      <c r="Y1086" s="33"/>
      <c r="Z1086" s="36"/>
      <c r="AA1086" s="36"/>
      <c r="AD1086" s="33"/>
      <c r="AG1086" s="33"/>
      <c r="AH1086" s="43"/>
      <c r="AI1086" s="43"/>
      <c r="AJ1086" s="43"/>
      <c r="AK1086" s="43"/>
      <c r="AL1086" s="43"/>
      <c r="AM1086" s="43"/>
      <c r="AN1086" s="43"/>
      <c r="AO1086" s="43"/>
      <c r="AP1086" s="43"/>
      <c r="AQ1086" s="43"/>
      <c r="AR1086" s="43"/>
      <c r="AS1086" s="43"/>
      <c r="AT1086" s="43"/>
      <c r="AU1086" s="44"/>
      <c r="AV1086" s="33"/>
      <c r="AW1086" s="33"/>
      <c r="AX1086" s="33"/>
      <c r="AZ1086" s="141"/>
      <c r="BE1086" s="168"/>
      <c r="BF1086" s="168"/>
      <c r="BG1086" s="168"/>
      <c r="BH1086" s="168"/>
      <c r="BI1086" s="168"/>
      <c r="BJ1086" s="168"/>
      <c r="BK1086" s="168"/>
      <c r="BL1086" s="168"/>
      <c r="BM1086" s="168"/>
      <c r="DK1086" s="168"/>
      <c r="DL1086" s="168"/>
      <c r="DM1086" s="168"/>
      <c r="DN1086" s="168"/>
      <c r="DO1086" s="168"/>
      <c r="DP1086" s="168"/>
      <c r="DQ1086" s="168"/>
      <c r="DR1086" s="168"/>
      <c r="DS1086" s="168"/>
      <c r="DT1086" s="168"/>
      <c r="DU1086" s="168"/>
      <c r="DV1086" s="168"/>
      <c r="DW1086" s="168"/>
      <c r="DX1086" s="168"/>
      <c r="DY1086" s="168"/>
      <c r="DZ1086" s="168"/>
      <c r="EA1086" s="168"/>
      <c r="EB1086" s="168"/>
      <c r="EC1086" s="168"/>
      <c r="ED1086" s="168"/>
      <c r="EE1086" s="168"/>
      <c r="EF1086" s="168"/>
      <c r="EG1086" s="168"/>
      <c r="EH1086" s="168"/>
      <c r="EI1086" s="168"/>
      <c r="EJ1086" s="168"/>
      <c r="EK1086" s="168"/>
      <c r="EL1086" s="168"/>
      <c r="EM1086" s="168"/>
      <c r="EN1086" s="168"/>
      <c r="EO1086" s="168"/>
      <c r="EP1086" s="168"/>
      <c r="EQ1086" s="168"/>
      <c r="ER1086" s="168"/>
      <c r="ES1086" s="168"/>
      <c r="ET1086" s="168"/>
      <c r="EU1086" s="168"/>
      <c r="EV1086" s="168"/>
      <c r="EW1086" s="168"/>
      <c r="EX1086" s="168"/>
      <c r="EY1086" s="168"/>
      <c r="EZ1086" s="168"/>
      <c r="FA1086" s="168"/>
      <c r="FB1086" s="168"/>
      <c r="FC1086" s="168"/>
      <c r="FD1086" s="168"/>
    </row>
    <row r="1087" spans="1:160" s="5" customFormat="1" ht="24.9" customHeight="1" thickBot="1" x14ac:dyDescent="0.35">
      <c r="A1087" s="263"/>
      <c r="B1087" s="263"/>
      <c r="C1087" s="265"/>
      <c r="D1087" s="2" t="s">
        <v>103</v>
      </c>
      <c r="E1087" s="98" t="s">
        <v>106</v>
      </c>
      <c r="F1087" s="455" t="s">
        <v>104</v>
      </c>
      <c r="G1087" s="524"/>
      <c r="H1087" s="456"/>
      <c r="I1087" s="525">
        <v>44058</v>
      </c>
      <c r="J1087" s="526"/>
      <c r="K1087" s="526"/>
      <c r="L1087" s="526"/>
      <c r="M1087" s="526"/>
      <c r="N1087" s="527"/>
      <c r="O1087" s="3" t="s">
        <v>8</v>
      </c>
      <c r="P1087" s="449" t="s">
        <v>24</v>
      </c>
      <c r="Q1087" s="450"/>
      <c r="R1087" s="450"/>
      <c r="S1087" s="450"/>
      <c r="T1087" s="450"/>
      <c r="U1087" s="528"/>
      <c r="V1087" s="33"/>
      <c r="W1087" s="57"/>
      <c r="X1087" s="86"/>
      <c r="Y1087" s="33"/>
      <c r="Z1087" s="36"/>
      <c r="AA1087" s="36"/>
      <c r="AD1087" s="33"/>
      <c r="AG1087" s="33"/>
      <c r="AH1087" s="43"/>
      <c r="AI1087" s="43"/>
      <c r="AJ1087" s="43"/>
      <c r="AK1087" s="43"/>
      <c r="AL1087" s="43"/>
      <c r="AM1087" s="43"/>
      <c r="AN1087" s="43"/>
      <c r="AO1087" s="43"/>
      <c r="AP1087" s="43"/>
      <c r="AQ1087" s="43"/>
      <c r="AR1087" s="43"/>
      <c r="AS1087" s="43"/>
      <c r="AT1087" s="43"/>
      <c r="AU1087" s="44"/>
      <c r="AV1087" s="33"/>
      <c r="AW1087" s="33"/>
      <c r="AX1087" s="33"/>
      <c r="AZ1087" s="141"/>
      <c r="BE1087" s="168"/>
      <c r="BF1087" s="168"/>
      <c r="BG1087" s="168"/>
      <c r="BH1087" s="168"/>
      <c r="BI1087" s="168"/>
      <c r="BJ1087" s="168"/>
      <c r="BK1087" s="168"/>
      <c r="BL1087" s="168"/>
      <c r="BM1087" s="168"/>
      <c r="DK1087" s="168"/>
      <c r="DL1087" s="168"/>
      <c r="DM1087" s="168"/>
      <c r="DN1087" s="168"/>
      <c r="DO1087" s="168"/>
      <c r="DP1087" s="168"/>
      <c r="DQ1087" s="168"/>
      <c r="DR1087" s="168"/>
      <c r="DS1087" s="168"/>
      <c r="DT1087" s="168"/>
      <c r="DU1087" s="168"/>
      <c r="DV1087" s="168"/>
      <c r="DW1087" s="168"/>
      <c r="DX1087" s="168"/>
      <c r="DY1087" s="168"/>
      <c r="DZ1087" s="168"/>
      <c r="EA1087" s="168"/>
      <c r="EB1087" s="168"/>
      <c r="EC1087" s="168"/>
      <c r="ED1087" s="168"/>
      <c r="EE1087" s="168"/>
      <c r="EF1087" s="168"/>
      <c r="EG1087" s="168"/>
      <c r="EH1087" s="168"/>
      <c r="EI1087" s="168"/>
      <c r="EJ1087" s="168"/>
      <c r="EK1087" s="168"/>
      <c r="EL1087" s="168"/>
      <c r="EM1087" s="168"/>
      <c r="EN1087" s="168"/>
      <c r="EO1087" s="168"/>
      <c r="EP1087" s="168"/>
      <c r="EQ1087" s="168"/>
      <c r="ER1087" s="168"/>
      <c r="ES1087" s="168"/>
      <c r="ET1087" s="168"/>
      <c r="EU1087" s="168"/>
      <c r="EV1087" s="168"/>
      <c r="EW1087" s="168"/>
      <c r="EX1087" s="168"/>
      <c r="EY1087" s="168"/>
      <c r="EZ1087" s="168"/>
      <c r="FA1087" s="168"/>
      <c r="FB1087" s="168"/>
      <c r="FC1087" s="168"/>
      <c r="FD1087" s="168"/>
    </row>
    <row r="1088" spans="1:160" s="5" customFormat="1" ht="5.0999999999999996" customHeight="1" thickBot="1" x14ac:dyDescent="0.35">
      <c r="A1088" s="263"/>
      <c r="B1088" s="263"/>
      <c r="C1088" s="265"/>
      <c r="D1088" s="100"/>
      <c r="E1088" s="100"/>
      <c r="F1088" s="100"/>
      <c r="G1088" s="100"/>
      <c r="H1088" s="100"/>
      <c r="I1088" s="100"/>
      <c r="J1088" s="100"/>
      <c r="K1088" s="100"/>
      <c r="L1088" s="100"/>
      <c r="M1088" s="100"/>
      <c r="N1088" s="100"/>
      <c r="O1088" s="100"/>
      <c r="P1088" s="100"/>
      <c r="Q1088" s="100"/>
      <c r="R1088" s="100"/>
      <c r="S1088" s="100"/>
      <c r="T1088" s="100"/>
      <c r="U1088" s="100"/>
      <c r="V1088" s="33"/>
      <c r="W1088" s="57"/>
      <c r="X1088" s="86"/>
      <c r="Y1088" s="33"/>
      <c r="Z1088" s="36"/>
      <c r="AA1088" s="36"/>
      <c r="AD1088" s="33"/>
      <c r="AG1088" s="33"/>
      <c r="AH1088" s="43"/>
      <c r="AI1088" s="43"/>
      <c r="AJ1088" s="43"/>
      <c r="AK1088" s="43"/>
      <c r="AL1088" s="43"/>
      <c r="AM1088" s="43"/>
      <c r="AN1088" s="43"/>
      <c r="AO1088" s="43"/>
      <c r="AP1088" s="43"/>
      <c r="AQ1088" s="43"/>
      <c r="AR1088" s="43"/>
      <c r="AS1088" s="43"/>
      <c r="AT1088" s="43"/>
      <c r="AU1088" s="44"/>
      <c r="AV1088" s="33"/>
      <c r="AW1088" s="33"/>
      <c r="AX1088" s="33"/>
      <c r="AZ1088" s="141"/>
      <c r="BE1088" s="168"/>
      <c r="BF1088" s="168"/>
      <c r="BG1088" s="168"/>
      <c r="BH1088" s="168"/>
      <c r="BI1088" s="168"/>
      <c r="BJ1088" s="168"/>
      <c r="BK1088" s="168"/>
      <c r="BL1088" s="168"/>
      <c r="BM1088" s="168"/>
      <c r="DK1088" s="168"/>
      <c r="DL1088" s="168"/>
      <c r="DM1088" s="168"/>
      <c r="DN1088" s="168"/>
      <c r="DO1088" s="168"/>
      <c r="DP1088" s="168"/>
      <c r="DQ1088" s="168"/>
      <c r="DR1088" s="168"/>
      <c r="DS1088" s="168"/>
      <c r="DT1088" s="168"/>
      <c r="DU1088" s="168"/>
      <c r="DV1088" s="168"/>
      <c r="DW1088" s="168"/>
      <c r="DX1088" s="168"/>
      <c r="DY1088" s="168"/>
      <c r="DZ1088" s="168"/>
      <c r="EA1088" s="168"/>
      <c r="EB1088" s="168"/>
      <c r="EC1088" s="168"/>
      <c r="ED1088" s="168"/>
      <c r="EE1088" s="168"/>
      <c r="EF1088" s="168"/>
      <c r="EG1088" s="168"/>
      <c r="EH1088" s="168"/>
      <c r="EI1088" s="168"/>
      <c r="EJ1088" s="168"/>
      <c r="EK1088" s="168"/>
      <c r="EL1088" s="168"/>
      <c r="EM1088" s="168"/>
      <c r="EN1088" s="168"/>
      <c r="EO1088" s="168"/>
      <c r="EP1088" s="168"/>
      <c r="EQ1088" s="168"/>
      <c r="ER1088" s="168"/>
      <c r="ES1088" s="168"/>
      <c r="ET1088" s="168"/>
      <c r="EU1088" s="168"/>
      <c r="EV1088" s="168"/>
      <c r="EW1088" s="168"/>
      <c r="EX1088" s="168"/>
      <c r="EY1088" s="168"/>
      <c r="EZ1088" s="168"/>
      <c r="FA1088" s="168"/>
      <c r="FB1088" s="168"/>
      <c r="FC1088" s="168"/>
      <c r="FD1088" s="168"/>
    </row>
    <row r="1089" spans="1:160" s="5" customFormat="1" ht="24.9" customHeight="1" thickBot="1" x14ac:dyDescent="0.35">
      <c r="A1089" s="263"/>
      <c r="B1089" s="263"/>
      <c r="C1089" s="265"/>
      <c r="D1089" s="2" t="s">
        <v>31</v>
      </c>
      <c r="E1089" s="449"/>
      <c r="F1089" s="450"/>
      <c r="G1089" s="450"/>
      <c r="H1089" s="450"/>
      <c r="I1089" s="450"/>
      <c r="J1089" s="451"/>
      <c r="K1089" s="19" t="s">
        <v>105</v>
      </c>
      <c r="L1089" s="452"/>
      <c r="M1089" s="452"/>
      <c r="N1089" s="452"/>
      <c r="O1089" s="452"/>
      <c r="P1089" s="452"/>
      <c r="Q1089" s="452"/>
      <c r="R1089" s="452"/>
      <c r="S1089" s="452"/>
      <c r="T1089" s="452"/>
      <c r="U1089" s="453"/>
      <c r="V1089" s="33"/>
      <c r="W1089" s="57"/>
      <c r="X1089" s="86"/>
      <c r="Y1089" s="33"/>
      <c r="Z1089" s="36"/>
      <c r="AA1089" s="36"/>
      <c r="AD1089" s="33"/>
      <c r="AG1089" s="33"/>
      <c r="AH1089" s="43"/>
      <c r="AI1089" s="43"/>
      <c r="AJ1089" s="43"/>
      <c r="AK1089" s="43"/>
      <c r="AL1089" s="43"/>
      <c r="AM1089" s="43"/>
      <c r="AN1089" s="43"/>
      <c r="AO1089" s="43"/>
      <c r="AP1089" s="43"/>
      <c r="AQ1089" s="43"/>
      <c r="AR1089" s="43"/>
      <c r="AS1089" s="43"/>
      <c r="AT1089" s="43"/>
      <c r="AU1089" s="44"/>
      <c r="AV1089" s="33"/>
      <c r="AW1089" s="33"/>
      <c r="AX1089" s="33"/>
      <c r="AZ1089" s="141"/>
      <c r="BE1089" s="168"/>
      <c r="BF1089" s="168"/>
      <c r="BG1089" s="168"/>
      <c r="BH1089" s="168"/>
      <c r="BI1089" s="168"/>
      <c r="BJ1089" s="168"/>
      <c r="BK1089" s="168"/>
      <c r="BL1089" s="168"/>
      <c r="BM1089" s="168"/>
      <c r="DK1089" s="168"/>
      <c r="DL1089" s="168"/>
      <c r="DM1089" s="168"/>
      <c r="DN1089" s="168"/>
      <c r="DO1089" s="168"/>
      <c r="DP1089" s="168"/>
      <c r="DQ1089" s="168"/>
      <c r="DR1089" s="168"/>
      <c r="DS1089" s="168"/>
      <c r="DT1089" s="168"/>
      <c r="DU1089" s="168"/>
      <c r="DV1089" s="168"/>
      <c r="DW1089" s="168"/>
      <c r="DX1089" s="168"/>
      <c r="DY1089" s="168"/>
      <c r="DZ1089" s="168"/>
      <c r="EA1089" s="168"/>
      <c r="EB1089" s="168"/>
      <c r="EC1089" s="168"/>
      <c r="ED1089" s="168"/>
      <c r="EE1089" s="168"/>
      <c r="EF1089" s="168"/>
      <c r="EG1089" s="168"/>
      <c r="EH1089" s="168"/>
      <c r="EI1089" s="168"/>
      <c r="EJ1089" s="168"/>
      <c r="EK1089" s="168"/>
      <c r="EL1089" s="168"/>
      <c r="EM1089" s="168"/>
      <c r="EN1089" s="168"/>
      <c r="EO1089" s="168"/>
      <c r="EP1089" s="168"/>
      <c r="EQ1089" s="168"/>
      <c r="ER1089" s="168"/>
      <c r="ES1089" s="168"/>
      <c r="ET1089" s="168"/>
      <c r="EU1089" s="168"/>
      <c r="EV1089" s="168"/>
      <c r="EW1089" s="168"/>
      <c r="EX1089" s="168"/>
      <c r="EY1089" s="168"/>
      <c r="EZ1089" s="168"/>
      <c r="FA1089" s="168"/>
      <c r="FB1089" s="168"/>
      <c r="FC1089" s="168"/>
      <c r="FD1089" s="168"/>
    </row>
    <row r="1090" spans="1:160" s="5" customFormat="1" ht="5.0999999999999996" customHeight="1" thickBot="1" x14ac:dyDescent="0.35">
      <c r="A1090" s="263"/>
      <c r="B1090" s="263"/>
      <c r="C1090" s="265"/>
      <c r="D1090" s="454"/>
      <c r="E1090" s="454"/>
      <c r="F1090" s="454"/>
      <c r="G1090" s="454"/>
      <c r="H1090" s="454"/>
      <c r="I1090" s="454"/>
      <c r="J1090" s="454"/>
      <c r="K1090" s="454"/>
      <c r="L1090" s="454"/>
      <c r="M1090" s="454"/>
      <c r="N1090" s="454"/>
      <c r="O1090" s="454"/>
      <c r="P1090" s="454"/>
      <c r="Q1090" s="454"/>
      <c r="R1090" s="454"/>
      <c r="S1090" s="454"/>
      <c r="T1090" s="454"/>
      <c r="U1090" s="454"/>
      <c r="V1090" s="33"/>
      <c r="W1090" s="57"/>
      <c r="X1090" s="86"/>
      <c r="Y1090" s="33"/>
      <c r="Z1090" s="36"/>
      <c r="AA1090" s="36"/>
      <c r="AD1090" s="33"/>
      <c r="AG1090" s="33"/>
      <c r="AH1090" s="43"/>
      <c r="AI1090" s="43"/>
      <c r="AJ1090" s="43"/>
      <c r="AK1090" s="43"/>
      <c r="AL1090" s="43"/>
      <c r="AM1090" s="43"/>
      <c r="AN1090" s="43"/>
      <c r="AO1090" s="43"/>
      <c r="AP1090" s="43"/>
      <c r="AQ1090" s="43"/>
      <c r="AR1090" s="43"/>
      <c r="AS1090" s="43"/>
      <c r="AT1090" s="43"/>
      <c r="AU1090" s="44"/>
      <c r="AV1090" s="33"/>
      <c r="AW1090" s="33"/>
      <c r="AX1090" s="33"/>
      <c r="AZ1090" s="141"/>
      <c r="BE1090" s="168"/>
      <c r="BF1090" s="168"/>
      <c r="BG1090" s="168"/>
      <c r="BH1090" s="168"/>
      <c r="BI1090" s="168"/>
      <c r="BJ1090" s="168"/>
      <c r="BK1090" s="168"/>
      <c r="BL1090" s="168"/>
      <c r="BM1090" s="168"/>
      <c r="DK1090" s="168"/>
      <c r="DL1090" s="168"/>
      <c r="DM1090" s="168"/>
      <c r="DN1090" s="168"/>
      <c r="DO1090" s="168"/>
      <c r="DP1090" s="168"/>
      <c r="DQ1090" s="168"/>
      <c r="DR1090" s="168"/>
      <c r="DS1090" s="168"/>
      <c r="DT1090" s="168"/>
      <c r="DU1090" s="168"/>
      <c r="DV1090" s="168"/>
      <c r="DW1090" s="168"/>
      <c r="DX1090" s="168"/>
      <c r="DY1090" s="168"/>
      <c r="DZ1090" s="168"/>
      <c r="EA1090" s="168"/>
      <c r="EB1090" s="168"/>
      <c r="EC1090" s="168"/>
      <c r="ED1090" s="168"/>
      <c r="EE1090" s="168"/>
      <c r="EF1090" s="168"/>
      <c r="EG1090" s="168"/>
      <c r="EH1090" s="168"/>
      <c r="EI1090" s="168"/>
      <c r="EJ1090" s="168"/>
      <c r="EK1090" s="168"/>
      <c r="EL1090" s="168"/>
      <c r="EM1090" s="168"/>
      <c r="EN1090" s="168"/>
      <c r="EO1090" s="168"/>
      <c r="EP1090" s="168"/>
      <c r="EQ1090" s="168"/>
      <c r="ER1090" s="168"/>
      <c r="ES1090" s="168"/>
      <c r="ET1090" s="168"/>
      <c r="EU1090" s="168"/>
      <c r="EV1090" s="168"/>
      <c r="EW1090" s="168"/>
      <c r="EX1090" s="168"/>
      <c r="EY1090" s="168"/>
      <c r="EZ1090" s="168"/>
      <c r="FA1090" s="168"/>
      <c r="FB1090" s="168"/>
      <c r="FC1090" s="168"/>
      <c r="FD1090" s="168"/>
    </row>
    <row r="1091" spans="1:160" s="5" customFormat="1" ht="45" customHeight="1" thickBot="1" x14ac:dyDescent="0.35">
      <c r="A1091" s="263">
        <f>+E1091</f>
        <v>4.0799999999999983</v>
      </c>
      <c r="B1091" s="264">
        <f>+U1115</f>
        <v>0</v>
      </c>
      <c r="C1091" s="265">
        <v>18</v>
      </c>
      <c r="D1091" s="165" t="s">
        <v>9</v>
      </c>
      <c r="E1091" s="180">
        <v>4.0799999999999983</v>
      </c>
      <c r="F1091" s="455" t="s">
        <v>29</v>
      </c>
      <c r="G1091" s="456"/>
      <c r="H1091" s="532" t="s">
        <v>126</v>
      </c>
      <c r="I1091" s="457"/>
      <c r="J1091" s="457"/>
      <c r="K1091" s="457"/>
      <c r="L1091" s="457"/>
      <c r="M1091" s="458"/>
      <c r="N1091" s="459" t="s">
        <v>32</v>
      </c>
      <c r="O1091" s="460"/>
      <c r="P1091" s="461"/>
      <c r="Q1091" s="462" t="s">
        <v>49</v>
      </c>
      <c r="R1091" s="463"/>
      <c r="S1091" s="463"/>
      <c r="T1091" s="463"/>
      <c r="U1091" s="464"/>
      <c r="V1091" s="33"/>
      <c r="W1091" s="57"/>
      <c r="X1091" s="86"/>
      <c r="Y1091" s="33"/>
      <c r="Z1091" s="38"/>
      <c r="AA1091" s="38"/>
      <c r="AD1091" s="33"/>
      <c r="AG1091" s="33"/>
      <c r="AH1091" s="43"/>
      <c r="AI1091" s="43"/>
      <c r="AJ1091" s="43"/>
      <c r="AK1091" s="43"/>
      <c r="AL1091" s="43"/>
      <c r="AM1091" s="43"/>
      <c r="AN1091" s="43"/>
      <c r="AO1091" s="43"/>
      <c r="AP1091" s="43"/>
      <c r="AQ1091" s="43"/>
      <c r="AR1091" s="43"/>
      <c r="AS1091" s="43"/>
      <c r="AT1091" s="43"/>
      <c r="AU1091" s="44"/>
      <c r="AV1091" s="33"/>
      <c r="AW1091" s="33"/>
      <c r="AX1091" s="33"/>
      <c r="AZ1091" s="141"/>
      <c r="BE1091" s="168"/>
      <c r="BF1091" s="168"/>
      <c r="BG1091" s="168"/>
      <c r="BH1091" s="168"/>
      <c r="BI1091" s="168"/>
      <c r="BJ1091" s="168"/>
      <c r="BK1091" s="168"/>
      <c r="BL1091" s="168"/>
      <c r="BM1091" s="168"/>
      <c r="DK1091" s="168"/>
      <c r="DL1091" s="168"/>
      <c r="DM1091" s="168"/>
      <c r="DN1091" s="168"/>
      <c r="DO1091" s="168"/>
      <c r="DP1091" s="168"/>
      <c r="DQ1091" s="168"/>
      <c r="DR1091" s="168"/>
      <c r="DS1091" s="168"/>
      <c r="DT1091" s="168"/>
      <c r="DU1091" s="168"/>
      <c r="DV1091" s="168"/>
      <c r="DW1091" s="168"/>
      <c r="DX1091" s="168"/>
      <c r="DY1091" s="168"/>
      <c r="DZ1091" s="168"/>
      <c r="EA1091" s="168"/>
      <c r="EB1091" s="168"/>
      <c r="EC1091" s="168"/>
      <c r="ED1091" s="168"/>
      <c r="EE1091" s="168"/>
      <c r="EF1091" s="168"/>
      <c r="EG1091" s="168"/>
      <c r="EH1091" s="168"/>
      <c r="EI1091" s="168"/>
      <c r="EJ1091" s="168"/>
      <c r="EK1091" s="168"/>
      <c r="EL1091" s="168"/>
      <c r="EM1091" s="168"/>
      <c r="EN1091" s="168"/>
      <c r="EO1091" s="168"/>
      <c r="EP1091" s="168"/>
      <c r="EQ1091" s="168"/>
      <c r="ER1091" s="168"/>
      <c r="ES1091" s="168"/>
      <c r="ET1091" s="168"/>
      <c r="EU1091" s="168"/>
      <c r="EV1091" s="168"/>
      <c r="EW1091" s="168"/>
      <c r="EX1091" s="168"/>
      <c r="EY1091" s="168"/>
      <c r="EZ1091" s="168"/>
      <c r="FA1091" s="168"/>
      <c r="FB1091" s="168"/>
      <c r="FC1091" s="168"/>
      <c r="FD1091" s="168"/>
    </row>
    <row r="1092" spans="1:160" s="5" customFormat="1" ht="5.0999999999999996" customHeight="1" thickBot="1" x14ac:dyDescent="0.35">
      <c r="A1092" s="263"/>
      <c r="B1092" s="263"/>
      <c r="C1092" s="265"/>
      <c r="D1092" s="428"/>
      <c r="E1092" s="428"/>
      <c r="F1092" s="428"/>
      <c r="G1092" s="428"/>
      <c r="H1092" s="428"/>
      <c r="I1092" s="428"/>
      <c r="J1092" s="428"/>
      <c r="K1092" s="428"/>
      <c r="L1092" s="428"/>
      <c r="M1092" s="428"/>
      <c r="N1092" s="454"/>
      <c r="O1092" s="454"/>
      <c r="P1092" s="454"/>
      <c r="Q1092" s="454"/>
      <c r="R1092" s="454"/>
      <c r="S1092" s="454"/>
      <c r="T1092" s="454"/>
      <c r="U1092" s="454"/>
      <c r="V1092" s="33"/>
      <c r="W1092" s="57"/>
      <c r="X1092" s="86"/>
      <c r="Y1092" s="33"/>
      <c r="Z1092" s="76"/>
      <c r="AA1092" s="76"/>
      <c r="AD1092" s="33"/>
      <c r="AG1092" s="33"/>
      <c r="AH1092" s="43"/>
      <c r="AI1092" s="43"/>
      <c r="AJ1092" s="43"/>
      <c r="AK1092" s="43"/>
      <c r="AL1092" s="43"/>
      <c r="AM1092" s="43"/>
      <c r="AN1092" s="43"/>
      <c r="AO1092" s="43"/>
      <c r="AP1092" s="43"/>
      <c r="AQ1092" s="43"/>
      <c r="AR1092" s="43"/>
      <c r="AS1092" s="43"/>
      <c r="AT1092" s="43"/>
      <c r="AU1092" s="44"/>
      <c r="AV1092" s="33"/>
      <c r="AW1092" s="33"/>
      <c r="AX1092" s="33"/>
      <c r="AZ1092" s="141"/>
      <c r="BE1092" s="168"/>
      <c r="BF1092" s="168"/>
      <c r="BG1092" s="168"/>
      <c r="BH1092" s="168"/>
      <c r="BI1092" s="168"/>
      <c r="BJ1092" s="168"/>
      <c r="BK1092" s="168"/>
      <c r="BL1092" s="168"/>
      <c r="BM1092" s="168"/>
      <c r="DK1092" s="168"/>
      <c r="DL1092" s="168"/>
      <c r="DM1092" s="168"/>
      <c r="DN1092" s="168"/>
      <c r="DO1092" s="168"/>
      <c r="DP1092" s="168"/>
      <c r="DQ1092" s="168"/>
      <c r="DR1092" s="168"/>
      <c r="DS1092" s="168"/>
      <c r="DT1092" s="168"/>
      <c r="DU1092" s="168"/>
      <c r="DV1092" s="168"/>
      <c r="DW1092" s="168"/>
      <c r="DX1092" s="168"/>
      <c r="DY1092" s="168"/>
      <c r="DZ1092" s="168"/>
      <c r="EA1092" s="168"/>
      <c r="EB1092" s="168"/>
      <c r="EC1092" s="168"/>
      <c r="ED1092" s="168"/>
      <c r="EE1092" s="168"/>
      <c r="EF1092" s="168"/>
      <c r="EG1092" s="168"/>
      <c r="EH1092" s="168"/>
      <c r="EI1092" s="168"/>
      <c r="EJ1092" s="168"/>
      <c r="EK1092" s="168"/>
      <c r="EL1092" s="168"/>
      <c r="EM1092" s="168"/>
      <c r="EN1092" s="168"/>
      <c r="EO1092" s="168"/>
      <c r="EP1092" s="168"/>
      <c r="EQ1092" s="168"/>
      <c r="ER1092" s="168"/>
      <c r="ES1092" s="168"/>
      <c r="ET1092" s="168"/>
      <c r="EU1092" s="168"/>
      <c r="EV1092" s="168"/>
      <c r="EW1092" s="168"/>
      <c r="EX1092" s="168"/>
      <c r="EY1092" s="168"/>
      <c r="EZ1092" s="168"/>
      <c r="FA1092" s="168"/>
      <c r="FB1092" s="168"/>
      <c r="FC1092" s="168"/>
      <c r="FD1092" s="168"/>
    </row>
    <row r="1093" spans="1:160" s="5" customFormat="1" ht="24.9" customHeight="1" x14ac:dyDescent="0.3">
      <c r="A1093" s="263"/>
      <c r="B1093" s="263"/>
      <c r="C1093" s="265"/>
      <c r="D1093" s="465" t="s">
        <v>30</v>
      </c>
      <c r="E1093" s="466"/>
      <c r="F1093" s="466"/>
      <c r="G1093" s="466"/>
      <c r="H1093" s="466"/>
      <c r="I1093" s="466"/>
      <c r="J1093" s="466"/>
      <c r="K1093" s="466"/>
      <c r="L1093" s="466"/>
      <c r="M1093" s="467"/>
      <c r="N1093" s="468" t="s">
        <v>11</v>
      </c>
      <c r="O1093" s="470" t="s">
        <v>12</v>
      </c>
      <c r="P1093" s="471"/>
      <c r="Q1093" s="474" t="s">
        <v>13</v>
      </c>
      <c r="R1093" s="475"/>
      <c r="S1093" s="476"/>
      <c r="T1093" s="477" t="s">
        <v>27</v>
      </c>
      <c r="U1093" s="479" t="s">
        <v>28</v>
      </c>
      <c r="V1093" s="33"/>
      <c r="W1093" s="57"/>
      <c r="X1093" s="86"/>
      <c r="Y1093" s="33"/>
      <c r="Z1093" s="76"/>
      <c r="AA1093" s="76"/>
      <c r="AD1093" s="33"/>
      <c r="AG1093" s="33"/>
      <c r="AH1093" s="43"/>
      <c r="AI1093" s="43"/>
      <c r="AJ1093" s="43"/>
      <c r="AK1093" s="43"/>
      <c r="AL1093" s="43"/>
      <c r="AM1093" s="43"/>
      <c r="AN1093" s="43"/>
      <c r="AO1093" s="43"/>
      <c r="AP1093" s="43"/>
      <c r="AQ1093" s="43"/>
      <c r="AR1093" s="43"/>
      <c r="AS1093" s="43"/>
      <c r="AT1093" s="43"/>
      <c r="AU1093" s="44"/>
      <c r="AV1093" s="33"/>
      <c r="AW1093" s="33"/>
      <c r="AX1093" s="33"/>
      <c r="AZ1093" s="141"/>
      <c r="BE1093" s="168"/>
      <c r="BF1093" s="168"/>
      <c r="BG1093" s="168"/>
      <c r="BH1093" s="168"/>
      <c r="BI1093" s="168"/>
      <c r="BJ1093" s="168"/>
      <c r="BK1093" s="168"/>
      <c r="BL1093" s="168"/>
      <c r="BM1093" s="168"/>
      <c r="DK1093" s="168"/>
      <c r="DL1093" s="168"/>
      <c r="DM1093" s="168"/>
      <c r="DN1093" s="168"/>
      <c r="DO1093" s="168"/>
      <c r="DP1093" s="168"/>
      <c r="DQ1093" s="168"/>
      <c r="DR1093" s="168"/>
      <c r="DS1093" s="168"/>
      <c r="DT1093" s="168"/>
      <c r="DU1093" s="168"/>
      <c r="DV1093" s="168"/>
      <c r="DW1093" s="168"/>
      <c r="DX1093" s="168"/>
      <c r="DY1093" s="168"/>
      <c r="DZ1093" s="168"/>
      <c r="EA1093" s="168"/>
      <c r="EB1093" s="168"/>
      <c r="EC1093" s="168"/>
      <c r="ED1093" s="168"/>
      <c r="EE1093" s="168"/>
      <c r="EF1093" s="168"/>
      <c r="EG1093" s="168"/>
      <c r="EH1093" s="168"/>
      <c r="EI1093" s="168"/>
      <c r="EJ1093" s="168"/>
      <c r="EK1093" s="168"/>
      <c r="EL1093" s="168"/>
      <c r="EM1093" s="168"/>
      <c r="EN1093" s="168"/>
      <c r="EO1093" s="168"/>
      <c r="EP1093" s="168"/>
      <c r="EQ1093" s="168"/>
      <c r="ER1093" s="168"/>
      <c r="ES1093" s="168"/>
      <c r="ET1093" s="168"/>
      <c r="EU1093" s="168"/>
      <c r="EV1093" s="168"/>
      <c r="EW1093" s="168"/>
      <c r="EX1093" s="168"/>
      <c r="EY1093" s="168"/>
      <c r="EZ1093" s="168"/>
      <c r="FA1093" s="168"/>
      <c r="FB1093" s="168"/>
      <c r="FC1093" s="168"/>
      <c r="FD1093" s="168"/>
    </row>
    <row r="1094" spans="1:160" s="5" customFormat="1" ht="24.9" customHeight="1" x14ac:dyDescent="0.3">
      <c r="A1094" s="263"/>
      <c r="B1094" s="263"/>
      <c r="C1094" s="265"/>
      <c r="D1094" s="481"/>
      <c r="E1094" s="482"/>
      <c r="F1094" s="482"/>
      <c r="G1094" s="482"/>
      <c r="H1094" s="482"/>
      <c r="I1094" s="482"/>
      <c r="J1094" s="482"/>
      <c r="K1094" s="482"/>
      <c r="L1094" s="482"/>
      <c r="M1094" s="483"/>
      <c r="N1094" s="469"/>
      <c r="O1094" s="472"/>
      <c r="P1094" s="473"/>
      <c r="Q1094" s="7" t="s">
        <v>14</v>
      </c>
      <c r="R1094" s="7" t="s">
        <v>15</v>
      </c>
      <c r="S1094" s="7" t="s">
        <v>26</v>
      </c>
      <c r="T1094" s="478"/>
      <c r="U1094" s="480"/>
      <c r="V1094" s="33"/>
      <c r="W1094" s="57"/>
      <c r="X1094" s="86"/>
      <c r="Y1094" s="33"/>
      <c r="Z1094" s="77"/>
      <c r="AA1094" s="77"/>
      <c r="AD1094" s="33"/>
      <c r="AG1094" s="33"/>
      <c r="AH1094" s="43"/>
      <c r="AI1094" s="43"/>
      <c r="AJ1094" s="43"/>
      <c r="AK1094" s="43"/>
      <c r="AL1094" s="43"/>
      <c r="AM1094" s="43"/>
      <c r="AN1094" s="43"/>
      <c r="AO1094" s="43"/>
      <c r="AP1094" s="43"/>
      <c r="AQ1094" s="43"/>
      <c r="AR1094" s="43"/>
      <c r="AS1094" s="43"/>
      <c r="AT1094" s="43"/>
      <c r="AU1094" s="44"/>
      <c r="AV1094" s="33"/>
      <c r="AW1094" s="33"/>
      <c r="AX1094" s="33"/>
      <c r="AZ1094" s="141"/>
      <c r="BE1094" s="168"/>
      <c r="BF1094" s="168"/>
      <c r="BG1094" s="168"/>
      <c r="BH1094" s="168"/>
      <c r="BI1094" s="168"/>
      <c r="BJ1094" s="168"/>
      <c r="BK1094" s="168"/>
      <c r="BL1094" s="168"/>
      <c r="BM1094" s="168"/>
      <c r="DK1094" s="168"/>
      <c r="DL1094" s="168"/>
      <c r="DM1094" s="168"/>
      <c r="DN1094" s="168"/>
      <c r="DO1094" s="168"/>
      <c r="DP1094" s="168"/>
      <c r="DQ1094" s="168"/>
      <c r="DR1094" s="168"/>
      <c r="DS1094" s="168"/>
      <c r="DT1094" s="168"/>
      <c r="DU1094" s="168"/>
      <c r="DV1094" s="168"/>
      <c r="DW1094" s="168"/>
      <c r="DX1094" s="168"/>
      <c r="DY1094" s="168"/>
      <c r="DZ1094" s="168"/>
      <c r="EA1094" s="168"/>
      <c r="EB1094" s="168"/>
      <c r="EC1094" s="168"/>
      <c r="ED1094" s="168"/>
      <c r="EE1094" s="168"/>
      <c r="EF1094" s="168"/>
      <c r="EG1094" s="168"/>
      <c r="EH1094" s="168"/>
      <c r="EI1094" s="168"/>
      <c r="EJ1094" s="168"/>
      <c r="EK1094" s="168"/>
      <c r="EL1094" s="168"/>
      <c r="EM1094" s="168"/>
      <c r="EN1094" s="168"/>
      <c r="EO1094" s="168"/>
      <c r="EP1094" s="168"/>
      <c r="EQ1094" s="168"/>
      <c r="ER1094" s="168"/>
      <c r="ES1094" s="168"/>
      <c r="ET1094" s="168"/>
      <c r="EU1094" s="168"/>
      <c r="EV1094" s="168"/>
      <c r="EW1094" s="168"/>
      <c r="EX1094" s="168"/>
      <c r="EY1094" s="168"/>
      <c r="EZ1094" s="168"/>
      <c r="FA1094" s="168"/>
      <c r="FB1094" s="168"/>
      <c r="FC1094" s="168"/>
      <c r="FD1094" s="168"/>
    </row>
    <row r="1095" spans="1:160" s="5" customFormat="1" ht="24.9" customHeight="1" x14ac:dyDescent="0.3">
      <c r="A1095" s="263"/>
      <c r="B1095" s="263"/>
      <c r="C1095" s="265"/>
      <c r="D1095" s="481"/>
      <c r="E1095" s="482"/>
      <c r="F1095" s="482"/>
      <c r="G1095" s="482"/>
      <c r="H1095" s="482"/>
      <c r="I1095" s="482"/>
      <c r="J1095" s="482"/>
      <c r="K1095" s="482"/>
      <c r="L1095" s="482"/>
      <c r="M1095" s="483"/>
      <c r="N1095" s="16"/>
      <c r="O1095" s="412"/>
      <c r="P1095" s="413"/>
      <c r="Q1095" s="8"/>
      <c r="R1095" s="8"/>
      <c r="S1095" s="8"/>
      <c r="T1095" s="9"/>
      <c r="U1095" s="17"/>
      <c r="V1095" s="33"/>
      <c r="W1095" s="57"/>
      <c r="X1095" s="86"/>
      <c r="Y1095" s="33">
        <f>+C1091</f>
        <v>18</v>
      </c>
      <c r="Z1095" s="41">
        <f>+SUMIF($N1095:$N1114,$Z$16,$U1095:$U1114)</f>
        <v>0</v>
      </c>
      <c r="AA1095" s="41">
        <f>+SUMIF($N1095:$N1114,$AA$16,$U1095:$U1114)</f>
        <v>0</v>
      </c>
      <c r="AB1095" s="41">
        <f>+SUMIF($N1095:$N1114,$AB$16,$U1095:$U1114)</f>
        <v>0</v>
      </c>
      <c r="AC1095" s="41">
        <f>+SUMIF($N1095:$N1114,$AC$16,$U1095:$U1114)</f>
        <v>0</v>
      </c>
      <c r="AD1095" s="41">
        <f>+SUMIF($N1095:$N1114,$AD$16,$U1095:$U1114)</f>
        <v>0</v>
      </c>
      <c r="AE1095" s="41">
        <f>+SUMIF($N1095:$N1114,$AE$16,$U1095:$U1114)</f>
        <v>0</v>
      </c>
      <c r="AF1095" s="41">
        <f>+SUMIF($N1095:$N1114,$AF$16,$U1095:$U1114)</f>
        <v>0</v>
      </c>
      <c r="AG1095" s="41">
        <f>+SUMIF($N1095:$N1114,$AG$16,$U1095:$U1114)</f>
        <v>0</v>
      </c>
      <c r="AH1095" s="41">
        <f>+SUMIF($N1095:$N1114,$AH$16,$U1095:$U1114)</f>
        <v>0</v>
      </c>
      <c r="AI1095" s="41">
        <f>+SUMIF($N1095:$N1114,$AI$16,$U1095:$U1114)</f>
        <v>0</v>
      </c>
      <c r="AJ1095" s="41">
        <f>+SUMIF($N1095:$N1114,$AJ$16,$U1095:$U1114)</f>
        <v>0</v>
      </c>
      <c r="AK1095" s="41">
        <f>+SUMIF($N1095:$N1114,$AK$16,$U1095:$U1114)</f>
        <v>0</v>
      </c>
      <c r="AL1095" s="41">
        <f>+SUMIF($N1095:$N1114,$AL$16,$U1095:$U1114)</f>
        <v>0</v>
      </c>
      <c r="AM1095" s="41">
        <f>+SUMIF($N1095:$N1114,$AM$16,$U1095:$U1114)</f>
        <v>0</v>
      </c>
      <c r="AN1095" s="41">
        <f>+SUMIF($N1095:$N1114,$AN$16,$U1095:$U1114)</f>
        <v>0</v>
      </c>
      <c r="AO1095" s="41">
        <f>+SUMIF($N1095:$N1114,$AO$16,$U1095:$U1114)</f>
        <v>0</v>
      </c>
      <c r="AP1095" s="41">
        <f>+SUMIF($N1095:$N1114,$AP$16,$U1095:$U1114)</f>
        <v>0</v>
      </c>
      <c r="AQ1095" s="41">
        <f>+SUMIF($N1095:$N1114,$AQ$16,$U1095:$U1114)</f>
        <v>0</v>
      </c>
      <c r="AR1095" s="41">
        <f>+SUMIF($N1095:$N1114,$AR$16,$U1095:$U1114)</f>
        <v>0</v>
      </c>
      <c r="AS1095" s="43"/>
      <c r="AT1095" s="43"/>
      <c r="AU1095" s="44"/>
      <c r="AV1095" s="33"/>
      <c r="AW1095" s="33"/>
      <c r="AX1095" s="33"/>
      <c r="AZ1095" s="141"/>
      <c r="BE1095" s="168"/>
      <c r="BF1095" s="168"/>
      <c r="BG1095" s="168"/>
      <c r="BH1095" s="168"/>
      <c r="BI1095" s="168"/>
      <c r="BJ1095" s="168"/>
      <c r="BK1095" s="168"/>
      <c r="BL1095" s="168"/>
      <c r="BM1095" s="168"/>
      <c r="DK1095" s="168"/>
      <c r="DL1095" s="168"/>
      <c r="DM1095" s="168"/>
      <c r="DN1095" s="168"/>
      <c r="DO1095" s="168"/>
      <c r="DP1095" s="168"/>
      <c r="DQ1095" s="168"/>
      <c r="DR1095" s="168"/>
      <c r="DS1095" s="168"/>
      <c r="DT1095" s="168"/>
      <c r="DU1095" s="168"/>
      <c r="DV1095" s="168"/>
      <c r="DW1095" s="168"/>
      <c r="DX1095" s="168"/>
      <c r="DY1095" s="168"/>
      <c r="DZ1095" s="168"/>
      <c r="EA1095" s="168"/>
      <c r="EB1095" s="168"/>
      <c r="EC1095" s="168"/>
      <c r="ED1095" s="168"/>
      <c r="EE1095" s="168"/>
      <c r="EF1095" s="168"/>
      <c r="EG1095" s="168"/>
      <c r="EH1095" s="168"/>
      <c r="EI1095" s="168"/>
      <c r="EJ1095" s="168"/>
      <c r="EK1095" s="168"/>
      <c r="EL1095" s="168"/>
      <c r="EM1095" s="168"/>
      <c r="EN1095" s="168"/>
      <c r="EO1095" s="168"/>
      <c r="EP1095" s="168"/>
      <c r="EQ1095" s="168"/>
      <c r="ER1095" s="168"/>
      <c r="ES1095" s="168"/>
      <c r="ET1095" s="168"/>
      <c r="EU1095" s="168"/>
      <c r="EV1095" s="168"/>
      <c r="EW1095" s="168"/>
      <c r="EX1095" s="168"/>
      <c r="EY1095" s="168"/>
      <c r="EZ1095" s="168"/>
      <c r="FA1095" s="168"/>
      <c r="FB1095" s="168"/>
      <c r="FC1095" s="168"/>
      <c r="FD1095" s="168"/>
    </row>
    <row r="1096" spans="1:160" s="5" customFormat="1" ht="24.9" customHeight="1" x14ac:dyDescent="0.3">
      <c r="A1096" s="263"/>
      <c r="B1096" s="263"/>
      <c r="C1096" s="265"/>
      <c r="D1096" s="481"/>
      <c r="E1096" s="482"/>
      <c r="F1096" s="482"/>
      <c r="G1096" s="482"/>
      <c r="H1096" s="482"/>
      <c r="I1096" s="482"/>
      <c r="J1096" s="482"/>
      <c r="K1096" s="482"/>
      <c r="L1096" s="482"/>
      <c r="M1096" s="483"/>
      <c r="N1096" s="16"/>
      <c r="O1096" s="412"/>
      <c r="P1096" s="413"/>
      <c r="Q1096" s="8"/>
      <c r="R1096" s="8"/>
      <c r="S1096" s="8"/>
      <c r="T1096" s="9"/>
      <c r="U1096" s="17"/>
      <c r="V1096" s="33"/>
      <c r="W1096" s="57"/>
      <c r="X1096" s="86"/>
      <c r="Y1096" s="33"/>
      <c r="Z1096" s="36"/>
      <c r="AA1096" s="36"/>
      <c r="AD1096" s="33"/>
      <c r="AG1096" s="33"/>
      <c r="AH1096" s="43"/>
      <c r="AI1096" s="43"/>
      <c r="AJ1096" s="43"/>
      <c r="AK1096" s="43"/>
      <c r="AL1096" s="43"/>
      <c r="AM1096" s="43"/>
      <c r="AN1096" s="43"/>
      <c r="AO1096" s="43"/>
      <c r="AP1096" s="43"/>
      <c r="AQ1096" s="43"/>
      <c r="AR1096" s="43"/>
      <c r="AS1096" s="43"/>
      <c r="AT1096" s="43"/>
      <c r="AU1096" s="44"/>
      <c r="AV1096" s="33"/>
      <c r="AW1096" s="33"/>
      <c r="AX1096" s="33"/>
      <c r="AZ1096" s="141"/>
      <c r="BE1096" s="168"/>
      <c r="BF1096" s="168"/>
      <c r="BG1096" s="168"/>
      <c r="BH1096" s="168"/>
      <c r="BI1096" s="168"/>
      <c r="BJ1096" s="168"/>
      <c r="BK1096" s="168"/>
      <c r="BL1096" s="168"/>
      <c r="BM1096" s="168"/>
      <c r="DK1096" s="168"/>
      <c r="DL1096" s="168"/>
      <c r="DM1096" s="168"/>
      <c r="DN1096" s="168"/>
      <c r="DO1096" s="168"/>
      <c r="DP1096" s="168"/>
      <c r="DQ1096" s="168"/>
      <c r="DR1096" s="168"/>
      <c r="DS1096" s="168"/>
      <c r="DT1096" s="168"/>
      <c r="DU1096" s="168"/>
      <c r="DV1096" s="168"/>
      <c r="DW1096" s="168"/>
      <c r="DX1096" s="168"/>
      <c r="DY1096" s="168"/>
      <c r="DZ1096" s="168"/>
      <c r="EA1096" s="168"/>
      <c r="EB1096" s="168"/>
      <c r="EC1096" s="168"/>
      <c r="ED1096" s="168"/>
      <c r="EE1096" s="168"/>
      <c r="EF1096" s="168"/>
      <c r="EG1096" s="168"/>
      <c r="EH1096" s="168"/>
      <c r="EI1096" s="168"/>
      <c r="EJ1096" s="168"/>
      <c r="EK1096" s="168"/>
      <c r="EL1096" s="168"/>
      <c r="EM1096" s="168"/>
      <c r="EN1096" s="168"/>
      <c r="EO1096" s="168"/>
      <c r="EP1096" s="168"/>
      <c r="EQ1096" s="168"/>
      <c r="ER1096" s="168"/>
      <c r="ES1096" s="168"/>
      <c r="ET1096" s="168"/>
      <c r="EU1096" s="168"/>
      <c r="EV1096" s="168"/>
      <c r="EW1096" s="168"/>
      <c r="EX1096" s="168"/>
      <c r="EY1096" s="168"/>
      <c r="EZ1096" s="168"/>
      <c r="FA1096" s="168"/>
      <c r="FB1096" s="168"/>
      <c r="FC1096" s="168"/>
      <c r="FD1096" s="168"/>
    </row>
    <row r="1097" spans="1:160" s="5" customFormat="1" ht="24.9" customHeight="1" x14ac:dyDescent="0.3">
      <c r="A1097" s="263"/>
      <c r="B1097" s="263"/>
      <c r="C1097" s="265"/>
      <c r="D1097" s="481"/>
      <c r="E1097" s="482"/>
      <c r="F1097" s="482"/>
      <c r="G1097" s="482"/>
      <c r="H1097" s="482"/>
      <c r="I1097" s="482"/>
      <c r="J1097" s="482"/>
      <c r="K1097" s="482"/>
      <c r="L1097" s="482"/>
      <c r="M1097" s="483"/>
      <c r="N1097" s="16"/>
      <c r="O1097" s="412"/>
      <c r="P1097" s="413"/>
      <c r="Q1097" s="8"/>
      <c r="R1097" s="8"/>
      <c r="S1097" s="8"/>
      <c r="T1097" s="9"/>
      <c r="U1097" s="17"/>
      <c r="V1097" s="33"/>
      <c r="W1097" s="57"/>
      <c r="X1097" s="86"/>
      <c r="Y1097" s="33"/>
      <c r="Z1097" s="36"/>
      <c r="AA1097" s="36"/>
      <c r="AD1097" s="33"/>
      <c r="AG1097" s="33"/>
      <c r="AH1097" s="43"/>
      <c r="AI1097" s="43"/>
      <c r="AJ1097" s="43"/>
      <c r="AK1097" s="43"/>
      <c r="AL1097" s="43"/>
      <c r="AM1097" s="43"/>
      <c r="AN1097" s="43"/>
      <c r="AO1097" s="43"/>
      <c r="AP1097" s="43"/>
      <c r="AQ1097" s="43"/>
      <c r="AR1097" s="43"/>
      <c r="AS1097" s="43"/>
      <c r="AT1097" s="43"/>
      <c r="AU1097" s="44"/>
      <c r="AV1097" s="33"/>
      <c r="AW1097" s="33"/>
      <c r="AX1097" s="33"/>
      <c r="AZ1097" s="141"/>
      <c r="BE1097" s="168"/>
      <c r="BF1097" s="168"/>
      <c r="BG1097" s="168"/>
      <c r="BH1097" s="168"/>
      <c r="BI1097" s="168"/>
      <c r="BJ1097" s="168"/>
      <c r="BK1097" s="168"/>
      <c r="BL1097" s="168"/>
      <c r="BM1097" s="168"/>
      <c r="DK1097" s="168"/>
      <c r="DL1097" s="168"/>
      <c r="DM1097" s="168"/>
      <c r="DN1097" s="168"/>
      <c r="DO1097" s="168"/>
      <c r="DP1097" s="168"/>
      <c r="DQ1097" s="168"/>
      <c r="DR1097" s="168"/>
      <c r="DS1097" s="168"/>
      <c r="DT1097" s="168"/>
      <c r="DU1097" s="168"/>
      <c r="DV1097" s="168"/>
      <c r="DW1097" s="168"/>
      <c r="DX1097" s="168"/>
      <c r="DY1097" s="168"/>
      <c r="DZ1097" s="168"/>
      <c r="EA1097" s="168"/>
      <c r="EB1097" s="168"/>
      <c r="EC1097" s="168"/>
      <c r="ED1097" s="168"/>
      <c r="EE1097" s="168"/>
      <c r="EF1097" s="168"/>
      <c r="EG1097" s="168"/>
      <c r="EH1097" s="168"/>
      <c r="EI1097" s="168"/>
      <c r="EJ1097" s="168"/>
      <c r="EK1097" s="168"/>
      <c r="EL1097" s="168"/>
      <c r="EM1097" s="168"/>
      <c r="EN1097" s="168"/>
      <c r="EO1097" s="168"/>
      <c r="EP1097" s="168"/>
      <c r="EQ1097" s="168"/>
      <c r="ER1097" s="168"/>
      <c r="ES1097" s="168"/>
      <c r="ET1097" s="168"/>
      <c r="EU1097" s="168"/>
      <c r="EV1097" s="168"/>
      <c r="EW1097" s="168"/>
      <c r="EX1097" s="168"/>
      <c r="EY1097" s="168"/>
      <c r="EZ1097" s="168"/>
      <c r="FA1097" s="168"/>
      <c r="FB1097" s="168"/>
      <c r="FC1097" s="168"/>
      <c r="FD1097" s="168"/>
    </row>
    <row r="1098" spans="1:160" s="5" customFormat="1" ht="24.9" customHeight="1" x14ac:dyDescent="0.3">
      <c r="A1098" s="263"/>
      <c r="B1098" s="263"/>
      <c r="C1098" s="265"/>
      <c r="D1098" s="481"/>
      <c r="E1098" s="482"/>
      <c r="F1098" s="482"/>
      <c r="G1098" s="482"/>
      <c r="H1098" s="482"/>
      <c r="I1098" s="482"/>
      <c r="J1098" s="482"/>
      <c r="K1098" s="482"/>
      <c r="L1098" s="482"/>
      <c r="M1098" s="483"/>
      <c r="N1098" s="16"/>
      <c r="O1098" s="412"/>
      <c r="P1098" s="413"/>
      <c r="Q1098" s="8"/>
      <c r="R1098" s="8"/>
      <c r="S1098" s="8"/>
      <c r="T1098" s="9"/>
      <c r="U1098" s="17"/>
      <c r="V1098" s="33"/>
      <c r="W1098" s="57"/>
      <c r="X1098" s="86"/>
      <c r="Y1098" s="33"/>
      <c r="Z1098" s="36"/>
      <c r="AA1098" s="36"/>
      <c r="AD1098" s="33"/>
      <c r="AG1098" s="33"/>
      <c r="AH1098" s="43"/>
      <c r="AI1098" s="43"/>
      <c r="AJ1098" s="43"/>
      <c r="AK1098" s="43"/>
      <c r="AL1098" s="43"/>
      <c r="AM1098" s="43"/>
      <c r="AN1098" s="43"/>
      <c r="AO1098" s="43"/>
      <c r="AP1098" s="43"/>
      <c r="AQ1098" s="43"/>
      <c r="AR1098" s="43"/>
      <c r="AS1098" s="43"/>
      <c r="AT1098" s="43"/>
      <c r="AU1098" s="44"/>
      <c r="AV1098" s="33"/>
      <c r="AW1098" s="33"/>
      <c r="AX1098" s="33"/>
      <c r="AZ1098" s="141"/>
      <c r="BE1098" s="168"/>
      <c r="BF1098" s="168"/>
      <c r="BG1098" s="168"/>
      <c r="BH1098" s="168"/>
      <c r="BI1098" s="168"/>
      <c r="BJ1098" s="168"/>
      <c r="BK1098" s="168"/>
      <c r="BL1098" s="168"/>
      <c r="BM1098" s="168"/>
      <c r="DK1098" s="168"/>
      <c r="DL1098" s="168"/>
      <c r="DM1098" s="168"/>
      <c r="DN1098" s="168"/>
      <c r="DO1098" s="168"/>
      <c r="DP1098" s="168"/>
      <c r="DQ1098" s="168"/>
      <c r="DR1098" s="168"/>
      <c r="DS1098" s="168"/>
      <c r="DT1098" s="168"/>
      <c r="DU1098" s="168"/>
      <c r="DV1098" s="168"/>
      <c r="DW1098" s="168"/>
      <c r="DX1098" s="168"/>
      <c r="DY1098" s="168"/>
      <c r="DZ1098" s="168"/>
      <c r="EA1098" s="168"/>
      <c r="EB1098" s="168"/>
      <c r="EC1098" s="168"/>
      <c r="ED1098" s="168"/>
      <c r="EE1098" s="168"/>
      <c r="EF1098" s="168"/>
      <c r="EG1098" s="168"/>
      <c r="EH1098" s="168"/>
      <c r="EI1098" s="168"/>
      <c r="EJ1098" s="168"/>
      <c r="EK1098" s="168"/>
      <c r="EL1098" s="168"/>
      <c r="EM1098" s="168"/>
      <c r="EN1098" s="168"/>
      <c r="EO1098" s="168"/>
      <c r="EP1098" s="168"/>
      <c r="EQ1098" s="168"/>
      <c r="ER1098" s="168"/>
      <c r="ES1098" s="168"/>
      <c r="ET1098" s="168"/>
      <c r="EU1098" s="168"/>
      <c r="EV1098" s="168"/>
      <c r="EW1098" s="168"/>
      <c r="EX1098" s="168"/>
      <c r="EY1098" s="168"/>
      <c r="EZ1098" s="168"/>
      <c r="FA1098" s="168"/>
      <c r="FB1098" s="168"/>
      <c r="FC1098" s="168"/>
      <c r="FD1098" s="168"/>
    </row>
    <row r="1099" spans="1:160" s="5" customFormat="1" ht="24.9" customHeight="1" x14ac:dyDescent="0.3">
      <c r="A1099" s="263"/>
      <c r="B1099" s="263"/>
      <c r="C1099" s="265"/>
      <c r="D1099" s="481"/>
      <c r="E1099" s="482"/>
      <c r="F1099" s="482"/>
      <c r="G1099" s="482"/>
      <c r="H1099" s="482"/>
      <c r="I1099" s="482"/>
      <c r="J1099" s="482"/>
      <c r="K1099" s="482"/>
      <c r="L1099" s="482"/>
      <c r="M1099" s="483"/>
      <c r="N1099" s="16"/>
      <c r="O1099" s="412"/>
      <c r="P1099" s="413"/>
      <c r="Q1099" s="8"/>
      <c r="R1099" s="8"/>
      <c r="S1099" s="8"/>
      <c r="T1099" s="9"/>
      <c r="U1099" s="17"/>
      <c r="V1099" s="33"/>
      <c r="W1099" s="57"/>
      <c r="X1099" s="86"/>
      <c r="Y1099" s="33"/>
      <c r="Z1099" s="36"/>
      <c r="AA1099" s="36"/>
      <c r="AD1099" s="33"/>
      <c r="AG1099" s="33"/>
      <c r="AH1099" s="43"/>
      <c r="AI1099" s="43"/>
      <c r="AJ1099" s="43"/>
      <c r="AK1099" s="43"/>
      <c r="AL1099" s="43"/>
      <c r="AM1099" s="43"/>
      <c r="AN1099" s="43"/>
      <c r="AO1099" s="43"/>
      <c r="AP1099" s="43"/>
      <c r="AQ1099" s="43"/>
      <c r="AR1099" s="43"/>
      <c r="AS1099" s="43"/>
      <c r="AT1099" s="43"/>
      <c r="AU1099" s="44"/>
      <c r="AV1099" s="33"/>
      <c r="AW1099" s="33"/>
      <c r="AX1099" s="33"/>
      <c r="AZ1099" s="141"/>
      <c r="BE1099" s="168"/>
      <c r="BF1099" s="168"/>
      <c r="BG1099" s="168"/>
      <c r="BH1099" s="168"/>
      <c r="BI1099" s="168"/>
      <c r="BJ1099" s="168"/>
      <c r="BK1099" s="168"/>
      <c r="BL1099" s="168"/>
      <c r="BM1099" s="168"/>
      <c r="DK1099" s="168"/>
      <c r="DL1099" s="168"/>
      <c r="DM1099" s="168"/>
      <c r="DN1099" s="168"/>
      <c r="DO1099" s="168"/>
      <c r="DP1099" s="168"/>
      <c r="DQ1099" s="168"/>
      <c r="DR1099" s="168"/>
      <c r="DS1099" s="168"/>
      <c r="DT1099" s="168"/>
      <c r="DU1099" s="168"/>
      <c r="DV1099" s="168"/>
      <c r="DW1099" s="168"/>
      <c r="DX1099" s="168"/>
      <c r="DY1099" s="168"/>
      <c r="DZ1099" s="168"/>
      <c r="EA1099" s="168"/>
      <c r="EB1099" s="168"/>
      <c r="EC1099" s="168"/>
      <c r="ED1099" s="168"/>
      <c r="EE1099" s="168"/>
      <c r="EF1099" s="168"/>
      <c r="EG1099" s="168"/>
      <c r="EH1099" s="168"/>
      <c r="EI1099" s="168"/>
      <c r="EJ1099" s="168"/>
      <c r="EK1099" s="168"/>
      <c r="EL1099" s="168"/>
      <c r="EM1099" s="168"/>
      <c r="EN1099" s="168"/>
      <c r="EO1099" s="168"/>
      <c r="EP1099" s="168"/>
      <c r="EQ1099" s="168"/>
      <c r="ER1099" s="168"/>
      <c r="ES1099" s="168"/>
      <c r="ET1099" s="168"/>
      <c r="EU1099" s="168"/>
      <c r="EV1099" s="168"/>
      <c r="EW1099" s="168"/>
      <c r="EX1099" s="168"/>
      <c r="EY1099" s="168"/>
      <c r="EZ1099" s="168"/>
      <c r="FA1099" s="168"/>
      <c r="FB1099" s="168"/>
      <c r="FC1099" s="168"/>
      <c r="FD1099" s="168"/>
    </row>
    <row r="1100" spans="1:160" s="5" customFormat="1" ht="24.9" customHeight="1" x14ac:dyDescent="0.3">
      <c r="A1100" s="263"/>
      <c r="B1100" s="263"/>
      <c r="C1100" s="265"/>
      <c r="D1100" s="481"/>
      <c r="E1100" s="482"/>
      <c r="F1100" s="482"/>
      <c r="G1100" s="482"/>
      <c r="H1100" s="482"/>
      <c r="I1100" s="482"/>
      <c r="J1100" s="482"/>
      <c r="K1100" s="482"/>
      <c r="L1100" s="482"/>
      <c r="M1100" s="483"/>
      <c r="N1100" s="16"/>
      <c r="O1100" s="412"/>
      <c r="P1100" s="413"/>
      <c r="Q1100" s="8"/>
      <c r="R1100" s="8"/>
      <c r="S1100" s="8"/>
      <c r="T1100" s="9"/>
      <c r="U1100" s="17"/>
      <c r="V1100" s="33"/>
      <c r="W1100" s="57"/>
      <c r="X1100" s="86"/>
      <c r="Y1100" s="33"/>
      <c r="Z1100" s="36"/>
      <c r="AA1100" s="36"/>
      <c r="AD1100" s="33"/>
      <c r="AG1100" s="33"/>
      <c r="AH1100" s="43"/>
      <c r="AI1100" s="43"/>
      <c r="AJ1100" s="43"/>
      <c r="AK1100" s="43"/>
      <c r="AL1100" s="43"/>
      <c r="AM1100" s="43"/>
      <c r="AN1100" s="43"/>
      <c r="AO1100" s="43"/>
      <c r="AP1100" s="43"/>
      <c r="AQ1100" s="43"/>
      <c r="AR1100" s="43"/>
      <c r="AS1100" s="43"/>
      <c r="AT1100" s="43"/>
      <c r="AU1100" s="44"/>
      <c r="AV1100" s="33"/>
      <c r="AW1100" s="33"/>
      <c r="AX1100" s="33"/>
      <c r="AZ1100" s="141"/>
      <c r="BE1100" s="168"/>
      <c r="BF1100" s="168"/>
      <c r="BG1100" s="168"/>
      <c r="BH1100" s="168"/>
      <c r="BI1100" s="168"/>
      <c r="BJ1100" s="168"/>
      <c r="BK1100" s="168"/>
      <c r="BL1100" s="168"/>
      <c r="BM1100" s="168"/>
      <c r="DK1100" s="168"/>
      <c r="DL1100" s="168"/>
      <c r="DM1100" s="168"/>
      <c r="DN1100" s="168"/>
      <c r="DO1100" s="168"/>
      <c r="DP1100" s="168"/>
      <c r="DQ1100" s="168"/>
      <c r="DR1100" s="168"/>
      <c r="DS1100" s="168"/>
      <c r="DT1100" s="168"/>
      <c r="DU1100" s="168"/>
      <c r="DV1100" s="168"/>
      <c r="DW1100" s="168"/>
      <c r="DX1100" s="168"/>
      <c r="DY1100" s="168"/>
      <c r="DZ1100" s="168"/>
      <c r="EA1100" s="168"/>
      <c r="EB1100" s="168"/>
      <c r="EC1100" s="168"/>
      <c r="ED1100" s="168"/>
      <c r="EE1100" s="168"/>
      <c r="EF1100" s="168"/>
      <c r="EG1100" s="168"/>
      <c r="EH1100" s="168"/>
      <c r="EI1100" s="168"/>
      <c r="EJ1100" s="168"/>
      <c r="EK1100" s="168"/>
      <c r="EL1100" s="168"/>
      <c r="EM1100" s="168"/>
      <c r="EN1100" s="168"/>
      <c r="EO1100" s="168"/>
      <c r="EP1100" s="168"/>
      <c r="EQ1100" s="168"/>
      <c r="ER1100" s="168"/>
      <c r="ES1100" s="168"/>
      <c r="ET1100" s="168"/>
      <c r="EU1100" s="168"/>
      <c r="EV1100" s="168"/>
      <c r="EW1100" s="168"/>
      <c r="EX1100" s="168"/>
      <c r="EY1100" s="168"/>
      <c r="EZ1100" s="168"/>
      <c r="FA1100" s="168"/>
      <c r="FB1100" s="168"/>
      <c r="FC1100" s="168"/>
      <c r="FD1100" s="168"/>
    </row>
    <row r="1101" spans="1:160" s="5" customFormat="1" ht="24.9" customHeight="1" x14ac:dyDescent="0.3">
      <c r="A1101" s="263"/>
      <c r="B1101" s="263"/>
      <c r="C1101" s="265"/>
      <c r="D1101" s="481"/>
      <c r="E1101" s="482"/>
      <c r="F1101" s="482"/>
      <c r="G1101" s="482"/>
      <c r="H1101" s="482"/>
      <c r="I1101" s="482"/>
      <c r="J1101" s="482"/>
      <c r="K1101" s="482"/>
      <c r="L1101" s="482"/>
      <c r="M1101" s="483"/>
      <c r="N1101" s="16"/>
      <c r="O1101" s="412"/>
      <c r="P1101" s="413"/>
      <c r="Q1101" s="8"/>
      <c r="R1101" s="8"/>
      <c r="S1101" s="8"/>
      <c r="T1101" s="9"/>
      <c r="U1101" s="17"/>
      <c r="V1101" s="33"/>
      <c r="W1101" s="57"/>
      <c r="X1101" s="86"/>
      <c r="Y1101" s="33"/>
      <c r="Z1101" s="36"/>
      <c r="AA1101" s="36"/>
      <c r="AD1101" s="33"/>
      <c r="AG1101" s="33"/>
      <c r="AH1101" s="43"/>
      <c r="AI1101" s="43"/>
      <c r="AJ1101" s="43"/>
      <c r="AK1101" s="43"/>
      <c r="AL1101" s="43"/>
      <c r="AM1101" s="43"/>
      <c r="AN1101" s="43"/>
      <c r="AO1101" s="43"/>
      <c r="AP1101" s="43"/>
      <c r="AQ1101" s="43"/>
      <c r="AR1101" s="43"/>
      <c r="AS1101" s="43"/>
      <c r="AT1101" s="43"/>
      <c r="AU1101" s="44"/>
      <c r="AV1101" s="33"/>
      <c r="AW1101" s="33"/>
      <c r="AX1101" s="33"/>
      <c r="AZ1101" s="141"/>
      <c r="BE1101" s="168"/>
      <c r="BF1101" s="168"/>
      <c r="BG1101" s="168"/>
      <c r="BH1101" s="168"/>
      <c r="BI1101" s="168"/>
      <c r="BJ1101" s="168"/>
      <c r="BK1101" s="168"/>
      <c r="BL1101" s="168"/>
      <c r="BM1101" s="168"/>
      <c r="DK1101" s="168"/>
      <c r="DL1101" s="168"/>
      <c r="DM1101" s="168"/>
      <c r="DN1101" s="168"/>
      <c r="DO1101" s="168"/>
      <c r="DP1101" s="168"/>
      <c r="DQ1101" s="168"/>
      <c r="DR1101" s="168"/>
      <c r="DS1101" s="168"/>
      <c r="DT1101" s="168"/>
      <c r="DU1101" s="168"/>
      <c r="DV1101" s="168"/>
      <c r="DW1101" s="168"/>
      <c r="DX1101" s="168"/>
      <c r="DY1101" s="168"/>
      <c r="DZ1101" s="168"/>
      <c r="EA1101" s="168"/>
      <c r="EB1101" s="168"/>
      <c r="EC1101" s="168"/>
      <c r="ED1101" s="168"/>
      <c r="EE1101" s="168"/>
      <c r="EF1101" s="168"/>
      <c r="EG1101" s="168"/>
      <c r="EH1101" s="168"/>
      <c r="EI1101" s="168"/>
      <c r="EJ1101" s="168"/>
      <c r="EK1101" s="168"/>
      <c r="EL1101" s="168"/>
      <c r="EM1101" s="168"/>
      <c r="EN1101" s="168"/>
      <c r="EO1101" s="168"/>
      <c r="EP1101" s="168"/>
      <c r="EQ1101" s="168"/>
      <c r="ER1101" s="168"/>
      <c r="ES1101" s="168"/>
      <c r="ET1101" s="168"/>
      <c r="EU1101" s="168"/>
      <c r="EV1101" s="168"/>
      <c r="EW1101" s="168"/>
      <c r="EX1101" s="168"/>
      <c r="EY1101" s="168"/>
      <c r="EZ1101" s="168"/>
      <c r="FA1101" s="168"/>
      <c r="FB1101" s="168"/>
      <c r="FC1101" s="168"/>
      <c r="FD1101" s="168"/>
    </row>
    <row r="1102" spans="1:160" s="5" customFormat="1" ht="24.9" customHeight="1" x14ac:dyDescent="0.3">
      <c r="A1102" s="263"/>
      <c r="B1102" s="263"/>
      <c r="C1102" s="265"/>
      <c r="D1102" s="481"/>
      <c r="E1102" s="482"/>
      <c r="F1102" s="482"/>
      <c r="G1102" s="482"/>
      <c r="H1102" s="482"/>
      <c r="I1102" s="482"/>
      <c r="J1102" s="482"/>
      <c r="K1102" s="482"/>
      <c r="L1102" s="482"/>
      <c r="M1102" s="483"/>
      <c r="N1102" s="16"/>
      <c r="O1102" s="412"/>
      <c r="P1102" s="413"/>
      <c r="Q1102" s="8"/>
      <c r="R1102" s="8"/>
      <c r="S1102" s="8"/>
      <c r="T1102" s="9"/>
      <c r="U1102" s="17"/>
      <c r="V1102" s="33"/>
      <c r="W1102" s="57"/>
      <c r="X1102" s="86"/>
      <c r="Y1102" s="33"/>
      <c r="Z1102" s="36"/>
      <c r="AA1102" s="36"/>
      <c r="AD1102" s="33"/>
      <c r="AG1102" s="33"/>
      <c r="AH1102" s="43"/>
      <c r="AI1102" s="43"/>
      <c r="AJ1102" s="43"/>
      <c r="AK1102" s="43"/>
      <c r="AL1102" s="43"/>
      <c r="AM1102" s="43"/>
      <c r="AN1102" s="43"/>
      <c r="AO1102" s="43"/>
      <c r="AP1102" s="43"/>
      <c r="AQ1102" s="43"/>
      <c r="AR1102" s="43"/>
      <c r="AS1102" s="43"/>
      <c r="AT1102" s="43"/>
      <c r="AU1102" s="44"/>
      <c r="AV1102" s="33"/>
      <c r="AW1102" s="33"/>
      <c r="AX1102" s="33"/>
      <c r="AZ1102" s="141"/>
      <c r="BE1102" s="168"/>
      <c r="BF1102" s="168"/>
      <c r="BG1102" s="168"/>
      <c r="BH1102" s="168"/>
      <c r="BI1102" s="168"/>
      <c r="BJ1102" s="168"/>
      <c r="BK1102" s="168"/>
      <c r="BL1102" s="168"/>
      <c r="BM1102" s="168"/>
      <c r="DK1102" s="168"/>
      <c r="DL1102" s="168"/>
      <c r="DM1102" s="168"/>
      <c r="DN1102" s="168"/>
      <c r="DO1102" s="168"/>
      <c r="DP1102" s="168"/>
      <c r="DQ1102" s="168"/>
      <c r="DR1102" s="168"/>
      <c r="DS1102" s="168"/>
      <c r="DT1102" s="168"/>
      <c r="DU1102" s="168"/>
      <c r="DV1102" s="168"/>
      <c r="DW1102" s="168"/>
      <c r="DX1102" s="168"/>
      <c r="DY1102" s="168"/>
      <c r="DZ1102" s="168"/>
      <c r="EA1102" s="168"/>
      <c r="EB1102" s="168"/>
      <c r="EC1102" s="168"/>
      <c r="ED1102" s="168"/>
      <c r="EE1102" s="168"/>
      <c r="EF1102" s="168"/>
      <c r="EG1102" s="168"/>
      <c r="EH1102" s="168"/>
      <c r="EI1102" s="168"/>
      <c r="EJ1102" s="168"/>
      <c r="EK1102" s="168"/>
      <c r="EL1102" s="168"/>
      <c r="EM1102" s="168"/>
      <c r="EN1102" s="168"/>
      <c r="EO1102" s="168"/>
      <c r="EP1102" s="168"/>
      <c r="EQ1102" s="168"/>
      <c r="ER1102" s="168"/>
      <c r="ES1102" s="168"/>
      <c r="ET1102" s="168"/>
      <c r="EU1102" s="168"/>
      <c r="EV1102" s="168"/>
      <c r="EW1102" s="168"/>
      <c r="EX1102" s="168"/>
      <c r="EY1102" s="168"/>
      <c r="EZ1102" s="168"/>
      <c r="FA1102" s="168"/>
      <c r="FB1102" s="168"/>
      <c r="FC1102" s="168"/>
      <c r="FD1102" s="168"/>
    </row>
    <row r="1103" spans="1:160" s="5" customFormat="1" ht="24.9" customHeight="1" x14ac:dyDescent="0.3">
      <c r="A1103" s="263"/>
      <c r="B1103" s="263"/>
      <c r="C1103" s="265"/>
      <c r="D1103" s="481"/>
      <c r="E1103" s="482"/>
      <c r="F1103" s="482"/>
      <c r="G1103" s="482"/>
      <c r="H1103" s="482"/>
      <c r="I1103" s="482"/>
      <c r="J1103" s="482"/>
      <c r="K1103" s="482"/>
      <c r="L1103" s="482"/>
      <c r="M1103" s="483"/>
      <c r="N1103" s="16"/>
      <c r="O1103" s="412"/>
      <c r="P1103" s="413"/>
      <c r="Q1103" s="8"/>
      <c r="R1103" s="8"/>
      <c r="S1103" s="8"/>
      <c r="T1103" s="9"/>
      <c r="U1103" s="17"/>
      <c r="V1103" s="33"/>
      <c r="W1103" s="57"/>
      <c r="X1103" s="86"/>
      <c r="Y1103" s="33"/>
      <c r="Z1103" s="36"/>
      <c r="AA1103" s="36"/>
      <c r="AD1103" s="33"/>
      <c r="AG1103" s="33"/>
      <c r="AH1103" s="43"/>
      <c r="AI1103" s="43"/>
      <c r="AJ1103" s="43"/>
      <c r="AK1103" s="43"/>
      <c r="AL1103" s="43"/>
      <c r="AM1103" s="43"/>
      <c r="AN1103" s="43"/>
      <c r="AO1103" s="43"/>
      <c r="AP1103" s="43"/>
      <c r="AQ1103" s="43"/>
      <c r="AR1103" s="43"/>
      <c r="AS1103" s="43"/>
      <c r="AT1103" s="43"/>
      <c r="AU1103" s="44"/>
      <c r="AV1103" s="33"/>
      <c r="AW1103" s="33"/>
      <c r="AX1103" s="33"/>
      <c r="AZ1103" s="141"/>
      <c r="BE1103" s="168"/>
      <c r="BF1103" s="168"/>
      <c r="BG1103" s="168"/>
      <c r="BH1103" s="168"/>
      <c r="BI1103" s="168"/>
      <c r="BJ1103" s="168"/>
      <c r="BK1103" s="168"/>
      <c r="BL1103" s="168"/>
      <c r="BM1103" s="168"/>
      <c r="DK1103" s="168"/>
      <c r="DL1103" s="168"/>
      <c r="DM1103" s="168"/>
      <c r="DN1103" s="168"/>
      <c r="DO1103" s="168"/>
      <c r="DP1103" s="168"/>
      <c r="DQ1103" s="168"/>
      <c r="DR1103" s="168"/>
      <c r="DS1103" s="168"/>
      <c r="DT1103" s="168"/>
      <c r="DU1103" s="168"/>
      <c r="DV1103" s="168"/>
      <c r="DW1103" s="168"/>
      <c r="DX1103" s="168"/>
      <c r="DY1103" s="168"/>
      <c r="DZ1103" s="168"/>
      <c r="EA1103" s="168"/>
      <c r="EB1103" s="168"/>
      <c r="EC1103" s="168"/>
      <c r="ED1103" s="168"/>
      <c r="EE1103" s="168"/>
      <c r="EF1103" s="168"/>
      <c r="EG1103" s="168"/>
      <c r="EH1103" s="168"/>
      <c r="EI1103" s="168"/>
      <c r="EJ1103" s="168"/>
      <c r="EK1103" s="168"/>
      <c r="EL1103" s="168"/>
      <c r="EM1103" s="168"/>
      <c r="EN1103" s="168"/>
      <c r="EO1103" s="168"/>
      <c r="EP1103" s="168"/>
      <c r="EQ1103" s="168"/>
      <c r="ER1103" s="168"/>
      <c r="ES1103" s="168"/>
      <c r="ET1103" s="168"/>
      <c r="EU1103" s="168"/>
      <c r="EV1103" s="168"/>
      <c r="EW1103" s="168"/>
      <c r="EX1103" s="168"/>
      <c r="EY1103" s="168"/>
      <c r="EZ1103" s="168"/>
      <c r="FA1103" s="168"/>
      <c r="FB1103" s="168"/>
      <c r="FC1103" s="168"/>
      <c r="FD1103" s="168"/>
    </row>
    <row r="1104" spans="1:160" s="5" customFormat="1" ht="24.9" customHeight="1" x14ac:dyDescent="0.3">
      <c r="A1104" s="263"/>
      <c r="B1104" s="263"/>
      <c r="C1104" s="265"/>
      <c r="D1104" s="481"/>
      <c r="E1104" s="482"/>
      <c r="F1104" s="482"/>
      <c r="G1104" s="482"/>
      <c r="H1104" s="482"/>
      <c r="I1104" s="482"/>
      <c r="J1104" s="482"/>
      <c r="K1104" s="482"/>
      <c r="L1104" s="482"/>
      <c r="M1104" s="483"/>
      <c r="N1104" s="16"/>
      <c r="O1104" s="412"/>
      <c r="P1104" s="413"/>
      <c r="Q1104" s="8"/>
      <c r="R1104" s="8"/>
      <c r="S1104" s="8"/>
      <c r="T1104" s="9"/>
      <c r="U1104" s="17"/>
      <c r="V1104" s="33"/>
      <c r="W1104" s="57"/>
      <c r="X1104" s="86"/>
      <c r="Y1104" s="33"/>
      <c r="Z1104" s="36"/>
      <c r="AA1104" s="36"/>
      <c r="AD1104" s="33"/>
      <c r="AG1104" s="33"/>
      <c r="AH1104" s="43"/>
      <c r="AI1104" s="43"/>
      <c r="AJ1104" s="43"/>
      <c r="AK1104" s="43"/>
      <c r="AL1104" s="43"/>
      <c r="AM1104" s="43"/>
      <c r="AN1104" s="43"/>
      <c r="AO1104" s="43"/>
      <c r="AP1104" s="43"/>
      <c r="AQ1104" s="43"/>
      <c r="AR1104" s="43"/>
      <c r="AS1104" s="43"/>
      <c r="AT1104" s="43"/>
      <c r="AU1104" s="44"/>
      <c r="AV1104" s="33"/>
      <c r="AW1104" s="33"/>
      <c r="AX1104" s="33"/>
      <c r="AZ1104" s="141"/>
      <c r="BE1104" s="168"/>
      <c r="BF1104" s="168"/>
      <c r="BG1104" s="168"/>
      <c r="BH1104" s="168"/>
      <c r="BI1104" s="168"/>
      <c r="BJ1104" s="168"/>
      <c r="BK1104" s="168"/>
      <c r="BL1104" s="168"/>
      <c r="BM1104" s="168"/>
      <c r="DK1104" s="168"/>
      <c r="DL1104" s="168"/>
      <c r="DM1104" s="168"/>
      <c r="DN1104" s="168"/>
      <c r="DO1104" s="168"/>
      <c r="DP1104" s="168"/>
      <c r="DQ1104" s="168"/>
      <c r="DR1104" s="168"/>
      <c r="DS1104" s="168"/>
      <c r="DT1104" s="168"/>
      <c r="DU1104" s="168"/>
      <c r="DV1104" s="168"/>
      <c r="DW1104" s="168"/>
      <c r="DX1104" s="168"/>
      <c r="DY1104" s="168"/>
      <c r="DZ1104" s="168"/>
      <c r="EA1104" s="168"/>
      <c r="EB1104" s="168"/>
      <c r="EC1104" s="168"/>
      <c r="ED1104" s="168"/>
      <c r="EE1104" s="168"/>
      <c r="EF1104" s="168"/>
      <c r="EG1104" s="168"/>
      <c r="EH1104" s="168"/>
      <c r="EI1104" s="168"/>
      <c r="EJ1104" s="168"/>
      <c r="EK1104" s="168"/>
      <c r="EL1104" s="168"/>
      <c r="EM1104" s="168"/>
      <c r="EN1104" s="168"/>
      <c r="EO1104" s="168"/>
      <c r="EP1104" s="168"/>
      <c r="EQ1104" s="168"/>
      <c r="ER1104" s="168"/>
      <c r="ES1104" s="168"/>
      <c r="ET1104" s="168"/>
      <c r="EU1104" s="168"/>
      <c r="EV1104" s="168"/>
      <c r="EW1104" s="168"/>
      <c r="EX1104" s="168"/>
      <c r="EY1104" s="168"/>
      <c r="EZ1104" s="168"/>
      <c r="FA1104" s="168"/>
      <c r="FB1104" s="168"/>
      <c r="FC1104" s="168"/>
      <c r="FD1104" s="168"/>
    </row>
    <row r="1105" spans="1:160" s="5" customFormat="1" ht="24.9" customHeight="1" x14ac:dyDescent="0.3">
      <c r="A1105" s="263"/>
      <c r="B1105" s="263"/>
      <c r="C1105" s="265"/>
      <c r="D1105" s="481"/>
      <c r="E1105" s="482"/>
      <c r="F1105" s="482"/>
      <c r="G1105" s="482"/>
      <c r="H1105" s="482"/>
      <c r="I1105" s="482"/>
      <c r="J1105" s="482"/>
      <c r="K1105" s="482"/>
      <c r="L1105" s="482"/>
      <c r="M1105" s="483"/>
      <c r="N1105" s="16"/>
      <c r="O1105" s="412"/>
      <c r="P1105" s="413"/>
      <c r="Q1105" s="8"/>
      <c r="R1105" s="8"/>
      <c r="S1105" s="8"/>
      <c r="T1105" s="9"/>
      <c r="U1105" s="17"/>
      <c r="V1105" s="33"/>
      <c r="W1105" s="57"/>
      <c r="X1105" s="86"/>
      <c r="Y1105" s="33"/>
      <c r="Z1105" s="36"/>
      <c r="AA1105" s="36"/>
      <c r="AD1105" s="33"/>
      <c r="AG1105" s="33"/>
      <c r="AH1105" s="43"/>
      <c r="AI1105" s="43"/>
      <c r="AJ1105" s="43"/>
      <c r="AK1105" s="43"/>
      <c r="AL1105" s="43"/>
      <c r="AM1105" s="43"/>
      <c r="AN1105" s="43"/>
      <c r="AO1105" s="43"/>
      <c r="AP1105" s="43"/>
      <c r="AQ1105" s="43"/>
      <c r="AR1105" s="43"/>
      <c r="AS1105" s="43"/>
      <c r="AT1105" s="43"/>
      <c r="AU1105" s="44"/>
      <c r="AV1105" s="33"/>
      <c r="AW1105" s="33"/>
      <c r="AX1105" s="33"/>
      <c r="AZ1105" s="141"/>
      <c r="BE1105" s="168"/>
      <c r="BF1105" s="168"/>
      <c r="BG1105" s="168"/>
      <c r="BH1105" s="168"/>
      <c r="BI1105" s="168"/>
      <c r="BJ1105" s="168"/>
      <c r="BK1105" s="168"/>
      <c r="BL1105" s="168"/>
      <c r="BM1105" s="168"/>
      <c r="DK1105" s="168"/>
      <c r="DL1105" s="168"/>
      <c r="DM1105" s="168"/>
      <c r="DN1105" s="168"/>
      <c r="DO1105" s="168"/>
      <c r="DP1105" s="168"/>
      <c r="DQ1105" s="168"/>
      <c r="DR1105" s="168"/>
      <c r="DS1105" s="168"/>
      <c r="DT1105" s="168"/>
      <c r="DU1105" s="168"/>
      <c r="DV1105" s="168"/>
      <c r="DW1105" s="168"/>
      <c r="DX1105" s="168"/>
      <c r="DY1105" s="168"/>
      <c r="DZ1105" s="168"/>
      <c r="EA1105" s="168"/>
      <c r="EB1105" s="168"/>
      <c r="EC1105" s="168"/>
      <c r="ED1105" s="168"/>
      <c r="EE1105" s="168"/>
      <c r="EF1105" s="168"/>
      <c r="EG1105" s="168"/>
      <c r="EH1105" s="168"/>
      <c r="EI1105" s="168"/>
      <c r="EJ1105" s="168"/>
      <c r="EK1105" s="168"/>
      <c r="EL1105" s="168"/>
      <c r="EM1105" s="168"/>
      <c r="EN1105" s="168"/>
      <c r="EO1105" s="168"/>
      <c r="EP1105" s="168"/>
      <c r="EQ1105" s="168"/>
      <c r="ER1105" s="168"/>
      <c r="ES1105" s="168"/>
      <c r="ET1105" s="168"/>
      <c r="EU1105" s="168"/>
      <c r="EV1105" s="168"/>
      <c r="EW1105" s="168"/>
      <c r="EX1105" s="168"/>
      <c r="EY1105" s="168"/>
      <c r="EZ1105" s="168"/>
      <c r="FA1105" s="168"/>
      <c r="FB1105" s="168"/>
      <c r="FC1105" s="168"/>
      <c r="FD1105" s="168"/>
    </row>
    <row r="1106" spans="1:160" s="5" customFormat="1" ht="24.9" customHeight="1" x14ac:dyDescent="0.3">
      <c r="A1106" s="263"/>
      <c r="B1106" s="263"/>
      <c r="C1106" s="265"/>
      <c r="D1106" s="481"/>
      <c r="E1106" s="482"/>
      <c r="F1106" s="482"/>
      <c r="G1106" s="482"/>
      <c r="H1106" s="482"/>
      <c r="I1106" s="482"/>
      <c r="J1106" s="482"/>
      <c r="K1106" s="482"/>
      <c r="L1106" s="482"/>
      <c r="M1106" s="483"/>
      <c r="N1106" s="16"/>
      <c r="O1106" s="412"/>
      <c r="P1106" s="413"/>
      <c r="Q1106" s="8"/>
      <c r="R1106" s="8"/>
      <c r="S1106" s="8"/>
      <c r="T1106" s="9"/>
      <c r="U1106" s="17"/>
      <c r="V1106" s="33"/>
      <c r="W1106" s="57"/>
      <c r="X1106" s="86"/>
      <c r="Y1106" s="33"/>
      <c r="Z1106" s="36"/>
      <c r="AA1106" s="36"/>
      <c r="AD1106" s="33"/>
      <c r="AG1106" s="33"/>
      <c r="AH1106" s="43"/>
      <c r="AI1106" s="43"/>
      <c r="AJ1106" s="43"/>
      <c r="AK1106" s="43"/>
      <c r="AL1106" s="43"/>
      <c r="AM1106" s="43"/>
      <c r="AN1106" s="43"/>
      <c r="AO1106" s="43"/>
      <c r="AP1106" s="43"/>
      <c r="AQ1106" s="43"/>
      <c r="AR1106" s="43"/>
      <c r="AS1106" s="43"/>
      <c r="AT1106" s="43"/>
      <c r="AU1106" s="44"/>
      <c r="AV1106" s="33"/>
      <c r="AW1106" s="33"/>
      <c r="AX1106" s="33"/>
      <c r="AZ1106" s="141"/>
      <c r="BE1106" s="168"/>
      <c r="BF1106" s="168"/>
      <c r="BG1106" s="168"/>
      <c r="BH1106" s="168"/>
      <c r="BI1106" s="168"/>
      <c r="BJ1106" s="168"/>
      <c r="BK1106" s="168"/>
      <c r="BL1106" s="168"/>
      <c r="BM1106" s="168"/>
      <c r="DK1106" s="168"/>
      <c r="DL1106" s="168"/>
      <c r="DM1106" s="168"/>
      <c r="DN1106" s="168"/>
      <c r="DO1106" s="168"/>
      <c r="DP1106" s="168"/>
      <c r="DQ1106" s="168"/>
      <c r="DR1106" s="168"/>
      <c r="DS1106" s="168"/>
      <c r="DT1106" s="168"/>
      <c r="DU1106" s="168"/>
      <c r="DV1106" s="168"/>
      <c r="DW1106" s="168"/>
      <c r="DX1106" s="168"/>
      <c r="DY1106" s="168"/>
      <c r="DZ1106" s="168"/>
      <c r="EA1106" s="168"/>
      <c r="EB1106" s="168"/>
      <c r="EC1106" s="168"/>
      <c r="ED1106" s="168"/>
      <c r="EE1106" s="168"/>
      <c r="EF1106" s="168"/>
      <c r="EG1106" s="168"/>
      <c r="EH1106" s="168"/>
      <c r="EI1106" s="168"/>
      <c r="EJ1106" s="168"/>
      <c r="EK1106" s="168"/>
      <c r="EL1106" s="168"/>
      <c r="EM1106" s="168"/>
      <c r="EN1106" s="168"/>
      <c r="EO1106" s="168"/>
      <c r="EP1106" s="168"/>
      <c r="EQ1106" s="168"/>
      <c r="ER1106" s="168"/>
      <c r="ES1106" s="168"/>
      <c r="ET1106" s="168"/>
      <c r="EU1106" s="168"/>
      <c r="EV1106" s="168"/>
      <c r="EW1106" s="168"/>
      <c r="EX1106" s="168"/>
      <c r="EY1106" s="168"/>
      <c r="EZ1106" s="168"/>
      <c r="FA1106" s="168"/>
      <c r="FB1106" s="168"/>
      <c r="FC1106" s="168"/>
      <c r="FD1106" s="168"/>
    </row>
    <row r="1107" spans="1:160" s="5" customFormat="1" ht="24.9" customHeight="1" x14ac:dyDescent="0.3">
      <c r="A1107" s="263"/>
      <c r="B1107" s="263"/>
      <c r="C1107" s="265"/>
      <c r="D1107" s="481"/>
      <c r="E1107" s="482"/>
      <c r="F1107" s="482"/>
      <c r="G1107" s="482"/>
      <c r="H1107" s="482"/>
      <c r="I1107" s="482"/>
      <c r="J1107" s="482"/>
      <c r="K1107" s="482"/>
      <c r="L1107" s="482"/>
      <c r="M1107" s="483"/>
      <c r="N1107" s="16"/>
      <c r="O1107" s="412"/>
      <c r="P1107" s="413"/>
      <c r="Q1107" s="8"/>
      <c r="R1107" s="8"/>
      <c r="S1107" s="8"/>
      <c r="T1107" s="9"/>
      <c r="U1107" s="17"/>
      <c r="V1107" s="33"/>
      <c r="W1107" s="57"/>
      <c r="X1107" s="86"/>
      <c r="Y1107" s="33"/>
      <c r="Z1107" s="36"/>
      <c r="AA1107" s="36"/>
      <c r="AD1107" s="33"/>
      <c r="AG1107" s="33"/>
      <c r="AH1107" s="43"/>
      <c r="AI1107" s="43"/>
      <c r="AJ1107" s="43"/>
      <c r="AK1107" s="43"/>
      <c r="AL1107" s="43"/>
      <c r="AM1107" s="43"/>
      <c r="AN1107" s="43"/>
      <c r="AO1107" s="43"/>
      <c r="AP1107" s="43"/>
      <c r="AQ1107" s="43"/>
      <c r="AR1107" s="43"/>
      <c r="AS1107" s="43"/>
      <c r="AT1107" s="43"/>
      <c r="AU1107" s="44"/>
      <c r="AV1107" s="33"/>
      <c r="AW1107" s="33"/>
      <c r="AX1107" s="33"/>
      <c r="AZ1107" s="141"/>
      <c r="BE1107" s="168"/>
      <c r="BF1107" s="168"/>
      <c r="BG1107" s="168"/>
      <c r="BH1107" s="168"/>
      <c r="BI1107" s="168"/>
      <c r="BJ1107" s="168"/>
      <c r="BK1107" s="168"/>
      <c r="BL1107" s="168"/>
      <c r="BM1107" s="168"/>
      <c r="DK1107" s="168"/>
      <c r="DL1107" s="168"/>
      <c r="DM1107" s="168"/>
      <c r="DN1107" s="168"/>
      <c r="DO1107" s="168"/>
      <c r="DP1107" s="168"/>
      <c r="DQ1107" s="168"/>
      <c r="DR1107" s="168"/>
      <c r="DS1107" s="168"/>
      <c r="DT1107" s="168"/>
      <c r="DU1107" s="168"/>
      <c r="DV1107" s="168"/>
      <c r="DW1107" s="168"/>
      <c r="DX1107" s="168"/>
      <c r="DY1107" s="168"/>
      <c r="DZ1107" s="168"/>
      <c r="EA1107" s="168"/>
      <c r="EB1107" s="168"/>
      <c r="EC1107" s="168"/>
      <c r="ED1107" s="168"/>
      <c r="EE1107" s="168"/>
      <c r="EF1107" s="168"/>
      <c r="EG1107" s="168"/>
      <c r="EH1107" s="168"/>
      <c r="EI1107" s="168"/>
      <c r="EJ1107" s="168"/>
      <c r="EK1107" s="168"/>
      <c r="EL1107" s="168"/>
      <c r="EM1107" s="168"/>
      <c r="EN1107" s="168"/>
      <c r="EO1107" s="168"/>
      <c r="EP1107" s="168"/>
      <c r="EQ1107" s="168"/>
      <c r="ER1107" s="168"/>
      <c r="ES1107" s="168"/>
      <c r="ET1107" s="168"/>
      <c r="EU1107" s="168"/>
      <c r="EV1107" s="168"/>
      <c r="EW1107" s="168"/>
      <c r="EX1107" s="168"/>
      <c r="EY1107" s="168"/>
      <c r="EZ1107" s="168"/>
      <c r="FA1107" s="168"/>
      <c r="FB1107" s="168"/>
      <c r="FC1107" s="168"/>
      <c r="FD1107" s="168"/>
    </row>
    <row r="1108" spans="1:160" s="5" customFormat="1" ht="24.9" customHeight="1" x14ac:dyDescent="0.3">
      <c r="A1108" s="263"/>
      <c r="B1108" s="263"/>
      <c r="C1108" s="265"/>
      <c r="D1108" s="481"/>
      <c r="E1108" s="482"/>
      <c r="F1108" s="482"/>
      <c r="G1108" s="482"/>
      <c r="H1108" s="482"/>
      <c r="I1108" s="482"/>
      <c r="J1108" s="482"/>
      <c r="K1108" s="482"/>
      <c r="L1108" s="482"/>
      <c r="M1108" s="483"/>
      <c r="N1108" s="16"/>
      <c r="O1108" s="412"/>
      <c r="P1108" s="413"/>
      <c r="Q1108" s="8"/>
      <c r="R1108" s="8"/>
      <c r="S1108" s="8"/>
      <c r="T1108" s="9"/>
      <c r="U1108" s="17"/>
      <c r="V1108" s="33"/>
      <c r="W1108" s="57"/>
      <c r="X1108" s="86"/>
      <c r="Y1108" s="33"/>
      <c r="Z1108" s="36"/>
      <c r="AA1108" s="36"/>
      <c r="AD1108" s="33"/>
      <c r="AG1108" s="33"/>
      <c r="AH1108" s="43"/>
      <c r="AI1108" s="43"/>
      <c r="AJ1108" s="43"/>
      <c r="AK1108" s="43"/>
      <c r="AL1108" s="43"/>
      <c r="AM1108" s="43"/>
      <c r="AN1108" s="43"/>
      <c r="AO1108" s="43"/>
      <c r="AP1108" s="43"/>
      <c r="AQ1108" s="43"/>
      <c r="AR1108" s="43"/>
      <c r="AS1108" s="43"/>
      <c r="AT1108" s="43"/>
      <c r="AU1108" s="44"/>
      <c r="AV1108" s="33"/>
      <c r="AW1108" s="33"/>
      <c r="AX1108" s="33"/>
      <c r="AZ1108" s="141"/>
      <c r="BE1108" s="168"/>
      <c r="BF1108" s="168"/>
      <c r="BG1108" s="168"/>
      <c r="BH1108" s="168"/>
      <c r="BI1108" s="168"/>
      <c r="BJ1108" s="168"/>
      <c r="BK1108" s="168"/>
      <c r="BL1108" s="168"/>
      <c r="BM1108" s="168"/>
      <c r="DK1108" s="168"/>
      <c r="DL1108" s="168"/>
      <c r="DM1108" s="168"/>
      <c r="DN1108" s="168"/>
      <c r="DO1108" s="168"/>
      <c r="DP1108" s="168"/>
      <c r="DQ1108" s="168"/>
      <c r="DR1108" s="168"/>
      <c r="DS1108" s="168"/>
      <c r="DT1108" s="168"/>
      <c r="DU1108" s="168"/>
      <c r="DV1108" s="168"/>
      <c r="DW1108" s="168"/>
      <c r="DX1108" s="168"/>
      <c r="DY1108" s="168"/>
      <c r="DZ1108" s="168"/>
      <c r="EA1108" s="168"/>
      <c r="EB1108" s="168"/>
      <c r="EC1108" s="168"/>
      <c r="ED1108" s="168"/>
      <c r="EE1108" s="168"/>
      <c r="EF1108" s="168"/>
      <c r="EG1108" s="168"/>
      <c r="EH1108" s="168"/>
      <c r="EI1108" s="168"/>
      <c r="EJ1108" s="168"/>
      <c r="EK1108" s="168"/>
      <c r="EL1108" s="168"/>
      <c r="EM1108" s="168"/>
      <c r="EN1108" s="168"/>
      <c r="EO1108" s="168"/>
      <c r="EP1108" s="168"/>
      <c r="EQ1108" s="168"/>
      <c r="ER1108" s="168"/>
      <c r="ES1108" s="168"/>
      <c r="ET1108" s="168"/>
      <c r="EU1108" s="168"/>
      <c r="EV1108" s="168"/>
      <c r="EW1108" s="168"/>
      <c r="EX1108" s="168"/>
      <c r="EY1108" s="168"/>
      <c r="EZ1108" s="168"/>
      <c r="FA1108" s="168"/>
      <c r="FB1108" s="168"/>
      <c r="FC1108" s="168"/>
      <c r="FD1108" s="168"/>
    </row>
    <row r="1109" spans="1:160" s="5" customFormat="1" ht="24.9" customHeight="1" x14ac:dyDescent="0.3">
      <c r="A1109" s="263"/>
      <c r="B1109" s="263"/>
      <c r="C1109" s="265"/>
      <c r="D1109" s="481"/>
      <c r="E1109" s="482"/>
      <c r="F1109" s="482"/>
      <c r="G1109" s="482"/>
      <c r="H1109" s="482"/>
      <c r="I1109" s="482"/>
      <c r="J1109" s="482"/>
      <c r="K1109" s="482"/>
      <c r="L1109" s="482"/>
      <c r="M1109" s="483"/>
      <c r="N1109" s="16"/>
      <c r="O1109" s="412"/>
      <c r="P1109" s="413"/>
      <c r="Q1109" s="8"/>
      <c r="R1109" s="8"/>
      <c r="S1109" s="8"/>
      <c r="T1109" s="9"/>
      <c r="U1109" s="17"/>
      <c r="V1109" s="33"/>
      <c r="W1109" s="57"/>
      <c r="X1109" s="86"/>
      <c r="Y1109" s="33"/>
      <c r="Z1109" s="36"/>
      <c r="AA1109" s="36"/>
      <c r="AD1109" s="33"/>
      <c r="AG1109" s="33"/>
      <c r="AH1109" s="43"/>
      <c r="AI1109" s="43"/>
      <c r="AJ1109" s="43"/>
      <c r="AK1109" s="43"/>
      <c r="AL1109" s="43"/>
      <c r="AM1109" s="43"/>
      <c r="AN1109" s="43"/>
      <c r="AO1109" s="43"/>
      <c r="AP1109" s="43"/>
      <c r="AQ1109" s="43"/>
      <c r="AR1109" s="43"/>
      <c r="AS1109" s="43"/>
      <c r="AT1109" s="43"/>
      <c r="AU1109" s="44"/>
      <c r="AV1109" s="33"/>
      <c r="AW1109" s="33"/>
      <c r="AX1109" s="33"/>
      <c r="AZ1109" s="141"/>
      <c r="BE1109" s="168"/>
      <c r="BF1109" s="168"/>
      <c r="BG1109" s="168"/>
      <c r="BH1109" s="168"/>
      <c r="BI1109" s="168"/>
      <c r="BJ1109" s="168"/>
      <c r="BK1109" s="168"/>
      <c r="BL1109" s="168"/>
      <c r="BM1109" s="168"/>
      <c r="DK1109" s="168"/>
      <c r="DL1109" s="168"/>
      <c r="DM1109" s="168"/>
      <c r="DN1109" s="168"/>
      <c r="DO1109" s="168"/>
      <c r="DP1109" s="168"/>
      <c r="DQ1109" s="168"/>
      <c r="DR1109" s="168"/>
      <c r="DS1109" s="168"/>
      <c r="DT1109" s="168"/>
      <c r="DU1109" s="168"/>
      <c r="DV1109" s="168"/>
      <c r="DW1109" s="168"/>
      <c r="DX1109" s="168"/>
      <c r="DY1109" s="168"/>
      <c r="DZ1109" s="168"/>
      <c r="EA1109" s="168"/>
      <c r="EB1109" s="168"/>
      <c r="EC1109" s="168"/>
      <c r="ED1109" s="168"/>
      <c r="EE1109" s="168"/>
      <c r="EF1109" s="168"/>
      <c r="EG1109" s="168"/>
      <c r="EH1109" s="168"/>
      <c r="EI1109" s="168"/>
      <c r="EJ1109" s="168"/>
      <c r="EK1109" s="168"/>
      <c r="EL1109" s="168"/>
      <c r="EM1109" s="168"/>
      <c r="EN1109" s="168"/>
      <c r="EO1109" s="168"/>
      <c r="EP1109" s="168"/>
      <c r="EQ1109" s="168"/>
      <c r="ER1109" s="168"/>
      <c r="ES1109" s="168"/>
      <c r="ET1109" s="168"/>
      <c r="EU1109" s="168"/>
      <c r="EV1109" s="168"/>
      <c r="EW1109" s="168"/>
      <c r="EX1109" s="168"/>
      <c r="EY1109" s="168"/>
      <c r="EZ1109" s="168"/>
      <c r="FA1109" s="168"/>
      <c r="FB1109" s="168"/>
      <c r="FC1109" s="168"/>
      <c r="FD1109" s="168"/>
    </row>
    <row r="1110" spans="1:160" s="5" customFormat="1" ht="24.9" customHeight="1" x14ac:dyDescent="0.3">
      <c r="A1110" s="263"/>
      <c r="B1110" s="263"/>
      <c r="C1110" s="265"/>
      <c r="D1110" s="481"/>
      <c r="E1110" s="482"/>
      <c r="F1110" s="482"/>
      <c r="G1110" s="482"/>
      <c r="H1110" s="482"/>
      <c r="I1110" s="482"/>
      <c r="J1110" s="482"/>
      <c r="K1110" s="482"/>
      <c r="L1110" s="482"/>
      <c r="M1110" s="483"/>
      <c r="N1110" s="16"/>
      <c r="O1110" s="412"/>
      <c r="P1110" s="413"/>
      <c r="Q1110" s="8"/>
      <c r="R1110" s="8"/>
      <c r="S1110" s="8"/>
      <c r="T1110" s="9"/>
      <c r="U1110" s="17"/>
      <c r="V1110" s="33"/>
      <c r="W1110" s="57"/>
      <c r="X1110" s="86"/>
      <c r="Y1110" s="33"/>
      <c r="Z1110" s="36"/>
      <c r="AA1110" s="36"/>
      <c r="AD1110" s="33"/>
      <c r="AG1110" s="33"/>
      <c r="AH1110" s="43"/>
      <c r="AI1110" s="43"/>
      <c r="AJ1110" s="43"/>
      <c r="AK1110" s="43"/>
      <c r="AL1110" s="43"/>
      <c r="AM1110" s="43"/>
      <c r="AN1110" s="43"/>
      <c r="AO1110" s="43"/>
      <c r="AP1110" s="43"/>
      <c r="AQ1110" s="43"/>
      <c r="AR1110" s="43"/>
      <c r="AS1110" s="43"/>
      <c r="AT1110" s="43"/>
      <c r="AU1110" s="44"/>
      <c r="AV1110" s="33"/>
      <c r="AW1110" s="33"/>
      <c r="AX1110" s="33"/>
      <c r="AZ1110" s="141"/>
      <c r="BE1110" s="168"/>
      <c r="BF1110" s="168"/>
      <c r="BG1110" s="168"/>
      <c r="BH1110" s="168"/>
      <c r="BI1110" s="168"/>
      <c r="BJ1110" s="168"/>
      <c r="BK1110" s="168"/>
      <c r="BL1110" s="168"/>
      <c r="BM1110" s="168"/>
      <c r="DK1110" s="168"/>
      <c r="DL1110" s="168"/>
      <c r="DM1110" s="168"/>
      <c r="DN1110" s="168"/>
      <c r="DO1110" s="168"/>
      <c r="DP1110" s="168"/>
      <c r="DQ1110" s="168"/>
      <c r="DR1110" s="168"/>
      <c r="DS1110" s="168"/>
      <c r="DT1110" s="168"/>
      <c r="DU1110" s="168"/>
      <c r="DV1110" s="168"/>
      <c r="DW1110" s="168"/>
      <c r="DX1110" s="168"/>
      <c r="DY1110" s="168"/>
      <c r="DZ1110" s="168"/>
      <c r="EA1110" s="168"/>
      <c r="EB1110" s="168"/>
      <c r="EC1110" s="168"/>
      <c r="ED1110" s="168"/>
      <c r="EE1110" s="168"/>
      <c r="EF1110" s="168"/>
      <c r="EG1110" s="168"/>
      <c r="EH1110" s="168"/>
      <c r="EI1110" s="168"/>
      <c r="EJ1110" s="168"/>
      <c r="EK1110" s="168"/>
      <c r="EL1110" s="168"/>
      <c r="EM1110" s="168"/>
      <c r="EN1110" s="168"/>
      <c r="EO1110" s="168"/>
      <c r="EP1110" s="168"/>
      <c r="EQ1110" s="168"/>
      <c r="ER1110" s="168"/>
      <c r="ES1110" s="168"/>
      <c r="ET1110" s="168"/>
      <c r="EU1110" s="168"/>
      <c r="EV1110" s="168"/>
      <c r="EW1110" s="168"/>
      <c r="EX1110" s="168"/>
      <c r="EY1110" s="168"/>
      <c r="EZ1110" s="168"/>
      <c r="FA1110" s="168"/>
      <c r="FB1110" s="168"/>
      <c r="FC1110" s="168"/>
      <c r="FD1110" s="168"/>
    </row>
    <row r="1111" spans="1:160" s="5" customFormat="1" ht="24.9" customHeight="1" x14ac:dyDescent="0.3">
      <c r="A1111" s="263"/>
      <c r="B1111" s="263"/>
      <c r="C1111" s="265"/>
      <c r="D1111" s="481"/>
      <c r="E1111" s="482"/>
      <c r="F1111" s="482"/>
      <c r="G1111" s="482"/>
      <c r="H1111" s="482"/>
      <c r="I1111" s="482"/>
      <c r="J1111" s="482"/>
      <c r="K1111" s="482"/>
      <c r="L1111" s="482"/>
      <c r="M1111" s="483"/>
      <c r="N1111" s="16"/>
      <c r="O1111" s="412"/>
      <c r="P1111" s="413"/>
      <c r="Q1111" s="8"/>
      <c r="R1111" s="8"/>
      <c r="S1111" s="8"/>
      <c r="T1111" s="9"/>
      <c r="U1111" s="17"/>
      <c r="V1111" s="33"/>
      <c r="W1111" s="57"/>
      <c r="X1111" s="86"/>
      <c r="Y1111" s="33"/>
      <c r="Z1111" s="36"/>
      <c r="AA1111" s="36"/>
      <c r="AD1111" s="33"/>
      <c r="AG1111" s="33"/>
      <c r="AH1111" s="43"/>
      <c r="AI1111" s="43"/>
      <c r="AJ1111" s="43"/>
      <c r="AK1111" s="43"/>
      <c r="AL1111" s="43"/>
      <c r="AM1111" s="43"/>
      <c r="AN1111" s="43"/>
      <c r="AO1111" s="43"/>
      <c r="AP1111" s="43"/>
      <c r="AQ1111" s="43"/>
      <c r="AR1111" s="43"/>
      <c r="AS1111" s="43"/>
      <c r="AT1111" s="43"/>
      <c r="AU1111" s="44"/>
      <c r="AV1111" s="33"/>
      <c r="AW1111" s="33"/>
      <c r="AX1111" s="33"/>
      <c r="AZ1111" s="141"/>
      <c r="BE1111" s="168"/>
      <c r="BF1111" s="168"/>
      <c r="BG1111" s="168"/>
      <c r="BH1111" s="168"/>
      <c r="BI1111" s="168"/>
      <c r="BJ1111" s="168"/>
      <c r="BK1111" s="168"/>
      <c r="BL1111" s="168"/>
      <c r="BM1111" s="168"/>
      <c r="DK1111" s="168"/>
      <c r="DL1111" s="168"/>
      <c r="DM1111" s="168"/>
      <c r="DN1111" s="168"/>
      <c r="DO1111" s="168"/>
      <c r="DP1111" s="168"/>
      <c r="DQ1111" s="168"/>
      <c r="DR1111" s="168"/>
      <c r="DS1111" s="168"/>
      <c r="DT1111" s="168"/>
      <c r="DU1111" s="168"/>
      <c r="DV1111" s="168"/>
      <c r="DW1111" s="168"/>
      <c r="DX1111" s="168"/>
      <c r="DY1111" s="168"/>
      <c r="DZ1111" s="168"/>
      <c r="EA1111" s="168"/>
      <c r="EB1111" s="168"/>
      <c r="EC1111" s="168"/>
      <c r="ED1111" s="168"/>
      <c r="EE1111" s="168"/>
      <c r="EF1111" s="168"/>
      <c r="EG1111" s="168"/>
      <c r="EH1111" s="168"/>
      <c r="EI1111" s="168"/>
      <c r="EJ1111" s="168"/>
      <c r="EK1111" s="168"/>
      <c r="EL1111" s="168"/>
      <c r="EM1111" s="168"/>
      <c r="EN1111" s="168"/>
      <c r="EO1111" s="168"/>
      <c r="EP1111" s="168"/>
      <c r="EQ1111" s="168"/>
      <c r="ER1111" s="168"/>
      <c r="ES1111" s="168"/>
      <c r="ET1111" s="168"/>
      <c r="EU1111" s="168"/>
      <c r="EV1111" s="168"/>
      <c r="EW1111" s="168"/>
      <c r="EX1111" s="168"/>
      <c r="EY1111" s="168"/>
      <c r="EZ1111" s="168"/>
      <c r="FA1111" s="168"/>
      <c r="FB1111" s="168"/>
      <c r="FC1111" s="168"/>
      <c r="FD1111" s="168"/>
    </row>
    <row r="1112" spans="1:160" s="5" customFormat="1" ht="24.9" customHeight="1" x14ac:dyDescent="0.3">
      <c r="A1112" s="263"/>
      <c r="B1112" s="263"/>
      <c r="C1112" s="265"/>
      <c r="D1112" s="481"/>
      <c r="E1112" s="482"/>
      <c r="F1112" s="482"/>
      <c r="G1112" s="482"/>
      <c r="H1112" s="482"/>
      <c r="I1112" s="482"/>
      <c r="J1112" s="482"/>
      <c r="K1112" s="482"/>
      <c r="L1112" s="482"/>
      <c r="M1112" s="483"/>
      <c r="N1112" s="16"/>
      <c r="O1112" s="412"/>
      <c r="P1112" s="413"/>
      <c r="Q1112" s="8"/>
      <c r="R1112" s="8"/>
      <c r="S1112" s="8"/>
      <c r="T1112" s="9"/>
      <c r="U1112" s="17"/>
      <c r="V1112" s="33"/>
      <c r="W1112" s="57"/>
      <c r="X1112" s="86"/>
      <c r="Y1112" s="33"/>
      <c r="Z1112" s="36"/>
      <c r="AA1112" s="36"/>
      <c r="AD1112" s="33"/>
      <c r="AG1112" s="33"/>
      <c r="AH1112" s="43"/>
      <c r="AI1112" s="43"/>
      <c r="AJ1112" s="43"/>
      <c r="AK1112" s="43"/>
      <c r="AL1112" s="43"/>
      <c r="AM1112" s="43"/>
      <c r="AN1112" s="43"/>
      <c r="AO1112" s="43"/>
      <c r="AP1112" s="43"/>
      <c r="AQ1112" s="43"/>
      <c r="AR1112" s="43"/>
      <c r="AS1112" s="43"/>
      <c r="AT1112" s="43"/>
      <c r="AU1112" s="44"/>
      <c r="AV1112" s="33"/>
      <c r="AW1112" s="33"/>
      <c r="AX1112" s="33"/>
      <c r="AZ1112" s="141"/>
      <c r="BE1112" s="168"/>
      <c r="BF1112" s="168"/>
      <c r="BG1112" s="168"/>
      <c r="BH1112" s="168"/>
      <c r="BI1112" s="168"/>
      <c r="BJ1112" s="168"/>
      <c r="BK1112" s="168"/>
      <c r="BL1112" s="168"/>
      <c r="BM1112" s="168"/>
      <c r="DK1112" s="168"/>
      <c r="DL1112" s="168"/>
      <c r="DM1112" s="168"/>
      <c r="DN1112" s="168"/>
      <c r="DO1112" s="168"/>
      <c r="DP1112" s="168"/>
      <c r="DQ1112" s="168"/>
      <c r="DR1112" s="168"/>
      <c r="DS1112" s="168"/>
      <c r="DT1112" s="168"/>
      <c r="DU1112" s="168"/>
      <c r="DV1112" s="168"/>
      <c r="DW1112" s="168"/>
      <c r="DX1112" s="168"/>
      <c r="DY1112" s="168"/>
      <c r="DZ1112" s="168"/>
      <c r="EA1112" s="168"/>
      <c r="EB1112" s="168"/>
      <c r="EC1112" s="168"/>
      <c r="ED1112" s="168"/>
      <c r="EE1112" s="168"/>
      <c r="EF1112" s="168"/>
      <c r="EG1112" s="168"/>
      <c r="EH1112" s="168"/>
      <c r="EI1112" s="168"/>
      <c r="EJ1112" s="168"/>
      <c r="EK1112" s="168"/>
      <c r="EL1112" s="168"/>
      <c r="EM1112" s="168"/>
      <c r="EN1112" s="168"/>
      <c r="EO1112" s="168"/>
      <c r="EP1112" s="168"/>
      <c r="EQ1112" s="168"/>
      <c r="ER1112" s="168"/>
      <c r="ES1112" s="168"/>
      <c r="ET1112" s="168"/>
      <c r="EU1112" s="168"/>
      <c r="EV1112" s="168"/>
      <c r="EW1112" s="168"/>
      <c r="EX1112" s="168"/>
      <c r="EY1112" s="168"/>
      <c r="EZ1112" s="168"/>
      <c r="FA1112" s="168"/>
      <c r="FB1112" s="168"/>
      <c r="FC1112" s="168"/>
      <c r="FD1112" s="168"/>
    </row>
    <row r="1113" spans="1:160" s="5" customFormat="1" ht="24.9" customHeight="1" x14ac:dyDescent="0.3">
      <c r="A1113" s="263"/>
      <c r="B1113" s="263"/>
      <c r="C1113" s="265"/>
      <c r="D1113" s="481"/>
      <c r="E1113" s="482"/>
      <c r="F1113" s="482"/>
      <c r="G1113" s="482"/>
      <c r="H1113" s="482"/>
      <c r="I1113" s="482"/>
      <c r="J1113" s="482"/>
      <c r="K1113" s="482"/>
      <c r="L1113" s="482"/>
      <c r="M1113" s="483"/>
      <c r="N1113" s="16"/>
      <c r="O1113" s="412"/>
      <c r="P1113" s="413"/>
      <c r="Q1113" s="8"/>
      <c r="R1113" s="8"/>
      <c r="S1113" s="8"/>
      <c r="T1113" s="9"/>
      <c r="U1113" s="17"/>
      <c r="V1113" s="33"/>
      <c r="W1113" s="57"/>
      <c r="X1113" s="86"/>
      <c r="Y1113" s="33"/>
      <c r="Z1113" s="36"/>
      <c r="AA1113" s="36"/>
      <c r="AD1113" s="33"/>
      <c r="AG1113" s="33"/>
      <c r="AH1113" s="43"/>
      <c r="AI1113" s="43"/>
      <c r="AJ1113" s="43"/>
      <c r="AK1113" s="43"/>
      <c r="AL1113" s="43"/>
      <c r="AM1113" s="43"/>
      <c r="AN1113" s="43"/>
      <c r="AO1113" s="43"/>
      <c r="AP1113" s="43"/>
      <c r="AQ1113" s="43"/>
      <c r="AR1113" s="43"/>
      <c r="AS1113" s="43"/>
      <c r="AT1113" s="43"/>
      <c r="AU1113" s="44"/>
      <c r="AV1113" s="33"/>
      <c r="AW1113" s="33"/>
      <c r="AX1113" s="33"/>
      <c r="AZ1113" s="141"/>
      <c r="BE1113" s="168"/>
      <c r="BF1113" s="168"/>
      <c r="BG1113" s="168"/>
      <c r="BH1113" s="168"/>
      <c r="BI1113" s="168"/>
      <c r="BJ1113" s="168"/>
      <c r="BK1113" s="168"/>
      <c r="BL1113" s="168"/>
      <c r="BM1113" s="168"/>
      <c r="DK1113" s="168"/>
      <c r="DL1113" s="168"/>
      <c r="DM1113" s="168"/>
      <c r="DN1113" s="168"/>
      <c r="DO1113" s="168"/>
      <c r="DP1113" s="168"/>
      <c r="DQ1113" s="168"/>
      <c r="DR1113" s="168"/>
      <c r="DS1113" s="168"/>
      <c r="DT1113" s="168"/>
      <c r="DU1113" s="168"/>
      <c r="DV1113" s="168"/>
      <c r="DW1113" s="168"/>
      <c r="DX1113" s="168"/>
      <c r="DY1113" s="168"/>
      <c r="DZ1113" s="168"/>
      <c r="EA1113" s="168"/>
      <c r="EB1113" s="168"/>
      <c r="EC1113" s="168"/>
      <c r="ED1113" s="168"/>
      <c r="EE1113" s="168"/>
      <c r="EF1113" s="168"/>
      <c r="EG1113" s="168"/>
      <c r="EH1113" s="168"/>
      <c r="EI1113" s="168"/>
      <c r="EJ1113" s="168"/>
      <c r="EK1113" s="168"/>
      <c r="EL1113" s="168"/>
      <c r="EM1113" s="168"/>
      <c r="EN1113" s="168"/>
      <c r="EO1113" s="168"/>
      <c r="EP1113" s="168"/>
      <c r="EQ1113" s="168"/>
      <c r="ER1113" s="168"/>
      <c r="ES1113" s="168"/>
      <c r="ET1113" s="168"/>
      <c r="EU1113" s="168"/>
      <c r="EV1113" s="168"/>
      <c r="EW1113" s="168"/>
      <c r="EX1113" s="168"/>
      <c r="EY1113" s="168"/>
      <c r="EZ1113" s="168"/>
      <c r="FA1113" s="168"/>
      <c r="FB1113" s="168"/>
      <c r="FC1113" s="168"/>
      <c r="FD1113" s="168"/>
    </row>
    <row r="1114" spans="1:160" s="5" customFormat="1" ht="24.9" customHeight="1" x14ac:dyDescent="0.3">
      <c r="A1114" s="263"/>
      <c r="B1114" s="263"/>
      <c r="C1114" s="265"/>
      <c r="D1114" s="481"/>
      <c r="E1114" s="482"/>
      <c r="F1114" s="482"/>
      <c r="G1114" s="482"/>
      <c r="H1114" s="482"/>
      <c r="I1114" s="482"/>
      <c r="J1114" s="482"/>
      <c r="K1114" s="482"/>
      <c r="L1114" s="482"/>
      <c r="M1114" s="483"/>
      <c r="N1114" s="16"/>
      <c r="O1114" s="412"/>
      <c r="P1114" s="413"/>
      <c r="Q1114" s="8"/>
      <c r="R1114" s="8"/>
      <c r="S1114" s="8"/>
      <c r="T1114" s="9"/>
      <c r="U1114" s="17"/>
      <c r="V1114" s="33"/>
      <c r="W1114" s="57"/>
      <c r="X1114" s="86"/>
      <c r="Y1114" s="33"/>
      <c r="Z1114" s="36"/>
      <c r="AA1114" s="36"/>
      <c r="AD1114" s="33"/>
      <c r="AG1114" s="33"/>
      <c r="AH1114" s="43"/>
      <c r="AI1114" s="43"/>
      <c r="AJ1114" s="43"/>
      <c r="AK1114" s="43"/>
      <c r="AL1114" s="43"/>
      <c r="AM1114" s="43"/>
      <c r="AN1114" s="43"/>
      <c r="AO1114" s="43"/>
      <c r="AP1114" s="43"/>
      <c r="AQ1114" s="43"/>
      <c r="AR1114" s="43"/>
      <c r="AS1114" s="43"/>
      <c r="AT1114" s="43"/>
      <c r="AU1114" s="44"/>
      <c r="AV1114" s="33"/>
      <c r="AW1114" s="33"/>
      <c r="AX1114" s="33"/>
      <c r="AZ1114" s="141"/>
      <c r="BE1114" s="168"/>
      <c r="BF1114" s="168"/>
      <c r="BG1114" s="168"/>
      <c r="BH1114" s="168"/>
      <c r="BI1114" s="168"/>
      <c r="BJ1114" s="168"/>
      <c r="BK1114" s="168"/>
      <c r="BL1114" s="168"/>
      <c r="BM1114" s="168"/>
      <c r="DK1114" s="168"/>
      <c r="DL1114" s="168"/>
      <c r="DM1114" s="168"/>
      <c r="DN1114" s="168"/>
      <c r="DO1114" s="168"/>
      <c r="DP1114" s="168"/>
      <c r="DQ1114" s="168"/>
      <c r="DR1114" s="168"/>
      <c r="DS1114" s="168"/>
      <c r="DT1114" s="168"/>
      <c r="DU1114" s="168"/>
      <c r="DV1114" s="168"/>
      <c r="DW1114" s="168"/>
      <c r="DX1114" s="168"/>
      <c r="DY1114" s="168"/>
      <c r="DZ1114" s="168"/>
      <c r="EA1114" s="168"/>
      <c r="EB1114" s="168"/>
      <c r="EC1114" s="168"/>
      <c r="ED1114" s="168"/>
      <c r="EE1114" s="168"/>
      <c r="EF1114" s="168"/>
      <c r="EG1114" s="168"/>
      <c r="EH1114" s="168"/>
      <c r="EI1114" s="168"/>
      <c r="EJ1114" s="168"/>
      <c r="EK1114" s="168"/>
      <c r="EL1114" s="168"/>
      <c r="EM1114" s="168"/>
      <c r="EN1114" s="168"/>
      <c r="EO1114" s="168"/>
      <c r="EP1114" s="168"/>
      <c r="EQ1114" s="168"/>
      <c r="ER1114" s="168"/>
      <c r="ES1114" s="168"/>
      <c r="ET1114" s="168"/>
      <c r="EU1114" s="168"/>
      <c r="EV1114" s="168"/>
      <c r="EW1114" s="168"/>
      <c r="EX1114" s="168"/>
      <c r="EY1114" s="168"/>
      <c r="EZ1114" s="168"/>
      <c r="FA1114" s="168"/>
      <c r="FB1114" s="168"/>
      <c r="FC1114" s="168"/>
      <c r="FD1114" s="168"/>
    </row>
    <row r="1115" spans="1:160" s="5" customFormat="1" ht="24.9" customHeight="1" thickBot="1" x14ac:dyDescent="0.35">
      <c r="A1115" s="263"/>
      <c r="B1115" s="263"/>
      <c r="C1115" s="265"/>
      <c r="D1115" s="481"/>
      <c r="E1115" s="482"/>
      <c r="F1115" s="482"/>
      <c r="G1115" s="482"/>
      <c r="H1115" s="482"/>
      <c r="I1115" s="482"/>
      <c r="J1115" s="482"/>
      <c r="K1115" s="482"/>
      <c r="L1115" s="482"/>
      <c r="M1115" s="483"/>
      <c r="N1115" s="414" t="s">
        <v>16</v>
      </c>
      <c r="O1115" s="415"/>
      <c r="P1115" s="415"/>
      <c r="Q1115" s="415"/>
      <c r="R1115" s="415"/>
      <c r="S1115" s="415"/>
      <c r="T1115" s="415"/>
      <c r="U1115" s="18">
        <f>SUM(U1095:U1114)</f>
        <v>0</v>
      </c>
      <c r="V1115" s="33"/>
      <c r="W1115" s="57"/>
      <c r="X1115" s="86"/>
      <c r="Y1115" s="33"/>
      <c r="Z1115" s="36"/>
      <c r="AA1115" s="36"/>
      <c r="AD1115" s="33"/>
      <c r="AG1115" s="33"/>
      <c r="AH1115" s="43"/>
      <c r="AI1115" s="43"/>
      <c r="AJ1115" s="43"/>
      <c r="AK1115" s="43"/>
      <c r="AL1115" s="43"/>
      <c r="AM1115" s="43"/>
      <c r="AN1115" s="43"/>
      <c r="AO1115" s="43"/>
      <c r="AP1115" s="43"/>
      <c r="AQ1115" s="43"/>
      <c r="AR1115" s="43"/>
      <c r="AS1115" s="43"/>
      <c r="AT1115" s="43"/>
      <c r="AU1115" s="44"/>
      <c r="AV1115" s="33"/>
      <c r="AW1115" s="33"/>
      <c r="AX1115" s="33"/>
      <c r="AZ1115" s="141"/>
      <c r="BE1115" s="168"/>
      <c r="BF1115" s="168"/>
      <c r="BG1115" s="168"/>
      <c r="BH1115" s="168"/>
      <c r="BI1115" s="168"/>
      <c r="BJ1115" s="168"/>
      <c r="BK1115" s="168"/>
      <c r="BL1115" s="168"/>
      <c r="BM1115" s="168"/>
      <c r="DK1115" s="168"/>
      <c r="DL1115" s="168"/>
      <c r="DM1115" s="168"/>
      <c r="DN1115" s="168"/>
      <c r="DO1115" s="168"/>
      <c r="DP1115" s="168"/>
      <c r="DQ1115" s="168"/>
      <c r="DR1115" s="168"/>
      <c r="DS1115" s="168"/>
      <c r="DT1115" s="168"/>
      <c r="DU1115" s="168"/>
      <c r="DV1115" s="168"/>
      <c r="DW1115" s="168"/>
      <c r="DX1115" s="168"/>
      <c r="DY1115" s="168"/>
      <c r="DZ1115" s="168"/>
      <c r="EA1115" s="168"/>
      <c r="EB1115" s="168"/>
      <c r="EC1115" s="168"/>
      <c r="ED1115" s="168"/>
      <c r="EE1115" s="168"/>
      <c r="EF1115" s="168"/>
      <c r="EG1115" s="168"/>
      <c r="EH1115" s="168"/>
      <c r="EI1115" s="168"/>
      <c r="EJ1115" s="168"/>
      <c r="EK1115" s="168"/>
      <c r="EL1115" s="168"/>
      <c r="EM1115" s="168"/>
      <c r="EN1115" s="168"/>
      <c r="EO1115" s="168"/>
      <c r="EP1115" s="168"/>
      <c r="EQ1115" s="168"/>
      <c r="ER1115" s="168"/>
      <c r="ES1115" s="168"/>
      <c r="ET1115" s="168"/>
      <c r="EU1115" s="168"/>
      <c r="EV1115" s="168"/>
      <c r="EW1115" s="168"/>
      <c r="EX1115" s="168"/>
      <c r="EY1115" s="168"/>
      <c r="EZ1115" s="168"/>
      <c r="FA1115" s="168"/>
      <c r="FB1115" s="168"/>
      <c r="FC1115" s="168"/>
      <c r="FD1115" s="168"/>
    </row>
    <row r="1116" spans="1:160" s="5" customFormat="1" ht="14.4" customHeight="1" x14ac:dyDescent="0.3">
      <c r="A1116" s="263"/>
      <c r="B1116" s="263"/>
      <c r="C1116" s="265"/>
      <c r="D1116" s="481"/>
      <c r="E1116" s="482"/>
      <c r="F1116" s="482"/>
      <c r="G1116" s="482"/>
      <c r="H1116" s="482"/>
      <c r="I1116" s="482"/>
      <c r="J1116" s="482"/>
      <c r="K1116" s="482"/>
      <c r="L1116" s="482"/>
      <c r="M1116" s="483"/>
      <c r="N1116" s="416" t="s">
        <v>17</v>
      </c>
      <c r="O1116" s="417"/>
      <c r="P1116" s="417"/>
      <c r="Q1116" s="417"/>
      <c r="R1116" s="417"/>
      <c r="S1116" s="417"/>
      <c r="T1116" s="417"/>
      <c r="U1116" s="418"/>
      <c r="V1116" s="87"/>
      <c r="W1116" s="57"/>
      <c r="X1116" s="86"/>
      <c r="Y1116" s="33"/>
      <c r="Z1116" s="36"/>
      <c r="AA1116" s="36"/>
      <c r="AD1116" s="33"/>
      <c r="AG1116" s="33"/>
      <c r="AH1116" s="43"/>
      <c r="AI1116" s="43"/>
      <c r="AJ1116" s="43"/>
      <c r="AK1116" s="43"/>
      <c r="AL1116" s="43"/>
      <c r="AM1116" s="43"/>
      <c r="AN1116" s="43"/>
      <c r="AO1116" s="43"/>
      <c r="AP1116" s="43"/>
      <c r="AQ1116" s="43"/>
      <c r="AR1116" s="43"/>
      <c r="AS1116" s="43"/>
      <c r="AT1116" s="43"/>
      <c r="AU1116" s="44"/>
      <c r="AV1116" s="33"/>
      <c r="AW1116" s="33"/>
      <c r="AX1116" s="33"/>
      <c r="AZ1116" s="141"/>
      <c r="BE1116" s="168"/>
      <c r="BF1116" s="168"/>
      <c r="BG1116" s="168"/>
      <c r="BH1116" s="168"/>
      <c r="BI1116" s="168"/>
      <c r="BJ1116" s="168"/>
      <c r="BK1116" s="168"/>
      <c r="BL1116" s="168"/>
      <c r="BM1116" s="168"/>
      <c r="DK1116" s="168"/>
      <c r="DL1116" s="168"/>
      <c r="DM1116" s="168"/>
      <c r="DN1116" s="168"/>
      <c r="DO1116" s="168"/>
      <c r="DP1116" s="168"/>
      <c r="DQ1116" s="168"/>
      <c r="DR1116" s="168"/>
      <c r="DS1116" s="168"/>
      <c r="DT1116" s="168"/>
      <c r="DU1116" s="168"/>
      <c r="DV1116" s="168"/>
      <c r="DW1116" s="168"/>
      <c r="DX1116" s="168"/>
      <c r="DY1116" s="168"/>
      <c r="DZ1116" s="168"/>
      <c r="EA1116" s="168"/>
      <c r="EB1116" s="168"/>
      <c r="EC1116" s="168"/>
      <c r="ED1116" s="168"/>
      <c r="EE1116" s="168"/>
      <c r="EF1116" s="168"/>
      <c r="EG1116" s="168"/>
      <c r="EH1116" s="168"/>
      <c r="EI1116" s="168"/>
      <c r="EJ1116" s="168"/>
      <c r="EK1116" s="168"/>
      <c r="EL1116" s="168"/>
      <c r="EM1116" s="168"/>
      <c r="EN1116" s="168"/>
      <c r="EO1116" s="168"/>
      <c r="EP1116" s="168"/>
      <c r="EQ1116" s="168"/>
      <c r="ER1116" s="168"/>
      <c r="ES1116" s="168"/>
      <c r="ET1116" s="168"/>
      <c r="EU1116" s="168"/>
      <c r="EV1116" s="168"/>
      <c r="EW1116" s="168"/>
      <c r="EX1116" s="168"/>
      <c r="EY1116" s="168"/>
      <c r="EZ1116" s="168"/>
      <c r="FA1116" s="168"/>
      <c r="FB1116" s="168"/>
      <c r="FC1116" s="168"/>
      <c r="FD1116" s="168"/>
    </row>
    <row r="1117" spans="1:160" s="5" customFormat="1" x14ac:dyDescent="0.3">
      <c r="A1117" s="263"/>
      <c r="B1117" s="263"/>
      <c r="C1117" s="265"/>
      <c r="D1117" s="481"/>
      <c r="E1117" s="482"/>
      <c r="F1117" s="482"/>
      <c r="G1117" s="482"/>
      <c r="H1117" s="482"/>
      <c r="I1117" s="482"/>
      <c r="J1117" s="482"/>
      <c r="K1117" s="482"/>
      <c r="L1117" s="482"/>
      <c r="M1117" s="483"/>
      <c r="N1117" s="419"/>
      <c r="O1117" s="420"/>
      <c r="P1117" s="420"/>
      <c r="Q1117" s="420"/>
      <c r="R1117" s="420"/>
      <c r="S1117" s="420"/>
      <c r="T1117" s="420"/>
      <c r="U1117" s="421"/>
      <c r="V1117" s="33"/>
      <c r="W1117" s="57"/>
      <c r="X1117" s="86"/>
      <c r="Y1117" s="33"/>
      <c r="Z1117" s="36"/>
      <c r="AA1117" s="36"/>
      <c r="AD1117" s="33"/>
      <c r="AG1117" s="33"/>
      <c r="AH1117" s="43"/>
      <c r="AI1117" s="43"/>
      <c r="AJ1117" s="43"/>
      <c r="AK1117" s="43"/>
      <c r="AL1117" s="43"/>
      <c r="AM1117" s="43"/>
      <c r="AN1117" s="43"/>
      <c r="AO1117" s="43"/>
      <c r="AP1117" s="43"/>
      <c r="AQ1117" s="43"/>
      <c r="AR1117" s="43"/>
      <c r="AS1117" s="43"/>
      <c r="AT1117" s="43"/>
      <c r="AU1117" s="44"/>
      <c r="AV1117" s="33"/>
      <c r="AW1117" s="33"/>
      <c r="AX1117" s="33"/>
      <c r="AZ1117" s="141"/>
      <c r="BE1117" s="168"/>
      <c r="BF1117" s="168"/>
      <c r="BG1117" s="168"/>
      <c r="BH1117" s="168"/>
      <c r="BI1117" s="168"/>
      <c r="BJ1117" s="168"/>
      <c r="BK1117" s="168"/>
      <c r="BL1117" s="168"/>
      <c r="BM1117" s="168"/>
      <c r="DK1117" s="168"/>
      <c r="DL1117" s="168"/>
      <c r="DM1117" s="168"/>
      <c r="DN1117" s="168"/>
      <c r="DO1117" s="168"/>
      <c r="DP1117" s="168"/>
      <c r="DQ1117" s="168"/>
      <c r="DR1117" s="168"/>
      <c r="DS1117" s="168"/>
      <c r="DT1117" s="168"/>
      <c r="DU1117" s="168"/>
      <c r="DV1117" s="168"/>
      <c r="DW1117" s="168"/>
      <c r="DX1117" s="168"/>
      <c r="DY1117" s="168"/>
      <c r="DZ1117" s="168"/>
      <c r="EA1117" s="168"/>
      <c r="EB1117" s="168"/>
      <c r="EC1117" s="168"/>
      <c r="ED1117" s="168"/>
      <c r="EE1117" s="168"/>
      <c r="EF1117" s="168"/>
      <c r="EG1117" s="168"/>
      <c r="EH1117" s="168"/>
      <c r="EI1117" s="168"/>
      <c r="EJ1117" s="168"/>
      <c r="EK1117" s="168"/>
      <c r="EL1117" s="168"/>
      <c r="EM1117" s="168"/>
      <c r="EN1117" s="168"/>
      <c r="EO1117" s="168"/>
      <c r="EP1117" s="168"/>
      <c r="EQ1117" s="168"/>
      <c r="ER1117" s="168"/>
      <c r="ES1117" s="168"/>
      <c r="ET1117" s="168"/>
      <c r="EU1117" s="168"/>
      <c r="EV1117" s="168"/>
      <c r="EW1117" s="168"/>
      <c r="EX1117" s="168"/>
      <c r="EY1117" s="168"/>
      <c r="EZ1117" s="168"/>
      <c r="FA1117" s="168"/>
      <c r="FB1117" s="168"/>
      <c r="FC1117" s="168"/>
      <c r="FD1117" s="168"/>
    </row>
    <row r="1118" spans="1:160" s="5" customFormat="1" x14ac:dyDescent="0.3">
      <c r="A1118" s="263"/>
      <c r="B1118" s="263"/>
      <c r="C1118" s="265"/>
      <c r="D1118" s="481"/>
      <c r="E1118" s="482"/>
      <c r="F1118" s="482"/>
      <c r="G1118" s="482"/>
      <c r="H1118" s="482"/>
      <c r="I1118" s="482"/>
      <c r="J1118" s="482"/>
      <c r="K1118" s="482"/>
      <c r="L1118" s="482"/>
      <c r="M1118" s="483"/>
      <c r="N1118" s="419"/>
      <c r="O1118" s="420"/>
      <c r="P1118" s="420"/>
      <c r="Q1118" s="420"/>
      <c r="R1118" s="420"/>
      <c r="S1118" s="420"/>
      <c r="T1118" s="420"/>
      <c r="U1118" s="421"/>
      <c r="V1118" s="33"/>
      <c r="W1118" s="57"/>
      <c r="X1118" s="86"/>
      <c r="Y1118" s="33"/>
      <c r="Z1118" s="36"/>
      <c r="AA1118" s="36"/>
      <c r="AD1118" s="33"/>
      <c r="AG1118" s="33"/>
      <c r="AH1118" s="43"/>
      <c r="AI1118" s="43"/>
      <c r="AJ1118" s="43"/>
      <c r="AK1118" s="43"/>
      <c r="AL1118" s="43"/>
      <c r="AM1118" s="43"/>
      <c r="AN1118" s="43"/>
      <c r="AO1118" s="43"/>
      <c r="AP1118" s="43"/>
      <c r="AQ1118" s="43"/>
      <c r="AR1118" s="43"/>
      <c r="AS1118" s="43"/>
      <c r="AT1118" s="43"/>
      <c r="AU1118" s="44"/>
      <c r="AV1118" s="33"/>
      <c r="AW1118" s="33"/>
      <c r="AX1118" s="33"/>
      <c r="AZ1118" s="141"/>
      <c r="BE1118" s="168"/>
      <c r="BF1118" s="168"/>
      <c r="BG1118" s="168"/>
      <c r="BH1118" s="168"/>
      <c r="BI1118" s="168"/>
      <c r="BJ1118" s="168"/>
      <c r="BK1118" s="168"/>
      <c r="BL1118" s="168"/>
      <c r="BM1118" s="168"/>
      <c r="DK1118" s="168"/>
      <c r="DL1118" s="168"/>
      <c r="DM1118" s="168"/>
      <c r="DN1118" s="168"/>
      <c r="DO1118" s="168"/>
      <c r="DP1118" s="168"/>
      <c r="DQ1118" s="168"/>
      <c r="DR1118" s="168"/>
      <c r="DS1118" s="168"/>
      <c r="DT1118" s="168"/>
      <c r="DU1118" s="168"/>
      <c r="DV1118" s="168"/>
      <c r="DW1118" s="168"/>
      <c r="DX1118" s="168"/>
      <c r="DY1118" s="168"/>
      <c r="DZ1118" s="168"/>
      <c r="EA1118" s="168"/>
      <c r="EB1118" s="168"/>
      <c r="EC1118" s="168"/>
      <c r="ED1118" s="168"/>
      <c r="EE1118" s="168"/>
      <c r="EF1118" s="168"/>
      <c r="EG1118" s="168"/>
      <c r="EH1118" s="168"/>
      <c r="EI1118" s="168"/>
      <c r="EJ1118" s="168"/>
      <c r="EK1118" s="168"/>
      <c r="EL1118" s="168"/>
      <c r="EM1118" s="168"/>
      <c r="EN1118" s="168"/>
      <c r="EO1118" s="168"/>
      <c r="EP1118" s="168"/>
      <c r="EQ1118" s="168"/>
      <c r="ER1118" s="168"/>
      <c r="ES1118" s="168"/>
      <c r="ET1118" s="168"/>
      <c r="EU1118" s="168"/>
      <c r="EV1118" s="168"/>
      <c r="EW1118" s="168"/>
      <c r="EX1118" s="168"/>
      <c r="EY1118" s="168"/>
      <c r="EZ1118" s="168"/>
      <c r="FA1118" s="168"/>
      <c r="FB1118" s="168"/>
      <c r="FC1118" s="168"/>
      <c r="FD1118" s="168"/>
    </row>
    <row r="1119" spans="1:160" s="5" customFormat="1" ht="14.4" thickBot="1" x14ac:dyDescent="0.35">
      <c r="A1119" s="263"/>
      <c r="B1119" s="263"/>
      <c r="C1119" s="265"/>
      <c r="D1119" s="425"/>
      <c r="E1119" s="426"/>
      <c r="F1119" s="426"/>
      <c r="G1119" s="426"/>
      <c r="H1119" s="426"/>
      <c r="I1119" s="426"/>
      <c r="J1119" s="426"/>
      <c r="K1119" s="426"/>
      <c r="L1119" s="426"/>
      <c r="M1119" s="427"/>
      <c r="N1119" s="422"/>
      <c r="O1119" s="423"/>
      <c r="P1119" s="423"/>
      <c r="Q1119" s="423"/>
      <c r="R1119" s="423"/>
      <c r="S1119" s="423"/>
      <c r="T1119" s="423"/>
      <c r="U1119" s="424"/>
      <c r="V1119" s="33"/>
      <c r="W1119" s="57"/>
      <c r="X1119" s="86"/>
      <c r="Y1119" s="33"/>
      <c r="Z1119" s="36"/>
      <c r="AA1119" s="36"/>
      <c r="AD1119" s="33"/>
      <c r="AG1119" s="33"/>
      <c r="AH1119" s="43"/>
      <c r="AI1119" s="43"/>
      <c r="AJ1119" s="43"/>
      <c r="AK1119" s="43"/>
      <c r="AL1119" s="43"/>
      <c r="AM1119" s="43"/>
      <c r="AN1119" s="43"/>
      <c r="AO1119" s="43"/>
      <c r="AP1119" s="43"/>
      <c r="AQ1119" s="43"/>
      <c r="AR1119" s="43"/>
      <c r="AS1119" s="43"/>
      <c r="AT1119" s="43"/>
      <c r="AU1119" s="44"/>
      <c r="AV1119" s="33"/>
      <c r="AW1119" s="33"/>
      <c r="AX1119" s="33"/>
      <c r="AZ1119" s="141"/>
      <c r="BE1119" s="168"/>
      <c r="BF1119" s="168"/>
      <c r="BG1119" s="168"/>
      <c r="BH1119" s="168"/>
      <c r="BI1119" s="168"/>
      <c r="BJ1119" s="168"/>
      <c r="BK1119" s="168"/>
      <c r="BL1119" s="168"/>
      <c r="BM1119" s="168"/>
      <c r="DK1119" s="168"/>
      <c r="DL1119" s="168"/>
      <c r="DM1119" s="168"/>
      <c r="DN1119" s="168"/>
      <c r="DO1119" s="168"/>
      <c r="DP1119" s="168"/>
      <c r="DQ1119" s="168"/>
      <c r="DR1119" s="168"/>
      <c r="DS1119" s="168"/>
      <c r="DT1119" s="168"/>
      <c r="DU1119" s="168"/>
      <c r="DV1119" s="168"/>
      <c r="DW1119" s="168"/>
      <c r="DX1119" s="168"/>
      <c r="DY1119" s="168"/>
      <c r="DZ1119" s="168"/>
      <c r="EA1119" s="168"/>
      <c r="EB1119" s="168"/>
      <c r="EC1119" s="168"/>
      <c r="ED1119" s="168"/>
      <c r="EE1119" s="168"/>
      <c r="EF1119" s="168"/>
      <c r="EG1119" s="168"/>
      <c r="EH1119" s="168"/>
      <c r="EI1119" s="168"/>
      <c r="EJ1119" s="168"/>
      <c r="EK1119" s="168"/>
      <c r="EL1119" s="168"/>
      <c r="EM1119" s="168"/>
      <c r="EN1119" s="168"/>
      <c r="EO1119" s="168"/>
      <c r="EP1119" s="168"/>
      <c r="EQ1119" s="168"/>
      <c r="ER1119" s="168"/>
      <c r="ES1119" s="168"/>
      <c r="ET1119" s="168"/>
      <c r="EU1119" s="168"/>
      <c r="EV1119" s="168"/>
      <c r="EW1119" s="168"/>
      <c r="EX1119" s="168"/>
      <c r="EY1119" s="168"/>
      <c r="EZ1119" s="168"/>
      <c r="FA1119" s="168"/>
      <c r="FB1119" s="168"/>
      <c r="FC1119" s="168"/>
      <c r="FD1119" s="168"/>
    </row>
    <row r="1120" spans="1:160" s="5" customFormat="1" ht="5.25" customHeight="1" thickBot="1" x14ac:dyDescent="0.35">
      <c r="A1120" s="263"/>
      <c r="B1120" s="263"/>
      <c r="C1120" s="265"/>
      <c r="D1120" s="428"/>
      <c r="E1120" s="428"/>
      <c r="F1120" s="428"/>
      <c r="G1120" s="428"/>
      <c r="H1120" s="428"/>
      <c r="I1120" s="428"/>
      <c r="J1120" s="428"/>
      <c r="K1120" s="428"/>
      <c r="L1120" s="428"/>
      <c r="M1120" s="428"/>
      <c r="N1120" s="428"/>
      <c r="O1120" s="428"/>
      <c r="P1120" s="428"/>
      <c r="Q1120" s="428"/>
      <c r="R1120" s="428"/>
      <c r="S1120" s="428"/>
      <c r="T1120" s="428"/>
      <c r="U1120" s="428"/>
      <c r="V1120" s="33"/>
      <c r="W1120" s="57"/>
      <c r="X1120" s="86"/>
      <c r="Y1120" s="33"/>
      <c r="Z1120" s="36"/>
      <c r="AA1120" s="36"/>
      <c r="AD1120" s="33"/>
      <c r="AG1120" s="33"/>
      <c r="AH1120" s="43"/>
      <c r="AI1120" s="43"/>
      <c r="AJ1120" s="43"/>
      <c r="AK1120" s="43"/>
      <c r="AL1120" s="43"/>
      <c r="AM1120" s="43"/>
      <c r="AN1120" s="43"/>
      <c r="AO1120" s="43"/>
      <c r="AP1120" s="43"/>
      <c r="AQ1120" s="43"/>
      <c r="AR1120" s="43"/>
      <c r="AS1120" s="43"/>
      <c r="AT1120" s="43"/>
      <c r="AU1120" s="44"/>
      <c r="AV1120" s="33"/>
      <c r="AW1120" s="33"/>
      <c r="AX1120" s="33"/>
      <c r="AZ1120" s="141"/>
      <c r="BE1120" s="168"/>
      <c r="BF1120" s="168"/>
      <c r="BG1120" s="168"/>
      <c r="BH1120" s="168"/>
      <c r="BI1120" s="168"/>
      <c r="BJ1120" s="168"/>
      <c r="BK1120" s="168"/>
      <c r="BL1120" s="168"/>
      <c r="BM1120" s="168"/>
      <c r="DK1120" s="168"/>
      <c r="DL1120" s="168"/>
      <c r="DM1120" s="168"/>
      <c r="DN1120" s="168"/>
      <c r="DO1120" s="168"/>
      <c r="DP1120" s="168"/>
      <c r="DQ1120" s="168"/>
      <c r="DR1120" s="168"/>
      <c r="DS1120" s="168"/>
      <c r="DT1120" s="168"/>
      <c r="DU1120" s="168"/>
      <c r="DV1120" s="168"/>
      <c r="DW1120" s="168"/>
      <c r="DX1120" s="168"/>
      <c r="DY1120" s="168"/>
      <c r="DZ1120" s="168"/>
      <c r="EA1120" s="168"/>
      <c r="EB1120" s="168"/>
      <c r="EC1120" s="168"/>
      <c r="ED1120" s="168"/>
      <c r="EE1120" s="168"/>
      <c r="EF1120" s="168"/>
      <c r="EG1120" s="168"/>
      <c r="EH1120" s="168"/>
      <c r="EI1120" s="168"/>
      <c r="EJ1120" s="168"/>
      <c r="EK1120" s="168"/>
      <c r="EL1120" s="168"/>
      <c r="EM1120" s="168"/>
      <c r="EN1120" s="168"/>
      <c r="EO1120" s="168"/>
      <c r="EP1120" s="168"/>
      <c r="EQ1120" s="168"/>
      <c r="ER1120" s="168"/>
      <c r="ES1120" s="168"/>
      <c r="ET1120" s="168"/>
      <c r="EU1120" s="168"/>
      <c r="EV1120" s="168"/>
      <c r="EW1120" s="168"/>
      <c r="EX1120" s="168"/>
      <c r="EY1120" s="168"/>
      <c r="EZ1120" s="168"/>
      <c r="FA1120" s="168"/>
      <c r="FB1120" s="168"/>
      <c r="FC1120" s="168"/>
      <c r="FD1120" s="168"/>
    </row>
    <row r="1121" spans="1:160" s="5" customFormat="1" ht="20.25" customHeight="1" x14ac:dyDescent="0.3">
      <c r="A1121" s="263"/>
      <c r="B1121" s="263"/>
      <c r="C1121" s="265"/>
      <c r="D1121" s="429" t="s">
        <v>18</v>
      </c>
      <c r="E1121" s="430"/>
      <c r="F1121" s="430"/>
      <c r="G1121" s="430"/>
      <c r="H1121" s="430"/>
      <c r="I1121" s="430"/>
      <c r="J1121" s="430"/>
      <c r="K1121" s="430"/>
      <c r="L1121" s="430"/>
      <c r="M1121" s="431"/>
      <c r="N1121" s="429" t="s">
        <v>19</v>
      </c>
      <c r="O1121" s="430"/>
      <c r="P1121" s="430"/>
      <c r="Q1121" s="430"/>
      <c r="R1121" s="430"/>
      <c r="S1121" s="430"/>
      <c r="T1121" s="430"/>
      <c r="U1121" s="431"/>
      <c r="V1121" s="33"/>
      <c r="W1121" s="57"/>
      <c r="X1121" s="86"/>
      <c r="Y1121" s="33"/>
      <c r="Z1121" s="36"/>
      <c r="AA1121" s="36"/>
      <c r="AD1121" s="33"/>
      <c r="AG1121" s="33"/>
      <c r="AH1121" s="43"/>
      <c r="AI1121" s="43"/>
      <c r="AJ1121" s="43"/>
      <c r="AK1121" s="43"/>
      <c r="AL1121" s="43"/>
      <c r="AM1121" s="43"/>
      <c r="AN1121" s="43"/>
      <c r="AO1121" s="43"/>
      <c r="AP1121" s="43"/>
      <c r="AQ1121" s="43"/>
      <c r="AR1121" s="43"/>
      <c r="AS1121" s="43"/>
      <c r="AT1121" s="43"/>
      <c r="AU1121" s="44"/>
      <c r="AV1121" s="33"/>
      <c r="AW1121" s="33"/>
      <c r="AX1121" s="33"/>
      <c r="AZ1121" s="141"/>
      <c r="BE1121" s="168"/>
      <c r="BF1121" s="168"/>
      <c r="BG1121" s="168"/>
      <c r="BH1121" s="168"/>
      <c r="BI1121" s="168"/>
      <c r="BJ1121" s="168"/>
      <c r="BK1121" s="168"/>
      <c r="BL1121" s="168"/>
      <c r="BM1121" s="168"/>
      <c r="DK1121" s="168"/>
      <c r="DL1121" s="168"/>
      <c r="DM1121" s="168"/>
      <c r="DN1121" s="168"/>
      <c r="DO1121" s="168"/>
      <c r="DP1121" s="168"/>
      <c r="DQ1121" s="168"/>
      <c r="DR1121" s="168"/>
      <c r="DS1121" s="168"/>
      <c r="DT1121" s="168"/>
      <c r="DU1121" s="168"/>
      <c r="DV1121" s="168"/>
      <c r="DW1121" s="168"/>
      <c r="DX1121" s="168"/>
      <c r="DY1121" s="168"/>
      <c r="DZ1121" s="168"/>
      <c r="EA1121" s="168"/>
      <c r="EB1121" s="168"/>
      <c r="EC1121" s="168"/>
      <c r="ED1121" s="168"/>
      <c r="EE1121" s="168"/>
      <c r="EF1121" s="168"/>
      <c r="EG1121" s="168"/>
      <c r="EH1121" s="168"/>
      <c r="EI1121" s="168"/>
      <c r="EJ1121" s="168"/>
      <c r="EK1121" s="168"/>
      <c r="EL1121" s="168"/>
      <c r="EM1121" s="168"/>
      <c r="EN1121" s="168"/>
      <c r="EO1121" s="168"/>
      <c r="EP1121" s="168"/>
      <c r="EQ1121" s="168"/>
      <c r="ER1121" s="168"/>
      <c r="ES1121" s="168"/>
      <c r="ET1121" s="168"/>
      <c r="EU1121" s="168"/>
      <c r="EV1121" s="168"/>
      <c r="EW1121" s="168"/>
      <c r="EX1121" s="168"/>
      <c r="EY1121" s="168"/>
      <c r="EZ1121" s="168"/>
      <c r="FA1121" s="168"/>
      <c r="FB1121" s="168"/>
      <c r="FC1121" s="168"/>
      <c r="FD1121" s="168"/>
    </row>
    <row r="1122" spans="1:160" s="5" customFormat="1" x14ac:dyDescent="0.3">
      <c r="A1122" s="263"/>
      <c r="B1122" s="263"/>
      <c r="C1122" s="265"/>
      <c r="D1122" s="432" t="s">
        <v>20</v>
      </c>
      <c r="E1122" s="433"/>
      <c r="F1122" s="433"/>
      <c r="G1122" s="433"/>
      <c r="H1122" s="433"/>
      <c r="I1122" s="433"/>
      <c r="J1122" s="433"/>
      <c r="K1122" s="433"/>
      <c r="L1122" s="433"/>
      <c r="M1122" s="434"/>
      <c r="N1122" s="435" t="s">
        <v>21</v>
      </c>
      <c r="O1122" s="436"/>
      <c r="P1122" s="436"/>
      <c r="Q1122" s="436"/>
      <c r="R1122" s="436"/>
      <c r="S1122" s="436"/>
      <c r="T1122" s="436"/>
      <c r="U1122" s="437"/>
      <c r="V1122" s="33"/>
      <c r="W1122" s="57"/>
      <c r="X1122" s="86"/>
      <c r="Y1122" s="33"/>
      <c r="Z1122" s="36"/>
      <c r="AA1122" s="36"/>
      <c r="AD1122" s="33"/>
      <c r="AG1122" s="33"/>
      <c r="AH1122" s="43"/>
      <c r="AI1122" s="43"/>
      <c r="AJ1122" s="43"/>
      <c r="AK1122" s="43"/>
      <c r="AL1122" s="43"/>
      <c r="AM1122" s="43"/>
      <c r="AN1122" s="43"/>
      <c r="AO1122" s="43"/>
      <c r="AP1122" s="43"/>
      <c r="AQ1122" s="43"/>
      <c r="AR1122" s="43"/>
      <c r="AS1122" s="43"/>
      <c r="AT1122" s="43"/>
      <c r="AU1122" s="44"/>
      <c r="AV1122" s="33"/>
      <c r="AW1122" s="33"/>
      <c r="AX1122" s="33"/>
      <c r="AZ1122" s="141"/>
      <c r="BE1122" s="168"/>
      <c r="BF1122" s="168"/>
      <c r="BG1122" s="168"/>
      <c r="BH1122" s="168"/>
      <c r="BI1122" s="168"/>
      <c r="BJ1122" s="168"/>
      <c r="BK1122" s="168"/>
      <c r="BL1122" s="168"/>
      <c r="BM1122" s="168"/>
      <c r="DK1122" s="168"/>
      <c r="DL1122" s="168"/>
      <c r="DM1122" s="168"/>
      <c r="DN1122" s="168"/>
      <c r="DO1122" s="168"/>
      <c r="DP1122" s="168"/>
      <c r="DQ1122" s="168"/>
      <c r="DR1122" s="168"/>
      <c r="DS1122" s="168"/>
      <c r="DT1122" s="168"/>
      <c r="DU1122" s="168"/>
      <c r="DV1122" s="168"/>
      <c r="DW1122" s="168"/>
      <c r="DX1122" s="168"/>
      <c r="DY1122" s="168"/>
      <c r="DZ1122" s="168"/>
      <c r="EA1122" s="168"/>
      <c r="EB1122" s="168"/>
      <c r="EC1122" s="168"/>
      <c r="ED1122" s="168"/>
      <c r="EE1122" s="168"/>
      <c r="EF1122" s="168"/>
      <c r="EG1122" s="168"/>
      <c r="EH1122" s="168"/>
      <c r="EI1122" s="168"/>
      <c r="EJ1122" s="168"/>
      <c r="EK1122" s="168"/>
      <c r="EL1122" s="168"/>
      <c r="EM1122" s="168"/>
      <c r="EN1122" s="168"/>
      <c r="EO1122" s="168"/>
      <c r="EP1122" s="168"/>
      <c r="EQ1122" s="168"/>
      <c r="ER1122" s="168"/>
      <c r="ES1122" s="168"/>
      <c r="ET1122" s="168"/>
      <c r="EU1122" s="168"/>
      <c r="EV1122" s="168"/>
      <c r="EW1122" s="168"/>
      <c r="EX1122" s="168"/>
      <c r="EY1122" s="168"/>
      <c r="EZ1122" s="168"/>
      <c r="FA1122" s="168"/>
      <c r="FB1122" s="168"/>
      <c r="FC1122" s="168"/>
      <c r="FD1122" s="168"/>
    </row>
    <row r="1123" spans="1:160" s="5" customFormat="1" ht="15.75" customHeight="1" x14ac:dyDescent="0.3">
      <c r="A1123" s="263"/>
      <c r="B1123" s="263"/>
      <c r="C1123" s="265"/>
      <c r="D1123" s="438" t="s">
        <v>22</v>
      </c>
      <c r="E1123" s="439"/>
      <c r="F1123" s="439"/>
      <c r="G1123" s="439"/>
      <c r="H1123" s="439"/>
      <c r="I1123" s="439"/>
      <c r="J1123" s="439"/>
      <c r="K1123" s="439"/>
      <c r="L1123" s="439"/>
      <c r="M1123" s="440"/>
      <c r="N1123" s="438" t="s">
        <v>22</v>
      </c>
      <c r="O1123" s="444"/>
      <c r="P1123" s="444"/>
      <c r="Q1123" s="444"/>
      <c r="R1123" s="444"/>
      <c r="S1123" s="444"/>
      <c r="T1123" s="444"/>
      <c r="U1123" s="440"/>
      <c r="V1123" s="33"/>
      <c r="W1123" s="57"/>
      <c r="X1123" s="86"/>
      <c r="Y1123" s="33"/>
      <c r="Z1123" s="36"/>
      <c r="AA1123" s="36"/>
      <c r="AD1123" s="33"/>
      <c r="AG1123" s="33"/>
      <c r="AH1123" s="43"/>
      <c r="AI1123" s="43"/>
      <c r="AJ1123" s="43"/>
      <c r="AK1123" s="43"/>
      <c r="AL1123" s="43"/>
      <c r="AM1123" s="43"/>
      <c r="AN1123" s="43"/>
      <c r="AO1123" s="43"/>
      <c r="AP1123" s="43"/>
      <c r="AQ1123" s="43"/>
      <c r="AR1123" s="43"/>
      <c r="AS1123" s="43"/>
      <c r="AT1123" s="43"/>
      <c r="AU1123" s="44"/>
      <c r="AV1123" s="33"/>
      <c r="AW1123" s="33"/>
      <c r="AX1123" s="33"/>
      <c r="AZ1123" s="141"/>
      <c r="BE1123" s="168"/>
      <c r="BF1123" s="168"/>
      <c r="BG1123" s="168"/>
      <c r="BH1123" s="168"/>
      <c r="BI1123" s="168"/>
      <c r="BJ1123" s="168"/>
      <c r="BK1123" s="168"/>
      <c r="BL1123" s="168"/>
      <c r="BM1123" s="168"/>
      <c r="DK1123" s="168"/>
      <c r="DL1123" s="168"/>
      <c r="DM1123" s="168"/>
      <c r="DN1123" s="168"/>
      <c r="DO1123" s="168"/>
      <c r="DP1123" s="168"/>
      <c r="DQ1123" s="168"/>
      <c r="DR1123" s="168"/>
      <c r="DS1123" s="168"/>
      <c r="DT1123" s="168"/>
      <c r="DU1123" s="168"/>
      <c r="DV1123" s="168"/>
      <c r="DW1123" s="168"/>
      <c r="DX1123" s="168"/>
      <c r="DY1123" s="168"/>
      <c r="DZ1123" s="168"/>
      <c r="EA1123" s="168"/>
      <c r="EB1123" s="168"/>
      <c r="EC1123" s="168"/>
      <c r="ED1123" s="168"/>
      <c r="EE1123" s="168"/>
      <c r="EF1123" s="168"/>
      <c r="EG1123" s="168"/>
      <c r="EH1123" s="168"/>
      <c r="EI1123" s="168"/>
      <c r="EJ1123" s="168"/>
      <c r="EK1123" s="168"/>
      <c r="EL1123" s="168"/>
      <c r="EM1123" s="168"/>
      <c r="EN1123" s="168"/>
      <c r="EO1123" s="168"/>
      <c r="EP1123" s="168"/>
      <c r="EQ1123" s="168"/>
      <c r="ER1123" s="168"/>
      <c r="ES1123" s="168"/>
      <c r="ET1123" s="168"/>
      <c r="EU1123" s="168"/>
      <c r="EV1123" s="168"/>
      <c r="EW1123" s="168"/>
      <c r="EX1123" s="168"/>
      <c r="EY1123" s="168"/>
      <c r="EZ1123" s="168"/>
      <c r="FA1123" s="168"/>
      <c r="FB1123" s="168"/>
      <c r="FC1123" s="168"/>
      <c r="FD1123" s="168"/>
    </row>
    <row r="1124" spans="1:160" s="5" customFormat="1" ht="15.75" customHeight="1" x14ac:dyDescent="0.3">
      <c r="A1124" s="263"/>
      <c r="B1124" s="263"/>
      <c r="C1124" s="265"/>
      <c r="D1124" s="438"/>
      <c r="E1124" s="439"/>
      <c r="F1124" s="439"/>
      <c r="G1124" s="439"/>
      <c r="H1124" s="439"/>
      <c r="I1124" s="439"/>
      <c r="J1124" s="439"/>
      <c r="K1124" s="439"/>
      <c r="L1124" s="439"/>
      <c r="M1124" s="440"/>
      <c r="N1124" s="438"/>
      <c r="O1124" s="439"/>
      <c r="P1124" s="439"/>
      <c r="Q1124" s="439"/>
      <c r="R1124" s="439"/>
      <c r="S1124" s="439"/>
      <c r="T1124" s="439"/>
      <c r="U1124" s="440"/>
      <c r="V1124" s="33"/>
      <c r="W1124" s="57"/>
      <c r="X1124" s="86"/>
      <c r="Y1124" s="33"/>
      <c r="Z1124" s="36"/>
      <c r="AA1124" s="36"/>
      <c r="AD1124" s="33"/>
      <c r="AG1124" s="33"/>
      <c r="AH1124" s="43"/>
      <c r="AI1124" s="43"/>
      <c r="AJ1124" s="43"/>
      <c r="AK1124" s="43"/>
      <c r="AL1124" s="43"/>
      <c r="AM1124" s="43"/>
      <c r="AN1124" s="43"/>
      <c r="AO1124" s="43"/>
      <c r="AP1124" s="43"/>
      <c r="AQ1124" s="43"/>
      <c r="AR1124" s="43"/>
      <c r="AS1124" s="43"/>
      <c r="AT1124" s="43"/>
      <c r="AU1124" s="44"/>
      <c r="AV1124" s="33"/>
      <c r="AW1124" s="33"/>
      <c r="AX1124" s="33"/>
      <c r="AZ1124" s="141"/>
      <c r="BE1124" s="168"/>
      <c r="BF1124" s="168"/>
      <c r="BG1124" s="168"/>
      <c r="BH1124" s="168"/>
      <c r="BI1124" s="168"/>
      <c r="BJ1124" s="168"/>
      <c r="BK1124" s="168"/>
      <c r="BL1124" s="168"/>
      <c r="BM1124" s="168"/>
      <c r="DK1124" s="168"/>
      <c r="DL1124" s="168"/>
      <c r="DM1124" s="168"/>
      <c r="DN1124" s="168"/>
      <c r="DO1124" s="168"/>
      <c r="DP1124" s="168"/>
      <c r="DQ1124" s="168"/>
      <c r="DR1124" s="168"/>
      <c r="DS1124" s="168"/>
      <c r="DT1124" s="168"/>
      <c r="DU1124" s="168"/>
      <c r="DV1124" s="168"/>
      <c r="DW1124" s="168"/>
      <c r="DX1124" s="168"/>
      <c r="DY1124" s="168"/>
      <c r="DZ1124" s="168"/>
      <c r="EA1124" s="168"/>
      <c r="EB1124" s="168"/>
      <c r="EC1124" s="168"/>
      <c r="ED1124" s="168"/>
      <c r="EE1124" s="168"/>
      <c r="EF1124" s="168"/>
      <c r="EG1124" s="168"/>
      <c r="EH1124" s="168"/>
      <c r="EI1124" s="168"/>
      <c r="EJ1124" s="168"/>
      <c r="EK1124" s="168"/>
      <c r="EL1124" s="168"/>
      <c r="EM1124" s="168"/>
      <c r="EN1124" s="168"/>
      <c r="EO1124" s="168"/>
      <c r="EP1124" s="168"/>
      <c r="EQ1124" s="168"/>
      <c r="ER1124" s="168"/>
      <c r="ES1124" s="168"/>
      <c r="ET1124" s="168"/>
      <c r="EU1124" s="168"/>
      <c r="EV1124" s="168"/>
      <c r="EW1124" s="168"/>
      <c r="EX1124" s="168"/>
      <c r="EY1124" s="168"/>
      <c r="EZ1124" s="168"/>
      <c r="FA1124" s="168"/>
      <c r="FB1124" s="168"/>
      <c r="FC1124" s="168"/>
      <c r="FD1124" s="168"/>
    </row>
    <row r="1125" spans="1:160" s="5" customFormat="1" ht="15.75" customHeight="1" x14ac:dyDescent="0.3">
      <c r="A1125" s="263"/>
      <c r="B1125" s="263"/>
      <c r="C1125" s="265"/>
      <c r="D1125" s="441"/>
      <c r="E1125" s="442"/>
      <c r="F1125" s="442"/>
      <c r="G1125" s="442"/>
      <c r="H1125" s="442"/>
      <c r="I1125" s="442"/>
      <c r="J1125" s="442"/>
      <c r="K1125" s="442"/>
      <c r="L1125" s="442"/>
      <c r="M1125" s="443"/>
      <c r="N1125" s="441"/>
      <c r="O1125" s="442"/>
      <c r="P1125" s="442"/>
      <c r="Q1125" s="442"/>
      <c r="R1125" s="442"/>
      <c r="S1125" s="442"/>
      <c r="T1125" s="442"/>
      <c r="U1125" s="443"/>
      <c r="V1125" s="33"/>
      <c r="W1125" s="57"/>
      <c r="X1125" s="86"/>
      <c r="Y1125" s="33"/>
      <c r="Z1125" s="36"/>
      <c r="AA1125" s="36"/>
      <c r="AD1125" s="33"/>
      <c r="AG1125" s="33"/>
      <c r="AH1125" s="43"/>
      <c r="AI1125" s="43"/>
      <c r="AJ1125" s="43"/>
      <c r="AK1125" s="43"/>
      <c r="AL1125" s="43"/>
      <c r="AM1125" s="43"/>
      <c r="AN1125" s="43"/>
      <c r="AO1125" s="43"/>
      <c r="AP1125" s="43"/>
      <c r="AQ1125" s="43"/>
      <c r="AR1125" s="43"/>
      <c r="AS1125" s="43"/>
      <c r="AT1125" s="43"/>
      <c r="AU1125" s="44"/>
      <c r="AV1125" s="33"/>
      <c r="AW1125" s="33"/>
      <c r="AX1125" s="33"/>
      <c r="AZ1125" s="141"/>
      <c r="BE1125" s="168"/>
      <c r="BF1125" s="168"/>
      <c r="BG1125" s="168"/>
      <c r="BH1125" s="168"/>
      <c r="BI1125" s="168"/>
      <c r="BJ1125" s="168"/>
      <c r="BK1125" s="168"/>
      <c r="BL1125" s="168"/>
      <c r="BM1125" s="168"/>
      <c r="DK1125" s="168"/>
      <c r="DL1125" s="168"/>
      <c r="DM1125" s="168"/>
      <c r="DN1125" s="168"/>
      <c r="DO1125" s="168"/>
      <c r="DP1125" s="168"/>
      <c r="DQ1125" s="168"/>
      <c r="DR1125" s="168"/>
      <c r="DS1125" s="168"/>
      <c r="DT1125" s="168"/>
      <c r="DU1125" s="168"/>
      <c r="DV1125" s="168"/>
      <c r="DW1125" s="168"/>
      <c r="DX1125" s="168"/>
      <c r="DY1125" s="168"/>
      <c r="DZ1125" s="168"/>
      <c r="EA1125" s="168"/>
      <c r="EB1125" s="168"/>
      <c r="EC1125" s="168"/>
      <c r="ED1125" s="168"/>
      <c r="EE1125" s="168"/>
      <c r="EF1125" s="168"/>
      <c r="EG1125" s="168"/>
      <c r="EH1125" s="168"/>
      <c r="EI1125" s="168"/>
      <c r="EJ1125" s="168"/>
      <c r="EK1125" s="168"/>
      <c r="EL1125" s="168"/>
      <c r="EM1125" s="168"/>
      <c r="EN1125" s="168"/>
      <c r="EO1125" s="168"/>
      <c r="EP1125" s="168"/>
      <c r="EQ1125" s="168"/>
      <c r="ER1125" s="168"/>
      <c r="ES1125" s="168"/>
      <c r="ET1125" s="168"/>
      <c r="EU1125" s="168"/>
      <c r="EV1125" s="168"/>
      <c r="EW1125" s="168"/>
      <c r="EX1125" s="168"/>
      <c r="EY1125" s="168"/>
      <c r="EZ1125" s="168"/>
      <c r="FA1125" s="168"/>
      <c r="FB1125" s="168"/>
      <c r="FC1125" s="168"/>
      <c r="FD1125" s="168"/>
    </row>
    <row r="1126" spans="1:160" s="5" customFormat="1" x14ac:dyDescent="0.25">
      <c r="A1126" s="263"/>
      <c r="B1126" s="263"/>
      <c r="C1126" s="265"/>
      <c r="D1126" s="10" t="s">
        <v>23</v>
      </c>
      <c r="E1126" s="445" t="e">
        <f>+#REF!</f>
        <v>#REF!</v>
      </c>
      <c r="F1126" s="445"/>
      <c r="G1126" s="445"/>
      <c r="H1126" s="445"/>
      <c r="I1126" s="445"/>
      <c r="J1126" s="445"/>
      <c r="K1126" s="445"/>
      <c r="L1126" s="445"/>
      <c r="M1126" s="446"/>
      <c r="N1126" s="11" t="s">
        <v>23</v>
      </c>
      <c r="O1126" s="445" t="e">
        <f>+#REF!</f>
        <v>#REF!</v>
      </c>
      <c r="P1126" s="445"/>
      <c r="Q1126" s="445"/>
      <c r="R1126" s="445"/>
      <c r="S1126" s="445"/>
      <c r="T1126" s="445"/>
      <c r="U1126" s="446"/>
      <c r="V1126" s="33"/>
      <c r="W1126" s="57"/>
      <c r="X1126" s="86"/>
      <c r="Y1126" s="33"/>
      <c r="Z1126" s="36"/>
      <c r="AA1126" s="36"/>
      <c r="AD1126" s="33"/>
      <c r="AG1126" s="33"/>
      <c r="AH1126" s="43"/>
      <c r="AI1126" s="43"/>
      <c r="AJ1126" s="43"/>
      <c r="AK1126" s="43"/>
      <c r="AL1126" s="43"/>
      <c r="AM1126" s="43"/>
      <c r="AN1126" s="43"/>
      <c r="AO1126" s="43"/>
      <c r="AP1126" s="43"/>
      <c r="AQ1126" s="43"/>
      <c r="AR1126" s="43"/>
      <c r="AS1126" s="43"/>
      <c r="AT1126" s="43"/>
      <c r="AU1126" s="44"/>
      <c r="AV1126" s="33"/>
      <c r="AW1126" s="33"/>
      <c r="AX1126" s="33"/>
      <c r="AZ1126" s="141"/>
      <c r="BE1126" s="168"/>
      <c r="BF1126" s="168"/>
      <c r="BG1126" s="168"/>
      <c r="BH1126" s="168"/>
      <c r="BI1126" s="168"/>
      <c r="BJ1126" s="168"/>
      <c r="BK1126" s="168"/>
      <c r="BL1126" s="168"/>
      <c r="BM1126" s="168"/>
      <c r="DK1126" s="168"/>
      <c r="DL1126" s="168"/>
      <c r="DM1126" s="168"/>
      <c r="DN1126" s="168"/>
      <c r="DO1126" s="168"/>
      <c r="DP1126" s="168"/>
      <c r="DQ1126" s="168"/>
      <c r="DR1126" s="168"/>
      <c r="DS1126" s="168"/>
      <c r="DT1126" s="168"/>
      <c r="DU1126" s="168"/>
      <c r="DV1126" s="168"/>
      <c r="DW1126" s="168"/>
      <c r="DX1126" s="168"/>
      <c r="DY1126" s="168"/>
      <c r="DZ1126" s="168"/>
      <c r="EA1126" s="168"/>
      <c r="EB1126" s="168"/>
      <c r="EC1126" s="168"/>
      <c r="ED1126" s="168"/>
      <c r="EE1126" s="168"/>
      <c r="EF1126" s="168"/>
      <c r="EG1126" s="168"/>
      <c r="EH1126" s="168"/>
      <c r="EI1126" s="168"/>
      <c r="EJ1126" s="168"/>
      <c r="EK1126" s="168"/>
      <c r="EL1126" s="168"/>
      <c r="EM1126" s="168"/>
      <c r="EN1126" s="168"/>
      <c r="EO1126" s="168"/>
      <c r="EP1126" s="168"/>
      <c r="EQ1126" s="168"/>
      <c r="ER1126" s="168"/>
      <c r="ES1126" s="168"/>
      <c r="ET1126" s="168"/>
      <c r="EU1126" s="168"/>
      <c r="EV1126" s="168"/>
      <c r="EW1126" s="168"/>
      <c r="EX1126" s="168"/>
      <c r="EY1126" s="168"/>
      <c r="EZ1126" s="168"/>
      <c r="FA1126" s="168"/>
      <c r="FB1126" s="168"/>
      <c r="FC1126" s="168"/>
      <c r="FD1126" s="168"/>
    </row>
    <row r="1127" spans="1:160" s="5" customFormat="1" ht="14.4" thickBot="1" x14ac:dyDescent="0.3">
      <c r="A1127" s="263"/>
      <c r="B1127" s="263"/>
      <c r="C1127" s="265"/>
      <c r="D1127" s="12" t="s">
        <v>25</v>
      </c>
      <c r="E1127" s="447" t="e">
        <f>+#REF!</f>
        <v>#REF!</v>
      </c>
      <c r="F1127" s="447"/>
      <c r="G1127" s="447"/>
      <c r="H1127" s="447"/>
      <c r="I1127" s="447"/>
      <c r="J1127" s="447"/>
      <c r="K1127" s="447"/>
      <c r="L1127" s="447"/>
      <c r="M1127" s="448"/>
      <c r="N1127" s="13" t="s">
        <v>25</v>
      </c>
      <c r="O1127" s="447" t="e">
        <f>+#REF!</f>
        <v>#REF!</v>
      </c>
      <c r="P1127" s="447"/>
      <c r="Q1127" s="447"/>
      <c r="R1127" s="447"/>
      <c r="S1127" s="447"/>
      <c r="T1127" s="447"/>
      <c r="U1127" s="448"/>
      <c r="V1127" s="33"/>
      <c r="W1127" s="57"/>
      <c r="X1127" s="86"/>
      <c r="Y1127" s="33"/>
      <c r="Z1127" s="36"/>
      <c r="AA1127" s="36"/>
      <c r="AD1127" s="33"/>
      <c r="AG1127" s="33"/>
      <c r="AH1127" s="43"/>
      <c r="AI1127" s="43"/>
      <c r="AJ1127" s="43"/>
      <c r="AK1127" s="43"/>
      <c r="AL1127" s="43"/>
      <c r="AM1127" s="43"/>
      <c r="AN1127" s="43"/>
      <c r="AO1127" s="43"/>
      <c r="AP1127" s="43"/>
      <c r="AQ1127" s="43"/>
      <c r="AR1127" s="43"/>
      <c r="AS1127" s="43"/>
      <c r="AT1127" s="43"/>
      <c r="AU1127" s="44"/>
      <c r="AV1127" s="33"/>
      <c r="AW1127" s="33"/>
      <c r="AX1127" s="33"/>
      <c r="AZ1127" s="141"/>
      <c r="BE1127" s="168"/>
      <c r="BF1127" s="168"/>
      <c r="BG1127" s="168"/>
      <c r="BH1127" s="168"/>
      <c r="BI1127" s="168"/>
      <c r="BJ1127" s="168"/>
      <c r="BK1127" s="168"/>
      <c r="BL1127" s="168"/>
      <c r="BM1127" s="168"/>
      <c r="DK1127" s="168"/>
      <c r="DL1127" s="168"/>
      <c r="DM1127" s="168"/>
      <c r="DN1127" s="168"/>
      <c r="DO1127" s="168"/>
      <c r="DP1127" s="168"/>
      <c r="DQ1127" s="168"/>
      <c r="DR1127" s="168"/>
      <c r="DS1127" s="168"/>
      <c r="DT1127" s="168"/>
      <c r="DU1127" s="168"/>
      <c r="DV1127" s="168"/>
      <c r="DW1127" s="168"/>
      <c r="DX1127" s="168"/>
      <c r="DY1127" s="168"/>
      <c r="DZ1127" s="168"/>
      <c r="EA1127" s="168"/>
      <c r="EB1127" s="168"/>
      <c r="EC1127" s="168"/>
      <c r="ED1127" s="168"/>
      <c r="EE1127" s="168"/>
      <c r="EF1127" s="168"/>
      <c r="EG1127" s="168"/>
      <c r="EH1127" s="168"/>
      <c r="EI1127" s="168"/>
      <c r="EJ1127" s="168"/>
      <c r="EK1127" s="168"/>
      <c r="EL1127" s="168"/>
      <c r="EM1127" s="168"/>
      <c r="EN1127" s="168"/>
      <c r="EO1127" s="168"/>
      <c r="EP1127" s="168"/>
      <c r="EQ1127" s="168"/>
      <c r="ER1127" s="168"/>
      <c r="ES1127" s="168"/>
      <c r="ET1127" s="168"/>
      <c r="EU1127" s="168"/>
      <c r="EV1127" s="168"/>
      <c r="EW1127" s="168"/>
      <c r="EX1127" s="168"/>
      <c r="EY1127" s="168"/>
      <c r="EZ1127" s="168"/>
      <c r="FA1127" s="168"/>
      <c r="FB1127" s="168"/>
      <c r="FC1127" s="168"/>
      <c r="FD1127" s="168"/>
    </row>
    <row r="1128" spans="1:160" ht="9.9" customHeight="1" thickBot="1" x14ac:dyDescent="0.3"/>
    <row r="1129" spans="1:160" s="5" customFormat="1" ht="15.75" customHeight="1" x14ac:dyDescent="0.3">
      <c r="A1129" s="263"/>
      <c r="B1129" s="263"/>
      <c r="C1129" s="265"/>
      <c r="D1129" s="484"/>
      <c r="E1129" s="485"/>
      <c r="F1129" s="488" t="s">
        <v>0</v>
      </c>
      <c r="G1129" s="489"/>
      <c r="H1129" s="489"/>
      <c r="I1129" s="489"/>
      <c r="J1129" s="489"/>
      <c r="K1129" s="489"/>
      <c r="L1129" s="489"/>
      <c r="M1129" s="489"/>
      <c r="N1129" s="489"/>
      <c r="O1129" s="490"/>
      <c r="P1129" s="494" t="s">
        <v>1</v>
      </c>
      <c r="Q1129" s="495"/>
      <c r="R1129" s="495"/>
      <c r="S1129" s="496"/>
      <c r="T1129" s="500"/>
      <c r="U1129" s="501"/>
      <c r="V1129" s="33"/>
      <c r="W1129" s="57"/>
      <c r="X1129" s="86"/>
      <c r="Y1129" s="33"/>
      <c r="Z1129" s="36"/>
      <c r="AA1129" s="36"/>
      <c r="AD1129" s="33"/>
      <c r="AG1129" s="33"/>
      <c r="AH1129" s="43"/>
      <c r="AI1129" s="43"/>
      <c r="AJ1129" s="43"/>
      <c r="AK1129" s="43"/>
      <c r="AL1129" s="43"/>
      <c r="AM1129" s="43"/>
      <c r="AN1129" s="43"/>
      <c r="AO1129" s="43"/>
      <c r="AP1129" s="43"/>
      <c r="AQ1129" s="43"/>
      <c r="AR1129" s="43"/>
      <c r="AS1129" s="43"/>
      <c r="AT1129" s="43"/>
      <c r="AU1129" s="44"/>
      <c r="AV1129" s="33"/>
      <c r="AW1129" s="33"/>
      <c r="AX1129" s="33"/>
      <c r="AZ1129" s="141"/>
      <c r="BE1129" s="168"/>
      <c r="BF1129" s="168"/>
      <c r="BG1129" s="168"/>
      <c r="BH1129" s="168"/>
      <c r="BI1129" s="168"/>
      <c r="BJ1129" s="168"/>
      <c r="BK1129" s="168"/>
      <c r="BL1129" s="168"/>
      <c r="BM1129" s="168"/>
      <c r="DK1129" s="168"/>
      <c r="DL1129" s="168"/>
      <c r="DM1129" s="168"/>
      <c r="DN1129" s="168"/>
      <c r="DO1129" s="168"/>
      <c r="DP1129" s="168"/>
      <c r="DQ1129" s="168"/>
      <c r="DR1129" s="168"/>
      <c r="DS1129" s="168"/>
      <c r="DT1129" s="168"/>
      <c r="DU1129" s="168"/>
      <c r="DV1129" s="168"/>
      <c r="DW1129" s="168"/>
      <c r="DX1129" s="168"/>
      <c r="DY1129" s="168"/>
      <c r="DZ1129" s="168"/>
      <c r="EA1129" s="168"/>
      <c r="EB1129" s="168"/>
      <c r="EC1129" s="168"/>
      <c r="ED1129" s="168"/>
      <c r="EE1129" s="168"/>
      <c r="EF1129" s="168"/>
      <c r="EG1129" s="168"/>
      <c r="EH1129" s="168"/>
      <c r="EI1129" s="168"/>
      <c r="EJ1129" s="168"/>
      <c r="EK1129" s="168"/>
      <c r="EL1129" s="168"/>
      <c r="EM1129" s="168"/>
      <c r="EN1129" s="168"/>
      <c r="EO1129" s="168"/>
      <c r="EP1129" s="168"/>
      <c r="EQ1129" s="168"/>
      <c r="ER1129" s="168"/>
      <c r="ES1129" s="168"/>
      <c r="ET1129" s="168"/>
      <c r="EU1129" s="168"/>
      <c r="EV1129" s="168"/>
      <c r="EW1129" s="168"/>
      <c r="EX1129" s="168"/>
      <c r="EY1129" s="168"/>
      <c r="EZ1129" s="168"/>
      <c r="FA1129" s="168"/>
      <c r="FB1129" s="168"/>
      <c r="FC1129" s="168"/>
      <c r="FD1129" s="168"/>
    </row>
    <row r="1130" spans="1:160" s="5" customFormat="1" ht="15" customHeight="1" x14ac:dyDescent="0.3">
      <c r="A1130" s="263"/>
      <c r="B1130" s="263"/>
      <c r="C1130" s="265"/>
      <c r="D1130" s="481"/>
      <c r="E1130" s="482"/>
      <c r="F1130" s="491"/>
      <c r="G1130" s="492"/>
      <c r="H1130" s="492"/>
      <c r="I1130" s="492"/>
      <c r="J1130" s="492"/>
      <c r="K1130" s="492"/>
      <c r="L1130" s="492"/>
      <c r="M1130" s="492"/>
      <c r="N1130" s="492"/>
      <c r="O1130" s="493"/>
      <c r="P1130" s="497"/>
      <c r="Q1130" s="498"/>
      <c r="R1130" s="498"/>
      <c r="S1130" s="499"/>
      <c r="T1130" s="502"/>
      <c r="U1130" s="503"/>
      <c r="V1130" s="33"/>
      <c r="W1130" s="57"/>
      <c r="X1130" s="86"/>
      <c r="Y1130" s="38"/>
      <c r="Z1130" s="36"/>
      <c r="AA1130" s="36"/>
      <c r="AD1130" s="33"/>
      <c r="AG1130" s="33"/>
      <c r="AH1130" s="43"/>
      <c r="AI1130" s="43"/>
      <c r="AJ1130" s="43"/>
      <c r="AK1130" s="43"/>
      <c r="AL1130" s="43"/>
      <c r="AM1130" s="43"/>
      <c r="AN1130" s="43"/>
      <c r="AO1130" s="43"/>
      <c r="AP1130" s="43"/>
      <c r="AQ1130" s="43"/>
      <c r="AR1130" s="43"/>
      <c r="AS1130" s="43"/>
      <c r="AT1130" s="43"/>
      <c r="AU1130" s="44"/>
      <c r="AV1130" s="33"/>
      <c r="AW1130" s="33"/>
      <c r="AX1130" s="33"/>
      <c r="AZ1130" s="141"/>
      <c r="BE1130" s="168"/>
      <c r="BF1130" s="168"/>
      <c r="BG1130" s="168"/>
      <c r="BH1130" s="168"/>
      <c r="BI1130" s="168"/>
      <c r="BJ1130" s="168"/>
      <c r="BK1130" s="168"/>
      <c r="BL1130" s="168"/>
      <c r="BM1130" s="168"/>
      <c r="DK1130" s="168"/>
      <c r="DL1130" s="168"/>
      <c r="DM1130" s="168"/>
      <c r="DN1130" s="168"/>
      <c r="DO1130" s="168"/>
      <c r="DP1130" s="168"/>
      <c r="DQ1130" s="168"/>
      <c r="DR1130" s="168"/>
      <c r="DS1130" s="168"/>
      <c r="DT1130" s="168"/>
      <c r="DU1130" s="168"/>
      <c r="DV1130" s="168"/>
      <c r="DW1130" s="168"/>
      <c r="DX1130" s="168"/>
      <c r="DY1130" s="168"/>
      <c r="DZ1130" s="168"/>
      <c r="EA1130" s="168"/>
      <c r="EB1130" s="168"/>
      <c r="EC1130" s="168"/>
      <c r="ED1130" s="168"/>
      <c r="EE1130" s="168"/>
      <c r="EF1130" s="168"/>
      <c r="EG1130" s="168"/>
      <c r="EH1130" s="168"/>
      <c r="EI1130" s="168"/>
      <c r="EJ1130" s="168"/>
      <c r="EK1130" s="168"/>
      <c r="EL1130" s="168"/>
      <c r="EM1130" s="168"/>
      <c r="EN1130" s="168"/>
      <c r="EO1130" s="168"/>
      <c r="EP1130" s="168"/>
      <c r="EQ1130" s="168"/>
      <c r="ER1130" s="168"/>
      <c r="ES1130" s="168"/>
      <c r="ET1130" s="168"/>
      <c r="EU1130" s="168"/>
      <c r="EV1130" s="168"/>
      <c r="EW1130" s="168"/>
      <c r="EX1130" s="168"/>
      <c r="EY1130" s="168"/>
      <c r="EZ1130" s="168"/>
      <c r="FA1130" s="168"/>
      <c r="FB1130" s="168"/>
      <c r="FC1130" s="168"/>
      <c r="FD1130" s="168"/>
    </row>
    <row r="1131" spans="1:160" s="5" customFormat="1" ht="30" customHeight="1" thickBot="1" x14ac:dyDescent="0.35">
      <c r="A1131" s="263"/>
      <c r="B1131" s="263"/>
      <c r="C1131" s="265"/>
      <c r="D1131" s="486"/>
      <c r="E1131" s="487"/>
      <c r="F1131" s="506" t="s">
        <v>2</v>
      </c>
      <c r="G1131" s="507"/>
      <c r="H1131" s="507"/>
      <c r="I1131" s="507"/>
      <c r="J1131" s="507"/>
      <c r="K1131" s="507"/>
      <c r="L1131" s="507"/>
      <c r="M1131" s="507"/>
      <c r="N1131" s="507"/>
      <c r="O1131" s="508"/>
      <c r="P1131" s="32">
        <v>24</v>
      </c>
      <c r="Q1131" s="72" t="s">
        <v>3</v>
      </c>
      <c r="R1131" s="509">
        <v>147</v>
      </c>
      <c r="S1131" s="510"/>
      <c r="T1131" s="504"/>
      <c r="U1131" s="505"/>
      <c r="V1131" s="33">
        <f>+IF(C1140="","",1)</f>
        <v>1</v>
      </c>
      <c r="W1131" s="57"/>
      <c r="X1131" s="86"/>
      <c r="Y1131" s="39"/>
      <c r="Z1131" s="36"/>
      <c r="AA1131" s="36"/>
      <c r="AD1131" s="33"/>
      <c r="AG1131" s="33"/>
      <c r="AH1131" s="43"/>
      <c r="AI1131" s="43"/>
      <c r="AJ1131" s="43"/>
      <c r="AK1131" s="43"/>
      <c r="AL1131" s="43"/>
      <c r="AM1131" s="43"/>
      <c r="AN1131" s="43"/>
      <c r="AO1131" s="43"/>
      <c r="AP1131" s="43"/>
      <c r="AQ1131" s="43"/>
      <c r="AR1131" s="43"/>
      <c r="AS1131" s="43"/>
      <c r="AT1131" s="43"/>
      <c r="AU1131" s="44"/>
      <c r="AV1131" s="33"/>
      <c r="AW1131" s="33"/>
      <c r="AX1131" s="33"/>
      <c r="AZ1131" s="141"/>
      <c r="BE1131" s="168"/>
      <c r="BF1131" s="168"/>
      <c r="BG1131" s="168"/>
      <c r="BH1131" s="168"/>
      <c r="BI1131" s="168"/>
      <c r="BJ1131" s="168"/>
      <c r="BK1131" s="168"/>
      <c r="BL1131" s="168"/>
      <c r="BM1131" s="168"/>
      <c r="DK1131" s="168"/>
      <c r="DL1131" s="168"/>
      <c r="DM1131" s="168"/>
      <c r="DN1131" s="168"/>
      <c r="DO1131" s="168"/>
      <c r="DP1131" s="168"/>
      <c r="DQ1131" s="168"/>
      <c r="DR1131" s="168"/>
      <c r="DS1131" s="168"/>
      <c r="DT1131" s="168"/>
      <c r="DU1131" s="168"/>
      <c r="DV1131" s="168"/>
      <c r="DW1131" s="168"/>
      <c r="DX1131" s="168"/>
      <c r="DY1131" s="168"/>
      <c r="DZ1131" s="168"/>
      <c r="EA1131" s="168"/>
      <c r="EB1131" s="168"/>
      <c r="EC1131" s="168"/>
      <c r="ED1131" s="168"/>
      <c r="EE1131" s="168"/>
      <c r="EF1131" s="168"/>
      <c r="EG1131" s="168"/>
      <c r="EH1131" s="168"/>
      <c r="EI1131" s="168"/>
      <c r="EJ1131" s="168"/>
      <c r="EK1131" s="168"/>
      <c r="EL1131" s="168"/>
      <c r="EM1131" s="168"/>
      <c r="EN1131" s="168"/>
      <c r="EO1131" s="168"/>
      <c r="EP1131" s="168"/>
      <c r="EQ1131" s="168"/>
      <c r="ER1131" s="168"/>
      <c r="ES1131" s="168"/>
      <c r="ET1131" s="168"/>
      <c r="EU1131" s="168"/>
      <c r="EV1131" s="168"/>
      <c r="EW1131" s="168"/>
      <c r="EX1131" s="168"/>
      <c r="EY1131" s="168"/>
      <c r="EZ1131" s="168"/>
      <c r="FA1131" s="168"/>
      <c r="FB1131" s="168"/>
      <c r="FC1131" s="168"/>
      <c r="FD1131" s="168"/>
    </row>
    <row r="1132" spans="1:160" s="5" customFormat="1" ht="5.25" customHeight="1" thickBot="1" x14ac:dyDescent="0.35">
      <c r="A1132" s="263"/>
      <c r="B1132" s="263"/>
      <c r="C1132" s="265"/>
      <c r="D1132" s="454"/>
      <c r="E1132" s="454"/>
      <c r="F1132" s="454"/>
      <c r="G1132" s="454"/>
      <c r="H1132" s="454"/>
      <c r="I1132" s="454"/>
      <c r="J1132" s="454"/>
      <c r="K1132" s="454"/>
      <c r="L1132" s="454"/>
      <c r="M1132" s="454"/>
      <c r="N1132" s="454"/>
      <c r="O1132" s="454"/>
      <c r="P1132" s="454"/>
      <c r="Q1132" s="454"/>
      <c r="R1132" s="454"/>
      <c r="S1132" s="454"/>
      <c r="T1132" s="454"/>
      <c r="U1132" s="454"/>
      <c r="V1132" s="33"/>
      <c r="W1132" s="57"/>
      <c r="X1132" s="86"/>
      <c r="Y1132" s="38"/>
      <c r="Z1132" s="36"/>
      <c r="AA1132" s="36"/>
      <c r="AD1132" s="33"/>
      <c r="AG1132" s="33"/>
      <c r="AH1132" s="43"/>
      <c r="AI1132" s="43"/>
      <c r="AJ1132" s="43"/>
      <c r="AK1132" s="43"/>
      <c r="AL1132" s="43"/>
      <c r="AM1132" s="43"/>
      <c r="AN1132" s="43"/>
      <c r="AO1132" s="43"/>
      <c r="AP1132" s="43"/>
      <c r="AQ1132" s="43"/>
      <c r="AR1132" s="43"/>
      <c r="AS1132" s="43"/>
      <c r="AT1132" s="43"/>
      <c r="AU1132" s="44"/>
      <c r="AV1132" s="33"/>
      <c r="AW1132" s="33"/>
      <c r="AX1132" s="33"/>
      <c r="AZ1132" s="141"/>
      <c r="BE1132" s="168"/>
      <c r="BF1132" s="168"/>
      <c r="BG1132" s="168"/>
      <c r="BH1132" s="168"/>
      <c r="BI1132" s="168"/>
      <c r="BJ1132" s="168"/>
      <c r="BK1132" s="168"/>
      <c r="BL1132" s="168"/>
      <c r="BM1132" s="168"/>
      <c r="DK1132" s="168"/>
      <c r="DL1132" s="168"/>
      <c r="DM1132" s="168"/>
      <c r="DN1132" s="168"/>
      <c r="DO1132" s="168"/>
      <c r="DP1132" s="168"/>
      <c r="DQ1132" s="168"/>
      <c r="DR1132" s="168"/>
      <c r="DS1132" s="168"/>
      <c r="DT1132" s="168"/>
      <c r="DU1132" s="168"/>
      <c r="DV1132" s="168"/>
      <c r="DW1132" s="168"/>
      <c r="DX1132" s="168"/>
      <c r="DY1132" s="168"/>
      <c r="DZ1132" s="168"/>
      <c r="EA1132" s="168"/>
      <c r="EB1132" s="168"/>
      <c r="EC1132" s="168"/>
      <c r="ED1132" s="168"/>
      <c r="EE1132" s="168"/>
      <c r="EF1132" s="168"/>
      <c r="EG1132" s="168"/>
      <c r="EH1132" s="168"/>
      <c r="EI1132" s="168"/>
      <c r="EJ1132" s="168"/>
      <c r="EK1132" s="168"/>
      <c r="EL1132" s="168"/>
      <c r="EM1132" s="168"/>
      <c r="EN1132" s="168"/>
      <c r="EO1132" s="168"/>
      <c r="EP1132" s="168"/>
      <c r="EQ1132" s="168"/>
      <c r="ER1132" s="168"/>
      <c r="ES1132" s="168"/>
      <c r="ET1132" s="168"/>
      <c r="EU1132" s="168"/>
      <c r="EV1132" s="168"/>
      <c r="EW1132" s="168"/>
      <c r="EX1132" s="168"/>
      <c r="EY1132" s="168"/>
      <c r="EZ1132" s="168"/>
      <c r="FA1132" s="168"/>
      <c r="FB1132" s="168"/>
      <c r="FC1132" s="168"/>
      <c r="FD1132" s="168"/>
    </row>
    <row r="1133" spans="1:160" s="5" customFormat="1" ht="24.9" customHeight="1" x14ac:dyDescent="0.3">
      <c r="A1133" s="263"/>
      <c r="B1133" s="263"/>
      <c r="C1133" s="265"/>
      <c r="D1133" s="511" t="s">
        <v>4</v>
      </c>
      <c r="E1133" s="512"/>
      <c r="F1133" s="513" t="s">
        <v>168</v>
      </c>
      <c r="G1133" s="514"/>
      <c r="H1133" s="514"/>
      <c r="I1133" s="515"/>
      <c r="J1133" s="516" t="s">
        <v>5</v>
      </c>
      <c r="K1133" s="512"/>
      <c r="L1133" s="513" t="s">
        <v>102</v>
      </c>
      <c r="M1133" s="514"/>
      <c r="N1133" s="514"/>
      <c r="O1133" s="514"/>
      <c r="P1133" s="515"/>
      <c r="Q1133" s="1" t="s">
        <v>6</v>
      </c>
      <c r="R1133" s="513" t="s">
        <v>36</v>
      </c>
      <c r="S1133" s="514"/>
      <c r="T1133" s="514"/>
      <c r="U1133" s="517"/>
      <c r="V1133" s="33"/>
      <c r="W1133" s="57"/>
      <c r="X1133" s="86"/>
      <c r="Y1133" s="33"/>
      <c r="Z1133" s="36"/>
      <c r="AA1133" s="36"/>
      <c r="AD1133" s="33"/>
      <c r="AG1133" s="33"/>
      <c r="AH1133" s="43"/>
      <c r="AI1133" s="43"/>
      <c r="AJ1133" s="43"/>
      <c r="AK1133" s="43"/>
      <c r="AL1133" s="43"/>
      <c r="AM1133" s="43"/>
      <c r="AN1133" s="43"/>
      <c r="AO1133" s="43"/>
      <c r="AP1133" s="43"/>
      <c r="AQ1133" s="43"/>
      <c r="AR1133" s="43"/>
      <c r="AS1133" s="43"/>
      <c r="AT1133" s="43"/>
      <c r="AU1133" s="44"/>
      <c r="AV1133" s="33"/>
      <c r="AW1133" s="33"/>
      <c r="AX1133" s="33"/>
      <c r="AZ1133" s="141"/>
      <c r="BE1133" s="168"/>
      <c r="BF1133" s="168"/>
      <c r="BG1133" s="168"/>
      <c r="BH1133" s="168"/>
      <c r="BI1133" s="168"/>
      <c r="BJ1133" s="168"/>
      <c r="BK1133" s="168"/>
      <c r="BL1133" s="168"/>
      <c r="BM1133" s="168"/>
      <c r="DK1133" s="168"/>
      <c r="DL1133" s="168"/>
      <c r="DM1133" s="168"/>
      <c r="DN1133" s="168"/>
      <c r="DO1133" s="168"/>
      <c r="DP1133" s="168"/>
      <c r="DQ1133" s="168"/>
      <c r="DR1133" s="168"/>
      <c r="DS1133" s="168"/>
      <c r="DT1133" s="168"/>
      <c r="DU1133" s="168"/>
      <c r="DV1133" s="168"/>
      <c r="DW1133" s="168"/>
      <c r="DX1133" s="168"/>
      <c r="DY1133" s="168"/>
      <c r="DZ1133" s="168"/>
      <c r="EA1133" s="168"/>
      <c r="EB1133" s="168"/>
      <c r="EC1133" s="168"/>
      <c r="ED1133" s="168"/>
      <c r="EE1133" s="168"/>
      <c r="EF1133" s="168"/>
      <c r="EG1133" s="168"/>
      <c r="EH1133" s="168"/>
      <c r="EI1133" s="168"/>
      <c r="EJ1133" s="168"/>
      <c r="EK1133" s="168"/>
      <c r="EL1133" s="168"/>
      <c r="EM1133" s="168"/>
      <c r="EN1133" s="168"/>
      <c r="EO1133" s="168"/>
      <c r="EP1133" s="168"/>
      <c r="EQ1133" s="168"/>
      <c r="ER1133" s="168"/>
      <c r="ES1133" s="168"/>
      <c r="ET1133" s="168"/>
      <c r="EU1133" s="168"/>
      <c r="EV1133" s="168"/>
      <c r="EW1133" s="168"/>
      <c r="EX1133" s="168"/>
      <c r="EY1133" s="168"/>
      <c r="EZ1133" s="168"/>
      <c r="FA1133" s="168"/>
      <c r="FB1133" s="168"/>
      <c r="FC1133" s="168"/>
      <c r="FD1133" s="168"/>
    </row>
    <row r="1134" spans="1:160" s="5" customFormat="1" ht="45" customHeight="1" thickBot="1" x14ac:dyDescent="0.35">
      <c r="A1134" s="263"/>
      <c r="B1134" s="263"/>
      <c r="C1134" s="265"/>
      <c r="D1134" s="518" t="s">
        <v>7</v>
      </c>
      <c r="E1134" s="519"/>
      <c r="F1134" s="520" t="s">
        <v>169</v>
      </c>
      <c r="G1134" s="521"/>
      <c r="H1134" s="521"/>
      <c r="I1134" s="521"/>
      <c r="J1134" s="521"/>
      <c r="K1134" s="521"/>
      <c r="L1134" s="521"/>
      <c r="M1134" s="521"/>
      <c r="N1134" s="521"/>
      <c r="O1134" s="521"/>
      <c r="P1134" s="521"/>
      <c r="Q1134" s="521"/>
      <c r="R1134" s="521"/>
      <c r="S1134" s="521"/>
      <c r="T1134" s="521"/>
      <c r="U1134" s="522"/>
      <c r="V1134" s="33"/>
      <c r="W1134" s="57"/>
      <c r="X1134" s="86"/>
      <c r="Y1134" s="33"/>
      <c r="Z1134" s="36"/>
      <c r="AA1134" s="36"/>
      <c r="AD1134" s="33"/>
      <c r="AG1134" s="33"/>
      <c r="AH1134" s="43"/>
      <c r="AI1134" s="43"/>
      <c r="AJ1134" s="43"/>
      <c r="AK1134" s="43"/>
      <c r="AL1134" s="43"/>
      <c r="AM1134" s="43"/>
      <c r="AN1134" s="43"/>
      <c r="AO1134" s="43"/>
      <c r="AP1134" s="43"/>
      <c r="AQ1134" s="43"/>
      <c r="AR1134" s="43"/>
      <c r="AS1134" s="43"/>
      <c r="AT1134" s="43"/>
      <c r="AU1134" s="44"/>
      <c r="AV1134" s="33"/>
      <c r="AW1134" s="33"/>
      <c r="AX1134" s="33"/>
      <c r="AZ1134" s="141"/>
      <c r="BE1134" s="168"/>
      <c r="BF1134" s="168"/>
      <c r="BG1134" s="168"/>
      <c r="BH1134" s="168"/>
      <c r="BI1134" s="168"/>
      <c r="BJ1134" s="168"/>
      <c r="BK1134" s="168"/>
      <c r="BL1134" s="168"/>
      <c r="BM1134" s="168"/>
      <c r="DK1134" s="168"/>
      <c r="DL1134" s="168"/>
      <c r="DM1134" s="168"/>
      <c r="DN1134" s="168"/>
      <c r="DO1134" s="168"/>
      <c r="DP1134" s="168"/>
      <c r="DQ1134" s="168"/>
      <c r="DR1134" s="168"/>
      <c r="DS1134" s="168"/>
      <c r="DT1134" s="168"/>
      <c r="DU1134" s="168"/>
      <c r="DV1134" s="168"/>
      <c r="DW1134" s="168"/>
      <c r="DX1134" s="168"/>
      <c r="DY1134" s="168"/>
      <c r="DZ1134" s="168"/>
      <c r="EA1134" s="168"/>
      <c r="EB1134" s="168"/>
      <c r="EC1134" s="168"/>
      <c r="ED1134" s="168"/>
      <c r="EE1134" s="168"/>
      <c r="EF1134" s="168"/>
      <c r="EG1134" s="168"/>
      <c r="EH1134" s="168"/>
      <c r="EI1134" s="168"/>
      <c r="EJ1134" s="168"/>
      <c r="EK1134" s="168"/>
      <c r="EL1134" s="168"/>
      <c r="EM1134" s="168"/>
      <c r="EN1134" s="168"/>
      <c r="EO1134" s="168"/>
      <c r="EP1134" s="168"/>
      <c r="EQ1134" s="168"/>
      <c r="ER1134" s="168"/>
      <c r="ES1134" s="168"/>
      <c r="ET1134" s="168"/>
      <c r="EU1134" s="168"/>
      <c r="EV1134" s="168"/>
      <c r="EW1134" s="168"/>
      <c r="EX1134" s="168"/>
      <c r="EY1134" s="168"/>
      <c r="EZ1134" s="168"/>
      <c r="FA1134" s="168"/>
      <c r="FB1134" s="168"/>
      <c r="FC1134" s="168"/>
      <c r="FD1134" s="168"/>
    </row>
    <row r="1135" spans="1:160" s="5" customFormat="1" ht="5.0999999999999996" customHeight="1" thickBot="1" x14ac:dyDescent="0.35">
      <c r="A1135" s="263"/>
      <c r="B1135" s="263"/>
      <c r="C1135" s="265"/>
      <c r="D1135" s="523"/>
      <c r="E1135" s="523"/>
      <c r="F1135" s="523"/>
      <c r="G1135" s="523"/>
      <c r="H1135" s="523"/>
      <c r="I1135" s="523"/>
      <c r="J1135" s="523"/>
      <c r="K1135" s="523"/>
      <c r="L1135" s="523"/>
      <c r="M1135" s="523"/>
      <c r="N1135" s="523"/>
      <c r="O1135" s="523"/>
      <c r="P1135" s="523"/>
      <c r="Q1135" s="523"/>
      <c r="R1135" s="523"/>
      <c r="S1135" s="523"/>
      <c r="T1135" s="523"/>
      <c r="U1135" s="523"/>
      <c r="V1135" s="33"/>
      <c r="W1135" s="57"/>
      <c r="X1135" s="86"/>
      <c r="Y1135" s="33"/>
      <c r="Z1135" s="36"/>
      <c r="AA1135" s="36"/>
      <c r="AD1135" s="33"/>
      <c r="AG1135" s="33"/>
      <c r="AH1135" s="43"/>
      <c r="AI1135" s="43"/>
      <c r="AJ1135" s="43"/>
      <c r="AK1135" s="43"/>
      <c r="AL1135" s="43"/>
      <c r="AM1135" s="43"/>
      <c r="AN1135" s="43"/>
      <c r="AO1135" s="43"/>
      <c r="AP1135" s="43"/>
      <c r="AQ1135" s="43"/>
      <c r="AR1135" s="43"/>
      <c r="AS1135" s="43"/>
      <c r="AT1135" s="43"/>
      <c r="AU1135" s="44"/>
      <c r="AV1135" s="33"/>
      <c r="AW1135" s="33"/>
      <c r="AX1135" s="33"/>
      <c r="AZ1135" s="141"/>
      <c r="BE1135" s="168"/>
      <c r="BF1135" s="168"/>
      <c r="BG1135" s="168"/>
      <c r="BH1135" s="168"/>
      <c r="BI1135" s="168"/>
      <c r="BJ1135" s="168"/>
      <c r="BK1135" s="168"/>
      <c r="BL1135" s="168"/>
      <c r="BM1135" s="168"/>
      <c r="DK1135" s="168"/>
      <c r="DL1135" s="168"/>
      <c r="DM1135" s="168"/>
      <c r="DN1135" s="168"/>
      <c r="DO1135" s="168"/>
      <c r="DP1135" s="168"/>
      <c r="DQ1135" s="168"/>
      <c r="DR1135" s="168"/>
      <c r="DS1135" s="168"/>
      <c r="DT1135" s="168"/>
      <c r="DU1135" s="168"/>
      <c r="DV1135" s="168"/>
      <c r="DW1135" s="168"/>
      <c r="DX1135" s="168"/>
      <c r="DY1135" s="168"/>
      <c r="DZ1135" s="168"/>
      <c r="EA1135" s="168"/>
      <c r="EB1135" s="168"/>
      <c r="EC1135" s="168"/>
      <c r="ED1135" s="168"/>
      <c r="EE1135" s="168"/>
      <c r="EF1135" s="168"/>
      <c r="EG1135" s="168"/>
      <c r="EH1135" s="168"/>
      <c r="EI1135" s="168"/>
      <c r="EJ1135" s="168"/>
      <c r="EK1135" s="168"/>
      <c r="EL1135" s="168"/>
      <c r="EM1135" s="168"/>
      <c r="EN1135" s="168"/>
      <c r="EO1135" s="168"/>
      <c r="EP1135" s="168"/>
      <c r="EQ1135" s="168"/>
      <c r="ER1135" s="168"/>
      <c r="ES1135" s="168"/>
      <c r="ET1135" s="168"/>
      <c r="EU1135" s="168"/>
      <c r="EV1135" s="168"/>
      <c r="EW1135" s="168"/>
      <c r="EX1135" s="168"/>
      <c r="EY1135" s="168"/>
      <c r="EZ1135" s="168"/>
      <c r="FA1135" s="168"/>
      <c r="FB1135" s="168"/>
      <c r="FC1135" s="168"/>
      <c r="FD1135" s="168"/>
    </row>
    <row r="1136" spans="1:160" s="5" customFormat="1" ht="24.9" customHeight="1" thickBot="1" x14ac:dyDescent="0.35">
      <c r="A1136" s="263"/>
      <c r="B1136" s="263"/>
      <c r="C1136" s="265"/>
      <c r="D1136" s="2" t="s">
        <v>103</v>
      </c>
      <c r="E1136" s="73" t="s">
        <v>106</v>
      </c>
      <c r="F1136" s="455" t="s">
        <v>104</v>
      </c>
      <c r="G1136" s="524"/>
      <c r="H1136" s="456"/>
      <c r="I1136" s="525">
        <v>44058</v>
      </c>
      <c r="J1136" s="526"/>
      <c r="K1136" s="526"/>
      <c r="L1136" s="526"/>
      <c r="M1136" s="526"/>
      <c r="N1136" s="527"/>
      <c r="O1136" s="3" t="s">
        <v>8</v>
      </c>
      <c r="P1136" s="449" t="s">
        <v>24</v>
      </c>
      <c r="Q1136" s="450"/>
      <c r="R1136" s="450"/>
      <c r="S1136" s="450"/>
      <c r="T1136" s="450"/>
      <c r="U1136" s="528"/>
      <c r="V1136" s="33"/>
      <c r="W1136" s="57"/>
      <c r="X1136" s="86"/>
      <c r="Y1136" s="33"/>
      <c r="Z1136" s="36"/>
      <c r="AA1136" s="36"/>
      <c r="AD1136" s="33"/>
      <c r="AG1136" s="33"/>
      <c r="AH1136" s="43"/>
      <c r="AI1136" s="43"/>
      <c r="AJ1136" s="43"/>
      <c r="AK1136" s="43"/>
      <c r="AL1136" s="43"/>
      <c r="AM1136" s="43"/>
      <c r="AN1136" s="43"/>
      <c r="AO1136" s="43"/>
      <c r="AP1136" s="43"/>
      <c r="AQ1136" s="43"/>
      <c r="AR1136" s="43"/>
      <c r="AS1136" s="43"/>
      <c r="AT1136" s="43"/>
      <c r="AU1136" s="44"/>
      <c r="AV1136" s="33"/>
      <c r="AW1136" s="33"/>
      <c r="AX1136" s="33"/>
      <c r="AZ1136" s="141"/>
      <c r="BE1136" s="168"/>
      <c r="BF1136" s="168"/>
      <c r="BG1136" s="168"/>
      <c r="BH1136" s="168"/>
      <c r="BI1136" s="168"/>
      <c r="BJ1136" s="168"/>
      <c r="BK1136" s="168"/>
      <c r="BL1136" s="168"/>
      <c r="BM1136" s="168"/>
      <c r="DK1136" s="168"/>
      <c r="DL1136" s="168"/>
      <c r="DM1136" s="168"/>
      <c r="DN1136" s="168"/>
      <c r="DO1136" s="168"/>
      <c r="DP1136" s="168"/>
      <c r="DQ1136" s="168"/>
      <c r="DR1136" s="168"/>
      <c r="DS1136" s="168"/>
      <c r="DT1136" s="168"/>
      <c r="DU1136" s="168"/>
      <c r="DV1136" s="168"/>
      <c r="DW1136" s="168"/>
      <c r="DX1136" s="168"/>
      <c r="DY1136" s="168"/>
      <c r="DZ1136" s="168"/>
      <c r="EA1136" s="168"/>
      <c r="EB1136" s="168"/>
      <c r="EC1136" s="168"/>
      <c r="ED1136" s="168"/>
      <c r="EE1136" s="168"/>
      <c r="EF1136" s="168"/>
      <c r="EG1136" s="168"/>
      <c r="EH1136" s="168"/>
      <c r="EI1136" s="168"/>
      <c r="EJ1136" s="168"/>
      <c r="EK1136" s="168"/>
      <c r="EL1136" s="168"/>
      <c r="EM1136" s="168"/>
      <c r="EN1136" s="168"/>
      <c r="EO1136" s="168"/>
      <c r="EP1136" s="168"/>
      <c r="EQ1136" s="168"/>
      <c r="ER1136" s="168"/>
      <c r="ES1136" s="168"/>
      <c r="ET1136" s="168"/>
      <c r="EU1136" s="168"/>
      <c r="EV1136" s="168"/>
      <c r="EW1136" s="168"/>
      <c r="EX1136" s="168"/>
      <c r="EY1136" s="168"/>
      <c r="EZ1136" s="168"/>
      <c r="FA1136" s="168"/>
      <c r="FB1136" s="168"/>
      <c r="FC1136" s="168"/>
      <c r="FD1136" s="168"/>
    </row>
    <row r="1137" spans="1:160" s="5" customFormat="1" ht="5.0999999999999996" customHeight="1" thickBot="1" x14ac:dyDescent="0.35">
      <c r="A1137" s="263"/>
      <c r="B1137" s="263"/>
      <c r="C1137" s="265"/>
      <c r="D1137" s="74"/>
      <c r="E1137" s="74"/>
      <c r="F1137" s="74"/>
      <c r="G1137" s="74"/>
      <c r="H1137" s="74"/>
      <c r="I1137" s="74"/>
      <c r="J1137" s="74"/>
      <c r="K1137" s="74"/>
      <c r="L1137" s="74"/>
      <c r="M1137" s="74"/>
      <c r="N1137" s="74"/>
      <c r="O1137" s="74"/>
      <c r="P1137" s="74"/>
      <c r="Q1137" s="74"/>
      <c r="R1137" s="74"/>
      <c r="S1137" s="74"/>
      <c r="T1137" s="74"/>
      <c r="U1137" s="74"/>
      <c r="V1137" s="33"/>
      <c r="W1137" s="57"/>
      <c r="X1137" s="86"/>
      <c r="Y1137" s="33"/>
      <c r="Z1137" s="36"/>
      <c r="AA1137" s="36"/>
      <c r="AD1137" s="33"/>
      <c r="AG1137" s="33"/>
      <c r="AH1137" s="43"/>
      <c r="AI1137" s="43"/>
      <c r="AJ1137" s="43"/>
      <c r="AK1137" s="43"/>
      <c r="AL1137" s="43"/>
      <c r="AM1137" s="43"/>
      <c r="AN1137" s="43"/>
      <c r="AO1137" s="43"/>
      <c r="AP1137" s="43"/>
      <c r="AQ1137" s="43"/>
      <c r="AR1137" s="43"/>
      <c r="AS1137" s="43"/>
      <c r="AT1137" s="43"/>
      <c r="AU1137" s="44"/>
      <c r="AV1137" s="33"/>
      <c r="AW1137" s="33"/>
      <c r="AX1137" s="33"/>
      <c r="AZ1137" s="141"/>
      <c r="BE1137" s="168"/>
      <c r="BF1137" s="168"/>
      <c r="BG1137" s="168"/>
      <c r="BH1137" s="168"/>
      <c r="BI1137" s="168"/>
      <c r="BJ1137" s="168"/>
      <c r="BK1137" s="168"/>
      <c r="BL1137" s="168"/>
      <c r="BM1137" s="168"/>
      <c r="DK1137" s="168"/>
      <c r="DL1137" s="168"/>
      <c r="DM1137" s="168"/>
      <c r="DN1137" s="168"/>
      <c r="DO1137" s="168"/>
      <c r="DP1137" s="168"/>
      <c r="DQ1137" s="168"/>
      <c r="DR1137" s="168"/>
      <c r="DS1137" s="168"/>
      <c r="DT1137" s="168"/>
      <c r="DU1137" s="168"/>
      <c r="DV1137" s="168"/>
      <c r="DW1137" s="168"/>
      <c r="DX1137" s="168"/>
      <c r="DY1137" s="168"/>
      <c r="DZ1137" s="168"/>
      <c r="EA1137" s="168"/>
      <c r="EB1137" s="168"/>
      <c r="EC1137" s="168"/>
      <c r="ED1137" s="168"/>
      <c r="EE1137" s="168"/>
      <c r="EF1137" s="168"/>
      <c r="EG1137" s="168"/>
      <c r="EH1137" s="168"/>
      <c r="EI1137" s="168"/>
      <c r="EJ1137" s="168"/>
      <c r="EK1137" s="168"/>
      <c r="EL1137" s="168"/>
      <c r="EM1137" s="168"/>
      <c r="EN1137" s="168"/>
      <c r="EO1137" s="168"/>
      <c r="EP1137" s="168"/>
      <c r="EQ1137" s="168"/>
      <c r="ER1137" s="168"/>
      <c r="ES1137" s="168"/>
      <c r="ET1137" s="168"/>
      <c r="EU1137" s="168"/>
      <c r="EV1137" s="168"/>
      <c r="EW1137" s="168"/>
      <c r="EX1137" s="168"/>
      <c r="EY1137" s="168"/>
      <c r="EZ1137" s="168"/>
      <c r="FA1137" s="168"/>
      <c r="FB1137" s="168"/>
      <c r="FC1137" s="168"/>
      <c r="FD1137" s="168"/>
    </row>
    <row r="1138" spans="1:160" s="5" customFormat="1" ht="24.9" customHeight="1" thickBot="1" x14ac:dyDescent="0.35">
      <c r="A1138" s="263"/>
      <c r="B1138" s="263"/>
      <c r="C1138" s="265"/>
      <c r="D1138" s="2" t="s">
        <v>31</v>
      </c>
      <c r="E1138" s="449"/>
      <c r="F1138" s="450"/>
      <c r="G1138" s="450"/>
      <c r="H1138" s="450"/>
      <c r="I1138" s="450"/>
      <c r="J1138" s="451"/>
      <c r="K1138" s="19" t="s">
        <v>105</v>
      </c>
      <c r="L1138" s="452"/>
      <c r="M1138" s="452"/>
      <c r="N1138" s="452"/>
      <c r="O1138" s="452"/>
      <c r="P1138" s="452"/>
      <c r="Q1138" s="452"/>
      <c r="R1138" s="452"/>
      <c r="S1138" s="452"/>
      <c r="T1138" s="452"/>
      <c r="U1138" s="453"/>
      <c r="V1138" s="33"/>
      <c r="W1138" s="57"/>
      <c r="X1138" s="86"/>
      <c r="Y1138" s="33"/>
      <c r="Z1138" s="36"/>
      <c r="AA1138" s="36"/>
      <c r="AD1138" s="33"/>
      <c r="AG1138" s="33"/>
      <c r="AH1138" s="43"/>
      <c r="AI1138" s="43"/>
      <c r="AJ1138" s="43"/>
      <c r="AK1138" s="43"/>
      <c r="AL1138" s="43"/>
      <c r="AM1138" s="43"/>
      <c r="AN1138" s="43"/>
      <c r="AO1138" s="43"/>
      <c r="AP1138" s="43"/>
      <c r="AQ1138" s="43"/>
      <c r="AR1138" s="43"/>
      <c r="AS1138" s="43"/>
      <c r="AT1138" s="43"/>
      <c r="AU1138" s="44"/>
      <c r="AV1138" s="33"/>
      <c r="AW1138" s="33"/>
      <c r="AX1138" s="33"/>
      <c r="AZ1138" s="141"/>
      <c r="BE1138" s="168"/>
      <c r="BF1138" s="168"/>
      <c r="BG1138" s="168"/>
      <c r="BH1138" s="168"/>
      <c r="BI1138" s="168"/>
      <c r="BJ1138" s="168"/>
      <c r="BK1138" s="168"/>
      <c r="BL1138" s="168"/>
      <c r="BM1138" s="168"/>
      <c r="DK1138" s="168"/>
      <c r="DL1138" s="168"/>
      <c r="DM1138" s="168"/>
      <c r="DN1138" s="168"/>
      <c r="DO1138" s="168"/>
      <c r="DP1138" s="168"/>
      <c r="DQ1138" s="168"/>
      <c r="DR1138" s="168"/>
      <c r="DS1138" s="168"/>
      <c r="DT1138" s="168"/>
      <c r="DU1138" s="168"/>
      <c r="DV1138" s="168"/>
      <c r="DW1138" s="168"/>
      <c r="DX1138" s="168"/>
      <c r="DY1138" s="168"/>
      <c r="DZ1138" s="168"/>
      <c r="EA1138" s="168"/>
      <c r="EB1138" s="168"/>
      <c r="EC1138" s="168"/>
      <c r="ED1138" s="168"/>
      <c r="EE1138" s="168"/>
      <c r="EF1138" s="168"/>
      <c r="EG1138" s="168"/>
      <c r="EH1138" s="168"/>
      <c r="EI1138" s="168"/>
      <c r="EJ1138" s="168"/>
      <c r="EK1138" s="168"/>
      <c r="EL1138" s="168"/>
      <c r="EM1138" s="168"/>
      <c r="EN1138" s="168"/>
      <c r="EO1138" s="168"/>
      <c r="EP1138" s="168"/>
      <c r="EQ1138" s="168"/>
      <c r="ER1138" s="168"/>
      <c r="ES1138" s="168"/>
      <c r="ET1138" s="168"/>
      <c r="EU1138" s="168"/>
      <c r="EV1138" s="168"/>
      <c r="EW1138" s="168"/>
      <c r="EX1138" s="168"/>
      <c r="EY1138" s="168"/>
      <c r="EZ1138" s="168"/>
      <c r="FA1138" s="168"/>
      <c r="FB1138" s="168"/>
      <c r="FC1138" s="168"/>
      <c r="FD1138" s="168"/>
    </row>
    <row r="1139" spans="1:160" s="5" customFormat="1" ht="5.0999999999999996" customHeight="1" thickBot="1" x14ac:dyDescent="0.35">
      <c r="A1139" s="263"/>
      <c r="B1139" s="263"/>
      <c r="C1139" s="265"/>
      <c r="D1139" s="454"/>
      <c r="E1139" s="454"/>
      <c r="F1139" s="454"/>
      <c r="G1139" s="454"/>
      <c r="H1139" s="454"/>
      <c r="I1139" s="454"/>
      <c r="J1139" s="454"/>
      <c r="K1139" s="454"/>
      <c r="L1139" s="454"/>
      <c r="M1139" s="454"/>
      <c r="N1139" s="454"/>
      <c r="O1139" s="454"/>
      <c r="P1139" s="454"/>
      <c r="Q1139" s="454"/>
      <c r="R1139" s="454"/>
      <c r="S1139" s="454"/>
      <c r="T1139" s="454"/>
      <c r="U1139" s="454"/>
      <c r="V1139" s="33"/>
      <c r="W1139" s="57"/>
      <c r="X1139" s="86"/>
      <c r="Y1139" s="33"/>
      <c r="Z1139" s="36"/>
      <c r="AA1139" s="36"/>
      <c r="AD1139" s="33"/>
      <c r="AG1139" s="33"/>
      <c r="AH1139" s="43"/>
      <c r="AI1139" s="43"/>
      <c r="AJ1139" s="43"/>
      <c r="AK1139" s="43"/>
      <c r="AL1139" s="43"/>
      <c r="AM1139" s="43"/>
      <c r="AN1139" s="43"/>
      <c r="AO1139" s="43"/>
      <c r="AP1139" s="43"/>
      <c r="AQ1139" s="43"/>
      <c r="AR1139" s="43"/>
      <c r="AS1139" s="43"/>
      <c r="AT1139" s="43"/>
      <c r="AU1139" s="44"/>
      <c r="AV1139" s="33"/>
      <c r="AW1139" s="33"/>
      <c r="AX1139" s="33"/>
      <c r="AZ1139" s="141"/>
      <c r="BE1139" s="168"/>
      <c r="BF1139" s="168"/>
      <c r="BG1139" s="168"/>
      <c r="BH1139" s="168"/>
      <c r="BI1139" s="168"/>
      <c r="BJ1139" s="168"/>
      <c r="BK1139" s="168"/>
      <c r="BL1139" s="168"/>
      <c r="BM1139" s="168"/>
      <c r="DK1139" s="168"/>
      <c r="DL1139" s="168"/>
      <c r="DM1139" s="168"/>
      <c r="DN1139" s="168"/>
      <c r="DO1139" s="168"/>
      <c r="DP1139" s="168"/>
      <c r="DQ1139" s="168"/>
      <c r="DR1139" s="168"/>
      <c r="DS1139" s="168"/>
      <c r="DT1139" s="168"/>
      <c r="DU1139" s="168"/>
      <c r="DV1139" s="168"/>
      <c r="DW1139" s="168"/>
      <c r="DX1139" s="168"/>
      <c r="DY1139" s="168"/>
      <c r="DZ1139" s="168"/>
      <c r="EA1139" s="168"/>
      <c r="EB1139" s="168"/>
      <c r="EC1139" s="168"/>
      <c r="ED1139" s="168"/>
      <c r="EE1139" s="168"/>
      <c r="EF1139" s="168"/>
      <c r="EG1139" s="168"/>
      <c r="EH1139" s="168"/>
      <c r="EI1139" s="168"/>
      <c r="EJ1139" s="168"/>
      <c r="EK1139" s="168"/>
      <c r="EL1139" s="168"/>
      <c r="EM1139" s="168"/>
      <c r="EN1139" s="168"/>
      <c r="EO1139" s="168"/>
      <c r="EP1139" s="168"/>
      <c r="EQ1139" s="168"/>
      <c r="ER1139" s="168"/>
      <c r="ES1139" s="168"/>
      <c r="ET1139" s="168"/>
      <c r="EU1139" s="168"/>
      <c r="EV1139" s="168"/>
      <c r="EW1139" s="168"/>
      <c r="EX1139" s="168"/>
      <c r="EY1139" s="168"/>
      <c r="EZ1139" s="168"/>
      <c r="FA1139" s="168"/>
      <c r="FB1139" s="168"/>
      <c r="FC1139" s="168"/>
      <c r="FD1139" s="168"/>
    </row>
    <row r="1140" spans="1:160" s="5" customFormat="1" ht="45" customHeight="1" thickBot="1" x14ac:dyDescent="0.35">
      <c r="A1140" s="263">
        <f>+E1140</f>
        <v>4.0899999999999981</v>
      </c>
      <c r="B1140" s="264">
        <f>+U1164</f>
        <v>1610</v>
      </c>
      <c r="C1140" s="265">
        <v>19</v>
      </c>
      <c r="D1140" s="165" t="s">
        <v>9</v>
      </c>
      <c r="E1140" s="180">
        <v>4.0899999999999981</v>
      </c>
      <c r="F1140" s="455" t="s">
        <v>29</v>
      </c>
      <c r="G1140" s="456"/>
      <c r="H1140" s="532" t="s">
        <v>127</v>
      </c>
      <c r="I1140" s="457"/>
      <c r="J1140" s="457"/>
      <c r="K1140" s="457"/>
      <c r="L1140" s="457"/>
      <c r="M1140" s="458"/>
      <c r="N1140" s="459" t="s">
        <v>32</v>
      </c>
      <c r="O1140" s="460"/>
      <c r="P1140" s="461"/>
      <c r="Q1140" s="462" t="s">
        <v>49</v>
      </c>
      <c r="R1140" s="463"/>
      <c r="S1140" s="463"/>
      <c r="T1140" s="463"/>
      <c r="U1140" s="464"/>
      <c r="V1140" s="33"/>
      <c r="W1140" s="57"/>
      <c r="X1140" s="86"/>
      <c r="Y1140" s="33"/>
      <c r="Z1140" s="38"/>
      <c r="AA1140" s="38"/>
      <c r="AD1140" s="33"/>
      <c r="AG1140" s="33"/>
      <c r="AH1140" s="43"/>
      <c r="AI1140" s="43"/>
      <c r="AJ1140" s="43"/>
      <c r="AK1140" s="43"/>
      <c r="AL1140" s="43"/>
      <c r="AM1140" s="43"/>
      <c r="AN1140" s="43"/>
      <c r="AO1140" s="43"/>
      <c r="AP1140" s="43"/>
      <c r="AQ1140" s="43"/>
      <c r="AR1140" s="43"/>
      <c r="AS1140" s="43"/>
      <c r="AT1140" s="43"/>
      <c r="AU1140" s="44"/>
      <c r="AV1140" s="33"/>
      <c r="AW1140" s="33"/>
      <c r="AX1140" s="33"/>
      <c r="AZ1140" s="141"/>
      <c r="BE1140" s="168"/>
      <c r="BF1140" s="168"/>
      <c r="BG1140" s="168"/>
      <c r="BH1140" s="168"/>
      <c r="BI1140" s="168"/>
      <c r="BJ1140" s="168"/>
      <c r="BK1140" s="168"/>
      <c r="BL1140" s="168"/>
      <c r="BM1140" s="168"/>
      <c r="DK1140" s="168"/>
      <c r="DL1140" s="168"/>
      <c r="DM1140" s="168"/>
      <c r="DN1140" s="168"/>
      <c r="DO1140" s="168"/>
      <c r="DP1140" s="168"/>
      <c r="DQ1140" s="168"/>
      <c r="DR1140" s="168"/>
      <c r="DS1140" s="168"/>
      <c r="DT1140" s="168"/>
      <c r="DU1140" s="168"/>
      <c r="DV1140" s="168"/>
      <c r="DW1140" s="168"/>
      <c r="DX1140" s="168"/>
      <c r="DY1140" s="168"/>
      <c r="DZ1140" s="168"/>
      <c r="EA1140" s="168"/>
      <c r="EB1140" s="168"/>
      <c r="EC1140" s="168"/>
      <c r="ED1140" s="168"/>
      <c r="EE1140" s="168"/>
      <c r="EF1140" s="168"/>
      <c r="EG1140" s="168"/>
      <c r="EH1140" s="168"/>
      <c r="EI1140" s="168"/>
      <c r="EJ1140" s="168"/>
      <c r="EK1140" s="168"/>
      <c r="EL1140" s="168"/>
      <c r="EM1140" s="168"/>
      <c r="EN1140" s="168"/>
      <c r="EO1140" s="168"/>
      <c r="EP1140" s="168"/>
      <c r="EQ1140" s="168"/>
      <c r="ER1140" s="168"/>
      <c r="ES1140" s="168"/>
      <c r="ET1140" s="168"/>
      <c r="EU1140" s="168"/>
      <c r="EV1140" s="168"/>
      <c r="EW1140" s="168"/>
      <c r="EX1140" s="168"/>
      <c r="EY1140" s="168"/>
      <c r="EZ1140" s="168"/>
      <c r="FA1140" s="168"/>
      <c r="FB1140" s="168"/>
      <c r="FC1140" s="168"/>
      <c r="FD1140" s="168"/>
    </row>
    <row r="1141" spans="1:160" s="5" customFormat="1" ht="5.0999999999999996" customHeight="1" thickBot="1" x14ac:dyDescent="0.35">
      <c r="A1141" s="263"/>
      <c r="B1141" s="263"/>
      <c r="C1141" s="265"/>
      <c r="D1141" s="428"/>
      <c r="E1141" s="428"/>
      <c r="F1141" s="428"/>
      <c r="G1141" s="428"/>
      <c r="H1141" s="428"/>
      <c r="I1141" s="428"/>
      <c r="J1141" s="428"/>
      <c r="K1141" s="428"/>
      <c r="L1141" s="428"/>
      <c r="M1141" s="428"/>
      <c r="N1141" s="454"/>
      <c r="O1141" s="454"/>
      <c r="P1141" s="454"/>
      <c r="Q1141" s="454"/>
      <c r="R1141" s="454"/>
      <c r="S1141" s="454"/>
      <c r="T1141" s="454"/>
      <c r="U1141" s="454"/>
      <c r="V1141" s="33"/>
      <c r="W1141" s="57"/>
      <c r="X1141" s="86"/>
      <c r="Y1141" s="33"/>
      <c r="Z1141" s="76"/>
      <c r="AA1141" s="76"/>
      <c r="AD1141" s="33"/>
      <c r="AG1141" s="33"/>
      <c r="AH1141" s="43"/>
      <c r="AI1141" s="43"/>
      <c r="AJ1141" s="43"/>
      <c r="AK1141" s="43"/>
      <c r="AL1141" s="43"/>
      <c r="AM1141" s="43"/>
      <c r="AN1141" s="43"/>
      <c r="AO1141" s="43"/>
      <c r="AP1141" s="43"/>
      <c r="AQ1141" s="43"/>
      <c r="AR1141" s="43"/>
      <c r="AS1141" s="43"/>
      <c r="AT1141" s="43"/>
      <c r="AU1141" s="44"/>
      <c r="AV1141" s="33"/>
      <c r="AW1141" s="33"/>
      <c r="AX1141" s="33"/>
      <c r="AZ1141" s="141"/>
      <c r="BE1141" s="168"/>
      <c r="BF1141" s="168"/>
      <c r="BG1141" s="168"/>
      <c r="BH1141" s="168"/>
      <c r="BI1141" s="168"/>
      <c r="BJ1141" s="168"/>
      <c r="BK1141" s="168"/>
      <c r="BL1141" s="168"/>
      <c r="BM1141" s="168"/>
      <c r="DK1141" s="168"/>
      <c r="DL1141" s="168"/>
      <c r="DM1141" s="168"/>
      <c r="DN1141" s="168"/>
      <c r="DO1141" s="168"/>
      <c r="DP1141" s="168"/>
      <c r="DQ1141" s="168"/>
      <c r="DR1141" s="168"/>
      <c r="DS1141" s="168"/>
      <c r="DT1141" s="168"/>
      <c r="DU1141" s="168"/>
      <c r="DV1141" s="168"/>
      <c r="DW1141" s="168"/>
      <c r="DX1141" s="168"/>
      <c r="DY1141" s="168"/>
      <c r="DZ1141" s="168"/>
      <c r="EA1141" s="168"/>
      <c r="EB1141" s="168"/>
      <c r="EC1141" s="168"/>
      <c r="ED1141" s="168"/>
      <c r="EE1141" s="168"/>
      <c r="EF1141" s="168"/>
      <c r="EG1141" s="168"/>
      <c r="EH1141" s="168"/>
      <c r="EI1141" s="168"/>
      <c r="EJ1141" s="168"/>
      <c r="EK1141" s="168"/>
      <c r="EL1141" s="168"/>
      <c r="EM1141" s="168"/>
      <c r="EN1141" s="168"/>
      <c r="EO1141" s="168"/>
      <c r="EP1141" s="168"/>
      <c r="EQ1141" s="168"/>
      <c r="ER1141" s="168"/>
      <c r="ES1141" s="168"/>
      <c r="ET1141" s="168"/>
      <c r="EU1141" s="168"/>
      <c r="EV1141" s="168"/>
      <c r="EW1141" s="168"/>
      <c r="EX1141" s="168"/>
      <c r="EY1141" s="168"/>
      <c r="EZ1141" s="168"/>
      <c r="FA1141" s="168"/>
      <c r="FB1141" s="168"/>
      <c r="FC1141" s="168"/>
      <c r="FD1141" s="168"/>
    </row>
    <row r="1142" spans="1:160" s="5" customFormat="1" ht="24.9" customHeight="1" x14ac:dyDescent="0.3">
      <c r="A1142" s="263"/>
      <c r="B1142" s="263"/>
      <c r="C1142" s="265"/>
      <c r="D1142" s="465" t="s">
        <v>30</v>
      </c>
      <c r="E1142" s="466"/>
      <c r="F1142" s="466"/>
      <c r="G1142" s="466"/>
      <c r="H1142" s="466"/>
      <c r="I1142" s="466"/>
      <c r="J1142" s="466"/>
      <c r="K1142" s="466"/>
      <c r="L1142" s="466"/>
      <c r="M1142" s="467"/>
      <c r="N1142" s="468" t="s">
        <v>11</v>
      </c>
      <c r="O1142" s="470" t="s">
        <v>12</v>
      </c>
      <c r="P1142" s="471"/>
      <c r="Q1142" s="474" t="s">
        <v>13</v>
      </c>
      <c r="R1142" s="475"/>
      <c r="S1142" s="476"/>
      <c r="T1142" s="477" t="s">
        <v>27</v>
      </c>
      <c r="U1142" s="479" t="s">
        <v>28</v>
      </c>
      <c r="V1142" s="33"/>
      <c r="W1142" s="57"/>
      <c r="X1142" s="86"/>
      <c r="Y1142" s="33"/>
      <c r="Z1142" s="76"/>
      <c r="AA1142" s="76"/>
      <c r="AD1142" s="33"/>
      <c r="AG1142" s="33"/>
      <c r="AH1142" s="43"/>
      <c r="AI1142" s="43"/>
      <c r="AJ1142" s="43"/>
      <c r="AK1142" s="43"/>
      <c r="AL1142" s="43"/>
      <c r="AM1142" s="43"/>
      <c r="AN1142" s="43"/>
      <c r="AO1142" s="43"/>
      <c r="AP1142" s="43"/>
      <c r="AQ1142" s="43"/>
      <c r="AR1142" s="43"/>
      <c r="AS1142" s="43"/>
      <c r="AT1142" s="43"/>
      <c r="AU1142" s="44"/>
      <c r="AV1142" s="33"/>
      <c r="AW1142" s="33"/>
      <c r="AX1142" s="33"/>
      <c r="AZ1142" s="141"/>
      <c r="BE1142" s="168"/>
      <c r="BF1142" s="168"/>
      <c r="BG1142" s="168"/>
      <c r="BH1142" s="168"/>
      <c r="BI1142" s="168"/>
      <c r="BJ1142" s="168"/>
      <c r="BK1142" s="168"/>
      <c r="BL1142" s="168"/>
      <c r="BM1142" s="168"/>
      <c r="DK1142" s="168"/>
      <c r="DL1142" s="168"/>
      <c r="DM1142" s="168"/>
      <c r="DN1142" s="168"/>
      <c r="DO1142" s="168"/>
      <c r="DP1142" s="168"/>
      <c r="DQ1142" s="168"/>
      <c r="DR1142" s="168"/>
      <c r="DS1142" s="168"/>
      <c r="DT1142" s="168"/>
      <c r="DU1142" s="168"/>
      <c r="DV1142" s="168"/>
      <c r="DW1142" s="168"/>
      <c r="DX1142" s="168"/>
      <c r="DY1142" s="168"/>
      <c r="DZ1142" s="168"/>
      <c r="EA1142" s="168"/>
      <c r="EB1142" s="168"/>
      <c r="EC1142" s="168"/>
      <c r="ED1142" s="168"/>
      <c r="EE1142" s="168"/>
      <c r="EF1142" s="168"/>
      <c r="EG1142" s="168"/>
      <c r="EH1142" s="168"/>
      <c r="EI1142" s="168"/>
      <c r="EJ1142" s="168"/>
      <c r="EK1142" s="168"/>
      <c r="EL1142" s="168"/>
      <c r="EM1142" s="168"/>
      <c r="EN1142" s="168"/>
      <c r="EO1142" s="168"/>
      <c r="EP1142" s="168"/>
      <c r="EQ1142" s="168"/>
      <c r="ER1142" s="168"/>
      <c r="ES1142" s="168"/>
      <c r="ET1142" s="168"/>
      <c r="EU1142" s="168"/>
      <c r="EV1142" s="168"/>
      <c r="EW1142" s="168"/>
      <c r="EX1142" s="168"/>
      <c r="EY1142" s="168"/>
      <c r="EZ1142" s="168"/>
      <c r="FA1142" s="168"/>
      <c r="FB1142" s="168"/>
      <c r="FC1142" s="168"/>
      <c r="FD1142" s="168"/>
    </row>
    <row r="1143" spans="1:160" s="5" customFormat="1" ht="24.9" customHeight="1" x14ac:dyDescent="0.3">
      <c r="A1143" s="263"/>
      <c r="B1143" s="263"/>
      <c r="C1143" s="265"/>
      <c r="D1143" s="481"/>
      <c r="E1143" s="482"/>
      <c r="F1143" s="482"/>
      <c r="G1143" s="482"/>
      <c r="H1143" s="482"/>
      <c r="I1143" s="482"/>
      <c r="J1143" s="482"/>
      <c r="K1143" s="482"/>
      <c r="L1143" s="482"/>
      <c r="M1143" s="483"/>
      <c r="N1143" s="469"/>
      <c r="O1143" s="472"/>
      <c r="P1143" s="473"/>
      <c r="Q1143" s="7" t="s">
        <v>14</v>
      </c>
      <c r="R1143" s="7" t="s">
        <v>15</v>
      </c>
      <c r="S1143" s="7" t="s">
        <v>26</v>
      </c>
      <c r="T1143" s="478"/>
      <c r="U1143" s="480"/>
      <c r="V1143" s="33"/>
      <c r="W1143" s="57"/>
      <c r="X1143" s="86"/>
      <c r="Y1143" s="33"/>
      <c r="Z1143" s="77"/>
      <c r="AA1143" s="77"/>
      <c r="AD1143" s="33"/>
      <c r="AG1143" s="33"/>
      <c r="AH1143" s="43"/>
      <c r="AI1143" s="43"/>
      <c r="AJ1143" s="43"/>
      <c r="AK1143" s="43"/>
      <c r="AL1143" s="43"/>
      <c r="AM1143" s="43"/>
      <c r="AN1143" s="43"/>
      <c r="AO1143" s="43"/>
      <c r="AP1143" s="43"/>
      <c r="AQ1143" s="43"/>
      <c r="AR1143" s="43"/>
      <c r="AS1143" s="43"/>
      <c r="AT1143" s="43"/>
      <c r="AU1143" s="44"/>
      <c r="AV1143" s="33"/>
      <c r="AW1143" s="33"/>
      <c r="AX1143" s="33"/>
      <c r="AZ1143" s="141"/>
      <c r="BE1143" s="168"/>
      <c r="BF1143" s="168"/>
      <c r="BG1143" s="168"/>
      <c r="BH1143" s="168"/>
      <c r="BI1143" s="168"/>
      <c r="BJ1143" s="168"/>
      <c r="BK1143" s="168"/>
      <c r="BL1143" s="168"/>
      <c r="BM1143" s="168"/>
      <c r="DK1143" s="168"/>
      <c r="DL1143" s="168"/>
      <c r="DM1143" s="168"/>
      <c r="DN1143" s="168"/>
      <c r="DO1143" s="168"/>
      <c r="DP1143" s="168"/>
      <c r="DQ1143" s="168"/>
      <c r="DR1143" s="168"/>
      <c r="DS1143" s="168"/>
      <c r="DT1143" s="168"/>
      <c r="DU1143" s="168"/>
      <c r="DV1143" s="168"/>
      <c r="DW1143" s="168"/>
      <c r="DX1143" s="168"/>
      <c r="DY1143" s="168"/>
      <c r="DZ1143" s="168"/>
      <c r="EA1143" s="168"/>
      <c r="EB1143" s="168"/>
      <c r="EC1143" s="168"/>
      <c r="ED1143" s="168"/>
      <c r="EE1143" s="168"/>
      <c r="EF1143" s="168"/>
      <c r="EG1143" s="168"/>
      <c r="EH1143" s="168"/>
      <c r="EI1143" s="168"/>
      <c r="EJ1143" s="168"/>
      <c r="EK1143" s="168"/>
      <c r="EL1143" s="168"/>
      <c r="EM1143" s="168"/>
      <c r="EN1143" s="168"/>
      <c r="EO1143" s="168"/>
      <c r="EP1143" s="168"/>
      <c r="EQ1143" s="168"/>
      <c r="ER1143" s="168"/>
      <c r="ES1143" s="168"/>
      <c r="ET1143" s="168"/>
      <c r="EU1143" s="168"/>
      <c r="EV1143" s="168"/>
      <c r="EW1143" s="168"/>
      <c r="EX1143" s="168"/>
      <c r="EY1143" s="168"/>
      <c r="EZ1143" s="168"/>
      <c r="FA1143" s="168"/>
      <c r="FB1143" s="168"/>
      <c r="FC1143" s="168"/>
      <c r="FD1143" s="168"/>
    </row>
    <row r="1144" spans="1:160" s="5" customFormat="1" ht="24.9" customHeight="1" x14ac:dyDescent="0.3">
      <c r="A1144" s="263"/>
      <c r="B1144" s="263"/>
      <c r="C1144" s="265"/>
      <c r="D1144" s="481"/>
      <c r="E1144" s="482"/>
      <c r="F1144" s="482"/>
      <c r="G1144" s="482"/>
      <c r="H1144" s="482"/>
      <c r="I1144" s="482"/>
      <c r="J1144" s="482"/>
      <c r="K1144" s="482"/>
      <c r="L1144" s="482"/>
      <c r="M1144" s="483"/>
      <c r="N1144" s="16">
        <v>14001469</v>
      </c>
      <c r="O1144" s="529" t="s">
        <v>449</v>
      </c>
      <c r="P1144" s="530"/>
      <c r="Q1144" s="8">
        <v>45</v>
      </c>
      <c r="R1144" s="8"/>
      <c r="S1144" s="8"/>
      <c r="T1144" s="9">
        <v>2</v>
      </c>
      <c r="U1144" s="17">
        <f>+Q1144*T1144</f>
        <v>90</v>
      </c>
      <c r="V1144" s="33"/>
      <c r="W1144" s="57">
        <v>1</v>
      </c>
      <c r="X1144" s="86"/>
      <c r="Y1144" s="33">
        <f>+C1140</f>
        <v>19</v>
      </c>
      <c r="Z1144" s="41">
        <f>+SUMIF($N1144:$N1163,$Z$16,$U1144:$U1163)</f>
        <v>90</v>
      </c>
      <c r="AA1144" s="41">
        <f>+SUMIF($N1144:$N1163,$AA$16,$U1144:$U1163)</f>
        <v>96</v>
      </c>
      <c r="AB1144" s="41">
        <f>+SUMIF($N1144:$N1163,$AB$16,$U1144:$U1163)</f>
        <v>102</v>
      </c>
      <c r="AC1144" s="41">
        <f>+SUMIF($N1144:$N1163,$AC$16,$U1144:$U1163)</f>
        <v>96</v>
      </c>
      <c r="AD1144" s="41">
        <f>+SUMIF($N1144:$N1163,$AD$16,$U1144:$U1163)</f>
        <v>54</v>
      </c>
      <c r="AE1144" s="41">
        <f>+SUMIF($N1144:$N1163,$AE$16,$U1144:$U1163)</f>
        <v>56</v>
      </c>
      <c r="AF1144" s="41">
        <f>+SUMIF($N1144:$N1163,$AF$16,$U1144:$U1163)</f>
        <v>114</v>
      </c>
      <c r="AG1144" s="41">
        <f>+SUMIF($N1144:$N1163,$AG$16,$U1144:$U1163)</f>
        <v>108</v>
      </c>
      <c r="AH1144" s="41">
        <f>+SUMIF($N1144:$N1163,$AH$16,$U1144:$U1163)</f>
        <v>172</v>
      </c>
      <c r="AI1144" s="41">
        <f>+SUMIF($N1144:$N1163,$AI$16,$U1144:$U1163)</f>
        <v>180</v>
      </c>
      <c r="AJ1144" s="41">
        <f>+SUMIF($N1144:$N1163,$AJ$16,$U1144:$U1163)</f>
        <v>192</v>
      </c>
      <c r="AK1144" s="41">
        <f>+SUMIF($N1144:$N1163,$AK$16,$U1144:$U1163)</f>
        <v>0</v>
      </c>
      <c r="AL1144" s="41">
        <f>+SUMIF($N1144:$N1163,$AL$16,$U1144:$U1163)</f>
        <v>0</v>
      </c>
      <c r="AM1144" s="41">
        <f>+SUMIF($N1144:$N1163,$AM$16,$U1144:$U1163)</f>
        <v>0</v>
      </c>
      <c r="AN1144" s="41">
        <f>+SUMIF($N1144:$N1163,$AN$16,$U1144:$U1163)</f>
        <v>132</v>
      </c>
      <c r="AO1144" s="41">
        <f>+SUMIF($N1144:$N1163,$AO$16,$U1144:$U1163)</f>
        <v>0</v>
      </c>
      <c r="AP1144" s="41">
        <f>+SUMIF($N1144:$N1163,$AP$16,$U1144:$U1163)</f>
        <v>0</v>
      </c>
      <c r="AQ1144" s="41">
        <f>+SUMIF($N1144:$N1163,$AQ$16,$U1144:$U1163)</f>
        <v>114</v>
      </c>
      <c r="AR1144" s="41">
        <f>+SUMIF($N1144:$N1163,$AR$16,$U1144:$U1163)</f>
        <v>104</v>
      </c>
      <c r="AS1144" s="43"/>
      <c r="AT1144" s="43"/>
      <c r="AU1144" s="44"/>
      <c r="AV1144" s="33"/>
      <c r="AW1144" s="33"/>
      <c r="AX1144" s="33"/>
      <c r="AZ1144" s="141"/>
      <c r="BE1144" s="168"/>
      <c r="BF1144" s="168"/>
      <c r="BG1144" s="168"/>
      <c r="BH1144" s="168"/>
      <c r="BI1144" s="168"/>
      <c r="BJ1144" s="168"/>
      <c r="BK1144" s="168"/>
      <c r="BL1144" s="168"/>
      <c r="BM1144" s="168"/>
      <c r="DK1144" s="168"/>
      <c r="DL1144" s="168"/>
      <c r="DM1144" s="168"/>
      <c r="DN1144" s="168"/>
      <c r="DO1144" s="168"/>
      <c r="DP1144" s="168"/>
      <c r="DQ1144" s="168"/>
      <c r="DR1144" s="168"/>
      <c r="DS1144" s="168"/>
      <c r="DT1144" s="168"/>
      <c r="DU1144" s="168"/>
      <c r="DV1144" s="168"/>
      <c r="DW1144" s="168"/>
      <c r="DX1144" s="168"/>
      <c r="DY1144" s="168"/>
      <c r="DZ1144" s="168"/>
      <c r="EA1144" s="168"/>
      <c r="EB1144" s="168"/>
      <c r="EC1144" s="168"/>
      <c r="ED1144" s="168"/>
      <c r="EE1144" s="168"/>
      <c r="EF1144" s="168"/>
      <c r="EG1144" s="168"/>
      <c r="EH1144" s="168"/>
      <c r="EI1144" s="168"/>
      <c r="EJ1144" s="168"/>
      <c r="EK1144" s="168"/>
      <c r="EL1144" s="168"/>
      <c r="EM1144" s="168"/>
      <c r="EN1144" s="168"/>
      <c r="EO1144" s="168"/>
      <c r="EP1144" s="168"/>
      <c r="EQ1144" s="168"/>
      <c r="ER1144" s="168"/>
      <c r="ES1144" s="168"/>
      <c r="ET1144" s="168"/>
      <c r="EU1144" s="168"/>
      <c r="EV1144" s="168"/>
      <c r="EW1144" s="168"/>
      <c r="EX1144" s="168"/>
      <c r="EY1144" s="168"/>
      <c r="EZ1144" s="168"/>
      <c r="FA1144" s="168"/>
      <c r="FB1144" s="168"/>
      <c r="FC1144" s="168"/>
      <c r="FD1144" s="168"/>
    </row>
    <row r="1145" spans="1:160" s="5" customFormat="1" ht="24.9" customHeight="1" x14ac:dyDescent="0.3">
      <c r="A1145" s="263"/>
      <c r="B1145" s="263"/>
      <c r="C1145" s="265"/>
      <c r="D1145" s="481"/>
      <c r="E1145" s="482"/>
      <c r="F1145" s="482"/>
      <c r="G1145" s="482"/>
      <c r="H1145" s="482"/>
      <c r="I1145" s="482"/>
      <c r="J1145" s="482"/>
      <c r="K1145" s="482"/>
      <c r="L1145" s="482"/>
      <c r="M1145" s="483"/>
      <c r="N1145" s="16">
        <v>14001481</v>
      </c>
      <c r="O1145" s="529" t="s">
        <v>449</v>
      </c>
      <c r="P1145" s="530"/>
      <c r="Q1145" s="8">
        <v>48</v>
      </c>
      <c r="R1145" s="8"/>
      <c r="S1145" s="8"/>
      <c r="T1145" s="9">
        <v>2</v>
      </c>
      <c r="U1145" s="17">
        <f t="shared" ref="U1145:U1162" si="115">+Q1145*T1145</f>
        <v>96</v>
      </c>
      <c r="V1145" s="33"/>
      <c r="W1145" s="57">
        <v>2</v>
      </c>
      <c r="X1145" s="86"/>
      <c r="Y1145" s="33"/>
      <c r="Z1145" s="36"/>
      <c r="AA1145" s="36"/>
      <c r="AC1145" s="93"/>
      <c r="AD1145" s="76"/>
      <c r="AE1145" s="76"/>
      <c r="AF1145" s="38"/>
      <c r="AG1145" s="88"/>
      <c r="AH1145" s="88"/>
      <c r="AI1145" s="88"/>
      <c r="AJ1145" s="88"/>
      <c r="AK1145" s="88"/>
      <c r="AL1145" s="88"/>
      <c r="AM1145" s="88"/>
      <c r="AN1145" s="88"/>
      <c r="AO1145" s="88"/>
      <c r="AP1145" s="88"/>
      <c r="AQ1145" s="88"/>
      <c r="AR1145" s="88"/>
      <c r="AS1145" s="88"/>
      <c r="AT1145" s="88"/>
      <c r="AU1145" s="89"/>
      <c r="AV1145" s="38"/>
      <c r="AW1145" s="38"/>
      <c r="AX1145" s="38"/>
      <c r="AZ1145" s="141"/>
      <c r="BE1145" s="168"/>
      <c r="BF1145" s="168"/>
      <c r="BG1145" s="168"/>
      <c r="BH1145" s="168"/>
      <c r="BI1145" s="168"/>
      <c r="BJ1145" s="168"/>
      <c r="BK1145" s="168"/>
      <c r="BL1145" s="168"/>
      <c r="BM1145" s="168"/>
      <c r="DK1145" s="168"/>
      <c r="DL1145" s="168"/>
      <c r="DM1145" s="168"/>
      <c r="DN1145" s="168"/>
      <c r="DO1145" s="168"/>
      <c r="DP1145" s="168"/>
      <c r="DQ1145" s="168"/>
      <c r="DR1145" s="168"/>
      <c r="DS1145" s="168"/>
      <c r="DT1145" s="168"/>
      <c r="DU1145" s="168"/>
      <c r="DV1145" s="168"/>
      <c r="DW1145" s="168"/>
      <c r="DX1145" s="168"/>
      <c r="DY1145" s="168"/>
      <c r="DZ1145" s="168"/>
      <c r="EA1145" s="168"/>
      <c r="EB1145" s="168"/>
      <c r="EC1145" s="168"/>
      <c r="ED1145" s="168"/>
      <c r="EE1145" s="168"/>
      <c r="EF1145" s="168"/>
      <c r="EG1145" s="168"/>
      <c r="EH1145" s="168"/>
      <c r="EI1145" s="168"/>
      <c r="EJ1145" s="168"/>
      <c r="EK1145" s="168"/>
      <c r="EL1145" s="168"/>
      <c r="EM1145" s="168"/>
      <c r="EN1145" s="168"/>
      <c r="EO1145" s="168"/>
      <c r="EP1145" s="168"/>
      <c r="EQ1145" s="168"/>
      <c r="ER1145" s="168"/>
      <c r="ES1145" s="168"/>
      <c r="ET1145" s="168"/>
      <c r="EU1145" s="168"/>
      <c r="EV1145" s="168"/>
      <c r="EW1145" s="168"/>
      <c r="EX1145" s="168"/>
      <c r="EY1145" s="168"/>
      <c r="EZ1145" s="168"/>
      <c r="FA1145" s="168"/>
      <c r="FB1145" s="168"/>
      <c r="FC1145" s="168"/>
      <c r="FD1145" s="168"/>
    </row>
    <row r="1146" spans="1:160" s="5" customFormat="1" ht="24.9" customHeight="1" x14ac:dyDescent="0.3">
      <c r="A1146" s="263"/>
      <c r="B1146" s="263"/>
      <c r="C1146" s="265"/>
      <c r="D1146" s="481"/>
      <c r="E1146" s="482"/>
      <c r="F1146" s="482"/>
      <c r="G1146" s="482"/>
      <c r="H1146" s="482"/>
      <c r="I1146" s="482"/>
      <c r="J1146" s="482"/>
      <c r="K1146" s="482"/>
      <c r="L1146" s="482"/>
      <c r="M1146" s="483"/>
      <c r="N1146" s="16">
        <v>14000772</v>
      </c>
      <c r="O1146" s="529" t="s">
        <v>449</v>
      </c>
      <c r="P1146" s="530"/>
      <c r="Q1146" s="8">
        <v>51</v>
      </c>
      <c r="R1146" s="8"/>
      <c r="S1146" s="8"/>
      <c r="T1146" s="9">
        <v>2</v>
      </c>
      <c r="U1146" s="17">
        <f t="shared" si="115"/>
        <v>102</v>
      </c>
      <c r="V1146" s="33"/>
      <c r="W1146" s="57">
        <v>3</v>
      </c>
      <c r="X1146" s="86"/>
      <c r="Y1146" s="33"/>
      <c r="Z1146" s="36"/>
      <c r="AA1146" s="36"/>
      <c r="AC1146" s="38"/>
      <c r="AD1146" s="76"/>
      <c r="AE1146" s="76"/>
      <c r="AF1146" s="38"/>
      <c r="AG1146" s="88"/>
      <c r="AH1146" s="88"/>
      <c r="AI1146" s="88"/>
      <c r="AJ1146" s="88"/>
      <c r="AK1146" s="88"/>
      <c r="AL1146" s="88"/>
      <c r="AM1146" s="88"/>
      <c r="AN1146" s="88"/>
      <c r="AO1146" s="88"/>
      <c r="AP1146" s="88"/>
      <c r="AQ1146" s="88"/>
      <c r="AR1146" s="88"/>
      <c r="AS1146" s="88"/>
      <c r="AT1146" s="38"/>
      <c r="AU1146" s="88"/>
      <c r="AV1146" s="88"/>
      <c r="AW1146" s="88"/>
      <c r="AX1146" s="38"/>
      <c r="AZ1146" s="141"/>
      <c r="BE1146" s="168"/>
      <c r="BF1146" s="168"/>
      <c r="BG1146" s="168"/>
      <c r="BH1146" s="168"/>
      <c r="BI1146" s="168"/>
      <c r="BJ1146" s="168"/>
      <c r="BK1146" s="168"/>
      <c r="BL1146" s="168"/>
      <c r="BM1146" s="168"/>
      <c r="DK1146" s="168"/>
      <c r="DL1146" s="168"/>
      <c r="DM1146" s="168"/>
      <c r="DN1146" s="168"/>
      <c r="DO1146" s="168"/>
      <c r="DP1146" s="168"/>
      <c r="DQ1146" s="168"/>
      <c r="DR1146" s="168"/>
      <c r="DS1146" s="168"/>
      <c r="DT1146" s="168"/>
      <c r="DU1146" s="168"/>
      <c r="DV1146" s="168"/>
      <c r="DW1146" s="168"/>
      <c r="DX1146" s="168"/>
      <c r="DY1146" s="168"/>
      <c r="DZ1146" s="168"/>
      <c r="EA1146" s="168"/>
      <c r="EB1146" s="168"/>
      <c r="EC1146" s="168"/>
      <c r="ED1146" s="168"/>
      <c r="EE1146" s="168"/>
      <c r="EF1146" s="168"/>
      <c r="EG1146" s="168"/>
      <c r="EH1146" s="168"/>
      <c r="EI1146" s="168"/>
      <c r="EJ1146" s="168"/>
      <c r="EK1146" s="168"/>
      <c r="EL1146" s="168"/>
      <c r="EM1146" s="168"/>
      <c r="EN1146" s="168"/>
      <c r="EO1146" s="168"/>
      <c r="EP1146" s="168"/>
      <c r="EQ1146" s="168"/>
      <c r="ER1146" s="168"/>
      <c r="ES1146" s="168"/>
      <c r="ET1146" s="168"/>
      <c r="EU1146" s="168"/>
      <c r="EV1146" s="168"/>
      <c r="EW1146" s="168"/>
      <c r="EX1146" s="168"/>
      <c r="EY1146" s="168"/>
      <c r="EZ1146" s="168"/>
      <c r="FA1146" s="168"/>
      <c r="FB1146" s="168"/>
      <c r="FC1146" s="168"/>
      <c r="FD1146" s="168"/>
    </row>
    <row r="1147" spans="1:160" s="5" customFormat="1" ht="24.9" customHeight="1" x14ac:dyDescent="0.3">
      <c r="A1147" s="263"/>
      <c r="B1147" s="263"/>
      <c r="C1147" s="265"/>
      <c r="D1147" s="481"/>
      <c r="E1147" s="482"/>
      <c r="F1147" s="482"/>
      <c r="G1147" s="482"/>
      <c r="H1147" s="482"/>
      <c r="I1147" s="482"/>
      <c r="J1147" s="482"/>
      <c r="K1147" s="482"/>
      <c r="L1147" s="482"/>
      <c r="M1147" s="483"/>
      <c r="N1147" s="16">
        <v>14000741</v>
      </c>
      <c r="O1147" s="529" t="s">
        <v>449</v>
      </c>
      <c r="P1147" s="530"/>
      <c r="Q1147" s="8">
        <v>48</v>
      </c>
      <c r="R1147" s="8"/>
      <c r="S1147" s="8"/>
      <c r="T1147" s="9">
        <v>2</v>
      </c>
      <c r="U1147" s="17">
        <f t="shared" si="115"/>
        <v>96</v>
      </c>
      <c r="V1147" s="33"/>
      <c r="W1147" s="57">
        <v>4</v>
      </c>
      <c r="X1147" s="86"/>
      <c r="Y1147" s="33"/>
      <c r="Z1147" s="36"/>
      <c r="AA1147" s="36"/>
      <c r="AC1147" s="76"/>
      <c r="AD1147" s="89"/>
      <c r="AE1147" s="89"/>
      <c r="AF1147" s="90"/>
      <c r="AG1147" s="91"/>
      <c r="AH1147" s="88"/>
      <c r="AI1147" s="88"/>
      <c r="AJ1147" s="88"/>
      <c r="AK1147" s="88"/>
      <c r="AL1147" s="88"/>
      <c r="AM1147" s="88"/>
      <c r="AN1147" s="88"/>
      <c r="AO1147" s="88"/>
      <c r="AP1147" s="88"/>
      <c r="AQ1147" s="88"/>
      <c r="AR1147" s="88"/>
      <c r="AS1147" s="88"/>
      <c r="AT1147" s="90"/>
      <c r="AU1147" s="91"/>
      <c r="AV1147" s="88"/>
      <c r="AW1147" s="88"/>
      <c r="AX1147" s="38"/>
      <c r="AZ1147" s="141"/>
      <c r="BE1147" s="168"/>
      <c r="BF1147" s="168"/>
      <c r="BG1147" s="168"/>
      <c r="BH1147" s="168"/>
      <c r="BI1147" s="168"/>
      <c r="BJ1147" s="168"/>
      <c r="BK1147" s="168"/>
      <c r="BL1147" s="168"/>
      <c r="BM1147" s="168"/>
      <c r="DK1147" s="168"/>
      <c r="DL1147" s="168"/>
      <c r="DM1147" s="168"/>
      <c r="DN1147" s="168"/>
      <c r="DO1147" s="168"/>
      <c r="DP1147" s="168"/>
      <c r="DQ1147" s="168"/>
      <c r="DR1147" s="168"/>
      <c r="DS1147" s="168"/>
      <c r="DT1147" s="168"/>
      <c r="DU1147" s="168"/>
      <c r="DV1147" s="168"/>
      <c r="DW1147" s="168"/>
      <c r="DX1147" s="168"/>
      <c r="DY1147" s="168"/>
      <c r="DZ1147" s="168"/>
      <c r="EA1147" s="168"/>
      <c r="EB1147" s="168"/>
      <c r="EC1147" s="168"/>
      <c r="ED1147" s="168"/>
      <c r="EE1147" s="168"/>
      <c r="EF1147" s="168"/>
      <c r="EG1147" s="168"/>
      <c r="EH1147" s="168"/>
      <c r="EI1147" s="168"/>
      <c r="EJ1147" s="168"/>
      <c r="EK1147" s="168"/>
      <c r="EL1147" s="168"/>
      <c r="EM1147" s="168"/>
      <c r="EN1147" s="168"/>
      <c r="EO1147" s="168"/>
      <c r="EP1147" s="168"/>
      <c r="EQ1147" s="168"/>
      <c r="ER1147" s="168"/>
      <c r="ES1147" s="168"/>
      <c r="ET1147" s="168"/>
      <c r="EU1147" s="168"/>
      <c r="EV1147" s="168"/>
      <c r="EW1147" s="168"/>
      <c r="EX1147" s="168"/>
      <c r="EY1147" s="168"/>
      <c r="EZ1147" s="168"/>
      <c r="FA1147" s="168"/>
      <c r="FB1147" s="168"/>
      <c r="FC1147" s="168"/>
      <c r="FD1147" s="168"/>
    </row>
    <row r="1148" spans="1:160" s="5" customFormat="1" ht="24.9" customHeight="1" x14ac:dyDescent="0.3">
      <c r="A1148" s="263"/>
      <c r="B1148" s="263"/>
      <c r="C1148" s="265"/>
      <c r="D1148" s="481"/>
      <c r="E1148" s="482"/>
      <c r="F1148" s="482"/>
      <c r="G1148" s="482"/>
      <c r="H1148" s="482"/>
      <c r="I1148" s="482"/>
      <c r="J1148" s="482"/>
      <c r="K1148" s="482"/>
      <c r="L1148" s="482"/>
      <c r="M1148" s="483"/>
      <c r="N1148" s="16">
        <v>14000718</v>
      </c>
      <c r="O1148" s="529" t="s">
        <v>449</v>
      </c>
      <c r="P1148" s="530"/>
      <c r="Q1148" s="8">
        <v>27</v>
      </c>
      <c r="R1148" s="8"/>
      <c r="S1148" s="8"/>
      <c r="T1148" s="9">
        <v>2</v>
      </c>
      <c r="U1148" s="17">
        <f t="shared" si="115"/>
        <v>54</v>
      </c>
      <c r="V1148" s="33"/>
      <c r="W1148" s="57">
        <v>5</v>
      </c>
      <c r="X1148" s="86"/>
      <c r="Y1148" s="33"/>
      <c r="Z1148" s="36"/>
      <c r="AA1148" s="36"/>
      <c r="AC1148" s="76"/>
      <c r="AD1148" s="89"/>
      <c r="AE1148" s="89"/>
      <c r="AF1148" s="90"/>
      <c r="AG1148" s="91"/>
      <c r="AH1148" s="88"/>
      <c r="AI1148" s="88"/>
      <c r="AJ1148" s="88"/>
      <c r="AK1148" s="88"/>
      <c r="AL1148" s="88"/>
      <c r="AM1148" s="88"/>
      <c r="AN1148" s="88"/>
      <c r="AO1148" s="88"/>
      <c r="AP1148" s="88"/>
      <c r="AQ1148" s="88"/>
      <c r="AR1148" s="88"/>
      <c r="AS1148" s="88"/>
      <c r="AT1148" s="90"/>
      <c r="AU1148" s="91"/>
      <c r="AV1148" s="88"/>
      <c r="AW1148" s="88"/>
      <c r="AX1148" s="38"/>
      <c r="AZ1148" s="141"/>
      <c r="BE1148" s="168"/>
      <c r="BF1148" s="168"/>
      <c r="BG1148" s="168"/>
      <c r="BH1148" s="168"/>
      <c r="BI1148" s="168"/>
      <c r="BJ1148" s="168"/>
      <c r="BK1148" s="168"/>
      <c r="BL1148" s="168"/>
      <c r="BM1148" s="168"/>
      <c r="DK1148" s="168"/>
      <c r="DL1148" s="168"/>
      <c r="DM1148" s="168"/>
      <c r="DN1148" s="168"/>
      <c r="DO1148" s="168"/>
      <c r="DP1148" s="168"/>
      <c r="DQ1148" s="168"/>
      <c r="DR1148" s="168"/>
      <c r="DS1148" s="168"/>
      <c r="DT1148" s="168"/>
      <c r="DU1148" s="168"/>
      <c r="DV1148" s="168"/>
      <c r="DW1148" s="168"/>
      <c r="DX1148" s="168"/>
      <c r="DY1148" s="168"/>
      <c r="DZ1148" s="168"/>
      <c r="EA1148" s="168"/>
      <c r="EB1148" s="168"/>
      <c r="EC1148" s="168"/>
      <c r="ED1148" s="168"/>
      <c r="EE1148" s="168"/>
      <c r="EF1148" s="168"/>
      <c r="EG1148" s="168"/>
      <c r="EH1148" s="168"/>
      <c r="EI1148" s="168"/>
      <c r="EJ1148" s="168"/>
      <c r="EK1148" s="168"/>
      <c r="EL1148" s="168"/>
      <c r="EM1148" s="168"/>
      <c r="EN1148" s="168"/>
      <c r="EO1148" s="168"/>
      <c r="EP1148" s="168"/>
      <c r="EQ1148" s="168"/>
      <c r="ER1148" s="168"/>
      <c r="ES1148" s="168"/>
      <c r="ET1148" s="168"/>
      <c r="EU1148" s="168"/>
      <c r="EV1148" s="168"/>
      <c r="EW1148" s="168"/>
      <c r="EX1148" s="168"/>
      <c r="EY1148" s="168"/>
      <c r="EZ1148" s="168"/>
      <c r="FA1148" s="168"/>
      <c r="FB1148" s="168"/>
      <c r="FC1148" s="168"/>
      <c r="FD1148" s="168"/>
    </row>
    <row r="1149" spans="1:160" s="5" customFormat="1" ht="24.9" customHeight="1" x14ac:dyDescent="0.3">
      <c r="A1149" s="263"/>
      <c r="B1149" s="263"/>
      <c r="C1149" s="265"/>
      <c r="D1149" s="481"/>
      <c r="E1149" s="482"/>
      <c r="F1149" s="482"/>
      <c r="G1149" s="482"/>
      <c r="H1149" s="482"/>
      <c r="I1149" s="482"/>
      <c r="J1149" s="482"/>
      <c r="K1149" s="482"/>
      <c r="L1149" s="482"/>
      <c r="M1149" s="483"/>
      <c r="N1149" s="16">
        <v>14001678</v>
      </c>
      <c r="O1149" s="529" t="s">
        <v>449</v>
      </c>
      <c r="P1149" s="530"/>
      <c r="Q1149" s="8">
        <v>28</v>
      </c>
      <c r="R1149" s="8"/>
      <c r="S1149" s="8"/>
      <c r="T1149" s="9">
        <v>2</v>
      </c>
      <c r="U1149" s="17">
        <f t="shared" si="115"/>
        <v>56</v>
      </c>
      <c r="V1149" s="33"/>
      <c r="W1149" s="57">
        <v>6</v>
      </c>
      <c r="X1149" s="86"/>
      <c r="Y1149" s="33"/>
      <c r="Z1149" s="36"/>
      <c r="AA1149" s="36"/>
      <c r="AC1149" s="76"/>
      <c r="AD1149" s="89"/>
      <c r="AE1149" s="89"/>
      <c r="AF1149" s="90"/>
      <c r="AG1149" s="91"/>
      <c r="AH1149" s="88"/>
      <c r="AI1149" s="88"/>
      <c r="AJ1149" s="88"/>
      <c r="AK1149" s="88"/>
      <c r="AL1149" s="88"/>
      <c r="AM1149" s="88"/>
      <c r="AN1149" s="88"/>
      <c r="AO1149" s="88"/>
      <c r="AP1149" s="88"/>
      <c r="AQ1149" s="88"/>
      <c r="AR1149" s="88"/>
      <c r="AS1149" s="88"/>
      <c r="AT1149" s="90"/>
      <c r="AU1149" s="91"/>
      <c r="AV1149" s="88"/>
      <c r="AW1149" s="88"/>
      <c r="AX1149" s="38"/>
      <c r="AZ1149" s="141"/>
      <c r="BE1149" s="168"/>
      <c r="BF1149" s="168"/>
      <c r="BG1149" s="168"/>
      <c r="BH1149" s="168"/>
      <c r="BI1149" s="168"/>
      <c r="BJ1149" s="168"/>
      <c r="BK1149" s="168"/>
      <c r="BL1149" s="168"/>
      <c r="BM1149" s="168"/>
      <c r="DK1149" s="168"/>
      <c r="DL1149" s="168"/>
      <c r="DM1149" s="168"/>
      <c r="DN1149" s="168"/>
      <c r="DO1149" s="168"/>
      <c r="DP1149" s="168"/>
      <c r="DQ1149" s="168"/>
      <c r="DR1149" s="168"/>
      <c r="DS1149" s="168"/>
      <c r="DT1149" s="168"/>
      <c r="DU1149" s="168"/>
      <c r="DV1149" s="168"/>
      <c r="DW1149" s="168"/>
      <c r="DX1149" s="168"/>
      <c r="DY1149" s="168"/>
      <c r="DZ1149" s="168"/>
      <c r="EA1149" s="168"/>
      <c r="EB1149" s="168"/>
      <c r="EC1149" s="168"/>
      <c r="ED1149" s="168"/>
      <c r="EE1149" s="168"/>
      <c r="EF1149" s="168"/>
      <c r="EG1149" s="168"/>
      <c r="EH1149" s="168"/>
      <c r="EI1149" s="168"/>
      <c r="EJ1149" s="168"/>
      <c r="EK1149" s="168"/>
      <c r="EL1149" s="168"/>
      <c r="EM1149" s="168"/>
      <c r="EN1149" s="168"/>
      <c r="EO1149" s="168"/>
      <c r="EP1149" s="168"/>
      <c r="EQ1149" s="168"/>
      <c r="ER1149" s="168"/>
      <c r="ES1149" s="168"/>
      <c r="ET1149" s="168"/>
      <c r="EU1149" s="168"/>
      <c r="EV1149" s="168"/>
      <c r="EW1149" s="168"/>
      <c r="EX1149" s="168"/>
      <c r="EY1149" s="168"/>
      <c r="EZ1149" s="168"/>
      <c r="FA1149" s="168"/>
      <c r="FB1149" s="168"/>
      <c r="FC1149" s="168"/>
      <c r="FD1149" s="168"/>
    </row>
    <row r="1150" spans="1:160" s="5" customFormat="1" ht="24.9" customHeight="1" x14ac:dyDescent="0.3">
      <c r="A1150" s="263"/>
      <c r="B1150" s="263"/>
      <c r="C1150" s="265"/>
      <c r="D1150" s="481"/>
      <c r="E1150" s="482"/>
      <c r="F1150" s="482"/>
      <c r="G1150" s="482"/>
      <c r="H1150" s="482"/>
      <c r="I1150" s="482"/>
      <c r="J1150" s="482"/>
      <c r="K1150" s="482"/>
      <c r="L1150" s="482"/>
      <c r="M1150" s="483"/>
      <c r="N1150" s="16">
        <v>14001545</v>
      </c>
      <c r="O1150" s="529" t="s">
        <v>449</v>
      </c>
      <c r="P1150" s="530"/>
      <c r="Q1150" s="8">
        <v>57</v>
      </c>
      <c r="R1150" s="8"/>
      <c r="S1150" s="8"/>
      <c r="T1150" s="9">
        <v>2</v>
      </c>
      <c r="U1150" s="17">
        <f t="shared" si="115"/>
        <v>114</v>
      </c>
      <c r="V1150" s="33"/>
      <c r="W1150" s="57">
        <v>7</v>
      </c>
      <c r="X1150" s="86"/>
      <c r="Y1150" s="33"/>
      <c r="Z1150" s="36"/>
      <c r="AA1150" s="36"/>
      <c r="AC1150" s="76"/>
      <c r="AD1150" s="89"/>
      <c r="AE1150" s="89"/>
      <c r="AF1150" s="90"/>
      <c r="AG1150" s="91"/>
      <c r="AH1150" s="88"/>
      <c r="AI1150" s="88"/>
      <c r="AJ1150" s="88"/>
      <c r="AK1150" s="88"/>
      <c r="AL1150" s="88"/>
      <c r="AM1150" s="88"/>
      <c r="AN1150" s="88"/>
      <c r="AO1150" s="88"/>
      <c r="AP1150" s="88"/>
      <c r="AQ1150" s="88"/>
      <c r="AR1150" s="88"/>
      <c r="AS1150" s="88"/>
      <c r="AT1150" s="90"/>
      <c r="AU1150" s="91"/>
      <c r="AV1150" s="88"/>
      <c r="AW1150" s="88"/>
      <c r="AX1150" s="38"/>
      <c r="AZ1150" s="141"/>
      <c r="BE1150" s="168"/>
      <c r="BF1150" s="168"/>
      <c r="BG1150" s="168"/>
      <c r="BH1150" s="168"/>
      <c r="BI1150" s="168"/>
      <c r="BJ1150" s="168"/>
      <c r="BK1150" s="168"/>
      <c r="BL1150" s="168"/>
      <c r="BM1150" s="168"/>
      <c r="DK1150" s="168"/>
      <c r="DL1150" s="168"/>
      <c r="DM1150" s="168"/>
      <c r="DN1150" s="168"/>
      <c r="DO1150" s="168"/>
      <c r="DP1150" s="168"/>
      <c r="DQ1150" s="168"/>
      <c r="DR1150" s="168"/>
      <c r="DS1150" s="168"/>
      <c r="DT1150" s="168"/>
      <c r="DU1150" s="168"/>
      <c r="DV1150" s="168"/>
      <c r="DW1150" s="168"/>
      <c r="DX1150" s="168"/>
      <c r="DY1150" s="168"/>
      <c r="DZ1150" s="168"/>
      <c r="EA1150" s="168"/>
      <c r="EB1150" s="168"/>
      <c r="EC1150" s="168"/>
      <c r="ED1150" s="168"/>
      <c r="EE1150" s="168"/>
      <c r="EF1150" s="168"/>
      <c r="EG1150" s="168"/>
      <c r="EH1150" s="168"/>
      <c r="EI1150" s="168"/>
      <c r="EJ1150" s="168"/>
      <c r="EK1150" s="168"/>
      <c r="EL1150" s="168"/>
      <c r="EM1150" s="168"/>
      <c r="EN1150" s="168"/>
      <c r="EO1150" s="168"/>
      <c r="EP1150" s="168"/>
      <c r="EQ1150" s="168"/>
      <c r="ER1150" s="168"/>
      <c r="ES1150" s="168"/>
      <c r="ET1150" s="168"/>
      <c r="EU1150" s="168"/>
      <c r="EV1150" s="168"/>
      <c r="EW1150" s="168"/>
      <c r="EX1150" s="168"/>
      <c r="EY1150" s="168"/>
      <c r="EZ1150" s="168"/>
      <c r="FA1150" s="168"/>
      <c r="FB1150" s="168"/>
      <c r="FC1150" s="168"/>
      <c r="FD1150" s="168"/>
    </row>
    <row r="1151" spans="1:160" s="5" customFormat="1" ht="24.9" customHeight="1" x14ac:dyDescent="0.3">
      <c r="A1151" s="263"/>
      <c r="B1151" s="263"/>
      <c r="C1151" s="265"/>
      <c r="D1151" s="481"/>
      <c r="E1151" s="482"/>
      <c r="F1151" s="482"/>
      <c r="G1151" s="482"/>
      <c r="H1151" s="482"/>
      <c r="I1151" s="482"/>
      <c r="J1151" s="482"/>
      <c r="K1151" s="482"/>
      <c r="L1151" s="482"/>
      <c r="M1151" s="483"/>
      <c r="N1151" s="16">
        <v>14001517</v>
      </c>
      <c r="O1151" s="529" t="s">
        <v>449</v>
      </c>
      <c r="P1151" s="530"/>
      <c r="Q1151" s="8">
        <v>54</v>
      </c>
      <c r="R1151" s="8"/>
      <c r="S1151" s="8"/>
      <c r="T1151" s="9">
        <v>2</v>
      </c>
      <c r="U1151" s="17">
        <f t="shared" si="115"/>
        <v>108</v>
      </c>
      <c r="V1151" s="33"/>
      <c r="W1151" s="57">
        <v>8</v>
      </c>
      <c r="X1151" s="86"/>
      <c r="Y1151" s="33"/>
      <c r="Z1151" s="36"/>
      <c r="AA1151" s="36"/>
      <c r="AC1151" s="76"/>
      <c r="AD1151" s="89"/>
      <c r="AE1151" s="89"/>
      <c r="AF1151" s="90"/>
      <c r="AG1151" s="91"/>
      <c r="AH1151" s="88"/>
      <c r="AI1151" s="88"/>
      <c r="AJ1151" s="88"/>
      <c r="AK1151" s="88"/>
      <c r="AL1151" s="88"/>
      <c r="AM1151" s="88"/>
      <c r="AN1151" s="88"/>
      <c r="AO1151" s="88"/>
      <c r="AP1151" s="88"/>
      <c r="AQ1151" s="88"/>
      <c r="AR1151" s="88"/>
      <c r="AS1151" s="88"/>
      <c r="AT1151" s="90"/>
      <c r="AU1151" s="91"/>
      <c r="AV1151" s="88"/>
      <c r="AW1151" s="88"/>
      <c r="AX1151" s="38"/>
      <c r="AZ1151" s="141"/>
      <c r="BE1151" s="168"/>
      <c r="BF1151" s="168"/>
      <c r="BG1151" s="168"/>
      <c r="BH1151" s="168"/>
      <c r="BI1151" s="168"/>
      <c r="BJ1151" s="168"/>
      <c r="BK1151" s="168"/>
      <c r="BL1151" s="168"/>
      <c r="BM1151" s="168"/>
      <c r="DK1151" s="168"/>
      <c r="DL1151" s="168"/>
      <c r="DM1151" s="168"/>
      <c r="DN1151" s="168"/>
      <c r="DO1151" s="168"/>
      <c r="DP1151" s="168"/>
      <c r="DQ1151" s="168"/>
      <c r="DR1151" s="168"/>
      <c r="DS1151" s="168"/>
      <c r="DT1151" s="168"/>
      <c r="DU1151" s="168"/>
      <c r="DV1151" s="168"/>
      <c r="DW1151" s="168"/>
      <c r="DX1151" s="168"/>
      <c r="DY1151" s="168"/>
      <c r="DZ1151" s="168"/>
      <c r="EA1151" s="168"/>
      <c r="EB1151" s="168"/>
      <c r="EC1151" s="168"/>
      <c r="ED1151" s="168"/>
      <c r="EE1151" s="168"/>
      <c r="EF1151" s="168"/>
      <c r="EG1151" s="168"/>
      <c r="EH1151" s="168"/>
      <c r="EI1151" s="168"/>
      <c r="EJ1151" s="168"/>
      <c r="EK1151" s="168"/>
      <c r="EL1151" s="168"/>
      <c r="EM1151" s="168"/>
      <c r="EN1151" s="168"/>
      <c r="EO1151" s="168"/>
      <c r="EP1151" s="168"/>
      <c r="EQ1151" s="168"/>
      <c r="ER1151" s="168"/>
      <c r="ES1151" s="168"/>
      <c r="ET1151" s="168"/>
      <c r="EU1151" s="168"/>
      <c r="EV1151" s="168"/>
      <c r="EW1151" s="168"/>
      <c r="EX1151" s="168"/>
      <c r="EY1151" s="168"/>
      <c r="EZ1151" s="168"/>
      <c r="FA1151" s="168"/>
      <c r="FB1151" s="168"/>
      <c r="FC1151" s="168"/>
      <c r="FD1151" s="168"/>
    </row>
    <row r="1152" spans="1:160" s="5" customFormat="1" ht="24.9" customHeight="1" x14ac:dyDescent="0.3">
      <c r="A1152" s="263"/>
      <c r="B1152" s="263"/>
      <c r="C1152" s="265"/>
      <c r="D1152" s="481"/>
      <c r="E1152" s="482"/>
      <c r="F1152" s="482"/>
      <c r="G1152" s="482"/>
      <c r="H1152" s="482"/>
      <c r="I1152" s="482"/>
      <c r="J1152" s="482"/>
      <c r="K1152" s="482"/>
      <c r="L1152" s="482"/>
      <c r="M1152" s="483"/>
      <c r="N1152" s="16">
        <v>14001156</v>
      </c>
      <c r="O1152" s="529" t="s">
        <v>449</v>
      </c>
      <c r="P1152" s="530"/>
      <c r="Q1152" s="8">
        <v>86</v>
      </c>
      <c r="R1152" s="8"/>
      <c r="S1152" s="8"/>
      <c r="T1152" s="9">
        <v>2</v>
      </c>
      <c r="U1152" s="17">
        <f t="shared" si="115"/>
        <v>172</v>
      </c>
      <c r="V1152" s="33"/>
      <c r="W1152" s="57">
        <v>9</v>
      </c>
      <c r="X1152" s="86"/>
      <c r="Y1152" s="33"/>
      <c r="Z1152" s="36"/>
      <c r="AA1152" s="36"/>
      <c r="AC1152" s="76"/>
      <c r="AD1152" s="89"/>
      <c r="AE1152" s="89"/>
      <c r="AF1152" s="90"/>
      <c r="AG1152" s="91"/>
      <c r="AH1152" s="88"/>
      <c r="AI1152" s="88"/>
      <c r="AJ1152" s="88"/>
      <c r="AK1152" s="88"/>
      <c r="AL1152" s="88"/>
      <c r="AM1152" s="88"/>
      <c r="AN1152" s="88"/>
      <c r="AO1152" s="88"/>
      <c r="AP1152" s="88"/>
      <c r="AQ1152" s="88"/>
      <c r="AR1152" s="88"/>
      <c r="AS1152" s="88"/>
      <c r="AT1152" s="90"/>
      <c r="AU1152" s="91"/>
      <c r="AV1152" s="88"/>
      <c r="AW1152" s="88"/>
      <c r="AX1152" s="38"/>
      <c r="AZ1152" s="141"/>
      <c r="BE1152" s="168"/>
      <c r="BF1152" s="168"/>
      <c r="BG1152" s="168"/>
      <c r="BH1152" s="168"/>
      <c r="BI1152" s="168"/>
      <c r="BJ1152" s="168"/>
      <c r="BK1152" s="168"/>
      <c r="BL1152" s="168"/>
      <c r="BM1152" s="168"/>
      <c r="DK1152" s="168"/>
      <c r="DL1152" s="168"/>
      <c r="DM1152" s="168"/>
      <c r="DN1152" s="168"/>
      <c r="DO1152" s="168"/>
      <c r="DP1152" s="168"/>
      <c r="DQ1152" s="168"/>
      <c r="DR1152" s="168"/>
      <c r="DS1152" s="168"/>
      <c r="DT1152" s="168"/>
      <c r="DU1152" s="168"/>
      <c r="DV1152" s="168"/>
      <c r="DW1152" s="168"/>
      <c r="DX1152" s="168"/>
      <c r="DY1152" s="168"/>
      <c r="DZ1152" s="168"/>
      <c r="EA1152" s="168"/>
      <c r="EB1152" s="168"/>
      <c r="EC1152" s="168"/>
      <c r="ED1152" s="168"/>
      <c r="EE1152" s="168"/>
      <c r="EF1152" s="168"/>
      <c r="EG1152" s="168"/>
      <c r="EH1152" s="168"/>
      <c r="EI1152" s="168"/>
      <c r="EJ1152" s="168"/>
      <c r="EK1152" s="168"/>
      <c r="EL1152" s="168"/>
      <c r="EM1152" s="168"/>
      <c r="EN1152" s="168"/>
      <c r="EO1152" s="168"/>
      <c r="EP1152" s="168"/>
      <c r="EQ1152" s="168"/>
      <c r="ER1152" s="168"/>
      <c r="ES1152" s="168"/>
      <c r="ET1152" s="168"/>
      <c r="EU1152" s="168"/>
      <c r="EV1152" s="168"/>
      <c r="EW1152" s="168"/>
      <c r="EX1152" s="168"/>
      <c r="EY1152" s="168"/>
      <c r="EZ1152" s="168"/>
      <c r="FA1152" s="168"/>
      <c r="FB1152" s="168"/>
      <c r="FC1152" s="168"/>
      <c r="FD1152" s="168"/>
    </row>
    <row r="1153" spans="1:160" s="5" customFormat="1" ht="24.9" customHeight="1" x14ac:dyDescent="0.3">
      <c r="A1153" s="263"/>
      <c r="B1153" s="263"/>
      <c r="C1153" s="265"/>
      <c r="D1153" s="481"/>
      <c r="E1153" s="482"/>
      <c r="F1153" s="482"/>
      <c r="G1153" s="482"/>
      <c r="H1153" s="482"/>
      <c r="I1153" s="482"/>
      <c r="J1153" s="482"/>
      <c r="K1153" s="482"/>
      <c r="L1153" s="482"/>
      <c r="M1153" s="483"/>
      <c r="N1153" s="16">
        <v>14001367</v>
      </c>
      <c r="O1153" s="529" t="s">
        <v>449</v>
      </c>
      <c r="P1153" s="530"/>
      <c r="Q1153" s="8">
        <v>90</v>
      </c>
      <c r="R1153" s="8"/>
      <c r="S1153" s="8"/>
      <c r="T1153" s="9">
        <v>2</v>
      </c>
      <c r="U1153" s="17">
        <f t="shared" si="115"/>
        <v>180</v>
      </c>
      <c r="V1153" s="33"/>
      <c r="W1153" s="57">
        <v>10</v>
      </c>
      <c r="X1153" s="86"/>
      <c r="Y1153" s="33"/>
      <c r="Z1153" s="36"/>
      <c r="AA1153" s="36"/>
      <c r="AC1153" s="76"/>
      <c r="AD1153" s="89"/>
      <c r="AE1153" s="89"/>
      <c r="AF1153" s="90"/>
      <c r="AG1153" s="91"/>
      <c r="AH1153" s="88"/>
      <c r="AI1153" s="88"/>
      <c r="AJ1153" s="88"/>
      <c r="AK1153" s="88"/>
      <c r="AL1153" s="88"/>
      <c r="AM1153" s="88"/>
      <c r="AN1153" s="88"/>
      <c r="AO1153" s="88"/>
      <c r="AP1153" s="88"/>
      <c r="AQ1153" s="88"/>
      <c r="AR1153" s="88"/>
      <c r="AS1153" s="88"/>
      <c r="AT1153" s="90"/>
      <c r="AU1153" s="91"/>
      <c r="AV1153" s="88"/>
      <c r="AW1153" s="88"/>
      <c r="AX1153" s="38"/>
      <c r="AZ1153" s="141"/>
      <c r="BE1153" s="168"/>
      <c r="BF1153" s="168"/>
      <c r="BG1153" s="168"/>
      <c r="BH1153" s="168"/>
      <c r="BI1153" s="168"/>
      <c r="BJ1153" s="168"/>
      <c r="BK1153" s="168"/>
      <c r="BL1153" s="168"/>
      <c r="BM1153" s="168"/>
      <c r="DK1153" s="168"/>
      <c r="DL1153" s="168"/>
      <c r="DM1153" s="168"/>
      <c r="DN1153" s="168"/>
      <c r="DO1153" s="168"/>
      <c r="DP1153" s="168"/>
      <c r="DQ1153" s="168"/>
      <c r="DR1153" s="168"/>
      <c r="DS1153" s="168"/>
      <c r="DT1153" s="168"/>
      <c r="DU1153" s="168"/>
      <c r="DV1153" s="168"/>
      <c r="DW1153" s="168"/>
      <c r="DX1153" s="168"/>
      <c r="DY1153" s="168"/>
      <c r="DZ1153" s="168"/>
      <c r="EA1153" s="168"/>
      <c r="EB1153" s="168"/>
      <c r="EC1153" s="168"/>
      <c r="ED1153" s="168"/>
      <c r="EE1153" s="168"/>
      <c r="EF1153" s="168"/>
      <c r="EG1153" s="168"/>
      <c r="EH1153" s="168"/>
      <c r="EI1153" s="168"/>
      <c r="EJ1153" s="168"/>
      <c r="EK1153" s="168"/>
      <c r="EL1153" s="168"/>
      <c r="EM1153" s="168"/>
      <c r="EN1153" s="168"/>
      <c r="EO1153" s="168"/>
      <c r="EP1153" s="168"/>
      <c r="EQ1153" s="168"/>
      <c r="ER1153" s="168"/>
      <c r="ES1153" s="168"/>
      <c r="ET1153" s="168"/>
      <c r="EU1153" s="168"/>
      <c r="EV1153" s="168"/>
      <c r="EW1153" s="168"/>
      <c r="EX1153" s="168"/>
      <c r="EY1153" s="168"/>
      <c r="EZ1153" s="168"/>
      <c r="FA1153" s="168"/>
      <c r="FB1153" s="168"/>
      <c r="FC1153" s="168"/>
      <c r="FD1153" s="168"/>
    </row>
    <row r="1154" spans="1:160" s="5" customFormat="1" ht="24.9" customHeight="1" x14ac:dyDescent="0.3">
      <c r="A1154" s="263"/>
      <c r="B1154" s="263"/>
      <c r="C1154" s="265"/>
      <c r="D1154" s="481"/>
      <c r="E1154" s="482"/>
      <c r="F1154" s="482"/>
      <c r="G1154" s="482"/>
      <c r="H1154" s="482"/>
      <c r="I1154" s="482"/>
      <c r="J1154" s="482"/>
      <c r="K1154" s="482"/>
      <c r="L1154" s="482"/>
      <c r="M1154" s="483"/>
      <c r="N1154" s="16">
        <v>14000126</v>
      </c>
      <c r="O1154" s="529" t="s">
        <v>449</v>
      </c>
      <c r="P1154" s="530"/>
      <c r="Q1154" s="8">
        <v>96</v>
      </c>
      <c r="R1154" s="8"/>
      <c r="S1154" s="8"/>
      <c r="T1154" s="9">
        <v>2</v>
      </c>
      <c r="U1154" s="17">
        <f t="shared" si="115"/>
        <v>192</v>
      </c>
      <c r="V1154" s="33"/>
      <c r="W1154" s="57">
        <v>11</v>
      </c>
      <c r="X1154" s="86"/>
      <c r="Y1154" s="33"/>
      <c r="Z1154" s="36"/>
      <c r="AA1154" s="36"/>
      <c r="AC1154" s="76"/>
      <c r="AD1154" s="89"/>
      <c r="AE1154" s="89"/>
      <c r="AF1154" s="90"/>
      <c r="AG1154" s="91"/>
      <c r="AH1154" s="88"/>
      <c r="AI1154" s="88"/>
      <c r="AJ1154" s="88"/>
      <c r="AK1154" s="88"/>
      <c r="AL1154" s="88"/>
      <c r="AM1154" s="88"/>
      <c r="AN1154" s="88"/>
      <c r="AO1154" s="88"/>
      <c r="AP1154" s="88"/>
      <c r="AQ1154" s="88"/>
      <c r="AR1154" s="88"/>
      <c r="AS1154" s="88"/>
      <c r="AT1154" s="90"/>
      <c r="AU1154" s="91"/>
      <c r="AV1154" s="88"/>
      <c r="AW1154" s="88"/>
      <c r="AX1154" s="38"/>
      <c r="AZ1154" s="141"/>
      <c r="BE1154" s="168"/>
      <c r="BF1154" s="168"/>
      <c r="BG1154" s="168"/>
      <c r="BH1154" s="168"/>
      <c r="BI1154" s="168"/>
      <c r="BJ1154" s="168"/>
      <c r="BK1154" s="168"/>
      <c r="BL1154" s="168"/>
      <c r="BM1154" s="168"/>
      <c r="DK1154" s="168"/>
      <c r="DL1154" s="168"/>
      <c r="DM1154" s="168"/>
      <c r="DN1154" s="168"/>
      <c r="DO1154" s="168"/>
      <c r="DP1154" s="168"/>
      <c r="DQ1154" s="168"/>
      <c r="DR1154" s="168"/>
      <c r="DS1154" s="168"/>
      <c r="DT1154" s="168"/>
      <c r="DU1154" s="168"/>
      <c r="DV1154" s="168"/>
      <c r="DW1154" s="168"/>
      <c r="DX1154" s="168"/>
      <c r="DY1154" s="168"/>
      <c r="DZ1154" s="168"/>
      <c r="EA1154" s="168"/>
      <c r="EB1154" s="168"/>
      <c r="EC1154" s="168"/>
      <c r="ED1154" s="168"/>
      <c r="EE1154" s="168"/>
      <c r="EF1154" s="168"/>
      <c r="EG1154" s="168"/>
      <c r="EH1154" s="168"/>
      <c r="EI1154" s="168"/>
      <c r="EJ1154" s="168"/>
      <c r="EK1154" s="168"/>
      <c r="EL1154" s="168"/>
      <c r="EM1154" s="168"/>
      <c r="EN1154" s="168"/>
      <c r="EO1154" s="168"/>
      <c r="EP1154" s="168"/>
      <c r="EQ1154" s="168"/>
      <c r="ER1154" s="168"/>
      <c r="ES1154" s="168"/>
      <c r="ET1154" s="168"/>
      <c r="EU1154" s="168"/>
      <c r="EV1154" s="168"/>
      <c r="EW1154" s="168"/>
      <c r="EX1154" s="168"/>
      <c r="EY1154" s="168"/>
      <c r="EZ1154" s="168"/>
      <c r="FA1154" s="168"/>
      <c r="FB1154" s="168"/>
      <c r="FC1154" s="168"/>
      <c r="FD1154" s="168"/>
    </row>
    <row r="1155" spans="1:160" s="5" customFormat="1" ht="24.9" customHeight="1" x14ac:dyDescent="0.3">
      <c r="A1155" s="263"/>
      <c r="B1155" s="263"/>
      <c r="C1155" s="265"/>
      <c r="D1155" s="481"/>
      <c r="E1155" s="482"/>
      <c r="F1155" s="482"/>
      <c r="G1155" s="482"/>
      <c r="H1155" s="482"/>
      <c r="I1155" s="482"/>
      <c r="J1155" s="482"/>
      <c r="K1155" s="482"/>
      <c r="L1155" s="482"/>
      <c r="M1155" s="483"/>
      <c r="N1155" s="16"/>
      <c r="O1155" s="529"/>
      <c r="P1155" s="530"/>
      <c r="Q1155" s="8"/>
      <c r="R1155" s="8"/>
      <c r="S1155" s="8"/>
      <c r="T1155" s="9"/>
      <c r="U1155" s="17"/>
      <c r="V1155" s="33"/>
      <c r="W1155" s="57"/>
      <c r="X1155" s="86"/>
      <c r="Y1155" s="33"/>
      <c r="Z1155" s="36"/>
      <c r="AA1155" s="36"/>
      <c r="AC1155" s="76"/>
      <c r="AD1155" s="89"/>
      <c r="AE1155" s="89"/>
      <c r="AF1155" s="90"/>
      <c r="AG1155" s="91"/>
      <c r="AH1155" s="88"/>
      <c r="AI1155" s="88"/>
      <c r="AJ1155" s="88"/>
      <c r="AK1155" s="88"/>
      <c r="AL1155" s="88"/>
      <c r="AM1155" s="88"/>
      <c r="AN1155" s="88"/>
      <c r="AO1155" s="88"/>
      <c r="AP1155" s="88"/>
      <c r="AQ1155" s="88"/>
      <c r="AR1155" s="88"/>
      <c r="AS1155" s="88"/>
      <c r="AT1155" s="90"/>
      <c r="AU1155" s="91"/>
      <c r="AV1155" s="88"/>
      <c r="AW1155" s="88"/>
      <c r="AX1155" s="38"/>
      <c r="AZ1155" s="141"/>
      <c r="BE1155" s="168"/>
      <c r="BF1155" s="168"/>
      <c r="BG1155" s="168"/>
      <c r="BH1155" s="168"/>
      <c r="BI1155" s="168"/>
      <c r="BJ1155" s="168"/>
      <c r="BK1155" s="168"/>
      <c r="BL1155" s="168"/>
      <c r="BM1155" s="168"/>
      <c r="DK1155" s="168"/>
      <c r="DL1155" s="168"/>
      <c r="DM1155" s="168"/>
      <c r="DN1155" s="168"/>
      <c r="DO1155" s="168"/>
      <c r="DP1155" s="168"/>
      <c r="DQ1155" s="168"/>
      <c r="DR1155" s="168"/>
      <c r="DS1155" s="168"/>
      <c r="DT1155" s="168"/>
      <c r="DU1155" s="168"/>
      <c r="DV1155" s="168"/>
      <c r="DW1155" s="168"/>
      <c r="DX1155" s="168"/>
      <c r="DY1155" s="168"/>
      <c r="DZ1155" s="168"/>
      <c r="EA1155" s="168"/>
      <c r="EB1155" s="168"/>
      <c r="EC1155" s="168"/>
      <c r="ED1155" s="168"/>
      <c r="EE1155" s="168"/>
      <c r="EF1155" s="168"/>
      <c r="EG1155" s="168"/>
      <c r="EH1155" s="168"/>
      <c r="EI1155" s="168"/>
      <c r="EJ1155" s="168"/>
      <c r="EK1155" s="168"/>
      <c r="EL1155" s="168"/>
      <c r="EM1155" s="168"/>
      <c r="EN1155" s="168"/>
      <c r="EO1155" s="168"/>
      <c r="EP1155" s="168"/>
      <c r="EQ1155" s="168"/>
      <c r="ER1155" s="168"/>
      <c r="ES1155" s="168"/>
      <c r="ET1155" s="168"/>
      <c r="EU1155" s="168"/>
      <c r="EV1155" s="168"/>
      <c r="EW1155" s="168"/>
      <c r="EX1155" s="168"/>
      <c r="EY1155" s="168"/>
      <c r="EZ1155" s="168"/>
      <c r="FA1155" s="168"/>
      <c r="FB1155" s="168"/>
      <c r="FC1155" s="168"/>
      <c r="FD1155" s="168"/>
    </row>
    <row r="1156" spans="1:160" s="5" customFormat="1" ht="24.9" customHeight="1" x14ac:dyDescent="0.3">
      <c r="A1156" s="263"/>
      <c r="B1156" s="263"/>
      <c r="C1156" s="265"/>
      <c r="D1156" s="481"/>
      <c r="E1156" s="482"/>
      <c r="F1156" s="482"/>
      <c r="G1156" s="482"/>
      <c r="H1156" s="482"/>
      <c r="I1156" s="482"/>
      <c r="J1156" s="482"/>
      <c r="K1156" s="482"/>
      <c r="L1156" s="482"/>
      <c r="M1156" s="483"/>
      <c r="N1156" s="16"/>
      <c r="O1156" s="529"/>
      <c r="P1156" s="530"/>
      <c r="Q1156" s="8"/>
      <c r="R1156" s="8"/>
      <c r="S1156" s="8"/>
      <c r="T1156" s="9"/>
      <c r="U1156" s="17"/>
      <c r="V1156" s="33"/>
      <c r="W1156" s="57"/>
      <c r="X1156" s="86"/>
      <c r="Y1156" s="33"/>
      <c r="Z1156" s="36"/>
      <c r="AA1156" s="36"/>
      <c r="AC1156" s="76"/>
      <c r="AD1156" s="89"/>
      <c r="AE1156" s="89"/>
      <c r="AF1156" s="90"/>
      <c r="AG1156" s="91"/>
      <c r="AH1156" s="88"/>
      <c r="AI1156" s="88"/>
      <c r="AJ1156" s="88"/>
      <c r="AK1156" s="88"/>
      <c r="AL1156" s="88"/>
      <c r="AM1156" s="88"/>
      <c r="AN1156" s="88"/>
      <c r="AO1156" s="88"/>
      <c r="AP1156" s="88"/>
      <c r="AQ1156" s="88"/>
      <c r="AR1156" s="88"/>
      <c r="AS1156" s="88"/>
      <c r="AT1156" s="90"/>
      <c r="AU1156" s="91"/>
      <c r="AV1156" s="88"/>
      <c r="AW1156" s="88"/>
      <c r="AX1156" s="38"/>
      <c r="AZ1156" s="141"/>
      <c r="BE1156" s="168"/>
      <c r="BF1156" s="168"/>
      <c r="BG1156" s="168"/>
      <c r="BH1156" s="168"/>
      <c r="BI1156" s="168"/>
      <c r="BJ1156" s="168"/>
      <c r="BK1156" s="168"/>
      <c r="BL1156" s="168"/>
      <c r="BM1156" s="168"/>
      <c r="DK1156" s="168"/>
      <c r="DL1156" s="168"/>
      <c r="DM1156" s="168"/>
      <c r="DN1156" s="168"/>
      <c r="DO1156" s="168"/>
      <c r="DP1156" s="168"/>
      <c r="DQ1156" s="168"/>
      <c r="DR1156" s="168"/>
      <c r="DS1156" s="168"/>
      <c r="DT1156" s="168"/>
      <c r="DU1156" s="168"/>
      <c r="DV1156" s="168"/>
      <c r="DW1156" s="168"/>
      <c r="DX1156" s="168"/>
      <c r="DY1156" s="168"/>
      <c r="DZ1156" s="168"/>
      <c r="EA1156" s="168"/>
      <c r="EB1156" s="168"/>
      <c r="EC1156" s="168"/>
      <c r="ED1156" s="168"/>
      <c r="EE1156" s="168"/>
      <c r="EF1156" s="168"/>
      <c r="EG1156" s="168"/>
      <c r="EH1156" s="168"/>
      <c r="EI1156" s="168"/>
      <c r="EJ1156" s="168"/>
      <c r="EK1156" s="168"/>
      <c r="EL1156" s="168"/>
      <c r="EM1156" s="168"/>
      <c r="EN1156" s="168"/>
      <c r="EO1156" s="168"/>
      <c r="EP1156" s="168"/>
      <c r="EQ1156" s="168"/>
      <c r="ER1156" s="168"/>
      <c r="ES1156" s="168"/>
      <c r="ET1156" s="168"/>
      <c r="EU1156" s="168"/>
      <c r="EV1156" s="168"/>
      <c r="EW1156" s="168"/>
      <c r="EX1156" s="168"/>
      <c r="EY1156" s="168"/>
      <c r="EZ1156" s="168"/>
      <c r="FA1156" s="168"/>
      <c r="FB1156" s="168"/>
      <c r="FC1156" s="168"/>
      <c r="FD1156" s="168"/>
    </row>
    <row r="1157" spans="1:160" s="5" customFormat="1" ht="24.9" customHeight="1" x14ac:dyDescent="0.3">
      <c r="A1157" s="263"/>
      <c r="B1157" s="263"/>
      <c r="C1157" s="265"/>
      <c r="D1157" s="481"/>
      <c r="E1157" s="482"/>
      <c r="F1157" s="482"/>
      <c r="G1157" s="482"/>
      <c r="H1157" s="482"/>
      <c r="I1157" s="482"/>
      <c r="J1157" s="482"/>
      <c r="K1157" s="482"/>
      <c r="L1157" s="482"/>
      <c r="M1157" s="483"/>
      <c r="N1157" s="16"/>
      <c r="O1157" s="529"/>
      <c r="P1157" s="530"/>
      <c r="Q1157" s="8"/>
      <c r="R1157" s="8"/>
      <c r="S1157" s="8"/>
      <c r="T1157" s="9"/>
      <c r="U1157" s="17"/>
      <c r="V1157" s="33"/>
      <c r="W1157" s="57"/>
      <c r="X1157" s="86"/>
      <c r="Y1157" s="33"/>
      <c r="Z1157" s="36"/>
      <c r="AA1157" s="36"/>
      <c r="AC1157" s="76"/>
      <c r="AD1157" s="89"/>
      <c r="AE1157" s="89"/>
      <c r="AF1157" s="90"/>
      <c r="AG1157" s="92"/>
      <c r="AH1157" s="88"/>
      <c r="AI1157" s="88"/>
      <c r="AJ1157" s="88"/>
      <c r="AK1157" s="88"/>
      <c r="AL1157" s="88"/>
      <c r="AM1157" s="88"/>
      <c r="AN1157" s="88"/>
      <c r="AO1157" s="88"/>
      <c r="AP1157" s="88"/>
      <c r="AQ1157" s="88"/>
      <c r="AR1157" s="88"/>
      <c r="AS1157" s="88"/>
      <c r="AT1157" s="90"/>
      <c r="AU1157" s="92"/>
      <c r="AV1157" s="88"/>
      <c r="AW1157" s="88"/>
      <c r="AX1157" s="38"/>
      <c r="AZ1157" s="141"/>
      <c r="BE1157" s="168"/>
      <c r="BF1157" s="168"/>
      <c r="BG1157" s="168"/>
      <c r="BH1157" s="168"/>
      <c r="BI1157" s="168"/>
      <c r="BJ1157" s="168"/>
      <c r="BK1157" s="168"/>
      <c r="BL1157" s="168"/>
      <c r="BM1157" s="168"/>
      <c r="DK1157" s="168"/>
      <c r="DL1157" s="168"/>
      <c r="DM1157" s="168"/>
      <c r="DN1157" s="168"/>
      <c r="DO1157" s="168"/>
      <c r="DP1157" s="168"/>
      <c r="DQ1157" s="168"/>
      <c r="DR1157" s="168"/>
      <c r="DS1157" s="168"/>
      <c r="DT1157" s="168"/>
      <c r="DU1157" s="168"/>
      <c r="DV1157" s="168"/>
      <c r="DW1157" s="168"/>
      <c r="DX1157" s="168"/>
      <c r="DY1157" s="168"/>
      <c r="DZ1157" s="168"/>
      <c r="EA1157" s="168"/>
      <c r="EB1157" s="168"/>
      <c r="EC1157" s="168"/>
      <c r="ED1157" s="168"/>
      <c r="EE1157" s="168"/>
      <c r="EF1157" s="168"/>
      <c r="EG1157" s="168"/>
      <c r="EH1157" s="168"/>
      <c r="EI1157" s="168"/>
      <c r="EJ1157" s="168"/>
      <c r="EK1157" s="168"/>
      <c r="EL1157" s="168"/>
      <c r="EM1157" s="168"/>
      <c r="EN1157" s="168"/>
      <c r="EO1157" s="168"/>
      <c r="EP1157" s="168"/>
      <c r="EQ1157" s="168"/>
      <c r="ER1157" s="168"/>
      <c r="ES1157" s="168"/>
      <c r="ET1157" s="168"/>
      <c r="EU1157" s="168"/>
      <c r="EV1157" s="168"/>
      <c r="EW1157" s="168"/>
      <c r="EX1157" s="168"/>
      <c r="EY1157" s="168"/>
      <c r="EZ1157" s="168"/>
      <c r="FA1157" s="168"/>
      <c r="FB1157" s="168"/>
      <c r="FC1157" s="168"/>
      <c r="FD1157" s="168"/>
    </row>
    <row r="1158" spans="1:160" s="5" customFormat="1" ht="24.9" customHeight="1" x14ac:dyDescent="0.3">
      <c r="A1158" s="263"/>
      <c r="B1158" s="263"/>
      <c r="C1158" s="265"/>
      <c r="D1158" s="481"/>
      <c r="E1158" s="482"/>
      <c r="F1158" s="482"/>
      <c r="G1158" s="482"/>
      <c r="H1158" s="482"/>
      <c r="I1158" s="482"/>
      <c r="J1158" s="482"/>
      <c r="K1158" s="482"/>
      <c r="L1158" s="482"/>
      <c r="M1158" s="483"/>
      <c r="N1158" s="16">
        <v>14001506</v>
      </c>
      <c r="O1158" s="529" t="s">
        <v>449</v>
      </c>
      <c r="P1158" s="530"/>
      <c r="Q1158" s="8">
        <v>66</v>
      </c>
      <c r="R1158" s="8"/>
      <c r="S1158" s="8"/>
      <c r="T1158" s="9">
        <v>2</v>
      </c>
      <c r="U1158" s="17">
        <f t="shared" si="115"/>
        <v>132</v>
      </c>
      <c r="V1158" s="33"/>
      <c r="W1158" s="57">
        <v>15</v>
      </c>
      <c r="X1158" s="86"/>
      <c r="Y1158" s="33"/>
      <c r="Z1158" s="36"/>
      <c r="AA1158" s="36"/>
      <c r="AC1158" s="76"/>
      <c r="AD1158" s="89"/>
      <c r="AE1158" s="89"/>
      <c r="AF1158" s="90"/>
      <c r="AG1158" s="92"/>
      <c r="AH1158" s="88"/>
      <c r="AI1158" s="88"/>
      <c r="AJ1158" s="88"/>
      <c r="AK1158" s="88"/>
      <c r="AL1158" s="88"/>
      <c r="AM1158" s="88"/>
      <c r="AN1158" s="88"/>
      <c r="AO1158" s="88"/>
      <c r="AP1158" s="88"/>
      <c r="AQ1158" s="88"/>
      <c r="AR1158" s="88"/>
      <c r="AS1158" s="88"/>
      <c r="AT1158" s="90"/>
      <c r="AU1158" s="92"/>
      <c r="AV1158" s="88"/>
      <c r="AW1158" s="88"/>
      <c r="AX1158" s="38"/>
      <c r="AZ1158" s="141"/>
      <c r="BE1158" s="168"/>
      <c r="BF1158" s="168"/>
      <c r="BG1158" s="168"/>
      <c r="BH1158" s="168"/>
      <c r="BI1158" s="168"/>
      <c r="BJ1158" s="168"/>
      <c r="BK1158" s="168"/>
      <c r="BL1158" s="168"/>
      <c r="BM1158" s="168"/>
      <c r="DK1158" s="168"/>
      <c r="DL1158" s="168"/>
      <c r="DM1158" s="168"/>
      <c r="DN1158" s="168"/>
      <c r="DO1158" s="168"/>
      <c r="DP1158" s="168"/>
      <c r="DQ1158" s="168"/>
      <c r="DR1158" s="168"/>
      <c r="DS1158" s="168"/>
      <c r="DT1158" s="168"/>
      <c r="DU1158" s="168"/>
      <c r="DV1158" s="168"/>
      <c r="DW1158" s="168"/>
      <c r="DX1158" s="168"/>
      <c r="DY1158" s="168"/>
      <c r="DZ1158" s="168"/>
      <c r="EA1158" s="168"/>
      <c r="EB1158" s="168"/>
      <c r="EC1158" s="168"/>
      <c r="ED1158" s="168"/>
      <c r="EE1158" s="168"/>
      <c r="EF1158" s="168"/>
      <c r="EG1158" s="168"/>
      <c r="EH1158" s="168"/>
      <c r="EI1158" s="168"/>
      <c r="EJ1158" s="168"/>
      <c r="EK1158" s="168"/>
      <c r="EL1158" s="168"/>
      <c r="EM1158" s="168"/>
      <c r="EN1158" s="168"/>
      <c r="EO1158" s="168"/>
      <c r="EP1158" s="168"/>
      <c r="EQ1158" s="168"/>
      <c r="ER1158" s="168"/>
      <c r="ES1158" s="168"/>
      <c r="ET1158" s="168"/>
      <c r="EU1158" s="168"/>
      <c r="EV1158" s="168"/>
      <c r="EW1158" s="168"/>
      <c r="EX1158" s="168"/>
      <c r="EY1158" s="168"/>
      <c r="EZ1158" s="168"/>
      <c r="FA1158" s="168"/>
      <c r="FB1158" s="168"/>
      <c r="FC1158" s="168"/>
      <c r="FD1158" s="168"/>
    </row>
    <row r="1159" spans="1:160" s="5" customFormat="1" ht="24.9" customHeight="1" x14ac:dyDescent="0.3">
      <c r="A1159" s="263"/>
      <c r="B1159" s="263"/>
      <c r="C1159" s="265"/>
      <c r="D1159" s="481"/>
      <c r="E1159" s="482"/>
      <c r="F1159" s="482"/>
      <c r="G1159" s="482"/>
      <c r="H1159" s="482"/>
      <c r="I1159" s="482"/>
      <c r="J1159" s="482"/>
      <c r="K1159" s="482"/>
      <c r="L1159" s="482"/>
      <c r="M1159" s="483"/>
      <c r="N1159" s="16"/>
      <c r="O1159" s="529"/>
      <c r="P1159" s="530"/>
      <c r="Q1159" s="8"/>
      <c r="R1159" s="8"/>
      <c r="S1159" s="8"/>
      <c r="T1159" s="9"/>
      <c r="U1159" s="17"/>
      <c r="V1159" s="33"/>
      <c r="W1159" s="57"/>
      <c r="X1159" s="86"/>
      <c r="Y1159" s="33"/>
      <c r="Z1159" s="36"/>
      <c r="AA1159" s="36"/>
      <c r="AC1159" s="76"/>
      <c r="AD1159" s="89"/>
      <c r="AE1159" s="89"/>
      <c r="AF1159" s="90"/>
      <c r="AG1159" s="92"/>
      <c r="AH1159" s="88"/>
      <c r="AI1159" s="88"/>
      <c r="AJ1159" s="88"/>
      <c r="AK1159" s="88"/>
      <c r="AL1159" s="88"/>
      <c r="AM1159" s="88"/>
      <c r="AN1159" s="88"/>
      <c r="AO1159" s="88"/>
      <c r="AP1159" s="88"/>
      <c r="AQ1159" s="88"/>
      <c r="AR1159" s="88"/>
      <c r="AS1159" s="88"/>
      <c r="AT1159" s="90"/>
      <c r="AU1159" s="92"/>
      <c r="AV1159" s="88"/>
      <c r="AW1159" s="88"/>
      <c r="AX1159" s="38"/>
      <c r="AZ1159" s="141"/>
      <c r="BE1159" s="168"/>
      <c r="BF1159" s="168"/>
      <c r="BG1159" s="168"/>
      <c r="BH1159" s="168"/>
      <c r="BI1159" s="168"/>
      <c r="BJ1159" s="168"/>
      <c r="BK1159" s="168"/>
      <c r="BL1159" s="168"/>
      <c r="BM1159" s="168"/>
      <c r="DK1159" s="168"/>
      <c r="DL1159" s="168"/>
      <c r="DM1159" s="168"/>
      <c r="DN1159" s="168"/>
      <c r="DO1159" s="168"/>
      <c r="DP1159" s="168"/>
      <c r="DQ1159" s="168"/>
      <c r="DR1159" s="168"/>
      <c r="DS1159" s="168"/>
      <c r="DT1159" s="168"/>
      <c r="DU1159" s="168"/>
      <c r="DV1159" s="168"/>
      <c r="DW1159" s="168"/>
      <c r="DX1159" s="168"/>
      <c r="DY1159" s="168"/>
      <c r="DZ1159" s="168"/>
      <c r="EA1159" s="168"/>
      <c r="EB1159" s="168"/>
      <c r="EC1159" s="168"/>
      <c r="ED1159" s="168"/>
      <c r="EE1159" s="168"/>
      <c r="EF1159" s="168"/>
      <c r="EG1159" s="168"/>
      <c r="EH1159" s="168"/>
      <c r="EI1159" s="168"/>
      <c r="EJ1159" s="168"/>
      <c r="EK1159" s="168"/>
      <c r="EL1159" s="168"/>
      <c r="EM1159" s="168"/>
      <c r="EN1159" s="168"/>
      <c r="EO1159" s="168"/>
      <c r="EP1159" s="168"/>
      <c r="EQ1159" s="168"/>
      <c r="ER1159" s="168"/>
      <c r="ES1159" s="168"/>
      <c r="ET1159" s="168"/>
      <c r="EU1159" s="168"/>
      <c r="EV1159" s="168"/>
      <c r="EW1159" s="168"/>
      <c r="EX1159" s="168"/>
      <c r="EY1159" s="168"/>
      <c r="EZ1159" s="168"/>
      <c r="FA1159" s="168"/>
      <c r="FB1159" s="168"/>
      <c r="FC1159" s="168"/>
      <c r="FD1159" s="168"/>
    </row>
    <row r="1160" spans="1:160" s="5" customFormat="1" ht="24.9" customHeight="1" x14ac:dyDescent="0.3">
      <c r="A1160" s="263"/>
      <c r="B1160" s="263"/>
      <c r="C1160" s="265"/>
      <c r="D1160" s="481"/>
      <c r="E1160" s="482"/>
      <c r="F1160" s="482"/>
      <c r="G1160" s="482"/>
      <c r="H1160" s="482"/>
      <c r="I1160" s="482"/>
      <c r="J1160" s="482"/>
      <c r="K1160" s="482"/>
      <c r="L1160" s="482"/>
      <c r="M1160" s="483"/>
      <c r="N1160" s="16"/>
      <c r="O1160" s="529"/>
      <c r="P1160" s="530"/>
      <c r="Q1160" s="8"/>
      <c r="R1160" s="8"/>
      <c r="S1160" s="8"/>
      <c r="T1160" s="9"/>
      <c r="U1160" s="17"/>
      <c r="V1160" s="33"/>
      <c r="W1160" s="57"/>
      <c r="X1160" s="86"/>
      <c r="Y1160" s="33"/>
      <c r="Z1160" s="36"/>
      <c r="AA1160" s="36"/>
      <c r="AC1160" s="76"/>
      <c r="AD1160" s="89"/>
      <c r="AE1160" s="89"/>
      <c r="AF1160" s="90"/>
      <c r="AG1160" s="92"/>
      <c r="AH1160" s="88"/>
      <c r="AI1160" s="88"/>
      <c r="AJ1160" s="88"/>
      <c r="AK1160" s="88"/>
      <c r="AL1160" s="88"/>
      <c r="AM1160" s="88"/>
      <c r="AN1160" s="88"/>
      <c r="AO1160" s="88"/>
      <c r="AP1160" s="88"/>
      <c r="AQ1160" s="88"/>
      <c r="AR1160" s="88"/>
      <c r="AS1160" s="88"/>
      <c r="AT1160" s="90"/>
      <c r="AU1160" s="92"/>
      <c r="AV1160" s="88"/>
      <c r="AW1160" s="88"/>
      <c r="AX1160" s="38"/>
      <c r="AZ1160" s="141"/>
      <c r="BE1160" s="168"/>
      <c r="BF1160" s="168"/>
      <c r="BG1160" s="168"/>
      <c r="BH1160" s="168"/>
      <c r="BI1160" s="168"/>
      <c r="BJ1160" s="168"/>
      <c r="BK1160" s="168"/>
      <c r="BL1160" s="168"/>
      <c r="BM1160" s="168"/>
      <c r="DK1160" s="168"/>
      <c r="DL1160" s="168"/>
      <c r="DM1160" s="168"/>
      <c r="DN1160" s="168"/>
      <c r="DO1160" s="168"/>
      <c r="DP1160" s="168"/>
      <c r="DQ1160" s="168"/>
      <c r="DR1160" s="168"/>
      <c r="DS1160" s="168"/>
      <c r="DT1160" s="168"/>
      <c r="DU1160" s="168"/>
      <c r="DV1160" s="168"/>
      <c r="DW1160" s="168"/>
      <c r="DX1160" s="168"/>
      <c r="DY1160" s="168"/>
      <c r="DZ1160" s="168"/>
      <c r="EA1160" s="168"/>
      <c r="EB1160" s="168"/>
      <c r="EC1160" s="168"/>
      <c r="ED1160" s="168"/>
      <c r="EE1160" s="168"/>
      <c r="EF1160" s="168"/>
      <c r="EG1160" s="168"/>
      <c r="EH1160" s="168"/>
      <c r="EI1160" s="168"/>
      <c r="EJ1160" s="168"/>
      <c r="EK1160" s="168"/>
      <c r="EL1160" s="168"/>
      <c r="EM1160" s="168"/>
      <c r="EN1160" s="168"/>
      <c r="EO1160" s="168"/>
      <c r="EP1160" s="168"/>
      <c r="EQ1160" s="168"/>
      <c r="ER1160" s="168"/>
      <c r="ES1160" s="168"/>
      <c r="ET1160" s="168"/>
      <c r="EU1160" s="168"/>
      <c r="EV1160" s="168"/>
      <c r="EW1160" s="168"/>
      <c r="EX1160" s="168"/>
      <c r="EY1160" s="168"/>
      <c r="EZ1160" s="168"/>
      <c r="FA1160" s="168"/>
      <c r="FB1160" s="168"/>
      <c r="FC1160" s="168"/>
      <c r="FD1160" s="168"/>
    </row>
    <row r="1161" spans="1:160" s="5" customFormat="1" ht="24.9" customHeight="1" x14ac:dyDescent="0.3">
      <c r="A1161" s="263"/>
      <c r="B1161" s="263"/>
      <c r="C1161" s="265"/>
      <c r="D1161" s="481"/>
      <c r="E1161" s="482"/>
      <c r="F1161" s="482"/>
      <c r="G1161" s="482"/>
      <c r="H1161" s="482"/>
      <c r="I1161" s="482"/>
      <c r="J1161" s="482"/>
      <c r="K1161" s="482"/>
      <c r="L1161" s="482"/>
      <c r="M1161" s="483"/>
      <c r="N1161" s="16">
        <v>14001619</v>
      </c>
      <c r="O1161" s="529" t="s">
        <v>449</v>
      </c>
      <c r="P1161" s="530"/>
      <c r="Q1161" s="8">
        <v>57</v>
      </c>
      <c r="R1161" s="8"/>
      <c r="S1161" s="8"/>
      <c r="T1161" s="9">
        <v>2</v>
      </c>
      <c r="U1161" s="17">
        <f t="shared" si="115"/>
        <v>114</v>
      </c>
      <c r="V1161" s="33"/>
      <c r="W1161" s="57">
        <v>18</v>
      </c>
      <c r="X1161" s="86"/>
      <c r="Y1161" s="33"/>
      <c r="Z1161" s="36"/>
      <c r="AA1161" s="36"/>
      <c r="AC1161" s="82"/>
      <c r="AD1161" s="89"/>
      <c r="AE1161" s="89"/>
      <c r="AF1161" s="90"/>
      <c r="AG1161" s="38"/>
      <c r="AH1161" s="88"/>
      <c r="AI1161" s="88"/>
      <c r="AJ1161" s="88"/>
      <c r="AK1161" s="88"/>
      <c r="AL1161" s="88"/>
      <c r="AM1161" s="88"/>
      <c r="AN1161" s="88"/>
      <c r="AO1161" s="88"/>
      <c r="AP1161" s="88"/>
      <c r="AQ1161" s="88"/>
      <c r="AR1161" s="88"/>
      <c r="AS1161" s="88"/>
      <c r="AT1161" s="90"/>
      <c r="AU1161" s="38"/>
      <c r="AV1161" s="88"/>
      <c r="AW1161" s="88"/>
      <c r="AX1161" s="38"/>
      <c r="AZ1161" s="141"/>
      <c r="BE1161" s="168"/>
      <c r="BF1161" s="168"/>
      <c r="BG1161" s="168"/>
      <c r="BH1161" s="168"/>
      <c r="BI1161" s="168"/>
      <c r="BJ1161" s="168"/>
      <c r="BK1161" s="168"/>
      <c r="BL1161" s="168"/>
      <c r="BM1161" s="168"/>
      <c r="DK1161" s="168"/>
      <c r="DL1161" s="168"/>
      <c r="DM1161" s="168"/>
      <c r="DN1161" s="168"/>
      <c r="DO1161" s="168"/>
      <c r="DP1161" s="168"/>
      <c r="DQ1161" s="168"/>
      <c r="DR1161" s="168"/>
      <c r="DS1161" s="168"/>
      <c r="DT1161" s="168"/>
      <c r="DU1161" s="168"/>
      <c r="DV1161" s="168"/>
      <c r="DW1161" s="168"/>
      <c r="DX1161" s="168"/>
      <c r="DY1161" s="168"/>
      <c r="DZ1161" s="168"/>
      <c r="EA1161" s="168"/>
      <c r="EB1161" s="168"/>
      <c r="EC1161" s="168"/>
      <c r="ED1161" s="168"/>
      <c r="EE1161" s="168"/>
      <c r="EF1161" s="168"/>
      <c r="EG1161" s="168"/>
      <c r="EH1161" s="168"/>
      <c r="EI1161" s="168"/>
      <c r="EJ1161" s="168"/>
      <c r="EK1161" s="168"/>
      <c r="EL1161" s="168"/>
      <c r="EM1161" s="168"/>
      <c r="EN1161" s="168"/>
      <c r="EO1161" s="168"/>
      <c r="EP1161" s="168"/>
      <c r="EQ1161" s="168"/>
      <c r="ER1161" s="168"/>
      <c r="ES1161" s="168"/>
      <c r="ET1161" s="168"/>
      <c r="EU1161" s="168"/>
      <c r="EV1161" s="168"/>
      <c r="EW1161" s="168"/>
      <c r="EX1161" s="168"/>
      <c r="EY1161" s="168"/>
      <c r="EZ1161" s="168"/>
      <c r="FA1161" s="168"/>
      <c r="FB1161" s="168"/>
      <c r="FC1161" s="168"/>
      <c r="FD1161" s="168"/>
    </row>
    <row r="1162" spans="1:160" s="5" customFormat="1" ht="24.9" customHeight="1" x14ac:dyDescent="0.3">
      <c r="A1162" s="263"/>
      <c r="B1162" s="263"/>
      <c r="C1162" s="265"/>
      <c r="D1162" s="481"/>
      <c r="E1162" s="482"/>
      <c r="F1162" s="482"/>
      <c r="G1162" s="482"/>
      <c r="H1162" s="482"/>
      <c r="I1162" s="482"/>
      <c r="J1162" s="482"/>
      <c r="K1162" s="482"/>
      <c r="L1162" s="482"/>
      <c r="M1162" s="483"/>
      <c r="N1162" s="16">
        <v>14001616</v>
      </c>
      <c r="O1162" s="529" t="s">
        <v>449</v>
      </c>
      <c r="P1162" s="530"/>
      <c r="Q1162" s="8">
        <v>52</v>
      </c>
      <c r="R1162" s="8"/>
      <c r="S1162" s="8"/>
      <c r="T1162" s="9">
        <v>2</v>
      </c>
      <c r="U1162" s="17">
        <f t="shared" si="115"/>
        <v>104</v>
      </c>
      <c r="V1162" s="33"/>
      <c r="W1162" s="57">
        <v>19</v>
      </c>
      <c r="X1162" s="86"/>
      <c r="Y1162" s="33"/>
      <c r="Z1162" s="36"/>
      <c r="AA1162" s="36"/>
      <c r="AC1162" s="82"/>
      <c r="AD1162" s="89"/>
      <c r="AE1162" s="89"/>
      <c r="AF1162" s="90"/>
      <c r="AG1162" s="38"/>
      <c r="AH1162" s="88"/>
      <c r="AI1162" s="88"/>
      <c r="AJ1162" s="88"/>
      <c r="AK1162" s="88"/>
      <c r="AL1162" s="88"/>
      <c r="AM1162" s="88"/>
      <c r="AN1162" s="88"/>
      <c r="AO1162" s="88"/>
      <c r="AP1162" s="88"/>
      <c r="AQ1162" s="88"/>
      <c r="AR1162" s="88"/>
      <c r="AS1162" s="88"/>
      <c r="AT1162" s="90"/>
      <c r="AU1162" s="38"/>
      <c r="AV1162" s="88"/>
      <c r="AW1162" s="88"/>
      <c r="AX1162" s="38"/>
      <c r="AZ1162" s="141"/>
      <c r="BE1162" s="168"/>
      <c r="BF1162" s="168"/>
      <c r="BG1162" s="168"/>
      <c r="BH1162" s="168"/>
      <c r="BI1162" s="168"/>
      <c r="BJ1162" s="168"/>
      <c r="BK1162" s="168"/>
      <c r="BL1162" s="168"/>
      <c r="BM1162" s="168"/>
      <c r="DK1162" s="168"/>
      <c r="DL1162" s="168"/>
      <c r="DM1162" s="168"/>
      <c r="DN1162" s="168"/>
      <c r="DO1162" s="168"/>
      <c r="DP1162" s="168"/>
      <c r="DQ1162" s="168"/>
      <c r="DR1162" s="168"/>
      <c r="DS1162" s="168"/>
      <c r="DT1162" s="168"/>
      <c r="DU1162" s="168"/>
      <c r="DV1162" s="168"/>
      <c r="DW1162" s="168"/>
      <c r="DX1162" s="168"/>
      <c r="DY1162" s="168"/>
      <c r="DZ1162" s="168"/>
      <c r="EA1162" s="168"/>
      <c r="EB1162" s="168"/>
      <c r="EC1162" s="168"/>
      <c r="ED1162" s="168"/>
      <c r="EE1162" s="168"/>
      <c r="EF1162" s="168"/>
      <c r="EG1162" s="168"/>
      <c r="EH1162" s="168"/>
      <c r="EI1162" s="168"/>
      <c r="EJ1162" s="168"/>
      <c r="EK1162" s="168"/>
      <c r="EL1162" s="168"/>
      <c r="EM1162" s="168"/>
      <c r="EN1162" s="168"/>
      <c r="EO1162" s="168"/>
      <c r="EP1162" s="168"/>
      <c r="EQ1162" s="168"/>
      <c r="ER1162" s="168"/>
      <c r="ES1162" s="168"/>
      <c r="ET1162" s="168"/>
      <c r="EU1162" s="168"/>
      <c r="EV1162" s="168"/>
      <c r="EW1162" s="168"/>
      <c r="EX1162" s="168"/>
      <c r="EY1162" s="168"/>
      <c r="EZ1162" s="168"/>
      <c r="FA1162" s="168"/>
      <c r="FB1162" s="168"/>
      <c r="FC1162" s="168"/>
      <c r="FD1162" s="168"/>
    </row>
    <row r="1163" spans="1:160" s="5" customFormat="1" ht="24.9" customHeight="1" x14ac:dyDescent="0.3">
      <c r="A1163" s="263"/>
      <c r="B1163" s="263"/>
      <c r="C1163" s="265"/>
      <c r="D1163" s="481"/>
      <c r="E1163" s="482"/>
      <c r="F1163" s="482"/>
      <c r="G1163" s="482"/>
      <c r="H1163" s="482"/>
      <c r="I1163" s="482"/>
      <c r="J1163" s="482"/>
      <c r="K1163" s="482"/>
      <c r="L1163" s="482"/>
      <c r="M1163" s="483"/>
      <c r="N1163" s="16"/>
      <c r="O1163" s="529"/>
      <c r="P1163" s="530"/>
      <c r="Q1163" s="8"/>
      <c r="R1163" s="8"/>
      <c r="S1163" s="8"/>
      <c r="T1163" s="9"/>
      <c r="U1163" s="17"/>
      <c r="V1163" s="33"/>
      <c r="W1163" s="57"/>
      <c r="X1163" s="86"/>
      <c r="Y1163" s="33"/>
      <c r="Z1163" s="36"/>
      <c r="AA1163" s="36"/>
      <c r="AC1163" s="82"/>
      <c r="AD1163" s="89"/>
      <c r="AE1163" s="89"/>
      <c r="AF1163" s="90"/>
      <c r="AG1163" s="38"/>
      <c r="AH1163" s="88"/>
      <c r="AI1163" s="88"/>
      <c r="AJ1163" s="88"/>
      <c r="AK1163" s="88"/>
      <c r="AL1163" s="88"/>
      <c r="AM1163" s="88"/>
      <c r="AN1163" s="88"/>
      <c r="AO1163" s="88"/>
      <c r="AP1163" s="88"/>
      <c r="AQ1163" s="88"/>
      <c r="AR1163" s="88"/>
      <c r="AS1163" s="88"/>
      <c r="AT1163" s="90"/>
      <c r="AU1163" s="38"/>
      <c r="AV1163" s="88"/>
      <c r="AW1163" s="88"/>
      <c r="AX1163" s="38"/>
      <c r="AZ1163" s="141"/>
      <c r="BE1163" s="168"/>
      <c r="BF1163" s="168"/>
      <c r="BG1163" s="168"/>
      <c r="BH1163" s="168"/>
      <c r="BI1163" s="168"/>
      <c r="BJ1163" s="168"/>
      <c r="BK1163" s="168"/>
      <c r="BL1163" s="168"/>
      <c r="BM1163" s="168"/>
      <c r="DK1163" s="168"/>
      <c r="DL1163" s="168"/>
      <c r="DM1163" s="168"/>
      <c r="DN1163" s="168"/>
      <c r="DO1163" s="168"/>
      <c r="DP1163" s="168"/>
      <c r="DQ1163" s="168"/>
      <c r="DR1163" s="168"/>
      <c r="DS1163" s="168"/>
      <c r="DT1163" s="168"/>
      <c r="DU1163" s="168"/>
      <c r="DV1163" s="168"/>
      <c r="DW1163" s="168"/>
      <c r="DX1163" s="168"/>
      <c r="DY1163" s="168"/>
      <c r="DZ1163" s="168"/>
      <c r="EA1163" s="168"/>
      <c r="EB1163" s="168"/>
      <c r="EC1163" s="168"/>
      <c r="ED1163" s="168"/>
      <c r="EE1163" s="168"/>
      <c r="EF1163" s="168"/>
      <c r="EG1163" s="168"/>
      <c r="EH1163" s="168"/>
      <c r="EI1163" s="168"/>
      <c r="EJ1163" s="168"/>
      <c r="EK1163" s="168"/>
      <c r="EL1163" s="168"/>
      <c r="EM1163" s="168"/>
      <c r="EN1163" s="168"/>
      <c r="EO1163" s="168"/>
      <c r="EP1163" s="168"/>
      <c r="EQ1163" s="168"/>
      <c r="ER1163" s="168"/>
      <c r="ES1163" s="168"/>
      <c r="ET1163" s="168"/>
      <c r="EU1163" s="168"/>
      <c r="EV1163" s="168"/>
      <c r="EW1163" s="168"/>
      <c r="EX1163" s="168"/>
      <c r="EY1163" s="168"/>
      <c r="EZ1163" s="168"/>
      <c r="FA1163" s="168"/>
      <c r="FB1163" s="168"/>
      <c r="FC1163" s="168"/>
      <c r="FD1163" s="168"/>
    </row>
    <row r="1164" spans="1:160" s="5" customFormat="1" ht="24.9" customHeight="1" thickBot="1" x14ac:dyDescent="0.35">
      <c r="A1164" s="263"/>
      <c r="B1164" s="263"/>
      <c r="C1164" s="265"/>
      <c r="D1164" s="481"/>
      <c r="E1164" s="482"/>
      <c r="F1164" s="482"/>
      <c r="G1164" s="482"/>
      <c r="H1164" s="482"/>
      <c r="I1164" s="482"/>
      <c r="J1164" s="482"/>
      <c r="K1164" s="482"/>
      <c r="L1164" s="482"/>
      <c r="M1164" s="483"/>
      <c r="N1164" s="414" t="s">
        <v>16</v>
      </c>
      <c r="O1164" s="415"/>
      <c r="P1164" s="415"/>
      <c r="Q1164" s="415"/>
      <c r="R1164" s="415"/>
      <c r="S1164" s="415"/>
      <c r="T1164" s="415"/>
      <c r="U1164" s="18">
        <f>SUM(U1144:U1163)</f>
        <v>1610</v>
      </c>
      <c r="V1164" s="33"/>
      <c r="W1164" s="57"/>
      <c r="X1164" s="86"/>
      <c r="Y1164" s="33"/>
      <c r="Z1164" s="36"/>
      <c r="AA1164" s="36"/>
      <c r="AC1164" s="82"/>
      <c r="AD1164" s="89"/>
      <c r="AE1164" s="89"/>
      <c r="AF1164" s="90"/>
      <c r="AG1164" s="38"/>
      <c r="AH1164" s="88"/>
      <c r="AI1164" s="88"/>
      <c r="AJ1164" s="88"/>
      <c r="AK1164" s="88"/>
      <c r="AL1164" s="88"/>
      <c r="AM1164" s="88"/>
      <c r="AN1164" s="88"/>
      <c r="AO1164" s="88"/>
      <c r="AP1164" s="88"/>
      <c r="AQ1164" s="88"/>
      <c r="AR1164" s="88"/>
      <c r="AS1164" s="88"/>
      <c r="AT1164" s="90"/>
      <c r="AU1164" s="38"/>
      <c r="AV1164" s="88"/>
      <c r="AW1164" s="88"/>
      <c r="AX1164" s="38"/>
      <c r="AZ1164" s="141"/>
      <c r="BE1164" s="168"/>
      <c r="BF1164" s="168"/>
      <c r="BG1164" s="168"/>
      <c r="BH1164" s="168"/>
      <c r="BI1164" s="168"/>
      <c r="BJ1164" s="168"/>
      <c r="BK1164" s="168"/>
      <c r="BL1164" s="168"/>
      <c r="BM1164" s="168"/>
      <c r="DK1164" s="168"/>
      <c r="DL1164" s="168"/>
      <c r="DM1164" s="168"/>
      <c r="DN1164" s="168"/>
      <c r="DO1164" s="168"/>
      <c r="DP1164" s="168"/>
      <c r="DQ1164" s="168"/>
      <c r="DR1164" s="168"/>
      <c r="DS1164" s="168"/>
      <c r="DT1164" s="168"/>
      <c r="DU1164" s="168"/>
      <c r="DV1164" s="168"/>
      <c r="DW1164" s="168"/>
      <c r="DX1164" s="168"/>
      <c r="DY1164" s="168"/>
      <c r="DZ1164" s="168"/>
      <c r="EA1164" s="168"/>
      <c r="EB1164" s="168"/>
      <c r="EC1164" s="168"/>
      <c r="ED1164" s="168"/>
      <c r="EE1164" s="168"/>
      <c r="EF1164" s="168"/>
      <c r="EG1164" s="168"/>
      <c r="EH1164" s="168"/>
      <c r="EI1164" s="168"/>
      <c r="EJ1164" s="168"/>
      <c r="EK1164" s="168"/>
      <c r="EL1164" s="168"/>
      <c r="EM1164" s="168"/>
      <c r="EN1164" s="168"/>
      <c r="EO1164" s="168"/>
      <c r="EP1164" s="168"/>
      <c r="EQ1164" s="168"/>
      <c r="ER1164" s="168"/>
      <c r="ES1164" s="168"/>
      <c r="ET1164" s="168"/>
      <c r="EU1164" s="168"/>
      <c r="EV1164" s="168"/>
      <c r="EW1164" s="168"/>
      <c r="EX1164" s="168"/>
      <c r="EY1164" s="168"/>
      <c r="EZ1164" s="168"/>
      <c r="FA1164" s="168"/>
      <c r="FB1164" s="168"/>
      <c r="FC1164" s="168"/>
      <c r="FD1164" s="168"/>
    </row>
    <row r="1165" spans="1:160" s="5" customFormat="1" ht="14.4" customHeight="1" x14ac:dyDescent="0.3">
      <c r="A1165" s="263"/>
      <c r="B1165" s="263"/>
      <c r="C1165" s="265"/>
      <c r="D1165" s="481"/>
      <c r="E1165" s="482"/>
      <c r="F1165" s="482"/>
      <c r="G1165" s="482"/>
      <c r="H1165" s="482"/>
      <c r="I1165" s="482"/>
      <c r="J1165" s="482"/>
      <c r="K1165" s="482"/>
      <c r="L1165" s="482"/>
      <c r="M1165" s="483"/>
      <c r="N1165" s="416" t="s">
        <v>17</v>
      </c>
      <c r="O1165" s="417"/>
      <c r="P1165" s="417"/>
      <c r="Q1165" s="417"/>
      <c r="R1165" s="417"/>
      <c r="S1165" s="417"/>
      <c r="T1165" s="417"/>
      <c r="U1165" s="418"/>
      <c r="V1165" s="87"/>
      <c r="W1165" s="57"/>
      <c r="X1165" s="86"/>
      <c r="Y1165" s="33"/>
      <c r="Z1165" s="36"/>
      <c r="AA1165" s="36"/>
      <c r="AC1165" s="82"/>
      <c r="AD1165" s="38"/>
      <c r="AE1165" s="82"/>
      <c r="AF1165" s="82"/>
      <c r="AG1165" s="38"/>
      <c r="AH1165" s="88"/>
      <c r="AI1165" s="88"/>
      <c r="AJ1165" s="88"/>
      <c r="AK1165" s="88"/>
      <c r="AL1165" s="88"/>
      <c r="AM1165" s="88"/>
      <c r="AN1165" s="88"/>
      <c r="AO1165" s="88"/>
      <c r="AP1165" s="88"/>
      <c r="AQ1165" s="88"/>
      <c r="AR1165" s="88"/>
      <c r="AS1165" s="88"/>
      <c r="AT1165" s="88"/>
      <c r="AU1165" s="89"/>
      <c r="AV1165" s="38"/>
      <c r="AW1165" s="38"/>
      <c r="AX1165" s="38"/>
      <c r="AZ1165" s="141"/>
      <c r="BE1165" s="168"/>
      <c r="BF1165" s="168"/>
      <c r="BG1165" s="168"/>
      <c r="BH1165" s="168"/>
      <c r="BI1165" s="168"/>
      <c r="BJ1165" s="168"/>
      <c r="BK1165" s="168"/>
      <c r="BL1165" s="168"/>
      <c r="BM1165" s="168"/>
      <c r="DK1165" s="168"/>
      <c r="DL1165" s="168"/>
      <c r="DM1165" s="168"/>
      <c r="DN1165" s="168"/>
      <c r="DO1165" s="168"/>
      <c r="DP1165" s="168"/>
      <c r="DQ1165" s="168"/>
      <c r="DR1165" s="168"/>
      <c r="DS1165" s="168"/>
      <c r="DT1165" s="168"/>
      <c r="DU1165" s="168"/>
      <c r="DV1165" s="168"/>
      <c r="DW1165" s="168"/>
      <c r="DX1165" s="168"/>
      <c r="DY1165" s="168"/>
      <c r="DZ1165" s="168"/>
      <c r="EA1165" s="168"/>
      <c r="EB1165" s="168"/>
      <c r="EC1165" s="168"/>
      <c r="ED1165" s="168"/>
      <c r="EE1165" s="168"/>
      <c r="EF1165" s="168"/>
      <c r="EG1165" s="168"/>
      <c r="EH1165" s="168"/>
      <c r="EI1165" s="168"/>
      <c r="EJ1165" s="168"/>
      <c r="EK1165" s="168"/>
      <c r="EL1165" s="168"/>
      <c r="EM1165" s="168"/>
      <c r="EN1165" s="168"/>
      <c r="EO1165" s="168"/>
      <c r="EP1165" s="168"/>
      <c r="EQ1165" s="168"/>
      <c r="ER1165" s="168"/>
      <c r="ES1165" s="168"/>
      <c r="ET1165" s="168"/>
      <c r="EU1165" s="168"/>
      <c r="EV1165" s="168"/>
      <c r="EW1165" s="168"/>
      <c r="EX1165" s="168"/>
      <c r="EY1165" s="168"/>
      <c r="EZ1165" s="168"/>
      <c r="FA1165" s="168"/>
      <c r="FB1165" s="168"/>
      <c r="FC1165" s="168"/>
      <c r="FD1165" s="168"/>
    </row>
    <row r="1166" spans="1:160" s="5" customFormat="1" x14ac:dyDescent="0.3">
      <c r="A1166" s="263"/>
      <c r="B1166" s="263"/>
      <c r="C1166" s="265"/>
      <c r="D1166" s="481"/>
      <c r="E1166" s="482"/>
      <c r="F1166" s="482"/>
      <c r="G1166" s="482"/>
      <c r="H1166" s="482"/>
      <c r="I1166" s="482"/>
      <c r="J1166" s="482"/>
      <c r="K1166" s="482"/>
      <c r="L1166" s="482"/>
      <c r="M1166" s="483"/>
      <c r="N1166" s="419"/>
      <c r="O1166" s="420"/>
      <c r="P1166" s="420"/>
      <c r="Q1166" s="420"/>
      <c r="R1166" s="420"/>
      <c r="S1166" s="420"/>
      <c r="T1166" s="420"/>
      <c r="U1166" s="421"/>
      <c r="V1166" s="33"/>
      <c r="W1166" s="57"/>
      <c r="X1166" s="86"/>
      <c r="Y1166" s="33"/>
      <c r="Z1166" s="36"/>
      <c r="AA1166" s="36"/>
      <c r="AC1166" s="82"/>
      <c r="AD1166" s="38"/>
      <c r="AE1166" s="82"/>
      <c r="AG1166" s="33"/>
      <c r="AH1166" s="43"/>
      <c r="AI1166" s="43"/>
      <c r="AJ1166" s="43"/>
      <c r="AK1166" s="43"/>
      <c r="AL1166" s="43"/>
      <c r="AM1166" s="43"/>
      <c r="AN1166" s="43"/>
      <c r="AO1166" s="43"/>
      <c r="AP1166" s="43"/>
      <c r="AQ1166" s="43"/>
      <c r="AR1166" s="43"/>
      <c r="AS1166" s="43"/>
      <c r="AT1166" s="43"/>
      <c r="AU1166" s="44"/>
      <c r="AV1166" s="33"/>
      <c r="AW1166" s="33"/>
      <c r="AX1166" s="33"/>
      <c r="AZ1166" s="141"/>
      <c r="BE1166" s="168"/>
      <c r="BF1166" s="168"/>
      <c r="BG1166" s="168"/>
      <c r="BH1166" s="168"/>
      <c r="BI1166" s="168"/>
      <c r="BJ1166" s="168"/>
      <c r="BK1166" s="168"/>
      <c r="BL1166" s="168"/>
      <c r="BM1166" s="168"/>
      <c r="DK1166" s="168"/>
      <c r="DL1166" s="168"/>
      <c r="DM1166" s="168"/>
      <c r="DN1166" s="168"/>
      <c r="DO1166" s="168"/>
      <c r="DP1166" s="168"/>
      <c r="DQ1166" s="168"/>
      <c r="DR1166" s="168"/>
      <c r="DS1166" s="168"/>
      <c r="DT1166" s="168"/>
      <c r="DU1166" s="168"/>
      <c r="DV1166" s="168"/>
      <c r="DW1166" s="168"/>
      <c r="DX1166" s="168"/>
      <c r="DY1166" s="168"/>
      <c r="DZ1166" s="168"/>
      <c r="EA1166" s="168"/>
      <c r="EB1166" s="168"/>
      <c r="EC1166" s="168"/>
      <c r="ED1166" s="168"/>
      <c r="EE1166" s="168"/>
      <c r="EF1166" s="168"/>
      <c r="EG1166" s="168"/>
      <c r="EH1166" s="168"/>
      <c r="EI1166" s="168"/>
      <c r="EJ1166" s="168"/>
      <c r="EK1166" s="168"/>
      <c r="EL1166" s="168"/>
      <c r="EM1166" s="168"/>
      <c r="EN1166" s="168"/>
      <c r="EO1166" s="168"/>
      <c r="EP1166" s="168"/>
      <c r="EQ1166" s="168"/>
      <c r="ER1166" s="168"/>
      <c r="ES1166" s="168"/>
      <c r="ET1166" s="168"/>
      <c r="EU1166" s="168"/>
      <c r="EV1166" s="168"/>
      <c r="EW1166" s="168"/>
      <c r="EX1166" s="168"/>
      <c r="EY1166" s="168"/>
      <c r="EZ1166" s="168"/>
      <c r="FA1166" s="168"/>
      <c r="FB1166" s="168"/>
      <c r="FC1166" s="168"/>
      <c r="FD1166" s="168"/>
    </row>
    <row r="1167" spans="1:160" s="5" customFormat="1" x14ac:dyDescent="0.3">
      <c r="A1167" s="263"/>
      <c r="B1167" s="263"/>
      <c r="C1167" s="265"/>
      <c r="D1167" s="481"/>
      <c r="E1167" s="482"/>
      <c r="F1167" s="482"/>
      <c r="G1167" s="482"/>
      <c r="H1167" s="482"/>
      <c r="I1167" s="482"/>
      <c r="J1167" s="482"/>
      <c r="K1167" s="482"/>
      <c r="L1167" s="482"/>
      <c r="M1167" s="483"/>
      <c r="N1167" s="419"/>
      <c r="O1167" s="420"/>
      <c r="P1167" s="420"/>
      <c r="Q1167" s="420"/>
      <c r="R1167" s="420"/>
      <c r="S1167" s="420"/>
      <c r="T1167" s="420"/>
      <c r="U1167" s="421"/>
      <c r="V1167" s="33"/>
      <c r="W1167" s="57"/>
      <c r="X1167" s="86"/>
      <c r="Y1167" s="33"/>
      <c r="Z1167" s="36"/>
      <c r="AA1167" s="36"/>
      <c r="AD1167" s="33"/>
      <c r="AG1167" s="33"/>
      <c r="AH1167" s="43"/>
      <c r="AI1167" s="43"/>
      <c r="AJ1167" s="43"/>
      <c r="AK1167" s="43"/>
      <c r="AL1167" s="43"/>
      <c r="AM1167" s="43"/>
      <c r="AN1167" s="43"/>
      <c r="AO1167" s="43"/>
      <c r="AP1167" s="43"/>
      <c r="AQ1167" s="43"/>
      <c r="AR1167" s="43"/>
      <c r="AS1167" s="43"/>
      <c r="AT1167" s="43"/>
      <c r="AU1167" s="44"/>
      <c r="AV1167" s="33"/>
      <c r="AW1167" s="33"/>
      <c r="AX1167" s="33"/>
      <c r="AZ1167" s="141"/>
      <c r="BE1167" s="168"/>
      <c r="BF1167" s="168"/>
      <c r="BG1167" s="168"/>
      <c r="BH1167" s="168"/>
      <c r="BI1167" s="168"/>
      <c r="BJ1167" s="168"/>
      <c r="BK1167" s="168"/>
      <c r="BL1167" s="168"/>
      <c r="BM1167" s="168"/>
      <c r="DK1167" s="168"/>
      <c r="DL1167" s="168"/>
      <c r="DM1167" s="168"/>
      <c r="DN1167" s="168"/>
      <c r="DO1167" s="168"/>
      <c r="DP1167" s="168"/>
      <c r="DQ1167" s="168"/>
      <c r="DR1167" s="168"/>
      <c r="DS1167" s="168"/>
      <c r="DT1167" s="168"/>
      <c r="DU1167" s="168"/>
      <c r="DV1167" s="168"/>
      <c r="DW1167" s="168"/>
      <c r="DX1167" s="168"/>
      <c r="DY1167" s="168"/>
      <c r="DZ1167" s="168"/>
      <c r="EA1167" s="168"/>
      <c r="EB1167" s="168"/>
      <c r="EC1167" s="168"/>
      <c r="ED1167" s="168"/>
      <c r="EE1167" s="168"/>
      <c r="EF1167" s="168"/>
      <c r="EG1167" s="168"/>
      <c r="EH1167" s="168"/>
      <c r="EI1167" s="168"/>
      <c r="EJ1167" s="168"/>
      <c r="EK1167" s="168"/>
      <c r="EL1167" s="168"/>
      <c r="EM1167" s="168"/>
      <c r="EN1167" s="168"/>
      <c r="EO1167" s="168"/>
      <c r="EP1167" s="168"/>
      <c r="EQ1167" s="168"/>
      <c r="ER1167" s="168"/>
      <c r="ES1167" s="168"/>
      <c r="ET1167" s="168"/>
      <c r="EU1167" s="168"/>
      <c r="EV1167" s="168"/>
      <c r="EW1167" s="168"/>
      <c r="EX1167" s="168"/>
      <c r="EY1167" s="168"/>
      <c r="EZ1167" s="168"/>
      <c r="FA1167" s="168"/>
      <c r="FB1167" s="168"/>
      <c r="FC1167" s="168"/>
      <c r="FD1167" s="168"/>
    </row>
    <row r="1168" spans="1:160" s="5" customFormat="1" ht="14.4" thickBot="1" x14ac:dyDescent="0.35">
      <c r="A1168" s="263"/>
      <c r="B1168" s="263"/>
      <c r="C1168" s="265"/>
      <c r="D1168" s="425"/>
      <c r="E1168" s="426"/>
      <c r="F1168" s="426"/>
      <c r="G1168" s="426"/>
      <c r="H1168" s="426"/>
      <c r="I1168" s="426"/>
      <c r="J1168" s="426"/>
      <c r="K1168" s="426"/>
      <c r="L1168" s="426"/>
      <c r="M1168" s="427"/>
      <c r="N1168" s="422"/>
      <c r="O1168" s="423"/>
      <c r="P1168" s="423"/>
      <c r="Q1168" s="423"/>
      <c r="R1168" s="423"/>
      <c r="S1168" s="423"/>
      <c r="T1168" s="423"/>
      <c r="U1168" s="424"/>
      <c r="V1168" s="33"/>
      <c r="W1168" s="57"/>
      <c r="X1168" s="86"/>
      <c r="Y1168" s="33"/>
      <c r="Z1168" s="36"/>
      <c r="AA1168" s="36"/>
      <c r="AD1168" s="33"/>
      <c r="AG1168" s="33"/>
      <c r="AH1168" s="43"/>
      <c r="AI1168" s="43"/>
      <c r="AJ1168" s="43"/>
      <c r="AK1168" s="43"/>
      <c r="AL1168" s="43"/>
      <c r="AM1168" s="43"/>
      <c r="AN1168" s="43"/>
      <c r="AO1168" s="43"/>
      <c r="AP1168" s="43"/>
      <c r="AQ1168" s="43"/>
      <c r="AR1168" s="43"/>
      <c r="AS1168" s="43"/>
      <c r="AT1168" s="43"/>
      <c r="AU1168" s="44"/>
      <c r="AV1168" s="33"/>
      <c r="AW1168" s="33"/>
      <c r="AX1168" s="33"/>
      <c r="AZ1168" s="141"/>
      <c r="BE1168" s="168"/>
      <c r="BF1168" s="168"/>
      <c r="BG1168" s="168"/>
      <c r="BH1168" s="168"/>
      <c r="BI1168" s="168"/>
      <c r="BJ1168" s="168"/>
      <c r="BK1168" s="168"/>
      <c r="BL1168" s="168"/>
      <c r="BM1168" s="168"/>
      <c r="DK1168" s="168"/>
      <c r="DL1168" s="168"/>
      <c r="DM1168" s="168"/>
      <c r="DN1168" s="168"/>
      <c r="DO1168" s="168"/>
      <c r="DP1168" s="168"/>
      <c r="DQ1168" s="168"/>
      <c r="DR1168" s="168"/>
      <c r="DS1168" s="168"/>
      <c r="DT1168" s="168"/>
      <c r="DU1168" s="168"/>
      <c r="DV1168" s="168"/>
      <c r="DW1168" s="168"/>
      <c r="DX1168" s="168"/>
      <c r="DY1168" s="168"/>
      <c r="DZ1168" s="168"/>
      <c r="EA1168" s="168"/>
      <c r="EB1168" s="168"/>
      <c r="EC1168" s="168"/>
      <c r="ED1168" s="168"/>
      <c r="EE1168" s="168"/>
      <c r="EF1168" s="168"/>
      <c r="EG1168" s="168"/>
      <c r="EH1168" s="168"/>
      <c r="EI1168" s="168"/>
      <c r="EJ1168" s="168"/>
      <c r="EK1168" s="168"/>
      <c r="EL1168" s="168"/>
      <c r="EM1168" s="168"/>
      <c r="EN1168" s="168"/>
      <c r="EO1168" s="168"/>
      <c r="EP1168" s="168"/>
      <c r="EQ1168" s="168"/>
      <c r="ER1168" s="168"/>
      <c r="ES1168" s="168"/>
      <c r="ET1168" s="168"/>
      <c r="EU1168" s="168"/>
      <c r="EV1168" s="168"/>
      <c r="EW1168" s="168"/>
      <c r="EX1168" s="168"/>
      <c r="EY1168" s="168"/>
      <c r="EZ1168" s="168"/>
      <c r="FA1168" s="168"/>
      <c r="FB1168" s="168"/>
      <c r="FC1168" s="168"/>
      <c r="FD1168" s="168"/>
    </row>
    <row r="1169" spans="1:160" s="5" customFormat="1" ht="5.25" customHeight="1" thickBot="1" x14ac:dyDescent="0.35">
      <c r="A1169" s="263"/>
      <c r="B1169" s="263"/>
      <c r="C1169" s="265"/>
      <c r="D1169" s="428"/>
      <c r="E1169" s="428"/>
      <c r="F1169" s="428"/>
      <c r="G1169" s="428"/>
      <c r="H1169" s="428"/>
      <c r="I1169" s="428"/>
      <c r="J1169" s="428"/>
      <c r="K1169" s="428"/>
      <c r="L1169" s="428"/>
      <c r="M1169" s="428"/>
      <c r="N1169" s="428"/>
      <c r="O1169" s="428"/>
      <c r="P1169" s="428"/>
      <c r="Q1169" s="428"/>
      <c r="R1169" s="428"/>
      <c r="S1169" s="428"/>
      <c r="T1169" s="428"/>
      <c r="U1169" s="428"/>
      <c r="V1169" s="33"/>
      <c r="W1169" s="57"/>
      <c r="X1169" s="86"/>
      <c r="Y1169" s="33"/>
      <c r="Z1169" s="36"/>
      <c r="AA1169" s="36"/>
      <c r="AD1169" s="33"/>
      <c r="AG1169" s="33"/>
      <c r="AH1169" s="43"/>
      <c r="AI1169" s="43"/>
      <c r="AJ1169" s="43"/>
      <c r="AK1169" s="43"/>
      <c r="AL1169" s="43"/>
      <c r="AM1169" s="43"/>
      <c r="AN1169" s="43"/>
      <c r="AO1169" s="43"/>
      <c r="AP1169" s="43"/>
      <c r="AQ1169" s="43"/>
      <c r="AR1169" s="43"/>
      <c r="AS1169" s="43"/>
      <c r="AT1169" s="43"/>
      <c r="AU1169" s="44"/>
      <c r="AV1169" s="33"/>
      <c r="AW1169" s="33"/>
      <c r="AX1169" s="33"/>
      <c r="AZ1169" s="141"/>
      <c r="BE1169" s="168"/>
      <c r="BF1169" s="168"/>
      <c r="BG1169" s="168"/>
      <c r="BH1169" s="168"/>
      <c r="BI1169" s="168"/>
      <c r="BJ1169" s="168"/>
      <c r="BK1169" s="168"/>
      <c r="BL1169" s="168"/>
      <c r="BM1169" s="168"/>
      <c r="DK1169" s="168"/>
      <c r="DL1169" s="168"/>
      <c r="DM1169" s="168"/>
      <c r="DN1169" s="168"/>
      <c r="DO1169" s="168"/>
      <c r="DP1169" s="168"/>
      <c r="DQ1169" s="168"/>
      <c r="DR1169" s="168"/>
      <c r="DS1169" s="168"/>
      <c r="DT1169" s="168"/>
      <c r="DU1169" s="168"/>
      <c r="DV1169" s="168"/>
      <c r="DW1169" s="168"/>
      <c r="DX1169" s="168"/>
      <c r="DY1169" s="168"/>
      <c r="DZ1169" s="168"/>
      <c r="EA1169" s="168"/>
      <c r="EB1169" s="168"/>
      <c r="EC1169" s="168"/>
      <c r="ED1169" s="168"/>
      <c r="EE1169" s="168"/>
      <c r="EF1169" s="168"/>
      <c r="EG1169" s="168"/>
      <c r="EH1169" s="168"/>
      <c r="EI1169" s="168"/>
      <c r="EJ1169" s="168"/>
      <c r="EK1169" s="168"/>
      <c r="EL1169" s="168"/>
      <c r="EM1169" s="168"/>
      <c r="EN1169" s="168"/>
      <c r="EO1169" s="168"/>
      <c r="EP1169" s="168"/>
      <c r="EQ1169" s="168"/>
      <c r="ER1169" s="168"/>
      <c r="ES1169" s="168"/>
      <c r="ET1169" s="168"/>
      <c r="EU1169" s="168"/>
      <c r="EV1169" s="168"/>
      <c r="EW1169" s="168"/>
      <c r="EX1169" s="168"/>
      <c r="EY1169" s="168"/>
      <c r="EZ1169" s="168"/>
      <c r="FA1169" s="168"/>
      <c r="FB1169" s="168"/>
      <c r="FC1169" s="168"/>
      <c r="FD1169" s="168"/>
    </row>
    <row r="1170" spans="1:160" s="5" customFormat="1" ht="20.25" customHeight="1" x14ac:dyDescent="0.3">
      <c r="A1170" s="263"/>
      <c r="B1170" s="263"/>
      <c r="C1170" s="265"/>
      <c r="D1170" s="429" t="s">
        <v>18</v>
      </c>
      <c r="E1170" s="430"/>
      <c r="F1170" s="430"/>
      <c r="G1170" s="430"/>
      <c r="H1170" s="430"/>
      <c r="I1170" s="430"/>
      <c r="J1170" s="430"/>
      <c r="K1170" s="430"/>
      <c r="L1170" s="430"/>
      <c r="M1170" s="431"/>
      <c r="N1170" s="429" t="s">
        <v>19</v>
      </c>
      <c r="O1170" s="430"/>
      <c r="P1170" s="430"/>
      <c r="Q1170" s="430"/>
      <c r="R1170" s="430"/>
      <c r="S1170" s="430"/>
      <c r="T1170" s="430"/>
      <c r="U1170" s="431"/>
      <c r="V1170" s="33"/>
      <c r="W1170" s="57"/>
      <c r="X1170" s="86"/>
      <c r="Y1170" s="33"/>
      <c r="Z1170" s="36"/>
      <c r="AA1170" s="36"/>
      <c r="AD1170" s="33"/>
      <c r="AG1170" s="33"/>
      <c r="AH1170" s="43"/>
      <c r="AI1170" s="43"/>
      <c r="AJ1170" s="43"/>
      <c r="AK1170" s="43"/>
      <c r="AL1170" s="43"/>
      <c r="AM1170" s="43"/>
      <c r="AN1170" s="43"/>
      <c r="AO1170" s="43"/>
      <c r="AP1170" s="43"/>
      <c r="AQ1170" s="43"/>
      <c r="AR1170" s="43"/>
      <c r="AS1170" s="43"/>
      <c r="AT1170" s="43"/>
      <c r="AU1170" s="44"/>
      <c r="AV1170" s="33"/>
      <c r="AW1170" s="33"/>
      <c r="AX1170" s="33"/>
      <c r="AZ1170" s="141"/>
      <c r="BE1170" s="168"/>
      <c r="BF1170" s="168"/>
      <c r="BG1170" s="168"/>
      <c r="BH1170" s="168"/>
      <c r="BI1170" s="168"/>
      <c r="BJ1170" s="168"/>
      <c r="BK1170" s="168"/>
      <c r="BL1170" s="168"/>
      <c r="BM1170" s="168"/>
      <c r="DK1170" s="168"/>
      <c r="DL1170" s="168"/>
      <c r="DM1170" s="168"/>
      <c r="DN1170" s="168"/>
      <c r="DO1170" s="168"/>
      <c r="DP1170" s="168"/>
      <c r="DQ1170" s="168"/>
      <c r="DR1170" s="168"/>
      <c r="DS1170" s="168"/>
      <c r="DT1170" s="168"/>
      <c r="DU1170" s="168"/>
      <c r="DV1170" s="168"/>
      <c r="DW1170" s="168"/>
      <c r="DX1170" s="168"/>
      <c r="DY1170" s="168"/>
      <c r="DZ1170" s="168"/>
      <c r="EA1170" s="168"/>
      <c r="EB1170" s="168"/>
      <c r="EC1170" s="168"/>
      <c r="ED1170" s="168"/>
      <c r="EE1170" s="168"/>
      <c r="EF1170" s="168"/>
      <c r="EG1170" s="168"/>
      <c r="EH1170" s="168"/>
      <c r="EI1170" s="168"/>
      <c r="EJ1170" s="168"/>
      <c r="EK1170" s="168"/>
      <c r="EL1170" s="168"/>
      <c r="EM1170" s="168"/>
      <c r="EN1170" s="168"/>
      <c r="EO1170" s="168"/>
      <c r="EP1170" s="168"/>
      <c r="EQ1170" s="168"/>
      <c r="ER1170" s="168"/>
      <c r="ES1170" s="168"/>
      <c r="ET1170" s="168"/>
      <c r="EU1170" s="168"/>
      <c r="EV1170" s="168"/>
      <c r="EW1170" s="168"/>
      <c r="EX1170" s="168"/>
      <c r="EY1170" s="168"/>
      <c r="EZ1170" s="168"/>
      <c r="FA1170" s="168"/>
      <c r="FB1170" s="168"/>
      <c r="FC1170" s="168"/>
      <c r="FD1170" s="168"/>
    </row>
    <row r="1171" spans="1:160" s="5" customFormat="1" x14ac:dyDescent="0.3">
      <c r="A1171" s="263"/>
      <c r="B1171" s="263"/>
      <c r="C1171" s="265"/>
      <c r="D1171" s="432" t="s">
        <v>20</v>
      </c>
      <c r="E1171" s="433"/>
      <c r="F1171" s="433"/>
      <c r="G1171" s="433"/>
      <c r="H1171" s="433"/>
      <c r="I1171" s="433"/>
      <c r="J1171" s="433"/>
      <c r="K1171" s="433"/>
      <c r="L1171" s="433"/>
      <c r="M1171" s="434"/>
      <c r="N1171" s="435" t="s">
        <v>21</v>
      </c>
      <c r="O1171" s="436"/>
      <c r="P1171" s="436"/>
      <c r="Q1171" s="436"/>
      <c r="R1171" s="436"/>
      <c r="S1171" s="436"/>
      <c r="T1171" s="436"/>
      <c r="U1171" s="437"/>
      <c r="V1171" s="33"/>
      <c r="W1171" s="57"/>
      <c r="X1171" s="86"/>
      <c r="Y1171" s="33"/>
      <c r="Z1171" s="36"/>
      <c r="AA1171" s="36"/>
      <c r="AD1171" s="33"/>
      <c r="AG1171" s="33"/>
      <c r="AH1171" s="43"/>
      <c r="AI1171" s="43"/>
      <c r="AJ1171" s="43"/>
      <c r="AK1171" s="43"/>
      <c r="AL1171" s="43"/>
      <c r="AM1171" s="43"/>
      <c r="AN1171" s="43"/>
      <c r="AO1171" s="43"/>
      <c r="AP1171" s="43"/>
      <c r="AQ1171" s="43"/>
      <c r="AR1171" s="43"/>
      <c r="AS1171" s="43"/>
      <c r="AT1171" s="43"/>
      <c r="AU1171" s="44"/>
      <c r="AV1171" s="33"/>
      <c r="AW1171" s="33"/>
      <c r="AX1171" s="33"/>
      <c r="AZ1171" s="141"/>
      <c r="BE1171" s="168"/>
      <c r="BF1171" s="168"/>
      <c r="BG1171" s="168"/>
      <c r="BH1171" s="168"/>
      <c r="BI1171" s="168"/>
      <c r="BJ1171" s="168"/>
      <c r="BK1171" s="168"/>
      <c r="BL1171" s="168"/>
      <c r="BM1171" s="168"/>
      <c r="DK1171" s="168"/>
      <c r="DL1171" s="168"/>
      <c r="DM1171" s="168"/>
      <c r="DN1171" s="168"/>
      <c r="DO1171" s="168"/>
      <c r="DP1171" s="168"/>
      <c r="DQ1171" s="168"/>
      <c r="DR1171" s="168"/>
      <c r="DS1171" s="168"/>
      <c r="DT1171" s="168"/>
      <c r="DU1171" s="168"/>
      <c r="DV1171" s="168"/>
      <c r="DW1171" s="168"/>
      <c r="DX1171" s="168"/>
      <c r="DY1171" s="168"/>
      <c r="DZ1171" s="168"/>
      <c r="EA1171" s="168"/>
      <c r="EB1171" s="168"/>
      <c r="EC1171" s="168"/>
      <c r="ED1171" s="168"/>
      <c r="EE1171" s="168"/>
      <c r="EF1171" s="168"/>
      <c r="EG1171" s="168"/>
      <c r="EH1171" s="168"/>
      <c r="EI1171" s="168"/>
      <c r="EJ1171" s="168"/>
      <c r="EK1171" s="168"/>
      <c r="EL1171" s="168"/>
      <c r="EM1171" s="168"/>
      <c r="EN1171" s="168"/>
      <c r="EO1171" s="168"/>
      <c r="EP1171" s="168"/>
      <c r="EQ1171" s="168"/>
      <c r="ER1171" s="168"/>
      <c r="ES1171" s="168"/>
      <c r="ET1171" s="168"/>
      <c r="EU1171" s="168"/>
      <c r="EV1171" s="168"/>
      <c r="EW1171" s="168"/>
      <c r="EX1171" s="168"/>
      <c r="EY1171" s="168"/>
      <c r="EZ1171" s="168"/>
      <c r="FA1171" s="168"/>
      <c r="FB1171" s="168"/>
      <c r="FC1171" s="168"/>
      <c r="FD1171" s="168"/>
    </row>
    <row r="1172" spans="1:160" s="5" customFormat="1" ht="15.75" customHeight="1" x14ac:dyDescent="0.3">
      <c r="A1172" s="263"/>
      <c r="B1172" s="263"/>
      <c r="C1172" s="265"/>
      <c r="D1172" s="438" t="s">
        <v>22</v>
      </c>
      <c r="E1172" s="439"/>
      <c r="F1172" s="439"/>
      <c r="G1172" s="439"/>
      <c r="H1172" s="439"/>
      <c r="I1172" s="439"/>
      <c r="J1172" s="439"/>
      <c r="K1172" s="439"/>
      <c r="L1172" s="439"/>
      <c r="M1172" s="440"/>
      <c r="N1172" s="438" t="s">
        <v>22</v>
      </c>
      <c r="O1172" s="444"/>
      <c r="P1172" s="444"/>
      <c r="Q1172" s="444"/>
      <c r="R1172" s="444"/>
      <c r="S1172" s="444"/>
      <c r="T1172" s="444"/>
      <c r="U1172" s="440"/>
      <c r="V1172" s="33"/>
      <c r="W1172" s="57"/>
      <c r="X1172" s="86"/>
      <c r="Y1172" s="33"/>
      <c r="Z1172" s="36"/>
      <c r="AA1172" s="36"/>
      <c r="AD1172" s="33"/>
      <c r="AG1172" s="33"/>
      <c r="AH1172" s="43"/>
      <c r="AI1172" s="43"/>
      <c r="AJ1172" s="43"/>
      <c r="AK1172" s="43"/>
      <c r="AL1172" s="43"/>
      <c r="AM1172" s="43"/>
      <c r="AN1172" s="43"/>
      <c r="AO1172" s="43"/>
      <c r="AP1172" s="43"/>
      <c r="AQ1172" s="43"/>
      <c r="AR1172" s="43"/>
      <c r="AS1172" s="43"/>
      <c r="AT1172" s="43"/>
      <c r="AU1172" s="44"/>
      <c r="AV1172" s="33"/>
      <c r="AW1172" s="33"/>
      <c r="AX1172" s="33"/>
      <c r="AZ1172" s="141"/>
      <c r="BE1172" s="168"/>
      <c r="BF1172" s="168"/>
      <c r="BG1172" s="168"/>
      <c r="BH1172" s="168"/>
      <c r="BI1172" s="168"/>
      <c r="BJ1172" s="168"/>
      <c r="BK1172" s="168"/>
      <c r="BL1172" s="168"/>
      <c r="BM1172" s="168"/>
      <c r="DK1172" s="168"/>
      <c r="DL1172" s="168"/>
      <c r="DM1172" s="168"/>
      <c r="DN1172" s="168"/>
      <c r="DO1172" s="168"/>
      <c r="DP1172" s="168"/>
      <c r="DQ1172" s="168"/>
      <c r="DR1172" s="168"/>
      <c r="DS1172" s="168"/>
      <c r="DT1172" s="168"/>
      <c r="DU1172" s="168"/>
      <c r="DV1172" s="168"/>
      <c r="DW1172" s="168"/>
      <c r="DX1172" s="168"/>
      <c r="DY1172" s="168"/>
      <c r="DZ1172" s="168"/>
      <c r="EA1172" s="168"/>
      <c r="EB1172" s="168"/>
      <c r="EC1172" s="168"/>
      <c r="ED1172" s="168"/>
      <c r="EE1172" s="168"/>
      <c r="EF1172" s="168"/>
      <c r="EG1172" s="168"/>
      <c r="EH1172" s="168"/>
      <c r="EI1172" s="168"/>
      <c r="EJ1172" s="168"/>
      <c r="EK1172" s="168"/>
      <c r="EL1172" s="168"/>
      <c r="EM1172" s="168"/>
      <c r="EN1172" s="168"/>
      <c r="EO1172" s="168"/>
      <c r="EP1172" s="168"/>
      <c r="EQ1172" s="168"/>
      <c r="ER1172" s="168"/>
      <c r="ES1172" s="168"/>
      <c r="ET1172" s="168"/>
      <c r="EU1172" s="168"/>
      <c r="EV1172" s="168"/>
      <c r="EW1172" s="168"/>
      <c r="EX1172" s="168"/>
      <c r="EY1172" s="168"/>
      <c r="EZ1172" s="168"/>
      <c r="FA1172" s="168"/>
      <c r="FB1172" s="168"/>
      <c r="FC1172" s="168"/>
      <c r="FD1172" s="168"/>
    </row>
    <row r="1173" spans="1:160" s="5" customFormat="1" ht="15.75" customHeight="1" x14ac:dyDescent="0.3">
      <c r="A1173" s="263"/>
      <c r="B1173" s="263"/>
      <c r="C1173" s="265"/>
      <c r="D1173" s="438"/>
      <c r="E1173" s="439"/>
      <c r="F1173" s="439"/>
      <c r="G1173" s="439"/>
      <c r="H1173" s="439"/>
      <c r="I1173" s="439"/>
      <c r="J1173" s="439"/>
      <c r="K1173" s="439"/>
      <c r="L1173" s="439"/>
      <c r="M1173" s="440"/>
      <c r="N1173" s="438"/>
      <c r="O1173" s="439"/>
      <c r="P1173" s="439"/>
      <c r="Q1173" s="439"/>
      <c r="R1173" s="439"/>
      <c r="S1173" s="439"/>
      <c r="T1173" s="439"/>
      <c r="U1173" s="440"/>
      <c r="V1173" s="33"/>
      <c r="W1173" s="57"/>
      <c r="X1173" s="86"/>
      <c r="Y1173" s="33"/>
      <c r="Z1173" s="36"/>
      <c r="AA1173" s="36"/>
      <c r="AD1173" s="33"/>
      <c r="AG1173" s="33"/>
      <c r="AH1173" s="43"/>
      <c r="AI1173" s="43"/>
      <c r="AJ1173" s="43"/>
      <c r="AK1173" s="43"/>
      <c r="AL1173" s="43"/>
      <c r="AM1173" s="43"/>
      <c r="AN1173" s="43"/>
      <c r="AO1173" s="43"/>
      <c r="AP1173" s="43"/>
      <c r="AQ1173" s="43"/>
      <c r="AR1173" s="43"/>
      <c r="AS1173" s="43"/>
      <c r="AT1173" s="43"/>
      <c r="AU1173" s="44"/>
      <c r="AV1173" s="33"/>
      <c r="AW1173" s="33"/>
      <c r="AX1173" s="33"/>
      <c r="AZ1173" s="141"/>
      <c r="BE1173" s="168"/>
      <c r="BF1173" s="168"/>
      <c r="BG1173" s="168"/>
      <c r="BH1173" s="168"/>
      <c r="BI1173" s="168"/>
      <c r="BJ1173" s="168"/>
      <c r="BK1173" s="168"/>
      <c r="BL1173" s="168"/>
      <c r="BM1173" s="168"/>
      <c r="DK1173" s="168"/>
      <c r="DL1173" s="168"/>
      <c r="DM1173" s="168"/>
      <c r="DN1173" s="168"/>
      <c r="DO1173" s="168"/>
      <c r="DP1173" s="168"/>
      <c r="DQ1173" s="168"/>
      <c r="DR1173" s="168"/>
      <c r="DS1173" s="168"/>
      <c r="DT1173" s="168"/>
      <c r="DU1173" s="168"/>
      <c r="DV1173" s="168"/>
      <c r="DW1173" s="168"/>
      <c r="DX1173" s="168"/>
      <c r="DY1173" s="168"/>
      <c r="DZ1173" s="168"/>
      <c r="EA1173" s="168"/>
      <c r="EB1173" s="168"/>
      <c r="EC1173" s="168"/>
      <c r="ED1173" s="168"/>
      <c r="EE1173" s="168"/>
      <c r="EF1173" s="168"/>
      <c r="EG1173" s="168"/>
      <c r="EH1173" s="168"/>
      <c r="EI1173" s="168"/>
      <c r="EJ1173" s="168"/>
      <c r="EK1173" s="168"/>
      <c r="EL1173" s="168"/>
      <c r="EM1173" s="168"/>
      <c r="EN1173" s="168"/>
      <c r="EO1173" s="168"/>
      <c r="EP1173" s="168"/>
      <c r="EQ1173" s="168"/>
      <c r="ER1173" s="168"/>
      <c r="ES1173" s="168"/>
      <c r="ET1173" s="168"/>
      <c r="EU1173" s="168"/>
      <c r="EV1173" s="168"/>
      <c r="EW1173" s="168"/>
      <c r="EX1173" s="168"/>
      <c r="EY1173" s="168"/>
      <c r="EZ1173" s="168"/>
      <c r="FA1173" s="168"/>
      <c r="FB1173" s="168"/>
      <c r="FC1173" s="168"/>
      <c r="FD1173" s="168"/>
    </row>
    <row r="1174" spans="1:160" s="5" customFormat="1" ht="15.75" customHeight="1" x14ac:dyDescent="0.3">
      <c r="A1174" s="263"/>
      <c r="B1174" s="263"/>
      <c r="C1174" s="265"/>
      <c r="D1174" s="441"/>
      <c r="E1174" s="442"/>
      <c r="F1174" s="442"/>
      <c r="G1174" s="442"/>
      <c r="H1174" s="442"/>
      <c r="I1174" s="442"/>
      <c r="J1174" s="442"/>
      <c r="K1174" s="442"/>
      <c r="L1174" s="442"/>
      <c r="M1174" s="443"/>
      <c r="N1174" s="441"/>
      <c r="O1174" s="442"/>
      <c r="P1174" s="442"/>
      <c r="Q1174" s="442"/>
      <c r="R1174" s="442"/>
      <c r="S1174" s="442"/>
      <c r="T1174" s="442"/>
      <c r="U1174" s="443"/>
      <c r="V1174" s="33"/>
      <c r="W1174" s="57"/>
      <c r="X1174" s="86"/>
      <c r="Y1174" s="33"/>
      <c r="Z1174" s="36"/>
      <c r="AA1174" s="36"/>
      <c r="AD1174" s="33"/>
      <c r="AG1174" s="33"/>
      <c r="AH1174" s="43"/>
      <c r="AI1174" s="43"/>
      <c r="AJ1174" s="43"/>
      <c r="AK1174" s="43"/>
      <c r="AL1174" s="43"/>
      <c r="AM1174" s="43"/>
      <c r="AN1174" s="43"/>
      <c r="AO1174" s="43"/>
      <c r="AP1174" s="43"/>
      <c r="AQ1174" s="43"/>
      <c r="AR1174" s="43"/>
      <c r="AS1174" s="43"/>
      <c r="AT1174" s="43"/>
      <c r="AU1174" s="44"/>
      <c r="AV1174" s="33"/>
      <c r="AW1174" s="33"/>
      <c r="AX1174" s="33"/>
      <c r="AZ1174" s="141"/>
      <c r="BE1174" s="168"/>
      <c r="BF1174" s="168"/>
      <c r="BG1174" s="168"/>
      <c r="BH1174" s="168"/>
      <c r="BI1174" s="168"/>
      <c r="BJ1174" s="168"/>
      <c r="BK1174" s="168"/>
      <c r="BL1174" s="168"/>
      <c r="BM1174" s="168"/>
      <c r="DK1174" s="168"/>
      <c r="DL1174" s="168"/>
      <c r="DM1174" s="168"/>
      <c r="DN1174" s="168"/>
      <c r="DO1174" s="168"/>
      <c r="DP1174" s="168"/>
      <c r="DQ1174" s="168"/>
      <c r="DR1174" s="168"/>
      <c r="DS1174" s="168"/>
      <c r="DT1174" s="168"/>
      <c r="DU1174" s="168"/>
      <c r="DV1174" s="168"/>
      <c r="DW1174" s="168"/>
      <c r="DX1174" s="168"/>
      <c r="DY1174" s="168"/>
      <c r="DZ1174" s="168"/>
      <c r="EA1174" s="168"/>
      <c r="EB1174" s="168"/>
      <c r="EC1174" s="168"/>
      <c r="ED1174" s="168"/>
      <c r="EE1174" s="168"/>
      <c r="EF1174" s="168"/>
      <c r="EG1174" s="168"/>
      <c r="EH1174" s="168"/>
      <c r="EI1174" s="168"/>
      <c r="EJ1174" s="168"/>
      <c r="EK1174" s="168"/>
      <c r="EL1174" s="168"/>
      <c r="EM1174" s="168"/>
      <c r="EN1174" s="168"/>
      <c r="EO1174" s="168"/>
      <c r="EP1174" s="168"/>
      <c r="EQ1174" s="168"/>
      <c r="ER1174" s="168"/>
      <c r="ES1174" s="168"/>
      <c r="ET1174" s="168"/>
      <c r="EU1174" s="168"/>
      <c r="EV1174" s="168"/>
      <c r="EW1174" s="168"/>
      <c r="EX1174" s="168"/>
      <c r="EY1174" s="168"/>
      <c r="EZ1174" s="168"/>
      <c r="FA1174" s="168"/>
      <c r="FB1174" s="168"/>
      <c r="FC1174" s="168"/>
      <c r="FD1174" s="168"/>
    </row>
    <row r="1175" spans="1:160" s="5" customFormat="1" x14ac:dyDescent="0.25">
      <c r="A1175" s="263"/>
      <c r="B1175" s="263"/>
      <c r="C1175" s="265"/>
      <c r="D1175" s="10" t="s">
        <v>23</v>
      </c>
      <c r="E1175" s="445" t="e">
        <f>+#REF!</f>
        <v>#REF!</v>
      </c>
      <c r="F1175" s="445"/>
      <c r="G1175" s="445"/>
      <c r="H1175" s="445"/>
      <c r="I1175" s="445"/>
      <c r="J1175" s="445"/>
      <c r="K1175" s="445"/>
      <c r="L1175" s="445"/>
      <c r="M1175" s="446"/>
      <c r="N1175" s="11" t="s">
        <v>23</v>
      </c>
      <c r="O1175" s="445" t="e">
        <f>+#REF!</f>
        <v>#REF!</v>
      </c>
      <c r="P1175" s="445"/>
      <c r="Q1175" s="445"/>
      <c r="R1175" s="445"/>
      <c r="S1175" s="445"/>
      <c r="T1175" s="445"/>
      <c r="U1175" s="446"/>
      <c r="V1175" s="33"/>
      <c r="W1175" s="57"/>
      <c r="X1175" s="86"/>
      <c r="Y1175" s="33"/>
      <c r="Z1175" s="36"/>
      <c r="AA1175" s="36"/>
      <c r="AD1175" s="33"/>
      <c r="AG1175" s="33"/>
      <c r="AH1175" s="43"/>
      <c r="AI1175" s="43"/>
      <c r="AJ1175" s="43"/>
      <c r="AK1175" s="43"/>
      <c r="AL1175" s="43"/>
      <c r="AM1175" s="43"/>
      <c r="AN1175" s="43"/>
      <c r="AO1175" s="43"/>
      <c r="AP1175" s="43"/>
      <c r="AQ1175" s="43"/>
      <c r="AR1175" s="43"/>
      <c r="AS1175" s="43"/>
      <c r="AT1175" s="43"/>
      <c r="AU1175" s="44"/>
      <c r="AV1175" s="33"/>
      <c r="AW1175" s="33"/>
      <c r="AX1175" s="33"/>
      <c r="AZ1175" s="141"/>
      <c r="BE1175" s="168"/>
      <c r="BF1175" s="168"/>
      <c r="BG1175" s="168"/>
      <c r="BH1175" s="168"/>
      <c r="BI1175" s="168"/>
      <c r="BJ1175" s="168"/>
      <c r="BK1175" s="168"/>
      <c r="BL1175" s="168"/>
      <c r="BM1175" s="168"/>
      <c r="DK1175" s="168"/>
      <c r="DL1175" s="168"/>
      <c r="DM1175" s="168"/>
      <c r="DN1175" s="168"/>
      <c r="DO1175" s="168"/>
      <c r="DP1175" s="168"/>
      <c r="DQ1175" s="168"/>
      <c r="DR1175" s="168"/>
      <c r="DS1175" s="168"/>
      <c r="DT1175" s="168"/>
      <c r="DU1175" s="168"/>
      <c r="DV1175" s="168"/>
      <c r="DW1175" s="168"/>
      <c r="DX1175" s="168"/>
      <c r="DY1175" s="168"/>
      <c r="DZ1175" s="168"/>
      <c r="EA1175" s="168"/>
      <c r="EB1175" s="168"/>
      <c r="EC1175" s="168"/>
      <c r="ED1175" s="168"/>
      <c r="EE1175" s="168"/>
      <c r="EF1175" s="168"/>
      <c r="EG1175" s="168"/>
      <c r="EH1175" s="168"/>
      <c r="EI1175" s="168"/>
      <c r="EJ1175" s="168"/>
      <c r="EK1175" s="168"/>
      <c r="EL1175" s="168"/>
      <c r="EM1175" s="168"/>
      <c r="EN1175" s="168"/>
      <c r="EO1175" s="168"/>
      <c r="EP1175" s="168"/>
      <c r="EQ1175" s="168"/>
      <c r="ER1175" s="168"/>
      <c r="ES1175" s="168"/>
      <c r="ET1175" s="168"/>
      <c r="EU1175" s="168"/>
      <c r="EV1175" s="168"/>
      <c r="EW1175" s="168"/>
      <c r="EX1175" s="168"/>
      <c r="EY1175" s="168"/>
      <c r="EZ1175" s="168"/>
      <c r="FA1175" s="168"/>
      <c r="FB1175" s="168"/>
      <c r="FC1175" s="168"/>
      <c r="FD1175" s="168"/>
    </row>
    <row r="1176" spans="1:160" s="5" customFormat="1" ht="14.4" thickBot="1" x14ac:dyDescent="0.3">
      <c r="A1176" s="263"/>
      <c r="B1176" s="263"/>
      <c r="C1176" s="265"/>
      <c r="D1176" s="12" t="s">
        <v>25</v>
      </c>
      <c r="E1176" s="447" t="e">
        <f>+#REF!</f>
        <v>#REF!</v>
      </c>
      <c r="F1176" s="447"/>
      <c r="G1176" s="447"/>
      <c r="H1176" s="447"/>
      <c r="I1176" s="447"/>
      <c r="J1176" s="447"/>
      <c r="K1176" s="447"/>
      <c r="L1176" s="447"/>
      <c r="M1176" s="448"/>
      <c r="N1176" s="13" t="s">
        <v>25</v>
      </c>
      <c r="O1176" s="447" t="e">
        <f>+#REF!</f>
        <v>#REF!</v>
      </c>
      <c r="P1176" s="447"/>
      <c r="Q1176" s="447"/>
      <c r="R1176" s="447"/>
      <c r="S1176" s="447"/>
      <c r="T1176" s="447"/>
      <c r="U1176" s="448"/>
      <c r="V1176" s="33"/>
      <c r="W1176" s="57"/>
      <c r="X1176" s="86"/>
      <c r="Y1176" s="33"/>
      <c r="Z1176" s="36"/>
      <c r="AA1176" s="36"/>
      <c r="AD1176" s="33"/>
      <c r="AG1176" s="33"/>
      <c r="AH1176" s="43"/>
      <c r="AI1176" s="43"/>
      <c r="AJ1176" s="43"/>
      <c r="AK1176" s="43"/>
      <c r="AL1176" s="43"/>
      <c r="AM1176" s="43"/>
      <c r="AN1176" s="43"/>
      <c r="AO1176" s="43"/>
      <c r="AP1176" s="43"/>
      <c r="AQ1176" s="43"/>
      <c r="AR1176" s="43"/>
      <c r="AS1176" s="43"/>
      <c r="AT1176" s="43"/>
      <c r="AU1176" s="44"/>
      <c r="AV1176" s="33"/>
      <c r="AW1176" s="33"/>
      <c r="AX1176" s="33"/>
      <c r="AZ1176" s="141"/>
      <c r="BE1176" s="168"/>
      <c r="BF1176" s="168"/>
      <c r="BG1176" s="168"/>
      <c r="BH1176" s="168"/>
      <c r="BI1176" s="168"/>
      <c r="BJ1176" s="168"/>
      <c r="BK1176" s="168"/>
      <c r="BL1176" s="168"/>
      <c r="BM1176" s="168"/>
      <c r="DK1176" s="168"/>
      <c r="DL1176" s="168"/>
      <c r="DM1176" s="168"/>
      <c r="DN1176" s="168"/>
      <c r="DO1176" s="168"/>
      <c r="DP1176" s="168"/>
      <c r="DQ1176" s="168"/>
      <c r="DR1176" s="168"/>
      <c r="DS1176" s="168"/>
      <c r="DT1176" s="168"/>
      <c r="DU1176" s="168"/>
      <c r="DV1176" s="168"/>
      <c r="DW1176" s="168"/>
      <c r="DX1176" s="168"/>
      <c r="DY1176" s="168"/>
      <c r="DZ1176" s="168"/>
      <c r="EA1176" s="168"/>
      <c r="EB1176" s="168"/>
      <c r="EC1176" s="168"/>
      <c r="ED1176" s="168"/>
      <c r="EE1176" s="168"/>
      <c r="EF1176" s="168"/>
      <c r="EG1176" s="168"/>
      <c r="EH1176" s="168"/>
      <c r="EI1176" s="168"/>
      <c r="EJ1176" s="168"/>
      <c r="EK1176" s="168"/>
      <c r="EL1176" s="168"/>
      <c r="EM1176" s="168"/>
      <c r="EN1176" s="168"/>
      <c r="EO1176" s="168"/>
      <c r="EP1176" s="168"/>
      <c r="EQ1176" s="168"/>
      <c r="ER1176" s="168"/>
      <c r="ES1176" s="168"/>
      <c r="ET1176" s="168"/>
      <c r="EU1176" s="168"/>
      <c r="EV1176" s="168"/>
      <c r="EW1176" s="168"/>
      <c r="EX1176" s="168"/>
      <c r="EY1176" s="168"/>
      <c r="EZ1176" s="168"/>
      <c r="FA1176" s="168"/>
      <c r="FB1176" s="168"/>
      <c r="FC1176" s="168"/>
      <c r="FD1176" s="168"/>
    </row>
    <row r="1177" spans="1:160" s="5" customFormat="1" ht="9.9" customHeight="1" thickBot="1" x14ac:dyDescent="0.3">
      <c r="A1177" s="263"/>
      <c r="B1177" s="263"/>
      <c r="C1177" s="265"/>
      <c r="D1177" s="83"/>
      <c r="E1177" s="84"/>
      <c r="F1177" s="84"/>
      <c r="G1177" s="84"/>
      <c r="H1177" s="84"/>
      <c r="I1177" s="84"/>
      <c r="J1177" s="84"/>
      <c r="K1177" s="84"/>
      <c r="L1177" s="84"/>
      <c r="M1177" s="84"/>
      <c r="N1177" s="83"/>
      <c r="O1177" s="84"/>
      <c r="P1177" s="84"/>
      <c r="Q1177" s="84"/>
      <c r="R1177" s="84"/>
      <c r="S1177" s="84"/>
      <c r="T1177" s="84"/>
      <c r="U1177" s="84"/>
      <c r="V1177" s="33"/>
      <c r="W1177" s="57"/>
      <c r="X1177" s="86"/>
      <c r="Y1177" s="33"/>
      <c r="Z1177" s="36"/>
      <c r="AA1177" s="36"/>
      <c r="AD1177" s="33"/>
      <c r="AG1177" s="33"/>
      <c r="AH1177" s="43"/>
      <c r="AI1177" s="43"/>
      <c r="AJ1177" s="43"/>
      <c r="AK1177" s="43"/>
      <c r="AL1177" s="43"/>
      <c r="AM1177" s="43"/>
      <c r="AN1177" s="43"/>
      <c r="AO1177" s="43"/>
      <c r="AP1177" s="43"/>
      <c r="AQ1177" s="43"/>
      <c r="AR1177" s="43"/>
      <c r="AS1177" s="43"/>
      <c r="AT1177" s="43"/>
      <c r="AU1177" s="44"/>
      <c r="AV1177" s="33"/>
      <c r="AW1177" s="33"/>
      <c r="AX1177" s="33"/>
      <c r="AZ1177" s="141"/>
      <c r="BE1177" s="168"/>
      <c r="BF1177" s="168"/>
      <c r="BG1177" s="168"/>
      <c r="BH1177" s="168"/>
      <c r="BI1177" s="168"/>
      <c r="BJ1177" s="168"/>
      <c r="BK1177" s="168"/>
      <c r="BL1177" s="168"/>
      <c r="BM1177" s="168"/>
      <c r="DK1177" s="168"/>
      <c r="DL1177" s="168"/>
      <c r="DM1177" s="168"/>
      <c r="DN1177" s="168"/>
      <c r="DO1177" s="168"/>
      <c r="DP1177" s="168"/>
      <c r="DQ1177" s="168"/>
      <c r="DR1177" s="168"/>
      <c r="DS1177" s="168"/>
      <c r="DT1177" s="168"/>
      <c r="DU1177" s="168"/>
      <c r="DV1177" s="168"/>
      <c r="DW1177" s="168"/>
      <c r="DX1177" s="168"/>
      <c r="DY1177" s="168"/>
      <c r="DZ1177" s="168"/>
      <c r="EA1177" s="168"/>
      <c r="EB1177" s="168"/>
      <c r="EC1177" s="168"/>
      <c r="ED1177" s="168"/>
      <c r="EE1177" s="168"/>
      <c r="EF1177" s="168"/>
      <c r="EG1177" s="168"/>
      <c r="EH1177" s="168"/>
      <c r="EI1177" s="168"/>
      <c r="EJ1177" s="168"/>
      <c r="EK1177" s="168"/>
      <c r="EL1177" s="168"/>
      <c r="EM1177" s="168"/>
      <c r="EN1177" s="168"/>
      <c r="EO1177" s="168"/>
      <c r="EP1177" s="168"/>
      <c r="EQ1177" s="168"/>
      <c r="ER1177" s="168"/>
      <c r="ES1177" s="168"/>
      <c r="ET1177" s="168"/>
      <c r="EU1177" s="168"/>
      <c r="EV1177" s="168"/>
      <c r="EW1177" s="168"/>
      <c r="EX1177" s="168"/>
      <c r="EY1177" s="168"/>
      <c r="EZ1177" s="168"/>
      <c r="FA1177" s="168"/>
      <c r="FB1177" s="168"/>
      <c r="FC1177" s="168"/>
      <c r="FD1177" s="168"/>
    </row>
    <row r="1178" spans="1:160" s="5" customFormat="1" ht="15.75" customHeight="1" x14ac:dyDescent="0.3">
      <c r="A1178" s="263"/>
      <c r="B1178" s="263"/>
      <c r="C1178" s="265"/>
      <c r="D1178" s="484"/>
      <c r="E1178" s="485"/>
      <c r="F1178" s="488" t="s">
        <v>0</v>
      </c>
      <c r="G1178" s="489"/>
      <c r="H1178" s="489"/>
      <c r="I1178" s="489"/>
      <c r="J1178" s="489"/>
      <c r="K1178" s="489"/>
      <c r="L1178" s="489"/>
      <c r="M1178" s="489"/>
      <c r="N1178" s="489"/>
      <c r="O1178" s="490"/>
      <c r="P1178" s="494" t="s">
        <v>1</v>
      </c>
      <c r="Q1178" s="495"/>
      <c r="R1178" s="495"/>
      <c r="S1178" s="496"/>
      <c r="T1178" s="500"/>
      <c r="U1178" s="501"/>
      <c r="V1178" s="33"/>
      <c r="W1178" s="57"/>
      <c r="X1178" s="86"/>
      <c r="Y1178" s="33"/>
      <c r="Z1178" s="36"/>
      <c r="AA1178" s="36"/>
      <c r="AD1178" s="33"/>
      <c r="AG1178" s="33"/>
      <c r="AH1178" s="43"/>
      <c r="AI1178" s="43"/>
      <c r="AJ1178" s="43"/>
      <c r="AK1178" s="43"/>
      <c r="AL1178" s="43"/>
      <c r="AM1178" s="43"/>
      <c r="AN1178" s="43"/>
      <c r="AO1178" s="43"/>
      <c r="AP1178" s="43"/>
      <c r="AQ1178" s="43"/>
      <c r="AR1178" s="43"/>
      <c r="AS1178" s="43"/>
      <c r="AT1178" s="43"/>
      <c r="AU1178" s="44"/>
      <c r="AV1178" s="33"/>
      <c r="AW1178" s="33"/>
      <c r="AX1178" s="33"/>
      <c r="AZ1178" s="141"/>
      <c r="BE1178" s="168"/>
      <c r="BF1178" s="168"/>
      <c r="BG1178" s="168"/>
      <c r="BH1178" s="168"/>
      <c r="BI1178" s="168"/>
      <c r="BJ1178" s="168"/>
      <c r="BK1178" s="168"/>
      <c r="BL1178" s="168"/>
      <c r="BM1178" s="168"/>
      <c r="DK1178" s="168"/>
      <c r="DL1178" s="168"/>
      <c r="DM1178" s="168"/>
      <c r="DN1178" s="168"/>
      <c r="DO1178" s="168"/>
      <c r="DP1178" s="168"/>
      <c r="DQ1178" s="168"/>
      <c r="DR1178" s="168"/>
      <c r="DS1178" s="168"/>
      <c r="DT1178" s="168"/>
      <c r="DU1178" s="168"/>
      <c r="DV1178" s="168"/>
      <c r="DW1178" s="168"/>
      <c r="DX1178" s="168"/>
      <c r="DY1178" s="168"/>
      <c r="DZ1178" s="168"/>
      <c r="EA1178" s="168"/>
      <c r="EB1178" s="168"/>
      <c r="EC1178" s="168"/>
      <c r="ED1178" s="168"/>
      <c r="EE1178" s="168"/>
      <c r="EF1178" s="168"/>
      <c r="EG1178" s="168"/>
      <c r="EH1178" s="168"/>
      <c r="EI1178" s="168"/>
      <c r="EJ1178" s="168"/>
      <c r="EK1178" s="168"/>
      <c r="EL1178" s="168"/>
      <c r="EM1178" s="168"/>
      <c r="EN1178" s="168"/>
      <c r="EO1178" s="168"/>
      <c r="EP1178" s="168"/>
      <c r="EQ1178" s="168"/>
      <c r="ER1178" s="168"/>
      <c r="ES1178" s="168"/>
      <c r="ET1178" s="168"/>
      <c r="EU1178" s="168"/>
      <c r="EV1178" s="168"/>
      <c r="EW1178" s="168"/>
      <c r="EX1178" s="168"/>
      <c r="EY1178" s="168"/>
      <c r="EZ1178" s="168"/>
      <c r="FA1178" s="168"/>
      <c r="FB1178" s="168"/>
      <c r="FC1178" s="168"/>
      <c r="FD1178" s="168"/>
    </row>
    <row r="1179" spans="1:160" s="5" customFormat="1" ht="15" customHeight="1" x14ac:dyDescent="0.3">
      <c r="A1179" s="263"/>
      <c r="B1179" s="263"/>
      <c r="C1179" s="265"/>
      <c r="D1179" s="481"/>
      <c r="E1179" s="482"/>
      <c r="F1179" s="491"/>
      <c r="G1179" s="492"/>
      <c r="H1179" s="492"/>
      <c r="I1179" s="492"/>
      <c r="J1179" s="492"/>
      <c r="K1179" s="492"/>
      <c r="L1179" s="492"/>
      <c r="M1179" s="492"/>
      <c r="N1179" s="492"/>
      <c r="O1179" s="493"/>
      <c r="P1179" s="497"/>
      <c r="Q1179" s="498"/>
      <c r="R1179" s="498"/>
      <c r="S1179" s="499"/>
      <c r="T1179" s="502"/>
      <c r="U1179" s="503"/>
      <c r="V1179" s="33"/>
      <c r="W1179" s="57"/>
      <c r="X1179" s="86"/>
      <c r="Y1179" s="38"/>
      <c r="Z1179" s="36"/>
      <c r="AA1179" s="36"/>
      <c r="AD1179" s="33"/>
      <c r="AG1179" s="33"/>
      <c r="AH1179" s="43"/>
      <c r="AI1179" s="43"/>
      <c r="AJ1179" s="43"/>
      <c r="AK1179" s="43"/>
      <c r="AL1179" s="43"/>
      <c r="AM1179" s="43"/>
      <c r="AN1179" s="43"/>
      <c r="AO1179" s="43"/>
      <c r="AP1179" s="43"/>
      <c r="AQ1179" s="43"/>
      <c r="AR1179" s="43"/>
      <c r="AS1179" s="43"/>
      <c r="AT1179" s="43"/>
      <c r="AU1179" s="44"/>
      <c r="AV1179" s="33"/>
      <c r="AW1179" s="33"/>
      <c r="AX1179" s="33"/>
      <c r="AZ1179" s="141"/>
      <c r="BE1179" s="168"/>
      <c r="BF1179" s="168"/>
      <c r="BG1179" s="168"/>
      <c r="BH1179" s="168"/>
      <c r="BI1179" s="168"/>
      <c r="BJ1179" s="168"/>
      <c r="BK1179" s="168"/>
      <c r="BL1179" s="168"/>
      <c r="BM1179" s="168"/>
      <c r="DK1179" s="168"/>
      <c r="DL1179" s="168"/>
      <c r="DM1179" s="168"/>
      <c r="DN1179" s="168"/>
      <c r="DO1179" s="168"/>
      <c r="DP1179" s="168"/>
      <c r="DQ1179" s="168"/>
      <c r="DR1179" s="168"/>
      <c r="DS1179" s="168"/>
      <c r="DT1179" s="168"/>
      <c r="DU1179" s="168"/>
      <c r="DV1179" s="168"/>
      <c r="DW1179" s="168"/>
      <c r="DX1179" s="168"/>
      <c r="DY1179" s="168"/>
      <c r="DZ1179" s="168"/>
      <c r="EA1179" s="168"/>
      <c r="EB1179" s="168"/>
      <c r="EC1179" s="168"/>
      <c r="ED1179" s="168"/>
      <c r="EE1179" s="168"/>
      <c r="EF1179" s="168"/>
      <c r="EG1179" s="168"/>
      <c r="EH1179" s="168"/>
      <c r="EI1179" s="168"/>
      <c r="EJ1179" s="168"/>
      <c r="EK1179" s="168"/>
      <c r="EL1179" s="168"/>
      <c r="EM1179" s="168"/>
      <c r="EN1179" s="168"/>
      <c r="EO1179" s="168"/>
      <c r="EP1179" s="168"/>
      <c r="EQ1179" s="168"/>
      <c r="ER1179" s="168"/>
      <c r="ES1179" s="168"/>
      <c r="ET1179" s="168"/>
      <c r="EU1179" s="168"/>
      <c r="EV1179" s="168"/>
      <c r="EW1179" s="168"/>
      <c r="EX1179" s="168"/>
      <c r="EY1179" s="168"/>
      <c r="EZ1179" s="168"/>
      <c r="FA1179" s="168"/>
      <c r="FB1179" s="168"/>
      <c r="FC1179" s="168"/>
      <c r="FD1179" s="168"/>
    </row>
    <row r="1180" spans="1:160" s="5" customFormat="1" ht="30" customHeight="1" thickBot="1" x14ac:dyDescent="0.35">
      <c r="A1180" s="263"/>
      <c r="B1180" s="263"/>
      <c r="C1180" s="265"/>
      <c r="D1180" s="486"/>
      <c r="E1180" s="487"/>
      <c r="F1180" s="506" t="s">
        <v>2</v>
      </c>
      <c r="G1180" s="507"/>
      <c r="H1180" s="507"/>
      <c r="I1180" s="507"/>
      <c r="J1180" s="507"/>
      <c r="K1180" s="507"/>
      <c r="L1180" s="507"/>
      <c r="M1180" s="507"/>
      <c r="N1180" s="507"/>
      <c r="O1180" s="508"/>
      <c r="P1180" s="32">
        <v>25</v>
      </c>
      <c r="Q1180" s="71" t="s">
        <v>3</v>
      </c>
      <c r="R1180" s="509">
        <v>147</v>
      </c>
      <c r="S1180" s="510"/>
      <c r="T1180" s="504"/>
      <c r="U1180" s="505"/>
      <c r="V1180" s="33">
        <f>+IF(C1189="","",1)</f>
        <v>1</v>
      </c>
      <c r="W1180" s="57"/>
      <c r="X1180" s="86"/>
      <c r="Y1180" s="39"/>
      <c r="Z1180" s="36"/>
      <c r="AA1180" s="36"/>
      <c r="AD1180" s="33"/>
      <c r="AG1180" s="33"/>
      <c r="AH1180" s="43"/>
      <c r="AI1180" s="43"/>
      <c r="AJ1180" s="43"/>
      <c r="AK1180" s="43"/>
      <c r="AL1180" s="43"/>
      <c r="AM1180" s="43"/>
      <c r="AN1180" s="43"/>
      <c r="AO1180" s="43"/>
      <c r="AP1180" s="43"/>
      <c r="AQ1180" s="43"/>
      <c r="AR1180" s="43"/>
      <c r="AS1180" s="43"/>
      <c r="AT1180" s="43"/>
      <c r="AU1180" s="44"/>
      <c r="AV1180" s="33"/>
      <c r="AW1180" s="33"/>
      <c r="AX1180" s="33"/>
      <c r="AZ1180" s="141"/>
      <c r="BE1180" s="168"/>
      <c r="BF1180" s="168"/>
      <c r="BG1180" s="168"/>
      <c r="BH1180" s="168"/>
      <c r="BI1180" s="168"/>
      <c r="BJ1180" s="168"/>
      <c r="BK1180" s="168"/>
      <c r="BL1180" s="168"/>
      <c r="BM1180" s="168"/>
      <c r="DK1180" s="168"/>
      <c r="DL1180" s="168"/>
      <c r="DM1180" s="168"/>
      <c r="DN1180" s="168"/>
      <c r="DO1180" s="168"/>
      <c r="DP1180" s="168"/>
      <c r="DQ1180" s="168"/>
      <c r="DR1180" s="168"/>
      <c r="DS1180" s="168"/>
      <c r="DT1180" s="168"/>
      <c r="DU1180" s="168"/>
      <c r="DV1180" s="168"/>
      <c r="DW1180" s="168"/>
      <c r="DX1180" s="168"/>
      <c r="DY1180" s="168"/>
      <c r="DZ1180" s="168"/>
      <c r="EA1180" s="168"/>
      <c r="EB1180" s="168"/>
      <c r="EC1180" s="168"/>
      <c r="ED1180" s="168"/>
      <c r="EE1180" s="168"/>
      <c r="EF1180" s="168"/>
      <c r="EG1180" s="168"/>
      <c r="EH1180" s="168"/>
      <c r="EI1180" s="168"/>
      <c r="EJ1180" s="168"/>
      <c r="EK1180" s="168"/>
      <c r="EL1180" s="168"/>
      <c r="EM1180" s="168"/>
      <c r="EN1180" s="168"/>
      <c r="EO1180" s="168"/>
      <c r="EP1180" s="168"/>
      <c r="EQ1180" s="168"/>
      <c r="ER1180" s="168"/>
      <c r="ES1180" s="168"/>
      <c r="ET1180" s="168"/>
      <c r="EU1180" s="168"/>
      <c r="EV1180" s="168"/>
      <c r="EW1180" s="168"/>
      <c r="EX1180" s="168"/>
      <c r="EY1180" s="168"/>
      <c r="EZ1180" s="168"/>
      <c r="FA1180" s="168"/>
      <c r="FB1180" s="168"/>
      <c r="FC1180" s="168"/>
      <c r="FD1180" s="168"/>
    </row>
    <row r="1181" spans="1:160" s="5" customFormat="1" ht="5.25" customHeight="1" thickBot="1" x14ac:dyDescent="0.35">
      <c r="A1181" s="263"/>
      <c r="B1181" s="263"/>
      <c r="C1181" s="265"/>
      <c r="D1181" s="454"/>
      <c r="E1181" s="454"/>
      <c r="F1181" s="454"/>
      <c r="G1181" s="454"/>
      <c r="H1181" s="454"/>
      <c r="I1181" s="454"/>
      <c r="J1181" s="454"/>
      <c r="K1181" s="454"/>
      <c r="L1181" s="454"/>
      <c r="M1181" s="454"/>
      <c r="N1181" s="454"/>
      <c r="O1181" s="454"/>
      <c r="P1181" s="454"/>
      <c r="Q1181" s="454"/>
      <c r="R1181" s="454"/>
      <c r="S1181" s="454"/>
      <c r="T1181" s="454"/>
      <c r="U1181" s="454"/>
      <c r="V1181" s="33"/>
      <c r="W1181" s="57"/>
      <c r="X1181" s="86"/>
      <c r="Y1181" s="38"/>
      <c r="Z1181" s="36"/>
      <c r="AA1181" s="36"/>
      <c r="AD1181" s="33"/>
      <c r="AG1181" s="33"/>
      <c r="AH1181" s="43"/>
      <c r="AI1181" s="43"/>
      <c r="AJ1181" s="43"/>
      <c r="AK1181" s="43"/>
      <c r="AL1181" s="43"/>
      <c r="AM1181" s="43"/>
      <c r="AN1181" s="43"/>
      <c r="AO1181" s="43"/>
      <c r="AP1181" s="43"/>
      <c r="AQ1181" s="43"/>
      <c r="AR1181" s="43"/>
      <c r="AS1181" s="43"/>
      <c r="AT1181" s="43"/>
      <c r="AU1181" s="44"/>
      <c r="AV1181" s="33"/>
      <c r="AW1181" s="33"/>
      <c r="AX1181" s="33"/>
      <c r="AZ1181" s="141"/>
      <c r="BE1181" s="168"/>
      <c r="BF1181" s="168"/>
      <c r="BG1181" s="168"/>
      <c r="BH1181" s="168"/>
      <c r="BI1181" s="168"/>
      <c r="BJ1181" s="168"/>
      <c r="BK1181" s="168"/>
      <c r="BL1181" s="168"/>
      <c r="BM1181" s="168"/>
      <c r="DK1181" s="168"/>
      <c r="DL1181" s="168"/>
      <c r="DM1181" s="168"/>
      <c r="DN1181" s="168"/>
      <c r="DO1181" s="168"/>
      <c r="DP1181" s="168"/>
      <c r="DQ1181" s="168"/>
      <c r="DR1181" s="168"/>
      <c r="DS1181" s="168"/>
      <c r="DT1181" s="168"/>
      <c r="DU1181" s="168"/>
      <c r="DV1181" s="168"/>
      <c r="DW1181" s="168"/>
      <c r="DX1181" s="168"/>
      <c r="DY1181" s="168"/>
      <c r="DZ1181" s="168"/>
      <c r="EA1181" s="168"/>
      <c r="EB1181" s="168"/>
      <c r="EC1181" s="168"/>
      <c r="ED1181" s="168"/>
      <c r="EE1181" s="168"/>
      <c r="EF1181" s="168"/>
      <c r="EG1181" s="168"/>
      <c r="EH1181" s="168"/>
      <c r="EI1181" s="168"/>
      <c r="EJ1181" s="168"/>
      <c r="EK1181" s="168"/>
      <c r="EL1181" s="168"/>
      <c r="EM1181" s="168"/>
      <c r="EN1181" s="168"/>
      <c r="EO1181" s="168"/>
      <c r="EP1181" s="168"/>
      <c r="EQ1181" s="168"/>
      <c r="ER1181" s="168"/>
      <c r="ES1181" s="168"/>
      <c r="ET1181" s="168"/>
      <c r="EU1181" s="168"/>
      <c r="EV1181" s="168"/>
      <c r="EW1181" s="168"/>
      <c r="EX1181" s="168"/>
      <c r="EY1181" s="168"/>
      <c r="EZ1181" s="168"/>
      <c r="FA1181" s="168"/>
      <c r="FB1181" s="168"/>
      <c r="FC1181" s="168"/>
      <c r="FD1181" s="168"/>
    </row>
    <row r="1182" spans="1:160" s="5" customFormat="1" ht="24.9" customHeight="1" x14ac:dyDescent="0.3">
      <c r="A1182" s="263"/>
      <c r="B1182" s="263"/>
      <c r="C1182" s="265"/>
      <c r="D1182" s="511" t="s">
        <v>4</v>
      </c>
      <c r="E1182" s="512"/>
      <c r="F1182" s="513" t="s">
        <v>168</v>
      </c>
      <c r="G1182" s="514"/>
      <c r="H1182" s="514"/>
      <c r="I1182" s="515"/>
      <c r="J1182" s="516" t="s">
        <v>5</v>
      </c>
      <c r="K1182" s="512"/>
      <c r="L1182" s="513" t="s">
        <v>102</v>
      </c>
      <c r="M1182" s="514"/>
      <c r="N1182" s="514"/>
      <c r="O1182" s="514"/>
      <c r="P1182" s="515"/>
      <c r="Q1182" s="1" t="s">
        <v>6</v>
      </c>
      <c r="R1182" s="513" t="s">
        <v>36</v>
      </c>
      <c r="S1182" s="514"/>
      <c r="T1182" s="514"/>
      <c r="U1182" s="517"/>
      <c r="V1182" s="33"/>
      <c r="W1182" s="57"/>
      <c r="X1182" s="86"/>
      <c r="Y1182" s="33"/>
      <c r="Z1182" s="36"/>
      <c r="AA1182" s="36"/>
      <c r="AD1182" s="33"/>
      <c r="AG1182" s="33"/>
      <c r="AH1182" s="43"/>
      <c r="AI1182" s="43"/>
      <c r="AJ1182" s="43"/>
      <c r="AK1182" s="43"/>
      <c r="AL1182" s="43"/>
      <c r="AM1182" s="43"/>
      <c r="AN1182" s="43"/>
      <c r="AO1182" s="43"/>
      <c r="AP1182" s="43"/>
      <c r="AQ1182" s="43"/>
      <c r="AR1182" s="43"/>
      <c r="AS1182" s="43"/>
      <c r="AT1182" s="43"/>
      <c r="AU1182" s="44"/>
      <c r="AV1182" s="33"/>
      <c r="AW1182" s="33"/>
      <c r="AX1182" s="33"/>
      <c r="AZ1182" s="141"/>
      <c r="BE1182" s="168"/>
      <c r="BF1182" s="168"/>
      <c r="BG1182" s="168"/>
      <c r="BH1182" s="168"/>
      <c r="BI1182" s="168"/>
      <c r="BJ1182" s="168"/>
      <c r="BK1182" s="168"/>
      <c r="BL1182" s="168"/>
      <c r="BM1182" s="168"/>
      <c r="DK1182" s="168"/>
      <c r="DL1182" s="168"/>
      <c r="DM1182" s="168"/>
      <c r="DN1182" s="168"/>
      <c r="DO1182" s="168"/>
      <c r="DP1182" s="168"/>
      <c r="DQ1182" s="168"/>
      <c r="DR1182" s="168"/>
      <c r="DS1182" s="168"/>
      <c r="DT1182" s="168"/>
      <c r="DU1182" s="168"/>
      <c r="DV1182" s="168"/>
      <c r="DW1182" s="168"/>
      <c r="DX1182" s="168"/>
      <c r="DY1182" s="168"/>
      <c r="DZ1182" s="168"/>
      <c r="EA1182" s="168"/>
      <c r="EB1182" s="168"/>
      <c r="EC1182" s="168"/>
      <c r="ED1182" s="168"/>
      <c r="EE1182" s="168"/>
      <c r="EF1182" s="168"/>
      <c r="EG1182" s="168"/>
      <c r="EH1182" s="168"/>
      <c r="EI1182" s="168"/>
      <c r="EJ1182" s="168"/>
      <c r="EK1182" s="168"/>
      <c r="EL1182" s="168"/>
      <c r="EM1182" s="168"/>
      <c r="EN1182" s="168"/>
      <c r="EO1182" s="168"/>
      <c r="EP1182" s="168"/>
      <c r="EQ1182" s="168"/>
      <c r="ER1182" s="168"/>
      <c r="ES1182" s="168"/>
      <c r="ET1182" s="168"/>
      <c r="EU1182" s="168"/>
      <c r="EV1182" s="168"/>
      <c r="EW1182" s="168"/>
      <c r="EX1182" s="168"/>
      <c r="EY1182" s="168"/>
      <c r="EZ1182" s="168"/>
      <c r="FA1182" s="168"/>
      <c r="FB1182" s="168"/>
      <c r="FC1182" s="168"/>
      <c r="FD1182" s="168"/>
    </row>
    <row r="1183" spans="1:160" s="5" customFormat="1" ht="45" customHeight="1" thickBot="1" x14ac:dyDescent="0.35">
      <c r="A1183" s="263"/>
      <c r="B1183" s="263"/>
      <c r="C1183" s="265"/>
      <c r="D1183" s="518" t="s">
        <v>7</v>
      </c>
      <c r="E1183" s="519"/>
      <c r="F1183" s="520" t="s">
        <v>169</v>
      </c>
      <c r="G1183" s="521"/>
      <c r="H1183" s="521"/>
      <c r="I1183" s="521"/>
      <c r="J1183" s="521"/>
      <c r="K1183" s="521"/>
      <c r="L1183" s="521"/>
      <c r="M1183" s="521"/>
      <c r="N1183" s="521"/>
      <c r="O1183" s="521"/>
      <c r="P1183" s="521"/>
      <c r="Q1183" s="521"/>
      <c r="R1183" s="521"/>
      <c r="S1183" s="521"/>
      <c r="T1183" s="521"/>
      <c r="U1183" s="522"/>
      <c r="V1183" s="33"/>
      <c r="W1183" s="57"/>
      <c r="X1183" s="86"/>
      <c r="Y1183" s="33"/>
      <c r="Z1183" s="36"/>
      <c r="AA1183" s="36"/>
      <c r="AD1183" s="33"/>
      <c r="AG1183" s="33"/>
      <c r="AH1183" s="43"/>
      <c r="AI1183" s="43"/>
      <c r="AJ1183" s="43"/>
      <c r="AK1183" s="43"/>
      <c r="AL1183" s="43"/>
      <c r="AM1183" s="43"/>
      <c r="AN1183" s="43"/>
      <c r="AO1183" s="43"/>
      <c r="AP1183" s="43"/>
      <c r="AQ1183" s="43"/>
      <c r="AR1183" s="43"/>
      <c r="AS1183" s="43"/>
      <c r="AT1183" s="43"/>
      <c r="AU1183" s="44"/>
      <c r="AV1183" s="33"/>
      <c r="AW1183" s="33"/>
      <c r="AX1183" s="33"/>
      <c r="AZ1183" s="141"/>
      <c r="BE1183" s="168"/>
      <c r="BF1183" s="168"/>
      <c r="BG1183" s="168"/>
      <c r="BH1183" s="168"/>
      <c r="BI1183" s="168"/>
      <c r="BJ1183" s="168"/>
      <c r="BK1183" s="168"/>
      <c r="BL1183" s="168"/>
      <c r="BM1183" s="168"/>
      <c r="DK1183" s="168"/>
      <c r="DL1183" s="168"/>
      <c r="DM1183" s="168"/>
      <c r="DN1183" s="168"/>
      <c r="DO1183" s="168"/>
      <c r="DP1183" s="168"/>
      <c r="DQ1183" s="168"/>
      <c r="DR1183" s="168"/>
      <c r="DS1183" s="168"/>
      <c r="DT1183" s="168"/>
      <c r="DU1183" s="168"/>
      <c r="DV1183" s="168"/>
      <c r="DW1183" s="168"/>
      <c r="DX1183" s="168"/>
      <c r="DY1183" s="168"/>
      <c r="DZ1183" s="168"/>
      <c r="EA1183" s="168"/>
      <c r="EB1183" s="168"/>
      <c r="EC1183" s="168"/>
      <c r="ED1183" s="168"/>
      <c r="EE1183" s="168"/>
      <c r="EF1183" s="168"/>
      <c r="EG1183" s="168"/>
      <c r="EH1183" s="168"/>
      <c r="EI1183" s="168"/>
      <c r="EJ1183" s="168"/>
      <c r="EK1183" s="168"/>
      <c r="EL1183" s="168"/>
      <c r="EM1183" s="168"/>
      <c r="EN1183" s="168"/>
      <c r="EO1183" s="168"/>
      <c r="EP1183" s="168"/>
      <c r="EQ1183" s="168"/>
      <c r="ER1183" s="168"/>
      <c r="ES1183" s="168"/>
      <c r="ET1183" s="168"/>
      <c r="EU1183" s="168"/>
      <c r="EV1183" s="168"/>
      <c r="EW1183" s="168"/>
      <c r="EX1183" s="168"/>
      <c r="EY1183" s="168"/>
      <c r="EZ1183" s="168"/>
      <c r="FA1183" s="168"/>
      <c r="FB1183" s="168"/>
      <c r="FC1183" s="168"/>
      <c r="FD1183" s="168"/>
    </row>
    <row r="1184" spans="1:160" s="5" customFormat="1" ht="5.0999999999999996" customHeight="1" thickBot="1" x14ac:dyDescent="0.35">
      <c r="A1184" s="263"/>
      <c r="B1184" s="263"/>
      <c r="C1184" s="265"/>
      <c r="D1184" s="523"/>
      <c r="E1184" s="523"/>
      <c r="F1184" s="523"/>
      <c r="G1184" s="523"/>
      <c r="H1184" s="523"/>
      <c r="I1184" s="523"/>
      <c r="J1184" s="523"/>
      <c r="K1184" s="523"/>
      <c r="L1184" s="523"/>
      <c r="M1184" s="523"/>
      <c r="N1184" s="523"/>
      <c r="O1184" s="523"/>
      <c r="P1184" s="523"/>
      <c r="Q1184" s="523"/>
      <c r="R1184" s="523"/>
      <c r="S1184" s="523"/>
      <c r="T1184" s="523"/>
      <c r="U1184" s="523"/>
      <c r="V1184" s="33"/>
      <c r="W1184" s="57"/>
      <c r="X1184" s="86"/>
      <c r="Y1184" s="33"/>
      <c r="Z1184" s="36"/>
      <c r="AA1184" s="36"/>
      <c r="AD1184" s="33"/>
      <c r="AG1184" s="33"/>
      <c r="AH1184" s="43"/>
      <c r="AI1184" s="43"/>
      <c r="AJ1184" s="43"/>
      <c r="AK1184" s="43"/>
      <c r="AL1184" s="43"/>
      <c r="AM1184" s="43"/>
      <c r="AN1184" s="43"/>
      <c r="AO1184" s="43"/>
      <c r="AP1184" s="43"/>
      <c r="AQ1184" s="43"/>
      <c r="AR1184" s="43"/>
      <c r="AS1184" s="43"/>
      <c r="AT1184" s="43"/>
      <c r="AU1184" s="44"/>
      <c r="AV1184" s="33"/>
      <c r="AW1184" s="33"/>
      <c r="AX1184" s="33"/>
      <c r="AZ1184" s="141"/>
      <c r="BE1184" s="168"/>
      <c r="BF1184" s="168"/>
      <c r="BG1184" s="168"/>
      <c r="BH1184" s="168"/>
      <c r="BI1184" s="168"/>
      <c r="BJ1184" s="168"/>
      <c r="BK1184" s="168"/>
      <c r="BL1184" s="168"/>
      <c r="BM1184" s="168"/>
      <c r="DK1184" s="168"/>
      <c r="DL1184" s="168"/>
      <c r="DM1184" s="168"/>
      <c r="DN1184" s="168"/>
      <c r="DO1184" s="168"/>
      <c r="DP1184" s="168"/>
      <c r="DQ1184" s="168"/>
      <c r="DR1184" s="168"/>
      <c r="DS1184" s="168"/>
      <c r="DT1184" s="168"/>
      <c r="DU1184" s="168"/>
      <c r="DV1184" s="168"/>
      <c r="DW1184" s="168"/>
      <c r="DX1184" s="168"/>
      <c r="DY1184" s="168"/>
      <c r="DZ1184" s="168"/>
      <c r="EA1184" s="168"/>
      <c r="EB1184" s="168"/>
      <c r="EC1184" s="168"/>
      <c r="ED1184" s="168"/>
      <c r="EE1184" s="168"/>
      <c r="EF1184" s="168"/>
      <c r="EG1184" s="168"/>
      <c r="EH1184" s="168"/>
      <c r="EI1184" s="168"/>
      <c r="EJ1184" s="168"/>
      <c r="EK1184" s="168"/>
      <c r="EL1184" s="168"/>
      <c r="EM1184" s="168"/>
      <c r="EN1184" s="168"/>
      <c r="EO1184" s="168"/>
      <c r="EP1184" s="168"/>
      <c r="EQ1184" s="168"/>
      <c r="ER1184" s="168"/>
      <c r="ES1184" s="168"/>
      <c r="ET1184" s="168"/>
      <c r="EU1184" s="168"/>
      <c r="EV1184" s="168"/>
      <c r="EW1184" s="168"/>
      <c r="EX1184" s="168"/>
      <c r="EY1184" s="168"/>
      <c r="EZ1184" s="168"/>
      <c r="FA1184" s="168"/>
      <c r="FB1184" s="168"/>
      <c r="FC1184" s="168"/>
      <c r="FD1184" s="168"/>
    </row>
    <row r="1185" spans="1:160" s="5" customFormat="1" ht="24.9" customHeight="1" thickBot="1" x14ac:dyDescent="0.35">
      <c r="A1185" s="263"/>
      <c r="B1185" s="263"/>
      <c r="C1185" s="265"/>
      <c r="D1185" s="2" t="s">
        <v>103</v>
      </c>
      <c r="E1185" s="69" t="s">
        <v>106</v>
      </c>
      <c r="F1185" s="455" t="s">
        <v>104</v>
      </c>
      <c r="G1185" s="524"/>
      <c r="H1185" s="456"/>
      <c r="I1185" s="525">
        <v>44058</v>
      </c>
      <c r="J1185" s="526"/>
      <c r="K1185" s="526"/>
      <c r="L1185" s="526"/>
      <c r="M1185" s="526"/>
      <c r="N1185" s="527"/>
      <c r="O1185" s="3" t="s">
        <v>8</v>
      </c>
      <c r="P1185" s="449" t="s">
        <v>24</v>
      </c>
      <c r="Q1185" s="450"/>
      <c r="R1185" s="450"/>
      <c r="S1185" s="450"/>
      <c r="T1185" s="450"/>
      <c r="U1185" s="528"/>
      <c r="V1185" s="33"/>
      <c r="W1185" s="57"/>
      <c r="X1185" s="86"/>
      <c r="Y1185" s="33"/>
      <c r="Z1185" s="36"/>
      <c r="AA1185" s="36"/>
      <c r="AD1185" s="33"/>
      <c r="AG1185" s="33"/>
      <c r="AH1185" s="43"/>
      <c r="AI1185" s="43"/>
      <c r="AJ1185" s="43"/>
      <c r="AK1185" s="43"/>
      <c r="AL1185" s="43"/>
      <c r="AM1185" s="43"/>
      <c r="AN1185" s="43"/>
      <c r="AO1185" s="43"/>
      <c r="AP1185" s="43"/>
      <c r="AQ1185" s="43"/>
      <c r="AR1185" s="43"/>
      <c r="AS1185" s="43"/>
      <c r="AT1185" s="43"/>
      <c r="AU1185" s="44"/>
      <c r="AV1185" s="33"/>
      <c r="AW1185" s="33"/>
      <c r="AX1185" s="33"/>
      <c r="AZ1185" s="141"/>
      <c r="BE1185" s="168"/>
      <c r="BF1185" s="168"/>
      <c r="BG1185" s="168"/>
      <c r="BH1185" s="168"/>
      <c r="BI1185" s="168"/>
      <c r="BJ1185" s="168"/>
      <c r="BK1185" s="168"/>
      <c r="BL1185" s="168"/>
      <c r="BM1185" s="168"/>
      <c r="DK1185" s="168"/>
      <c r="DL1185" s="168"/>
      <c r="DM1185" s="168"/>
      <c r="DN1185" s="168"/>
      <c r="DO1185" s="168"/>
      <c r="DP1185" s="168"/>
      <c r="DQ1185" s="168"/>
      <c r="DR1185" s="168"/>
      <c r="DS1185" s="168"/>
      <c r="DT1185" s="168"/>
      <c r="DU1185" s="168"/>
      <c r="DV1185" s="168"/>
      <c r="DW1185" s="168"/>
      <c r="DX1185" s="168"/>
      <c r="DY1185" s="168"/>
      <c r="DZ1185" s="168"/>
      <c r="EA1185" s="168"/>
      <c r="EB1185" s="168"/>
      <c r="EC1185" s="168"/>
      <c r="ED1185" s="168"/>
      <c r="EE1185" s="168"/>
      <c r="EF1185" s="168"/>
      <c r="EG1185" s="168"/>
      <c r="EH1185" s="168"/>
      <c r="EI1185" s="168"/>
      <c r="EJ1185" s="168"/>
      <c r="EK1185" s="168"/>
      <c r="EL1185" s="168"/>
      <c r="EM1185" s="168"/>
      <c r="EN1185" s="168"/>
      <c r="EO1185" s="168"/>
      <c r="EP1185" s="168"/>
      <c r="EQ1185" s="168"/>
      <c r="ER1185" s="168"/>
      <c r="ES1185" s="168"/>
      <c r="ET1185" s="168"/>
      <c r="EU1185" s="168"/>
      <c r="EV1185" s="168"/>
      <c r="EW1185" s="168"/>
      <c r="EX1185" s="168"/>
      <c r="EY1185" s="168"/>
      <c r="EZ1185" s="168"/>
      <c r="FA1185" s="168"/>
      <c r="FB1185" s="168"/>
      <c r="FC1185" s="168"/>
      <c r="FD1185" s="168"/>
    </row>
    <row r="1186" spans="1:160" s="5" customFormat="1" ht="5.0999999999999996" customHeight="1" thickBot="1" x14ac:dyDescent="0.35">
      <c r="A1186" s="263"/>
      <c r="B1186" s="263"/>
      <c r="C1186" s="265"/>
      <c r="D1186" s="70"/>
      <c r="E1186" s="70"/>
      <c r="F1186" s="70"/>
      <c r="G1186" s="70"/>
      <c r="H1186" s="70"/>
      <c r="I1186" s="70"/>
      <c r="J1186" s="70"/>
      <c r="K1186" s="70"/>
      <c r="L1186" s="70"/>
      <c r="M1186" s="70"/>
      <c r="N1186" s="70"/>
      <c r="O1186" s="70"/>
      <c r="P1186" s="70"/>
      <c r="Q1186" s="70"/>
      <c r="R1186" s="70"/>
      <c r="S1186" s="70"/>
      <c r="T1186" s="70"/>
      <c r="U1186" s="70"/>
      <c r="V1186" s="33"/>
      <c r="W1186" s="57"/>
      <c r="X1186" s="86"/>
      <c r="Y1186" s="33"/>
      <c r="Z1186" s="36"/>
      <c r="AA1186" s="36"/>
      <c r="AD1186" s="33"/>
      <c r="AG1186" s="33"/>
      <c r="AH1186" s="43"/>
      <c r="AI1186" s="43"/>
      <c r="AJ1186" s="43"/>
      <c r="AK1186" s="43"/>
      <c r="AL1186" s="43"/>
      <c r="AM1186" s="43"/>
      <c r="AN1186" s="43"/>
      <c r="AO1186" s="43"/>
      <c r="AP1186" s="43"/>
      <c r="AQ1186" s="43"/>
      <c r="AR1186" s="43"/>
      <c r="AS1186" s="43"/>
      <c r="AT1186" s="43"/>
      <c r="AU1186" s="44"/>
      <c r="AV1186" s="33"/>
      <c r="AW1186" s="33"/>
      <c r="AX1186" s="33"/>
      <c r="AZ1186" s="141"/>
      <c r="BE1186" s="168"/>
      <c r="BF1186" s="168"/>
      <c r="BG1186" s="168"/>
      <c r="BH1186" s="168"/>
      <c r="BI1186" s="168"/>
      <c r="BJ1186" s="168"/>
      <c r="BK1186" s="168"/>
      <c r="BL1186" s="168"/>
      <c r="BM1186" s="168"/>
      <c r="DK1186" s="168"/>
      <c r="DL1186" s="168"/>
      <c r="DM1186" s="168"/>
      <c r="DN1186" s="168"/>
      <c r="DO1186" s="168"/>
      <c r="DP1186" s="168"/>
      <c r="DQ1186" s="168"/>
      <c r="DR1186" s="168"/>
      <c r="DS1186" s="168"/>
      <c r="DT1186" s="168"/>
      <c r="DU1186" s="168"/>
      <c r="DV1186" s="168"/>
      <c r="DW1186" s="168"/>
      <c r="DX1186" s="168"/>
      <c r="DY1186" s="168"/>
      <c r="DZ1186" s="168"/>
      <c r="EA1186" s="168"/>
      <c r="EB1186" s="168"/>
      <c r="EC1186" s="168"/>
      <c r="ED1186" s="168"/>
      <c r="EE1186" s="168"/>
      <c r="EF1186" s="168"/>
      <c r="EG1186" s="168"/>
      <c r="EH1186" s="168"/>
      <c r="EI1186" s="168"/>
      <c r="EJ1186" s="168"/>
      <c r="EK1186" s="168"/>
      <c r="EL1186" s="168"/>
      <c r="EM1186" s="168"/>
      <c r="EN1186" s="168"/>
      <c r="EO1186" s="168"/>
      <c r="EP1186" s="168"/>
      <c r="EQ1186" s="168"/>
      <c r="ER1186" s="168"/>
      <c r="ES1186" s="168"/>
      <c r="ET1186" s="168"/>
      <c r="EU1186" s="168"/>
      <c r="EV1186" s="168"/>
      <c r="EW1186" s="168"/>
      <c r="EX1186" s="168"/>
      <c r="EY1186" s="168"/>
      <c r="EZ1186" s="168"/>
      <c r="FA1186" s="168"/>
      <c r="FB1186" s="168"/>
      <c r="FC1186" s="168"/>
      <c r="FD1186" s="168"/>
    </row>
    <row r="1187" spans="1:160" s="5" customFormat="1" ht="24.9" customHeight="1" thickBot="1" x14ac:dyDescent="0.35">
      <c r="A1187" s="263"/>
      <c r="B1187" s="263"/>
      <c r="C1187" s="265"/>
      <c r="D1187" s="2" t="s">
        <v>31</v>
      </c>
      <c r="E1187" s="449"/>
      <c r="F1187" s="450"/>
      <c r="G1187" s="450"/>
      <c r="H1187" s="450"/>
      <c r="I1187" s="450"/>
      <c r="J1187" s="451"/>
      <c r="K1187" s="19" t="s">
        <v>105</v>
      </c>
      <c r="L1187" s="452"/>
      <c r="M1187" s="452"/>
      <c r="N1187" s="452"/>
      <c r="O1187" s="452"/>
      <c r="P1187" s="452"/>
      <c r="Q1187" s="452"/>
      <c r="R1187" s="452"/>
      <c r="S1187" s="452"/>
      <c r="T1187" s="452"/>
      <c r="U1187" s="453"/>
      <c r="V1187" s="33"/>
      <c r="W1187" s="57"/>
      <c r="X1187" s="86"/>
      <c r="Y1187" s="33"/>
      <c r="Z1187" s="36"/>
      <c r="AA1187" s="36"/>
      <c r="AD1187" s="33"/>
      <c r="AG1187" s="33"/>
      <c r="AH1187" s="43"/>
      <c r="AI1187" s="43"/>
      <c r="AJ1187" s="43"/>
      <c r="AK1187" s="43"/>
      <c r="AL1187" s="43"/>
      <c r="AM1187" s="43"/>
      <c r="AN1187" s="43"/>
      <c r="AO1187" s="43"/>
      <c r="AP1187" s="43"/>
      <c r="AQ1187" s="43"/>
      <c r="AR1187" s="43"/>
      <c r="AS1187" s="43"/>
      <c r="AT1187" s="43"/>
      <c r="AU1187" s="44"/>
      <c r="AV1187" s="33"/>
      <c r="AW1187" s="33"/>
      <c r="AX1187" s="33"/>
      <c r="AZ1187" s="141"/>
      <c r="BE1187" s="168"/>
      <c r="BF1187" s="168"/>
      <c r="BG1187" s="168"/>
      <c r="BH1187" s="168"/>
      <c r="BI1187" s="168"/>
      <c r="BJ1187" s="168"/>
      <c r="BK1187" s="168"/>
      <c r="BL1187" s="168"/>
      <c r="BM1187" s="168"/>
      <c r="DK1187" s="168"/>
      <c r="DL1187" s="168"/>
      <c r="DM1187" s="168"/>
      <c r="DN1187" s="168"/>
      <c r="DO1187" s="168"/>
      <c r="DP1187" s="168"/>
      <c r="DQ1187" s="168"/>
      <c r="DR1187" s="168"/>
      <c r="DS1187" s="168"/>
      <c r="DT1187" s="168"/>
      <c r="DU1187" s="168"/>
      <c r="DV1187" s="168"/>
      <c r="DW1187" s="168"/>
      <c r="DX1187" s="168"/>
      <c r="DY1187" s="168"/>
      <c r="DZ1187" s="168"/>
      <c r="EA1187" s="168"/>
      <c r="EB1187" s="168"/>
      <c r="EC1187" s="168"/>
      <c r="ED1187" s="168"/>
      <c r="EE1187" s="168"/>
      <c r="EF1187" s="168"/>
      <c r="EG1187" s="168"/>
      <c r="EH1187" s="168"/>
      <c r="EI1187" s="168"/>
      <c r="EJ1187" s="168"/>
      <c r="EK1187" s="168"/>
      <c r="EL1187" s="168"/>
      <c r="EM1187" s="168"/>
      <c r="EN1187" s="168"/>
      <c r="EO1187" s="168"/>
      <c r="EP1187" s="168"/>
      <c r="EQ1187" s="168"/>
      <c r="ER1187" s="168"/>
      <c r="ES1187" s="168"/>
      <c r="ET1187" s="168"/>
      <c r="EU1187" s="168"/>
      <c r="EV1187" s="168"/>
      <c r="EW1187" s="168"/>
      <c r="EX1187" s="168"/>
      <c r="EY1187" s="168"/>
      <c r="EZ1187" s="168"/>
      <c r="FA1187" s="168"/>
      <c r="FB1187" s="168"/>
      <c r="FC1187" s="168"/>
      <c r="FD1187" s="168"/>
    </row>
    <row r="1188" spans="1:160" s="5" customFormat="1" ht="5.0999999999999996" customHeight="1" thickBot="1" x14ac:dyDescent="0.35">
      <c r="A1188" s="263"/>
      <c r="B1188" s="263"/>
      <c r="C1188" s="265"/>
      <c r="D1188" s="454"/>
      <c r="E1188" s="454"/>
      <c r="F1188" s="454"/>
      <c r="G1188" s="454"/>
      <c r="H1188" s="454"/>
      <c r="I1188" s="454"/>
      <c r="J1188" s="454"/>
      <c r="K1188" s="454"/>
      <c r="L1188" s="454"/>
      <c r="M1188" s="454"/>
      <c r="N1188" s="454"/>
      <c r="O1188" s="454"/>
      <c r="P1188" s="454"/>
      <c r="Q1188" s="454"/>
      <c r="R1188" s="454"/>
      <c r="S1188" s="454"/>
      <c r="T1188" s="454"/>
      <c r="U1188" s="454"/>
      <c r="V1188" s="33"/>
      <c r="W1188" s="57"/>
      <c r="X1188" s="86"/>
      <c r="Y1188" s="33"/>
      <c r="Z1188" s="36"/>
      <c r="AA1188" s="36"/>
      <c r="AD1188" s="33"/>
      <c r="AG1188" s="33"/>
      <c r="AH1188" s="43"/>
      <c r="AI1188" s="43"/>
      <c r="AJ1188" s="43"/>
      <c r="AK1188" s="43"/>
      <c r="AL1188" s="43"/>
      <c r="AM1188" s="43"/>
      <c r="AN1188" s="43"/>
      <c r="AO1188" s="43"/>
      <c r="AP1188" s="43"/>
      <c r="AQ1188" s="43"/>
      <c r="AR1188" s="43"/>
      <c r="AS1188" s="43"/>
      <c r="AT1188" s="43"/>
      <c r="AU1188" s="44"/>
      <c r="AV1188" s="33"/>
      <c r="AW1188" s="33"/>
      <c r="AX1188" s="33"/>
      <c r="AZ1188" s="141"/>
      <c r="BE1188" s="168"/>
      <c r="BF1188" s="168"/>
      <c r="BG1188" s="168"/>
      <c r="BH1188" s="168"/>
      <c r="BI1188" s="168"/>
      <c r="BJ1188" s="168"/>
      <c r="BK1188" s="168"/>
      <c r="BL1188" s="168"/>
      <c r="BM1188" s="168"/>
      <c r="DK1188" s="168"/>
      <c r="DL1188" s="168"/>
      <c r="DM1188" s="168"/>
      <c r="DN1188" s="168"/>
      <c r="DO1188" s="168"/>
      <c r="DP1188" s="168"/>
      <c r="DQ1188" s="168"/>
      <c r="DR1188" s="168"/>
      <c r="DS1188" s="168"/>
      <c r="DT1188" s="168"/>
      <c r="DU1188" s="168"/>
      <c r="DV1188" s="168"/>
      <c r="DW1188" s="168"/>
      <c r="DX1188" s="168"/>
      <c r="DY1188" s="168"/>
      <c r="DZ1188" s="168"/>
      <c r="EA1188" s="168"/>
      <c r="EB1188" s="168"/>
      <c r="EC1188" s="168"/>
      <c r="ED1188" s="168"/>
      <c r="EE1188" s="168"/>
      <c r="EF1188" s="168"/>
      <c r="EG1188" s="168"/>
      <c r="EH1188" s="168"/>
      <c r="EI1188" s="168"/>
      <c r="EJ1188" s="168"/>
      <c r="EK1188" s="168"/>
      <c r="EL1188" s="168"/>
      <c r="EM1188" s="168"/>
      <c r="EN1188" s="168"/>
      <c r="EO1188" s="168"/>
      <c r="EP1188" s="168"/>
      <c r="EQ1188" s="168"/>
      <c r="ER1188" s="168"/>
      <c r="ES1188" s="168"/>
      <c r="ET1188" s="168"/>
      <c r="EU1188" s="168"/>
      <c r="EV1188" s="168"/>
      <c r="EW1188" s="168"/>
      <c r="EX1188" s="168"/>
      <c r="EY1188" s="168"/>
      <c r="EZ1188" s="168"/>
      <c r="FA1188" s="168"/>
      <c r="FB1188" s="168"/>
      <c r="FC1188" s="168"/>
      <c r="FD1188" s="168"/>
    </row>
    <row r="1189" spans="1:160" s="5" customFormat="1" ht="45" customHeight="1" thickBot="1" x14ac:dyDescent="0.35">
      <c r="A1189" s="263">
        <f>+E1189</f>
        <v>4.0999999999999979</v>
      </c>
      <c r="B1189" s="264">
        <f>+U1213</f>
        <v>0</v>
      </c>
      <c r="C1189" s="265">
        <v>20</v>
      </c>
      <c r="D1189" s="165" t="s">
        <v>9</v>
      </c>
      <c r="E1189" s="94">
        <v>4.0999999999999979</v>
      </c>
      <c r="F1189" s="455" t="s">
        <v>29</v>
      </c>
      <c r="G1189" s="456"/>
      <c r="H1189" s="532" t="s">
        <v>128</v>
      </c>
      <c r="I1189" s="457"/>
      <c r="J1189" s="457"/>
      <c r="K1189" s="457"/>
      <c r="L1189" s="457"/>
      <c r="M1189" s="458"/>
      <c r="N1189" s="459" t="s">
        <v>32</v>
      </c>
      <c r="O1189" s="460"/>
      <c r="P1189" s="461"/>
      <c r="Q1189" s="462" t="s">
        <v>49</v>
      </c>
      <c r="R1189" s="463"/>
      <c r="S1189" s="463"/>
      <c r="T1189" s="463"/>
      <c r="U1189" s="464"/>
      <c r="V1189" s="33"/>
      <c r="W1189" s="57"/>
      <c r="X1189" s="86"/>
      <c r="Y1189" s="33"/>
      <c r="Z1189" s="38"/>
      <c r="AA1189" s="38"/>
      <c r="AD1189" s="33"/>
      <c r="AG1189" s="33"/>
      <c r="AH1189" s="43"/>
      <c r="AI1189" s="43"/>
      <c r="AJ1189" s="43"/>
      <c r="AK1189" s="43"/>
      <c r="AL1189" s="43"/>
      <c r="AM1189" s="43"/>
      <c r="AN1189" s="43"/>
      <c r="AO1189" s="43"/>
      <c r="AP1189" s="43"/>
      <c r="AQ1189" s="43"/>
      <c r="AR1189" s="43"/>
      <c r="AS1189" s="43"/>
      <c r="AT1189" s="43"/>
      <c r="AU1189" s="44"/>
      <c r="AV1189" s="33"/>
      <c r="AW1189" s="33"/>
      <c r="AX1189" s="33"/>
      <c r="AZ1189" s="141"/>
      <c r="BE1189" s="168"/>
      <c r="BF1189" s="168"/>
      <c r="BG1189" s="168"/>
      <c r="BH1189" s="168"/>
      <c r="BI1189" s="168"/>
      <c r="BJ1189" s="168"/>
      <c r="BK1189" s="168"/>
      <c r="BL1189" s="168"/>
      <c r="BM1189" s="168"/>
      <c r="DK1189" s="168"/>
      <c r="DL1189" s="168"/>
      <c r="DM1189" s="168"/>
      <c r="DN1189" s="168"/>
      <c r="DO1189" s="168"/>
      <c r="DP1189" s="168"/>
      <c r="DQ1189" s="168"/>
      <c r="DR1189" s="168"/>
      <c r="DS1189" s="168"/>
      <c r="DT1189" s="168"/>
      <c r="DU1189" s="168"/>
      <c r="DV1189" s="168"/>
      <c r="DW1189" s="168"/>
      <c r="DX1189" s="168"/>
      <c r="DY1189" s="168"/>
      <c r="DZ1189" s="168"/>
      <c r="EA1189" s="168"/>
      <c r="EB1189" s="168"/>
      <c r="EC1189" s="168"/>
      <c r="ED1189" s="168"/>
      <c r="EE1189" s="168"/>
      <c r="EF1189" s="168"/>
      <c r="EG1189" s="168"/>
      <c r="EH1189" s="168"/>
      <c r="EI1189" s="168"/>
      <c r="EJ1189" s="168"/>
      <c r="EK1189" s="168"/>
      <c r="EL1189" s="168"/>
      <c r="EM1189" s="168"/>
      <c r="EN1189" s="168"/>
      <c r="EO1189" s="168"/>
      <c r="EP1189" s="168"/>
      <c r="EQ1189" s="168"/>
      <c r="ER1189" s="168"/>
      <c r="ES1189" s="168"/>
      <c r="ET1189" s="168"/>
      <c r="EU1189" s="168"/>
      <c r="EV1189" s="168"/>
      <c r="EW1189" s="168"/>
      <c r="EX1189" s="168"/>
      <c r="EY1189" s="168"/>
      <c r="EZ1189" s="168"/>
      <c r="FA1189" s="168"/>
      <c r="FB1189" s="168"/>
      <c r="FC1189" s="168"/>
      <c r="FD1189" s="168"/>
    </row>
    <row r="1190" spans="1:160" s="5" customFormat="1" ht="5.0999999999999996" customHeight="1" thickBot="1" x14ac:dyDescent="0.35">
      <c r="A1190" s="263"/>
      <c r="B1190" s="263"/>
      <c r="C1190" s="265"/>
      <c r="D1190" s="428"/>
      <c r="E1190" s="428"/>
      <c r="F1190" s="428"/>
      <c r="G1190" s="428"/>
      <c r="H1190" s="428"/>
      <c r="I1190" s="428"/>
      <c r="J1190" s="428"/>
      <c r="K1190" s="428"/>
      <c r="L1190" s="428"/>
      <c r="M1190" s="428"/>
      <c r="N1190" s="454"/>
      <c r="O1190" s="454"/>
      <c r="P1190" s="454"/>
      <c r="Q1190" s="454"/>
      <c r="R1190" s="454"/>
      <c r="S1190" s="454"/>
      <c r="T1190" s="454"/>
      <c r="U1190" s="454"/>
      <c r="V1190" s="33"/>
      <c r="W1190" s="57"/>
      <c r="X1190" s="86"/>
      <c r="Y1190" s="33"/>
      <c r="Z1190" s="76"/>
      <c r="AA1190" s="76"/>
      <c r="AD1190" s="33"/>
      <c r="AG1190" s="33"/>
      <c r="AH1190" s="43"/>
      <c r="AI1190" s="43"/>
      <c r="AJ1190" s="43"/>
      <c r="AK1190" s="43"/>
      <c r="AL1190" s="43"/>
      <c r="AM1190" s="43"/>
      <c r="AN1190" s="43"/>
      <c r="AO1190" s="43"/>
      <c r="AP1190" s="43"/>
      <c r="AQ1190" s="43"/>
      <c r="AR1190" s="43"/>
      <c r="AS1190" s="43"/>
      <c r="AT1190" s="43"/>
      <c r="AU1190" s="44"/>
      <c r="AV1190" s="33"/>
      <c r="AW1190" s="33"/>
      <c r="AX1190" s="33"/>
      <c r="AZ1190" s="141"/>
      <c r="BE1190" s="168"/>
      <c r="BF1190" s="168"/>
      <c r="BG1190" s="168"/>
      <c r="BH1190" s="168"/>
      <c r="BI1190" s="168"/>
      <c r="BJ1190" s="168"/>
      <c r="BK1190" s="168"/>
      <c r="BL1190" s="168"/>
      <c r="BM1190" s="168"/>
      <c r="DK1190" s="168"/>
      <c r="DL1190" s="168"/>
      <c r="DM1190" s="168"/>
      <c r="DN1190" s="168"/>
      <c r="DO1190" s="168"/>
      <c r="DP1190" s="168"/>
      <c r="DQ1190" s="168"/>
      <c r="DR1190" s="168"/>
      <c r="DS1190" s="168"/>
      <c r="DT1190" s="168"/>
      <c r="DU1190" s="168"/>
      <c r="DV1190" s="168"/>
      <c r="DW1190" s="168"/>
      <c r="DX1190" s="168"/>
      <c r="DY1190" s="168"/>
      <c r="DZ1190" s="168"/>
      <c r="EA1190" s="168"/>
      <c r="EB1190" s="168"/>
      <c r="EC1190" s="168"/>
      <c r="ED1190" s="168"/>
      <c r="EE1190" s="168"/>
      <c r="EF1190" s="168"/>
      <c r="EG1190" s="168"/>
      <c r="EH1190" s="168"/>
      <c r="EI1190" s="168"/>
      <c r="EJ1190" s="168"/>
      <c r="EK1190" s="168"/>
      <c r="EL1190" s="168"/>
      <c r="EM1190" s="168"/>
      <c r="EN1190" s="168"/>
      <c r="EO1190" s="168"/>
      <c r="EP1190" s="168"/>
      <c r="EQ1190" s="168"/>
      <c r="ER1190" s="168"/>
      <c r="ES1190" s="168"/>
      <c r="ET1190" s="168"/>
      <c r="EU1190" s="168"/>
      <c r="EV1190" s="168"/>
      <c r="EW1190" s="168"/>
      <c r="EX1190" s="168"/>
      <c r="EY1190" s="168"/>
      <c r="EZ1190" s="168"/>
      <c r="FA1190" s="168"/>
      <c r="FB1190" s="168"/>
      <c r="FC1190" s="168"/>
      <c r="FD1190" s="168"/>
    </row>
    <row r="1191" spans="1:160" s="5" customFormat="1" ht="24.9" customHeight="1" x14ac:dyDescent="0.3">
      <c r="A1191" s="263"/>
      <c r="B1191" s="263"/>
      <c r="C1191" s="265"/>
      <c r="D1191" s="465" t="s">
        <v>30</v>
      </c>
      <c r="E1191" s="466"/>
      <c r="F1191" s="466"/>
      <c r="G1191" s="466"/>
      <c r="H1191" s="466"/>
      <c r="I1191" s="466"/>
      <c r="J1191" s="466"/>
      <c r="K1191" s="466"/>
      <c r="L1191" s="466"/>
      <c r="M1191" s="467"/>
      <c r="N1191" s="468" t="s">
        <v>11</v>
      </c>
      <c r="O1191" s="470" t="s">
        <v>12</v>
      </c>
      <c r="P1191" s="471"/>
      <c r="Q1191" s="474" t="s">
        <v>13</v>
      </c>
      <c r="R1191" s="475"/>
      <c r="S1191" s="476"/>
      <c r="T1191" s="477" t="s">
        <v>27</v>
      </c>
      <c r="U1191" s="479" t="s">
        <v>28</v>
      </c>
      <c r="V1191" s="33"/>
      <c r="W1191" s="57"/>
      <c r="X1191" s="86"/>
      <c r="Y1191" s="33"/>
      <c r="Z1191" s="76"/>
      <c r="AA1191" s="76"/>
      <c r="AD1191" s="33"/>
      <c r="AG1191" s="33"/>
      <c r="AH1191" s="43"/>
      <c r="AI1191" s="43"/>
      <c r="AJ1191" s="43"/>
      <c r="AK1191" s="43"/>
      <c r="AL1191" s="43"/>
      <c r="AM1191" s="43"/>
      <c r="AN1191" s="43"/>
      <c r="AO1191" s="43"/>
      <c r="AP1191" s="43"/>
      <c r="AQ1191" s="43"/>
      <c r="AR1191" s="43"/>
      <c r="AS1191" s="43"/>
      <c r="AT1191" s="43"/>
      <c r="AU1191" s="44"/>
      <c r="AV1191" s="33"/>
      <c r="AW1191" s="33"/>
      <c r="AX1191" s="33"/>
      <c r="AZ1191" s="141"/>
      <c r="BE1191" s="168"/>
      <c r="BF1191" s="168"/>
      <c r="BG1191" s="168"/>
      <c r="BH1191" s="168"/>
      <c r="BI1191" s="168"/>
      <c r="BJ1191" s="168"/>
      <c r="BK1191" s="168"/>
      <c r="BL1191" s="168"/>
      <c r="BM1191" s="168"/>
      <c r="DK1191" s="168"/>
      <c r="DL1191" s="168"/>
      <c r="DM1191" s="168"/>
      <c r="DN1191" s="168"/>
      <c r="DO1191" s="168"/>
      <c r="DP1191" s="168"/>
      <c r="DQ1191" s="168"/>
      <c r="DR1191" s="168"/>
      <c r="DS1191" s="168"/>
      <c r="DT1191" s="168"/>
      <c r="DU1191" s="168"/>
      <c r="DV1191" s="168"/>
      <c r="DW1191" s="168"/>
      <c r="DX1191" s="168"/>
      <c r="DY1191" s="168"/>
      <c r="DZ1191" s="168"/>
      <c r="EA1191" s="168"/>
      <c r="EB1191" s="168"/>
      <c r="EC1191" s="168"/>
      <c r="ED1191" s="168"/>
      <c r="EE1191" s="168"/>
      <c r="EF1191" s="168"/>
      <c r="EG1191" s="168"/>
      <c r="EH1191" s="168"/>
      <c r="EI1191" s="168"/>
      <c r="EJ1191" s="168"/>
      <c r="EK1191" s="168"/>
      <c r="EL1191" s="168"/>
      <c r="EM1191" s="168"/>
      <c r="EN1191" s="168"/>
      <c r="EO1191" s="168"/>
      <c r="EP1191" s="168"/>
      <c r="EQ1191" s="168"/>
      <c r="ER1191" s="168"/>
      <c r="ES1191" s="168"/>
      <c r="ET1191" s="168"/>
      <c r="EU1191" s="168"/>
      <c r="EV1191" s="168"/>
      <c r="EW1191" s="168"/>
      <c r="EX1191" s="168"/>
      <c r="EY1191" s="168"/>
      <c r="EZ1191" s="168"/>
      <c r="FA1191" s="168"/>
      <c r="FB1191" s="168"/>
      <c r="FC1191" s="168"/>
      <c r="FD1191" s="168"/>
    </row>
    <row r="1192" spans="1:160" s="5" customFormat="1" ht="24.9" customHeight="1" x14ac:dyDescent="0.3">
      <c r="A1192" s="263"/>
      <c r="B1192" s="263"/>
      <c r="C1192" s="265"/>
      <c r="D1192" s="481"/>
      <c r="E1192" s="482"/>
      <c r="F1192" s="482"/>
      <c r="G1192" s="482"/>
      <c r="H1192" s="482"/>
      <c r="I1192" s="482"/>
      <c r="J1192" s="482"/>
      <c r="K1192" s="482"/>
      <c r="L1192" s="482"/>
      <c r="M1192" s="483"/>
      <c r="N1192" s="469"/>
      <c r="O1192" s="472"/>
      <c r="P1192" s="473"/>
      <c r="Q1192" s="7" t="s">
        <v>14</v>
      </c>
      <c r="R1192" s="7" t="s">
        <v>15</v>
      </c>
      <c r="S1192" s="7" t="s">
        <v>26</v>
      </c>
      <c r="T1192" s="478"/>
      <c r="U1192" s="480"/>
      <c r="V1192" s="33"/>
      <c r="W1192" s="57"/>
      <c r="X1192" s="86"/>
      <c r="Y1192" s="33"/>
      <c r="Z1192" s="77"/>
      <c r="AA1192" s="77"/>
      <c r="AD1192" s="33"/>
      <c r="AG1192" s="33"/>
      <c r="AH1192" s="43"/>
      <c r="AI1192" s="43"/>
      <c r="AJ1192" s="43"/>
      <c r="AK1192" s="43"/>
      <c r="AL1192" s="43"/>
      <c r="AM1192" s="43"/>
      <c r="AN1192" s="43"/>
      <c r="AO1192" s="43"/>
      <c r="AP1192" s="43"/>
      <c r="AQ1192" s="43"/>
      <c r="AR1192" s="43"/>
      <c r="AS1192" s="43"/>
      <c r="AT1192" s="43"/>
      <c r="AU1192" s="44"/>
      <c r="AV1192" s="33"/>
      <c r="AW1192" s="33"/>
      <c r="AX1192" s="33"/>
      <c r="AZ1192" s="141"/>
      <c r="BE1192" s="168"/>
      <c r="BF1192" s="168"/>
      <c r="BG1192" s="168"/>
      <c r="BH1192" s="168"/>
      <c r="BI1192" s="168"/>
      <c r="BJ1192" s="168"/>
      <c r="BK1192" s="168"/>
      <c r="BL1192" s="168"/>
      <c r="BM1192" s="168"/>
      <c r="DK1192" s="168"/>
      <c r="DL1192" s="168"/>
      <c r="DM1192" s="168"/>
      <c r="DN1192" s="168"/>
      <c r="DO1192" s="168"/>
      <c r="DP1192" s="168"/>
      <c r="DQ1192" s="168"/>
      <c r="DR1192" s="168"/>
      <c r="DS1192" s="168"/>
      <c r="DT1192" s="168"/>
      <c r="DU1192" s="168"/>
      <c r="DV1192" s="168"/>
      <c r="DW1192" s="168"/>
      <c r="DX1192" s="168"/>
      <c r="DY1192" s="168"/>
      <c r="DZ1192" s="168"/>
      <c r="EA1192" s="168"/>
      <c r="EB1192" s="168"/>
      <c r="EC1192" s="168"/>
      <c r="ED1192" s="168"/>
      <c r="EE1192" s="168"/>
      <c r="EF1192" s="168"/>
      <c r="EG1192" s="168"/>
      <c r="EH1192" s="168"/>
      <c r="EI1192" s="168"/>
      <c r="EJ1192" s="168"/>
      <c r="EK1192" s="168"/>
      <c r="EL1192" s="168"/>
      <c r="EM1192" s="168"/>
      <c r="EN1192" s="168"/>
      <c r="EO1192" s="168"/>
      <c r="EP1192" s="168"/>
      <c r="EQ1192" s="168"/>
      <c r="ER1192" s="168"/>
      <c r="ES1192" s="168"/>
      <c r="ET1192" s="168"/>
      <c r="EU1192" s="168"/>
      <c r="EV1192" s="168"/>
      <c r="EW1192" s="168"/>
      <c r="EX1192" s="168"/>
      <c r="EY1192" s="168"/>
      <c r="EZ1192" s="168"/>
      <c r="FA1192" s="168"/>
      <c r="FB1192" s="168"/>
      <c r="FC1192" s="168"/>
      <c r="FD1192" s="168"/>
    </row>
    <row r="1193" spans="1:160" s="5" customFormat="1" ht="24.9" customHeight="1" x14ac:dyDescent="0.3">
      <c r="A1193" s="263"/>
      <c r="B1193" s="263"/>
      <c r="C1193" s="265"/>
      <c r="D1193" s="481"/>
      <c r="E1193" s="482"/>
      <c r="F1193" s="482"/>
      <c r="G1193" s="482"/>
      <c r="H1193" s="482"/>
      <c r="I1193" s="482"/>
      <c r="J1193" s="482"/>
      <c r="K1193" s="482"/>
      <c r="L1193" s="482"/>
      <c r="M1193" s="483"/>
      <c r="N1193" s="16"/>
      <c r="O1193" s="412"/>
      <c r="P1193" s="413"/>
      <c r="Q1193" s="8"/>
      <c r="R1193" s="8"/>
      <c r="S1193" s="8"/>
      <c r="T1193" s="9"/>
      <c r="U1193" s="17"/>
      <c r="V1193" s="33"/>
      <c r="W1193" s="57"/>
      <c r="X1193" s="86"/>
      <c r="Y1193" s="33">
        <f>+C1189</f>
        <v>20</v>
      </c>
      <c r="Z1193" s="41">
        <f>+SUMIF($N1193:$N1212,$Z$16,$U1193:$U1212)</f>
        <v>0</v>
      </c>
      <c r="AA1193" s="41">
        <f>+SUMIF($N1193:$N1212,$AA$16,$U1193:$U1212)</f>
        <v>0</v>
      </c>
      <c r="AB1193" s="41">
        <f>+SUMIF($N1193:$N1212,$AB$16,$U1193:$U1212)</f>
        <v>0</v>
      </c>
      <c r="AC1193" s="41">
        <f>+SUMIF($N1193:$N1212,$AC$16,$U1193:$U1212)</f>
        <v>0</v>
      </c>
      <c r="AD1193" s="41">
        <f>+SUMIF($N1193:$N1212,$AD$16,$U1193:$U1212)</f>
        <v>0</v>
      </c>
      <c r="AE1193" s="41">
        <f>+SUMIF($N1193:$N1212,$AE$16,$U1193:$U1212)</f>
        <v>0</v>
      </c>
      <c r="AF1193" s="41">
        <f>+SUMIF($N1193:$N1212,$AF$16,$U1193:$U1212)</f>
        <v>0</v>
      </c>
      <c r="AG1193" s="41">
        <f>+SUMIF($N1193:$N1212,$AG$16,$U1193:$U1212)</f>
        <v>0</v>
      </c>
      <c r="AH1193" s="41">
        <f>+SUMIF($N1193:$N1212,$AH$16,$U1193:$U1212)</f>
        <v>0</v>
      </c>
      <c r="AI1193" s="41">
        <f>+SUMIF($N1193:$N1212,$AI$16,$U1193:$U1212)</f>
        <v>0</v>
      </c>
      <c r="AJ1193" s="41">
        <f>+SUMIF($N1193:$N1212,$AJ$16,$U1193:$U1212)</f>
        <v>0</v>
      </c>
      <c r="AK1193" s="41">
        <f>+SUMIF($N1193:$N1212,$AK$16,$U1193:$U1212)</f>
        <v>0</v>
      </c>
      <c r="AL1193" s="41">
        <f>+SUMIF($N1193:$N1212,$AL$16,$U1193:$U1212)</f>
        <v>0</v>
      </c>
      <c r="AM1193" s="41">
        <f>+SUMIF($N1193:$N1212,$AM$16,$U1193:$U1212)</f>
        <v>0</v>
      </c>
      <c r="AN1193" s="41">
        <f>+SUMIF($N1193:$N1212,$AN$16,$U1193:$U1212)</f>
        <v>0</v>
      </c>
      <c r="AO1193" s="41">
        <f>+SUMIF($N1193:$N1212,$AO$16,$U1193:$U1212)</f>
        <v>0</v>
      </c>
      <c r="AP1193" s="41">
        <f>+SUMIF($N1193:$N1212,$AP$16,$U1193:$U1212)</f>
        <v>0</v>
      </c>
      <c r="AQ1193" s="41">
        <f>+SUMIF($N1193:$N1212,$AQ$16,$U1193:$U1212)</f>
        <v>0</v>
      </c>
      <c r="AR1193" s="41">
        <f>+SUMIF($N1193:$N1212,$AR$16,$U1193:$U1212)</f>
        <v>0</v>
      </c>
      <c r="AS1193" s="43"/>
      <c r="AT1193" s="43"/>
      <c r="AU1193" s="44"/>
      <c r="AV1193" s="33"/>
      <c r="AW1193" s="33"/>
      <c r="AX1193" s="33"/>
      <c r="AZ1193" s="141"/>
      <c r="BE1193" s="168"/>
      <c r="BF1193" s="168"/>
      <c r="BG1193" s="168"/>
      <c r="BH1193" s="168"/>
      <c r="BI1193" s="168"/>
      <c r="BJ1193" s="168"/>
      <c r="BK1193" s="168"/>
      <c r="BL1193" s="168"/>
      <c r="BM1193" s="168"/>
      <c r="DK1193" s="168"/>
      <c r="DL1193" s="168"/>
      <c r="DM1193" s="168"/>
      <c r="DN1193" s="168"/>
      <c r="DO1193" s="168"/>
      <c r="DP1193" s="168"/>
      <c r="DQ1193" s="168"/>
      <c r="DR1193" s="168"/>
      <c r="DS1193" s="168"/>
      <c r="DT1193" s="168"/>
      <c r="DU1193" s="168"/>
      <c r="DV1193" s="168"/>
      <c r="DW1193" s="168"/>
      <c r="DX1193" s="168"/>
      <c r="DY1193" s="168"/>
      <c r="DZ1193" s="168"/>
      <c r="EA1193" s="168"/>
      <c r="EB1193" s="168"/>
      <c r="EC1193" s="168"/>
      <c r="ED1193" s="168"/>
      <c r="EE1193" s="168"/>
      <c r="EF1193" s="168"/>
      <c r="EG1193" s="168"/>
      <c r="EH1193" s="168"/>
      <c r="EI1193" s="168"/>
      <c r="EJ1193" s="168"/>
      <c r="EK1193" s="168"/>
      <c r="EL1193" s="168"/>
      <c r="EM1193" s="168"/>
      <c r="EN1193" s="168"/>
      <c r="EO1193" s="168"/>
      <c r="EP1193" s="168"/>
      <c r="EQ1193" s="168"/>
      <c r="ER1193" s="168"/>
      <c r="ES1193" s="168"/>
      <c r="ET1193" s="168"/>
      <c r="EU1193" s="168"/>
      <c r="EV1193" s="168"/>
      <c r="EW1193" s="168"/>
      <c r="EX1193" s="168"/>
      <c r="EY1193" s="168"/>
      <c r="EZ1193" s="168"/>
      <c r="FA1193" s="168"/>
      <c r="FB1193" s="168"/>
      <c r="FC1193" s="168"/>
      <c r="FD1193" s="168"/>
    </row>
    <row r="1194" spans="1:160" s="5" customFormat="1" ht="24.9" customHeight="1" x14ac:dyDescent="0.3">
      <c r="A1194" s="263"/>
      <c r="B1194" s="263"/>
      <c r="C1194" s="265"/>
      <c r="D1194" s="481"/>
      <c r="E1194" s="482"/>
      <c r="F1194" s="482"/>
      <c r="G1194" s="482"/>
      <c r="H1194" s="482"/>
      <c r="I1194" s="482"/>
      <c r="J1194" s="482"/>
      <c r="K1194" s="482"/>
      <c r="L1194" s="482"/>
      <c r="M1194" s="483"/>
      <c r="N1194" s="16"/>
      <c r="O1194" s="412"/>
      <c r="P1194" s="413"/>
      <c r="Q1194" s="8"/>
      <c r="R1194" s="8"/>
      <c r="S1194" s="8"/>
      <c r="T1194" s="9"/>
      <c r="U1194" s="17"/>
      <c r="V1194" s="33"/>
      <c r="W1194" s="57"/>
      <c r="X1194" s="86"/>
      <c r="Y1194" s="33"/>
      <c r="Z1194" s="36"/>
      <c r="AA1194" s="36"/>
      <c r="AD1194" s="33"/>
      <c r="AG1194" s="33"/>
      <c r="AH1194" s="43"/>
      <c r="AI1194" s="43"/>
      <c r="AJ1194" s="43"/>
      <c r="AK1194" s="43"/>
      <c r="AL1194" s="43"/>
      <c r="AM1194" s="43"/>
      <c r="AN1194" s="43"/>
      <c r="AO1194" s="43"/>
      <c r="AP1194" s="43"/>
      <c r="AQ1194" s="43"/>
      <c r="AR1194" s="43"/>
      <c r="AS1194" s="43"/>
      <c r="AT1194" s="43"/>
      <c r="AU1194" s="44"/>
      <c r="AV1194" s="33"/>
      <c r="AW1194" s="33"/>
      <c r="AX1194" s="33"/>
      <c r="AZ1194" s="141"/>
      <c r="BE1194" s="168"/>
      <c r="BF1194" s="168"/>
      <c r="BG1194" s="168"/>
      <c r="BH1194" s="168"/>
      <c r="BI1194" s="168"/>
      <c r="BJ1194" s="168"/>
      <c r="BK1194" s="168"/>
      <c r="BL1194" s="168"/>
      <c r="BM1194" s="168"/>
      <c r="DK1194" s="168"/>
      <c r="DL1194" s="168"/>
      <c r="DM1194" s="168"/>
      <c r="DN1194" s="168"/>
      <c r="DO1194" s="168"/>
      <c r="DP1194" s="168"/>
      <c r="DQ1194" s="168"/>
      <c r="DR1194" s="168"/>
      <c r="DS1194" s="168"/>
      <c r="DT1194" s="168"/>
      <c r="DU1194" s="168"/>
      <c r="DV1194" s="168"/>
      <c r="DW1194" s="168"/>
      <c r="DX1194" s="168"/>
      <c r="DY1194" s="168"/>
      <c r="DZ1194" s="168"/>
      <c r="EA1194" s="168"/>
      <c r="EB1194" s="168"/>
      <c r="EC1194" s="168"/>
      <c r="ED1194" s="168"/>
      <c r="EE1194" s="168"/>
      <c r="EF1194" s="168"/>
      <c r="EG1194" s="168"/>
      <c r="EH1194" s="168"/>
      <c r="EI1194" s="168"/>
      <c r="EJ1194" s="168"/>
      <c r="EK1194" s="168"/>
      <c r="EL1194" s="168"/>
      <c r="EM1194" s="168"/>
      <c r="EN1194" s="168"/>
      <c r="EO1194" s="168"/>
      <c r="EP1194" s="168"/>
      <c r="EQ1194" s="168"/>
      <c r="ER1194" s="168"/>
      <c r="ES1194" s="168"/>
      <c r="ET1194" s="168"/>
      <c r="EU1194" s="168"/>
      <c r="EV1194" s="168"/>
      <c r="EW1194" s="168"/>
      <c r="EX1194" s="168"/>
      <c r="EY1194" s="168"/>
      <c r="EZ1194" s="168"/>
      <c r="FA1194" s="168"/>
      <c r="FB1194" s="168"/>
      <c r="FC1194" s="168"/>
      <c r="FD1194" s="168"/>
    </row>
    <row r="1195" spans="1:160" s="5" customFormat="1" ht="24.9" customHeight="1" x14ac:dyDescent="0.3">
      <c r="A1195" s="263"/>
      <c r="B1195" s="263"/>
      <c r="C1195" s="265"/>
      <c r="D1195" s="481"/>
      <c r="E1195" s="482"/>
      <c r="F1195" s="482"/>
      <c r="G1195" s="482"/>
      <c r="H1195" s="482"/>
      <c r="I1195" s="482"/>
      <c r="J1195" s="482"/>
      <c r="K1195" s="482"/>
      <c r="L1195" s="482"/>
      <c r="M1195" s="483"/>
      <c r="N1195" s="16"/>
      <c r="O1195" s="412"/>
      <c r="P1195" s="413"/>
      <c r="Q1195" s="8"/>
      <c r="R1195" s="8"/>
      <c r="S1195" s="8"/>
      <c r="T1195" s="9"/>
      <c r="U1195" s="17"/>
      <c r="V1195" s="33"/>
      <c r="W1195" s="57"/>
      <c r="X1195" s="86"/>
      <c r="Y1195" s="33"/>
      <c r="Z1195" s="36"/>
      <c r="AA1195" s="36"/>
      <c r="AD1195" s="33"/>
      <c r="AG1195" s="33"/>
      <c r="AH1195" s="43"/>
      <c r="AI1195" s="43"/>
      <c r="AJ1195" s="43"/>
      <c r="AK1195" s="43"/>
      <c r="AL1195" s="43"/>
      <c r="AM1195" s="43"/>
      <c r="AN1195" s="43"/>
      <c r="AO1195" s="43"/>
      <c r="AP1195" s="43"/>
      <c r="AQ1195" s="43"/>
      <c r="AR1195" s="43"/>
      <c r="AS1195" s="43"/>
      <c r="AT1195" s="43"/>
      <c r="AU1195" s="44"/>
      <c r="AV1195" s="33"/>
      <c r="AW1195" s="33"/>
      <c r="AX1195" s="33"/>
      <c r="AZ1195" s="141"/>
      <c r="BE1195" s="168"/>
      <c r="BF1195" s="168"/>
      <c r="BG1195" s="168"/>
      <c r="BH1195" s="168"/>
      <c r="BI1195" s="168"/>
      <c r="BJ1195" s="168"/>
      <c r="BK1195" s="168"/>
      <c r="BL1195" s="168"/>
      <c r="BM1195" s="168"/>
      <c r="DK1195" s="168"/>
      <c r="DL1195" s="168"/>
      <c r="DM1195" s="168"/>
      <c r="DN1195" s="168"/>
      <c r="DO1195" s="168"/>
      <c r="DP1195" s="168"/>
      <c r="DQ1195" s="168"/>
      <c r="DR1195" s="168"/>
      <c r="DS1195" s="168"/>
      <c r="DT1195" s="168"/>
      <c r="DU1195" s="168"/>
      <c r="DV1195" s="168"/>
      <c r="DW1195" s="168"/>
      <c r="DX1195" s="168"/>
      <c r="DY1195" s="168"/>
      <c r="DZ1195" s="168"/>
      <c r="EA1195" s="168"/>
      <c r="EB1195" s="168"/>
      <c r="EC1195" s="168"/>
      <c r="ED1195" s="168"/>
      <c r="EE1195" s="168"/>
      <c r="EF1195" s="168"/>
      <c r="EG1195" s="168"/>
      <c r="EH1195" s="168"/>
      <c r="EI1195" s="168"/>
      <c r="EJ1195" s="168"/>
      <c r="EK1195" s="168"/>
      <c r="EL1195" s="168"/>
      <c r="EM1195" s="168"/>
      <c r="EN1195" s="168"/>
      <c r="EO1195" s="168"/>
      <c r="EP1195" s="168"/>
      <c r="EQ1195" s="168"/>
      <c r="ER1195" s="168"/>
      <c r="ES1195" s="168"/>
      <c r="ET1195" s="168"/>
      <c r="EU1195" s="168"/>
      <c r="EV1195" s="168"/>
      <c r="EW1195" s="168"/>
      <c r="EX1195" s="168"/>
      <c r="EY1195" s="168"/>
      <c r="EZ1195" s="168"/>
      <c r="FA1195" s="168"/>
      <c r="FB1195" s="168"/>
      <c r="FC1195" s="168"/>
      <c r="FD1195" s="168"/>
    </row>
    <row r="1196" spans="1:160" s="5" customFormat="1" ht="24.9" customHeight="1" x14ac:dyDescent="0.3">
      <c r="A1196" s="263"/>
      <c r="B1196" s="263"/>
      <c r="C1196" s="265"/>
      <c r="D1196" s="481"/>
      <c r="E1196" s="482"/>
      <c r="F1196" s="482"/>
      <c r="G1196" s="482"/>
      <c r="H1196" s="482"/>
      <c r="I1196" s="482"/>
      <c r="J1196" s="482"/>
      <c r="K1196" s="482"/>
      <c r="L1196" s="482"/>
      <c r="M1196" s="483"/>
      <c r="N1196" s="16"/>
      <c r="O1196" s="412"/>
      <c r="P1196" s="413"/>
      <c r="Q1196" s="8"/>
      <c r="R1196" s="8"/>
      <c r="S1196" s="8"/>
      <c r="T1196" s="9"/>
      <c r="U1196" s="17"/>
      <c r="V1196" s="33"/>
      <c r="W1196" s="57"/>
      <c r="X1196" s="86"/>
      <c r="Y1196" s="33"/>
      <c r="Z1196" s="36"/>
      <c r="AA1196" s="36"/>
      <c r="AD1196" s="33"/>
      <c r="AG1196" s="33"/>
      <c r="AH1196" s="43"/>
      <c r="AI1196" s="43"/>
      <c r="AJ1196" s="43"/>
      <c r="AK1196" s="43"/>
      <c r="AL1196" s="43"/>
      <c r="AM1196" s="43"/>
      <c r="AN1196" s="43"/>
      <c r="AO1196" s="43"/>
      <c r="AP1196" s="43"/>
      <c r="AQ1196" s="43"/>
      <c r="AR1196" s="43"/>
      <c r="AS1196" s="43"/>
      <c r="AT1196" s="43"/>
      <c r="AU1196" s="44"/>
      <c r="AV1196" s="33"/>
      <c r="AW1196" s="33"/>
      <c r="AX1196" s="33"/>
      <c r="AZ1196" s="141"/>
      <c r="BE1196" s="168"/>
      <c r="BF1196" s="168"/>
      <c r="BG1196" s="168"/>
      <c r="BH1196" s="168"/>
      <c r="BI1196" s="168"/>
      <c r="BJ1196" s="168"/>
      <c r="BK1196" s="168"/>
      <c r="BL1196" s="168"/>
      <c r="BM1196" s="168"/>
      <c r="DK1196" s="168"/>
      <c r="DL1196" s="168"/>
      <c r="DM1196" s="168"/>
      <c r="DN1196" s="168"/>
      <c r="DO1196" s="168"/>
      <c r="DP1196" s="168"/>
      <c r="DQ1196" s="168"/>
      <c r="DR1196" s="168"/>
      <c r="DS1196" s="168"/>
      <c r="DT1196" s="168"/>
      <c r="DU1196" s="168"/>
      <c r="DV1196" s="168"/>
      <c r="DW1196" s="168"/>
      <c r="DX1196" s="168"/>
      <c r="DY1196" s="168"/>
      <c r="DZ1196" s="168"/>
      <c r="EA1196" s="168"/>
      <c r="EB1196" s="168"/>
      <c r="EC1196" s="168"/>
      <c r="ED1196" s="168"/>
      <c r="EE1196" s="168"/>
      <c r="EF1196" s="168"/>
      <c r="EG1196" s="168"/>
      <c r="EH1196" s="168"/>
      <c r="EI1196" s="168"/>
      <c r="EJ1196" s="168"/>
      <c r="EK1196" s="168"/>
      <c r="EL1196" s="168"/>
      <c r="EM1196" s="168"/>
      <c r="EN1196" s="168"/>
      <c r="EO1196" s="168"/>
      <c r="EP1196" s="168"/>
      <c r="EQ1196" s="168"/>
      <c r="ER1196" s="168"/>
      <c r="ES1196" s="168"/>
      <c r="ET1196" s="168"/>
      <c r="EU1196" s="168"/>
      <c r="EV1196" s="168"/>
      <c r="EW1196" s="168"/>
      <c r="EX1196" s="168"/>
      <c r="EY1196" s="168"/>
      <c r="EZ1196" s="168"/>
      <c r="FA1196" s="168"/>
      <c r="FB1196" s="168"/>
      <c r="FC1196" s="168"/>
      <c r="FD1196" s="168"/>
    </row>
    <row r="1197" spans="1:160" s="5" customFormat="1" ht="24.9" customHeight="1" x14ac:dyDescent="0.3">
      <c r="A1197" s="263"/>
      <c r="B1197" s="263"/>
      <c r="C1197" s="265"/>
      <c r="D1197" s="481"/>
      <c r="E1197" s="482"/>
      <c r="F1197" s="482"/>
      <c r="G1197" s="482"/>
      <c r="H1197" s="482"/>
      <c r="I1197" s="482"/>
      <c r="J1197" s="482"/>
      <c r="K1197" s="482"/>
      <c r="L1197" s="482"/>
      <c r="M1197" s="483"/>
      <c r="N1197" s="16"/>
      <c r="O1197" s="412"/>
      <c r="P1197" s="413"/>
      <c r="Q1197" s="8"/>
      <c r="R1197" s="8"/>
      <c r="S1197" s="8"/>
      <c r="T1197" s="9"/>
      <c r="U1197" s="17"/>
      <c r="V1197" s="33"/>
      <c r="W1197" s="57"/>
      <c r="X1197" s="86"/>
      <c r="Y1197" s="33"/>
      <c r="Z1197" s="36"/>
      <c r="AA1197" s="36"/>
      <c r="AD1197" s="33"/>
      <c r="AG1197" s="33"/>
      <c r="AH1197" s="43"/>
      <c r="AI1197" s="43"/>
      <c r="AJ1197" s="43"/>
      <c r="AK1197" s="43"/>
      <c r="AL1197" s="43"/>
      <c r="AM1197" s="43"/>
      <c r="AN1197" s="43"/>
      <c r="AO1197" s="43"/>
      <c r="AP1197" s="43"/>
      <c r="AQ1197" s="43"/>
      <c r="AR1197" s="43"/>
      <c r="AS1197" s="43"/>
      <c r="AT1197" s="43"/>
      <c r="AU1197" s="44"/>
      <c r="AV1197" s="33"/>
      <c r="AW1197" s="33"/>
      <c r="AX1197" s="33"/>
      <c r="AZ1197" s="141"/>
      <c r="BE1197" s="168"/>
      <c r="BF1197" s="168"/>
      <c r="BG1197" s="168"/>
      <c r="BH1197" s="168"/>
      <c r="BI1197" s="168"/>
      <c r="BJ1197" s="168"/>
      <c r="BK1197" s="168"/>
      <c r="BL1197" s="168"/>
      <c r="BM1197" s="168"/>
      <c r="DK1197" s="168"/>
      <c r="DL1197" s="168"/>
      <c r="DM1197" s="168"/>
      <c r="DN1197" s="168"/>
      <c r="DO1197" s="168"/>
      <c r="DP1197" s="168"/>
      <c r="DQ1197" s="168"/>
      <c r="DR1197" s="168"/>
      <c r="DS1197" s="168"/>
      <c r="DT1197" s="168"/>
      <c r="DU1197" s="168"/>
      <c r="DV1197" s="168"/>
      <c r="DW1197" s="168"/>
      <c r="DX1197" s="168"/>
      <c r="DY1197" s="168"/>
      <c r="DZ1197" s="168"/>
      <c r="EA1197" s="168"/>
      <c r="EB1197" s="168"/>
      <c r="EC1197" s="168"/>
      <c r="ED1197" s="168"/>
      <c r="EE1197" s="168"/>
      <c r="EF1197" s="168"/>
      <c r="EG1197" s="168"/>
      <c r="EH1197" s="168"/>
      <c r="EI1197" s="168"/>
      <c r="EJ1197" s="168"/>
      <c r="EK1197" s="168"/>
      <c r="EL1197" s="168"/>
      <c r="EM1197" s="168"/>
      <c r="EN1197" s="168"/>
      <c r="EO1197" s="168"/>
      <c r="EP1197" s="168"/>
      <c r="EQ1197" s="168"/>
      <c r="ER1197" s="168"/>
      <c r="ES1197" s="168"/>
      <c r="ET1197" s="168"/>
      <c r="EU1197" s="168"/>
      <c r="EV1197" s="168"/>
      <c r="EW1197" s="168"/>
      <c r="EX1197" s="168"/>
      <c r="EY1197" s="168"/>
      <c r="EZ1197" s="168"/>
      <c r="FA1197" s="168"/>
      <c r="FB1197" s="168"/>
      <c r="FC1197" s="168"/>
      <c r="FD1197" s="168"/>
    </row>
    <row r="1198" spans="1:160" s="5" customFormat="1" ht="24.9" customHeight="1" x14ac:dyDescent="0.3">
      <c r="A1198" s="263"/>
      <c r="B1198" s="263"/>
      <c r="C1198" s="265"/>
      <c r="D1198" s="481"/>
      <c r="E1198" s="482"/>
      <c r="F1198" s="482"/>
      <c r="G1198" s="482"/>
      <c r="H1198" s="482"/>
      <c r="I1198" s="482"/>
      <c r="J1198" s="482"/>
      <c r="K1198" s="482"/>
      <c r="L1198" s="482"/>
      <c r="M1198" s="483"/>
      <c r="N1198" s="16"/>
      <c r="O1198" s="412"/>
      <c r="P1198" s="413"/>
      <c r="Q1198" s="8"/>
      <c r="R1198" s="8"/>
      <c r="S1198" s="8"/>
      <c r="T1198" s="9"/>
      <c r="U1198" s="17"/>
      <c r="V1198" s="33"/>
      <c r="W1198" s="57"/>
      <c r="X1198" s="86"/>
      <c r="Y1198" s="33"/>
      <c r="Z1198" s="36"/>
      <c r="AA1198" s="36"/>
      <c r="AD1198" s="33"/>
      <c r="AG1198" s="33"/>
      <c r="AH1198" s="43"/>
      <c r="AI1198" s="43"/>
      <c r="AJ1198" s="43"/>
      <c r="AK1198" s="43"/>
      <c r="AL1198" s="43"/>
      <c r="AM1198" s="43"/>
      <c r="AN1198" s="43"/>
      <c r="AO1198" s="43"/>
      <c r="AP1198" s="43"/>
      <c r="AQ1198" s="43"/>
      <c r="AR1198" s="43"/>
      <c r="AS1198" s="43"/>
      <c r="AT1198" s="43"/>
      <c r="AU1198" s="44"/>
      <c r="AV1198" s="33"/>
      <c r="AW1198" s="33"/>
      <c r="AX1198" s="33"/>
      <c r="AZ1198" s="141"/>
      <c r="BE1198" s="168"/>
      <c r="BF1198" s="168"/>
      <c r="BG1198" s="168"/>
      <c r="BH1198" s="168"/>
      <c r="BI1198" s="168"/>
      <c r="BJ1198" s="168"/>
      <c r="BK1198" s="168"/>
      <c r="BL1198" s="168"/>
      <c r="BM1198" s="168"/>
      <c r="DK1198" s="168"/>
      <c r="DL1198" s="168"/>
      <c r="DM1198" s="168"/>
      <c r="DN1198" s="168"/>
      <c r="DO1198" s="168"/>
      <c r="DP1198" s="168"/>
      <c r="DQ1198" s="168"/>
      <c r="DR1198" s="168"/>
      <c r="DS1198" s="168"/>
      <c r="DT1198" s="168"/>
      <c r="DU1198" s="168"/>
      <c r="DV1198" s="168"/>
      <c r="DW1198" s="168"/>
      <c r="DX1198" s="168"/>
      <c r="DY1198" s="168"/>
      <c r="DZ1198" s="168"/>
      <c r="EA1198" s="168"/>
      <c r="EB1198" s="168"/>
      <c r="EC1198" s="168"/>
      <c r="ED1198" s="168"/>
      <c r="EE1198" s="168"/>
      <c r="EF1198" s="168"/>
      <c r="EG1198" s="168"/>
      <c r="EH1198" s="168"/>
      <c r="EI1198" s="168"/>
      <c r="EJ1198" s="168"/>
      <c r="EK1198" s="168"/>
      <c r="EL1198" s="168"/>
      <c r="EM1198" s="168"/>
      <c r="EN1198" s="168"/>
      <c r="EO1198" s="168"/>
      <c r="EP1198" s="168"/>
      <c r="EQ1198" s="168"/>
      <c r="ER1198" s="168"/>
      <c r="ES1198" s="168"/>
      <c r="ET1198" s="168"/>
      <c r="EU1198" s="168"/>
      <c r="EV1198" s="168"/>
      <c r="EW1198" s="168"/>
      <c r="EX1198" s="168"/>
      <c r="EY1198" s="168"/>
      <c r="EZ1198" s="168"/>
      <c r="FA1198" s="168"/>
      <c r="FB1198" s="168"/>
      <c r="FC1198" s="168"/>
      <c r="FD1198" s="168"/>
    </row>
    <row r="1199" spans="1:160" s="5" customFormat="1" ht="24.9" customHeight="1" x14ac:dyDescent="0.3">
      <c r="A1199" s="263"/>
      <c r="B1199" s="263"/>
      <c r="C1199" s="265"/>
      <c r="D1199" s="481"/>
      <c r="E1199" s="482"/>
      <c r="F1199" s="482"/>
      <c r="G1199" s="482"/>
      <c r="H1199" s="482"/>
      <c r="I1199" s="482"/>
      <c r="J1199" s="482"/>
      <c r="K1199" s="482"/>
      <c r="L1199" s="482"/>
      <c r="M1199" s="483"/>
      <c r="N1199" s="16"/>
      <c r="O1199" s="412"/>
      <c r="P1199" s="413"/>
      <c r="Q1199" s="8"/>
      <c r="R1199" s="8"/>
      <c r="S1199" s="8"/>
      <c r="T1199" s="9"/>
      <c r="U1199" s="17"/>
      <c r="V1199" s="33"/>
      <c r="W1199" s="57"/>
      <c r="X1199" s="86"/>
      <c r="Y1199" s="33"/>
      <c r="Z1199" s="36"/>
      <c r="AA1199" s="36"/>
      <c r="AD1199" s="33"/>
      <c r="AG1199" s="33"/>
      <c r="AH1199" s="43"/>
      <c r="AI1199" s="43"/>
      <c r="AJ1199" s="43"/>
      <c r="AK1199" s="43"/>
      <c r="AL1199" s="43"/>
      <c r="AM1199" s="43"/>
      <c r="AN1199" s="43"/>
      <c r="AO1199" s="43"/>
      <c r="AP1199" s="43"/>
      <c r="AQ1199" s="43"/>
      <c r="AR1199" s="43"/>
      <c r="AS1199" s="43"/>
      <c r="AT1199" s="43"/>
      <c r="AU1199" s="44"/>
      <c r="AV1199" s="33"/>
      <c r="AW1199" s="33"/>
      <c r="AX1199" s="33"/>
      <c r="AZ1199" s="141"/>
      <c r="BE1199" s="168"/>
      <c r="BF1199" s="168"/>
      <c r="BG1199" s="168"/>
      <c r="BH1199" s="168"/>
      <c r="BI1199" s="168"/>
      <c r="BJ1199" s="168"/>
      <c r="BK1199" s="168"/>
      <c r="BL1199" s="168"/>
      <c r="BM1199" s="168"/>
      <c r="DK1199" s="168"/>
      <c r="DL1199" s="168"/>
      <c r="DM1199" s="168"/>
      <c r="DN1199" s="168"/>
      <c r="DO1199" s="168"/>
      <c r="DP1199" s="168"/>
      <c r="DQ1199" s="168"/>
      <c r="DR1199" s="168"/>
      <c r="DS1199" s="168"/>
      <c r="DT1199" s="168"/>
      <c r="DU1199" s="168"/>
      <c r="DV1199" s="168"/>
      <c r="DW1199" s="168"/>
      <c r="DX1199" s="168"/>
      <c r="DY1199" s="168"/>
      <c r="DZ1199" s="168"/>
      <c r="EA1199" s="168"/>
      <c r="EB1199" s="168"/>
      <c r="EC1199" s="168"/>
      <c r="ED1199" s="168"/>
      <c r="EE1199" s="168"/>
      <c r="EF1199" s="168"/>
      <c r="EG1199" s="168"/>
      <c r="EH1199" s="168"/>
      <c r="EI1199" s="168"/>
      <c r="EJ1199" s="168"/>
      <c r="EK1199" s="168"/>
      <c r="EL1199" s="168"/>
      <c r="EM1199" s="168"/>
      <c r="EN1199" s="168"/>
      <c r="EO1199" s="168"/>
      <c r="EP1199" s="168"/>
      <c r="EQ1199" s="168"/>
      <c r="ER1199" s="168"/>
      <c r="ES1199" s="168"/>
      <c r="ET1199" s="168"/>
      <c r="EU1199" s="168"/>
      <c r="EV1199" s="168"/>
      <c r="EW1199" s="168"/>
      <c r="EX1199" s="168"/>
      <c r="EY1199" s="168"/>
      <c r="EZ1199" s="168"/>
      <c r="FA1199" s="168"/>
      <c r="FB1199" s="168"/>
      <c r="FC1199" s="168"/>
      <c r="FD1199" s="168"/>
    </row>
    <row r="1200" spans="1:160" s="5" customFormat="1" ht="24.9" customHeight="1" x14ac:dyDescent="0.3">
      <c r="A1200" s="263"/>
      <c r="B1200" s="263"/>
      <c r="C1200" s="265"/>
      <c r="D1200" s="481"/>
      <c r="E1200" s="482"/>
      <c r="F1200" s="482"/>
      <c r="G1200" s="482"/>
      <c r="H1200" s="482"/>
      <c r="I1200" s="482"/>
      <c r="J1200" s="482"/>
      <c r="K1200" s="482"/>
      <c r="L1200" s="482"/>
      <c r="M1200" s="483"/>
      <c r="N1200" s="16"/>
      <c r="O1200" s="412"/>
      <c r="P1200" s="413"/>
      <c r="Q1200" s="8"/>
      <c r="R1200" s="8"/>
      <c r="S1200" s="8"/>
      <c r="T1200" s="9"/>
      <c r="U1200" s="17"/>
      <c r="V1200" s="33"/>
      <c r="W1200" s="57"/>
      <c r="X1200" s="86"/>
      <c r="Y1200" s="33"/>
      <c r="Z1200" s="36"/>
      <c r="AA1200" s="36"/>
      <c r="AD1200" s="33"/>
      <c r="AG1200" s="33"/>
      <c r="AH1200" s="43"/>
      <c r="AI1200" s="43"/>
      <c r="AJ1200" s="43"/>
      <c r="AK1200" s="43"/>
      <c r="AL1200" s="43"/>
      <c r="AM1200" s="43"/>
      <c r="AN1200" s="43"/>
      <c r="AO1200" s="43"/>
      <c r="AP1200" s="43"/>
      <c r="AQ1200" s="43"/>
      <c r="AR1200" s="43"/>
      <c r="AS1200" s="43"/>
      <c r="AT1200" s="43"/>
      <c r="AU1200" s="44"/>
      <c r="AV1200" s="33"/>
      <c r="AW1200" s="33"/>
      <c r="AX1200" s="33"/>
      <c r="AZ1200" s="141"/>
      <c r="BE1200" s="168"/>
      <c r="BF1200" s="168"/>
      <c r="BG1200" s="168"/>
      <c r="BH1200" s="168"/>
      <c r="BI1200" s="168"/>
      <c r="BJ1200" s="168"/>
      <c r="BK1200" s="168"/>
      <c r="BL1200" s="168"/>
      <c r="BM1200" s="168"/>
      <c r="DK1200" s="168"/>
      <c r="DL1200" s="168"/>
      <c r="DM1200" s="168"/>
      <c r="DN1200" s="168"/>
      <c r="DO1200" s="168"/>
      <c r="DP1200" s="168"/>
      <c r="DQ1200" s="168"/>
      <c r="DR1200" s="168"/>
      <c r="DS1200" s="168"/>
      <c r="DT1200" s="168"/>
      <c r="DU1200" s="168"/>
      <c r="DV1200" s="168"/>
      <c r="DW1200" s="168"/>
      <c r="DX1200" s="168"/>
      <c r="DY1200" s="168"/>
      <c r="DZ1200" s="168"/>
      <c r="EA1200" s="168"/>
      <c r="EB1200" s="168"/>
      <c r="EC1200" s="168"/>
      <c r="ED1200" s="168"/>
      <c r="EE1200" s="168"/>
      <c r="EF1200" s="168"/>
      <c r="EG1200" s="168"/>
      <c r="EH1200" s="168"/>
      <c r="EI1200" s="168"/>
      <c r="EJ1200" s="168"/>
      <c r="EK1200" s="168"/>
      <c r="EL1200" s="168"/>
      <c r="EM1200" s="168"/>
      <c r="EN1200" s="168"/>
      <c r="EO1200" s="168"/>
      <c r="EP1200" s="168"/>
      <c r="EQ1200" s="168"/>
      <c r="ER1200" s="168"/>
      <c r="ES1200" s="168"/>
      <c r="ET1200" s="168"/>
      <c r="EU1200" s="168"/>
      <c r="EV1200" s="168"/>
      <c r="EW1200" s="168"/>
      <c r="EX1200" s="168"/>
      <c r="EY1200" s="168"/>
      <c r="EZ1200" s="168"/>
      <c r="FA1200" s="168"/>
      <c r="FB1200" s="168"/>
      <c r="FC1200" s="168"/>
      <c r="FD1200" s="168"/>
    </row>
    <row r="1201" spans="1:160" s="5" customFormat="1" ht="24.9" customHeight="1" x14ac:dyDescent="0.3">
      <c r="A1201" s="263"/>
      <c r="B1201" s="263"/>
      <c r="C1201" s="265"/>
      <c r="D1201" s="481"/>
      <c r="E1201" s="482"/>
      <c r="F1201" s="482"/>
      <c r="G1201" s="482"/>
      <c r="H1201" s="482"/>
      <c r="I1201" s="482"/>
      <c r="J1201" s="482"/>
      <c r="K1201" s="482"/>
      <c r="L1201" s="482"/>
      <c r="M1201" s="483"/>
      <c r="N1201" s="16"/>
      <c r="O1201" s="412"/>
      <c r="P1201" s="413"/>
      <c r="Q1201" s="8"/>
      <c r="R1201" s="8"/>
      <c r="S1201" s="8"/>
      <c r="T1201" s="9"/>
      <c r="U1201" s="17"/>
      <c r="V1201" s="33"/>
      <c r="W1201" s="57"/>
      <c r="X1201" s="86"/>
      <c r="Y1201" s="33"/>
      <c r="Z1201" s="36"/>
      <c r="AA1201" s="36"/>
      <c r="AD1201" s="33"/>
      <c r="AG1201" s="33"/>
      <c r="AH1201" s="43"/>
      <c r="AI1201" s="43"/>
      <c r="AJ1201" s="43"/>
      <c r="AK1201" s="43"/>
      <c r="AL1201" s="43"/>
      <c r="AM1201" s="43"/>
      <c r="AN1201" s="43"/>
      <c r="AO1201" s="43"/>
      <c r="AP1201" s="43"/>
      <c r="AQ1201" s="43"/>
      <c r="AR1201" s="43"/>
      <c r="AS1201" s="43"/>
      <c r="AT1201" s="43"/>
      <c r="AU1201" s="44"/>
      <c r="AV1201" s="33"/>
      <c r="AW1201" s="33"/>
      <c r="AX1201" s="33"/>
      <c r="AZ1201" s="141"/>
      <c r="BE1201" s="168"/>
      <c r="BF1201" s="168"/>
      <c r="BG1201" s="168"/>
      <c r="BH1201" s="168"/>
      <c r="BI1201" s="168"/>
      <c r="BJ1201" s="168"/>
      <c r="BK1201" s="168"/>
      <c r="BL1201" s="168"/>
      <c r="BM1201" s="168"/>
      <c r="DK1201" s="168"/>
      <c r="DL1201" s="168"/>
      <c r="DM1201" s="168"/>
      <c r="DN1201" s="168"/>
      <c r="DO1201" s="168"/>
      <c r="DP1201" s="168"/>
      <c r="DQ1201" s="168"/>
      <c r="DR1201" s="168"/>
      <c r="DS1201" s="168"/>
      <c r="DT1201" s="168"/>
      <c r="DU1201" s="168"/>
      <c r="DV1201" s="168"/>
      <c r="DW1201" s="168"/>
      <c r="DX1201" s="168"/>
      <c r="DY1201" s="168"/>
      <c r="DZ1201" s="168"/>
      <c r="EA1201" s="168"/>
      <c r="EB1201" s="168"/>
      <c r="EC1201" s="168"/>
      <c r="ED1201" s="168"/>
      <c r="EE1201" s="168"/>
      <c r="EF1201" s="168"/>
      <c r="EG1201" s="168"/>
      <c r="EH1201" s="168"/>
      <c r="EI1201" s="168"/>
      <c r="EJ1201" s="168"/>
      <c r="EK1201" s="168"/>
      <c r="EL1201" s="168"/>
      <c r="EM1201" s="168"/>
      <c r="EN1201" s="168"/>
      <c r="EO1201" s="168"/>
      <c r="EP1201" s="168"/>
      <c r="EQ1201" s="168"/>
      <c r="ER1201" s="168"/>
      <c r="ES1201" s="168"/>
      <c r="ET1201" s="168"/>
      <c r="EU1201" s="168"/>
      <c r="EV1201" s="168"/>
      <c r="EW1201" s="168"/>
      <c r="EX1201" s="168"/>
      <c r="EY1201" s="168"/>
      <c r="EZ1201" s="168"/>
      <c r="FA1201" s="168"/>
      <c r="FB1201" s="168"/>
      <c r="FC1201" s="168"/>
      <c r="FD1201" s="168"/>
    </row>
    <row r="1202" spans="1:160" s="5" customFormat="1" ht="24.9" customHeight="1" x14ac:dyDescent="0.3">
      <c r="A1202" s="263"/>
      <c r="B1202" s="263"/>
      <c r="C1202" s="265"/>
      <c r="D1202" s="481"/>
      <c r="E1202" s="482"/>
      <c r="F1202" s="482"/>
      <c r="G1202" s="482"/>
      <c r="H1202" s="482"/>
      <c r="I1202" s="482"/>
      <c r="J1202" s="482"/>
      <c r="K1202" s="482"/>
      <c r="L1202" s="482"/>
      <c r="M1202" s="483"/>
      <c r="N1202" s="16"/>
      <c r="O1202" s="412"/>
      <c r="P1202" s="413"/>
      <c r="Q1202" s="8"/>
      <c r="R1202" s="8"/>
      <c r="S1202" s="8"/>
      <c r="T1202" s="9"/>
      <c r="U1202" s="17"/>
      <c r="V1202" s="33"/>
      <c r="W1202" s="57"/>
      <c r="X1202" s="86"/>
      <c r="Y1202" s="33"/>
      <c r="Z1202" s="36"/>
      <c r="AA1202" s="36"/>
      <c r="AD1202" s="33"/>
      <c r="AG1202" s="33"/>
      <c r="AH1202" s="43"/>
      <c r="AI1202" s="43"/>
      <c r="AJ1202" s="43"/>
      <c r="AK1202" s="43"/>
      <c r="AL1202" s="43"/>
      <c r="AM1202" s="43"/>
      <c r="AN1202" s="43"/>
      <c r="AO1202" s="43"/>
      <c r="AP1202" s="43"/>
      <c r="AQ1202" s="43"/>
      <c r="AR1202" s="43"/>
      <c r="AS1202" s="43"/>
      <c r="AT1202" s="43"/>
      <c r="AU1202" s="44"/>
      <c r="AV1202" s="33"/>
      <c r="AW1202" s="33"/>
      <c r="AX1202" s="33"/>
      <c r="AZ1202" s="141"/>
      <c r="BE1202" s="168"/>
      <c r="BF1202" s="168"/>
      <c r="BG1202" s="168"/>
      <c r="BH1202" s="168"/>
      <c r="BI1202" s="168"/>
      <c r="BJ1202" s="168"/>
      <c r="BK1202" s="168"/>
      <c r="BL1202" s="168"/>
      <c r="BM1202" s="168"/>
      <c r="DK1202" s="168"/>
      <c r="DL1202" s="168"/>
      <c r="DM1202" s="168"/>
      <c r="DN1202" s="168"/>
      <c r="DO1202" s="168"/>
      <c r="DP1202" s="168"/>
      <c r="DQ1202" s="168"/>
      <c r="DR1202" s="168"/>
      <c r="DS1202" s="168"/>
      <c r="DT1202" s="168"/>
      <c r="DU1202" s="168"/>
      <c r="DV1202" s="168"/>
      <c r="DW1202" s="168"/>
      <c r="DX1202" s="168"/>
      <c r="DY1202" s="168"/>
      <c r="DZ1202" s="168"/>
      <c r="EA1202" s="168"/>
      <c r="EB1202" s="168"/>
      <c r="EC1202" s="168"/>
      <c r="ED1202" s="168"/>
      <c r="EE1202" s="168"/>
      <c r="EF1202" s="168"/>
      <c r="EG1202" s="168"/>
      <c r="EH1202" s="168"/>
      <c r="EI1202" s="168"/>
      <c r="EJ1202" s="168"/>
      <c r="EK1202" s="168"/>
      <c r="EL1202" s="168"/>
      <c r="EM1202" s="168"/>
      <c r="EN1202" s="168"/>
      <c r="EO1202" s="168"/>
      <c r="EP1202" s="168"/>
      <c r="EQ1202" s="168"/>
      <c r="ER1202" s="168"/>
      <c r="ES1202" s="168"/>
      <c r="ET1202" s="168"/>
      <c r="EU1202" s="168"/>
      <c r="EV1202" s="168"/>
      <c r="EW1202" s="168"/>
      <c r="EX1202" s="168"/>
      <c r="EY1202" s="168"/>
      <c r="EZ1202" s="168"/>
      <c r="FA1202" s="168"/>
      <c r="FB1202" s="168"/>
      <c r="FC1202" s="168"/>
      <c r="FD1202" s="168"/>
    </row>
    <row r="1203" spans="1:160" s="5" customFormat="1" ht="24.9" customHeight="1" x14ac:dyDescent="0.3">
      <c r="A1203" s="263"/>
      <c r="B1203" s="263"/>
      <c r="C1203" s="265"/>
      <c r="D1203" s="481"/>
      <c r="E1203" s="482"/>
      <c r="F1203" s="482"/>
      <c r="G1203" s="482"/>
      <c r="H1203" s="482"/>
      <c r="I1203" s="482"/>
      <c r="J1203" s="482"/>
      <c r="K1203" s="482"/>
      <c r="L1203" s="482"/>
      <c r="M1203" s="483"/>
      <c r="N1203" s="16"/>
      <c r="O1203" s="412"/>
      <c r="P1203" s="413"/>
      <c r="Q1203" s="8"/>
      <c r="R1203" s="8"/>
      <c r="S1203" s="8"/>
      <c r="T1203" s="9"/>
      <c r="U1203" s="17"/>
      <c r="V1203" s="33"/>
      <c r="W1203" s="57"/>
      <c r="X1203" s="86"/>
      <c r="Y1203" s="33"/>
      <c r="Z1203" s="36"/>
      <c r="AA1203" s="36"/>
      <c r="AD1203" s="33"/>
      <c r="AG1203" s="33"/>
      <c r="AH1203" s="43"/>
      <c r="AI1203" s="43"/>
      <c r="AJ1203" s="43"/>
      <c r="AK1203" s="43"/>
      <c r="AL1203" s="43"/>
      <c r="AM1203" s="43"/>
      <c r="AN1203" s="43"/>
      <c r="AO1203" s="43"/>
      <c r="AP1203" s="43"/>
      <c r="AQ1203" s="43"/>
      <c r="AR1203" s="43"/>
      <c r="AS1203" s="43"/>
      <c r="AT1203" s="43"/>
      <c r="AU1203" s="44"/>
      <c r="AV1203" s="33"/>
      <c r="AW1203" s="33"/>
      <c r="AX1203" s="33"/>
      <c r="AZ1203" s="141"/>
      <c r="BE1203" s="168"/>
      <c r="BF1203" s="168"/>
      <c r="BG1203" s="168"/>
      <c r="BH1203" s="168"/>
      <c r="BI1203" s="168"/>
      <c r="BJ1203" s="168"/>
      <c r="BK1203" s="168"/>
      <c r="BL1203" s="168"/>
      <c r="BM1203" s="168"/>
      <c r="DK1203" s="168"/>
      <c r="DL1203" s="168"/>
      <c r="DM1203" s="168"/>
      <c r="DN1203" s="168"/>
      <c r="DO1203" s="168"/>
      <c r="DP1203" s="168"/>
      <c r="DQ1203" s="168"/>
      <c r="DR1203" s="168"/>
      <c r="DS1203" s="168"/>
      <c r="DT1203" s="168"/>
      <c r="DU1203" s="168"/>
      <c r="DV1203" s="168"/>
      <c r="DW1203" s="168"/>
      <c r="DX1203" s="168"/>
      <c r="DY1203" s="168"/>
      <c r="DZ1203" s="168"/>
      <c r="EA1203" s="168"/>
      <c r="EB1203" s="168"/>
      <c r="EC1203" s="168"/>
      <c r="ED1203" s="168"/>
      <c r="EE1203" s="168"/>
      <c r="EF1203" s="168"/>
      <c r="EG1203" s="168"/>
      <c r="EH1203" s="168"/>
      <c r="EI1203" s="168"/>
      <c r="EJ1203" s="168"/>
      <c r="EK1203" s="168"/>
      <c r="EL1203" s="168"/>
      <c r="EM1203" s="168"/>
      <c r="EN1203" s="168"/>
      <c r="EO1203" s="168"/>
      <c r="EP1203" s="168"/>
      <c r="EQ1203" s="168"/>
      <c r="ER1203" s="168"/>
      <c r="ES1203" s="168"/>
      <c r="ET1203" s="168"/>
      <c r="EU1203" s="168"/>
      <c r="EV1203" s="168"/>
      <c r="EW1203" s="168"/>
      <c r="EX1203" s="168"/>
      <c r="EY1203" s="168"/>
      <c r="EZ1203" s="168"/>
      <c r="FA1203" s="168"/>
      <c r="FB1203" s="168"/>
      <c r="FC1203" s="168"/>
      <c r="FD1203" s="168"/>
    </row>
    <row r="1204" spans="1:160" s="5" customFormat="1" ht="24.9" customHeight="1" x14ac:dyDescent="0.3">
      <c r="A1204" s="263"/>
      <c r="B1204" s="263"/>
      <c r="C1204" s="265"/>
      <c r="D1204" s="481"/>
      <c r="E1204" s="482"/>
      <c r="F1204" s="482"/>
      <c r="G1204" s="482"/>
      <c r="H1204" s="482"/>
      <c r="I1204" s="482"/>
      <c r="J1204" s="482"/>
      <c r="K1204" s="482"/>
      <c r="L1204" s="482"/>
      <c r="M1204" s="483"/>
      <c r="N1204" s="16"/>
      <c r="O1204" s="412"/>
      <c r="P1204" s="413"/>
      <c r="Q1204" s="8"/>
      <c r="R1204" s="8"/>
      <c r="S1204" s="8"/>
      <c r="T1204" s="9"/>
      <c r="U1204" s="17"/>
      <c r="V1204" s="33"/>
      <c r="W1204" s="57"/>
      <c r="X1204" s="86"/>
      <c r="Y1204" s="33"/>
      <c r="Z1204" s="36"/>
      <c r="AA1204" s="36"/>
      <c r="AD1204" s="33"/>
      <c r="AG1204" s="33"/>
      <c r="AH1204" s="43"/>
      <c r="AI1204" s="43"/>
      <c r="AJ1204" s="43"/>
      <c r="AK1204" s="43"/>
      <c r="AL1204" s="43"/>
      <c r="AM1204" s="43"/>
      <c r="AN1204" s="43"/>
      <c r="AO1204" s="43"/>
      <c r="AP1204" s="43"/>
      <c r="AQ1204" s="43"/>
      <c r="AR1204" s="43"/>
      <c r="AS1204" s="43"/>
      <c r="AT1204" s="43"/>
      <c r="AU1204" s="44"/>
      <c r="AV1204" s="33"/>
      <c r="AW1204" s="33"/>
      <c r="AX1204" s="33"/>
      <c r="AZ1204" s="141"/>
      <c r="BE1204" s="168"/>
      <c r="BF1204" s="168"/>
      <c r="BG1204" s="168"/>
      <c r="BH1204" s="168"/>
      <c r="BI1204" s="168"/>
      <c r="BJ1204" s="168"/>
      <c r="BK1204" s="168"/>
      <c r="BL1204" s="168"/>
      <c r="BM1204" s="168"/>
      <c r="DK1204" s="168"/>
      <c r="DL1204" s="168"/>
      <c r="DM1204" s="168"/>
      <c r="DN1204" s="168"/>
      <c r="DO1204" s="168"/>
      <c r="DP1204" s="168"/>
      <c r="DQ1204" s="168"/>
      <c r="DR1204" s="168"/>
      <c r="DS1204" s="168"/>
      <c r="DT1204" s="168"/>
      <c r="DU1204" s="168"/>
      <c r="DV1204" s="168"/>
      <c r="DW1204" s="168"/>
      <c r="DX1204" s="168"/>
      <c r="DY1204" s="168"/>
      <c r="DZ1204" s="168"/>
      <c r="EA1204" s="168"/>
      <c r="EB1204" s="168"/>
      <c r="EC1204" s="168"/>
      <c r="ED1204" s="168"/>
      <c r="EE1204" s="168"/>
      <c r="EF1204" s="168"/>
      <c r="EG1204" s="168"/>
      <c r="EH1204" s="168"/>
      <c r="EI1204" s="168"/>
      <c r="EJ1204" s="168"/>
      <c r="EK1204" s="168"/>
      <c r="EL1204" s="168"/>
      <c r="EM1204" s="168"/>
      <c r="EN1204" s="168"/>
      <c r="EO1204" s="168"/>
      <c r="EP1204" s="168"/>
      <c r="EQ1204" s="168"/>
      <c r="ER1204" s="168"/>
      <c r="ES1204" s="168"/>
      <c r="ET1204" s="168"/>
      <c r="EU1204" s="168"/>
      <c r="EV1204" s="168"/>
      <c r="EW1204" s="168"/>
      <c r="EX1204" s="168"/>
      <c r="EY1204" s="168"/>
      <c r="EZ1204" s="168"/>
      <c r="FA1204" s="168"/>
      <c r="FB1204" s="168"/>
      <c r="FC1204" s="168"/>
      <c r="FD1204" s="168"/>
    </row>
    <row r="1205" spans="1:160" s="5" customFormat="1" ht="24.9" customHeight="1" x14ac:dyDescent="0.3">
      <c r="A1205" s="263"/>
      <c r="B1205" s="263"/>
      <c r="C1205" s="265"/>
      <c r="D1205" s="481"/>
      <c r="E1205" s="482"/>
      <c r="F1205" s="482"/>
      <c r="G1205" s="482"/>
      <c r="H1205" s="482"/>
      <c r="I1205" s="482"/>
      <c r="J1205" s="482"/>
      <c r="K1205" s="482"/>
      <c r="L1205" s="482"/>
      <c r="M1205" s="483"/>
      <c r="N1205" s="16"/>
      <c r="O1205" s="412"/>
      <c r="P1205" s="413"/>
      <c r="Q1205" s="8"/>
      <c r="R1205" s="8"/>
      <c r="S1205" s="8"/>
      <c r="T1205" s="9"/>
      <c r="U1205" s="17"/>
      <c r="V1205" s="33"/>
      <c r="W1205" s="57"/>
      <c r="X1205" s="86"/>
      <c r="Y1205" s="33"/>
      <c r="Z1205" s="36"/>
      <c r="AA1205" s="36"/>
      <c r="AD1205" s="33"/>
      <c r="AG1205" s="33"/>
      <c r="AH1205" s="43"/>
      <c r="AI1205" s="43"/>
      <c r="AJ1205" s="43"/>
      <c r="AK1205" s="43"/>
      <c r="AL1205" s="43"/>
      <c r="AM1205" s="43"/>
      <c r="AN1205" s="43"/>
      <c r="AO1205" s="43"/>
      <c r="AP1205" s="43"/>
      <c r="AQ1205" s="43"/>
      <c r="AR1205" s="43"/>
      <c r="AS1205" s="43"/>
      <c r="AT1205" s="43"/>
      <c r="AU1205" s="44"/>
      <c r="AV1205" s="33"/>
      <c r="AW1205" s="33"/>
      <c r="AX1205" s="33"/>
      <c r="AZ1205" s="141"/>
      <c r="BE1205" s="168"/>
      <c r="BF1205" s="168"/>
      <c r="BG1205" s="168"/>
      <c r="BH1205" s="168"/>
      <c r="BI1205" s="168"/>
      <c r="BJ1205" s="168"/>
      <c r="BK1205" s="168"/>
      <c r="BL1205" s="168"/>
      <c r="BM1205" s="168"/>
      <c r="DK1205" s="168"/>
      <c r="DL1205" s="168"/>
      <c r="DM1205" s="168"/>
      <c r="DN1205" s="168"/>
      <c r="DO1205" s="168"/>
      <c r="DP1205" s="168"/>
      <c r="DQ1205" s="168"/>
      <c r="DR1205" s="168"/>
      <c r="DS1205" s="168"/>
      <c r="DT1205" s="168"/>
      <c r="DU1205" s="168"/>
      <c r="DV1205" s="168"/>
      <c r="DW1205" s="168"/>
      <c r="DX1205" s="168"/>
      <c r="DY1205" s="168"/>
      <c r="DZ1205" s="168"/>
      <c r="EA1205" s="168"/>
      <c r="EB1205" s="168"/>
      <c r="EC1205" s="168"/>
      <c r="ED1205" s="168"/>
      <c r="EE1205" s="168"/>
      <c r="EF1205" s="168"/>
      <c r="EG1205" s="168"/>
      <c r="EH1205" s="168"/>
      <c r="EI1205" s="168"/>
      <c r="EJ1205" s="168"/>
      <c r="EK1205" s="168"/>
      <c r="EL1205" s="168"/>
      <c r="EM1205" s="168"/>
      <c r="EN1205" s="168"/>
      <c r="EO1205" s="168"/>
      <c r="EP1205" s="168"/>
      <c r="EQ1205" s="168"/>
      <c r="ER1205" s="168"/>
      <c r="ES1205" s="168"/>
      <c r="ET1205" s="168"/>
      <c r="EU1205" s="168"/>
      <c r="EV1205" s="168"/>
      <c r="EW1205" s="168"/>
      <c r="EX1205" s="168"/>
      <c r="EY1205" s="168"/>
      <c r="EZ1205" s="168"/>
      <c r="FA1205" s="168"/>
      <c r="FB1205" s="168"/>
      <c r="FC1205" s="168"/>
      <c r="FD1205" s="168"/>
    </row>
    <row r="1206" spans="1:160" s="5" customFormat="1" ht="24.9" customHeight="1" x14ac:dyDescent="0.3">
      <c r="A1206" s="263"/>
      <c r="B1206" s="263"/>
      <c r="C1206" s="265"/>
      <c r="D1206" s="481"/>
      <c r="E1206" s="482"/>
      <c r="F1206" s="482"/>
      <c r="G1206" s="482"/>
      <c r="H1206" s="482"/>
      <c r="I1206" s="482"/>
      <c r="J1206" s="482"/>
      <c r="K1206" s="482"/>
      <c r="L1206" s="482"/>
      <c r="M1206" s="483"/>
      <c r="N1206" s="16"/>
      <c r="O1206" s="412"/>
      <c r="P1206" s="413"/>
      <c r="Q1206" s="8"/>
      <c r="R1206" s="8"/>
      <c r="S1206" s="8"/>
      <c r="T1206" s="9"/>
      <c r="U1206" s="17"/>
      <c r="V1206" s="33"/>
      <c r="W1206" s="57"/>
      <c r="X1206" s="86"/>
      <c r="Y1206" s="33"/>
      <c r="Z1206" s="36"/>
      <c r="AA1206" s="36"/>
      <c r="AD1206" s="33"/>
      <c r="AG1206" s="33"/>
      <c r="AH1206" s="43"/>
      <c r="AI1206" s="43"/>
      <c r="AJ1206" s="43"/>
      <c r="AK1206" s="43"/>
      <c r="AL1206" s="43"/>
      <c r="AM1206" s="43"/>
      <c r="AN1206" s="43"/>
      <c r="AO1206" s="43"/>
      <c r="AP1206" s="43"/>
      <c r="AQ1206" s="43"/>
      <c r="AR1206" s="43"/>
      <c r="AS1206" s="43"/>
      <c r="AT1206" s="43"/>
      <c r="AU1206" s="44"/>
      <c r="AV1206" s="33"/>
      <c r="AW1206" s="33"/>
      <c r="AX1206" s="33"/>
      <c r="AZ1206" s="141"/>
      <c r="BE1206" s="168"/>
      <c r="BF1206" s="168"/>
      <c r="BG1206" s="168"/>
      <c r="BH1206" s="168"/>
      <c r="BI1206" s="168"/>
      <c r="BJ1206" s="168"/>
      <c r="BK1206" s="168"/>
      <c r="BL1206" s="168"/>
      <c r="BM1206" s="168"/>
      <c r="DK1206" s="168"/>
      <c r="DL1206" s="168"/>
      <c r="DM1206" s="168"/>
      <c r="DN1206" s="168"/>
      <c r="DO1206" s="168"/>
      <c r="DP1206" s="168"/>
      <c r="DQ1206" s="168"/>
      <c r="DR1206" s="168"/>
      <c r="DS1206" s="168"/>
      <c r="DT1206" s="168"/>
      <c r="DU1206" s="168"/>
      <c r="DV1206" s="168"/>
      <c r="DW1206" s="168"/>
      <c r="DX1206" s="168"/>
      <c r="DY1206" s="168"/>
      <c r="DZ1206" s="168"/>
      <c r="EA1206" s="168"/>
      <c r="EB1206" s="168"/>
      <c r="EC1206" s="168"/>
      <c r="ED1206" s="168"/>
      <c r="EE1206" s="168"/>
      <c r="EF1206" s="168"/>
      <c r="EG1206" s="168"/>
      <c r="EH1206" s="168"/>
      <c r="EI1206" s="168"/>
      <c r="EJ1206" s="168"/>
      <c r="EK1206" s="168"/>
      <c r="EL1206" s="168"/>
      <c r="EM1206" s="168"/>
      <c r="EN1206" s="168"/>
      <c r="EO1206" s="168"/>
      <c r="EP1206" s="168"/>
      <c r="EQ1206" s="168"/>
      <c r="ER1206" s="168"/>
      <c r="ES1206" s="168"/>
      <c r="ET1206" s="168"/>
      <c r="EU1206" s="168"/>
      <c r="EV1206" s="168"/>
      <c r="EW1206" s="168"/>
      <c r="EX1206" s="168"/>
      <c r="EY1206" s="168"/>
      <c r="EZ1206" s="168"/>
      <c r="FA1206" s="168"/>
      <c r="FB1206" s="168"/>
      <c r="FC1206" s="168"/>
      <c r="FD1206" s="168"/>
    </row>
    <row r="1207" spans="1:160" s="5" customFormat="1" ht="24.9" customHeight="1" x14ac:dyDescent="0.3">
      <c r="A1207" s="263"/>
      <c r="B1207" s="263"/>
      <c r="C1207" s="265"/>
      <c r="D1207" s="481"/>
      <c r="E1207" s="482"/>
      <c r="F1207" s="482"/>
      <c r="G1207" s="482"/>
      <c r="H1207" s="482"/>
      <c r="I1207" s="482"/>
      <c r="J1207" s="482"/>
      <c r="K1207" s="482"/>
      <c r="L1207" s="482"/>
      <c r="M1207" s="483"/>
      <c r="N1207" s="16"/>
      <c r="O1207" s="412"/>
      <c r="P1207" s="413"/>
      <c r="Q1207" s="8"/>
      <c r="R1207" s="8"/>
      <c r="S1207" s="8"/>
      <c r="T1207" s="9"/>
      <c r="U1207" s="17"/>
      <c r="V1207" s="33"/>
      <c r="W1207" s="57"/>
      <c r="X1207" s="86"/>
      <c r="Y1207" s="33"/>
      <c r="Z1207" s="36"/>
      <c r="AA1207" s="36"/>
      <c r="AD1207" s="33"/>
      <c r="AG1207" s="33"/>
      <c r="AH1207" s="43"/>
      <c r="AI1207" s="43"/>
      <c r="AJ1207" s="43"/>
      <c r="AK1207" s="43"/>
      <c r="AL1207" s="43"/>
      <c r="AM1207" s="43"/>
      <c r="AN1207" s="43"/>
      <c r="AO1207" s="43"/>
      <c r="AP1207" s="43"/>
      <c r="AQ1207" s="43"/>
      <c r="AR1207" s="43"/>
      <c r="AS1207" s="43"/>
      <c r="AT1207" s="43"/>
      <c r="AU1207" s="44"/>
      <c r="AV1207" s="33"/>
      <c r="AW1207" s="33"/>
      <c r="AX1207" s="33"/>
      <c r="AZ1207" s="141"/>
      <c r="BE1207" s="168"/>
      <c r="BF1207" s="168"/>
      <c r="BG1207" s="168"/>
      <c r="BH1207" s="168"/>
      <c r="BI1207" s="168"/>
      <c r="BJ1207" s="168"/>
      <c r="BK1207" s="168"/>
      <c r="BL1207" s="168"/>
      <c r="BM1207" s="168"/>
      <c r="DK1207" s="168"/>
      <c r="DL1207" s="168"/>
      <c r="DM1207" s="168"/>
      <c r="DN1207" s="168"/>
      <c r="DO1207" s="168"/>
      <c r="DP1207" s="168"/>
      <c r="DQ1207" s="168"/>
      <c r="DR1207" s="168"/>
      <c r="DS1207" s="168"/>
      <c r="DT1207" s="168"/>
      <c r="DU1207" s="168"/>
      <c r="DV1207" s="168"/>
      <c r="DW1207" s="168"/>
      <c r="DX1207" s="168"/>
      <c r="DY1207" s="168"/>
      <c r="DZ1207" s="168"/>
      <c r="EA1207" s="168"/>
      <c r="EB1207" s="168"/>
      <c r="EC1207" s="168"/>
      <c r="ED1207" s="168"/>
      <c r="EE1207" s="168"/>
      <c r="EF1207" s="168"/>
      <c r="EG1207" s="168"/>
      <c r="EH1207" s="168"/>
      <c r="EI1207" s="168"/>
      <c r="EJ1207" s="168"/>
      <c r="EK1207" s="168"/>
      <c r="EL1207" s="168"/>
      <c r="EM1207" s="168"/>
      <c r="EN1207" s="168"/>
      <c r="EO1207" s="168"/>
      <c r="EP1207" s="168"/>
      <c r="EQ1207" s="168"/>
      <c r="ER1207" s="168"/>
      <c r="ES1207" s="168"/>
      <c r="ET1207" s="168"/>
      <c r="EU1207" s="168"/>
      <c r="EV1207" s="168"/>
      <c r="EW1207" s="168"/>
      <c r="EX1207" s="168"/>
      <c r="EY1207" s="168"/>
      <c r="EZ1207" s="168"/>
      <c r="FA1207" s="168"/>
      <c r="FB1207" s="168"/>
      <c r="FC1207" s="168"/>
      <c r="FD1207" s="168"/>
    </row>
    <row r="1208" spans="1:160" s="5" customFormat="1" ht="24.9" customHeight="1" x14ac:dyDescent="0.3">
      <c r="A1208" s="263"/>
      <c r="B1208" s="263"/>
      <c r="C1208" s="265"/>
      <c r="D1208" s="481"/>
      <c r="E1208" s="482"/>
      <c r="F1208" s="482"/>
      <c r="G1208" s="482"/>
      <c r="H1208" s="482"/>
      <c r="I1208" s="482"/>
      <c r="J1208" s="482"/>
      <c r="K1208" s="482"/>
      <c r="L1208" s="482"/>
      <c r="M1208" s="483"/>
      <c r="N1208" s="16"/>
      <c r="O1208" s="412"/>
      <c r="P1208" s="413"/>
      <c r="Q1208" s="8"/>
      <c r="R1208" s="8"/>
      <c r="S1208" s="8"/>
      <c r="T1208" s="9"/>
      <c r="U1208" s="17"/>
      <c r="V1208" s="33"/>
      <c r="W1208" s="57"/>
      <c r="X1208" s="86"/>
      <c r="Y1208" s="33"/>
      <c r="Z1208" s="36"/>
      <c r="AA1208" s="36"/>
      <c r="AD1208" s="33"/>
      <c r="AG1208" s="33"/>
      <c r="AH1208" s="43"/>
      <c r="AI1208" s="43"/>
      <c r="AJ1208" s="43"/>
      <c r="AK1208" s="43"/>
      <c r="AL1208" s="43"/>
      <c r="AM1208" s="43"/>
      <c r="AN1208" s="43"/>
      <c r="AO1208" s="43"/>
      <c r="AP1208" s="43"/>
      <c r="AQ1208" s="43"/>
      <c r="AR1208" s="43"/>
      <c r="AS1208" s="43"/>
      <c r="AT1208" s="43"/>
      <c r="AU1208" s="44"/>
      <c r="AV1208" s="33"/>
      <c r="AW1208" s="33"/>
      <c r="AX1208" s="33"/>
      <c r="AZ1208" s="141"/>
      <c r="BE1208" s="168"/>
      <c r="BF1208" s="168"/>
      <c r="BG1208" s="168"/>
      <c r="BH1208" s="168"/>
      <c r="BI1208" s="168"/>
      <c r="BJ1208" s="168"/>
      <c r="BK1208" s="168"/>
      <c r="BL1208" s="168"/>
      <c r="BM1208" s="168"/>
      <c r="DK1208" s="168"/>
      <c r="DL1208" s="168"/>
      <c r="DM1208" s="168"/>
      <c r="DN1208" s="168"/>
      <c r="DO1208" s="168"/>
      <c r="DP1208" s="168"/>
      <c r="DQ1208" s="168"/>
      <c r="DR1208" s="168"/>
      <c r="DS1208" s="168"/>
      <c r="DT1208" s="168"/>
      <c r="DU1208" s="168"/>
      <c r="DV1208" s="168"/>
      <c r="DW1208" s="168"/>
      <c r="DX1208" s="168"/>
      <c r="DY1208" s="168"/>
      <c r="DZ1208" s="168"/>
      <c r="EA1208" s="168"/>
      <c r="EB1208" s="168"/>
      <c r="EC1208" s="168"/>
      <c r="ED1208" s="168"/>
      <c r="EE1208" s="168"/>
      <c r="EF1208" s="168"/>
      <c r="EG1208" s="168"/>
      <c r="EH1208" s="168"/>
      <c r="EI1208" s="168"/>
      <c r="EJ1208" s="168"/>
      <c r="EK1208" s="168"/>
      <c r="EL1208" s="168"/>
      <c r="EM1208" s="168"/>
      <c r="EN1208" s="168"/>
      <c r="EO1208" s="168"/>
      <c r="EP1208" s="168"/>
      <c r="EQ1208" s="168"/>
      <c r="ER1208" s="168"/>
      <c r="ES1208" s="168"/>
      <c r="ET1208" s="168"/>
      <c r="EU1208" s="168"/>
      <c r="EV1208" s="168"/>
      <c r="EW1208" s="168"/>
      <c r="EX1208" s="168"/>
      <c r="EY1208" s="168"/>
      <c r="EZ1208" s="168"/>
      <c r="FA1208" s="168"/>
      <c r="FB1208" s="168"/>
      <c r="FC1208" s="168"/>
      <c r="FD1208" s="168"/>
    </row>
    <row r="1209" spans="1:160" s="5" customFormat="1" ht="24.9" customHeight="1" x14ac:dyDescent="0.3">
      <c r="A1209" s="263"/>
      <c r="B1209" s="263"/>
      <c r="C1209" s="265"/>
      <c r="D1209" s="481"/>
      <c r="E1209" s="482"/>
      <c r="F1209" s="482"/>
      <c r="G1209" s="482"/>
      <c r="H1209" s="482"/>
      <c r="I1209" s="482"/>
      <c r="J1209" s="482"/>
      <c r="K1209" s="482"/>
      <c r="L1209" s="482"/>
      <c r="M1209" s="483"/>
      <c r="N1209" s="16"/>
      <c r="O1209" s="412"/>
      <c r="P1209" s="413"/>
      <c r="Q1209" s="8"/>
      <c r="R1209" s="8"/>
      <c r="S1209" s="8"/>
      <c r="T1209" s="9"/>
      <c r="U1209" s="17"/>
      <c r="V1209" s="33"/>
      <c r="W1209" s="57"/>
      <c r="X1209" s="86"/>
      <c r="Y1209" s="33"/>
      <c r="Z1209" s="36"/>
      <c r="AA1209" s="36"/>
      <c r="AD1209" s="33"/>
      <c r="AG1209" s="33"/>
      <c r="AH1209" s="43"/>
      <c r="AI1209" s="43"/>
      <c r="AJ1209" s="43"/>
      <c r="AK1209" s="43"/>
      <c r="AL1209" s="43"/>
      <c r="AM1209" s="43"/>
      <c r="AN1209" s="43"/>
      <c r="AO1209" s="43"/>
      <c r="AP1209" s="43"/>
      <c r="AQ1209" s="43"/>
      <c r="AR1209" s="43"/>
      <c r="AS1209" s="43"/>
      <c r="AT1209" s="43"/>
      <c r="AU1209" s="44"/>
      <c r="AV1209" s="33"/>
      <c r="AW1209" s="33"/>
      <c r="AX1209" s="33"/>
      <c r="AZ1209" s="141"/>
      <c r="BE1209" s="168"/>
      <c r="BF1209" s="168"/>
      <c r="BG1209" s="168"/>
      <c r="BH1209" s="168"/>
      <c r="BI1209" s="168"/>
      <c r="BJ1209" s="168"/>
      <c r="BK1209" s="168"/>
      <c r="BL1209" s="168"/>
      <c r="BM1209" s="168"/>
      <c r="DK1209" s="168"/>
      <c r="DL1209" s="168"/>
      <c r="DM1209" s="168"/>
      <c r="DN1209" s="168"/>
      <c r="DO1209" s="168"/>
      <c r="DP1209" s="168"/>
      <c r="DQ1209" s="168"/>
      <c r="DR1209" s="168"/>
      <c r="DS1209" s="168"/>
      <c r="DT1209" s="168"/>
      <c r="DU1209" s="168"/>
      <c r="DV1209" s="168"/>
      <c r="DW1209" s="168"/>
      <c r="DX1209" s="168"/>
      <c r="DY1209" s="168"/>
      <c r="DZ1209" s="168"/>
      <c r="EA1209" s="168"/>
      <c r="EB1209" s="168"/>
      <c r="EC1209" s="168"/>
      <c r="ED1209" s="168"/>
      <c r="EE1209" s="168"/>
      <c r="EF1209" s="168"/>
      <c r="EG1209" s="168"/>
      <c r="EH1209" s="168"/>
      <c r="EI1209" s="168"/>
      <c r="EJ1209" s="168"/>
      <c r="EK1209" s="168"/>
      <c r="EL1209" s="168"/>
      <c r="EM1209" s="168"/>
      <c r="EN1209" s="168"/>
      <c r="EO1209" s="168"/>
      <c r="EP1209" s="168"/>
      <c r="EQ1209" s="168"/>
      <c r="ER1209" s="168"/>
      <c r="ES1209" s="168"/>
      <c r="ET1209" s="168"/>
      <c r="EU1209" s="168"/>
      <c r="EV1209" s="168"/>
      <c r="EW1209" s="168"/>
      <c r="EX1209" s="168"/>
      <c r="EY1209" s="168"/>
      <c r="EZ1209" s="168"/>
      <c r="FA1209" s="168"/>
      <c r="FB1209" s="168"/>
      <c r="FC1209" s="168"/>
      <c r="FD1209" s="168"/>
    </row>
    <row r="1210" spans="1:160" s="5" customFormat="1" ht="24.9" customHeight="1" x14ac:dyDescent="0.3">
      <c r="A1210" s="263"/>
      <c r="B1210" s="263"/>
      <c r="C1210" s="265"/>
      <c r="D1210" s="481"/>
      <c r="E1210" s="482"/>
      <c r="F1210" s="482"/>
      <c r="G1210" s="482"/>
      <c r="H1210" s="482"/>
      <c r="I1210" s="482"/>
      <c r="J1210" s="482"/>
      <c r="K1210" s="482"/>
      <c r="L1210" s="482"/>
      <c r="M1210" s="483"/>
      <c r="N1210" s="16"/>
      <c r="O1210" s="412"/>
      <c r="P1210" s="413"/>
      <c r="Q1210" s="8"/>
      <c r="R1210" s="8"/>
      <c r="S1210" s="8"/>
      <c r="T1210" s="9"/>
      <c r="U1210" s="17"/>
      <c r="V1210" s="33"/>
      <c r="W1210" s="57"/>
      <c r="X1210" s="86"/>
      <c r="Y1210" s="33"/>
      <c r="Z1210" s="36"/>
      <c r="AA1210" s="36"/>
      <c r="AD1210" s="33"/>
      <c r="AG1210" s="33"/>
      <c r="AH1210" s="43"/>
      <c r="AI1210" s="43"/>
      <c r="AJ1210" s="43"/>
      <c r="AK1210" s="43"/>
      <c r="AL1210" s="43"/>
      <c r="AM1210" s="43"/>
      <c r="AN1210" s="43"/>
      <c r="AO1210" s="43"/>
      <c r="AP1210" s="43"/>
      <c r="AQ1210" s="43"/>
      <c r="AR1210" s="43"/>
      <c r="AS1210" s="43"/>
      <c r="AT1210" s="43"/>
      <c r="AU1210" s="44"/>
      <c r="AV1210" s="33"/>
      <c r="AW1210" s="33"/>
      <c r="AX1210" s="33"/>
      <c r="AZ1210" s="141"/>
      <c r="BE1210" s="168"/>
      <c r="BF1210" s="168"/>
      <c r="BG1210" s="168"/>
      <c r="BH1210" s="168"/>
      <c r="BI1210" s="168"/>
      <c r="BJ1210" s="168"/>
      <c r="BK1210" s="168"/>
      <c r="BL1210" s="168"/>
      <c r="BM1210" s="168"/>
      <c r="DK1210" s="168"/>
      <c r="DL1210" s="168"/>
      <c r="DM1210" s="168"/>
      <c r="DN1210" s="168"/>
      <c r="DO1210" s="168"/>
      <c r="DP1210" s="168"/>
      <c r="DQ1210" s="168"/>
      <c r="DR1210" s="168"/>
      <c r="DS1210" s="168"/>
      <c r="DT1210" s="168"/>
      <c r="DU1210" s="168"/>
      <c r="DV1210" s="168"/>
      <c r="DW1210" s="168"/>
      <c r="DX1210" s="168"/>
      <c r="DY1210" s="168"/>
      <c r="DZ1210" s="168"/>
      <c r="EA1210" s="168"/>
      <c r="EB1210" s="168"/>
      <c r="EC1210" s="168"/>
      <c r="ED1210" s="168"/>
      <c r="EE1210" s="168"/>
      <c r="EF1210" s="168"/>
      <c r="EG1210" s="168"/>
      <c r="EH1210" s="168"/>
      <c r="EI1210" s="168"/>
      <c r="EJ1210" s="168"/>
      <c r="EK1210" s="168"/>
      <c r="EL1210" s="168"/>
      <c r="EM1210" s="168"/>
      <c r="EN1210" s="168"/>
      <c r="EO1210" s="168"/>
      <c r="EP1210" s="168"/>
      <c r="EQ1210" s="168"/>
      <c r="ER1210" s="168"/>
      <c r="ES1210" s="168"/>
      <c r="ET1210" s="168"/>
      <c r="EU1210" s="168"/>
      <c r="EV1210" s="168"/>
      <c r="EW1210" s="168"/>
      <c r="EX1210" s="168"/>
      <c r="EY1210" s="168"/>
      <c r="EZ1210" s="168"/>
      <c r="FA1210" s="168"/>
      <c r="FB1210" s="168"/>
      <c r="FC1210" s="168"/>
      <c r="FD1210" s="168"/>
    </row>
    <row r="1211" spans="1:160" s="5" customFormat="1" ht="24.9" customHeight="1" x14ac:dyDescent="0.3">
      <c r="A1211" s="263"/>
      <c r="B1211" s="263"/>
      <c r="C1211" s="265"/>
      <c r="D1211" s="481"/>
      <c r="E1211" s="482"/>
      <c r="F1211" s="482"/>
      <c r="G1211" s="482"/>
      <c r="H1211" s="482"/>
      <c r="I1211" s="482"/>
      <c r="J1211" s="482"/>
      <c r="K1211" s="482"/>
      <c r="L1211" s="482"/>
      <c r="M1211" s="483"/>
      <c r="N1211" s="16"/>
      <c r="O1211" s="412"/>
      <c r="P1211" s="413"/>
      <c r="Q1211" s="8"/>
      <c r="R1211" s="8"/>
      <c r="S1211" s="8"/>
      <c r="T1211" s="9"/>
      <c r="U1211" s="17"/>
      <c r="V1211" s="33"/>
      <c r="W1211" s="57"/>
      <c r="X1211" s="86"/>
      <c r="Y1211" s="33"/>
      <c r="Z1211" s="36"/>
      <c r="AA1211" s="36"/>
      <c r="AD1211" s="33"/>
      <c r="AG1211" s="33"/>
      <c r="AH1211" s="43"/>
      <c r="AI1211" s="43"/>
      <c r="AJ1211" s="43"/>
      <c r="AK1211" s="43"/>
      <c r="AL1211" s="43"/>
      <c r="AM1211" s="43"/>
      <c r="AN1211" s="43"/>
      <c r="AO1211" s="43"/>
      <c r="AP1211" s="43"/>
      <c r="AQ1211" s="43"/>
      <c r="AR1211" s="43"/>
      <c r="AS1211" s="43"/>
      <c r="AT1211" s="43"/>
      <c r="AU1211" s="44"/>
      <c r="AV1211" s="33"/>
      <c r="AW1211" s="33"/>
      <c r="AX1211" s="33"/>
      <c r="AZ1211" s="141"/>
      <c r="BE1211" s="168"/>
      <c r="BF1211" s="168"/>
      <c r="BG1211" s="168"/>
      <c r="BH1211" s="168"/>
      <c r="BI1211" s="168"/>
      <c r="BJ1211" s="168"/>
      <c r="BK1211" s="168"/>
      <c r="BL1211" s="168"/>
      <c r="BM1211" s="168"/>
      <c r="DK1211" s="168"/>
      <c r="DL1211" s="168"/>
      <c r="DM1211" s="168"/>
      <c r="DN1211" s="168"/>
      <c r="DO1211" s="168"/>
      <c r="DP1211" s="168"/>
      <c r="DQ1211" s="168"/>
      <c r="DR1211" s="168"/>
      <c r="DS1211" s="168"/>
      <c r="DT1211" s="168"/>
      <c r="DU1211" s="168"/>
      <c r="DV1211" s="168"/>
      <c r="DW1211" s="168"/>
      <c r="DX1211" s="168"/>
      <c r="DY1211" s="168"/>
      <c r="DZ1211" s="168"/>
      <c r="EA1211" s="168"/>
      <c r="EB1211" s="168"/>
      <c r="EC1211" s="168"/>
      <c r="ED1211" s="168"/>
      <c r="EE1211" s="168"/>
      <c r="EF1211" s="168"/>
      <c r="EG1211" s="168"/>
      <c r="EH1211" s="168"/>
      <c r="EI1211" s="168"/>
      <c r="EJ1211" s="168"/>
      <c r="EK1211" s="168"/>
      <c r="EL1211" s="168"/>
      <c r="EM1211" s="168"/>
      <c r="EN1211" s="168"/>
      <c r="EO1211" s="168"/>
      <c r="EP1211" s="168"/>
      <c r="EQ1211" s="168"/>
      <c r="ER1211" s="168"/>
      <c r="ES1211" s="168"/>
      <c r="ET1211" s="168"/>
      <c r="EU1211" s="168"/>
      <c r="EV1211" s="168"/>
      <c r="EW1211" s="168"/>
      <c r="EX1211" s="168"/>
      <c r="EY1211" s="168"/>
      <c r="EZ1211" s="168"/>
      <c r="FA1211" s="168"/>
      <c r="FB1211" s="168"/>
      <c r="FC1211" s="168"/>
      <c r="FD1211" s="168"/>
    </row>
    <row r="1212" spans="1:160" s="5" customFormat="1" ht="24.9" customHeight="1" x14ac:dyDescent="0.3">
      <c r="A1212" s="263"/>
      <c r="B1212" s="263"/>
      <c r="C1212" s="265"/>
      <c r="D1212" s="481"/>
      <c r="E1212" s="482"/>
      <c r="F1212" s="482"/>
      <c r="G1212" s="482"/>
      <c r="H1212" s="482"/>
      <c r="I1212" s="482"/>
      <c r="J1212" s="482"/>
      <c r="K1212" s="482"/>
      <c r="L1212" s="482"/>
      <c r="M1212" s="483"/>
      <c r="N1212" s="16"/>
      <c r="O1212" s="412"/>
      <c r="P1212" s="413"/>
      <c r="Q1212" s="8"/>
      <c r="R1212" s="8"/>
      <c r="S1212" s="8"/>
      <c r="T1212" s="9"/>
      <c r="U1212" s="17"/>
      <c r="V1212" s="33"/>
      <c r="W1212" s="57"/>
      <c r="X1212" s="86"/>
      <c r="Y1212" s="33"/>
      <c r="Z1212" s="36"/>
      <c r="AA1212" s="36"/>
      <c r="AD1212" s="33"/>
      <c r="AG1212" s="33"/>
      <c r="AH1212" s="43"/>
      <c r="AI1212" s="43"/>
      <c r="AJ1212" s="43"/>
      <c r="AK1212" s="43"/>
      <c r="AL1212" s="43"/>
      <c r="AM1212" s="43"/>
      <c r="AN1212" s="43"/>
      <c r="AO1212" s="43"/>
      <c r="AP1212" s="43"/>
      <c r="AQ1212" s="43"/>
      <c r="AR1212" s="43"/>
      <c r="AS1212" s="43"/>
      <c r="AT1212" s="43"/>
      <c r="AU1212" s="44"/>
      <c r="AV1212" s="33"/>
      <c r="AW1212" s="33"/>
      <c r="AX1212" s="33"/>
      <c r="AZ1212" s="141"/>
      <c r="BE1212" s="168"/>
      <c r="BF1212" s="168"/>
      <c r="BG1212" s="168"/>
      <c r="BH1212" s="168"/>
      <c r="BI1212" s="168"/>
      <c r="BJ1212" s="168"/>
      <c r="BK1212" s="168"/>
      <c r="BL1212" s="168"/>
      <c r="BM1212" s="168"/>
      <c r="DK1212" s="168"/>
      <c r="DL1212" s="168"/>
      <c r="DM1212" s="168"/>
      <c r="DN1212" s="168"/>
      <c r="DO1212" s="168"/>
      <c r="DP1212" s="168"/>
      <c r="DQ1212" s="168"/>
      <c r="DR1212" s="168"/>
      <c r="DS1212" s="168"/>
      <c r="DT1212" s="168"/>
      <c r="DU1212" s="168"/>
      <c r="DV1212" s="168"/>
      <c r="DW1212" s="168"/>
      <c r="DX1212" s="168"/>
      <c r="DY1212" s="168"/>
      <c r="DZ1212" s="168"/>
      <c r="EA1212" s="168"/>
      <c r="EB1212" s="168"/>
      <c r="EC1212" s="168"/>
      <c r="ED1212" s="168"/>
      <c r="EE1212" s="168"/>
      <c r="EF1212" s="168"/>
      <c r="EG1212" s="168"/>
      <c r="EH1212" s="168"/>
      <c r="EI1212" s="168"/>
      <c r="EJ1212" s="168"/>
      <c r="EK1212" s="168"/>
      <c r="EL1212" s="168"/>
      <c r="EM1212" s="168"/>
      <c r="EN1212" s="168"/>
      <c r="EO1212" s="168"/>
      <c r="EP1212" s="168"/>
      <c r="EQ1212" s="168"/>
      <c r="ER1212" s="168"/>
      <c r="ES1212" s="168"/>
      <c r="ET1212" s="168"/>
      <c r="EU1212" s="168"/>
      <c r="EV1212" s="168"/>
      <c r="EW1212" s="168"/>
      <c r="EX1212" s="168"/>
      <c r="EY1212" s="168"/>
      <c r="EZ1212" s="168"/>
      <c r="FA1212" s="168"/>
      <c r="FB1212" s="168"/>
      <c r="FC1212" s="168"/>
      <c r="FD1212" s="168"/>
    </row>
    <row r="1213" spans="1:160" s="5" customFormat="1" ht="24.9" customHeight="1" thickBot="1" x14ac:dyDescent="0.35">
      <c r="A1213" s="263"/>
      <c r="B1213" s="263"/>
      <c r="C1213" s="265"/>
      <c r="D1213" s="481"/>
      <c r="E1213" s="482"/>
      <c r="F1213" s="482"/>
      <c r="G1213" s="482"/>
      <c r="H1213" s="482"/>
      <c r="I1213" s="482"/>
      <c r="J1213" s="482"/>
      <c r="K1213" s="482"/>
      <c r="L1213" s="482"/>
      <c r="M1213" s="483"/>
      <c r="N1213" s="414" t="s">
        <v>16</v>
      </c>
      <c r="O1213" s="415"/>
      <c r="P1213" s="415"/>
      <c r="Q1213" s="415"/>
      <c r="R1213" s="415"/>
      <c r="S1213" s="415"/>
      <c r="T1213" s="415"/>
      <c r="U1213" s="18">
        <f>SUM(U1193:U1212)</f>
        <v>0</v>
      </c>
      <c r="V1213" s="33"/>
      <c r="W1213" s="57"/>
      <c r="X1213" s="86"/>
      <c r="Y1213" s="33"/>
      <c r="Z1213" s="36"/>
      <c r="AA1213" s="36"/>
      <c r="AD1213" s="33"/>
      <c r="AG1213" s="33"/>
      <c r="AH1213" s="43"/>
      <c r="AI1213" s="43"/>
      <c r="AJ1213" s="43"/>
      <c r="AK1213" s="43"/>
      <c r="AL1213" s="43"/>
      <c r="AM1213" s="43"/>
      <c r="AN1213" s="43"/>
      <c r="AO1213" s="43"/>
      <c r="AP1213" s="43"/>
      <c r="AQ1213" s="43"/>
      <c r="AR1213" s="43"/>
      <c r="AS1213" s="43"/>
      <c r="AT1213" s="43"/>
      <c r="AU1213" s="44"/>
      <c r="AV1213" s="33"/>
      <c r="AW1213" s="33"/>
      <c r="AX1213" s="33"/>
      <c r="AZ1213" s="141"/>
      <c r="BE1213" s="168"/>
      <c r="BF1213" s="168"/>
      <c r="BG1213" s="168"/>
      <c r="BH1213" s="168"/>
      <c r="BI1213" s="168"/>
      <c r="BJ1213" s="168"/>
      <c r="BK1213" s="168"/>
      <c r="BL1213" s="168"/>
      <c r="BM1213" s="168"/>
      <c r="DK1213" s="168"/>
      <c r="DL1213" s="168"/>
      <c r="DM1213" s="168"/>
      <c r="DN1213" s="168"/>
      <c r="DO1213" s="168"/>
      <c r="DP1213" s="168"/>
      <c r="DQ1213" s="168"/>
      <c r="DR1213" s="168"/>
      <c r="DS1213" s="168"/>
      <c r="DT1213" s="168"/>
      <c r="DU1213" s="168"/>
      <c r="DV1213" s="168"/>
      <c r="DW1213" s="168"/>
      <c r="DX1213" s="168"/>
      <c r="DY1213" s="168"/>
      <c r="DZ1213" s="168"/>
      <c r="EA1213" s="168"/>
      <c r="EB1213" s="168"/>
      <c r="EC1213" s="168"/>
      <c r="ED1213" s="168"/>
      <c r="EE1213" s="168"/>
      <c r="EF1213" s="168"/>
      <c r="EG1213" s="168"/>
      <c r="EH1213" s="168"/>
      <c r="EI1213" s="168"/>
      <c r="EJ1213" s="168"/>
      <c r="EK1213" s="168"/>
      <c r="EL1213" s="168"/>
      <c r="EM1213" s="168"/>
      <c r="EN1213" s="168"/>
      <c r="EO1213" s="168"/>
      <c r="EP1213" s="168"/>
      <c r="EQ1213" s="168"/>
      <c r="ER1213" s="168"/>
      <c r="ES1213" s="168"/>
      <c r="ET1213" s="168"/>
      <c r="EU1213" s="168"/>
      <c r="EV1213" s="168"/>
      <c r="EW1213" s="168"/>
      <c r="EX1213" s="168"/>
      <c r="EY1213" s="168"/>
      <c r="EZ1213" s="168"/>
      <c r="FA1213" s="168"/>
      <c r="FB1213" s="168"/>
      <c r="FC1213" s="168"/>
      <c r="FD1213" s="168"/>
    </row>
    <row r="1214" spans="1:160" s="5" customFormat="1" ht="14.4" customHeight="1" x14ac:dyDescent="0.3">
      <c r="A1214" s="263"/>
      <c r="B1214" s="263"/>
      <c r="C1214" s="265"/>
      <c r="D1214" s="481"/>
      <c r="E1214" s="482"/>
      <c r="F1214" s="482"/>
      <c r="G1214" s="482"/>
      <c r="H1214" s="482"/>
      <c r="I1214" s="482"/>
      <c r="J1214" s="482"/>
      <c r="K1214" s="482"/>
      <c r="L1214" s="482"/>
      <c r="M1214" s="483"/>
      <c r="N1214" s="416" t="s">
        <v>17</v>
      </c>
      <c r="O1214" s="417"/>
      <c r="P1214" s="417"/>
      <c r="Q1214" s="417"/>
      <c r="R1214" s="417"/>
      <c r="S1214" s="417"/>
      <c r="T1214" s="417"/>
      <c r="U1214" s="418"/>
      <c r="V1214" s="87"/>
      <c r="W1214" s="57"/>
      <c r="X1214" s="86"/>
      <c r="Y1214" s="33"/>
      <c r="Z1214" s="36"/>
      <c r="AA1214" s="36"/>
      <c r="AD1214" s="33"/>
      <c r="AG1214" s="33"/>
      <c r="AH1214" s="43"/>
      <c r="AI1214" s="43"/>
      <c r="AJ1214" s="43"/>
      <c r="AK1214" s="43"/>
      <c r="AL1214" s="43"/>
      <c r="AM1214" s="43"/>
      <c r="AN1214" s="43"/>
      <c r="AO1214" s="43"/>
      <c r="AP1214" s="43"/>
      <c r="AQ1214" s="43"/>
      <c r="AR1214" s="43"/>
      <c r="AS1214" s="43"/>
      <c r="AT1214" s="43"/>
      <c r="AU1214" s="44"/>
      <c r="AV1214" s="33"/>
      <c r="AW1214" s="33"/>
      <c r="AX1214" s="33"/>
      <c r="AZ1214" s="141"/>
      <c r="BE1214" s="168"/>
      <c r="BF1214" s="168"/>
      <c r="BG1214" s="168"/>
      <c r="BH1214" s="168"/>
      <c r="BI1214" s="168"/>
      <c r="BJ1214" s="168"/>
      <c r="BK1214" s="168"/>
      <c r="BL1214" s="168"/>
      <c r="BM1214" s="168"/>
      <c r="DK1214" s="168"/>
      <c r="DL1214" s="168"/>
      <c r="DM1214" s="168"/>
      <c r="DN1214" s="168"/>
      <c r="DO1214" s="168"/>
      <c r="DP1214" s="168"/>
      <c r="DQ1214" s="168"/>
      <c r="DR1214" s="168"/>
      <c r="DS1214" s="168"/>
      <c r="DT1214" s="168"/>
      <c r="DU1214" s="168"/>
      <c r="DV1214" s="168"/>
      <c r="DW1214" s="168"/>
      <c r="DX1214" s="168"/>
      <c r="DY1214" s="168"/>
      <c r="DZ1214" s="168"/>
      <c r="EA1214" s="168"/>
      <c r="EB1214" s="168"/>
      <c r="EC1214" s="168"/>
      <c r="ED1214" s="168"/>
      <c r="EE1214" s="168"/>
      <c r="EF1214" s="168"/>
      <c r="EG1214" s="168"/>
      <c r="EH1214" s="168"/>
      <c r="EI1214" s="168"/>
      <c r="EJ1214" s="168"/>
      <c r="EK1214" s="168"/>
      <c r="EL1214" s="168"/>
      <c r="EM1214" s="168"/>
      <c r="EN1214" s="168"/>
      <c r="EO1214" s="168"/>
      <c r="EP1214" s="168"/>
      <c r="EQ1214" s="168"/>
      <c r="ER1214" s="168"/>
      <c r="ES1214" s="168"/>
      <c r="ET1214" s="168"/>
      <c r="EU1214" s="168"/>
      <c r="EV1214" s="168"/>
      <c r="EW1214" s="168"/>
      <c r="EX1214" s="168"/>
      <c r="EY1214" s="168"/>
      <c r="EZ1214" s="168"/>
      <c r="FA1214" s="168"/>
      <c r="FB1214" s="168"/>
      <c r="FC1214" s="168"/>
      <c r="FD1214" s="168"/>
    </row>
    <row r="1215" spans="1:160" s="5" customFormat="1" x14ac:dyDescent="0.3">
      <c r="A1215" s="263"/>
      <c r="B1215" s="263"/>
      <c r="C1215" s="265"/>
      <c r="D1215" s="481"/>
      <c r="E1215" s="482"/>
      <c r="F1215" s="482"/>
      <c r="G1215" s="482"/>
      <c r="H1215" s="482"/>
      <c r="I1215" s="482"/>
      <c r="J1215" s="482"/>
      <c r="K1215" s="482"/>
      <c r="L1215" s="482"/>
      <c r="M1215" s="483"/>
      <c r="N1215" s="419"/>
      <c r="O1215" s="420"/>
      <c r="P1215" s="420"/>
      <c r="Q1215" s="420"/>
      <c r="R1215" s="420"/>
      <c r="S1215" s="420"/>
      <c r="T1215" s="420"/>
      <c r="U1215" s="421"/>
      <c r="V1215" s="33"/>
      <c r="W1215" s="57"/>
      <c r="X1215" s="86"/>
      <c r="Y1215" s="33"/>
      <c r="Z1215" s="36"/>
      <c r="AA1215" s="36"/>
      <c r="AD1215" s="33"/>
      <c r="AG1215" s="33"/>
      <c r="AH1215" s="43"/>
      <c r="AI1215" s="43"/>
      <c r="AJ1215" s="43"/>
      <c r="AK1215" s="43"/>
      <c r="AL1215" s="43"/>
      <c r="AM1215" s="43"/>
      <c r="AN1215" s="43"/>
      <c r="AO1215" s="43"/>
      <c r="AP1215" s="43"/>
      <c r="AQ1215" s="43"/>
      <c r="AR1215" s="43"/>
      <c r="AS1215" s="43"/>
      <c r="AT1215" s="43"/>
      <c r="AU1215" s="44"/>
      <c r="AV1215" s="33"/>
      <c r="AW1215" s="33"/>
      <c r="AX1215" s="33"/>
      <c r="AZ1215" s="141"/>
      <c r="BE1215" s="168"/>
      <c r="BF1215" s="168"/>
      <c r="BG1215" s="168"/>
      <c r="BH1215" s="168"/>
      <c r="BI1215" s="168"/>
      <c r="BJ1215" s="168"/>
      <c r="BK1215" s="168"/>
      <c r="BL1215" s="168"/>
      <c r="BM1215" s="168"/>
      <c r="DK1215" s="168"/>
      <c r="DL1215" s="168"/>
      <c r="DM1215" s="168"/>
      <c r="DN1215" s="168"/>
      <c r="DO1215" s="168"/>
      <c r="DP1215" s="168"/>
      <c r="DQ1215" s="168"/>
      <c r="DR1215" s="168"/>
      <c r="DS1215" s="168"/>
      <c r="DT1215" s="168"/>
      <c r="DU1215" s="168"/>
      <c r="DV1215" s="168"/>
      <c r="DW1215" s="168"/>
      <c r="DX1215" s="168"/>
      <c r="DY1215" s="168"/>
      <c r="DZ1215" s="168"/>
      <c r="EA1215" s="168"/>
      <c r="EB1215" s="168"/>
      <c r="EC1215" s="168"/>
      <c r="ED1215" s="168"/>
      <c r="EE1215" s="168"/>
      <c r="EF1215" s="168"/>
      <c r="EG1215" s="168"/>
      <c r="EH1215" s="168"/>
      <c r="EI1215" s="168"/>
      <c r="EJ1215" s="168"/>
      <c r="EK1215" s="168"/>
      <c r="EL1215" s="168"/>
      <c r="EM1215" s="168"/>
      <c r="EN1215" s="168"/>
      <c r="EO1215" s="168"/>
      <c r="EP1215" s="168"/>
      <c r="EQ1215" s="168"/>
      <c r="ER1215" s="168"/>
      <c r="ES1215" s="168"/>
      <c r="ET1215" s="168"/>
      <c r="EU1215" s="168"/>
      <c r="EV1215" s="168"/>
      <c r="EW1215" s="168"/>
      <c r="EX1215" s="168"/>
      <c r="EY1215" s="168"/>
      <c r="EZ1215" s="168"/>
      <c r="FA1215" s="168"/>
      <c r="FB1215" s="168"/>
      <c r="FC1215" s="168"/>
      <c r="FD1215" s="168"/>
    </row>
    <row r="1216" spans="1:160" s="5" customFormat="1" x14ac:dyDescent="0.3">
      <c r="A1216" s="263"/>
      <c r="B1216" s="263"/>
      <c r="C1216" s="265"/>
      <c r="D1216" s="481"/>
      <c r="E1216" s="482"/>
      <c r="F1216" s="482"/>
      <c r="G1216" s="482"/>
      <c r="H1216" s="482"/>
      <c r="I1216" s="482"/>
      <c r="J1216" s="482"/>
      <c r="K1216" s="482"/>
      <c r="L1216" s="482"/>
      <c r="M1216" s="483"/>
      <c r="N1216" s="419"/>
      <c r="O1216" s="420"/>
      <c r="P1216" s="420"/>
      <c r="Q1216" s="420"/>
      <c r="R1216" s="420"/>
      <c r="S1216" s="420"/>
      <c r="T1216" s="420"/>
      <c r="U1216" s="421"/>
      <c r="V1216" s="33"/>
      <c r="W1216" s="57"/>
      <c r="X1216" s="86"/>
      <c r="Y1216" s="33"/>
      <c r="Z1216" s="36"/>
      <c r="AA1216" s="36"/>
      <c r="AD1216" s="33"/>
      <c r="AG1216" s="33"/>
      <c r="AH1216" s="43"/>
      <c r="AI1216" s="43"/>
      <c r="AJ1216" s="43"/>
      <c r="AK1216" s="43"/>
      <c r="AL1216" s="43"/>
      <c r="AM1216" s="43"/>
      <c r="AN1216" s="43"/>
      <c r="AO1216" s="43"/>
      <c r="AP1216" s="43"/>
      <c r="AQ1216" s="43"/>
      <c r="AR1216" s="43"/>
      <c r="AS1216" s="43"/>
      <c r="AT1216" s="43"/>
      <c r="AU1216" s="44"/>
      <c r="AV1216" s="33"/>
      <c r="AW1216" s="33"/>
      <c r="AX1216" s="33"/>
      <c r="AZ1216" s="141"/>
      <c r="BE1216" s="168"/>
      <c r="BF1216" s="168"/>
      <c r="BG1216" s="168"/>
      <c r="BH1216" s="168"/>
      <c r="BI1216" s="168"/>
      <c r="BJ1216" s="168"/>
      <c r="BK1216" s="168"/>
      <c r="BL1216" s="168"/>
      <c r="BM1216" s="168"/>
      <c r="DK1216" s="168"/>
      <c r="DL1216" s="168"/>
      <c r="DM1216" s="168"/>
      <c r="DN1216" s="168"/>
      <c r="DO1216" s="168"/>
      <c r="DP1216" s="168"/>
      <c r="DQ1216" s="168"/>
      <c r="DR1216" s="168"/>
      <c r="DS1216" s="168"/>
      <c r="DT1216" s="168"/>
      <c r="DU1216" s="168"/>
      <c r="DV1216" s="168"/>
      <c r="DW1216" s="168"/>
      <c r="DX1216" s="168"/>
      <c r="DY1216" s="168"/>
      <c r="DZ1216" s="168"/>
      <c r="EA1216" s="168"/>
      <c r="EB1216" s="168"/>
      <c r="EC1216" s="168"/>
      <c r="ED1216" s="168"/>
      <c r="EE1216" s="168"/>
      <c r="EF1216" s="168"/>
      <c r="EG1216" s="168"/>
      <c r="EH1216" s="168"/>
      <c r="EI1216" s="168"/>
      <c r="EJ1216" s="168"/>
      <c r="EK1216" s="168"/>
      <c r="EL1216" s="168"/>
      <c r="EM1216" s="168"/>
      <c r="EN1216" s="168"/>
      <c r="EO1216" s="168"/>
      <c r="EP1216" s="168"/>
      <c r="EQ1216" s="168"/>
      <c r="ER1216" s="168"/>
      <c r="ES1216" s="168"/>
      <c r="ET1216" s="168"/>
      <c r="EU1216" s="168"/>
      <c r="EV1216" s="168"/>
      <c r="EW1216" s="168"/>
      <c r="EX1216" s="168"/>
      <c r="EY1216" s="168"/>
      <c r="EZ1216" s="168"/>
      <c r="FA1216" s="168"/>
      <c r="FB1216" s="168"/>
      <c r="FC1216" s="168"/>
      <c r="FD1216" s="168"/>
    </row>
    <row r="1217" spans="1:160" s="5" customFormat="1" ht="14.4" thickBot="1" x14ac:dyDescent="0.35">
      <c r="A1217" s="263"/>
      <c r="B1217" s="263"/>
      <c r="C1217" s="265"/>
      <c r="D1217" s="425"/>
      <c r="E1217" s="426"/>
      <c r="F1217" s="426"/>
      <c r="G1217" s="426"/>
      <c r="H1217" s="426"/>
      <c r="I1217" s="426"/>
      <c r="J1217" s="426"/>
      <c r="K1217" s="426"/>
      <c r="L1217" s="426"/>
      <c r="M1217" s="427"/>
      <c r="N1217" s="422"/>
      <c r="O1217" s="423"/>
      <c r="P1217" s="423"/>
      <c r="Q1217" s="423"/>
      <c r="R1217" s="423"/>
      <c r="S1217" s="423"/>
      <c r="T1217" s="423"/>
      <c r="U1217" s="424"/>
      <c r="V1217" s="33"/>
      <c r="W1217" s="57"/>
      <c r="X1217" s="86"/>
      <c r="Y1217" s="33"/>
      <c r="Z1217" s="36"/>
      <c r="AA1217" s="36"/>
      <c r="AD1217" s="33"/>
      <c r="AG1217" s="33"/>
      <c r="AH1217" s="43"/>
      <c r="AI1217" s="43"/>
      <c r="AJ1217" s="43"/>
      <c r="AK1217" s="43"/>
      <c r="AL1217" s="43"/>
      <c r="AM1217" s="43"/>
      <c r="AN1217" s="43"/>
      <c r="AO1217" s="43"/>
      <c r="AP1217" s="43"/>
      <c r="AQ1217" s="43"/>
      <c r="AR1217" s="43"/>
      <c r="AS1217" s="43"/>
      <c r="AT1217" s="43"/>
      <c r="AU1217" s="44"/>
      <c r="AV1217" s="33"/>
      <c r="AW1217" s="33"/>
      <c r="AX1217" s="33"/>
      <c r="AZ1217" s="141"/>
      <c r="BE1217" s="168"/>
      <c r="BF1217" s="168"/>
      <c r="BG1217" s="168"/>
      <c r="BH1217" s="168"/>
      <c r="BI1217" s="168"/>
      <c r="BJ1217" s="168"/>
      <c r="BK1217" s="168"/>
      <c r="BL1217" s="168"/>
      <c r="BM1217" s="168"/>
      <c r="DK1217" s="168"/>
      <c r="DL1217" s="168"/>
      <c r="DM1217" s="168"/>
      <c r="DN1217" s="168"/>
      <c r="DO1217" s="168"/>
      <c r="DP1217" s="168"/>
      <c r="DQ1217" s="168"/>
      <c r="DR1217" s="168"/>
      <c r="DS1217" s="168"/>
      <c r="DT1217" s="168"/>
      <c r="DU1217" s="168"/>
      <c r="DV1217" s="168"/>
      <c r="DW1217" s="168"/>
      <c r="DX1217" s="168"/>
      <c r="DY1217" s="168"/>
      <c r="DZ1217" s="168"/>
      <c r="EA1217" s="168"/>
      <c r="EB1217" s="168"/>
      <c r="EC1217" s="168"/>
      <c r="ED1217" s="168"/>
      <c r="EE1217" s="168"/>
      <c r="EF1217" s="168"/>
      <c r="EG1217" s="168"/>
      <c r="EH1217" s="168"/>
      <c r="EI1217" s="168"/>
      <c r="EJ1217" s="168"/>
      <c r="EK1217" s="168"/>
      <c r="EL1217" s="168"/>
      <c r="EM1217" s="168"/>
      <c r="EN1217" s="168"/>
      <c r="EO1217" s="168"/>
      <c r="EP1217" s="168"/>
      <c r="EQ1217" s="168"/>
      <c r="ER1217" s="168"/>
      <c r="ES1217" s="168"/>
      <c r="ET1217" s="168"/>
      <c r="EU1217" s="168"/>
      <c r="EV1217" s="168"/>
      <c r="EW1217" s="168"/>
      <c r="EX1217" s="168"/>
      <c r="EY1217" s="168"/>
      <c r="EZ1217" s="168"/>
      <c r="FA1217" s="168"/>
      <c r="FB1217" s="168"/>
      <c r="FC1217" s="168"/>
      <c r="FD1217" s="168"/>
    </row>
    <row r="1218" spans="1:160" s="5" customFormat="1" ht="5.25" customHeight="1" thickBot="1" x14ac:dyDescent="0.35">
      <c r="A1218" s="263"/>
      <c r="B1218" s="263"/>
      <c r="C1218" s="265"/>
      <c r="D1218" s="428"/>
      <c r="E1218" s="428"/>
      <c r="F1218" s="428"/>
      <c r="G1218" s="428"/>
      <c r="H1218" s="428"/>
      <c r="I1218" s="428"/>
      <c r="J1218" s="428"/>
      <c r="K1218" s="428"/>
      <c r="L1218" s="428"/>
      <c r="M1218" s="428"/>
      <c r="N1218" s="428"/>
      <c r="O1218" s="428"/>
      <c r="P1218" s="428"/>
      <c r="Q1218" s="428"/>
      <c r="R1218" s="428"/>
      <c r="S1218" s="428"/>
      <c r="T1218" s="428"/>
      <c r="U1218" s="428"/>
      <c r="V1218" s="33"/>
      <c r="W1218" s="57"/>
      <c r="X1218" s="86"/>
      <c r="Y1218" s="33"/>
      <c r="Z1218" s="36"/>
      <c r="AA1218" s="36"/>
      <c r="AD1218" s="33"/>
      <c r="AG1218" s="33"/>
      <c r="AH1218" s="43"/>
      <c r="AI1218" s="43"/>
      <c r="AJ1218" s="43"/>
      <c r="AK1218" s="43"/>
      <c r="AL1218" s="43"/>
      <c r="AM1218" s="43"/>
      <c r="AN1218" s="43"/>
      <c r="AO1218" s="43"/>
      <c r="AP1218" s="43"/>
      <c r="AQ1218" s="43"/>
      <c r="AR1218" s="43"/>
      <c r="AS1218" s="43"/>
      <c r="AT1218" s="43"/>
      <c r="AU1218" s="44"/>
      <c r="AV1218" s="33"/>
      <c r="AW1218" s="33"/>
      <c r="AX1218" s="33"/>
      <c r="AZ1218" s="141"/>
      <c r="BE1218" s="168"/>
      <c r="BF1218" s="168"/>
      <c r="BG1218" s="168"/>
      <c r="BH1218" s="168"/>
      <c r="BI1218" s="168"/>
      <c r="BJ1218" s="168"/>
      <c r="BK1218" s="168"/>
      <c r="BL1218" s="168"/>
      <c r="BM1218" s="168"/>
      <c r="DK1218" s="168"/>
      <c r="DL1218" s="168"/>
      <c r="DM1218" s="168"/>
      <c r="DN1218" s="168"/>
      <c r="DO1218" s="168"/>
      <c r="DP1218" s="168"/>
      <c r="DQ1218" s="168"/>
      <c r="DR1218" s="168"/>
      <c r="DS1218" s="168"/>
      <c r="DT1218" s="168"/>
      <c r="DU1218" s="168"/>
      <c r="DV1218" s="168"/>
      <c r="DW1218" s="168"/>
      <c r="DX1218" s="168"/>
      <c r="DY1218" s="168"/>
      <c r="DZ1218" s="168"/>
      <c r="EA1218" s="168"/>
      <c r="EB1218" s="168"/>
      <c r="EC1218" s="168"/>
      <c r="ED1218" s="168"/>
      <c r="EE1218" s="168"/>
      <c r="EF1218" s="168"/>
      <c r="EG1218" s="168"/>
      <c r="EH1218" s="168"/>
      <c r="EI1218" s="168"/>
      <c r="EJ1218" s="168"/>
      <c r="EK1218" s="168"/>
      <c r="EL1218" s="168"/>
      <c r="EM1218" s="168"/>
      <c r="EN1218" s="168"/>
      <c r="EO1218" s="168"/>
      <c r="EP1218" s="168"/>
      <c r="EQ1218" s="168"/>
      <c r="ER1218" s="168"/>
      <c r="ES1218" s="168"/>
      <c r="ET1218" s="168"/>
      <c r="EU1218" s="168"/>
      <c r="EV1218" s="168"/>
      <c r="EW1218" s="168"/>
      <c r="EX1218" s="168"/>
      <c r="EY1218" s="168"/>
      <c r="EZ1218" s="168"/>
      <c r="FA1218" s="168"/>
      <c r="FB1218" s="168"/>
      <c r="FC1218" s="168"/>
      <c r="FD1218" s="168"/>
    </row>
    <row r="1219" spans="1:160" s="5" customFormat="1" ht="20.25" customHeight="1" x14ac:dyDescent="0.3">
      <c r="A1219" s="263"/>
      <c r="B1219" s="263"/>
      <c r="C1219" s="265"/>
      <c r="D1219" s="429" t="s">
        <v>18</v>
      </c>
      <c r="E1219" s="430"/>
      <c r="F1219" s="430"/>
      <c r="G1219" s="430"/>
      <c r="H1219" s="430"/>
      <c r="I1219" s="430"/>
      <c r="J1219" s="430"/>
      <c r="K1219" s="430"/>
      <c r="L1219" s="430"/>
      <c r="M1219" s="431"/>
      <c r="N1219" s="429" t="s">
        <v>19</v>
      </c>
      <c r="O1219" s="430"/>
      <c r="P1219" s="430"/>
      <c r="Q1219" s="430"/>
      <c r="R1219" s="430"/>
      <c r="S1219" s="430"/>
      <c r="T1219" s="430"/>
      <c r="U1219" s="431"/>
      <c r="V1219" s="33"/>
      <c r="W1219" s="57"/>
      <c r="X1219" s="86"/>
      <c r="Y1219" s="33"/>
      <c r="Z1219" s="36"/>
      <c r="AA1219" s="36"/>
      <c r="AD1219" s="33"/>
      <c r="AG1219" s="33"/>
      <c r="AH1219" s="43"/>
      <c r="AI1219" s="43"/>
      <c r="AJ1219" s="43"/>
      <c r="AK1219" s="43"/>
      <c r="AL1219" s="43"/>
      <c r="AM1219" s="43"/>
      <c r="AN1219" s="43"/>
      <c r="AO1219" s="43"/>
      <c r="AP1219" s="43"/>
      <c r="AQ1219" s="43"/>
      <c r="AR1219" s="43"/>
      <c r="AS1219" s="43"/>
      <c r="AT1219" s="43"/>
      <c r="AU1219" s="44"/>
      <c r="AV1219" s="33"/>
      <c r="AW1219" s="33"/>
      <c r="AX1219" s="33"/>
      <c r="AZ1219" s="141"/>
      <c r="BE1219" s="168"/>
      <c r="BF1219" s="168"/>
      <c r="BG1219" s="168"/>
      <c r="BH1219" s="168"/>
      <c r="BI1219" s="168"/>
      <c r="BJ1219" s="168"/>
      <c r="BK1219" s="168"/>
      <c r="BL1219" s="168"/>
      <c r="BM1219" s="168"/>
      <c r="DK1219" s="168"/>
      <c r="DL1219" s="168"/>
      <c r="DM1219" s="168"/>
      <c r="DN1219" s="168"/>
      <c r="DO1219" s="168"/>
      <c r="DP1219" s="168"/>
      <c r="DQ1219" s="168"/>
      <c r="DR1219" s="168"/>
      <c r="DS1219" s="168"/>
      <c r="DT1219" s="168"/>
      <c r="DU1219" s="168"/>
      <c r="DV1219" s="168"/>
      <c r="DW1219" s="168"/>
      <c r="DX1219" s="168"/>
      <c r="DY1219" s="168"/>
      <c r="DZ1219" s="168"/>
      <c r="EA1219" s="168"/>
      <c r="EB1219" s="168"/>
      <c r="EC1219" s="168"/>
      <c r="ED1219" s="168"/>
      <c r="EE1219" s="168"/>
      <c r="EF1219" s="168"/>
      <c r="EG1219" s="168"/>
      <c r="EH1219" s="168"/>
      <c r="EI1219" s="168"/>
      <c r="EJ1219" s="168"/>
      <c r="EK1219" s="168"/>
      <c r="EL1219" s="168"/>
      <c r="EM1219" s="168"/>
      <c r="EN1219" s="168"/>
      <c r="EO1219" s="168"/>
      <c r="EP1219" s="168"/>
      <c r="EQ1219" s="168"/>
      <c r="ER1219" s="168"/>
      <c r="ES1219" s="168"/>
      <c r="ET1219" s="168"/>
      <c r="EU1219" s="168"/>
      <c r="EV1219" s="168"/>
      <c r="EW1219" s="168"/>
      <c r="EX1219" s="168"/>
      <c r="EY1219" s="168"/>
      <c r="EZ1219" s="168"/>
      <c r="FA1219" s="168"/>
      <c r="FB1219" s="168"/>
      <c r="FC1219" s="168"/>
      <c r="FD1219" s="168"/>
    </row>
    <row r="1220" spans="1:160" s="5" customFormat="1" x14ac:dyDescent="0.3">
      <c r="A1220" s="263"/>
      <c r="B1220" s="263"/>
      <c r="C1220" s="265"/>
      <c r="D1220" s="432" t="s">
        <v>20</v>
      </c>
      <c r="E1220" s="433"/>
      <c r="F1220" s="433"/>
      <c r="G1220" s="433"/>
      <c r="H1220" s="433"/>
      <c r="I1220" s="433"/>
      <c r="J1220" s="433"/>
      <c r="K1220" s="433"/>
      <c r="L1220" s="433"/>
      <c r="M1220" s="434"/>
      <c r="N1220" s="435" t="s">
        <v>21</v>
      </c>
      <c r="O1220" s="436"/>
      <c r="P1220" s="436"/>
      <c r="Q1220" s="436"/>
      <c r="R1220" s="436"/>
      <c r="S1220" s="436"/>
      <c r="T1220" s="436"/>
      <c r="U1220" s="437"/>
      <c r="V1220" s="33"/>
      <c r="W1220" s="57"/>
      <c r="X1220" s="86"/>
      <c r="Y1220" s="33"/>
      <c r="Z1220" s="36"/>
      <c r="AA1220" s="36"/>
      <c r="AD1220" s="33"/>
      <c r="AG1220" s="33"/>
      <c r="AH1220" s="43"/>
      <c r="AI1220" s="43"/>
      <c r="AJ1220" s="43"/>
      <c r="AK1220" s="43"/>
      <c r="AL1220" s="43"/>
      <c r="AM1220" s="43"/>
      <c r="AN1220" s="43"/>
      <c r="AO1220" s="43"/>
      <c r="AP1220" s="43"/>
      <c r="AQ1220" s="43"/>
      <c r="AR1220" s="43"/>
      <c r="AS1220" s="43"/>
      <c r="AT1220" s="43"/>
      <c r="AU1220" s="44"/>
      <c r="AV1220" s="33"/>
      <c r="AW1220" s="33"/>
      <c r="AX1220" s="33"/>
      <c r="AZ1220" s="141"/>
      <c r="BE1220" s="168"/>
      <c r="BF1220" s="168"/>
      <c r="BG1220" s="168"/>
      <c r="BH1220" s="168"/>
      <c r="BI1220" s="168"/>
      <c r="BJ1220" s="168"/>
      <c r="BK1220" s="168"/>
      <c r="BL1220" s="168"/>
      <c r="BM1220" s="168"/>
      <c r="DK1220" s="168"/>
      <c r="DL1220" s="168"/>
      <c r="DM1220" s="168"/>
      <c r="DN1220" s="168"/>
      <c r="DO1220" s="168"/>
      <c r="DP1220" s="168"/>
      <c r="DQ1220" s="168"/>
      <c r="DR1220" s="168"/>
      <c r="DS1220" s="168"/>
      <c r="DT1220" s="168"/>
      <c r="DU1220" s="168"/>
      <c r="DV1220" s="168"/>
      <c r="DW1220" s="168"/>
      <c r="DX1220" s="168"/>
      <c r="DY1220" s="168"/>
      <c r="DZ1220" s="168"/>
      <c r="EA1220" s="168"/>
      <c r="EB1220" s="168"/>
      <c r="EC1220" s="168"/>
      <c r="ED1220" s="168"/>
      <c r="EE1220" s="168"/>
      <c r="EF1220" s="168"/>
      <c r="EG1220" s="168"/>
      <c r="EH1220" s="168"/>
      <c r="EI1220" s="168"/>
      <c r="EJ1220" s="168"/>
      <c r="EK1220" s="168"/>
      <c r="EL1220" s="168"/>
      <c r="EM1220" s="168"/>
      <c r="EN1220" s="168"/>
      <c r="EO1220" s="168"/>
      <c r="EP1220" s="168"/>
      <c r="EQ1220" s="168"/>
      <c r="ER1220" s="168"/>
      <c r="ES1220" s="168"/>
      <c r="ET1220" s="168"/>
      <c r="EU1220" s="168"/>
      <c r="EV1220" s="168"/>
      <c r="EW1220" s="168"/>
      <c r="EX1220" s="168"/>
      <c r="EY1220" s="168"/>
      <c r="EZ1220" s="168"/>
      <c r="FA1220" s="168"/>
      <c r="FB1220" s="168"/>
      <c r="FC1220" s="168"/>
      <c r="FD1220" s="168"/>
    </row>
    <row r="1221" spans="1:160" s="5" customFormat="1" ht="15.75" customHeight="1" x14ac:dyDescent="0.3">
      <c r="A1221" s="263"/>
      <c r="B1221" s="263"/>
      <c r="C1221" s="265"/>
      <c r="D1221" s="438" t="s">
        <v>22</v>
      </c>
      <c r="E1221" s="439"/>
      <c r="F1221" s="439"/>
      <c r="G1221" s="439"/>
      <c r="H1221" s="439"/>
      <c r="I1221" s="439"/>
      <c r="J1221" s="439"/>
      <c r="K1221" s="439"/>
      <c r="L1221" s="439"/>
      <c r="M1221" s="440"/>
      <c r="N1221" s="438" t="s">
        <v>22</v>
      </c>
      <c r="O1221" s="444"/>
      <c r="P1221" s="444"/>
      <c r="Q1221" s="444"/>
      <c r="R1221" s="444"/>
      <c r="S1221" s="444"/>
      <c r="T1221" s="444"/>
      <c r="U1221" s="440"/>
      <c r="V1221" s="33"/>
      <c r="W1221" s="57"/>
      <c r="X1221" s="86"/>
      <c r="Y1221" s="33"/>
      <c r="Z1221" s="36"/>
      <c r="AA1221" s="36"/>
      <c r="AD1221" s="33"/>
      <c r="AG1221" s="33"/>
      <c r="AH1221" s="43"/>
      <c r="AI1221" s="43"/>
      <c r="AJ1221" s="43"/>
      <c r="AK1221" s="43"/>
      <c r="AL1221" s="43"/>
      <c r="AM1221" s="43"/>
      <c r="AN1221" s="43"/>
      <c r="AO1221" s="43"/>
      <c r="AP1221" s="43"/>
      <c r="AQ1221" s="43"/>
      <c r="AR1221" s="43"/>
      <c r="AS1221" s="43"/>
      <c r="AT1221" s="43"/>
      <c r="AU1221" s="44"/>
      <c r="AV1221" s="33"/>
      <c r="AW1221" s="33"/>
      <c r="AX1221" s="33"/>
      <c r="AZ1221" s="141"/>
      <c r="BE1221" s="168"/>
      <c r="BF1221" s="168"/>
      <c r="BG1221" s="168"/>
      <c r="BH1221" s="168"/>
      <c r="BI1221" s="168"/>
      <c r="BJ1221" s="168"/>
      <c r="BK1221" s="168"/>
      <c r="BL1221" s="168"/>
      <c r="BM1221" s="168"/>
      <c r="DK1221" s="168"/>
      <c r="DL1221" s="168"/>
      <c r="DM1221" s="168"/>
      <c r="DN1221" s="168"/>
      <c r="DO1221" s="168"/>
      <c r="DP1221" s="168"/>
      <c r="DQ1221" s="168"/>
      <c r="DR1221" s="168"/>
      <c r="DS1221" s="168"/>
      <c r="DT1221" s="168"/>
      <c r="DU1221" s="168"/>
      <c r="DV1221" s="168"/>
      <c r="DW1221" s="168"/>
      <c r="DX1221" s="168"/>
      <c r="DY1221" s="168"/>
      <c r="DZ1221" s="168"/>
      <c r="EA1221" s="168"/>
      <c r="EB1221" s="168"/>
      <c r="EC1221" s="168"/>
      <c r="ED1221" s="168"/>
      <c r="EE1221" s="168"/>
      <c r="EF1221" s="168"/>
      <c r="EG1221" s="168"/>
      <c r="EH1221" s="168"/>
      <c r="EI1221" s="168"/>
      <c r="EJ1221" s="168"/>
      <c r="EK1221" s="168"/>
      <c r="EL1221" s="168"/>
      <c r="EM1221" s="168"/>
      <c r="EN1221" s="168"/>
      <c r="EO1221" s="168"/>
      <c r="EP1221" s="168"/>
      <c r="EQ1221" s="168"/>
      <c r="ER1221" s="168"/>
      <c r="ES1221" s="168"/>
      <c r="ET1221" s="168"/>
      <c r="EU1221" s="168"/>
      <c r="EV1221" s="168"/>
      <c r="EW1221" s="168"/>
      <c r="EX1221" s="168"/>
      <c r="EY1221" s="168"/>
      <c r="EZ1221" s="168"/>
      <c r="FA1221" s="168"/>
      <c r="FB1221" s="168"/>
      <c r="FC1221" s="168"/>
      <c r="FD1221" s="168"/>
    </row>
    <row r="1222" spans="1:160" s="5" customFormat="1" ht="15.75" customHeight="1" x14ac:dyDescent="0.3">
      <c r="A1222" s="263"/>
      <c r="B1222" s="263"/>
      <c r="C1222" s="265"/>
      <c r="D1222" s="438"/>
      <c r="E1222" s="439"/>
      <c r="F1222" s="439"/>
      <c r="G1222" s="439"/>
      <c r="H1222" s="439"/>
      <c r="I1222" s="439"/>
      <c r="J1222" s="439"/>
      <c r="K1222" s="439"/>
      <c r="L1222" s="439"/>
      <c r="M1222" s="440"/>
      <c r="N1222" s="438"/>
      <c r="O1222" s="439"/>
      <c r="P1222" s="439"/>
      <c r="Q1222" s="439"/>
      <c r="R1222" s="439"/>
      <c r="S1222" s="439"/>
      <c r="T1222" s="439"/>
      <c r="U1222" s="440"/>
      <c r="V1222" s="33"/>
      <c r="W1222" s="57"/>
      <c r="X1222" s="86"/>
      <c r="Y1222" s="33"/>
      <c r="Z1222" s="36"/>
      <c r="AA1222" s="36"/>
      <c r="AD1222" s="33"/>
      <c r="AG1222" s="33"/>
      <c r="AH1222" s="43"/>
      <c r="AI1222" s="43"/>
      <c r="AJ1222" s="43"/>
      <c r="AK1222" s="43"/>
      <c r="AL1222" s="43"/>
      <c r="AM1222" s="43"/>
      <c r="AN1222" s="43"/>
      <c r="AO1222" s="43"/>
      <c r="AP1222" s="43"/>
      <c r="AQ1222" s="43"/>
      <c r="AR1222" s="43"/>
      <c r="AS1222" s="43"/>
      <c r="AT1222" s="43"/>
      <c r="AU1222" s="44"/>
      <c r="AV1222" s="33"/>
      <c r="AW1222" s="33"/>
      <c r="AX1222" s="33"/>
      <c r="AZ1222" s="141"/>
      <c r="BE1222" s="168"/>
      <c r="BF1222" s="168"/>
      <c r="BG1222" s="168"/>
      <c r="BH1222" s="168"/>
      <c r="BI1222" s="168"/>
      <c r="BJ1222" s="168"/>
      <c r="BK1222" s="168"/>
      <c r="BL1222" s="168"/>
      <c r="BM1222" s="168"/>
      <c r="DK1222" s="168"/>
      <c r="DL1222" s="168"/>
      <c r="DM1222" s="168"/>
      <c r="DN1222" s="168"/>
      <c r="DO1222" s="168"/>
      <c r="DP1222" s="168"/>
      <c r="DQ1222" s="168"/>
      <c r="DR1222" s="168"/>
      <c r="DS1222" s="168"/>
      <c r="DT1222" s="168"/>
      <c r="DU1222" s="168"/>
      <c r="DV1222" s="168"/>
      <c r="DW1222" s="168"/>
      <c r="DX1222" s="168"/>
      <c r="DY1222" s="168"/>
      <c r="DZ1222" s="168"/>
      <c r="EA1222" s="168"/>
      <c r="EB1222" s="168"/>
      <c r="EC1222" s="168"/>
      <c r="ED1222" s="168"/>
      <c r="EE1222" s="168"/>
      <c r="EF1222" s="168"/>
      <c r="EG1222" s="168"/>
      <c r="EH1222" s="168"/>
      <c r="EI1222" s="168"/>
      <c r="EJ1222" s="168"/>
      <c r="EK1222" s="168"/>
      <c r="EL1222" s="168"/>
      <c r="EM1222" s="168"/>
      <c r="EN1222" s="168"/>
      <c r="EO1222" s="168"/>
      <c r="EP1222" s="168"/>
      <c r="EQ1222" s="168"/>
      <c r="ER1222" s="168"/>
      <c r="ES1222" s="168"/>
      <c r="ET1222" s="168"/>
      <c r="EU1222" s="168"/>
      <c r="EV1222" s="168"/>
      <c r="EW1222" s="168"/>
      <c r="EX1222" s="168"/>
      <c r="EY1222" s="168"/>
      <c r="EZ1222" s="168"/>
      <c r="FA1222" s="168"/>
      <c r="FB1222" s="168"/>
      <c r="FC1222" s="168"/>
      <c r="FD1222" s="168"/>
    </row>
    <row r="1223" spans="1:160" s="5" customFormat="1" ht="15.75" customHeight="1" x14ac:dyDescent="0.3">
      <c r="A1223" s="263"/>
      <c r="B1223" s="263"/>
      <c r="C1223" s="265"/>
      <c r="D1223" s="441"/>
      <c r="E1223" s="442"/>
      <c r="F1223" s="442"/>
      <c r="G1223" s="442"/>
      <c r="H1223" s="442"/>
      <c r="I1223" s="442"/>
      <c r="J1223" s="442"/>
      <c r="K1223" s="442"/>
      <c r="L1223" s="442"/>
      <c r="M1223" s="443"/>
      <c r="N1223" s="441"/>
      <c r="O1223" s="442"/>
      <c r="P1223" s="442"/>
      <c r="Q1223" s="442"/>
      <c r="R1223" s="442"/>
      <c r="S1223" s="442"/>
      <c r="T1223" s="442"/>
      <c r="U1223" s="443"/>
      <c r="V1223" s="33"/>
      <c r="W1223" s="57"/>
      <c r="X1223" s="86"/>
      <c r="Y1223" s="33"/>
      <c r="Z1223" s="36"/>
      <c r="AA1223" s="36"/>
      <c r="AD1223" s="33"/>
      <c r="AG1223" s="33"/>
      <c r="AH1223" s="43"/>
      <c r="AI1223" s="43"/>
      <c r="AJ1223" s="43"/>
      <c r="AK1223" s="43"/>
      <c r="AL1223" s="43"/>
      <c r="AM1223" s="43"/>
      <c r="AN1223" s="43"/>
      <c r="AO1223" s="43"/>
      <c r="AP1223" s="43"/>
      <c r="AQ1223" s="43"/>
      <c r="AR1223" s="43"/>
      <c r="AS1223" s="43"/>
      <c r="AT1223" s="43"/>
      <c r="AU1223" s="44"/>
      <c r="AV1223" s="33"/>
      <c r="AW1223" s="33"/>
      <c r="AX1223" s="33"/>
      <c r="AZ1223" s="141"/>
      <c r="BE1223" s="168"/>
      <c r="BF1223" s="168"/>
      <c r="BG1223" s="168"/>
      <c r="BH1223" s="168"/>
      <c r="BI1223" s="168"/>
      <c r="BJ1223" s="168"/>
      <c r="BK1223" s="168"/>
      <c r="BL1223" s="168"/>
      <c r="BM1223" s="168"/>
      <c r="DK1223" s="168"/>
      <c r="DL1223" s="168"/>
      <c r="DM1223" s="168"/>
      <c r="DN1223" s="168"/>
      <c r="DO1223" s="168"/>
      <c r="DP1223" s="168"/>
      <c r="DQ1223" s="168"/>
      <c r="DR1223" s="168"/>
      <c r="DS1223" s="168"/>
      <c r="DT1223" s="168"/>
      <c r="DU1223" s="168"/>
      <c r="DV1223" s="168"/>
      <c r="DW1223" s="168"/>
      <c r="DX1223" s="168"/>
      <c r="DY1223" s="168"/>
      <c r="DZ1223" s="168"/>
      <c r="EA1223" s="168"/>
      <c r="EB1223" s="168"/>
      <c r="EC1223" s="168"/>
      <c r="ED1223" s="168"/>
      <c r="EE1223" s="168"/>
      <c r="EF1223" s="168"/>
      <c r="EG1223" s="168"/>
      <c r="EH1223" s="168"/>
      <c r="EI1223" s="168"/>
      <c r="EJ1223" s="168"/>
      <c r="EK1223" s="168"/>
      <c r="EL1223" s="168"/>
      <c r="EM1223" s="168"/>
      <c r="EN1223" s="168"/>
      <c r="EO1223" s="168"/>
      <c r="EP1223" s="168"/>
      <c r="EQ1223" s="168"/>
      <c r="ER1223" s="168"/>
      <c r="ES1223" s="168"/>
      <c r="ET1223" s="168"/>
      <c r="EU1223" s="168"/>
      <c r="EV1223" s="168"/>
      <c r="EW1223" s="168"/>
      <c r="EX1223" s="168"/>
      <c r="EY1223" s="168"/>
      <c r="EZ1223" s="168"/>
      <c r="FA1223" s="168"/>
      <c r="FB1223" s="168"/>
      <c r="FC1223" s="168"/>
      <c r="FD1223" s="168"/>
    </row>
    <row r="1224" spans="1:160" s="5" customFormat="1" x14ac:dyDescent="0.25">
      <c r="A1224" s="263"/>
      <c r="B1224" s="263"/>
      <c r="C1224" s="265"/>
      <c r="D1224" s="10" t="s">
        <v>23</v>
      </c>
      <c r="E1224" s="445" t="e">
        <f>+#REF!</f>
        <v>#REF!</v>
      </c>
      <c r="F1224" s="445"/>
      <c r="G1224" s="445"/>
      <c r="H1224" s="445"/>
      <c r="I1224" s="445"/>
      <c r="J1224" s="445"/>
      <c r="K1224" s="445"/>
      <c r="L1224" s="445"/>
      <c r="M1224" s="446"/>
      <c r="N1224" s="11" t="s">
        <v>23</v>
      </c>
      <c r="O1224" s="445" t="e">
        <f>+#REF!</f>
        <v>#REF!</v>
      </c>
      <c r="P1224" s="445"/>
      <c r="Q1224" s="445"/>
      <c r="R1224" s="445"/>
      <c r="S1224" s="445"/>
      <c r="T1224" s="445"/>
      <c r="U1224" s="446"/>
      <c r="V1224" s="33"/>
      <c r="W1224" s="57"/>
      <c r="X1224" s="86"/>
      <c r="Y1224" s="33"/>
      <c r="Z1224" s="36"/>
      <c r="AA1224" s="36"/>
      <c r="AD1224" s="33"/>
      <c r="AG1224" s="33"/>
      <c r="AH1224" s="43"/>
      <c r="AI1224" s="43"/>
      <c r="AJ1224" s="43"/>
      <c r="AK1224" s="43"/>
      <c r="AL1224" s="43"/>
      <c r="AM1224" s="43"/>
      <c r="AN1224" s="43"/>
      <c r="AO1224" s="43"/>
      <c r="AP1224" s="43"/>
      <c r="AQ1224" s="43"/>
      <c r="AR1224" s="43"/>
      <c r="AS1224" s="43"/>
      <c r="AT1224" s="43"/>
      <c r="AU1224" s="44"/>
      <c r="AV1224" s="33"/>
      <c r="AW1224" s="33"/>
      <c r="AX1224" s="33"/>
      <c r="AZ1224" s="141"/>
      <c r="BE1224" s="168"/>
      <c r="BF1224" s="168"/>
      <c r="BG1224" s="168"/>
      <c r="BH1224" s="168"/>
      <c r="BI1224" s="168"/>
      <c r="BJ1224" s="168"/>
      <c r="BK1224" s="168"/>
      <c r="BL1224" s="168"/>
      <c r="BM1224" s="168"/>
      <c r="DK1224" s="168"/>
      <c r="DL1224" s="168"/>
      <c r="DM1224" s="168"/>
      <c r="DN1224" s="168"/>
      <c r="DO1224" s="168"/>
      <c r="DP1224" s="168"/>
      <c r="DQ1224" s="168"/>
      <c r="DR1224" s="168"/>
      <c r="DS1224" s="168"/>
      <c r="DT1224" s="168"/>
      <c r="DU1224" s="168"/>
      <c r="DV1224" s="168"/>
      <c r="DW1224" s="168"/>
      <c r="DX1224" s="168"/>
      <c r="DY1224" s="168"/>
      <c r="DZ1224" s="168"/>
      <c r="EA1224" s="168"/>
      <c r="EB1224" s="168"/>
      <c r="EC1224" s="168"/>
      <c r="ED1224" s="168"/>
      <c r="EE1224" s="168"/>
      <c r="EF1224" s="168"/>
      <c r="EG1224" s="168"/>
      <c r="EH1224" s="168"/>
      <c r="EI1224" s="168"/>
      <c r="EJ1224" s="168"/>
      <c r="EK1224" s="168"/>
      <c r="EL1224" s="168"/>
      <c r="EM1224" s="168"/>
      <c r="EN1224" s="168"/>
      <c r="EO1224" s="168"/>
      <c r="EP1224" s="168"/>
      <c r="EQ1224" s="168"/>
      <c r="ER1224" s="168"/>
      <c r="ES1224" s="168"/>
      <c r="ET1224" s="168"/>
      <c r="EU1224" s="168"/>
      <c r="EV1224" s="168"/>
      <c r="EW1224" s="168"/>
      <c r="EX1224" s="168"/>
      <c r="EY1224" s="168"/>
      <c r="EZ1224" s="168"/>
      <c r="FA1224" s="168"/>
      <c r="FB1224" s="168"/>
      <c r="FC1224" s="168"/>
      <c r="FD1224" s="168"/>
    </row>
    <row r="1225" spans="1:160" s="5" customFormat="1" ht="14.4" thickBot="1" x14ac:dyDescent="0.3">
      <c r="A1225" s="263"/>
      <c r="B1225" s="263"/>
      <c r="C1225" s="265"/>
      <c r="D1225" s="12" t="s">
        <v>25</v>
      </c>
      <c r="E1225" s="447" t="e">
        <f>+#REF!</f>
        <v>#REF!</v>
      </c>
      <c r="F1225" s="447"/>
      <c r="G1225" s="447"/>
      <c r="H1225" s="447"/>
      <c r="I1225" s="447"/>
      <c r="J1225" s="447"/>
      <c r="K1225" s="447"/>
      <c r="L1225" s="447"/>
      <c r="M1225" s="448"/>
      <c r="N1225" s="13" t="s">
        <v>25</v>
      </c>
      <c r="O1225" s="447" t="e">
        <f>+#REF!</f>
        <v>#REF!</v>
      </c>
      <c r="P1225" s="447"/>
      <c r="Q1225" s="447"/>
      <c r="R1225" s="447"/>
      <c r="S1225" s="447"/>
      <c r="T1225" s="447"/>
      <c r="U1225" s="448"/>
      <c r="V1225" s="33"/>
      <c r="W1225" s="57"/>
      <c r="X1225" s="86"/>
      <c r="Y1225" s="33"/>
      <c r="Z1225" s="36"/>
      <c r="AA1225" s="36"/>
      <c r="AD1225" s="33"/>
      <c r="AG1225" s="33"/>
      <c r="AH1225" s="43"/>
      <c r="AI1225" s="43"/>
      <c r="AJ1225" s="43"/>
      <c r="AK1225" s="43"/>
      <c r="AL1225" s="43"/>
      <c r="AM1225" s="43"/>
      <c r="AN1225" s="43"/>
      <c r="AO1225" s="43"/>
      <c r="AP1225" s="43"/>
      <c r="AQ1225" s="43"/>
      <c r="AR1225" s="43"/>
      <c r="AS1225" s="43"/>
      <c r="AT1225" s="43"/>
      <c r="AU1225" s="44"/>
      <c r="AV1225" s="33"/>
      <c r="AW1225" s="33"/>
      <c r="AX1225" s="33"/>
      <c r="AZ1225" s="141"/>
      <c r="BE1225" s="168"/>
      <c r="BF1225" s="168"/>
      <c r="BG1225" s="168"/>
      <c r="BH1225" s="168"/>
      <c r="BI1225" s="168"/>
      <c r="BJ1225" s="168"/>
      <c r="BK1225" s="168"/>
      <c r="BL1225" s="168"/>
      <c r="BM1225" s="168"/>
      <c r="DK1225" s="168"/>
      <c r="DL1225" s="168"/>
      <c r="DM1225" s="168"/>
      <c r="DN1225" s="168"/>
      <c r="DO1225" s="168"/>
      <c r="DP1225" s="168"/>
      <c r="DQ1225" s="168"/>
      <c r="DR1225" s="168"/>
      <c r="DS1225" s="168"/>
      <c r="DT1225" s="168"/>
      <c r="DU1225" s="168"/>
      <c r="DV1225" s="168"/>
      <c r="DW1225" s="168"/>
      <c r="DX1225" s="168"/>
      <c r="DY1225" s="168"/>
      <c r="DZ1225" s="168"/>
      <c r="EA1225" s="168"/>
      <c r="EB1225" s="168"/>
      <c r="EC1225" s="168"/>
      <c r="ED1225" s="168"/>
      <c r="EE1225" s="168"/>
      <c r="EF1225" s="168"/>
      <c r="EG1225" s="168"/>
      <c r="EH1225" s="168"/>
      <c r="EI1225" s="168"/>
      <c r="EJ1225" s="168"/>
      <c r="EK1225" s="168"/>
      <c r="EL1225" s="168"/>
      <c r="EM1225" s="168"/>
      <c r="EN1225" s="168"/>
      <c r="EO1225" s="168"/>
      <c r="EP1225" s="168"/>
      <c r="EQ1225" s="168"/>
      <c r="ER1225" s="168"/>
      <c r="ES1225" s="168"/>
      <c r="ET1225" s="168"/>
      <c r="EU1225" s="168"/>
      <c r="EV1225" s="168"/>
      <c r="EW1225" s="168"/>
      <c r="EX1225" s="168"/>
      <c r="EY1225" s="168"/>
      <c r="EZ1225" s="168"/>
      <c r="FA1225" s="168"/>
      <c r="FB1225" s="168"/>
      <c r="FC1225" s="168"/>
      <c r="FD1225" s="168"/>
    </row>
    <row r="1226" spans="1:160" ht="9.9" customHeight="1" thickBot="1" x14ac:dyDescent="0.3"/>
    <row r="1227" spans="1:160" s="5" customFormat="1" ht="15.75" customHeight="1" x14ac:dyDescent="0.3">
      <c r="A1227" s="263"/>
      <c r="B1227" s="263"/>
      <c r="C1227" s="265"/>
      <c r="D1227" s="484"/>
      <c r="E1227" s="485"/>
      <c r="F1227" s="488" t="s">
        <v>0</v>
      </c>
      <c r="G1227" s="489"/>
      <c r="H1227" s="489"/>
      <c r="I1227" s="489"/>
      <c r="J1227" s="489"/>
      <c r="K1227" s="489"/>
      <c r="L1227" s="489"/>
      <c r="M1227" s="489"/>
      <c r="N1227" s="489"/>
      <c r="O1227" s="490"/>
      <c r="P1227" s="494" t="s">
        <v>1</v>
      </c>
      <c r="Q1227" s="495"/>
      <c r="R1227" s="495"/>
      <c r="S1227" s="496"/>
      <c r="T1227" s="500"/>
      <c r="U1227" s="501"/>
      <c r="V1227" s="33"/>
      <c r="W1227" s="57"/>
      <c r="X1227" s="86"/>
      <c r="Y1227" s="33"/>
      <c r="Z1227" s="36"/>
      <c r="AA1227" s="36"/>
      <c r="AD1227" s="33"/>
      <c r="AG1227" s="33"/>
      <c r="AH1227" s="43"/>
      <c r="AI1227" s="43"/>
      <c r="AJ1227" s="43"/>
      <c r="AK1227" s="43"/>
      <c r="AL1227" s="43"/>
      <c r="AM1227" s="43"/>
      <c r="AN1227" s="43"/>
      <c r="AO1227" s="43"/>
      <c r="AP1227" s="43"/>
      <c r="AQ1227" s="43"/>
      <c r="AR1227" s="43"/>
      <c r="AS1227" s="43"/>
      <c r="AT1227" s="43"/>
      <c r="AU1227" s="44"/>
      <c r="AV1227" s="33"/>
      <c r="AW1227" s="33"/>
      <c r="AX1227" s="33"/>
      <c r="AZ1227" s="141"/>
      <c r="BE1227" s="168"/>
      <c r="BF1227" s="168"/>
      <c r="BG1227" s="168"/>
      <c r="BH1227" s="168"/>
      <c r="BI1227" s="168"/>
      <c r="BJ1227" s="168"/>
      <c r="BK1227" s="168"/>
      <c r="BL1227" s="168"/>
      <c r="BM1227" s="168"/>
      <c r="DK1227" s="168"/>
      <c r="DL1227" s="168"/>
      <c r="DM1227" s="168"/>
      <c r="DN1227" s="168"/>
      <c r="DO1227" s="168"/>
      <c r="DP1227" s="168"/>
      <c r="DQ1227" s="168"/>
      <c r="DR1227" s="168"/>
      <c r="DS1227" s="168"/>
      <c r="DT1227" s="168"/>
      <c r="DU1227" s="168"/>
      <c r="DV1227" s="168"/>
      <c r="DW1227" s="168"/>
      <c r="DX1227" s="168"/>
      <c r="DY1227" s="168"/>
      <c r="DZ1227" s="168"/>
      <c r="EA1227" s="168"/>
      <c r="EB1227" s="168"/>
      <c r="EC1227" s="168"/>
      <c r="ED1227" s="168"/>
      <c r="EE1227" s="168"/>
      <c r="EF1227" s="168"/>
      <c r="EG1227" s="168"/>
      <c r="EH1227" s="168"/>
      <c r="EI1227" s="168"/>
      <c r="EJ1227" s="168"/>
      <c r="EK1227" s="168"/>
      <c r="EL1227" s="168"/>
      <c r="EM1227" s="168"/>
      <c r="EN1227" s="168"/>
      <c r="EO1227" s="168"/>
      <c r="EP1227" s="168"/>
      <c r="EQ1227" s="168"/>
      <c r="ER1227" s="168"/>
      <c r="ES1227" s="168"/>
      <c r="ET1227" s="168"/>
      <c r="EU1227" s="168"/>
      <c r="EV1227" s="168"/>
      <c r="EW1227" s="168"/>
      <c r="EX1227" s="168"/>
      <c r="EY1227" s="168"/>
      <c r="EZ1227" s="168"/>
      <c r="FA1227" s="168"/>
      <c r="FB1227" s="168"/>
      <c r="FC1227" s="168"/>
      <c r="FD1227" s="168"/>
    </row>
    <row r="1228" spans="1:160" s="5" customFormat="1" ht="15" customHeight="1" x14ac:dyDescent="0.3">
      <c r="A1228" s="263"/>
      <c r="B1228" s="263"/>
      <c r="C1228" s="265"/>
      <c r="D1228" s="481"/>
      <c r="E1228" s="482"/>
      <c r="F1228" s="491"/>
      <c r="G1228" s="492"/>
      <c r="H1228" s="492"/>
      <c r="I1228" s="492"/>
      <c r="J1228" s="492"/>
      <c r="K1228" s="492"/>
      <c r="L1228" s="492"/>
      <c r="M1228" s="492"/>
      <c r="N1228" s="492"/>
      <c r="O1228" s="493"/>
      <c r="P1228" s="497"/>
      <c r="Q1228" s="498"/>
      <c r="R1228" s="498"/>
      <c r="S1228" s="499"/>
      <c r="T1228" s="502"/>
      <c r="U1228" s="503"/>
      <c r="V1228" s="33"/>
      <c r="W1228" s="57"/>
      <c r="X1228" s="86"/>
      <c r="Y1228" s="38"/>
      <c r="Z1228" s="36"/>
      <c r="AA1228" s="36"/>
      <c r="AD1228" s="33"/>
      <c r="AG1228" s="33"/>
      <c r="AH1228" s="43"/>
      <c r="AI1228" s="43"/>
      <c r="AJ1228" s="43"/>
      <c r="AK1228" s="43"/>
      <c r="AL1228" s="43"/>
      <c r="AM1228" s="43"/>
      <c r="AN1228" s="43"/>
      <c r="AO1228" s="43"/>
      <c r="AP1228" s="43"/>
      <c r="AQ1228" s="43"/>
      <c r="AR1228" s="43"/>
      <c r="AS1228" s="43"/>
      <c r="AT1228" s="43"/>
      <c r="AU1228" s="44"/>
      <c r="AV1228" s="33"/>
      <c r="AW1228" s="33"/>
      <c r="AX1228" s="33"/>
      <c r="AZ1228" s="141"/>
      <c r="BE1228" s="168"/>
      <c r="BF1228" s="168"/>
      <c r="BG1228" s="168"/>
      <c r="BH1228" s="168"/>
      <c r="BI1228" s="168"/>
      <c r="BJ1228" s="168"/>
      <c r="BK1228" s="168"/>
      <c r="BL1228" s="168"/>
      <c r="BM1228" s="168"/>
      <c r="DK1228" s="168"/>
      <c r="DL1228" s="168"/>
      <c r="DM1228" s="168"/>
      <c r="DN1228" s="168"/>
      <c r="DO1228" s="168"/>
      <c r="DP1228" s="168"/>
      <c r="DQ1228" s="168"/>
      <c r="DR1228" s="168"/>
      <c r="DS1228" s="168"/>
      <c r="DT1228" s="168"/>
      <c r="DU1228" s="168"/>
      <c r="DV1228" s="168"/>
      <c r="DW1228" s="168"/>
      <c r="DX1228" s="168"/>
      <c r="DY1228" s="168"/>
      <c r="DZ1228" s="168"/>
      <c r="EA1228" s="168"/>
      <c r="EB1228" s="168"/>
      <c r="EC1228" s="168"/>
      <c r="ED1228" s="168"/>
      <c r="EE1228" s="168"/>
      <c r="EF1228" s="168"/>
      <c r="EG1228" s="168"/>
      <c r="EH1228" s="168"/>
      <c r="EI1228" s="168"/>
      <c r="EJ1228" s="168"/>
      <c r="EK1228" s="168"/>
      <c r="EL1228" s="168"/>
      <c r="EM1228" s="168"/>
      <c r="EN1228" s="168"/>
      <c r="EO1228" s="168"/>
      <c r="EP1228" s="168"/>
      <c r="EQ1228" s="168"/>
      <c r="ER1228" s="168"/>
      <c r="ES1228" s="168"/>
      <c r="ET1228" s="168"/>
      <c r="EU1228" s="168"/>
      <c r="EV1228" s="168"/>
      <c r="EW1228" s="168"/>
      <c r="EX1228" s="168"/>
      <c r="EY1228" s="168"/>
      <c r="EZ1228" s="168"/>
      <c r="FA1228" s="168"/>
      <c r="FB1228" s="168"/>
      <c r="FC1228" s="168"/>
      <c r="FD1228" s="168"/>
    </row>
    <row r="1229" spans="1:160" s="5" customFormat="1" ht="30" customHeight="1" thickBot="1" x14ac:dyDescent="0.35">
      <c r="A1229" s="263"/>
      <c r="B1229" s="263"/>
      <c r="C1229" s="265"/>
      <c r="D1229" s="486"/>
      <c r="E1229" s="487"/>
      <c r="F1229" s="506" t="s">
        <v>2</v>
      </c>
      <c r="G1229" s="507"/>
      <c r="H1229" s="507"/>
      <c r="I1229" s="507"/>
      <c r="J1229" s="507"/>
      <c r="K1229" s="507"/>
      <c r="L1229" s="507"/>
      <c r="M1229" s="507"/>
      <c r="N1229" s="507"/>
      <c r="O1229" s="508"/>
      <c r="P1229" s="32">
        <v>26</v>
      </c>
      <c r="Q1229" s="71" t="s">
        <v>3</v>
      </c>
      <c r="R1229" s="509">
        <v>147</v>
      </c>
      <c r="S1229" s="510"/>
      <c r="T1229" s="504"/>
      <c r="U1229" s="505"/>
      <c r="V1229" s="33">
        <f>+IF(C1238="","",1)</f>
        <v>1</v>
      </c>
      <c r="W1229" s="57"/>
      <c r="X1229" s="86"/>
      <c r="Y1229" s="39"/>
      <c r="Z1229" s="36"/>
      <c r="AA1229" s="36"/>
      <c r="AD1229" s="33"/>
      <c r="AG1229" s="33"/>
      <c r="AH1229" s="43"/>
      <c r="AI1229" s="43"/>
      <c r="AJ1229" s="43"/>
      <c r="AK1229" s="43"/>
      <c r="AL1229" s="43"/>
      <c r="AM1229" s="43"/>
      <c r="AN1229" s="43"/>
      <c r="AO1229" s="43"/>
      <c r="AP1229" s="43"/>
      <c r="AQ1229" s="43"/>
      <c r="AR1229" s="43"/>
      <c r="AS1229" s="43"/>
      <c r="AT1229" s="43"/>
      <c r="AU1229" s="44"/>
      <c r="AV1229" s="33"/>
      <c r="AW1229" s="33"/>
      <c r="AX1229" s="33"/>
      <c r="AZ1229" s="141"/>
      <c r="BE1229" s="168"/>
      <c r="BF1229" s="168"/>
      <c r="BG1229" s="168"/>
      <c r="BH1229" s="168"/>
      <c r="BI1229" s="168"/>
      <c r="BJ1229" s="168"/>
      <c r="BK1229" s="168"/>
      <c r="BL1229" s="168"/>
      <c r="BM1229" s="168"/>
      <c r="DK1229" s="168"/>
      <c r="DL1229" s="168"/>
      <c r="DM1229" s="168"/>
      <c r="DN1229" s="168"/>
      <c r="DO1229" s="168"/>
      <c r="DP1229" s="168"/>
      <c r="DQ1229" s="168"/>
      <c r="DR1229" s="168"/>
      <c r="DS1229" s="168"/>
      <c r="DT1229" s="168"/>
      <c r="DU1229" s="168"/>
      <c r="DV1229" s="168"/>
      <c r="DW1229" s="168"/>
      <c r="DX1229" s="168"/>
      <c r="DY1229" s="168"/>
      <c r="DZ1229" s="168"/>
      <c r="EA1229" s="168"/>
      <c r="EB1229" s="168"/>
      <c r="EC1229" s="168"/>
      <c r="ED1229" s="168"/>
      <c r="EE1229" s="168"/>
      <c r="EF1229" s="168"/>
      <c r="EG1229" s="168"/>
      <c r="EH1229" s="168"/>
      <c r="EI1229" s="168"/>
      <c r="EJ1229" s="168"/>
      <c r="EK1229" s="168"/>
      <c r="EL1229" s="168"/>
      <c r="EM1229" s="168"/>
      <c r="EN1229" s="168"/>
      <c r="EO1229" s="168"/>
      <c r="EP1229" s="168"/>
      <c r="EQ1229" s="168"/>
      <c r="ER1229" s="168"/>
      <c r="ES1229" s="168"/>
      <c r="ET1229" s="168"/>
      <c r="EU1229" s="168"/>
      <c r="EV1229" s="168"/>
      <c r="EW1229" s="168"/>
      <c r="EX1229" s="168"/>
      <c r="EY1229" s="168"/>
      <c r="EZ1229" s="168"/>
      <c r="FA1229" s="168"/>
      <c r="FB1229" s="168"/>
      <c r="FC1229" s="168"/>
      <c r="FD1229" s="168"/>
    </row>
    <row r="1230" spans="1:160" s="5" customFormat="1" ht="5.25" customHeight="1" thickBot="1" x14ac:dyDescent="0.35">
      <c r="A1230" s="263"/>
      <c r="B1230" s="263"/>
      <c r="C1230" s="265"/>
      <c r="D1230" s="454"/>
      <c r="E1230" s="454"/>
      <c r="F1230" s="454"/>
      <c r="G1230" s="454"/>
      <c r="H1230" s="454"/>
      <c r="I1230" s="454"/>
      <c r="J1230" s="454"/>
      <c r="K1230" s="454"/>
      <c r="L1230" s="454"/>
      <c r="M1230" s="454"/>
      <c r="N1230" s="454"/>
      <c r="O1230" s="454"/>
      <c r="P1230" s="454"/>
      <c r="Q1230" s="454"/>
      <c r="R1230" s="454"/>
      <c r="S1230" s="454"/>
      <c r="T1230" s="454"/>
      <c r="U1230" s="454"/>
      <c r="V1230" s="33"/>
      <c r="W1230" s="57"/>
      <c r="X1230" s="86"/>
      <c r="Y1230" s="38"/>
      <c r="Z1230" s="36"/>
      <c r="AA1230" s="36"/>
      <c r="AD1230" s="33"/>
      <c r="AG1230" s="33"/>
      <c r="AH1230" s="43"/>
      <c r="AI1230" s="43"/>
      <c r="AJ1230" s="43"/>
      <c r="AK1230" s="43"/>
      <c r="AL1230" s="43"/>
      <c r="AM1230" s="43"/>
      <c r="AN1230" s="43"/>
      <c r="AO1230" s="43"/>
      <c r="AP1230" s="43"/>
      <c r="AQ1230" s="43"/>
      <c r="AR1230" s="43"/>
      <c r="AS1230" s="43"/>
      <c r="AT1230" s="43"/>
      <c r="AU1230" s="44"/>
      <c r="AV1230" s="33"/>
      <c r="AW1230" s="33"/>
      <c r="AX1230" s="33"/>
      <c r="AZ1230" s="141"/>
      <c r="BE1230" s="168"/>
      <c r="BF1230" s="168"/>
      <c r="BG1230" s="168"/>
      <c r="BH1230" s="168"/>
      <c r="BI1230" s="168"/>
      <c r="BJ1230" s="168"/>
      <c r="BK1230" s="168"/>
      <c r="BL1230" s="168"/>
      <c r="BM1230" s="168"/>
      <c r="DK1230" s="168"/>
      <c r="DL1230" s="168"/>
      <c r="DM1230" s="168"/>
      <c r="DN1230" s="168"/>
      <c r="DO1230" s="168"/>
      <c r="DP1230" s="168"/>
      <c r="DQ1230" s="168"/>
      <c r="DR1230" s="168"/>
      <c r="DS1230" s="168"/>
      <c r="DT1230" s="168"/>
      <c r="DU1230" s="168"/>
      <c r="DV1230" s="168"/>
      <c r="DW1230" s="168"/>
      <c r="DX1230" s="168"/>
      <c r="DY1230" s="168"/>
      <c r="DZ1230" s="168"/>
      <c r="EA1230" s="168"/>
      <c r="EB1230" s="168"/>
      <c r="EC1230" s="168"/>
      <c r="ED1230" s="168"/>
      <c r="EE1230" s="168"/>
      <c r="EF1230" s="168"/>
      <c r="EG1230" s="168"/>
      <c r="EH1230" s="168"/>
      <c r="EI1230" s="168"/>
      <c r="EJ1230" s="168"/>
      <c r="EK1230" s="168"/>
      <c r="EL1230" s="168"/>
      <c r="EM1230" s="168"/>
      <c r="EN1230" s="168"/>
      <c r="EO1230" s="168"/>
      <c r="EP1230" s="168"/>
      <c r="EQ1230" s="168"/>
      <c r="ER1230" s="168"/>
      <c r="ES1230" s="168"/>
      <c r="ET1230" s="168"/>
      <c r="EU1230" s="168"/>
      <c r="EV1230" s="168"/>
      <c r="EW1230" s="168"/>
      <c r="EX1230" s="168"/>
      <c r="EY1230" s="168"/>
      <c r="EZ1230" s="168"/>
      <c r="FA1230" s="168"/>
      <c r="FB1230" s="168"/>
      <c r="FC1230" s="168"/>
      <c r="FD1230" s="168"/>
    </row>
    <row r="1231" spans="1:160" s="5" customFormat="1" ht="24.9" customHeight="1" x14ac:dyDescent="0.3">
      <c r="A1231" s="263"/>
      <c r="B1231" s="263"/>
      <c r="C1231" s="265"/>
      <c r="D1231" s="511" t="s">
        <v>4</v>
      </c>
      <c r="E1231" s="512"/>
      <c r="F1231" s="513" t="s">
        <v>168</v>
      </c>
      <c r="G1231" s="514"/>
      <c r="H1231" s="514"/>
      <c r="I1231" s="515"/>
      <c r="J1231" s="516" t="s">
        <v>5</v>
      </c>
      <c r="K1231" s="512"/>
      <c r="L1231" s="513" t="s">
        <v>102</v>
      </c>
      <c r="M1231" s="514"/>
      <c r="N1231" s="514"/>
      <c r="O1231" s="514"/>
      <c r="P1231" s="515"/>
      <c r="Q1231" s="1" t="s">
        <v>6</v>
      </c>
      <c r="R1231" s="513" t="s">
        <v>36</v>
      </c>
      <c r="S1231" s="514"/>
      <c r="T1231" s="514"/>
      <c r="U1231" s="517"/>
      <c r="V1231" s="33"/>
      <c r="W1231" s="57"/>
      <c r="X1231" s="86"/>
      <c r="Y1231" s="33"/>
      <c r="Z1231" s="36"/>
      <c r="AA1231" s="36"/>
      <c r="AD1231" s="33"/>
      <c r="AG1231" s="33"/>
      <c r="AH1231" s="43"/>
      <c r="AI1231" s="43"/>
      <c r="AJ1231" s="43"/>
      <c r="AK1231" s="43"/>
      <c r="AL1231" s="43"/>
      <c r="AM1231" s="43"/>
      <c r="AN1231" s="43"/>
      <c r="AO1231" s="43"/>
      <c r="AP1231" s="43"/>
      <c r="AQ1231" s="43"/>
      <c r="AR1231" s="43"/>
      <c r="AS1231" s="43"/>
      <c r="AT1231" s="43"/>
      <c r="AU1231" s="44"/>
      <c r="AV1231" s="33"/>
      <c r="AW1231" s="33"/>
      <c r="AX1231" s="33"/>
      <c r="AZ1231" s="141"/>
      <c r="BE1231" s="168"/>
      <c r="BF1231" s="168"/>
      <c r="BG1231" s="168"/>
      <c r="BH1231" s="168"/>
      <c r="BI1231" s="168"/>
      <c r="BJ1231" s="168"/>
      <c r="BK1231" s="168"/>
      <c r="BL1231" s="168"/>
      <c r="BM1231" s="168"/>
      <c r="DK1231" s="168"/>
      <c r="DL1231" s="168"/>
      <c r="DM1231" s="168"/>
      <c r="DN1231" s="168"/>
      <c r="DO1231" s="168"/>
      <c r="DP1231" s="168"/>
      <c r="DQ1231" s="168"/>
      <c r="DR1231" s="168"/>
      <c r="DS1231" s="168"/>
      <c r="DT1231" s="168"/>
      <c r="DU1231" s="168"/>
      <c r="DV1231" s="168"/>
      <c r="DW1231" s="168"/>
      <c r="DX1231" s="168"/>
      <c r="DY1231" s="168"/>
      <c r="DZ1231" s="168"/>
      <c r="EA1231" s="168"/>
      <c r="EB1231" s="168"/>
      <c r="EC1231" s="168"/>
      <c r="ED1231" s="168"/>
      <c r="EE1231" s="168"/>
      <c r="EF1231" s="168"/>
      <c r="EG1231" s="168"/>
      <c r="EH1231" s="168"/>
      <c r="EI1231" s="168"/>
      <c r="EJ1231" s="168"/>
      <c r="EK1231" s="168"/>
      <c r="EL1231" s="168"/>
      <c r="EM1231" s="168"/>
      <c r="EN1231" s="168"/>
      <c r="EO1231" s="168"/>
      <c r="EP1231" s="168"/>
      <c r="EQ1231" s="168"/>
      <c r="ER1231" s="168"/>
      <c r="ES1231" s="168"/>
      <c r="ET1231" s="168"/>
      <c r="EU1231" s="168"/>
      <c r="EV1231" s="168"/>
      <c r="EW1231" s="168"/>
      <c r="EX1231" s="168"/>
      <c r="EY1231" s="168"/>
      <c r="EZ1231" s="168"/>
      <c r="FA1231" s="168"/>
      <c r="FB1231" s="168"/>
      <c r="FC1231" s="168"/>
      <c r="FD1231" s="168"/>
    </row>
    <row r="1232" spans="1:160" s="5" customFormat="1" ht="45" customHeight="1" thickBot="1" x14ac:dyDescent="0.35">
      <c r="A1232" s="263"/>
      <c r="B1232" s="263"/>
      <c r="C1232" s="265"/>
      <c r="D1232" s="518" t="s">
        <v>7</v>
      </c>
      <c r="E1232" s="519"/>
      <c r="F1232" s="520" t="s">
        <v>169</v>
      </c>
      <c r="G1232" s="521"/>
      <c r="H1232" s="521"/>
      <c r="I1232" s="521"/>
      <c r="J1232" s="521"/>
      <c r="K1232" s="521"/>
      <c r="L1232" s="521"/>
      <c r="M1232" s="521"/>
      <c r="N1232" s="521"/>
      <c r="O1232" s="521"/>
      <c r="P1232" s="521"/>
      <c r="Q1232" s="521"/>
      <c r="R1232" s="521"/>
      <c r="S1232" s="521"/>
      <c r="T1232" s="521"/>
      <c r="U1232" s="522"/>
      <c r="V1232" s="33"/>
      <c r="W1232" s="57"/>
      <c r="X1232" s="86"/>
      <c r="Y1232" s="33"/>
      <c r="Z1232" s="36"/>
      <c r="AA1232" s="36"/>
      <c r="AD1232" s="33"/>
      <c r="AG1232" s="33"/>
      <c r="AH1232" s="43"/>
      <c r="AI1232" s="43"/>
      <c r="AJ1232" s="43"/>
      <c r="AK1232" s="43"/>
      <c r="AL1232" s="43"/>
      <c r="AM1232" s="43"/>
      <c r="AN1232" s="43"/>
      <c r="AO1232" s="43"/>
      <c r="AP1232" s="43"/>
      <c r="AQ1232" s="43"/>
      <c r="AR1232" s="43"/>
      <c r="AS1232" s="43"/>
      <c r="AT1232" s="43"/>
      <c r="AU1232" s="44"/>
      <c r="AV1232" s="33"/>
      <c r="AW1232" s="33"/>
      <c r="AX1232" s="33"/>
      <c r="AZ1232" s="141"/>
      <c r="BE1232" s="168"/>
      <c r="BF1232" s="168"/>
      <c r="BG1232" s="168"/>
      <c r="BH1232" s="168"/>
      <c r="BI1232" s="168"/>
      <c r="BJ1232" s="168"/>
      <c r="BK1232" s="168"/>
      <c r="BL1232" s="168"/>
      <c r="BM1232" s="168"/>
      <c r="DK1232" s="168"/>
      <c r="DL1232" s="168"/>
      <c r="DM1232" s="168"/>
      <c r="DN1232" s="168"/>
      <c r="DO1232" s="168"/>
      <c r="DP1232" s="168"/>
      <c r="DQ1232" s="168"/>
      <c r="DR1232" s="168"/>
      <c r="DS1232" s="168"/>
      <c r="DT1232" s="168"/>
      <c r="DU1232" s="168"/>
      <c r="DV1232" s="168"/>
      <c r="DW1232" s="168"/>
      <c r="DX1232" s="168"/>
      <c r="DY1232" s="168"/>
      <c r="DZ1232" s="168"/>
      <c r="EA1232" s="168"/>
      <c r="EB1232" s="168"/>
      <c r="EC1232" s="168"/>
      <c r="ED1232" s="168"/>
      <c r="EE1232" s="168"/>
      <c r="EF1232" s="168"/>
      <c r="EG1232" s="168"/>
      <c r="EH1232" s="168"/>
      <c r="EI1232" s="168"/>
      <c r="EJ1232" s="168"/>
      <c r="EK1232" s="168"/>
      <c r="EL1232" s="168"/>
      <c r="EM1232" s="168"/>
      <c r="EN1232" s="168"/>
      <c r="EO1232" s="168"/>
      <c r="EP1232" s="168"/>
      <c r="EQ1232" s="168"/>
      <c r="ER1232" s="168"/>
      <c r="ES1232" s="168"/>
      <c r="ET1232" s="168"/>
      <c r="EU1232" s="168"/>
      <c r="EV1232" s="168"/>
      <c r="EW1232" s="168"/>
      <c r="EX1232" s="168"/>
      <c r="EY1232" s="168"/>
      <c r="EZ1232" s="168"/>
      <c r="FA1232" s="168"/>
      <c r="FB1232" s="168"/>
      <c r="FC1232" s="168"/>
      <c r="FD1232" s="168"/>
    </row>
    <row r="1233" spans="1:160" s="5" customFormat="1" ht="5.0999999999999996" customHeight="1" thickBot="1" x14ac:dyDescent="0.35">
      <c r="A1233" s="263"/>
      <c r="B1233" s="263"/>
      <c r="C1233" s="265"/>
      <c r="D1233" s="523"/>
      <c r="E1233" s="523"/>
      <c r="F1233" s="523"/>
      <c r="G1233" s="523"/>
      <c r="H1233" s="523"/>
      <c r="I1233" s="523"/>
      <c r="J1233" s="523"/>
      <c r="K1233" s="523"/>
      <c r="L1233" s="523"/>
      <c r="M1233" s="523"/>
      <c r="N1233" s="523"/>
      <c r="O1233" s="523"/>
      <c r="P1233" s="523"/>
      <c r="Q1233" s="523"/>
      <c r="R1233" s="523"/>
      <c r="S1233" s="523"/>
      <c r="T1233" s="523"/>
      <c r="U1233" s="523"/>
      <c r="V1233" s="33"/>
      <c r="W1233" s="57"/>
      <c r="X1233" s="86"/>
      <c r="Y1233" s="33"/>
      <c r="Z1233" s="36"/>
      <c r="AA1233" s="36"/>
      <c r="AD1233" s="33"/>
      <c r="AG1233" s="33"/>
      <c r="AH1233" s="43"/>
      <c r="AI1233" s="43"/>
      <c r="AJ1233" s="43"/>
      <c r="AK1233" s="43"/>
      <c r="AL1233" s="43"/>
      <c r="AM1233" s="43"/>
      <c r="AN1233" s="43"/>
      <c r="AO1233" s="43"/>
      <c r="AP1233" s="43"/>
      <c r="AQ1233" s="43"/>
      <c r="AR1233" s="43"/>
      <c r="AS1233" s="43"/>
      <c r="AT1233" s="43"/>
      <c r="AU1233" s="44"/>
      <c r="AV1233" s="33"/>
      <c r="AW1233" s="33"/>
      <c r="AX1233" s="33"/>
      <c r="AZ1233" s="141"/>
      <c r="BE1233" s="168"/>
      <c r="BF1233" s="168"/>
      <c r="BG1233" s="168"/>
      <c r="BH1233" s="168"/>
      <c r="BI1233" s="168"/>
      <c r="BJ1233" s="168"/>
      <c r="BK1233" s="168"/>
      <c r="BL1233" s="168"/>
      <c r="BM1233" s="168"/>
      <c r="DK1233" s="168"/>
      <c r="DL1233" s="168"/>
      <c r="DM1233" s="168"/>
      <c r="DN1233" s="168"/>
      <c r="DO1233" s="168"/>
      <c r="DP1233" s="168"/>
      <c r="DQ1233" s="168"/>
      <c r="DR1233" s="168"/>
      <c r="DS1233" s="168"/>
      <c r="DT1233" s="168"/>
      <c r="DU1233" s="168"/>
      <c r="DV1233" s="168"/>
      <c r="DW1233" s="168"/>
      <c r="DX1233" s="168"/>
      <c r="DY1233" s="168"/>
      <c r="DZ1233" s="168"/>
      <c r="EA1233" s="168"/>
      <c r="EB1233" s="168"/>
      <c r="EC1233" s="168"/>
      <c r="ED1233" s="168"/>
      <c r="EE1233" s="168"/>
      <c r="EF1233" s="168"/>
      <c r="EG1233" s="168"/>
      <c r="EH1233" s="168"/>
      <c r="EI1233" s="168"/>
      <c r="EJ1233" s="168"/>
      <c r="EK1233" s="168"/>
      <c r="EL1233" s="168"/>
      <c r="EM1233" s="168"/>
      <c r="EN1233" s="168"/>
      <c r="EO1233" s="168"/>
      <c r="EP1233" s="168"/>
      <c r="EQ1233" s="168"/>
      <c r="ER1233" s="168"/>
      <c r="ES1233" s="168"/>
      <c r="ET1233" s="168"/>
      <c r="EU1233" s="168"/>
      <c r="EV1233" s="168"/>
      <c r="EW1233" s="168"/>
      <c r="EX1233" s="168"/>
      <c r="EY1233" s="168"/>
      <c r="EZ1233" s="168"/>
      <c r="FA1233" s="168"/>
      <c r="FB1233" s="168"/>
      <c r="FC1233" s="168"/>
      <c r="FD1233" s="168"/>
    </row>
    <row r="1234" spans="1:160" s="5" customFormat="1" ht="24.9" customHeight="1" thickBot="1" x14ac:dyDescent="0.35">
      <c r="A1234" s="263"/>
      <c r="B1234" s="263"/>
      <c r="C1234" s="265"/>
      <c r="D1234" s="2" t="s">
        <v>103</v>
      </c>
      <c r="E1234" s="69" t="s">
        <v>106</v>
      </c>
      <c r="F1234" s="455" t="s">
        <v>104</v>
      </c>
      <c r="G1234" s="524"/>
      <c r="H1234" s="456"/>
      <c r="I1234" s="525">
        <v>44058</v>
      </c>
      <c r="J1234" s="526"/>
      <c r="K1234" s="526"/>
      <c r="L1234" s="526"/>
      <c r="M1234" s="526"/>
      <c r="N1234" s="527"/>
      <c r="O1234" s="3" t="s">
        <v>8</v>
      </c>
      <c r="P1234" s="449" t="s">
        <v>24</v>
      </c>
      <c r="Q1234" s="450"/>
      <c r="R1234" s="450"/>
      <c r="S1234" s="450"/>
      <c r="T1234" s="450"/>
      <c r="U1234" s="528"/>
      <c r="V1234" s="33"/>
      <c r="W1234" s="57"/>
      <c r="X1234" s="86"/>
      <c r="Y1234" s="33"/>
      <c r="Z1234" s="36"/>
      <c r="AA1234" s="36"/>
      <c r="AD1234" s="33"/>
      <c r="AG1234" s="33"/>
      <c r="AH1234" s="43"/>
      <c r="AI1234" s="43"/>
      <c r="AJ1234" s="43"/>
      <c r="AK1234" s="43"/>
      <c r="AL1234" s="43"/>
      <c r="AM1234" s="43"/>
      <c r="AN1234" s="43"/>
      <c r="AO1234" s="43"/>
      <c r="AP1234" s="43"/>
      <c r="AQ1234" s="43"/>
      <c r="AR1234" s="43"/>
      <c r="AS1234" s="43"/>
      <c r="AT1234" s="43"/>
      <c r="AU1234" s="44"/>
      <c r="AV1234" s="33"/>
      <c r="AW1234" s="33"/>
      <c r="AX1234" s="33"/>
      <c r="AZ1234" s="141"/>
      <c r="BE1234" s="168"/>
      <c r="BF1234" s="168"/>
      <c r="BG1234" s="168"/>
      <c r="BH1234" s="168"/>
      <c r="BI1234" s="168"/>
      <c r="BJ1234" s="168"/>
      <c r="BK1234" s="168"/>
      <c r="BL1234" s="168"/>
      <c r="BM1234" s="168"/>
      <c r="DK1234" s="168"/>
      <c r="DL1234" s="168"/>
      <c r="DM1234" s="168"/>
      <c r="DN1234" s="168"/>
      <c r="DO1234" s="168"/>
      <c r="DP1234" s="168"/>
      <c r="DQ1234" s="168"/>
      <c r="DR1234" s="168"/>
      <c r="DS1234" s="168"/>
      <c r="DT1234" s="168"/>
      <c r="DU1234" s="168"/>
      <c r="DV1234" s="168"/>
      <c r="DW1234" s="168"/>
      <c r="DX1234" s="168"/>
      <c r="DY1234" s="168"/>
      <c r="DZ1234" s="168"/>
      <c r="EA1234" s="168"/>
      <c r="EB1234" s="168"/>
      <c r="EC1234" s="168"/>
      <c r="ED1234" s="168"/>
      <c r="EE1234" s="168"/>
      <c r="EF1234" s="168"/>
      <c r="EG1234" s="168"/>
      <c r="EH1234" s="168"/>
      <c r="EI1234" s="168"/>
      <c r="EJ1234" s="168"/>
      <c r="EK1234" s="168"/>
      <c r="EL1234" s="168"/>
      <c r="EM1234" s="168"/>
      <c r="EN1234" s="168"/>
      <c r="EO1234" s="168"/>
      <c r="EP1234" s="168"/>
      <c r="EQ1234" s="168"/>
      <c r="ER1234" s="168"/>
      <c r="ES1234" s="168"/>
      <c r="ET1234" s="168"/>
      <c r="EU1234" s="168"/>
      <c r="EV1234" s="168"/>
      <c r="EW1234" s="168"/>
      <c r="EX1234" s="168"/>
      <c r="EY1234" s="168"/>
      <c r="EZ1234" s="168"/>
      <c r="FA1234" s="168"/>
      <c r="FB1234" s="168"/>
      <c r="FC1234" s="168"/>
      <c r="FD1234" s="168"/>
    </row>
    <row r="1235" spans="1:160" s="5" customFormat="1" ht="5.0999999999999996" customHeight="1" thickBot="1" x14ac:dyDescent="0.35">
      <c r="A1235" s="263"/>
      <c r="B1235" s="263"/>
      <c r="C1235" s="265"/>
      <c r="D1235" s="70"/>
      <c r="E1235" s="70"/>
      <c r="F1235" s="70"/>
      <c r="G1235" s="70"/>
      <c r="H1235" s="70"/>
      <c r="I1235" s="70"/>
      <c r="J1235" s="70"/>
      <c r="K1235" s="70"/>
      <c r="L1235" s="70"/>
      <c r="M1235" s="70"/>
      <c r="N1235" s="70"/>
      <c r="O1235" s="70"/>
      <c r="P1235" s="70"/>
      <c r="Q1235" s="70"/>
      <c r="R1235" s="70"/>
      <c r="S1235" s="70"/>
      <c r="T1235" s="70"/>
      <c r="U1235" s="70"/>
      <c r="V1235" s="33"/>
      <c r="W1235" s="57"/>
      <c r="X1235" s="86"/>
      <c r="Y1235" s="33"/>
      <c r="Z1235" s="36"/>
      <c r="AA1235" s="36"/>
      <c r="AD1235" s="33"/>
      <c r="AG1235" s="33"/>
      <c r="AH1235" s="43"/>
      <c r="AI1235" s="43"/>
      <c r="AJ1235" s="43"/>
      <c r="AK1235" s="43"/>
      <c r="AL1235" s="43"/>
      <c r="AM1235" s="43"/>
      <c r="AN1235" s="43"/>
      <c r="AO1235" s="43"/>
      <c r="AP1235" s="43"/>
      <c r="AQ1235" s="43"/>
      <c r="AR1235" s="43"/>
      <c r="AS1235" s="43"/>
      <c r="AT1235" s="43"/>
      <c r="AU1235" s="44"/>
      <c r="AV1235" s="33"/>
      <c r="AW1235" s="33"/>
      <c r="AX1235" s="33"/>
      <c r="AZ1235" s="141"/>
      <c r="BE1235" s="168"/>
      <c r="BF1235" s="168"/>
      <c r="BG1235" s="168"/>
      <c r="BH1235" s="168"/>
      <c r="BI1235" s="168"/>
      <c r="BJ1235" s="168"/>
      <c r="BK1235" s="168"/>
      <c r="BL1235" s="168"/>
      <c r="BM1235" s="168"/>
      <c r="DK1235" s="168"/>
      <c r="DL1235" s="168"/>
      <c r="DM1235" s="168"/>
      <c r="DN1235" s="168"/>
      <c r="DO1235" s="168"/>
      <c r="DP1235" s="168"/>
      <c r="DQ1235" s="168"/>
      <c r="DR1235" s="168"/>
      <c r="DS1235" s="168"/>
      <c r="DT1235" s="168"/>
      <c r="DU1235" s="168"/>
      <c r="DV1235" s="168"/>
      <c r="DW1235" s="168"/>
      <c r="DX1235" s="168"/>
      <c r="DY1235" s="168"/>
      <c r="DZ1235" s="168"/>
      <c r="EA1235" s="168"/>
      <c r="EB1235" s="168"/>
      <c r="EC1235" s="168"/>
      <c r="ED1235" s="168"/>
      <c r="EE1235" s="168"/>
      <c r="EF1235" s="168"/>
      <c r="EG1235" s="168"/>
      <c r="EH1235" s="168"/>
      <c r="EI1235" s="168"/>
      <c r="EJ1235" s="168"/>
      <c r="EK1235" s="168"/>
      <c r="EL1235" s="168"/>
      <c r="EM1235" s="168"/>
      <c r="EN1235" s="168"/>
      <c r="EO1235" s="168"/>
      <c r="EP1235" s="168"/>
      <c r="EQ1235" s="168"/>
      <c r="ER1235" s="168"/>
      <c r="ES1235" s="168"/>
      <c r="ET1235" s="168"/>
      <c r="EU1235" s="168"/>
      <c r="EV1235" s="168"/>
      <c r="EW1235" s="168"/>
      <c r="EX1235" s="168"/>
      <c r="EY1235" s="168"/>
      <c r="EZ1235" s="168"/>
      <c r="FA1235" s="168"/>
      <c r="FB1235" s="168"/>
      <c r="FC1235" s="168"/>
      <c r="FD1235" s="168"/>
    </row>
    <row r="1236" spans="1:160" s="5" customFormat="1" ht="24.9" customHeight="1" thickBot="1" x14ac:dyDescent="0.35">
      <c r="A1236" s="263"/>
      <c r="B1236" s="263"/>
      <c r="C1236" s="265"/>
      <c r="D1236" s="2" t="s">
        <v>31</v>
      </c>
      <c r="E1236" s="449"/>
      <c r="F1236" s="450"/>
      <c r="G1236" s="450"/>
      <c r="H1236" s="450"/>
      <c r="I1236" s="450"/>
      <c r="J1236" s="451"/>
      <c r="K1236" s="19" t="s">
        <v>105</v>
      </c>
      <c r="L1236" s="452"/>
      <c r="M1236" s="452"/>
      <c r="N1236" s="452"/>
      <c r="O1236" s="452"/>
      <c r="P1236" s="452"/>
      <c r="Q1236" s="452"/>
      <c r="R1236" s="452"/>
      <c r="S1236" s="452"/>
      <c r="T1236" s="452"/>
      <c r="U1236" s="453"/>
      <c r="V1236" s="33"/>
      <c r="W1236" s="57"/>
      <c r="X1236" s="86"/>
      <c r="Y1236" s="33"/>
      <c r="Z1236" s="36"/>
      <c r="AA1236" s="36"/>
      <c r="AD1236" s="33"/>
      <c r="AG1236" s="33"/>
      <c r="AH1236" s="43"/>
      <c r="AI1236" s="43"/>
      <c r="AJ1236" s="43"/>
      <c r="AK1236" s="43"/>
      <c r="AL1236" s="43"/>
      <c r="AM1236" s="43"/>
      <c r="AN1236" s="43"/>
      <c r="AO1236" s="43"/>
      <c r="AP1236" s="43"/>
      <c r="AQ1236" s="43"/>
      <c r="AR1236" s="43"/>
      <c r="AS1236" s="43"/>
      <c r="AT1236" s="43"/>
      <c r="AU1236" s="44"/>
      <c r="AV1236" s="33"/>
      <c r="AW1236" s="33"/>
      <c r="AX1236" s="33"/>
      <c r="AZ1236" s="141"/>
      <c r="BE1236" s="168"/>
      <c r="BF1236" s="168"/>
      <c r="BG1236" s="168"/>
      <c r="BH1236" s="168"/>
      <c r="BI1236" s="168"/>
      <c r="BJ1236" s="168"/>
      <c r="BK1236" s="168"/>
      <c r="BL1236" s="168"/>
      <c r="BM1236" s="168"/>
      <c r="DK1236" s="168"/>
      <c r="DL1236" s="168"/>
      <c r="DM1236" s="168"/>
      <c r="DN1236" s="168"/>
      <c r="DO1236" s="168"/>
      <c r="DP1236" s="168"/>
      <c r="DQ1236" s="168"/>
      <c r="DR1236" s="168"/>
      <c r="DS1236" s="168"/>
      <c r="DT1236" s="168"/>
      <c r="DU1236" s="168"/>
      <c r="DV1236" s="168"/>
      <c r="DW1236" s="168"/>
      <c r="DX1236" s="168"/>
      <c r="DY1236" s="168"/>
      <c r="DZ1236" s="168"/>
      <c r="EA1236" s="168"/>
      <c r="EB1236" s="168"/>
      <c r="EC1236" s="168"/>
      <c r="ED1236" s="168"/>
      <c r="EE1236" s="168"/>
      <c r="EF1236" s="168"/>
      <c r="EG1236" s="168"/>
      <c r="EH1236" s="168"/>
      <c r="EI1236" s="168"/>
      <c r="EJ1236" s="168"/>
      <c r="EK1236" s="168"/>
      <c r="EL1236" s="168"/>
      <c r="EM1236" s="168"/>
      <c r="EN1236" s="168"/>
      <c r="EO1236" s="168"/>
      <c r="EP1236" s="168"/>
      <c r="EQ1236" s="168"/>
      <c r="ER1236" s="168"/>
      <c r="ES1236" s="168"/>
      <c r="ET1236" s="168"/>
      <c r="EU1236" s="168"/>
      <c r="EV1236" s="168"/>
      <c r="EW1236" s="168"/>
      <c r="EX1236" s="168"/>
      <c r="EY1236" s="168"/>
      <c r="EZ1236" s="168"/>
      <c r="FA1236" s="168"/>
      <c r="FB1236" s="168"/>
      <c r="FC1236" s="168"/>
      <c r="FD1236" s="168"/>
    </row>
    <row r="1237" spans="1:160" s="5" customFormat="1" ht="5.0999999999999996" customHeight="1" thickBot="1" x14ac:dyDescent="0.35">
      <c r="A1237" s="263"/>
      <c r="B1237" s="263"/>
      <c r="C1237" s="265"/>
      <c r="D1237" s="454"/>
      <c r="E1237" s="454"/>
      <c r="F1237" s="454"/>
      <c r="G1237" s="454"/>
      <c r="H1237" s="454"/>
      <c r="I1237" s="454"/>
      <c r="J1237" s="454"/>
      <c r="K1237" s="454"/>
      <c r="L1237" s="454"/>
      <c r="M1237" s="454"/>
      <c r="N1237" s="454"/>
      <c r="O1237" s="454"/>
      <c r="P1237" s="454"/>
      <c r="Q1237" s="454"/>
      <c r="R1237" s="454"/>
      <c r="S1237" s="454"/>
      <c r="T1237" s="454"/>
      <c r="U1237" s="454"/>
      <c r="V1237" s="33"/>
      <c r="W1237" s="57"/>
      <c r="X1237" s="86"/>
      <c r="Y1237" s="33"/>
      <c r="Z1237" s="36"/>
      <c r="AA1237" s="36"/>
      <c r="AD1237" s="33"/>
      <c r="AG1237" s="33"/>
      <c r="AH1237" s="43"/>
      <c r="AI1237" s="43"/>
      <c r="AJ1237" s="43"/>
      <c r="AK1237" s="43"/>
      <c r="AL1237" s="43"/>
      <c r="AM1237" s="43"/>
      <c r="AN1237" s="43"/>
      <c r="AO1237" s="43"/>
      <c r="AP1237" s="43"/>
      <c r="AQ1237" s="43"/>
      <c r="AR1237" s="43"/>
      <c r="AS1237" s="43"/>
      <c r="AT1237" s="43"/>
      <c r="AU1237" s="44"/>
      <c r="AV1237" s="33"/>
      <c r="AW1237" s="33"/>
      <c r="AX1237" s="33"/>
      <c r="AZ1237" s="141"/>
      <c r="BE1237" s="168"/>
      <c r="BF1237" s="168"/>
      <c r="BG1237" s="168"/>
      <c r="BH1237" s="168"/>
      <c r="BI1237" s="168"/>
      <c r="BJ1237" s="168"/>
      <c r="BK1237" s="168"/>
      <c r="BL1237" s="168"/>
      <c r="BM1237" s="168"/>
      <c r="DK1237" s="168"/>
      <c r="DL1237" s="168"/>
      <c r="DM1237" s="168"/>
      <c r="DN1237" s="168"/>
      <c r="DO1237" s="168"/>
      <c r="DP1237" s="168"/>
      <c r="DQ1237" s="168"/>
      <c r="DR1237" s="168"/>
      <c r="DS1237" s="168"/>
      <c r="DT1237" s="168"/>
      <c r="DU1237" s="168"/>
      <c r="DV1237" s="168"/>
      <c r="DW1237" s="168"/>
      <c r="DX1237" s="168"/>
      <c r="DY1237" s="168"/>
      <c r="DZ1237" s="168"/>
      <c r="EA1237" s="168"/>
      <c r="EB1237" s="168"/>
      <c r="EC1237" s="168"/>
      <c r="ED1237" s="168"/>
      <c r="EE1237" s="168"/>
      <c r="EF1237" s="168"/>
      <c r="EG1237" s="168"/>
      <c r="EH1237" s="168"/>
      <c r="EI1237" s="168"/>
      <c r="EJ1237" s="168"/>
      <c r="EK1237" s="168"/>
      <c r="EL1237" s="168"/>
      <c r="EM1237" s="168"/>
      <c r="EN1237" s="168"/>
      <c r="EO1237" s="168"/>
      <c r="EP1237" s="168"/>
      <c r="EQ1237" s="168"/>
      <c r="ER1237" s="168"/>
      <c r="ES1237" s="168"/>
      <c r="ET1237" s="168"/>
      <c r="EU1237" s="168"/>
      <c r="EV1237" s="168"/>
      <c r="EW1237" s="168"/>
      <c r="EX1237" s="168"/>
      <c r="EY1237" s="168"/>
      <c r="EZ1237" s="168"/>
      <c r="FA1237" s="168"/>
      <c r="FB1237" s="168"/>
      <c r="FC1237" s="168"/>
      <c r="FD1237" s="168"/>
    </row>
    <row r="1238" spans="1:160" s="5" customFormat="1" ht="45" customHeight="1" thickBot="1" x14ac:dyDescent="0.35">
      <c r="A1238" s="263">
        <f>+E1238</f>
        <v>4.1199999999999974</v>
      </c>
      <c r="B1238" s="264">
        <f>+U1262</f>
        <v>0</v>
      </c>
      <c r="C1238" s="265">
        <v>21</v>
      </c>
      <c r="D1238" s="165" t="s">
        <v>9</v>
      </c>
      <c r="E1238" s="180">
        <v>4.1199999999999974</v>
      </c>
      <c r="F1238" s="455" t="s">
        <v>29</v>
      </c>
      <c r="G1238" s="456"/>
      <c r="H1238" s="532" t="s">
        <v>129</v>
      </c>
      <c r="I1238" s="457"/>
      <c r="J1238" s="457"/>
      <c r="K1238" s="457"/>
      <c r="L1238" s="457"/>
      <c r="M1238" s="458"/>
      <c r="N1238" s="459" t="s">
        <v>32</v>
      </c>
      <c r="O1238" s="460"/>
      <c r="P1238" s="461"/>
      <c r="Q1238" s="462" t="s">
        <v>49</v>
      </c>
      <c r="R1238" s="463"/>
      <c r="S1238" s="463"/>
      <c r="T1238" s="463"/>
      <c r="U1238" s="464"/>
      <c r="V1238" s="33"/>
      <c r="W1238" s="57"/>
      <c r="X1238" s="86"/>
      <c r="Y1238" s="33"/>
      <c r="Z1238" s="38"/>
      <c r="AA1238" s="38"/>
      <c r="AD1238" s="33"/>
      <c r="AG1238" s="33"/>
      <c r="AH1238" s="43"/>
      <c r="AI1238" s="43"/>
      <c r="AJ1238" s="43"/>
      <c r="AK1238" s="43"/>
      <c r="AL1238" s="43"/>
      <c r="AM1238" s="43"/>
      <c r="AN1238" s="43"/>
      <c r="AO1238" s="43"/>
      <c r="AP1238" s="43"/>
      <c r="AQ1238" s="43"/>
      <c r="AR1238" s="43"/>
      <c r="AS1238" s="43"/>
      <c r="AT1238" s="43"/>
      <c r="AU1238" s="44"/>
      <c r="AV1238" s="33"/>
      <c r="AW1238" s="33"/>
      <c r="AX1238" s="33"/>
      <c r="AZ1238" s="141"/>
      <c r="BE1238" s="168"/>
      <c r="BF1238" s="168"/>
      <c r="BG1238" s="168"/>
      <c r="BH1238" s="168"/>
      <c r="BI1238" s="168"/>
      <c r="BJ1238" s="168"/>
      <c r="BK1238" s="168"/>
      <c r="BL1238" s="168"/>
      <c r="BM1238" s="168"/>
      <c r="DK1238" s="168"/>
      <c r="DL1238" s="168"/>
      <c r="DM1238" s="168"/>
      <c r="DN1238" s="168"/>
      <c r="DO1238" s="168"/>
      <c r="DP1238" s="168"/>
      <c r="DQ1238" s="168"/>
      <c r="DR1238" s="168"/>
      <c r="DS1238" s="168"/>
      <c r="DT1238" s="168"/>
      <c r="DU1238" s="168"/>
      <c r="DV1238" s="168"/>
      <c r="DW1238" s="168"/>
      <c r="DX1238" s="168"/>
      <c r="DY1238" s="168"/>
      <c r="DZ1238" s="168"/>
      <c r="EA1238" s="168"/>
      <c r="EB1238" s="168"/>
      <c r="EC1238" s="168"/>
      <c r="ED1238" s="168"/>
      <c r="EE1238" s="168"/>
      <c r="EF1238" s="168"/>
      <c r="EG1238" s="168"/>
      <c r="EH1238" s="168"/>
      <c r="EI1238" s="168"/>
      <c r="EJ1238" s="168"/>
      <c r="EK1238" s="168"/>
      <c r="EL1238" s="168"/>
      <c r="EM1238" s="168"/>
      <c r="EN1238" s="168"/>
      <c r="EO1238" s="168"/>
      <c r="EP1238" s="168"/>
      <c r="EQ1238" s="168"/>
      <c r="ER1238" s="168"/>
      <c r="ES1238" s="168"/>
      <c r="ET1238" s="168"/>
      <c r="EU1238" s="168"/>
      <c r="EV1238" s="168"/>
      <c r="EW1238" s="168"/>
      <c r="EX1238" s="168"/>
      <c r="EY1238" s="168"/>
      <c r="EZ1238" s="168"/>
      <c r="FA1238" s="168"/>
      <c r="FB1238" s="168"/>
      <c r="FC1238" s="168"/>
      <c r="FD1238" s="168"/>
    </row>
    <row r="1239" spans="1:160" s="5" customFormat="1" ht="5.0999999999999996" customHeight="1" thickBot="1" x14ac:dyDescent="0.35">
      <c r="A1239" s="263"/>
      <c r="B1239" s="263"/>
      <c r="C1239" s="265"/>
      <c r="D1239" s="428"/>
      <c r="E1239" s="428"/>
      <c r="F1239" s="428"/>
      <c r="G1239" s="428"/>
      <c r="H1239" s="428"/>
      <c r="I1239" s="428"/>
      <c r="J1239" s="428"/>
      <c r="K1239" s="428"/>
      <c r="L1239" s="428"/>
      <c r="M1239" s="428"/>
      <c r="N1239" s="454"/>
      <c r="O1239" s="454"/>
      <c r="P1239" s="454"/>
      <c r="Q1239" s="454"/>
      <c r="R1239" s="454"/>
      <c r="S1239" s="454"/>
      <c r="T1239" s="454"/>
      <c r="U1239" s="454"/>
      <c r="V1239" s="33"/>
      <c r="W1239" s="57"/>
      <c r="X1239" s="86"/>
      <c r="Y1239" s="33"/>
      <c r="Z1239" s="76"/>
      <c r="AA1239" s="76"/>
      <c r="AD1239" s="33"/>
      <c r="AG1239" s="33"/>
      <c r="AH1239" s="43"/>
      <c r="AI1239" s="43"/>
      <c r="AJ1239" s="43"/>
      <c r="AK1239" s="43"/>
      <c r="AL1239" s="43"/>
      <c r="AM1239" s="43"/>
      <c r="AN1239" s="43"/>
      <c r="AO1239" s="43"/>
      <c r="AP1239" s="43"/>
      <c r="AQ1239" s="43"/>
      <c r="AR1239" s="43"/>
      <c r="AS1239" s="43"/>
      <c r="AT1239" s="43"/>
      <c r="AU1239" s="44"/>
      <c r="AV1239" s="33"/>
      <c r="AW1239" s="33"/>
      <c r="AX1239" s="33"/>
      <c r="AZ1239" s="141"/>
      <c r="BE1239" s="168"/>
      <c r="BF1239" s="168"/>
      <c r="BG1239" s="168"/>
      <c r="BH1239" s="168"/>
      <c r="BI1239" s="168"/>
      <c r="BJ1239" s="168"/>
      <c r="BK1239" s="168"/>
      <c r="BL1239" s="168"/>
      <c r="BM1239" s="168"/>
      <c r="DK1239" s="168"/>
      <c r="DL1239" s="168"/>
      <c r="DM1239" s="168"/>
      <c r="DN1239" s="168"/>
      <c r="DO1239" s="168"/>
      <c r="DP1239" s="168"/>
      <c r="DQ1239" s="168"/>
      <c r="DR1239" s="168"/>
      <c r="DS1239" s="168"/>
      <c r="DT1239" s="168"/>
      <c r="DU1239" s="168"/>
      <c r="DV1239" s="168"/>
      <c r="DW1239" s="168"/>
      <c r="DX1239" s="168"/>
      <c r="DY1239" s="168"/>
      <c r="DZ1239" s="168"/>
      <c r="EA1239" s="168"/>
      <c r="EB1239" s="168"/>
      <c r="EC1239" s="168"/>
      <c r="ED1239" s="168"/>
      <c r="EE1239" s="168"/>
      <c r="EF1239" s="168"/>
      <c r="EG1239" s="168"/>
      <c r="EH1239" s="168"/>
      <c r="EI1239" s="168"/>
      <c r="EJ1239" s="168"/>
      <c r="EK1239" s="168"/>
      <c r="EL1239" s="168"/>
      <c r="EM1239" s="168"/>
      <c r="EN1239" s="168"/>
      <c r="EO1239" s="168"/>
      <c r="EP1239" s="168"/>
      <c r="EQ1239" s="168"/>
      <c r="ER1239" s="168"/>
      <c r="ES1239" s="168"/>
      <c r="ET1239" s="168"/>
      <c r="EU1239" s="168"/>
      <c r="EV1239" s="168"/>
      <c r="EW1239" s="168"/>
      <c r="EX1239" s="168"/>
      <c r="EY1239" s="168"/>
      <c r="EZ1239" s="168"/>
      <c r="FA1239" s="168"/>
      <c r="FB1239" s="168"/>
      <c r="FC1239" s="168"/>
      <c r="FD1239" s="168"/>
    </row>
    <row r="1240" spans="1:160" s="5" customFormat="1" ht="24.9" customHeight="1" x14ac:dyDescent="0.3">
      <c r="A1240" s="263"/>
      <c r="B1240" s="263"/>
      <c r="C1240" s="265"/>
      <c r="D1240" s="465" t="s">
        <v>30</v>
      </c>
      <c r="E1240" s="466"/>
      <c r="F1240" s="466"/>
      <c r="G1240" s="466"/>
      <c r="H1240" s="466"/>
      <c r="I1240" s="466"/>
      <c r="J1240" s="466"/>
      <c r="K1240" s="466"/>
      <c r="L1240" s="466"/>
      <c r="M1240" s="467"/>
      <c r="N1240" s="468" t="s">
        <v>11</v>
      </c>
      <c r="O1240" s="470" t="s">
        <v>12</v>
      </c>
      <c r="P1240" s="471"/>
      <c r="Q1240" s="474" t="s">
        <v>13</v>
      </c>
      <c r="R1240" s="475"/>
      <c r="S1240" s="476"/>
      <c r="T1240" s="477" t="s">
        <v>27</v>
      </c>
      <c r="U1240" s="479" t="s">
        <v>28</v>
      </c>
      <c r="V1240" s="33"/>
      <c r="W1240" s="57"/>
      <c r="X1240" s="86"/>
      <c r="Y1240" s="33"/>
      <c r="Z1240" s="76"/>
      <c r="AA1240" s="76"/>
      <c r="AD1240" s="33"/>
      <c r="AG1240" s="33"/>
      <c r="AH1240" s="43"/>
      <c r="AI1240" s="43"/>
      <c r="AJ1240" s="43"/>
      <c r="AK1240" s="43"/>
      <c r="AL1240" s="43"/>
      <c r="AM1240" s="43"/>
      <c r="AN1240" s="43"/>
      <c r="AO1240" s="43"/>
      <c r="AP1240" s="43"/>
      <c r="AQ1240" s="43"/>
      <c r="AR1240" s="43"/>
      <c r="AS1240" s="43"/>
      <c r="AT1240" s="43"/>
      <c r="AU1240" s="44"/>
      <c r="AV1240" s="33"/>
      <c r="AW1240" s="33"/>
      <c r="AX1240" s="33"/>
      <c r="AZ1240" s="141"/>
      <c r="BE1240" s="168"/>
      <c r="BF1240" s="168"/>
      <c r="BG1240" s="168"/>
      <c r="BH1240" s="168"/>
      <c r="BI1240" s="168"/>
      <c r="BJ1240" s="168"/>
      <c r="BK1240" s="168"/>
      <c r="BL1240" s="168"/>
      <c r="BM1240" s="168"/>
      <c r="DK1240" s="168"/>
      <c r="DL1240" s="168"/>
      <c r="DM1240" s="168"/>
      <c r="DN1240" s="168"/>
      <c r="DO1240" s="168"/>
      <c r="DP1240" s="168"/>
      <c r="DQ1240" s="168"/>
      <c r="DR1240" s="168"/>
      <c r="DS1240" s="168"/>
      <c r="DT1240" s="168"/>
      <c r="DU1240" s="168"/>
      <c r="DV1240" s="168"/>
      <c r="DW1240" s="168"/>
      <c r="DX1240" s="168"/>
      <c r="DY1240" s="168"/>
      <c r="DZ1240" s="168"/>
      <c r="EA1240" s="168"/>
      <c r="EB1240" s="168"/>
      <c r="EC1240" s="168"/>
      <c r="ED1240" s="168"/>
      <c r="EE1240" s="168"/>
      <c r="EF1240" s="168"/>
      <c r="EG1240" s="168"/>
      <c r="EH1240" s="168"/>
      <c r="EI1240" s="168"/>
      <c r="EJ1240" s="168"/>
      <c r="EK1240" s="168"/>
      <c r="EL1240" s="168"/>
      <c r="EM1240" s="168"/>
      <c r="EN1240" s="168"/>
      <c r="EO1240" s="168"/>
      <c r="EP1240" s="168"/>
      <c r="EQ1240" s="168"/>
      <c r="ER1240" s="168"/>
      <c r="ES1240" s="168"/>
      <c r="ET1240" s="168"/>
      <c r="EU1240" s="168"/>
      <c r="EV1240" s="168"/>
      <c r="EW1240" s="168"/>
      <c r="EX1240" s="168"/>
      <c r="EY1240" s="168"/>
      <c r="EZ1240" s="168"/>
      <c r="FA1240" s="168"/>
      <c r="FB1240" s="168"/>
      <c r="FC1240" s="168"/>
      <c r="FD1240" s="168"/>
    </row>
    <row r="1241" spans="1:160" s="5" customFormat="1" ht="24.9" customHeight="1" x14ac:dyDescent="0.3">
      <c r="A1241" s="263"/>
      <c r="B1241" s="263"/>
      <c r="C1241" s="265"/>
      <c r="D1241" s="481"/>
      <c r="E1241" s="482"/>
      <c r="F1241" s="482"/>
      <c r="G1241" s="482"/>
      <c r="H1241" s="482"/>
      <c r="I1241" s="482"/>
      <c r="J1241" s="482"/>
      <c r="K1241" s="482"/>
      <c r="L1241" s="482"/>
      <c r="M1241" s="483"/>
      <c r="N1241" s="469"/>
      <c r="O1241" s="472"/>
      <c r="P1241" s="473"/>
      <c r="Q1241" s="7" t="s">
        <v>14</v>
      </c>
      <c r="R1241" s="7" t="s">
        <v>15</v>
      </c>
      <c r="S1241" s="7" t="s">
        <v>26</v>
      </c>
      <c r="T1241" s="478"/>
      <c r="U1241" s="480"/>
      <c r="V1241" s="33"/>
      <c r="W1241" s="57"/>
      <c r="X1241" s="86"/>
      <c r="Y1241" s="33"/>
      <c r="Z1241" s="77"/>
      <c r="AA1241" s="77"/>
      <c r="AD1241" s="33"/>
      <c r="AG1241" s="33"/>
      <c r="AH1241" s="43"/>
      <c r="AI1241" s="43"/>
      <c r="AJ1241" s="43"/>
      <c r="AK1241" s="43"/>
      <c r="AL1241" s="43"/>
      <c r="AM1241" s="43"/>
      <c r="AN1241" s="43"/>
      <c r="AO1241" s="43"/>
      <c r="AP1241" s="43"/>
      <c r="AQ1241" s="43"/>
      <c r="AR1241" s="43"/>
      <c r="AS1241" s="43"/>
      <c r="AT1241" s="43"/>
      <c r="AU1241" s="44"/>
      <c r="AV1241" s="33"/>
      <c r="AW1241" s="33"/>
      <c r="AX1241" s="33"/>
      <c r="AZ1241" s="141"/>
      <c r="BE1241" s="168"/>
      <c r="BF1241" s="168"/>
      <c r="BG1241" s="168"/>
      <c r="BH1241" s="168"/>
      <c r="BI1241" s="168"/>
      <c r="BJ1241" s="168"/>
      <c r="BK1241" s="168"/>
      <c r="BL1241" s="168"/>
      <c r="BM1241" s="168"/>
      <c r="DK1241" s="168"/>
      <c r="DL1241" s="168"/>
      <c r="DM1241" s="168"/>
      <c r="DN1241" s="168"/>
      <c r="DO1241" s="168"/>
      <c r="DP1241" s="168"/>
      <c r="DQ1241" s="168"/>
      <c r="DR1241" s="168"/>
      <c r="DS1241" s="168"/>
      <c r="DT1241" s="168"/>
      <c r="DU1241" s="168"/>
      <c r="DV1241" s="168"/>
      <c r="DW1241" s="168"/>
      <c r="DX1241" s="168"/>
      <c r="DY1241" s="168"/>
      <c r="DZ1241" s="168"/>
      <c r="EA1241" s="168"/>
      <c r="EB1241" s="168"/>
      <c r="EC1241" s="168"/>
      <c r="ED1241" s="168"/>
      <c r="EE1241" s="168"/>
      <c r="EF1241" s="168"/>
      <c r="EG1241" s="168"/>
      <c r="EH1241" s="168"/>
      <c r="EI1241" s="168"/>
      <c r="EJ1241" s="168"/>
      <c r="EK1241" s="168"/>
      <c r="EL1241" s="168"/>
      <c r="EM1241" s="168"/>
      <c r="EN1241" s="168"/>
      <c r="EO1241" s="168"/>
      <c r="EP1241" s="168"/>
      <c r="EQ1241" s="168"/>
      <c r="ER1241" s="168"/>
      <c r="ES1241" s="168"/>
      <c r="ET1241" s="168"/>
      <c r="EU1241" s="168"/>
      <c r="EV1241" s="168"/>
      <c r="EW1241" s="168"/>
      <c r="EX1241" s="168"/>
      <c r="EY1241" s="168"/>
      <c r="EZ1241" s="168"/>
      <c r="FA1241" s="168"/>
      <c r="FB1241" s="168"/>
      <c r="FC1241" s="168"/>
      <c r="FD1241" s="168"/>
    </row>
    <row r="1242" spans="1:160" s="5" customFormat="1" ht="24.9" customHeight="1" x14ac:dyDescent="0.3">
      <c r="A1242" s="263"/>
      <c r="B1242" s="263"/>
      <c r="C1242" s="265"/>
      <c r="D1242" s="481"/>
      <c r="E1242" s="482"/>
      <c r="F1242" s="482"/>
      <c r="G1242" s="482"/>
      <c r="H1242" s="482"/>
      <c r="I1242" s="482"/>
      <c r="J1242" s="482"/>
      <c r="K1242" s="482"/>
      <c r="L1242" s="482"/>
      <c r="M1242" s="483"/>
      <c r="N1242" s="16"/>
      <c r="O1242" s="412"/>
      <c r="P1242" s="413"/>
      <c r="Q1242" s="8"/>
      <c r="R1242" s="8"/>
      <c r="S1242" s="8"/>
      <c r="T1242" s="9"/>
      <c r="U1242" s="17"/>
      <c r="V1242" s="33"/>
      <c r="W1242" s="57"/>
      <c r="X1242" s="86"/>
      <c r="Y1242" s="33">
        <f>+C1238</f>
        <v>21</v>
      </c>
      <c r="Z1242" s="41">
        <f>+SUMIF($N1242:$N1261,$Z$16,$U1242:$U1261)</f>
        <v>0</v>
      </c>
      <c r="AA1242" s="41">
        <f>+SUMIF($N1242:$N1261,$AA$16,$U1242:$U1261)</f>
        <v>0</v>
      </c>
      <c r="AB1242" s="41">
        <f>+SUMIF($N1242:$N1261,$AB$16,$U1242:$U1261)</f>
        <v>0</v>
      </c>
      <c r="AC1242" s="41">
        <f>+SUMIF($N1242:$N1261,$AC$16,$U1242:$U1261)</f>
        <v>0</v>
      </c>
      <c r="AD1242" s="41">
        <f>+SUMIF($N1242:$N1261,$AD$16,$U1242:$U1261)</f>
        <v>0</v>
      </c>
      <c r="AE1242" s="41">
        <f>+SUMIF($N1242:$N1261,$AE$16,$U1242:$U1261)</f>
        <v>0</v>
      </c>
      <c r="AF1242" s="41">
        <f>+SUMIF($N1242:$N1261,$AF$16,$U1242:$U1261)</f>
        <v>0</v>
      </c>
      <c r="AG1242" s="41">
        <f>+SUMIF($N1242:$N1261,$AG$16,$U1242:$U1261)</f>
        <v>0</v>
      </c>
      <c r="AH1242" s="41">
        <f>+SUMIF($N1242:$N1261,$AH$16,$U1242:$U1261)</f>
        <v>0</v>
      </c>
      <c r="AI1242" s="41">
        <f>+SUMIF($N1242:$N1261,$AI$16,$U1242:$U1261)</f>
        <v>0</v>
      </c>
      <c r="AJ1242" s="41">
        <f>+SUMIF($N1242:$N1261,$AJ$16,$U1242:$U1261)</f>
        <v>0</v>
      </c>
      <c r="AK1242" s="41">
        <f>+SUMIF($N1242:$N1261,$AK$16,$U1242:$U1261)</f>
        <v>0</v>
      </c>
      <c r="AL1242" s="41">
        <f>+SUMIF($N1242:$N1261,$AL$16,$U1242:$U1261)</f>
        <v>0</v>
      </c>
      <c r="AM1242" s="41">
        <f>+SUMIF($N1242:$N1261,$AM$16,$U1242:$U1261)</f>
        <v>0</v>
      </c>
      <c r="AN1242" s="41">
        <f>+SUMIF($N1242:$N1261,$AN$16,$U1242:$U1261)</f>
        <v>0</v>
      </c>
      <c r="AO1242" s="41">
        <f>+SUMIF($N1242:$N1261,$AO$16,$U1242:$U1261)</f>
        <v>0</v>
      </c>
      <c r="AP1242" s="41">
        <f>+SUMIF($N1242:$N1261,$AP$16,$U1242:$U1261)</f>
        <v>0</v>
      </c>
      <c r="AQ1242" s="41">
        <f>+SUMIF($N1242:$N1261,$AQ$16,$U1242:$U1261)</f>
        <v>0</v>
      </c>
      <c r="AR1242" s="41">
        <f>+SUMIF($N1242:$N1261,$AR$16,$U1242:$U1261)</f>
        <v>0</v>
      </c>
      <c r="AS1242" s="43"/>
      <c r="AT1242" s="43"/>
      <c r="AU1242" s="44"/>
      <c r="AV1242" s="33"/>
      <c r="AW1242" s="33"/>
      <c r="AX1242" s="33"/>
      <c r="AZ1242" s="141"/>
      <c r="BE1242" s="168"/>
      <c r="BF1242" s="168"/>
      <c r="BG1242" s="168"/>
      <c r="BH1242" s="168"/>
      <c r="BI1242" s="168"/>
      <c r="BJ1242" s="168"/>
      <c r="BK1242" s="168"/>
      <c r="BL1242" s="168"/>
      <c r="BM1242" s="168"/>
      <c r="DK1242" s="168"/>
      <c r="DL1242" s="168"/>
      <c r="DM1242" s="168"/>
      <c r="DN1242" s="168"/>
      <c r="DO1242" s="168"/>
      <c r="DP1242" s="168"/>
      <c r="DQ1242" s="168"/>
      <c r="DR1242" s="168"/>
      <c r="DS1242" s="168"/>
      <c r="DT1242" s="168"/>
      <c r="DU1242" s="168"/>
      <c r="DV1242" s="168"/>
      <c r="DW1242" s="168"/>
      <c r="DX1242" s="168"/>
      <c r="DY1242" s="168"/>
      <c r="DZ1242" s="168"/>
      <c r="EA1242" s="168"/>
      <c r="EB1242" s="168"/>
      <c r="EC1242" s="168"/>
      <c r="ED1242" s="168"/>
      <c r="EE1242" s="168"/>
      <c r="EF1242" s="168"/>
      <c r="EG1242" s="168"/>
      <c r="EH1242" s="168"/>
      <c r="EI1242" s="168"/>
      <c r="EJ1242" s="168"/>
      <c r="EK1242" s="168"/>
      <c r="EL1242" s="168"/>
      <c r="EM1242" s="168"/>
      <c r="EN1242" s="168"/>
      <c r="EO1242" s="168"/>
      <c r="EP1242" s="168"/>
      <c r="EQ1242" s="168"/>
      <c r="ER1242" s="168"/>
      <c r="ES1242" s="168"/>
      <c r="ET1242" s="168"/>
      <c r="EU1242" s="168"/>
      <c r="EV1242" s="168"/>
      <c r="EW1242" s="168"/>
      <c r="EX1242" s="168"/>
      <c r="EY1242" s="168"/>
      <c r="EZ1242" s="168"/>
      <c r="FA1242" s="168"/>
      <c r="FB1242" s="168"/>
      <c r="FC1242" s="168"/>
      <c r="FD1242" s="168"/>
    </row>
    <row r="1243" spans="1:160" s="5" customFormat="1" ht="24.9" customHeight="1" x14ac:dyDescent="0.3">
      <c r="A1243" s="263"/>
      <c r="B1243" s="263"/>
      <c r="C1243" s="265"/>
      <c r="D1243" s="481"/>
      <c r="E1243" s="482"/>
      <c r="F1243" s="482"/>
      <c r="G1243" s="482"/>
      <c r="H1243" s="482"/>
      <c r="I1243" s="482"/>
      <c r="J1243" s="482"/>
      <c r="K1243" s="482"/>
      <c r="L1243" s="482"/>
      <c r="M1243" s="483"/>
      <c r="N1243" s="16"/>
      <c r="O1243" s="412"/>
      <c r="P1243" s="413"/>
      <c r="Q1243" s="8"/>
      <c r="R1243" s="8"/>
      <c r="S1243" s="8"/>
      <c r="T1243" s="9"/>
      <c r="U1243" s="17"/>
      <c r="V1243" s="33"/>
      <c r="W1243" s="57"/>
      <c r="X1243" s="86"/>
      <c r="Y1243" s="33"/>
      <c r="Z1243" s="36"/>
      <c r="AA1243" s="36"/>
      <c r="AD1243" s="33"/>
      <c r="AG1243" s="33"/>
      <c r="AH1243" s="43"/>
      <c r="AI1243" s="43"/>
      <c r="AJ1243" s="43"/>
      <c r="AK1243" s="43"/>
      <c r="AL1243" s="43"/>
      <c r="AM1243" s="43"/>
      <c r="AN1243" s="43"/>
      <c r="AO1243" s="43"/>
      <c r="AP1243" s="43"/>
      <c r="AQ1243" s="43"/>
      <c r="AR1243" s="43"/>
      <c r="AS1243" s="43"/>
      <c r="AT1243" s="43"/>
      <c r="AU1243" s="44"/>
      <c r="AV1243" s="33"/>
      <c r="AW1243" s="33"/>
      <c r="AX1243" s="33"/>
      <c r="AZ1243" s="141"/>
      <c r="BE1243" s="168"/>
      <c r="BF1243" s="168"/>
      <c r="BG1243" s="168"/>
      <c r="BH1243" s="168"/>
      <c r="BI1243" s="168"/>
      <c r="BJ1243" s="168"/>
      <c r="BK1243" s="168"/>
      <c r="BL1243" s="168"/>
      <c r="BM1243" s="168"/>
      <c r="DK1243" s="168"/>
      <c r="DL1243" s="168"/>
      <c r="DM1243" s="168"/>
      <c r="DN1243" s="168"/>
      <c r="DO1243" s="168"/>
      <c r="DP1243" s="168"/>
      <c r="DQ1243" s="168"/>
      <c r="DR1243" s="168"/>
      <c r="DS1243" s="168"/>
      <c r="DT1243" s="168"/>
      <c r="DU1243" s="168"/>
      <c r="DV1243" s="168"/>
      <c r="DW1243" s="168"/>
      <c r="DX1243" s="168"/>
      <c r="DY1243" s="168"/>
      <c r="DZ1243" s="168"/>
      <c r="EA1243" s="168"/>
      <c r="EB1243" s="168"/>
      <c r="EC1243" s="168"/>
      <c r="ED1243" s="168"/>
      <c r="EE1243" s="168"/>
      <c r="EF1243" s="168"/>
      <c r="EG1243" s="168"/>
      <c r="EH1243" s="168"/>
      <c r="EI1243" s="168"/>
      <c r="EJ1243" s="168"/>
      <c r="EK1243" s="168"/>
      <c r="EL1243" s="168"/>
      <c r="EM1243" s="168"/>
      <c r="EN1243" s="168"/>
      <c r="EO1243" s="168"/>
      <c r="EP1243" s="168"/>
      <c r="EQ1243" s="168"/>
      <c r="ER1243" s="168"/>
      <c r="ES1243" s="168"/>
      <c r="ET1243" s="168"/>
      <c r="EU1243" s="168"/>
      <c r="EV1243" s="168"/>
      <c r="EW1243" s="168"/>
      <c r="EX1243" s="168"/>
      <c r="EY1243" s="168"/>
      <c r="EZ1243" s="168"/>
      <c r="FA1243" s="168"/>
      <c r="FB1243" s="168"/>
      <c r="FC1243" s="168"/>
      <c r="FD1243" s="168"/>
    </row>
    <row r="1244" spans="1:160" s="5" customFormat="1" ht="24.9" customHeight="1" x14ac:dyDescent="0.3">
      <c r="A1244" s="263"/>
      <c r="B1244" s="263"/>
      <c r="C1244" s="265"/>
      <c r="D1244" s="481"/>
      <c r="E1244" s="482"/>
      <c r="F1244" s="482"/>
      <c r="G1244" s="482"/>
      <c r="H1244" s="482"/>
      <c r="I1244" s="482"/>
      <c r="J1244" s="482"/>
      <c r="K1244" s="482"/>
      <c r="L1244" s="482"/>
      <c r="M1244" s="483"/>
      <c r="N1244" s="16"/>
      <c r="O1244" s="412"/>
      <c r="P1244" s="413"/>
      <c r="Q1244" s="8"/>
      <c r="R1244" s="8"/>
      <c r="S1244" s="8"/>
      <c r="T1244" s="9"/>
      <c r="U1244" s="17"/>
      <c r="V1244" s="33"/>
      <c r="W1244" s="57"/>
      <c r="X1244" s="86"/>
      <c r="Y1244" s="33"/>
      <c r="Z1244" s="36"/>
      <c r="AA1244" s="36"/>
      <c r="AD1244" s="33"/>
      <c r="AG1244" s="33"/>
      <c r="AH1244" s="43"/>
      <c r="AI1244" s="43"/>
      <c r="AJ1244" s="43"/>
      <c r="AK1244" s="43"/>
      <c r="AL1244" s="43"/>
      <c r="AM1244" s="43"/>
      <c r="AN1244" s="43"/>
      <c r="AO1244" s="43"/>
      <c r="AP1244" s="43"/>
      <c r="AQ1244" s="43"/>
      <c r="AR1244" s="43"/>
      <c r="AS1244" s="43"/>
      <c r="AT1244" s="43"/>
      <c r="AU1244" s="44"/>
      <c r="AV1244" s="33"/>
      <c r="AW1244" s="33"/>
      <c r="AX1244" s="33"/>
      <c r="AZ1244" s="141"/>
      <c r="BE1244" s="168"/>
      <c r="BF1244" s="168"/>
      <c r="BG1244" s="168"/>
      <c r="BH1244" s="168"/>
      <c r="BI1244" s="168"/>
      <c r="BJ1244" s="168"/>
      <c r="BK1244" s="168"/>
      <c r="BL1244" s="168"/>
      <c r="BM1244" s="168"/>
      <c r="DK1244" s="168"/>
      <c r="DL1244" s="168"/>
      <c r="DM1244" s="168"/>
      <c r="DN1244" s="168"/>
      <c r="DO1244" s="168"/>
      <c r="DP1244" s="168"/>
      <c r="DQ1244" s="168"/>
      <c r="DR1244" s="168"/>
      <c r="DS1244" s="168"/>
      <c r="DT1244" s="168"/>
      <c r="DU1244" s="168"/>
      <c r="DV1244" s="168"/>
      <c r="DW1244" s="168"/>
      <c r="DX1244" s="168"/>
      <c r="DY1244" s="168"/>
      <c r="DZ1244" s="168"/>
      <c r="EA1244" s="168"/>
      <c r="EB1244" s="168"/>
      <c r="EC1244" s="168"/>
      <c r="ED1244" s="168"/>
      <c r="EE1244" s="168"/>
      <c r="EF1244" s="168"/>
      <c r="EG1244" s="168"/>
      <c r="EH1244" s="168"/>
      <c r="EI1244" s="168"/>
      <c r="EJ1244" s="168"/>
      <c r="EK1244" s="168"/>
      <c r="EL1244" s="168"/>
      <c r="EM1244" s="168"/>
      <c r="EN1244" s="168"/>
      <c r="EO1244" s="168"/>
      <c r="EP1244" s="168"/>
      <c r="EQ1244" s="168"/>
      <c r="ER1244" s="168"/>
      <c r="ES1244" s="168"/>
      <c r="ET1244" s="168"/>
      <c r="EU1244" s="168"/>
      <c r="EV1244" s="168"/>
      <c r="EW1244" s="168"/>
      <c r="EX1244" s="168"/>
      <c r="EY1244" s="168"/>
      <c r="EZ1244" s="168"/>
      <c r="FA1244" s="168"/>
      <c r="FB1244" s="168"/>
      <c r="FC1244" s="168"/>
      <c r="FD1244" s="168"/>
    </row>
    <row r="1245" spans="1:160" s="5" customFormat="1" ht="24.9" customHeight="1" x14ac:dyDescent="0.3">
      <c r="A1245" s="263"/>
      <c r="B1245" s="263"/>
      <c r="C1245" s="265"/>
      <c r="D1245" s="481"/>
      <c r="E1245" s="482"/>
      <c r="F1245" s="482"/>
      <c r="G1245" s="482"/>
      <c r="H1245" s="482"/>
      <c r="I1245" s="482"/>
      <c r="J1245" s="482"/>
      <c r="K1245" s="482"/>
      <c r="L1245" s="482"/>
      <c r="M1245" s="483"/>
      <c r="N1245" s="16"/>
      <c r="O1245" s="412"/>
      <c r="P1245" s="413"/>
      <c r="Q1245" s="8"/>
      <c r="R1245" s="8"/>
      <c r="S1245" s="8"/>
      <c r="T1245" s="9"/>
      <c r="U1245" s="17"/>
      <c r="V1245" s="33"/>
      <c r="W1245" s="57"/>
      <c r="X1245" s="86"/>
      <c r="Y1245" s="33"/>
      <c r="Z1245" s="36"/>
      <c r="AA1245" s="36"/>
      <c r="AD1245" s="33"/>
      <c r="AG1245" s="33"/>
      <c r="AH1245" s="43"/>
      <c r="AI1245" s="43"/>
      <c r="AJ1245" s="43"/>
      <c r="AK1245" s="43"/>
      <c r="AL1245" s="43"/>
      <c r="AM1245" s="43"/>
      <c r="AN1245" s="43"/>
      <c r="AO1245" s="43"/>
      <c r="AP1245" s="43"/>
      <c r="AQ1245" s="43"/>
      <c r="AR1245" s="43"/>
      <c r="AS1245" s="43"/>
      <c r="AT1245" s="43"/>
      <c r="AU1245" s="44"/>
      <c r="AV1245" s="33"/>
      <c r="AW1245" s="33"/>
      <c r="AX1245" s="33"/>
      <c r="AZ1245" s="141"/>
      <c r="BE1245" s="168"/>
      <c r="BF1245" s="168"/>
      <c r="BG1245" s="168"/>
      <c r="BH1245" s="168"/>
      <c r="BI1245" s="168"/>
      <c r="BJ1245" s="168"/>
      <c r="BK1245" s="168"/>
      <c r="BL1245" s="168"/>
      <c r="BM1245" s="168"/>
      <c r="DK1245" s="168"/>
      <c r="DL1245" s="168"/>
      <c r="DM1245" s="168"/>
      <c r="DN1245" s="168"/>
      <c r="DO1245" s="168"/>
      <c r="DP1245" s="168"/>
      <c r="DQ1245" s="168"/>
      <c r="DR1245" s="168"/>
      <c r="DS1245" s="168"/>
      <c r="DT1245" s="168"/>
      <c r="DU1245" s="168"/>
      <c r="DV1245" s="168"/>
      <c r="DW1245" s="168"/>
      <c r="DX1245" s="168"/>
      <c r="DY1245" s="168"/>
      <c r="DZ1245" s="168"/>
      <c r="EA1245" s="168"/>
      <c r="EB1245" s="168"/>
      <c r="EC1245" s="168"/>
      <c r="ED1245" s="168"/>
      <c r="EE1245" s="168"/>
      <c r="EF1245" s="168"/>
      <c r="EG1245" s="168"/>
      <c r="EH1245" s="168"/>
      <c r="EI1245" s="168"/>
      <c r="EJ1245" s="168"/>
      <c r="EK1245" s="168"/>
      <c r="EL1245" s="168"/>
      <c r="EM1245" s="168"/>
      <c r="EN1245" s="168"/>
      <c r="EO1245" s="168"/>
      <c r="EP1245" s="168"/>
      <c r="EQ1245" s="168"/>
      <c r="ER1245" s="168"/>
      <c r="ES1245" s="168"/>
      <c r="ET1245" s="168"/>
      <c r="EU1245" s="168"/>
      <c r="EV1245" s="168"/>
      <c r="EW1245" s="168"/>
      <c r="EX1245" s="168"/>
      <c r="EY1245" s="168"/>
      <c r="EZ1245" s="168"/>
      <c r="FA1245" s="168"/>
      <c r="FB1245" s="168"/>
      <c r="FC1245" s="168"/>
      <c r="FD1245" s="168"/>
    </row>
    <row r="1246" spans="1:160" s="5" customFormat="1" ht="24.9" customHeight="1" x14ac:dyDescent="0.3">
      <c r="A1246" s="263"/>
      <c r="B1246" s="263"/>
      <c r="C1246" s="265"/>
      <c r="D1246" s="481"/>
      <c r="E1246" s="482"/>
      <c r="F1246" s="482"/>
      <c r="G1246" s="482"/>
      <c r="H1246" s="482"/>
      <c r="I1246" s="482"/>
      <c r="J1246" s="482"/>
      <c r="K1246" s="482"/>
      <c r="L1246" s="482"/>
      <c r="M1246" s="483"/>
      <c r="N1246" s="16"/>
      <c r="O1246" s="412"/>
      <c r="P1246" s="413"/>
      <c r="Q1246" s="8"/>
      <c r="R1246" s="8"/>
      <c r="S1246" s="8"/>
      <c r="T1246" s="9"/>
      <c r="U1246" s="17"/>
      <c r="V1246" s="33"/>
      <c r="W1246" s="57"/>
      <c r="X1246" s="86"/>
      <c r="Y1246" s="33"/>
      <c r="Z1246" s="36"/>
      <c r="AA1246" s="36"/>
      <c r="AD1246" s="33"/>
      <c r="AG1246" s="33"/>
      <c r="AH1246" s="43"/>
      <c r="AI1246" s="43"/>
      <c r="AJ1246" s="43"/>
      <c r="AK1246" s="43"/>
      <c r="AL1246" s="43"/>
      <c r="AM1246" s="43"/>
      <c r="AN1246" s="43"/>
      <c r="AO1246" s="43"/>
      <c r="AP1246" s="43"/>
      <c r="AQ1246" s="43"/>
      <c r="AR1246" s="43"/>
      <c r="AS1246" s="43"/>
      <c r="AT1246" s="43"/>
      <c r="AU1246" s="44"/>
      <c r="AV1246" s="33"/>
      <c r="AW1246" s="33"/>
      <c r="AX1246" s="33"/>
      <c r="AZ1246" s="141"/>
      <c r="BE1246" s="168"/>
      <c r="BF1246" s="168"/>
      <c r="BG1246" s="168"/>
      <c r="BH1246" s="168"/>
      <c r="BI1246" s="168"/>
      <c r="BJ1246" s="168"/>
      <c r="BK1246" s="168"/>
      <c r="BL1246" s="168"/>
      <c r="BM1246" s="168"/>
      <c r="DK1246" s="168"/>
      <c r="DL1246" s="168"/>
      <c r="DM1246" s="168"/>
      <c r="DN1246" s="168"/>
      <c r="DO1246" s="168"/>
      <c r="DP1246" s="168"/>
      <c r="DQ1246" s="168"/>
      <c r="DR1246" s="168"/>
      <c r="DS1246" s="168"/>
      <c r="DT1246" s="168"/>
      <c r="DU1246" s="168"/>
      <c r="DV1246" s="168"/>
      <c r="DW1246" s="168"/>
      <c r="DX1246" s="168"/>
      <c r="DY1246" s="168"/>
      <c r="DZ1246" s="168"/>
      <c r="EA1246" s="168"/>
      <c r="EB1246" s="168"/>
      <c r="EC1246" s="168"/>
      <c r="ED1246" s="168"/>
      <c r="EE1246" s="168"/>
      <c r="EF1246" s="168"/>
      <c r="EG1246" s="168"/>
      <c r="EH1246" s="168"/>
      <c r="EI1246" s="168"/>
      <c r="EJ1246" s="168"/>
      <c r="EK1246" s="168"/>
      <c r="EL1246" s="168"/>
      <c r="EM1246" s="168"/>
      <c r="EN1246" s="168"/>
      <c r="EO1246" s="168"/>
      <c r="EP1246" s="168"/>
      <c r="EQ1246" s="168"/>
      <c r="ER1246" s="168"/>
      <c r="ES1246" s="168"/>
      <c r="ET1246" s="168"/>
      <c r="EU1246" s="168"/>
      <c r="EV1246" s="168"/>
      <c r="EW1246" s="168"/>
      <c r="EX1246" s="168"/>
      <c r="EY1246" s="168"/>
      <c r="EZ1246" s="168"/>
      <c r="FA1246" s="168"/>
      <c r="FB1246" s="168"/>
      <c r="FC1246" s="168"/>
      <c r="FD1246" s="168"/>
    </row>
    <row r="1247" spans="1:160" s="5" customFormat="1" ht="24.9" customHeight="1" x14ac:dyDescent="0.3">
      <c r="A1247" s="263"/>
      <c r="B1247" s="263"/>
      <c r="C1247" s="265"/>
      <c r="D1247" s="481"/>
      <c r="E1247" s="482"/>
      <c r="F1247" s="482"/>
      <c r="G1247" s="482"/>
      <c r="H1247" s="482"/>
      <c r="I1247" s="482"/>
      <c r="J1247" s="482"/>
      <c r="K1247" s="482"/>
      <c r="L1247" s="482"/>
      <c r="M1247" s="483"/>
      <c r="N1247" s="16"/>
      <c r="O1247" s="412"/>
      <c r="P1247" s="413"/>
      <c r="Q1247" s="8"/>
      <c r="R1247" s="8"/>
      <c r="S1247" s="8"/>
      <c r="T1247" s="9"/>
      <c r="U1247" s="17"/>
      <c r="V1247" s="33"/>
      <c r="W1247" s="57"/>
      <c r="X1247" s="86"/>
      <c r="Y1247" s="33"/>
      <c r="Z1247" s="36"/>
      <c r="AA1247" s="36"/>
      <c r="AD1247" s="33"/>
      <c r="AG1247" s="33"/>
      <c r="AH1247" s="43"/>
      <c r="AI1247" s="43"/>
      <c r="AJ1247" s="43"/>
      <c r="AK1247" s="43"/>
      <c r="AL1247" s="43"/>
      <c r="AM1247" s="43"/>
      <c r="AN1247" s="43"/>
      <c r="AO1247" s="43"/>
      <c r="AP1247" s="43"/>
      <c r="AQ1247" s="43"/>
      <c r="AR1247" s="43"/>
      <c r="AS1247" s="43"/>
      <c r="AT1247" s="43"/>
      <c r="AU1247" s="44"/>
      <c r="AV1247" s="33"/>
      <c r="AW1247" s="33"/>
      <c r="AX1247" s="33"/>
      <c r="AZ1247" s="141"/>
      <c r="BE1247" s="168"/>
      <c r="BF1247" s="168"/>
      <c r="BG1247" s="168"/>
      <c r="BH1247" s="168"/>
      <c r="BI1247" s="168"/>
      <c r="BJ1247" s="168"/>
      <c r="BK1247" s="168"/>
      <c r="BL1247" s="168"/>
      <c r="BM1247" s="168"/>
      <c r="DK1247" s="168"/>
      <c r="DL1247" s="168"/>
      <c r="DM1247" s="168"/>
      <c r="DN1247" s="168"/>
      <c r="DO1247" s="168"/>
      <c r="DP1247" s="168"/>
      <c r="DQ1247" s="168"/>
      <c r="DR1247" s="168"/>
      <c r="DS1247" s="168"/>
      <c r="DT1247" s="168"/>
      <c r="DU1247" s="168"/>
      <c r="DV1247" s="168"/>
      <c r="DW1247" s="168"/>
      <c r="DX1247" s="168"/>
      <c r="DY1247" s="168"/>
      <c r="DZ1247" s="168"/>
      <c r="EA1247" s="168"/>
      <c r="EB1247" s="168"/>
      <c r="EC1247" s="168"/>
      <c r="ED1247" s="168"/>
      <c r="EE1247" s="168"/>
      <c r="EF1247" s="168"/>
      <c r="EG1247" s="168"/>
      <c r="EH1247" s="168"/>
      <c r="EI1247" s="168"/>
      <c r="EJ1247" s="168"/>
      <c r="EK1247" s="168"/>
      <c r="EL1247" s="168"/>
      <c r="EM1247" s="168"/>
      <c r="EN1247" s="168"/>
      <c r="EO1247" s="168"/>
      <c r="EP1247" s="168"/>
      <c r="EQ1247" s="168"/>
      <c r="ER1247" s="168"/>
      <c r="ES1247" s="168"/>
      <c r="ET1247" s="168"/>
      <c r="EU1247" s="168"/>
      <c r="EV1247" s="168"/>
      <c r="EW1247" s="168"/>
      <c r="EX1247" s="168"/>
      <c r="EY1247" s="168"/>
      <c r="EZ1247" s="168"/>
      <c r="FA1247" s="168"/>
      <c r="FB1247" s="168"/>
      <c r="FC1247" s="168"/>
      <c r="FD1247" s="168"/>
    </row>
    <row r="1248" spans="1:160" s="5" customFormat="1" ht="24.9" customHeight="1" x14ac:dyDescent="0.3">
      <c r="A1248" s="263"/>
      <c r="B1248" s="263"/>
      <c r="C1248" s="265"/>
      <c r="D1248" s="481"/>
      <c r="E1248" s="482"/>
      <c r="F1248" s="482"/>
      <c r="G1248" s="482"/>
      <c r="H1248" s="482"/>
      <c r="I1248" s="482"/>
      <c r="J1248" s="482"/>
      <c r="K1248" s="482"/>
      <c r="L1248" s="482"/>
      <c r="M1248" s="483"/>
      <c r="N1248" s="16"/>
      <c r="O1248" s="412"/>
      <c r="P1248" s="413"/>
      <c r="Q1248" s="8"/>
      <c r="R1248" s="8"/>
      <c r="S1248" s="8"/>
      <c r="T1248" s="9"/>
      <c r="U1248" s="17"/>
      <c r="V1248" s="33"/>
      <c r="W1248" s="57"/>
      <c r="X1248" s="86"/>
      <c r="Y1248" s="33"/>
      <c r="Z1248" s="36"/>
      <c r="AA1248" s="36"/>
      <c r="AD1248" s="33"/>
      <c r="AG1248" s="33"/>
      <c r="AH1248" s="43"/>
      <c r="AI1248" s="43"/>
      <c r="AJ1248" s="43"/>
      <c r="AK1248" s="43"/>
      <c r="AL1248" s="43"/>
      <c r="AM1248" s="43"/>
      <c r="AN1248" s="43"/>
      <c r="AO1248" s="43"/>
      <c r="AP1248" s="43"/>
      <c r="AQ1248" s="43"/>
      <c r="AR1248" s="43"/>
      <c r="AS1248" s="43"/>
      <c r="AT1248" s="43"/>
      <c r="AU1248" s="44"/>
      <c r="AV1248" s="33"/>
      <c r="AW1248" s="33"/>
      <c r="AX1248" s="33"/>
      <c r="AZ1248" s="141"/>
      <c r="BE1248" s="168"/>
      <c r="BF1248" s="168"/>
      <c r="BG1248" s="168"/>
      <c r="BH1248" s="168"/>
      <c r="BI1248" s="168"/>
      <c r="BJ1248" s="168"/>
      <c r="BK1248" s="168"/>
      <c r="BL1248" s="168"/>
      <c r="BM1248" s="168"/>
      <c r="DK1248" s="168"/>
      <c r="DL1248" s="168"/>
      <c r="DM1248" s="168"/>
      <c r="DN1248" s="168"/>
      <c r="DO1248" s="168"/>
      <c r="DP1248" s="168"/>
      <c r="DQ1248" s="168"/>
      <c r="DR1248" s="168"/>
      <c r="DS1248" s="168"/>
      <c r="DT1248" s="168"/>
      <c r="DU1248" s="168"/>
      <c r="DV1248" s="168"/>
      <c r="DW1248" s="168"/>
      <c r="DX1248" s="168"/>
      <c r="DY1248" s="168"/>
      <c r="DZ1248" s="168"/>
      <c r="EA1248" s="168"/>
      <c r="EB1248" s="168"/>
      <c r="EC1248" s="168"/>
      <c r="ED1248" s="168"/>
      <c r="EE1248" s="168"/>
      <c r="EF1248" s="168"/>
      <c r="EG1248" s="168"/>
      <c r="EH1248" s="168"/>
      <c r="EI1248" s="168"/>
      <c r="EJ1248" s="168"/>
      <c r="EK1248" s="168"/>
      <c r="EL1248" s="168"/>
      <c r="EM1248" s="168"/>
      <c r="EN1248" s="168"/>
      <c r="EO1248" s="168"/>
      <c r="EP1248" s="168"/>
      <c r="EQ1248" s="168"/>
      <c r="ER1248" s="168"/>
      <c r="ES1248" s="168"/>
      <c r="ET1248" s="168"/>
      <c r="EU1248" s="168"/>
      <c r="EV1248" s="168"/>
      <c r="EW1248" s="168"/>
      <c r="EX1248" s="168"/>
      <c r="EY1248" s="168"/>
      <c r="EZ1248" s="168"/>
      <c r="FA1248" s="168"/>
      <c r="FB1248" s="168"/>
      <c r="FC1248" s="168"/>
      <c r="FD1248" s="168"/>
    </row>
    <row r="1249" spans="1:160" s="5" customFormat="1" ht="24.9" customHeight="1" x14ac:dyDescent="0.3">
      <c r="A1249" s="263"/>
      <c r="B1249" s="263"/>
      <c r="C1249" s="265"/>
      <c r="D1249" s="481"/>
      <c r="E1249" s="482"/>
      <c r="F1249" s="482"/>
      <c r="G1249" s="482"/>
      <c r="H1249" s="482"/>
      <c r="I1249" s="482"/>
      <c r="J1249" s="482"/>
      <c r="K1249" s="482"/>
      <c r="L1249" s="482"/>
      <c r="M1249" s="483"/>
      <c r="N1249" s="16"/>
      <c r="O1249" s="412"/>
      <c r="P1249" s="413"/>
      <c r="Q1249" s="8"/>
      <c r="R1249" s="8"/>
      <c r="S1249" s="8"/>
      <c r="T1249" s="9"/>
      <c r="U1249" s="17"/>
      <c r="V1249" s="33"/>
      <c r="W1249" s="57"/>
      <c r="X1249" s="86"/>
      <c r="Y1249" s="33"/>
      <c r="Z1249" s="36"/>
      <c r="AA1249" s="36"/>
      <c r="AD1249" s="33"/>
      <c r="AG1249" s="33"/>
      <c r="AH1249" s="43"/>
      <c r="AI1249" s="43"/>
      <c r="AJ1249" s="43"/>
      <c r="AK1249" s="43"/>
      <c r="AL1249" s="43"/>
      <c r="AM1249" s="43"/>
      <c r="AN1249" s="43"/>
      <c r="AO1249" s="43"/>
      <c r="AP1249" s="43"/>
      <c r="AQ1249" s="43"/>
      <c r="AR1249" s="43"/>
      <c r="AS1249" s="43"/>
      <c r="AT1249" s="43"/>
      <c r="AU1249" s="44"/>
      <c r="AV1249" s="33"/>
      <c r="AW1249" s="33"/>
      <c r="AX1249" s="33"/>
      <c r="AZ1249" s="141"/>
      <c r="BE1249" s="168"/>
      <c r="BF1249" s="168"/>
      <c r="BG1249" s="168"/>
      <c r="BH1249" s="168"/>
      <c r="BI1249" s="168"/>
      <c r="BJ1249" s="168"/>
      <c r="BK1249" s="168"/>
      <c r="BL1249" s="168"/>
      <c r="BM1249" s="168"/>
      <c r="DK1249" s="168"/>
      <c r="DL1249" s="168"/>
      <c r="DM1249" s="168"/>
      <c r="DN1249" s="168"/>
      <c r="DO1249" s="168"/>
      <c r="DP1249" s="168"/>
      <c r="DQ1249" s="168"/>
      <c r="DR1249" s="168"/>
      <c r="DS1249" s="168"/>
      <c r="DT1249" s="168"/>
      <c r="DU1249" s="168"/>
      <c r="DV1249" s="168"/>
      <c r="DW1249" s="168"/>
      <c r="DX1249" s="168"/>
      <c r="DY1249" s="168"/>
      <c r="DZ1249" s="168"/>
      <c r="EA1249" s="168"/>
      <c r="EB1249" s="168"/>
      <c r="EC1249" s="168"/>
      <c r="ED1249" s="168"/>
      <c r="EE1249" s="168"/>
      <c r="EF1249" s="168"/>
      <c r="EG1249" s="168"/>
      <c r="EH1249" s="168"/>
      <c r="EI1249" s="168"/>
      <c r="EJ1249" s="168"/>
      <c r="EK1249" s="168"/>
      <c r="EL1249" s="168"/>
      <c r="EM1249" s="168"/>
      <c r="EN1249" s="168"/>
      <c r="EO1249" s="168"/>
      <c r="EP1249" s="168"/>
      <c r="EQ1249" s="168"/>
      <c r="ER1249" s="168"/>
      <c r="ES1249" s="168"/>
      <c r="ET1249" s="168"/>
      <c r="EU1249" s="168"/>
      <c r="EV1249" s="168"/>
      <c r="EW1249" s="168"/>
      <c r="EX1249" s="168"/>
      <c r="EY1249" s="168"/>
      <c r="EZ1249" s="168"/>
      <c r="FA1249" s="168"/>
      <c r="FB1249" s="168"/>
      <c r="FC1249" s="168"/>
      <c r="FD1249" s="168"/>
    </row>
    <row r="1250" spans="1:160" s="5" customFormat="1" ht="24.9" customHeight="1" x14ac:dyDescent="0.3">
      <c r="A1250" s="263"/>
      <c r="B1250" s="263"/>
      <c r="C1250" s="265"/>
      <c r="D1250" s="481"/>
      <c r="E1250" s="482"/>
      <c r="F1250" s="482"/>
      <c r="G1250" s="482"/>
      <c r="H1250" s="482"/>
      <c r="I1250" s="482"/>
      <c r="J1250" s="482"/>
      <c r="K1250" s="482"/>
      <c r="L1250" s="482"/>
      <c r="M1250" s="483"/>
      <c r="N1250" s="16"/>
      <c r="O1250" s="412"/>
      <c r="P1250" s="413"/>
      <c r="Q1250" s="8"/>
      <c r="R1250" s="8"/>
      <c r="S1250" s="8"/>
      <c r="T1250" s="9"/>
      <c r="U1250" s="17"/>
      <c r="V1250" s="33"/>
      <c r="W1250" s="57"/>
      <c r="X1250" s="86"/>
      <c r="Y1250" s="33"/>
      <c r="Z1250" s="36"/>
      <c r="AA1250" s="36"/>
      <c r="AD1250" s="33"/>
      <c r="AG1250" s="33"/>
      <c r="AH1250" s="43"/>
      <c r="AI1250" s="43"/>
      <c r="AJ1250" s="43"/>
      <c r="AK1250" s="43"/>
      <c r="AL1250" s="43"/>
      <c r="AM1250" s="43"/>
      <c r="AN1250" s="43"/>
      <c r="AO1250" s="43"/>
      <c r="AP1250" s="43"/>
      <c r="AQ1250" s="43"/>
      <c r="AR1250" s="43"/>
      <c r="AS1250" s="43"/>
      <c r="AT1250" s="43"/>
      <c r="AU1250" s="44"/>
      <c r="AV1250" s="33"/>
      <c r="AW1250" s="33"/>
      <c r="AX1250" s="33"/>
      <c r="AZ1250" s="141"/>
      <c r="BE1250" s="168"/>
      <c r="BF1250" s="168"/>
      <c r="BG1250" s="168"/>
      <c r="BH1250" s="168"/>
      <c r="BI1250" s="168"/>
      <c r="BJ1250" s="168"/>
      <c r="BK1250" s="168"/>
      <c r="BL1250" s="168"/>
      <c r="BM1250" s="168"/>
      <c r="DK1250" s="168"/>
      <c r="DL1250" s="168"/>
      <c r="DM1250" s="168"/>
      <c r="DN1250" s="168"/>
      <c r="DO1250" s="168"/>
      <c r="DP1250" s="168"/>
      <c r="DQ1250" s="168"/>
      <c r="DR1250" s="168"/>
      <c r="DS1250" s="168"/>
      <c r="DT1250" s="168"/>
      <c r="DU1250" s="168"/>
      <c r="DV1250" s="168"/>
      <c r="DW1250" s="168"/>
      <c r="DX1250" s="168"/>
      <c r="DY1250" s="168"/>
      <c r="DZ1250" s="168"/>
      <c r="EA1250" s="168"/>
      <c r="EB1250" s="168"/>
      <c r="EC1250" s="168"/>
      <c r="ED1250" s="168"/>
      <c r="EE1250" s="168"/>
      <c r="EF1250" s="168"/>
      <c r="EG1250" s="168"/>
      <c r="EH1250" s="168"/>
      <c r="EI1250" s="168"/>
      <c r="EJ1250" s="168"/>
      <c r="EK1250" s="168"/>
      <c r="EL1250" s="168"/>
      <c r="EM1250" s="168"/>
      <c r="EN1250" s="168"/>
      <c r="EO1250" s="168"/>
      <c r="EP1250" s="168"/>
      <c r="EQ1250" s="168"/>
      <c r="ER1250" s="168"/>
      <c r="ES1250" s="168"/>
      <c r="ET1250" s="168"/>
      <c r="EU1250" s="168"/>
      <c r="EV1250" s="168"/>
      <c r="EW1250" s="168"/>
      <c r="EX1250" s="168"/>
      <c r="EY1250" s="168"/>
      <c r="EZ1250" s="168"/>
      <c r="FA1250" s="168"/>
      <c r="FB1250" s="168"/>
      <c r="FC1250" s="168"/>
      <c r="FD1250" s="168"/>
    </row>
    <row r="1251" spans="1:160" s="5" customFormat="1" ht="24.9" customHeight="1" x14ac:dyDescent="0.3">
      <c r="A1251" s="263"/>
      <c r="B1251" s="263"/>
      <c r="C1251" s="265"/>
      <c r="D1251" s="481"/>
      <c r="E1251" s="482"/>
      <c r="F1251" s="482"/>
      <c r="G1251" s="482"/>
      <c r="H1251" s="482"/>
      <c r="I1251" s="482"/>
      <c r="J1251" s="482"/>
      <c r="K1251" s="482"/>
      <c r="L1251" s="482"/>
      <c r="M1251" s="483"/>
      <c r="N1251" s="16"/>
      <c r="O1251" s="412"/>
      <c r="P1251" s="413"/>
      <c r="Q1251" s="8"/>
      <c r="R1251" s="8"/>
      <c r="S1251" s="8"/>
      <c r="T1251" s="9"/>
      <c r="U1251" s="17"/>
      <c r="V1251" s="33"/>
      <c r="W1251" s="57"/>
      <c r="X1251" s="86"/>
      <c r="Y1251" s="33"/>
      <c r="Z1251" s="36"/>
      <c r="AA1251" s="36"/>
      <c r="AD1251" s="33"/>
      <c r="AG1251" s="33"/>
      <c r="AH1251" s="43"/>
      <c r="AI1251" s="43"/>
      <c r="AJ1251" s="43"/>
      <c r="AK1251" s="43"/>
      <c r="AL1251" s="43"/>
      <c r="AM1251" s="43"/>
      <c r="AN1251" s="43"/>
      <c r="AO1251" s="43"/>
      <c r="AP1251" s="43"/>
      <c r="AQ1251" s="43"/>
      <c r="AR1251" s="43"/>
      <c r="AS1251" s="43"/>
      <c r="AT1251" s="43"/>
      <c r="AU1251" s="44"/>
      <c r="AV1251" s="33"/>
      <c r="AW1251" s="33"/>
      <c r="AX1251" s="33"/>
      <c r="AZ1251" s="141"/>
      <c r="BE1251" s="168"/>
      <c r="BF1251" s="168"/>
      <c r="BG1251" s="168"/>
      <c r="BH1251" s="168"/>
      <c r="BI1251" s="168"/>
      <c r="BJ1251" s="168"/>
      <c r="BK1251" s="168"/>
      <c r="BL1251" s="168"/>
      <c r="BM1251" s="168"/>
      <c r="DK1251" s="168"/>
      <c r="DL1251" s="168"/>
      <c r="DM1251" s="168"/>
      <c r="DN1251" s="168"/>
      <c r="DO1251" s="168"/>
      <c r="DP1251" s="168"/>
      <c r="DQ1251" s="168"/>
      <c r="DR1251" s="168"/>
      <c r="DS1251" s="168"/>
      <c r="DT1251" s="168"/>
      <c r="DU1251" s="168"/>
      <c r="DV1251" s="168"/>
      <c r="DW1251" s="168"/>
      <c r="DX1251" s="168"/>
      <c r="DY1251" s="168"/>
      <c r="DZ1251" s="168"/>
      <c r="EA1251" s="168"/>
      <c r="EB1251" s="168"/>
      <c r="EC1251" s="168"/>
      <c r="ED1251" s="168"/>
      <c r="EE1251" s="168"/>
      <c r="EF1251" s="168"/>
      <c r="EG1251" s="168"/>
      <c r="EH1251" s="168"/>
      <c r="EI1251" s="168"/>
      <c r="EJ1251" s="168"/>
      <c r="EK1251" s="168"/>
      <c r="EL1251" s="168"/>
      <c r="EM1251" s="168"/>
      <c r="EN1251" s="168"/>
      <c r="EO1251" s="168"/>
      <c r="EP1251" s="168"/>
      <c r="EQ1251" s="168"/>
      <c r="ER1251" s="168"/>
      <c r="ES1251" s="168"/>
      <c r="ET1251" s="168"/>
      <c r="EU1251" s="168"/>
      <c r="EV1251" s="168"/>
      <c r="EW1251" s="168"/>
      <c r="EX1251" s="168"/>
      <c r="EY1251" s="168"/>
      <c r="EZ1251" s="168"/>
      <c r="FA1251" s="168"/>
      <c r="FB1251" s="168"/>
      <c r="FC1251" s="168"/>
      <c r="FD1251" s="168"/>
    </row>
    <row r="1252" spans="1:160" s="5" customFormat="1" ht="24.9" customHeight="1" x14ac:dyDescent="0.3">
      <c r="A1252" s="263"/>
      <c r="B1252" s="263"/>
      <c r="C1252" s="265"/>
      <c r="D1252" s="481"/>
      <c r="E1252" s="482"/>
      <c r="F1252" s="482"/>
      <c r="G1252" s="482"/>
      <c r="H1252" s="482"/>
      <c r="I1252" s="482"/>
      <c r="J1252" s="482"/>
      <c r="K1252" s="482"/>
      <c r="L1252" s="482"/>
      <c r="M1252" s="483"/>
      <c r="N1252" s="16"/>
      <c r="O1252" s="412"/>
      <c r="P1252" s="413"/>
      <c r="Q1252" s="8"/>
      <c r="R1252" s="8"/>
      <c r="S1252" s="8"/>
      <c r="T1252" s="9"/>
      <c r="U1252" s="17"/>
      <c r="V1252" s="33"/>
      <c r="W1252" s="57"/>
      <c r="X1252" s="86"/>
      <c r="Y1252" s="33"/>
      <c r="Z1252" s="36"/>
      <c r="AA1252" s="36"/>
      <c r="AD1252" s="33"/>
      <c r="AG1252" s="33"/>
      <c r="AH1252" s="43"/>
      <c r="AI1252" s="43"/>
      <c r="AJ1252" s="43"/>
      <c r="AK1252" s="43"/>
      <c r="AL1252" s="43"/>
      <c r="AM1252" s="43"/>
      <c r="AN1252" s="43"/>
      <c r="AO1252" s="43"/>
      <c r="AP1252" s="43"/>
      <c r="AQ1252" s="43"/>
      <c r="AR1252" s="43"/>
      <c r="AS1252" s="43"/>
      <c r="AT1252" s="43"/>
      <c r="AU1252" s="44"/>
      <c r="AV1252" s="33"/>
      <c r="AW1252" s="33"/>
      <c r="AX1252" s="33"/>
      <c r="AZ1252" s="141"/>
      <c r="BE1252" s="168"/>
      <c r="BF1252" s="168"/>
      <c r="BG1252" s="168"/>
      <c r="BH1252" s="168"/>
      <c r="BI1252" s="168"/>
      <c r="BJ1252" s="168"/>
      <c r="BK1252" s="168"/>
      <c r="BL1252" s="168"/>
      <c r="BM1252" s="168"/>
      <c r="DK1252" s="168"/>
      <c r="DL1252" s="168"/>
      <c r="DM1252" s="168"/>
      <c r="DN1252" s="168"/>
      <c r="DO1252" s="168"/>
      <c r="DP1252" s="168"/>
      <c r="DQ1252" s="168"/>
      <c r="DR1252" s="168"/>
      <c r="DS1252" s="168"/>
      <c r="DT1252" s="168"/>
      <c r="DU1252" s="168"/>
      <c r="DV1252" s="168"/>
      <c r="DW1252" s="168"/>
      <c r="DX1252" s="168"/>
      <c r="DY1252" s="168"/>
      <c r="DZ1252" s="168"/>
      <c r="EA1252" s="168"/>
      <c r="EB1252" s="168"/>
      <c r="EC1252" s="168"/>
      <c r="ED1252" s="168"/>
      <c r="EE1252" s="168"/>
      <c r="EF1252" s="168"/>
      <c r="EG1252" s="168"/>
      <c r="EH1252" s="168"/>
      <c r="EI1252" s="168"/>
      <c r="EJ1252" s="168"/>
      <c r="EK1252" s="168"/>
      <c r="EL1252" s="168"/>
      <c r="EM1252" s="168"/>
      <c r="EN1252" s="168"/>
      <c r="EO1252" s="168"/>
      <c r="EP1252" s="168"/>
      <c r="EQ1252" s="168"/>
      <c r="ER1252" s="168"/>
      <c r="ES1252" s="168"/>
      <c r="ET1252" s="168"/>
      <c r="EU1252" s="168"/>
      <c r="EV1252" s="168"/>
      <c r="EW1252" s="168"/>
      <c r="EX1252" s="168"/>
      <c r="EY1252" s="168"/>
      <c r="EZ1252" s="168"/>
      <c r="FA1252" s="168"/>
      <c r="FB1252" s="168"/>
      <c r="FC1252" s="168"/>
      <c r="FD1252" s="168"/>
    </row>
    <row r="1253" spans="1:160" s="5" customFormat="1" ht="24.9" customHeight="1" x14ac:dyDescent="0.3">
      <c r="A1253" s="263"/>
      <c r="B1253" s="263"/>
      <c r="C1253" s="265"/>
      <c r="D1253" s="481"/>
      <c r="E1253" s="482"/>
      <c r="F1253" s="482"/>
      <c r="G1253" s="482"/>
      <c r="H1253" s="482"/>
      <c r="I1253" s="482"/>
      <c r="J1253" s="482"/>
      <c r="K1253" s="482"/>
      <c r="L1253" s="482"/>
      <c r="M1253" s="483"/>
      <c r="N1253" s="16"/>
      <c r="O1253" s="412"/>
      <c r="P1253" s="413"/>
      <c r="Q1253" s="8"/>
      <c r="R1253" s="8"/>
      <c r="S1253" s="8"/>
      <c r="T1253" s="9"/>
      <c r="U1253" s="17"/>
      <c r="V1253" s="33"/>
      <c r="W1253" s="57"/>
      <c r="X1253" s="86"/>
      <c r="Y1253" s="33"/>
      <c r="Z1253" s="36"/>
      <c r="AA1253" s="36"/>
      <c r="AD1253" s="33"/>
      <c r="AG1253" s="33"/>
      <c r="AH1253" s="43"/>
      <c r="AI1253" s="43"/>
      <c r="AJ1253" s="43"/>
      <c r="AK1253" s="43"/>
      <c r="AL1253" s="43"/>
      <c r="AM1253" s="43"/>
      <c r="AN1253" s="43"/>
      <c r="AO1253" s="43"/>
      <c r="AP1253" s="43"/>
      <c r="AQ1253" s="43"/>
      <c r="AR1253" s="43"/>
      <c r="AS1253" s="43"/>
      <c r="AT1253" s="43"/>
      <c r="AU1253" s="44"/>
      <c r="AV1253" s="33"/>
      <c r="AW1253" s="33"/>
      <c r="AX1253" s="33"/>
      <c r="AZ1253" s="141"/>
      <c r="BE1253" s="168"/>
      <c r="BF1253" s="168"/>
      <c r="BG1253" s="168"/>
      <c r="BH1253" s="168"/>
      <c r="BI1253" s="168"/>
      <c r="BJ1253" s="168"/>
      <c r="BK1253" s="168"/>
      <c r="BL1253" s="168"/>
      <c r="BM1253" s="168"/>
      <c r="DK1253" s="168"/>
      <c r="DL1253" s="168"/>
      <c r="DM1253" s="168"/>
      <c r="DN1253" s="168"/>
      <c r="DO1253" s="168"/>
      <c r="DP1253" s="168"/>
      <c r="DQ1253" s="168"/>
      <c r="DR1253" s="168"/>
      <c r="DS1253" s="168"/>
      <c r="DT1253" s="168"/>
      <c r="DU1253" s="168"/>
      <c r="DV1253" s="168"/>
      <c r="DW1253" s="168"/>
      <c r="DX1253" s="168"/>
      <c r="DY1253" s="168"/>
      <c r="DZ1253" s="168"/>
      <c r="EA1253" s="168"/>
      <c r="EB1253" s="168"/>
      <c r="EC1253" s="168"/>
      <c r="ED1253" s="168"/>
      <c r="EE1253" s="168"/>
      <c r="EF1253" s="168"/>
      <c r="EG1253" s="168"/>
      <c r="EH1253" s="168"/>
      <c r="EI1253" s="168"/>
      <c r="EJ1253" s="168"/>
      <c r="EK1253" s="168"/>
      <c r="EL1253" s="168"/>
      <c r="EM1253" s="168"/>
      <c r="EN1253" s="168"/>
      <c r="EO1253" s="168"/>
      <c r="EP1253" s="168"/>
      <c r="EQ1253" s="168"/>
      <c r="ER1253" s="168"/>
      <c r="ES1253" s="168"/>
      <c r="ET1253" s="168"/>
      <c r="EU1253" s="168"/>
      <c r="EV1253" s="168"/>
      <c r="EW1253" s="168"/>
      <c r="EX1253" s="168"/>
      <c r="EY1253" s="168"/>
      <c r="EZ1253" s="168"/>
      <c r="FA1253" s="168"/>
      <c r="FB1253" s="168"/>
      <c r="FC1253" s="168"/>
      <c r="FD1253" s="168"/>
    </row>
    <row r="1254" spans="1:160" s="5" customFormat="1" ht="24.9" customHeight="1" x14ac:dyDescent="0.3">
      <c r="A1254" s="263"/>
      <c r="B1254" s="263"/>
      <c r="C1254" s="265"/>
      <c r="D1254" s="481"/>
      <c r="E1254" s="482"/>
      <c r="F1254" s="482"/>
      <c r="G1254" s="482"/>
      <c r="H1254" s="482"/>
      <c r="I1254" s="482"/>
      <c r="J1254" s="482"/>
      <c r="K1254" s="482"/>
      <c r="L1254" s="482"/>
      <c r="M1254" s="483"/>
      <c r="N1254" s="16"/>
      <c r="O1254" s="412"/>
      <c r="P1254" s="413"/>
      <c r="Q1254" s="8"/>
      <c r="R1254" s="8"/>
      <c r="S1254" s="8"/>
      <c r="T1254" s="9"/>
      <c r="U1254" s="17"/>
      <c r="V1254" s="33"/>
      <c r="W1254" s="57"/>
      <c r="X1254" s="86"/>
      <c r="Y1254" s="33"/>
      <c r="Z1254" s="36"/>
      <c r="AA1254" s="36"/>
      <c r="AD1254" s="33"/>
      <c r="AG1254" s="33"/>
      <c r="AH1254" s="43"/>
      <c r="AI1254" s="43"/>
      <c r="AJ1254" s="43"/>
      <c r="AK1254" s="43"/>
      <c r="AL1254" s="43"/>
      <c r="AM1254" s="43"/>
      <c r="AN1254" s="43"/>
      <c r="AO1254" s="43"/>
      <c r="AP1254" s="43"/>
      <c r="AQ1254" s="43"/>
      <c r="AR1254" s="43"/>
      <c r="AS1254" s="43"/>
      <c r="AT1254" s="43"/>
      <c r="AU1254" s="44"/>
      <c r="AV1254" s="33"/>
      <c r="AW1254" s="33"/>
      <c r="AX1254" s="33"/>
      <c r="AZ1254" s="141"/>
      <c r="BE1254" s="168"/>
      <c r="BF1254" s="168"/>
      <c r="BG1254" s="168"/>
      <c r="BH1254" s="168"/>
      <c r="BI1254" s="168"/>
      <c r="BJ1254" s="168"/>
      <c r="BK1254" s="168"/>
      <c r="BL1254" s="168"/>
      <c r="BM1254" s="168"/>
      <c r="DK1254" s="168"/>
      <c r="DL1254" s="168"/>
      <c r="DM1254" s="168"/>
      <c r="DN1254" s="168"/>
      <c r="DO1254" s="168"/>
      <c r="DP1254" s="168"/>
      <c r="DQ1254" s="168"/>
      <c r="DR1254" s="168"/>
      <c r="DS1254" s="168"/>
      <c r="DT1254" s="168"/>
      <c r="DU1254" s="168"/>
      <c r="DV1254" s="168"/>
      <c r="DW1254" s="168"/>
      <c r="DX1254" s="168"/>
      <c r="DY1254" s="168"/>
      <c r="DZ1254" s="168"/>
      <c r="EA1254" s="168"/>
      <c r="EB1254" s="168"/>
      <c r="EC1254" s="168"/>
      <c r="ED1254" s="168"/>
      <c r="EE1254" s="168"/>
      <c r="EF1254" s="168"/>
      <c r="EG1254" s="168"/>
      <c r="EH1254" s="168"/>
      <c r="EI1254" s="168"/>
      <c r="EJ1254" s="168"/>
      <c r="EK1254" s="168"/>
      <c r="EL1254" s="168"/>
      <c r="EM1254" s="168"/>
      <c r="EN1254" s="168"/>
      <c r="EO1254" s="168"/>
      <c r="EP1254" s="168"/>
      <c r="EQ1254" s="168"/>
      <c r="ER1254" s="168"/>
      <c r="ES1254" s="168"/>
      <c r="ET1254" s="168"/>
      <c r="EU1254" s="168"/>
      <c r="EV1254" s="168"/>
      <c r="EW1254" s="168"/>
      <c r="EX1254" s="168"/>
      <c r="EY1254" s="168"/>
      <c r="EZ1254" s="168"/>
      <c r="FA1254" s="168"/>
      <c r="FB1254" s="168"/>
      <c r="FC1254" s="168"/>
      <c r="FD1254" s="168"/>
    </row>
    <row r="1255" spans="1:160" s="5" customFormat="1" ht="24.9" customHeight="1" x14ac:dyDescent="0.3">
      <c r="A1255" s="263"/>
      <c r="B1255" s="263"/>
      <c r="C1255" s="265"/>
      <c r="D1255" s="481"/>
      <c r="E1255" s="482"/>
      <c r="F1255" s="482"/>
      <c r="G1255" s="482"/>
      <c r="H1255" s="482"/>
      <c r="I1255" s="482"/>
      <c r="J1255" s="482"/>
      <c r="K1255" s="482"/>
      <c r="L1255" s="482"/>
      <c r="M1255" s="483"/>
      <c r="N1255" s="16"/>
      <c r="O1255" s="412"/>
      <c r="P1255" s="413"/>
      <c r="Q1255" s="8"/>
      <c r="R1255" s="8"/>
      <c r="S1255" s="8"/>
      <c r="T1255" s="9"/>
      <c r="U1255" s="17"/>
      <c r="V1255" s="33"/>
      <c r="W1255" s="57"/>
      <c r="X1255" s="86"/>
      <c r="Y1255" s="33"/>
      <c r="Z1255" s="36"/>
      <c r="AA1255" s="36"/>
      <c r="AD1255" s="33"/>
      <c r="AG1255" s="33"/>
      <c r="AH1255" s="43"/>
      <c r="AI1255" s="43"/>
      <c r="AJ1255" s="43"/>
      <c r="AK1255" s="43"/>
      <c r="AL1255" s="43"/>
      <c r="AM1255" s="43"/>
      <c r="AN1255" s="43"/>
      <c r="AO1255" s="43"/>
      <c r="AP1255" s="43"/>
      <c r="AQ1255" s="43"/>
      <c r="AR1255" s="43"/>
      <c r="AS1255" s="43"/>
      <c r="AT1255" s="43"/>
      <c r="AU1255" s="44"/>
      <c r="AV1255" s="33"/>
      <c r="AW1255" s="33"/>
      <c r="AX1255" s="33"/>
      <c r="AZ1255" s="141"/>
      <c r="BE1255" s="168"/>
      <c r="BF1255" s="168"/>
      <c r="BG1255" s="168"/>
      <c r="BH1255" s="168"/>
      <c r="BI1255" s="168"/>
      <c r="BJ1255" s="168"/>
      <c r="BK1255" s="168"/>
      <c r="BL1255" s="168"/>
      <c r="BM1255" s="168"/>
      <c r="DK1255" s="168"/>
      <c r="DL1255" s="168"/>
      <c r="DM1255" s="168"/>
      <c r="DN1255" s="168"/>
      <c r="DO1255" s="168"/>
      <c r="DP1255" s="168"/>
      <c r="DQ1255" s="168"/>
      <c r="DR1255" s="168"/>
      <c r="DS1255" s="168"/>
      <c r="DT1255" s="168"/>
      <c r="DU1255" s="168"/>
      <c r="DV1255" s="168"/>
      <c r="DW1255" s="168"/>
      <c r="DX1255" s="168"/>
      <c r="DY1255" s="168"/>
      <c r="DZ1255" s="168"/>
      <c r="EA1255" s="168"/>
      <c r="EB1255" s="168"/>
      <c r="EC1255" s="168"/>
      <c r="ED1255" s="168"/>
      <c r="EE1255" s="168"/>
      <c r="EF1255" s="168"/>
      <c r="EG1255" s="168"/>
      <c r="EH1255" s="168"/>
      <c r="EI1255" s="168"/>
      <c r="EJ1255" s="168"/>
      <c r="EK1255" s="168"/>
      <c r="EL1255" s="168"/>
      <c r="EM1255" s="168"/>
      <c r="EN1255" s="168"/>
      <c r="EO1255" s="168"/>
      <c r="EP1255" s="168"/>
      <c r="EQ1255" s="168"/>
      <c r="ER1255" s="168"/>
      <c r="ES1255" s="168"/>
      <c r="ET1255" s="168"/>
      <c r="EU1255" s="168"/>
      <c r="EV1255" s="168"/>
      <c r="EW1255" s="168"/>
      <c r="EX1255" s="168"/>
      <c r="EY1255" s="168"/>
      <c r="EZ1255" s="168"/>
      <c r="FA1255" s="168"/>
      <c r="FB1255" s="168"/>
      <c r="FC1255" s="168"/>
      <c r="FD1255" s="168"/>
    </row>
    <row r="1256" spans="1:160" s="5" customFormat="1" ht="24.9" customHeight="1" x14ac:dyDescent="0.3">
      <c r="A1256" s="263"/>
      <c r="B1256" s="263"/>
      <c r="C1256" s="265"/>
      <c r="D1256" s="481"/>
      <c r="E1256" s="482"/>
      <c r="F1256" s="482"/>
      <c r="G1256" s="482"/>
      <c r="H1256" s="482"/>
      <c r="I1256" s="482"/>
      <c r="J1256" s="482"/>
      <c r="K1256" s="482"/>
      <c r="L1256" s="482"/>
      <c r="M1256" s="483"/>
      <c r="N1256" s="16"/>
      <c r="O1256" s="412"/>
      <c r="P1256" s="413"/>
      <c r="Q1256" s="8"/>
      <c r="R1256" s="8"/>
      <c r="S1256" s="8"/>
      <c r="T1256" s="9"/>
      <c r="U1256" s="17"/>
      <c r="V1256" s="33"/>
      <c r="W1256" s="57"/>
      <c r="X1256" s="86"/>
      <c r="Y1256" s="33"/>
      <c r="Z1256" s="36"/>
      <c r="AA1256" s="36"/>
      <c r="AD1256" s="33"/>
      <c r="AG1256" s="33"/>
      <c r="AH1256" s="43"/>
      <c r="AI1256" s="43"/>
      <c r="AJ1256" s="43"/>
      <c r="AK1256" s="43"/>
      <c r="AL1256" s="43"/>
      <c r="AM1256" s="43"/>
      <c r="AN1256" s="43"/>
      <c r="AO1256" s="43"/>
      <c r="AP1256" s="43"/>
      <c r="AQ1256" s="43"/>
      <c r="AR1256" s="43"/>
      <c r="AS1256" s="43"/>
      <c r="AT1256" s="43"/>
      <c r="AU1256" s="44"/>
      <c r="AV1256" s="33"/>
      <c r="AW1256" s="33"/>
      <c r="AX1256" s="33"/>
      <c r="AZ1256" s="141"/>
      <c r="BE1256" s="168"/>
      <c r="BF1256" s="168"/>
      <c r="BG1256" s="168"/>
      <c r="BH1256" s="168"/>
      <c r="BI1256" s="168"/>
      <c r="BJ1256" s="168"/>
      <c r="BK1256" s="168"/>
      <c r="BL1256" s="168"/>
      <c r="BM1256" s="168"/>
      <c r="DK1256" s="168"/>
      <c r="DL1256" s="168"/>
      <c r="DM1256" s="168"/>
      <c r="DN1256" s="168"/>
      <c r="DO1256" s="168"/>
      <c r="DP1256" s="168"/>
      <c r="DQ1256" s="168"/>
      <c r="DR1256" s="168"/>
      <c r="DS1256" s="168"/>
      <c r="DT1256" s="168"/>
      <c r="DU1256" s="168"/>
      <c r="DV1256" s="168"/>
      <c r="DW1256" s="168"/>
      <c r="DX1256" s="168"/>
      <c r="DY1256" s="168"/>
      <c r="DZ1256" s="168"/>
      <c r="EA1256" s="168"/>
      <c r="EB1256" s="168"/>
      <c r="EC1256" s="168"/>
      <c r="ED1256" s="168"/>
      <c r="EE1256" s="168"/>
      <c r="EF1256" s="168"/>
      <c r="EG1256" s="168"/>
      <c r="EH1256" s="168"/>
      <c r="EI1256" s="168"/>
      <c r="EJ1256" s="168"/>
      <c r="EK1256" s="168"/>
      <c r="EL1256" s="168"/>
      <c r="EM1256" s="168"/>
      <c r="EN1256" s="168"/>
      <c r="EO1256" s="168"/>
      <c r="EP1256" s="168"/>
      <c r="EQ1256" s="168"/>
      <c r="ER1256" s="168"/>
      <c r="ES1256" s="168"/>
      <c r="ET1256" s="168"/>
      <c r="EU1256" s="168"/>
      <c r="EV1256" s="168"/>
      <c r="EW1256" s="168"/>
      <c r="EX1256" s="168"/>
      <c r="EY1256" s="168"/>
      <c r="EZ1256" s="168"/>
      <c r="FA1256" s="168"/>
      <c r="FB1256" s="168"/>
      <c r="FC1256" s="168"/>
      <c r="FD1256" s="168"/>
    </row>
    <row r="1257" spans="1:160" s="5" customFormat="1" ht="24.9" customHeight="1" x14ac:dyDescent="0.3">
      <c r="A1257" s="263"/>
      <c r="B1257" s="263"/>
      <c r="C1257" s="265"/>
      <c r="D1257" s="481"/>
      <c r="E1257" s="482"/>
      <c r="F1257" s="482"/>
      <c r="G1257" s="482"/>
      <c r="H1257" s="482"/>
      <c r="I1257" s="482"/>
      <c r="J1257" s="482"/>
      <c r="K1257" s="482"/>
      <c r="L1257" s="482"/>
      <c r="M1257" s="483"/>
      <c r="N1257" s="16"/>
      <c r="O1257" s="412"/>
      <c r="P1257" s="413"/>
      <c r="Q1257" s="8"/>
      <c r="R1257" s="8"/>
      <c r="S1257" s="8"/>
      <c r="T1257" s="9"/>
      <c r="U1257" s="17"/>
      <c r="V1257" s="33"/>
      <c r="W1257" s="57"/>
      <c r="X1257" s="86"/>
      <c r="Y1257" s="33"/>
      <c r="Z1257" s="36"/>
      <c r="AA1257" s="36"/>
      <c r="AD1257" s="33"/>
      <c r="AG1257" s="33"/>
      <c r="AH1257" s="43"/>
      <c r="AI1257" s="43"/>
      <c r="AJ1257" s="43"/>
      <c r="AK1257" s="43"/>
      <c r="AL1257" s="43"/>
      <c r="AM1257" s="43"/>
      <c r="AN1257" s="43"/>
      <c r="AO1257" s="43"/>
      <c r="AP1257" s="43"/>
      <c r="AQ1257" s="43"/>
      <c r="AR1257" s="43"/>
      <c r="AS1257" s="43"/>
      <c r="AT1257" s="43"/>
      <c r="AU1257" s="44"/>
      <c r="AV1257" s="33"/>
      <c r="AW1257" s="33"/>
      <c r="AX1257" s="33"/>
      <c r="AZ1257" s="141"/>
      <c r="BE1257" s="168"/>
      <c r="BF1257" s="168"/>
      <c r="BG1257" s="168"/>
      <c r="BH1257" s="168"/>
      <c r="BI1257" s="168"/>
      <c r="BJ1257" s="168"/>
      <c r="BK1257" s="168"/>
      <c r="BL1257" s="168"/>
      <c r="BM1257" s="168"/>
      <c r="DK1257" s="168"/>
      <c r="DL1257" s="168"/>
      <c r="DM1257" s="168"/>
      <c r="DN1257" s="168"/>
      <c r="DO1257" s="168"/>
      <c r="DP1257" s="168"/>
      <c r="DQ1257" s="168"/>
      <c r="DR1257" s="168"/>
      <c r="DS1257" s="168"/>
      <c r="DT1257" s="168"/>
      <c r="DU1257" s="168"/>
      <c r="DV1257" s="168"/>
      <c r="DW1257" s="168"/>
      <c r="DX1257" s="168"/>
      <c r="DY1257" s="168"/>
      <c r="DZ1257" s="168"/>
      <c r="EA1257" s="168"/>
      <c r="EB1257" s="168"/>
      <c r="EC1257" s="168"/>
      <c r="ED1257" s="168"/>
      <c r="EE1257" s="168"/>
      <c r="EF1257" s="168"/>
      <c r="EG1257" s="168"/>
      <c r="EH1257" s="168"/>
      <c r="EI1257" s="168"/>
      <c r="EJ1257" s="168"/>
      <c r="EK1257" s="168"/>
      <c r="EL1257" s="168"/>
      <c r="EM1257" s="168"/>
      <c r="EN1257" s="168"/>
      <c r="EO1257" s="168"/>
      <c r="EP1257" s="168"/>
      <c r="EQ1257" s="168"/>
      <c r="ER1257" s="168"/>
      <c r="ES1257" s="168"/>
      <c r="ET1257" s="168"/>
      <c r="EU1257" s="168"/>
      <c r="EV1257" s="168"/>
      <c r="EW1257" s="168"/>
      <c r="EX1257" s="168"/>
      <c r="EY1257" s="168"/>
      <c r="EZ1257" s="168"/>
      <c r="FA1257" s="168"/>
      <c r="FB1257" s="168"/>
      <c r="FC1257" s="168"/>
      <c r="FD1257" s="168"/>
    </row>
    <row r="1258" spans="1:160" s="5" customFormat="1" ht="24.9" customHeight="1" x14ac:dyDescent="0.3">
      <c r="A1258" s="263"/>
      <c r="B1258" s="263"/>
      <c r="C1258" s="265"/>
      <c r="D1258" s="481"/>
      <c r="E1258" s="482"/>
      <c r="F1258" s="482"/>
      <c r="G1258" s="482"/>
      <c r="H1258" s="482"/>
      <c r="I1258" s="482"/>
      <c r="J1258" s="482"/>
      <c r="K1258" s="482"/>
      <c r="L1258" s="482"/>
      <c r="M1258" s="483"/>
      <c r="N1258" s="16"/>
      <c r="O1258" s="412"/>
      <c r="P1258" s="413"/>
      <c r="Q1258" s="8"/>
      <c r="R1258" s="8"/>
      <c r="S1258" s="8"/>
      <c r="T1258" s="9"/>
      <c r="U1258" s="17"/>
      <c r="V1258" s="33"/>
      <c r="W1258" s="57"/>
      <c r="X1258" s="86"/>
      <c r="Y1258" s="33"/>
      <c r="Z1258" s="36"/>
      <c r="AA1258" s="36"/>
      <c r="AD1258" s="33"/>
      <c r="AG1258" s="33"/>
      <c r="AH1258" s="43"/>
      <c r="AI1258" s="43"/>
      <c r="AJ1258" s="43"/>
      <c r="AK1258" s="43"/>
      <c r="AL1258" s="43"/>
      <c r="AM1258" s="43"/>
      <c r="AN1258" s="43"/>
      <c r="AO1258" s="43"/>
      <c r="AP1258" s="43"/>
      <c r="AQ1258" s="43"/>
      <c r="AR1258" s="43"/>
      <c r="AS1258" s="43"/>
      <c r="AT1258" s="43"/>
      <c r="AU1258" s="44"/>
      <c r="AV1258" s="33"/>
      <c r="AW1258" s="33"/>
      <c r="AX1258" s="33"/>
      <c r="AZ1258" s="141"/>
      <c r="BE1258" s="168"/>
      <c r="BF1258" s="168"/>
      <c r="BG1258" s="168"/>
      <c r="BH1258" s="168"/>
      <c r="BI1258" s="168"/>
      <c r="BJ1258" s="168"/>
      <c r="BK1258" s="168"/>
      <c r="BL1258" s="168"/>
      <c r="BM1258" s="168"/>
      <c r="DK1258" s="168"/>
      <c r="DL1258" s="168"/>
      <c r="DM1258" s="168"/>
      <c r="DN1258" s="168"/>
      <c r="DO1258" s="168"/>
      <c r="DP1258" s="168"/>
      <c r="DQ1258" s="168"/>
      <c r="DR1258" s="168"/>
      <c r="DS1258" s="168"/>
      <c r="DT1258" s="168"/>
      <c r="DU1258" s="168"/>
      <c r="DV1258" s="168"/>
      <c r="DW1258" s="168"/>
      <c r="DX1258" s="168"/>
      <c r="DY1258" s="168"/>
      <c r="DZ1258" s="168"/>
      <c r="EA1258" s="168"/>
      <c r="EB1258" s="168"/>
      <c r="EC1258" s="168"/>
      <c r="ED1258" s="168"/>
      <c r="EE1258" s="168"/>
      <c r="EF1258" s="168"/>
      <c r="EG1258" s="168"/>
      <c r="EH1258" s="168"/>
      <c r="EI1258" s="168"/>
      <c r="EJ1258" s="168"/>
      <c r="EK1258" s="168"/>
      <c r="EL1258" s="168"/>
      <c r="EM1258" s="168"/>
      <c r="EN1258" s="168"/>
      <c r="EO1258" s="168"/>
      <c r="EP1258" s="168"/>
      <c r="EQ1258" s="168"/>
      <c r="ER1258" s="168"/>
      <c r="ES1258" s="168"/>
      <c r="ET1258" s="168"/>
      <c r="EU1258" s="168"/>
      <c r="EV1258" s="168"/>
      <c r="EW1258" s="168"/>
      <c r="EX1258" s="168"/>
      <c r="EY1258" s="168"/>
      <c r="EZ1258" s="168"/>
      <c r="FA1258" s="168"/>
      <c r="FB1258" s="168"/>
      <c r="FC1258" s="168"/>
      <c r="FD1258" s="168"/>
    </row>
    <row r="1259" spans="1:160" s="5" customFormat="1" ht="24.9" customHeight="1" x14ac:dyDescent="0.3">
      <c r="A1259" s="263"/>
      <c r="B1259" s="263"/>
      <c r="C1259" s="265"/>
      <c r="D1259" s="481"/>
      <c r="E1259" s="482"/>
      <c r="F1259" s="482"/>
      <c r="G1259" s="482"/>
      <c r="H1259" s="482"/>
      <c r="I1259" s="482"/>
      <c r="J1259" s="482"/>
      <c r="K1259" s="482"/>
      <c r="L1259" s="482"/>
      <c r="M1259" s="483"/>
      <c r="N1259" s="16"/>
      <c r="O1259" s="412"/>
      <c r="P1259" s="413"/>
      <c r="Q1259" s="8"/>
      <c r="R1259" s="8"/>
      <c r="S1259" s="8"/>
      <c r="T1259" s="9"/>
      <c r="U1259" s="17"/>
      <c r="V1259" s="33"/>
      <c r="W1259" s="57"/>
      <c r="X1259" s="86"/>
      <c r="Y1259" s="33"/>
      <c r="Z1259" s="36"/>
      <c r="AA1259" s="36"/>
      <c r="AD1259" s="33"/>
      <c r="AG1259" s="33"/>
      <c r="AH1259" s="43"/>
      <c r="AI1259" s="43"/>
      <c r="AJ1259" s="43"/>
      <c r="AK1259" s="43"/>
      <c r="AL1259" s="43"/>
      <c r="AM1259" s="43"/>
      <c r="AN1259" s="43"/>
      <c r="AO1259" s="43"/>
      <c r="AP1259" s="43"/>
      <c r="AQ1259" s="43"/>
      <c r="AR1259" s="43"/>
      <c r="AS1259" s="43"/>
      <c r="AT1259" s="43"/>
      <c r="AU1259" s="44"/>
      <c r="AV1259" s="33"/>
      <c r="AW1259" s="33"/>
      <c r="AX1259" s="33"/>
      <c r="AZ1259" s="141"/>
      <c r="BE1259" s="168"/>
      <c r="BF1259" s="168"/>
      <c r="BG1259" s="168"/>
      <c r="BH1259" s="168"/>
      <c r="BI1259" s="168"/>
      <c r="BJ1259" s="168"/>
      <c r="BK1259" s="168"/>
      <c r="BL1259" s="168"/>
      <c r="BM1259" s="168"/>
      <c r="DK1259" s="168"/>
      <c r="DL1259" s="168"/>
      <c r="DM1259" s="168"/>
      <c r="DN1259" s="168"/>
      <c r="DO1259" s="168"/>
      <c r="DP1259" s="168"/>
      <c r="DQ1259" s="168"/>
      <c r="DR1259" s="168"/>
      <c r="DS1259" s="168"/>
      <c r="DT1259" s="168"/>
      <c r="DU1259" s="168"/>
      <c r="DV1259" s="168"/>
      <c r="DW1259" s="168"/>
      <c r="DX1259" s="168"/>
      <c r="DY1259" s="168"/>
      <c r="DZ1259" s="168"/>
      <c r="EA1259" s="168"/>
      <c r="EB1259" s="168"/>
      <c r="EC1259" s="168"/>
      <c r="ED1259" s="168"/>
      <c r="EE1259" s="168"/>
      <c r="EF1259" s="168"/>
      <c r="EG1259" s="168"/>
      <c r="EH1259" s="168"/>
      <c r="EI1259" s="168"/>
      <c r="EJ1259" s="168"/>
      <c r="EK1259" s="168"/>
      <c r="EL1259" s="168"/>
      <c r="EM1259" s="168"/>
      <c r="EN1259" s="168"/>
      <c r="EO1259" s="168"/>
      <c r="EP1259" s="168"/>
      <c r="EQ1259" s="168"/>
      <c r="ER1259" s="168"/>
      <c r="ES1259" s="168"/>
      <c r="ET1259" s="168"/>
      <c r="EU1259" s="168"/>
      <c r="EV1259" s="168"/>
      <c r="EW1259" s="168"/>
      <c r="EX1259" s="168"/>
      <c r="EY1259" s="168"/>
      <c r="EZ1259" s="168"/>
      <c r="FA1259" s="168"/>
      <c r="FB1259" s="168"/>
      <c r="FC1259" s="168"/>
      <c r="FD1259" s="168"/>
    </row>
    <row r="1260" spans="1:160" s="5" customFormat="1" ht="24.9" customHeight="1" x14ac:dyDescent="0.3">
      <c r="A1260" s="263"/>
      <c r="B1260" s="263"/>
      <c r="C1260" s="265"/>
      <c r="D1260" s="481"/>
      <c r="E1260" s="482"/>
      <c r="F1260" s="482"/>
      <c r="G1260" s="482"/>
      <c r="H1260" s="482"/>
      <c r="I1260" s="482"/>
      <c r="J1260" s="482"/>
      <c r="K1260" s="482"/>
      <c r="L1260" s="482"/>
      <c r="M1260" s="483"/>
      <c r="N1260" s="16"/>
      <c r="O1260" s="412"/>
      <c r="P1260" s="413"/>
      <c r="Q1260" s="8"/>
      <c r="R1260" s="8"/>
      <c r="S1260" s="8"/>
      <c r="T1260" s="9"/>
      <c r="U1260" s="17"/>
      <c r="V1260" s="33"/>
      <c r="W1260" s="57"/>
      <c r="X1260" s="86"/>
      <c r="Y1260" s="33"/>
      <c r="Z1260" s="36"/>
      <c r="AA1260" s="36"/>
      <c r="AD1260" s="33"/>
      <c r="AG1260" s="33"/>
      <c r="AH1260" s="43"/>
      <c r="AI1260" s="43"/>
      <c r="AJ1260" s="43"/>
      <c r="AK1260" s="43"/>
      <c r="AL1260" s="43"/>
      <c r="AM1260" s="43"/>
      <c r="AN1260" s="43"/>
      <c r="AO1260" s="43"/>
      <c r="AP1260" s="43"/>
      <c r="AQ1260" s="43"/>
      <c r="AR1260" s="43"/>
      <c r="AS1260" s="43"/>
      <c r="AT1260" s="43"/>
      <c r="AU1260" s="44"/>
      <c r="AV1260" s="33"/>
      <c r="AW1260" s="33"/>
      <c r="AX1260" s="33"/>
      <c r="AZ1260" s="141"/>
      <c r="BE1260" s="168"/>
      <c r="BF1260" s="168"/>
      <c r="BG1260" s="168"/>
      <c r="BH1260" s="168"/>
      <c r="BI1260" s="168"/>
      <c r="BJ1260" s="168"/>
      <c r="BK1260" s="168"/>
      <c r="BL1260" s="168"/>
      <c r="BM1260" s="168"/>
      <c r="DK1260" s="168"/>
      <c r="DL1260" s="168"/>
      <c r="DM1260" s="168"/>
      <c r="DN1260" s="168"/>
      <c r="DO1260" s="168"/>
      <c r="DP1260" s="168"/>
      <c r="DQ1260" s="168"/>
      <c r="DR1260" s="168"/>
      <c r="DS1260" s="168"/>
      <c r="DT1260" s="168"/>
      <c r="DU1260" s="168"/>
      <c r="DV1260" s="168"/>
      <c r="DW1260" s="168"/>
      <c r="DX1260" s="168"/>
      <c r="DY1260" s="168"/>
      <c r="DZ1260" s="168"/>
      <c r="EA1260" s="168"/>
      <c r="EB1260" s="168"/>
      <c r="EC1260" s="168"/>
      <c r="ED1260" s="168"/>
      <c r="EE1260" s="168"/>
      <c r="EF1260" s="168"/>
      <c r="EG1260" s="168"/>
      <c r="EH1260" s="168"/>
      <c r="EI1260" s="168"/>
      <c r="EJ1260" s="168"/>
      <c r="EK1260" s="168"/>
      <c r="EL1260" s="168"/>
      <c r="EM1260" s="168"/>
      <c r="EN1260" s="168"/>
      <c r="EO1260" s="168"/>
      <c r="EP1260" s="168"/>
      <c r="EQ1260" s="168"/>
      <c r="ER1260" s="168"/>
      <c r="ES1260" s="168"/>
      <c r="ET1260" s="168"/>
      <c r="EU1260" s="168"/>
      <c r="EV1260" s="168"/>
      <c r="EW1260" s="168"/>
      <c r="EX1260" s="168"/>
      <c r="EY1260" s="168"/>
      <c r="EZ1260" s="168"/>
      <c r="FA1260" s="168"/>
      <c r="FB1260" s="168"/>
      <c r="FC1260" s="168"/>
      <c r="FD1260" s="168"/>
    </row>
    <row r="1261" spans="1:160" s="5" customFormat="1" ht="24.9" customHeight="1" x14ac:dyDescent="0.3">
      <c r="A1261" s="263"/>
      <c r="B1261" s="263"/>
      <c r="C1261" s="265"/>
      <c r="D1261" s="481"/>
      <c r="E1261" s="482"/>
      <c r="F1261" s="482"/>
      <c r="G1261" s="482"/>
      <c r="H1261" s="482"/>
      <c r="I1261" s="482"/>
      <c r="J1261" s="482"/>
      <c r="K1261" s="482"/>
      <c r="L1261" s="482"/>
      <c r="M1261" s="483"/>
      <c r="N1261" s="16"/>
      <c r="O1261" s="412"/>
      <c r="P1261" s="413"/>
      <c r="Q1261" s="8"/>
      <c r="R1261" s="8"/>
      <c r="S1261" s="8"/>
      <c r="T1261" s="9"/>
      <c r="U1261" s="17"/>
      <c r="V1261" s="33"/>
      <c r="W1261" s="57"/>
      <c r="X1261" s="86"/>
      <c r="Y1261" s="33"/>
      <c r="Z1261" s="36"/>
      <c r="AA1261" s="36"/>
      <c r="AD1261" s="33"/>
      <c r="AG1261" s="33"/>
      <c r="AH1261" s="43"/>
      <c r="AI1261" s="43"/>
      <c r="AJ1261" s="43"/>
      <c r="AK1261" s="43"/>
      <c r="AL1261" s="43"/>
      <c r="AM1261" s="43"/>
      <c r="AN1261" s="43"/>
      <c r="AO1261" s="43"/>
      <c r="AP1261" s="43"/>
      <c r="AQ1261" s="43"/>
      <c r="AR1261" s="43"/>
      <c r="AS1261" s="43"/>
      <c r="AT1261" s="43"/>
      <c r="AU1261" s="44"/>
      <c r="AV1261" s="33"/>
      <c r="AW1261" s="33"/>
      <c r="AX1261" s="33"/>
      <c r="AZ1261" s="141"/>
      <c r="BE1261" s="168"/>
      <c r="BF1261" s="168"/>
      <c r="BG1261" s="168"/>
      <c r="BH1261" s="168"/>
      <c r="BI1261" s="168"/>
      <c r="BJ1261" s="168"/>
      <c r="BK1261" s="168"/>
      <c r="BL1261" s="168"/>
      <c r="BM1261" s="168"/>
      <c r="DK1261" s="168"/>
      <c r="DL1261" s="168"/>
      <c r="DM1261" s="168"/>
      <c r="DN1261" s="168"/>
      <c r="DO1261" s="168"/>
      <c r="DP1261" s="168"/>
      <c r="DQ1261" s="168"/>
      <c r="DR1261" s="168"/>
      <c r="DS1261" s="168"/>
      <c r="DT1261" s="168"/>
      <c r="DU1261" s="168"/>
      <c r="DV1261" s="168"/>
      <c r="DW1261" s="168"/>
      <c r="DX1261" s="168"/>
      <c r="DY1261" s="168"/>
      <c r="DZ1261" s="168"/>
      <c r="EA1261" s="168"/>
      <c r="EB1261" s="168"/>
      <c r="EC1261" s="168"/>
      <c r="ED1261" s="168"/>
      <c r="EE1261" s="168"/>
      <c r="EF1261" s="168"/>
      <c r="EG1261" s="168"/>
      <c r="EH1261" s="168"/>
      <c r="EI1261" s="168"/>
      <c r="EJ1261" s="168"/>
      <c r="EK1261" s="168"/>
      <c r="EL1261" s="168"/>
      <c r="EM1261" s="168"/>
      <c r="EN1261" s="168"/>
      <c r="EO1261" s="168"/>
      <c r="EP1261" s="168"/>
      <c r="EQ1261" s="168"/>
      <c r="ER1261" s="168"/>
      <c r="ES1261" s="168"/>
      <c r="ET1261" s="168"/>
      <c r="EU1261" s="168"/>
      <c r="EV1261" s="168"/>
      <c r="EW1261" s="168"/>
      <c r="EX1261" s="168"/>
      <c r="EY1261" s="168"/>
      <c r="EZ1261" s="168"/>
      <c r="FA1261" s="168"/>
      <c r="FB1261" s="168"/>
      <c r="FC1261" s="168"/>
      <c r="FD1261" s="168"/>
    </row>
    <row r="1262" spans="1:160" s="5" customFormat="1" ht="24.9" customHeight="1" thickBot="1" x14ac:dyDescent="0.35">
      <c r="A1262" s="263"/>
      <c r="B1262" s="263"/>
      <c r="C1262" s="265"/>
      <c r="D1262" s="481"/>
      <c r="E1262" s="482"/>
      <c r="F1262" s="482"/>
      <c r="G1262" s="482"/>
      <c r="H1262" s="482"/>
      <c r="I1262" s="482"/>
      <c r="J1262" s="482"/>
      <c r="K1262" s="482"/>
      <c r="L1262" s="482"/>
      <c r="M1262" s="483"/>
      <c r="N1262" s="414" t="s">
        <v>16</v>
      </c>
      <c r="O1262" s="415"/>
      <c r="P1262" s="415"/>
      <c r="Q1262" s="415"/>
      <c r="R1262" s="415"/>
      <c r="S1262" s="415"/>
      <c r="T1262" s="415"/>
      <c r="U1262" s="18">
        <f>SUM(U1242:U1261)</f>
        <v>0</v>
      </c>
      <c r="V1262" s="33"/>
      <c r="W1262" s="57"/>
      <c r="X1262" s="86"/>
      <c r="Y1262" s="33"/>
      <c r="Z1262" s="36"/>
      <c r="AA1262" s="36"/>
      <c r="AD1262" s="33"/>
      <c r="AG1262" s="33"/>
      <c r="AH1262" s="43"/>
      <c r="AI1262" s="43"/>
      <c r="AJ1262" s="43"/>
      <c r="AK1262" s="43"/>
      <c r="AL1262" s="43"/>
      <c r="AM1262" s="43"/>
      <c r="AN1262" s="43"/>
      <c r="AO1262" s="43"/>
      <c r="AP1262" s="43"/>
      <c r="AQ1262" s="43"/>
      <c r="AR1262" s="43"/>
      <c r="AS1262" s="43"/>
      <c r="AT1262" s="43"/>
      <c r="AU1262" s="44"/>
      <c r="AV1262" s="33"/>
      <c r="AW1262" s="33"/>
      <c r="AX1262" s="33"/>
      <c r="AZ1262" s="141"/>
      <c r="BE1262" s="168"/>
      <c r="BF1262" s="168"/>
      <c r="BG1262" s="168"/>
      <c r="BH1262" s="168"/>
      <c r="BI1262" s="168"/>
      <c r="BJ1262" s="168"/>
      <c r="BK1262" s="168"/>
      <c r="BL1262" s="168"/>
      <c r="BM1262" s="168"/>
      <c r="DK1262" s="168"/>
      <c r="DL1262" s="168"/>
      <c r="DM1262" s="168"/>
      <c r="DN1262" s="168"/>
      <c r="DO1262" s="168"/>
      <c r="DP1262" s="168"/>
      <c r="DQ1262" s="168"/>
      <c r="DR1262" s="168"/>
      <c r="DS1262" s="168"/>
      <c r="DT1262" s="168"/>
      <c r="DU1262" s="168"/>
      <c r="DV1262" s="168"/>
      <c r="DW1262" s="168"/>
      <c r="DX1262" s="168"/>
      <c r="DY1262" s="168"/>
      <c r="DZ1262" s="168"/>
      <c r="EA1262" s="168"/>
      <c r="EB1262" s="168"/>
      <c r="EC1262" s="168"/>
      <c r="ED1262" s="168"/>
      <c r="EE1262" s="168"/>
      <c r="EF1262" s="168"/>
      <c r="EG1262" s="168"/>
      <c r="EH1262" s="168"/>
      <c r="EI1262" s="168"/>
      <c r="EJ1262" s="168"/>
      <c r="EK1262" s="168"/>
      <c r="EL1262" s="168"/>
      <c r="EM1262" s="168"/>
      <c r="EN1262" s="168"/>
      <c r="EO1262" s="168"/>
      <c r="EP1262" s="168"/>
      <c r="EQ1262" s="168"/>
      <c r="ER1262" s="168"/>
      <c r="ES1262" s="168"/>
      <c r="ET1262" s="168"/>
      <c r="EU1262" s="168"/>
      <c r="EV1262" s="168"/>
      <c r="EW1262" s="168"/>
      <c r="EX1262" s="168"/>
      <c r="EY1262" s="168"/>
      <c r="EZ1262" s="168"/>
      <c r="FA1262" s="168"/>
      <c r="FB1262" s="168"/>
      <c r="FC1262" s="168"/>
      <c r="FD1262" s="168"/>
    </row>
    <row r="1263" spans="1:160" s="5" customFormat="1" ht="14.4" customHeight="1" x14ac:dyDescent="0.3">
      <c r="A1263" s="263"/>
      <c r="B1263" s="263"/>
      <c r="C1263" s="265"/>
      <c r="D1263" s="481"/>
      <c r="E1263" s="482"/>
      <c r="F1263" s="482"/>
      <c r="G1263" s="482"/>
      <c r="H1263" s="482"/>
      <c r="I1263" s="482"/>
      <c r="J1263" s="482"/>
      <c r="K1263" s="482"/>
      <c r="L1263" s="482"/>
      <c r="M1263" s="483"/>
      <c r="N1263" s="416" t="s">
        <v>17</v>
      </c>
      <c r="O1263" s="417"/>
      <c r="P1263" s="417"/>
      <c r="Q1263" s="417"/>
      <c r="R1263" s="417"/>
      <c r="S1263" s="417"/>
      <c r="T1263" s="417"/>
      <c r="U1263" s="418"/>
      <c r="V1263" s="87"/>
      <c r="W1263" s="57"/>
      <c r="X1263" s="86"/>
      <c r="Y1263" s="33"/>
      <c r="Z1263" s="36"/>
      <c r="AA1263" s="36"/>
      <c r="AD1263" s="33"/>
      <c r="AG1263" s="33"/>
      <c r="AH1263" s="43"/>
      <c r="AI1263" s="43"/>
      <c r="AJ1263" s="43"/>
      <c r="AK1263" s="43"/>
      <c r="AL1263" s="43"/>
      <c r="AM1263" s="43"/>
      <c r="AN1263" s="43"/>
      <c r="AO1263" s="43"/>
      <c r="AP1263" s="43"/>
      <c r="AQ1263" s="43"/>
      <c r="AR1263" s="43"/>
      <c r="AS1263" s="43"/>
      <c r="AT1263" s="43"/>
      <c r="AU1263" s="44"/>
      <c r="AV1263" s="33"/>
      <c r="AW1263" s="33"/>
      <c r="AX1263" s="33"/>
      <c r="AZ1263" s="141"/>
      <c r="BE1263" s="168"/>
      <c r="BF1263" s="168"/>
      <c r="BG1263" s="168"/>
      <c r="BH1263" s="168"/>
      <c r="BI1263" s="168"/>
      <c r="BJ1263" s="168"/>
      <c r="BK1263" s="168"/>
      <c r="BL1263" s="168"/>
      <c r="BM1263" s="168"/>
      <c r="DK1263" s="168"/>
      <c r="DL1263" s="168"/>
      <c r="DM1263" s="168"/>
      <c r="DN1263" s="168"/>
      <c r="DO1263" s="168"/>
      <c r="DP1263" s="168"/>
      <c r="DQ1263" s="168"/>
      <c r="DR1263" s="168"/>
      <c r="DS1263" s="168"/>
      <c r="DT1263" s="168"/>
      <c r="DU1263" s="168"/>
      <c r="DV1263" s="168"/>
      <c r="DW1263" s="168"/>
      <c r="DX1263" s="168"/>
      <c r="DY1263" s="168"/>
      <c r="DZ1263" s="168"/>
      <c r="EA1263" s="168"/>
      <c r="EB1263" s="168"/>
      <c r="EC1263" s="168"/>
      <c r="ED1263" s="168"/>
      <c r="EE1263" s="168"/>
      <c r="EF1263" s="168"/>
      <c r="EG1263" s="168"/>
      <c r="EH1263" s="168"/>
      <c r="EI1263" s="168"/>
      <c r="EJ1263" s="168"/>
      <c r="EK1263" s="168"/>
      <c r="EL1263" s="168"/>
      <c r="EM1263" s="168"/>
      <c r="EN1263" s="168"/>
      <c r="EO1263" s="168"/>
      <c r="EP1263" s="168"/>
      <c r="EQ1263" s="168"/>
      <c r="ER1263" s="168"/>
      <c r="ES1263" s="168"/>
      <c r="ET1263" s="168"/>
      <c r="EU1263" s="168"/>
      <c r="EV1263" s="168"/>
      <c r="EW1263" s="168"/>
      <c r="EX1263" s="168"/>
      <c r="EY1263" s="168"/>
      <c r="EZ1263" s="168"/>
      <c r="FA1263" s="168"/>
      <c r="FB1263" s="168"/>
      <c r="FC1263" s="168"/>
      <c r="FD1263" s="168"/>
    </row>
    <row r="1264" spans="1:160" s="5" customFormat="1" x14ac:dyDescent="0.3">
      <c r="A1264" s="263"/>
      <c r="B1264" s="263"/>
      <c r="C1264" s="265"/>
      <c r="D1264" s="481"/>
      <c r="E1264" s="482"/>
      <c r="F1264" s="482"/>
      <c r="G1264" s="482"/>
      <c r="H1264" s="482"/>
      <c r="I1264" s="482"/>
      <c r="J1264" s="482"/>
      <c r="K1264" s="482"/>
      <c r="L1264" s="482"/>
      <c r="M1264" s="483"/>
      <c r="N1264" s="419"/>
      <c r="O1264" s="420"/>
      <c r="P1264" s="420"/>
      <c r="Q1264" s="420"/>
      <c r="R1264" s="420"/>
      <c r="S1264" s="420"/>
      <c r="T1264" s="420"/>
      <c r="U1264" s="421"/>
      <c r="V1264" s="33"/>
      <c r="W1264" s="57"/>
      <c r="X1264" s="86"/>
      <c r="Y1264" s="33"/>
      <c r="Z1264" s="36"/>
      <c r="AA1264" s="36"/>
      <c r="AD1264" s="33"/>
      <c r="AG1264" s="33"/>
      <c r="AH1264" s="43"/>
      <c r="AI1264" s="43"/>
      <c r="AJ1264" s="43"/>
      <c r="AK1264" s="43"/>
      <c r="AL1264" s="43"/>
      <c r="AM1264" s="43"/>
      <c r="AN1264" s="43"/>
      <c r="AO1264" s="43"/>
      <c r="AP1264" s="43"/>
      <c r="AQ1264" s="43"/>
      <c r="AR1264" s="43"/>
      <c r="AS1264" s="43"/>
      <c r="AT1264" s="43"/>
      <c r="AU1264" s="44"/>
      <c r="AV1264" s="33"/>
      <c r="AW1264" s="33"/>
      <c r="AX1264" s="33"/>
      <c r="AZ1264" s="141"/>
      <c r="BE1264" s="168"/>
      <c r="BF1264" s="168"/>
      <c r="BG1264" s="168"/>
      <c r="BH1264" s="168"/>
      <c r="BI1264" s="168"/>
      <c r="BJ1264" s="168"/>
      <c r="BK1264" s="168"/>
      <c r="BL1264" s="168"/>
      <c r="BM1264" s="168"/>
      <c r="DK1264" s="168"/>
      <c r="DL1264" s="168"/>
      <c r="DM1264" s="168"/>
      <c r="DN1264" s="168"/>
      <c r="DO1264" s="168"/>
      <c r="DP1264" s="168"/>
      <c r="DQ1264" s="168"/>
      <c r="DR1264" s="168"/>
      <c r="DS1264" s="168"/>
      <c r="DT1264" s="168"/>
      <c r="DU1264" s="168"/>
      <c r="DV1264" s="168"/>
      <c r="DW1264" s="168"/>
      <c r="DX1264" s="168"/>
      <c r="DY1264" s="168"/>
      <c r="DZ1264" s="168"/>
      <c r="EA1264" s="168"/>
      <c r="EB1264" s="168"/>
      <c r="EC1264" s="168"/>
      <c r="ED1264" s="168"/>
      <c r="EE1264" s="168"/>
      <c r="EF1264" s="168"/>
      <c r="EG1264" s="168"/>
      <c r="EH1264" s="168"/>
      <c r="EI1264" s="168"/>
      <c r="EJ1264" s="168"/>
      <c r="EK1264" s="168"/>
      <c r="EL1264" s="168"/>
      <c r="EM1264" s="168"/>
      <c r="EN1264" s="168"/>
      <c r="EO1264" s="168"/>
      <c r="EP1264" s="168"/>
      <c r="EQ1264" s="168"/>
      <c r="ER1264" s="168"/>
      <c r="ES1264" s="168"/>
      <c r="ET1264" s="168"/>
      <c r="EU1264" s="168"/>
      <c r="EV1264" s="168"/>
      <c r="EW1264" s="168"/>
      <c r="EX1264" s="168"/>
      <c r="EY1264" s="168"/>
      <c r="EZ1264" s="168"/>
      <c r="FA1264" s="168"/>
      <c r="FB1264" s="168"/>
      <c r="FC1264" s="168"/>
      <c r="FD1264" s="168"/>
    </row>
    <row r="1265" spans="1:160" s="5" customFormat="1" x14ac:dyDescent="0.3">
      <c r="A1265" s="263"/>
      <c r="B1265" s="263"/>
      <c r="C1265" s="265"/>
      <c r="D1265" s="481"/>
      <c r="E1265" s="482"/>
      <c r="F1265" s="482"/>
      <c r="G1265" s="482"/>
      <c r="H1265" s="482"/>
      <c r="I1265" s="482"/>
      <c r="J1265" s="482"/>
      <c r="K1265" s="482"/>
      <c r="L1265" s="482"/>
      <c r="M1265" s="483"/>
      <c r="N1265" s="419"/>
      <c r="O1265" s="420"/>
      <c r="P1265" s="420"/>
      <c r="Q1265" s="420"/>
      <c r="R1265" s="420"/>
      <c r="S1265" s="420"/>
      <c r="T1265" s="420"/>
      <c r="U1265" s="421"/>
      <c r="V1265" s="33"/>
      <c r="W1265" s="57"/>
      <c r="X1265" s="86"/>
      <c r="Y1265" s="33"/>
      <c r="Z1265" s="36"/>
      <c r="AA1265" s="36"/>
      <c r="AD1265" s="33"/>
      <c r="AG1265" s="33"/>
      <c r="AH1265" s="43"/>
      <c r="AI1265" s="43"/>
      <c r="AJ1265" s="43"/>
      <c r="AK1265" s="43"/>
      <c r="AL1265" s="43"/>
      <c r="AM1265" s="43"/>
      <c r="AN1265" s="43"/>
      <c r="AO1265" s="43"/>
      <c r="AP1265" s="43"/>
      <c r="AQ1265" s="43"/>
      <c r="AR1265" s="43"/>
      <c r="AS1265" s="43"/>
      <c r="AT1265" s="43"/>
      <c r="AU1265" s="44"/>
      <c r="AV1265" s="33"/>
      <c r="AW1265" s="33"/>
      <c r="AX1265" s="33"/>
      <c r="AZ1265" s="141"/>
      <c r="BE1265" s="168"/>
      <c r="BF1265" s="168"/>
      <c r="BG1265" s="168"/>
      <c r="BH1265" s="168"/>
      <c r="BI1265" s="168"/>
      <c r="BJ1265" s="168"/>
      <c r="BK1265" s="168"/>
      <c r="BL1265" s="168"/>
      <c r="BM1265" s="168"/>
      <c r="DK1265" s="168"/>
      <c r="DL1265" s="168"/>
      <c r="DM1265" s="168"/>
      <c r="DN1265" s="168"/>
      <c r="DO1265" s="168"/>
      <c r="DP1265" s="168"/>
      <c r="DQ1265" s="168"/>
      <c r="DR1265" s="168"/>
      <c r="DS1265" s="168"/>
      <c r="DT1265" s="168"/>
      <c r="DU1265" s="168"/>
      <c r="DV1265" s="168"/>
      <c r="DW1265" s="168"/>
      <c r="DX1265" s="168"/>
      <c r="DY1265" s="168"/>
      <c r="DZ1265" s="168"/>
      <c r="EA1265" s="168"/>
      <c r="EB1265" s="168"/>
      <c r="EC1265" s="168"/>
      <c r="ED1265" s="168"/>
      <c r="EE1265" s="168"/>
      <c r="EF1265" s="168"/>
      <c r="EG1265" s="168"/>
      <c r="EH1265" s="168"/>
      <c r="EI1265" s="168"/>
      <c r="EJ1265" s="168"/>
      <c r="EK1265" s="168"/>
      <c r="EL1265" s="168"/>
      <c r="EM1265" s="168"/>
      <c r="EN1265" s="168"/>
      <c r="EO1265" s="168"/>
      <c r="EP1265" s="168"/>
      <c r="EQ1265" s="168"/>
      <c r="ER1265" s="168"/>
      <c r="ES1265" s="168"/>
      <c r="ET1265" s="168"/>
      <c r="EU1265" s="168"/>
      <c r="EV1265" s="168"/>
      <c r="EW1265" s="168"/>
      <c r="EX1265" s="168"/>
      <c r="EY1265" s="168"/>
      <c r="EZ1265" s="168"/>
      <c r="FA1265" s="168"/>
      <c r="FB1265" s="168"/>
      <c r="FC1265" s="168"/>
      <c r="FD1265" s="168"/>
    </row>
    <row r="1266" spans="1:160" s="5" customFormat="1" ht="14.4" thickBot="1" x14ac:dyDescent="0.35">
      <c r="A1266" s="263"/>
      <c r="B1266" s="263"/>
      <c r="C1266" s="265"/>
      <c r="D1266" s="425"/>
      <c r="E1266" s="426"/>
      <c r="F1266" s="426"/>
      <c r="G1266" s="426"/>
      <c r="H1266" s="426"/>
      <c r="I1266" s="426"/>
      <c r="J1266" s="426"/>
      <c r="K1266" s="426"/>
      <c r="L1266" s="426"/>
      <c r="M1266" s="427"/>
      <c r="N1266" s="422"/>
      <c r="O1266" s="423"/>
      <c r="P1266" s="423"/>
      <c r="Q1266" s="423"/>
      <c r="R1266" s="423"/>
      <c r="S1266" s="423"/>
      <c r="T1266" s="423"/>
      <c r="U1266" s="424"/>
      <c r="V1266" s="33"/>
      <c r="W1266" s="57"/>
      <c r="X1266" s="86"/>
      <c r="Y1266" s="33"/>
      <c r="Z1266" s="36"/>
      <c r="AA1266" s="36"/>
      <c r="AD1266" s="33"/>
      <c r="AG1266" s="33"/>
      <c r="AH1266" s="43"/>
      <c r="AI1266" s="43"/>
      <c r="AJ1266" s="43"/>
      <c r="AK1266" s="43"/>
      <c r="AL1266" s="43"/>
      <c r="AM1266" s="43"/>
      <c r="AN1266" s="43"/>
      <c r="AO1266" s="43"/>
      <c r="AP1266" s="43"/>
      <c r="AQ1266" s="43"/>
      <c r="AR1266" s="43"/>
      <c r="AS1266" s="43"/>
      <c r="AT1266" s="43"/>
      <c r="AU1266" s="44"/>
      <c r="AV1266" s="33"/>
      <c r="AW1266" s="33"/>
      <c r="AX1266" s="33"/>
      <c r="AZ1266" s="141"/>
      <c r="BE1266" s="168"/>
      <c r="BF1266" s="168"/>
      <c r="BG1266" s="168"/>
      <c r="BH1266" s="168"/>
      <c r="BI1266" s="168"/>
      <c r="BJ1266" s="168"/>
      <c r="BK1266" s="168"/>
      <c r="BL1266" s="168"/>
      <c r="BM1266" s="168"/>
      <c r="DK1266" s="168"/>
      <c r="DL1266" s="168"/>
      <c r="DM1266" s="168"/>
      <c r="DN1266" s="168"/>
      <c r="DO1266" s="168"/>
      <c r="DP1266" s="168"/>
      <c r="DQ1266" s="168"/>
      <c r="DR1266" s="168"/>
      <c r="DS1266" s="168"/>
      <c r="DT1266" s="168"/>
      <c r="DU1266" s="168"/>
      <c r="DV1266" s="168"/>
      <c r="DW1266" s="168"/>
      <c r="DX1266" s="168"/>
      <c r="DY1266" s="168"/>
      <c r="DZ1266" s="168"/>
      <c r="EA1266" s="168"/>
      <c r="EB1266" s="168"/>
      <c r="EC1266" s="168"/>
      <c r="ED1266" s="168"/>
      <c r="EE1266" s="168"/>
      <c r="EF1266" s="168"/>
      <c r="EG1266" s="168"/>
      <c r="EH1266" s="168"/>
      <c r="EI1266" s="168"/>
      <c r="EJ1266" s="168"/>
      <c r="EK1266" s="168"/>
      <c r="EL1266" s="168"/>
      <c r="EM1266" s="168"/>
      <c r="EN1266" s="168"/>
      <c r="EO1266" s="168"/>
      <c r="EP1266" s="168"/>
      <c r="EQ1266" s="168"/>
      <c r="ER1266" s="168"/>
      <c r="ES1266" s="168"/>
      <c r="ET1266" s="168"/>
      <c r="EU1266" s="168"/>
      <c r="EV1266" s="168"/>
      <c r="EW1266" s="168"/>
      <c r="EX1266" s="168"/>
      <c r="EY1266" s="168"/>
      <c r="EZ1266" s="168"/>
      <c r="FA1266" s="168"/>
      <c r="FB1266" s="168"/>
      <c r="FC1266" s="168"/>
      <c r="FD1266" s="168"/>
    </row>
    <row r="1267" spans="1:160" s="5" customFormat="1" ht="5.25" customHeight="1" thickBot="1" x14ac:dyDescent="0.35">
      <c r="A1267" s="263"/>
      <c r="B1267" s="263"/>
      <c r="C1267" s="265"/>
      <c r="D1267" s="428"/>
      <c r="E1267" s="428"/>
      <c r="F1267" s="428"/>
      <c r="G1267" s="428"/>
      <c r="H1267" s="428"/>
      <c r="I1267" s="428"/>
      <c r="J1267" s="428"/>
      <c r="K1267" s="428"/>
      <c r="L1267" s="428"/>
      <c r="M1267" s="428"/>
      <c r="N1267" s="428"/>
      <c r="O1267" s="428"/>
      <c r="P1267" s="428"/>
      <c r="Q1267" s="428"/>
      <c r="R1267" s="428"/>
      <c r="S1267" s="428"/>
      <c r="T1267" s="428"/>
      <c r="U1267" s="428"/>
      <c r="V1267" s="33"/>
      <c r="W1267" s="57"/>
      <c r="X1267" s="86"/>
      <c r="Y1267" s="33"/>
      <c r="Z1267" s="36"/>
      <c r="AA1267" s="36"/>
      <c r="AD1267" s="33"/>
      <c r="AG1267" s="33"/>
      <c r="AH1267" s="43"/>
      <c r="AI1267" s="43"/>
      <c r="AJ1267" s="43"/>
      <c r="AK1267" s="43"/>
      <c r="AL1267" s="43"/>
      <c r="AM1267" s="43"/>
      <c r="AN1267" s="43"/>
      <c r="AO1267" s="43"/>
      <c r="AP1267" s="43"/>
      <c r="AQ1267" s="43"/>
      <c r="AR1267" s="43"/>
      <c r="AS1267" s="43"/>
      <c r="AT1267" s="43"/>
      <c r="AU1267" s="44"/>
      <c r="AV1267" s="33"/>
      <c r="AW1267" s="33"/>
      <c r="AX1267" s="33"/>
      <c r="AZ1267" s="141"/>
      <c r="BE1267" s="168"/>
      <c r="BF1267" s="168"/>
      <c r="BG1267" s="168"/>
      <c r="BH1267" s="168"/>
      <c r="BI1267" s="168"/>
      <c r="BJ1267" s="168"/>
      <c r="BK1267" s="168"/>
      <c r="BL1267" s="168"/>
      <c r="BM1267" s="168"/>
      <c r="DK1267" s="168"/>
      <c r="DL1267" s="168"/>
      <c r="DM1267" s="168"/>
      <c r="DN1267" s="168"/>
      <c r="DO1267" s="168"/>
      <c r="DP1267" s="168"/>
      <c r="DQ1267" s="168"/>
      <c r="DR1267" s="168"/>
      <c r="DS1267" s="168"/>
      <c r="DT1267" s="168"/>
      <c r="DU1267" s="168"/>
      <c r="DV1267" s="168"/>
      <c r="DW1267" s="168"/>
      <c r="DX1267" s="168"/>
      <c r="DY1267" s="168"/>
      <c r="DZ1267" s="168"/>
      <c r="EA1267" s="168"/>
      <c r="EB1267" s="168"/>
      <c r="EC1267" s="168"/>
      <c r="ED1267" s="168"/>
      <c r="EE1267" s="168"/>
      <c r="EF1267" s="168"/>
      <c r="EG1267" s="168"/>
      <c r="EH1267" s="168"/>
      <c r="EI1267" s="168"/>
      <c r="EJ1267" s="168"/>
      <c r="EK1267" s="168"/>
      <c r="EL1267" s="168"/>
      <c r="EM1267" s="168"/>
      <c r="EN1267" s="168"/>
      <c r="EO1267" s="168"/>
      <c r="EP1267" s="168"/>
      <c r="EQ1267" s="168"/>
      <c r="ER1267" s="168"/>
      <c r="ES1267" s="168"/>
      <c r="ET1267" s="168"/>
      <c r="EU1267" s="168"/>
      <c r="EV1267" s="168"/>
      <c r="EW1267" s="168"/>
      <c r="EX1267" s="168"/>
      <c r="EY1267" s="168"/>
      <c r="EZ1267" s="168"/>
      <c r="FA1267" s="168"/>
      <c r="FB1267" s="168"/>
      <c r="FC1267" s="168"/>
      <c r="FD1267" s="168"/>
    </row>
    <row r="1268" spans="1:160" s="5" customFormat="1" ht="20.25" customHeight="1" x14ac:dyDescent="0.3">
      <c r="A1268" s="263"/>
      <c r="B1268" s="263"/>
      <c r="C1268" s="265"/>
      <c r="D1268" s="429" t="s">
        <v>18</v>
      </c>
      <c r="E1268" s="430"/>
      <c r="F1268" s="430"/>
      <c r="G1268" s="430"/>
      <c r="H1268" s="430"/>
      <c r="I1268" s="430"/>
      <c r="J1268" s="430"/>
      <c r="K1268" s="430"/>
      <c r="L1268" s="430"/>
      <c r="M1268" s="431"/>
      <c r="N1268" s="429" t="s">
        <v>19</v>
      </c>
      <c r="O1268" s="430"/>
      <c r="P1268" s="430"/>
      <c r="Q1268" s="430"/>
      <c r="R1268" s="430"/>
      <c r="S1268" s="430"/>
      <c r="T1268" s="430"/>
      <c r="U1268" s="431"/>
      <c r="V1268" s="33"/>
      <c r="W1268" s="57"/>
      <c r="X1268" s="86"/>
      <c r="Y1268" s="33"/>
      <c r="Z1268" s="36"/>
      <c r="AA1268" s="36"/>
      <c r="AD1268" s="33"/>
      <c r="AG1268" s="33"/>
      <c r="AH1268" s="43"/>
      <c r="AI1268" s="43"/>
      <c r="AJ1268" s="43"/>
      <c r="AK1268" s="43"/>
      <c r="AL1268" s="43"/>
      <c r="AM1268" s="43"/>
      <c r="AN1268" s="43"/>
      <c r="AO1268" s="43"/>
      <c r="AP1268" s="43"/>
      <c r="AQ1268" s="43"/>
      <c r="AR1268" s="43"/>
      <c r="AS1268" s="43"/>
      <c r="AT1268" s="43"/>
      <c r="AU1268" s="44"/>
      <c r="AV1268" s="33"/>
      <c r="AW1268" s="33"/>
      <c r="AX1268" s="33"/>
      <c r="AZ1268" s="141"/>
      <c r="BE1268" s="168"/>
      <c r="BF1268" s="168"/>
      <c r="BG1268" s="168"/>
      <c r="BH1268" s="168"/>
      <c r="BI1268" s="168"/>
      <c r="BJ1268" s="168"/>
      <c r="BK1268" s="168"/>
      <c r="BL1268" s="168"/>
      <c r="BM1268" s="168"/>
      <c r="DK1268" s="168"/>
      <c r="DL1268" s="168"/>
      <c r="DM1268" s="168"/>
      <c r="DN1268" s="168"/>
      <c r="DO1268" s="168"/>
      <c r="DP1268" s="168"/>
      <c r="DQ1268" s="168"/>
      <c r="DR1268" s="168"/>
      <c r="DS1268" s="168"/>
      <c r="DT1268" s="168"/>
      <c r="DU1268" s="168"/>
      <c r="DV1268" s="168"/>
      <c r="DW1268" s="168"/>
      <c r="DX1268" s="168"/>
      <c r="DY1268" s="168"/>
      <c r="DZ1268" s="168"/>
      <c r="EA1268" s="168"/>
      <c r="EB1268" s="168"/>
      <c r="EC1268" s="168"/>
      <c r="ED1268" s="168"/>
      <c r="EE1268" s="168"/>
      <c r="EF1268" s="168"/>
      <c r="EG1268" s="168"/>
      <c r="EH1268" s="168"/>
      <c r="EI1268" s="168"/>
      <c r="EJ1268" s="168"/>
      <c r="EK1268" s="168"/>
      <c r="EL1268" s="168"/>
      <c r="EM1268" s="168"/>
      <c r="EN1268" s="168"/>
      <c r="EO1268" s="168"/>
      <c r="EP1268" s="168"/>
      <c r="EQ1268" s="168"/>
      <c r="ER1268" s="168"/>
      <c r="ES1268" s="168"/>
      <c r="ET1268" s="168"/>
      <c r="EU1268" s="168"/>
      <c r="EV1268" s="168"/>
      <c r="EW1268" s="168"/>
      <c r="EX1268" s="168"/>
      <c r="EY1268" s="168"/>
      <c r="EZ1268" s="168"/>
      <c r="FA1268" s="168"/>
      <c r="FB1268" s="168"/>
      <c r="FC1268" s="168"/>
      <c r="FD1268" s="168"/>
    </row>
    <row r="1269" spans="1:160" s="5" customFormat="1" x14ac:dyDescent="0.3">
      <c r="A1269" s="263"/>
      <c r="B1269" s="263"/>
      <c r="C1269" s="265"/>
      <c r="D1269" s="432" t="s">
        <v>20</v>
      </c>
      <c r="E1269" s="433"/>
      <c r="F1269" s="433"/>
      <c r="G1269" s="433"/>
      <c r="H1269" s="433"/>
      <c r="I1269" s="433"/>
      <c r="J1269" s="433"/>
      <c r="K1269" s="433"/>
      <c r="L1269" s="433"/>
      <c r="M1269" s="434"/>
      <c r="N1269" s="435" t="s">
        <v>21</v>
      </c>
      <c r="O1269" s="436"/>
      <c r="P1269" s="436"/>
      <c r="Q1269" s="436"/>
      <c r="R1269" s="436"/>
      <c r="S1269" s="436"/>
      <c r="T1269" s="436"/>
      <c r="U1269" s="437"/>
      <c r="V1269" s="33"/>
      <c r="W1269" s="57"/>
      <c r="X1269" s="86"/>
      <c r="Y1269" s="33"/>
      <c r="Z1269" s="36"/>
      <c r="AA1269" s="36"/>
      <c r="AD1269" s="33"/>
      <c r="AG1269" s="33"/>
      <c r="AH1269" s="43"/>
      <c r="AI1269" s="43"/>
      <c r="AJ1269" s="43"/>
      <c r="AK1269" s="43"/>
      <c r="AL1269" s="43"/>
      <c r="AM1269" s="43"/>
      <c r="AN1269" s="43"/>
      <c r="AO1269" s="43"/>
      <c r="AP1269" s="43"/>
      <c r="AQ1269" s="43"/>
      <c r="AR1269" s="43"/>
      <c r="AS1269" s="43"/>
      <c r="AT1269" s="43"/>
      <c r="AU1269" s="44"/>
      <c r="AV1269" s="33"/>
      <c r="AW1269" s="33"/>
      <c r="AX1269" s="33"/>
      <c r="AZ1269" s="141"/>
      <c r="BE1269" s="168"/>
      <c r="BF1269" s="168"/>
      <c r="BG1269" s="168"/>
      <c r="BH1269" s="168"/>
      <c r="BI1269" s="168"/>
      <c r="BJ1269" s="168"/>
      <c r="BK1269" s="168"/>
      <c r="BL1269" s="168"/>
      <c r="BM1269" s="168"/>
      <c r="DK1269" s="168"/>
      <c r="DL1269" s="168"/>
      <c r="DM1269" s="168"/>
      <c r="DN1269" s="168"/>
      <c r="DO1269" s="168"/>
      <c r="DP1269" s="168"/>
      <c r="DQ1269" s="168"/>
      <c r="DR1269" s="168"/>
      <c r="DS1269" s="168"/>
      <c r="DT1269" s="168"/>
      <c r="DU1269" s="168"/>
      <c r="DV1269" s="168"/>
      <c r="DW1269" s="168"/>
      <c r="DX1269" s="168"/>
      <c r="DY1269" s="168"/>
      <c r="DZ1269" s="168"/>
      <c r="EA1269" s="168"/>
      <c r="EB1269" s="168"/>
      <c r="EC1269" s="168"/>
      <c r="ED1269" s="168"/>
      <c r="EE1269" s="168"/>
      <c r="EF1269" s="168"/>
      <c r="EG1269" s="168"/>
      <c r="EH1269" s="168"/>
      <c r="EI1269" s="168"/>
      <c r="EJ1269" s="168"/>
      <c r="EK1269" s="168"/>
      <c r="EL1269" s="168"/>
      <c r="EM1269" s="168"/>
      <c r="EN1269" s="168"/>
      <c r="EO1269" s="168"/>
      <c r="EP1269" s="168"/>
      <c r="EQ1269" s="168"/>
      <c r="ER1269" s="168"/>
      <c r="ES1269" s="168"/>
      <c r="ET1269" s="168"/>
      <c r="EU1269" s="168"/>
      <c r="EV1269" s="168"/>
      <c r="EW1269" s="168"/>
      <c r="EX1269" s="168"/>
      <c r="EY1269" s="168"/>
      <c r="EZ1269" s="168"/>
      <c r="FA1269" s="168"/>
      <c r="FB1269" s="168"/>
      <c r="FC1269" s="168"/>
      <c r="FD1269" s="168"/>
    </row>
    <row r="1270" spans="1:160" s="5" customFormat="1" ht="15.75" customHeight="1" x14ac:dyDescent="0.3">
      <c r="A1270" s="263"/>
      <c r="B1270" s="263"/>
      <c r="C1270" s="265"/>
      <c r="D1270" s="438" t="s">
        <v>22</v>
      </c>
      <c r="E1270" s="439"/>
      <c r="F1270" s="439"/>
      <c r="G1270" s="439"/>
      <c r="H1270" s="439"/>
      <c r="I1270" s="439"/>
      <c r="J1270" s="439"/>
      <c r="K1270" s="439"/>
      <c r="L1270" s="439"/>
      <c r="M1270" s="440"/>
      <c r="N1270" s="438" t="s">
        <v>22</v>
      </c>
      <c r="O1270" s="444"/>
      <c r="P1270" s="444"/>
      <c r="Q1270" s="444"/>
      <c r="R1270" s="444"/>
      <c r="S1270" s="444"/>
      <c r="T1270" s="444"/>
      <c r="U1270" s="440"/>
      <c r="V1270" s="33"/>
      <c r="W1270" s="57"/>
      <c r="X1270" s="86"/>
      <c r="Y1270" s="33"/>
      <c r="Z1270" s="36"/>
      <c r="AA1270" s="36"/>
      <c r="AD1270" s="33"/>
      <c r="AG1270" s="33"/>
      <c r="AH1270" s="43"/>
      <c r="AI1270" s="43"/>
      <c r="AJ1270" s="43"/>
      <c r="AK1270" s="43"/>
      <c r="AL1270" s="43"/>
      <c r="AM1270" s="43"/>
      <c r="AN1270" s="43"/>
      <c r="AO1270" s="43"/>
      <c r="AP1270" s="43"/>
      <c r="AQ1270" s="43"/>
      <c r="AR1270" s="43"/>
      <c r="AS1270" s="43"/>
      <c r="AT1270" s="43"/>
      <c r="AU1270" s="44"/>
      <c r="AV1270" s="33"/>
      <c r="AW1270" s="33"/>
      <c r="AX1270" s="33"/>
      <c r="AZ1270" s="141"/>
      <c r="BE1270" s="168"/>
      <c r="BF1270" s="168"/>
      <c r="BG1270" s="168"/>
      <c r="BH1270" s="168"/>
      <c r="BI1270" s="168"/>
      <c r="BJ1270" s="168"/>
      <c r="BK1270" s="168"/>
      <c r="BL1270" s="168"/>
      <c r="BM1270" s="168"/>
      <c r="DK1270" s="168"/>
      <c r="DL1270" s="168"/>
      <c r="DM1270" s="168"/>
      <c r="DN1270" s="168"/>
      <c r="DO1270" s="168"/>
      <c r="DP1270" s="168"/>
      <c r="DQ1270" s="168"/>
      <c r="DR1270" s="168"/>
      <c r="DS1270" s="168"/>
      <c r="DT1270" s="168"/>
      <c r="DU1270" s="168"/>
      <c r="DV1270" s="168"/>
      <c r="DW1270" s="168"/>
      <c r="DX1270" s="168"/>
      <c r="DY1270" s="168"/>
      <c r="DZ1270" s="168"/>
      <c r="EA1270" s="168"/>
      <c r="EB1270" s="168"/>
      <c r="EC1270" s="168"/>
      <c r="ED1270" s="168"/>
      <c r="EE1270" s="168"/>
      <c r="EF1270" s="168"/>
      <c r="EG1270" s="168"/>
      <c r="EH1270" s="168"/>
      <c r="EI1270" s="168"/>
      <c r="EJ1270" s="168"/>
      <c r="EK1270" s="168"/>
      <c r="EL1270" s="168"/>
      <c r="EM1270" s="168"/>
      <c r="EN1270" s="168"/>
      <c r="EO1270" s="168"/>
      <c r="EP1270" s="168"/>
      <c r="EQ1270" s="168"/>
      <c r="ER1270" s="168"/>
      <c r="ES1270" s="168"/>
      <c r="ET1270" s="168"/>
      <c r="EU1270" s="168"/>
      <c r="EV1270" s="168"/>
      <c r="EW1270" s="168"/>
      <c r="EX1270" s="168"/>
      <c r="EY1270" s="168"/>
      <c r="EZ1270" s="168"/>
      <c r="FA1270" s="168"/>
      <c r="FB1270" s="168"/>
      <c r="FC1270" s="168"/>
      <c r="FD1270" s="168"/>
    </row>
    <row r="1271" spans="1:160" s="5" customFormat="1" ht="15.75" customHeight="1" x14ac:dyDescent="0.3">
      <c r="A1271" s="263"/>
      <c r="B1271" s="263"/>
      <c r="C1271" s="265"/>
      <c r="D1271" s="438"/>
      <c r="E1271" s="439"/>
      <c r="F1271" s="439"/>
      <c r="G1271" s="439"/>
      <c r="H1271" s="439"/>
      <c r="I1271" s="439"/>
      <c r="J1271" s="439"/>
      <c r="K1271" s="439"/>
      <c r="L1271" s="439"/>
      <c r="M1271" s="440"/>
      <c r="N1271" s="438"/>
      <c r="O1271" s="439"/>
      <c r="P1271" s="439"/>
      <c r="Q1271" s="439"/>
      <c r="R1271" s="439"/>
      <c r="S1271" s="439"/>
      <c r="T1271" s="439"/>
      <c r="U1271" s="440"/>
      <c r="V1271" s="33"/>
      <c r="W1271" s="57"/>
      <c r="X1271" s="86"/>
      <c r="Y1271" s="33"/>
      <c r="Z1271" s="36"/>
      <c r="AA1271" s="36"/>
      <c r="AD1271" s="33"/>
      <c r="AG1271" s="33"/>
      <c r="AH1271" s="43"/>
      <c r="AI1271" s="43"/>
      <c r="AJ1271" s="43"/>
      <c r="AK1271" s="43"/>
      <c r="AL1271" s="43"/>
      <c r="AM1271" s="43"/>
      <c r="AN1271" s="43"/>
      <c r="AO1271" s="43"/>
      <c r="AP1271" s="43"/>
      <c r="AQ1271" s="43"/>
      <c r="AR1271" s="43"/>
      <c r="AS1271" s="43"/>
      <c r="AT1271" s="43"/>
      <c r="AU1271" s="44"/>
      <c r="AV1271" s="33"/>
      <c r="AW1271" s="33"/>
      <c r="AX1271" s="33"/>
      <c r="AZ1271" s="141"/>
      <c r="BE1271" s="168"/>
      <c r="BF1271" s="168"/>
      <c r="BG1271" s="168"/>
      <c r="BH1271" s="168"/>
      <c r="BI1271" s="168"/>
      <c r="BJ1271" s="168"/>
      <c r="BK1271" s="168"/>
      <c r="BL1271" s="168"/>
      <c r="BM1271" s="168"/>
      <c r="DK1271" s="168"/>
      <c r="DL1271" s="168"/>
      <c r="DM1271" s="168"/>
      <c r="DN1271" s="168"/>
      <c r="DO1271" s="168"/>
      <c r="DP1271" s="168"/>
      <c r="DQ1271" s="168"/>
      <c r="DR1271" s="168"/>
      <c r="DS1271" s="168"/>
      <c r="DT1271" s="168"/>
      <c r="DU1271" s="168"/>
      <c r="DV1271" s="168"/>
      <c r="DW1271" s="168"/>
      <c r="DX1271" s="168"/>
      <c r="DY1271" s="168"/>
      <c r="DZ1271" s="168"/>
      <c r="EA1271" s="168"/>
      <c r="EB1271" s="168"/>
      <c r="EC1271" s="168"/>
      <c r="ED1271" s="168"/>
      <c r="EE1271" s="168"/>
      <c r="EF1271" s="168"/>
      <c r="EG1271" s="168"/>
      <c r="EH1271" s="168"/>
      <c r="EI1271" s="168"/>
      <c r="EJ1271" s="168"/>
      <c r="EK1271" s="168"/>
      <c r="EL1271" s="168"/>
      <c r="EM1271" s="168"/>
      <c r="EN1271" s="168"/>
      <c r="EO1271" s="168"/>
      <c r="EP1271" s="168"/>
      <c r="EQ1271" s="168"/>
      <c r="ER1271" s="168"/>
      <c r="ES1271" s="168"/>
      <c r="ET1271" s="168"/>
      <c r="EU1271" s="168"/>
      <c r="EV1271" s="168"/>
      <c r="EW1271" s="168"/>
      <c r="EX1271" s="168"/>
      <c r="EY1271" s="168"/>
      <c r="EZ1271" s="168"/>
      <c r="FA1271" s="168"/>
      <c r="FB1271" s="168"/>
      <c r="FC1271" s="168"/>
      <c r="FD1271" s="168"/>
    </row>
    <row r="1272" spans="1:160" s="5" customFormat="1" ht="15.75" customHeight="1" x14ac:dyDescent="0.3">
      <c r="A1272" s="263"/>
      <c r="B1272" s="263"/>
      <c r="C1272" s="265"/>
      <c r="D1272" s="441"/>
      <c r="E1272" s="442"/>
      <c r="F1272" s="442"/>
      <c r="G1272" s="442"/>
      <c r="H1272" s="442"/>
      <c r="I1272" s="442"/>
      <c r="J1272" s="442"/>
      <c r="K1272" s="442"/>
      <c r="L1272" s="442"/>
      <c r="M1272" s="443"/>
      <c r="N1272" s="441"/>
      <c r="O1272" s="442"/>
      <c r="P1272" s="442"/>
      <c r="Q1272" s="442"/>
      <c r="R1272" s="442"/>
      <c r="S1272" s="442"/>
      <c r="T1272" s="442"/>
      <c r="U1272" s="443"/>
      <c r="V1272" s="33"/>
      <c r="W1272" s="57"/>
      <c r="X1272" s="86"/>
      <c r="Y1272" s="33"/>
      <c r="Z1272" s="36"/>
      <c r="AA1272" s="36"/>
      <c r="AD1272" s="33"/>
      <c r="AG1272" s="33"/>
      <c r="AH1272" s="43"/>
      <c r="AI1272" s="43"/>
      <c r="AJ1272" s="43"/>
      <c r="AK1272" s="43"/>
      <c r="AL1272" s="43"/>
      <c r="AM1272" s="43"/>
      <c r="AN1272" s="43"/>
      <c r="AO1272" s="43"/>
      <c r="AP1272" s="43"/>
      <c r="AQ1272" s="43"/>
      <c r="AR1272" s="43"/>
      <c r="AS1272" s="43"/>
      <c r="AT1272" s="43"/>
      <c r="AU1272" s="44"/>
      <c r="AV1272" s="33"/>
      <c r="AW1272" s="33"/>
      <c r="AX1272" s="33"/>
      <c r="AZ1272" s="141"/>
      <c r="BE1272" s="168"/>
      <c r="BF1272" s="168"/>
      <c r="BG1272" s="168"/>
      <c r="BH1272" s="168"/>
      <c r="BI1272" s="168"/>
      <c r="BJ1272" s="168"/>
      <c r="BK1272" s="168"/>
      <c r="BL1272" s="168"/>
      <c r="BM1272" s="168"/>
      <c r="DK1272" s="168"/>
      <c r="DL1272" s="168"/>
      <c r="DM1272" s="168"/>
      <c r="DN1272" s="168"/>
      <c r="DO1272" s="168"/>
      <c r="DP1272" s="168"/>
      <c r="DQ1272" s="168"/>
      <c r="DR1272" s="168"/>
      <c r="DS1272" s="168"/>
      <c r="DT1272" s="168"/>
      <c r="DU1272" s="168"/>
      <c r="DV1272" s="168"/>
      <c r="DW1272" s="168"/>
      <c r="DX1272" s="168"/>
      <c r="DY1272" s="168"/>
      <c r="DZ1272" s="168"/>
      <c r="EA1272" s="168"/>
      <c r="EB1272" s="168"/>
      <c r="EC1272" s="168"/>
      <c r="ED1272" s="168"/>
      <c r="EE1272" s="168"/>
      <c r="EF1272" s="168"/>
      <c r="EG1272" s="168"/>
      <c r="EH1272" s="168"/>
      <c r="EI1272" s="168"/>
      <c r="EJ1272" s="168"/>
      <c r="EK1272" s="168"/>
      <c r="EL1272" s="168"/>
      <c r="EM1272" s="168"/>
      <c r="EN1272" s="168"/>
      <c r="EO1272" s="168"/>
      <c r="EP1272" s="168"/>
      <c r="EQ1272" s="168"/>
      <c r="ER1272" s="168"/>
      <c r="ES1272" s="168"/>
      <c r="ET1272" s="168"/>
      <c r="EU1272" s="168"/>
      <c r="EV1272" s="168"/>
      <c r="EW1272" s="168"/>
      <c r="EX1272" s="168"/>
      <c r="EY1272" s="168"/>
      <c r="EZ1272" s="168"/>
      <c r="FA1272" s="168"/>
      <c r="FB1272" s="168"/>
      <c r="FC1272" s="168"/>
      <c r="FD1272" s="168"/>
    </row>
    <row r="1273" spans="1:160" s="5" customFormat="1" x14ac:dyDescent="0.25">
      <c r="A1273" s="263"/>
      <c r="B1273" s="263"/>
      <c r="C1273" s="265"/>
      <c r="D1273" s="10" t="s">
        <v>23</v>
      </c>
      <c r="E1273" s="445" t="e">
        <f>+#REF!</f>
        <v>#REF!</v>
      </c>
      <c r="F1273" s="445"/>
      <c r="G1273" s="445"/>
      <c r="H1273" s="445"/>
      <c r="I1273" s="445"/>
      <c r="J1273" s="445"/>
      <c r="K1273" s="445"/>
      <c r="L1273" s="445"/>
      <c r="M1273" s="446"/>
      <c r="N1273" s="11" t="s">
        <v>23</v>
      </c>
      <c r="O1273" s="445" t="e">
        <f>+#REF!</f>
        <v>#REF!</v>
      </c>
      <c r="P1273" s="445"/>
      <c r="Q1273" s="445"/>
      <c r="R1273" s="445"/>
      <c r="S1273" s="445"/>
      <c r="T1273" s="445"/>
      <c r="U1273" s="446"/>
      <c r="V1273" s="33"/>
      <c r="W1273" s="57"/>
      <c r="X1273" s="86"/>
      <c r="Y1273" s="33"/>
      <c r="Z1273" s="36"/>
      <c r="AA1273" s="36"/>
      <c r="AD1273" s="33"/>
      <c r="AG1273" s="33"/>
      <c r="AH1273" s="43"/>
      <c r="AI1273" s="43"/>
      <c r="AJ1273" s="43"/>
      <c r="AK1273" s="43"/>
      <c r="AL1273" s="43"/>
      <c r="AM1273" s="43"/>
      <c r="AN1273" s="43"/>
      <c r="AO1273" s="43"/>
      <c r="AP1273" s="43"/>
      <c r="AQ1273" s="43"/>
      <c r="AR1273" s="43"/>
      <c r="AS1273" s="43"/>
      <c r="AT1273" s="43"/>
      <c r="AU1273" s="44"/>
      <c r="AV1273" s="33"/>
      <c r="AW1273" s="33"/>
      <c r="AX1273" s="33"/>
      <c r="AZ1273" s="141"/>
      <c r="BE1273" s="168"/>
      <c r="BF1273" s="168"/>
      <c r="BG1273" s="168"/>
      <c r="BH1273" s="168"/>
      <c r="BI1273" s="168"/>
      <c r="BJ1273" s="168"/>
      <c r="BK1273" s="168"/>
      <c r="BL1273" s="168"/>
      <c r="BM1273" s="168"/>
      <c r="DK1273" s="168"/>
      <c r="DL1273" s="168"/>
      <c r="DM1273" s="168"/>
      <c r="DN1273" s="168"/>
      <c r="DO1273" s="168"/>
      <c r="DP1273" s="168"/>
      <c r="DQ1273" s="168"/>
      <c r="DR1273" s="168"/>
      <c r="DS1273" s="168"/>
      <c r="DT1273" s="168"/>
      <c r="DU1273" s="168"/>
      <c r="DV1273" s="168"/>
      <c r="DW1273" s="168"/>
      <c r="DX1273" s="168"/>
      <c r="DY1273" s="168"/>
      <c r="DZ1273" s="168"/>
      <c r="EA1273" s="168"/>
      <c r="EB1273" s="168"/>
      <c r="EC1273" s="168"/>
      <c r="ED1273" s="168"/>
      <c r="EE1273" s="168"/>
      <c r="EF1273" s="168"/>
      <c r="EG1273" s="168"/>
      <c r="EH1273" s="168"/>
      <c r="EI1273" s="168"/>
      <c r="EJ1273" s="168"/>
      <c r="EK1273" s="168"/>
      <c r="EL1273" s="168"/>
      <c r="EM1273" s="168"/>
      <c r="EN1273" s="168"/>
      <c r="EO1273" s="168"/>
      <c r="EP1273" s="168"/>
      <c r="EQ1273" s="168"/>
      <c r="ER1273" s="168"/>
      <c r="ES1273" s="168"/>
      <c r="ET1273" s="168"/>
      <c r="EU1273" s="168"/>
      <c r="EV1273" s="168"/>
      <c r="EW1273" s="168"/>
      <c r="EX1273" s="168"/>
      <c r="EY1273" s="168"/>
      <c r="EZ1273" s="168"/>
      <c r="FA1273" s="168"/>
      <c r="FB1273" s="168"/>
      <c r="FC1273" s="168"/>
      <c r="FD1273" s="168"/>
    </row>
    <row r="1274" spans="1:160" s="5" customFormat="1" ht="14.4" thickBot="1" x14ac:dyDescent="0.3">
      <c r="A1274" s="263"/>
      <c r="B1274" s="263"/>
      <c r="C1274" s="265"/>
      <c r="D1274" s="12" t="s">
        <v>25</v>
      </c>
      <c r="E1274" s="447" t="e">
        <f>+#REF!</f>
        <v>#REF!</v>
      </c>
      <c r="F1274" s="447"/>
      <c r="G1274" s="447"/>
      <c r="H1274" s="447"/>
      <c r="I1274" s="447"/>
      <c r="J1274" s="447"/>
      <c r="K1274" s="447"/>
      <c r="L1274" s="447"/>
      <c r="M1274" s="448"/>
      <c r="N1274" s="13" t="s">
        <v>25</v>
      </c>
      <c r="O1274" s="447" t="e">
        <f>+#REF!</f>
        <v>#REF!</v>
      </c>
      <c r="P1274" s="447"/>
      <c r="Q1274" s="447"/>
      <c r="R1274" s="447"/>
      <c r="S1274" s="447"/>
      <c r="T1274" s="447"/>
      <c r="U1274" s="448"/>
      <c r="V1274" s="33"/>
      <c r="W1274" s="57"/>
      <c r="X1274" s="86"/>
      <c r="Y1274" s="33"/>
      <c r="Z1274" s="36"/>
      <c r="AA1274" s="36"/>
      <c r="AD1274" s="33"/>
      <c r="AG1274" s="33"/>
      <c r="AH1274" s="43"/>
      <c r="AI1274" s="43"/>
      <c r="AJ1274" s="43"/>
      <c r="AK1274" s="43"/>
      <c r="AL1274" s="43"/>
      <c r="AM1274" s="43"/>
      <c r="AN1274" s="43"/>
      <c r="AO1274" s="43"/>
      <c r="AP1274" s="43"/>
      <c r="AQ1274" s="43"/>
      <c r="AR1274" s="43"/>
      <c r="AS1274" s="43"/>
      <c r="AT1274" s="43"/>
      <c r="AU1274" s="44"/>
      <c r="AV1274" s="33"/>
      <c r="AW1274" s="33"/>
      <c r="AX1274" s="33"/>
      <c r="AZ1274" s="141"/>
      <c r="BE1274" s="168"/>
      <c r="BF1274" s="168"/>
      <c r="BG1274" s="168"/>
      <c r="BH1274" s="168"/>
      <c r="BI1274" s="168"/>
      <c r="BJ1274" s="168"/>
      <c r="BK1274" s="168"/>
      <c r="BL1274" s="168"/>
      <c r="BM1274" s="168"/>
      <c r="DK1274" s="168"/>
      <c r="DL1274" s="168"/>
      <c r="DM1274" s="168"/>
      <c r="DN1274" s="168"/>
      <c r="DO1274" s="168"/>
      <c r="DP1274" s="168"/>
      <c r="DQ1274" s="168"/>
      <c r="DR1274" s="168"/>
      <c r="DS1274" s="168"/>
      <c r="DT1274" s="168"/>
      <c r="DU1274" s="168"/>
      <c r="DV1274" s="168"/>
      <c r="DW1274" s="168"/>
      <c r="DX1274" s="168"/>
      <c r="DY1274" s="168"/>
      <c r="DZ1274" s="168"/>
      <c r="EA1274" s="168"/>
      <c r="EB1274" s="168"/>
      <c r="EC1274" s="168"/>
      <c r="ED1274" s="168"/>
      <c r="EE1274" s="168"/>
      <c r="EF1274" s="168"/>
      <c r="EG1274" s="168"/>
      <c r="EH1274" s="168"/>
      <c r="EI1274" s="168"/>
      <c r="EJ1274" s="168"/>
      <c r="EK1274" s="168"/>
      <c r="EL1274" s="168"/>
      <c r="EM1274" s="168"/>
      <c r="EN1274" s="168"/>
      <c r="EO1274" s="168"/>
      <c r="EP1274" s="168"/>
      <c r="EQ1274" s="168"/>
      <c r="ER1274" s="168"/>
      <c r="ES1274" s="168"/>
      <c r="ET1274" s="168"/>
      <c r="EU1274" s="168"/>
      <c r="EV1274" s="168"/>
      <c r="EW1274" s="168"/>
      <c r="EX1274" s="168"/>
      <c r="EY1274" s="168"/>
      <c r="EZ1274" s="168"/>
      <c r="FA1274" s="168"/>
      <c r="FB1274" s="168"/>
      <c r="FC1274" s="168"/>
      <c r="FD1274" s="168"/>
    </row>
    <row r="1275" spans="1:160" ht="9.9" customHeight="1" thickBot="1" x14ac:dyDescent="0.3"/>
    <row r="1276" spans="1:160" s="5" customFormat="1" ht="15.75" customHeight="1" x14ac:dyDescent="0.3">
      <c r="A1276" s="263"/>
      <c r="B1276" s="263"/>
      <c r="C1276" s="265"/>
      <c r="D1276" s="484"/>
      <c r="E1276" s="485"/>
      <c r="F1276" s="488" t="s">
        <v>0</v>
      </c>
      <c r="G1276" s="489"/>
      <c r="H1276" s="489"/>
      <c r="I1276" s="489"/>
      <c r="J1276" s="489"/>
      <c r="K1276" s="489"/>
      <c r="L1276" s="489"/>
      <c r="M1276" s="489"/>
      <c r="N1276" s="489"/>
      <c r="O1276" s="490"/>
      <c r="P1276" s="494" t="s">
        <v>1</v>
      </c>
      <c r="Q1276" s="495"/>
      <c r="R1276" s="495"/>
      <c r="S1276" s="496"/>
      <c r="T1276" s="500"/>
      <c r="U1276" s="501"/>
      <c r="V1276" s="33"/>
      <c r="W1276" s="57"/>
      <c r="X1276" s="86"/>
      <c r="Y1276" s="33"/>
      <c r="Z1276" s="36"/>
      <c r="AA1276" s="36"/>
      <c r="AD1276" s="33"/>
      <c r="AG1276" s="33"/>
      <c r="AH1276" s="43"/>
      <c r="AI1276" s="43"/>
      <c r="AJ1276" s="43"/>
      <c r="AK1276" s="43"/>
      <c r="AL1276" s="43"/>
      <c r="AM1276" s="43"/>
      <c r="AN1276" s="43"/>
      <c r="AO1276" s="43"/>
      <c r="AP1276" s="43"/>
      <c r="AQ1276" s="43"/>
      <c r="AR1276" s="43"/>
      <c r="AS1276" s="43"/>
      <c r="AT1276" s="43"/>
      <c r="AU1276" s="44"/>
      <c r="AV1276" s="33"/>
      <c r="AW1276" s="33"/>
      <c r="AX1276" s="33"/>
      <c r="AZ1276" s="141"/>
      <c r="BE1276" s="168"/>
      <c r="BF1276" s="168"/>
      <c r="BG1276" s="168"/>
      <c r="BH1276" s="168"/>
      <c r="BI1276" s="168"/>
      <c r="BJ1276" s="168"/>
      <c r="BK1276" s="168"/>
      <c r="BL1276" s="168"/>
      <c r="BM1276" s="168"/>
      <c r="DK1276" s="168"/>
      <c r="DL1276" s="168"/>
      <c r="DM1276" s="168"/>
      <c r="DN1276" s="168"/>
      <c r="DO1276" s="168"/>
      <c r="DP1276" s="168"/>
      <c r="DQ1276" s="168"/>
      <c r="DR1276" s="168"/>
      <c r="DS1276" s="168"/>
      <c r="DT1276" s="168"/>
      <c r="DU1276" s="168"/>
      <c r="DV1276" s="168"/>
      <c r="DW1276" s="168"/>
      <c r="DX1276" s="168"/>
      <c r="DY1276" s="168"/>
      <c r="DZ1276" s="168"/>
      <c r="EA1276" s="168"/>
      <c r="EB1276" s="168"/>
      <c r="EC1276" s="168"/>
      <c r="ED1276" s="168"/>
      <c r="EE1276" s="168"/>
      <c r="EF1276" s="168"/>
      <c r="EG1276" s="168"/>
      <c r="EH1276" s="168"/>
      <c r="EI1276" s="168"/>
      <c r="EJ1276" s="168"/>
      <c r="EK1276" s="168"/>
      <c r="EL1276" s="168"/>
      <c r="EM1276" s="168"/>
      <c r="EN1276" s="168"/>
      <c r="EO1276" s="168"/>
      <c r="EP1276" s="168"/>
      <c r="EQ1276" s="168"/>
      <c r="ER1276" s="168"/>
      <c r="ES1276" s="168"/>
      <c r="ET1276" s="168"/>
      <c r="EU1276" s="168"/>
      <c r="EV1276" s="168"/>
      <c r="EW1276" s="168"/>
      <c r="EX1276" s="168"/>
      <c r="EY1276" s="168"/>
      <c r="EZ1276" s="168"/>
      <c r="FA1276" s="168"/>
      <c r="FB1276" s="168"/>
      <c r="FC1276" s="168"/>
      <c r="FD1276" s="168"/>
    </row>
    <row r="1277" spans="1:160" s="5" customFormat="1" ht="15" customHeight="1" x14ac:dyDescent="0.3">
      <c r="A1277" s="263"/>
      <c r="B1277" s="263"/>
      <c r="C1277" s="265"/>
      <c r="D1277" s="481"/>
      <c r="E1277" s="482"/>
      <c r="F1277" s="491"/>
      <c r="G1277" s="492"/>
      <c r="H1277" s="492"/>
      <c r="I1277" s="492"/>
      <c r="J1277" s="492"/>
      <c r="K1277" s="492"/>
      <c r="L1277" s="492"/>
      <c r="M1277" s="492"/>
      <c r="N1277" s="492"/>
      <c r="O1277" s="493"/>
      <c r="P1277" s="497"/>
      <c r="Q1277" s="498"/>
      <c r="R1277" s="498"/>
      <c r="S1277" s="499"/>
      <c r="T1277" s="502"/>
      <c r="U1277" s="503"/>
      <c r="V1277" s="33"/>
      <c r="W1277" s="57"/>
      <c r="X1277" s="86"/>
      <c r="Y1277" s="38"/>
      <c r="Z1277" s="36"/>
      <c r="AA1277" s="36"/>
      <c r="AD1277" s="33"/>
      <c r="AG1277" s="33"/>
      <c r="AH1277" s="43"/>
      <c r="AI1277" s="43"/>
      <c r="AJ1277" s="43"/>
      <c r="AK1277" s="43"/>
      <c r="AL1277" s="43"/>
      <c r="AM1277" s="43"/>
      <c r="AN1277" s="43"/>
      <c r="AO1277" s="43"/>
      <c r="AP1277" s="43"/>
      <c r="AQ1277" s="43"/>
      <c r="AR1277" s="43"/>
      <c r="AS1277" s="43"/>
      <c r="AT1277" s="43"/>
      <c r="AU1277" s="44"/>
      <c r="AV1277" s="33"/>
      <c r="AW1277" s="33"/>
      <c r="AX1277" s="33"/>
      <c r="AZ1277" s="141"/>
      <c r="BE1277" s="168"/>
      <c r="BF1277" s="168"/>
      <c r="BG1277" s="168"/>
      <c r="BH1277" s="168"/>
      <c r="BI1277" s="168"/>
      <c r="BJ1277" s="168"/>
      <c r="BK1277" s="168"/>
      <c r="BL1277" s="168"/>
      <c r="BM1277" s="168"/>
      <c r="DK1277" s="168"/>
      <c r="DL1277" s="168"/>
      <c r="DM1277" s="168"/>
      <c r="DN1277" s="168"/>
      <c r="DO1277" s="168"/>
      <c r="DP1277" s="168"/>
      <c r="DQ1277" s="168"/>
      <c r="DR1277" s="168"/>
      <c r="DS1277" s="168"/>
      <c r="DT1277" s="168"/>
      <c r="DU1277" s="168"/>
      <c r="DV1277" s="168"/>
      <c r="DW1277" s="168"/>
      <c r="DX1277" s="168"/>
      <c r="DY1277" s="168"/>
      <c r="DZ1277" s="168"/>
      <c r="EA1277" s="168"/>
      <c r="EB1277" s="168"/>
      <c r="EC1277" s="168"/>
      <c r="ED1277" s="168"/>
      <c r="EE1277" s="168"/>
      <c r="EF1277" s="168"/>
      <c r="EG1277" s="168"/>
      <c r="EH1277" s="168"/>
      <c r="EI1277" s="168"/>
      <c r="EJ1277" s="168"/>
      <c r="EK1277" s="168"/>
      <c r="EL1277" s="168"/>
      <c r="EM1277" s="168"/>
      <c r="EN1277" s="168"/>
      <c r="EO1277" s="168"/>
      <c r="EP1277" s="168"/>
      <c r="EQ1277" s="168"/>
      <c r="ER1277" s="168"/>
      <c r="ES1277" s="168"/>
      <c r="ET1277" s="168"/>
      <c r="EU1277" s="168"/>
      <c r="EV1277" s="168"/>
      <c r="EW1277" s="168"/>
      <c r="EX1277" s="168"/>
      <c r="EY1277" s="168"/>
      <c r="EZ1277" s="168"/>
      <c r="FA1277" s="168"/>
      <c r="FB1277" s="168"/>
      <c r="FC1277" s="168"/>
      <c r="FD1277" s="168"/>
    </row>
    <row r="1278" spans="1:160" s="5" customFormat="1" ht="30" customHeight="1" thickBot="1" x14ac:dyDescent="0.35">
      <c r="A1278" s="263"/>
      <c r="B1278" s="263"/>
      <c r="C1278" s="265"/>
      <c r="D1278" s="486"/>
      <c r="E1278" s="487"/>
      <c r="F1278" s="506" t="s">
        <v>2</v>
      </c>
      <c r="G1278" s="507"/>
      <c r="H1278" s="507"/>
      <c r="I1278" s="507"/>
      <c r="J1278" s="507"/>
      <c r="K1278" s="507"/>
      <c r="L1278" s="507"/>
      <c r="M1278" s="507"/>
      <c r="N1278" s="507"/>
      <c r="O1278" s="508"/>
      <c r="P1278" s="32">
        <v>27</v>
      </c>
      <c r="Q1278" s="101" t="s">
        <v>3</v>
      </c>
      <c r="R1278" s="509">
        <v>147</v>
      </c>
      <c r="S1278" s="510"/>
      <c r="T1278" s="504"/>
      <c r="U1278" s="505"/>
      <c r="V1278" s="33">
        <f>+IF(C1287="","",1)</f>
        <v>1</v>
      </c>
      <c r="W1278" s="57"/>
      <c r="X1278" s="86"/>
      <c r="Y1278" s="39"/>
      <c r="Z1278" s="36"/>
      <c r="AA1278" s="36"/>
      <c r="AD1278" s="33"/>
      <c r="AG1278" s="33"/>
      <c r="AH1278" s="43"/>
      <c r="AI1278" s="43"/>
      <c r="AJ1278" s="43"/>
      <c r="AK1278" s="43"/>
      <c r="AL1278" s="43"/>
      <c r="AM1278" s="43"/>
      <c r="AN1278" s="43"/>
      <c r="AO1278" s="43"/>
      <c r="AP1278" s="43"/>
      <c r="AQ1278" s="43"/>
      <c r="AR1278" s="43"/>
      <c r="AS1278" s="43"/>
      <c r="AT1278" s="43"/>
      <c r="AU1278" s="44"/>
      <c r="AV1278" s="33"/>
      <c r="AW1278" s="33"/>
      <c r="AX1278" s="33"/>
      <c r="AZ1278" s="141"/>
      <c r="BE1278" s="168"/>
      <c r="BF1278" s="168"/>
      <c r="BG1278" s="168"/>
      <c r="BH1278" s="168"/>
      <c r="BI1278" s="168"/>
      <c r="BJ1278" s="168"/>
      <c r="BK1278" s="168"/>
      <c r="BL1278" s="168"/>
      <c r="BM1278" s="168"/>
      <c r="DK1278" s="168"/>
      <c r="DL1278" s="168"/>
      <c r="DM1278" s="168"/>
      <c r="DN1278" s="168"/>
      <c r="DO1278" s="168"/>
      <c r="DP1278" s="168"/>
      <c r="DQ1278" s="168"/>
      <c r="DR1278" s="168"/>
      <c r="DS1278" s="168"/>
      <c r="DT1278" s="168"/>
      <c r="DU1278" s="168"/>
      <c r="DV1278" s="168"/>
      <c r="DW1278" s="168"/>
      <c r="DX1278" s="168"/>
      <c r="DY1278" s="168"/>
      <c r="DZ1278" s="168"/>
      <c r="EA1278" s="168"/>
      <c r="EB1278" s="168"/>
      <c r="EC1278" s="168"/>
      <c r="ED1278" s="168"/>
      <c r="EE1278" s="168"/>
      <c r="EF1278" s="168"/>
      <c r="EG1278" s="168"/>
      <c r="EH1278" s="168"/>
      <c r="EI1278" s="168"/>
      <c r="EJ1278" s="168"/>
      <c r="EK1278" s="168"/>
      <c r="EL1278" s="168"/>
      <c r="EM1278" s="168"/>
      <c r="EN1278" s="168"/>
      <c r="EO1278" s="168"/>
      <c r="EP1278" s="168"/>
      <c r="EQ1278" s="168"/>
      <c r="ER1278" s="168"/>
      <c r="ES1278" s="168"/>
      <c r="ET1278" s="168"/>
      <c r="EU1278" s="168"/>
      <c r="EV1278" s="168"/>
      <c r="EW1278" s="168"/>
      <c r="EX1278" s="168"/>
      <c r="EY1278" s="168"/>
      <c r="EZ1278" s="168"/>
      <c r="FA1278" s="168"/>
      <c r="FB1278" s="168"/>
      <c r="FC1278" s="168"/>
      <c r="FD1278" s="168"/>
    </row>
    <row r="1279" spans="1:160" s="5" customFormat="1" ht="5.25" customHeight="1" thickBot="1" x14ac:dyDescent="0.35">
      <c r="A1279" s="263"/>
      <c r="B1279" s="263"/>
      <c r="C1279" s="265"/>
      <c r="D1279" s="454"/>
      <c r="E1279" s="454"/>
      <c r="F1279" s="454"/>
      <c r="G1279" s="454"/>
      <c r="H1279" s="454"/>
      <c r="I1279" s="454"/>
      <c r="J1279" s="454"/>
      <c r="K1279" s="454"/>
      <c r="L1279" s="454"/>
      <c r="M1279" s="454"/>
      <c r="N1279" s="454"/>
      <c r="O1279" s="454"/>
      <c r="P1279" s="454"/>
      <c r="Q1279" s="454"/>
      <c r="R1279" s="454"/>
      <c r="S1279" s="454"/>
      <c r="T1279" s="454"/>
      <c r="U1279" s="454"/>
      <c r="V1279" s="33"/>
      <c r="W1279" s="57"/>
      <c r="X1279" s="86"/>
      <c r="Y1279" s="38"/>
      <c r="Z1279" s="36"/>
      <c r="AA1279" s="36"/>
      <c r="AD1279" s="33"/>
      <c r="AG1279" s="33"/>
      <c r="AH1279" s="43"/>
      <c r="AI1279" s="43"/>
      <c r="AJ1279" s="43"/>
      <c r="AK1279" s="43"/>
      <c r="AL1279" s="43"/>
      <c r="AM1279" s="43"/>
      <c r="AN1279" s="43"/>
      <c r="AO1279" s="43"/>
      <c r="AP1279" s="43"/>
      <c r="AQ1279" s="43"/>
      <c r="AR1279" s="43"/>
      <c r="AS1279" s="43"/>
      <c r="AT1279" s="43"/>
      <c r="AU1279" s="44"/>
      <c r="AV1279" s="33"/>
      <c r="AW1279" s="33"/>
      <c r="AX1279" s="33"/>
      <c r="AZ1279" s="141"/>
      <c r="BE1279" s="168"/>
      <c r="BF1279" s="168"/>
      <c r="BG1279" s="168"/>
      <c r="BH1279" s="168"/>
      <c r="BI1279" s="168"/>
      <c r="BJ1279" s="168"/>
      <c r="BK1279" s="168"/>
      <c r="BL1279" s="168"/>
      <c r="BM1279" s="168"/>
      <c r="DK1279" s="168"/>
      <c r="DL1279" s="168"/>
      <c r="DM1279" s="168"/>
      <c r="DN1279" s="168"/>
      <c r="DO1279" s="168"/>
      <c r="DP1279" s="168"/>
      <c r="DQ1279" s="168"/>
      <c r="DR1279" s="168"/>
      <c r="DS1279" s="168"/>
      <c r="DT1279" s="168"/>
      <c r="DU1279" s="168"/>
      <c r="DV1279" s="168"/>
      <c r="DW1279" s="168"/>
      <c r="DX1279" s="168"/>
      <c r="DY1279" s="168"/>
      <c r="DZ1279" s="168"/>
      <c r="EA1279" s="168"/>
      <c r="EB1279" s="168"/>
      <c r="EC1279" s="168"/>
      <c r="ED1279" s="168"/>
      <c r="EE1279" s="168"/>
      <c r="EF1279" s="168"/>
      <c r="EG1279" s="168"/>
      <c r="EH1279" s="168"/>
      <c r="EI1279" s="168"/>
      <c r="EJ1279" s="168"/>
      <c r="EK1279" s="168"/>
      <c r="EL1279" s="168"/>
      <c r="EM1279" s="168"/>
      <c r="EN1279" s="168"/>
      <c r="EO1279" s="168"/>
      <c r="EP1279" s="168"/>
      <c r="EQ1279" s="168"/>
      <c r="ER1279" s="168"/>
      <c r="ES1279" s="168"/>
      <c r="ET1279" s="168"/>
      <c r="EU1279" s="168"/>
      <c r="EV1279" s="168"/>
      <c r="EW1279" s="168"/>
      <c r="EX1279" s="168"/>
      <c r="EY1279" s="168"/>
      <c r="EZ1279" s="168"/>
      <c r="FA1279" s="168"/>
      <c r="FB1279" s="168"/>
      <c r="FC1279" s="168"/>
      <c r="FD1279" s="168"/>
    </row>
    <row r="1280" spans="1:160" s="5" customFormat="1" ht="24.9" customHeight="1" x14ac:dyDescent="0.3">
      <c r="A1280" s="263"/>
      <c r="B1280" s="263"/>
      <c r="C1280" s="265"/>
      <c r="D1280" s="511" t="s">
        <v>4</v>
      </c>
      <c r="E1280" s="512"/>
      <c r="F1280" s="513" t="s">
        <v>168</v>
      </c>
      <c r="G1280" s="514"/>
      <c r="H1280" s="514"/>
      <c r="I1280" s="515"/>
      <c r="J1280" s="516" t="s">
        <v>5</v>
      </c>
      <c r="K1280" s="512"/>
      <c r="L1280" s="513" t="s">
        <v>102</v>
      </c>
      <c r="M1280" s="514"/>
      <c r="N1280" s="514"/>
      <c r="O1280" s="514"/>
      <c r="P1280" s="515"/>
      <c r="Q1280" s="1" t="s">
        <v>6</v>
      </c>
      <c r="R1280" s="513" t="s">
        <v>36</v>
      </c>
      <c r="S1280" s="514"/>
      <c r="T1280" s="514"/>
      <c r="U1280" s="517"/>
      <c r="V1280" s="33"/>
      <c r="W1280" s="57"/>
      <c r="X1280" s="86"/>
      <c r="Y1280" s="33"/>
      <c r="Z1280" s="36"/>
      <c r="AA1280" s="36"/>
      <c r="AD1280" s="33"/>
      <c r="AG1280" s="33"/>
      <c r="AH1280" s="43"/>
      <c r="AI1280" s="43"/>
      <c r="AJ1280" s="43"/>
      <c r="AK1280" s="43"/>
      <c r="AL1280" s="43"/>
      <c r="AM1280" s="43"/>
      <c r="AN1280" s="43"/>
      <c r="AO1280" s="43"/>
      <c r="AP1280" s="43"/>
      <c r="AQ1280" s="43"/>
      <c r="AR1280" s="43"/>
      <c r="AS1280" s="43"/>
      <c r="AT1280" s="43"/>
      <c r="AU1280" s="44"/>
      <c r="AV1280" s="33"/>
      <c r="AW1280" s="33"/>
      <c r="AX1280" s="33"/>
      <c r="AZ1280" s="141"/>
      <c r="BE1280" s="168"/>
      <c r="BF1280" s="168"/>
      <c r="BG1280" s="168"/>
      <c r="BH1280" s="168"/>
      <c r="BI1280" s="168"/>
      <c r="BJ1280" s="168"/>
      <c r="BK1280" s="168"/>
      <c r="BL1280" s="168"/>
      <c r="BM1280" s="168"/>
      <c r="DK1280" s="168"/>
      <c r="DL1280" s="168"/>
      <c r="DM1280" s="168"/>
      <c r="DN1280" s="168"/>
      <c r="DO1280" s="168"/>
      <c r="DP1280" s="168"/>
      <c r="DQ1280" s="168"/>
      <c r="DR1280" s="168"/>
      <c r="DS1280" s="168"/>
      <c r="DT1280" s="168"/>
      <c r="DU1280" s="168"/>
      <c r="DV1280" s="168"/>
      <c r="DW1280" s="168"/>
      <c r="DX1280" s="168"/>
      <c r="DY1280" s="168"/>
      <c r="DZ1280" s="168"/>
      <c r="EA1280" s="168"/>
      <c r="EB1280" s="168"/>
      <c r="EC1280" s="168"/>
      <c r="ED1280" s="168"/>
      <c r="EE1280" s="168"/>
      <c r="EF1280" s="168"/>
      <c r="EG1280" s="168"/>
      <c r="EH1280" s="168"/>
      <c r="EI1280" s="168"/>
      <c r="EJ1280" s="168"/>
      <c r="EK1280" s="168"/>
      <c r="EL1280" s="168"/>
      <c r="EM1280" s="168"/>
      <c r="EN1280" s="168"/>
      <c r="EO1280" s="168"/>
      <c r="EP1280" s="168"/>
      <c r="EQ1280" s="168"/>
      <c r="ER1280" s="168"/>
      <c r="ES1280" s="168"/>
      <c r="ET1280" s="168"/>
      <c r="EU1280" s="168"/>
      <c r="EV1280" s="168"/>
      <c r="EW1280" s="168"/>
      <c r="EX1280" s="168"/>
      <c r="EY1280" s="168"/>
      <c r="EZ1280" s="168"/>
      <c r="FA1280" s="168"/>
      <c r="FB1280" s="168"/>
      <c r="FC1280" s="168"/>
      <c r="FD1280" s="168"/>
    </row>
    <row r="1281" spans="1:160" s="5" customFormat="1" ht="45" customHeight="1" thickBot="1" x14ac:dyDescent="0.35">
      <c r="A1281" s="263"/>
      <c r="B1281" s="263"/>
      <c r="C1281" s="265"/>
      <c r="D1281" s="518" t="s">
        <v>7</v>
      </c>
      <c r="E1281" s="519"/>
      <c r="F1281" s="520" t="s">
        <v>169</v>
      </c>
      <c r="G1281" s="521"/>
      <c r="H1281" s="521"/>
      <c r="I1281" s="521"/>
      <c r="J1281" s="521"/>
      <c r="K1281" s="521"/>
      <c r="L1281" s="521"/>
      <c r="M1281" s="521"/>
      <c r="N1281" s="521"/>
      <c r="O1281" s="521"/>
      <c r="P1281" s="521"/>
      <c r="Q1281" s="521"/>
      <c r="R1281" s="521"/>
      <c r="S1281" s="521"/>
      <c r="T1281" s="521"/>
      <c r="U1281" s="522"/>
      <c r="V1281" s="33"/>
      <c r="W1281" s="57"/>
      <c r="X1281" s="86"/>
      <c r="Y1281" s="33"/>
      <c r="Z1281" s="36"/>
      <c r="AA1281" s="36"/>
      <c r="AD1281" s="33"/>
      <c r="AG1281" s="33"/>
      <c r="AH1281" s="43"/>
      <c r="AI1281" s="43"/>
      <c r="AJ1281" s="43"/>
      <c r="AK1281" s="43"/>
      <c r="AL1281" s="43"/>
      <c r="AM1281" s="43"/>
      <c r="AN1281" s="43"/>
      <c r="AO1281" s="43"/>
      <c r="AP1281" s="43"/>
      <c r="AQ1281" s="43"/>
      <c r="AR1281" s="43"/>
      <c r="AS1281" s="43"/>
      <c r="AT1281" s="43"/>
      <c r="AU1281" s="44"/>
      <c r="AV1281" s="33"/>
      <c r="AW1281" s="33"/>
      <c r="AX1281" s="33"/>
      <c r="AZ1281" s="141"/>
      <c r="BE1281" s="168"/>
      <c r="BF1281" s="168"/>
      <c r="BG1281" s="168"/>
      <c r="BH1281" s="168"/>
      <c r="BI1281" s="168"/>
      <c r="BJ1281" s="168"/>
      <c r="BK1281" s="168"/>
      <c r="BL1281" s="168"/>
      <c r="BM1281" s="168"/>
      <c r="DK1281" s="168"/>
      <c r="DL1281" s="168"/>
      <c r="DM1281" s="168"/>
      <c r="DN1281" s="168"/>
      <c r="DO1281" s="168"/>
      <c r="DP1281" s="168"/>
      <c r="DQ1281" s="168"/>
      <c r="DR1281" s="168"/>
      <c r="DS1281" s="168"/>
      <c r="DT1281" s="168"/>
      <c r="DU1281" s="168"/>
      <c r="DV1281" s="168"/>
      <c r="DW1281" s="168"/>
      <c r="DX1281" s="168"/>
      <c r="DY1281" s="168"/>
      <c r="DZ1281" s="168"/>
      <c r="EA1281" s="168"/>
      <c r="EB1281" s="168"/>
      <c r="EC1281" s="168"/>
      <c r="ED1281" s="168"/>
      <c r="EE1281" s="168"/>
      <c r="EF1281" s="168"/>
      <c r="EG1281" s="168"/>
      <c r="EH1281" s="168"/>
      <c r="EI1281" s="168"/>
      <c r="EJ1281" s="168"/>
      <c r="EK1281" s="168"/>
      <c r="EL1281" s="168"/>
      <c r="EM1281" s="168"/>
      <c r="EN1281" s="168"/>
      <c r="EO1281" s="168"/>
      <c r="EP1281" s="168"/>
      <c r="EQ1281" s="168"/>
      <c r="ER1281" s="168"/>
      <c r="ES1281" s="168"/>
      <c r="ET1281" s="168"/>
      <c r="EU1281" s="168"/>
      <c r="EV1281" s="168"/>
      <c r="EW1281" s="168"/>
      <c r="EX1281" s="168"/>
      <c r="EY1281" s="168"/>
      <c r="EZ1281" s="168"/>
      <c r="FA1281" s="168"/>
      <c r="FB1281" s="168"/>
      <c r="FC1281" s="168"/>
      <c r="FD1281" s="168"/>
    </row>
    <row r="1282" spans="1:160" s="5" customFormat="1" ht="5.0999999999999996" customHeight="1" thickBot="1" x14ac:dyDescent="0.35">
      <c r="A1282" s="263"/>
      <c r="B1282" s="263"/>
      <c r="C1282" s="265"/>
      <c r="D1282" s="523"/>
      <c r="E1282" s="523"/>
      <c r="F1282" s="523"/>
      <c r="G1282" s="523"/>
      <c r="H1282" s="523"/>
      <c r="I1282" s="523"/>
      <c r="J1282" s="523"/>
      <c r="K1282" s="523"/>
      <c r="L1282" s="523"/>
      <c r="M1282" s="523"/>
      <c r="N1282" s="523"/>
      <c r="O1282" s="523"/>
      <c r="P1282" s="523"/>
      <c r="Q1282" s="523"/>
      <c r="R1282" s="523"/>
      <c r="S1282" s="523"/>
      <c r="T1282" s="523"/>
      <c r="U1282" s="523"/>
      <c r="V1282" s="33"/>
      <c r="W1282" s="57"/>
      <c r="X1282" s="86"/>
      <c r="Y1282" s="33"/>
      <c r="Z1282" s="36"/>
      <c r="AA1282" s="36"/>
      <c r="AD1282" s="33"/>
      <c r="AG1282" s="33"/>
      <c r="AH1282" s="43"/>
      <c r="AI1282" s="43"/>
      <c r="AJ1282" s="43"/>
      <c r="AK1282" s="43"/>
      <c r="AL1282" s="43"/>
      <c r="AM1282" s="43"/>
      <c r="AN1282" s="43"/>
      <c r="AO1282" s="43"/>
      <c r="AP1282" s="43"/>
      <c r="AQ1282" s="43"/>
      <c r="AR1282" s="43"/>
      <c r="AS1282" s="43"/>
      <c r="AT1282" s="43"/>
      <c r="AU1282" s="44"/>
      <c r="AV1282" s="33"/>
      <c r="AW1282" s="33"/>
      <c r="AX1282" s="33"/>
      <c r="AZ1282" s="141"/>
      <c r="BE1282" s="168"/>
      <c r="BF1282" s="168"/>
      <c r="BG1282" s="168"/>
      <c r="BH1282" s="168"/>
      <c r="BI1282" s="168"/>
      <c r="BJ1282" s="168"/>
      <c r="BK1282" s="168"/>
      <c r="BL1282" s="168"/>
      <c r="BM1282" s="168"/>
      <c r="DK1282" s="168"/>
      <c r="DL1282" s="168"/>
      <c r="DM1282" s="168"/>
      <c r="DN1282" s="168"/>
      <c r="DO1282" s="168"/>
      <c r="DP1282" s="168"/>
      <c r="DQ1282" s="168"/>
      <c r="DR1282" s="168"/>
      <c r="DS1282" s="168"/>
      <c r="DT1282" s="168"/>
      <c r="DU1282" s="168"/>
      <c r="DV1282" s="168"/>
      <c r="DW1282" s="168"/>
      <c r="DX1282" s="168"/>
      <c r="DY1282" s="168"/>
      <c r="DZ1282" s="168"/>
      <c r="EA1282" s="168"/>
      <c r="EB1282" s="168"/>
      <c r="EC1282" s="168"/>
      <c r="ED1282" s="168"/>
      <c r="EE1282" s="168"/>
      <c r="EF1282" s="168"/>
      <c r="EG1282" s="168"/>
      <c r="EH1282" s="168"/>
      <c r="EI1282" s="168"/>
      <c r="EJ1282" s="168"/>
      <c r="EK1282" s="168"/>
      <c r="EL1282" s="168"/>
      <c r="EM1282" s="168"/>
      <c r="EN1282" s="168"/>
      <c r="EO1282" s="168"/>
      <c r="EP1282" s="168"/>
      <c r="EQ1282" s="168"/>
      <c r="ER1282" s="168"/>
      <c r="ES1282" s="168"/>
      <c r="ET1282" s="168"/>
      <c r="EU1282" s="168"/>
      <c r="EV1282" s="168"/>
      <c r="EW1282" s="168"/>
      <c r="EX1282" s="168"/>
      <c r="EY1282" s="168"/>
      <c r="EZ1282" s="168"/>
      <c r="FA1282" s="168"/>
      <c r="FB1282" s="168"/>
      <c r="FC1282" s="168"/>
      <c r="FD1282" s="168"/>
    </row>
    <row r="1283" spans="1:160" s="5" customFormat="1" ht="24.9" customHeight="1" thickBot="1" x14ac:dyDescent="0.35">
      <c r="A1283" s="263"/>
      <c r="B1283" s="263"/>
      <c r="C1283" s="265"/>
      <c r="D1283" s="2" t="s">
        <v>103</v>
      </c>
      <c r="E1283" s="98" t="s">
        <v>106</v>
      </c>
      <c r="F1283" s="455" t="s">
        <v>104</v>
      </c>
      <c r="G1283" s="524"/>
      <c r="H1283" s="456"/>
      <c r="I1283" s="525">
        <v>44058</v>
      </c>
      <c r="J1283" s="526"/>
      <c r="K1283" s="526"/>
      <c r="L1283" s="526"/>
      <c r="M1283" s="526"/>
      <c r="N1283" s="527"/>
      <c r="O1283" s="3" t="s">
        <v>8</v>
      </c>
      <c r="P1283" s="449" t="s">
        <v>24</v>
      </c>
      <c r="Q1283" s="450"/>
      <c r="R1283" s="450"/>
      <c r="S1283" s="450"/>
      <c r="T1283" s="450"/>
      <c r="U1283" s="528"/>
      <c r="V1283" s="33"/>
      <c r="W1283" s="57"/>
      <c r="X1283" s="86"/>
      <c r="Y1283" s="33"/>
      <c r="Z1283" s="36"/>
      <c r="AA1283" s="36"/>
      <c r="AD1283" s="33"/>
      <c r="AG1283" s="33"/>
      <c r="AH1283" s="43"/>
      <c r="AI1283" s="43"/>
      <c r="AJ1283" s="43"/>
      <c r="AK1283" s="43"/>
      <c r="AL1283" s="43"/>
      <c r="AM1283" s="43"/>
      <c r="AN1283" s="43"/>
      <c r="AO1283" s="43"/>
      <c r="AP1283" s="43"/>
      <c r="AQ1283" s="43"/>
      <c r="AR1283" s="43"/>
      <c r="AS1283" s="43"/>
      <c r="AT1283" s="43"/>
      <c r="AU1283" s="44"/>
      <c r="AV1283" s="33"/>
      <c r="AW1283" s="33"/>
      <c r="AX1283" s="33"/>
      <c r="AZ1283" s="141"/>
      <c r="BE1283" s="168"/>
      <c r="BF1283" s="168"/>
      <c r="BG1283" s="168"/>
      <c r="BH1283" s="168"/>
      <c r="BI1283" s="168"/>
      <c r="BJ1283" s="168"/>
      <c r="BK1283" s="168"/>
      <c r="BL1283" s="168"/>
      <c r="BM1283" s="168"/>
      <c r="DK1283" s="168"/>
      <c r="DL1283" s="168"/>
      <c r="DM1283" s="168"/>
      <c r="DN1283" s="168"/>
      <c r="DO1283" s="168"/>
      <c r="DP1283" s="168"/>
      <c r="DQ1283" s="168"/>
      <c r="DR1283" s="168"/>
      <c r="DS1283" s="168"/>
      <c r="DT1283" s="168"/>
      <c r="DU1283" s="168"/>
      <c r="DV1283" s="168"/>
      <c r="DW1283" s="168"/>
      <c r="DX1283" s="168"/>
      <c r="DY1283" s="168"/>
      <c r="DZ1283" s="168"/>
      <c r="EA1283" s="168"/>
      <c r="EB1283" s="168"/>
      <c r="EC1283" s="168"/>
      <c r="ED1283" s="168"/>
      <c r="EE1283" s="168"/>
      <c r="EF1283" s="168"/>
      <c r="EG1283" s="168"/>
      <c r="EH1283" s="168"/>
      <c r="EI1283" s="168"/>
      <c r="EJ1283" s="168"/>
      <c r="EK1283" s="168"/>
      <c r="EL1283" s="168"/>
      <c r="EM1283" s="168"/>
      <c r="EN1283" s="168"/>
      <c r="EO1283" s="168"/>
      <c r="EP1283" s="168"/>
      <c r="EQ1283" s="168"/>
      <c r="ER1283" s="168"/>
      <c r="ES1283" s="168"/>
      <c r="ET1283" s="168"/>
      <c r="EU1283" s="168"/>
      <c r="EV1283" s="168"/>
      <c r="EW1283" s="168"/>
      <c r="EX1283" s="168"/>
      <c r="EY1283" s="168"/>
      <c r="EZ1283" s="168"/>
      <c r="FA1283" s="168"/>
      <c r="FB1283" s="168"/>
      <c r="FC1283" s="168"/>
      <c r="FD1283" s="168"/>
    </row>
    <row r="1284" spans="1:160" s="5" customFormat="1" ht="5.0999999999999996" customHeight="1" thickBot="1" x14ac:dyDescent="0.35">
      <c r="A1284" s="263"/>
      <c r="B1284" s="263"/>
      <c r="C1284" s="265"/>
      <c r="D1284" s="100"/>
      <c r="E1284" s="100"/>
      <c r="F1284" s="100"/>
      <c r="G1284" s="100"/>
      <c r="H1284" s="100"/>
      <c r="I1284" s="100"/>
      <c r="J1284" s="100"/>
      <c r="K1284" s="100"/>
      <c r="L1284" s="100"/>
      <c r="M1284" s="100"/>
      <c r="N1284" s="100"/>
      <c r="O1284" s="100"/>
      <c r="P1284" s="100"/>
      <c r="Q1284" s="100"/>
      <c r="R1284" s="100"/>
      <c r="S1284" s="100"/>
      <c r="T1284" s="100"/>
      <c r="U1284" s="100"/>
      <c r="V1284" s="33"/>
      <c r="W1284" s="57"/>
      <c r="X1284" s="86"/>
      <c r="Y1284" s="33"/>
      <c r="Z1284" s="36"/>
      <c r="AA1284" s="36"/>
      <c r="AD1284" s="33"/>
      <c r="AG1284" s="33"/>
      <c r="AH1284" s="43"/>
      <c r="AI1284" s="43"/>
      <c r="AJ1284" s="43"/>
      <c r="AK1284" s="43"/>
      <c r="AL1284" s="43"/>
      <c r="AM1284" s="43"/>
      <c r="AN1284" s="43"/>
      <c r="AO1284" s="43"/>
      <c r="AP1284" s="43"/>
      <c r="AQ1284" s="43"/>
      <c r="AR1284" s="43"/>
      <c r="AS1284" s="43"/>
      <c r="AT1284" s="43"/>
      <c r="AU1284" s="44"/>
      <c r="AV1284" s="33"/>
      <c r="AW1284" s="33"/>
      <c r="AX1284" s="33"/>
      <c r="AZ1284" s="141"/>
      <c r="BE1284" s="168"/>
      <c r="BF1284" s="168"/>
      <c r="BG1284" s="168"/>
      <c r="BH1284" s="168"/>
      <c r="BI1284" s="168"/>
      <c r="BJ1284" s="168"/>
      <c r="BK1284" s="168"/>
      <c r="BL1284" s="168"/>
      <c r="BM1284" s="168"/>
      <c r="DK1284" s="168"/>
      <c r="DL1284" s="168"/>
      <c r="DM1284" s="168"/>
      <c r="DN1284" s="168"/>
      <c r="DO1284" s="168"/>
      <c r="DP1284" s="168"/>
      <c r="DQ1284" s="168"/>
      <c r="DR1284" s="168"/>
      <c r="DS1284" s="168"/>
      <c r="DT1284" s="168"/>
      <c r="DU1284" s="168"/>
      <c r="DV1284" s="168"/>
      <c r="DW1284" s="168"/>
      <c r="DX1284" s="168"/>
      <c r="DY1284" s="168"/>
      <c r="DZ1284" s="168"/>
      <c r="EA1284" s="168"/>
      <c r="EB1284" s="168"/>
      <c r="EC1284" s="168"/>
      <c r="ED1284" s="168"/>
      <c r="EE1284" s="168"/>
      <c r="EF1284" s="168"/>
      <c r="EG1284" s="168"/>
      <c r="EH1284" s="168"/>
      <c r="EI1284" s="168"/>
      <c r="EJ1284" s="168"/>
      <c r="EK1284" s="168"/>
      <c r="EL1284" s="168"/>
      <c r="EM1284" s="168"/>
      <c r="EN1284" s="168"/>
      <c r="EO1284" s="168"/>
      <c r="EP1284" s="168"/>
      <c r="EQ1284" s="168"/>
      <c r="ER1284" s="168"/>
      <c r="ES1284" s="168"/>
      <c r="ET1284" s="168"/>
      <c r="EU1284" s="168"/>
      <c r="EV1284" s="168"/>
      <c r="EW1284" s="168"/>
      <c r="EX1284" s="168"/>
      <c r="EY1284" s="168"/>
      <c r="EZ1284" s="168"/>
      <c r="FA1284" s="168"/>
      <c r="FB1284" s="168"/>
      <c r="FC1284" s="168"/>
      <c r="FD1284" s="168"/>
    </row>
    <row r="1285" spans="1:160" s="5" customFormat="1" ht="24.9" customHeight="1" thickBot="1" x14ac:dyDescent="0.35">
      <c r="A1285" s="263"/>
      <c r="B1285" s="263"/>
      <c r="C1285" s="265"/>
      <c r="D1285" s="2" t="s">
        <v>31</v>
      </c>
      <c r="E1285" s="449"/>
      <c r="F1285" s="450"/>
      <c r="G1285" s="450"/>
      <c r="H1285" s="450"/>
      <c r="I1285" s="450"/>
      <c r="J1285" s="451"/>
      <c r="K1285" s="19" t="s">
        <v>105</v>
      </c>
      <c r="L1285" s="452"/>
      <c r="M1285" s="452"/>
      <c r="N1285" s="452"/>
      <c r="O1285" s="452"/>
      <c r="P1285" s="452"/>
      <c r="Q1285" s="452"/>
      <c r="R1285" s="452"/>
      <c r="S1285" s="452"/>
      <c r="T1285" s="452"/>
      <c r="U1285" s="453"/>
      <c r="V1285" s="33"/>
      <c r="W1285" s="57"/>
      <c r="X1285" s="86"/>
      <c r="Y1285" s="33"/>
      <c r="Z1285" s="36"/>
      <c r="AA1285" s="36"/>
      <c r="AD1285" s="33"/>
      <c r="AG1285" s="33"/>
      <c r="AH1285" s="43"/>
      <c r="AI1285" s="43"/>
      <c r="AJ1285" s="43"/>
      <c r="AK1285" s="43"/>
      <c r="AL1285" s="43"/>
      <c r="AM1285" s="43"/>
      <c r="AN1285" s="43"/>
      <c r="AO1285" s="43"/>
      <c r="AP1285" s="43"/>
      <c r="AQ1285" s="43"/>
      <c r="AR1285" s="43"/>
      <c r="AS1285" s="43"/>
      <c r="AT1285" s="43"/>
      <c r="AU1285" s="44"/>
      <c r="AV1285" s="33"/>
      <c r="AW1285" s="33"/>
      <c r="AX1285" s="33"/>
      <c r="AZ1285" s="141"/>
      <c r="BE1285" s="168"/>
      <c r="BF1285" s="168"/>
      <c r="BG1285" s="168"/>
      <c r="BH1285" s="168"/>
      <c r="BI1285" s="168"/>
      <c r="BJ1285" s="168"/>
      <c r="BK1285" s="168"/>
      <c r="BL1285" s="168"/>
      <c r="BM1285" s="168"/>
      <c r="DK1285" s="168"/>
      <c r="DL1285" s="168"/>
      <c r="DM1285" s="168"/>
      <c r="DN1285" s="168"/>
      <c r="DO1285" s="168"/>
      <c r="DP1285" s="168"/>
      <c r="DQ1285" s="168"/>
      <c r="DR1285" s="168"/>
      <c r="DS1285" s="168"/>
      <c r="DT1285" s="168"/>
      <c r="DU1285" s="168"/>
      <c r="DV1285" s="168"/>
      <c r="DW1285" s="168"/>
      <c r="DX1285" s="168"/>
      <c r="DY1285" s="168"/>
      <c r="DZ1285" s="168"/>
      <c r="EA1285" s="168"/>
      <c r="EB1285" s="168"/>
      <c r="EC1285" s="168"/>
      <c r="ED1285" s="168"/>
      <c r="EE1285" s="168"/>
      <c r="EF1285" s="168"/>
      <c r="EG1285" s="168"/>
      <c r="EH1285" s="168"/>
      <c r="EI1285" s="168"/>
      <c r="EJ1285" s="168"/>
      <c r="EK1285" s="168"/>
      <c r="EL1285" s="168"/>
      <c r="EM1285" s="168"/>
      <c r="EN1285" s="168"/>
      <c r="EO1285" s="168"/>
      <c r="EP1285" s="168"/>
      <c r="EQ1285" s="168"/>
      <c r="ER1285" s="168"/>
      <c r="ES1285" s="168"/>
      <c r="ET1285" s="168"/>
      <c r="EU1285" s="168"/>
      <c r="EV1285" s="168"/>
      <c r="EW1285" s="168"/>
      <c r="EX1285" s="168"/>
      <c r="EY1285" s="168"/>
      <c r="EZ1285" s="168"/>
      <c r="FA1285" s="168"/>
      <c r="FB1285" s="168"/>
      <c r="FC1285" s="168"/>
      <c r="FD1285" s="168"/>
    </row>
    <row r="1286" spans="1:160" s="5" customFormat="1" ht="5.0999999999999996" customHeight="1" thickBot="1" x14ac:dyDescent="0.35">
      <c r="A1286" s="263"/>
      <c r="B1286" s="263"/>
      <c r="C1286" s="265"/>
      <c r="D1286" s="454"/>
      <c r="E1286" s="454"/>
      <c r="F1286" s="454"/>
      <c r="G1286" s="454"/>
      <c r="H1286" s="454"/>
      <c r="I1286" s="454"/>
      <c r="J1286" s="454"/>
      <c r="K1286" s="454"/>
      <c r="L1286" s="454"/>
      <c r="M1286" s="454"/>
      <c r="N1286" s="454"/>
      <c r="O1286" s="454"/>
      <c r="P1286" s="454"/>
      <c r="Q1286" s="454"/>
      <c r="R1286" s="454"/>
      <c r="S1286" s="454"/>
      <c r="T1286" s="454"/>
      <c r="U1286" s="454"/>
      <c r="V1286" s="33"/>
      <c r="W1286" s="57"/>
      <c r="X1286" s="86"/>
      <c r="Y1286" s="33"/>
      <c r="Z1286" s="36"/>
      <c r="AA1286" s="36"/>
      <c r="AD1286" s="33"/>
      <c r="AG1286" s="33"/>
      <c r="AH1286" s="43"/>
      <c r="AI1286" s="43"/>
      <c r="AJ1286" s="43"/>
      <c r="AK1286" s="43"/>
      <c r="AL1286" s="43"/>
      <c r="AM1286" s="43"/>
      <c r="AN1286" s="43"/>
      <c r="AO1286" s="43"/>
      <c r="AP1286" s="43"/>
      <c r="AQ1286" s="43"/>
      <c r="AR1286" s="43"/>
      <c r="AS1286" s="43"/>
      <c r="AT1286" s="43"/>
      <c r="AU1286" s="44"/>
      <c r="AV1286" s="33"/>
      <c r="AW1286" s="33"/>
      <c r="AX1286" s="33"/>
      <c r="AZ1286" s="141"/>
      <c r="BE1286" s="168"/>
      <c r="BF1286" s="168"/>
      <c r="BG1286" s="168"/>
      <c r="BH1286" s="168"/>
      <c r="BI1286" s="168"/>
      <c r="BJ1286" s="168"/>
      <c r="BK1286" s="168"/>
      <c r="BL1286" s="168"/>
      <c r="BM1286" s="168"/>
      <c r="DK1286" s="168"/>
      <c r="DL1286" s="168"/>
      <c r="DM1286" s="168"/>
      <c r="DN1286" s="168"/>
      <c r="DO1286" s="168"/>
      <c r="DP1286" s="168"/>
      <c r="DQ1286" s="168"/>
      <c r="DR1286" s="168"/>
      <c r="DS1286" s="168"/>
      <c r="DT1286" s="168"/>
      <c r="DU1286" s="168"/>
      <c r="DV1286" s="168"/>
      <c r="DW1286" s="168"/>
      <c r="DX1286" s="168"/>
      <c r="DY1286" s="168"/>
      <c r="DZ1286" s="168"/>
      <c r="EA1286" s="168"/>
      <c r="EB1286" s="168"/>
      <c r="EC1286" s="168"/>
      <c r="ED1286" s="168"/>
      <c r="EE1286" s="168"/>
      <c r="EF1286" s="168"/>
      <c r="EG1286" s="168"/>
      <c r="EH1286" s="168"/>
      <c r="EI1286" s="168"/>
      <c r="EJ1286" s="168"/>
      <c r="EK1286" s="168"/>
      <c r="EL1286" s="168"/>
      <c r="EM1286" s="168"/>
      <c r="EN1286" s="168"/>
      <c r="EO1286" s="168"/>
      <c r="EP1286" s="168"/>
      <c r="EQ1286" s="168"/>
      <c r="ER1286" s="168"/>
      <c r="ES1286" s="168"/>
      <c r="ET1286" s="168"/>
      <c r="EU1286" s="168"/>
      <c r="EV1286" s="168"/>
      <c r="EW1286" s="168"/>
      <c r="EX1286" s="168"/>
      <c r="EY1286" s="168"/>
      <c r="EZ1286" s="168"/>
      <c r="FA1286" s="168"/>
      <c r="FB1286" s="168"/>
      <c r="FC1286" s="168"/>
      <c r="FD1286" s="168"/>
    </row>
    <row r="1287" spans="1:160" s="5" customFormat="1" ht="45" customHeight="1" thickBot="1" x14ac:dyDescent="0.35">
      <c r="A1287" s="263">
        <f>+E1287</f>
        <v>4.1299999999999972</v>
      </c>
      <c r="B1287" s="264">
        <f>+U1311</f>
        <v>0</v>
      </c>
      <c r="C1287" s="265">
        <v>22</v>
      </c>
      <c r="D1287" s="165" t="s">
        <v>9</v>
      </c>
      <c r="E1287" s="180">
        <v>4.1299999999999972</v>
      </c>
      <c r="F1287" s="455" t="s">
        <v>29</v>
      </c>
      <c r="G1287" s="456"/>
      <c r="H1287" s="532" t="s">
        <v>130</v>
      </c>
      <c r="I1287" s="457"/>
      <c r="J1287" s="457"/>
      <c r="K1287" s="457"/>
      <c r="L1287" s="457"/>
      <c r="M1287" s="458"/>
      <c r="N1287" s="459" t="s">
        <v>32</v>
      </c>
      <c r="O1287" s="460"/>
      <c r="P1287" s="461"/>
      <c r="Q1287" s="462" t="s">
        <v>49</v>
      </c>
      <c r="R1287" s="463"/>
      <c r="S1287" s="463"/>
      <c r="T1287" s="463"/>
      <c r="U1287" s="464"/>
      <c r="V1287" s="33"/>
      <c r="W1287" s="57"/>
      <c r="X1287" s="86"/>
      <c r="Y1287" s="33"/>
      <c r="Z1287" s="38"/>
      <c r="AA1287" s="38"/>
      <c r="AD1287" s="33"/>
      <c r="AG1287" s="33"/>
      <c r="AH1287" s="43"/>
      <c r="AI1287" s="43"/>
      <c r="AJ1287" s="43"/>
      <c r="AK1287" s="43"/>
      <c r="AL1287" s="43"/>
      <c r="AM1287" s="43"/>
      <c r="AN1287" s="43"/>
      <c r="AO1287" s="43"/>
      <c r="AP1287" s="43"/>
      <c r="AQ1287" s="43"/>
      <c r="AR1287" s="43"/>
      <c r="AS1287" s="43"/>
      <c r="AT1287" s="43"/>
      <c r="AU1287" s="44"/>
      <c r="AV1287" s="33"/>
      <c r="AW1287" s="33"/>
      <c r="AX1287" s="33"/>
      <c r="AZ1287" s="141"/>
      <c r="BE1287" s="168"/>
      <c r="BF1287" s="168"/>
      <c r="BG1287" s="168"/>
      <c r="BH1287" s="168"/>
      <c r="BI1287" s="168"/>
      <c r="BJ1287" s="168"/>
      <c r="BK1287" s="168"/>
      <c r="BL1287" s="168"/>
      <c r="BM1287" s="168"/>
      <c r="DK1287" s="168"/>
      <c r="DL1287" s="168"/>
      <c r="DM1287" s="168"/>
      <c r="DN1287" s="168"/>
      <c r="DO1287" s="168"/>
      <c r="DP1287" s="168"/>
      <c r="DQ1287" s="168"/>
      <c r="DR1287" s="168"/>
      <c r="DS1287" s="168"/>
      <c r="DT1287" s="168"/>
      <c r="DU1287" s="168"/>
      <c r="DV1287" s="168"/>
      <c r="DW1287" s="168"/>
      <c r="DX1287" s="168"/>
      <c r="DY1287" s="168"/>
      <c r="DZ1287" s="168"/>
      <c r="EA1287" s="168"/>
      <c r="EB1287" s="168"/>
      <c r="EC1287" s="168"/>
      <c r="ED1287" s="168"/>
      <c r="EE1287" s="168"/>
      <c r="EF1287" s="168"/>
      <c r="EG1287" s="168"/>
      <c r="EH1287" s="168"/>
      <c r="EI1287" s="168"/>
      <c r="EJ1287" s="168"/>
      <c r="EK1287" s="168"/>
      <c r="EL1287" s="168"/>
      <c r="EM1287" s="168"/>
      <c r="EN1287" s="168"/>
      <c r="EO1287" s="168"/>
      <c r="EP1287" s="168"/>
      <c r="EQ1287" s="168"/>
      <c r="ER1287" s="168"/>
      <c r="ES1287" s="168"/>
      <c r="ET1287" s="168"/>
      <c r="EU1287" s="168"/>
      <c r="EV1287" s="168"/>
      <c r="EW1287" s="168"/>
      <c r="EX1287" s="168"/>
      <c r="EY1287" s="168"/>
      <c r="EZ1287" s="168"/>
      <c r="FA1287" s="168"/>
      <c r="FB1287" s="168"/>
      <c r="FC1287" s="168"/>
      <c r="FD1287" s="168"/>
    </row>
    <row r="1288" spans="1:160" s="5" customFormat="1" ht="5.0999999999999996" customHeight="1" thickBot="1" x14ac:dyDescent="0.35">
      <c r="A1288" s="263"/>
      <c r="B1288" s="263"/>
      <c r="C1288" s="265"/>
      <c r="D1288" s="428"/>
      <c r="E1288" s="428"/>
      <c r="F1288" s="428"/>
      <c r="G1288" s="428"/>
      <c r="H1288" s="428"/>
      <c r="I1288" s="428"/>
      <c r="J1288" s="428"/>
      <c r="K1288" s="428"/>
      <c r="L1288" s="428"/>
      <c r="M1288" s="428"/>
      <c r="N1288" s="454"/>
      <c r="O1288" s="454"/>
      <c r="P1288" s="454"/>
      <c r="Q1288" s="454"/>
      <c r="R1288" s="454"/>
      <c r="S1288" s="454"/>
      <c r="T1288" s="454"/>
      <c r="U1288" s="454"/>
      <c r="V1288" s="33"/>
      <c r="W1288" s="57"/>
      <c r="X1288" s="86"/>
      <c r="Y1288" s="33"/>
      <c r="Z1288" s="76"/>
      <c r="AA1288" s="76"/>
      <c r="AD1288" s="33"/>
      <c r="AG1288" s="33"/>
      <c r="AH1288" s="43"/>
      <c r="AI1288" s="43"/>
      <c r="AJ1288" s="43"/>
      <c r="AK1288" s="43"/>
      <c r="AL1288" s="43"/>
      <c r="AM1288" s="43"/>
      <c r="AN1288" s="43"/>
      <c r="AO1288" s="43"/>
      <c r="AP1288" s="43"/>
      <c r="AQ1288" s="43"/>
      <c r="AR1288" s="43"/>
      <c r="AS1288" s="43"/>
      <c r="AT1288" s="43"/>
      <c r="AU1288" s="44"/>
      <c r="AV1288" s="33"/>
      <c r="AW1288" s="33"/>
      <c r="AX1288" s="33"/>
      <c r="AZ1288" s="141"/>
      <c r="BE1288" s="168"/>
      <c r="BF1288" s="168"/>
      <c r="BG1288" s="168"/>
      <c r="BH1288" s="168"/>
      <c r="BI1288" s="168"/>
      <c r="BJ1288" s="168"/>
      <c r="BK1288" s="168"/>
      <c r="BL1288" s="168"/>
      <c r="BM1288" s="168"/>
      <c r="DK1288" s="168"/>
      <c r="DL1288" s="168"/>
      <c r="DM1288" s="168"/>
      <c r="DN1288" s="168"/>
      <c r="DO1288" s="168"/>
      <c r="DP1288" s="168"/>
      <c r="DQ1288" s="168"/>
      <c r="DR1288" s="168"/>
      <c r="DS1288" s="168"/>
      <c r="DT1288" s="168"/>
      <c r="DU1288" s="168"/>
      <c r="DV1288" s="168"/>
      <c r="DW1288" s="168"/>
      <c r="DX1288" s="168"/>
      <c r="DY1288" s="168"/>
      <c r="DZ1288" s="168"/>
      <c r="EA1288" s="168"/>
      <c r="EB1288" s="168"/>
      <c r="EC1288" s="168"/>
      <c r="ED1288" s="168"/>
      <c r="EE1288" s="168"/>
      <c r="EF1288" s="168"/>
      <c r="EG1288" s="168"/>
      <c r="EH1288" s="168"/>
      <c r="EI1288" s="168"/>
      <c r="EJ1288" s="168"/>
      <c r="EK1288" s="168"/>
      <c r="EL1288" s="168"/>
      <c r="EM1288" s="168"/>
      <c r="EN1288" s="168"/>
      <c r="EO1288" s="168"/>
      <c r="EP1288" s="168"/>
      <c r="EQ1288" s="168"/>
      <c r="ER1288" s="168"/>
      <c r="ES1288" s="168"/>
      <c r="ET1288" s="168"/>
      <c r="EU1288" s="168"/>
      <c r="EV1288" s="168"/>
      <c r="EW1288" s="168"/>
      <c r="EX1288" s="168"/>
      <c r="EY1288" s="168"/>
      <c r="EZ1288" s="168"/>
      <c r="FA1288" s="168"/>
      <c r="FB1288" s="168"/>
      <c r="FC1288" s="168"/>
      <c r="FD1288" s="168"/>
    </row>
    <row r="1289" spans="1:160" s="5" customFormat="1" ht="24.9" customHeight="1" x14ac:dyDescent="0.3">
      <c r="A1289" s="263"/>
      <c r="B1289" s="263"/>
      <c r="C1289" s="265"/>
      <c r="D1289" s="465" t="s">
        <v>30</v>
      </c>
      <c r="E1289" s="466"/>
      <c r="F1289" s="466"/>
      <c r="G1289" s="466"/>
      <c r="H1289" s="466"/>
      <c r="I1289" s="466"/>
      <c r="J1289" s="466"/>
      <c r="K1289" s="466"/>
      <c r="L1289" s="466"/>
      <c r="M1289" s="467"/>
      <c r="N1289" s="468" t="s">
        <v>11</v>
      </c>
      <c r="O1289" s="470" t="s">
        <v>12</v>
      </c>
      <c r="P1289" s="471"/>
      <c r="Q1289" s="474" t="s">
        <v>13</v>
      </c>
      <c r="R1289" s="475"/>
      <c r="S1289" s="476"/>
      <c r="T1289" s="477" t="s">
        <v>27</v>
      </c>
      <c r="U1289" s="479" t="s">
        <v>28</v>
      </c>
      <c r="V1289" s="33"/>
      <c r="W1289" s="57"/>
      <c r="X1289" s="86"/>
      <c r="Y1289" s="33"/>
      <c r="Z1289" s="76"/>
      <c r="AA1289" s="76"/>
      <c r="AD1289" s="33"/>
      <c r="AG1289" s="33"/>
      <c r="AH1289" s="43"/>
      <c r="AI1289" s="43"/>
      <c r="AJ1289" s="43"/>
      <c r="AK1289" s="43"/>
      <c r="AL1289" s="43"/>
      <c r="AM1289" s="43"/>
      <c r="AN1289" s="43"/>
      <c r="AO1289" s="43"/>
      <c r="AP1289" s="43"/>
      <c r="AQ1289" s="43"/>
      <c r="AR1289" s="43"/>
      <c r="AS1289" s="43"/>
      <c r="AT1289" s="43"/>
      <c r="AU1289" s="44"/>
      <c r="AV1289" s="33"/>
      <c r="AW1289" s="33"/>
      <c r="AX1289" s="33"/>
      <c r="AZ1289" s="141"/>
      <c r="BE1289" s="168"/>
      <c r="BF1289" s="168"/>
      <c r="BG1289" s="168"/>
      <c r="BH1289" s="168"/>
      <c r="BI1289" s="168"/>
      <c r="BJ1289" s="168"/>
      <c r="BK1289" s="168"/>
      <c r="BL1289" s="168"/>
      <c r="BM1289" s="168"/>
      <c r="DK1289" s="168"/>
      <c r="DL1289" s="168"/>
      <c r="DM1289" s="168"/>
      <c r="DN1289" s="168"/>
      <c r="DO1289" s="168"/>
      <c r="DP1289" s="168"/>
      <c r="DQ1289" s="168"/>
      <c r="DR1289" s="168"/>
      <c r="DS1289" s="168"/>
      <c r="DT1289" s="168"/>
      <c r="DU1289" s="168"/>
      <c r="DV1289" s="168"/>
      <c r="DW1289" s="168"/>
      <c r="DX1289" s="168"/>
      <c r="DY1289" s="168"/>
      <c r="DZ1289" s="168"/>
      <c r="EA1289" s="168"/>
      <c r="EB1289" s="168"/>
      <c r="EC1289" s="168"/>
      <c r="ED1289" s="168"/>
      <c r="EE1289" s="168"/>
      <c r="EF1289" s="168"/>
      <c r="EG1289" s="168"/>
      <c r="EH1289" s="168"/>
      <c r="EI1289" s="168"/>
      <c r="EJ1289" s="168"/>
      <c r="EK1289" s="168"/>
      <c r="EL1289" s="168"/>
      <c r="EM1289" s="168"/>
      <c r="EN1289" s="168"/>
      <c r="EO1289" s="168"/>
      <c r="EP1289" s="168"/>
      <c r="EQ1289" s="168"/>
      <c r="ER1289" s="168"/>
      <c r="ES1289" s="168"/>
      <c r="ET1289" s="168"/>
      <c r="EU1289" s="168"/>
      <c r="EV1289" s="168"/>
      <c r="EW1289" s="168"/>
      <c r="EX1289" s="168"/>
      <c r="EY1289" s="168"/>
      <c r="EZ1289" s="168"/>
      <c r="FA1289" s="168"/>
      <c r="FB1289" s="168"/>
      <c r="FC1289" s="168"/>
      <c r="FD1289" s="168"/>
    </row>
    <row r="1290" spans="1:160" s="5" customFormat="1" ht="24.9" customHeight="1" x14ac:dyDescent="0.3">
      <c r="A1290" s="263"/>
      <c r="B1290" s="263"/>
      <c r="C1290" s="265"/>
      <c r="D1290" s="481"/>
      <c r="E1290" s="482"/>
      <c r="F1290" s="482"/>
      <c r="G1290" s="482"/>
      <c r="H1290" s="482"/>
      <c r="I1290" s="482"/>
      <c r="J1290" s="482"/>
      <c r="K1290" s="482"/>
      <c r="L1290" s="482"/>
      <c r="M1290" s="483"/>
      <c r="N1290" s="469"/>
      <c r="O1290" s="472"/>
      <c r="P1290" s="473"/>
      <c r="Q1290" s="7" t="s">
        <v>14</v>
      </c>
      <c r="R1290" s="7" t="s">
        <v>15</v>
      </c>
      <c r="S1290" s="7" t="s">
        <v>26</v>
      </c>
      <c r="T1290" s="478"/>
      <c r="U1290" s="480"/>
      <c r="V1290" s="33"/>
      <c r="W1290" s="57"/>
      <c r="X1290" s="86"/>
      <c r="Y1290" s="33"/>
      <c r="Z1290" s="77"/>
      <c r="AA1290" s="77"/>
      <c r="AD1290" s="33"/>
      <c r="AG1290" s="33"/>
      <c r="AH1290" s="43"/>
      <c r="AI1290" s="43"/>
      <c r="AJ1290" s="43"/>
      <c r="AK1290" s="43"/>
      <c r="AL1290" s="43"/>
      <c r="AM1290" s="43"/>
      <c r="AN1290" s="43"/>
      <c r="AO1290" s="43"/>
      <c r="AP1290" s="43"/>
      <c r="AQ1290" s="43"/>
      <c r="AR1290" s="43"/>
      <c r="AS1290" s="43"/>
      <c r="AT1290" s="43"/>
      <c r="AU1290" s="44"/>
      <c r="AV1290" s="33"/>
      <c r="AW1290" s="33"/>
      <c r="AX1290" s="33"/>
      <c r="AZ1290" s="141"/>
      <c r="BE1290" s="168"/>
      <c r="BF1290" s="168"/>
      <c r="BG1290" s="168"/>
      <c r="BH1290" s="168"/>
      <c r="BI1290" s="168"/>
      <c r="BJ1290" s="168"/>
      <c r="BK1290" s="168"/>
      <c r="BL1290" s="168"/>
      <c r="BM1290" s="168"/>
      <c r="DK1290" s="168"/>
      <c r="DL1290" s="168"/>
      <c r="DM1290" s="168"/>
      <c r="DN1290" s="168"/>
      <c r="DO1290" s="168"/>
      <c r="DP1290" s="168"/>
      <c r="DQ1290" s="168"/>
      <c r="DR1290" s="168"/>
      <c r="DS1290" s="168"/>
      <c r="DT1290" s="168"/>
      <c r="DU1290" s="168"/>
      <c r="DV1290" s="168"/>
      <c r="DW1290" s="168"/>
      <c r="DX1290" s="168"/>
      <c r="DY1290" s="168"/>
      <c r="DZ1290" s="168"/>
      <c r="EA1290" s="168"/>
      <c r="EB1290" s="168"/>
      <c r="EC1290" s="168"/>
      <c r="ED1290" s="168"/>
      <c r="EE1290" s="168"/>
      <c r="EF1290" s="168"/>
      <c r="EG1290" s="168"/>
      <c r="EH1290" s="168"/>
      <c r="EI1290" s="168"/>
      <c r="EJ1290" s="168"/>
      <c r="EK1290" s="168"/>
      <c r="EL1290" s="168"/>
      <c r="EM1290" s="168"/>
      <c r="EN1290" s="168"/>
      <c r="EO1290" s="168"/>
      <c r="EP1290" s="168"/>
      <c r="EQ1290" s="168"/>
      <c r="ER1290" s="168"/>
      <c r="ES1290" s="168"/>
      <c r="ET1290" s="168"/>
      <c r="EU1290" s="168"/>
      <c r="EV1290" s="168"/>
      <c r="EW1290" s="168"/>
      <c r="EX1290" s="168"/>
      <c r="EY1290" s="168"/>
      <c r="EZ1290" s="168"/>
      <c r="FA1290" s="168"/>
      <c r="FB1290" s="168"/>
      <c r="FC1290" s="168"/>
      <c r="FD1290" s="168"/>
    </row>
    <row r="1291" spans="1:160" s="5" customFormat="1" ht="24.9" customHeight="1" x14ac:dyDescent="0.3">
      <c r="A1291" s="263"/>
      <c r="B1291" s="263"/>
      <c r="C1291" s="265"/>
      <c r="D1291" s="481"/>
      <c r="E1291" s="482"/>
      <c r="F1291" s="482"/>
      <c r="G1291" s="482"/>
      <c r="H1291" s="482"/>
      <c r="I1291" s="482"/>
      <c r="J1291" s="482"/>
      <c r="K1291" s="482"/>
      <c r="L1291" s="482"/>
      <c r="M1291" s="483"/>
      <c r="N1291" s="16"/>
      <c r="O1291" s="529"/>
      <c r="P1291" s="530"/>
      <c r="Q1291" s="8"/>
      <c r="R1291" s="8"/>
      <c r="S1291" s="8"/>
      <c r="T1291" s="9"/>
      <c r="U1291" s="17"/>
      <c r="V1291" s="33"/>
      <c r="W1291" s="57"/>
      <c r="X1291" s="86"/>
      <c r="Y1291" s="33">
        <f>+C1287</f>
        <v>22</v>
      </c>
      <c r="Z1291" s="41">
        <f>+SUMIF($N1291:$N1310,$Z$16,$U1291:$U1310)</f>
        <v>0</v>
      </c>
      <c r="AA1291" s="41">
        <f>+SUMIF($N1291:$N1310,$AA$16,$U1291:$U1310)</f>
        <v>0</v>
      </c>
      <c r="AB1291" s="41">
        <f>+SUMIF($N1291:$N1310,$AB$16,$U1291:$U1310)</f>
        <v>0</v>
      </c>
      <c r="AC1291" s="41">
        <f>+SUMIF($N1291:$N1310,$AC$16,$U1291:$U1310)</f>
        <v>0</v>
      </c>
      <c r="AD1291" s="41">
        <f>+SUMIF($N1291:$N1310,$AD$16,$U1291:$U1310)</f>
        <v>0</v>
      </c>
      <c r="AE1291" s="41">
        <f>+SUMIF($N1291:$N1310,$AE$16,$U1291:$U1310)</f>
        <v>0</v>
      </c>
      <c r="AF1291" s="41">
        <f>+SUMIF($N1291:$N1310,$AF$16,$U1291:$U1310)</f>
        <v>0</v>
      </c>
      <c r="AG1291" s="41">
        <f>+SUMIF($N1291:$N1310,$AG$16,$U1291:$U1310)</f>
        <v>0</v>
      </c>
      <c r="AH1291" s="41">
        <f>+SUMIF($N1291:$N1310,$AH$16,$U1291:$U1310)</f>
        <v>0</v>
      </c>
      <c r="AI1291" s="41">
        <f>+SUMIF($N1291:$N1310,$AI$16,$U1291:$U1310)</f>
        <v>0</v>
      </c>
      <c r="AJ1291" s="41">
        <f>+SUMIF($N1291:$N1310,$AJ$16,$U1291:$U1310)</f>
        <v>0</v>
      </c>
      <c r="AK1291" s="41">
        <f>+SUMIF($N1291:$N1310,$AK$16,$U1291:$U1310)</f>
        <v>0</v>
      </c>
      <c r="AL1291" s="41">
        <f>+SUMIF($N1291:$N1310,$AL$16,$U1291:$U1310)</f>
        <v>0</v>
      </c>
      <c r="AM1291" s="41">
        <f>+SUMIF($N1291:$N1310,$AM$16,$U1291:$U1310)</f>
        <v>0</v>
      </c>
      <c r="AN1291" s="41">
        <f>+SUMIF($N1291:$N1310,$AN$16,$U1291:$U1310)</f>
        <v>0</v>
      </c>
      <c r="AO1291" s="41">
        <f>+SUMIF($N1291:$N1310,$AO$16,$U1291:$U1310)</f>
        <v>0</v>
      </c>
      <c r="AP1291" s="41">
        <f>+SUMIF($N1291:$N1310,$AP$16,$U1291:$U1310)</f>
        <v>0</v>
      </c>
      <c r="AQ1291" s="41">
        <f>+SUMIF($N1291:$N1310,$AQ$16,$U1291:$U1310)</f>
        <v>0</v>
      </c>
      <c r="AR1291" s="41">
        <f>+SUMIF($N1291:$N1310,$AR$16,$U1291:$U1310)</f>
        <v>0</v>
      </c>
      <c r="AS1291" s="43"/>
      <c r="AT1291" s="43"/>
      <c r="AU1291" s="44"/>
      <c r="AV1291" s="33"/>
      <c r="AW1291" s="33"/>
      <c r="AX1291" s="33"/>
      <c r="AZ1291" s="141"/>
      <c r="BE1291" s="168"/>
      <c r="BF1291" s="168"/>
      <c r="BG1291" s="168"/>
      <c r="BH1291" s="168"/>
      <c r="BI1291" s="168"/>
      <c r="BJ1291" s="168"/>
      <c r="BK1291" s="168"/>
      <c r="BL1291" s="168"/>
      <c r="BM1291" s="168"/>
      <c r="DK1291" s="168"/>
      <c r="DL1291" s="168"/>
      <c r="DM1291" s="168"/>
      <c r="DN1291" s="168"/>
      <c r="DO1291" s="168"/>
      <c r="DP1291" s="168"/>
      <c r="DQ1291" s="168"/>
      <c r="DR1291" s="168"/>
      <c r="DS1291" s="168"/>
      <c r="DT1291" s="168"/>
      <c r="DU1291" s="168"/>
      <c r="DV1291" s="168"/>
      <c r="DW1291" s="168"/>
      <c r="DX1291" s="168"/>
      <c r="DY1291" s="168"/>
      <c r="DZ1291" s="168"/>
      <c r="EA1291" s="168"/>
      <c r="EB1291" s="168"/>
      <c r="EC1291" s="168"/>
      <c r="ED1291" s="168"/>
      <c r="EE1291" s="168"/>
      <c r="EF1291" s="168"/>
      <c r="EG1291" s="168"/>
      <c r="EH1291" s="168"/>
      <c r="EI1291" s="168"/>
      <c r="EJ1291" s="168"/>
      <c r="EK1291" s="168"/>
      <c r="EL1291" s="168"/>
      <c r="EM1291" s="168"/>
      <c r="EN1291" s="168"/>
      <c r="EO1291" s="168"/>
      <c r="EP1291" s="168"/>
      <c r="EQ1291" s="168"/>
      <c r="ER1291" s="168"/>
      <c r="ES1291" s="168"/>
      <c r="ET1291" s="168"/>
      <c r="EU1291" s="168"/>
      <c r="EV1291" s="168"/>
      <c r="EW1291" s="168"/>
      <c r="EX1291" s="168"/>
      <c r="EY1291" s="168"/>
      <c r="EZ1291" s="168"/>
      <c r="FA1291" s="168"/>
      <c r="FB1291" s="168"/>
      <c r="FC1291" s="168"/>
      <c r="FD1291" s="168"/>
    </row>
    <row r="1292" spans="1:160" s="5" customFormat="1" ht="24.9" customHeight="1" x14ac:dyDescent="0.3">
      <c r="A1292" s="263"/>
      <c r="B1292" s="263"/>
      <c r="C1292" s="265"/>
      <c r="D1292" s="481"/>
      <c r="E1292" s="482"/>
      <c r="F1292" s="482"/>
      <c r="G1292" s="482"/>
      <c r="H1292" s="482"/>
      <c r="I1292" s="482"/>
      <c r="J1292" s="482"/>
      <c r="K1292" s="482"/>
      <c r="L1292" s="482"/>
      <c r="M1292" s="483"/>
      <c r="N1292" s="16"/>
      <c r="O1292" s="529"/>
      <c r="P1292" s="530"/>
      <c r="Q1292" s="8"/>
      <c r="R1292" s="8"/>
      <c r="S1292" s="8"/>
      <c r="T1292" s="9"/>
      <c r="U1292" s="17"/>
      <c r="V1292" s="33"/>
      <c r="W1292" s="57"/>
      <c r="X1292" s="86"/>
      <c r="Y1292" s="33"/>
      <c r="Z1292" s="36"/>
      <c r="AA1292" s="36"/>
      <c r="AC1292" s="93"/>
      <c r="AD1292" s="76"/>
      <c r="AE1292" s="76"/>
      <c r="AF1292" s="38"/>
      <c r="AG1292" s="88"/>
      <c r="AH1292" s="88"/>
      <c r="AI1292" s="88"/>
      <c r="AJ1292" s="88"/>
      <c r="AK1292" s="88"/>
      <c r="AL1292" s="88"/>
      <c r="AM1292" s="88"/>
      <c r="AN1292" s="88"/>
      <c r="AO1292" s="88"/>
      <c r="AP1292" s="88"/>
      <c r="AQ1292" s="88"/>
      <c r="AR1292" s="88"/>
      <c r="AS1292" s="88"/>
      <c r="AT1292" s="88"/>
      <c r="AU1292" s="89"/>
      <c r="AV1292" s="38"/>
      <c r="AW1292" s="38"/>
      <c r="AX1292" s="38"/>
      <c r="AZ1292" s="141"/>
      <c r="BE1292" s="168"/>
      <c r="BF1292" s="168"/>
      <c r="BG1292" s="168"/>
      <c r="BH1292" s="168"/>
      <c r="BI1292" s="168"/>
      <c r="BJ1292" s="168"/>
      <c r="BK1292" s="168"/>
      <c r="BL1292" s="168"/>
      <c r="BM1292" s="168"/>
      <c r="DK1292" s="168"/>
      <c r="DL1292" s="168"/>
      <c r="DM1292" s="168"/>
      <c r="DN1292" s="168"/>
      <c r="DO1292" s="168"/>
      <c r="DP1292" s="168"/>
      <c r="DQ1292" s="168"/>
      <c r="DR1292" s="168"/>
      <c r="DS1292" s="168"/>
      <c r="DT1292" s="168"/>
      <c r="DU1292" s="168"/>
      <c r="DV1292" s="168"/>
      <c r="DW1292" s="168"/>
      <c r="DX1292" s="168"/>
      <c r="DY1292" s="168"/>
      <c r="DZ1292" s="168"/>
      <c r="EA1292" s="168"/>
      <c r="EB1292" s="168"/>
      <c r="EC1292" s="168"/>
      <c r="ED1292" s="168"/>
      <c r="EE1292" s="168"/>
      <c r="EF1292" s="168"/>
      <c r="EG1292" s="168"/>
      <c r="EH1292" s="168"/>
      <c r="EI1292" s="168"/>
      <c r="EJ1292" s="168"/>
      <c r="EK1292" s="168"/>
      <c r="EL1292" s="168"/>
      <c r="EM1292" s="168"/>
      <c r="EN1292" s="168"/>
      <c r="EO1292" s="168"/>
      <c r="EP1292" s="168"/>
      <c r="EQ1292" s="168"/>
      <c r="ER1292" s="168"/>
      <c r="ES1292" s="168"/>
      <c r="ET1292" s="168"/>
      <c r="EU1292" s="168"/>
      <c r="EV1292" s="168"/>
      <c r="EW1292" s="168"/>
      <c r="EX1292" s="168"/>
      <c r="EY1292" s="168"/>
      <c r="EZ1292" s="168"/>
      <c r="FA1292" s="168"/>
      <c r="FB1292" s="168"/>
      <c r="FC1292" s="168"/>
      <c r="FD1292" s="168"/>
    </row>
    <row r="1293" spans="1:160" s="5" customFormat="1" ht="24.9" customHeight="1" x14ac:dyDescent="0.3">
      <c r="A1293" s="263"/>
      <c r="B1293" s="263"/>
      <c r="C1293" s="265"/>
      <c r="D1293" s="481"/>
      <c r="E1293" s="482"/>
      <c r="F1293" s="482"/>
      <c r="G1293" s="482"/>
      <c r="H1293" s="482"/>
      <c r="I1293" s="482"/>
      <c r="J1293" s="482"/>
      <c r="K1293" s="482"/>
      <c r="L1293" s="482"/>
      <c r="M1293" s="483"/>
      <c r="N1293" s="16"/>
      <c r="O1293" s="529"/>
      <c r="P1293" s="530"/>
      <c r="Q1293" s="8"/>
      <c r="R1293" s="8"/>
      <c r="S1293" s="8"/>
      <c r="T1293" s="9"/>
      <c r="U1293" s="17"/>
      <c r="V1293" s="33"/>
      <c r="W1293" s="57"/>
      <c r="X1293" s="86"/>
      <c r="Y1293" s="33"/>
      <c r="Z1293" s="36"/>
      <c r="AA1293" s="36"/>
      <c r="AC1293" s="38"/>
      <c r="AD1293" s="76"/>
      <c r="AE1293" s="76"/>
      <c r="AF1293" s="38"/>
      <c r="AG1293" s="88"/>
      <c r="AH1293" s="88"/>
      <c r="AI1293" s="88"/>
      <c r="AJ1293" s="88"/>
      <c r="AK1293" s="88"/>
      <c r="AL1293" s="88"/>
      <c r="AM1293" s="88"/>
      <c r="AN1293" s="88"/>
      <c r="AO1293" s="88"/>
      <c r="AP1293" s="88"/>
      <c r="AQ1293" s="88"/>
      <c r="AR1293" s="88"/>
      <c r="AS1293" s="88"/>
      <c r="AT1293" s="38"/>
      <c r="AU1293" s="88"/>
      <c r="AV1293" s="88"/>
      <c r="AW1293" s="88"/>
      <c r="AX1293" s="38"/>
      <c r="AZ1293" s="141"/>
      <c r="BE1293" s="168"/>
      <c r="BF1293" s="168"/>
      <c r="BG1293" s="168"/>
      <c r="BH1293" s="168"/>
      <c r="BI1293" s="168"/>
      <c r="BJ1293" s="168"/>
      <c r="BK1293" s="168"/>
      <c r="BL1293" s="168"/>
      <c r="BM1293" s="168"/>
      <c r="DK1293" s="168"/>
      <c r="DL1293" s="168"/>
      <c r="DM1293" s="168"/>
      <c r="DN1293" s="168"/>
      <c r="DO1293" s="168"/>
      <c r="DP1293" s="168"/>
      <c r="DQ1293" s="168"/>
      <c r="DR1293" s="168"/>
      <c r="DS1293" s="168"/>
      <c r="DT1293" s="168"/>
      <c r="DU1293" s="168"/>
      <c r="DV1293" s="168"/>
      <c r="DW1293" s="168"/>
      <c r="DX1293" s="168"/>
      <c r="DY1293" s="168"/>
      <c r="DZ1293" s="168"/>
      <c r="EA1293" s="168"/>
      <c r="EB1293" s="168"/>
      <c r="EC1293" s="168"/>
      <c r="ED1293" s="168"/>
      <c r="EE1293" s="168"/>
      <c r="EF1293" s="168"/>
      <c r="EG1293" s="168"/>
      <c r="EH1293" s="168"/>
      <c r="EI1293" s="168"/>
      <c r="EJ1293" s="168"/>
      <c r="EK1293" s="168"/>
      <c r="EL1293" s="168"/>
      <c r="EM1293" s="168"/>
      <c r="EN1293" s="168"/>
      <c r="EO1293" s="168"/>
      <c r="EP1293" s="168"/>
      <c r="EQ1293" s="168"/>
      <c r="ER1293" s="168"/>
      <c r="ES1293" s="168"/>
      <c r="ET1293" s="168"/>
      <c r="EU1293" s="168"/>
      <c r="EV1293" s="168"/>
      <c r="EW1293" s="168"/>
      <c r="EX1293" s="168"/>
      <c r="EY1293" s="168"/>
      <c r="EZ1293" s="168"/>
      <c r="FA1293" s="168"/>
      <c r="FB1293" s="168"/>
      <c r="FC1293" s="168"/>
      <c r="FD1293" s="168"/>
    </row>
    <row r="1294" spans="1:160" s="5" customFormat="1" ht="24.9" customHeight="1" x14ac:dyDescent="0.3">
      <c r="A1294" s="263"/>
      <c r="B1294" s="263"/>
      <c r="C1294" s="265"/>
      <c r="D1294" s="481"/>
      <c r="E1294" s="482"/>
      <c r="F1294" s="482"/>
      <c r="G1294" s="482"/>
      <c r="H1294" s="482"/>
      <c r="I1294" s="482"/>
      <c r="J1294" s="482"/>
      <c r="K1294" s="482"/>
      <c r="L1294" s="482"/>
      <c r="M1294" s="483"/>
      <c r="N1294" s="16"/>
      <c r="O1294" s="529"/>
      <c r="P1294" s="530"/>
      <c r="Q1294" s="8"/>
      <c r="R1294" s="8"/>
      <c r="S1294" s="8"/>
      <c r="T1294" s="9"/>
      <c r="U1294" s="17"/>
      <c r="V1294" s="33"/>
      <c r="W1294" s="57"/>
      <c r="X1294" s="86"/>
      <c r="Y1294" s="33"/>
      <c r="Z1294" s="36"/>
      <c r="AA1294" s="36"/>
      <c r="AC1294" s="76"/>
      <c r="AD1294" s="89"/>
      <c r="AE1294" s="89"/>
      <c r="AF1294" s="90"/>
      <c r="AG1294" s="91"/>
      <c r="AH1294" s="88"/>
      <c r="AI1294" s="88"/>
      <c r="AJ1294" s="88"/>
      <c r="AK1294" s="88"/>
      <c r="AL1294" s="88"/>
      <c r="AM1294" s="88"/>
      <c r="AN1294" s="88"/>
      <c r="AO1294" s="88"/>
      <c r="AP1294" s="88"/>
      <c r="AQ1294" s="88"/>
      <c r="AR1294" s="88"/>
      <c r="AS1294" s="88"/>
      <c r="AT1294" s="90"/>
      <c r="AU1294" s="91"/>
      <c r="AV1294" s="88"/>
      <c r="AW1294" s="88"/>
      <c r="AX1294" s="38"/>
      <c r="AZ1294" s="141"/>
      <c r="BE1294" s="168"/>
      <c r="BF1294" s="168"/>
      <c r="BG1294" s="168"/>
      <c r="BH1294" s="168"/>
      <c r="BI1294" s="168"/>
      <c r="BJ1294" s="168"/>
      <c r="BK1294" s="168"/>
      <c r="BL1294" s="168"/>
      <c r="BM1294" s="168"/>
      <c r="DK1294" s="168"/>
      <c r="DL1294" s="168"/>
      <c r="DM1294" s="168"/>
      <c r="DN1294" s="168"/>
      <c r="DO1294" s="168"/>
      <c r="DP1294" s="168"/>
      <c r="DQ1294" s="168"/>
      <c r="DR1294" s="168"/>
      <c r="DS1294" s="168"/>
      <c r="DT1294" s="168"/>
      <c r="DU1294" s="168"/>
      <c r="DV1294" s="168"/>
      <c r="DW1294" s="168"/>
      <c r="DX1294" s="168"/>
      <c r="DY1294" s="168"/>
      <c r="DZ1294" s="168"/>
      <c r="EA1294" s="168"/>
      <c r="EB1294" s="168"/>
      <c r="EC1294" s="168"/>
      <c r="ED1294" s="168"/>
      <c r="EE1294" s="168"/>
      <c r="EF1294" s="168"/>
      <c r="EG1294" s="168"/>
      <c r="EH1294" s="168"/>
      <c r="EI1294" s="168"/>
      <c r="EJ1294" s="168"/>
      <c r="EK1294" s="168"/>
      <c r="EL1294" s="168"/>
      <c r="EM1294" s="168"/>
      <c r="EN1294" s="168"/>
      <c r="EO1294" s="168"/>
      <c r="EP1294" s="168"/>
      <c r="EQ1294" s="168"/>
      <c r="ER1294" s="168"/>
      <c r="ES1294" s="168"/>
      <c r="ET1294" s="168"/>
      <c r="EU1294" s="168"/>
      <c r="EV1294" s="168"/>
      <c r="EW1294" s="168"/>
      <c r="EX1294" s="168"/>
      <c r="EY1294" s="168"/>
      <c r="EZ1294" s="168"/>
      <c r="FA1294" s="168"/>
      <c r="FB1294" s="168"/>
      <c r="FC1294" s="168"/>
      <c r="FD1294" s="168"/>
    </row>
    <row r="1295" spans="1:160" s="5" customFormat="1" ht="24.9" customHeight="1" x14ac:dyDescent="0.3">
      <c r="A1295" s="263"/>
      <c r="B1295" s="263"/>
      <c r="C1295" s="265"/>
      <c r="D1295" s="481"/>
      <c r="E1295" s="482"/>
      <c r="F1295" s="482"/>
      <c r="G1295" s="482"/>
      <c r="H1295" s="482"/>
      <c r="I1295" s="482"/>
      <c r="J1295" s="482"/>
      <c r="K1295" s="482"/>
      <c r="L1295" s="482"/>
      <c r="M1295" s="483"/>
      <c r="N1295" s="16"/>
      <c r="O1295" s="529"/>
      <c r="P1295" s="530"/>
      <c r="Q1295" s="8"/>
      <c r="R1295" s="8"/>
      <c r="S1295" s="8"/>
      <c r="T1295" s="9"/>
      <c r="U1295" s="17"/>
      <c r="V1295" s="33"/>
      <c r="W1295" s="57"/>
      <c r="X1295" s="86"/>
      <c r="Y1295" s="33"/>
      <c r="Z1295" s="36"/>
      <c r="AA1295" s="36"/>
      <c r="AC1295" s="76"/>
      <c r="AD1295" s="89"/>
      <c r="AE1295" s="89"/>
      <c r="AF1295" s="90"/>
      <c r="AG1295" s="91"/>
      <c r="AH1295" s="88"/>
      <c r="AI1295" s="88"/>
      <c r="AJ1295" s="88"/>
      <c r="AK1295" s="88"/>
      <c r="AL1295" s="88"/>
      <c r="AM1295" s="88"/>
      <c r="AN1295" s="88"/>
      <c r="AO1295" s="88"/>
      <c r="AP1295" s="88"/>
      <c r="AQ1295" s="88"/>
      <c r="AR1295" s="88"/>
      <c r="AS1295" s="88"/>
      <c r="AT1295" s="90"/>
      <c r="AU1295" s="91"/>
      <c r="AV1295" s="88"/>
      <c r="AW1295" s="88"/>
      <c r="AX1295" s="38"/>
      <c r="AZ1295" s="141"/>
      <c r="BE1295" s="168"/>
      <c r="BF1295" s="168"/>
      <c r="BG1295" s="168"/>
      <c r="BH1295" s="168"/>
      <c r="BI1295" s="168"/>
      <c r="BJ1295" s="168"/>
      <c r="BK1295" s="168"/>
      <c r="BL1295" s="168"/>
      <c r="BM1295" s="168"/>
      <c r="DK1295" s="168"/>
      <c r="DL1295" s="168"/>
      <c r="DM1295" s="168"/>
      <c r="DN1295" s="168"/>
      <c r="DO1295" s="168"/>
      <c r="DP1295" s="168"/>
      <c r="DQ1295" s="168"/>
      <c r="DR1295" s="168"/>
      <c r="DS1295" s="168"/>
      <c r="DT1295" s="168"/>
      <c r="DU1295" s="168"/>
      <c r="DV1295" s="168"/>
      <c r="DW1295" s="168"/>
      <c r="DX1295" s="168"/>
      <c r="DY1295" s="168"/>
      <c r="DZ1295" s="168"/>
      <c r="EA1295" s="168"/>
      <c r="EB1295" s="168"/>
      <c r="EC1295" s="168"/>
      <c r="ED1295" s="168"/>
      <c r="EE1295" s="168"/>
      <c r="EF1295" s="168"/>
      <c r="EG1295" s="168"/>
      <c r="EH1295" s="168"/>
      <c r="EI1295" s="168"/>
      <c r="EJ1295" s="168"/>
      <c r="EK1295" s="168"/>
      <c r="EL1295" s="168"/>
      <c r="EM1295" s="168"/>
      <c r="EN1295" s="168"/>
      <c r="EO1295" s="168"/>
      <c r="EP1295" s="168"/>
      <c r="EQ1295" s="168"/>
      <c r="ER1295" s="168"/>
      <c r="ES1295" s="168"/>
      <c r="ET1295" s="168"/>
      <c r="EU1295" s="168"/>
      <c r="EV1295" s="168"/>
      <c r="EW1295" s="168"/>
      <c r="EX1295" s="168"/>
      <c r="EY1295" s="168"/>
      <c r="EZ1295" s="168"/>
      <c r="FA1295" s="168"/>
      <c r="FB1295" s="168"/>
      <c r="FC1295" s="168"/>
      <c r="FD1295" s="168"/>
    </row>
    <row r="1296" spans="1:160" s="5" customFormat="1" ht="24.9" customHeight="1" x14ac:dyDescent="0.3">
      <c r="A1296" s="263"/>
      <c r="B1296" s="263"/>
      <c r="C1296" s="265"/>
      <c r="D1296" s="481"/>
      <c r="E1296" s="482"/>
      <c r="F1296" s="482"/>
      <c r="G1296" s="482"/>
      <c r="H1296" s="482"/>
      <c r="I1296" s="482"/>
      <c r="J1296" s="482"/>
      <c r="K1296" s="482"/>
      <c r="L1296" s="482"/>
      <c r="M1296" s="483"/>
      <c r="N1296" s="16"/>
      <c r="O1296" s="529"/>
      <c r="P1296" s="530"/>
      <c r="Q1296" s="8"/>
      <c r="R1296" s="8"/>
      <c r="S1296" s="8"/>
      <c r="T1296" s="9"/>
      <c r="U1296" s="17"/>
      <c r="V1296" s="33"/>
      <c r="W1296" s="57"/>
      <c r="X1296" s="86"/>
      <c r="Y1296" s="33"/>
      <c r="Z1296" s="36"/>
      <c r="AA1296" s="36"/>
      <c r="AC1296" s="76"/>
      <c r="AD1296" s="89"/>
      <c r="AE1296" s="89"/>
      <c r="AF1296" s="90"/>
      <c r="AG1296" s="91"/>
      <c r="AH1296" s="88"/>
      <c r="AI1296" s="88"/>
      <c r="AJ1296" s="88"/>
      <c r="AK1296" s="88"/>
      <c r="AL1296" s="88"/>
      <c r="AM1296" s="88"/>
      <c r="AN1296" s="88"/>
      <c r="AO1296" s="88"/>
      <c r="AP1296" s="88"/>
      <c r="AQ1296" s="88"/>
      <c r="AR1296" s="88"/>
      <c r="AS1296" s="88"/>
      <c r="AT1296" s="90"/>
      <c r="AU1296" s="91"/>
      <c r="AV1296" s="88"/>
      <c r="AW1296" s="88"/>
      <c r="AX1296" s="38"/>
      <c r="AZ1296" s="141"/>
      <c r="BE1296" s="168"/>
      <c r="BF1296" s="168"/>
      <c r="BG1296" s="168"/>
      <c r="BH1296" s="168"/>
      <c r="BI1296" s="168"/>
      <c r="BJ1296" s="168"/>
      <c r="BK1296" s="168"/>
      <c r="BL1296" s="168"/>
      <c r="BM1296" s="168"/>
      <c r="DK1296" s="168"/>
      <c r="DL1296" s="168"/>
      <c r="DM1296" s="168"/>
      <c r="DN1296" s="168"/>
      <c r="DO1296" s="168"/>
      <c r="DP1296" s="168"/>
      <c r="DQ1296" s="168"/>
      <c r="DR1296" s="168"/>
      <c r="DS1296" s="168"/>
      <c r="DT1296" s="168"/>
      <c r="DU1296" s="168"/>
      <c r="DV1296" s="168"/>
      <c r="DW1296" s="168"/>
      <c r="DX1296" s="168"/>
      <c r="DY1296" s="168"/>
      <c r="DZ1296" s="168"/>
      <c r="EA1296" s="168"/>
      <c r="EB1296" s="168"/>
      <c r="EC1296" s="168"/>
      <c r="ED1296" s="168"/>
      <c r="EE1296" s="168"/>
      <c r="EF1296" s="168"/>
      <c r="EG1296" s="168"/>
      <c r="EH1296" s="168"/>
      <c r="EI1296" s="168"/>
      <c r="EJ1296" s="168"/>
      <c r="EK1296" s="168"/>
      <c r="EL1296" s="168"/>
      <c r="EM1296" s="168"/>
      <c r="EN1296" s="168"/>
      <c r="EO1296" s="168"/>
      <c r="EP1296" s="168"/>
      <c r="EQ1296" s="168"/>
      <c r="ER1296" s="168"/>
      <c r="ES1296" s="168"/>
      <c r="ET1296" s="168"/>
      <c r="EU1296" s="168"/>
      <c r="EV1296" s="168"/>
      <c r="EW1296" s="168"/>
      <c r="EX1296" s="168"/>
      <c r="EY1296" s="168"/>
      <c r="EZ1296" s="168"/>
      <c r="FA1296" s="168"/>
      <c r="FB1296" s="168"/>
      <c r="FC1296" s="168"/>
      <c r="FD1296" s="168"/>
    </row>
    <row r="1297" spans="1:160" s="5" customFormat="1" ht="24.9" customHeight="1" x14ac:dyDescent="0.3">
      <c r="A1297" s="263"/>
      <c r="B1297" s="263"/>
      <c r="C1297" s="265"/>
      <c r="D1297" s="481"/>
      <c r="E1297" s="482"/>
      <c r="F1297" s="482"/>
      <c r="G1297" s="482"/>
      <c r="H1297" s="482"/>
      <c r="I1297" s="482"/>
      <c r="J1297" s="482"/>
      <c r="K1297" s="482"/>
      <c r="L1297" s="482"/>
      <c r="M1297" s="483"/>
      <c r="N1297" s="16"/>
      <c r="O1297" s="529"/>
      <c r="P1297" s="530"/>
      <c r="Q1297" s="8"/>
      <c r="R1297" s="8"/>
      <c r="S1297" s="8"/>
      <c r="T1297" s="9"/>
      <c r="U1297" s="17"/>
      <c r="V1297" s="33"/>
      <c r="W1297" s="57"/>
      <c r="X1297" s="86"/>
      <c r="Y1297" s="33"/>
      <c r="Z1297" s="36"/>
      <c r="AA1297" s="36"/>
      <c r="AC1297" s="76"/>
      <c r="AD1297" s="89"/>
      <c r="AE1297" s="89"/>
      <c r="AF1297" s="90"/>
      <c r="AG1297" s="91"/>
      <c r="AH1297" s="88"/>
      <c r="AI1297" s="88"/>
      <c r="AJ1297" s="88"/>
      <c r="AK1297" s="88"/>
      <c r="AL1297" s="88"/>
      <c r="AM1297" s="88"/>
      <c r="AN1297" s="88"/>
      <c r="AO1297" s="88"/>
      <c r="AP1297" s="88"/>
      <c r="AQ1297" s="88"/>
      <c r="AR1297" s="88"/>
      <c r="AS1297" s="88"/>
      <c r="AT1297" s="90"/>
      <c r="AU1297" s="91"/>
      <c r="AV1297" s="88"/>
      <c r="AW1297" s="88"/>
      <c r="AX1297" s="38"/>
      <c r="AZ1297" s="141"/>
      <c r="BE1297" s="168"/>
      <c r="BF1297" s="168"/>
      <c r="BG1297" s="168"/>
      <c r="BH1297" s="168"/>
      <c r="BI1297" s="168"/>
      <c r="BJ1297" s="168"/>
      <c r="BK1297" s="168"/>
      <c r="BL1297" s="168"/>
      <c r="BM1297" s="168"/>
      <c r="DK1297" s="168"/>
      <c r="DL1297" s="168"/>
      <c r="DM1297" s="168"/>
      <c r="DN1297" s="168"/>
      <c r="DO1297" s="168"/>
      <c r="DP1297" s="168"/>
      <c r="DQ1297" s="168"/>
      <c r="DR1297" s="168"/>
      <c r="DS1297" s="168"/>
      <c r="DT1297" s="168"/>
      <c r="DU1297" s="168"/>
      <c r="DV1297" s="168"/>
      <c r="DW1297" s="168"/>
      <c r="DX1297" s="168"/>
      <c r="DY1297" s="168"/>
      <c r="DZ1297" s="168"/>
      <c r="EA1297" s="168"/>
      <c r="EB1297" s="168"/>
      <c r="EC1297" s="168"/>
      <c r="ED1297" s="168"/>
      <c r="EE1297" s="168"/>
      <c r="EF1297" s="168"/>
      <c r="EG1297" s="168"/>
      <c r="EH1297" s="168"/>
      <c r="EI1297" s="168"/>
      <c r="EJ1297" s="168"/>
      <c r="EK1297" s="168"/>
      <c r="EL1297" s="168"/>
      <c r="EM1297" s="168"/>
      <c r="EN1297" s="168"/>
      <c r="EO1297" s="168"/>
      <c r="EP1297" s="168"/>
      <c r="EQ1297" s="168"/>
      <c r="ER1297" s="168"/>
      <c r="ES1297" s="168"/>
      <c r="ET1297" s="168"/>
      <c r="EU1297" s="168"/>
      <c r="EV1297" s="168"/>
      <c r="EW1297" s="168"/>
      <c r="EX1297" s="168"/>
      <c r="EY1297" s="168"/>
      <c r="EZ1297" s="168"/>
      <c r="FA1297" s="168"/>
      <c r="FB1297" s="168"/>
      <c r="FC1297" s="168"/>
      <c r="FD1297" s="168"/>
    </row>
    <row r="1298" spans="1:160" s="5" customFormat="1" ht="24.9" customHeight="1" x14ac:dyDescent="0.3">
      <c r="A1298" s="263"/>
      <c r="B1298" s="263"/>
      <c r="C1298" s="265"/>
      <c r="D1298" s="481"/>
      <c r="E1298" s="482"/>
      <c r="F1298" s="482"/>
      <c r="G1298" s="482"/>
      <c r="H1298" s="482"/>
      <c r="I1298" s="482"/>
      <c r="J1298" s="482"/>
      <c r="K1298" s="482"/>
      <c r="L1298" s="482"/>
      <c r="M1298" s="483"/>
      <c r="N1298" s="16"/>
      <c r="O1298" s="529"/>
      <c r="P1298" s="530"/>
      <c r="Q1298" s="8"/>
      <c r="R1298" s="8"/>
      <c r="S1298" s="8"/>
      <c r="T1298" s="9"/>
      <c r="U1298" s="17"/>
      <c r="V1298" s="33"/>
      <c r="W1298" s="57"/>
      <c r="X1298" s="86"/>
      <c r="Y1298" s="33"/>
      <c r="Z1298" s="36"/>
      <c r="AA1298" s="36"/>
      <c r="AC1298" s="76"/>
      <c r="AD1298" s="89">
        <f>+U1311+U1262</f>
        <v>0</v>
      </c>
      <c r="AE1298" s="89"/>
      <c r="AF1298" s="90"/>
      <c r="AG1298" s="91"/>
      <c r="AH1298" s="88"/>
      <c r="AI1298" s="88"/>
      <c r="AJ1298" s="88"/>
      <c r="AK1298" s="88"/>
      <c r="AL1298" s="88"/>
      <c r="AM1298" s="88"/>
      <c r="AN1298" s="88"/>
      <c r="AO1298" s="88"/>
      <c r="AP1298" s="88"/>
      <c r="AQ1298" s="88"/>
      <c r="AR1298" s="88"/>
      <c r="AS1298" s="88"/>
      <c r="AT1298" s="90"/>
      <c r="AU1298" s="91"/>
      <c r="AV1298" s="88"/>
      <c r="AW1298" s="88"/>
      <c r="AX1298" s="38"/>
      <c r="AZ1298" s="141"/>
      <c r="BE1298" s="168"/>
      <c r="BF1298" s="168"/>
      <c r="BG1298" s="168"/>
      <c r="BH1298" s="168"/>
      <c r="BI1298" s="168"/>
      <c r="BJ1298" s="168"/>
      <c r="BK1298" s="168"/>
      <c r="BL1298" s="168"/>
      <c r="BM1298" s="168"/>
      <c r="DK1298" s="168"/>
      <c r="DL1298" s="168"/>
      <c r="DM1298" s="168"/>
      <c r="DN1298" s="168"/>
      <c r="DO1298" s="168"/>
      <c r="DP1298" s="168"/>
      <c r="DQ1298" s="168"/>
      <c r="DR1298" s="168"/>
      <c r="DS1298" s="168"/>
      <c r="DT1298" s="168"/>
      <c r="DU1298" s="168"/>
      <c r="DV1298" s="168"/>
      <c r="DW1298" s="168"/>
      <c r="DX1298" s="168"/>
      <c r="DY1298" s="168"/>
      <c r="DZ1298" s="168"/>
      <c r="EA1298" s="168"/>
      <c r="EB1298" s="168"/>
      <c r="EC1298" s="168"/>
      <c r="ED1298" s="168"/>
      <c r="EE1298" s="168"/>
      <c r="EF1298" s="168"/>
      <c r="EG1298" s="168"/>
      <c r="EH1298" s="168"/>
      <c r="EI1298" s="168"/>
      <c r="EJ1298" s="168"/>
      <c r="EK1298" s="168"/>
      <c r="EL1298" s="168"/>
      <c r="EM1298" s="168"/>
      <c r="EN1298" s="168"/>
      <c r="EO1298" s="168"/>
      <c r="EP1298" s="168"/>
      <c r="EQ1298" s="168"/>
      <c r="ER1298" s="168"/>
      <c r="ES1298" s="168"/>
      <c r="ET1298" s="168"/>
      <c r="EU1298" s="168"/>
      <c r="EV1298" s="168"/>
      <c r="EW1298" s="168"/>
      <c r="EX1298" s="168"/>
      <c r="EY1298" s="168"/>
      <c r="EZ1298" s="168"/>
      <c r="FA1298" s="168"/>
      <c r="FB1298" s="168"/>
      <c r="FC1298" s="168"/>
      <c r="FD1298" s="168"/>
    </row>
    <row r="1299" spans="1:160" s="5" customFormat="1" ht="24.9" customHeight="1" x14ac:dyDescent="0.3">
      <c r="A1299" s="263"/>
      <c r="B1299" s="263"/>
      <c r="C1299" s="265"/>
      <c r="D1299" s="481"/>
      <c r="E1299" s="482"/>
      <c r="F1299" s="482"/>
      <c r="G1299" s="482"/>
      <c r="H1299" s="482"/>
      <c r="I1299" s="482"/>
      <c r="J1299" s="482"/>
      <c r="K1299" s="482"/>
      <c r="L1299" s="482"/>
      <c r="M1299" s="483"/>
      <c r="N1299" s="16"/>
      <c r="O1299" s="529"/>
      <c r="P1299" s="530"/>
      <c r="Q1299" s="8"/>
      <c r="R1299" s="8"/>
      <c r="S1299" s="8"/>
      <c r="T1299" s="9"/>
      <c r="U1299" s="17"/>
      <c r="V1299" s="33"/>
      <c r="W1299" s="57"/>
      <c r="X1299" s="86"/>
      <c r="Y1299" s="33"/>
      <c r="Z1299" s="36"/>
      <c r="AA1299" s="36"/>
      <c r="AC1299" s="76"/>
      <c r="AD1299" s="89"/>
      <c r="AE1299" s="89"/>
      <c r="AF1299" s="90"/>
      <c r="AG1299" s="91"/>
      <c r="AH1299" s="88"/>
      <c r="AI1299" s="88"/>
      <c r="AJ1299" s="88"/>
      <c r="AK1299" s="88"/>
      <c r="AL1299" s="88"/>
      <c r="AM1299" s="88"/>
      <c r="AN1299" s="88"/>
      <c r="AO1299" s="88"/>
      <c r="AP1299" s="88"/>
      <c r="AQ1299" s="88"/>
      <c r="AR1299" s="88"/>
      <c r="AS1299" s="88"/>
      <c r="AT1299" s="90"/>
      <c r="AU1299" s="91"/>
      <c r="AV1299" s="88"/>
      <c r="AW1299" s="88"/>
      <c r="AX1299" s="38"/>
      <c r="AZ1299" s="141"/>
      <c r="BE1299" s="168"/>
      <c r="BF1299" s="168"/>
      <c r="BG1299" s="168"/>
      <c r="BH1299" s="168"/>
      <c r="BI1299" s="168"/>
      <c r="BJ1299" s="168"/>
      <c r="BK1299" s="168"/>
      <c r="BL1299" s="168"/>
      <c r="BM1299" s="168"/>
      <c r="DK1299" s="168"/>
      <c r="DL1299" s="168"/>
      <c r="DM1299" s="168"/>
      <c r="DN1299" s="168"/>
      <c r="DO1299" s="168"/>
      <c r="DP1299" s="168"/>
      <c r="DQ1299" s="168"/>
      <c r="DR1299" s="168"/>
      <c r="DS1299" s="168"/>
      <c r="DT1299" s="168"/>
      <c r="DU1299" s="168"/>
      <c r="DV1299" s="168"/>
      <c r="DW1299" s="168"/>
      <c r="DX1299" s="168"/>
      <c r="DY1299" s="168"/>
      <c r="DZ1299" s="168"/>
      <c r="EA1299" s="168"/>
      <c r="EB1299" s="168"/>
      <c r="EC1299" s="168"/>
      <c r="ED1299" s="168"/>
      <c r="EE1299" s="168"/>
      <c r="EF1299" s="168"/>
      <c r="EG1299" s="168"/>
      <c r="EH1299" s="168"/>
      <c r="EI1299" s="168"/>
      <c r="EJ1299" s="168"/>
      <c r="EK1299" s="168"/>
      <c r="EL1299" s="168"/>
      <c r="EM1299" s="168"/>
      <c r="EN1299" s="168"/>
      <c r="EO1299" s="168"/>
      <c r="EP1299" s="168"/>
      <c r="EQ1299" s="168"/>
      <c r="ER1299" s="168"/>
      <c r="ES1299" s="168"/>
      <c r="ET1299" s="168"/>
      <c r="EU1299" s="168"/>
      <c r="EV1299" s="168"/>
      <c r="EW1299" s="168"/>
      <c r="EX1299" s="168"/>
      <c r="EY1299" s="168"/>
      <c r="EZ1299" s="168"/>
      <c r="FA1299" s="168"/>
      <c r="FB1299" s="168"/>
      <c r="FC1299" s="168"/>
      <c r="FD1299" s="168"/>
    </row>
    <row r="1300" spans="1:160" s="5" customFormat="1" ht="24.9" customHeight="1" x14ac:dyDescent="0.3">
      <c r="A1300" s="263"/>
      <c r="B1300" s="263"/>
      <c r="C1300" s="265"/>
      <c r="D1300" s="481"/>
      <c r="E1300" s="482"/>
      <c r="F1300" s="482"/>
      <c r="G1300" s="482"/>
      <c r="H1300" s="482"/>
      <c r="I1300" s="482"/>
      <c r="J1300" s="482"/>
      <c r="K1300" s="482"/>
      <c r="L1300" s="482"/>
      <c r="M1300" s="483"/>
      <c r="N1300" s="16"/>
      <c r="O1300" s="529"/>
      <c r="P1300" s="530"/>
      <c r="Q1300" s="8"/>
      <c r="R1300" s="8"/>
      <c r="S1300" s="8"/>
      <c r="T1300" s="9"/>
      <c r="U1300" s="17"/>
      <c r="V1300" s="33"/>
      <c r="W1300" s="57"/>
      <c r="X1300" s="86"/>
      <c r="Y1300" s="33"/>
      <c r="Z1300" s="36"/>
      <c r="AA1300" s="36"/>
      <c r="AC1300" s="76"/>
      <c r="AD1300" s="89"/>
      <c r="AE1300" s="89"/>
      <c r="AF1300" s="90"/>
      <c r="AG1300" s="91"/>
      <c r="AH1300" s="88"/>
      <c r="AI1300" s="88"/>
      <c r="AJ1300" s="88"/>
      <c r="AK1300" s="88"/>
      <c r="AL1300" s="88"/>
      <c r="AM1300" s="88"/>
      <c r="AN1300" s="88"/>
      <c r="AO1300" s="88"/>
      <c r="AP1300" s="88"/>
      <c r="AQ1300" s="88"/>
      <c r="AR1300" s="88"/>
      <c r="AS1300" s="88"/>
      <c r="AT1300" s="90"/>
      <c r="AU1300" s="91"/>
      <c r="AV1300" s="88"/>
      <c r="AW1300" s="88"/>
      <c r="AX1300" s="38"/>
      <c r="AZ1300" s="141"/>
      <c r="BE1300" s="168"/>
      <c r="BF1300" s="168"/>
      <c r="BG1300" s="168"/>
      <c r="BH1300" s="168"/>
      <c r="BI1300" s="168"/>
      <c r="BJ1300" s="168"/>
      <c r="BK1300" s="168"/>
      <c r="BL1300" s="168"/>
      <c r="BM1300" s="168"/>
      <c r="DK1300" s="168"/>
      <c r="DL1300" s="168"/>
      <c r="DM1300" s="168"/>
      <c r="DN1300" s="168"/>
      <c r="DO1300" s="168"/>
      <c r="DP1300" s="168"/>
      <c r="DQ1300" s="168"/>
      <c r="DR1300" s="168"/>
      <c r="DS1300" s="168"/>
      <c r="DT1300" s="168"/>
      <c r="DU1300" s="168"/>
      <c r="DV1300" s="168"/>
      <c r="DW1300" s="168"/>
      <c r="DX1300" s="168"/>
      <c r="DY1300" s="168"/>
      <c r="DZ1300" s="168"/>
      <c r="EA1300" s="168"/>
      <c r="EB1300" s="168"/>
      <c r="EC1300" s="168"/>
      <c r="ED1300" s="168"/>
      <c r="EE1300" s="168"/>
      <c r="EF1300" s="168"/>
      <c r="EG1300" s="168"/>
      <c r="EH1300" s="168"/>
      <c r="EI1300" s="168"/>
      <c r="EJ1300" s="168"/>
      <c r="EK1300" s="168"/>
      <c r="EL1300" s="168"/>
      <c r="EM1300" s="168"/>
      <c r="EN1300" s="168"/>
      <c r="EO1300" s="168"/>
      <c r="EP1300" s="168"/>
      <c r="EQ1300" s="168"/>
      <c r="ER1300" s="168"/>
      <c r="ES1300" s="168"/>
      <c r="ET1300" s="168"/>
      <c r="EU1300" s="168"/>
      <c r="EV1300" s="168"/>
      <c r="EW1300" s="168"/>
      <c r="EX1300" s="168"/>
      <c r="EY1300" s="168"/>
      <c r="EZ1300" s="168"/>
      <c r="FA1300" s="168"/>
      <c r="FB1300" s="168"/>
      <c r="FC1300" s="168"/>
      <c r="FD1300" s="168"/>
    </row>
    <row r="1301" spans="1:160" s="5" customFormat="1" ht="24.9" customHeight="1" x14ac:dyDescent="0.3">
      <c r="A1301" s="263"/>
      <c r="B1301" s="263"/>
      <c r="C1301" s="265"/>
      <c r="D1301" s="481"/>
      <c r="E1301" s="482"/>
      <c r="F1301" s="482"/>
      <c r="G1301" s="482"/>
      <c r="H1301" s="482"/>
      <c r="I1301" s="482"/>
      <c r="J1301" s="482"/>
      <c r="K1301" s="482"/>
      <c r="L1301" s="482"/>
      <c r="M1301" s="483"/>
      <c r="N1301" s="16"/>
      <c r="O1301" s="529"/>
      <c r="P1301" s="530"/>
      <c r="Q1301" s="8"/>
      <c r="R1301" s="8"/>
      <c r="S1301" s="8"/>
      <c r="T1301" s="9"/>
      <c r="U1301" s="17"/>
      <c r="V1301" s="33"/>
      <c r="W1301" s="57"/>
      <c r="X1301" s="86"/>
      <c r="Y1301" s="33"/>
      <c r="Z1301" s="36"/>
      <c r="AA1301" s="36"/>
      <c r="AC1301" s="76"/>
      <c r="AD1301" s="89"/>
      <c r="AE1301" s="89"/>
      <c r="AF1301" s="90"/>
      <c r="AG1301" s="91"/>
      <c r="AH1301" s="88"/>
      <c r="AI1301" s="88"/>
      <c r="AJ1301" s="88"/>
      <c r="AK1301" s="88"/>
      <c r="AL1301" s="88"/>
      <c r="AM1301" s="88"/>
      <c r="AN1301" s="88"/>
      <c r="AO1301" s="88"/>
      <c r="AP1301" s="88"/>
      <c r="AQ1301" s="88"/>
      <c r="AR1301" s="88"/>
      <c r="AS1301" s="88"/>
      <c r="AT1301" s="90"/>
      <c r="AU1301" s="91"/>
      <c r="AV1301" s="88"/>
      <c r="AW1301" s="88"/>
      <c r="AX1301" s="38"/>
      <c r="AZ1301" s="141"/>
      <c r="BE1301" s="168"/>
      <c r="BF1301" s="168"/>
      <c r="BG1301" s="168"/>
      <c r="BH1301" s="168"/>
      <c r="BI1301" s="168"/>
      <c r="BJ1301" s="168"/>
      <c r="BK1301" s="168"/>
      <c r="BL1301" s="168"/>
      <c r="BM1301" s="168"/>
      <c r="DK1301" s="168"/>
      <c r="DL1301" s="168"/>
      <c r="DM1301" s="168"/>
      <c r="DN1301" s="168"/>
      <c r="DO1301" s="168"/>
      <c r="DP1301" s="168"/>
      <c r="DQ1301" s="168"/>
      <c r="DR1301" s="168"/>
      <c r="DS1301" s="168"/>
      <c r="DT1301" s="168"/>
      <c r="DU1301" s="168"/>
      <c r="DV1301" s="168"/>
      <c r="DW1301" s="168"/>
      <c r="DX1301" s="168"/>
      <c r="DY1301" s="168"/>
      <c r="DZ1301" s="168"/>
      <c r="EA1301" s="168"/>
      <c r="EB1301" s="168"/>
      <c r="EC1301" s="168"/>
      <c r="ED1301" s="168"/>
      <c r="EE1301" s="168"/>
      <c r="EF1301" s="168"/>
      <c r="EG1301" s="168"/>
      <c r="EH1301" s="168"/>
      <c r="EI1301" s="168"/>
      <c r="EJ1301" s="168"/>
      <c r="EK1301" s="168"/>
      <c r="EL1301" s="168"/>
      <c r="EM1301" s="168"/>
      <c r="EN1301" s="168"/>
      <c r="EO1301" s="168"/>
      <c r="EP1301" s="168"/>
      <c r="EQ1301" s="168"/>
      <c r="ER1301" s="168"/>
      <c r="ES1301" s="168"/>
      <c r="ET1301" s="168"/>
      <c r="EU1301" s="168"/>
      <c r="EV1301" s="168"/>
      <c r="EW1301" s="168"/>
      <c r="EX1301" s="168"/>
      <c r="EY1301" s="168"/>
      <c r="EZ1301" s="168"/>
      <c r="FA1301" s="168"/>
      <c r="FB1301" s="168"/>
      <c r="FC1301" s="168"/>
      <c r="FD1301" s="168"/>
    </row>
    <row r="1302" spans="1:160" s="5" customFormat="1" ht="24.9" customHeight="1" x14ac:dyDescent="0.3">
      <c r="A1302" s="263"/>
      <c r="B1302" s="263"/>
      <c r="C1302" s="265"/>
      <c r="D1302" s="481"/>
      <c r="E1302" s="482"/>
      <c r="F1302" s="482"/>
      <c r="G1302" s="482"/>
      <c r="H1302" s="482"/>
      <c r="I1302" s="482"/>
      <c r="J1302" s="482"/>
      <c r="K1302" s="482"/>
      <c r="L1302" s="482"/>
      <c r="M1302" s="483"/>
      <c r="N1302" s="16"/>
      <c r="O1302" s="529"/>
      <c r="P1302" s="530"/>
      <c r="Q1302" s="8"/>
      <c r="R1302" s="8"/>
      <c r="S1302" s="8"/>
      <c r="T1302" s="9"/>
      <c r="U1302" s="17"/>
      <c r="V1302" s="33"/>
      <c r="W1302" s="57"/>
      <c r="X1302" s="86"/>
      <c r="Y1302" s="33"/>
      <c r="Z1302" s="36"/>
      <c r="AA1302" s="36"/>
      <c r="AC1302" s="76"/>
      <c r="AD1302" s="89"/>
      <c r="AE1302" s="89"/>
      <c r="AF1302" s="90"/>
      <c r="AG1302" s="91"/>
      <c r="AH1302" s="88"/>
      <c r="AI1302" s="88"/>
      <c r="AJ1302" s="88"/>
      <c r="AK1302" s="88"/>
      <c r="AL1302" s="88"/>
      <c r="AM1302" s="88"/>
      <c r="AN1302" s="88"/>
      <c r="AO1302" s="88"/>
      <c r="AP1302" s="88"/>
      <c r="AQ1302" s="88"/>
      <c r="AR1302" s="88"/>
      <c r="AS1302" s="88"/>
      <c r="AT1302" s="90"/>
      <c r="AU1302" s="91"/>
      <c r="AV1302" s="88"/>
      <c r="AW1302" s="88"/>
      <c r="AX1302" s="38"/>
      <c r="AZ1302" s="141"/>
      <c r="BE1302" s="168"/>
      <c r="BF1302" s="168"/>
      <c r="BG1302" s="168"/>
      <c r="BH1302" s="168"/>
      <c r="BI1302" s="168"/>
      <c r="BJ1302" s="168"/>
      <c r="BK1302" s="168"/>
      <c r="BL1302" s="168"/>
      <c r="BM1302" s="168"/>
      <c r="DK1302" s="168"/>
      <c r="DL1302" s="168"/>
      <c r="DM1302" s="168"/>
      <c r="DN1302" s="168"/>
      <c r="DO1302" s="168"/>
      <c r="DP1302" s="168"/>
      <c r="DQ1302" s="168"/>
      <c r="DR1302" s="168"/>
      <c r="DS1302" s="168"/>
      <c r="DT1302" s="168"/>
      <c r="DU1302" s="168"/>
      <c r="DV1302" s="168"/>
      <c r="DW1302" s="168"/>
      <c r="DX1302" s="168"/>
      <c r="DY1302" s="168"/>
      <c r="DZ1302" s="168"/>
      <c r="EA1302" s="168"/>
      <c r="EB1302" s="168"/>
      <c r="EC1302" s="168"/>
      <c r="ED1302" s="168"/>
      <c r="EE1302" s="168"/>
      <c r="EF1302" s="168"/>
      <c r="EG1302" s="168"/>
      <c r="EH1302" s="168"/>
      <c r="EI1302" s="168"/>
      <c r="EJ1302" s="168"/>
      <c r="EK1302" s="168"/>
      <c r="EL1302" s="168"/>
      <c r="EM1302" s="168"/>
      <c r="EN1302" s="168"/>
      <c r="EO1302" s="168"/>
      <c r="EP1302" s="168"/>
      <c r="EQ1302" s="168"/>
      <c r="ER1302" s="168"/>
      <c r="ES1302" s="168"/>
      <c r="ET1302" s="168"/>
      <c r="EU1302" s="168"/>
      <c r="EV1302" s="168"/>
      <c r="EW1302" s="168"/>
      <c r="EX1302" s="168"/>
      <c r="EY1302" s="168"/>
      <c r="EZ1302" s="168"/>
      <c r="FA1302" s="168"/>
      <c r="FB1302" s="168"/>
      <c r="FC1302" s="168"/>
      <c r="FD1302" s="168"/>
    </row>
    <row r="1303" spans="1:160" s="5" customFormat="1" ht="24.9" customHeight="1" x14ac:dyDescent="0.3">
      <c r="A1303" s="263"/>
      <c r="B1303" s="263"/>
      <c r="C1303" s="265"/>
      <c r="D1303" s="481"/>
      <c r="E1303" s="482"/>
      <c r="F1303" s="482"/>
      <c r="G1303" s="482"/>
      <c r="H1303" s="482"/>
      <c r="I1303" s="482"/>
      <c r="J1303" s="482"/>
      <c r="K1303" s="482"/>
      <c r="L1303" s="482"/>
      <c r="M1303" s="483"/>
      <c r="N1303" s="16"/>
      <c r="O1303" s="529"/>
      <c r="P1303" s="530"/>
      <c r="Q1303" s="8"/>
      <c r="R1303" s="8"/>
      <c r="S1303" s="8"/>
      <c r="T1303" s="9"/>
      <c r="U1303" s="17"/>
      <c r="V1303" s="33"/>
      <c r="W1303" s="57"/>
      <c r="X1303" s="86"/>
      <c r="Y1303" s="33"/>
      <c r="Z1303" s="36"/>
      <c r="AA1303" s="36"/>
      <c r="AC1303" s="76"/>
      <c r="AD1303" s="89"/>
      <c r="AE1303" s="89"/>
      <c r="AF1303" s="90"/>
      <c r="AG1303" s="91"/>
      <c r="AH1303" s="88"/>
      <c r="AI1303" s="88"/>
      <c r="AJ1303" s="88"/>
      <c r="AK1303" s="88"/>
      <c r="AL1303" s="88"/>
      <c r="AM1303" s="88"/>
      <c r="AN1303" s="88"/>
      <c r="AO1303" s="88"/>
      <c r="AP1303" s="88"/>
      <c r="AQ1303" s="88"/>
      <c r="AR1303" s="88"/>
      <c r="AS1303" s="88"/>
      <c r="AT1303" s="90"/>
      <c r="AU1303" s="91"/>
      <c r="AV1303" s="88"/>
      <c r="AW1303" s="88"/>
      <c r="AX1303" s="38"/>
      <c r="AZ1303" s="141"/>
      <c r="BE1303" s="168"/>
      <c r="BF1303" s="168"/>
      <c r="BG1303" s="168"/>
      <c r="BH1303" s="168"/>
      <c r="BI1303" s="168"/>
      <c r="BJ1303" s="168"/>
      <c r="BK1303" s="168"/>
      <c r="BL1303" s="168"/>
      <c r="BM1303" s="168"/>
      <c r="DK1303" s="168"/>
      <c r="DL1303" s="168"/>
      <c r="DM1303" s="168"/>
      <c r="DN1303" s="168"/>
      <c r="DO1303" s="168"/>
      <c r="DP1303" s="168"/>
      <c r="DQ1303" s="168"/>
      <c r="DR1303" s="168"/>
      <c r="DS1303" s="168"/>
      <c r="DT1303" s="168"/>
      <c r="DU1303" s="168"/>
      <c r="DV1303" s="168"/>
      <c r="DW1303" s="168"/>
      <c r="DX1303" s="168"/>
      <c r="DY1303" s="168"/>
      <c r="DZ1303" s="168"/>
      <c r="EA1303" s="168"/>
      <c r="EB1303" s="168"/>
      <c r="EC1303" s="168"/>
      <c r="ED1303" s="168"/>
      <c r="EE1303" s="168"/>
      <c r="EF1303" s="168"/>
      <c r="EG1303" s="168"/>
      <c r="EH1303" s="168"/>
      <c r="EI1303" s="168"/>
      <c r="EJ1303" s="168"/>
      <c r="EK1303" s="168"/>
      <c r="EL1303" s="168"/>
      <c r="EM1303" s="168"/>
      <c r="EN1303" s="168"/>
      <c r="EO1303" s="168"/>
      <c r="EP1303" s="168"/>
      <c r="EQ1303" s="168"/>
      <c r="ER1303" s="168"/>
      <c r="ES1303" s="168"/>
      <c r="ET1303" s="168"/>
      <c r="EU1303" s="168"/>
      <c r="EV1303" s="168"/>
      <c r="EW1303" s="168"/>
      <c r="EX1303" s="168"/>
      <c r="EY1303" s="168"/>
      <c r="EZ1303" s="168"/>
      <c r="FA1303" s="168"/>
      <c r="FB1303" s="168"/>
      <c r="FC1303" s="168"/>
      <c r="FD1303" s="168"/>
    </row>
    <row r="1304" spans="1:160" s="5" customFormat="1" ht="24.9" customHeight="1" x14ac:dyDescent="0.3">
      <c r="A1304" s="263"/>
      <c r="B1304" s="263"/>
      <c r="C1304" s="265"/>
      <c r="D1304" s="481"/>
      <c r="E1304" s="482"/>
      <c r="F1304" s="482"/>
      <c r="G1304" s="482"/>
      <c r="H1304" s="482"/>
      <c r="I1304" s="482"/>
      <c r="J1304" s="482"/>
      <c r="K1304" s="482"/>
      <c r="L1304" s="482"/>
      <c r="M1304" s="483"/>
      <c r="N1304" s="16"/>
      <c r="O1304" s="529"/>
      <c r="P1304" s="530"/>
      <c r="Q1304" s="8"/>
      <c r="R1304" s="8"/>
      <c r="S1304" s="8"/>
      <c r="T1304" s="9"/>
      <c r="U1304" s="17"/>
      <c r="V1304" s="33"/>
      <c r="W1304" s="57"/>
      <c r="X1304" s="86"/>
      <c r="Y1304" s="33"/>
      <c r="Z1304" s="36"/>
      <c r="AA1304" s="36"/>
      <c r="AC1304" s="76"/>
      <c r="AD1304" s="89"/>
      <c r="AE1304" s="89"/>
      <c r="AF1304" s="90"/>
      <c r="AG1304" s="92"/>
      <c r="AH1304" s="88"/>
      <c r="AI1304" s="88"/>
      <c r="AJ1304" s="88"/>
      <c r="AK1304" s="88"/>
      <c r="AL1304" s="88"/>
      <c r="AM1304" s="88"/>
      <c r="AN1304" s="88"/>
      <c r="AO1304" s="88"/>
      <c r="AP1304" s="88"/>
      <c r="AQ1304" s="88"/>
      <c r="AR1304" s="88"/>
      <c r="AS1304" s="88"/>
      <c r="AT1304" s="90"/>
      <c r="AU1304" s="92"/>
      <c r="AV1304" s="88"/>
      <c r="AW1304" s="88"/>
      <c r="AX1304" s="38"/>
      <c r="AZ1304" s="141"/>
      <c r="BE1304" s="168"/>
      <c r="BF1304" s="168"/>
      <c r="BG1304" s="168"/>
      <c r="BH1304" s="168"/>
      <c r="BI1304" s="168"/>
      <c r="BJ1304" s="168"/>
      <c r="BK1304" s="168"/>
      <c r="BL1304" s="168"/>
      <c r="BM1304" s="168"/>
      <c r="DK1304" s="168"/>
      <c r="DL1304" s="168"/>
      <c r="DM1304" s="168"/>
      <c r="DN1304" s="168"/>
      <c r="DO1304" s="168"/>
      <c r="DP1304" s="168"/>
      <c r="DQ1304" s="168"/>
      <c r="DR1304" s="168"/>
      <c r="DS1304" s="168"/>
      <c r="DT1304" s="168"/>
      <c r="DU1304" s="168"/>
      <c r="DV1304" s="168"/>
      <c r="DW1304" s="168"/>
      <c r="DX1304" s="168"/>
      <c r="DY1304" s="168"/>
      <c r="DZ1304" s="168"/>
      <c r="EA1304" s="168"/>
      <c r="EB1304" s="168"/>
      <c r="EC1304" s="168"/>
      <c r="ED1304" s="168"/>
      <c r="EE1304" s="168"/>
      <c r="EF1304" s="168"/>
      <c r="EG1304" s="168"/>
      <c r="EH1304" s="168"/>
      <c r="EI1304" s="168"/>
      <c r="EJ1304" s="168"/>
      <c r="EK1304" s="168"/>
      <c r="EL1304" s="168"/>
      <c r="EM1304" s="168"/>
      <c r="EN1304" s="168"/>
      <c r="EO1304" s="168"/>
      <c r="EP1304" s="168"/>
      <c r="EQ1304" s="168"/>
      <c r="ER1304" s="168"/>
      <c r="ES1304" s="168"/>
      <c r="ET1304" s="168"/>
      <c r="EU1304" s="168"/>
      <c r="EV1304" s="168"/>
      <c r="EW1304" s="168"/>
      <c r="EX1304" s="168"/>
      <c r="EY1304" s="168"/>
      <c r="EZ1304" s="168"/>
      <c r="FA1304" s="168"/>
      <c r="FB1304" s="168"/>
      <c r="FC1304" s="168"/>
      <c r="FD1304" s="168"/>
    </row>
    <row r="1305" spans="1:160" s="5" customFormat="1" ht="24.9" customHeight="1" x14ac:dyDescent="0.3">
      <c r="A1305" s="263"/>
      <c r="B1305" s="263"/>
      <c r="C1305" s="265"/>
      <c r="D1305" s="481"/>
      <c r="E1305" s="482"/>
      <c r="F1305" s="482"/>
      <c r="G1305" s="482"/>
      <c r="H1305" s="482"/>
      <c r="I1305" s="482"/>
      <c r="J1305" s="482"/>
      <c r="K1305" s="482"/>
      <c r="L1305" s="482"/>
      <c r="M1305" s="483"/>
      <c r="N1305" s="16"/>
      <c r="O1305" s="529"/>
      <c r="P1305" s="530"/>
      <c r="Q1305" s="8"/>
      <c r="R1305" s="8"/>
      <c r="S1305" s="8"/>
      <c r="T1305" s="9"/>
      <c r="U1305" s="17"/>
      <c r="V1305" s="33"/>
      <c r="W1305" s="57"/>
      <c r="X1305" s="86"/>
      <c r="Y1305" s="33"/>
      <c r="Z1305" s="36"/>
      <c r="AA1305" s="36"/>
      <c r="AC1305" s="76"/>
      <c r="AD1305" s="89"/>
      <c r="AE1305" s="89"/>
      <c r="AF1305" s="90"/>
      <c r="AG1305" s="92"/>
      <c r="AH1305" s="88"/>
      <c r="AI1305" s="88"/>
      <c r="AJ1305" s="88"/>
      <c r="AK1305" s="88"/>
      <c r="AL1305" s="88"/>
      <c r="AM1305" s="88"/>
      <c r="AN1305" s="88"/>
      <c r="AO1305" s="88"/>
      <c r="AP1305" s="88"/>
      <c r="AQ1305" s="88"/>
      <c r="AR1305" s="88"/>
      <c r="AS1305" s="88"/>
      <c r="AT1305" s="90"/>
      <c r="AU1305" s="92"/>
      <c r="AV1305" s="88"/>
      <c r="AW1305" s="88"/>
      <c r="AX1305" s="38"/>
      <c r="AZ1305" s="141"/>
      <c r="BE1305" s="168"/>
      <c r="BF1305" s="168"/>
      <c r="BG1305" s="168"/>
      <c r="BH1305" s="168"/>
      <c r="BI1305" s="168"/>
      <c r="BJ1305" s="168"/>
      <c r="BK1305" s="168"/>
      <c r="BL1305" s="168"/>
      <c r="BM1305" s="168"/>
      <c r="DK1305" s="168"/>
      <c r="DL1305" s="168"/>
      <c r="DM1305" s="168"/>
      <c r="DN1305" s="168"/>
      <c r="DO1305" s="168"/>
      <c r="DP1305" s="168"/>
      <c r="DQ1305" s="168"/>
      <c r="DR1305" s="168"/>
      <c r="DS1305" s="168"/>
      <c r="DT1305" s="168"/>
      <c r="DU1305" s="168"/>
      <c r="DV1305" s="168"/>
      <c r="DW1305" s="168"/>
      <c r="DX1305" s="168"/>
      <c r="DY1305" s="168"/>
      <c r="DZ1305" s="168"/>
      <c r="EA1305" s="168"/>
      <c r="EB1305" s="168"/>
      <c r="EC1305" s="168"/>
      <c r="ED1305" s="168"/>
      <c r="EE1305" s="168"/>
      <c r="EF1305" s="168"/>
      <c r="EG1305" s="168"/>
      <c r="EH1305" s="168"/>
      <c r="EI1305" s="168"/>
      <c r="EJ1305" s="168"/>
      <c r="EK1305" s="168"/>
      <c r="EL1305" s="168"/>
      <c r="EM1305" s="168"/>
      <c r="EN1305" s="168"/>
      <c r="EO1305" s="168"/>
      <c r="EP1305" s="168"/>
      <c r="EQ1305" s="168"/>
      <c r="ER1305" s="168"/>
      <c r="ES1305" s="168"/>
      <c r="ET1305" s="168"/>
      <c r="EU1305" s="168"/>
      <c r="EV1305" s="168"/>
      <c r="EW1305" s="168"/>
      <c r="EX1305" s="168"/>
      <c r="EY1305" s="168"/>
      <c r="EZ1305" s="168"/>
      <c r="FA1305" s="168"/>
      <c r="FB1305" s="168"/>
      <c r="FC1305" s="168"/>
      <c r="FD1305" s="168"/>
    </row>
    <row r="1306" spans="1:160" s="5" customFormat="1" ht="24.9" customHeight="1" x14ac:dyDescent="0.3">
      <c r="A1306" s="263"/>
      <c r="B1306" s="263"/>
      <c r="C1306" s="265"/>
      <c r="D1306" s="481"/>
      <c r="E1306" s="482"/>
      <c r="F1306" s="482"/>
      <c r="G1306" s="482"/>
      <c r="H1306" s="482"/>
      <c r="I1306" s="482"/>
      <c r="J1306" s="482"/>
      <c r="K1306" s="482"/>
      <c r="L1306" s="482"/>
      <c r="M1306" s="483"/>
      <c r="N1306" s="16"/>
      <c r="O1306" s="529"/>
      <c r="P1306" s="530"/>
      <c r="Q1306" s="8"/>
      <c r="R1306" s="8"/>
      <c r="S1306" s="8"/>
      <c r="T1306" s="9"/>
      <c r="U1306" s="17"/>
      <c r="V1306" s="33"/>
      <c r="W1306" s="57"/>
      <c r="X1306" s="86"/>
      <c r="Y1306" s="33"/>
      <c r="Z1306" s="36"/>
      <c r="AA1306" s="36"/>
      <c r="AC1306" s="76"/>
      <c r="AD1306" s="89"/>
      <c r="AE1306" s="89"/>
      <c r="AF1306" s="90"/>
      <c r="AG1306" s="92"/>
      <c r="AH1306" s="88"/>
      <c r="AI1306" s="88"/>
      <c r="AJ1306" s="88"/>
      <c r="AK1306" s="88"/>
      <c r="AL1306" s="88"/>
      <c r="AM1306" s="88"/>
      <c r="AN1306" s="88"/>
      <c r="AO1306" s="88"/>
      <c r="AP1306" s="88"/>
      <c r="AQ1306" s="88"/>
      <c r="AR1306" s="88"/>
      <c r="AS1306" s="88"/>
      <c r="AT1306" s="90"/>
      <c r="AU1306" s="92"/>
      <c r="AV1306" s="88"/>
      <c r="AW1306" s="88"/>
      <c r="AX1306" s="38"/>
      <c r="AZ1306" s="141"/>
      <c r="BE1306" s="168"/>
      <c r="BF1306" s="168"/>
      <c r="BG1306" s="168"/>
      <c r="BH1306" s="168"/>
      <c r="BI1306" s="168"/>
      <c r="BJ1306" s="168"/>
      <c r="BK1306" s="168"/>
      <c r="BL1306" s="168"/>
      <c r="BM1306" s="168"/>
      <c r="DK1306" s="168"/>
      <c r="DL1306" s="168"/>
      <c r="DM1306" s="168"/>
      <c r="DN1306" s="168"/>
      <c r="DO1306" s="168"/>
      <c r="DP1306" s="168"/>
      <c r="DQ1306" s="168"/>
      <c r="DR1306" s="168"/>
      <c r="DS1306" s="168"/>
      <c r="DT1306" s="168"/>
      <c r="DU1306" s="168"/>
      <c r="DV1306" s="168"/>
      <c r="DW1306" s="168"/>
      <c r="DX1306" s="168"/>
      <c r="DY1306" s="168"/>
      <c r="DZ1306" s="168"/>
      <c r="EA1306" s="168"/>
      <c r="EB1306" s="168"/>
      <c r="EC1306" s="168"/>
      <c r="ED1306" s="168"/>
      <c r="EE1306" s="168"/>
      <c r="EF1306" s="168"/>
      <c r="EG1306" s="168"/>
      <c r="EH1306" s="168"/>
      <c r="EI1306" s="168"/>
      <c r="EJ1306" s="168"/>
      <c r="EK1306" s="168"/>
      <c r="EL1306" s="168"/>
      <c r="EM1306" s="168"/>
      <c r="EN1306" s="168"/>
      <c r="EO1306" s="168"/>
      <c r="EP1306" s="168"/>
      <c r="EQ1306" s="168"/>
      <c r="ER1306" s="168"/>
      <c r="ES1306" s="168"/>
      <c r="ET1306" s="168"/>
      <c r="EU1306" s="168"/>
      <c r="EV1306" s="168"/>
      <c r="EW1306" s="168"/>
      <c r="EX1306" s="168"/>
      <c r="EY1306" s="168"/>
      <c r="EZ1306" s="168"/>
      <c r="FA1306" s="168"/>
      <c r="FB1306" s="168"/>
      <c r="FC1306" s="168"/>
      <c r="FD1306" s="168"/>
    </row>
    <row r="1307" spans="1:160" s="5" customFormat="1" ht="24.9" customHeight="1" x14ac:dyDescent="0.3">
      <c r="A1307" s="263"/>
      <c r="B1307" s="263"/>
      <c r="C1307" s="265"/>
      <c r="D1307" s="481"/>
      <c r="E1307" s="482"/>
      <c r="F1307" s="482"/>
      <c r="G1307" s="482"/>
      <c r="H1307" s="482"/>
      <c r="I1307" s="482"/>
      <c r="J1307" s="482"/>
      <c r="K1307" s="482"/>
      <c r="L1307" s="482"/>
      <c r="M1307" s="483"/>
      <c r="N1307" s="16"/>
      <c r="O1307" s="529"/>
      <c r="P1307" s="530"/>
      <c r="Q1307" s="8"/>
      <c r="R1307" s="8"/>
      <c r="S1307" s="8"/>
      <c r="T1307" s="9"/>
      <c r="U1307" s="17"/>
      <c r="V1307" s="33"/>
      <c r="W1307" s="57"/>
      <c r="X1307" s="86"/>
      <c r="Y1307" s="33"/>
      <c r="Z1307" s="36"/>
      <c r="AA1307" s="36"/>
      <c r="AC1307" s="76"/>
      <c r="AD1307" s="89"/>
      <c r="AE1307" s="89"/>
      <c r="AF1307" s="90"/>
      <c r="AG1307" s="92"/>
      <c r="AH1307" s="88"/>
      <c r="AI1307" s="88"/>
      <c r="AJ1307" s="88"/>
      <c r="AK1307" s="88"/>
      <c r="AL1307" s="88"/>
      <c r="AM1307" s="88"/>
      <c r="AN1307" s="88"/>
      <c r="AO1307" s="88"/>
      <c r="AP1307" s="88"/>
      <c r="AQ1307" s="88"/>
      <c r="AR1307" s="88"/>
      <c r="AS1307" s="88"/>
      <c r="AT1307" s="90"/>
      <c r="AU1307" s="92"/>
      <c r="AV1307" s="88"/>
      <c r="AW1307" s="88"/>
      <c r="AX1307" s="38"/>
      <c r="AZ1307" s="141"/>
      <c r="BE1307" s="168"/>
      <c r="BF1307" s="168"/>
      <c r="BG1307" s="168"/>
      <c r="BH1307" s="168"/>
      <c r="BI1307" s="168"/>
      <c r="BJ1307" s="168"/>
      <c r="BK1307" s="168"/>
      <c r="BL1307" s="168"/>
      <c r="BM1307" s="168"/>
      <c r="DK1307" s="168"/>
      <c r="DL1307" s="168"/>
      <c r="DM1307" s="168"/>
      <c r="DN1307" s="168"/>
      <c r="DO1307" s="168"/>
      <c r="DP1307" s="168"/>
      <c r="DQ1307" s="168"/>
      <c r="DR1307" s="168"/>
      <c r="DS1307" s="168"/>
      <c r="DT1307" s="168"/>
      <c r="DU1307" s="168"/>
      <c r="DV1307" s="168"/>
      <c r="DW1307" s="168"/>
      <c r="DX1307" s="168"/>
      <c r="DY1307" s="168"/>
      <c r="DZ1307" s="168"/>
      <c r="EA1307" s="168"/>
      <c r="EB1307" s="168"/>
      <c r="EC1307" s="168"/>
      <c r="ED1307" s="168"/>
      <c r="EE1307" s="168"/>
      <c r="EF1307" s="168"/>
      <c r="EG1307" s="168"/>
      <c r="EH1307" s="168"/>
      <c r="EI1307" s="168"/>
      <c r="EJ1307" s="168"/>
      <c r="EK1307" s="168"/>
      <c r="EL1307" s="168"/>
      <c r="EM1307" s="168"/>
      <c r="EN1307" s="168"/>
      <c r="EO1307" s="168"/>
      <c r="EP1307" s="168"/>
      <c r="EQ1307" s="168"/>
      <c r="ER1307" s="168"/>
      <c r="ES1307" s="168"/>
      <c r="ET1307" s="168"/>
      <c r="EU1307" s="168"/>
      <c r="EV1307" s="168"/>
      <c r="EW1307" s="168"/>
      <c r="EX1307" s="168"/>
      <c r="EY1307" s="168"/>
      <c r="EZ1307" s="168"/>
      <c r="FA1307" s="168"/>
      <c r="FB1307" s="168"/>
      <c r="FC1307" s="168"/>
      <c r="FD1307" s="168"/>
    </row>
    <row r="1308" spans="1:160" s="5" customFormat="1" ht="24.9" customHeight="1" x14ac:dyDescent="0.3">
      <c r="A1308" s="263"/>
      <c r="B1308" s="263"/>
      <c r="C1308" s="265"/>
      <c r="D1308" s="481"/>
      <c r="E1308" s="482"/>
      <c r="F1308" s="482"/>
      <c r="G1308" s="482"/>
      <c r="H1308" s="482"/>
      <c r="I1308" s="482"/>
      <c r="J1308" s="482"/>
      <c r="K1308" s="482"/>
      <c r="L1308" s="482"/>
      <c r="M1308" s="483"/>
      <c r="N1308" s="16"/>
      <c r="O1308" s="529"/>
      <c r="P1308" s="530"/>
      <c r="Q1308" s="8"/>
      <c r="R1308" s="8"/>
      <c r="S1308" s="8"/>
      <c r="T1308" s="9"/>
      <c r="U1308" s="17"/>
      <c r="V1308" s="33"/>
      <c r="W1308" s="57"/>
      <c r="X1308" s="86"/>
      <c r="Y1308" s="33"/>
      <c r="Z1308" s="36"/>
      <c r="AA1308" s="36"/>
      <c r="AC1308" s="82"/>
      <c r="AD1308" s="89"/>
      <c r="AE1308" s="89"/>
      <c r="AF1308" s="90"/>
      <c r="AG1308" s="38"/>
      <c r="AH1308" s="88"/>
      <c r="AI1308" s="88"/>
      <c r="AJ1308" s="88"/>
      <c r="AK1308" s="88"/>
      <c r="AL1308" s="88"/>
      <c r="AM1308" s="88"/>
      <c r="AN1308" s="88"/>
      <c r="AO1308" s="88"/>
      <c r="AP1308" s="88"/>
      <c r="AQ1308" s="88"/>
      <c r="AR1308" s="88"/>
      <c r="AS1308" s="88"/>
      <c r="AT1308" s="90"/>
      <c r="AU1308" s="38"/>
      <c r="AV1308" s="88"/>
      <c r="AW1308" s="88"/>
      <c r="AX1308" s="38"/>
      <c r="AZ1308" s="141"/>
      <c r="BE1308" s="168"/>
      <c r="BF1308" s="168"/>
      <c r="BG1308" s="168"/>
      <c r="BH1308" s="168"/>
      <c r="BI1308" s="168"/>
      <c r="BJ1308" s="168"/>
      <c r="BK1308" s="168"/>
      <c r="BL1308" s="168"/>
      <c r="BM1308" s="168"/>
      <c r="DK1308" s="168"/>
      <c r="DL1308" s="168"/>
      <c r="DM1308" s="168"/>
      <c r="DN1308" s="168"/>
      <c r="DO1308" s="168"/>
      <c r="DP1308" s="168"/>
      <c r="DQ1308" s="168"/>
      <c r="DR1308" s="168"/>
      <c r="DS1308" s="168"/>
      <c r="DT1308" s="168"/>
      <c r="DU1308" s="168"/>
      <c r="DV1308" s="168"/>
      <c r="DW1308" s="168"/>
      <c r="DX1308" s="168"/>
      <c r="DY1308" s="168"/>
      <c r="DZ1308" s="168"/>
      <c r="EA1308" s="168"/>
      <c r="EB1308" s="168"/>
      <c r="EC1308" s="168"/>
      <c r="ED1308" s="168"/>
      <c r="EE1308" s="168"/>
      <c r="EF1308" s="168"/>
      <c r="EG1308" s="168"/>
      <c r="EH1308" s="168"/>
      <c r="EI1308" s="168"/>
      <c r="EJ1308" s="168"/>
      <c r="EK1308" s="168"/>
      <c r="EL1308" s="168"/>
      <c r="EM1308" s="168"/>
      <c r="EN1308" s="168"/>
      <c r="EO1308" s="168"/>
      <c r="EP1308" s="168"/>
      <c r="EQ1308" s="168"/>
      <c r="ER1308" s="168"/>
      <c r="ES1308" s="168"/>
      <c r="ET1308" s="168"/>
      <c r="EU1308" s="168"/>
      <c r="EV1308" s="168"/>
      <c r="EW1308" s="168"/>
      <c r="EX1308" s="168"/>
      <c r="EY1308" s="168"/>
      <c r="EZ1308" s="168"/>
      <c r="FA1308" s="168"/>
      <c r="FB1308" s="168"/>
      <c r="FC1308" s="168"/>
      <c r="FD1308" s="168"/>
    </row>
    <row r="1309" spans="1:160" s="5" customFormat="1" ht="24.9" customHeight="1" x14ac:dyDescent="0.3">
      <c r="A1309" s="263"/>
      <c r="B1309" s="263"/>
      <c r="C1309" s="265"/>
      <c r="D1309" s="481"/>
      <c r="E1309" s="482"/>
      <c r="F1309" s="482"/>
      <c r="G1309" s="482"/>
      <c r="H1309" s="482"/>
      <c r="I1309" s="482"/>
      <c r="J1309" s="482"/>
      <c r="K1309" s="482"/>
      <c r="L1309" s="482"/>
      <c r="M1309" s="483"/>
      <c r="N1309" s="16"/>
      <c r="O1309" s="529"/>
      <c r="P1309" s="530"/>
      <c r="Q1309" s="8"/>
      <c r="R1309" s="8"/>
      <c r="S1309" s="8"/>
      <c r="T1309" s="9"/>
      <c r="U1309" s="17"/>
      <c r="V1309" s="33"/>
      <c r="W1309" s="57"/>
      <c r="X1309" s="86"/>
      <c r="Y1309" s="33"/>
      <c r="Z1309" s="36"/>
      <c r="AA1309" s="36"/>
      <c r="AC1309" s="82"/>
      <c r="AD1309" s="89"/>
      <c r="AE1309" s="89"/>
      <c r="AF1309" s="90"/>
      <c r="AG1309" s="38"/>
      <c r="AH1309" s="88"/>
      <c r="AI1309" s="88"/>
      <c r="AJ1309" s="88"/>
      <c r="AK1309" s="88"/>
      <c r="AL1309" s="88"/>
      <c r="AM1309" s="88"/>
      <c r="AN1309" s="88"/>
      <c r="AO1309" s="88"/>
      <c r="AP1309" s="88"/>
      <c r="AQ1309" s="88"/>
      <c r="AR1309" s="88"/>
      <c r="AS1309" s="88"/>
      <c r="AT1309" s="90"/>
      <c r="AU1309" s="38"/>
      <c r="AV1309" s="88"/>
      <c r="AW1309" s="88"/>
      <c r="AX1309" s="38"/>
      <c r="AZ1309" s="141"/>
      <c r="BE1309" s="168"/>
      <c r="BF1309" s="168"/>
      <c r="BG1309" s="168"/>
      <c r="BH1309" s="168"/>
      <c r="BI1309" s="168"/>
      <c r="BJ1309" s="168"/>
      <c r="BK1309" s="168"/>
      <c r="BL1309" s="168"/>
      <c r="BM1309" s="168"/>
      <c r="DK1309" s="168"/>
      <c r="DL1309" s="168"/>
      <c r="DM1309" s="168"/>
      <c r="DN1309" s="168"/>
      <c r="DO1309" s="168"/>
      <c r="DP1309" s="168"/>
      <c r="DQ1309" s="168"/>
      <c r="DR1309" s="168"/>
      <c r="DS1309" s="168"/>
      <c r="DT1309" s="168"/>
      <c r="DU1309" s="168"/>
      <c r="DV1309" s="168"/>
      <c r="DW1309" s="168"/>
      <c r="DX1309" s="168"/>
      <c r="DY1309" s="168"/>
      <c r="DZ1309" s="168"/>
      <c r="EA1309" s="168"/>
      <c r="EB1309" s="168"/>
      <c r="EC1309" s="168"/>
      <c r="ED1309" s="168"/>
      <c r="EE1309" s="168"/>
      <c r="EF1309" s="168"/>
      <c r="EG1309" s="168"/>
      <c r="EH1309" s="168"/>
      <c r="EI1309" s="168"/>
      <c r="EJ1309" s="168"/>
      <c r="EK1309" s="168"/>
      <c r="EL1309" s="168"/>
      <c r="EM1309" s="168"/>
      <c r="EN1309" s="168"/>
      <c r="EO1309" s="168"/>
      <c r="EP1309" s="168"/>
      <c r="EQ1309" s="168"/>
      <c r="ER1309" s="168"/>
      <c r="ES1309" s="168"/>
      <c r="ET1309" s="168"/>
      <c r="EU1309" s="168"/>
      <c r="EV1309" s="168"/>
      <c r="EW1309" s="168"/>
      <c r="EX1309" s="168"/>
      <c r="EY1309" s="168"/>
      <c r="EZ1309" s="168"/>
      <c r="FA1309" s="168"/>
      <c r="FB1309" s="168"/>
      <c r="FC1309" s="168"/>
      <c r="FD1309" s="168"/>
    </row>
    <row r="1310" spans="1:160" s="5" customFormat="1" ht="24.9" customHeight="1" x14ac:dyDescent="0.3">
      <c r="A1310" s="263"/>
      <c r="B1310" s="263"/>
      <c r="C1310" s="265"/>
      <c r="D1310" s="481"/>
      <c r="E1310" s="482"/>
      <c r="F1310" s="482"/>
      <c r="G1310" s="482"/>
      <c r="H1310" s="482"/>
      <c r="I1310" s="482"/>
      <c r="J1310" s="482"/>
      <c r="K1310" s="482"/>
      <c r="L1310" s="482"/>
      <c r="M1310" s="483"/>
      <c r="N1310" s="16"/>
      <c r="O1310" s="529"/>
      <c r="P1310" s="530"/>
      <c r="Q1310" s="8"/>
      <c r="R1310" s="8"/>
      <c r="S1310" s="8"/>
      <c r="T1310" s="9"/>
      <c r="U1310" s="17"/>
      <c r="V1310" s="33"/>
      <c r="W1310" s="57"/>
      <c r="X1310" s="86"/>
      <c r="Y1310" s="33"/>
      <c r="Z1310" s="36"/>
      <c r="AA1310" s="36"/>
      <c r="AC1310" s="82"/>
      <c r="AD1310" s="89"/>
      <c r="AE1310" s="89"/>
      <c r="AF1310" s="90"/>
      <c r="AG1310" s="38"/>
      <c r="AH1310" s="88"/>
      <c r="AI1310" s="88"/>
      <c r="AJ1310" s="88"/>
      <c r="AK1310" s="88"/>
      <c r="AL1310" s="88"/>
      <c r="AM1310" s="88"/>
      <c r="AN1310" s="88"/>
      <c r="AO1310" s="88"/>
      <c r="AP1310" s="88"/>
      <c r="AQ1310" s="88"/>
      <c r="AR1310" s="88"/>
      <c r="AS1310" s="88"/>
      <c r="AT1310" s="90"/>
      <c r="AU1310" s="38"/>
      <c r="AV1310" s="88"/>
      <c r="AW1310" s="88"/>
      <c r="AX1310" s="38"/>
      <c r="AZ1310" s="141"/>
      <c r="BE1310" s="168"/>
      <c r="BF1310" s="168"/>
      <c r="BG1310" s="168"/>
      <c r="BH1310" s="168"/>
      <c r="BI1310" s="168"/>
      <c r="BJ1310" s="168"/>
      <c r="BK1310" s="168"/>
      <c r="BL1310" s="168"/>
      <c r="BM1310" s="168"/>
      <c r="DK1310" s="168"/>
      <c r="DL1310" s="168"/>
      <c r="DM1310" s="168"/>
      <c r="DN1310" s="168"/>
      <c r="DO1310" s="168"/>
      <c r="DP1310" s="168"/>
      <c r="DQ1310" s="168"/>
      <c r="DR1310" s="168"/>
      <c r="DS1310" s="168"/>
      <c r="DT1310" s="168"/>
      <c r="DU1310" s="168"/>
      <c r="DV1310" s="168"/>
      <c r="DW1310" s="168"/>
      <c r="DX1310" s="168"/>
      <c r="DY1310" s="168"/>
      <c r="DZ1310" s="168"/>
      <c r="EA1310" s="168"/>
      <c r="EB1310" s="168"/>
      <c r="EC1310" s="168"/>
      <c r="ED1310" s="168"/>
      <c r="EE1310" s="168"/>
      <c r="EF1310" s="168"/>
      <c r="EG1310" s="168"/>
      <c r="EH1310" s="168"/>
      <c r="EI1310" s="168"/>
      <c r="EJ1310" s="168"/>
      <c r="EK1310" s="168"/>
      <c r="EL1310" s="168"/>
      <c r="EM1310" s="168"/>
      <c r="EN1310" s="168"/>
      <c r="EO1310" s="168"/>
      <c r="EP1310" s="168"/>
      <c r="EQ1310" s="168"/>
      <c r="ER1310" s="168"/>
      <c r="ES1310" s="168"/>
      <c r="ET1310" s="168"/>
      <c r="EU1310" s="168"/>
      <c r="EV1310" s="168"/>
      <c r="EW1310" s="168"/>
      <c r="EX1310" s="168"/>
      <c r="EY1310" s="168"/>
      <c r="EZ1310" s="168"/>
      <c r="FA1310" s="168"/>
      <c r="FB1310" s="168"/>
      <c r="FC1310" s="168"/>
      <c r="FD1310" s="168"/>
    </row>
    <row r="1311" spans="1:160" s="5" customFormat="1" ht="24.9" customHeight="1" thickBot="1" x14ac:dyDescent="0.35">
      <c r="A1311" s="263"/>
      <c r="B1311" s="263"/>
      <c r="C1311" s="265"/>
      <c r="D1311" s="481"/>
      <c r="E1311" s="482"/>
      <c r="F1311" s="482"/>
      <c r="G1311" s="482"/>
      <c r="H1311" s="482"/>
      <c r="I1311" s="482"/>
      <c r="J1311" s="482"/>
      <c r="K1311" s="482"/>
      <c r="L1311" s="482"/>
      <c r="M1311" s="483"/>
      <c r="N1311" s="414" t="s">
        <v>16</v>
      </c>
      <c r="O1311" s="415"/>
      <c r="P1311" s="415"/>
      <c r="Q1311" s="415"/>
      <c r="R1311" s="415"/>
      <c r="S1311" s="415"/>
      <c r="T1311" s="415"/>
      <c r="U1311" s="18">
        <f>SUM(U1291:U1310)</f>
        <v>0</v>
      </c>
      <c r="V1311" s="33"/>
      <c r="W1311" s="57"/>
      <c r="X1311" s="86"/>
      <c r="Y1311" s="33"/>
      <c r="Z1311" s="36"/>
      <c r="AA1311" s="36"/>
      <c r="AC1311" s="82"/>
      <c r="AD1311" s="89"/>
      <c r="AE1311" s="89"/>
      <c r="AF1311" s="90"/>
      <c r="AG1311" s="38"/>
      <c r="AH1311" s="88"/>
      <c r="AI1311" s="88"/>
      <c r="AJ1311" s="88"/>
      <c r="AK1311" s="88"/>
      <c r="AL1311" s="88"/>
      <c r="AM1311" s="88"/>
      <c r="AN1311" s="88"/>
      <c r="AO1311" s="88"/>
      <c r="AP1311" s="88"/>
      <c r="AQ1311" s="88"/>
      <c r="AR1311" s="88"/>
      <c r="AS1311" s="88"/>
      <c r="AT1311" s="90"/>
      <c r="AU1311" s="38"/>
      <c r="AV1311" s="88"/>
      <c r="AW1311" s="88"/>
      <c r="AX1311" s="38"/>
      <c r="AZ1311" s="141"/>
      <c r="BE1311" s="168"/>
      <c r="BF1311" s="168"/>
      <c r="BG1311" s="168"/>
      <c r="BH1311" s="168"/>
      <c r="BI1311" s="168"/>
      <c r="BJ1311" s="168"/>
      <c r="BK1311" s="168"/>
      <c r="BL1311" s="168"/>
      <c r="BM1311" s="168"/>
      <c r="DK1311" s="168"/>
      <c r="DL1311" s="168"/>
      <c r="DM1311" s="168"/>
      <c r="DN1311" s="168"/>
      <c r="DO1311" s="168"/>
      <c r="DP1311" s="168"/>
      <c r="DQ1311" s="168"/>
      <c r="DR1311" s="168"/>
      <c r="DS1311" s="168"/>
      <c r="DT1311" s="168"/>
      <c r="DU1311" s="168"/>
      <c r="DV1311" s="168"/>
      <c r="DW1311" s="168"/>
      <c r="DX1311" s="168"/>
      <c r="DY1311" s="168"/>
      <c r="DZ1311" s="168"/>
      <c r="EA1311" s="168"/>
      <c r="EB1311" s="168"/>
      <c r="EC1311" s="168"/>
      <c r="ED1311" s="168"/>
      <c r="EE1311" s="168"/>
      <c r="EF1311" s="168"/>
      <c r="EG1311" s="168"/>
      <c r="EH1311" s="168"/>
      <c r="EI1311" s="168"/>
      <c r="EJ1311" s="168"/>
      <c r="EK1311" s="168"/>
      <c r="EL1311" s="168"/>
      <c r="EM1311" s="168"/>
      <c r="EN1311" s="168"/>
      <c r="EO1311" s="168"/>
      <c r="EP1311" s="168"/>
      <c r="EQ1311" s="168"/>
      <c r="ER1311" s="168"/>
      <c r="ES1311" s="168"/>
      <c r="ET1311" s="168"/>
      <c r="EU1311" s="168"/>
      <c r="EV1311" s="168"/>
      <c r="EW1311" s="168"/>
      <c r="EX1311" s="168"/>
      <c r="EY1311" s="168"/>
      <c r="EZ1311" s="168"/>
      <c r="FA1311" s="168"/>
      <c r="FB1311" s="168"/>
      <c r="FC1311" s="168"/>
      <c r="FD1311" s="168"/>
    </row>
    <row r="1312" spans="1:160" s="5" customFormat="1" ht="14.4" customHeight="1" x14ac:dyDescent="0.3">
      <c r="A1312" s="263"/>
      <c r="B1312" s="263"/>
      <c r="C1312" s="265"/>
      <c r="D1312" s="481"/>
      <c r="E1312" s="482"/>
      <c r="F1312" s="482"/>
      <c r="G1312" s="482"/>
      <c r="H1312" s="482"/>
      <c r="I1312" s="482"/>
      <c r="J1312" s="482"/>
      <c r="K1312" s="482"/>
      <c r="L1312" s="482"/>
      <c r="M1312" s="483"/>
      <c r="N1312" s="416" t="s">
        <v>17</v>
      </c>
      <c r="O1312" s="417"/>
      <c r="P1312" s="417"/>
      <c r="Q1312" s="417"/>
      <c r="R1312" s="417"/>
      <c r="S1312" s="417"/>
      <c r="T1312" s="417"/>
      <c r="U1312" s="418"/>
      <c r="V1312" s="87"/>
      <c r="W1312" s="57"/>
      <c r="X1312" s="86"/>
      <c r="Y1312" s="33"/>
      <c r="Z1312" s="36"/>
      <c r="AA1312" s="36"/>
      <c r="AC1312" s="82"/>
      <c r="AD1312" s="38"/>
      <c r="AE1312" s="82"/>
      <c r="AF1312" s="82"/>
      <c r="AG1312" s="38"/>
      <c r="AH1312" s="88"/>
      <c r="AI1312" s="88"/>
      <c r="AJ1312" s="88"/>
      <c r="AK1312" s="88"/>
      <c r="AL1312" s="88"/>
      <c r="AM1312" s="88"/>
      <c r="AN1312" s="88"/>
      <c r="AO1312" s="88"/>
      <c r="AP1312" s="88"/>
      <c r="AQ1312" s="88"/>
      <c r="AR1312" s="88"/>
      <c r="AS1312" s="88"/>
      <c r="AT1312" s="88"/>
      <c r="AU1312" s="89"/>
      <c r="AV1312" s="38"/>
      <c r="AW1312" s="38"/>
      <c r="AX1312" s="38"/>
      <c r="AZ1312" s="141"/>
      <c r="BE1312" s="168"/>
      <c r="BF1312" s="168"/>
      <c r="BG1312" s="168"/>
      <c r="BH1312" s="168"/>
      <c r="BI1312" s="168"/>
      <c r="BJ1312" s="168"/>
      <c r="BK1312" s="168"/>
      <c r="BL1312" s="168"/>
      <c r="BM1312" s="168"/>
      <c r="DK1312" s="168"/>
      <c r="DL1312" s="168"/>
      <c r="DM1312" s="168"/>
      <c r="DN1312" s="168"/>
      <c r="DO1312" s="168"/>
      <c r="DP1312" s="168"/>
      <c r="DQ1312" s="168"/>
      <c r="DR1312" s="168"/>
      <c r="DS1312" s="168"/>
      <c r="DT1312" s="168"/>
      <c r="DU1312" s="168"/>
      <c r="DV1312" s="168"/>
      <c r="DW1312" s="168"/>
      <c r="DX1312" s="168"/>
      <c r="DY1312" s="168"/>
      <c r="DZ1312" s="168"/>
      <c r="EA1312" s="168"/>
      <c r="EB1312" s="168"/>
      <c r="EC1312" s="168"/>
      <c r="ED1312" s="168"/>
      <c r="EE1312" s="168"/>
      <c r="EF1312" s="168"/>
      <c r="EG1312" s="168"/>
      <c r="EH1312" s="168"/>
      <c r="EI1312" s="168"/>
      <c r="EJ1312" s="168"/>
      <c r="EK1312" s="168"/>
      <c r="EL1312" s="168"/>
      <c r="EM1312" s="168"/>
      <c r="EN1312" s="168"/>
      <c r="EO1312" s="168"/>
      <c r="EP1312" s="168"/>
      <c r="EQ1312" s="168"/>
      <c r="ER1312" s="168"/>
      <c r="ES1312" s="168"/>
      <c r="ET1312" s="168"/>
      <c r="EU1312" s="168"/>
      <c r="EV1312" s="168"/>
      <c r="EW1312" s="168"/>
      <c r="EX1312" s="168"/>
      <c r="EY1312" s="168"/>
      <c r="EZ1312" s="168"/>
      <c r="FA1312" s="168"/>
      <c r="FB1312" s="168"/>
      <c r="FC1312" s="168"/>
      <c r="FD1312" s="168"/>
    </row>
    <row r="1313" spans="1:160" s="5" customFormat="1" x14ac:dyDescent="0.3">
      <c r="A1313" s="263"/>
      <c r="B1313" s="263"/>
      <c r="C1313" s="265"/>
      <c r="D1313" s="481"/>
      <c r="E1313" s="482"/>
      <c r="F1313" s="482"/>
      <c r="G1313" s="482"/>
      <c r="H1313" s="482"/>
      <c r="I1313" s="482"/>
      <c r="J1313" s="482"/>
      <c r="K1313" s="482"/>
      <c r="L1313" s="482"/>
      <c r="M1313" s="483"/>
      <c r="N1313" s="419"/>
      <c r="O1313" s="420"/>
      <c r="P1313" s="420"/>
      <c r="Q1313" s="420"/>
      <c r="R1313" s="420"/>
      <c r="S1313" s="420"/>
      <c r="T1313" s="420"/>
      <c r="U1313" s="421"/>
      <c r="V1313" s="33"/>
      <c r="W1313" s="57"/>
      <c r="X1313" s="86"/>
      <c r="Y1313" s="33"/>
      <c r="Z1313" s="36"/>
      <c r="AA1313" s="36"/>
      <c r="AC1313" s="82"/>
      <c r="AD1313" s="38"/>
      <c r="AE1313" s="82"/>
      <c r="AG1313" s="33"/>
      <c r="AH1313" s="43"/>
      <c r="AI1313" s="43"/>
      <c r="AJ1313" s="43"/>
      <c r="AK1313" s="43"/>
      <c r="AL1313" s="43"/>
      <c r="AM1313" s="43"/>
      <c r="AN1313" s="43"/>
      <c r="AO1313" s="43"/>
      <c r="AP1313" s="43"/>
      <c r="AQ1313" s="43"/>
      <c r="AR1313" s="43"/>
      <c r="AS1313" s="43"/>
      <c r="AT1313" s="43"/>
      <c r="AU1313" s="44"/>
      <c r="AV1313" s="33"/>
      <c r="AW1313" s="33"/>
      <c r="AX1313" s="33"/>
      <c r="AZ1313" s="141"/>
      <c r="BE1313" s="168"/>
      <c r="BF1313" s="168"/>
      <c r="BG1313" s="168"/>
      <c r="BH1313" s="168"/>
      <c r="BI1313" s="168"/>
      <c r="BJ1313" s="168"/>
      <c r="BK1313" s="168"/>
      <c r="BL1313" s="168"/>
      <c r="BM1313" s="168"/>
      <c r="DK1313" s="168"/>
      <c r="DL1313" s="168"/>
      <c r="DM1313" s="168"/>
      <c r="DN1313" s="168"/>
      <c r="DO1313" s="168"/>
      <c r="DP1313" s="168"/>
      <c r="DQ1313" s="168"/>
      <c r="DR1313" s="168"/>
      <c r="DS1313" s="168"/>
      <c r="DT1313" s="168"/>
      <c r="DU1313" s="168"/>
      <c r="DV1313" s="168"/>
      <c r="DW1313" s="168"/>
      <c r="DX1313" s="168"/>
      <c r="DY1313" s="168"/>
      <c r="DZ1313" s="168"/>
      <c r="EA1313" s="168"/>
      <c r="EB1313" s="168"/>
      <c r="EC1313" s="168"/>
      <c r="ED1313" s="168"/>
      <c r="EE1313" s="168"/>
      <c r="EF1313" s="168"/>
      <c r="EG1313" s="168"/>
      <c r="EH1313" s="168"/>
      <c r="EI1313" s="168"/>
      <c r="EJ1313" s="168"/>
      <c r="EK1313" s="168"/>
      <c r="EL1313" s="168"/>
      <c r="EM1313" s="168"/>
      <c r="EN1313" s="168"/>
      <c r="EO1313" s="168"/>
      <c r="EP1313" s="168"/>
      <c r="EQ1313" s="168"/>
      <c r="ER1313" s="168"/>
      <c r="ES1313" s="168"/>
      <c r="ET1313" s="168"/>
      <c r="EU1313" s="168"/>
      <c r="EV1313" s="168"/>
      <c r="EW1313" s="168"/>
      <c r="EX1313" s="168"/>
      <c r="EY1313" s="168"/>
      <c r="EZ1313" s="168"/>
      <c r="FA1313" s="168"/>
      <c r="FB1313" s="168"/>
      <c r="FC1313" s="168"/>
      <c r="FD1313" s="168"/>
    </row>
    <row r="1314" spans="1:160" s="5" customFormat="1" x14ac:dyDescent="0.3">
      <c r="A1314" s="263"/>
      <c r="B1314" s="263"/>
      <c r="C1314" s="265"/>
      <c r="D1314" s="481"/>
      <c r="E1314" s="482"/>
      <c r="F1314" s="482"/>
      <c r="G1314" s="482"/>
      <c r="H1314" s="482"/>
      <c r="I1314" s="482"/>
      <c r="J1314" s="482"/>
      <c r="K1314" s="482"/>
      <c r="L1314" s="482"/>
      <c r="M1314" s="483"/>
      <c r="N1314" s="419"/>
      <c r="O1314" s="420"/>
      <c r="P1314" s="420"/>
      <c r="Q1314" s="420"/>
      <c r="R1314" s="420"/>
      <c r="S1314" s="420"/>
      <c r="T1314" s="420"/>
      <c r="U1314" s="421"/>
      <c r="V1314" s="33"/>
      <c r="W1314" s="57"/>
      <c r="X1314" s="86"/>
      <c r="Y1314" s="33"/>
      <c r="Z1314" s="36"/>
      <c r="AA1314" s="36"/>
      <c r="AD1314" s="33"/>
      <c r="AG1314" s="33"/>
      <c r="AH1314" s="43"/>
      <c r="AI1314" s="43"/>
      <c r="AJ1314" s="43"/>
      <c r="AK1314" s="43"/>
      <c r="AL1314" s="43"/>
      <c r="AM1314" s="43"/>
      <c r="AN1314" s="43"/>
      <c r="AO1314" s="43"/>
      <c r="AP1314" s="43"/>
      <c r="AQ1314" s="43"/>
      <c r="AR1314" s="43"/>
      <c r="AS1314" s="43"/>
      <c r="AT1314" s="43"/>
      <c r="AU1314" s="44"/>
      <c r="AV1314" s="33"/>
      <c r="AW1314" s="33"/>
      <c r="AX1314" s="33"/>
      <c r="AZ1314" s="141"/>
      <c r="BE1314" s="168"/>
      <c r="BF1314" s="168"/>
      <c r="BG1314" s="168"/>
      <c r="BH1314" s="168"/>
      <c r="BI1314" s="168"/>
      <c r="BJ1314" s="168"/>
      <c r="BK1314" s="168"/>
      <c r="BL1314" s="168"/>
      <c r="BM1314" s="168"/>
      <c r="DK1314" s="168"/>
      <c r="DL1314" s="168"/>
      <c r="DM1314" s="168"/>
      <c r="DN1314" s="168"/>
      <c r="DO1314" s="168"/>
      <c r="DP1314" s="168"/>
      <c r="DQ1314" s="168"/>
      <c r="DR1314" s="168"/>
      <c r="DS1314" s="168"/>
      <c r="DT1314" s="168"/>
      <c r="DU1314" s="168"/>
      <c r="DV1314" s="168"/>
      <c r="DW1314" s="168"/>
      <c r="DX1314" s="168"/>
      <c r="DY1314" s="168"/>
      <c r="DZ1314" s="168"/>
      <c r="EA1314" s="168"/>
      <c r="EB1314" s="168"/>
      <c r="EC1314" s="168"/>
      <c r="ED1314" s="168"/>
      <c r="EE1314" s="168"/>
      <c r="EF1314" s="168"/>
      <c r="EG1314" s="168"/>
      <c r="EH1314" s="168"/>
      <c r="EI1314" s="168"/>
      <c r="EJ1314" s="168"/>
      <c r="EK1314" s="168"/>
      <c r="EL1314" s="168"/>
      <c r="EM1314" s="168"/>
      <c r="EN1314" s="168"/>
      <c r="EO1314" s="168"/>
      <c r="EP1314" s="168"/>
      <c r="EQ1314" s="168"/>
      <c r="ER1314" s="168"/>
      <c r="ES1314" s="168"/>
      <c r="ET1314" s="168"/>
      <c r="EU1314" s="168"/>
      <c r="EV1314" s="168"/>
      <c r="EW1314" s="168"/>
      <c r="EX1314" s="168"/>
      <c r="EY1314" s="168"/>
      <c r="EZ1314" s="168"/>
      <c r="FA1314" s="168"/>
      <c r="FB1314" s="168"/>
      <c r="FC1314" s="168"/>
      <c r="FD1314" s="168"/>
    </row>
    <row r="1315" spans="1:160" s="5" customFormat="1" ht="14.4" thickBot="1" x14ac:dyDescent="0.35">
      <c r="A1315" s="263"/>
      <c r="B1315" s="263"/>
      <c r="C1315" s="265"/>
      <c r="D1315" s="425"/>
      <c r="E1315" s="426"/>
      <c r="F1315" s="426"/>
      <c r="G1315" s="426"/>
      <c r="H1315" s="426"/>
      <c r="I1315" s="426"/>
      <c r="J1315" s="426"/>
      <c r="K1315" s="426"/>
      <c r="L1315" s="426"/>
      <c r="M1315" s="427"/>
      <c r="N1315" s="422"/>
      <c r="O1315" s="423"/>
      <c r="P1315" s="423"/>
      <c r="Q1315" s="423"/>
      <c r="R1315" s="423"/>
      <c r="S1315" s="423"/>
      <c r="T1315" s="423"/>
      <c r="U1315" s="424"/>
      <c r="V1315" s="33"/>
      <c r="W1315" s="57"/>
      <c r="X1315" s="86"/>
      <c r="Y1315" s="33"/>
      <c r="Z1315" s="36"/>
      <c r="AA1315" s="36"/>
      <c r="AD1315" s="33"/>
      <c r="AG1315" s="33"/>
      <c r="AH1315" s="43"/>
      <c r="AI1315" s="43"/>
      <c r="AJ1315" s="43"/>
      <c r="AK1315" s="43"/>
      <c r="AL1315" s="43"/>
      <c r="AM1315" s="43"/>
      <c r="AN1315" s="43"/>
      <c r="AO1315" s="43"/>
      <c r="AP1315" s="43"/>
      <c r="AQ1315" s="43"/>
      <c r="AR1315" s="43"/>
      <c r="AS1315" s="43"/>
      <c r="AT1315" s="43"/>
      <c r="AU1315" s="44"/>
      <c r="AV1315" s="33"/>
      <c r="AW1315" s="33"/>
      <c r="AX1315" s="33"/>
      <c r="AZ1315" s="141"/>
      <c r="BE1315" s="168"/>
      <c r="BF1315" s="168"/>
      <c r="BG1315" s="168"/>
      <c r="BH1315" s="168"/>
      <c r="BI1315" s="168"/>
      <c r="BJ1315" s="168"/>
      <c r="BK1315" s="168"/>
      <c r="BL1315" s="168"/>
      <c r="BM1315" s="168"/>
      <c r="DK1315" s="168"/>
      <c r="DL1315" s="168"/>
      <c r="DM1315" s="168"/>
      <c r="DN1315" s="168"/>
      <c r="DO1315" s="168"/>
      <c r="DP1315" s="168"/>
      <c r="DQ1315" s="168"/>
      <c r="DR1315" s="168"/>
      <c r="DS1315" s="168"/>
      <c r="DT1315" s="168"/>
      <c r="DU1315" s="168"/>
      <c r="DV1315" s="168"/>
      <c r="DW1315" s="168"/>
      <c r="DX1315" s="168"/>
      <c r="DY1315" s="168"/>
      <c r="DZ1315" s="168"/>
      <c r="EA1315" s="168"/>
      <c r="EB1315" s="168"/>
      <c r="EC1315" s="168"/>
      <c r="ED1315" s="168"/>
      <c r="EE1315" s="168"/>
      <c r="EF1315" s="168"/>
      <c r="EG1315" s="168"/>
      <c r="EH1315" s="168"/>
      <c r="EI1315" s="168"/>
      <c r="EJ1315" s="168"/>
      <c r="EK1315" s="168"/>
      <c r="EL1315" s="168"/>
      <c r="EM1315" s="168"/>
      <c r="EN1315" s="168"/>
      <c r="EO1315" s="168"/>
      <c r="EP1315" s="168"/>
      <c r="EQ1315" s="168"/>
      <c r="ER1315" s="168"/>
      <c r="ES1315" s="168"/>
      <c r="ET1315" s="168"/>
      <c r="EU1315" s="168"/>
      <c r="EV1315" s="168"/>
      <c r="EW1315" s="168"/>
      <c r="EX1315" s="168"/>
      <c r="EY1315" s="168"/>
      <c r="EZ1315" s="168"/>
      <c r="FA1315" s="168"/>
      <c r="FB1315" s="168"/>
      <c r="FC1315" s="168"/>
      <c r="FD1315" s="168"/>
    </row>
    <row r="1316" spans="1:160" s="5" customFormat="1" ht="5.25" customHeight="1" thickBot="1" x14ac:dyDescent="0.35">
      <c r="A1316" s="263"/>
      <c r="B1316" s="263"/>
      <c r="C1316" s="265"/>
      <c r="D1316" s="428"/>
      <c r="E1316" s="428"/>
      <c r="F1316" s="428"/>
      <c r="G1316" s="428"/>
      <c r="H1316" s="428"/>
      <c r="I1316" s="428"/>
      <c r="J1316" s="428"/>
      <c r="K1316" s="428"/>
      <c r="L1316" s="428"/>
      <c r="M1316" s="428"/>
      <c r="N1316" s="428"/>
      <c r="O1316" s="428"/>
      <c r="P1316" s="428"/>
      <c r="Q1316" s="428"/>
      <c r="R1316" s="428"/>
      <c r="S1316" s="428"/>
      <c r="T1316" s="428"/>
      <c r="U1316" s="428"/>
      <c r="V1316" s="33"/>
      <c r="W1316" s="57"/>
      <c r="X1316" s="86"/>
      <c r="Y1316" s="33"/>
      <c r="Z1316" s="36"/>
      <c r="AA1316" s="36"/>
      <c r="AD1316" s="33"/>
      <c r="AG1316" s="33"/>
      <c r="AH1316" s="43"/>
      <c r="AI1316" s="43"/>
      <c r="AJ1316" s="43"/>
      <c r="AK1316" s="43"/>
      <c r="AL1316" s="43"/>
      <c r="AM1316" s="43"/>
      <c r="AN1316" s="43"/>
      <c r="AO1316" s="43"/>
      <c r="AP1316" s="43"/>
      <c r="AQ1316" s="43"/>
      <c r="AR1316" s="43"/>
      <c r="AS1316" s="43"/>
      <c r="AT1316" s="43"/>
      <c r="AU1316" s="44"/>
      <c r="AV1316" s="33"/>
      <c r="AW1316" s="33"/>
      <c r="AX1316" s="33"/>
      <c r="AZ1316" s="141"/>
      <c r="BE1316" s="168"/>
      <c r="BF1316" s="168"/>
      <c r="BG1316" s="168"/>
      <c r="BH1316" s="168"/>
      <c r="BI1316" s="168"/>
      <c r="BJ1316" s="168"/>
      <c r="BK1316" s="168"/>
      <c r="BL1316" s="168"/>
      <c r="BM1316" s="168"/>
      <c r="DK1316" s="168"/>
      <c r="DL1316" s="168"/>
      <c r="DM1316" s="168"/>
      <c r="DN1316" s="168"/>
      <c r="DO1316" s="168"/>
      <c r="DP1316" s="168"/>
      <c r="DQ1316" s="168"/>
      <c r="DR1316" s="168"/>
      <c r="DS1316" s="168"/>
      <c r="DT1316" s="168"/>
      <c r="DU1316" s="168"/>
      <c r="DV1316" s="168"/>
      <c r="DW1316" s="168"/>
      <c r="DX1316" s="168"/>
      <c r="DY1316" s="168"/>
      <c r="DZ1316" s="168"/>
      <c r="EA1316" s="168"/>
      <c r="EB1316" s="168"/>
      <c r="EC1316" s="168"/>
      <c r="ED1316" s="168"/>
      <c r="EE1316" s="168"/>
      <c r="EF1316" s="168"/>
      <c r="EG1316" s="168"/>
      <c r="EH1316" s="168"/>
      <c r="EI1316" s="168"/>
      <c r="EJ1316" s="168"/>
      <c r="EK1316" s="168"/>
      <c r="EL1316" s="168"/>
      <c r="EM1316" s="168"/>
      <c r="EN1316" s="168"/>
      <c r="EO1316" s="168"/>
      <c r="EP1316" s="168"/>
      <c r="EQ1316" s="168"/>
      <c r="ER1316" s="168"/>
      <c r="ES1316" s="168"/>
      <c r="ET1316" s="168"/>
      <c r="EU1316" s="168"/>
      <c r="EV1316" s="168"/>
      <c r="EW1316" s="168"/>
      <c r="EX1316" s="168"/>
      <c r="EY1316" s="168"/>
      <c r="EZ1316" s="168"/>
      <c r="FA1316" s="168"/>
      <c r="FB1316" s="168"/>
      <c r="FC1316" s="168"/>
      <c r="FD1316" s="168"/>
    </row>
    <row r="1317" spans="1:160" s="5" customFormat="1" ht="20.25" customHeight="1" x14ac:dyDescent="0.3">
      <c r="A1317" s="263"/>
      <c r="B1317" s="263"/>
      <c r="C1317" s="265"/>
      <c r="D1317" s="429" t="s">
        <v>18</v>
      </c>
      <c r="E1317" s="430"/>
      <c r="F1317" s="430"/>
      <c r="G1317" s="430"/>
      <c r="H1317" s="430"/>
      <c r="I1317" s="430"/>
      <c r="J1317" s="430"/>
      <c r="K1317" s="430"/>
      <c r="L1317" s="430"/>
      <c r="M1317" s="431"/>
      <c r="N1317" s="429" t="s">
        <v>19</v>
      </c>
      <c r="O1317" s="430"/>
      <c r="P1317" s="430"/>
      <c r="Q1317" s="430"/>
      <c r="R1317" s="430"/>
      <c r="S1317" s="430"/>
      <c r="T1317" s="430"/>
      <c r="U1317" s="431"/>
      <c r="V1317" s="33"/>
      <c r="W1317" s="57"/>
      <c r="X1317" s="86"/>
      <c r="Y1317" s="33"/>
      <c r="Z1317" s="36"/>
      <c r="AA1317" s="36"/>
      <c r="AD1317" s="33"/>
      <c r="AG1317" s="33"/>
      <c r="AH1317" s="43"/>
      <c r="AI1317" s="43"/>
      <c r="AJ1317" s="43"/>
      <c r="AK1317" s="43"/>
      <c r="AL1317" s="43"/>
      <c r="AM1317" s="43"/>
      <c r="AN1317" s="43"/>
      <c r="AO1317" s="43"/>
      <c r="AP1317" s="43"/>
      <c r="AQ1317" s="43"/>
      <c r="AR1317" s="43"/>
      <c r="AS1317" s="43"/>
      <c r="AT1317" s="43"/>
      <c r="AU1317" s="44"/>
      <c r="AV1317" s="33"/>
      <c r="AW1317" s="33"/>
      <c r="AX1317" s="33"/>
      <c r="AZ1317" s="141"/>
      <c r="BE1317" s="168"/>
      <c r="BF1317" s="168"/>
      <c r="BG1317" s="168"/>
      <c r="BH1317" s="168"/>
      <c r="BI1317" s="168"/>
      <c r="BJ1317" s="168"/>
      <c r="BK1317" s="168"/>
      <c r="BL1317" s="168"/>
      <c r="BM1317" s="168"/>
      <c r="DK1317" s="168"/>
      <c r="DL1317" s="168"/>
      <c r="DM1317" s="168"/>
      <c r="DN1317" s="168"/>
      <c r="DO1317" s="168"/>
      <c r="DP1317" s="168"/>
      <c r="DQ1317" s="168"/>
      <c r="DR1317" s="168"/>
      <c r="DS1317" s="168"/>
      <c r="DT1317" s="168"/>
      <c r="DU1317" s="168"/>
      <c r="DV1317" s="168"/>
      <c r="DW1317" s="168"/>
      <c r="DX1317" s="168"/>
      <c r="DY1317" s="168"/>
      <c r="DZ1317" s="168"/>
      <c r="EA1317" s="168"/>
      <c r="EB1317" s="168"/>
      <c r="EC1317" s="168"/>
      <c r="ED1317" s="168"/>
      <c r="EE1317" s="168"/>
      <c r="EF1317" s="168"/>
      <c r="EG1317" s="168"/>
      <c r="EH1317" s="168"/>
      <c r="EI1317" s="168"/>
      <c r="EJ1317" s="168"/>
      <c r="EK1317" s="168"/>
      <c r="EL1317" s="168"/>
      <c r="EM1317" s="168"/>
      <c r="EN1317" s="168"/>
      <c r="EO1317" s="168"/>
      <c r="EP1317" s="168"/>
      <c r="EQ1317" s="168"/>
      <c r="ER1317" s="168"/>
      <c r="ES1317" s="168"/>
      <c r="ET1317" s="168"/>
      <c r="EU1317" s="168"/>
      <c r="EV1317" s="168"/>
      <c r="EW1317" s="168"/>
      <c r="EX1317" s="168"/>
      <c r="EY1317" s="168"/>
      <c r="EZ1317" s="168"/>
      <c r="FA1317" s="168"/>
      <c r="FB1317" s="168"/>
      <c r="FC1317" s="168"/>
      <c r="FD1317" s="168"/>
    </row>
    <row r="1318" spans="1:160" s="5" customFormat="1" x14ac:dyDescent="0.3">
      <c r="A1318" s="263"/>
      <c r="B1318" s="263"/>
      <c r="C1318" s="265"/>
      <c r="D1318" s="432" t="s">
        <v>20</v>
      </c>
      <c r="E1318" s="433"/>
      <c r="F1318" s="433"/>
      <c r="G1318" s="433"/>
      <c r="H1318" s="433"/>
      <c r="I1318" s="433"/>
      <c r="J1318" s="433"/>
      <c r="K1318" s="433"/>
      <c r="L1318" s="433"/>
      <c r="M1318" s="434"/>
      <c r="N1318" s="435" t="s">
        <v>21</v>
      </c>
      <c r="O1318" s="436"/>
      <c r="P1318" s="436"/>
      <c r="Q1318" s="436"/>
      <c r="R1318" s="436"/>
      <c r="S1318" s="436"/>
      <c r="T1318" s="436"/>
      <c r="U1318" s="437"/>
      <c r="V1318" s="33"/>
      <c r="W1318" s="57"/>
      <c r="X1318" s="86"/>
      <c r="Y1318" s="33"/>
      <c r="Z1318" s="36"/>
      <c r="AA1318" s="36"/>
      <c r="AD1318" s="33"/>
      <c r="AG1318" s="33"/>
      <c r="AH1318" s="43"/>
      <c r="AI1318" s="43"/>
      <c r="AJ1318" s="43"/>
      <c r="AK1318" s="43"/>
      <c r="AL1318" s="43"/>
      <c r="AM1318" s="43"/>
      <c r="AN1318" s="43"/>
      <c r="AO1318" s="43"/>
      <c r="AP1318" s="43"/>
      <c r="AQ1318" s="43"/>
      <c r="AR1318" s="43"/>
      <c r="AS1318" s="43"/>
      <c r="AT1318" s="43"/>
      <c r="AU1318" s="44"/>
      <c r="AV1318" s="33"/>
      <c r="AW1318" s="33"/>
      <c r="AX1318" s="33"/>
      <c r="AZ1318" s="141"/>
      <c r="BE1318" s="168"/>
      <c r="BF1318" s="168"/>
      <c r="BG1318" s="168"/>
      <c r="BH1318" s="168"/>
      <c r="BI1318" s="168"/>
      <c r="BJ1318" s="168"/>
      <c r="BK1318" s="168"/>
      <c r="BL1318" s="168"/>
      <c r="BM1318" s="168"/>
      <c r="DK1318" s="168"/>
      <c r="DL1318" s="168"/>
      <c r="DM1318" s="168"/>
      <c r="DN1318" s="168"/>
      <c r="DO1318" s="168"/>
      <c r="DP1318" s="168"/>
      <c r="DQ1318" s="168"/>
      <c r="DR1318" s="168"/>
      <c r="DS1318" s="168"/>
      <c r="DT1318" s="168"/>
      <c r="DU1318" s="168"/>
      <c r="DV1318" s="168"/>
      <c r="DW1318" s="168"/>
      <c r="DX1318" s="168"/>
      <c r="DY1318" s="168"/>
      <c r="DZ1318" s="168"/>
      <c r="EA1318" s="168"/>
      <c r="EB1318" s="168"/>
      <c r="EC1318" s="168"/>
      <c r="ED1318" s="168"/>
      <c r="EE1318" s="168"/>
      <c r="EF1318" s="168"/>
      <c r="EG1318" s="168"/>
      <c r="EH1318" s="168"/>
      <c r="EI1318" s="168"/>
      <c r="EJ1318" s="168"/>
      <c r="EK1318" s="168"/>
      <c r="EL1318" s="168"/>
      <c r="EM1318" s="168"/>
      <c r="EN1318" s="168"/>
      <c r="EO1318" s="168"/>
      <c r="EP1318" s="168"/>
      <c r="EQ1318" s="168"/>
      <c r="ER1318" s="168"/>
      <c r="ES1318" s="168"/>
      <c r="ET1318" s="168"/>
      <c r="EU1318" s="168"/>
      <c r="EV1318" s="168"/>
      <c r="EW1318" s="168"/>
      <c r="EX1318" s="168"/>
      <c r="EY1318" s="168"/>
      <c r="EZ1318" s="168"/>
      <c r="FA1318" s="168"/>
      <c r="FB1318" s="168"/>
      <c r="FC1318" s="168"/>
      <c r="FD1318" s="168"/>
    </row>
    <row r="1319" spans="1:160" s="5" customFormat="1" ht="15.75" customHeight="1" x14ac:dyDescent="0.3">
      <c r="A1319" s="263"/>
      <c r="B1319" s="263"/>
      <c r="C1319" s="265"/>
      <c r="D1319" s="438" t="s">
        <v>22</v>
      </c>
      <c r="E1319" s="439"/>
      <c r="F1319" s="439"/>
      <c r="G1319" s="439"/>
      <c r="H1319" s="439"/>
      <c r="I1319" s="439"/>
      <c r="J1319" s="439"/>
      <c r="K1319" s="439"/>
      <c r="L1319" s="439"/>
      <c r="M1319" s="440"/>
      <c r="N1319" s="438" t="s">
        <v>22</v>
      </c>
      <c r="O1319" s="444"/>
      <c r="P1319" s="444"/>
      <c r="Q1319" s="444"/>
      <c r="R1319" s="444"/>
      <c r="S1319" s="444"/>
      <c r="T1319" s="444"/>
      <c r="U1319" s="440"/>
      <c r="V1319" s="33"/>
      <c r="W1319" s="57"/>
      <c r="X1319" s="86"/>
      <c r="Y1319" s="33"/>
      <c r="Z1319" s="36"/>
      <c r="AA1319" s="36"/>
      <c r="AD1319" s="33"/>
      <c r="AG1319" s="33"/>
      <c r="AH1319" s="43"/>
      <c r="AI1319" s="43"/>
      <c r="AJ1319" s="43"/>
      <c r="AK1319" s="43"/>
      <c r="AL1319" s="43"/>
      <c r="AM1319" s="43"/>
      <c r="AN1319" s="43"/>
      <c r="AO1319" s="43"/>
      <c r="AP1319" s="43"/>
      <c r="AQ1319" s="43"/>
      <c r="AR1319" s="43"/>
      <c r="AS1319" s="43"/>
      <c r="AT1319" s="43"/>
      <c r="AU1319" s="44"/>
      <c r="AV1319" s="33"/>
      <c r="AW1319" s="33"/>
      <c r="AX1319" s="33"/>
      <c r="AZ1319" s="141"/>
      <c r="BE1319" s="168"/>
      <c r="BF1319" s="168"/>
      <c r="BG1319" s="168"/>
      <c r="BH1319" s="168"/>
      <c r="BI1319" s="168"/>
      <c r="BJ1319" s="168"/>
      <c r="BK1319" s="168"/>
      <c r="BL1319" s="168"/>
      <c r="BM1319" s="168"/>
      <c r="DK1319" s="168"/>
      <c r="DL1319" s="168"/>
      <c r="DM1319" s="168"/>
      <c r="DN1319" s="168"/>
      <c r="DO1319" s="168"/>
      <c r="DP1319" s="168"/>
      <c r="DQ1319" s="168"/>
      <c r="DR1319" s="168"/>
      <c r="DS1319" s="168"/>
      <c r="DT1319" s="168"/>
      <c r="DU1319" s="168"/>
      <c r="DV1319" s="168"/>
      <c r="DW1319" s="168"/>
      <c r="DX1319" s="168"/>
      <c r="DY1319" s="168"/>
      <c r="DZ1319" s="168"/>
      <c r="EA1319" s="168"/>
      <c r="EB1319" s="168"/>
      <c r="EC1319" s="168"/>
      <c r="ED1319" s="168"/>
      <c r="EE1319" s="168"/>
      <c r="EF1319" s="168"/>
      <c r="EG1319" s="168"/>
      <c r="EH1319" s="168"/>
      <c r="EI1319" s="168"/>
      <c r="EJ1319" s="168"/>
      <c r="EK1319" s="168"/>
      <c r="EL1319" s="168"/>
      <c r="EM1319" s="168"/>
      <c r="EN1319" s="168"/>
      <c r="EO1319" s="168"/>
      <c r="EP1319" s="168"/>
      <c r="EQ1319" s="168"/>
      <c r="ER1319" s="168"/>
      <c r="ES1319" s="168"/>
      <c r="ET1319" s="168"/>
      <c r="EU1319" s="168"/>
      <c r="EV1319" s="168"/>
      <c r="EW1319" s="168"/>
      <c r="EX1319" s="168"/>
      <c r="EY1319" s="168"/>
      <c r="EZ1319" s="168"/>
      <c r="FA1319" s="168"/>
      <c r="FB1319" s="168"/>
      <c r="FC1319" s="168"/>
      <c r="FD1319" s="168"/>
    </row>
    <row r="1320" spans="1:160" s="5" customFormat="1" ht="15.75" customHeight="1" x14ac:dyDescent="0.3">
      <c r="A1320" s="263"/>
      <c r="B1320" s="263"/>
      <c r="C1320" s="265"/>
      <c r="D1320" s="438"/>
      <c r="E1320" s="439"/>
      <c r="F1320" s="439"/>
      <c r="G1320" s="439"/>
      <c r="H1320" s="439"/>
      <c r="I1320" s="439"/>
      <c r="J1320" s="439"/>
      <c r="K1320" s="439"/>
      <c r="L1320" s="439"/>
      <c r="M1320" s="440"/>
      <c r="N1320" s="438"/>
      <c r="O1320" s="439"/>
      <c r="P1320" s="439"/>
      <c r="Q1320" s="439"/>
      <c r="R1320" s="439"/>
      <c r="S1320" s="439"/>
      <c r="T1320" s="439"/>
      <c r="U1320" s="440"/>
      <c r="V1320" s="33"/>
      <c r="W1320" s="57"/>
      <c r="X1320" s="86"/>
      <c r="Y1320" s="33"/>
      <c r="Z1320" s="36"/>
      <c r="AA1320" s="36"/>
      <c r="AD1320" s="33"/>
      <c r="AG1320" s="33"/>
      <c r="AH1320" s="43"/>
      <c r="AI1320" s="43"/>
      <c r="AJ1320" s="43"/>
      <c r="AK1320" s="43"/>
      <c r="AL1320" s="43"/>
      <c r="AM1320" s="43"/>
      <c r="AN1320" s="43"/>
      <c r="AO1320" s="43"/>
      <c r="AP1320" s="43"/>
      <c r="AQ1320" s="43"/>
      <c r="AR1320" s="43"/>
      <c r="AS1320" s="43"/>
      <c r="AT1320" s="43"/>
      <c r="AU1320" s="44"/>
      <c r="AV1320" s="33"/>
      <c r="AW1320" s="33"/>
      <c r="AX1320" s="33"/>
      <c r="AZ1320" s="141"/>
      <c r="BE1320" s="168"/>
      <c r="BF1320" s="168"/>
      <c r="BG1320" s="168"/>
      <c r="BH1320" s="168"/>
      <c r="BI1320" s="168"/>
      <c r="BJ1320" s="168"/>
      <c r="BK1320" s="168"/>
      <c r="BL1320" s="168"/>
      <c r="BM1320" s="168"/>
      <c r="DK1320" s="168"/>
      <c r="DL1320" s="168"/>
      <c r="DM1320" s="168"/>
      <c r="DN1320" s="168"/>
      <c r="DO1320" s="168"/>
      <c r="DP1320" s="168"/>
      <c r="DQ1320" s="168"/>
      <c r="DR1320" s="168"/>
      <c r="DS1320" s="168"/>
      <c r="DT1320" s="168"/>
      <c r="DU1320" s="168"/>
      <c r="DV1320" s="168"/>
      <c r="DW1320" s="168"/>
      <c r="DX1320" s="168"/>
      <c r="DY1320" s="168"/>
      <c r="DZ1320" s="168"/>
      <c r="EA1320" s="168"/>
      <c r="EB1320" s="168"/>
      <c r="EC1320" s="168"/>
      <c r="ED1320" s="168"/>
      <c r="EE1320" s="168"/>
      <c r="EF1320" s="168"/>
      <c r="EG1320" s="168"/>
      <c r="EH1320" s="168"/>
      <c r="EI1320" s="168"/>
      <c r="EJ1320" s="168"/>
      <c r="EK1320" s="168"/>
      <c r="EL1320" s="168"/>
      <c r="EM1320" s="168"/>
      <c r="EN1320" s="168"/>
      <c r="EO1320" s="168"/>
      <c r="EP1320" s="168"/>
      <c r="EQ1320" s="168"/>
      <c r="ER1320" s="168"/>
      <c r="ES1320" s="168"/>
      <c r="ET1320" s="168"/>
      <c r="EU1320" s="168"/>
      <c r="EV1320" s="168"/>
      <c r="EW1320" s="168"/>
      <c r="EX1320" s="168"/>
      <c r="EY1320" s="168"/>
      <c r="EZ1320" s="168"/>
      <c r="FA1320" s="168"/>
      <c r="FB1320" s="168"/>
      <c r="FC1320" s="168"/>
      <c r="FD1320" s="168"/>
    </row>
    <row r="1321" spans="1:160" s="5" customFormat="1" ht="15.75" customHeight="1" x14ac:dyDescent="0.3">
      <c r="A1321" s="263"/>
      <c r="B1321" s="263"/>
      <c r="C1321" s="265"/>
      <c r="D1321" s="441"/>
      <c r="E1321" s="442"/>
      <c r="F1321" s="442"/>
      <c r="G1321" s="442"/>
      <c r="H1321" s="442"/>
      <c r="I1321" s="442"/>
      <c r="J1321" s="442"/>
      <c r="K1321" s="442"/>
      <c r="L1321" s="442"/>
      <c r="M1321" s="443"/>
      <c r="N1321" s="441"/>
      <c r="O1321" s="442"/>
      <c r="P1321" s="442"/>
      <c r="Q1321" s="442"/>
      <c r="R1321" s="442"/>
      <c r="S1321" s="442"/>
      <c r="T1321" s="442"/>
      <c r="U1321" s="443"/>
      <c r="V1321" s="33"/>
      <c r="W1321" s="57"/>
      <c r="X1321" s="86"/>
      <c r="Y1321" s="33"/>
      <c r="Z1321" s="36"/>
      <c r="AA1321" s="36"/>
      <c r="AD1321" s="33"/>
      <c r="AG1321" s="33"/>
      <c r="AH1321" s="43"/>
      <c r="AI1321" s="43"/>
      <c r="AJ1321" s="43"/>
      <c r="AK1321" s="43"/>
      <c r="AL1321" s="43"/>
      <c r="AM1321" s="43"/>
      <c r="AN1321" s="43"/>
      <c r="AO1321" s="43"/>
      <c r="AP1321" s="43"/>
      <c r="AQ1321" s="43"/>
      <c r="AR1321" s="43"/>
      <c r="AS1321" s="43"/>
      <c r="AT1321" s="43"/>
      <c r="AU1321" s="44"/>
      <c r="AV1321" s="33"/>
      <c r="AW1321" s="33"/>
      <c r="AX1321" s="33"/>
      <c r="AZ1321" s="141"/>
      <c r="BE1321" s="168"/>
      <c r="BF1321" s="168"/>
      <c r="BG1321" s="168"/>
      <c r="BH1321" s="168"/>
      <c r="BI1321" s="168"/>
      <c r="BJ1321" s="168"/>
      <c r="BK1321" s="168"/>
      <c r="BL1321" s="168"/>
      <c r="BM1321" s="168"/>
      <c r="DK1321" s="168"/>
      <c r="DL1321" s="168"/>
      <c r="DM1321" s="168"/>
      <c r="DN1321" s="168"/>
      <c r="DO1321" s="168"/>
      <c r="DP1321" s="168"/>
      <c r="DQ1321" s="168"/>
      <c r="DR1321" s="168"/>
      <c r="DS1321" s="168"/>
      <c r="DT1321" s="168"/>
      <c r="DU1321" s="168"/>
      <c r="DV1321" s="168"/>
      <c r="DW1321" s="168"/>
      <c r="DX1321" s="168"/>
      <c r="DY1321" s="168"/>
      <c r="DZ1321" s="168"/>
      <c r="EA1321" s="168"/>
      <c r="EB1321" s="168"/>
      <c r="EC1321" s="168"/>
      <c r="ED1321" s="168"/>
      <c r="EE1321" s="168"/>
      <c r="EF1321" s="168"/>
      <c r="EG1321" s="168"/>
      <c r="EH1321" s="168"/>
      <c r="EI1321" s="168"/>
      <c r="EJ1321" s="168"/>
      <c r="EK1321" s="168"/>
      <c r="EL1321" s="168"/>
      <c r="EM1321" s="168"/>
      <c r="EN1321" s="168"/>
      <c r="EO1321" s="168"/>
      <c r="EP1321" s="168"/>
      <c r="EQ1321" s="168"/>
      <c r="ER1321" s="168"/>
      <c r="ES1321" s="168"/>
      <c r="ET1321" s="168"/>
      <c r="EU1321" s="168"/>
      <c r="EV1321" s="168"/>
      <c r="EW1321" s="168"/>
      <c r="EX1321" s="168"/>
      <c r="EY1321" s="168"/>
      <c r="EZ1321" s="168"/>
      <c r="FA1321" s="168"/>
      <c r="FB1321" s="168"/>
      <c r="FC1321" s="168"/>
      <c r="FD1321" s="168"/>
    </row>
    <row r="1322" spans="1:160" s="5" customFormat="1" x14ac:dyDescent="0.25">
      <c r="A1322" s="263"/>
      <c r="B1322" s="263"/>
      <c r="C1322" s="265"/>
      <c r="D1322" s="10" t="s">
        <v>23</v>
      </c>
      <c r="E1322" s="445" t="e">
        <f>+#REF!</f>
        <v>#REF!</v>
      </c>
      <c r="F1322" s="445"/>
      <c r="G1322" s="445"/>
      <c r="H1322" s="445"/>
      <c r="I1322" s="445"/>
      <c r="J1322" s="445"/>
      <c r="K1322" s="445"/>
      <c r="L1322" s="445"/>
      <c r="M1322" s="446"/>
      <c r="N1322" s="11" t="s">
        <v>23</v>
      </c>
      <c r="O1322" s="445" t="e">
        <f>+#REF!</f>
        <v>#REF!</v>
      </c>
      <c r="P1322" s="445"/>
      <c r="Q1322" s="445"/>
      <c r="R1322" s="445"/>
      <c r="S1322" s="445"/>
      <c r="T1322" s="445"/>
      <c r="U1322" s="446"/>
      <c r="V1322" s="33"/>
      <c r="W1322" s="57"/>
      <c r="X1322" s="86"/>
      <c r="Y1322" s="33"/>
      <c r="Z1322" s="36"/>
      <c r="AA1322" s="36"/>
      <c r="AD1322" s="33"/>
      <c r="AG1322" s="33"/>
      <c r="AH1322" s="43"/>
      <c r="AI1322" s="43"/>
      <c r="AJ1322" s="43"/>
      <c r="AK1322" s="43"/>
      <c r="AL1322" s="43"/>
      <c r="AM1322" s="43"/>
      <c r="AN1322" s="43"/>
      <c r="AO1322" s="43"/>
      <c r="AP1322" s="43"/>
      <c r="AQ1322" s="43"/>
      <c r="AR1322" s="43"/>
      <c r="AS1322" s="43"/>
      <c r="AT1322" s="43"/>
      <c r="AU1322" s="44"/>
      <c r="AV1322" s="33"/>
      <c r="AW1322" s="33"/>
      <c r="AX1322" s="33"/>
      <c r="AZ1322" s="141"/>
      <c r="BE1322" s="168"/>
      <c r="BF1322" s="168"/>
      <c r="BG1322" s="168"/>
      <c r="BH1322" s="168"/>
      <c r="BI1322" s="168"/>
      <c r="BJ1322" s="168"/>
      <c r="BK1322" s="168"/>
      <c r="BL1322" s="168"/>
      <c r="BM1322" s="168"/>
      <c r="DK1322" s="168"/>
      <c r="DL1322" s="168"/>
      <c r="DM1322" s="168"/>
      <c r="DN1322" s="168"/>
      <c r="DO1322" s="168"/>
      <c r="DP1322" s="168"/>
      <c r="DQ1322" s="168"/>
      <c r="DR1322" s="168"/>
      <c r="DS1322" s="168"/>
      <c r="DT1322" s="168"/>
      <c r="DU1322" s="168"/>
      <c r="DV1322" s="168"/>
      <c r="DW1322" s="168"/>
      <c r="DX1322" s="168"/>
      <c r="DY1322" s="168"/>
      <c r="DZ1322" s="168"/>
      <c r="EA1322" s="168"/>
      <c r="EB1322" s="168"/>
      <c r="EC1322" s="168"/>
      <c r="ED1322" s="168"/>
      <c r="EE1322" s="168"/>
      <c r="EF1322" s="168"/>
      <c r="EG1322" s="168"/>
      <c r="EH1322" s="168"/>
      <c r="EI1322" s="168"/>
      <c r="EJ1322" s="168"/>
      <c r="EK1322" s="168"/>
      <c r="EL1322" s="168"/>
      <c r="EM1322" s="168"/>
      <c r="EN1322" s="168"/>
      <c r="EO1322" s="168"/>
      <c r="EP1322" s="168"/>
      <c r="EQ1322" s="168"/>
      <c r="ER1322" s="168"/>
      <c r="ES1322" s="168"/>
      <c r="ET1322" s="168"/>
      <c r="EU1322" s="168"/>
      <c r="EV1322" s="168"/>
      <c r="EW1322" s="168"/>
      <c r="EX1322" s="168"/>
      <c r="EY1322" s="168"/>
      <c r="EZ1322" s="168"/>
      <c r="FA1322" s="168"/>
      <c r="FB1322" s="168"/>
      <c r="FC1322" s="168"/>
      <c r="FD1322" s="168"/>
    </row>
    <row r="1323" spans="1:160" s="5" customFormat="1" ht="14.4" thickBot="1" x14ac:dyDescent="0.3">
      <c r="A1323" s="263"/>
      <c r="B1323" s="263"/>
      <c r="C1323" s="265"/>
      <c r="D1323" s="12" t="s">
        <v>25</v>
      </c>
      <c r="E1323" s="447" t="e">
        <f>+#REF!</f>
        <v>#REF!</v>
      </c>
      <c r="F1323" s="447"/>
      <c r="G1323" s="447"/>
      <c r="H1323" s="447"/>
      <c r="I1323" s="447"/>
      <c r="J1323" s="447"/>
      <c r="K1323" s="447"/>
      <c r="L1323" s="447"/>
      <c r="M1323" s="448"/>
      <c r="N1323" s="13" t="s">
        <v>25</v>
      </c>
      <c r="O1323" s="447" t="e">
        <f>+#REF!</f>
        <v>#REF!</v>
      </c>
      <c r="P1323" s="447"/>
      <c r="Q1323" s="447"/>
      <c r="R1323" s="447"/>
      <c r="S1323" s="447"/>
      <c r="T1323" s="447"/>
      <c r="U1323" s="448"/>
      <c r="V1323" s="33"/>
      <c r="W1323" s="57"/>
      <c r="X1323" s="86"/>
      <c r="Y1323" s="33"/>
      <c r="Z1323" s="36"/>
      <c r="AA1323" s="36"/>
      <c r="AD1323" s="33"/>
      <c r="AG1323" s="33"/>
      <c r="AH1323" s="43"/>
      <c r="AI1323" s="43"/>
      <c r="AJ1323" s="43"/>
      <c r="AK1323" s="43"/>
      <c r="AL1323" s="43"/>
      <c r="AM1323" s="43"/>
      <c r="AN1323" s="43"/>
      <c r="AO1323" s="43"/>
      <c r="AP1323" s="43"/>
      <c r="AQ1323" s="43"/>
      <c r="AR1323" s="43"/>
      <c r="AS1323" s="43"/>
      <c r="AT1323" s="43"/>
      <c r="AU1323" s="44"/>
      <c r="AV1323" s="33"/>
      <c r="AW1323" s="33"/>
      <c r="AX1323" s="33"/>
      <c r="AZ1323" s="141"/>
      <c r="BE1323" s="168"/>
      <c r="BF1323" s="168"/>
      <c r="BG1323" s="168"/>
      <c r="BH1323" s="168"/>
      <c r="BI1323" s="168"/>
      <c r="BJ1323" s="168"/>
      <c r="BK1323" s="168"/>
      <c r="BL1323" s="168"/>
      <c r="BM1323" s="168"/>
      <c r="DK1323" s="168"/>
      <c r="DL1323" s="168"/>
      <c r="DM1323" s="168"/>
      <c r="DN1323" s="168"/>
      <c r="DO1323" s="168"/>
      <c r="DP1323" s="168"/>
      <c r="DQ1323" s="168"/>
      <c r="DR1323" s="168"/>
      <c r="DS1323" s="168"/>
      <c r="DT1323" s="168"/>
      <c r="DU1323" s="168"/>
      <c r="DV1323" s="168"/>
      <c r="DW1323" s="168"/>
      <c r="DX1323" s="168"/>
      <c r="DY1323" s="168"/>
      <c r="DZ1323" s="168"/>
      <c r="EA1323" s="168"/>
      <c r="EB1323" s="168"/>
      <c r="EC1323" s="168"/>
      <c r="ED1323" s="168"/>
      <c r="EE1323" s="168"/>
      <c r="EF1323" s="168"/>
      <c r="EG1323" s="168"/>
      <c r="EH1323" s="168"/>
      <c r="EI1323" s="168"/>
      <c r="EJ1323" s="168"/>
      <c r="EK1323" s="168"/>
      <c r="EL1323" s="168"/>
      <c r="EM1323" s="168"/>
      <c r="EN1323" s="168"/>
      <c r="EO1323" s="168"/>
      <c r="EP1323" s="168"/>
      <c r="EQ1323" s="168"/>
      <c r="ER1323" s="168"/>
      <c r="ES1323" s="168"/>
      <c r="ET1323" s="168"/>
      <c r="EU1323" s="168"/>
      <c r="EV1323" s="168"/>
      <c r="EW1323" s="168"/>
      <c r="EX1323" s="168"/>
      <c r="EY1323" s="168"/>
      <c r="EZ1323" s="168"/>
      <c r="FA1323" s="168"/>
      <c r="FB1323" s="168"/>
      <c r="FC1323" s="168"/>
      <c r="FD1323" s="168"/>
    </row>
    <row r="1324" spans="1:160" s="5" customFormat="1" ht="9.9" customHeight="1" thickBot="1" x14ac:dyDescent="0.3">
      <c r="A1324" s="263"/>
      <c r="B1324" s="263"/>
      <c r="C1324" s="265"/>
      <c r="D1324" s="83"/>
      <c r="E1324" s="84"/>
      <c r="F1324" s="84"/>
      <c r="G1324" s="84"/>
      <c r="H1324" s="84"/>
      <c r="I1324" s="84"/>
      <c r="J1324" s="84"/>
      <c r="K1324" s="84"/>
      <c r="L1324" s="84"/>
      <c r="M1324" s="84"/>
      <c r="N1324" s="83"/>
      <c r="O1324" s="84"/>
      <c r="P1324" s="84"/>
      <c r="Q1324" s="84"/>
      <c r="R1324" s="84"/>
      <c r="S1324" s="84"/>
      <c r="T1324" s="84"/>
      <c r="U1324" s="84"/>
      <c r="V1324" s="33"/>
      <c r="W1324" s="57"/>
      <c r="X1324" s="86"/>
      <c r="Y1324" s="33"/>
      <c r="Z1324" s="36"/>
      <c r="AA1324" s="36"/>
      <c r="AD1324" s="33"/>
      <c r="AG1324" s="33"/>
      <c r="AH1324" s="43"/>
      <c r="AI1324" s="43"/>
      <c r="AJ1324" s="43"/>
      <c r="AK1324" s="43"/>
      <c r="AL1324" s="43"/>
      <c r="AM1324" s="43"/>
      <c r="AN1324" s="43"/>
      <c r="AO1324" s="43"/>
      <c r="AP1324" s="43"/>
      <c r="AQ1324" s="43"/>
      <c r="AR1324" s="43"/>
      <c r="AS1324" s="43"/>
      <c r="AT1324" s="43"/>
      <c r="AU1324" s="44"/>
      <c r="AV1324" s="33"/>
      <c r="AW1324" s="33"/>
      <c r="AX1324" s="33"/>
      <c r="AZ1324" s="141"/>
      <c r="BE1324" s="168"/>
      <c r="BF1324" s="168"/>
      <c r="BG1324" s="168"/>
      <c r="BH1324" s="168"/>
      <c r="BI1324" s="168"/>
      <c r="BJ1324" s="168"/>
      <c r="BK1324" s="168"/>
      <c r="BL1324" s="168"/>
      <c r="BM1324" s="168"/>
      <c r="DK1324" s="168"/>
      <c r="DL1324" s="168"/>
      <c r="DM1324" s="168"/>
      <c r="DN1324" s="168"/>
      <c r="DO1324" s="168"/>
      <c r="DP1324" s="168"/>
      <c r="DQ1324" s="168"/>
      <c r="DR1324" s="168"/>
      <c r="DS1324" s="168"/>
      <c r="DT1324" s="168"/>
      <c r="DU1324" s="168"/>
      <c r="DV1324" s="168"/>
      <c r="DW1324" s="168"/>
      <c r="DX1324" s="168"/>
      <c r="DY1324" s="168"/>
      <c r="DZ1324" s="168"/>
      <c r="EA1324" s="168"/>
      <c r="EB1324" s="168"/>
      <c r="EC1324" s="168"/>
      <c r="ED1324" s="168"/>
      <c r="EE1324" s="168"/>
      <c r="EF1324" s="168"/>
      <c r="EG1324" s="168"/>
      <c r="EH1324" s="168"/>
      <c r="EI1324" s="168"/>
      <c r="EJ1324" s="168"/>
      <c r="EK1324" s="168"/>
      <c r="EL1324" s="168"/>
      <c r="EM1324" s="168"/>
      <c r="EN1324" s="168"/>
      <c r="EO1324" s="168"/>
      <c r="EP1324" s="168"/>
      <c r="EQ1324" s="168"/>
      <c r="ER1324" s="168"/>
      <c r="ES1324" s="168"/>
      <c r="ET1324" s="168"/>
      <c r="EU1324" s="168"/>
      <c r="EV1324" s="168"/>
      <c r="EW1324" s="168"/>
      <c r="EX1324" s="168"/>
      <c r="EY1324" s="168"/>
      <c r="EZ1324" s="168"/>
      <c r="FA1324" s="168"/>
      <c r="FB1324" s="168"/>
      <c r="FC1324" s="168"/>
      <c r="FD1324" s="168"/>
    </row>
    <row r="1325" spans="1:160" s="5" customFormat="1" ht="15.75" customHeight="1" x14ac:dyDescent="0.3">
      <c r="A1325" s="263"/>
      <c r="B1325" s="263"/>
      <c r="C1325" s="265"/>
      <c r="D1325" s="484"/>
      <c r="E1325" s="485"/>
      <c r="F1325" s="488" t="s">
        <v>0</v>
      </c>
      <c r="G1325" s="489"/>
      <c r="H1325" s="489"/>
      <c r="I1325" s="489"/>
      <c r="J1325" s="489"/>
      <c r="K1325" s="489"/>
      <c r="L1325" s="489"/>
      <c r="M1325" s="489"/>
      <c r="N1325" s="489"/>
      <c r="O1325" s="490"/>
      <c r="P1325" s="494" t="s">
        <v>1</v>
      </c>
      <c r="Q1325" s="495"/>
      <c r="R1325" s="495"/>
      <c r="S1325" s="496"/>
      <c r="T1325" s="500"/>
      <c r="U1325" s="501"/>
      <c r="V1325" s="33"/>
      <c r="W1325" s="57"/>
      <c r="X1325" s="86"/>
      <c r="Y1325" s="33"/>
      <c r="Z1325" s="36"/>
      <c r="AA1325" s="36"/>
      <c r="AD1325" s="33"/>
      <c r="AG1325" s="33"/>
      <c r="AH1325" s="43"/>
      <c r="AI1325" s="43"/>
      <c r="AJ1325" s="43"/>
      <c r="AK1325" s="43"/>
      <c r="AL1325" s="43"/>
      <c r="AM1325" s="43"/>
      <c r="AN1325" s="43"/>
      <c r="AO1325" s="43"/>
      <c r="AP1325" s="43"/>
      <c r="AQ1325" s="43"/>
      <c r="AR1325" s="43"/>
      <c r="AS1325" s="43"/>
      <c r="AT1325" s="43"/>
      <c r="AU1325" s="44"/>
      <c r="AV1325" s="33"/>
      <c r="AW1325" s="33"/>
      <c r="AX1325" s="33"/>
      <c r="AZ1325" s="141"/>
      <c r="BE1325" s="168"/>
      <c r="BF1325" s="168"/>
      <c r="BG1325" s="168"/>
      <c r="BH1325" s="168"/>
      <c r="BI1325" s="168"/>
      <c r="BJ1325" s="168"/>
      <c r="BK1325" s="168"/>
      <c r="BL1325" s="168"/>
      <c r="BM1325" s="168"/>
      <c r="DK1325" s="168"/>
      <c r="DL1325" s="168"/>
      <c r="DM1325" s="168"/>
      <c r="DN1325" s="168"/>
      <c r="DO1325" s="168"/>
      <c r="DP1325" s="168"/>
      <c r="DQ1325" s="168"/>
      <c r="DR1325" s="168"/>
      <c r="DS1325" s="168"/>
      <c r="DT1325" s="168"/>
      <c r="DU1325" s="168"/>
      <c r="DV1325" s="168"/>
      <c r="DW1325" s="168"/>
      <c r="DX1325" s="168"/>
      <c r="DY1325" s="168"/>
      <c r="DZ1325" s="168"/>
      <c r="EA1325" s="168"/>
      <c r="EB1325" s="168"/>
      <c r="EC1325" s="168"/>
      <c r="ED1325" s="168"/>
      <c r="EE1325" s="168"/>
      <c r="EF1325" s="168"/>
      <c r="EG1325" s="168"/>
      <c r="EH1325" s="168"/>
      <c r="EI1325" s="168"/>
      <c r="EJ1325" s="168"/>
      <c r="EK1325" s="168"/>
      <c r="EL1325" s="168"/>
      <c r="EM1325" s="168"/>
      <c r="EN1325" s="168"/>
      <c r="EO1325" s="168"/>
      <c r="EP1325" s="168"/>
      <c r="EQ1325" s="168"/>
      <c r="ER1325" s="168"/>
      <c r="ES1325" s="168"/>
      <c r="ET1325" s="168"/>
      <c r="EU1325" s="168"/>
      <c r="EV1325" s="168"/>
      <c r="EW1325" s="168"/>
      <c r="EX1325" s="168"/>
      <c r="EY1325" s="168"/>
      <c r="EZ1325" s="168"/>
      <c r="FA1325" s="168"/>
      <c r="FB1325" s="168"/>
      <c r="FC1325" s="168"/>
      <c r="FD1325" s="168"/>
    </row>
    <row r="1326" spans="1:160" s="5" customFormat="1" ht="15" customHeight="1" x14ac:dyDescent="0.3">
      <c r="A1326" s="263"/>
      <c r="B1326" s="263"/>
      <c r="C1326" s="265"/>
      <c r="D1326" s="481"/>
      <c r="E1326" s="482"/>
      <c r="F1326" s="491"/>
      <c r="G1326" s="492"/>
      <c r="H1326" s="492"/>
      <c r="I1326" s="492"/>
      <c r="J1326" s="492"/>
      <c r="K1326" s="492"/>
      <c r="L1326" s="492"/>
      <c r="M1326" s="492"/>
      <c r="N1326" s="492"/>
      <c r="O1326" s="493"/>
      <c r="P1326" s="497"/>
      <c r="Q1326" s="498"/>
      <c r="R1326" s="498"/>
      <c r="S1326" s="499"/>
      <c r="T1326" s="502"/>
      <c r="U1326" s="503"/>
      <c r="V1326" s="33"/>
      <c r="W1326" s="57"/>
      <c r="X1326" s="86"/>
      <c r="Y1326" s="38"/>
      <c r="Z1326" s="36"/>
      <c r="AA1326" s="36"/>
      <c r="AD1326" s="33"/>
      <c r="AG1326" s="33"/>
      <c r="AH1326" s="43"/>
      <c r="AI1326" s="43"/>
      <c r="AJ1326" s="43"/>
      <c r="AK1326" s="43"/>
      <c r="AL1326" s="43"/>
      <c r="AM1326" s="43"/>
      <c r="AN1326" s="43"/>
      <c r="AO1326" s="43"/>
      <c r="AP1326" s="43"/>
      <c r="AQ1326" s="43"/>
      <c r="AR1326" s="43"/>
      <c r="AS1326" s="43"/>
      <c r="AT1326" s="43"/>
      <c r="AU1326" s="44"/>
      <c r="AV1326" s="33"/>
      <c r="AW1326" s="33"/>
      <c r="AX1326" s="33"/>
      <c r="AZ1326" s="141"/>
      <c r="BE1326" s="168"/>
      <c r="BF1326" s="168"/>
      <c r="BG1326" s="168"/>
      <c r="BH1326" s="168"/>
      <c r="BI1326" s="168"/>
      <c r="BJ1326" s="168"/>
      <c r="BK1326" s="168"/>
      <c r="BL1326" s="168"/>
      <c r="BM1326" s="168"/>
      <c r="DK1326" s="168"/>
      <c r="DL1326" s="168"/>
      <c r="DM1326" s="168"/>
      <c r="DN1326" s="168"/>
      <c r="DO1326" s="168"/>
      <c r="DP1326" s="168"/>
      <c r="DQ1326" s="168"/>
      <c r="DR1326" s="168"/>
      <c r="DS1326" s="168"/>
      <c r="DT1326" s="168"/>
      <c r="DU1326" s="168"/>
      <c r="DV1326" s="168"/>
      <c r="DW1326" s="168"/>
      <c r="DX1326" s="168"/>
      <c r="DY1326" s="168"/>
      <c r="DZ1326" s="168"/>
      <c r="EA1326" s="168"/>
      <c r="EB1326" s="168"/>
      <c r="EC1326" s="168"/>
      <c r="ED1326" s="168"/>
      <c r="EE1326" s="168"/>
      <c r="EF1326" s="168"/>
      <c r="EG1326" s="168"/>
      <c r="EH1326" s="168"/>
      <c r="EI1326" s="168"/>
      <c r="EJ1326" s="168"/>
      <c r="EK1326" s="168"/>
      <c r="EL1326" s="168"/>
      <c r="EM1326" s="168"/>
      <c r="EN1326" s="168"/>
      <c r="EO1326" s="168"/>
      <c r="EP1326" s="168"/>
      <c r="EQ1326" s="168"/>
      <c r="ER1326" s="168"/>
      <c r="ES1326" s="168"/>
      <c r="ET1326" s="168"/>
      <c r="EU1326" s="168"/>
      <c r="EV1326" s="168"/>
      <c r="EW1326" s="168"/>
      <c r="EX1326" s="168"/>
      <c r="EY1326" s="168"/>
      <c r="EZ1326" s="168"/>
      <c r="FA1326" s="168"/>
      <c r="FB1326" s="168"/>
      <c r="FC1326" s="168"/>
      <c r="FD1326" s="168"/>
    </row>
    <row r="1327" spans="1:160" s="5" customFormat="1" ht="30" customHeight="1" thickBot="1" x14ac:dyDescent="0.35">
      <c r="A1327" s="263"/>
      <c r="B1327" s="263"/>
      <c r="C1327" s="265"/>
      <c r="D1327" s="486"/>
      <c r="E1327" s="487"/>
      <c r="F1327" s="506" t="s">
        <v>2</v>
      </c>
      <c r="G1327" s="507"/>
      <c r="H1327" s="507"/>
      <c r="I1327" s="507"/>
      <c r="J1327" s="507"/>
      <c r="K1327" s="507"/>
      <c r="L1327" s="507"/>
      <c r="M1327" s="507"/>
      <c r="N1327" s="507"/>
      <c r="O1327" s="508"/>
      <c r="P1327" s="32">
        <v>28</v>
      </c>
      <c r="Q1327" s="101" t="s">
        <v>3</v>
      </c>
      <c r="R1327" s="509">
        <v>147</v>
      </c>
      <c r="S1327" s="510"/>
      <c r="T1327" s="504"/>
      <c r="U1327" s="505"/>
      <c r="V1327" s="33">
        <f>+IF(C1336="","",1)</f>
        <v>1</v>
      </c>
      <c r="W1327" s="57"/>
      <c r="X1327" s="86"/>
      <c r="Y1327" s="39"/>
      <c r="Z1327" s="36"/>
      <c r="AA1327" s="36"/>
      <c r="AD1327" s="33"/>
      <c r="AG1327" s="33"/>
      <c r="AH1327" s="43"/>
      <c r="AI1327" s="43"/>
      <c r="AJ1327" s="43"/>
      <c r="AK1327" s="43"/>
      <c r="AL1327" s="43"/>
      <c r="AM1327" s="43"/>
      <c r="AN1327" s="43"/>
      <c r="AO1327" s="43"/>
      <c r="AP1327" s="43"/>
      <c r="AQ1327" s="43"/>
      <c r="AR1327" s="43"/>
      <c r="AS1327" s="43"/>
      <c r="AT1327" s="43"/>
      <c r="AU1327" s="44"/>
      <c r="AV1327" s="33"/>
      <c r="AW1327" s="33"/>
      <c r="AX1327" s="33"/>
      <c r="AZ1327" s="141"/>
      <c r="BE1327" s="168"/>
      <c r="BF1327" s="168"/>
      <c r="BG1327" s="168"/>
      <c r="BH1327" s="168"/>
      <c r="BI1327" s="168"/>
      <c r="BJ1327" s="168"/>
      <c r="BK1327" s="168"/>
      <c r="BL1327" s="168"/>
      <c r="BM1327" s="168"/>
      <c r="DK1327" s="168"/>
      <c r="DL1327" s="168"/>
      <c r="DM1327" s="168"/>
      <c r="DN1327" s="168"/>
      <c r="DO1327" s="168"/>
      <c r="DP1327" s="168"/>
      <c r="DQ1327" s="168"/>
      <c r="DR1327" s="168"/>
      <c r="DS1327" s="168"/>
      <c r="DT1327" s="168"/>
      <c r="DU1327" s="168"/>
      <c r="DV1327" s="168"/>
      <c r="DW1327" s="168"/>
      <c r="DX1327" s="168"/>
      <c r="DY1327" s="168"/>
      <c r="DZ1327" s="168"/>
      <c r="EA1327" s="168"/>
      <c r="EB1327" s="168"/>
      <c r="EC1327" s="168"/>
      <c r="ED1327" s="168"/>
      <c r="EE1327" s="168"/>
      <c r="EF1327" s="168"/>
      <c r="EG1327" s="168"/>
      <c r="EH1327" s="168"/>
      <c r="EI1327" s="168"/>
      <c r="EJ1327" s="168"/>
      <c r="EK1327" s="168"/>
      <c r="EL1327" s="168"/>
      <c r="EM1327" s="168"/>
      <c r="EN1327" s="168"/>
      <c r="EO1327" s="168"/>
      <c r="EP1327" s="168"/>
      <c r="EQ1327" s="168"/>
      <c r="ER1327" s="168"/>
      <c r="ES1327" s="168"/>
      <c r="ET1327" s="168"/>
      <c r="EU1327" s="168"/>
      <c r="EV1327" s="168"/>
      <c r="EW1327" s="168"/>
      <c r="EX1327" s="168"/>
      <c r="EY1327" s="168"/>
      <c r="EZ1327" s="168"/>
      <c r="FA1327" s="168"/>
      <c r="FB1327" s="168"/>
      <c r="FC1327" s="168"/>
      <c r="FD1327" s="168"/>
    </row>
    <row r="1328" spans="1:160" s="5" customFormat="1" ht="5.25" customHeight="1" thickBot="1" x14ac:dyDescent="0.35">
      <c r="A1328" s="263"/>
      <c r="B1328" s="263"/>
      <c r="C1328" s="265"/>
      <c r="D1328" s="454"/>
      <c r="E1328" s="454"/>
      <c r="F1328" s="454"/>
      <c r="G1328" s="454"/>
      <c r="H1328" s="454"/>
      <c r="I1328" s="454"/>
      <c r="J1328" s="454"/>
      <c r="K1328" s="454"/>
      <c r="L1328" s="454"/>
      <c r="M1328" s="454"/>
      <c r="N1328" s="454"/>
      <c r="O1328" s="454"/>
      <c r="P1328" s="454"/>
      <c r="Q1328" s="454"/>
      <c r="R1328" s="454"/>
      <c r="S1328" s="454"/>
      <c r="T1328" s="454"/>
      <c r="U1328" s="454"/>
      <c r="V1328" s="33"/>
      <c r="W1328" s="57"/>
      <c r="X1328" s="86"/>
      <c r="Y1328" s="38"/>
      <c r="Z1328" s="36"/>
      <c r="AA1328" s="36"/>
      <c r="AD1328" s="33"/>
      <c r="AG1328" s="33"/>
      <c r="AH1328" s="43"/>
      <c r="AI1328" s="43"/>
      <c r="AJ1328" s="43"/>
      <c r="AK1328" s="43"/>
      <c r="AL1328" s="43"/>
      <c r="AM1328" s="43"/>
      <c r="AN1328" s="43"/>
      <c r="AO1328" s="43"/>
      <c r="AP1328" s="43"/>
      <c r="AQ1328" s="43"/>
      <c r="AR1328" s="43"/>
      <c r="AS1328" s="43"/>
      <c r="AT1328" s="43"/>
      <c r="AU1328" s="44"/>
      <c r="AV1328" s="33"/>
      <c r="AW1328" s="33"/>
      <c r="AX1328" s="33"/>
      <c r="AZ1328" s="141"/>
      <c r="BE1328" s="168"/>
      <c r="BF1328" s="168"/>
      <c r="BG1328" s="168"/>
      <c r="BH1328" s="168"/>
      <c r="BI1328" s="168"/>
      <c r="BJ1328" s="168"/>
      <c r="BK1328" s="168"/>
      <c r="BL1328" s="168"/>
      <c r="BM1328" s="168"/>
      <c r="DK1328" s="168"/>
      <c r="DL1328" s="168"/>
      <c r="DM1328" s="168"/>
      <c r="DN1328" s="168"/>
      <c r="DO1328" s="168"/>
      <c r="DP1328" s="168"/>
      <c r="DQ1328" s="168"/>
      <c r="DR1328" s="168"/>
      <c r="DS1328" s="168"/>
      <c r="DT1328" s="168"/>
      <c r="DU1328" s="168"/>
      <c r="DV1328" s="168"/>
      <c r="DW1328" s="168"/>
      <c r="DX1328" s="168"/>
      <c r="DY1328" s="168"/>
      <c r="DZ1328" s="168"/>
      <c r="EA1328" s="168"/>
      <c r="EB1328" s="168"/>
      <c r="EC1328" s="168"/>
      <c r="ED1328" s="168"/>
      <c r="EE1328" s="168"/>
      <c r="EF1328" s="168"/>
      <c r="EG1328" s="168"/>
      <c r="EH1328" s="168"/>
      <c r="EI1328" s="168"/>
      <c r="EJ1328" s="168"/>
      <c r="EK1328" s="168"/>
      <c r="EL1328" s="168"/>
      <c r="EM1328" s="168"/>
      <c r="EN1328" s="168"/>
      <c r="EO1328" s="168"/>
      <c r="EP1328" s="168"/>
      <c r="EQ1328" s="168"/>
      <c r="ER1328" s="168"/>
      <c r="ES1328" s="168"/>
      <c r="ET1328" s="168"/>
      <c r="EU1328" s="168"/>
      <c r="EV1328" s="168"/>
      <c r="EW1328" s="168"/>
      <c r="EX1328" s="168"/>
      <c r="EY1328" s="168"/>
      <c r="EZ1328" s="168"/>
      <c r="FA1328" s="168"/>
      <c r="FB1328" s="168"/>
      <c r="FC1328" s="168"/>
      <c r="FD1328" s="168"/>
    </row>
    <row r="1329" spans="1:160" s="5" customFormat="1" ht="24.9" customHeight="1" x14ac:dyDescent="0.3">
      <c r="A1329" s="263"/>
      <c r="B1329" s="263"/>
      <c r="C1329" s="265"/>
      <c r="D1329" s="511" t="s">
        <v>4</v>
      </c>
      <c r="E1329" s="512"/>
      <c r="F1329" s="513" t="s">
        <v>168</v>
      </c>
      <c r="G1329" s="514"/>
      <c r="H1329" s="514"/>
      <c r="I1329" s="515"/>
      <c r="J1329" s="516" t="s">
        <v>5</v>
      </c>
      <c r="K1329" s="512"/>
      <c r="L1329" s="513" t="s">
        <v>102</v>
      </c>
      <c r="M1329" s="514"/>
      <c r="N1329" s="514"/>
      <c r="O1329" s="514"/>
      <c r="P1329" s="515"/>
      <c r="Q1329" s="1" t="s">
        <v>6</v>
      </c>
      <c r="R1329" s="513" t="s">
        <v>36</v>
      </c>
      <c r="S1329" s="514"/>
      <c r="T1329" s="514"/>
      <c r="U1329" s="517"/>
      <c r="V1329" s="33"/>
      <c r="W1329" s="57"/>
      <c r="X1329" s="86"/>
      <c r="Y1329" s="33"/>
      <c r="Z1329" s="36"/>
      <c r="AA1329" s="36"/>
      <c r="AD1329" s="33"/>
      <c r="AG1329" s="33"/>
      <c r="AH1329" s="43"/>
      <c r="AI1329" s="43"/>
      <c r="AJ1329" s="43"/>
      <c r="AK1329" s="43"/>
      <c r="AL1329" s="43"/>
      <c r="AM1329" s="43"/>
      <c r="AN1329" s="43"/>
      <c r="AO1329" s="43"/>
      <c r="AP1329" s="43"/>
      <c r="AQ1329" s="43"/>
      <c r="AR1329" s="43"/>
      <c r="AS1329" s="43"/>
      <c r="AT1329" s="43"/>
      <c r="AU1329" s="44"/>
      <c r="AV1329" s="33"/>
      <c r="AW1329" s="33"/>
      <c r="AX1329" s="33"/>
      <c r="AZ1329" s="141"/>
      <c r="BE1329" s="168"/>
      <c r="BF1329" s="168"/>
      <c r="BG1329" s="168"/>
      <c r="BH1329" s="168"/>
      <c r="BI1329" s="168"/>
      <c r="BJ1329" s="168"/>
      <c r="BK1329" s="168"/>
      <c r="BL1329" s="168"/>
      <c r="BM1329" s="168"/>
      <c r="DK1329" s="168"/>
      <c r="DL1329" s="168"/>
      <c r="DM1329" s="168"/>
      <c r="DN1329" s="168"/>
      <c r="DO1329" s="168"/>
      <c r="DP1329" s="168"/>
      <c r="DQ1329" s="168"/>
      <c r="DR1329" s="168"/>
      <c r="DS1329" s="168"/>
      <c r="DT1329" s="168"/>
      <c r="DU1329" s="168"/>
      <c r="DV1329" s="168"/>
      <c r="DW1329" s="168"/>
      <c r="DX1329" s="168"/>
      <c r="DY1329" s="168"/>
      <c r="DZ1329" s="168"/>
      <c r="EA1329" s="168"/>
      <c r="EB1329" s="168"/>
      <c r="EC1329" s="168"/>
      <c r="ED1329" s="168"/>
      <c r="EE1329" s="168"/>
      <c r="EF1329" s="168"/>
      <c r="EG1329" s="168"/>
      <c r="EH1329" s="168"/>
      <c r="EI1329" s="168"/>
      <c r="EJ1329" s="168"/>
      <c r="EK1329" s="168"/>
      <c r="EL1329" s="168"/>
      <c r="EM1329" s="168"/>
      <c r="EN1329" s="168"/>
      <c r="EO1329" s="168"/>
      <c r="EP1329" s="168"/>
      <c r="EQ1329" s="168"/>
      <c r="ER1329" s="168"/>
      <c r="ES1329" s="168"/>
      <c r="ET1329" s="168"/>
      <c r="EU1329" s="168"/>
      <c r="EV1329" s="168"/>
      <c r="EW1329" s="168"/>
      <c r="EX1329" s="168"/>
      <c r="EY1329" s="168"/>
      <c r="EZ1329" s="168"/>
      <c r="FA1329" s="168"/>
      <c r="FB1329" s="168"/>
      <c r="FC1329" s="168"/>
      <c r="FD1329" s="168"/>
    </row>
    <row r="1330" spans="1:160" s="5" customFormat="1" ht="45" customHeight="1" thickBot="1" x14ac:dyDescent="0.35">
      <c r="A1330" s="263"/>
      <c r="B1330" s="263"/>
      <c r="C1330" s="265"/>
      <c r="D1330" s="518" t="s">
        <v>7</v>
      </c>
      <c r="E1330" s="519"/>
      <c r="F1330" s="520" t="s">
        <v>169</v>
      </c>
      <c r="G1330" s="521"/>
      <c r="H1330" s="521"/>
      <c r="I1330" s="521"/>
      <c r="J1330" s="521"/>
      <c r="K1330" s="521"/>
      <c r="L1330" s="521"/>
      <c r="M1330" s="521"/>
      <c r="N1330" s="521"/>
      <c r="O1330" s="521"/>
      <c r="P1330" s="521"/>
      <c r="Q1330" s="521"/>
      <c r="R1330" s="521"/>
      <c r="S1330" s="521"/>
      <c r="T1330" s="521"/>
      <c r="U1330" s="522"/>
      <c r="V1330" s="33"/>
      <c r="W1330" s="57"/>
      <c r="X1330" s="86"/>
      <c r="Y1330" s="33"/>
      <c r="Z1330" s="36"/>
      <c r="AA1330" s="36"/>
      <c r="AD1330" s="33"/>
      <c r="AG1330" s="33"/>
      <c r="AH1330" s="43"/>
      <c r="AI1330" s="43"/>
      <c r="AJ1330" s="43"/>
      <c r="AK1330" s="43"/>
      <c r="AL1330" s="43"/>
      <c r="AM1330" s="43"/>
      <c r="AN1330" s="43"/>
      <c r="AO1330" s="43"/>
      <c r="AP1330" s="43"/>
      <c r="AQ1330" s="43"/>
      <c r="AR1330" s="43"/>
      <c r="AS1330" s="43"/>
      <c r="AT1330" s="43"/>
      <c r="AU1330" s="44"/>
      <c r="AV1330" s="33"/>
      <c r="AW1330" s="33"/>
      <c r="AX1330" s="33"/>
      <c r="AZ1330" s="141"/>
      <c r="BE1330" s="168"/>
      <c r="BF1330" s="168"/>
      <c r="BG1330" s="168"/>
      <c r="BH1330" s="168"/>
      <c r="BI1330" s="168"/>
      <c r="BJ1330" s="168"/>
      <c r="BK1330" s="168"/>
      <c r="BL1330" s="168"/>
      <c r="BM1330" s="168"/>
      <c r="DK1330" s="168"/>
      <c r="DL1330" s="168"/>
      <c r="DM1330" s="168"/>
      <c r="DN1330" s="168"/>
      <c r="DO1330" s="168"/>
      <c r="DP1330" s="168"/>
      <c r="DQ1330" s="168"/>
      <c r="DR1330" s="168"/>
      <c r="DS1330" s="168"/>
      <c r="DT1330" s="168"/>
      <c r="DU1330" s="168"/>
      <c r="DV1330" s="168"/>
      <c r="DW1330" s="168"/>
      <c r="DX1330" s="168"/>
      <c r="DY1330" s="168"/>
      <c r="DZ1330" s="168"/>
      <c r="EA1330" s="168"/>
      <c r="EB1330" s="168"/>
      <c r="EC1330" s="168"/>
      <c r="ED1330" s="168"/>
      <c r="EE1330" s="168"/>
      <c r="EF1330" s="168"/>
      <c r="EG1330" s="168"/>
      <c r="EH1330" s="168"/>
      <c r="EI1330" s="168"/>
      <c r="EJ1330" s="168"/>
      <c r="EK1330" s="168"/>
      <c r="EL1330" s="168"/>
      <c r="EM1330" s="168"/>
      <c r="EN1330" s="168"/>
      <c r="EO1330" s="168"/>
      <c r="EP1330" s="168"/>
      <c r="EQ1330" s="168"/>
      <c r="ER1330" s="168"/>
      <c r="ES1330" s="168"/>
      <c r="ET1330" s="168"/>
      <c r="EU1330" s="168"/>
      <c r="EV1330" s="168"/>
      <c r="EW1330" s="168"/>
      <c r="EX1330" s="168"/>
      <c r="EY1330" s="168"/>
      <c r="EZ1330" s="168"/>
      <c r="FA1330" s="168"/>
      <c r="FB1330" s="168"/>
      <c r="FC1330" s="168"/>
      <c r="FD1330" s="168"/>
    </row>
    <row r="1331" spans="1:160" s="5" customFormat="1" ht="5.0999999999999996" customHeight="1" thickBot="1" x14ac:dyDescent="0.35">
      <c r="A1331" s="263"/>
      <c r="B1331" s="263"/>
      <c r="C1331" s="265"/>
      <c r="D1331" s="523"/>
      <c r="E1331" s="523"/>
      <c r="F1331" s="523"/>
      <c r="G1331" s="523"/>
      <c r="H1331" s="523"/>
      <c r="I1331" s="523"/>
      <c r="J1331" s="523"/>
      <c r="K1331" s="523"/>
      <c r="L1331" s="523"/>
      <c r="M1331" s="523"/>
      <c r="N1331" s="523"/>
      <c r="O1331" s="523"/>
      <c r="P1331" s="523"/>
      <c r="Q1331" s="523"/>
      <c r="R1331" s="523"/>
      <c r="S1331" s="523"/>
      <c r="T1331" s="523"/>
      <c r="U1331" s="523"/>
      <c r="V1331" s="33"/>
      <c r="W1331" s="57"/>
      <c r="X1331" s="86"/>
      <c r="Y1331" s="33"/>
      <c r="Z1331" s="36"/>
      <c r="AA1331" s="36"/>
      <c r="AD1331" s="33"/>
      <c r="AG1331" s="33"/>
      <c r="AH1331" s="43"/>
      <c r="AI1331" s="43"/>
      <c r="AJ1331" s="43"/>
      <c r="AK1331" s="43"/>
      <c r="AL1331" s="43"/>
      <c r="AM1331" s="43"/>
      <c r="AN1331" s="43"/>
      <c r="AO1331" s="43"/>
      <c r="AP1331" s="43"/>
      <c r="AQ1331" s="43"/>
      <c r="AR1331" s="43"/>
      <c r="AS1331" s="43"/>
      <c r="AT1331" s="43"/>
      <c r="AU1331" s="44"/>
      <c r="AV1331" s="33"/>
      <c r="AW1331" s="33"/>
      <c r="AX1331" s="33"/>
      <c r="AZ1331" s="141"/>
      <c r="BE1331" s="168"/>
      <c r="BF1331" s="168"/>
      <c r="BG1331" s="168"/>
      <c r="BH1331" s="168"/>
      <c r="BI1331" s="168"/>
      <c r="BJ1331" s="168"/>
      <c r="BK1331" s="168"/>
      <c r="BL1331" s="168"/>
      <c r="BM1331" s="168"/>
      <c r="DK1331" s="168"/>
      <c r="DL1331" s="168"/>
      <c r="DM1331" s="168"/>
      <c r="DN1331" s="168"/>
      <c r="DO1331" s="168"/>
      <c r="DP1331" s="168"/>
      <c r="DQ1331" s="168"/>
      <c r="DR1331" s="168"/>
      <c r="DS1331" s="168"/>
      <c r="DT1331" s="168"/>
      <c r="DU1331" s="168"/>
      <c r="DV1331" s="168"/>
      <c r="DW1331" s="168"/>
      <c r="DX1331" s="168"/>
      <c r="DY1331" s="168"/>
      <c r="DZ1331" s="168"/>
      <c r="EA1331" s="168"/>
      <c r="EB1331" s="168"/>
      <c r="EC1331" s="168"/>
      <c r="ED1331" s="168"/>
      <c r="EE1331" s="168"/>
      <c r="EF1331" s="168"/>
      <c r="EG1331" s="168"/>
      <c r="EH1331" s="168"/>
      <c r="EI1331" s="168"/>
      <c r="EJ1331" s="168"/>
      <c r="EK1331" s="168"/>
      <c r="EL1331" s="168"/>
      <c r="EM1331" s="168"/>
      <c r="EN1331" s="168"/>
      <c r="EO1331" s="168"/>
      <c r="EP1331" s="168"/>
      <c r="EQ1331" s="168"/>
      <c r="ER1331" s="168"/>
      <c r="ES1331" s="168"/>
      <c r="ET1331" s="168"/>
      <c r="EU1331" s="168"/>
      <c r="EV1331" s="168"/>
      <c r="EW1331" s="168"/>
      <c r="EX1331" s="168"/>
      <c r="EY1331" s="168"/>
      <c r="EZ1331" s="168"/>
      <c r="FA1331" s="168"/>
      <c r="FB1331" s="168"/>
      <c r="FC1331" s="168"/>
      <c r="FD1331" s="168"/>
    </row>
    <row r="1332" spans="1:160" s="5" customFormat="1" ht="24.9" customHeight="1" thickBot="1" x14ac:dyDescent="0.35">
      <c r="A1332" s="263"/>
      <c r="B1332" s="263"/>
      <c r="C1332" s="265"/>
      <c r="D1332" s="2" t="s">
        <v>103</v>
      </c>
      <c r="E1332" s="98" t="s">
        <v>106</v>
      </c>
      <c r="F1332" s="455" t="s">
        <v>104</v>
      </c>
      <c r="G1332" s="524"/>
      <c r="H1332" s="456"/>
      <c r="I1332" s="525">
        <v>44058</v>
      </c>
      <c r="J1332" s="526"/>
      <c r="K1332" s="526"/>
      <c r="L1332" s="526"/>
      <c r="M1332" s="526"/>
      <c r="N1332" s="527"/>
      <c r="O1332" s="3" t="s">
        <v>8</v>
      </c>
      <c r="P1332" s="449" t="s">
        <v>24</v>
      </c>
      <c r="Q1332" s="450"/>
      <c r="R1332" s="450"/>
      <c r="S1332" s="450"/>
      <c r="T1332" s="450"/>
      <c r="U1332" s="528"/>
      <c r="V1332" s="33"/>
      <c r="W1332" s="57"/>
      <c r="X1332" s="86"/>
      <c r="Y1332" s="33"/>
      <c r="Z1332" s="36"/>
      <c r="AA1332" s="36"/>
      <c r="AD1332" s="33"/>
      <c r="AG1332" s="33"/>
      <c r="AH1332" s="43"/>
      <c r="AI1332" s="43"/>
      <c r="AJ1332" s="43"/>
      <c r="AK1332" s="43"/>
      <c r="AL1332" s="43"/>
      <c r="AM1332" s="43"/>
      <c r="AN1332" s="43"/>
      <c r="AO1332" s="43"/>
      <c r="AP1332" s="43"/>
      <c r="AQ1332" s="43"/>
      <c r="AR1332" s="43"/>
      <c r="AS1332" s="43"/>
      <c r="AT1332" s="43"/>
      <c r="AU1332" s="44"/>
      <c r="AV1332" s="33"/>
      <c r="AW1332" s="33"/>
      <c r="AX1332" s="33"/>
      <c r="AZ1332" s="141"/>
      <c r="BE1332" s="168"/>
      <c r="BF1332" s="168"/>
      <c r="BG1332" s="168"/>
      <c r="BH1332" s="168"/>
      <c r="BI1332" s="168"/>
      <c r="BJ1332" s="168"/>
      <c r="BK1332" s="168"/>
      <c r="BL1332" s="168"/>
      <c r="BM1332" s="168"/>
      <c r="DK1332" s="168"/>
      <c r="DL1332" s="168"/>
      <c r="DM1332" s="168"/>
      <c r="DN1332" s="168"/>
      <c r="DO1332" s="168"/>
      <c r="DP1332" s="168"/>
      <c r="DQ1332" s="168"/>
      <c r="DR1332" s="168"/>
      <c r="DS1332" s="168"/>
      <c r="DT1332" s="168"/>
      <c r="DU1332" s="168"/>
      <c r="DV1332" s="168"/>
      <c r="DW1332" s="168"/>
      <c r="DX1332" s="168"/>
      <c r="DY1332" s="168"/>
      <c r="DZ1332" s="168"/>
      <c r="EA1332" s="168"/>
      <c r="EB1332" s="168"/>
      <c r="EC1332" s="168"/>
      <c r="ED1332" s="168"/>
      <c r="EE1332" s="168"/>
      <c r="EF1332" s="168"/>
      <c r="EG1332" s="168"/>
      <c r="EH1332" s="168"/>
      <c r="EI1332" s="168"/>
      <c r="EJ1332" s="168"/>
      <c r="EK1332" s="168"/>
      <c r="EL1332" s="168"/>
      <c r="EM1332" s="168"/>
      <c r="EN1332" s="168"/>
      <c r="EO1332" s="168"/>
      <c r="EP1332" s="168"/>
      <c r="EQ1332" s="168"/>
      <c r="ER1332" s="168"/>
      <c r="ES1332" s="168"/>
      <c r="ET1332" s="168"/>
      <c r="EU1332" s="168"/>
      <c r="EV1332" s="168"/>
      <c r="EW1332" s="168"/>
      <c r="EX1332" s="168"/>
      <c r="EY1332" s="168"/>
      <c r="EZ1332" s="168"/>
      <c r="FA1332" s="168"/>
      <c r="FB1332" s="168"/>
      <c r="FC1332" s="168"/>
      <c r="FD1332" s="168"/>
    </row>
    <row r="1333" spans="1:160" s="5" customFormat="1" ht="5.0999999999999996" customHeight="1" thickBot="1" x14ac:dyDescent="0.35">
      <c r="A1333" s="263"/>
      <c r="B1333" s="263"/>
      <c r="C1333" s="265"/>
      <c r="D1333" s="100"/>
      <c r="E1333" s="100"/>
      <c r="F1333" s="100"/>
      <c r="G1333" s="100"/>
      <c r="H1333" s="100"/>
      <c r="I1333" s="100"/>
      <c r="J1333" s="100"/>
      <c r="K1333" s="100"/>
      <c r="L1333" s="100"/>
      <c r="M1333" s="100"/>
      <c r="N1333" s="100"/>
      <c r="O1333" s="100"/>
      <c r="P1333" s="100"/>
      <c r="Q1333" s="100"/>
      <c r="R1333" s="100"/>
      <c r="S1333" s="100"/>
      <c r="T1333" s="100"/>
      <c r="U1333" s="100"/>
      <c r="V1333" s="33"/>
      <c r="W1333" s="57"/>
      <c r="X1333" s="86"/>
      <c r="Y1333" s="33"/>
      <c r="Z1333" s="36"/>
      <c r="AA1333" s="36"/>
      <c r="AD1333" s="33"/>
      <c r="AG1333" s="33"/>
      <c r="AH1333" s="43"/>
      <c r="AI1333" s="43"/>
      <c r="AJ1333" s="43"/>
      <c r="AK1333" s="43"/>
      <c r="AL1333" s="43"/>
      <c r="AM1333" s="43"/>
      <c r="AN1333" s="43"/>
      <c r="AO1333" s="43"/>
      <c r="AP1333" s="43"/>
      <c r="AQ1333" s="43"/>
      <c r="AR1333" s="43"/>
      <c r="AS1333" s="43"/>
      <c r="AT1333" s="43"/>
      <c r="AU1333" s="44"/>
      <c r="AV1333" s="33"/>
      <c r="AW1333" s="33"/>
      <c r="AX1333" s="33"/>
      <c r="AZ1333" s="141"/>
      <c r="BE1333" s="168"/>
      <c r="BF1333" s="168"/>
      <c r="BG1333" s="168"/>
      <c r="BH1333" s="168"/>
      <c r="BI1333" s="168"/>
      <c r="BJ1333" s="168"/>
      <c r="BK1333" s="168"/>
      <c r="BL1333" s="168"/>
      <c r="BM1333" s="168"/>
      <c r="DK1333" s="168"/>
      <c r="DL1333" s="168"/>
      <c r="DM1333" s="168"/>
      <c r="DN1333" s="168"/>
      <c r="DO1333" s="168"/>
      <c r="DP1333" s="168"/>
      <c r="DQ1333" s="168"/>
      <c r="DR1333" s="168"/>
      <c r="DS1333" s="168"/>
      <c r="DT1333" s="168"/>
      <c r="DU1333" s="168"/>
      <c r="DV1333" s="168"/>
      <c r="DW1333" s="168"/>
      <c r="DX1333" s="168"/>
      <c r="DY1333" s="168"/>
      <c r="DZ1333" s="168"/>
      <c r="EA1333" s="168"/>
      <c r="EB1333" s="168"/>
      <c r="EC1333" s="168"/>
      <c r="ED1333" s="168"/>
      <c r="EE1333" s="168"/>
      <c r="EF1333" s="168"/>
      <c r="EG1333" s="168"/>
      <c r="EH1333" s="168"/>
      <c r="EI1333" s="168"/>
      <c r="EJ1333" s="168"/>
      <c r="EK1333" s="168"/>
      <c r="EL1333" s="168"/>
      <c r="EM1333" s="168"/>
      <c r="EN1333" s="168"/>
      <c r="EO1333" s="168"/>
      <c r="EP1333" s="168"/>
      <c r="EQ1333" s="168"/>
      <c r="ER1333" s="168"/>
      <c r="ES1333" s="168"/>
      <c r="ET1333" s="168"/>
      <c r="EU1333" s="168"/>
      <c r="EV1333" s="168"/>
      <c r="EW1333" s="168"/>
      <c r="EX1333" s="168"/>
      <c r="EY1333" s="168"/>
      <c r="EZ1333" s="168"/>
      <c r="FA1333" s="168"/>
      <c r="FB1333" s="168"/>
      <c r="FC1333" s="168"/>
      <c r="FD1333" s="168"/>
    </row>
    <row r="1334" spans="1:160" s="5" customFormat="1" ht="24.9" customHeight="1" thickBot="1" x14ac:dyDescent="0.35">
      <c r="A1334" s="263"/>
      <c r="B1334" s="263"/>
      <c r="C1334" s="265"/>
      <c r="D1334" s="2" t="s">
        <v>31</v>
      </c>
      <c r="E1334" s="449"/>
      <c r="F1334" s="450"/>
      <c r="G1334" s="450"/>
      <c r="H1334" s="450"/>
      <c r="I1334" s="450"/>
      <c r="J1334" s="451"/>
      <c r="K1334" s="19" t="s">
        <v>105</v>
      </c>
      <c r="L1334" s="452"/>
      <c r="M1334" s="452"/>
      <c r="N1334" s="452"/>
      <c r="O1334" s="452"/>
      <c r="P1334" s="452"/>
      <c r="Q1334" s="452"/>
      <c r="R1334" s="452"/>
      <c r="S1334" s="452"/>
      <c r="T1334" s="452"/>
      <c r="U1334" s="453"/>
      <c r="V1334" s="33"/>
      <c r="W1334" s="57"/>
      <c r="X1334" s="86"/>
      <c r="Y1334" s="33"/>
      <c r="Z1334" s="36"/>
      <c r="AA1334" s="36"/>
      <c r="AD1334" s="33"/>
      <c r="AG1334" s="33"/>
      <c r="AH1334" s="43"/>
      <c r="AI1334" s="43"/>
      <c r="AJ1334" s="43"/>
      <c r="AK1334" s="43"/>
      <c r="AL1334" s="43"/>
      <c r="AM1334" s="43"/>
      <c r="AN1334" s="43"/>
      <c r="AO1334" s="43"/>
      <c r="AP1334" s="43"/>
      <c r="AQ1334" s="43"/>
      <c r="AR1334" s="43"/>
      <c r="AS1334" s="43"/>
      <c r="AT1334" s="43"/>
      <c r="AU1334" s="44"/>
      <c r="AV1334" s="33"/>
      <c r="AW1334" s="33"/>
      <c r="AX1334" s="33"/>
      <c r="AZ1334" s="141"/>
      <c r="BE1334" s="168"/>
      <c r="BF1334" s="168"/>
      <c r="BG1334" s="168"/>
      <c r="BH1334" s="168"/>
      <c r="BI1334" s="168"/>
      <c r="BJ1334" s="168"/>
      <c r="BK1334" s="168"/>
      <c r="BL1334" s="168"/>
      <c r="BM1334" s="168"/>
      <c r="DK1334" s="168"/>
      <c r="DL1334" s="168"/>
      <c r="DM1334" s="168"/>
      <c r="DN1334" s="168"/>
      <c r="DO1334" s="168"/>
      <c r="DP1334" s="168"/>
      <c r="DQ1334" s="168"/>
      <c r="DR1334" s="168"/>
      <c r="DS1334" s="168"/>
      <c r="DT1334" s="168"/>
      <c r="DU1334" s="168"/>
      <c r="DV1334" s="168"/>
      <c r="DW1334" s="168"/>
      <c r="DX1334" s="168"/>
      <c r="DY1334" s="168"/>
      <c r="DZ1334" s="168"/>
      <c r="EA1334" s="168"/>
      <c r="EB1334" s="168"/>
      <c r="EC1334" s="168"/>
      <c r="ED1334" s="168"/>
      <c r="EE1334" s="168"/>
      <c r="EF1334" s="168"/>
      <c r="EG1334" s="168"/>
      <c r="EH1334" s="168"/>
      <c r="EI1334" s="168"/>
      <c r="EJ1334" s="168"/>
      <c r="EK1334" s="168"/>
      <c r="EL1334" s="168"/>
      <c r="EM1334" s="168"/>
      <c r="EN1334" s="168"/>
      <c r="EO1334" s="168"/>
      <c r="EP1334" s="168"/>
      <c r="EQ1334" s="168"/>
      <c r="ER1334" s="168"/>
      <c r="ES1334" s="168"/>
      <c r="ET1334" s="168"/>
      <c r="EU1334" s="168"/>
      <c r="EV1334" s="168"/>
      <c r="EW1334" s="168"/>
      <c r="EX1334" s="168"/>
      <c r="EY1334" s="168"/>
      <c r="EZ1334" s="168"/>
      <c r="FA1334" s="168"/>
      <c r="FB1334" s="168"/>
      <c r="FC1334" s="168"/>
      <c r="FD1334" s="168"/>
    </row>
    <row r="1335" spans="1:160" s="5" customFormat="1" ht="5.0999999999999996" customHeight="1" thickBot="1" x14ac:dyDescent="0.35">
      <c r="A1335" s="263"/>
      <c r="B1335" s="263"/>
      <c r="C1335" s="265"/>
      <c r="D1335" s="454"/>
      <c r="E1335" s="454"/>
      <c r="F1335" s="454"/>
      <c r="G1335" s="454"/>
      <c r="H1335" s="454"/>
      <c r="I1335" s="454"/>
      <c r="J1335" s="454"/>
      <c r="K1335" s="454"/>
      <c r="L1335" s="454"/>
      <c r="M1335" s="454"/>
      <c r="N1335" s="454"/>
      <c r="O1335" s="454"/>
      <c r="P1335" s="454"/>
      <c r="Q1335" s="454"/>
      <c r="R1335" s="454"/>
      <c r="S1335" s="454"/>
      <c r="T1335" s="454"/>
      <c r="U1335" s="454"/>
      <c r="V1335" s="33"/>
      <c r="W1335" s="57"/>
      <c r="X1335" s="86"/>
      <c r="Y1335" s="33"/>
      <c r="Z1335" s="36"/>
      <c r="AA1335" s="36"/>
      <c r="AD1335" s="33"/>
      <c r="AG1335" s="33"/>
      <c r="AH1335" s="43"/>
      <c r="AI1335" s="43"/>
      <c r="AJ1335" s="43"/>
      <c r="AK1335" s="43"/>
      <c r="AL1335" s="43"/>
      <c r="AM1335" s="43"/>
      <c r="AN1335" s="43"/>
      <c r="AO1335" s="43"/>
      <c r="AP1335" s="43"/>
      <c r="AQ1335" s="43"/>
      <c r="AR1335" s="43"/>
      <c r="AS1335" s="43"/>
      <c r="AT1335" s="43"/>
      <c r="AU1335" s="44"/>
      <c r="AV1335" s="33"/>
      <c r="AW1335" s="33"/>
      <c r="AX1335" s="33"/>
      <c r="AZ1335" s="141"/>
      <c r="BE1335" s="168"/>
      <c r="BF1335" s="168"/>
      <c r="BG1335" s="168"/>
      <c r="BH1335" s="168"/>
      <c r="BI1335" s="168"/>
      <c r="BJ1335" s="168"/>
      <c r="BK1335" s="168"/>
      <c r="BL1335" s="168"/>
      <c r="BM1335" s="168"/>
      <c r="DK1335" s="168"/>
      <c r="DL1335" s="168"/>
      <c r="DM1335" s="168"/>
      <c r="DN1335" s="168"/>
      <c r="DO1335" s="168"/>
      <c r="DP1335" s="168"/>
      <c r="DQ1335" s="168"/>
      <c r="DR1335" s="168"/>
      <c r="DS1335" s="168"/>
      <c r="DT1335" s="168"/>
      <c r="DU1335" s="168"/>
      <c r="DV1335" s="168"/>
      <c r="DW1335" s="168"/>
      <c r="DX1335" s="168"/>
      <c r="DY1335" s="168"/>
      <c r="DZ1335" s="168"/>
      <c r="EA1335" s="168"/>
      <c r="EB1335" s="168"/>
      <c r="EC1335" s="168"/>
      <c r="ED1335" s="168"/>
      <c r="EE1335" s="168"/>
      <c r="EF1335" s="168"/>
      <c r="EG1335" s="168"/>
      <c r="EH1335" s="168"/>
      <c r="EI1335" s="168"/>
      <c r="EJ1335" s="168"/>
      <c r="EK1335" s="168"/>
      <c r="EL1335" s="168"/>
      <c r="EM1335" s="168"/>
      <c r="EN1335" s="168"/>
      <c r="EO1335" s="168"/>
      <c r="EP1335" s="168"/>
      <c r="EQ1335" s="168"/>
      <c r="ER1335" s="168"/>
      <c r="ES1335" s="168"/>
      <c r="ET1335" s="168"/>
      <c r="EU1335" s="168"/>
      <c r="EV1335" s="168"/>
      <c r="EW1335" s="168"/>
      <c r="EX1335" s="168"/>
      <c r="EY1335" s="168"/>
      <c r="EZ1335" s="168"/>
      <c r="FA1335" s="168"/>
      <c r="FB1335" s="168"/>
      <c r="FC1335" s="168"/>
      <c r="FD1335" s="168"/>
    </row>
    <row r="1336" spans="1:160" s="5" customFormat="1" ht="45" customHeight="1" thickBot="1" x14ac:dyDescent="0.35">
      <c r="A1336" s="263">
        <f>+E1336</f>
        <v>4.139999999999997</v>
      </c>
      <c r="B1336" s="264">
        <f>+U1360</f>
        <v>0</v>
      </c>
      <c r="C1336" s="265">
        <v>23</v>
      </c>
      <c r="D1336" s="165" t="s">
        <v>9</v>
      </c>
      <c r="E1336" s="180">
        <v>4.139999999999997</v>
      </c>
      <c r="F1336" s="455" t="s">
        <v>29</v>
      </c>
      <c r="G1336" s="456"/>
      <c r="H1336" s="532" t="s">
        <v>131</v>
      </c>
      <c r="I1336" s="457"/>
      <c r="J1336" s="457"/>
      <c r="K1336" s="457"/>
      <c r="L1336" s="457"/>
      <c r="M1336" s="458"/>
      <c r="N1336" s="459" t="s">
        <v>32</v>
      </c>
      <c r="O1336" s="460"/>
      <c r="P1336" s="461"/>
      <c r="Q1336" s="462" t="s">
        <v>54</v>
      </c>
      <c r="R1336" s="463"/>
      <c r="S1336" s="463"/>
      <c r="T1336" s="463"/>
      <c r="U1336" s="464"/>
      <c r="V1336" s="33"/>
      <c r="W1336" s="57"/>
      <c r="X1336" s="86"/>
      <c r="Y1336" s="33"/>
      <c r="Z1336" s="38"/>
      <c r="AA1336" s="38"/>
      <c r="AD1336" s="33"/>
      <c r="AG1336" s="33"/>
      <c r="AH1336" s="43"/>
      <c r="AI1336" s="43"/>
      <c r="AJ1336" s="43"/>
      <c r="AK1336" s="43"/>
      <c r="AL1336" s="43"/>
      <c r="AM1336" s="43"/>
      <c r="AN1336" s="43"/>
      <c r="AO1336" s="43"/>
      <c r="AP1336" s="43"/>
      <c r="AQ1336" s="43"/>
      <c r="AR1336" s="43"/>
      <c r="AS1336" s="43"/>
      <c r="AT1336" s="43"/>
      <c r="AU1336" s="44"/>
      <c r="AV1336" s="33"/>
      <c r="AW1336" s="33"/>
      <c r="AX1336" s="33"/>
      <c r="AZ1336" s="141"/>
      <c r="BE1336" s="168"/>
      <c r="BF1336" s="168"/>
      <c r="BG1336" s="168"/>
      <c r="BH1336" s="168"/>
      <c r="BI1336" s="168"/>
      <c r="BJ1336" s="168"/>
      <c r="BK1336" s="168"/>
      <c r="BL1336" s="168"/>
      <c r="BM1336" s="168"/>
      <c r="DK1336" s="168"/>
      <c r="DL1336" s="168"/>
      <c r="DM1336" s="168"/>
      <c r="DN1336" s="168"/>
      <c r="DO1336" s="168"/>
      <c r="DP1336" s="168"/>
      <c r="DQ1336" s="168"/>
      <c r="DR1336" s="168"/>
      <c r="DS1336" s="168"/>
      <c r="DT1336" s="168"/>
      <c r="DU1336" s="168"/>
      <c r="DV1336" s="168"/>
      <c r="DW1336" s="168"/>
      <c r="DX1336" s="168"/>
      <c r="DY1336" s="168"/>
      <c r="DZ1336" s="168"/>
      <c r="EA1336" s="168"/>
      <c r="EB1336" s="168"/>
      <c r="EC1336" s="168"/>
      <c r="ED1336" s="168"/>
      <c r="EE1336" s="168"/>
      <c r="EF1336" s="168"/>
      <c r="EG1336" s="168"/>
      <c r="EH1336" s="168"/>
      <c r="EI1336" s="168"/>
      <c r="EJ1336" s="168"/>
      <c r="EK1336" s="168"/>
      <c r="EL1336" s="168"/>
      <c r="EM1336" s="168"/>
      <c r="EN1336" s="168"/>
      <c r="EO1336" s="168"/>
      <c r="EP1336" s="168"/>
      <c r="EQ1336" s="168"/>
      <c r="ER1336" s="168"/>
      <c r="ES1336" s="168"/>
      <c r="ET1336" s="168"/>
      <c r="EU1336" s="168"/>
      <c r="EV1336" s="168"/>
      <c r="EW1336" s="168"/>
      <c r="EX1336" s="168"/>
      <c r="EY1336" s="168"/>
      <c r="EZ1336" s="168"/>
      <c r="FA1336" s="168"/>
      <c r="FB1336" s="168"/>
      <c r="FC1336" s="168"/>
      <c r="FD1336" s="168"/>
    </row>
    <row r="1337" spans="1:160" s="5" customFormat="1" ht="5.0999999999999996" customHeight="1" thickBot="1" x14ac:dyDescent="0.35">
      <c r="A1337" s="263"/>
      <c r="B1337" s="263"/>
      <c r="C1337" s="265"/>
      <c r="D1337" s="428"/>
      <c r="E1337" s="428"/>
      <c r="F1337" s="428"/>
      <c r="G1337" s="428"/>
      <c r="H1337" s="428"/>
      <c r="I1337" s="428"/>
      <c r="J1337" s="428"/>
      <c r="K1337" s="428"/>
      <c r="L1337" s="428"/>
      <c r="M1337" s="428"/>
      <c r="N1337" s="454"/>
      <c r="O1337" s="454"/>
      <c r="P1337" s="454"/>
      <c r="Q1337" s="454"/>
      <c r="R1337" s="454"/>
      <c r="S1337" s="454"/>
      <c r="T1337" s="454"/>
      <c r="U1337" s="454"/>
      <c r="V1337" s="33"/>
      <c r="W1337" s="57"/>
      <c r="X1337" s="86"/>
      <c r="Y1337" s="33"/>
      <c r="Z1337" s="76"/>
      <c r="AA1337" s="76"/>
      <c r="AD1337" s="33"/>
      <c r="AG1337" s="33"/>
      <c r="AH1337" s="43"/>
      <c r="AI1337" s="43"/>
      <c r="AJ1337" s="43"/>
      <c r="AK1337" s="43"/>
      <c r="AL1337" s="43"/>
      <c r="AM1337" s="43"/>
      <c r="AN1337" s="43"/>
      <c r="AO1337" s="43"/>
      <c r="AP1337" s="43"/>
      <c r="AQ1337" s="43"/>
      <c r="AR1337" s="43"/>
      <c r="AS1337" s="43"/>
      <c r="AT1337" s="43"/>
      <c r="AU1337" s="44"/>
      <c r="AV1337" s="33"/>
      <c r="AW1337" s="33"/>
      <c r="AX1337" s="33"/>
      <c r="AZ1337" s="141"/>
      <c r="BE1337" s="168"/>
      <c r="BF1337" s="168"/>
      <c r="BG1337" s="168"/>
      <c r="BH1337" s="168"/>
      <c r="BI1337" s="168"/>
      <c r="BJ1337" s="168"/>
      <c r="BK1337" s="168"/>
      <c r="BL1337" s="168"/>
      <c r="BM1337" s="168"/>
      <c r="DK1337" s="168"/>
      <c r="DL1337" s="168"/>
      <c r="DM1337" s="168"/>
      <c r="DN1337" s="168"/>
      <c r="DO1337" s="168"/>
      <c r="DP1337" s="168"/>
      <c r="DQ1337" s="168"/>
      <c r="DR1337" s="168"/>
      <c r="DS1337" s="168"/>
      <c r="DT1337" s="168"/>
      <c r="DU1337" s="168"/>
      <c r="DV1337" s="168"/>
      <c r="DW1337" s="168"/>
      <c r="DX1337" s="168"/>
      <c r="DY1337" s="168"/>
      <c r="DZ1337" s="168"/>
      <c r="EA1337" s="168"/>
      <c r="EB1337" s="168"/>
      <c r="EC1337" s="168"/>
      <c r="ED1337" s="168"/>
      <c r="EE1337" s="168"/>
      <c r="EF1337" s="168"/>
      <c r="EG1337" s="168"/>
      <c r="EH1337" s="168"/>
      <c r="EI1337" s="168"/>
      <c r="EJ1337" s="168"/>
      <c r="EK1337" s="168"/>
      <c r="EL1337" s="168"/>
      <c r="EM1337" s="168"/>
      <c r="EN1337" s="168"/>
      <c r="EO1337" s="168"/>
      <c r="EP1337" s="168"/>
      <c r="EQ1337" s="168"/>
      <c r="ER1337" s="168"/>
      <c r="ES1337" s="168"/>
      <c r="ET1337" s="168"/>
      <c r="EU1337" s="168"/>
      <c r="EV1337" s="168"/>
      <c r="EW1337" s="168"/>
      <c r="EX1337" s="168"/>
      <c r="EY1337" s="168"/>
      <c r="EZ1337" s="168"/>
      <c r="FA1337" s="168"/>
      <c r="FB1337" s="168"/>
      <c r="FC1337" s="168"/>
      <c r="FD1337" s="168"/>
    </row>
    <row r="1338" spans="1:160" s="5" customFormat="1" ht="24.9" customHeight="1" x14ac:dyDescent="0.3">
      <c r="A1338" s="263"/>
      <c r="B1338" s="263"/>
      <c r="C1338" s="265"/>
      <c r="D1338" s="465" t="s">
        <v>30</v>
      </c>
      <c r="E1338" s="466"/>
      <c r="F1338" s="466"/>
      <c r="G1338" s="466"/>
      <c r="H1338" s="466"/>
      <c r="I1338" s="466"/>
      <c r="J1338" s="466"/>
      <c r="K1338" s="466"/>
      <c r="L1338" s="466"/>
      <c r="M1338" s="467"/>
      <c r="N1338" s="468" t="s">
        <v>11</v>
      </c>
      <c r="O1338" s="470" t="s">
        <v>12</v>
      </c>
      <c r="P1338" s="471"/>
      <c r="Q1338" s="474" t="s">
        <v>13</v>
      </c>
      <c r="R1338" s="475"/>
      <c r="S1338" s="476"/>
      <c r="T1338" s="477" t="s">
        <v>27</v>
      </c>
      <c r="U1338" s="479" t="s">
        <v>28</v>
      </c>
      <c r="V1338" s="33"/>
      <c r="W1338" s="57"/>
      <c r="X1338" s="86"/>
      <c r="Y1338" s="33"/>
      <c r="Z1338" s="76"/>
      <c r="AA1338" s="76"/>
      <c r="AD1338" s="33"/>
      <c r="AG1338" s="33"/>
      <c r="AH1338" s="43"/>
      <c r="AI1338" s="43"/>
      <c r="AJ1338" s="43"/>
      <c r="AK1338" s="43"/>
      <c r="AL1338" s="43"/>
      <c r="AM1338" s="43"/>
      <c r="AN1338" s="43"/>
      <c r="AO1338" s="43"/>
      <c r="AP1338" s="43"/>
      <c r="AQ1338" s="43"/>
      <c r="AR1338" s="43"/>
      <c r="AS1338" s="43"/>
      <c r="AT1338" s="43"/>
      <c r="AU1338" s="44"/>
      <c r="AV1338" s="33"/>
      <c r="AW1338" s="33"/>
      <c r="AX1338" s="33"/>
      <c r="AZ1338" s="141"/>
      <c r="BE1338" s="168"/>
      <c r="BF1338" s="168"/>
      <c r="BG1338" s="168"/>
      <c r="BH1338" s="168"/>
      <c r="BI1338" s="168"/>
      <c r="BJ1338" s="168"/>
      <c r="BK1338" s="168"/>
      <c r="BL1338" s="168"/>
      <c r="BM1338" s="168"/>
      <c r="DK1338" s="168"/>
      <c r="DL1338" s="168"/>
      <c r="DM1338" s="168"/>
      <c r="DN1338" s="168"/>
      <c r="DO1338" s="168"/>
      <c r="DP1338" s="168"/>
      <c r="DQ1338" s="168"/>
      <c r="DR1338" s="168"/>
      <c r="DS1338" s="168"/>
      <c r="DT1338" s="168"/>
      <c r="DU1338" s="168"/>
      <c r="DV1338" s="168"/>
      <c r="DW1338" s="168"/>
      <c r="DX1338" s="168"/>
      <c r="DY1338" s="168"/>
      <c r="DZ1338" s="168"/>
      <c r="EA1338" s="168"/>
      <c r="EB1338" s="168"/>
      <c r="EC1338" s="168"/>
      <c r="ED1338" s="168"/>
      <c r="EE1338" s="168"/>
      <c r="EF1338" s="168"/>
      <c r="EG1338" s="168"/>
      <c r="EH1338" s="168"/>
      <c r="EI1338" s="168"/>
      <c r="EJ1338" s="168"/>
      <c r="EK1338" s="168"/>
      <c r="EL1338" s="168"/>
      <c r="EM1338" s="168"/>
      <c r="EN1338" s="168"/>
      <c r="EO1338" s="168"/>
      <c r="EP1338" s="168"/>
      <c r="EQ1338" s="168"/>
      <c r="ER1338" s="168"/>
      <c r="ES1338" s="168"/>
      <c r="ET1338" s="168"/>
      <c r="EU1338" s="168"/>
      <c r="EV1338" s="168"/>
      <c r="EW1338" s="168"/>
      <c r="EX1338" s="168"/>
      <c r="EY1338" s="168"/>
      <c r="EZ1338" s="168"/>
      <c r="FA1338" s="168"/>
      <c r="FB1338" s="168"/>
      <c r="FC1338" s="168"/>
      <c r="FD1338" s="168"/>
    </row>
    <row r="1339" spans="1:160" s="5" customFormat="1" ht="24.9" customHeight="1" x14ac:dyDescent="0.3">
      <c r="A1339" s="263"/>
      <c r="B1339" s="263"/>
      <c r="C1339" s="265"/>
      <c r="D1339" s="481"/>
      <c r="E1339" s="482"/>
      <c r="F1339" s="482"/>
      <c r="G1339" s="482"/>
      <c r="H1339" s="482"/>
      <c r="I1339" s="482"/>
      <c r="J1339" s="482"/>
      <c r="K1339" s="482"/>
      <c r="L1339" s="482"/>
      <c r="M1339" s="483"/>
      <c r="N1339" s="469"/>
      <c r="O1339" s="472"/>
      <c r="P1339" s="473"/>
      <c r="Q1339" s="7" t="s">
        <v>14</v>
      </c>
      <c r="R1339" s="7" t="s">
        <v>15</v>
      </c>
      <c r="S1339" s="7" t="s">
        <v>26</v>
      </c>
      <c r="T1339" s="478"/>
      <c r="U1339" s="480"/>
      <c r="V1339" s="33"/>
      <c r="W1339" s="57"/>
      <c r="X1339" s="86"/>
      <c r="Y1339" s="33"/>
      <c r="Z1339" s="77"/>
      <c r="AA1339" s="77"/>
      <c r="AD1339" s="33"/>
      <c r="AG1339" s="33"/>
      <c r="AH1339" s="43"/>
      <c r="AI1339" s="43"/>
      <c r="AJ1339" s="43"/>
      <c r="AK1339" s="43"/>
      <c r="AL1339" s="43"/>
      <c r="AM1339" s="43"/>
      <c r="AN1339" s="43"/>
      <c r="AO1339" s="43"/>
      <c r="AP1339" s="43"/>
      <c r="AQ1339" s="43"/>
      <c r="AR1339" s="43"/>
      <c r="AS1339" s="43"/>
      <c r="AT1339" s="43"/>
      <c r="AU1339" s="44"/>
      <c r="AV1339" s="33"/>
      <c r="AW1339" s="33"/>
      <c r="AX1339" s="33"/>
      <c r="AZ1339" s="141"/>
      <c r="BE1339" s="168"/>
      <c r="BF1339" s="168"/>
      <c r="BG1339" s="168"/>
      <c r="BH1339" s="168"/>
      <c r="BI1339" s="168"/>
      <c r="BJ1339" s="168"/>
      <c r="BK1339" s="168"/>
      <c r="BL1339" s="168"/>
      <c r="BM1339" s="168"/>
      <c r="DK1339" s="168"/>
      <c r="DL1339" s="168"/>
      <c r="DM1339" s="168"/>
      <c r="DN1339" s="168"/>
      <c r="DO1339" s="168"/>
      <c r="DP1339" s="168"/>
      <c r="DQ1339" s="168"/>
      <c r="DR1339" s="168"/>
      <c r="DS1339" s="168"/>
      <c r="DT1339" s="168"/>
      <c r="DU1339" s="168"/>
      <c r="DV1339" s="168"/>
      <c r="DW1339" s="168"/>
      <c r="DX1339" s="168"/>
      <c r="DY1339" s="168"/>
      <c r="DZ1339" s="168"/>
      <c r="EA1339" s="168"/>
      <c r="EB1339" s="168"/>
      <c r="EC1339" s="168"/>
      <c r="ED1339" s="168"/>
      <c r="EE1339" s="168"/>
      <c r="EF1339" s="168"/>
      <c r="EG1339" s="168"/>
      <c r="EH1339" s="168"/>
      <c r="EI1339" s="168"/>
      <c r="EJ1339" s="168"/>
      <c r="EK1339" s="168"/>
      <c r="EL1339" s="168"/>
      <c r="EM1339" s="168"/>
      <c r="EN1339" s="168"/>
      <c r="EO1339" s="168"/>
      <c r="EP1339" s="168"/>
      <c r="EQ1339" s="168"/>
      <c r="ER1339" s="168"/>
      <c r="ES1339" s="168"/>
      <c r="ET1339" s="168"/>
      <c r="EU1339" s="168"/>
      <c r="EV1339" s="168"/>
      <c r="EW1339" s="168"/>
      <c r="EX1339" s="168"/>
      <c r="EY1339" s="168"/>
      <c r="EZ1339" s="168"/>
      <c r="FA1339" s="168"/>
      <c r="FB1339" s="168"/>
      <c r="FC1339" s="168"/>
      <c r="FD1339" s="168"/>
    </row>
    <row r="1340" spans="1:160" s="5" customFormat="1" ht="24.9" customHeight="1" x14ac:dyDescent="0.3">
      <c r="A1340" s="263"/>
      <c r="B1340" s="263"/>
      <c r="C1340" s="265"/>
      <c r="D1340" s="481"/>
      <c r="E1340" s="482"/>
      <c r="F1340" s="482"/>
      <c r="G1340" s="482"/>
      <c r="H1340" s="482"/>
      <c r="I1340" s="482"/>
      <c r="J1340" s="482"/>
      <c r="K1340" s="482"/>
      <c r="L1340" s="482"/>
      <c r="M1340" s="483"/>
      <c r="N1340" s="16" t="str">
        <f>+IF(W1340="","",LOOKUP(W1340,$Z$15:$AR$15,$Z$16:$AR$16))</f>
        <v/>
      </c>
      <c r="O1340" s="412"/>
      <c r="P1340" s="413"/>
      <c r="Q1340" s="8"/>
      <c r="R1340" s="8"/>
      <c r="S1340" s="8"/>
      <c r="T1340" s="9"/>
      <c r="U1340" s="17" t="str">
        <f>IF(T1340="","",IF(AND(Q1340="",R1340="",S1340=""),T1340,IF(AND(Q1340="",R1340=""),S1340*T1340,IF(AND(Q1340="",S1340=""),R1340*T1340,IF(AND(R1340="",S1340=""),T1340*Q1340,IF(Q1340="",T1340*S1340*R1340,IF(R1340="",T1340*S1340*Q1340,IF(S1340="",Q1340*R1340*T1340,T1340*S1340*R1340*Q1340))))))))</f>
        <v/>
      </c>
      <c r="V1340" s="33"/>
      <c r="W1340" s="57"/>
      <c r="X1340" s="86"/>
      <c r="Y1340" s="33">
        <f>+C1336</f>
        <v>23</v>
      </c>
      <c r="Z1340" s="41">
        <f>+SUMIF($N1340:$N1359,$Z$16,$U1340:$U1359)</f>
        <v>0</v>
      </c>
      <c r="AA1340" s="41">
        <f>+SUMIF($N1340:$N1359,$AA$16,$U1340:$U1359)</f>
        <v>0</v>
      </c>
      <c r="AB1340" s="41">
        <f>+SUMIF($N1340:$N1359,$AB$16,$U1340:$U1359)</f>
        <v>0</v>
      </c>
      <c r="AC1340" s="41">
        <f>+SUMIF($N1340:$N1359,$AC$16,$U1340:$U1359)</f>
        <v>0</v>
      </c>
      <c r="AD1340" s="41">
        <f>+SUMIF($N1340:$N1359,$AD$16,$U1340:$U1359)</f>
        <v>0</v>
      </c>
      <c r="AE1340" s="41">
        <f>+SUMIF($N1340:$N1359,$AE$16,$U1340:$U1359)</f>
        <v>0</v>
      </c>
      <c r="AF1340" s="41">
        <f>+SUMIF($N1340:$N1359,$AF$16,$U1340:$U1359)</f>
        <v>0</v>
      </c>
      <c r="AG1340" s="41">
        <f>+SUMIF($N1340:$N1359,$AG$16,$U1340:$U1359)</f>
        <v>0</v>
      </c>
      <c r="AH1340" s="41">
        <f>+SUMIF($N1340:$N1359,$AH$16,$U1340:$U1359)</f>
        <v>0</v>
      </c>
      <c r="AI1340" s="41">
        <f>+SUMIF($N1340:$N1359,$AI$16,$U1340:$U1359)</f>
        <v>0</v>
      </c>
      <c r="AJ1340" s="41">
        <f>+SUMIF($N1340:$N1359,$AJ$16,$U1340:$U1359)</f>
        <v>0</v>
      </c>
      <c r="AK1340" s="41">
        <f>+SUMIF($N1340:$N1359,$AK$16,$U1340:$U1359)</f>
        <v>0</v>
      </c>
      <c r="AL1340" s="41">
        <f>+SUMIF($N1340:$N1359,$AL$16,$U1340:$U1359)</f>
        <v>0</v>
      </c>
      <c r="AM1340" s="41">
        <f>+SUMIF($N1340:$N1359,$AM$16,$U1340:$U1359)</f>
        <v>0</v>
      </c>
      <c r="AN1340" s="41">
        <f>+SUMIF($N1340:$N1359,$AN$16,$U1340:$U1359)</f>
        <v>0</v>
      </c>
      <c r="AO1340" s="41">
        <f>+SUMIF($N1340:$N1359,$AO$16,$U1340:$U1359)</f>
        <v>0</v>
      </c>
      <c r="AP1340" s="41">
        <f>+SUMIF($N1340:$N1359,$AP$16,$U1340:$U1359)</f>
        <v>0</v>
      </c>
      <c r="AQ1340" s="41">
        <f>+SUMIF($N1340:$N1359,$AQ$16,$U1340:$U1359)</f>
        <v>0</v>
      </c>
      <c r="AR1340" s="41">
        <f>+SUMIF($N1340:$N1359,$AR$16,$U1340:$U1359)</f>
        <v>0</v>
      </c>
      <c r="AS1340" s="43"/>
      <c r="AT1340" s="43"/>
      <c r="AU1340" s="44"/>
      <c r="AV1340" s="33"/>
      <c r="AW1340" s="33"/>
      <c r="AX1340" s="33"/>
      <c r="AZ1340" s="141"/>
      <c r="BE1340" s="168"/>
      <c r="BF1340" s="168"/>
      <c r="BG1340" s="168"/>
      <c r="BH1340" s="168"/>
      <c r="BI1340" s="168"/>
      <c r="BJ1340" s="168"/>
      <c r="BK1340" s="168"/>
      <c r="BL1340" s="168"/>
      <c r="BM1340" s="168"/>
      <c r="DK1340" s="168"/>
      <c r="DL1340" s="168"/>
      <c r="DM1340" s="168"/>
      <c r="DN1340" s="168"/>
      <c r="DO1340" s="168"/>
      <c r="DP1340" s="168"/>
      <c r="DQ1340" s="168"/>
      <c r="DR1340" s="168"/>
      <c r="DS1340" s="168"/>
      <c r="DT1340" s="168"/>
      <c r="DU1340" s="168"/>
      <c r="DV1340" s="168"/>
      <c r="DW1340" s="168"/>
      <c r="DX1340" s="168"/>
      <c r="DY1340" s="168"/>
      <c r="DZ1340" s="168"/>
      <c r="EA1340" s="168"/>
      <c r="EB1340" s="168"/>
      <c r="EC1340" s="168"/>
      <c r="ED1340" s="168"/>
      <c r="EE1340" s="168"/>
      <c r="EF1340" s="168"/>
      <c r="EG1340" s="168"/>
      <c r="EH1340" s="168"/>
      <c r="EI1340" s="168"/>
      <c r="EJ1340" s="168"/>
      <c r="EK1340" s="168"/>
      <c r="EL1340" s="168"/>
      <c r="EM1340" s="168"/>
      <c r="EN1340" s="168"/>
      <c r="EO1340" s="168"/>
      <c r="EP1340" s="168"/>
      <c r="EQ1340" s="168"/>
      <c r="ER1340" s="168"/>
      <c r="ES1340" s="168"/>
      <c r="ET1340" s="168"/>
      <c r="EU1340" s="168"/>
      <c r="EV1340" s="168"/>
      <c r="EW1340" s="168"/>
      <c r="EX1340" s="168"/>
      <c r="EY1340" s="168"/>
      <c r="EZ1340" s="168"/>
      <c r="FA1340" s="168"/>
      <c r="FB1340" s="168"/>
      <c r="FC1340" s="168"/>
      <c r="FD1340" s="168"/>
    </row>
    <row r="1341" spans="1:160" s="5" customFormat="1" ht="24.9" customHeight="1" x14ac:dyDescent="0.3">
      <c r="A1341" s="263"/>
      <c r="B1341" s="263"/>
      <c r="C1341" s="265"/>
      <c r="D1341" s="481"/>
      <c r="E1341" s="482"/>
      <c r="F1341" s="482"/>
      <c r="G1341" s="482"/>
      <c r="H1341" s="482"/>
      <c r="I1341" s="482"/>
      <c r="J1341" s="482"/>
      <c r="K1341" s="482"/>
      <c r="L1341" s="482"/>
      <c r="M1341" s="483"/>
      <c r="N1341" s="16" t="str">
        <f t="shared" ref="N1341:N1359" si="116">+IF(W1341="","",LOOKUP(W1341,$Z$15:$AR$15,$Z$16:$AR$16))</f>
        <v/>
      </c>
      <c r="O1341" s="412"/>
      <c r="P1341" s="413"/>
      <c r="Q1341" s="8"/>
      <c r="R1341" s="8"/>
      <c r="S1341" s="8"/>
      <c r="T1341" s="9"/>
      <c r="U1341" s="17" t="str">
        <f t="shared" ref="U1341:U1359" si="117">IF(T1341="","",IF(AND(Q1341="",R1341="",S1341=""),T1341,IF(AND(Q1341="",R1341=""),S1341*T1341,IF(AND(Q1341="",S1341=""),R1341*T1341,IF(AND(R1341="",S1341=""),T1341*Q1341,IF(Q1341="",T1341*S1341*R1341,IF(R1341="",T1341*S1341*Q1341,IF(S1341="",Q1341*R1341*T1341,T1341*S1341*R1341*Q1341))))))))</f>
        <v/>
      </c>
      <c r="V1341" s="33"/>
      <c r="W1341" s="57"/>
      <c r="X1341" s="86"/>
      <c r="Y1341" s="33"/>
      <c r="Z1341" s="36"/>
      <c r="AA1341" s="36"/>
      <c r="AD1341" s="33"/>
      <c r="AG1341" s="33"/>
      <c r="AH1341" s="43"/>
      <c r="AI1341" s="43"/>
      <c r="AJ1341" s="43"/>
      <c r="AK1341" s="43"/>
      <c r="AL1341" s="43"/>
      <c r="AM1341" s="43"/>
      <c r="AN1341" s="43"/>
      <c r="AO1341" s="43"/>
      <c r="AP1341" s="43"/>
      <c r="AQ1341" s="43"/>
      <c r="AR1341" s="43"/>
      <c r="AS1341" s="43"/>
      <c r="AT1341" s="43"/>
      <c r="AU1341" s="44"/>
      <c r="AV1341" s="33"/>
      <c r="AW1341" s="33"/>
      <c r="AX1341" s="33"/>
      <c r="AZ1341" s="141"/>
      <c r="BE1341" s="168"/>
      <c r="BF1341" s="168"/>
      <c r="BG1341" s="168"/>
      <c r="BH1341" s="168"/>
      <c r="BI1341" s="168"/>
      <c r="BJ1341" s="168"/>
      <c r="BK1341" s="168"/>
      <c r="BL1341" s="168"/>
      <c r="BM1341" s="168"/>
      <c r="DK1341" s="168"/>
      <c r="DL1341" s="168"/>
      <c r="DM1341" s="168"/>
      <c r="DN1341" s="168"/>
      <c r="DO1341" s="168"/>
      <c r="DP1341" s="168"/>
      <c r="DQ1341" s="168"/>
      <c r="DR1341" s="168"/>
      <c r="DS1341" s="168"/>
      <c r="DT1341" s="168"/>
      <c r="DU1341" s="168"/>
      <c r="DV1341" s="168"/>
      <c r="DW1341" s="168"/>
      <c r="DX1341" s="168"/>
      <c r="DY1341" s="168"/>
      <c r="DZ1341" s="168"/>
      <c r="EA1341" s="168"/>
      <c r="EB1341" s="168"/>
      <c r="EC1341" s="168"/>
      <c r="ED1341" s="168"/>
      <c r="EE1341" s="168"/>
      <c r="EF1341" s="168"/>
      <c r="EG1341" s="168"/>
      <c r="EH1341" s="168"/>
      <c r="EI1341" s="168"/>
      <c r="EJ1341" s="168"/>
      <c r="EK1341" s="168"/>
      <c r="EL1341" s="168"/>
      <c r="EM1341" s="168"/>
      <c r="EN1341" s="168"/>
      <c r="EO1341" s="168"/>
      <c r="EP1341" s="168"/>
      <c r="EQ1341" s="168"/>
      <c r="ER1341" s="168"/>
      <c r="ES1341" s="168"/>
      <c r="ET1341" s="168"/>
      <c r="EU1341" s="168"/>
      <c r="EV1341" s="168"/>
      <c r="EW1341" s="168"/>
      <c r="EX1341" s="168"/>
      <c r="EY1341" s="168"/>
      <c r="EZ1341" s="168"/>
      <c r="FA1341" s="168"/>
      <c r="FB1341" s="168"/>
      <c r="FC1341" s="168"/>
      <c r="FD1341" s="168"/>
    </row>
    <row r="1342" spans="1:160" s="5" customFormat="1" ht="24.9" customHeight="1" x14ac:dyDescent="0.3">
      <c r="A1342" s="263"/>
      <c r="B1342" s="263"/>
      <c r="C1342" s="265"/>
      <c r="D1342" s="481"/>
      <c r="E1342" s="482"/>
      <c r="F1342" s="482"/>
      <c r="G1342" s="482"/>
      <c r="H1342" s="482"/>
      <c r="I1342" s="482"/>
      <c r="J1342" s="482"/>
      <c r="K1342" s="482"/>
      <c r="L1342" s="482"/>
      <c r="M1342" s="483"/>
      <c r="N1342" s="16" t="str">
        <f t="shared" si="116"/>
        <v/>
      </c>
      <c r="O1342" s="412"/>
      <c r="P1342" s="413"/>
      <c r="Q1342" s="8"/>
      <c r="R1342" s="8"/>
      <c r="S1342" s="8"/>
      <c r="T1342" s="9"/>
      <c r="U1342" s="17" t="str">
        <f t="shared" si="117"/>
        <v/>
      </c>
      <c r="V1342" s="33"/>
      <c r="W1342" s="57"/>
      <c r="X1342" s="86"/>
      <c r="Y1342" s="33"/>
      <c r="Z1342" s="36"/>
      <c r="AA1342" s="36"/>
      <c r="AD1342" s="33"/>
      <c r="AG1342" s="33"/>
      <c r="AH1342" s="43"/>
      <c r="AI1342" s="43"/>
      <c r="AJ1342" s="43"/>
      <c r="AK1342" s="43"/>
      <c r="AL1342" s="43"/>
      <c r="AM1342" s="43"/>
      <c r="AN1342" s="43"/>
      <c r="AO1342" s="43"/>
      <c r="AP1342" s="43"/>
      <c r="AQ1342" s="43"/>
      <c r="AR1342" s="43"/>
      <c r="AS1342" s="43"/>
      <c r="AT1342" s="43"/>
      <c r="AU1342" s="44"/>
      <c r="AV1342" s="33"/>
      <c r="AW1342" s="33"/>
      <c r="AX1342" s="33"/>
      <c r="AZ1342" s="141"/>
      <c r="BE1342" s="168"/>
      <c r="BF1342" s="168"/>
      <c r="BG1342" s="168"/>
      <c r="BH1342" s="168"/>
      <c r="BI1342" s="168"/>
      <c r="BJ1342" s="168"/>
      <c r="BK1342" s="168"/>
      <c r="BL1342" s="168"/>
      <c r="BM1342" s="168"/>
      <c r="DK1342" s="168"/>
      <c r="DL1342" s="168"/>
      <c r="DM1342" s="168"/>
      <c r="DN1342" s="168"/>
      <c r="DO1342" s="168"/>
      <c r="DP1342" s="168"/>
      <c r="DQ1342" s="168"/>
      <c r="DR1342" s="168"/>
      <c r="DS1342" s="168"/>
      <c r="DT1342" s="168"/>
      <c r="DU1342" s="168"/>
      <c r="DV1342" s="168"/>
      <c r="DW1342" s="168"/>
      <c r="DX1342" s="168"/>
      <c r="DY1342" s="168"/>
      <c r="DZ1342" s="168"/>
      <c r="EA1342" s="168"/>
      <c r="EB1342" s="168"/>
      <c r="EC1342" s="168"/>
      <c r="ED1342" s="168"/>
      <c r="EE1342" s="168"/>
      <c r="EF1342" s="168"/>
      <c r="EG1342" s="168"/>
      <c r="EH1342" s="168"/>
      <c r="EI1342" s="168"/>
      <c r="EJ1342" s="168"/>
      <c r="EK1342" s="168"/>
      <c r="EL1342" s="168"/>
      <c r="EM1342" s="168"/>
      <c r="EN1342" s="168"/>
      <c r="EO1342" s="168"/>
      <c r="EP1342" s="168"/>
      <c r="EQ1342" s="168"/>
      <c r="ER1342" s="168"/>
      <c r="ES1342" s="168"/>
      <c r="ET1342" s="168"/>
      <c r="EU1342" s="168"/>
      <c r="EV1342" s="168"/>
      <c r="EW1342" s="168"/>
      <c r="EX1342" s="168"/>
      <c r="EY1342" s="168"/>
      <c r="EZ1342" s="168"/>
      <c r="FA1342" s="168"/>
      <c r="FB1342" s="168"/>
      <c r="FC1342" s="168"/>
      <c r="FD1342" s="168"/>
    </row>
    <row r="1343" spans="1:160" s="5" customFormat="1" ht="24.9" customHeight="1" x14ac:dyDescent="0.3">
      <c r="A1343" s="263"/>
      <c r="B1343" s="263"/>
      <c r="C1343" s="265"/>
      <c r="D1343" s="481"/>
      <c r="E1343" s="482"/>
      <c r="F1343" s="482"/>
      <c r="G1343" s="482"/>
      <c r="H1343" s="482"/>
      <c r="I1343" s="482"/>
      <c r="J1343" s="482"/>
      <c r="K1343" s="482"/>
      <c r="L1343" s="482"/>
      <c r="M1343" s="483"/>
      <c r="N1343" s="16" t="str">
        <f t="shared" si="116"/>
        <v/>
      </c>
      <c r="O1343" s="412"/>
      <c r="P1343" s="413"/>
      <c r="Q1343" s="8"/>
      <c r="R1343" s="8"/>
      <c r="S1343" s="8"/>
      <c r="T1343" s="9"/>
      <c r="U1343" s="17" t="str">
        <f t="shared" si="117"/>
        <v/>
      </c>
      <c r="V1343" s="33"/>
      <c r="W1343" s="57"/>
      <c r="X1343" s="86"/>
      <c r="Y1343" s="33"/>
      <c r="Z1343" s="36"/>
      <c r="AA1343" s="36"/>
      <c r="AD1343" s="33"/>
      <c r="AG1343" s="33"/>
      <c r="AH1343" s="43"/>
      <c r="AI1343" s="43"/>
      <c r="AJ1343" s="43"/>
      <c r="AK1343" s="43"/>
      <c r="AL1343" s="43"/>
      <c r="AM1343" s="43"/>
      <c r="AN1343" s="43"/>
      <c r="AO1343" s="43"/>
      <c r="AP1343" s="43"/>
      <c r="AQ1343" s="43"/>
      <c r="AR1343" s="43"/>
      <c r="AS1343" s="43"/>
      <c r="AT1343" s="43"/>
      <c r="AU1343" s="44"/>
      <c r="AV1343" s="33"/>
      <c r="AW1343" s="33"/>
      <c r="AX1343" s="33"/>
      <c r="AZ1343" s="141"/>
      <c r="BE1343" s="168"/>
      <c r="BF1343" s="168"/>
      <c r="BG1343" s="168"/>
      <c r="BH1343" s="168"/>
      <c r="BI1343" s="168"/>
      <c r="BJ1343" s="168"/>
      <c r="BK1343" s="168"/>
      <c r="BL1343" s="168"/>
      <c r="BM1343" s="168"/>
      <c r="DK1343" s="168"/>
      <c r="DL1343" s="168"/>
      <c r="DM1343" s="168"/>
      <c r="DN1343" s="168"/>
      <c r="DO1343" s="168"/>
      <c r="DP1343" s="168"/>
      <c r="DQ1343" s="168"/>
      <c r="DR1343" s="168"/>
      <c r="DS1343" s="168"/>
      <c r="DT1343" s="168"/>
      <c r="DU1343" s="168"/>
      <c r="DV1343" s="168"/>
      <c r="DW1343" s="168"/>
      <c r="DX1343" s="168"/>
      <c r="DY1343" s="168"/>
      <c r="DZ1343" s="168"/>
      <c r="EA1343" s="168"/>
      <c r="EB1343" s="168"/>
      <c r="EC1343" s="168"/>
      <c r="ED1343" s="168"/>
      <c r="EE1343" s="168"/>
      <c r="EF1343" s="168"/>
      <c r="EG1343" s="168"/>
      <c r="EH1343" s="168"/>
      <c r="EI1343" s="168"/>
      <c r="EJ1343" s="168"/>
      <c r="EK1343" s="168"/>
      <c r="EL1343" s="168"/>
      <c r="EM1343" s="168"/>
      <c r="EN1343" s="168"/>
      <c r="EO1343" s="168"/>
      <c r="EP1343" s="168"/>
      <c r="EQ1343" s="168"/>
      <c r="ER1343" s="168"/>
      <c r="ES1343" s="168"/>
      <c r="ET1343" s="168"/>
      <c r="EU1343" s="168"/>
      <c r="EV1343" s="168"/>
      <c r="EW1343" s="168"/>
      <c r="EX1343" s="168"/>
      <c r="EY1343" s="168"/>
      <c r="EZ1343" s="168"/>
      <c r="FA1343" s="168"/>
      <c r="FB1343" s="168"/>
      <c r="FC1343" s="168"/>
      <c r="FD1343" s="168"/>
    </row>
    <row r="1344" spans="1:160" s="5" customFormat="1" ht="24.9" customHeight="1" x14ac:dyDescent="0.3">
      <c r="A1344" s="263"/>
      <c r="B1344" s="263"/>
      <c r="C1344" s="265"/>
      <c r="D1344" s="481"/>
      <c r="E1344" s="482"/>
      <c r="F1344" s="482"/>
      <c r="G1344" s="482"/>
      <c r="H1344" s="482"/>
      <c r="I1344" s="482"/>
      <c r="J1344" s="482"/>
      <c r="K1344" s="482"/>
      <c r="L1344" s="482"/>
      <c r="M1344" s="483"/>
      <c r="N1344" s="16" t="str">
        <f t="shared" si="116"/>
        <v/>
      </c>
      <c r="O1344" s="412"/>
      <c r="P1344" s="413"/>
      <c r="Q1344" s="8"/>
      <c r="R1344" s="8"/>
      <c r="S1344" s="8"/>
      <c r="T1344" s="9"/>
      <c r="U1344" s="17" t="str">
        <f t="shared" si="117"/>
        <v/>
      </c>
      <c r="V1344" s="33"/>
      <c r="W1344" s="57"/>
      <c r="X1344" s="86"/>
      <c r="Y1344" s="33"/>
      <c r="Z1344" s="36"/>
      <c r="AA1344" s="36"/>
      <c r="AD1344" s="33"/>
      <c r="AG1344" s="33"/>
      <c r="AH1344" s="43"/>
      <c r="AI1344" s="43"/>
      <c r="AJ1344" s="43"/>
      <c r="AK1344" s="43"/>
      <c r="AL1344" s="43"/>
      <c r="AM1344" s="43"/>
      <c r="AN1344" s="43"/>
      <c r="AO1344" s="43"/>
      <c r="AP1344" s="43"/>
      <c r="AQ1344" s="43"/>
      <c r="AR1344" s="43"/>
      <c r="AS1344" s="43"/>
      <c r="AT1344" s="43"/>
      <c r="AU1344" s="44"/>
      <c r="AV1344" s="33"/>
      <c r="AW1344" s="33"/>
      <c r="AX1344" s="33"/>
      <c r="AZ1344" s="141"/>
      <c r="BE1344" s="168"/>
      <c r="BF1344" s="168"/>
      <c r="BG1344" s="168"/>
      <c r="BH1344" s="168"/>
      <c r="BI1344" s="168"/>
      <c r="BJ1344" s="168"/>
      <c r="BK1344" s="168"/>
      <c r="BL1344" s="168"/>
      <c r="BM1344" s="168"/>
      <c r="DK1344" s="168"/>
      <c r="DL1344" s="168"/>
      <c r="DM1344" s="168"/>
      <c r="DN1344" s="168"/>
      <c r="DO1344" s="168"/>
      <c r="DP1344" s="168"/>
      <c r="DQ1344" s="168"/>
      <c r="DR1344" s="168"/>
      <c r="DS1344" s="168"/>
      <c r="DT1344" s="168"/>
      <c r="DU1344" s="168"/>
      <c r="DV1344" s="168"/>
      <c r="DW1344" s="168"/>
      <c r="DX1344" s="168"/>
      <c r="DY1344" s="168"/>
      <c r="DZ1344" s="168"/>
      <c r="EA1344" s="168"/>
      <c r="EB1344" s="168"/>
      <c r="EC1344" s="168"/>
      <c r="ED1344" s="168"/>
      <c r="EE1344" s="168"/>
      <c r="EF1344" s="168"/>
      <c r="EG1344" s="168"/>
      <c r="EH1344" s="168"/>
      <c r="EI1344" s="168"/>
      <c r="EJ1344" s="168"/>
      <c r="EK1344" s="168"/>
      <c r="EL1344" s="168"/>
      <c r="EM1344" s="168"/>
      <c r="EN1344" s="168"/>
      <c r="EO1344" s="168"/>
      <c r="EP1344" s="168"/>
      <c r="EQ1344" s="168"/>
      <c r="ER1344" s="168"/>
      <c r="ES1344" s="168"/>
      <c r="ET1344" s="168"/>
      <c r="EU1344" s="168"/>
      <c r="EV1344" s="168"/>
      <c r="EW1344" s="168"/>
      <c r="EX1344" s="168"/>
      <c r="EY1344" s="168"/>
      <c r="EZ1344" s="168"/>
      <c r="FA1344" s="168"/>
      <c r="FB1344" s="168"/>
      <c r="FC1344" s="168"/>
      <c r="FD1344" s="168"/>
    </row>
    <row r="1345" spans="1:160" s="5" customFormat="1" ht="24.9" customHeight="1" x14ac:dyDescent="0.3">
      <c r="A1345" s="263"/>
      <c r="B1345" s="263"/>
      <c r="C1345" s="265"/>
      <c r="D1345" s="481"/>
      <c r="E1345" s="482"/>
      <c r="F1345" s="482"/>
      <c r="G1345" s="482"/>
      <c r="H1345" s="482"/>
      <c r="I1345" s="482"/>
      <c r="J1345" s="482"/>
      <c r="K1345" s="482"/>
      <c r="L1345" s="482"/>
      <c r="M1345" s="483"/>
      <c r="N1345" s="16" t="str">
        <f t="shared" si="116"/>
        <v/>
      </c>
      <c r="O1345" s="412"/>
      <c r="P1345" s="413"/>
      <c r="Q1345" s="8"/>
      <c r="R1345" s="8"/>
      <c r="S1345" s="8"/>
      <c r="T1345" s="9"/>
      <c r="U1345" s="17" t="str">
        <f t="shared" si="117"/>
        <v/>
      </c>
      <c r="V1345" s="33"/>
      <c r="W1345" s="57"/>
      <c r="X1345" s="86"/>
      <c r="Y1345" s="33"/>
      <c r="Z1345" s="36"/>
      <c r="AA1345" s="36"/>
      <c r="AD1345" s="33"/>
      <c r="AG1345" s="33"/>
      <c r="AH1345" s="43"/>
      <c r="AI1345" s="43"/>
      <c r="AJ1345" s="43"/>
      <c r="AK1345" s="43"/>
      <c r="AL1345" s="43"/>
      <c r="AM1345" s="43"/>
      <c r="AN1345" s="43"/>
      <c r="AO1345" s="43"/>
      <c r="AP1345" s="43"/>
      <c r="AQ1345" s="43"/>
      <c r="AR1345" s="43"/>
      <c r="AS1345" s="43"/>
      <c r="AT1345" s="43"/>
      <c r="AU1345" s="44"/>
      <c r="AV1345" s="33"/>
      <c r="AW1345" s="33"/>
      <c r="AX1345" s="33"/>
      <c r="AZ1345" s="141"/>
      <c r="BE1345" s="168"/>
      <c r="BF1345" s="168"/>
      <c r="BG1345" s="168"/>
      <c r="BH1345" s="168"/>
      <c r="BI1345" s="168"/>
      <c r="BJ1345" s="168"/>
      <c r="BK1345" s="168"/>
      <c r="BL1345" s="168"/>
      <c r="BM1345" s="168"/>
      <c r="DK1345" s="168"/>
      <c r="DL1345" s="168"/>
      <c r="DM1345" s="168"/>
      <c r="DN1345" s="168"/>
      <c r="DO1345" s="168"/>
      <c r="DP1345" s="168"/>
      <c r="DQ1345" s="168"/>
      <c r="DR1345" s="168"/>
      <c r="DS1345" s="168"/>
      <c r="DT1345" s="168"/>
      <c r="DU1345" s="168"/>
      <c r="DV1345" s="168"/>
      <c r="DW1345" s="168"/>
      <c r="DX1345" s="168"/>
      <c r="DY1345" s="168"/>
      <c r="DZ1345" s="168"/>
      <c r="EA1345" s="168"/>
      <c r="EB1345" s="168"/>
      <c r="EC1345" s="168"/>
      <c r="ED1345" s="168"/>
      <c r="EE1345" s="168"/>
      <c r="EF1345" s="168"/>
      <c r="EG1345" s="168"/>
      <c r="EH1345" s="168"/>
      <c r="EI1345" s="168"/>
      <c r="EJ1345" s="168"/>
      <c r="EK1345" s="168"/>
      <c r="EL1345" s="168"/>
      <c r="EM1345" s="168"/>
      <c r="EN1345" s="168"/>
      <c r="EO1345" s="168"/>
      <c r="EP1345" s="168"/>
      <c r="EQ1345" s="168"/>
      <c r="ER1345" s="168"/>
      <c r="ES1345" s="168"/>
      <c r="ET1345" s="168"/>
      <c r="EU1345" s="168"/>
      <c r="EV1345" s="168"/>
      <c r="EW1345" s="168"/>
      <c r="EX1345" s="168"/>
      <c r="EY1345" s="168"/>
      <c r="EZ1345" s="168"/>
      <c r="FA1345" s="168"/>
      <c r="FB1345" s="168"/>
      <c r="FC1345" s="168"/>
      <c r="FD1345" s="168"/>
    </row>
    <row r="1346" spans="1:160" s="5" customFormat="1" ht="24.9" customHeight="1" x14ac:dyDescent="0.3">
      <c r="A1346" s="263"/>
      <c r="B1346" s="263"/>
      <c r="C1346" s="265"/>
      <c r="D1346" s="481"/>
      <c r="E1346" s="482"/>
      <c r="F1346" s="482"/>
      <c r="G1346" s="482"/>
      <c r="H1346" s="482"/>
      <c r="I1346" s="482"/>
      <c r="J1346" s="482"/>
      <c r="K1346" s="482"/>
      <c r="L1346" s="482"/>
      <c r="M1346" s="483"/>
      <c r="N1346" s="16" t="str">
        <f t="shared" si="116"/>
        <v/>
      </c>
      <c r="O1346" s="412"/>
      <c r="P1346" s="413"/>
      <c r="Q1346" s="8"/>
      <c r="R1346" s="8"/>
      <c r="S1346" s="8"/>
      <c r="T1346" s="9"/>
      <c r="U1346" s="17" t="str">
        <f t="shared" si="117"/>
        <v/>
      </c>
      <c r="V1346" s="33"/>
      <c r="W1346" s="57"/>
      <c r="X1346" s="86"/>
      <c r="Y1346" s="33"/>
      <c r="Z1346" s="36"/>
      <c r="AA1346" s="36"/>
      <c r="AD1346" s="33"/>
      <c r="AG1346" s="33"/>
      <c r="AH1346" s="43"/>
      <c r="AI1346" s="43"/>
      <c r="AJ1346" s="43"/>
      <c r="AK1346" s="43"/>
      <c r="AL1346" s="43"/>
      <c r="AM1346" s="43"/>
      <c r="AN1346" s="43"/>
      <c r="AO1346" s="43"/>
      <c r="AP1346" s="43"/>
      <c r="AQ1346" s="43"/>
      <c r="AR1346" s="43"/>
      <c r="AS1346" s="43"/>
      <c r="AT1346" s="43"/>
      <c r="AU1346" s="44"/>
      <c r="AV1346" s="33"/>
      <c r="AW1346" s="33"/>
      <c r="AX1346" s="33"/>
      <c r="AZ1346" s="141"/>
      <c r="BE1346" s="168"/>
      <c r="BF1346" s="168"/>
      <c r="BG1346" s="168"/>
      <c r="BH1346" s="168"/>
      <c r="BI1346" s="168"/>
      <c r="BJ1346" s="168"/>
      <c r="BK1346" s="168"/>
      <c r="BL1346" s="168"/>
      <c r="BM1346" s="168"/>
      <c r="DK1346" s="168"/>
      <c r="DL1346" s="168"/>
      <c r="DM1346" s="168"/>
      <c r="DN1346" s="168"/>
      <c r="DO1346" s="168"/>
      <c r="DP1346" s="168"/>
      <c r="DQ1346" s="168"/>
      <c r="DR1346" s="168"/>
      <c r="DS1346" s="168"/>
      <c r="DT1346" s="168"/>
      <c r="DU1346" s="168"/>
      <c r="DV1346" s="168"/>
      <c r="DW1346" s="168"/>
      <c r="DX1346" s="168"/>
      <c r="DY1346" s="168"/>
      <c r="DZ1346" s="168"/>
      <c r="EA1346" s="168"/>
      <c r="EB1346" s="168"/>
      <c r="EC1346" s="168"/>
      <c r="ED1346" s="168"/>
      <c r="EE1346" s="168"/>
      <c r="EF1346" s="168"/>
      <c r="EG1346" s="168"/>
      <c r="EH1346" s="168"/>
      <c r="EI1346" s="168"/>
      <c r="EJ1346" s="168"/>
      <c r="EK1346" s="168"/>
      <c r="EL1346" s="168"/>
      <c r="EM1346" s="168"/>
      <c r="EN1346" s="168"/>
      <c r="EO1346" s="168"/>
      <c r="EP1346" s="168"/>
      <c r="EQ1346" s="168"/>
      <c r="ER1346" s="168"/>
      <c r="ES1346" s="168"/>
      <c r="ET1346" s="168"/>
      <c r="EU1346" s="168"/>
      <c r="EV1346" s="168"/>
      <c r="EW1346" s="168"/>
      <c r="EX1346" s="168"/>
      <c r="EY1346" s="168"/>
      <c r="EZ1346" s="168"/>
      <c r="FA1346" s="168"/>
      <c r="FB1346" s="168"/>
      <c r="FC1346" s="168"/>
      <c r="FD1346" s="168"/>
    </row>
    <row r="1347" spans="1:160" s="5" customFormat="1" ht="24.9" customHeight="1" x14ac:dyDescent="0.3">
      <c r="A1347" s="263"/>
      <c r="B1347" s="263"/>
      <c r="C1347" s="265"/>
      <c r="D1347" s="481"/>
      <c r="E1347" s="482"/>
      <c r="F1347" s="482"/>
      <c r="G1347" s="482"/>
      <c r="H1347" s="482"/>
      <c r="I1347" s="482"/>
      <c r="J1347" s="482"/>
      <c r="K1347" s="482"/>
      <c r="L1347" s="482"/>
      <c r="M1347" s="483"/>
      <c r="N1347" s="16" t="str">
        <f t="shared" si="116"/>
        <v/>
      </c>
      <c r="O1347" s="412"/>
      <c r="P1347" s="413"/>
      <c r="Q1347" s="8"/>
      <c r="R1347" s="8"/>
      <c r="S1347" s="8"/>
      <c r="T1347" s="9"/>
      <c r="U1347" s="17" t="str">
        <f t="shared" si="117"/>
        <v/>
      </c>
      <c r="V1347" s="33"/>
      <c r="W1347" s="57"/>
      <c r="X1347" s="86"/>
      <c r="Y1347" s="33"/>
      <c r="Z1347" s="36"/>
      <c r="AA1347" s="36"/>
      <c r="AD1347" s="33"/>
      <c r="AG1347" s="33"/>
      <c r="AH1347" s="43"/>
      <c r="AI1347" s="43"/>
      <c r="AJ1347" s="43"/>
      <c r="AK1347" s="43"/>
      <c r="AL1347" s="43"/>
      <c r="AM1347" s="43"/>
      <c r="AN1347" s="43"/>
      <c r="AO1347" s="43"/>
      <c r="AP1347" s="43"/>
      <c r="AQ1347" s="43"/>
      <c r="AR1347" s="43"/>
      <c r="AS1347" s="43"/>
      <c r="AT1347" s="43"/>
      <c r="AU1347" s="44"/>
      <c r="AV1347" s="33"/>
      <c r="AW1347" s="33"/>
      <c r="AX1347" s="33"/>
      <c r="AZ1347" s="141"/>
      <c r="BE1347" s="168"/>
      <c r="BF1347" s="168"/>
      <c r="BG1347" s="168"/>
      <c r="BH1347" s="168"/>
      <c r="BI1347" s="168"/>
      <c r="BJ1347" s="168"/>
      <c r="BK1347" s="168"/>
      <c r="BL1347" s="168"/>
      <c r="BM1347" s="168"/>
      <c r="DK1347" s="168"/>
      <c r="DL1347" s="168"/>
      <c r="DM1347" s="168"/>
      <c r="DN1347" s="168"/>
      <c r="DO1347" s="168"/>
      <c r="DP1347" s="168"/>
      <c r="DQ1347" s="168"/>
      <c r="DR1347" s="168"/>
      <c r="DS1347" s="168"/>
      <c r="DT1347" s="168"/>
      <c r="DU1347" s="168"/>
      <c r="DV1347" s="168"/>
      <c r="DW1347" s="168"/>
      <c r="DX1347" s="168"/>
      <c r="DY1347" s="168"/>
      <c r="DZ1347" s="168"/>
      <c r="EA1347" s="168"/>
      <c r="EB1347" s="168"/>
      <c r="EC1347" s="168"/>
      <c r="ED1347" s="168"/>
      <c r="EE1347" s="168"/>
      <c r="EF1347" s="168"/>
      <c r="EG1347" s="168"/>
      <c r="EH1347" s="168"/>
      <c r="EI1347" s="168"/>
      <c r="EJ1347" s="168"/>
      <c r="EK1347" s="168"/>
      <c r="EL1347" s="168"/>
      <c r="EM1347" s="168"/>
      <c r="EN1347" s="168"/>
      <c r="EO1347" s="168"/>
      <c r="EP1347" s="168"/>
      <c r="EQ1347" s="168"/>
      <c r="ER1347" s="168"/>
      <c r="ES1347" s="168"/>
      <c r="ET1347" s="168"/>
      <c r="EU1347" s="168"/>
      <c r="EV1347" s="168"/>
      <c r="EW1347" s="168"/>
      <c r="EX1347" s="168"/>
      <c r="EY1347" s="168"/>
      <c r="EZ1347" s="168"/>
      <c r="FA1347" s="168"/>
      <c r="FB1347" s="168"/>
      <c r="FC1347" s="168"/>
      <c r="FD1347" s="168"/>
    </row>
    <row r="1348" spans="1:160" s="5" customFormat="1" ht="24.9" customHeight="1" x14ac:dyDescent="0.3">
      <c r="A1348" s="263"/>
      <c r="B1348" s="263"/>
      <c r="C1348" s="265"/>
      <c r="D1348" s="481"/>
      <c r="E1348" s="482"/>
      <c r="F1348" s="482"/>
      <c r="G1348" s="482"/>
      <c r="H1348" s="482"/>
      <c r="I1348" s="482"/>
      <c r="J1348" s="482"/>
      <c r="K1348" s="482"/>
      <c r="L1348" s="482"/>
      <c r="M1348" s="483"/>
      <c r="N1348" s="16" t="str">
        <f t="shared" si="116"/>
        <v/>
      </c>
      <c r="O1348" s="412"/>
      <c r="P1348" s="413"/>
      <c r="Q1348" s="8"/>
      <c r="R1348" s="8"/>
      <c r="S1348" s="8"/>
      <c r="T1348" s="9"/>
      <c r="U1348" s="17" t="str">
        <f t="shared" si="117"/>
        <v/>
      </c>
      <c r="V1348" s="33"/>
      <c r="W1348" s="57"/>
      <c r="X1348" s="86"/>
      <c r="Y1348" s="33"/>
      <c r="Z1348" s="36"/>
      <c r="AA1348" s="36"/>
      <c r="AD1348" s="33"/>
      <c r="AG1348" s="33"/>
      <c r="AH1348" s="43"/>
      <c r="AI1348" s="43"/>
      <c r="AJ1348" s="43"/>
      <c r="AK1348" s="43"/>
      <c r="AL1348" s="43"/>
      <c r="AM1348" s="43"/>
      <c r="AN1348" s="43"/>
      <c r="AO1348" s="43"/>
      <c r="AP1348" s="43"/>
      <c r="AQ1348" s="43"/>
      <c r="AR1348" s="43"/>
      <c r="AS1348" s="43"/>
      <c r="AT1348" s="43"/>
      <c r="AU1348" s="44"/>
      <c r="AV1348" s="33"/>
      <c r="AW1348" s="33"/>
      <c r="AX1348" s="33"/>
      <c r="AZ1348" s="141"/>
      <c r="BE1348" s="168"/>
      <c r="BF1348" s="168"/>
      <c r="BG1348" s="168"/>
      <c r="BH1348" s="168"/>
      <c r="BI1348" s="168"/>
      <c r="BJ1348" s="168"/>
      <c r="BK1348" s="168"/>
      <c r="BL1348" s="168"/>
      <c r="BM1348" s="168"/>
      <c r="DK1348" s="168"/>
      <c r="DL1348" s="168"/>
      <c r="DM1348" s="168"/>
      <c r="DN1348" s="168"/>
      <c r="DO1348" s="168"/>
      <c r="DP1348" s="168"/>
      <c r="DQ1348" s="168"/>
      <c r="DR1348" s="168"/>
      <c r="DS1348" s="168"/>
      <c r="DT1348" s="168"/>
      <c r="DU1348" s="168"/>
      <c r="DV1348" s="168"/>
      <c r="DW1348" s="168"/>
      <c r="DX1348" s="168"/>
      <c r="DY1348" s="168"/>
      <c r="DZ1348" s="168"/>
      <c r="EA1348" s="168"/>
      <c r="EB1348" s="168"/>
      <c r="EC1348" s="168"/>
      <c r="ED1348" s="168"/>
      <c r="EE1348" s="168"/>
      <c r="EF1348" s="168"/>
      <c r="EG1348" s="168"/>
      <c r="EH1348" s="168"/>
      <c r="EI1348" s="168"/>
      <c r="EJ1348" s="168"/>
      <c r="EK1348" s="168"/>
      <c r="EL1348" s="168"/>
      <c r="EM1348" s="168"/>
      <c r="EN1348" s="168"/>
      <c r="EO1348" s="168"/>
      <c r="EP1348" s="168"/>
      <c r="EQ1348" s="168"/>
      <c r="ER1348" s="168"/>
      <c r="ES1348" s="168"/>
      <c r="ET1348" s="168"/>
      <c r="EU1348" s="168"/>
      <c r="EV1348" s="168"/>
      <c r="EW1348" s="168"/>
      <c r="EX1348" s="168"/>
      <c r="EY1348" s="168"/>
      <c r="EZ1348" s="168"/>
      <c r="FA1348" s="168"/>
      <c r="FB1348" s="168"/>
      <c r="FC1348" s="168"/>
      <c r="FD1348" s="168"/>
    </row>
    <row r="1349" spans="1:160" s="5" customFormat="1" ht="24.9" customHeight="1" x14ac:dyDescent="0.3">
      <c r="A1349" s="263"/>
      <c r="B1349" s="263"/>
      <c r="C1349" s="265"/>
      <c r="D1349" s="481"/>
      <c r="E1349" s="482"/>
      <c r="F1349" s="482"/>
      <c r="G1349" s="482"/>
      <c r="H1349" s="482"/>
      <c r="I1349" s="482"/>
      <c r="J1349" s="482"/>
      <c r="K1349" s="482"/>
      <c r="L1349" s="482"/>
      <c r="M1349" s="483"/>
      <c r="N1349" s="16" t="str">
        <f t="shared" si="116"/>
        <v/>
      </c>
      <c r="O1349" s="412"/>
      <c r="P1349" s="413"/>
      <c r="Q1349" s="8"/>
      <c r="R1349" s="8"/>
      <c r="S1349" s="8"/>
      <c r="T1349" s="9"/>
      <c r="U1349" s="17" t="str">
        <f t="shared" si="117"/>
        <v/>
      </c>
      <c r="V1349" s="33"/>
      <c r="W1349" s="57"/>
      <c r="X1349" s="86"/>
      <c r="Y1349" s="33"/>
      <c r="Z1349" s="36"/>
      <c r="AA1349" s="36"/>
      <c r="AD1349" s="33"/>
      <c r="AG1349" s="33"/>
      <c r="AH1349" s="43"/>
      <c r="AI1349" s="43"/>
      <c r="AJ1349" s="43"/>
      <c r="AK1349" s="43"/>
      <c r="AL1349" s="43"/>
      <c r="AM1349" s="43"/>
      <c r="AN1349" s="43"/>
      <c r="AO1349" s="43"/>
      <c r="AP1349" s="43"/>
      <c r="AQ1349" s="43"/>
      <c r="AR1349" s="43"/>
      <c r="AS1349" s="43"/>
      <c r="AT1349" s="43"/>
      <c r="AU1349" s="44"/>
      <c r="AV1349" s="33"/>
      <c r="AW1349" s="33"/>
      <c r="AX1349" s="33"/>
      <c r="AZ1349" s="141"/>
      <c r="BE1349" s="168"/>
      <c r="BF1349" s="168"/>
      <c r="BG1349" s="168"/>
      <c r="BH1349" s="168"/>
      <c r="BI1349" s="168"/>
      <c r="BJ1349" s="168"/>
      <c r="BK1349" s="168"/>
      <c r="BL1349" s="168"/>
      <c r="BM1349" s="168"/>
      <c r="DK1349" s="168"/>
      <c r="DL1349" s="168"/>
      <c r="DM1349" s="168"/>
      <c r="DN1349" s="168"/>
      <c r="DO1349" s="168"/>
      <c r="DP1349" s="168"/>
      <c r="DQ1349" s="168"/>
      <c r="DR1349" s="168"/>
      <c r="DS1349" s="168"/>
      <c r="DT1349" s="168"/>
      <c r="DU1349" s="168"/>
      <c r="DV1349" s="168"/>
      <c r="DW1349" s="168"/>
      <c r="DX1349" s="168"/>
      <c r="DY1349" s="168"/>
      <c r="DZ1349" s="168"/>
      <c r="EA1349" s="168"/>
      <c r="EB1349" s="168"/>
      <c r="EC1349" s="168"/>
      <c r="ED1349" s="168"/>
      <c r="EE1349" s="168"/>
      <c r="EF1349" s="168"/>
      <c r="EG1349" s="168"/>
      <c r="EH1349" s="168"/>
      <c r="EI1349" s="168"/>
      <c r="EJ1349" s="168"/>
      <c r="EK1349" s="168"/>
      <c r="EL1349" s="168"/>
      <c r="EM1349" s="168"/>
      <c r="EN1349" s="168"/>
      <c r="EO1349" s="168"/>
      <c r="EP1349" s="168"/>
      <c r="EQ1349" s="168"/>
      <c r="ER1349" s="168"/>
      <c r="ES1349" s="168"/>
      <c r="ET1349" s="168"/>
      <c r="EU1349" s="168"/>
      <c r="EV1349" s="168"/>
      <c r="EW1349" s="168"/>
      <c r="EX1349" s="168"/>
      <c r="EY1349" s="168"/>
      <c r="EZ1349" s="168"/>
      <c r="FA1349" s="168"/>
      <c r="FB1349" s="168"/>
      <c r="FC1349" s="168"/>
      <c r="FD1349" s="168"/>
    </row>
    <row r="1350" spans="1:160" s="5" customFormat="1" ht="24.9" customHeight="1" x14ac:dyDescent="0.3">
      <c r="A1350" s="263"/>
      <c r="B1350" s="263"/>
      <c r="C1350" s="265"/>
      <c r="D1350" s="481"/>
      <c r="E1350" s="482"/>
      <c r="F1350" s="482"/>
      <c r="G1350" s="482"/>
      <c r="H1350" s="482"/>
      <c r="I1350" s="482"/>
      <c r="J1350" s="482"/>
      <c r="K1350" s="482"/>
      <c r="L1350" s="482"/>
      <c r="M1350" s="483"/>
      <c r="N1350" s="16" t="str">
        <f t="shared" si="116"/>
        <v/>
      </c>
      <c r="O1350" s="412"/>
      <c r="P1350" s="413"/>
      <c r="Q1350" s="8"/>
      <c r="R1350" s="8"/>
      <c r="S1350" s="8"/>
      <c r="T1350" s="9"/>
      <c r="U1350" s="17" t="str">
        <f t="shared" si="117"/>
        <v/>
      </c>
      <c r="V1350" s="33"/>
      <c r="W1350" s="57"/>
      <c r="X1350" s="86"/>
      <c r="Y1350" s="33"/>
      <c r="Z1350" s="36"/>
      <c r="AA1350" s="36"/>
      <c r="AD1350" s="33"/>
      <c r="AG1350" s="33"/>
      <c r="AH1350" s="43"/>
      <c r="AI1350" s="43"/>
      <c r="AJ1350" s="43"/>
      <c r="AK1350" s="43"/>
      <c r="AL1350" s="43"/>
      <c r="AM1350" s="43"/>
      <c r="AN1350" s="43"/>
      <c r="AO1350" s="43"/>
      <c r="AP1350" s="43"/>
      <c r="AQ1350" s="43"/>
      <c r="AR1350" s="43"/>
      <c r="AS1350" s="43"/>
      <c r="AT1350" s="43"/>
      <c r="AU1350" s="44"/>
      <c r="AV1350" s="33"/>
      <c r="AW1350" s="33"/>
      <c r="AX1350" s="33"/>
      <c r="AZ1350" s="141"/>
      <c r="BE1350" s="168"/>
      <c r="BF1350" s="168"/>
      <c r="BG1350" s="168"/>
      <c r="BH1350" s="168"/>
      <c r="BI1350" s="168"/>
      <c r="BJ1350" s="168"/>
      <c r="BK1350" s="168"/>
      <c r="BL1350" s="168"/>
      <c r="BM1350" s="168"/>
      <c r="DK1350" s="168"/>
      <c r="DL1350" s="168"/>
      <c r="DM1350" s="168"/>
      <c r="DN1350" s="168"/>
      <c r="DO1350" s="168"/>
      <c r="DP1350" s="168"/>
      <c r="DQ1350" s="168"/>
      <c r="DR1350" s="168"/>
      <c r="DS1350" s="168"/>
      <c r="DT1350" s="168"/>
      <c r="DU1350" s="168"/>
      <c r="DV1350" s="168"/>
      <c r="DW1350" s="168"/>
      <c r="DX1350" s="168"/>
      <c r="DY1350" s="168"/>
      <c r="DZ1350" s="168"/>
      <c r="EA1350" s="168"/>
      <c r="EB1350" s="168"/>
      <c r="EC1350" s="168"/>
      <c r="ED1350" s="168"/>
      <c r="EE1350" s="168"/>
      <c r="EF1350" s="168"/>
      <c r="EG1350" s="168"/>
      <c r="EH1350" s="168"/>
      <c r="EI1350" s="168"/>
      <c r="EJ1350" s="168"/>
      <c r="EK1350" s="168"/>
      <c r="EL1350" s="168"/>
      <c r="EM1350" s="168"/>
      <c r="EN1350" s="168"/>
      <c r="EO1350" s="168"/>
      <c r="EP1350" s="168"/>
      <c r="EQ1350" s="168"/>
      <c r="ER1350" s="168"/>
      <c r="ES1350" s="168"/>
      <c r="ET1350" s="168"/>
      <c r="EU1350" s="168"/>
      <c r="EV1350" s="168"/>
      <c r="EW1350" s="168"/>
      <c r="EX1350" s="168"/>
      <c r="EY1350" s="168"/>
      <c r="EZ1350" s="168"/>
      <c r="FA1350" s="168"/>
      <c r="FB1350" s="168"/>
      <c r="FC1350" s="168"/>
      <c r="FD1350" s="168"/>
    </row>
    <row r="1351" spans="1:160" s="5" customFormat="1" ht="24.9" customHeight="1" x14ac:dyDescent="0.3">
      <c r="A1351" s="263"/>
      <c r="B1351" s="263"/>
      <c r="C1351" s="265"/>
      <c r="D1351" s="481"/>
      <c r="E1351" s="482"/>
      <c r="F1351" s="482"/>
      <c r="G1351" s="482"/>
      <c r="H1351" s="482"/>
      <c r="I1351" s="482"/>
      <c r="J1351" s="482"/>
      <c r="K1351" s="482"/>
      <c r="L1351" s="482"/>
      <c r="M1351" s="483"/>
      <c r="N1351" s="16" t="str">
        <f t="shared" si="116"/>
        <v/>
      </c>
      <c r="O1351" s="412"/>
      <c r="P1351" s="413"/>
      <c r="Q1351" s="8"/>
      <c r="R1351" s="8"/>
      <c r="S1351" s="8"/>
      <c r="T1351" s="9"/>
      <c r="U1351" s="17" t="str">
        <f t="shared" si="117"/>
        <v/>
      </c>
      <c r="V1351" s="33"/>
      <c r="W1351" s="57"/>
      <c r="X1351" s="86"/>
      <c r="Y1351" s="33"/>
      <c r="Z1351" s="36"/>
      <c r="AA1351" s="36"/>
      <c r="AD1351" s="33"/>
      <c r="AG1351" s="33"/>
      <c r="AH1351" s="43"/>
      <c r="AI1351" s="43"/>
      <c r="AJ1351" s="43"/>
      <c r="AK1351" s="43"/>
      <c r="AL1351" s="43"/>
      <c r="AM1351" s="43"/>
      <c r="AN1351" s="43"/>
      <c r="AO1351" s="43"/>
      <c r="AP1351" s="43"/>
      <c r="AQ1351" s="43"/>
      <c r="AR1351" s="43"/>
      <c r="AS1351" s="43"/>
      <c r="AT1351" s="43"/>
      <c r="AU1351" s="44"/>
      <c r="AV1351" s="33"/>
      <c r="AW1351" s="33"/>
      <c r="AX1351" s="33"/>
      <c r="AZ1351" s="141"/>
      <c r="BE1351" s="168"/>
      <c r="BF1351" s="168"/>
      <c r="BG1351" s="168"/>
      <c r="BH1351" s="168"/>
      <c r="BI1351" s="168"/>
      <c r="BJ1351" s="168"/>
      <c r="BK1351" s="168"/>
      <c r="BL1351" s="168"/>
      <c r="BM1351" s="168"/>
      <c r="DK1351" s="168"/>
      <c r="DL1351" s="168"/>
      <c r="DM1351" s="168"/>
      <c r="DN1351" s="168"/>
      <c r="DO1351" s="168"/>
      <c r="DP1351" s="168"/>
      <c r="DQ1351" s="168"/>
      <c r="DR1351" s="168"/>
      <c r="DS1351" s="168"/>
      <c r="DT1351" s="168"/>
      <c r="DU1351" s="168"/>
      <c r="DV1351" s="168"/>
      <c r="DW1351" s="168"/>
      <c r="DX1351" s="168"/>
      <c r="DY1351" s="168"/>
      <c r="DZ1351" s="168"/>
      <c r="EA1351" s="168"/>
      <c r="EB1351" s="168"/>
      <c r="EC1351" s="168"/>
      <c r="ED1351" s="168"/>
      <c r="EE1351" s="168"/>
      <c r="EF1351" s="168"/>
      <c r="EG1351" s="168"/>
      <c r="EH1351" s="168"/>
      <c r="EI1351" s="168"/>
      <c r="EJ1351" s="168"/>
      <c r="EK1351" s="168"/>
      <c r="EL1351" s="168"/>
      <c r="EM1351" s="168"/>
      <c r="EN1351" s="168"/>
      <c r="EO1351" s="168"/>
      <c r="EP1351" s="168"/>
      <c r="EQ1351" s="168"/>
      <c r="ER1351" s="168"/>
      <c r="ES1351" s="168"/>
      <c r="ET1351" s="168"/>
      <c r="EU1351" s="168"/>
      <c r="EV1351" s="168"/>
      <c r="EW1351" s="168"/>
      <c r="EX1351" s="168"/>
      <c r="EY1351" s="168"/>
      <c r="EZ1351" s="168"/>
      <c r="FA1351" s="168"/>
      <c r="FB1351" s="168"/>
      <c r="FC1351" s="168"/>
      <c r="FD1351" s="168"/>
    </row>
    <row r="1352" spans="1:160" s="5" customFormat="1" ht="24.9" customHeight="1" x14ac:dyDescent="0.3">
      <c r="A1352" s="263"/>
      <c r="B1352" s="263"/>
      <c r="C1352" s="265"/>
      <c r="D1352" s="481"/>
      <c r="E1352" s="482"/>
      <c r="F1352" s="482"/>
      <c r="G1352" s="482"/>
      <c r="H1352" s="482"/>
      <c r="I1352" s="482"/>
      <c r="J1352" s="482"/>
      <c r="K1352" s="482"/>
      <c r="L1352" s="482"/>
      <c r="M1352" s="483"/>
      <c r="N1352" s="16" t="str">
        <f t="shared" si="116"/>
        <v/>
      </c>
      <c r="O1352" s="412"/>
      <c r="P1352" s="413"/>
      <c r="Q1352" s="8"/>
      <c r="R1352" s="8"/>
      <c r="S1352" s="8"/>
      <c r="T1352" s="9"/>
      <c r="U1352" s="17" t="str">
        <f t="shared" si="117"/>
        <v/>
      </c>
      <c r="V1352" s="33"/>
      <c r="W1352" s="57"/>
      <c r="X1352" s="86"/>
      <c r="Y1352" s="33"/>
      <c r="Z1352" s="36"/>
      <c r="AA1352" s="36"/>
      <c r="AD1352" s="33"/>
      <c r="AG1352" s="33"/>
      <c r="AH1352" s="43"/>
      <c r="AI1352" s="43"/>
      <c r="AJ1352" s="43"/>
      <c r="AK1352" s="43"/>
      <c r="AL1352" s="43"/>
      <c r="AM1352" s="43"/>
      <c r="AN1352" s="43"/>
      <c r="AO1352" s="43"/>
      <c r="AP1352" s="43"/>
      <c r="AQ1352" s="43"/>
      <c r="AR1352" s="43"/>
      <c r="AS1352" s="43"/>
      <c r="AT1352" s="43"/>
      <c r="AU1352" s="44"/>
      <c r="AV1352" s="33"/>
      <c r="AW1352" s="33"/>
      <c r="AX1352" s="33"/>
      <c r="AZ1352" s="141"/>
      <c r="BE1352" s="168"/>
      <c r="BF1352" s="168"/>
      <c r="BG1352" s="168"/>
      <c r="BH1352" s="168"/>
      <c r="BI1352" s="168"/>
      <c r="BJ1352" s="168"/>
      <c r="BK1352" s="168"/>
      <c r="BL1352" s="168"/>
      <c r="BM1352" s="168"/>
      <c r="DK1352" s="168"/>
      <c r="DL1352" s="168"/>
      <c r="DM1352" s="168"/>
      <c r="DN1352" s="168"/>
      <c r="DO1352" s="168"/>
      <c r="DP1352" s="168"/>
      <c r="DQ1352" s="168"/>
      <c r="DR1352" s="168"/>
      <c r="DS1352" s="168"/>
      <c r="DT1352" s="168"/>
      <c r="DU1352" s="168"/>
      <c r="DV1352" s="168"/>
      <c r="DW1352" s="168"/>
      <c r="DX1352" s="168"/>
      <c r="DY1352" s="168"/>
      <c r="DZ1352" s="168"/>
      <c r="EA1352" s="168"/>
      <c r="EB1352" s="168"/>
      <c r="EC1352" s="168"/>
      <c r="ED1352" s="168"/>
      <c r="EE1352" s="168"/>
      <c r="EF1352" s="168"/>
      <c r="EG1352" s="168"/>
      <c r="EH1352" s="168"/>
      <c r="EI1352" s="168"/>
      <c r="EJ1352" s="168"/>
      <c r="EK1352" s="168"/>
      <c r="EL1352" s="168"/>
      <c r="EM1352" s="168"/>
      <c r="EN1352" s="168"/>
      <c r="EO1352" s="168"/>
      <c r="EP1352" s="168"/>
      <c r="EQ1352" s="168"/>
      <c r="ER1352" s="168"/>
      <c r="ES1352" s="168"/>
      <c r="ET1352" s="168"/>
      <c r="EU1352" s="168"/>
      <c r="EV1352" s="168"/>
      <c r="EW1352" s="168"/>
      <c r="EX1352" s="168"/>
      <c r="EY1352" s="168"/>
      <c r="EZ1352" s="168"/>
      <c r="FA1352" s="168"/>
      <c r="FB1352" s="168"/>
      <c r="FC1352" s="168"/>
      <c r="FD1352" s="168"/>
    </row>
    <row r="1353" spans="1:160" s="5" customFormat="1" ht="24.9" customHeight="1" x14ac:dyDescent="0.3">
      <c r="A1353" s="263"/>
      <c r="B1353" s="263"/>
      <c r="C1353" s="265"/>
      <c r="D1353" s="481"/>
      <c r="E1353" s="482"/>
      <c r="F1353" s="482"/>
      <c r="G1353" s="482"/>
      <c r="H1353" s="482"/>
      <c r="I1353" s="482"/>
      <c r="J1353" s="482"/>
      <c r="K1353" s="482"/>
      <c r="L1353" s="482"/>
      <c r="M1353" s="483"/>
      <c r="N1353" s="16" t="str">
        <f t="shared" si="116"/>
        <v/>
      </c>
      <c r="O1353" s="412"/>
      <c r="P1353" s="413"/>
      <c r="Q1353" s="8"/>
      <c r="R1353" s="8"/>
      <c r="S1353" s="8"/>
      <c r="T1353" s="9"/>
      <c r="U1353" s="17" t="str">
        <f t="shared" si="117"/>
        <v/>
      </c>
      <c r="V1353" s="33"/>
      <c r="W1353" s="57"/>
      <c r="X1353" s="86"/>
      <c r="Y1353" s="33"/>
      <c r="Z1353" s="36"/>
      <c r="AA1353" s="36"/>
      <c r="AD1353" s="33"/>
      <c r="AG1353" s="33"/>
      <c r="AH1353" s="43"/>
      <c r="AI1353" s="43"/>
      <c r="AJ1353" s="43"/>
      <c r="AK1353" s="43"/>
      <c r="AL1353" s="43"/>
      <c r="AM1353" s="43"/>
      <c r="AN1353" s="43"/>
      <c r="AO1353" s="43"/>
      <c r="AP1353" s="43"/>
      <c r="AQ1353" s="43"/>
      <c r="AR1353" s="43"/>
      <c r="AS1353" s="43"/>
      <c r="AT1353" s="43"/>
      <c r="AU1353" s="44"/>
      <c r="AV1353" s="33"/>
      <c r="AW1353" s="33"/>
      <c r="AX1353" s="33"/>
      <c r="AZ1353" s="141"/>
      <c r="BE1353" s="168"/>
      <c r="BF1353" s="168"/>
      <c r="BG1353" s="168"/>
      <c r="BH1353" s="168"/>
      <c r="BI1353" s="168"/>
      <c r="BJ1353" s="168"/>
      <c r="BK1353" s="168"/>
      <c r="BL1353" s="168"/>
      <c r="BM1353" s="168"/>
      <c r="DK1353" s="168"/>
      <c r="DL1353" s="168"/>
      <c r="DM1353" s="168"/>
      <c r="DN1353" s="168"/>
      <c r="DO1353" s="168"/>
      <c r="DP1353" s="168"/>
      <c r="DQ1353" s="168"/>
      <c r="DR1353" s="168"/>
      <c r="DS1353" s="168"/>
      <c r="DT1353" s="168"/>
      <c r="DU1353" s="168"/>
      <c r="DV1353" s="168"/>
      <c r="DW1353" s="168"/>
      <c r="DX1353" s="168"/>
      <c r="DY1353" s="168"/>
      <c r="DZ1353" s="168"/>
      <c r="EA1353" s="168"/>
      <c r="EB1353" s="168"/>
      <c r="EC1353" s="168"/>
      <c r="ED1353" s="168"/>
      <c r="EE1353" s="168"/>
      <c r="EF1353" s="168"/>
      <c r="EG1353" s="168"/>
      <c r="EH1353" s="168"/>
      <c r="EI1353" s="168"/>
      <c r="EJ1353" s="168"/>
      <c r="EK1353" s="168"/>
      <c r="EL1353" s="168"/>
      <c r="EM1353" s="168"/>
      <c r="EN1353" s="168"/>
      <c r="EO1353" s="168"/>
      <c r="EP1353" s="168"/>
      <c r="EQ1353" s="168"/>
      <c r="ER1353" s="168"/>
      <c r="ES1353" s="168"/>
      <c r="ET1353" s="168"/>
      <c r="EU1353" s="168"/>
      <c r="EV1353" s="168"/>
      <c r="EW1353" s="168"/>
      <c r="EX1353" s="168"/>
      <c r="EY1353" s="168"/>
      <c r="EZ1353" s="168"/>
      <c r="FA1353" s="168"/>
      <c r="FB1353" s="168"/>
      <c r="FC1353" s="168"/>
      <c r="FD1353" s="168"/>
    </row>
    <row r="1354" spans="1:160" s="5" customFormat="1" ht="24.9" customHeight="1" x14ac:dyDescent="0.3">
      <c r="A1354" s="263"/>
      <c r="B1354" s="263"/>
      <c r="C1354" s="265"/>
      <c r="D1354" s="481"/>
      <c r="E1354" s="482"/>
      <c r="F1354" s="482"/>
      <c r="G1354" s="482"/>
      <c r="H1354" s="482"/>
      <c r="I1354" s="482"/>
      <c r="J1354" s="482"/>
      <c r="K1354" s="482"/>
      <c r="L1354" s="482"/>
      <c r="M1354" s="483"/>
      <c r="N1354" s="16" t="str">
        <f t="shared" si="116"/>
        <v/>
      </c>
      <c r="O1354" s="412"/>
      <c r="P1354" s="413"/>
      <c r="Q1354" s="8"/>
      <c r="R1354" s="8"/>
      <c r="S1354" s="8"/>
      <c r="T1354" s="9"/>
      <c r="U1354" s="17" t="str">
        <f t="shared" si="117"/>
        <v/>
      </c>
      <c r="V1354" s="33"/>
      <c r="W1354" s="57"/>
      <c r="X1354" s="86"/>
      <c r="Y1354" s="33"/>
      <c r="Z1354" s="36"/>
      <c r="AA1354" s="36"/>
      <c r="AD1354" s="33"/>
      <c r="AG1354" s="33"/>
      <c r="AH1354" s="43"/>
      <c r="AI1354" s="43"/>
      <c r="AJ1354" s="43"/>
      <c r="AK1354" s="43"/>
      <c r="AL1354" s="43"/>
      <c r="AM1354" s="43"/>
      <c r="AN1354" s="43"/>
      <c r="AO1354" s="43"/>
      <c r="AP1354" s="43"/>
      <c r="AQ1354" s="43"/>
      <c r="AR1354" s="43"/>
      <c r="AS1354" s="43"/>
      <c r="AT1354" s="43"/>
      <c r="AU1354" s="44"/>
      <c r="AV1354" s="33"/>
      <c r="AW1354" s="33"/>
      <c r="AX1354" s="33"/>
      <c r="AZ1354" s="141"/>
      <c r="BE1354" s="168"/>
      <c r="BF1354" s="168"/>
      <c r="BG1354" s="168"/>
      <c r="BH1354" s="168"/>
      <c r="BI1354" s="168"/>
      <c r="BJ1354" s="168"/>
      <c r="BK1354" s="168"/>
      <c r="BL1354" s="168"/>
      <c r="BM1354" s="168"/>
      <c r="DK1354" s="168"/>
      <c r="DL1354" s="168"/>
      <c r="DM1354" s="168"/>
      <c r="DN1354" s="168"/>
      <c r="DO1354" s="168"/>
      <c r="DP1354" s="168"/>
      <c r="DQ1354" s="168"/>
      <c r="DR1354" s="168"/>
      <c r="DS1354" s="168"/>
      <c r="DT1354" s="168"/>
      <c r="DU1354" s="168"/>
      <c r="DV1354" s="168"/>
      <c r="DW1354" s="168"/>
      <c r="DX1354" s="168"/>
      <c r="DY1354" s="168"/>
      <c r="DZ1354" s="168"/>
      <c r="EA1354" s="168"/>
      <c r="EB1354" s="168"/>
      <c r="EC1354" s="168"/>
      <c r="ED1354" s="168"/>
      <c r="EE1354" s="168"/>
      <c r="EF1354" s="168"/>
      <c r="EG1354" s="168"/>
      <c r="EH1354" s="168"/>
      <c r="EI1354" s="168"/>
      <c r="EJ1354" s="168"/>
      <c r="EK1354" s="168"/>
      <c r="EL1354" s="168"/>
      <c r="EM1354" s="168"/>
      <c r="EN1354" s="168"/>
      <c r="EO1354" s="168"/>
      <c r="EP1354" s="168"/>
      <c r="EQ1354" s="168"/>
      <c r="ER1354" s="168"/>
      <c r="ES1354" s="168"/>
      <c r="ET1354" s="168"/>
      <c r="EU1354" s="168"/>
      <c r="EV1354" s="168"/>
      <c r="EW1354" s="168"/>
      <c r="EX1354" s="168"/>
      <c r="EY1354" s="168"/>
      <c r="EZ1354" s="168"/>
      <c r="FA1354" s="168"/>
      <c r="FB1354" s="168"/>
      <c r="FC1354" s="168"/>
      <c r="FD1354" s="168"/>
    </row>
    <row r="1355" spans="1:160" s="5" customFormat="1" ht="24.9" customHeight="1" x14ac:dyDescent="0.3">
      <c r="A1355" s="263"/>
      <c r="B1355" s="263"/>
      <c r="C1355" s="265"/>
      <c r="D1355" s="481"/>
      <c r="E1355" s="482"/>
      <c r="F1355" s="482"/>
      <c r="G1355" s="482"/>
      <c r="H1355" s="482"/>
      <c r="I1355" s="482"/>
      <c r="J1355" s="482"/>
      <c r="K1355" s="482"/>
      <c r="L1355" s="482"/>
      <c r="M1355" s="483"/>
      <c r="N1355" s="16" t="str">
        <f t="shared" si="116"/>
        <v/>
      </c>
      <c r="O1355" s="412"/>
      <c r="P1355" s="413"/>
      <c r="Q1355" s="8"/>
      <c r="R1355" s="8"/>
      <c r="S1355" s="8"/>
      <c r="T1355" s="9"/>
      <c r="U1355" s="17" t="str">
        <f t="shared" si="117"/>
        <v/>
      </c>
      <c r="V1355" s="33"/>
      <c r="W1355" s="57"/>
      <c r="X1355" s="86"/>
      <c r="Y1355" s="33"/>
      <c r="Z1355" s="36"/>
      <c r="AA1355" s="36"/>
      <c r="AD1355" s="33"/>
      <c r="AG1355" s="33"/>
      <c r="AH1355" s="43"/>
      <c r="AI1355" s="43"/>
      <c r="AJ1355" s="43"/>
      <c r="AK1355" s="43"/>
      <c r="AL1355" s="43"/>
      <c r="AM1355" s="43"/>
      <c r="AN1355" s="43"/>
      <c r="AO1355" s="43"/>
      <c r="AP1355" s="43"/>
      <c r="AQ1355" s="43"/>
      <c r="AR1355" s="43"/>
      <c r="AS1355" s="43"/>
      <c r="AT1355" s="43"/>
      <c r="AU1355" s="44"/>
      <c r="AV1355" s="33"/>
      <c r="AW1355" s="33"/>
      <c r="AX1355" s="33"/>
      <c r="AZ1355" s="141"/>
      <c r="BE1355" s="168"/>
      <c r="BF1355" s="168"/>
      <c r="BG1355" s="168"/>
      <c r="BH1355" s="168"/>
      <c r="BI1355" s="168"/>
      <c r="BJ1355" s="168"/>
      <c r="BK1355" s="168"/>
      <c r="BL1355" s="168"/>
      <c r="BM1355" s="168"/>
      <c r="DK1355" s="168"/>
      <c r="DL1355" s="168"/>
      <c r="DM1355" s="168"/>
      <c r="DN1355" s="168"/>
      <c r="DO1355" s="168"/>
      <c r="DP1355" s="168"/>
      <c r="DQ1355" s="168"/>
      <c r="DR1355" s="168"/>
      <c r="DS1355" s="168"/>
      <c r="DT1355" s="168"/>
      <c r="DU1355" s="168"/>
      <c r="DV1355" s="168"/>
      <c r="DW1355" s="168"/>
      <c r="DX1355" s="168"/>
      <c r="DY1355" s="168"/>
      <c r="DZ1355" s="168"/>
      <c r="EA1355" s="168"/>
      <c r="EB1355" s="168"/>
      <c r="EC1355" s="168"/>
      <c r="ED1355" s="168"/>
      <c r="EE1355" s="168"/>
      <c r="EF1355" s="168"/>
      <c r="EG1355" s="168"/>
      <c r="EH1355" s="168"/>
      <c r="EI1355" s="168"/>
      <c r="EJ1355" s="168"/>
      <c r="EK1355" s="168"/>
      <c r="EL1355" s="168"/>
      <c r="EM1355" s="168"/>
      <c r="EN1355" s="168"/>
      <c r="EO1355" s="168"/>
      <c r="EP1355" s="168"/>
      <c r="EQ1355" s="168"/>
      <c r="ER1355" s="168"/>
      <c r="ES1355" s="168"/>
      <c r="ET1355" s="168"/>
      <c r="EU1355" s="168"/>
      <c r="EV1355" s="168"/>
      <c r="EW1355" s="168"/>
      <c r="EX1355" s="168"/>
      <c r="EY1355" s="168"/>
      <c r="EZ1355" s="168"/>
      <c r="FA1355" s="168"/>
      <c r="FB1355" s="168"/>
      <c r="FC1355" s="168"/>
      <c r="FD1355" s="168"/>
    </row>
    <row r="1356" spans="1:160" s="5" customFormat="1" ht="24.9" customHeight="1" x14ac:dyDescent="0.3">
      <c r="A1356" s="263"/>
      <c r="B1356" s="263"/>
      <c r="C1356" s="265"/>
      <c r="D1356" s="481"/>
      <c r="E1356" s="482"/>
      <c r="F1356" s="482"/>
      <c r="G1356" s="482"/>
      <c r="H1356" s="482"/>
      <c r="I1356" s="482"/>
      <c r="J1356" s="482"/>
      <c r="K1356" s="482"/>
      <c r="L1356" s="482"/>
      <c r="M1356" s="483"/>
      <c r="N1356" s="16" t="str">
        <f t="shared" si="116"/>
        <v/>
      </c>
      <c r="O1356" s="412"/>
      <c r="P1356" s="413"/>
      <c r="Q1356" s="8"/>
      <c r="R1356" s="8"/>
      <c r="S1356" s="8"/>
      <c r="T1356" s="9"/>
      <c r="U1356" s="17" t="str">
        <f t="shared" si="117"/>
        <v/>
      </c>
      <c r="V1356" s="33"/>
      <c r="W1356" s="57"/>
      <c r="X1356" s="86"/>
      <c r="Y1356" s="33"/>
      <c r="Z1356" s="36"/>
      <c r="AA1356" s="36"/>
      <c r="AD1356" s="33"/>
      <c r="AG1356" s="33"/>
      <c r="AH1356" s="43"/>
      <c r="AI1356" s="43"/>
      <c r="AJ1356" s="43"/>
      <c r="AK1356" s="43"/>
      <c r="AL1356" s="43"/>
      <c r="AM1356" s="43"/>
      <c r="AN1356" s="43"/>
      <c r="AO1356" s="43"/>
      <c r="AP1356" s="43"/>
      <c r="AQ1356" s="43"/>
      <c r="AR1356" s="43"/>
      <c r="AS1356" s="43"/>
      <c r="AT1356" s="43"/>
      <c r="AU1356" s="44"/>
      <c r="AV1356" s="33"/>
      <c r="AW1356" s="33"/>
      <c r="AX1356" s="33"/>
      <c r="AZ1356" s="141"/>
      <c r="BE1356" s="168"/>
      <c r="BF1356" s="168"/>
      <c r="BG1356" s="168"/>
      <c r="BH1356" s="168"/>
      <c r="BI1356" s="168"/>
      <c r="BJ1356" s="168"/>
      <c r="BK1356" s="168"/>
      <c r="BL1356" s="168"/>
      <c r="BM1356" s="168"/>
      <c r="DK1356" s="168"/>
      <c r="DL1356" s="168"/>
      <c r="DM1356" s="168"/>
      <c r="DN1356" s="168"/>
      <c r="DO1356" s="168"/>
      <c r="DP1356" s="168"/>
      <c r="DQ1356" s="168"/>
      <c r="DR1356" s="168"/>
      <c r="DS1356" s="168"/>
      <c r="DT1356" s="168"/>
      <c r="DU1356" s="168"/>
      <c r="DV1356" s="168"/>
      <c r="DW1356" s="168"/>
      <c r="DX1356" s="168"/>
      <c r="DY1356" s="168"/>
      <c r="DZ1356" s="168"/>
      <c r="EA1356" s="168"/>
      <c r="EB1356" s="168"/>
      <c r="EC1356" s="168"/>
      <c r="ED1356" s="168"/>
      <c r="EE1356" s="168"/>
      <c r="EF1356" s="168"/>
      <c r="EG1356" s="168"/>
      <c r="EH1356" s="168"/>
      <c r="EI1356" s="168"/>
      <c r="EJ1356" s="168"/>
      <c r="EK1356" s="168"/>
      <c r="EL1356" s="168"/>
      <c r="EM1356" s="168"/>
      <c r="EN1356" s="168"/>
      <c r="EO1356" s="168"/>
      <c r="EP1356" s="168"/>
      <c r="EQ1356" s="168"/>
      <c r="ER1356" s="168"/>
      <c r="ES1356" s="168"/>
      <c r="ET1356" s="168"/>
      <c r="EU1356" s="168"/>
      <c r="EV1356" s="168"/>
      <c r="EW1356" s="168"/>
      <c r="EX1356" s="168"/>
      <c r="EY1356" s="168"/>
      <c r="EZ1356" s="168"/>
      <c r="FA1356" s="168"/>
      <c r="FB1356" s="168"/>
      <c r="FC1356" s="168"/>
      <c r="FD1356" s="168"/>
    </row>
    <row r="1357" spans="1:160" s="5" customFormat="1" ht="24.9" customHeight="1" x14ac:dyDescent="0.3">
      <c r="A1357" s="263"/>
      <c r="B1357" s="263"/>
      <c r="C1357" s="265"/>
      <c r="D1357" s="481"/>
      <c r="E1357" s="482"/>
      <c r="F1357" s="482"/>
      <c r="G1357" s="482"/>
      <c r="H1357" s="482"/>
      <c r="I1357" s="482"/>
      <c r="J1357" s="482"/>
      <c r="K1357" s="482"/>
      <c r="L1357" s="482"/>
      <c r="M1357" s="483"/>
      <c r="N1357" s="16" t="str">
        <f t="shared" si="116"/>
        <v/>
      </c>
      <c r="O1357" s="412"/>
      <c r="P1357" s="413"/>
      <c r="Q1357" s="8"/>
      <c r="R1357" s="8"/>
      <c r="S1357" s="8"/>
      <c r="T1357" s="9"/>
      <c r="U1357" s="17" t="str">
        <f t="shared" si="117"/>
        <v/>
      </c>
      <c r="V1357" s="33"/>
      <c r="W1357" s="57"/>
      <c r="X1357" s="86"/>
      <c r="Y1357" s="33"/>
      <c r="Z1357" s="36"/>
      <c r="AA1357" s="36"/>
      <c r="AD1357" s="33"/>
      <c r="AG1357" s="33"/>
      <c r="AH1357" s="43"/>
      <c r="AI1357" s="43"/>
      <c r="AJ1357" s="43"/>
      <c r="AK1357" s="43"/>
      <c r="AL1357" s="43"/>
      <c r="AM1357" s="43"/>
      <c r="AN1357" s="43"/>
      <c r="AO1357" s="43"/>
      <c r="AP1357" s="43"/>
      <c r="AQ1357" s="43"/>
      <c r="AR1357" s="43"/>
      <c r="AS1357" s="43"/>
      <c r="AT1357" s="43"/>
      <c r="AU1357" s="44"/>
      <c r="AV1357" s="33"/>
      <c r="AW1357" s="33"/>
      <c r="AX1357" s="33"/>
      <c r="AZ1357" s="141"/>
      <c r="BE1357" s="168"/>
      <c r="BF1357" s="168"/>
      <c r="BG1357" s="168"/>
      <c r="BH1357" s="168"/>
      <c r="BI1357" s="168"/>
      <c r="BJ1357" s="168"/>
      <c r="BK1357" s="168"/>
      <c r="BL1357" s="168"/>
      <c r="BM1357" s="168"/>
      <c r="DK1357" s="168"/>
      <c r="DL1357" s="168"/>
      <c r="DM1357" s="168"/>
      <c r="DN1357" s="168"/>
      <c r="DO1357" s="168"/>
      <c r="DP1357" s="168"/>
      <c r="DQ1357" s="168"/>
      <c r="DR1357" s="168"/>
      <c r="DS1357" s="168"/>
      <c r="DT1357" s="168"/>
      <c r="DU1357" s="168"/>
      <c r="DV1357" s="168"/>
      <c r="DW1357" s="168"/>
      <c r="DX1357" s="168"/>
      <c r="DY1357" s="168"/>
      <c r="DZ1357" s="168"/>
      <c r="EA1357" s="168"/>
      <c r="EB1357" s="168"/>
      <c r="EC1357" s="168"/>
      <c r="ED1357" s="168"/>
      <c r="EE1357" s="168"/>
      <c r="EF1357" s="168"/>
      <c r="EG1357" s="168"/>
      <c r="EH1357" s="168"/>
      <c r="EI1357" s="168"/>
      <c r="EJ1357" s="168"/>
      <c r="EK1357" s="168"/>
      <c r="EL1357" s="168"/>
      <c r="EM1357" s="168"/>
      <c r="EN1357" s="168"/>
      <c r="EO1357" s="168"/>
      <c r="EP1357" s="168"/>
      <c r="EQ1357" s="168"/>
      <c r="ER1357" s="168"/>
      <c r="ES1357" s="168"/>
      <c r="ET1357" s="168"/>
      <c r="EU1357" s="168"/>
      <c r="EV1357" s="168"/>
      <c r="EW1357" s="168"/>
      <c r="EX1357" s="168"/>
      <c r="EY1357" s="168"/>
      <c r="EZ1357" s="168"/>
      <c r="FA1357" s="168"/>
      <c r="FB1357" s="168"/>
      <c r="FC1357" s="168"/>
      <c r="FD1357" s="168"/>
    </row>
    <row r="1358" spans="1:160" s="5" customFormat="1" ht="24.9" customHeight="1" x14ac:dyDescent="0.3">
      <c r="A1358" s="263"/>
      <c r="B1358" s="263"/>
      <c r="C1358" s="265"/>
      <c r="D1358" s="481"/>
      <c r="E1358" s="482"/>
      <c r="F1358" s="482"/>
      <c r="G1358" s="482"/>
      <c r="H1358" s="482"/>
      <c r="I1358" s="482"/>
      <c r="J1358" s="482"/>
      <c r="K1358" s="482"/>
      <c r="L1358" s="482"/>
      <c r="M1358" s="483"/>
      <c r="N1358" s="16" t="str">
        <f t="shared" si="116"/>
        <v/>
      </c>
      <c r="O1358" s="412"/>
      <c r="P1358" s="413"/>
      <c r="Q1358" s="8"/>
      <c r="R1358" s="8"/>
      <c r="S1358" s="8"/>
      <c r="T1358" s="9"/>
      <c r="U1358" s="17" t="str">
        <f t="shared" si="117"/>
        <v/>
      </c>
      <c r="V1358" s="33"/>
      <c r="W1358" s="57"/>
      <c r="X1358" s="86"/>
      <c r="Y1358" s="33"/>
      <c r="Z1358" s="36"/>
      <c r="AA1358" s="36"/>
      <c r="AD1358" s="33"/>
      <c r="AG1358" s="33"/>
      <c r="AH1358" s="43"/>
      <c r="AI1358" s="43"/>
      <c r="AJ1358" s="43"/>
      <c r="AK1358" s="43"/>
      <c r="AL1358" s="43"/>
      <c r="AM1358" s="43"/>
      <c r="AN1358" s="43"/>
      <c r="AO1358" s="43"/>
      <c r="AP1358" s="43"/>
      <c r="AQ1358" s="43"/>
      <c r="AR1358" s="43"/>
      <c r="AS1358" s="43"/>
      <c r="AT1358" s="43"/>
      <c r="AU1358" s="44"/>
      <c r="AV1358" s="33"/>
      <c r="AW1358" s="33"/>
      <c r="AX1358" s="33"/>
      <c r="AZ1358" s="141"/>
      <c r="BE1358" s="168"/>
      <c r="BF1358" s="168"/>
      <c r="BG1358" s="168"/>
      <c r="BH1358" s="168"/>
      <c r="BI1358" s="168"/>
      <c r="BJ1358" s="168"/>
      <c r="BK1358" s="168"/>
      <c r="BL1358" s="168"/>
      <c r="BM1358" s="168"/>
      <c r="DK1358" s="168"/>
      <c r="DL1358" s="168"/>
      <c r="DM1358" s="168"/>
      <c r="DN1358" s="168"/>
      <c r="DO1358" s="168"/>
      <c r="DP1358" s="168"/>
      <c r="DQ1358" s="168"/>
      <c r="DR1358" s="168"/>
      <c r="DS1358" s="168"/>
      <c r="DT1358" s="168"/>
      <c r="DU1358" s="168"/>
      <c r="DV1358" s="168"/>
      <c r="DW1358" s="168"/>
      <c r="DX1358" s="168"/>
      <c r="DY1358" s="168"/>
      <c r="DZ1358" s="168"/>
      <c r="EA1358" s="168"/>
      <c r="EB1358" s="168"/>
      <c r="EC1358" s="168"/>
      <c r="ED1358" s="168"/>
      <c r="EE1358" s="168"/>
      <c r="EF1358" s="168"/>
      <c r="EG1358" s="168"/>
      <c r="EH1358" s="168"/>
      <c r="EI1358" s="168"/>
      <c r="EJ1358" s="168"/>
      <c r="EK1358" s="168"/>
      <c r="EL1358" s="168"/>
      <c r="EM1358" s="168"/>
      <c r="EN1358" s="168"/>
      <c r="EO1358" s="168"/>
      <c r="EP1358" s="168"/>
      <c r="EQ1358" s="168"/>
      <c r="ER1358" s="168"/>
      <c r="ES1358" s="168"/>
      <c r="ET1358" s="168"/>
      <c r="EU1358" s="168"/>
      <c r="EV1358" s="168"/>
      <c r="EW1358" s="168"/>
      <c r="EX1358" s="168"/>
      <c r="EY1358" s="168"/>
      <c r="EZ1358" s="168"/>
      <c r="FA1358" s="168"/>
      <c r="FB1358" s="168"/>
      <c r="FC1358" s="168"/>
      <c r="FD1358" s="168"/>
    </row>
    <row r="1359" spans="1:160" s="5" customFormat="1" ht="24.9" customHeight="1" x14ac:dyDescent="0.3">
      <c r="A1359" s="263"/>
      <c r="B1359" s="263"/>
      <c r="C1359" s="265"/>
      <c r="D1359" s="481"/>
      <c r="E1359" s="482"/>
      <c r="F1359" s="482"/>
      <c r="G1359" s="482"/>
      <c r="H1359" s="482"/>
      <c r="I1359" s="482"/>
      <c r="J1359" s="482"/>
      <c r="K1359" s="482"/>
      <c r="L1359" s="482"/>
      <c r="M1359" s="483"/>
      <c r="N1359" s="16" t="str">
        <f t="shared" si="116"/>
        <v/>
      </c>
      <c r="O1359" s="412"/>
      <c r="P1359" s="413"/>
      <c r="Q1359" s="8"/>
      <c r="R1359" s="8"/>
      <c r="S1359" s="8"/>
      <c r="T1359" s="9"/>
      <c r="U1359" s="17" t="str">
        <f t="shared" si="117"/>
        <v/>
      </c>
      <c r="V1359" s="33"/>
      <c r="W1359" s="57"/>
      <c r="X1359" s="86"/>
      <c r="Y1359" s="33"/>
      <c r="Z1359" s="36"/>
      <c r="AA1359" s="36"/>
      <c r="AD1359" s="33"/>
      <c r="AG1359" s="33"/>
      <c r="AH1359" s="43"/>
      <c r="AI1359" s="43"/>
      <c r="AJ1359" s="43"/>
      <c r="AK1359" s="43"/>
      <c r="AL1359" s="43"/>
      <c r="AM1359" s="43"/>
      <c r="AN1359" s="43"/>
      <c r="AO1359" s="43"/>
      <c r="AP1359" s="43"/>
      <c r="AQ1359" s="43"/>
      <c r="AR1359" s="43"/>
      <c r="AS1359" s="43"/>
      <c r="AT1359" s="43"/>
      <c r="AU1359" s="44"/>
      <c r="AV1359" s="33"/>
      <c r="AW1359" s="33"/>
      <c r="AX1359" s="33"/>
      <c r="AZ1359" s="141"/>
      <c r="BE1359" s="168"/>
      <c r="BF1359" s="168"/>
      <c r="BG1359" s="168"/>
      <c r="BH1359" s="168"/>
      <c r="BI1359" s="168"/>
      <c r="BJ1359" s="168"/>
      <c r="BK1359" s="168"/>
      <c r="BL1359" s="168"/>
      <c r="BM1359" s="168"/>
      <c r="DK1359" s="168"/>
      <c r="DL1359" s="168"/>
      <c r="DM1359" s="168"/>
      <c r="DN1359" s="168"/>
      <c r="DO1359" s="168"/>
      <c r="DP1359" s="168"/>
      <c r="DQ1359" s="168"/>
      <c r="DR1359" s="168"/>
      <c r="DS1359" s="168"/>
      <c r="DT1359" s="168"/>
      <c r="DU1359" s="168"/>
      <c r="DV1359" s="168"/>
      <c r="DW1359" s="168"/>
      <c r="DX1359" s="168"/>
      <c r="DY1359" s="168"/>
      <c r="DZ1359" s="168"/>
      <c r="EA1359" s="168"/>
      <c r="EB1359" s="168"/>
      <c r="EC1359" s="168"/>
      <c r="ED1359" s="168"/>
      <c r="EE1359" s="168"/>
      <c r="EF1359" s="168"/>
      <c r="EG1359" s="168"/>
      <c r="EH1359" s="168"/>
      <c r="EI1359" s="168"/>
      <c r="EJ1359" s="168"/>
      <c r="EK1359" s="168"/>
      <c r="EL1359" s="168"/>
      <c r="EM1359" s="168"/>
      <c r="EN1359" s="168"/>
      <c r="EO1359" s="168"/>
      <c r="EP1359" s="168"/>
      <c r="EQ1359" s="168"/>
      <c r="ER1359" s="168"/>
      <c r="ES1359" s="168"/>
      <c r="ET1359" s="168"/>
      <c r="EU1359" s="168"/>
      <c r="EV1359" s="168"/>
      <c r="EW1359" s="168"/>
      <c r="EX1359" s="168"/>
      <c r="EY1359" s="168"/>
      <c r="EZ1359" s="168"/>
      <c r="FA1359" s="168"/>
      <c r="FB1359" s="168"/>
      <c r="FC1359" s="168"/>
      <c r="FD1359" s="168"/>
    </row>
    <row r="1360" spans="1:160" s="5" customFormat="1" ht="24.9" customHeight="1" thickBot="1" x14ac:dyDescent="0.35">
      <c r="A1360" s="263"/>
      <c r="B1360" s="263"/>
      <c r="C1360" s="265"/>
      <c r="D1360" s="481"/>
      <c r="E1360" s="482"/>
      <c r="F1360" s="482"/>
      <c r="G1360" s="482"/>
      <c r="H1360" s="482"/>
      <c r="I1360" s="482"/>
      <c r="J1360" s="482"/>
      <c r="K1360" s="482"/>
      <c r="L1360" s="482"/>
      <c r="M1360" s="483"/>
      <c r="N1360" s="414" t="s">
        <v>16</v>
      </c>
      <c r="O1360" s="415"/>
      <c r="P1360" s="415"/>
      <c r="Q1360" s="415"/>
      <c r="R1360" s="415"/>
      <c r="S1360" s="415"/>
      <c r="T1360" s="415"/>
      <c r="U1360" s="18">
        <f>SUM(U1340:U1359)</f>
        <v>0</v>
      </c>
      <c r="V1360" s="33"/>
      <c r="W1360" s="57"/>
      <c r="X1360" s="86"/>
      <c r="Y1360" s="33"/>
      <c r="Z1360" s="36"/>
      <c r="AA1360" s="36"/>
      <c r="AD1360" s="33"/>
      <c r="AG1360" s="33"/>
      <c r="AH1360" s="43"/>
      <c r="AI1360" s="43"/>
      <c r="AJ1360" s="43"/>
      <c r="AK1360" s="43"/>
      <c r="AL1360" s="43"/>
      <c r="AM1360" s="43"/>
      <c r="AN1360" s="43"/>
      <c r="AO1360" s="43"/>
      <c r="AP1360" s="43"/>
      <c r="AQ1360" s="43"/>
      <c r="AR1360" s="43"/>
      <c r="AS1360" s="43"/>
      <c r="AT1360" s="43"/>
      <c r="AU1360" s="44"/>
      <c r="AV1360" s="33"/>
      <c r="AW1360" s="33"/>
      <c r="AX1360" s="33"/>
      <c r="AZ1360" s="141"/>
      <c r="BE1360" s="168"/>
      <c r="BF1360" s="168"/>
      <c r="BG1360" s="168"/>
      <c r="BH1360" s="168"/>
      <c r="BI1360" s="168"/>
      <c r="BJ1360" s="168"/>
      <c r="BK1360" s="168"/>
      <c r="BL1360" s="168"/>
      <c r="BM1360" s="168"/>
      <c r="DK1360" s="168"/>
      <c r="DL1360" s="168"/>
      <c r="DM1360" s="168"/>
      <c r="DN1360" s="168"/>
      <c r="DO1360" s="168"/>
      <c r="DP1360" s="168"/>
      <c r="DQ1360" s="168"/>
      <c r="DR1360" s="168"/>
      <c r="DS1360" s="168"/>
      <c r="DT1360" s="168"/>
      <c r="DU1360" s="168"/>
      <c r="DV1360" s="168"/>
      <c r="DW1360" s="168"/>
      <c r="DX1360" s="168"/>
      <c r="DY1360" s="168"/>
      <c r="DZ1360" s="168"/>
      <c r="EA1360" s="168"/>
      <c r="EB1360" s="168"/>
      <c r="EC1360" s="168"/>
      <c r="ED1360" s="168"/>
      <c r="EE1360" s="168"/>
      <c r="EF1360" s="168"/>
      <c r="EG1360" s="168"/>
      <c r="EH1360" s="168"/>
      <c r="EI1360" s="168"/>
      <c r="EJ1360" s="168"/>
      <c r="EK1360" s="168"/>
      <c r="EL1360" s="168"/>
      <c r="EM1360" s="168"/>
      <c r="EN1360" s="168"/>
      <c r="EO1360" s="168"/>
      <c r="EP1360" s="168"/>
      <c r="EQ1360" s="168"/>
      <c r="ER1360" s="168"/>
      <c r="ES1360" s="168"/>
      <c r="ET1360" s="168"/>
      <c r="EU1360" s="168"/>
      <c r="EV1360" s="168"/>
      <c r="EW1360" s="168"/>
      <c r="EX1360" s="168"/>
      <c r="EY1360" s="168"/>
      <c r="EZ1360" s="168"/>
      <c r="FA1360" s="168"/>
      <c r="FB1360" s="168"/>
      <c r="FC1360" s="168"/>
      <c r="FD1360" s="168"/>
    </row>
    <row r="1361" spans="1:160" s="5" customFormat="1" ht="14.4" customHeight="1" x14ac:dyDescent="0.3">
      <c r="A1361" s="263"/>
      <c r="B1361" s="263"/>
      <c r="C1361" s="265"/>
      <c r="D1361" s="481"/>
      <c r="E1361" s="482"/>
      <c r="F1361" s="482"/>
      <c r="G1361" s="482"/>
      <c r="H1361" s="482"/>
      <c r="I1361" s="482"/>
      <c r="J1361" s="482"/>
      <c r="K1361" s="482"/>
      <c r="L1361" s="482"/>
      <c r="M1361" s="483"/>
      <c r="N1361" s="416" t="s">
        <v>17</v>
      </c>
      <c r="O1361" s="417"/>
      <c r="P1361" s="417"/>
      <c r="Q1361" s="417"/>
      <c r="R1361" s="417"/>
      <c r="S1361" s="417"/>
      <c r="T1361" s="417"/>
      <c r="U1361" s="418"/>
      <c r="V1361" s="87"/>
      <c r="W1361" s="57"/>
      <c r="X1361" s="86"/>
      <c r="Y1361" s="33"/>
      <c r="Z1361" s="36"/>
      <c r="AA1361" s="36"/>
      <c r="AD1361" s="33"/>
      <c r="AG1361" s="33"/>
      <c r="AH1361" s="43"/>
      <c r="AI1361" s="43"/>
      <c r="AJ1361" s="43"/>
      <c r="AK1361" s="43"/>
      <c r="AL1361" s="43"/>
      <c r="AM1361" s="43"/>
      <c r="AN1361" s="43"/>
      <c r="AO1361" s="43"/>
      <c r="AP1361" s="43"/>
      <c r="AQ1361" s="43"/>
      <c r="AR1361" s="43"/>
      <c r="AS1361" s="43"/>
      <c r="AT1361" s="43"/>
      <c r="AU1361" s="44"/>
      <c r="AV1361" s="33"/>
      <c r="AW1361" s="33"/>
      <c r="AX1361" s="33"/>
      <c r="AZ1361" s="141"/>
      <c r="BE1361" s="168"/>
      <c r="BF1361" s="168"/>
      <c r="BG1361" s="168"/>
      <c r="BH1361" s="168"/>
      <c r="BI1361" s="168"/>
      <c r="BJ1361" s="168"/>
      <c r="BK1361" s="168"/>
      <c r="BL1361" s="168"/>
      <c r="BM1361" s="168"/>
      <c r="DK1361" s="168"/>
      <c r="DL1361" s="168"/>
      <c r="DM1361" s="168"/>
      <c r="DN1361" s="168"/>
      <c r="DO1361" s="168"/>
      <c r="DP1361" s="168"/>
      <c r="DQ1361" s="168"/>
      <c r="DR1361" s="168"/>
      <c r="DS1361" s="168"/>
      <c r="DT1361" s="168"/>
      <c r="DU1361" s="168"/>
      <c r="DV1361" s="168"/>
      <c r="DW1361" s="168"/>
      <c r="DX1361" s="168"/>
      <c r="DY1361" s="168"/>
      <c r="DZ1361" s="168"/>
      <c r="EA1361" s="168"/>
      <c r="EB1361" s="168"/>
      <c r="EC1361" s="168"/>
      <c r="ED1361" s="168"/>
      <c r="EE1361" s="168"/>
      <c r="EF1361" s="168"/>
      <c r="EG1361" s="168"/>
      <c r="EH1361" s="168"/>
      <c r="EI1361" s="168"/>
      <c r="EJ1361" s="168"/>
      <c r="EK1361" s="168"/>
      <c r="EL1361" s="168"/>
      <c r="EM1361" s="168"/>
      <c r="EN1361" s="168"/>
      <c r="EO1361" s="168"/>
      <c r="EP1361" s="168"/>
      <c r="EQ1361" s="168"/>
      <c r="ER1361" s="168"/>
      <c r="ES1361" s="168"/>
      <c r="ET1361" s="168"/>
      <c r="EU1361" s="168"/>
      <c r="EV1361" s="168"/>
      <c r="EW1361" s="168"/>
      <c r="EX1361" s="168"/>
      <c r="EY1361" s="168"/>
      <c r="EZ1361" s="168"/>
      <c r="FA1361" s="168"/>
      <c r="FB1361" s="168"/>
      <c r="FC1361" s="168"/>
      <c r="FD1361" s="168"/>
    </row>
    <row r="1362" spans="1:160" s="5" customFormat="1" x14ac:dyDescent="0.3">
      <c r="A1362" s="263"/>
      <c r="B1362" s="263"/>
      <c r="C1362" s="265"/>
      <c r="D1362" s="481"/>
      <c r="E1362" s="482"/>
      <c r="F1362" s="482"/>
      <c r="G1362" s="482"/>
      <c r="H1362" s="482"/>
      <c r="I1362" s="482"/>
      <c r="J1362" s="482"/>
      <c r="K1362" s="482"/>
      <c r="L1362" s="482"/>
      <c r="M1362" s="483"/>
      <c r="N1362" s="419"/>
      <c r="O1362" s="420"/>
      <c r="P1362" s="420"/>
      <c r="Q1362" s="420"/>
      <c r="R1362" s="420"/>
      <c r="S1362" s="420"/>
      <c r="T1362" s="420"/>
      <c r="U1362" s="421"/>
      <c r="V1362" s="33"/>
      <c r="W1362" s="57"/>
      <c r="X1362" s="86"/>
      <c r="Y1362" s="33"/>
      <c r="Z1362" s="36"/>
      <c r="AA1362" s="36"/>
      <c r="AD1362" s="33"/>
      <c r="AG1362" s="33"/>
      <c r="AH1362" s="43"/>
      <c r="AI1362" s="43"/>
      <c r="AJ1362" s="43"/>
      <c r="AK1362" s="43"/>
      <c r="AL1362" s="43"/>
      <c r="AM1362" s="43"/>
      <c r="AN1362" s="43"/>
      <c r="AO1362" s="43"/>
      <c r="AP1362" s="43"/>
      <c r="AQ1362" s="43"/>
      <c r="AR1362" s="43"/>
      <c r="AS1362" s="43"/>
      <c r="AT1362" s="43"/>
      <c r="AU1362" s="44"/>
      <c r="AV1362" s="33"/>
      <c r="AW1362" s="33"/>
      <c r="AX1362" s="33"/>
      <c r="AZ1362" s="141"/>
      <c r="BE1362" s="168"/>
      <c r="BF1362" s="168"/>
      <c r="BG1362" s="168"/>
      <c r="BH1362" s="168"/>
      <c r="BI1362" s="168"/>
      <c r="BJ1362" s="168"/>
      <c r="BK1362" s="168"/>
      <c r="BL1362" s="168"/>
      <c r="BM1362" s="168"/>
      <c r="DK1362" s="168"/>
      <c r="DL1362" s="168"/>
      <c r="DM1362" s="168"/>
      <c r="DN1362" s="168"/>
      <c r="DO1362" s="168"/>
      <c r="DP1362" s="168"/>
      <c r="DQ1362" s="168"/>
      <c r="DR1362" s="168"/>
      <c r="DS1362" s="168"/>
      <c r="DT1362" s="168"/>
      <c r="DU1362" s="168"/>
      <c r="DV1362" s="168"/>
      <c r="DW1362" s="168"/>
      <c r="DX1362" s="168"/>
      <c r="DY1362" s="168"/>
      <c r="DZ1362" s="168"/>
      <c r="EA1362" s="168"/>
      <c r="EB1362" s="168"/>
      <c r="EC1362" s="168"/>
      <c r="ED1362" s="168"/>
      <c r="EE1362" s="168"/>
      <c r="EF1362" s="168"/>
      <c r="EG1362" s="168"/>
      <c r="EH1362" s="168"/>
      <c r="EI1362" s="168"/>
      <c r="EJ1362" s="168"/>
      <c r="EK1362" s="168"/>
      <c r="EL1362" s="168"/>
      <c r="EM1362" s="168"/>
      <c r="EN1362" s="168"/>
      <c r="EO1362" s="168"/>
      <c r="EP1362" s="168"/>
      <c r="EQ1362" s="168"/>
      <c r="ER1362" s="168"/>
      <c r="ES1362" s="168"/>
      <c r="ET1362" s="168"/>
      <c r="EU1362" s="168"/>
      <c r="EV1362" s="168"/>
      <c r="EW1362" s="168"/>
      <c r="EX1362" s="168"/>
      <c r="EY1362" s="168"/>
      <c r="EZ1362" s="168"/>
      <c r="FA1362" s="168"/>
      <c r="FB1362" s="168"/>
      <c r="FC1362" s="168"/>
      <c r="FD1362" s="168"/>
    </row>
    <row r="1363" spans="1:160" s="5" customFormat="1" x14ac:dyDescent="0.3">
      <c r="A1363" s="263"/>
      <c r="B1363" s="263"/>
      <c r="C1363" s="265"/>
      <c r="D1363" s="481"/>
      <c r="E1363" s="482"/>
      <c r="F1363" s="482"/>
      <c r="G1363" s="482"/>
      <c r="H1363" s="482"/>
      <c r="I1363" s="482"/>
      <c r="J1363" s="482"/>
      <c r="K1363" s="482"/>
      <c r="L1363" s="482"/>
      <c r="M1363" s="483"/>
      <c r="N1363" s="419"/>
      <c r="O1363" s="420"/>
      <c r="P1363" s="420"/>
      <c r="Q1363" s="420"/>
      <c r="R1363" s="420"/>
      <c r="S1363" s="420"/>
      <c r="T1363" s="420"/>
      <c r="U1363" s="421"/>
      <c r="V1363" s="33"/>
      <c r="W1363" s="57"/>
      <c r="X1363" s="86"/>
      <c r="Y1363" s="33"/>
      <c r="Z1363" s="36"/>
      <c r="AA1363" s="36"/>
      <c r="AD1363" s="33"/>
      <c r="AG1363" s="33"/>
      <c r="AH1363" s="43"/>
      <c r="AI1363" s="43"/>
      <c r="AJ1363" s="43"/>
      <c r="AK1363" s="43"/>
      <c r="AL1363" s="43"/>
      <c r="AM1363" s="43"/>
      <c r="AN1363" s="43"/>
      <c r="AO1363" s="43"/>
      <c r="AP1363" s="43"/>
      <c r="AQ1363" s="43"/>
      <c r="AR1363" s="43"/>
      <c r="AS1363" s="43"/>
      <c r="AT1363" s="43"/>
      <c r="AU1363" s="44"/>
      <c r="AV1363" s="33"/>
      <c r="AW1363" s="33"/>
      <c r="AX1363" s="33"/>
      <c r="AZ1363" s="141"/>
      <c r="BE1363" s="168"/>
      <c r="BF1363" s="168"/>
      <c r="BG1363" s="168"/>
      <c r="BH1363" s="168"/>
      <c r="BI1363" s="168"/>
      <c r="BJ1363" s="168"/>
      <c r="BK1363" s="168"/>
      <c r="BL1363" s="168"/>
      <c r="BM1363" s="168"/>
      <c r="DK1363" s="168"/>
      <c r="DL1363" s="168"/>
      <c r="DM1363" s="168"/>
      <c r="DN1363" s="168"/>
      <c r="DO1363" s="168"/>
      <c r="DP1363" s="168"/>
      <c r="DQ1363" s="168"/>
      <c r="DR1363" s="168"/>
      <c r="DS1363" s="168"/>
      <c r="DT1363" s="168"/>
      <c r="DU1363" s="168"/>
      <c r="DV1363" s="168"/>
      <c r="DW1363" s="168"/>
      <c r="DX1363" s="168"/>
      <c r="DY1363" s="168"/>
      <c r="DZ1363" s="168"/>
      <c r="EA1363" s="168"/>
      <c r="EB1363" s="168"/>
      <c r="EC1363" s="168"/>
      <c r="ED1363" s="168"/>
      <c r="EE1363" s="168"/>
      <c r="EF1363" s="168"/>
      <c r="EG1363" s="168"/>
      <c r="EH1363" s="168"/>
      <c r="EI1363" s="168"/>
      <c r="EJ1363" s="168"/>
      <c r="EK1363" s="168"/>
      <c r="EL1363" s="168"/>
      <c r="EM1363" s="168"/>
      <c r="EN1363" s="168"/>
      <c r="EO1363" s="168"/>
      <c r="EP1363" s="168"/>
      <c r="EQ1363" s="168"/>
      <c r="ER1363" s="168"/>
      <c r="ES1363" s="168"/>
      <c r="ET1363" s="168"/>
      <c r="EU1363" s="168"/>
      <c r="EV1363" s="168"/>
      <c r="EW1363" s="168"/>
      <c r="EX1363" s="168"/>
      <c r="EY1363" s="168"/>
      <c r="EZ1363" s="168"/>
      <c r="FA1363" s="168"/>
      <c r="FB1363" s="168"/>
      <c r="FC1363" s="168"/>
      <c r="FD1363" s="168"/>
    </row>
    <row r="1364" spans="1:160" s="5" customFormat="1" ht="14.4" thickBot="1" x14ac:dyDescent="0.35">
      <c r="A1364" s="263"/>
      <c r="B1364" s="263"/>
      <c r="C1364" s="265"/>
      <c r="D1364" s="425"/>
      <c r="E1364" s="426"/>
      <c r="F1364" s="426"/>
      <c r="G1364" s="426"/>
      <c r="H1364" s="426"/>
      <c r="I1364" s="426"/>
      <c r="J1364" s="426"/>
      <c r="K1364" s="426"/>
      <c r="L1364" s="426"/>
      <c r="M1364" s="427"/>
      <c r="N1364" s="422"/>
      <c r="O1364" s="423"/>
      <c r="P1364" s="423"/>
      <c r="Q1364" s="423"/>
      <c r="R1364" s="423"/>
      <c r="S1364" s="423"/>
      <c r="T1364" s="423"/>
      <c r="U1364" s="424"/>
      <c r="V1364" s="33"/>
      <c r="W1364" s="57"/>
      <c r="X1364" s="86"/>
      <c r="Y1364" s="33"/>
      <c r="Z1364" s="36"/>
      <c r="AA1364" s="36"/>
      <c r="AD1364" s="33"/>
      <c r="AG1364" s="33"/>
      <c r="AH1364" s="43"/>
      <c r="AI1364" s="43"/>
      <c r="AJ1364" s="43"/>
      <c r="AK1364" s="43"/>
      <c r="AL1364" s="43"/>
      <c r="AM1364" s="43"/>
      <c r="AN1364" s="43"/>
      <c r="AO1364" s="43"/>
      <c r="AP1364" s="43"/>
      <c r="AQ1364" s="43"/>
      <c r="AR1364" s="43"/>
      <c r="AS1364" s="43"/>
      <c r="AT1364" s="43"/>
      <c r="AU1364" s="44"/>
      <c r="AV1364" s="33"/>
      <c r="AW1364" s="33"/>
      <c r="AX1364" s="33"/>
      <c r="AZ1364" s="141"/>
      <c r="BE1364" s="168"/>
      <c r="BF1364" s="168"/>
      <c r="BG1364" s="168"/>
      <c r="BH1364" s="168"/>
      <c r="BI1364" s="168"/>
      <c r="BJ1364" s="168"/>
      <c r="BK1364" s="168"/>
      <c r="BL1364" s="168"/>
      <c r="BM1364" s="168"/>
      <c r="DK1364" s="168"/>
      <c r="DL1364" s="168"/>
      <c r="DM1364" s="168"/>
      <c r="DN1364" s="168"/>
      <c r="DO1364" s="168"/>
      <c r="DP1364" s="168"/>
      <c r="DQ1364" s="168"/>
      <c r="DR1364" s="168"/>
      <c r="DS1364" s="168"/>
      <c r="DT1364" s="168"/>
      <c r="DU1364" s="168"/>
      <c r="DV1364" s="168"/>
      <c r="DW1364" s="168"/>
      <c r="DX1364" s="168"/>
      <c r="DY1364" s="168"/>
      <c r="DZ1364" s="168"/>
      <c r="EA1364" s="168"/>
      <c r="EB1364" s="168"/>
      <c r="EC1364" s="168"/>
      <c r="ED1364" s="168"/>
      <c r="EE1364" s="168"/>
      <c r="EF1364" s="168"/>
      <c r="EG1364" s="168"/>
      <c r="EH1364" s="168"/>
      <c r="EI1364" s="168"/>
      <c r="EJ1364" s="168"/>
      <c r="EK1364" s="168"/>
      <c r="EL1364" s="168"/>
      <c r="EM1364" s="168"/>
      <c r="EN1364" s="168"/>
      <c r="EO1364" s="168"/>
      <c r="EP1364" s="168"/>
      <c r="EQ1364" s="168"/>
      <c r="ER1364" s="168"/>
      <c r="ES1364" s="168"/>
      <c r="ET1364" s="168"/>
      <c r="EU1364" s="168"/>
      <c r="EV1364" s="168"/>
      <c r="EW1364" s="168"/>
      <c r="EX1364" s="168"/>
      <c r="EY1364" s="168"/>
      <c r="EZ1364" s="168"/>
      <c r="FA1364" s="168"/>
      <c r="FB1364" s="168"/>
      <c r="FC1364" s="168"/>
      <c r="FD1364" s="168"/>
    </row>
    <row r="1365" spans="1:160" s="5" customFormat="1" ht="5.25" customHeight="1" thickBot="1" x14ac:dyDescent="0.35">
      <c r="A1365" s="263"/>
      <c r="B1365" s="263"/>
      <c r="C1365" s="265"/>
      <c r="D1365" s="428"/>
      <c r="E1365" s="428"/>
      <c r="F1365" s="428"/>
      <c r="G1365" s="428"/>
      <c r="H1365" s="428"/>
      <c r="I1365" s="428"/>
      <c r="J1365" s="428"/>
      <c r="K1365" s="428"/>
      <c r="L1365" s="428"/>
      <c r="M1365" s="428"/>
      <c r="N1365" s="428"/>
      <c r="O1365" s="428"/>
      <c r="P1365" s="428"/>
      <c r="Q1365" s="428"/>
      <c r="R1365" s="428"/>
      <c r="S1365" s="428"/>
      <c r="T1365" s="428"/>
      <c r="U1365" s="428"/>
      <c r="V1365" s="33"/>
      <c r="W1365" s="57"/>
      <c r="X1365" s="86"/>
      <c r="Y1365" s="33"/>
      <c r="Z1365" s="36"/>
      <c r="AA1365" s="36"/>
      <c r="AD1365" s="33"/>
      <c r="AG1365" s="33"/>
      <c r="AH1365" s="43"/>
      <c r="AI1365" s="43"/>
      <c r="AJ1365" s="43"/>
      <c r="AK1365" s="43"/>
      <c r="AL1365" s="43"/>
      <c r="AM1365" s="43"/>
      <c r="AN1365" s="43"/>
      <c r="AO1365" s="43"/>
      <c r="AP1365" s="43"/>
      <c r="AQ1365" s="43"/>
      <c r="AR1365" s="43"/>
      <c r="AS1365" s="43"/>
      <c r="AT1365" s="43"/>
      <c r="AU1365" s="44"/>
      <c r="AV1365" s="33"/>
      <c r="AW1365" s="33"/>
      <c r="AX1365" s="33"/>
      <c r="AZ1365" s="141"/>
      <c r="BE1365" s="168"/>
      <c r="BF1365" s="168"/>
      <c r="BG1365" s="168"/>
      <c r="BH1365" s="168"/>
      <c r="BI1365" s="168"/>
      <c r="BJ1365" s="168"/>
      <c r="BK1365" s="168"/>
      <c r="BL1365" s="168"/>
      <c r="BM1365" s="168"/>
      <c r="DK1365" s="168"/>
      <c r="DL1365" s="168"/>
      <c r="DM1365" s="168"/>
      <c r="DN1365" s="168"/>
      <c r="DO1365" s="168"/>
      <c r="DP1365" s="168"/>
      <c r="DQ1365" s="168"/>
      <c r="DR1365" s="168"/>
      <c r="DS1365" s="168"/>
      <c r="DT1365" s="168"/>
      <c r="DU1365" s="168"/>
      <c r="DV1365" s="168"/>
      <c r="DW1365" s="168"/>
      <c r="DX1365" s="168"/>
      <c r="DY1365" s="168"/>
      <c r="DZ1365" s="168"/>
      <c r="EA1365" s="168"/>
      <c r="EB1365" s="168"/>
      <c r="EC1365" s="168"/>
      <c r="ED1365" s="168"/>
      <c r="EE1365" s="168"/>
      <c r="EF1365" s="168"/>
      <c r="EG1365" s="168"/>
      <c r="EH1365" s="168"/>
      <c r="EI1365" s="168"/>
      <c r="EJ1365" s="168"/>
      <c r="EK1365" s="168"/>
      <c r="EL1365" s="168"/>
      <c r="EM1365" s="168"/>
      <c r="EN1365" s="168"/>
      <c r="EO1365" s="168"/>
      <c r="EP1365" s="168"/>
      <c r="EQ1365" s="168"/>
      <c r="ER1365" s="168"/>
      <c r="ES1365" s="168"/>
      <c r="ET1365" s="168"/>
      <c r="EU1365" s="168"/>
      <c r="EV1365" s="168"/>
      <c r="EW1365" s="168"/>
      <c r="EX1365" s="168"/>
      <c r="EY1365" s="168"/>
      <c r="EZ1365" s="168"/>
      <c r="FA1365" s="168"/>
      <c r="FB1365" s="168"/>
      <c r="FC1365" s="168"/>
      <c r="FD1365" s="168"/>
    </row>
    <row r="1366" spans="1:160" s="5" customFormat="1" ht="20.25" customHeight="1" x14ac:dyDescent="0.3">
      <c r="A1366" s="263"/>
      <c r="B1366" s="263"/>
      <c r="C1366" s="265"/>
      <c r="D1366" s="429" t="s">
        <v>18</v>
      </c>
      <c r="E1366" s="430"/>
      <c r="F1366" s="430"/>
      <c r="G1366" s="430"/>
      <c r="H1366" s="430"/>
      <c r="I1366" s="430"/>
      <c r="J1366" s="430"/>
      <c r="K1366" s="430"/>
      <c r="L1366" s="430"/>
      <c r="M1366" s="431"/>
      <c r="N1366" s="429" t="s">
        <v>19</v>
      </c>
      <c r="O1366" s="430"/>
      <c r="P1366" s="430"/>
      <c r="Q1366" s="430"/>
      <c r="R1366" s="430"/>
      <c r="S1366" s="430"/>
      <c r="T1366" s="430"/>
      <c r="U1366" s="431"/>
      <c r="V1366" s="33"/>
      <c r="W1366" s="57"/>
      <c r="X1366" s="86"/>
      <c r="Y1366" s="33"/>
      <c r="Z1366" s="36"/>
      <c r="AA1366" s="36"/>
      <c r="AD1366" s="33"/>
      <c r="AG1366" s="33"/>
      <c r="AH1366" s="43"/>
      <c r="AI1366" s="43"/>
      <c r="AJ1366" s="43"/>
      <c r="AK1366" s="43"/>
      <c r="AL1366" s="43"/>
      <c r="AM1366" s="43"/>
      <c r="AN1366" s="43"/>
      <c r="AO1366" s="43"/>
      <c r="AP1366" s="43"/>
      <c r="AQ1366" s="43"/>
      <c r="AR1366" s="43"/>
      <c r="AS1366" s="43"/>
      <c r="AT1366" s="43"/>
      <c r="AU1366" s="44"/>
      <c r="AV1366" s="33"/>
      <c r="AW1366" s="33"/>
      <c r="AX1366" s="33"/>
      <c r="AZ1366" s="141"/>
      <c r="BE1366" s="168"/>
      <c r="BF1366" s="168"/>
      <c r="BG1366" s="168"/>
      <c r="BH1366" s="168"/>
      <c r="BI1366" s="168"/>
      <c r="BJ1366" s="168"/>
      <c r="BK1366" s="168"/>
      <c r="BL1366" s="168"/>
      <c r="BM1366" s="168"/>
      <c r="DK1366" s="168"/>
      <c r="DL1366" s="168"/>
      <c r="DM1366" s="168"/>
      <c r="DN1366" s="168"/>
      <c r="DO1366" s="168"/>
      <c r="DP1366" s="168"/>
      <c r="DQ1366" s="168"/>
      <c r="DR1366" s="168"/>
      <c r="DS1366" s="168"/>
      <c r="DT1366" s="168"/>
      <c r="DU1366" s="168"/>
      <c r="DV1366" s="168"/>
      <c r="DW1366" s="168"/>
      <c r="DX1366" s="168"/>
      <c r="DY1366" s="168"/>
      <c r="DZ1366" s="168"/>
      <c r="EA1366" s="168"/>
      <c r="EB1366" s="168"/>
      <c r="EC1366" s="168"/>
      <c r="ED1366" s="168"/>
      <c r="EE1366" s="168"/>
      <c r="EF1366" s="168"/>
      <c r="EG1366" s="168"/>
      <c r="EH1366" s="168"/>
      <c r="EI1366" s="168"/>
      <c r="EJ1366" s="168"/>
      <c r="EK1366" s="168"/>
      <c r="EL1366" s="168"/>
      <c r="EM1366" s="168"/>
      <c r="EN1366" s="168"/>
      <c r="EO1366" s="168"/>
      <c r="EP1366" s="168"/>
      <c r="EQ1366" s="168"/>
      <c r="ER1366" s="168"/>
      <c r="ES1366" s="168"/>
      <c r="ET1366" s="168"/>
      <c r="EU1366" s="168"/>
      <c r="EV1366" s="168"/>
      <c r="EW1366" s="168"/>
      <c r="EX1366" s="168"/>
      <c r="EY1366" s="168"/>
      <c r="EZ1366" s="168"/>
      <c r="FA1366" s="168"/>
      <c r="FB1366" s="168"/>
      <c r="FC1366" s="168"/>
      <c r="FD1366" s="168"/>
    </row>
    <row r="1367" spans="1:160" s="5" customFormat="1" x14ac:dyDescent="0.3">
      <c r="A1367" s="263"/>
      <c r="B1367" s="263"/>
      <c r="C1367" s="265"/>
      <c r="D1367" s="432" t="s">
        <v>20</v>
      </c>
      <c r="E1367" s="433"/>
      <c r="F1367" s="433"/>
      <c r="G1367" s="433"/>
      <c r="H1367" s="433"/>
      <c r="I1367" s="433"/>
      <c r="J1367" s="433"/>
      <c r="K1367" s="433"/>
      <c r="L1367" s="433"/>
      <c r="M1367" s="434"/>
      <c r="N1367" s="435" t="s">
        <v>21</v>
      </c>
      <c r="O1367" s="436"/>
      <c r="P1367" s="436"/>
      <c r="Q1367" s="436"/>
      <c r="R1367" s="436"/>
      <c r="S1367" s="436"/>
      <c r="T1367" s="436"/>
      <c r="U1367" s="437"/>
      <c r="V1367" s="33"/>
      <c r="W1367" s="57"/>
      <c r="X1367" s="86"/>
      <c r="Y1367" s="33"/>
      <c r="Z1367" s="36"/>
      <c r="AA1367" s="36"/>
      <c r="AD1367" s="33"/>
      <c r="AG1367" s="33"/>
      <c r="AH1367" s="43"/>
      <c r="AI1367" s="43"/>
      <c r="AJ1367" s="43"/>
      <c r="AK1367" s="43"/>
      <c r="AL1367" s="43"/>
      <c r="AM1367" s="43"/>
      <c r="AN1367" s="43"/>
      <c r="AO1367" s="43"/>
      <c r="AP1367" s="43"/>
      <c r="AQ1367" s="43"/>
      <c r="AR1367" s="43"/>
      <c r="AS1367" s="43"/>
      <c r="AT1367" s="43"/>
      <c r="AU1367" s="44"/>
      <c r="AV1367" s="33"/>
      <c r="AW1367" s="33"/>
      <c r="AX1367" s="33"/>
      <c r="AZ1367" s="141"/>
      <c r="BE1367" s="168"/>
      <c r="BF1367" s="168"/>
      <c r="BG1367" s="168"/>
      <c r="BH1367" s="168"/>
      <c r="BI1367" s="168"/>
      <c r="BJ1367" s="168"/>
      <c r="BK1367" s="168"/>
      <c r="BL1367" s="168"/>
      <c r="BM1367" s="168"/>
      <c r="DK1367" s="168"/>
      <c r="DL1367" s="168"/>
      <c r="DM1367" s="168"/>
      <c r="DN1367" s="168"/>
      <c r="DO1367" s="168"/>
      <c r="DP1367" s="168"/>
      <c r="DQ1367" s="168"/>
      <c r="DR1367" s="168"/>
      <c r="DS1367" s="168"/>
      <c r="DT1367" s="168"/>
      <c r="DU1367" s="168"/>
      <c r="DV1367" s="168"/>
      <c r="DW1367" s="168"/>
      <c r="DX1367" s="168"/>
      <c r="DY1367" s="168"/>
      <c r="DZ1367" s="168"/>
      <c r="EA1367" s="168"/>
      <c r="EB1367" s="168"/>
      <c r="EC1367" s="168"/>
      <c r="ED1367" s="168"/>
      <c r="EE1367" s="168"/>
      <c r="EF1367" s="168"/>
      <c r="EG1367" s="168"/>
      <c r="EH1367" s="168"/>
      <c r="EI1367" s="168"/>
      <c r="EJ1367" s="168"/>
      <c r="EK1367" s="168"/>
      <c r="EL1367" s="168"/>
      <c r="EM1367" s="168"/>
      <c r="EN1367" s="168"/>
      <c r="EO1367" s="168"/>
      <c r="EP1367" s="168"/>
      <c r="EQ1367" s="168"/>
      <c r="ER1367" s="168"/>
      <c r="ES1367" s="168"/>
      <c r="ET1367" s="168"/>
      <c r="EU1367" s="168"/>
      <c r="EV1367" s="168"/>
      <c r="EW1367" s="168"/>
      <c r="EX1367" s="168"/>
      <c r="EY1367" s="168"/>
      <c r="EZ1367" s="168"/>
      <c r="FA1367" s="168"/>
      <c r="FB1367" s="168"/>
      <c r="FC1367" s="168"/>
      <c r="FD1367" s="168"/>
    </row>
    <row r="1368" spans="1:160" s="5" customFormat="1" ht="15.75" customHeight="1" x14ac:dyDescent="0.3">
      <c r="A1368" s="263"/>
      <c r="B1368" s="263"/>
      <c r="C1368" s="265"/>
      <c r="D1368" s="438" t="s">
        <v>22</v>
      </c>
      <c r="E1368" s="439"/>
      <c r="F1368" s="439"/>
      <c r="G1368" s="439"/>
      <c r="H1368" s="439"/>
      <c r="I1368" s="439"/>
      <c r="J1368" s="439"/>
      <c r="K1368" s="439"/>
      <c r="L1368" s="439"/>
      <c r="M1368" s="440"/>
      <c r="N1368" s="438" t="s">
        <v>22</v>
      </c>
      <c r="O1368" s="444"/>
      <c r="P1368" s="444"/>
      <c r="Q1368" s="444"/>
      <c r="R1368" s="444"/>
      <c r="S1368" s="444"/>
      <c r="T1368" s="444"/>
      <c r="U1368" s="440"/>
      <c r="V1368" s="33"/>
      <c r="W1368" s="57"/>
      <c r="X1368" s="86"/>
      <c r="Y1368" s="33"/>
      <c r="Z1368" s="36"/>
      <c r="AA1368" s="36"/>
      <c r="AD1368" s="33"/>
      <c r="AG1368" s="33"/>
      <c r="AH1368" s="43"/>
      <c r="AI1368" s="43"/>
      <c r="AJ1368" s="43"/>
      <c r="AK1368" s="43"/>
      <c r="AL1368" s="43"/>
      <c r="AM1368" s="43"/>
      <c r="AN1368" s="43"/>
      <c r="AO1368" s="43"/>
      <c r="AP1368" s="43"/>
      <c r="AQ1368" s="43"/>
      <c r="AR1368" s="43"/>
      <c r="AS1368" s="43"/>
      <c r="AT1368" s="43"/>
      <c r="AU1368" s="44"/>
      <c r="AV1368" s="33"/>
      <c r="AW1368" s="33"/>
      <c r="AX1368" s="33"/>
      <c r="AZ1368" s="141"/>
      <c r="BE1368" s="168"/>
      <c r="BF1368" s="168"/>
      <c r="BG1368" s="168"/>
      <c r="BH1368" s="168"/>
      <c r="BI1368" s="168"/>
      <c r="BJ1368" s="168"/>
      <c r="BK1368" s="168"/>
      <c r="BL1368" s="168"/>
      <c r="BM1368" s="168"/>
      <c r="DK1368" s="168"/>
      <c r="DL1368" s="168"/>
      <c r="DM1368" s="168"/>
      <c r="DN1368" s="168"/>
      <c r="DO1368" s="168"/>
      <c r="DP1368" s="168"/>
      <c r="DQ1368" s="168"/>
      <c r="DR1368" s="168"/>
      <c r="DS1368" s="168"/>
      <c r="DT1368" s="168"/>
      <c r="DU1368" s="168"/>
      <c r="DV1368" s="168"/>
      <c r="DW1368" s="168"/>
      <c r="DX1368" s="168"/>
      <c r="DY1368" s="168"/>
      <c r="DZ1368" s="168"/>
      <c r="EA1368" s="168"/>
      <c r="EB1368" s="168"/>
      <c r="EC1368" s="168"/>
      <c r="ED1368" s="168"/>
      <c r="EE1368" s="168"/>
      <c r="EF1368" s="168"/>
      <c r="EG1368" s="168"/>
      <c r="EH1368" s="168"/>
      <c r="EI1368" s="168"/>
      <c r="EJ1368" s="168"/>
      <c r="EK1368" s="168"/>
      <c r="EL1368" s="168"/>
      <c r="EM1368" s="168"/>
      <c r="EN1368" s="168"/>
      <c r="EO1368" s="168"/>
      <c r="EP1368" s="168"/>
      <c r="EQ1368" s="168"/>
      <c r="ER1368" s="168"/>
      <c r="ES1368" s="168"/>
      <c r="ET1368" s="168"/>
      <c r="EU1368" s="168"/>
      <c r="EV1368" s="168"/>
      <c r="EW1368" s="168"/>
      <c r="EX1368" s="168"/>
      <c r="EY1368" s="168"/>
      <c r="EZ1368" s="168"/>
      <c r="FA1368" s="168"/>
      <c r="FB1368" s="168"/>
      <c r="FC1368" s="168"/>
      <c r="FD1368" s="168"/>
    </row>
    <row r="1369" spans="1:160" s="5" customFormat="1" ht="15.75" customHeight="1" x14ac:dyDescent="0.3">
      <c r="A1369" s="263"/>
      <c r="B1369" s="263"/>
      <c r="C1369" s="265"/>
      <c r="D1369" s="438"/>
      <c r="E1369" s="439"/>
      <c r="F1369" s="439"/>
      <c r="G1369" s="439"/>
      <c r="H1369" s="439"/>
      <c r="I1369" s="439"/>
      <c r="J1369" s="439"/>
      <c r="K1369" s="439"/>
      <c r="L1369" s="439"/>
      <c r="M1369" s="440"/>
      <c r="N1369" s="438"/>
      <c r="O1369" s="439"/>
      <c r="P1369" s="439"/>
      <c r="Q1369" s="439"/>
      <c r="R1369" s="439"/>
      <c r="S1369" s="439"/>
      <c r="T1369" s="439"/>
      <c r="U1369" s="440"/>
      <c r="V1369" s="33"/>
      <c r="W1369" s="57"/>
      <c r="X1369" s="86"/>
      <c r="Y1369" s="33"/>
      <c r="Z1369" s="36"/>
      <c r="AA1369" s="36"/>
      <c r="AD1369" s="33"/>
      <c r="AG1369" s="33"/>
      <c r="AH1369" s="43"/>
      <c r="AI1369" s="43"/>
      <c r="AJ1369" s="43"/>
      <c r="AK1369" s="43"/>
      <c r="AL1369" s="43"/>
      <c r="AM1369" s="43"/>
      <c r="AN1369" s="43"/>
      <c r="AO1369" s="43"/>
      <c r="AP1369" s="43"/>
      <c r="AQ1369" s="43"/>
      <c r="AR1369" s="43"/>
      <c r="AS1369" s="43"/>
      <c r="AT1369" s="43"/>
      <c r="AU1369" s="44"/>
      <c r="AV1369" s="33"/>
      <c r="AW1369" s="33"/>
      <c r="AX1369" s="33"/>
      <c r="AZ1369" s="141"/>
      <c r="BE1369" s="168"/>
      <c r="BF1369" s="168"/>
      <c r="BG1369" s="168"/>
      <c r="BH1369" s="168"/>
      <c r="BI1369" s="168"/>
      <c r="BJ1369" s="168"/>
      <c r="BK1369" s="168"/>
      <c r="BL1369" s="168"/>
      <c r="BM1369" s="168"/>
      <c r="DK1369" s="168"/>
      <c r="DL1369" s="168"/>
      <c r="DM1369" s="168"/>
      <c r="DN1369" s="168"/>
      <c r="DO1369" s="168"/>
      <c r="DP1369" s="168"/>
      <c r="DQ1369" s="168"/>
      <c r="DR1369" s="168"/>
      <c r="DS1369" s="168"/>
      <c r="DT1369" s="168"/>
      <c r="DU1369" s="168"/>
      <c r="DV1369" s="168"/>
      <c r="DW1369" s="168"/>
      <c r="DX1369" s="168"/>
      <c r="DY1369" s="168"/>
      <c r="DZ1369" s="168"/>
      <c r="EA1369" s="168"/>
      <c r="EB1369" s="168"/>
      <c r="EC1369" s="168"/>
      <c r="ED1369" s="168"/>
      <c r="EE1369" s="168"/>
      <c r="EF1369" s="168"/>
      <c r="EG1369" s="168"/>
      <c r="EH1369" s="168"/>
      <c r="EI1369" s="168"/>
      <c r="EJ1369" s="168"/>
      <c r="EK1369" s="168"/>
      <c r="EL1369" s="168"/>
      <c r="EM1369" s="168"/>
      <c r="EN1369" s="168"/>
      <c r="EO1369" s="168"/>
      <c r="EP1369" s="168"/>
      <c r="EQ1369" s="168"/>
      <c r="ER1369" s="168"/>
      <c r="ES1369" s="168"/>
      <c r="ET1369" s="168"/>
      <c r="EU1369" s="168"/>
      <c r="EV1369" s="168"/>
      <c r="EW1369" s="168"/>
      <c r="EX1369" s="168"/>
      <c r="EY1369" s="168"/>
      <c r="EZ1369" s="168"/>
      <c r="FA1369" s="168"/>
      <c r="FB1369" s="168"/>
      <c r="FC1369" s="168"/>
      <c r="FD1369" s="168"/>
    </row>
    <row r="1370" spans="1:160" s="5" customFormat="1" ht="15.75" customHeight="1" x14ac:dyDescent="0.3">
      <c r="A1370" s="263"/>
      <c r="B1370" s="263"/>
      <c r="C1370" s="265"/>
      <c r="D1370" s="441"/>
      <c r="E1370" s="442"/>
      <c r="F1370" s="442"/>
      <c r="G1370" s="442"/>
      <c r="H1370" s="442"/>
      <c r="I1370" s="442"/>
      <c r="J1370" s="442"/>
      <c r="K1370" s="442"/>
      <c r="L1370" s="442"/>
      <c r="M1370" s="443"/>
      <c r="N1370" s="441"/>
      <c r="O1370" s="442"/>
      <c r="P1370" s="442"/>
      <c r="Q1370" s="442"/>
      <c r="R1370" s="442"/>
      <c r="S1370" s="442"/>
      <c r="T1370" s="442"/>
      <c r="U1370" s="443"/>
      <c r="V1370" s="33"/>
      <c r="W1370" s="57"/>
      <c r="X1370" s="86"/>
      <c r="Y1370" s="33"/>
      <c r="Z1370" s="36"/>
      <c r="AA1370" s="36"/>
      <c r="AD1370" s="33"/>
      <c r="AG1370" s="33"/>
      <c r="AH1370" s="43"/>
      <c r="AI1370" s="43"/>
      <c r="AJ1370" s="43"/>
      <c r="AK1370" s="43"/>
      <c r="AL1370" s="43"/>
      <c r="AM1370" s="43"/>
      <c r="AN1370" s="43"/>
      <c r="AO1370" s="43"/>
      <c r="AP1370" s="43"/>
      <c r="AQ1370" s="43"/>
      <c r="AR1370" s="43"/>
      <c r="AS1370" s="43"/>
      <c r="AT1370" s="43"/>
      <c r="AU1370" s="44"/>
      <c r="AV1370" s="33"/>
      <c r="AW1370" s="33"/>
      <c r="AX1370" s="33"/>
      <c r="AZ1370" s="141"/>
      <c r="BE1370" s="168"/>
      <c r="BF1370" s="168"/>
      <c r="BG1370" s="168"/>
      <c r="BH1370" s="168"/>
      <c r="BI1370" s="168"/>
      <c r="BJ1370" s="168"/>
      <c r="BK1370" s="168"/>
      <c r="BL1370" s="168"/>
      <c r="BM1370" s="168"/>
      <c r="DK1370" s="168"/>
      <c r="DL1370" s="168"/>
      <c r="DM1370" s="168"/>
      <c r="DN1370" s="168"/>
      <c r="DO1370" s="168"/>
      <c r="DP1370" s="168"/>
      <c r="DQ1370" s="168"/>
      <c r="DR1370" s="168"/>
      <c r="DS1370" s="168"/>
      <c r="DT1370" s="168"/>
      <c r="DU1370" s="168"/>
      <c r="DV1370" s="168"/>
      <c r="DW1370" s="168"/>
      <c r="DX1370" s="168"/>
      <c r="DY1370" s="168"/>
      <c r="DZ1370" s="168"/>
      <c r="EA1370" s="168"/>
      <c r="EB1370" s="168"/>
      <c r="EC1370" s="168"/>
      <c r="ED1370" s="168"/>
      <c r="EE1370" s="168"/>
      <c r="EF1370" s="168"/>
      <c r="EG1370" s="168"/>
      <c r="EH1370" s="168"/>
      <c r="EI1370" s="168"/>
      <c r="EJ1370" s="168"/>
      <c r="EK1370" s="168"/>
      <c r="EL1370" s="168"/>
      <c r="EM1370" s="168"/>
      <c r="EN1370" s="168"/>
      <c r="EO1370" s="168"/>
      <c r="EP1370" s="168"/>
      <c r="EQ1370" s="168"/>
      <c r="ER1370" s="168"/>
      <c r="ES1370" s="168"/>
      <c r="ET1370" s="168"/>
      <c r="EU1370" s="168"/>
      <c r="EV1370" s="168"/>
      <c r="EW1370" s="168"/>
      <c r="EX1370" s="168"/>
      <c r="EY1370" s="168"/>
      <c r="EZ1370" s="168"/>
      <c r="FA1370" s="168"/>
      <c r="FB1370" s="168"/>
      <c r="FC1370" s="168"/>
      <c r="FD1370" s="168"/>
    </row>
    <row r="1371" spans="1:160" s="5" customFormat="1" x14ac:dyDescent="0.25">
      <c r="A1371" s="263"/>
      <c r="B1371" s="263"/>
      <c r="C1371" s="265"/>
      <c r="D1371" s="10" t="s">
        <v>23</v>
      </c>
      <c r="E1371" s="445" t="e">
        <f>+#REF!</f>
        <v>#REF!</v>
      </c>
      <c r="F1371" s="445"/>
      <c r="G1371" s="445"/>
      <c r="H1371" s="445"/>
      <c r="I1371" s="445"/>
      <c r="J1371" s="445"/>
      <c r="K1371" s="445"/>
      <c r="L1371" s="445"/>
      <c r="M1371" s="446"/>
      <c r="N1371" s="11" t="s">
        <v>23</v>
      </c>
      <c r="O1371" s="445" t="e">
        <f>+#REF!</f>
        <v>#REF!</v>
      </c>
      <c r="P1371" s="445"/>
      <c r="Q1371" s="445"/>
      <c r="R1371" s="445"/>
      <c r="S1371" s="445"/>
      <c r="T1371" s="445"/>
      <c r="U1371" s="446"/>
      <c r="V1371" s="33"/>
      <c r="W1371" s="57"/>
      <c r="X1371" s="86"/>
      <c r="Y1371" s="33"/>
      <c r="Z1371" s="36"/>
      <c r="AA1371" s="36"/>
      <c r="AD1371" s="33"/>
      <c r="AG1371" s="33"/>
      <c r="AH1371" s="43"/>
      <c r="AI1371" s="43"/>
      <c r="AJ1371" s="43"/>
      <c r="AK1371" s="43"/>
      <c r="AL1371" s="43"/>
      <c r="AM1371" s="43"/>
      <c r="AN1371" s="43"/>
      <c r="AO1371" s="43"/>
      <c r="AP1371" s="43"/>
      <c r="AQ1371" s="43"/>
      <c r="AR1371" s="43"/>
      <c r="AS1371" s="43"/>
      <c r="AT1371" s="43"/>
      <c r="AU1371" s="44"/>
      <c r="AV1371" s="33"/>
      <c r="AW1371" s="33"/>
      <c r="AX1371" s="33"/>
      <c r="AZ1371" s="141"/>
      <c r="BE1371" s="168"/>
      <c r="BF1371" s="168"/>
      <c r="BG1371" s="168"/>
      <c r="BH1371" s="168"/>
      <c r="BI1371" s="168"/>
      <c r="BJ1371" s="168"/>
      <c r="BK1371" s="168"/>
      <c r="BL1371" s="168"/>
      <c r="BM1371" s="168"/>
      <c r="DK1371" s="168"/>
      <c r="DL1371" s="168"/>
      <c r="DM1371" s="168"/>
      <c r="DN1371" s="168"/>
      <c r="DO1371" s="168"/>
      <c r="DP1371" s="168"/>
      <c r="DQ1371" s="168"/>
      <c r="DR1371" s="168"/>
      <c r="DS1371" s="168"/>
      <c r="DT1371" s="168"/>
      <c r="DU1371" s="168"/>
      <c r="DV1371" s="168"/>
      <c r="DW1371" s="168"/>
      <c r="DX1371" s="168"/>
      <c r="DY1371" s="168"/>
      <c r="DZ1371" s="168"/>
      <c r="EA1371" s="168"/>
      <c r="EB1371" s="168"/>
      <c r="EC1371" s="168"/>
      <c r="ED1371" s="168"/>
      <c r="EE1371" s="168"/>
      <c r="EF1371" s="168"/>
      <c r="EG1371" s="168"/>
      <c r="EH1371" s="168"/>
      <c r="EI1371" s="168"/>
      <c r="EJ1371" s="168"/>
      <c r="EK1371" s="168"/>
      <c r="EL1371" s="168"/>
      <c r="EM1371" s="168"/>
      <c r="EN1371" s="168"/>
      <c r="EO1371" s="168"/>
      <c r="EP1371" s="168"/>
      <c r="EQ1371" s="168"/>
      <c r="ER1371" s="168"/>
      <c r="ES1371" s="168"/>
      <c r="ET1371" s="168"/>
      <c r="EU1371" s="168"/>
      <c r="EV1371" s="168"/>
      <c r="EW1371" s="168"/>
      <c r="EX1371" s="168"/>
      <c r="EY1371" s="168"/>
      <c r="EZ1371" s="168"/>
      <c r="FA1371" s="168"/>
      <c r="FB1371" s="168"/>
      <c r="FC1371" s="168"/>
      <c r="FD1371" s="168"/>
    </row>
    <row r="1372" spans="1:160" s="5" customFormat="1" ht="14.4" thickBot="1" x14ac:dyDescent="0.3">
      <c r="A1372" s="263"/>
      <c r="B1372" s="263"/>
      <c r="C1372" s="265"/>
      <c r="D1372" s="12" t="s">
        <v>25</v>
      </c>
      <c r="E1372" s="447" t="e">
        <f>+#REF!</f>
        <v>#REF!</v>
      </c>
      <c r="F1372" s="447"/>
      <c r="G1372" s="447"/>
      <c r="H1372" s="447"/>
      <c r="I1372" s="447"/>
      <c r="J1372" s="447"/>
      <c r="K1372" s="447"/>
      <c r="L1372" s="447"/>
      <c r="M1372" s="448"/>
      <c r="N1372" s="13" t="s">
        <v>25</v>
      </c>
      <c r="O1372" s="447" t="e">
        <f>+#REF!</f>
        <v>#REF!</v>
      </c>
      <c r="P1372" s="447"/>
      <c r="Q1372" s="447"/>
      <c r="R1372" s="447"/>
      <c r="S1372" s="447"/>
      <c r="T1372" s="447"/>
      <c r="U1372" s="448"/>
      <c r="V1372" s="33"/>
      <c r="W1372" s="57"/>
      <c r="X1372" s="86"/>
      <c r="Y1372" s="33"/>
      <c r="Z1372" s="36"/>
      <c r="AA1372" s="36"/>
      <c r="AD1372" s="33"/>
      <c r="AG1372" s="33"/>
      <c r="AH1372" s="43"/>
      <c r="AI1372" s="43"/>
      <c r="AJ1372" s="43"/>
      <c r="AK1372" s="43"/>
      <c r="AL1372" s="43"/>
      <c r="AM1372" s="43"/>
      <c r="AN1372" s="43"/>
      <c r="AO1372" s="43"/>
      <c r="AP1372" s="43"/>
      <c r="AQ1372" s="43"/>
      <c r="AR1372" s="43"/>
      <c r="AS1372" s="43"/>
      <c r="AT1372" s="43"/>
      <c r="AU1372" s="44"/>
      <c r="AV1372" s="33"/>
      <c r="AW1372" s="33"/>
      <c r="AX1372" s="33"/>
      <c r="AZ1372" s="141"/>
      <c r="BE1372" s="168"/>
      <c r="BF1372" s="168"/>
      <c r="BG1372" s="168"/>
      <c r="BH1372" s="168"/>
      <c r="BI1372" s="168"/>
      <c r="BJ1372" s="168"/>
      <c r="BK1372" s="168"/>
      <c r="BL1372" s="168"/>
      <c r="BM1372" s="168"/>
      <c r="DK1372" s="168"/>
      <c r="DL1372" s="168"/>
      <c r="DM1372" s="168"/>
      <c r="DN1372" s="168"/>
      <c r="DO1372" s="168"/>
      <c r="DP1372" s="168"/>
      <c r="DQ1372" s="168"/>
      <c r="DR1372" s="168"/>
      <c r="DS1372" s="168"/>
      <c r="DT1372" s="168"/>
      <c r="DU1372" s="168"/>
      <c r="DV1372" s="168"/>
      <c r="DW1372" s="168"/>
      <c r="DX1372" s="168"/>
      <c r="DY1372" s="168"/>
      <c r="DZ1372" s="168"/>
      <c r="EA1372" s="168"/>
      <c r="EB1372" s="168"/>
      <c r="EC1372" s="168"/>
      <c r="ED1372" s="168"/>
      <c r="EE1372" s="168"/>
      <c r="EF1372" s="168"/>
      <c r="EG1372" s="168"/>
      <c r="EH1372" s="168"/>
      <c r="EI1372" s="168"/>
      <c r="EJ1372" s="168"/>
      <c r="EK1372" s="168"/>
      <c r="EL1372" s="168"/>
      <c r="EM1372" s="168"/>
      <c r="EN1372" s="168"/>
      <c r="EO1372" s="168"/>
      <c r="EP1372" s="168"/>
      <c r="EQ1372" s="168"/>
      <c r="ER1372" s="168"/>
      <c r="ES1372" s="168"/>
      <c r="ET1372" s="168"/>
      <c r="EU1372" s="168"/>
      <c r="EV1372" s="168"/>
      <c r="EW1372" s="168"/>
      <c r="EX1372" s="168"/>
      <c r="EY1372" s="168"/>
      <c r="EZ1372" s="168"/>
      <c r="FA1372" s="168"/>
      <c r="FB1372" s="168"/>
      <c r="FC1372" s="168"/>
      <c r="FD1372" s="168"/>
    </row>
    <row r="1373" spans="1:160" ht="9.9" customHeight="1" thickBot="1" x14ac:dyDescent="0.3"/>
    <row r="1374" spans="1:160" s="5" customFormat="1" ht="15.75" customHeight="1" x14ac:dyDescent="0.3">
      <c r="A1374" s="263"/>
      <c r="B1374" s="263"/>
      <c r="C1374" s="265"/>
      <c r="D1374" s="484"/>
      <c r="E1374" s="485"/>
      <c r="F1374" s="488" t="s">
        <v>0</v>
      </c>
      <c r="G1374" s="489"/>
      <c r="H1374" s="489"/>
      <c r="I1374" s="489"/>
      <c r="J1374" s="489"/>
      <c r="K1374" s="489"/>
      <c r="L1374" s="489"/>
      <c r="M1374" s="489"/>
      <c r="N1374" s="489"/>
      <c r="O1374" s="490"/>
      <c r="P1374" s="494" t="s">
        <v>1</v>
      </c>
      <c r="Q1374" s="495"/>
      <c r="R1374" s="495"/>
      <c r="S1374" s="496"/>
      <c r="T1374" s="500"/>
      <c r="U1374" s="501"/>
      <c r="V1374" s="33"/>
      <c r="W1374" s="57"/>
      <c r="X1374" s="86"/>
      <c r="Y1374" s="33"/>
      <c r="Z1374" s="36"/>
      <c r="AA1374" s="36"/>
      <c r="AD1374" s="33"/>
      <c r="AG1374" s="33"/>
      <c r="AH1374" s="43"/>
      <c r="AI1374" s="43"/>
      <c r="AJ1374" s="43"/>
      <c r="AK1374" s="43"/>
      <c r="AL1374" s="43"/>
      <c r="AM1374" s="43"/>
      <c r="AN1374" s="43"/>
      <c r="AO1374" s="43"/>
      <c r="AP1374" s="43"/>
      <c r="AQ1374" s="43"/>
      <c r="AR1374" s="43"/>
      <c r="AS1374" s="43"/>
      <c r="AT1374" s="43"/>
      <c r="AU1374" s="44"/>
      <c r="AV1374" s="33"/>
      <c r="AW1374" s="33"/>
      <c r="AX1374" s="33"/>
      <c r="AZ1374" s="141"/>
      <c r="BE1374" s="168"/>
      <c r="BF1374" s="168"/>
      <c r="BG1374" s="168"/>
      <c r="BH1374" s="168"/>
      <c r="BI1374" s="168"/>
      <c r="BJ1374" s="168"/>
      <c r="BK1374" s="168"/>
      <c r="BL1374" s="168"/>
      <c r="BM1374" s="168"/>
      <c r="DK1374" s="168"/>
      <c r="DL1374" s="168"/>
      <c r="DM1374" s="168"/>
      <c r="DN1374" s="168"/>
      <c r="DO1374" s="168"/>
      <c r="DP1374" s="168"/>
      <c r="DQ1374" s="168"/>
      <c r="DR1374" s="168"/>
      <c r="DS1374" s="168"/>
      <c r="DT1374" s="168"/>
      <c r="DU1374" s="168"/>
      <c r="DV1374" s="168"/>
      <c r="DW1374" s="168"/>
      <c r="DX1374" s="168"/>
      <c r="DY1374" s="168"/>
      <c r="DZ1374" s="168"/>
      <c r="EA1374" s="168"/>
      <c r="EB1374" s="168"/>
      <c r="EC1374" s="168"/>
      <c r="ED1374" s="168"/>
      <c r="EE1374" s="168"/>
      <c r="EF1374" s="168"/>
      <c r="EG1374" s="168"/>
      <c r="EH1374" s="168"/>
      <c r="EI1374" s="168"/>
      <c r="EJ1374" s="168"/>
      <c r="EK1374" s="168"/>
      <c r="EL1374" s="168"/>
      <c r="EM1374" s="168"/>
      <c r="EN1374" s="168"/>
      <c r="EO1374" s="168"/>
      <c r="EP1374" s="168"/>
      <c r="EQ1374" s="168"/>
      <c r="ER1374" s="168"/>
      <c r="ES1374" s="168"/>
      <c r="ET1374" s="168"/>
      <c r="EU1374" s="168"/>
      <c r="EV1374" s="168"/>
      <c r="EW1374" s="168"/>
      <c r="EX1374" s="168"/>
      <c r="EY1374" s="168"/>
      <c r="EZ1374" s="168"/>
      <c r="FA1374" s="168"/>
      <c r="FB1374" s="168"/>
      <c r="FC1374" s="168"/>
      <c r="FD1374" s="168"/>
    </row>
    <row r="1375" spans="1:160" s="5" customFormat="1" ht="15" customHeight="1" x14ac:dyDescent="0.3">
      <c r="A1375" s="263"/>
      <c r="B1375" s="263"/>
      <c r="C1375" s="265"/>
      <c r="D1375" s="481"/>
      <c r="E1375" s="482"/>
      <c r="F1375" s="491"/>
      <c r="G1375" s="492"/>
      <c r="H1375" s="492"/>
      <c r="I1375" s="492"/>
      <c r="J1375" s="492"/>
      <c r="K1375" s="492"/>
      <c r="L1375" s="492"/>
      <c r="M1375" s="492"/>
      <c r="N1375" s="492"/>
      <c r="O1375" s="493"/>
      <c r="P1375" s="497"/>
      <c r="Q1375" s="498"/>
      <c r="R1375" s="498"/>
      <c r="S1375" s="499"/>
      <c r="T1375" s="502"/>
      <c r="U1375" s="503"/>
      <c r="V1375" s="33"/>
      <c r="W1375" s="57"/>
      <c r="X1375" s="86"/>
      <c r="Y1375" s="38"/>
      <c r="Z1375" s="36"/>
      <c r="AA1375" s="36"/>
      <c r="AD1375" s="33"/>
      <c r="AG1375" s="33"/>
      <c r="AH1375" s="43"/>
      <c r="AI1375" s="43"/>
      <c r="AJ1375" s="43"/>
      <c r="AK1375" s="43"/>
      <c r="AL1375" s="43"/>
      <c r="AM1375" s="43"/>
      <c r="AN1375" s="43"/>
      <c r="AO1375" s="43"/>
      <c r="AP1375" s="43"/>
      <c r="AQ1375" s="43"/>
      <c r="AR1375" s="43"/>
      <c r="AS1375" s="43"/>
      <c r="AT1375" s="43"/>
      <c r="AU1375" s="44"/>
      <c r="AV1375" s="33"/>
      <c r="AW1375" s="33"/>
      <c r="AX1375" s="33"/>
      <c r="AZ1375" s="141"/>
      <c r="BE1375" s="168"/>
      <c r="BF1375" s="168"/>
      <c r="BG1375" s="168"/>
      <c r="BH1375" s="168"/>
      <c r="BI1375" s="168"/>
      <c r="BJ1375" s="168"/>
      <c r="BK1375" s="168"/>
      <c r="BL1375" s="168"/>
      <c r="BM1375" s="168"/>
      <c r="DK1375" s="168"/>
      <c r="DL1375" s="168"/>
      <c r="DM1375" s="168"/>
      <c r="DN1375" s="168"/>
      <c r="DO1375" s="168"/>
      <c r="DP1375" s="168"/>
      <c r="DQ1375" s="168"/>
      <c r="DR1375" s="168"/>
      <c r="DS1375" s="168"/>
      <c r="DT1375" s="168"/>
      <c r="DU1375" s="168"/>
      <c r="DV1375" s="168"/>
      <c r="DW1375" s="168"/>
      <c r="DX1375" s="168"/>
      <c r="DY1375" s="168"/>
      <c r="DZ1375" s="168"/>
      <c r="EA1375" s="168"/>
      <c r="EB1375" s="168"/>
      <c r="EC1375" s="168"/>
      <c r="ED1375" s="168"/>
      <c r="EE1375" s="168"/>
      <c r="EF1375" s="168"/>
      <c r="EG1375" s="168"/>
      <c r="EH1375" s="168"/>
      <c r="EI1375" s="168"/>
      <c r="EJ1375" s="168"/>
      <c r="EK1375" s="168"/>
      <c r="EL1375" s="168"/>
      <c r="EM1375" s="168"/>
      <c r="EN1375" s="168"/>
      <c r="EO1375" s="168"/>
      <c r="EP1375" s="168"/>
      <c r="EQ1375" s="168"/>
      <c r="ER1375" s="168"/>
      <c r="ES1375" s="168"/>
      <c r="ET1375" s="168"/>
      <c r="EU1375" s="168"/>
      <c r="EV1375" s="168"/>
      <c r="EW1375" s="168"/>
      <c r="EX1375" s="168"/>
      <c r="EY1375" s="168"/>
      <c r="EZ1375" s="168"/>
      <c r="FA1375" s="168"/>
      <c r="FB1375" s="168"/>
      <c r="FC1375" s="168"/>
      <c r="FD1375" s="168"/>
    </row>
    <row r="1376" spans="1:160" s="5" customFormat="1" ht="30" customHeight="1" thickBot="1" x14ac:dyDescent="0.35">
      <c r="A1376" s="263"/>
      <c r="B1376" s="263"/>
      <c r="C1376" s="265"/>
      <c r="D1376" s="486"/>
      <c r="E1376" s="487"/>
      <c r="F1376" s="506" t="s">
        <v>2</v>
      </c>
      <c r="G1376" s="507"/>
      <c r="H1376" s="507"/>
      <c r="I1376" s="507"/>
      <c r="J1376" s="507"/>
      <c r="K1376" s="507"/>
      <c r="L1376" s="507"/>
      <c r="M1376" s="507"/>
      <c r="N1376" s="507"/>
      <c r="O1376" s="508"/>
      <c r="P1376" s="32">
        <v>29</v>
      </c>
      <c r="Q1376" s="101" t="s">
        <v>3</v>
      </c>
      <c r="R1376" s="509">
        <v>147</v>
      </c>
      <c r="S1376" s="510"/>
      <c r="T1376" s="504"/>
      <c r="U1376" s="505"/>
      <c r="V1376" s="33">
        <f>+IF(C1385="","",1)</f>
        <v>1</v>
      </c>
      <c r="W1376" s="57"/>
      <c r="X1376" s="86"/>
      <c r="Y1376" s="39"/>
      <c r="Z1376" s="36"/>
      <c r="AA1376" s="36"/>
      <c r="AD1376" s="33"/>
      <c r="AG1376" s="33"/>
      <c r="AH1376" s="43"/>
      <c r="AI1376" s="43"/>
      <c r="AJ1376" s="43"/>
      <c r="AK1376" s="43"/>
      <c r="AL1376" s="43"/>
      <c r="AM1376" s="43"/>
      <c r="AN1376" s="43"/>
      <c r="AO1376" s="43"/>
      <c r="AP1376" s="43"/>
      <c r="AQ1376" s="43"/>
      <c r="AR1376" s="43"/>
      <c r="AS1376" s="43"/>
      <c r="AT1376" s="43"/>
      <c r="AU1376" s="44"/>
      <c r="AV1376" s="33"/>
      <c r="AW1376" s="33"/>
      <c r="AX1376" s="33"/>
      <c r="AZ1376" s="141"/>
      <c r="BE1376" s="168"/>
      <c r="BF1376" s="168"/>
      <c r="BG1376" s="168"/>
      <c r="BH1376" s="168"/>
      <c r="BI1376" s="168"/>
      <c r="BJ1376" s="168"/>
      <c r="BK1376" s="168"/>
      <c r="BL1376" s="168"/>
      <c r="BM1376" s="168"/>
      <c r="DK1376" s="168"/>
      <c r="DL1376" s="168"/>
      <c r="DM1376" s="168"/>
      <c r="DN1376" s="168"/>
      <c r="DO1376" s="168"/>
      <c r="DP1376" s="168"/>
      <c r="DQ1376" s="168"/>
      <c r="DR1376" s="168"/>
      <c r="DS1376" s="168"/>
      <c r="DT1376" s="168"/>
      <c r="DU1376" s="168"/>
      <c r="DV1376" s="168"/>
      <c r="DW1376" s="168"/>
      <c r="DX1376" s="168"/>
      <c r="DY1376" s="168"/>
      <c r="DZ1376" s="168"/>
      <c r="EA1376" s="168"/>
      <c r="EB1376" s="168"/>
      <c r="EC1376" s="168"/>
      <c r="ED1376" s="168"/>
      <c r="EE1376" s="168"/>
      <c r="EF1376" s="168"/>
      <c r="EG1376" s="168"/>
      <c r="EH1376" s="168"/>
      <c r="EI1376" s="168"/>
      <c r="EJ1376" s="168"/>
      <c r="EK1376" s="168"/>
      <c r="EL1376" s="168"/>
      <c r="EM1376" s="168"/>
      <c r="EN1376" s="168"/>
      <c r="EO1376" s="168"/>
      <c r="EP1376" s="168"/>
      <c r="EQ1376" s="168"/>
      <c r="ER1376" s="168"/>
      <c r="ES1376" s="168"/>
      <c r="ET1376" s="168"/>
      <c r="EU1376" s="168"/>
      <c r="EV1376" s="168"/>
      <c r="EW1376" s="168"/>
      <c r="EX1376" s="168"/>
      <c r="EY1376" s="168"/>
      <c r="EZ1376" s="168"/>
      <c r="FA1376" s="168"/>
      <c r="FB1376" s="168"/>
      <c r="FC1376" s="168"/>
      <c r="FD1376" s="168"/>
    </row>
    <row r="1377" spans="1:160" s="5" customFormat="1" ht="5.25" customHeight="1" thickBot="1" x14ac:dyDescent="0.35">
      <c r="A1377" s="263"/>
      <c r="B1377" s="263"/>
      <c r="C1377" s="265"/>
      <c r="D1377" s="454"/>
      <c r="E1377" s="454"/>
      <c r="F1377" s="454"/>
      <c r="G1377" s="454"/>
      <c r="H1377" s="454"/>
      <c r="I1377" s="454"/>
      <c r="J1377" s="454"/>
      <c r="K1377" s="454"/>
      <c r="L1377" s="454"/>
      <c r="M1377" s="454"/>
      <c r="N1377" s="454"/>
      <c r="O1377" s="454"/>
      <c r="P1377" s="454"/>
      <c r="Q1377" s="454"/>
      <c r="R1377" s="454"/>
      <c r="S1377" s="454"/>
      <c r="T1377" s="454"/>
      <c r="U1377" s="454"/>
      <c r="V1377" s="33"/>
      <c r="W1377" s="57"/>
      <c r="X1377" s="86"/>
      <c r="Y1377" s="38"/>
      <c r="Z1377" s="36"/>
      <c r="AA1377" s="36"/>
      <c r="AD1377" s="33"/>
      <c r="AG1377" s="33"/>
      <c r="AH1377" s="43"/>
      <c r="AI1377" s="43"/>
      <c r="AJ1377" s="43"/>
      <c r="AK1377" s="43"/>
      <c r="AL1377" s="43"/>
      <c r="AM1377" s="43"/>
      <c r="AN1377" s="43"/>
      <c r="AO1377" s="43"/>
      <c r="AP1377" s="43"/>
      <c r="AQ1377" s="43"/>
      <c r="AR1377" s="43"/>
      <c r="AS1377" s="43"/>
      <c r="AT1377" s="43"/>
      <c r="AU1377" s="44"/>
      <c r="AV1377" s="33"/>
      <c r="AW1377" s="33"/>
      <c r="AX1377" s="33"/>
      <c r="AZ1377" s="141"/>
      <c r="BE1377" s="168"/>
      <c r="BF1377" s="168"/>
      <c r="BG1377" s="168"/>
      <c r="BH1377" s="168"/>
      <c r="BI1377" s="168"/>
      <c r="BJ1377" s="168"/>
      <c r="BK1377" s="168"/>
      <c r="BL1377" s="168"/>
      <c r="BM1377" s="168"/>
      <c r="DK1377" s="168"/>
      <c r="DL1377" s="168"/>
      <c r="DM1377" s="168"/>
      <c r="DN1377" s="168"/>
      <c r="DO1377" s="168"/>
      <c r="DP1377" s="168"/>
      <c r="DQ1377" s="168"/>
      <c r="DR1377" s="168"/>
      <c r="DS1377" s="168"/>
      <c r="DT1377" s="168"/>
      <c r="DU1377" s="168"/>
      <c r="DV1377" s="168"/>
      <c r="DW1377" s="168"/>
      <c r="DX1377" s="168"/>
      <c r="DY1377" s="168"/>
      <c r="DZ1377" s="168"/>
      <c r="EA1377" s="168"/>
      <c r="EB1377" s="168"/>
      <c r="EC1377" s="168"/>
      <c r="ED1377" s="168"/>
      <c r="EE1377" s="168"/>
      <c r="EF1377" s="168"/>
      <c r="EG1377" s="168"/>
      <c r="EH1377" s="168"/>
      <c r="EI1377" s="168"/>
      <c r="EJ1377" s="168"/>
      <c r="EK1377" s="168"/>
      <c r="EL1377" s="168"/>
      <c r="EM1377" s="168"/>
      <c r="EN1377" s="168"/>
      <c r="EO1377" s="168"/>
      <c r="EP1377" s="168"/>
      <c r="EQ1377" s="168"/>
      <c r="ER1377" s="168"/>
      <c r="ES1377" s="168"/>
      <c r="ET1377" s="168"/>
      <c r="EU1377" s="168"/>
      <c r="EV1377" s="168"/>
      <c r="EW1377" s="168"/>
      <c r="EX1377" s="168"/>
      <c r="EY1377" s="168"/>
      <c r="EZ1377" s="168"/>
      <c r="FA1377" s="168"/>
      <c r="FB1377" s="168"/>
      <c r="FC1377" s="168"/>
      <c r="FD1377" s="168"/>
    </row>
    <row r="1378" spans="1:160" s="5" customFormat="1" ht="24.9" customHeight="1" x14ac:dyDescent="0.3">
      <c r="A1378" s="263"/>
      <c r="B1378" s="263"/>
      <c r="C1378" s="265"/>
      <c r="D1378" s="511" t="s">
        <v>4</v>
      </c>
      <c r="E1378" s="512"/>
      <c r="F1378" s="513" t="s">
        <v>168</v>
      </c>
      <c r="G1378" s="514"/>
      <c r="H1378" s="514"/>
      <c r="I1378" s="515"/>
      <c r="J1378" s="516" t="s">
        <v>5</v>
      </c>
      <c r="K1378" s="512"/>
      <c r="L1378" s="513" t="s">
        <v>102</v>
      </c>
      <c r="M1378" s="514"/>
      <c r="N1378" s="514"/>
      <c r="O1378" s="514"/>
      <c r="P1378" s="515"/>
      <c r="Q1378" s="1" t="s">
        <v>6</v>
      </c>
      <c r="R1378" s="513" t="s">
        <v>36</v>
      </c>
      <c r="S1378" s="514"/>
      <c r="T1378" s="514"/>
      <c r="U1378" s="517"/>
      <c r="V1378" s="33"/>
      <c r="W1378" s="57"/>
      <c r="X1378" s="86"/>
      <c r="Y1378" s="33"/>
      <c r="Z1378" s="36"/>
      <c r="AA1378" s="36"/>
      <c r="AD1378" s="33"/>
      <c r="AG1378" s="33"/>
      <c r="AH1378" s="43"/>
      <c r="AI1378" s="43"/>
      <c r="AJ1378" s="43"/>
      <c r="AK1378" s="43"/>
      <c r="AL1378" s="43"/>
      <c r="AM1378" s="43"/>
      <c r="AN1378" s="43"/>
      <c r="AO1378" s="43"/>
      <c r="AP1378" s="43"/>
      <c r="AQ1378" s="43"/>
      <c r="AR1378" s="43"/>
      <c r="AS1378" s="43"/>
      <c r="AT1378" s="43"/>
      <c r="AU1378" s="44"/>
      <c r="AV1378" s="33"/>
      <c r="AW1378" s="33"/>
      <c r="AX1378" s="33"/>
      <c r="AZ1378" s="141"/>
      <c r="BE1378" s="168"/>
      <c r="BF1378" s="168"/>
      <c r="BG1378" s="168"/>
      <c r="BH1378" s="168"/>
      <c r="BI1378" s="168"/>
      <c r="BJ1378" s="168"/>
      <c r="BK1378" s="168"/>
      <c r="BL1378" s="168"/>
      <c r="BM1378" s="168"/>
      <c r="DK1378" s="168"/>
      <c r="DL1378" s="168"/>
      <c r="DM1378" s="168"/>
      <c r="DN1378" s="168"/>
      <c r="DO1378" s="168"/>
      <c r="DP1378" s="168"/>
      <c r="DQ1378" s="168"/>
      <c r="DR1378" s="168"/>
      <c r="DS1378" s="168"/>
      <c r="DT1378" s="168"/>
      <c r="DU1378" s="168"/>
      <c r="DV1378" s="168"/>
      <c r="DW1378" s="168"/>
      <c r="DX1378" s="168"/>
      <c r="DY1378" s="168"/>
      <c r="DZ1378" s="168"/>
      <c r="EA1378" s="168"/>
      <c r="EB1378" s="168"/>
      <c r="EC1378" s="168"/>
      <c r="ED1378" s="168"/>
      <c r="EE1378" s="168"/>
      <c r="EF1378" s="168"/>
      <c r="EG1378" s="168"/>
      <c r="EH1378" s="168"/>
      <c r="EI1378" s="168"/>
      <c r="EJ1378" s="168"/>
      <c r="EK1378" s="168"/>
      <c r="EL1378" s="168"/>
      <c r="EM1378" s="168"/>
      <c r="EN1378" s="168"/>
      <c r="EO1378" s="168"/>
      <c r="EP1378" s="168"/>
      <c r="EQ1378" s="168"/>
      <c r="ER1378" s="168"/>
      <c r="ES1378" s="168"/>
      <c r="ET1378" s="168"/>
      <c r="EU1378" s="168"/>
      <c r="EV1378" s="168"/>
      <c r="EW1378" s="168"/>
      <c r="EX1378" s="168"/>
      <c r="EY1378" s="168"/>
      <c r="EZ1378" s="168"/>
      <c r="FA1378" s="168"/>
      <c r="FB1378" s="168"/>
      <c r="FC1378" s="168"/>
      <c r="FD1378" s="168"/>
    </row>
    <row r="1379" spans="1:160" s="5" customFormat="1" ht="45" customHeight="1" thickBot="1" x14ac:dyDescent="0.35">
      <c r="A1379" s="263"/>
      <c r="B1379" s="263"/>
      <c r="C1379" s="265"/>
      <c r="D1379" s="518" t="s">
        <v>7</v>
      </c>
      <c r="E1379" s="519"/>
      <c r="F1379" s="520" t="s">
        <v>169</v>
      </c>
      <c r="G1379" s="521"/>
      <c r="H1379" s="521"/>
      <c r="I1379" s="521"/>
      <c r="J1379" s="521"/>
      <c r="K1379" s="521"/>
      <c r="L1379" s="521"/>
      <c r="M1379" s="521"/>
      <c r="N1379" s="521"/>
      <c r="O1379" s="521"/>
      <c r="P1379" s="521"/>
      <c r="Q1379" s="521"/>
      <c r="R1379" s="521"/>
      <c r="S1379" s="521"/>
      <c r="T1379" s="521"/>
      <c r="U1379" s="522"/>
      <c r="V1379" s="33"/>
      <c r="W1379" s="57"/>
      <c r="X1379" s="86"/>
      <c r="Y1379" s="33"/>
      <c r="Z1379" s="36"/>
      <c r="AA1379" s="36"/>
      <c r="AD1379" s="33"/>
      <c r="AG1379" s="33"/>
      <c r="AH1379" s="43"/>
      <c r="AI1379" s="43"/>
      <c r="AJ1379" s="43"/>
      <c r="AK1379" s="43"/>
      <c r="AL1379" s="43"/>
      <c r="AM1379" s="43"/>
      <c r="AN1379" s="43"/>
      <c r="AO1379" s="43"/>
      <c r="AP1379" s="43"/>
      <c r="AQ1379" s="43"/>
      <c r="AR1379" s="43"/>
      <c r="AS1379" s="43"/>
      <c r="AT1379" s="43"/>
      <c r="AU1379" s="44"/>
      <c r="AV1379" s="33"/>
      <c r="AW1379" s="33"/>
      <c r="AX1379" s="33"/>
      <c r="AZ1379" s="141"/>
      <c r="BE1379" s="168"/>
      <c r="BF1379" s="168"/>
      <c r="BG1379" s="168"/>
      <c r="BH1379" s="168"/>
      <c r="BI1379" s="168"/>
      <c r="BJ1379" s="168"/>
      <c r="BK1379" s="168"/>
      <c r="BL1379" s="168"/>
      <c r="BM1379" s="168"/>
      <c r="DK1379" s="168"/>
      <c r="DL1379" s="168"/>
      <c r="DM1379" s="168"/>
      <c r="DN1379" s="168"/>
      <c r="DO1379" s="168"/>
      <c r="DP1379" s="168"/>
      <c r="DQ1379" s="168"/>
      <c r="DR1379" s="168"/>
      <c r="DS1379" s="168"/>
      <c r="DT1379" s="168"/>
      <c r="DU1379" s="168"/>
      <c r="DV1379" s="168"/>
      <c r="DW1379" s="168"/>
      <c r="DX1379" s="168"/>
      <c r="DY1379" s="168"/>
      <c r="DZ1379" s="168"/>
      <c r="EA1379" s="168"/>
      <c r="EB1379" s="168"/>
      <c r="EC1379" s="168"/>
      <c r="ED1379" s="168"/>
      <c r="EE1379" s="168"/>
      <c r="EF1379" s="168"/>
      <c r="EG1379" s="168"/>
      <c r="EH1379" s="168"/>
      <c r="EI1379" s="168"/>
      <c r="EJ1379" s="168"/>
      <c r="EK1379" s="168"/>
      <c r="EL1379" s="168"/>
      <c r="EM1379" s="168"/>
      <c r="EN1379" s="168"/>
      <c r="EO1379" s="168"/>
      <c r="EP1379" s="168"/>
      <c r="EQ1379" s="168"/>
      <c r="ER1379" s="168"/>
      <c r="ES1379" s="168"/>
      <c r="ET1379" s="168"/>
      <c r="EU1379" s="168"/>
      <c r="EV1379" s="168"/>
      <c r="EW1379" s="168"/>
      <c r="EX1379" s="168"/>
      <c r="EY1379" s="168"/>
      <c r="EZ1379" s="168"/>
      <c r="FA1379" s="168"/>
      <c r="FB1379" s="168"/>
      <c r="FC1379" s="168"/>
      <c r="FD1379" s="168"/>
    </row>
    <row r="1380" spans="1:160" s="5" customFormat="1" ht="5.0999999999999996" customHeight="1" thickBot="1" x14ac:dyDescent="0.35">
      <c r="A1380" s="263"/>
      <c r="B1380" s="263"/>
      <c r="C1380" s="265"/>
      <c r="D1380" s="523"/>
      <c r="E1380" s="523"/>
      <c r="F1380" s="523"/>
      <c r="G1380" s="523"/>
      <c r="H1380" s="523"/>
      <c r="I1380" s="523"/>
      <c r="J1380" s="523"/>
      <c r="K1380" s="523"/>
      <c r="L1380" s="523"/>
      <c r="M1380" s="523"/>
      <c r="N1380" s="523"/>
      <c r="O1380" s="523"/>
      <c r="P1380" s="523"/>
      <c r="Q1380" s="523"/>
      <c r="R1380" s="523"/>
      <c r="S1380" s="523"/>
      <c r="T1380" s="523"/>
      <c r="U1380" s="523"/>
      <c r="V1380" s="33"/>
      <c r="W1380" s="57"/>
      <c r="X1380" s="86"/>
      <c r="Y1380" s="33"/>
      <c r="Z1380" s="36"/>
      <c r="AA1380" s="36"/>
      <c r="AD1380" s="33"/>
      <c r="AG1380" s="33"/>
      <c r="AH1380" s="43"/>
      <c r="AI1380" s="43"/>
      <c r="AJ1380" s="43"/>
      <c r="AK1380" s="43"/>
      <c r="AL1380" s="43"/>
      <c r="AM1380" s="43"/>
      <c r="AN1380" s="43"/>
      <c r="AO1380" s="43"/>
      <c r="AP1380" s="43"/>
      <c r="AQ1380" s="43"/>
      <c r="AR1380" s="43"/>
      <c r="AS1380" s="43"/>
      <c r="AT1380" s="43"/>
      <c r="AU1380" s="44"/>
      <c r="AV1380" s="33"/>
      <c r="AW1380" s="33"/>
      <c r="AX1380" s="33"/>
      <c r="AZ1380" s="141"/>
      <c r="BE1380" s="168"/>
      <c r="BF1380" s="168"/>
      <c r="BG1380" s="168"/>
      <c r="BH1380" s="168"/>
      <c r="BI1380" s="168"/>
      <c r="BJ1380" s="168"/>
      <c r="BK1380" s="168"/>
      <c r="BL1380" s="168"/>
      <c r="BM1380" s="168"/>
      <c r="DK1380" s="168"/>
      <c r="DL1380" s="168"/>
      <c r="DM1380" s="168"/>
      <c r="DN1380" s="168"/>
      <c r="DO1380" s="168"/>
      <c r="DP1380" s="168"/>
      <c r="DQ1380" s="168"/>
      <c r="DR1380" s="168"/>
      <c r="DS1380" s="168"/>
      <c r="DT1380" s="168"/>
      <c r="DU1380" s="168"/>
      <c r="DV1380" s="168"/>
      <c r="DW1380" s="168"/>
      <c r="DX1380" s="168"/>
      <c r="DY1380" s="168"/>
      <c r="DZ1380" s="168"/>
      <c r="EA1380" s="168"/>
      <c r="EB1380" s="168"/>
      <c r="EC1380" s="168"/>
      <c r="ED1380" s="168"/>
      <c r="EE1380" s="168"/>
      <c r="EF1380" s="168"/>
      <c r="EG1380" s="168"/>
      <c r="EH1380" s="168"/>
      <c r="EI1380" s="168"/>
      <c r="EJ1380" s="168"/>
      <c r="EK1380" s="168"/>
      <c r="EL1380" s="168"/>
      <c r="EM1380" s="168"/>
      <c r="EN1380" s="168"/>
      <c r="EO1380" s="168"/>
      <c r="EP1380" s="168"/>
      <c r="EQ1380" s="168"/>
      <c r="ER1380" s="168"/>
      <c r="ES1380" s="168"/>
      <c r="ET1380" s="168"/>
      <c r="EU1380" s="168"/>
      <c r="EV1380" s="168"/>
      <c r="EW1380" s="168"/>
      <c r="EX1380" s="168"/>
      <c r="EY1380" s="168"/>
      <c r="EZ1380" s="168"/>
      <c r="FA1380" s="168"/>
      <c r="FB1380" s="168"/>
      <c r="FC1380" s="168"/>
      <c r="FD1380" s="168"/>
    </row>
    <row r="1381" spans="1:160" s="5" customFormat="1" ht="24.9" customHeight="1" thickBot="1" x14ac:dyDescent="0.35">
      <c r="A1381" s="263"/>
      <c r="B1381" s="263"/>
      <c r="C1381" s="265"/>
      <c r="D1381" s="2" t="s">
        <v>103</v>
      </c>
      <c r="E1381" s="98" t="s">
        <v>106</v>
      </c>
      <c r="F1381" s="455" t="s">
        <v>104</v>
      </c>
      <c r="G1381" s="524"/>
      <c r="H1381" s="456"/>
      <c r="I1381" s="525">
        <v>44058</v>
      </c>
      <c r="J1381" s="526"/>
      <c r="K1381" s="526"/>
      <c r="L1381" s="526"/>
      <c r="M1381" s="526"/>
      <c r="N1381" s="527"/>
      <c r="O1381" s="3" t="s">
        <v>8</v>
      </c>
      <c r="P1381" s="449" t="s">
        <v>24</v>
      </c>
      <c r="Q1381" s="450"/>
      <c r="R1381" s="450"/>
      <c r="S1381" s="450"/>
      <c r="T1381" s="450"/>
      <c r="U1381" s="528"/>
      <c r="V1381" s="33"/>
      <c r="W1381" s="57"/>
      <c r="X1381" s="86"/>
      <c r="Y1381" s="33"/>
      <c r="Z1381" s="36"/>
      <c r="AA1381" s="36"/>
      <c r="AD1381" s="33"/>
      <c r="AG1381" s="33"/>
      <c r="AH1381" s="43"/>
      <c r="AI1381" s="43"/>
      <c r="AJ1381" s="43"/>
      <c r="AK1381" s="43"/>
      <c r="AL1381" s="43"/>
      <c r="AM1381" s="43"/>
      <c r="AN1381" s="43"/>
      <c r="AO1381" s="43"/>
      <c r="AP1381" s="43"/>
      <c r="AQ1381" s="43"/>
      <c r="AR1381" s="43"/>
      <c r="AS1381" s="43"/>
      <c r="AT1381" s="43"/>
      <c r="AU1381" s="44"/>
      <c r="AV1381" s="33"/>
      <c r="AW1381" s="33"/>
      <c r="AX1381" s="33"/>
      <c r="AZ1381" s="141"/>
      <c r="BE1381" s="168"/>
      <c r="BF1381" s="168"/>
      <c r="BG1381" s="168"/>
      <c r="BH1381" s="168"/>
      <c r="BI1381" s="168"/>
      <c r="BJ1381" s="168"/>
      <c r="BK1381" s="168"/>
      <c r="BL1381" s="168"/>
      <c r="BM1381" s="168"/>
      <c r="DK1381" s="168"/>
      <c r="DL1381" s="168"/>
      <c r="DM1381" s="168"/>
      <c r="DN1381" s="168"/>
      <c r="DO1381" s="168"/>
      <c r="DP1381" s="168"/>
      <c r="DQ1381" s="168"/>
      <c r="DR1381" s="168"/>
      <c r="DS1381" s="168"/>
      <c r="DT1381" s="168"/>
      <c r="DU1381" s="168"/>
      <c r="DV1381" s="168"/>
      <c r="DW1381" s="168"/>
      <c r="DX1381" s="168"/>
      <c r="DY1381" s="168"/>
      <c r="DZ1381" s="168"/>
      <c r="EA1381" s="168"/>
      <c r="EB1381" s="168"/>
      <c r="EC1381" s="168"/>
      <c r="ED1381" s="168"/>
      <c r="EE1381" s="168"/>
      <c r="EF1381" s="168"/>
      <c r="EG1381" s="168"/>
      <c r="EH1381" s="168"/>
      <c r="EI1381" s="168"/>
      <c r="EJ1381" s="168"/>
      <c r="EK1381" s="168"/>
      <c r="EL1381" s="168"/>
      <c r="EM1381" s="168"/>
      <c r="EN1381" s="168"/>
      <c r="EO1381" s="168"/>
      <c r="EP1381" s="168"/>
      <c r="EQ1381" s="168"/>
      <c r="ER1381" s="168"/>
      <c r="ES1381" s="168"/>
      <c r="ET1381" s="168"/>
      <c r="EU1381" s="168"/>
      <c r="EV1381" s="168"/>
      <c r="EW1381" s="168"/>
      <c r="EX1381" s="168"/>
      <c r="EY1381" s="168"/>
      <c r="EZ1381" s="168"/>
      <c r="FA1381" s="168"/>
      <c r="FB1381" s="168"/>
      <c r="FC1381" s="168"/>
      <c r="FD1381" s="168"/>
    </row>
    <row r="1382" spans="1:160" s="5" customFormat="1" ht="5.0999999999999996" customHeight="1" thickBot="1" x14ac:dyDescent="0.35">
      <c r="A1382" s="263"/>
      <c r="B1382" s="263"/>
      <c r="C1382" s="265"/>
      <c r="D1382" s="100"/>
      <c r="E1382" s="100"/>
      <c r="F1382" s="100"/>
      <c r="G1382" s="100"/>
      <c r="H1382" s="100"/>
      <c r="I1382" s="100"/>
      <c r="J1382" s="100"/>
      <c r="K1382" s="100"/>
      <c r="L1382" s="100"/>
      <c r="M1382" s="100"/>
      <c r="N1382" s="100"/>
      <c r="O1382" s="100"/>
      <c r="P1382" s="100"/>
      <c r="Q1382" s="100"/>
      <c r="R1382" s="100"/>
      <c r="S1382" s="100"/>
      <c r="T1382" s="100"/>
      <c r="U1382" s="100"/>
      <c r="V1382" s="33"/>
      <c r="W1382" s="57"/>
      <c r="X1382" s="86"/>
      <c r="Y1382" s="33"/>
      <c r="Z1382" s="36"/>
      <c r="AA1382" s="36"/>
      <c r="AD1382" s="33"/>
      <c r="AG1382" s="33"/>
      <c r="AH1382" s="43"/>
      <c r="AI1382" s="43"/>
      <c r="AJ1382" s="43"/>
      <c r="AK1382" s="43"/>
      <c r="AL1382" s="43"/>
      <c r="AM1382" s="43"/>
      <c r="AN1382" s="43"/>
      <c r="AO1382" s="43"/>
      <c r="AP1382" s="43"/>
      <c r="AQ1382" s="43"/>
      <c r="AR1382" s="43"/>
      <c r="AS1382" s="43"/>
      <c r="AT1382" s="43"/>
      <c r="AU1382" s="44"/>
      <c r="AV1382" s="33"/>
      <c r="AW1382" s="33"/>
      <c r="AX1382" s="33"/>
      <c r="AZ1382" s="141"/>
      <c r="BE1382" s="168"/>
      <c r="BF1382" s="168"/>
      <c r="BG1382" s="168"/>
      <c r="BH1382" s="168"/>
      <c r="BI1382" s="168"/>
      <c r="BJ1382" s="168"/>
      <c r="BK1382" s="168"/>
      <c r="BL1382" s="168"/>
      <c r="BM1382" s="168"/>
      <c r="DK1382" s="168"/>
      <c r="DL1382" s="168"/>
      <c r="DM1382" s="168"/>
      <c r="DN1382" s="168"/>
      <c r="DO1382" s="168"/>
      <c r="DP1382" s="168"/>
      <c r="DQ1382" s="168"/>
      <c r="DR1382" s="168"/>
      <c r="DS1382" s="168"/>
      <c r="DT1382" s="168"/>
      <c r="DU1382" s="168"/>
      <c r="DV1382" s="168"/>
      <c r="DW1382" s="168"/>
      <c r="DX1382" s="168"/>
      <c r="DY1382" s="168"/>
      <c r="DZ1382" s="168"/>
      <c r="EA1382" s="168"/>
      <c r="EB1382" s="168"/>
      <c r="EC1382" s="168"/>
      <c r="ED1382" s="168"/>
      <c r="EE1382" s="168"/>
      <c r="EF1382" s="168"/>
      <c r="EG1382" s="168"/>
      <c r="EH1382" s="168"/>
      <c r="EI1382" s="168"/>
      <c r="EJ1382" s="168"/>
      <c r="EK1382" s="168"/>
      <c r="EL1382" s="168"/>
      <c r="EM1382" s="168"/>
      <c r="EN1382" s="168"/>
      <c r="EO1382" s="168"/>
      <c r="EP1382" s="168"/>
      <c r="EQ1382" s="168"/>
      <c r="ER1382" s="168"/>
      <c r="ES1382" s="168"/>
      <c r="ET1382" s="168"/>
      <c r="EU1382" s="168"/>
      <c r="EV1382" s="168"/>
      <c r="EW1382" s="168"/>
      <c r="EX1382" s="168"/>
      <c r="EY1382" s="168"/>
      <c r="EZ1382" s="168"/>
      <c r="FA1382" s="168"/>
      <c r="FB1382" s="168"/>
      <c r="FC1382" s="168"/>
      <c r="FD1382" s="168"/>
    </row>
    <row r="1383" spans="1:160" s="5" customFormat="1" ht="24.9" customHeight="1" thickBot="1" x14ac:dyDescent="0.35">
      <c r="A1383" s="263"/>
      <c r="B1383" s="263"/>
      <c r="C1383" s="265"/>
      <c r="D1383" s="2" t="s">
        <v>31</v>
      </c>
      <c r="E1383" s="449"/>
      <c r="F1383" s="450"/>
      <c r="G1383" s="450"/>
      <c r="H1383" s="450"/>
      <c r="I1383" s="450"/>
      <c r="J1383" s="451"/>
      <c r="K1383" s="19" t="s">
        <v>105</v>
      </c>
      <c r="L1383" s="452"/>
      <c r="M1383" s="452"/>
      <c r="N1383" s="452"/>
      <c r="O1383" s="452"/>
      <c r="P1383" s="452"/>
      <c r="Q1383" s="452"/>
      <c r="R1383" s="452"/>
      <c r="S1383" s="452"/>
      <c r="T1383" s="452"/>
      <c r="U1383" s="453"/>
      <c r="V1383" s="33"/>
      <c r="W1383" s="57"/>
      <c r="X1383" s="86"/>
      <c r="Y1383" s="33"/>
      <c r="Z1383" s="36"/>
      <c r="AA1383" s="36"/>
      <c r="AD1383" s="33"/>
      <c r="AG1383" s="33"/>
      <c r="AH1383" s="43"/>
      <c r="AI1383" s="43"/>
      <c r="AJ1383" s="43"/>
      <c r="AK1383" s="43"/>
      <c r="AL1383" s="43"/>
      <c r="AM1383" s="43"/>
      <c r="AN1383" s="43"/>
      <c r="AO1383" s="43"/>
      <c r="AP1383" s="43"/>
      <c r="AQ1383" s="43"/>
      <c r="AR1383" s="43"/>
      <c r="AS1383" s="43"/>
      <c r="AT1383" s="43"/>
      <c r="AU1383" s="44"/>
      <c r="AV1383" s="33"/>
      <c r="AW1383" s="33"/>
      <c r="AX1383" s="33"/>
      <c r="AZ1383" s="141"/>
      <c r="BE1383" s="168"/>
      <c r="BF1383" s="168"/>
      <c r="BG1383" s="168"/>
      <c r="BH1383" s="168"/>
      <c r="BI1383" s="168"/>
      <c r="BJ1383" s="168"/>
      <c r="BK1383" s="168"/>
      <c r="BL1383" s="168"/>
      <c r="BM1383" s="168"/>
      <c r="DK1383" s="168"/>
      <c r="DL1383" s="168"/>
      <c r="DM1383" s="168"/>
      <c r="DN1383" s="168"/>
      <c r="DO1383" s="168"/>
      <c r="DP1383" s="168"/>
      <c r="DQ1383" s="168"/>
      <c r="DR1383" s="168"/>
      <c r="DS1383" s="168"/>
      <c r="DT1383" s="168"/>
      <c r="DU1383" s="168"/>
      <c r="DV1383" s="168"/>
      <c r="DW1383" s="168"/>
      <c r="DX1383" s="168"/>
      <c r="DY1383" s="168"/>
      <c r="DZ1383" s="168"/>
      <c r="EA1383" s="168"/>
      <c r="EB1383" s="168"/>
      <c r="EC1383" s="168"/>
      <c r="ED1383" s="168"/>
      <c r="EE1383" s="168"/>
      <c r="EF1383" s="168"/>
      <c r="EG1383" s="168"/>
      <c r="EH1383" s="168"/>
      <c r="EI1383" s="168"/>
      <c r="EJ1383" s="168"/>
      <c r="EK1383" s="168"/>
      <c r="EL1383" s="168"/>
      <c r="EM1383" s="168"/>
      <c r="EN1383" s="168"/>
      <c r="EO1383" s="168"/>
      <c r="EP1383" s="168"/>
      <c r="EQ1383" s="168"/>
      <c r="ER1383" s="168"/>
      <c r="ES1383" s="168"/>
      <c r="ET1383" s="168"/>
      <c r="EU1383" s="168"/>
      <c r="EV1383" s="168"/>
      <c r="EW1383" s="168"/>
      <c r="EX1383" s="168"/>
      <c r="EY1383" s="168"/>
      <c r="EZ1383" s="168"/>
      <c r="FA1383" s="168"/>
      <c r="FB1383" s="168"/>
      <c r="FC1383" s="168"/>
      <c r="FD1383" s="168"/>
    </row>
    <row r="1384" spans="1:160" s="5" customFormat="1" ht="5.0999999999999996" customHeight="1" thickBot="1" x14ac:dyDescent="0.35">
      <c r="A1384" s="263"/>
      <c r="B1384" s="263"/>
      <c r="C1384" s="265"/>
      <c r="D1384" s="454"/>
      <c r="E1384" s="454"/>
      <c r="F1384" s="454"/>
      <c r="G1384" s="454"/>
      <c r="H1384" s="454"/>
      <c r="I1384" s="454"/>
      <c r="J1384" s="454"/>
      <c r="K1384" s="454"/>
      <c r="L1384" s="454"/>
      <c r="M1384" s="454"/>
      <c r="N1384" s="454"/>
      <c r="O1384" s="454"/>
      <c r="P1384" s="454"/>
      <c r="Q1384" s="454"/>
      <c r="R1384" s="454"/>
      <c r="S1384" s="454"/>
      <c r="T1384" s="454"/>
      <c r="U1384" s="454"/>
      <c r="V1384" s="33"/>
      <c r="W1384" s="57"/>
      <c r="X1384" s="86"/>
      <c r="Y1384" s="33"/>
      <c r="Z1384" s="36"/>
      <c r="AA1384" s="36"/>
      <c r="AD1384" s="33"/>
      <c r="AG1384" s="33"/>
      <c r="AH1384" s="43"/>
      <c r="AI1384" s="43"/>
      <c r="AJ1384" s="43"/>
      <c r="AK1384" s="43"/>
      <c r="AL1384" s="43"/>
      <c r="AM1384" s="43"/>
      <c r="AN1384" s="43"/>
      <c r="AO1384" s="43"/>
      <c r="AP1384" s="43"/>
      <c r="AQ1384" s="43"/>
      <c r="AR1384" s="43"/>
      <c r="AS1384" s="43"/>
      <c r="AT1384" s="43"/>
      <c r="AU1384" s="44"/>
      <c r="AV1384" s="33"/>
      <c r="AW1384" s="33"/>
      <c r="AX1384" s="33"/>
      <c r="AZ1384" s="141"/>
      <c r="BE1384" s="168"/>
      <c r="BF1384" s="168"/>
      <c r="BG1384" s="168"/>
      <c r="BH1384" s="168"/>
      <c r="BI1384" s="168"/>
      <c r="BJ1384" s="168"/>
      <c r="BK1384" s="168"/>
      <c r="BL1384" s="168"/>
      <c r="BM1384" s="168"/>
      <c r="DK1384" s="168"/>
      <c r="DL1384" s="168"/>
      <c r="DM1384" s="168"/>
      <c r="DN1384" s="168"/>
      <c r="DO1384" s="168"/>
      <c r="DP1384" s="168"/>
      <c r="DQ1384" s="168"/>
      <c r="DR1384" s="168"/>
      <c r="DS1384" s="168"/>
      <c r="DT1384" s="168"/>
      <c r="DU1384" s="168"/>
      <c r="DV1384" s="168"/>
      <c r="DW1384" s="168"/>
      <c r="DX1384" s="168"/>
      <c r="DY1384" s="168"/>
      <c r="DZ1384" s="168"/>
      <c r="EA1384" s="168"/>
      <c r="EB1384" s="168"/>
      <c r="EC1384" s="168"/>
      <c r="ED1384" s="168"/>
      <c r="EE1384" s="168"/>
      <c r="EF1384" s="168"/>
      <c r="EG1384" s="168"/>
      <c r="EH1384" s="168"/>
      <c r="EI1384" s="168"/>
      <c r="EJ1384" s="168"/>
      <c r="EK1384" s="168"/>
      <c r="EL1384" s="168"/>
      <c r="EM1384" s="168"/>
      <c r="EN1384" s="168"/>
      <c r="EO1384" s="168"/>
      <c r="EP1384" s="168"/>
      <c r="EQ1384" s="168"/>
      <c r="ER1384" s="168"/>
      <c r="ES1384" s="168"/>
      <c r="ET1384" s="168"/>
      <c r="EU1384" s="168"/>
      <c r="EV1384" s="168"/>
      <c r="EW1384" s="168"/>
      <c r="EX1384" s="168"/>
      <c r="EY1384" s="168"/>
      <c r="EZ1384" s="168"/>
      <c r="FA1384" s="168"/>
      <c r="FB1384" s="168"/>
      <c r="FC1384" s="168"/>
      <c r="FD1384" s="168"/>
    </row>
    <row r="1385" spans="1:160" s="5" customFormat="1" ht="45" customHeight="1" thickBot="1" x14ac:dyDescent="0.35">
      <c r="A1385" s="263">
        <f>+E1385</f>
        <v>4.2199999999999953</v>
      </c>
      <c r="B1385" s="264">
        <f>+U1409</f>
        <v>0</v>
      </c>
      <c r="C1385" s="265">
        <v>24</v>
      </c>
      <c r="D1385" s="165" t="s">
        <v>9</v>
      </c>
      <c r="E1385" s="180">
        <v>4.2199999999999953</v>
      </c>
      <c r="F1385" s="455" t="s">
        <v>29</v>
      </c>
      <c r="G1385" s="456"/>
      <c r="H1385" s="532" t="s">
        <v>66</v>
      </c>
      <c r="I1385" s="457"/>
      <c r="J1385" s="457"/>
      <c r="K1385" s="457"/>
      <c r="L1385" s="457"/>
      <c r="M1385" s="458"/>
      <c r="N1385" s="459" t="s">
        <v>32</v>
      </c>
      <c r="O1385" s="460"/>
      <c r="P1385" s="461"/>
      <c r="Q1385" s="462" t="s">
        <v>10</v>
      </c>
      <c r="R1385" s="463"/>
      <c r="S1385" s="463"/>
      <c r="T1385" s="463"/>
      <c r="U1385" s="464"/>
      <c r="V1385" s="33"/>
      <c r="W1385" s="57"/>
      <c r="X1385" s="86"/>
      <c r="Y1385" s="33"/>
      <c r="Z1385" s="38"/>
      <c r="AA1385" s="38"/>
      <c r="AD1385" s="33"/>
      <c r="AG1385" s="33"/>
      <c r="AH1385" s="43"/>
      <c r="AI1385" s="43"/>
      <c r="AJ1385" s="43"/>
      <c r="AK1385" s="43"/>
      <c r="AL1385" s="43"/>
      <c r="AM1385" s="43"/>
      <c r="AN1385" s="43"/>
      <c r="AO1385" s="43"/>
      <c r="AP1385" s="43"/>
      <c r="AQ1385" s="43"/>
      <c r="AR1385" s="43"/>
      <c r="AS1385" s="43"/>
      <c r="AT1385" s="43"/>
      <c r="AU1385" s="44"/>
      <c r="AV1385" s="33"/>
      <c r="AW1385" s="33"/>
      <c r="AX1385" s="33"/>
      <c r="AZ1385" s="141"/>
      <c r="BE1385" s="168"/>
      <c r="BF1385" s="168"/>
      <c r="BG1385" s="168"/>
      <c r="BH1385" s="168"/>
      <c r="BI1385" s="168"/>
      <c r="BJ1385" s="168"/>
      <c r="BK1385" s="168"/>
      <c r="BL1385" s="168"/>
      <c r="BM1385" s="168"/>
      <c r="DK1385" s="168"/>
      <c r="DL1385" s="168"/>
      <c r="DM1385" s="168"/>
      <c r="DN1385" s="168"/>
      <c r="DO1385" s="168"/>
      <c r="DP1385" s="168"/>
      <c r="DQ1385" s="168"/>
      <c r="DR1385" s="168"/>
      <c r="DS1385" s="168"/>
      <c r="DT1385" s="168"/>
      <c r="DU1385" s="168"/>
      <c r="DV1385" s="168"/>
      <c r="DW1385" s="168"/>
      <c r="DX1385" s="168"/>
      <c r="DY1385" s="168"/>
      <c r="DZ1385" s="168"/>
      <c r="EA1385" s="168"/>
      <c r="EB1385" s="168"/>
      <c r="EC1385" s="168"/>
      <c r="ED1385" s="168"/>
      <c r="EE1385" s="168"/>
      <c r="EF1385" s="168"/>
      <c r="EG1385" s="168"/>
      <c r="EH1385" s="168"/>
      <c r="EI1385" s="168"/>
      <c r="EJ1385" s="168"/>
      <c r="EK1385" s="168"/>
      <c r="EL1385" s="168"/>
      <c r="EM1385" s="168"/>
      <c r="EN1385" s="168"/>
      <c r="EO1385" s="168"/>
      <c r="EP1385" s="168"/>
      <c r="EQ1385" s="168"/>
      <c r="ER1385" s="168"/>
      <c r="ES1385" s="168"/>
      <c r="ET1385" s="168"/>
      <c r="EU1385" s="168"/>
      <c r="EV1385" s="168"/>
      <c r="EW1385" s="168"/>
      <c r="EX1385" s="168"/>
      <c r="EY1385" s="168"/>
      <c r="EZ1385" s="168"/>
      <c r="FA1385" s="168"/>
      <c r="FB1385" s="168"/>
      <c r="FC1385" s="168"/>
      <c r="FD1385" s="168"/>
    </row>
    <row r="1386" spans="1:160" s="5" customFormat="1" ht="5.0999999999999996" customHeight="1" thickBot="1" x14ac:dyDescent="0.35">
      <c r="A1386" s="263"/>
      <c r="B1386" s="263"/>
      <c r="C1386" s="265"/>
      <c r="D1386" s="428"/>
      <c r="E1386" s="428"/>
      <c r="F1386" s="428"/>
      <c r="G1386" s="428"/>
      <c r="H1386" s="428"/>
      <c r="I1386" s="428"/>
      <c r="J1386" s="428"/>
      <c r="K1386" s="428"/>
      <c r="L1386" s="428"/>
      <c r="M1386" s="428"/>
      <c r="N1386" s="454"/>
      <c r="O1386" s="454"/>
      <c r="P1386" s="454"/>
      <c r="Q1386" s="454"/>
      <c r="R1386" s="454"/>
      <c r="S1386" s="454"/>
      <c r="T1386" s="454"/>
      <c r="U1386" s="454"/>
      <c r="V1386" s="33"/>
      <c r="W1386" s="57"/>
      <c r="X1386" s="86"/>
      <c r="Y1386" s="33"/>
      <c r="Z1386" s="76"/>
      <c r="AA1386" s="76"/>
      <c r="AD1386" s="33"/>
      <c r="AG1386" s="33"/>
      <c r="AH1386" s="43"/>
      <c r="AI1386" s="43"/>
      <c r="AJ1386" s="43"/>
      <c r="AK1386" s="43"/>
      <c r="AL1386" s="43"/>
      <c r="AM1386" s="43"/>
      <c r="AN1386" s="43"/>
      <c r="AO1386" s="43"/>
      <c r="AP1386" s="43"/>
      <c r="AQ1386" s="43"/>
      <c r="AR1386" s="43"/>
      <c r="AS1386" s="43"/>
      <c r="AT1386" s="43"/>
      <c r="AU1386" s="44"/>
      <c r="AV1386" s="33"/>
      <c r="AW1386" s="33"/>
      <c r="AX1386" s="33"/>
      <c r="AZ1386" s="141"/>
      <c r="BE1386" s="168"/>
      <c r="BF1386" s="168"/>
      <c r="BG1386" s="168"/>
      <c r="BH1386" s="168"/>
      <c r="BI1386" s="168"/>
      <c r="BJ1386" s="168"/>
      <c r="BK1386" s="168"/>
      <c r="BL1386" s="168"/>
      <c r="BM1386" s="168"/>
      <c r="DK1386" s="168"/>
      <c r="DL1386" s="168"/>
      <c r="DM1386" s="168"/>
      <c r="DN1386" s="168"/>
      <c r="DO1386" s="168"/>
      <c r="DP1386" s="168"/>
      <c r="DQ1386" s="168"/>
      <c r="DR1386" s="168"/>
      <c r="DS1386" s="168"/>
      <c r="DT1386" s="168"/>
      <c r="DU1386" s="168"/>
      <c r="DV1386" s="168"/>
      <c r="DW1386" s="168"/>
      <c r="DX1386" s="168"/>
      <c r="DY1386" s="168"/>
      <c r="DZ1386" s="168"/>
      <c r="EA1386" s="168"/>
      <c r="EB1386" s="168"/>
      <c r="EC1386" s="168"/>
      <c r="ED1386" s="168"/>
      <c r="EE1386" s="168"/>
      <c r="EF1386" s="168"/>
      <c r="EG1386" s="168"/>
      <c r="EH1386" s="168"/>
      <c r="EI1386" s="168"/>
      <c r="EJ1386" s="168"/>
      <c r="EK1386" s="168"/>
      <c r="EL1386" s="168"/>
      <c r="EM1386" s="168"/>
      <c r="EN1386" s="168"/>
      <c r="EO1386" s="168"/>
      <c r="EP1386" s="168"/>
      <c r="EQ1386" s="168"/>
      <c r="ER1386" s="168"/>
      <c r="ES1386" s="168"/>
      <c r="ET1386" s="168"/>
      <c r="EU1386" s="168"/>
      <c r="EV1386" s="168"/>
      <c r="EW1386" s="168"/>
      <c r="EX1386" s="168"/>
      <c r="EY1386" s="168"/>
      <c r="EZ1386" s="168"/>
      <c r="FA1386" s="168"/>
      <c r="FB1386" s="168"/>
      <c r="FC1386" s="168"/>
      <c r="FD1386" s="168"/>
    </row>
    <row r="1387" spans="1:160" s="5" customFormat="1" ht="24.9" customHeight="1" x14ac:dyDescent="0.3">
      <c r="A1387" s="263"/>
      <c r="B1387" s="263"/>
      <c r="C1387" s="265"/>
      <c r="D1387" s="465" t="s">
        <v>30</v>
      </c>
      <c r="E1387" s="466"/>
      <c r="F1387" s="466"/>
      <c r="G1387" s="466"/>
      <c r="H1387" s="466"/>
      <c r="I1387" s="466"/>
      <c r="J1387" s="466"/>
      <c r="K1387" s="466"/>
      <c r="L1387" s="466"/>
      <c r="M1387" s="467"/>
      <c r="N1387" s="468" t="s">
        <v>11</v>
      </c>
      <c r="O1387" s="470" t="s">
        <v>12</v>
      </c>
      <c r="P1387" s="471"/>
      <c r="Q1387" s="474" t="s">
        <v>13</v>
      </c>
      <c r="R1387" s="475"/>
      <c r="S1387" s="476"/>
      <c r="T1387" s="477" t="s">
        <v>27</v>
      </c>
      <c r="U1387" s="479" t="s">
        <v>28</v>
      </c>
      <c r="V1387" s="33"/>
      <c r="W1387" s="57"/>
      <c r="X1387" s="86"/>
      <c r="Y1387" s="33"/>
      <c r="Z1387" s="76"/>
      <c r="AA1387" s="76"/>
      <c r="AD1387" s="33"/>
      <c r="AG1387" s="33"/>
      <c r="AH1387" s="43"/>
      <c r="AI1387" s="43"/>
      <c r="AJ1387" s="43"/>
      <c r="AK1387" s="43"/>
      <c r="AL1387" s="43"/>
      <c r="AM1387" s="43"/>
      <c r="AN1387" s="43"/>
      <c r="AO1387" s="43"/>
      <c r="AP1387" s="43"/>
      <c r="AQ1387" s="43"/>
      <c r="AR1387" s="43"/>
      <c r="AS1387" s="43"/>
      <c r="AT1387" s="43"/>
      <c r="AU1387" s="44"/>
      <c r="AV1387" s="33"/>
      <c r="AW1387" s="33"/>
      <c r="AX1387" s="33"/>
      <c r="AZ1387" s="141"/>
      <c r="BE1387" s="168"/>
      <c r="BF1387" s="168"/>
      <c r="BG1387" s="168"/>
      <c r="BH1387" s="168"/>
      <c r="BI1387" s="168"/>
      <c r="BJ1387" s="168"/>
      <c r="BK1387" s="168"/>
      <c r="BL1387" s="168"/>
      <c r="BM1387" s="168"/>
      <c r="DK1387" s="168"/>
      <c r="DL1387" s="168"/>
      <c r="DM1387" s="168"/>
      <c r="DN1387" s="168"/>
      <c r="DO1387" s="168"/>
      <c r="DP1387" s="168"/>
      <c r="DQ1387" s="168"/>
      <c r="DR1387" s="168"/>
      <c r="DS1387" s="168"/>
      <c r="DT1387" s="168"/>
      <c r="DU1387" s="168"/>
      <c r="DV1387" s="168"/>
      <c r="DW1387" s="168"/>
      <c r="DX1387" s="168"/>
      <c r="DY1387" s="168"/>
      <c r="DZ1387" s="168"/>
      <c r="EA1387" s="168"/>
      <c r="EB1387" s="168"/>
      <c r="EC1387" s="168"/>
      <c r="ED1387" s="168"/>
      <c r="EE1387" s="168"/>
      <c r="EF1387" s="168"/>
      <c r="EG1387" s="168"/>
      <c r="EH1387" s="168"/>
      <c r="EI1387" s="168"/>
      <c r="EJ1387" s="168"/>
      <c r="EK1387" s="168"/>
      <c r="EL1387" s="168"/>
      <c r="EM1387" s="168"/>
      <c r="EN1387" s="168"/>
      <c r="EO1387" s="168"/>
      <c r="EP1387" s="168"/>
      <c r="EQ1387" s="168"/>
      <c r="ER1387" s="168"/>
      <c r="ES1387" s="168"/>
      <c r="ET1387" s="168"/>
      <c r="EU1387" s="168"/>
      <c r="EV1387" s="168"/>
      <c r="EW1387" s="168"/>
      <c r="EX1387" s="168"/>
      <c r="EY1387" s="168"/>
      <c r="EZ1387" s="168"/>
      <c r="FA1387" s="168"/>
      <c r="FB1387" s="168"/>
      <c r="FC1387" s="168"/>
      <c r="FD1387" s="168"/>
    </row>
    <row r="1388" spans="1:160" s="5" customFormat="1" ht="24.9" customHeight="1" x14ac:dyDescent="0.3">
      <c r="A1388" s="263"/>
      <c r="B1388" s="263"/>
      <c r="C1388" s="265"/>
      <c r="D1388" s="481"/>
      <c r="E1388" s="482"/>
      <c r="F1388" s="482"/>
      <c r="G1388" s="482"/>
      <c r="H1388" s="482"/>
      <c r="I1388" s="482"/>
      <c r="J1388" s="482"/>
      <c r="K1388" s="482"/>
      <c r="L1388" s="482"/>
      <c r="M1388" s="483"/>
      <c r="N1388" s="469"/>
      <c r="O1388" s="472"/>
      <c r="P1388" s="473"/>
      <c r="Q1388" s="7" t="s">
        <v>14</v>
      </c>
      <c r="R1388" s="7" t="s">
        <v>15</v>
      </c>
      <c r="S1388" s="7" t="s">
        <v>26</v>
      </c>
      <c r="T1388" s="478"/>
      <c r="U1388" s="480"/>
      <c r="V1388" s="33"/>
      <c r="W1388" s="57"/>
      <c r="X1388" s="86"/>
      <c r="Y1388" s="33"/>
      <c r="Z1388" s="77"/>
      <c r="AA1388" s="77"/>
      <c r="AD1388" s="33"/>
      <c r="AG1388" s="33"/>
      <c r="AH1388" s="43"/>
      <c r="AI1388" s="43"/>
      <c r="AJ1388" s="43"/>
      <c r="AK1388" s="43"/>
      <c r="AL1388" s="43"/>
      <c r="AM1388" s="43"/>
      <c r="AN1388" s="43"/>
      <c r="AO1388" s="43"/>
      <c r="AP1388" s="43"/>
      <c r="AQ1388" s="43"/>
      <c r="AR1388" s="43"/>
      <c r="AS1388" s="43"/>
      <c r="AT1388" s="43"/>
      <c r="AU1388" s="44"/>
      <c r="AV1388" s="33"/>
      <c r="AW1388" s="33"/>
      <c r="AX1388" s="33"/>
      <c r="AZ1388" s="141"/>
      <c r="BE1388" s="168"/>
      <c r="BF1388" s="168"/>
      <c r="BG1388" s="168"/>
      <c r="BH1388" s="168"/>
      <c r="BI1388" s="168"/>
      <c r="BJ1388" s="168"/>
      <c r="BK1388" s="168"/>
      <c r="BL1388" s="168"/>
      <c r="BM1388" s="168"/>
      <c r="DK1388" s="168"/>
      <c r="DL1388" s="168"/>
      <c r="DM1388" s="168"/>
      <c r="DN1388" s="168"/>
      <c r="DO1388" s="168"/>
      <c r="DP1388" s="168"/>
      <c r="DQ1388" s="168"/>
      <c r="DR1388" s="168"/>
      <c r="DS1388" s="168"/>
      <c r="DT1388" s="168"/>
      <c r="DU1388" s="168"/>
      <c r="DV1388" s="168"/>
      <c r="DW1388" s="168"/>
      <c r="DX1388" s="168"/>
      <c r="DY1388" s="168"/>
      <c r="DZ1388" s="168"/>
      <c r="EA1388" s="168"/>
      <c r="EB1388" s="168"/>
      <c r="EC1388" s="168"/>
      <c r="ED1388" s="168"/>
      <c r="EE1388" s="168"/>
      <c r="EF1388" s="168"/>
      <c r="EG1388" s="168"/>
      <c r="EH1388" s="168"/>
      <c r="EI1388" s="168"/>
      <c r="EJ1388" s="168"/>
      <c r="EK1388" s="168"/>
      <c r="EL1388" s="168"/>
      <c r="EM1388" s="168"/>
      <c r="EN1388" s="168"/>
      <c r="EO1388" s="168"/>
      <c r="EP1388" s="168"/>
      <c r="EQ1388" s="168"/>
      <c r="ER1388" s="168"/>
      <c r="ES1388" s="168"/>
      <c r="ET1388" s="168"/>
      <c r="EU1388" s="168"/>
      <c r="EV1388" s="168"/>
      <c r="EW1388" s="168"/>
      <c r="EX1388" s="168"/>
      <c r="EY1388" s="168"/>
      <c r="EZ1388" s="168"/>
      <c r="FA1388" s="168"/>
      <c r="FB1388" s="168"/>
      <c r="FC1388" s="168"/>
      <c r="FD1388" s="168"/>
    </row>
    <row r="1389" spans="1:160" s="5" customFormat="1" ht="24.9" customHeight="1" x14ac:dyDescent="0.3">
      <c r="A1389" s="263"/>
      <c r="B1389" s="263"/>
      <c r="C1389" s="265"/>
      <c r="D1389" s="481"/>
      <c r="E1389" s="482"/>
      <c r="F1389" s="482"/>
      <c r="G1389" s="482"/>
      <c r="H1389" s="482"/>
      <c r="I1389" s="482"/>
      <c r="J1389" s="482"/>
      <c r="K1389" s="482"/>
      <c r="L1389" s="482"/>
      <c r="M1389" s="483"/>
      <c r="N1389" s="16"/>
      <c r="O1389" s="412"/>
      <c r="P1389" s="413"/>
      <c r="Q1389" s="8"/>
      <c r="R1389" s="8"/>
      <c r="S1389" s="8"/>
      <c r="T1389" s="9"/>
      <c r="U1389" s="17"/>
      <c r="V1389" s="33"/>
      <c r="W1389" s="57"/>
      <c r="X1389" s="86"/>
      <c r="Y1389" s="33">
        <f>+C1385</f>
        <v>24</v>
      </c>
      <c r="Z1389" s="41">
        <f>+SUMIF($N1389:$N1408,$Z$16,$U1389:$U1408)</f>
        <v>0</v>
      </c>
      <c r="AA1389" s="41">
        <f>+SUMIF($N1389:$N1408,$AA$16,$U1389:$U1408)</f>
        <v>0</v>
      </c>
      <c r="AB1389" s="41">
        <f>+SUMIF($N1389:$N1408,$AB$16,$U1389:$U1408)</f>
        <v>0</v>
      </c>
      <c r="AC1389" s="41">
        <f>+SUMIF($N1389:$N1408,$AC$16,$U1389:$U1408)</f>
        <v>0</v>
      </c>
      <c r="AD1389" s="41">
        <f>+SUMIF($N1389:$N1408,$AD$16,$U1389:$U1408)</f>
        <v>0</v>
      </c>
      <c r="AE1389" s="41">
        <f>+SUMIF($N1389:$N1408,$AE$16,$U1389:$U1408)</f>
        <v>0</v>
      </c>
      <c r="AF1389" s="41">
        <f>+SUMIF($N1389:$N1408,$AF$16,$U1389:$U1408)</f>
        <v>0</v>
      </c>
      <c r="AG1389" s="41">
        <f>+SUMIF($N1389:$N1408,$AG$16,$U1389:$U1408)</f>
        <v>0</v>
      </c>
      <c r="AH1389" s="41">
        <f>+SUMIF($N1389:$N1408,$AH$16,$U1389:$U1408)</f>
        <v>0</v>
      </c>
      <c r="AI1389" s="41">
        <f>+SUMIF($N1389:$N1408,$AI$16,$U1389:$U1408)</f>
        <v>0</v>
      </c>
      <c r="AJ1389" s="41">
        <f>+SUMIF($N1389:$N1408,$AJ$16,$U1389:$U1408)</f>
        <v>0</v>
      </c>
      <c r="AK1389" s="41">
        <f>+SUMIF($N1389:$N1408,$AK$16,$U1389:$U1408)</f>
        <v>0</v>
      </c>
      <c r="AL1389" s="41">
        <f>+SUMIF($N1389:$N1408,$AL$16,$U1389:$U1408)</f>
        <v>0</v>
      </c>
      <c r="AM1389" s="41">
        <f>+SUMIF($N1389:$N1408,$AM$16,$U1389:$U1408)</f>
        <v>0</v>
      </c>
      <c r="AN1389" s="41">
        <f>+SUMIF($N1389:$N1408,$AN$16,$U1389:$U1408)</f>
        <v>0</v>
      </c>
      <c r="AO1389" s="41">
        <f>+SUMIF($N1389:$N1408,$AO$16,$U1389:$U1408)</f>
        <v>0</v>
      </c>
      <c r="AP1389" s="41">
        <f>+SUMIF($N1389:$N1408,$AP$16,$U1389:$U1408)</f>
        <v>0</v>
      </c>
      <c r="AQ1389" s="41">
        <f>+SUMIF($N1389:$N1408,$AQ$16,$U1389:$U1408)</f>
        <v>0</v>
      </c>
      <c r="AR1389" s="41">
        <f>+SUMIF($N1389:$N1408,$AR$16,$U1389:$U1408)</f>
        <v>0</v>
      </c>
      <c r="AS1389" s="43"/>
      <c r="AT1389" s="43"/>
      <c r="AU1389" s="44"/>
      <c r="AV1389" s="33"/>
      <c r="AW1389" s="33"/>
      <c r="AX1389" s="33"/>
      <c r="AZ1389" s="141"/>
      <c r="BE1389" s="168"/>
      <c r="BF1389" s="168"/>
      <c r="BG1389" s="168"/>
      <c r="BH1389" s="168"/>
      <c r="BI1389" s="168"/>
      <c r="BJ1389" s="168"/>
      <c r="BK1389" s="168"/>
      <c r="BL1389" s="168"/>
      <c r="BM1389" s="168"/>
      <c r="DK1389" s="168"/>
      <c r="DL1389" s="168"/>
      <c r="DM1389" s="168"/>
      <c r="DN1389" s="168"/>
      <c r="DO1389" s="168"/>
      <c r="DP1389" s="168"/>
      <c r="DQ1389" s="168"/>
      <c r="DR1389" s="168"/>
      <c r="DS1389" s="168"/>
      <c r="DT1389" s="168"/>
      <c r="DU1389" s="168"/>
      <c r="DV1389" s="168"/>
      <c r="DW1389" s="168"/>
      <c r="DX1389" s="168"/>
      <c r="DY1389" s="168"/>
      <c r="DZ1389" s="168"/>
      <c r="EA1389" s="168"/>
      <c r="EB1389" s="168"/>
      <c r="EC1389" s="168"/>
      <c r="ED1389" s="168"/>
      <c r="EE1389" s="168"/>
      <c r="EF1389" s="168"/>
      <c r="EG1389" s="168"/>
      <c r="EH1389" s="168"/>
      <c r="EI1389" s="168"/>
      <c r="EJ1389" s="168"/>
      <c r="EK1389" s="168"/>
      <c r="EL1389" s="168"/>
      <c r="EM1389" s="168"/>
      <c r="EN1389" s="168"/>
      <c r="EO1389" s="168"/>
      <c r="EP1389" s="168"/>
      <c r="EQ1389" s="168"/>
      <c r="ER1389" s="168"/>
      <c r="ES1389" s="168"/>
      <c r="ET1389" s="168"/>
      <c r="EU1389" s="168"/>
      <c r="EV1389" s="168"/>
      <c r="EW1389" s="168"/>
      <c r="EX1389" s="168"/>
      <c r="EY1389" s="168"/>
      <c r="EZ1389" s="168"/>
      <c r="FA1389" s="168"/>
      <c r="FB1389" s="168"/>
      <c r="FC1389" s="168"/>
      <c r="FD1389" s="168"/>
    </row>
    <row r="1390" spans="1:160" s="5" customFormat="1" ht="24.9" customHeight="1" x14ac:dyDescent="0.3">
      <c r="A1390" s="263"/>
      <c r="B1390" s="263"/>
      <c r="C1390" s="265"/>
      <c r="D1390" s="481"/>
      <c r="E1390" s="482"/>
      <c r="F1390" s="482"/>
      <c r="G1390" s="482"/>
      <c r="H1390" s="482"/>
      <c r="I1390" s="482"/>
      <c r="J1390" s="482"/>
      <c r="K1390" s="482"/>
      <c r="L1390" s="482"/>
      <c r="M1390" s="483"/>
      <c r="N1390" s="16"/>
      <c r="O1390" s="412"/>
      <c r="P1390" s="413"/>
      <c r="Q1390" s="8"/>
      <c r="R1390" s="8"/>
      <c r="S1390" s="8"/>
      <c r="T1390" s="9"/>
      <c r="U1390" s="17"/>
      <c r="V1390" s="33"/>
      <c r="W1390" s="57"/>
      <c r="X1390" s="86"/>
      <c r="Y1390" s="33"/>
      <c r="Z1390" s="36"/>
      <c r="AA1390" s="36"/>
      <c r="AD1390" s="33"/>
      <c r="AG1390" s="33"/>
      <c r="AH1390" s="43"/>
      <c r="AI1390" s="43"/>
      <c r="AJ1390" s="43"/>
      <c r="AK1390" s="43"/>
      <c r="AL1390" s="43"/>
      <c r="AM1390" s="43"/>
      <c r="AN1390" s="43"/>
      <c r="AO1390" s="43"/>
      <c r="AP1390" s="43"/>
      <c r="AQ1390" s="43"/>
      <c r="AR1390" s="43"/>
      <c r="AS1390" s="43"/>
      <c r="AT1390" s="43"/>
      <c r="AU1390" s="44"/>
      <c r="AV1390" s="33"/>
      <c r="AW1390" s="33"/>
      <c r="AX1390" s="33"/>
      <c r="AZ1390" s="141"/>
      <c r="BE1390" s="168"/>
      <c r="BF1390" s="168"/>
      <c r="BG1390" s="168"/>
      <c r="BH1390" s="168"/>
      <c r="BI1390" s="168"/>
      <c r="BJ1390" s="168"/>
      <c r="BK1390" s="168"/>
      <c r="BL1390" s="168"/>
      <c r="BM1390" s="168"/>
      <c r="DK1390" s="168"/>
      <c r="DL1390" s="168"/>
      <c r="DM1390" s="168"/>
      <c r="DN1390" s="168"/>
      <c r="DO1390" s="168"/>
      <c r="DP1390" s="168"/>
      <c r="DQ1390" s="168"/>
      <c r="DR1390" s="168"/>
      <c r="DS1390" s="168"/>
      <c r="DT1390" s="168"/>
      <c r="DU1390" s="168"/>
      <c r="DV1390" s="168"/>
      <c r="DW1390" s="168"/>
      <c r="DX1390" s="168"/>
      <c r="DY1390" s="168"/>
      <c r="DZ1390" s="168"/>
      <c r="EA1390" s="168"/>
      <c r="EB1390" s="168"/>
      <c r="EC1390" s="168"/>
      <c r="ED1390" s="168"/>
      <c r="EE1390" s="168"/>
      <c r="EF1390" s="168"/>
      <c r="EG1390" s="168"/>
      <c r="EH1390" s="168"/>
      <c r="EI1390" s="168"/>
      <c r="EJ1390" s="168"/>
      <c r="EK1390" s="168"/>
      <c r="EL1390" s="168"/>
      <c r="EM1390" s="168"/>
      <c r="EN1390" s="168"/>
      <c r="EO1390" s="168"/>
      <c r="EP1390" s="168"/>
      <c r="EQ1390" s="168"/>
      <c r="ER1390" s="168"/>
      <c r="ES1390" s="168"/>
      <c r="ET1390" s="168"/>
      <c r="EU1390" s="168"/>
      <c r="EV1390" s="168"/>
      <c r="EW1390" s="168"/>
      <c r="EX1390" s="168"/>
      <c r="EY1390" s="168"/>
      <c r="EZ1390" s="168"/>
      <c r="FA1390" s="168"/>
      <c r="FB1390" s="168"/>
      <c r="FC1390" s="168"/>
      <c r="FD1390" s="168"/>
    </row>
    <row r="1391" spans="1:160" s="5" customFormat="1" ht="24.9" customHeight="1" x14ac:dyDescent="0.3">
      <c r="A1391" s="263"/>
      <c r="B1391" s="263"/>
      <c r="C1391" s="265"/>
      <c r="D1391" s="481"/>
      <c r="E1391" s="482"/>
      <c r="F1391" s="482"/>
      <c r="G1391" s="482"/>
      <c r="H1391" s="482"/>
      <c r="I1391" s="482"/>
      <c r="J1391" s="482"/>
      <c r="K1391" s="482"/>
      <c r="L1391" s="482"/>
      <c r="M1391" s="483"/>
      <c r="N1391" s="16"/>
      <c r="O1391" s="412"/>
      <c r="P1391" s="413"/>
      <c r="Q1391" s="8"/>
      <c r="R1391" s="8"/>
      <c r="S1391" s="8"/>
      <c r="T1391" s="9"/>
      <c r="U1391" s="17"/>
      <c r="V1391" s="33"/>
      <c r="W1391" s="57"/>
      <c r="X1391" s="86"/>
      <c r="Y1391" s="33"/>
      <c r="Z1391" s="36"/>
      <c r="AA1391" s="36"/>
      <c r="AD1391" s="33"/>
      <c r="AG1391" s="33"/>
      <c r="AH1391" s="43"/>
      <c r="AI1391" s="43"/>
      <c r="AJ1391" s="43"/>
      <c r="AK1391" s="43"/>
      <c r="AL1391" s="43"/>
      <c r="AM1391" s="43"/>
      <c r="AN1391" s="43"/>
      <c r="AO1391" s="43"/>
      <c r="AP1391" s="43"/>
      <c r="AQ1391" s="43"/>
      <c r="AR1391" s="43"/>
      <c r="AS1391" s="43"/>
      <c r="AT1391" s="43"/>
      <c r="AU1391" s="44"/>
      <c r="AV1391" s="33"/>
      <c r="AW1391" s="33"/>
      <c r="AX1391" s="33"/>
      <c r="AZ1391" s="141"/>
      <c r="BE1391" s="168"/>
      <c r="BF1391" s="168"/>
      <c r="BG1391" s="168"/>
      <c r="BH1391" s="168"/>
      <c r="BI1391" s="168"/>
      <c r="BJ1391" s="168"/>
      <c r="BK1391" s="168"/>
      <c r="BL1391" s="168"/>
      <c r="BM1391" s="168"/>
      <c r="DK1391" s="168"/>
      <c r="DL1391" s="168"/>
      <c r="DM1391" s="168"/>
      <c r="DN1391" s="168"/>
      <c r="DO1391" s="168"/>
      <c r="DP1391" s="168"/>
      <c r="DQ1391" s="168"/>
      <c r="DR1391" s="168"/>
      <c r="DS1391" s="168"/>
      <c r="DT1391" s="168"/>
      <c r="DU1391" s="168"/>
      <c r="DV1391" s="168"/>
      <c r="DW1391" s="168"/>
      <c r="DX1391" s="168"/>
      <c r="DY1391" s="168"/>
      <c r="DZ1391" s="168"/>
      <c r="EA1391" s="168"/>
      <c r="EB1391" s="168"/>
      <c r="EC1391" s="168"/>
      <c r="ED1391" s="168"/>
      <c r="EE1391" s="168"/>
      <c r="EF1391" s="168"/>
      <c r="EG1391" s="168"/>
      <c r="EH1391" s="168"/>
      <c r="EI1391" s="168"/>
      <c r="EJ1391" s="168"/>
      <c r="EK1391" s="168"/>
      <c r="EL1391" s="168"/>
      <c r="EM1391" s="168"/>
      <c r="EN1391" s="168"/>
      <c r="EO1391" s="168"/>
      <c r="EP1391" s="168"/>
      <c r="EQ1391" s="168"/>
      <c r="ER1391" s="168"/>
      <c r="ES1391" s="168"/>
      <c r="ET1391" s="168"/>
      <c r="EU1391" s="168"/>
      <c r="EV1391" s="168"/>
      <c r="EW1391" s="168"/>
      <c r="EX1391" s="168"/>
      <c r="EY1391" s="168"/>
      <c r="EZ1391" s="168"/>
      <c r="FA1391" s="168"/>
      <c r="FB1391" s="168"/>
      <c r="FC1391" s="168"/>
      <c r="FD1391" s="168"/>
    </row>
    <row r="1392" spans="1:160" s="5" customFormat="1" ht="24.9" customHeight="1" x14ac:dyDescent="0.3">
      <c r="A1392" s="263"/>
      <c r="B1392" s="263"/>
      <c r="C1392" s="265"/>
      <c r="D1392" s="481"/>
      <c r="E1392" s="482"/>
      <c r="F1392" s="482"/>
      <c r="G1392" s="482"/>
      <c r="H1392" s="482"/>
      <c r="I1392" s="482"/>
      <c r="J1392" s="482"/>
      <c r="K1392" s="482"/>
      <c r="L1392" s="482"/>
      <c r="M1392" s="483"/>
      <c r="N1392" s="16"/>
      <c r="O1392" s="412"/>
      <c r="P1392" s="413"/>
      <c r="Q1392" s="8"/>
      <c r="R1392" s="8"/>
      <c r="S1392" s="8"/>
      <c r="T1392" s="9"/>
      <c r="U1392" s="17"/>
      <c r="V1392" s="33"/>
      <c r="W1392" s="57"/>
      <c r="X1392" s="86"/>
      <c r="Y1392" s="33"/>
      <c r="Z1392" s="36"/>
      <c r="AA1392" s="36"/>
      <c r="AD1392" s="33"/>
      <c r="AG1392" s="33"/>
      <c r="AH1392" s="43"/>
      <c r="AI1392" s="43"/>
      <c r="AJ1392" s="43"/>
      <c r="AK1392" s="43"/>
      <c r="AL1392" s="43"/>
      <c r="AM1392" s="43"/>
      <c r="AN1392" s="43"/>
      <c r="AO1392" s="43"/>
      <c r="AP1392" s="43"/>
      <c r="AQ1392" s="43"/>
      <c r="AR1392" s="43"/>
      <c r="AS1392" s="43"/>
      <c r="AT1392" s="43"/>
      <c r="AU1392" s="44"/>
      <c r="AV1392" s="33"/>
      <c r="AW1392" s="33"/>
      <c r="AX1392" s="33"/>
      <c r="AZ1392" s="141"/>
      <c r="BE1392" s="168"/>
      <c r="BF1392" s="168"/>
      <c r="BG1392" s="168"/>
      <c r="BH1392" s="168"/>
      <c r="BI1392" s="168"/>
      <c r="BJ1392" s="168"/>
      <c r="BK1392" s="168"/>
      <c r="BL1392" s="168"/>
      <c r="BM1392" s="168"/>
      <c r="DK1392" s="168"/>
      <c r="DL1392" s="168"/>
      <c r="DM1392" s="168"/>
      <c r="DN1392" s="168"/>
      <c r="DO1392" s="168"/>
      <c r="DP1392" s="168"/>
      <c r="DQ1392" s="168"/>
      <c r="DR1392" s="168"/>
      <c r="DS1392" s="168"/>
      <c r="DT1392" s="168"/>
      <c r="DU1392" s="168"/>
      <c r="DV1392" s="168"/>
      <c r="DW1392" s="168"/>
      <c r="DX1392" s="168"/>
      <c r="DY1392" s="168"/>
      <c r="DZ1392" s="168"/>
      <c r="EA1392" s="168"/>
      <c r="EB1392" s="168"/>
      <c r="EC1392" s="168"/>
      <c r="ED1392" s="168"/>
      <c r="EE1392" s="168"/>
      <c r="EF1392" s="168"/>
      <c r="EG1392" s="168"/>
      <c r="EH1392" s="168"/>
      <c r="EI1392" s="168"/>
      <c r="EJ1392" s="168"/>
      <c r="EK1392" s="168"/>
      <c r="EL1392" s="168"/>
      <c r="EM1392" s="168"/>
      <c r="EN1392" s="168"/>
      <c r="EO1392" s="168"/>
      <c r="EP1392" s="168"/>
      <c r="EQ1392" s="168"/>
      <c r="ER1392" s="168"/>
      <c r="ES1392" s="168"/>
      <c r="ET1392" s="168"/>
      <c r="EU1392" s="168"/>
      <c r="EV1392" s="168"/>
      <c r="EW1392" s="168"/>
      <c r="EX1392" s="168"/>
      <c r="EY1392" s="168"/>
      <c r="EZ1392" s="168"/>
      <c r="FA1392" s="168"/>
      <c r="FB1392" s="168"/>
      <c r="FC1392" s="168"/>
      <c r="FD1392" s="168"/>
    </row>
    <row r="1393" spans="1:160" s="5" customFormat="1" ht="24.9" customHeight="1" x14ac:dyDescent="0.3">
      <c r="A1393" s="263"/>
      <c r="B1393" s="263"/>
      <c r="C1393" s="265"/>
      <c r="D1393" s="481"/>
      <c r="E1393" s="482"/>
      <c r="F1393" s="482"/>
      <c r="G1393" s="482"/>
      <c r="H1393" s="482"/>
      <c r="I1393" s="482"/>
      <c r="J1393" s="482"/>
      <c r="K1393" s="482"/>
      <c r="L1393" s="482"/>
      <c r="M1393" s="483"/>
      <c r="N1393" s="16"/>
      <c r="O1393" s="412"/>
      <c r="P1393" s="413"/>
      <c r="Q1393" s="8"/>
      <c r="R1393" s="8"/>
      <c r="S1393" s="8"/>
      <c r="T1393" s="9"/>
      <c r="U1393" s="17"/>
      <c r="V1393" s="33"/>
      <c r="W1393" s="57"/>
      <c r="X1393" s="86"/>
      <c r="Y1393" s="33"/>
      <c r="Z1393" s="36"/>
      <c r="AA1393" s="36"/>
      <c r="AD1393" s="33"/>
      <c r="AG1393" s="33"/>
      <c r="AH1393" s="43"/>
      <c r="AI1393" s="43"/>
      <c r="AJ1393" s="43"/>
      <c r="AK1393" s="43"/>
      <c r="AL1393" s="43"/>
      <c r="AM1393" s="43"/>
      <c r="AN1393" s="43"/>
      <c r="AO1393" s="43"/>
      <c r="AP1393" s="43"/>
      <c r="AQ1393" s="43"/>
      <c r="AR1393" s="43"/>
      <c r="AS1393" s="43"/>
      <c r="AT1393" s="43"/>
      <c r="AU1393" s="44"/>
      <c r="AV1393" s="33"/>
      <c r="AW1393" s="33"/>
      <c r="AX1393" s="33"/>
      <c r="AZ1393" s="141"/>
      <c r="BE1393" s="168"/>
      <c r="BF1393" s="168"/>
      <c r="BG1393" s="168"/>
      <c r="BH1393" s="168"/>
      <c r="BI1393" s="168"/>
      <c r="BJ1393" s="168"/>
      <c r="BK1393" s="168"/>
      <c r="BL1393" s="168"/>
      <c r="BM1393" s="168"/>
      <c r="DK1393" s="168"/>
      <c r="DL1393" s="168"/>
      <c r="DM1393" s="168"/>
      <c r="DN1393" s="168"/>
      <c r="DO1393" s="168"/>
      <c r="DP1393" s="168"/>
      <c r="DQ1393" s="168"/>
      <c r="DR1393" s="168"/>
      <c r="DS1393" s="168"/>
      <c r="DT1393" s="168"/>
      <c r="DU1393" s="168"/>
      <c r="DV1393" s="168"/>
      <c r="DW1393" s="168"/>
      <c r="DX1393" s="168"/>
      <c r="DY1393" s="168"/>
      <c r="DZ1393" s="168"/>
      <c r="EA1393" s="168"/>
      <c r="EB1393" s="168"/>
      <c r="EC1393" s="168"/>
      <c r="ED1393" s="168"/>
      <c r="EE1393" s="168"/>
      <c r="EF1393" s="168"/>
      <c r="EG1393" s="168"/>
      <c r="EH1393" s="168"/>
      <c r="EI1393" s="168"/>
      <c r="EJ1393" s="168"/>
      <c r="EK1393" s="168"/>
      <c r="EL1393" s="168"/>
      <c r="EM1393" s="168"/>
      <c r="EN1393" s="168"/>
      <c r="EO1393" s="168"/>
      <c r="EP1393" s="168"/>
      <c r="EQ1393" s="168"/>
      <c r="ER1393" s="168"/>
      <c r="ES1393" s="168"/>
      <c r="ET1393" s="168"/>
      <c r="EU1393" s="168"/>
      <c r="EV1393" s="168"/>
      <c r="EW1393" s="168"/>
      <c r="EX1393" s="168"/>
      <c r="EY1393" s="168"/>
      <c r="EZ1393" s="168"/>
      <c r="FA1393" s="168"/>
      <c r="FB1393" s="168"/>
      <c r="FC1393" s="168"/>
      <c r="FD1393" s="168"/>
    </row>
    <row r="1394" spans="1:160" s="5" customFormat="1" ht="24.9" customHeight="1" x14ac:dyDescent="0.3">
      <c r="A1394" s="263"/>
      <c r="B1394" s="263"/>
      <c r="C1394" s="265"/>
      <c r="D1394" s="481"/>
      <c r="E1394" s="482"/>
      <c r="F1394" s="482"/>
      <c r="G1394" s="482"/>
      <c r="H1394" s="482"/>
      <c r="I1394" s="482"/>
      <c r="J1394" s="482"/>
      <c r="K1394" s="482"/>
      <c r="L1394" s="482"/>
      <c r="M1394" s="483"/>
      <c r="N1394" s="16"/>
      <c r="O1394" s="412"/>
      <c r="P1394" s="413"/>
      <c r="Q1394" s="8"/>
      <c r="R1394" s="8"/>
      <c r="S1394" s="8"/>
      <c r="T1394" s="9"/>
      <c r="U1394" s="17"/>
      <c r="V1394" s="33"/>
      <c r="W1394" s="57"/>
      <c r="X1394" s="86"/>
      <c r="Y1394" s="33"/>
      <c r="Z1394" s="36"/>
      <c r="AA1394" s="36"/>
      <c r="AD1394" s="33"/>
      <c r="AG1394" s="33"/>
      <c r="AH1394" s="43"/>
      <c r="AI1394" s="43"/>
      <c r="AJ1394" s="43"/>
      <c r="AK1394" s="43"/>
      <c r="AL1394" s="43"/>
      <c r="AM1394" s="43"/>
      <c r="AN1394" s="43"/>
      <c r="AO1394" s="43"/>
      <c r="AP1394" s="43"/>
      <c r="AQ1394" s="43"/>
      <c r="AR1394" s="43"/>
      <c r="AS1394" s="43"/>
      <c r="AT1394" s="43"/>
      <c r="AU1394" s="44"/>
      <c r="AV1394" s="33"/>
      <c r="AW1394" s="33"/>
      <c r="AX1394" s="33"/>
      <c r="AZ1394" s="141"/>
      <c r="BE1394" s="168"/>
      <c r="BF1394" s="168"/>
      <c r="BG1394" s="168"/>
      <c r="BH1394" s="168"/>
      <c r="BI1394" s="168"/>
      <c r="BJ1394" s="168"/>
      <c r="BK1394" s="168"/>
      <c r="BL1394" s="168"/>
      <c r="BM1394" s="168"/>
      <c r="DK1394" s="168"/>
      <c r="DL1394" s="168"/>
      <c r="DM1394" s="168"/>
      <c r="DN1394" s="168"/>
      <c r="DO1394" s="168"/>
      <c r="DP1394" s="168"/>
      <c r="DQ1394" s="168"/>
      <c r="DR1394" s="168"/>
      <c r="DS1394" s="168"/>
      <c r="DT1394" s="168"/>
      <c r="DU1394" s="168"/>
      <c r="DV1394" s="168"/>
      <c r="DW1394" s="168"/>
      <c r="DX1394" s="168"/>
      <c r="DY1394" s="168"/>
      <c r="DZ1394" s="168"/>
      <c r="EA1394" s="168"/>
      <c r="EB1394" s="168"/>
      <c r="EC1394" s="168"/>
      <c r="ED1394" s="168"/>
      <c r="EE1394" s="168"/>
      <c r="EF1394" s="168"/>
      <c r="EG1394" s="168"/>
      <c r="EH1394" s="168"/>
      <c r="EI1394" s="168"/>
      <c r="EJ1394" s="168"/>
      <c r="EK1394" s="168"/>
      <c r="EL1394" s="168"/>
      <c r="EM1394" s="168"/>
      <c r="EN1394" s="168"/>
      <c r="EO1394" s="168"/>
      <c r="EP1394" s="168"/>
      <c r="EQ1394" s="168"/>
      <c r="ER1394" s="168"/>
      <c r="ES1394" s="168"/>
      <c r="ET1394" s="168"/>
      <c r="EU1394" s="168"/>
      <c r="EV1394" s="168"/>
      <c r="EW1394" s="168"/>
      <c r="EX1394" s="168"/>
      <c r="EY1394" s="168"/>
      <c r="EZ1394" s="168"/>
      <c r="FA1394" s="168"/>
      <c r="FB1394" s="168"/>
      <c r="FC1394" s="168"/>
      <c r="FD1394" s="168"/>
    </row>
    <row r="1395" spans="1:160" s="5" customFormat="1" ht="24.9" customHeight="1" x14ac:dyDescent="0.3">
      <c r="A1395" s="263"/>
      <c r="B1395" s="263"/>
      <c r="C1395" s="265"/>
      <c r="D1395" s="481"/>
      <c r="E1395" s="482"/>
      <c r="F1395" s="482"/>
      <c r="G1395" s="482"/>
      <c r="H1395" s="482"/>
      <c r="I1395" s="482"/>
      <c r="J1395" s="482"/>
      <c r="K1395" s="482"/>
      <c r="L1395" s="482"/>
      <c r="M1395" s="483"/>
      <c r="N1395" s="16"/>
      <c r="O1395" s="412"/>
      <c r="P1395" s="413"/>
      <c r="Q1395" s="8"/>
      <c r="R1395" s="8"/>
      <c r="S1395" s="8"/>
      <c r="T1395" s="9"/>
      <c r="U1395" s="17"/>
      <c r="V1395" s="33"/>
      <c r="W1395" s="57"/>
      <c r="X1395" s="86"/>
      <c r="Y1395" s="33"/>
      <c r="Z1395" s="36"/>
      <c r="AA1395" s="36"/>
      <c r="AD1395" s="33"/>
      <c r="AG1395" s="33"/>
      <c r="AH1395" s="43"/>
      <c r="AI1395" s="43"/>
      <c r="AJ1395" s="43"/>
      <c r="AK1395" s="43"/>
      <c r="AL1395" s="43"/>
      <c r="AM1395" s="43"/>
      <c r="AN1395" s="43"/>
      <c r="AO1395" s="43"/>
      <c r="AP1395" s="43"/>
      <c r="AQ1395" s="43"/>
      <c r="AR1395" s="43"/>
      <c r="AS1395" s="43"/>
      <c r="AT1395" s="43"/>
      <c r="AU1395" s="44"/>
      <c r="AV1395" s="33"/>
      <c r="AW1395" s="33"/>
      <c r="AX1395" s="33"/>
      <c r="AZ1395" s="141"/>
      <c r="BE1395" s="168"/>
      <c r="BF1395" s="168"/>
      <c r="BG1395" s="168"/>
      <c r="BH1395" s="168"/>
      <c r="BI1395" s="168"/>
      <c r="BJ1395" s="168"/>
      <c r="BK1395" s="168"/>
      <c r="BL1395" s="168"/>
      <c r="BM1395" s="168"/>
      <c r="DK1395" s="168"/>
      <c r="DL1395" s="168"/>
      <c r="DM1395" s="168"/>
      <c r="DN1395" s="168"/>
      <c r="DO1395" s="168"/>
      <c r="DP1395" s="168"/>
      <c r="DQ1395" s="168"/>
      <c r="DR1395" s="168"/>
      <c r="DS1395" s="168"/>
      <c r="DT1395" s="168"/>
      <c r="DU1395" s="168"/>
      <c r="DV1395" s="168"/>
      <c r="DW1395" s="168"/>
      <c r="DX1395" s="168"/>
      <c r="DY1395" s="168"/>
      <c r="DZ1395" s="168"/>
      <c r="EA1395" s="168"/>
      <c r="EB1395" s="168"/>
      <c r="EC1395" s="168"/>
      <c r="ED1395" s="168"/>
      <c r="EE1395" s="168"/>
      <c r="EF1395" s="168"/>
      <c r="EG1395" s="168"/>
      <c r="EH1395" s="168"/>
      <c r="EI1395" s="168"/>
      <c r="EJ1395" s="168"/>
      <c r="EK1395" s="168"/>
      <c r="EL1395" s="168"/>
      <c r="EM1395" s="168"/>
      <c r="EN1395" s="168"/>
      <c r="EO1395" s="168"/>
      <c r="EP1395" s="168"/>
      <c r="EQ1395" s="168"/>
      <c r="ER1395" s="168"/>
      <c r="ES1395" s="168"/>
      <c r="ET1395" s="168"/>
      <c r="EU1395" s="168"/>
      <c r="EV1395" s="168"/>
      <c r="EW1395" s="168"/>
      <c r="EX1395" s="168"/>
      <c r="EY1395" s="168"/>
      <c r="EZ1395" s="168"/>
      <c r="FA1395" s="168"/>
      <c r="FB1395" s="168"/>
      <c r="FC1395" s="168"/>
      <c r="FD1395" s="168"/>
    </row>
    <row r="1396" spans="1:160" s="5" customFormat="1" ht="24.9" customHeight="1" x14ac:dyDescent="0.3">
      <c r="A1396" s="263"/>
      <c r="B1396" s="263"/>
      <c r="C1396" s="265"/>
      <c r="D1396" s="481"/>
      <c r="E1396" s="482"/>
      <c r="F1396" s="482"/>
      <c r="G1396" s="482"/>
      <c r="H1396" s="482"/>
      <c r="I1396" s="482"/>
      <c r="J1396" s="482"/>
      <c r="K1396" s="482"/>
      <c r="L1396" s="482"/>
      <c r="M1396" s="483"/>
      <c r="N1396" s="16"/>
      <c r="O1396" s="412"/>
      <c r="P1396" s="413"/>
      <c r="Q1396" s="8"/>
      <c r="R1396" s="8"/>
      <c r="S1396" s="8"/>
      <c r="T1396" s="9"/>
      <c r="U1396" s="17"/>
      <c r="V1396" s="33"/>
      <c r="W1396" s="57"/>
      <c r="X1396" s="86"/>
      <c r="Y1396" s="33"/>
      <c r="Z1396" s="36"/>
      <c r="AA1396" s="36"/>
      <c r="AD1396" s="33"/>
      <c r="AG1396" s="33"/>
      <c r="AH1396" s="43"/>
      <c r="AI1396" s="43"/>
      <c r="AJ1396" s="43"/>
      <c r="AK1396" s="43"/>
      <c r="AL1396" s="43"/>
      <c r="AM1396" s="43"/>
      <c r="AN1396" s="43"/>
      <c r="AO1396" s="43"/>
      <c r="AP1396" s="43"/>
      <c r="AQ1396" s="43"/>
      <c r="AR1396" s="43"/>
      <c r="AS1396" s="43"/>
      <c r="AT1396" s="43"/>
      <c r="AU1396" s="44"/>
      <c r="AV1396" s="33"/>
      <c r="AW1396" s="33"/>
      <c r="AX1396" s="33"/>
      <c r="AZ1396" s="141"/>
      <c r="BE1396" s="168"/>
      <c r="BF1396" s="168"/>
      <c r="BG1396" s="168"/>
      <c r="BH1396" s="168"/>
      <c r="BI1396" s="168"/>
      <c r="BJ1396" s="168"/>
      <c r="BK1396" s="168"/>
      <c r="BL1396" s="168"/>
      <c r="BM1396" s="168"/>
      <c r="DK1396" s="168"/>
      <c r="DL1396" s="168"/>
      <c r="DM1396" s="168"/>
      <c r="DN1396" s="168"/>
      <c r="DO1396" s="168"/>
      <c r="DP1396" s="168"/>
      <c r="DQ1396" s="168"/>
      <c r="DR1396" s="168"/>
      <c r="DS1396" s="168"/>
      <c r="DT1396" s="168"/>
      <c r="DU1396" s="168"/>
      <c r="DV1396" s="168"/>
      <c r="DW1396" s="168"/>
      <c r="DX1396" s="168"/>
      <c r="DY1396" s="168"/>
      <c r="DZ1396" s="168"/>
      <c r="EA1396" s="168"/>
      <c r="EB1396" s="168"/>
      <c r="EC1396" s="168"/>
      <c r="ED1396" s="168"/>
      <c r="EE1396" s="168"/>
      <c r="EF1396" s="168"/>
      <c r="EG1396" s="168"/>
      <c r="EH1396" s="168"/>
      <c r="EI1396" s="168"/>
      <c r="EJ1396" s="168"/>
      <c r="EK1396" s="168"/>
      <c r="EL1396" s="168"/>
      <c r="EM1396" s="168"/>
      <c r="EN1396" s="168"/>
      <c r="EO1396" s="168"/>
      <c r="EP1396" s="168"/>
      <c r="EQ1396" s="168"/>
      <c r="ER1396" s="168"/>
      <c r="ES1396" s="168"/>
      <c r="ET1396" s="168"/>
      <c r="EU1396" s="168"/>
      <c r="EV1396" s="168"/>
      <c r="EW1396" s="168"/>
      <c r="EX1396" s="168"/>
      <c r="EY1396" s="168"/>
      <c r="EZ1396" s="168"/>
      <c r="FA1396" s="168"/>
      <c r="FB1396" s="168"/>
      <c r="FC1396" s="168"/>
      <c r="FD1396" s="168"/>
    </row>
    <row r="1397" spans="1:160" s="5" customFormat="1" ht="24.9" customHeight="1" x14ac:dyDescent="0.3">
      <c r="A1397" s="263"/>
      <c r="B1397" s="263"/>
      <c r="C1397" s="265"/>
      <c r="D1397" s="481"/>
      <c r="E1397" s="482"/>
      <c r="F1397" s="482"/>
      <c r="G1397" s="482"/>
      <c r="H1397" s="482"/>
      <c r="I1397" s="482"/>
      <c r="J1397" s="482"/>
      <c r="K1397" s="482"/>
      <c r="L1397" s="482"/>
      <c r="M1397" s="483"/>
      <c r="N1397" s="16"/>
      <c r="O1397" s="412"/>
      <c r="P1397" s="413"/>
      <c r="Q1397" s="8"/>
      <c r="R1397" s="8"/>
      <c r="S1397" s="8"/>
      <c r="T1397" s="9"/>
      <c r="U1397" s="17"/>
      <c r="V1397" s="33"/>
      <c r="W1397" s="57"/>
      <c r="X1397" s="86"/>
      <c r="Y1397" s="33"/>
      <c r="Z1397" s="36"/>
      <c r="AA1397" s="36"/>
      <c r="AD1397" s="33"/>
      <c r="AG1397" s="33"/>
      <c r="AH1397" s="43"/>
      <c r="AI1397" s="43"/>
      <c r="AJ1397" s="43"/>
      <c r="AK1397" s="43"/>
      <c r="AL1397" s="43"/>
      <c r="AM1397" s="43"/>
      <c r="AN1397" s="43"/>
      <c r="AO1397" s="43"/>
      <c r="AP1397" s="43"/>
      <c r="AQ1397" s="43"/>
      <c r="AR1397" s="43"/>
      <c r="AS1397" s="43"/>
      <c r="AT1397" s="43"/>
      <c r="AU1397" s="44"/>
      <c r="AV1397" s="33"/>
      <c r="AW1397" s="33"/>
      <c r="AX1397" s="33"/>
      <c r="AZ1397" s="141"/>
      <c r="BE1397" s="168"/>
      <c r="BF1397" s="168"/>
      <c r="BG1397" s="168"/>
      <c r="BH1397" s="168"/>
      <c r="BI1397" s="168"/>
      <c r="BJ1397" s="168"/>
      <c r="BK1397" s="168"/>
      <c r="BL1397" s="168"/>
      <c r="BM1397" s="168"/>
      <c r="DK1397" s="168"/>
      <c r="DL1397" s="168"/>
      <c r="DM1397" s="168"/>
      <c r="DN1397" s="168"/>
      <c r="DO1397" s="168"/>
      <c r="DP1397" s="168"/>
      <c r="DQ1397" s="168"/>
      <c r="DR1397" s="168"/>
      <c r="DS1397" s="168"/>
      <c r="DT1397" s="168"/>
      <c r="DU1397" s="168"/>
      <c r="DV1397" s="168"/>
      <c r="DW1397" s="168"/>
      <c r="DX1397" s="168"/>
      <c r="DY1397" s="168"/>
      <c r="DZ1397" s="168"/>
      <c r="EA1397" s="168"/>
      <c r="EB1397" s="168"/>
      <c r="EC1397" s="168"/>
      <c r="ED1397" s="168"/>
      <c r="EE1397" s="168"/>
      <c r="EF1397" s="168"/>
      <c r="EG1397" s="168"/>
      <c r="EH1397" s="168"/>
      <c r="EI1397" s="168"/>
      <c r="EJ1397" s="168"/>
      <c r="EK1397" s="168"/>
      <c r="EL1397" s="168"/>
      <c r="EM1397" s="168"/>
      <c r="EN1397" s="168"/>
      <c r="EO1397" s="168"/>
      <c r="EP1397" s="168"/>
      <c r="EQ1397" s="168"/>
      <c r="ER1397" s="168"/>
      <c r="ES1397" s="168"/>
      <c r="ET1397" s="168"/>
      <c r="EU1397" s="168"/>
      <c r="EV1397" s="168"/>
      <c r="EW1397" s="168"/>
      <c r="EX1397" s="168"/>
      <c r="EY1397" s="168"/>
      <c r="EZ1397" s="168"/>
      <c r="FA1397" s="168"/>
      <c r="FB1397" s="168"/>
      <c r="FC1397" s="168"/>
      <c r="FD1397" s="168"/>
    </row>
    <row r="1398" spans="1:160" s="5" customFormat="1" ht="24.9" customHeight="1" x14ac:dyDescent="0.3">
      <c r="A1398" s="263"/>
      <c r="B1398" s="263"/>
      <c r="C1398" s="265"/>
      <c r="D1398" s="481"/>
      <c r="E1398" s="482"/>
      <c r="F1398" s="482"/>
      <c r="G1398" s="482"/>
      <c r="H1398" s="482"/>
      <c r="I1398" s="482"/>
      <c r="J1398" s="482"/>
      <c r="K1398" s="482"/>
      <c r="L1398" s="482"/>
      <c r="M1398" s="483"/>
      <c r="N1398" s="16"/>
      <c r="O1398" s="412"/>
      <c r="P1398" s="413"/>
      <c r="Q1398" s="8"/>
      <c r="R1398" s="8"/>
      <c r="S1398" s="8"/>
      <c r="T1398" s="9"/>
      <c r="U1398" s="17"/>
      <c r="V1398" s="33"/>
      <c r="W1398" s="57"/>
      <c r="X1398" s="86"/>
      <c r="Y1398" s="33"/>
      <c r="Z1398" s="36"/>
      <c r="AA1398" s="36"/>
      <c r="AD1398" s="33"/>
      <c r="AG1398" s="33"/>
      <c r="AH1398" s="43"/>
      <c r="AI1398" s="43"/>
      <c r="AJ1398" s="43"/>
      <c r="AK1398" s="43"/>
      <c r="AL1398" s="43"/>
      <c r="AM1398" s="43"/>
      <c r="AN1398" s="43"/>
      <c r="AO1398" s="43"/>
      <c r="AP1398" s="43"/>
      <c r="AQ1398" s="43"/>
      <c r="AR1398" s="43"/>
      <c r="AS1398" s="43"/>
      <c r="AT1398" s="43"/>
      <c r="AU1398" s="44"/>
      <c r="AV1398" s="33"/>
      <c r="AW1398" s="33"/>
      <c r="AX1398" s="33"/>
      <c r="AZ1398" s="141"/>
      <c r="BE1398" s="168"/>
      <c r="BF1398" s="168"/>
      <c r="BG1398" s="168"/>
      <c r="BH1398" s="168"/>
      <c r="BI1398" s="168"/>
      <c r="BJ1398" s="168"/>
      <c r="BK1398" s="168"/>
      <c r="BL1398" s="168"/>
      <c r="BM1398" s="168"/>
      <c r="DK1398" s="168"/>
      <c r="DL1398" s="168"/>
      <c r="DM1398" s="168"/>
      <c r="DN1398" s="168"/>
      <c r="DO1398" s="168"/>
      <c r="DP1398" s="168"/>
      <c r="DQ1398" s="168"/>
      <c r="DR1398" s="168"/>
      <c r="DS1398" s="168"/>
      <c r="DT1398" s="168"/>
      <c r="DU1398" s="168"/>
      <c r="DV1398" s="168"/>
      <c r="DW1398" s="168"/>
      <c r="DX1398" s="168"/>
      <c r="DY1398" s="168"/>
      <c r="DZ1398" s="168"/>
      <c r="EA1398" s="168"/>
      <c r="EB1398" s="168"/>
      <c r="EC1398" s="168"/>
      <c r="ED1398" s="168"/>
      <c r="EE1398" s="168"/>
      <c r="EF1398" s="168"/>
      <c r="EG1398" s="168"/>
      <c r="EH1398" s="168"/>
      <c r="EI1398" s="168"/>
      <c r="EJ1398" s="168"/>
      <c r="EK1398" s="168"/>
      <c r="EL1398" s="168"/>
      <c r="EM1398" s="168"/>
      <c r="EN1398" s="168"/>
      <c r="EO1398" s="168"/>
      <c r="EP1398" s="168"/>
      <c r="EQ1398" s="168"/>
      <c r="ER1398" s="168"/>
      <c r="ES1398" s="168"/>
      <c r="ET1398" s="168"/>
      <c r="EU1398" s="168"/>
      <c r="EV1398" s="168"/>
      <c r="EW1398" s="168"/>
      <c r="EX1398" s="168"/>
      <c r="EY1398" s="168"/>
      <c r="EZ1398" s="168"/>
      <c r="FA1398" s="168"/>
      <c r="FB1398" s="168"/>
      <c r="FC1398" s="168"/>
      <c r="FD1398" s="168"/>
    </row>
    <row r="1399" spans="1:160" s="5" customFormat="1" ht="24.9" customHeight="1" x14ac:dyDescent="0.3">
      <c r="A1399" s="263"/>
      <c r="B1399" s="263"/>
      <c r="C1399" s="265"/>
      <c r="D1399" s="481"/>
      <c r="E1399" s="482"/>
      <c r="F1399" s="482"/>
      <c r="G1399" s="482"/>
      <c r="H1399" s="482"/>
      <c r="I1399" s="482"/>
      <c r="J1399" s="482"/>
      <c r="K1399" s="482"/>
      <c r="L1399" s="482"/>
      <c r="M1399" s="483"/>
      <c r="N1399" s="16"/>
      <c r="O1399" s="412"/>
      <c r="P1399" s="413"/>
      <c r="Q1399" s="8"/>
      <c r="R1399" s="8"/>
      <c r="S1399" s="8"/>
      <c r="T1399" s="9"/>
      <c r="U1399" s="17"/>
      <c r="V1399" s="33"/>
      <c r="W1399" s="57"/>
      <c r="X1399" s="86"/>
      <c r="Y1399" s="33"/>
      <c r="Z1399" s="36"/>
      <c r="AA1399" s="36"/>
      <c r="AD1399" s="33"/>
      <c r="AG1399" s="33"/>
      <c r="AH1399" s="43"/>
      <c r="AI1399" s="43"/>
      <c r="AJ1399" s="43"/>
      <c r="AK1399" s="43"/>
      <c r="AL1399" s="43"/>
      <c r="AM1399" s="43"/>
      <c r="AN1399" s="43"/>
      <c r="AO1399" s="43"/>
      <c r="AP1399" s="43"/>
      <c r="AQ1399" s="43"/>
      <c r="AR1399" s="43"/>
      <c r="AS1399" s="43"/>
      <c r="AT1399" s="43"/>
      <c r="AU1399" s="44"/>
      <c r="AV1399" s="33"/>
      <c r="AW1399" s="33"/>
      <c r="AX1399" s="33"/>
      <c r="AZ1399" s="141"/>
      <c r="BE1399" s="168"/>
      <c r="BF1399" s="168"/>
      <c r="BG1399" s="168"/>
      <c r="BH1399" s="168"/>
      <c r="BI1399" s="168"/>
      <c r="BJ1399" s="168"/>
      <c r="BK1399" s="168"/>
      <c r="BL1399" s="168"/>
      <c r="BM1399" s="168"/>
      <c r="DK1399" s="168"/>
      <c r="DL1399" s="168"/>
      <c r="DM1399" s="168"/>
      <c r="DN1399" s="168"/>
      <c r="DO1399" s="168"/>
      <c r="DP1399" s="168"/>
      <c r="DQ1399" s="168"/>
      <c r="DR1399" s="168"/>
      <c r="DS1399" s="168"/>
      <c r="DT1399" s="168"/>
      <c r="DU1399" s="168"/>
      <c r="DV1399" s="168"/>
      <c r="DW1399" s="168"/>
      <c r="DX1399" s="168"/>
      <c r="DY1399" s="168"/>
      <c r="DZ1399" s="168"/>
      <c r="EA1399" s="168"/>
      <c r="EB1399" s="168"/>
      <c r="EC1399" s="168"/>
      <c r="ED1399" s="168"/>
      <c r="EE1399" s="168"/>
      <c r="EF1399" s="168"/>
      <c r="EG1399" s="168"/>
      <c r="EH1399" s="168"/>
      <c r="EI1399" s="168"/>
      <c r="EJ1399" s="168"/>
      <c r="EK1399" s="168"/>
      <c r="EL1399" s="168"/>
      <c r="EM1399" s="168"/>
      <c r="EN1399" s="168"/>
      <c r="EO1399" s="168"/>
      <c r="EP1399" s="168"/>
      <c r="EQ1399" s="168"/>
      <c r="ER1399" s="168"/>
      <c r="ES1399" s="168"/>
      <c r="ET1399" s="168"/>
      <c r="EU1399" s="168"/>
      <c r="EV1399" s="168"/>
      <c r="EW1399" s="168"/>
      <c r="EX1399" s="168"/>
      <c r="EY1399" s="168"/>
      <c r="EZ1399" s="168"/>
      <c r="FA1399" s="168"/>
      <c r="FB1399" s="168"/>
      <c r="FC1399" s="168"/>
      <c r="FD1399" s="168"/>
    </row>
    <row r="1400" spans="1:160" s="5" customFormat="1" ht="24.9" customHeight="1" x14ac:dyDescent="0.3">
      <c r="A1400" s="263"/>
      <c r="B1400" s="263"/>
      <c r="C1400" s="265"/>
      <c r="D1400" s="481"/>
      <c r="E1400" s="482"/>
      <c r="F1400" s="482"/>
      <c r="G1400" s="482"/>
      <c r="H1400" s="482"/>
      <c r="I1400" s="482"/>
      <c r="J1400" s="482"/>
      <c r="K1400" s="482"/>
      <c r="L1400" s="482"/>
      <c r="M1400" s="483"/>
      <c r="N1400" s="16"/>
      <c r="O1400" s="412"/>
      <c r="P1400" s="413"/>
      <c r="Q1400" s="8"/>
      <c r="R1400" s="8"/>
      <c r="S1400" s="8"/>
      <c r="T1400" s="9"/>
      <c r="U1400" s="17"/>
      <c r="V1400" s="33"/>
      <c r="W1400" s="57"/>
      <c r="X1400" s="86"/>
      <c r="Y1400" s="33"/>
      <c r="Z1400" s="36"/>
      <c r="AA1400" s="36"/>
      <c r="AD1400" s="33"/>
      <c r="AG1400" s="33"/>
      <c r="AH1400" s="43"/>
      <c r="AI1400" s="43"/>
      <c r="AJ1400" s="43"/>
      <c r="AK1400" s="43"/>
      <c r="AL1400" s="43"/>
      <c r="AM1400" s="43"/>
      <c r="AN1400" s="43"/>
      <c r="AO1400" s="43"/>
      <c r="AP1400" s="43"/>
      <c r="AQ1400" s="43"/>
      <c r="AR1400" s="43"/>
      <c r="AS1400" s="43"/>
      <c r="AT1400" s="43"/>
      <c r="AU1400" s="44"/>
      <c r="AV1400" s="33"/>
      <c r="AW1400" s="33"/>
      <c r="AX1400" s="33"/>
      <c r="AZ1400" s="141"/>
      <c r="BE1400" s="168"/>
      <c r="BF1400" s="168"/>
      <c r="BG1400" s="168"/>
      <c r="BH1400" s="168"/>
      <c r="BI1400" s="168"/>
      <c r="BJ1400" s="168"/>
      <c r="BK1400" s="168"/>
      <c r="BL1400" s="168"/>
      <c r="BM1400" s="168"/>
      <c r="DK1400" s="168"/>
      <c r="DL1400" s="168"/>
      <c r="DM1400" s="168"/>
      <c r="DN1400" s="168"/>
      <c r="DO1400" s="168"/>
      <c r="DP1400" s="168"/>
      <c r="DQ1400" s="168"/>
      <c r="DR1400" s="168"/>
      <c r="DS1400" s="168"/>
      <c r="DT1400" s="168"/>
      <c r="DU1400" s="168"/>
      <c r="DV1400" s="168"/>
      <c r="DW1400" s="168"/>
      <c r="DX1400" s="168"/>
      <c r="DY1400" s="168"/>
      <c r="DZ1400" s="168"/>
      <c r="EA1400" s="168"/>
      <c r="EB1400" s="168"/>
      <c r="EC1400" s="168"/>
      <c r="ED1400" s="168"/>
      <c r="EE1400" s="168"/>
      <c r="EF1400" s="168"/>
      <c r="EG1400" s="168"/>
      <c r="EH1400" s="168"/>
      <c r="EI1400" s="168"/>
      <c r="EJ1400" s="168"/>
      <c r="EK1400" s="168"/>
      <c r="EL1400" s="168"/>
      <c r="EM1400" s="168"/>
      <c r="EN1400" s="168"/>
      <c r="EO1400" s="168"/>
      <c r="EP1400" s="168"/>
      <c r="EQ1400" s="168"/>
      <c r="ER1400" s="168"/>
      <c r="ES1400" s="168"/>
      <c r="ET1400" s="168"/>
      <c r="EU1400" s="168"/>
      <c r="EV1400" s="168"/>
      <c r="EW1400" s="168"/>
      <c r="EX1400" s="168"/>
      <c r="EY1400" s="168"/>
      <c r="EZ1400" s="168"/>
      <c r="FA1400" s="168"/>
      <c r="FB1400" s="168"/>
      <c r="FC1400" s="168"/>
      <c r="FD1400" s="168"/>
    </row>
    <row r="1401" spans="1:160" s="5" customFormat="1" ht="24.9" customHeight="1" x14ac:dyDescent="0.3">
      <c r="A1401" s="263"/>
      <c r="B1401" s="263"/>
      <c r="C1401" s="265"/>
      <c r="D1401" s="481"/>
      <c r="E1401" s="482"/>
      <c r="F1401" s="482"/>
      <c r="G1401" s="482"/>
      <c r="H1401" s="482"/>
      <c r="I1401" s="482"/>
      <c r="J1401" s="482"/>
      <c r="K1401" s="482"/>
      <c r="L1401" s="482"/>
      <c r="M1401" s="483"/>
      <c r="N1401" s="16"/>
      <c r="O1401" s="412"/>
      <c r="P1401" s="413"/>
      <c r="Q1401" s="8"/>
      <c r="R1401" s="8"/>
      <c r="S1401" s="8"/>
      <c r="T1401" s="9"/>
      <c r="U1401" s="17"/>
      <c r="V1401" s="33"/>
      <c r="W1401" s="57"/>
      <c r="X1401" s="86"/>
      <c r="Y1401" s="33"/>
      <c r="Z1401" s="36"/>
      <c r="AA1401" s="36"/>
      <c r="AD1401" s="33"/>
      <c r="AG1401" s="33"/>
      <c r="AH1401" s="43"/>
      <c r="AI1401" s="43"/>
      <c r="AJ1401" s="43"/>
      <c r="AK1401" s="43"/>
      <c r="AL1401" s="43"/>
      <c r="AM1401" s="43"/>
      <c r="AN1401" s="43"/>
      <c r="AO1401" s="43"/>
      <c r="AP1401" s="43"/>
      <c r="AQ1401" s="43"/>
      <c r="AR1401" s="43"/>
      <c r="AS1401" s="43"/>
      <c r="AT1401" s="43"/>
      <c r="AU1401" s="44"/>
      <c r="AV1401" s="33"/>
      <c r="AW1401" s="33"/>
      <c r="AX1401" s="33"/>
      <c r="AZ1401" s="141"/>
      <c r="BE1401" s="168"/>
      <c r="BF1401" s="168"/>
      <c r="BG1401" s="168"/>
      <c r="BH1401" s="168"/>
      <c r="BI1401" s="168"/>
      <c r="BJ1401" s="168"/>
      <c r="BK1401" s="168"/>
      <c r="BL1401" s="168"/>
      <c r="BM1401" s="168"/>
      <c r="DK1401" s="168"/>
      <c r="DL1401" s="168"/>
      <c r="DM1401" s="168"/>
      <c r="DN1401" s="168"/>
      <c r="DO1401" s="168"/>
      <c r="DP1401" s="168"/>
      <c r="DQ1401" s="168"/>
      <c r="DR1401" s="168"/>
      <c r="DS1401" s="168"/>
      <c r="DT1401" s="168"/>
      <c r="DU1401" s="168"/>
      <c r="DV1401" s="168"/>
      <c r="DW1401" s="168"/>
      <c r="DX1401" s="168"/>
      <c r="DY1401" s="168"/>
      <c r="DZ1401" s="168"/>
      <c r="EA1401" s="168"/>
      <c r="EB1401" s="168"/>
      <c r="EC1401" s="168"/>
      <c r="ED1401" s="168"/>
      <c r="EE1401" s="168"/>
      <c r="EF1401" s="168"/>
      <c r="EG1401" s="168"/>
      <c r="EH1401" s="168"/>
      <c r="EI1401" s="168"/>
      <c r="EJ1401" s="168"/>
      <c r="EK1401" s="168"/>
      <c r="EL1401" s="168"/>
      <c r="EM1401" s="168"/>
      <c r="EN1401" s="168"/>
      <c r="EO1401" s="168"/>
      <c r="EP1401" s="168"/>
      <c r="EQ1401" s="168"/>
      <c r="ER1401" s="168"/>
      <c r="ES1401" s="168"/>
      <c r="ET1401" s="168"/>
      <c r="EU1401" s="168"/>
      <c r="EV1401" s="168"/>
      <c r="EW1401" s="168"/>
      <c r="EX1401" s="168"/>
      <c r="EY1401" s="168"/>
      <c r="EZ1401" s="168"/>
      <c r="FA1401" s="168"/>
      <c r="FB1401" s="168"/>
      <c r="FC1401" s="168"/>
      <c r="FD1401" s="168"/>
    </row>
    <row r="1402" spans="1:160" s="5" customFormat="1" ht="24.9" customHeight="1" x14ac:dyDescent="0.3">
      <c r="A1402" s="263"/>
      <c r="B1402" s="263"/>
      <c r="C1402" s="265"/>
      <c r="D1402" s="481"/>
      <c r="E1402" s="482"/>
      <c r="F1402" s="482"/>
      <c r="G1402" s="482"/>
      <c r="H1402" s="482"/>
      <c r="I1402" s="482"/>
      <c r="J1402" s="482"/>
      <c r="K1402" s="482"/>
      <c r="L1402" s="482"/>
      <c r="M1402" s="483"/>
      <c r="N1402" s="16"/>
      <c r="O1402" s="412"/>
      <c r="P1402" s="413"/>
      <c r="Q1402" s="8"/>
      <c r="R1402" s="8"/>
      <c r="S1402" s="8"/>
      <c r="T1402" s="9"/>
      <c r="U1402" s="17"/>
      <c r="V1402" s="33"/>
      <c r="W1402" s="57"/>
      <c r="X1402" s="86"/>
      <c r="Y1402" s="33"/>
      <c r="Z1402" s="36"/>
      <c r="AA1402" s="36"/>
      <c r="AD1402" s="33"/>
      <c r="AG1402" s="33"/>
      <c r="AH1402" s="43"/>
      <c r="AI1402" s="43"/>
      <c r="AJ1402" s="43"/>
      <c r="AK1402" s="43"/>
      <c r="AL1402" s="43"/>
      <c r="AM1402" s="43"/>
      <c r="AN1402" s="43"/>
      <c r="AO1402" s="43"/>
      <c r="AP1402" s="43"/>
      <c r="AQ1402" s="43"/>
      <c r="AR1402" s="43"/>
      <c r="AS1402" s="43"/>
      <c r="AT1402" s="43"/>
      <c r="AU1402" s="44"/>
      <c r="AV1402" s="33"/>
      <c r="AW1402" s="33"/>
      <c r="AX1402" s="33"/>
      <c r="AZ1402" s="141"/>
      <c r="BE1402" s="168"/>
      <c r="BF1402" s="168"/>
      <c r="BG1402" s="168"/>
      <c r="BH1402" s="168"/>
      <c r="BI1402" s="168"/>
      <c r="BJ1402" s="168"/>
      <c r="BK1402" s="168"/>
      <c r="BL1402" s="168"/>
      <c r="BM1402" s="168"/>
      <c r="DK1402" s="168"/>
      <c r="DL1402" s="168"/>
      <c r="DM1402" s="168"/>
      <c r="DN1402" s="168"/>
      <c r="DO1402" s="168"/>
      <c r="DP1402" s="168"/>
      <c r="DQ1402" s="168"/>
      <c r="DR1402" s="168"/>
      <c r="DS1402" s="168"/>
      <c r="DT1402" s="168"/>
      <c r="DU1402" s="168"/>
      <c r="DV1402" s="168"/>
      <c r="DW1402" s="168"/>
      <c r="DX1402" s="168"/>
      <c r="DY1402" s="168"/>
      <c r="DZ1402" s="168"/>
      <c r="EA1402" s="168"/>
      <c r="EB1402" s="168"/>
      <c r="EC1402" s="168"/>
      <c r="ED1402" s="168"/>
      <c r="EE1402" s="168"/>
      <c r="EF1402" s="168"/>
      <c r="EG1402" s="168"/>
      <c r="EH1402" s="168"/>
      <c r="EI1402" s="168"/>
      <c r="EJ1402" s="168"/>
      <c r="EK1402" s="168"/>
      <c r="EL1402" s="168"/>
      <c r="EM1402" s="168"/>
      <c r="EN1402" s="168"/>
      <c r="EO1402" s="168"/>
      <c r="EP1402" s="168"/>
      <c r="EQ1402" s="168"/>
      <c r="ER1402" s="168"/>
      <c r="ES1402" s="168"/>
      <c r="ET1402" s="168"/>
      <c r="EU1402" s="168"/>
      <c r="EV1402" s="168"/>
      <c r="EW1402" s="168"/>
      <c r="EX1402" s="168"/>
      <c r="EY1402" s="168"/>
      <c r="EZ1402" s="168"/>
      <c r="FA1402" s="168"/>
      <c r="FB1402" s="168"/>
      <c r="FC1402" s="168"/>
      <c r="FD1402" s="168"/>
    </row>
    <row r="1403" spans="1:160" s="5" customFormat="1" ht="24.9" customHeight="1" x14ac:dyDescent="0.3">
      <c r="A1403" s="263"/>
      <c r="B1403" s="263"/>
      <c r="C1403" s="265"/>
      <c r="D1403" s="481"/>
      <c r="E1403" s="482"/>
      <c r="F1403" s="482"/>
      <c r="G1403" s="482"/>
      <c r="H1403" s="482"/>
      <c r="I1403" s="482"/>
      <c r="J1403" s="482"/>
      <c r="K1403" s="482"/>
      <c r="L1403" s="482"/>
      <c r="M1403" s="483"/>
      <c r="N1403" s="16"/>
      <c r="O1403" s="412"/>
      <c r="P1403" s="413"/>
      <c r="Q1403" s="8"/>
      <c r="R1403" s="8"/>
      <c r="S1403" s="8"/>
      <c r="T1403" s="9"/>
      <c r="U1403" s="17"/>
      <c r="V1403" s="33"/>
      <c r="W1403" s="57"/>
      <c r="X1403" s="86"/>
      <c r="Y1403" s="33"/>
      <c r="Z1403" s="36"/>
      <c r="AA1403" s="36"/>
      <c r="AD1403" s="33"/>
      <c r="AG1403" s="33"/>
      <c r="AH1403" s="43"/>
      <c r="AI1403" s="43"/>
      <c r="AJ1403" s="43"/>
      <c r="AK1403" s="43"/>
      <c r="AL1403" s="43"/>
      <c r="AM1403" s="43"/>
      <c r="AN1403" s="43"/>
      <c r="AO1403" s="43"/>
      <c r="AP1403" s="43"/>
      <c r="AQ1403" s="43"/>
      <c r="AR1403" s="43"/>
      <c r="AS1403" s="43"/>
      <c r="AT1403" s="43"/>
      <c r="AU1403" s="44"/>
      <c r="AV1403" s="33"/>
      <c r="AW1403" s="33"/>
      <c r="AX1403" s="33"/>
      <c r="AZ1403" s="141"/>
      <c r="BE1403" s="168"/>
      <c r="BF1403" s="168"/>
      <c r="BG1403" s="168"/>
      <c r="BH1403" s="168"/>
      <c r="BI1403" s="168"/>
      <c r="BJ1403" s="168"/>
      <c r="BK1403" s="168"/>
      <c r="BL1403" s="168"/>
      <c r="BM1403" s="168"/>
      <c r="DK1403" s="168"/>
      <c r="DL1403" s="168"/>
      <c r="DM1403" s="168"/>
      <c r="DN1403" s="168"/>
      <c r="DO1403" s="168"/>
      <c r="DP1403" s="168"/>
      <c r="DQ1403" s="168"/>
      <c r="DR1403" s="168"/>
      <c r="DS1403" s="168"/>
      <c r="DT1403" s="168"/>
      <c r="DU1403" s="168"/>
      <c r="DV1403" s="168"/>
      <c r="DW1403" s="168"/>
      <c r="DX1403" s="168"/>
      <c r="DY1403" s="168"/>
      <c r="DZ1403" s="168"/>
      <c r="EA1403" s="168"/>
      <c r="EB1403" s="168"/>
      <c r="EC1403" s="168"/>
      <c r="ED1403" s="168"/>
      <c r="EE1403" s="168"/>
      <c r="EF1403" s="168"/>
      <c r="EG1403" s="168"/>
      <c r="EH1403" s="168"/>
      <c r="EI1403" s="168"/>
      <c r="EJ1403" s="168"/>
      <c r="EK1403" s="168"/>
      <c r="EL1403" s="168"/>
      <c r="EM1403" s="168"/>
      <c r="EN1403" s="168"/>
      <c r="EO1403" s="168"/>
      <c r="EP1403" s="168"/>
      <c r="EQ1403" s="168"/>
      <c r="ER1403" s="168"/>
      <c r="ES1403" s="168"/>
      <c r="ET1403" s="168"/>
      <c r="EU1403" s="168"/>
      <c r="EV1403" s="168"/>
      <c r="EW1403" s="168"/>
      <c r="EX1403" s="168"/>
      <c r="EY1403" s="168"/>
      <c r="EZ1403" s="168"/>
      <c r="FA1403" s="168"/>
      <c r="FB1403" s="168"/>
      <c r="FC1403" s="168"/>
      <c r="FD1403" s="168"/>
    </row>
    <row r="1404" spans="1:160" s="5" customFormat="1" ht="24.9" customHeight="1" x14ac:dyDescent="0.3">
      <c r="A1404" s="263"/>
      <c r="B1404" s="263"/>
      <c r="C1404" s="265"/>
      <c r="D1404" s="481"/>
      <c r="E1404" s="482"/>
      <c r="F1404" s="482"/>
      <c r="G1404" s="482"/>
      <c r="H1404" s="482"/>
      <c r="I1404" s="482"/>
      <c r="J1404" s="482"/>
      <c r="K1404" s="482"/>
      <c r="L1404" s="482"/>
      <c r="M1404" s="483"/>
      <c r="N1404" s="16"/>
      <c r="O1404" s="412"/>
      <c r="P1404" s="413"/>
      <c r="Q1404" s="8"/>
      <c r="R1404" s="8"/>
      <c r="S1404" s="8"/>
      <c r="T1404" s="9"/>
      <c r="U1404" s="17"/>
      <c r="V1404" s="33"/>
      <c r="W1404" s="57"/>
      <c r="X1404" s="86"/>
      <c r="Y1404" s="33"/>
      <c r="Z1404" s="36"/>
      <c r="AA1404" s="36"/>
      <c r="AD1404" s="33"/>
      <c r="AG1404" s="33"/>
      <c r="AH1404" s="43"/>
      <c r="AI1404" s="43"/>
      <c r="AJ1404" s="43"/>
      <c r="AK1404" s="43"/>
      <c r="AL1404" s="43"/>
      <c r="AM1404" s="43"/>
      <c r="AN1404" s="43"/>
      <c r="AO1404" s="43"/>
      <c r="AP1404" s="43"/>
      <c r="AQ1404" s="43"/>
      <c r="AR1404" s="43"/>
      <c r="AS1404" s="43"/>
      <c r="AT1404" s="43"/>
      <c r="AU1404" s="44"/>
      <c r="AV1404" s="33"/>
      <c r="AW1404" s="33"/>
      <c r="AX1404" s="33"/>
      <c r="AZ1404" s="141"/>
      <c r="BE1404" s="168"/>
      <c r="BF1404" s="168"/>
      <c r="BG1404" s="168"/>
      <c r="BH1404" s="168"/>
      <c r="BI1404" s="168"/>
      <c r="BJ1404" s="168"/>
      <c r="BK1404" s="168"/>
      <c r="BL1404" s="168"/>
      <c r="BM1404" s="168"/>
      <c r="DK1404" s="168"/>
      <c r="DL1404" s="168"/>
      <c r="DM1404" s="168"/>
      <c r="DN1404" s="168"/>
      <c r="DO1404" s="168"/>
      <c r="DP1404" s="168"/>
      <c r="DQ1404" s="168"/>
      <c r="DR1404" s="168"/>
      <c r="DS1404" s="168"/>
      <c r="DT1404" s="168"/>
      <c r="DU1404" s="168"/>
      <c r="DV1404" s="168"/>
      <c r="DW1404" s="168"/>
      <c r="DX1404" s="168"/>
      <c r="DY1404" s="168"/>
      <c r="DZ1404" s="168"/>
      <c r="EA1404" s="168"/>
      <c r="EB1404" s="168"/>
      <c r="EC1404" s="168"/>
      <c r="ED1404" s="168"/>
      <c r="EE1404" s="168"/>
      <c r="EF1404" s="168"/>
      <c r="EG1404" s="168"/>
      <c r="EH1404" s="168"/>
      <c r="EI1404" s="168"/>
      <c r="EJ1404" s="168"/>
      <c r="EK1404" s="168"/>
      <c r="EL1404" s="168"/>
      <c r="EM1404" s="168"/>
      <c r="EN1404" s="168"/>
      <c r="EO1404" s="168"/>
      <c r="EP1404" s="168"/>
      <c r="EQ1404" s="168"/>
      <c r="ER1404" s="168"/>
      <c r="ES1404" s="168"/>
      <c r="ET1404" s="168"/>
      <c r="EU1404" s="168"/>
      <c r="EV1404" s="168"/>
      <c r="EW1404" s="168"/>
      <c r="EX1404" s="168"/>
      <c r="EY1404" s="168"/>
      <c r="EZ1404" s="168"/>
      <c r="FA1404" s="168"/>
      <c r="FB1404" s="168"/>
      <c r="FC1404" s="168"/>
      <c r="FD1404" s="168"/>
    </row>
    <row r="1405" spans="1:160" s="5" customFormat="1" ht="24.9" customHeight="1" x14ac:dyDescent="0.3">
      <c r="A1405" s="263"/>
      <c r="B1405" s="263"/>
      <c r="C1405" s="265"/>
      <c r="D1405" s="481"/>
      <c r="E1405" s="482"/>
      <c r="F1405" s="482"/>
      <c r="G1405" s="482"/>
      <c r="H1405" s="482"/>
      <c r="I1405" s="482"/>
      <c r="J1405" s="482"/>
      <c r="K1405" s="482"/>
      <c r="L1405" s="482"/>
      <c r="M1405" s="483"/>
      <c r="N1405" s="16"/>
      <c r="O1405" s="412"/>
      <c r="P1405" s="413"/>
      <c r="Q1405" s="8"/>
      <c r="R1405" s="8"/>
      <c r="S1405" s="8"/>
      <c r="T1405" s="9"/>
      <c r="U1405" s="17"/>
      <c r="V1405" s="33"/>
      <c r="W1405" s="57"/>
      <c r="X1405" s="86"/>
      <c r="Y1405" s="33"/>
      <c r="Z1405" s="36"/>
      <c r="AA1405" s="36"/>
      <c r="AD1405" s="33"/>
      <c r="AG1405" s="33"/>
      <c r="AH1405" s="43"/>
      <c r="AI1405" s="43"/>
      <c r="AJ1405" s="43"/>
      <c r="AK1405" s="43"/>
      <c r="AL1405" s="43"/>
      <c r="AM1405" s="43"/>
      <c r="AN1405" s="43"/>
      <c r="AO1405" s="43"/>
      <c r="AP1405" s="43"/>
      <c r="AQ1405" s="43"/>
      <c r="AR1405" s="43"/>
      <c r="AS1405" s="43"/>
      <c r="AT1405" s="43"/>
      <c r="AU1405" s="44"/>
      <c r="AV1405" s="33"/>
      <c r="AW1405" s="33"/>
      <c r="AX1405" s="33"/>
      <c r="AZ1405" s="141"/>
      <c r="BE1405" s="168"/>
      <c r="BF1405" s="168"/>
      <c r="BG1405" s="168"/>
      <c r="BH1405" s="168"/>
      <c r="BI1405" s="168"/>
      <c r="BJ1405" s="168"/>
      <c r="BK1405" s="168"/>
      <c r="BL1405" s="168"/>
      <c r="BM1405" s="168"/>
      <c r="DK1405" s="168"/>
      <c r="DL1405" s="168"/>
      <c r="DM1405" s="168"/>
      <c r="DN1405" s="168"/>
      <c r="DO1405" s="168"/>
      <c r="DP1405" s="168"/>
      <c r="DQ1405" s="168"/>
      <c r="DR1405" s="168"/>
      <c r="DS1405" s="168"/>
      <c r="DT1405" s="168"/>
      <c r="DU1405" s="168"/>
      <c r="DV1405" s="168"/>
      <c r="DW1405" s="168"/>
      <c r="DX1405" s="168"/>
      <c r="DY1405" s="168"/>
      <c r="DZ1405" s="168"/>
      <c r="EA1405" s="168"/>
      <c r="EB1405" s="168"/>
      <c r="EC1405" s="168"/>
      <c r="ED1405" s="168"/>
      <c r="EE1405" s="168"/>
      <c r="EF1405" s="168"/>
      <c r="EG1405" s="168"/>
      <c r="EH1405" s="168"/>
      <c r="EI1405" s="168"/>
      <c r="EJ1405" s="168"/>
      <c r="EK1405" s="168"/>
      <c r="EL1405" s="168"/>
      <c r="EM1405" s="168"/>
      <c r="EN1405" s="168"/>
      <c r="EO1405" s="168"/>
      <c r="EP1405" s="168"/>
      <c r="EQ1405" s="168"/>
      <c r="ER1405" s="168"/>
      <c r="ES1405" s="168"/>
      <c r="ET1405" s="168"/>
      <c r="EU1405" s="168"/>
      <c r="EV1405" s="168"/>
      <c r="EW1405" s="168"/>
      <c r="EX1405" s="168"/>
      <c r="EY1405" s="168"/>
      <c r="EZ1405" s="168"/>
      <c r="FA1405" s="168"/>
      <c r="FB1405" s="168"/>
      <c r="FC1405" s="168"/>
      <c r="FD1405" s="168"/>
    </row>
    <row r="1406" spans="1:160" s="5" customFormat="1" ht="24.9" customHeight="1" x14ac:dyDescent="0.3">
      <c r="A1406" s="263"/>
      <c r="B1406" s="263"/>
      <c r="C1406" s="265"/>
      <c r="D1406" s="481"/>
      <c r="E1406" s="482"/>
      <c r="F1406" s="482"/>
      <c r="G1406" s="482"/>
      <c r="H1406" s="482"/>
      <c r="I1406" s="482"/>
      <c r="J1406" s="482"/>
      <c r="K1406" s="482"/>
      <c r="L1406" s="482"/>
      <c r="M1406" s="483"/>
      <c r="N1406" s="16"/>
      <c r="O1406" s="412"/>
      <c r="P1406" s="413"/>
      <c r="Q1406" s="8"/>
      <c r="R1406" s="8"/>
      <c r="S1406" s="8"/>
      <c r="T1406" s="9"/>
      <c r="U1406" s="17"/>
      <c r="V1406" s="33"/>
      <c r="W1406" s="57"/>
      <c r="X1406" s="86"/>
      <c r="Y1406" s="33"/>
      <c r="Z1406" s="36"/>
      <c r="AA1406" s="36"/>
      <c r="AD1406" s="33"/>
      <c r="AG1406" s="33"/>
      <c r="AH1406" s="43"/>
      <c r="AI1406" s="43"/>
      <c r="AJ1406" s="43"/>
      <c r="AK1406" s="43"/>
      <c r="AL1406" s="43"/>
      <c r="AM1406" s="43"/>
      <c r="AN1406" s="43"/>
      <c r="AO1406" s="43"/>
      <c r="AP1406" s="43"/>
      <c r="AQ1406" s="43"/>
      <c r="AR1406" s="43"/>
      <c r="AS1406" s="43"/>
      <c r="AT1406" s="43"/>
      <c r="AU1406" s="44"/>
      <c r="AV1406" s="33"/>
      <c r="AW1406" s="33"/>
      <c r="AX1406" s="33"/>
      <c r="AZ1406" s="141"/>
      <c r="BE1406" s="168"/>
      <c r="BF1406" s="168"/>
      <c r="BG1406" s="168"/>
      <c r="BH1406" s="168"/>
      <c r="BI1406" s="168"/>
      <c r="BJ1406" s="168"/>
      <c r="BK1406" s="168"/>
      <c r="BL1406" s="168"/>
      <c r="BM1406" s="168"/>
      <c r="DK1406" s="168"/>
      <c r="DL1406" s="168"/>
      <c r="DM1406" s="168"/>
      <c r="DN1406" s="168"/>
      <c r="DO1406" s="168"/>
      <c r="DP1406" s="168"/>
      <c r="DQ1406" s="168"/>
      <c r="DR1406" s="168"/>
      <c r="DS1406" s="168"/>
      <c r="DT1406" s="168"/>
      <c r="DU1406" s="168"/>
      <c r="DV1406" s="168"/>
      <c r="DW1406" s="168"/>
      <c r="DX1406" s="168"/>
      <c r="DY1406" s="168"/>
      <c r="DZ1406" s="168"/>
      <c r="EA1406" s="168"/>
      <c r="EB1406" s="168"/>
      <c r="EC1406" s="168"/>
      <c r="ED1406" s="168"/>
      <c r="EE1406" s="168"/>
      <c r="EF1406" s="168"/>
      <c r="EG1406" s="168"/>
      <c r="EH1406" s="168"/>
      <c r="EI1406" s="168"/>
      <c r="EJ1406" s="168"/>
      <c r="EK1406" s="168"/>
      <c r="EL1406" s="168"/>
      <c r="EM1406" s="168"/>
      <c r="EN1406" s="168"/>
      <c r="EO1406" s="168"/>
      <c r="EP1406" s="168"/>
      <c r="EQ1406" s="168"/>
      <c r="ER1406" s="168"/>
      <c r="ES1406" s="168"/>
      <c r="ET1406" s="168"/>
      <c r="EU1406" s="168"/>
      <c r="EV1406" s="168"/>
      <c r="EW1406" s="168"/>
      <c r="EX1406" s="168"/>
      <c r="EY1406" s="168"/>
      <c r="EZ1406" s="168"/>
      <c r="FA1406" s="168"/>
      <c r="FB1406" s="168"/>
      <c r="FC1406" s="168"/>
      <c r="FD1406" s="168"/>
    </row>
    <row r="1407" spans="1:160" s="5" customFormat="1" ht="24.9" customHeight="1" x14ac:dyDescent="0.3">
      <c r="A1407" s="263"/>
      <c r="B1407" s="263"/>
      <c r="C1407" s="265"/>
      <c r="D1407" s="481"/>
      <c r="E1407" s="482"/>
      <c r="F1407" s="482"/>
      <c r="G1407" s="482"/>
      <c r="H1407" s="482"/>
      <c r="I1407" s="482"/>
      <c r="J1407" s="482"/>
      <c r="K1407" s="482"/>
      <c r="L1407" s="482"/>
      <c r="M1407" s="483"/>
      <c r="N1407" s="16"/>
      <c r="O1407" s="412"/>
      <c r="P1407" s="413"/>
      <c r="Q1407" s="8"/>
      <c r="R1407" s="8"/>
      <c r="S1407" s="8"/>
      <c r="T1407" s="9"/>
      <c r="U1407" s="17"/>
      <c r="V1407" s="33"/>
      <c r="W1407" s="57"/>
      <c r="X1407" s="86"/>
      <c r="Y1407" s="33"/>
      <c r="Z1407" s="36"/>
      <c r="AA1407" s="36"/>
      <c r="AD1407" s="33"/>
      <c r="AG1407" s="33"/>
      <c r="AH1407" s="43"/>
      <c r="AI1407" s="43"/>
      <c r="AJ1407" s="43"/>
      <c r="AK1407" s="43"/>
      <c r="AL1407" s="43"/>
      <c r="AM1407" s="43"/>
      <c r="AN1407" s="43"/>
      <c r="AO1407" s="43"/>
      <c r="AP1407" s="43"/>
      <c r="AQ1407" s="43"/>
      <c r="AR1407" s="43"/>
      <c r="AS1407" s="43"/>
      <c r="AT1407" s="43"/>
      <c r="AU1407" s="44"/>
      <c r="AV1407" s="33"/>
      <c r="AW1407" s="33"/>
      <c r="AX1407" s="33"/>
      <c r="AZ1407" s="141"/>
      <c r="BE1407" s="168"/>
      <c r="BF1407" s="168"/>
      <c r="BG1407" s="168"/>
      <c r="BH1407" s="168"/>
      <c r="BI1407" s="168"/>
      <c r="BJ1407" s="168"/>
      <c r="BK1407" s="168"/>
      <c r="BL1407" s="168"/>
      <c r="BM1407" s="168"/>
      <c r="DK1407" s="168"/>
      <c r="DL1407" s="168"/>
      <c r="DM1407" s="168"/>
      <c r="DN1407" s="168"/>
      <c r="DO1407" s="168"/>
      <c r="DP1407" s="168"/>
      <c r="DQ1407" s="168"/>
      <c r="DR1407" s="168"/>
      <c r="DS1407" s="168"/>
      <c r="DT1407" s="168"/>
      <c r="DU1407" s="168"/>
      <c r="DV1407" s="168"/>
      <c r="DW1407" s="168"/>
      <c r="DX1407" s="168"/>
      <c r="DY1407" s="168"/>
      <c r="DZ1407" s="168"/>
      <c r="EA1407" s="168"/>
      <c r="EB1407" s="168"/>
      <c r="EC1407" s="168"/>
      <c r="ED1407" s="168"/>
      <c r="EE1407" s="168"/>
      <c r="EF1407" s="168"/>
      <c r="EG1407" s="168"/>
      <c r="EH1407" s="168"/>
      <c r="EI1407" s="168"/>
      <c r="EJ1407" s="168"/>
      <c r="EK1407" s="168"/>
      <c r="EL1407" s="168"/>
      <c r="EM1407" s="168"/>
      <c r="EN1407" s="168"/>
      <c r="EO1407" s="168"/>
      <c r="EP1407" s="168"/>
      <c r="EQ1407" s="168"/>
      <c r="ER1407" s="168"/>
      <c r="ES1407" s="168"/>
      <c r="ET1407" s="168"/>
      <c r="EU1407" s="168"/>
      <c r="EV1407" s="168"/>
      <c r="EW1407" s="168"/>
      <c r="EX1407" s="168"/>
      <c r="EY1407" s="168"/>
      <c r="EZ1407" s="168"/>
      <c r="FA1407" s="168"/>
      <c r="FB1407" s="168"/>
      <c r="FC1407" s="168"/>
      <c r="FD1407" s="168"/>
    </row>
    <row r="1408" spans="1:160" s="5" customFormat="1" ht="24.9" customHeight="1" x14ac:dyDescent="0.3">
      <c r="A1408" s="263"/>
      <c r="B1408" s="263"/>
      <c r="C1408" s="265"/>
      <c r="D1408" s="481"/>
      <c r="E1408" s="482"/>
      <c r="F1408" s="482"/>
      <c r="G1408" s="482"/>
      <c r="H1408" s="482"/>
      <c r="I1408" s="482"/>
      <c r="J1408" s="482"/>
      <c r="K1408" s="482"/>
      <c r="L1408" s="482"/>
      <c r="M1408" s="483"/>
      <c r="N1408" s="16"/>
      <c r="O1408" s="412"/>
      <c r="P1408" s="413"/>
      <c r="Q1408" s="8"/>
      <c r="R1408" s="8"/>
      <c r="S1408" s="8"/>
      <c r="T1408" s="9"/>
      <c r="U1408" s="17"/>
      <c r="V1408" s="33"/>
      <c r="W1408" s="57"/>
      <c r="X1408" s="86"/>
      <c r="Y1408" s="33"/>
      <c r="Z1408" s="36"/>
      <c r="AA1408" s="36"/>
      <c r="AD1408" s="33"/>
      <c r="AG1408" s="33"/>
      <c r="AH1408" s="43"/>
      <c r="AI1408" s="43"/>
      <c r="AJ1408" s="43"/>
      <c r="AK1408" s="43"/>
      <c r="AL1408" s="43"/>
      <c r="AM1408" s="43"/>
      <c r="AN1408" s="43"/>
      <c r="AO1408" s="43"/>
      <c r="AP1408" s="43"/>
      <c r="AQ1408" s="43"/>
      <c r="AR1408" s="43"/>
      <c r="AS1408" s="43"/>
      <c r="AT1408" s="43"/>
      <c r="AU1408" s="44"/>
      <c r="AV1408" s="33"/>
      <c r="AW1408" s="33"/>
      <c r="AX1408" s="33"/>
      <c r="AZ1408" s="141"/>
      <c r="BE1408" s="168"/>
      <c r="BF1408" s="168"/>
      <c r="BG1408" s="168"/>
      <c r="BH1408" s="168"/>
      <c r="BI1408" s="168"/>
      <c r="BJ1408" s="168"/>
      <c r="BK1408" s="168"/>
      <c r="BL1408" s="168"/>
      <c r="BM1408" s="168"/>
      <c r="DK1408" s="168"/>
      <c r="DL1408" s="168"/>
      <c r="DM1408" s="168"/>
      <c r="DN1408" s="168"/>
      <c r="DO1408" s="168"/>
      <c r="DP1408" s="168"/>
      <c r="DQ1408" s="168"/>
      <c r="DR1408" s="168"/>
      <c r="DS1408" s="168"/>
      <c r="DT1408" s="168"/>
      <c r="DU1408" s="168"/>
      <c r="DV1408" s="168"/>
      <c r="DW1408" s="168"/>
      <c r="DX1408" s="168"/>
      <c r="DY1408" s="168"/>
      <c r="DZ1408" s="168"/>
      <c r="EA1408" s="168"/>
      <c r="EB1408" s="168"/>
      <c r="EC1408" s="168"/>
      <c r="ED1408" s="168"/>
      <c r="EE1408" s="168"/>
      <c r="EF1408" s="168"/>
      <c r="EG1408" s="168"/>
      <c r="EH1408" s="168"/>
      <c r="EI1408" s="168"/>
      <c r="EJ1408" s="168"/>
      <c r="EK1408" s="168"/>
      <c r="EL1408" s="168"/>
      <c r="EM1408" s="168"/>
      <c r="EN1408" s="168"/>
      <c r="EO1408" s="168"/>
      <c r="EP1408" s="168"/>
      <c r="EQ1408" s="168"/>
      <c r="ER1408" s="168"/>
      <c r="ES1408" s="168"/>
      <c r="ET1408" s="168"/>
      <c r="EU1408" s="168"/>
      <c r="EV1408" s="168"/>
      <c r="EW1408" s="168"/>
      <c r="EX1408" s="168"/>
      <c r="EY1408" s="168"/>
      <c r="EZ1408" s="168"/>
      <c r="FA1408" s="168"/>
      <c r="FB1408" s="168"/>
      <c r="FC1408" s="168"/>
      <c r="FD1408" s="168"/>
    </row>
    <row r="1409" spans="1:160" s="5" customFormat="1" ht="24.9" customHeight="1" thickBot="1" x14ac:dyDescent="0.35">
      <c r="A1409" s="263"/>
      <c r="B1409" s="263"/>
      <c r="C1409" s="265"/>
      <c r="D1409" s="481"/>
      <c r="E1409" s="482"/>
      <c r="F1409" s="482"/>
      <c r="G1409" s="482"/>
      <c r="H1409" s="482"/>
      <c r="I1409" s="482"/>
      <c r="J1409" s="482"/>
      <c r="K1409" s="482"/>
      <c r="L1409" s="482"/>
      <c r="M1409" s="483"/>
      <c r="N1409" s="414" t="s">
        <v>16</v>
      </c>
      <c r="O1409" s="415"/>
      <c r="P1409" s="415"/>
      <c r="Q1409" s="415"/>
      <c r="R1409" s="415"/>
      <c r="S1409" s="415"/>
      <c r="T1409" s="415"/>
      <c r="U1409" s="18">
        <f>SUM(U1389:U1408)</f>
        <v>0</v>
      </c>
      <c r="V1409" s="33"/>
      <c r="W1409" s="57"/>
      <c r="X1409" s="86"/>
      <c r="Y1409" s="33"/>
      <c r="Z1409" s="36"/>
      <c r="AA1409" s="36"/>
      <c r="AD1409" s="33"/>
      <c r="AG1409" s="33"/>
      <c r="AH1409" s="43"/>
      <c r="AI1409" s="43"/>
      <c r="AJ1409" s="43"/>
      <c r="AK1409" s="43"/>
      <c r="AL1409" s="43"/>
      <c r="AM1409" s="43"/>
      <c r="AN1409" s="43"/>
      <c r="AO1409" s="43"/>
      <c r="AP1409" s="43"/>
      <c r="AQ1409" s="43"/>
      <c r="AR1409" s="43"/>
      <c r="AS1409" s="43"/>
      <c r="AT1409" s="43"/>
      <c r="AU1409" s="44"/>
      <c r="AV1409" s="33"/>
      <c r="AW1409" s="33"/>
      <c r="AX1409" s="33"/>
      <c r="AZ1409" s="141"/>
      <c r="BE1409" s="168"/>
      <c r="BF1409" s="168"/>
      <c r="BG1409" s="168"/>
      <c r="BH1409" s="168"/>
      <c r="BI1409" s="168"/>
      <c r="BJ1409" s="168"/>
      <c r="BK1409" s="168"/>
      <c r="BL1409" s="168"/>
      <c r="BM1409" s="168"/>
      <c r="DK1409" s="168"/>
      <c r="DL1409" s="168"/>
      <c r="DM1409" s="168"/>
      <c r="DN1409" s="168"/>
      <c r="DO1409" s="168"/>
      <c r="DP1409" s="168"/>
      <c r="DQ1409" s="168"/>
      <c r="DR1409" s="168"/>
      <c r="DS1409" s="168"/>
      <c r="DT1409" s="168"/>
      <c r="DU1409" s="168"/>
      <c r="DV1409" s="168"/>
      <c r="DW1409" s="168"/>
      <c r="DX1409" s="168"/>
      <c r="DY1409" s="168"/>
      <c r="DZ1409" s="168"/>
      <c r="EA1409" s="168"/>
      <c r="EB1409" s="168"/>
      <c r="EC1409" s="168"/>
      <c r="ED1409" s="168"/>
      <c r="EE1409" s="168"/>
      <c r="EF1409" s="168"/>
      <c r="EG1409" s="168"/>
      <c r="EH1409" s="168"/>
      <c r="EI1409" s="168"/>
      <c r="EJ1409" s="168"/>
      <c r="EK1409" s="168"/>
      <c r="EL1409" s="168"/>
      <c r="EM1409" s="168"/>
      <c r="EN1409" s="168"/>
      <c r="EO1409" s="168"/>
      <c r="EP1409" s="168"/>
      <c r="EQ1409" s="168"/>
      <c r="ER1409" s="168"/>
      <c r="ES1409" s="168"/>
      <c r="ET1409" s="168"/>
      <c r="EU1409" s="168"/>
      <c r="EV1409" s="168"/>
      <c r="EW1409" s="168"/>
      <c r="EX1409" s="168"/>
      <c r="EY1409" s="168"/>
      <c r="EZ1409" s="168"/>
      <c r="FA1409" s="168"/>
      <c r="FB1409" s="168"/>
      <c r="FC1409" s="168"/>
      <c r="FD1409" s="168"/>
    </row>
    <row r="1410" spans="1:160" s="5" customFormat="1" ht="14.4" customHeight="1" x14ac:dyDescent="0.3">
      <c r="A1410" s="263"/>
      <c r="B1410" s="263"/>
      <c r="C1410" s="265"/>
      <c r="D1410" s="481"/>
      <c r="E1410" s="482"/>
      <c r="F1410" s="482"/>
      <c r="G1410" s="482"/>
      <c r="H1410" s="482"/>
      <c r="I1410" s="482"/>
      <c r="J1410" s="482"/>
      <c r="K1410" s="482"/>
      <c r="L1410" s="482"/>
      <c r="M1410" s="483"/>
      <c r="N1410" s="416" t="s">
        <v>17</v>
      </c>
      <c r="O1410" s="417"/>
      <c r="P1410" s="417"/>
      <c r="Q1410" s="417"/>
      <c r="R1410" s="417"/>
      <c r="S1410" s="417"/>
      <c r="T1410" s="417"/>
      <c r="U1410" s="418"/>
      <c r="V1410" s="87"/>
      <c r="W1410" s="57"/>
      <c r="X1410" s="86"/>
      <c r="Y1410" s="33"/>
      <c r="Z1410" s="36"/>
      <c r="AA1410" s="36"/>
      <c r="AD1410" s="33"/>
      <c r="AG1410" s="33"/>
      <c r="AH1410" s="43"/>
      <c r="AI1410" s="43"/>
      <c r="AJ1410" s="43"/>
      <c r="AK1410" s="43"/>
      <c r="AL1410" s="43"/>
      <c r="AM1410" s="43"/>
      <c r="AN1410" s="43"/>
      <c r="AO1410" s="43"/>
      <c r="AP1410" s="43"/>
      <c r="AQ1410" s="43"/>
      <c r="AR1410" s="43"/>
      <c r="AS1410" s="43"/>
      <c r="AT1410" s="43"/>
      <c r="AU1410" s="44"/>
      <c r="AV1410" s="33"/>
      <c r="AW1410" s="33"/>
      <c r="AX1410" s="33"/>
      <c r="AZ1410" s="141"/>
      <c r="BE1410" s="168"/>
      <c r="BF1410" s="168"/>
      <c r="BG1410" s="168"/>
      <c r="BH1410" s="168"/>
      <c r="BI1410" s="168"/>
      <c r="BJ1410" s="168"/>
      <c r="BK1410" s="168"/>
      <c r="BL1410" s="168"/>
      <c r="BM1410" s="168"/>
      <c r="DK1410" s="168"/>
      <c r="DL1410" s="168"/>
      <c r="DM1410" s="168"/>
      <c r="DN1410" s="168"/>
      <c r="DO1410" s="168"/>
      <c r="DP1410" s="168"/>
      <c r="DQ1410" s="168"/>
      <c r="DR1410" s="168"/>
      <c r="DS1410" s="168"/>
      <c r="DT1410" s="168"/>
      <c r="DU1410" s="168"/>
      <c r="DV1410" s="168"/>
      <c r="DW1410" s="168"/>
      <c r="DX1410" s="168"/>
      <c r="DY1410" s="168"/>
      <c r="DZ1410" s="168"/>
      <c r="EA1410" s="168"/>
      <c r="EB1410" s="168"/>
      <c r="EC1410" s="168"/>
      <c r="ED1410" s="168"/>
      <c r="EE1410" s="168"/>
      <c r="EF1410" s="168"/>
      <c r="EG1410" s="168"/>
      <c r="EH1410" s="168"/>
      <c r="EI1410" s="168"/>
      <c r="EJ1410" s="168"/>
      <c r="EK1410" s="168"/>
      <c r="EL1410" s="168"/>
      <c r="EM1410" s="168"/>
      <c r="EN1410" s="168"/>
      <c r="EO1410" s="168"/>
      <c r="EP1410" s="168"/>
      <c r="EQ1410" s="168"/>
      <c r="ER1410" s="168"/>
      <c r="ES1410" s="168"/>
      <c r="ET1410" s="168"/>
      <c r="EU1410" s="168"/>
      <c r="EV1410" s="168"/>
      <c r="EW1410" s="168"/>
      <c r="EX1410" s="168"/>
      <c r="EY1410" s="168"/>
      <c r="EZ1410" s="168"/>
      <c r="FA1410" s="168"/>
      <c r="FB1410" s="168"/>
      <c r="FC1410" s="168"/>
      <c r="FD1410" s="168"/>
    </row>
    <row r="1411" spans="1:160" s="5" customFormat="1" x14ac:dyDescent="0.3">
      <c r="A1411" s="263"/>
      <c r="B1411" s="263"/>
      <c r="C1411" s="265"/>
      <c r="D1411" s="481"/>
      <c r="E1411" s="482"/>
      <c r="F1411" s="482"/>
      <c r="G1411" s="482"/>
      <c r="H1411" s="482"/>
      <c r="I1411" s="482"/>
      <c r="J1411" s="482"/>
      <c r="K1411" s="482"/>
      <c r="L1411" s="482"/>
      <c r="M1411" s="483"/>
      <c r="N1411" s="419"/>
      <c r="O1411" s="420"/>
      <c r="P1411" s="420"/>
      <c r="Q1411" s="420"/>
      <c r="R1411" s="420"/>
      <c r="S1411" s="420"/>
      <c r="T1411" s="420"/>
      <c r="U1411" s="421"/>
      <c r="V1411" s="33"/>
      <c r="W1411" s="57"/>
      <c r="X1411" s="86"/>
      <c r="Y1411" s="33"/>
      <c r="Z1411" s="36"/>
      <c r="AA1411" s="36"/>
      <c r="AD1411" s="33"/>
      <c r="AG1411" s="33"/>
      <c r="AH1411" s="43"/>
      <c r="AI1411" s="43"/>
      <c r="AJ1411" s="43"/>
      <c r="AK1411" s="43"/>
      <c r="AL1411" s="43"/>
      <c r="AM1411" s="43"/>
      <c r="AN1411" s="43"/>
      <c r="AO1411" s="43"/>
      <c r="AP1411" s="43"/>
      <c r="AQ1411" s="43"/>
      <c r="AR1411" s="43"/>
      <c r="AS1411" s="43"/>
      <c r="AT1411" s="43"/>
      <c r="AU1411" s="44"/>
      <c r="AV1411" s="33"/>
      <c r="AW1411" s="33"/>
      <c r="AX1411" s="33"/>
      <c r="AZ1411" s="141"/>
      <c r="BE1411" s="168"/>
      <c r="BF1411" s="168"/>
      <c r="BG1411" s="168"/>
      <c r="BH1411" s="168"/>
      <c r="BI1411" s="168"/>
      <c r="BJ1411" s="168"/>
      <c r="BK1411" s="168"/>
      <c r="BL1411" s="168"/>
      <c r="BM1411" s="168"/>
      <c r="DK1411" s="168"/>
      <c r="DL1411" s="168"/>
      <c r="DM1411" s="168"/>
      <c r="DN1411" s="168"/>
      <c r="DO1411" s="168"/>
      <c r="DP1411" s="168"/>
      <c r="DQ1411" s="168"/>
      <c r="DR1411" s="168"/>
      <c r="DS1411" s="168"/>
      <c r="DT1411" s="168"/>
      <c r="DU1411" s="168"/>
      <c r="DV1411" s="168"/>
      <c r="DW1411" s="168"/>
      <c r="DX1411" s="168"/>
      <c r="DY1411" s="168"/>
      <c r="DZ1411" s="168"/>
      <c r="EA1411" s="168"/>
      <c r="EB1411" s="168"/>
      <c r="EC1411" s="168"/>
      <c r="ED1411" s="168"/>
      <c r="EE1411" s="168"/>
      <c r="EF1411" s="168"/>
      <c r="EG1411" s="168"/>
      <c r="EH1411" s="168"/>
      <c r="EI1411" s="168"/>
      <c r="EJ1411" s="168"/>
      <c r="EK1411" s="168"/>
      <c r="EL1411" s="168"/>
      <c r="EM1411" s="168"/>
      <c r="EN1411" s="168"/>
      <c r="EO1411" s="168"/>
      <c r="EP1411" s="168"/>
      <c r="EQ1411" s="168"/>
      <c r="ER1411" s="168"/>
      <c r="ES1411" s="168"/>
      <c r="ET1411" s="168"/>
      <c r="EU1411" s="168"/>
      <c r="EV1411" s="168"/>
      <c r="EW1411" s="168"/>
      <c r="EX1411" s="168"/>
      <c r="EY1411" s="168"/>
      <c r="EZ1411" s="168"/>
      <c r="FA1411" s="168"/>
      <c r="FB1411" s="168"/>
      <c r="FC1411" s="168"/>
      <c r="FD1411" s="168"/>
    </row>
    <row r="1412" spans="1:160" s="5" customFormat="1" x14ac:dyDescent="0.3">
      <c r="A1412" s="263"/>
      <c r="B1412" s="263"/>
      <c r="C1412" s="265"/>
      <c r="D1412" s="481"/>
      <c r="E1412" s="482"/>
      <c r="F1412" s="482"/>
      <c r="G1412" s="482"/>
      <c r="H1412" s="482"/>
      <c r="I1412" s="482"/>
      <c r="J1412" s="482"/>
      <c r="K1412" s="482"/>
      <c r="L1412" s="482"/>
      <c r="M1412" s="483"/>
      <c r="N1412" s="419"/>
      <c r="O1412" s="420"/>
      <c r="P1412" s="420"/>
      <c r="Q1412" s="420"/>
      <c r="R1412" s="420"/>
      <c r="S1412" s="420"/>
      <c r="T1412" s="420"/>
      <c r="U1412" s="421"/>
      <c r="V1412" s="33"/>
      <c r="W1412" s="57"/>
      <c r="X1412" s="86"/>
      <c r="Y1412" s="33"/>
      <c r="Z1412" s="36"/>
      <c r="AA1412" s="36"/>
      <c r="AD1412" s="33"/>
      <c r="AG1412" s="33"/>
      <c r="AH1412" s="43"/>
      <c r="AI1412" s="43"/>
      <c r="AJ1412" s="43"/>
      <c r="AK1412" s="43"/>
      <c r="AL1412" s="43"/>
      <c r="AM1412" s="43"/>
      <c r="AN1412" s="43"/>
      <c r="AO1412" s="43"/>
      <c r="AP1412" s="43"/>
      <c r="AQ1412" s="43"/>
      <c r="AR1412" s="43"/>
      <c r="AS1412" s="43"/>
      <c r="AT1412" s="43"/>
      <c r="AU1412" s="44"/>
      <c r="AV1412" s="33"/>
      <c r="AW1412" s="33"/>
      <c r="AX1412" s="33"/>
      <c r="AZ1412" s="141"/>
      <c r="BE1412" s="168"/>
      <c r="BF1412" s="168"/>
      <c r="BG1412" s="168"/>
      <c r="BH1412" s="168"/>
      <c r="BI1412" s="168"/>
      <c r="BJ1412" s="168"/>
      <c r="BK1412" s="168"/>
      <c r="BL1412" s="168"/>
      <c r="BM1412" s="168"/>
      <c r="DK1412" s="168"/>
      <c r="DL1412" s="168"/>
      <c r="DM1412" s="168"/>
      <c r="DN1412" s="168"/>
      <c r="DO1412" s="168"/>
      <c r="DP1412" s="168"/>
      <c r="DQ1412" s="168"/>
      <c r="DR1412" s="168"/>
      <c r="DS1412" s="168"/>
      <c r="DT1412" s="168"/>
      <c r="DU1412" s="168"/>
      <c r="DV1412" s="168"/>
      <c r="DW1412" s="168"/>
      <c r="DX1412" s="168"/>
      <c r="DY1412" s="168"/>
      <c r="DZ1412" s="168"/>
      <c r="EA1412" s="168"/>
      <c r="EB1412" s="168"/>
      <c r="EC1412" s="168"/>
      <c r="ED1412" s="168"/>
      <c r="EE1412" s="168"/>
      <c r="EF1412" s="168"/>
      <c r="EG1412" s="168"/>
      <c r="EH1412" s="168"/>
      <c r="EI1412" s="168"/>
      <c r="EJ1412" s="168"/>
      <c r="EK1412" s="168"/>
      <c r="EL1412" s="168"/>
      <c r="EM1412" s="168"/>
      <c r="EN1412" s="168"/>
      <c r="EO1412" s="168"/>
      <c r="EP1412" s="168"/>
      <c r="EQ1412" s="168"/>
      <c r="ER1412" s="168"/>
      <c r="ES1412" s="168"/>
      <c r="ET1412" s="168"/>
      <c r="EU1412" s="168"/>
      <c r="EV1412" s="168"/>
      <c r="EW1412" s="168"/>
      <c r="EX1412" s="168"/>
      <c r="EY1412" s="168"/>
      <c r="EZ1412" s="168"/>
      <c r="FA1412" s="168"/>
      <c r="FB1412" s="168"/>
      <c r="FC1412" s="168"/>
      <c r="FD1412" s="168"/>
    </row>
    <row r="1413" spans="1:160" s="5" customFormat="1" ht="14.4" thickBot="1" x14ac:dyDescent="0.35">
      <c r="A1413" s="263"/>
      <c r="B1413" s="263"/>
      <c r="C1413" s="265"/>
      <c r="D1413" s="425"/>
      <c r="E1413" s="426"/>
      <c r="F1413" s="426"/>
      <c r="G1413" s="426"/>
      <c r="H1413" s="426"/>
      <c r="I1413" s="426"/>
      <c r="J1413" s="426"/>
      <c r="K1413" s="426"/>
      <c r="L1413" s="426"/>
      <c r="M1413" s="427"/>
      <c r="N1413" s="422"/>
      <c r="O1413" s="423"/>
      <c r="P1413" s="423"/>
      <c r="Q1413" s="423"/>
      <c r="R1413" s="423"/>
      <c r="S1413" s="423"/>
      <c r="T1413" s="423"/>
      <c r="U1413" s="424"/>
      <c r="V1413" s="33"/>
      <c r="W1413" s="57"/>
      <c r="X1413" s="86"/>
      <c r="Y1413" s="33"/>
      <c r="Z1413" s="36"/>
      <c r="AA1413" s="36"/>
      <c r="AD1413" s="33"/>
      <c r="AG1413" s="33"/>
      <c r="AH1413" s="43"/>
      <c r="AI1413" s="43"/>
      <c r="AJ1413" s="43"/>
      <c r="AK1413" s="43"/>
      <c r="AL1413" s="43"/>
      <c r="AM1413" s="43"/>
      <c r="AN1413" s="43"/>
      <c r="AO1413" s="43"/>
      <c r="AP1413" s="43"/>
      <c r="AQ1413" s="43"/>
      <c r="AR1413" s="43"/>
      <c r="AS1413" s="43"/>
      <c r="AT1413" s="43"/>
      <c r="AU1413" s="44"/>
      <c r="AV1413" s="33"/>
      <c r="AW1413" s="33"/>
      <c r="AX1413" s="33"/>
      <c r="AZ1413" s="141"/>
      <c r="BE1413" s="168"/>
      <c r="BF1413" s="168"/>
      <c r="BG1413" s="168"/>
      <c r="BH1413" s="168"/>
      <c r="BI1413" s="168"/>
      <c r="BJ1413" s="168"/>
      <c r="BK1413" s="168"/>
      <c r="BL1413" s="168"/>
      <c r="BM1413" s="168"/>
      <c r="DK1413" s="168"/>
      <c r="DL1413" s="168"/>
      <c r="DM1413" s="168"/>
      <c r="DN1413" s="168"/>
      <c r="DO1413" s="168"/>
      <c r="DP1413" s="168"/>
      <c r="DQ1413" s="168"/>
      <c r="DR1413" s="168"/>
      <c r="DS1413" s="168"/>
      <c r="DT1413" s="168"/>
      <c r="DU1413" s="168"/>
      <c r="DV1413" s="168"/>
      <c r="DW1413" s="168"/>
      <c r="DX1413" s="168"/>
      <c r="DY1413" s="168"/>
      <c r="DZ1413" s="168"/>
      <c r="EA1413" s="168"/>
      <c r="EB1413" s="168"/>
      <c r="EC1413" s="168"/>
      <c r="ED1413" s="168"/>
      <c r="EE1413" s="168"/>
      <c r="EF1413" s="168"/>
      <c r="EG1413" s="168"/>
      <c r="EH1413" s="168"/>
      <c r="EI1413" s="168"/>
      <c r="EJ1413" s="168"/>
      <c r="EK1413" s="168"/>
      <c r="EL1413" s="168"/>
      <c r="EM1413" s="168"/>
      <c r="EN1413" s="168"/>
      <c r="EO1413" s="168"/>
      <c r="EP1413" s="168"/>
      <c r="EQ1413" s="168"/>
      <c r="ER1413" s="168"/>
      <c r="ES1413" s="168"/>
      <c r="ET1413" s="168"/>
      <c r="EU1413" s="168"/>
      <c r="EV1413" s="168"/>
      <c r="EW1413" s="168"/>
      <c r="EX1413" s="168"/>
      <c r="EY1413" s="168"/>
      <c r="EZ1413" s="168"/>
      <c r="FA1413" s="168"/>
      <c r="FB1413" s="168"/>
      <c r="FC1413" s="168"/>
      <c r="FD1413" s="168"/>
    </row>
    <row r="1414" spans="1:160" s="5" customFormat="1" ht="5.25" customHeight="1" thickBot="1" x14ac:dyDescent="0.35">
      <c r="A1414" s="263"/>
      <c r="B1414" s="263"/>
      <c r="C1414" s="265"/>
      <c r="D1414" s="428"/>
      <c r="E1414" s="428"/>
      <c r="F1414" s="428"/>
      <c r="G1414" s="428"/>
      <c r="H1414" s="428"/>
      <c r="I1414" s="428"/>
      <c r="J1414" s="428"/>
      <c r="K1414" s="428"/>
      <c r="L1414" s="428"/>
      <c r="M1414" s="428"/>
      <c r="N1414" s="428"/>
      <c r="O1414" s="428"/>
      <c r="P1414" s="428"/>
      <c r="Q1414" s="428"/>
      <c r="R1414" s="428"/>
      <c r="S1414" s="428"/>
      <c r="T1414" s="428"/>
      <c r="U1414" s="428"/>
      <c r="V1414" s="33"/>
      <c r="W1414" s="57"/>
      <c r="X1414" s="86"/>
      <c r="Y1414" s="33"/>
      <c r="Z1414" s="36"/>
      <c r="AA1414" s="36"/>
      <c r="AD1414" s="33"/>
      <c r="AG1414" s="33"/>
      <c r="AH1414" s="43"/>
      <c r="AI1414" s="43"/>
      <c r="AJ1414" s="43"/>
      <c r="AK1414" s="43"/>
      <c r="AL1414" s="43"/>
      <c r="AM1414" s="43"/>
      <c r="AN1414" s="43"/>
      <c r="AO1414" s="43"/>
      <c r="AP1414" s="43"/>
      <c r="AQ1414" s="43"/>
      <c r="AR1414" s="43"/>
      <c r="AS1414" s="43"/>
      <c r="AT1414" s="43"/>
      <c r="AU1414" s="44"/>
      <c r="AV1414" s="33"/>
      <c r="AW1414" s="33"/>
      <c r="AX1414" s="33"/>
      <c r="AZ1414" s="141"/>
      <c r="BE1414" s="168"/>
      <c r="BF1414" s="168"/>
      <c r="BG1414" s="168"/>
      <c r="BH1414" s="168"/>
      <c r="BI1414" s="168"/>
      <c r="BJ1414" s="168"/>
      <c r="BK1414" s="168"/>
      <c r="BL1414" s="168"/>
      <c r="BM1414" s="168"/>
      <c r="DK1414" s="168"/>
      <c r="DL1414" s="168"/>
      <c r="DM1414" s="168"/>
      <c r="DN1414" s="168"/>
      <c r="DO1414" s="168"/>
      <c r="DP1414" s="168"/>
      <c r="DQ1414" s="168"/>
      <c r="DR1414" s="168"/>
      <c r="DS1414" s="168"/>
      <c r="DT1414" s="168"/>
      <c r="DU1414" s="168"/>
      <c r="DV1414" s="168"/>
      <c r="DW1414" s="168"/>
      <c r="DX1414" s="168"/>
      <c r="DY1414" s="168"/>
      <c r="DZ1414" s="168"/>
      <c r="EA1414" s="168"/>
      <c r="EB1414" s="168"/>
      <c r="EC1414" s="168"/>
      <c r="ED1414" s="168"/>
      <c r="EE1414" s="168"/>
      <c r="EF1414" s="168"/>
      <c r="EG1414" s="168"/>
      <c r="EH1414" s="168"/>
      <c r="EI1414" s="168"/>
      <c r="EJ1414" s="168"/>
      <c r="EK1414" s="168"/>
      <c r="EL1414" s="168"/>
      <c r="EM1414" s="168"/>
      <c r="EN1414" s="168"/>
      <c r="EO1414" s="168"/>
      <c r="EP1414" s="168"/>
      <c r="EQ1414" s="168"/>
      <c r="ER1414" s="168"/>
      <c r="ES1414" s="168"/>
      <c r="ET1414" s="168"/>
      <c r="EU1414" s="168"/>
      <c r="EV1414" s="168"/>
      <c r="EW1414" s="168"/>
      <c r="EX1414" s="168"/>
      <c r="EY1414" s="168"/>
      <c r="EZ1414" s="168"/>
      <c r="FA1414" s="168"/>
      <c r="FB1414" s="168"/>
      <c r="FC1414" s="168"/>
      <c r="FD1414" s="168"/>
    </row>
    <row r="1415" spans="1:160" s="5" customFormat="1" ht="20.25" customHeight="1" x14ac:dyDescent="0.3">
      <c r="A1415" s="263"/>
      <c r="B1415" s="263"/>
      <c r="C1415" s="265"/>
      <c r="D1415" s="429" t="s">
        <v>18</v>
      </c>
      <c r="E1415" s="430"/>
      <c r="F1415" s="430"/>
      <c r="G1415" s="430"/>
      <c r="H1415" s="430"/>
      <c r="I1415" s="430"/>
      <c r="J1415" s="430"/>
      <c r="K1415" s="430"/>
      <c r="L1415" s="430"/>
      <c r="M1415" s="431"/>
      <c r="N1415" s="429" t="s">
        <v>19</v>
      </c>
      <c r="O1415" s="430"/>
      <c r="P1415" s="430"/>
      <c r="Q1415" s="430"/>
      <c r="R1415" s="430"/>
      <c r="S1415" s="430"/>
      <c r="T1415" s="430"/>
      <c r="U1415" s="431"/>
      <c r="V1415" s="33"/>
      <c r="W1415" s="57"/>
      <c r="X1415" s="86"/>
      <c r="Y1415" s="33"/>
      <c r="Z1415" s="36"/>
      <c r="AA1415" s="36"/>
      <c r="AD1415" s="33"/>
      <c r="AG1415" s="33"/>
      <c r="AH1415" s="43"/>
      <c r="AI1415" s="43"/>
      <c r="AJ1415" s="43"/>
      <c r="AK1415" s="43"/>
      <c r="AL1415" s="43"/>
      <c r="AM1415" s="43"/>
      <c r="AN1415" s="43"/>
      <c r="AO1415" s="43"/>
      <c r="AP1415" s="43"/>
      <c r="AQ1415" s="43"/>
      <c r="AR1415" s="43"/>
      <c r="AS1415" s="43"/>
      <c r="AT1415" s="43"/>
      <c r="AU1415" s="44"/>
      <c r="AV1415" s="33"/>
      <c r="AW1415" s="33"/>
      <c r="AX1415" s="33"/>
      <c r="AZ1415" s="141"/>
      <c r="BE1415" s="168"/>
      <c r="BF1415" s="168"/>
      <c r="BG1415" s="168"/>
      <c r="BH1415" s="168"/>
      <c r="BI1415" s="168"/>
      <c r="BJ1415" s="168"/>
      <c r="BK1415" s="168"/>
      <c r="BL1415" s="168"/>
      <c r="BM1415" s="168"/>
      <c r="DK1415" s="168"/>
      <c r="DL1415" s="168"/>
      <c r="DM1415" s="168"/>
      <c r="DN1415" s="168"/>
      <c r="DO1415" s="168"/>
      <c r="DP1415" s="168"/>
      <c r="DQ1415" s="168"/>
      <c r="DR1415" s="168"/>
      <c r="DS1415" s="168"/>
      <c r="DT1415" s="168"/>
      <c r="DU1415" s="168"/>
      <c r="DV1415" s="168"/>
      <c r="DW1415" s="168"/>
      <c r="DX1415" s="168"/>
      <c r="DY1415" s="168"/>
      <c r="DZ1415" s="168"/>
      <c r="EA1415" s="168"/>
      <c r="EB1415" s="168"/>
      <c r="EC1415" s="168"/>
      <c r="ED1415" s="168"/>
      <c r="EE1415" s="168"/>
      <c r="EF1415" s="168"/>
      <c r="EG1415" s="168"/>
      <c r="EH1415" s="168"/>
      <c r="EI1415" s="168"/>
      <c r="EJ1415" s="168"/>
      <c r="EK1415" s="168"/>
      <c r="EL1415" s="168"/>
      <c r="EM1415" s="168"/>
      <c r="EN1415" s="168"/>
      <c r="EO1415" s="168"/>
      <c r="EP1415" s="168"/>
      <c r="EQ1415" s="168"/>
      <c r="ER1415" s="168"/>
      <c r="ES1415" s="168"/>
      <c r="ET1415" s="168"/>
      <c r="EU1415" s="168"/>
      <c r="EV1415" s="168"/>
      <c r="EW1415" s="168"/>
      <c r="EX1415" s="168"/>
      <c r="EY1415" s="168"/>
      <c r="EZ1415" s="168"/>
      <c r="FA1415" s="168"/>
      <c r="FB1415" s="168"/>
      <c r="FC1415" s="168"/>
      <c r="FD1415" s="168"/>
    </row>
    <row r="1416" spans="1:160" s="5" customFormat="1" x14ac:dyDescent="0.3">
      <c r="A1416" s="263"/>
      <c r="B1416" s="263"/>
      <c r="C1416" s="265"/>
      <c r="D1416" s="432" t="s">
        <v>20</v>
      </c>
      <c r="E1416" s="433"/>
      <c r="F1416" s="433"/>
      <c r="G1416" s="433"/>
      <c r="H1416" s="433"/>
      <c r="I1416" s="433"/>
      <c r="J1416" s="433"/>
      <c r="K1416" s="433"/>
      <c r="L1416" s="433"/>
      <c r="M1416" s="434"/>
      <c r="N1416" s="435" t="s">
        <v>21</v>
      </c>
      <c r="O1416" s="436"/>
      <c r="P1416" s="436"/>
      <c r="Q1416" s="436"/>
      <c r="R1416" s="436"/>
      <c r="S1416" s="436"/>
      <c r="T1416" s="436"/>
      <c r="U1416" s="437"/>
      <c r="V1416" s="33"/>
      <c r="W1416" s="57"/>
      <c r="X1416" s="86"/>
      <c r="Y1416" s="33"/>
      <c r="Z1416" s="36"/>
      <c r="AA1416" s="36"/>
      <c r="AD1416" s="33"/>
      <c r="AG1416" s="33"/>
      <c r="AH1416" s="43"/>
      <c r="AI1416" s="43"/>
      <c r="AJ1416" s="43"/>
      <c r="AK1416" s="43"/>
      <c r="AL1416" s="43"/>
      <c r="AM1416" s="43"/>
      <c r="AN1416" s="43"/>
      <c r="AO1416" s="43"/>
      <c r="AP1416" s="43"/>
      <c r="AQ1416" s="43"/>
      <c r="AR1416" s="43"/>
      <c r="AS1416" s="43"/>
      <c r="AT1416" s="43"/>
      <c r="AU1416" s="44"/>
      <c r="AV1416" s="33"/>
      <c r="AW1416" s="33"/>
      <c r="AX1416" s="33"/>
      <c r="AZ1416" s="141"/>
      <c r="BE1416" s="168"/>
      <c r="BF1416" s="168"/>
      <c r="BG1416" s="168"/>
      <c r="BH1416" s="168"/>
      <c r="BI1416" s="168"/>
      <c r="BJ1416" s="168"/>
      <c r="BK1416" s="168"/>
      <c r="BL1416" s="168"/>
      <c r="BM1416" s="168"/>
      <c r="DK1416" s="168"/>
      <c r="DL1416" s="168"/>
      <c r="DM1416" s="168"/>
      <c r="DN1416" s="168"/>
      <c r="DO1416" s="168"/>
      <c r="DP1416" s="168"/>
      <c r="DQ1416" s="168"/>
      <c r="DR1416" s="168"/>
      <c r="DS1416" s="168"/>
      <c r="DT1416" s="168"/>
      <c r="DU1416" s="168"/>
      <c r="DV1416" s="168"/>
      <c r="DW1416" s="168"/>
      <c r="DX1416" s="168"/>
      <c r="DY1416" s="168"/>
      <c r="DZ1416" s="168"/>
      <c r="EA1416" s="168"/>
      <c r="EB1416" s="168"/>
      <c r="EC1416" s="168"/>
      <c r="ED1416" s="168"/>
      <c r="EE1416" s="168"/>
      <c r="EF1416" s="168"/>
      <c r="EG1416" s="168"/>
      <c r="EH1416" s="168"/>
      <c r="EI1416" s="168"/>
      <c r="EJ1416" s="168"/>
      <c r="EK1416" s="168"/>
      <c r="EL1416" s="168"/>
      <c r="EM1416" s="168"/>
      <c r="EN1416" s="168"/>
      <c r="EO1416" s="168"/>
      <c r="EP1416" s="168"/>
      <c r="EQ1416" s="168"/>
      <c r="ER1416" s="168"/>
      <c r="ES1416" s="168"/>
      <c r="ET1416" s="168"/>
      <c r="EU1416" s="168"/>
      <c r="EV1416" s="168"/>
      <c r="EW1416" s="168"/>
      <c r="EX1416" s="168"/>
      <c r="EY1416" s="168"/>
      <c r="EZ1416" s="168"/>
      <c r="FA1416" s="168"/>
      <c r="FB1416" s="168"/>
      <c r="FC1416" s="168"/>
      <c r="FD1416" s="168"/>
    </row>
    <row r="1417" spans="1:160" s="5" customFormat="1" ht="15.75" customHeight="1" x14ac:dyDescent="0.3">
      <c r="A1417" s="263"/>
      <c r="B1417" s="263"/>
      <c r="C1417" s="265"/>
      <c r="D1417" s="438" t="s">
        <v>22</v>
      </c>
      <c r="E1417" s="439"/>
      <c r="F1417" s="439"/>
      <c r="G1417" s="439"/>
      <c r="H1417" s="439"/>
      <c r="I1417" s="439"/>
      <c r="J1417" s="439"/>
      <c r="K1417" s="439"/>
      <c r="L1417" s="439"/>
      <c r="M1417" s="440"/>
      <c r="N1417" s="438" t="s">
        <v>22</v>
      </c>
      <c r="O1417" s="444"/>
      <c r="P1417" s="444"/>
      <c r="Q1417" s="444"/>
      <c r="R1417" s="444"/>
      <c r="S1417" s="444"/>
      <c r="T1417" s="444"/>
      <c r="U1417" s="440"/>
      <c r="V1417" s="33"/>
      <c r="W1417" s="57"/>
      <c r="X1417" s="86"/>
      <c r="Y1417" s="33"/>
      <c r="Z1417" s="36"/>
      <c r="AA1417" s="36"/>
      <c r="AD1417" s="33"/>
      <c r="AG1417" s="33"/>
      <c r="AH1417" s="43"/>
      <c r="AI1417" s="43"/>
      <c r="AJ1417" s="43"/>
      <c r="AK1417" s="43"/>
      <c r="AL1417" s="43"/>
      <c r="AM1417" s="43"/>
      <c r="AN1417" s="43"/>
      <c r="AO1417" s="43"/>
      <c r="AP1417" s="43"/>
      <c r="AQ1417" s="43"/>
      <c r="AR1417" s="43"/>
      <c r="AS1417" s="43"/>
      <c r="AT1417" s="43"/>
      <c r="AU1417" s="44"/>
      <c r="AV1417" s="33"/>
      <c r="AW1417" s="33"/>
      <c r="AX1417" s="33"/>
      <c r="AZ1417" s="141"/>
      <c r="BE1417" s="168"/>
      <c r="BF1417" s="168"/>
      <c r="BG1417" s="168"/>
      <c r="BH1417" s="168"/>
      <c r="BI1417" s="168"/>
      <c r="BJ1417" s="168"/>
      <c r="BK1417" s="168"/>
      <c r="BL1417" s="168"/>
      <c r="BM1417" s="168"/>
      <c r="DK1417" s="168"/>
      <c r="DL1417" s="168"/>
      <c r="DM1417" s="168"/>
      <c r="DN1417" s="168"/>
      <c r="DO1417" s="168"/>
      <c r="DP1417" s="168"/>
      <c r="DQ1417" s="168"/>
      <c r="DR1417" s="168"/>
      <c r="DS1417" s="168"/>
      <c r="DT1417" s="168"/>
      <c r="DU1417" s="168"/>
      <c r="DV1417" s="168"/>
      <c r="DW1417" s="168"/>
      <c r="DX1417" s="168"/>
      <c r="DY1417" s="168"/>
      <c r="DZ1417" s="168"/>
      <c r="EA1417" s="168"/>
      <c r="EB1417" s="168"/>
      <c r="EC1417" s="168"/>
      <c r="ED1417" s="168"/>
      <c r="EE1417" s="168"/>
      <c r="EF1417" s="168"/>
      <c r="EG1417" s="168"/>
      <c r="EH1417" s="168"/>
      <c r="EI1417" s="168"/>
      <c r="EJ1417" s="168"/>
      <c r="EK1417" s="168"/>
      <c r="EL1417" s="168"/>
      <c r="EM1417" s="168"/>
      <c r="EN1417" s="168"/>
      <c r="EO1417" s="168"/>
      <c r="EP1417" s="168"/>
      <c r="EQ1417" s="168"/>
      <c r="ER1417" s="168"/>
      <c r="ES1417" s="168"/>
      <c r="ET1417" s="168"/>
      <c r="EU1417" s="168"/>
      <c r="EV1417" s="168"/>
      <c r="EW1417" s="168"/>
      <c r="EX1417" s="168"/>
      <c r="EY1417" s="168"/>
      <c r="EZ1417" s="168"/>
      <c r="FA1417" s="168"/>
      <c r="FB1417" s="168"/>
      <c r="FC1417" s="168"/>
      <c r="FD1417" s="168"/>
    </row>
    <row r="1418" spans="1:160" s="5" customFormat="1" ht="15.75" customHeight="1" x14ac:dyDescent="0.3">
      <c r="A1418" s="263"/>
      <c r="B1418" s="263"/>
      <c r="C1418" s="265"/>
      <c r="D1418" s="438"/>
      <c r="E1418" s="439"/>
      <c r="F1418" s="439"/>
      <c r="G1418" s="439"/>
      <c r="H1418" s="439"/>
      <c r="I1418" s="439"/>
      <c r="J1418" s="439"/>
      <c r="K1418" s="439"/>
      <c r="L1418" s="439"/>
      <c r="M1418" s="440"/>
      <c r="N1418" s="438"/>
      <c r="O1418" s="439"/>
      <c r="P1418" s="439"/>
      <c r="Q1418" s="439"/>
      <c r="R1418" s="439"/>
      <c r="S1418" s="439"/>
      <c r="T1418" s="439"/>
      <c r="U1418" s="440"/>
      <c r="V1418" s="33"/>
      <c r="W1418" s="57"/>
      <c r="X1418" s="86"/>
      <c r="Y1418" s="33"/>
      <c r="Z1418" s="36"/>
      <c r="AA1418" s="36"/>
      <c r="AD1418" s="33"/>
      <c r="AG1418" s="33"/>
      <c r="AH1418" s="43"/>
      <c r="AI1418" s="43"/>
      <c r="AJ1418" s="43"/>
      <c r="AK1418" s="43"/>
      <c r="AL1418" s="43"/>
      <c r="AM1418" s="43"/>
      <c r="AN1418" s="43"/>
      <c r="AO1418" s="43"/>
      <c r="AP1418" s="43"/>
      <c r="AQ1418" s="43"/>
      <c r="AR1418" s="43"/>
      <c r="AS1418" s="43"/>
      <c r="AT1418" s="43"/>
      <c r="AU1418" s="44"/>
      <c r="AV1418" s="33"/>
      <c r="AW1418" s="33"/>
      <c r="AX1418" s="33"/>
      <c r="AZ1418" s="141"/>
      <c r="BE1418" s="168"/>
      <c r="BF1418" s="168"/>
      <c r="BG1418" s="168"/>
      <c r="BH1418" s="168"/>
      <c r="BI1418" s="168"/>
      <c r="BJ1418" s="168"/>
      <c r="BK1418" s="168"/>
      <c r="BL1418" s="168"/>
      <c r="BM1418" s="168"/>
      <c r="DK1418" s="168"/>
      <c r="DL1418" s="168"/>
      <c r="DM1418" s="168"/>
      <c r="DN1418" s="168"/>
      <c r="DO1418" s="168"/>
      <c r="DP1418" s="168"/>
      <c r="DQ1418" s="168"/>
      <c r="DR1418" s="168"/>
      <c r="DS1418" s="168"/>
      <c r="DT1418" s="168"/>
      <c r="DU1418" s="168"/>
      <c r="DV1418" s="168"/>
      <c r="DW1418" s="168"/>
      <c r="DX1418" s="168"/>
      <c r="DY1418" s="168"/>
      <c r="DZ1418" s="168"/>
      <c r="EA1418" s="168"/>
      <c r="EB1418" s="168"/>
      <c r="EC1418" s="168"/>
      <c r="ED1418" s="168"/>
      <c r="EE1418" s="168"/>
      <c r="EF1418" s="168"/>
      <c r="EG1418" s="168"/>
      <c r="EH1418" s="168"/>
      <c r="EI1418" s="168"/>
      <c r="EJ1418" s="168"/>
      <c r="EK1418" s="168"/>
      <c r="EL1418" s="168"/>
      <c r="EM1418" s="168"/>
      <c r="EN1418" s="168"/>
      <c r="EO1418" s="168"/>
      <c r="EP1418" s="168"/>
      <c r="EQ1418" s="168"/>
      <c r="ER1418" s="168"/>
      <c r="ES1418" s="168"/>
      <c r="ET1418" s="168"/>
      <c r="EU1418" s="168"/>
      <c r="EV1418" s="168"/>
      <c r="EW1418" s="168"/>
      <c r="EX1418" s="168"/>
      <c r="EY1418" s="168"/>
      <c r="EZ1418" s="168"/>
      <c r="FA1418" s="168"/>
      <c r="FB1418" s="168"/>
      <c r="FC1418" s="168"/>
      <c r="FD1418" s="168"/>
    </row>
    <row r="1419" spans="1:160" s="5" customFormat="1" ht="15.75" customHeight="1" x14ac:dyDescent="0.3">
      <c r="A1419" s="263"/>
      <c r="B1419" s="263"/>
      <c r="C1419" s="265"/>
      <c r="D1419" s="441"/>
      <c r="E1419" s="442"/>
      <c r="F1419" s="442"/>
      <c r="G1419" s="442"/>
      <c r="H1419" s="442"/>
      <c r="I1419" s="442"/>
      <c r="J1419" s="442"/>
      <c r="K1419" s="442"/>
      <c r="L1419" s="442"/>
      <c r="M1419" s="443"/>
      <c r="N1419" s="441"/>
      <c r="O1419" s="442"/>
      <c r="P1419" s="442"/>
      <c r="Q1419" s="442"/>
      <c r="R1419" s="442"/>
      <c r="S1419" s="442"/>
      <c r="T1419" s="442"/>
      <c r="U1419" s="443"/>
      <c r="V1419" s="33"/>
      <c r="W1419" s="57"/>
      <c r="X1419" s="86"/>
      <c r="Y1419" s="33"/>
      <c r="Z1419" s="36"/>
      <c r="AA1419" s="36"/>
      <c r="AD1419" s="33"/>
      <c r="AG1419" s="33"/>
      <c r="AH1419" s="43"/>
      <c r="AI1419" s="43"/>
      <c r="AJ1419" s="43"/>
      <c r="AK1419" s="43"/>
      <c r="AL1419" s="43"/>
      <c r="AM1419" s="43"/>
      <c r="AN1419" s="43"/>
      <c r="AO1419" s="43"/>
      <c r="AP1419" s="43"/>
      <c r="AQ1419" s="43"/>
      <c r="AR1419" s="43"/>
      <c r="AS1419" s="43"/>
      <c r="AT1419" s="43"/>
      <c r="AU1419" s="44"/>
      <c r="AV1419" s="33"/>
      <c r="AW1419" s="33"/>
      <c r="AX1419" s="33"/>
      <c r="AZ1419" s="141"/>
      <c r="BE1419" s="168"/>
      <c r="BF1419" s="168"/>
      <c r="BG1419" s="168"/>
      <c r="BH1419" s="168"/>
      <c r="BI1419" s="168"/>
      <c r="BJ1419" s="168"/>
      <c r="BK1419" s="168"/>
      <c r="BL1419" s="168"/>
      <c r="BM1419" s="168"/>
      <c r="DK1419" s="168"/>
      <c r="DL1419" s="168"/>
      <c r="DM1419" s="168"/>
      <c r="DN1419" s="168"/>
      <c r="DO1419" s="168"/>
      <c r="DP1419" s="168"/>
      <c r="DQ1419" s="168"/>
      <c r="DR1419" s="168"/>
      <c r="DS1419" s="168"/>
      <c r="DT1419" s="168"/>
      <c r="DU1419" s="168"/>
      <c r="DV1419" s="168"/>
      <c r="DW1419" s="168"/>
      <c r="DX1419" s="168"/>
      <c r="DY1419" s="168"/>
      <c r="DZ1419" s="168"/>
      <c r="EA1419" s="168"/>
      <c r="EB1419" s="168"/>
      <c r="EC1419" s="168"/>
      <c r="ED1419" s="168"/>
      <c r="EE1419" s="168"/>
      <c r="EF1419" s="168"/>
      <c r="EG1419" s="168"/>
      <c r="EH1419" s="168"/>
      <c r="EI1419" s="168"/>
      <c r="EJ1419" s="168"/>
      <c r="EK1419" s="168"/>
      <c r="EL1419" s="168"/>
      <c r="EM1419" s="168"/>
      <c r="EN1419" s="168"/>
      <c r="EO1419" s="168"/>
      <c r="EP1419" s="168"/>
      <c r="EQ1419" s="168"/>
      <c r="ER1419" s="168"/>
      <c r="ES1419" s="168"/>
      <c r="ET1419" s="168"/>
      <c r="EU1419" s="168"/>
      <c r="EV1419" s="168"/>
      <c r="EW1419" s="168"/>
      <c r="EX1419" s="168"/>
      <c r="EY1419" s="168"/>
      <c r="EZ1419" s="168"/>
      <c r="FA1419" s="168"/>
      <c r="FB1419" s="168"/>
      <c r="FC1419" s="168"/>
      <c r="FD1419" s="168"/>
    </row>
    <row r="1420" spans="1:160" s="5" customFormat="1" x14ac:dyDescent="0.25">
      <c r="A1420" s="263"/>
      <c r="B1420" s="263"/>
      <c r="C1420" s="265"/>
      <c r="D1420" s="10" t="s">
        <v>23</v>
      </c>
      <c r="E1420" s="445" t="e">
        <f>+#REF!</f>
        <v>#REF!</v>
      </c>
      <c r="F1420" s="445"/>
      <c r="G1420" s="445"/>
      <c r="H1420" s="445"/>
      <c r="I1420" s="445"/>
      <c r="J1420" s="445"/>
      <c r="K1420" s="445"/>
      <c r="L1420" s="445"/>
      <c r="M1420" s="446"/>
      <c r="N1420" s="11" t="s">
        <v>23</v>
      </c>
      <c r="O1420" s="445" t="e">
        <f>+#REF!</f>
        <v>#REF!</v>
      </c>
      <c r="P1420" s="445"/>
      <c r="Q1420" s="445"/>
      <c r="R1420" s="445"/>
      <c r="S1420" s="445"/>
      <c r="T1420" s="445"/>
      <c r="U1420" s="446"/>
      <c r="V1420" s="33"/>
      <c r="W1420" s="57"/>
      <c r="X1420" s="86"/>
      <c r="Y1420" s="33"/>
      <c r="Z1420" s="36"/>
      <c r="AA1420" s="36"/>
      <c r="AD1420" s="33"/>
      <c r="AG1420" s="33"/>
      <c r="AH1420" s="43"/>
      <c r="AI1420" s="43"/>
      <c r="AJ1420" s="43"/>
      <c r="AK1420" s="43"/>
      <c r="AL1420" s="43"/>
      <c r="AM1420" s="43"/>
      <c r="AN1420" s="43"/>
      <c r="AO1420" s="43"/>
      <c r="AP1420" s="43"/>
      <c r="AQ1420" s="43"/>
      <c r="AR1420" s="43"/>
      <c r="AS1420" s="43"/>
      <c r="AT1420" s="43"/>
      <c r="AU1420" s="44"/>
      <c r="AV1420" s="33"/>
      <c r="AW1420" s="33"/>
      <c r="AX1420" s="33"/>
      <c r="AZ1420" s="141"/>
      <c r="BE1420" s="168"/>
      <c r="BF1420" s="168"/>
      <c r="BG1420" s="168"/>
      <c r="BH1420" s="168"/>
      <c r="BI1420" s="168"/>
      <c r="BJ1420" s="168"/>
      <c r="BK1420" s="168"/>
      <c r="BL1420" s="168"/>
      <c r="BM1420" s="168"/>
      <c r="DK1420" s="168"/>
      <c r="DL1420" s="168"/>
      <c r="DM1420" s="168"/>
      <c r="DN1420" s="168"/>
      <c r="DO1420" s="168"/>
      <c r="DP1420" s="168"/>
      <c r="DQ1420" s="168"/>
      <c r="DR1420" s="168"/>
      <c r="DS1420" s="168"/>
      <c r="DT1420" s="168"/>
      <c r="DU1420" s="168"/>
      <c r="DV1420" s="168"/>
      <c r="DW1420" s="168"/>
      <c r="DX1420" s="168"/>
      <c r="DY1420" s="168"/>
      <c r="DZ1420" s="168"/>
      <c r="EA1420" s="168"/>
      <c r="EB1420" s="168"/>
      <c r="EC1420" s="168"/>
      <c r="ED1420" s="168"/>
      <c r="EE1420" s="168"/>
      <c r="EF1420" s="168"/>
      <c r="EG1420" s="168"/>
      <c r="EH1420" s="168"/>
      <c r="EI1420" s="168"/>
      <c r="EJ1420" s="168"/>
      <c r="EK1420" s="168"/>
      <c r="EL1420" s="168"/>
      <c r="EM1420" s="168"/>
      <c r="EN1420" s="168"/>
      <c r="EO1420" s="168"/>
      <c r="EP1420" s="168"/>
      <c r="EQ1420" s="168"/>
      <c r="ER1420" s="168"/>
      <c r="ES1420" s="168"/>
      <c r="ET1420" s="168"/>
      <c r="EU1420" s="168"/>
      <c r="EV1420" s="168"/>
      <c r="EW1420" s="168"/>
      <c r="EX1420" s="168"/>
      <c r="EY1420" s="168"/>
      <c r="EZ1420" s="168"/>
      <c r="FA1420" s="168"/>
      <c r="FB1420" s="168"/>
      <c r="FC1420" s="168"/>
      <c r="FD1420" s="168"/>
    </row>
    <row r="1421" spans="1:160" s="5" customFormat="1" ht="14.4" thickBot="1" x14ac:dyDescent="0.3">
      <c r="A1421" s="263"/>
      <c r="B1421" s="263"/>
      <c r="C1421" s="265"/>
      <c r="D1421" s="12" t="s">
        <v>25</v>
      </c>
      <c r="E1421" s="447" t="e">
        <f>+#REF!</f>
        <v>#REF!</v>
      </c>
      <c r="F1421" s="447"/>
      <c r="G1421" s="447"/>
      <c r="H1421" s="447"/>
      <c r="I1421" s="447"/>
      <c r="J1421" s="447"/>
      <c r="K1421" s="447"/>
      <c r="L1421" s="447"/>
      <c r="M1421" s="448"/>
      <c r="N1421" s="13" t="s">
        <v>25</v>
      </c>
      <c r="O1421" s="447" t="e">
        <f>+#REF!</f>
        <v>#REF!</v>
      </c>
      <c r="P1421" s="447"/>
      <c r="Q1421" s="447"/>
      <c r="R1421" s="447"/>
      <c r="S1421" s="447"/>
      <c r="T1421" s="447"/>
      <c r="U1421" s="448"/>
      <c r="V1421" s="33"/>
      <c r="W1421" s="57"/>
      <c r="X1421" s="86"/>
      <c r="Y1421" s="33"/>
      <c r="Z1421" s="36"/>
      <c r="AA1421" s="36"/>
      <c r="AD1421" s="33"/>
      <c r="AG1421" s="33"/>
      <c r="AH1421" s="43"/>
      <c r="AI1421" s="43"/>
      <c r="AJ1421" s="43"/>
      <c r="AK1421" s="43"/>
      <c r="AL1421" s="43"/>
      <c r="AM1421" s="43"/>
      <c r="AN1421" s="43"/>
      <c r="AO1421" s="43"/>
      <c r="AP1421" s="43"/>
      <c r="AQ1421" s="43"/>
      <c r="AR1421" s="43"/>
      <c r="AS1421" s="43"/>
      <c r="AT1421" s="43"/>
      <c r="AU1421" s="44"/>
      <c r="AV1421" s="33"/>
      <c r="AW1421" s="33"/>
      <c r="AX1421" s="33"/>
      <c r="AZ1421" s="141"/>
      <c r="BE1421" s="168"/>
      <c r="BF1421" s="168"/>
      <c r="BG1421" s="168"/>
      <c r="BH1421" s="168"/>
      <c r="BI1421" s="168"/>
      <c r="BJ1421" s="168"/>
      <c r="BK1421" s="168"/>
      <c r="BL1421" s="168"/>
      <c r="BM1421" s="168"/>
      <c r="DK1421" s="168"/>
      <c r="DL1421" s="168"/>
      <c r="DM1421" s="168"/>
      <c r="DN1421" s="168"/>
      <c r="DO1421" s="168"/>
      <c r="DP1421" s="168"/>
      <c r="DQ1421" s="168"/>
      <c r="DR1421" s="168"/>
      <c r="DS1421" s="168"/>
      <c r="DT1421" s="168"/>
      <c r="DU1421" s="168"/>
      <c r="DV1421" s="168"/>
      <c r="DW1421" s="168"/>
      <c r="DX1421" s="168"/>
      <c r="DY1421" s="168"/>
      <c r="DZ1421" s="168"/>
      <c r="EA1421" s="168"/>
      <c r="EB1421" s="168"/>
      <c r="EC1421" s="168"/>
      <c r="ED1421" s="168"/>
      <c r="EE1421" s="168"/>
      <c r="EF1421" s="168"/>
      <c r="EG1421" s="168"/>
      <c r="EH1421" s="168"/>
      <c r="EI1421" s="168"/>
      <c r="EJ1421" s="168"/>
      <c r="EK1421" s="168"/>
      <c r="EL1421" s="168"/>
      <c r="EM1421" s="168"/>
      <c r="EN1421" s="168"/>
      <c r="EO1421" s="168"/>
      <c r="EP1421" s="168"/>
      <c r="EQ1421" s="168"/>
      <c r="ER1421" s="168"/>
      <c r="ES1421" s="168"/>
      <c r="ET1421" s="168"/>
      <c r="EU1421" s="168"/>
      <c r="EV1421" s="168"/>
      <c r="EW1421" s="168"/>
      <c r="EX1421" s="168"/>
      <c r="EY1421" s="168"/>
      <c r="EZ1421" s="168"/>
      <c r="FA1421" s="168"/>
      <c r="FB1421" s="168"/>
      <c r="FC1421" s="168"/>
      <c r="FD1421" s="168"/>
    </row>
    <row r="1422" spans="1:160" ht="9.9" customHeight="1" thickBot="1" x14ac:dyDescent="0.3"/>
    <row r="1423" spans="1:160" s="5" customFormat="1" ht="15.75" customHeight="1" x14ac:dyDescent="0.3">
      <c r="A1423" s="263"/>
      <c r="B1423" s="263"/>
      <c r="C1423" s="265"/>
      <c r="D1423" s="484"/>
      <c r="E1423" s="485"/>
      <c r="F1423" s="488" t="s">
        <v>0</v>
      </c>
      <c r="G1423" s="489"/>
      <c r="H1423" s="489"/>
      <c r="I1423" s="489"/>
      <c r="J1423" s="489"/>
      <c r="K1423" s="489"/>
      <c r="L1423" s="489"/>
      <c r="M1423" s="489"/>
      <c r="N1423" s="489"/>
      <c r="O1423" s="490"/>
      <c r="P1423" s="494" t="s">
        <v>1</v>
      </c>
      <c r="Q1423" s="495"/>
      <c r="R1423" s="495"/>
      <c r="S1423" s="496"/>
      <c r="T1423" s="500"/>
      <c r="U1423" s="501"/>
      <c r="V1423" s="33"/>
      <c r="W1423" s="57"/>
      <c r="X1423" s="86"/>
      <c r="Y1423" s="33"/>
      <c r="Z1423" s="36"/>
      <c r="AA1423" s="36"/>
      <c r="AD1423" s="33"/>
      <c r="AG1423" s="33"/>
      <c r="AH1423" s="43"/>
      <c r="AI1423" s="43"/>
      <c r="AJ1423" s="43"/>
      <c r="AK1423" s="43"/>
      <c r="AL1423" s="43"/>
      <c r="AM1423" s="43"/>
      <c r="AN1423" s="43"/>
      <c r="AO1423" s="43"/>
      <c r="AP1423" s="43"/>
      <c r="AQ1423" s="43"/>
      <c r="AR1423" s="43"/>
      <c r="AS1423" s="43"/>
      <c r="AT1423" s="43"/>
      <c r="AU1423" s="44"/>
      <c r="AV1423" s="33"/>
      <c r="AW1423" s="33"/>
      <c r="AX1423" s="33"/>
      <c r="AZ1423" s="141"/>
      <c r="BE1423" s="168"/>
      <c r="BF1423" s="168"/>
      <c r="BG1423" s="168"/>
      <c r="BH1423" s="168"/>
      <c r="BI1423" s="168"/>
      <c r="BJ1423" s="168"/>
      <c r="BK1423" s="168"/>
      <c r="BL1423" s="168"/>
      <c r="BM1423" s="168"/>
      <c r="DK1423" s="168"/>
      <c r="DL1423" s="168"/>
      <c r="DM1423" s="168"/>
      <c r="DN1423" s="168"/>
      <c r="DO1423" s="168"/>
      <c r="DP1423" s="168"/>
      <c r="DQ1423" s="168"/>
      <c r="DR1423" s="168"/>
      <c r="DS1423" s="168"/>
      <c r="DT1423" s="168"/>
      <c r="DU1423" s="168"/>
      <c r="DV1423" s="168"/>
      <c r="DW1423" s="168"/>
      <c r="DX1423" s="168"/>
      <c r="DY1423" s="168"/>
      <c r="DZ1423" s="168"/>
      <c r="EA1423" s="168"/>
      <c r="EB1423" s="168"/>
      <c r="EC1423" s="168"/>
      <c r="ED1423" s="168"/>
      <c r="EE1423" s="168"/>
      <c r="EF1423" s="168"/>
      <c r="EG1423" s="168"/>
      <c r="EH1423" s="168"/>
      <c r="EI1423" s="168"/>
      <c r="EJ1423" s="168"/>
      <c r="EK1423" s="168"/>
      <c r="EL1423" s="168"/>
      <c r="EM1423" s="168"/>
      <c r="EN1423" s="168"/>
      <c r="EO1423" s="168"/>
      <c r="EP1423" s="168"/>
      <c r="EQ1423" s="168"/>
      <c r="ER1423" s="168"/>
      <c r="ES1423" s="168"/>
      <c r="ET1423" s="168"/>
      <c r="EU1423" s="168"/>
      <c r="EV1423" s="168"/>
      <c r="EW1423" s="168"/>
      <c r="EX1423" s="168"/>
      <c r="EY1423" s="168"/>
      <c r="EZ1423" s="168"/>
      <c r="FA1423" s="168"/>
      <c r="FB1423" s="168"/>
      <c r="FC1423" s="168"/>
      <c r="FD1423" s="168"/>
    </row>
    <row r="1424" spans="1:160" s="5" customFormat="1" ht="15" customHeight="1" x14ac:dyDescent="0.3">
      <c r="A1424" s="263"/>
      <c r="B1424" s="263"/>
      <c r="C1424" s="265"/>
      <c r="D1424" s="481"/>
      <c r="E1424" s="482"/>
      <c r="F1424" s="491"/>
      <c r="G1424" s="492"/>
      <c r="H1424" s="492"/>
      <c r="I1424" s="492"/>
      <c r="J1424" s="492"/>
      <c r="K1424" s="492"/>
      <c r="L1424" s="492"/>
      <c r="M1424" s="492"/>
      <c r="N1424" s="492"/>
      <c r="O1424" s="493"/>
      <c r="P1424" s="497"/>
      <c r="Q1424" s="498"/>
      <c r="R1424" s="498"/>
      <c r="S1424" s="499"/>
      <c r="T1424" s="502"/>
      <c r="U1424" s="503"/>
      <c r="V1424" s="33"/>
      <c r="W1424" s="57"/>
      <c r="X1424" s="86"/>
      <c r="Y1424" s="38"/>
      <c r="Z1424" s="36"/>
      <c r="AA1424" s="36"/>
      <c r="AD1424" s="33"/>
      <c r="AG1424" s="33"/>
      <c r="AH1424" s="43"/>
      <c r="AI1424" s="43"/>
      <c r="AJ1424" s="43"/>
      <c r="AK1424" s="43"/>
      <c r="AL1424" s="43"/>
      <c r="AM1424" s="43"/>
      <c r="AN1424" s="43"/>
      <c r="AO1424" s="43"/>
      <c r="AP1424" s="43"/>
      <c r="AQ1424" s="43"/>
      <c r="AR1424" s="43"/>
      <c r="AS1424" s="43"/>
      <c r="AT1424" s="43"/>
      <c r="AU1424" s="44"/>
      <c r="AV1424" s="33"/>
      <c r="AW1424" s="33"/>
      <c r="AX1424" s="33"/>
      <c r="AZ1424" s="141"/>
      <c r="BE1424" s="168"/>
      <c r="BF1424" s="168"/>
      <c r="BG1424" s="168"/>
      <c r="BH1424" s="168"/>
      <c r="BI1424" s="168"/>
      <c r="BJ1424" s="168"/>
      <c r="BK1424" s="168"/>
      <c r="BL1424" s="168"/>
      <c r="BM1424" s="168"/>
      <c r="DK1424" s="168"/>
      <c r="DL1424" s="168"/>
      <c r="DM1424" s="168"/>
      <c r="DN1424" s="168"/>
      <c r="DO1424" s="168"/>
      <c r="DP1424" s="168"/>
      <c r="DQ1424" s="168"/>
      <c r="DR1424" s="168"/>
      <c r="DS1424" s="168"/>
      <c r="DT1424" s="168"/>
      <c r="DU1424" s="168"/>
      <c r="DV1424" s="168"/>
      <c r="DW1424" s="168"/>
      <c r="DX1424" s="168"/>
      <c r="DY1424" s="168"/>
      <c r="DZ1424" s="168"/>
      <c r="EA1424" s="168"/>
      <c r="EB1424" s="168"/>
      <c r="EC1424" s="168"/>
      <c r="ED1424" s="168"/>
      <c r="EE1424" s="168"/>
      <c r="EF1424" s="168"/>
      <c r="EG1424" s="168"/>
      <c r="EH1424" s="168"/>
      <c r="EI1424" s="168"/>
      <c r="EJ1424" s="168"/>
      <c r="EK1424" s="168"/>
      <c r="EL1424" s="168"/>
      <c r="EM1424" s="168"/>
      <c r="EN1424" s="168"/>
      <c r="EO1424" s="168"/>
      <c r="EP1424" s="168"/>
      <c r="EQ1424" s="168"/>
      <c r="ER1424" s="168"/>
      <c r="ES1424" s="168"/>
      <c r="ET1424" s="168"/>
      <c r="EU1424" s="168"/>
      <c r="EV1424" s="168"/>
      <c r="EW1424" s="168"/>
      <c r="EX1424" s="168"/>
      <c r="EY1424" s="168"/>
      <c r="EZ1424" s="168"/>
      <c r="FA1424" s="168"/>
      <c r="FB1424" s="168"/>
      <c r="FC1424" s="168"/>
      <c r="FD1424" s="168"/>
    </row>
    <row r="1425" spans="1:160" s="5" customFormat="1" ht="30" customHeight="1" thickBot="1" x14ac:dyDescent="0.35">
      <c r="A1425" s="263"/>
      <c r="B1425" s="263"/>
      <c r="C1425" s="265"/>
      <c r="D1425" s="486"/>
      <c r="E1425" s="487"/>
      <c r="F1425" s="506" t="s">
        <v>2</v>
      </c>
      <c r="G1425" s="507"/>
      <c r="H1425" s="507"/>
      <c r="I1425" s="507"/>
      <c r="J1425" s="507"/>
      <c r="K1425" s="507"/>
      <c r="L1425" s="507"/>
      <c r="M1425" s="507"/>
      <c r="N1425" s="507"/>
      <c r="O1425" s="508"/>
      <c r="P1425" s="32">
        <v>30</v>
      </c>
      <c r="Q1425" s="101" t="s">
        <v>3</v>
      </c>
      <c r="R1425" s="509">
        <v>147</v>
      </c>
      <c r="S1425" s="510"/>
      <c r="T1425" s="504"/>
      <c r="U1425" s="505"/>
      <c r="V1425" s="33">
        <f>+IF(C1434="","",1)</f>
        <v>1</v>
      </c>
      <c r="W1425" s="57"/>
      <c r="X1425" s="86"/>
      <c r="Y1425" s="39"/>
      <c r="Z1425" s="36"/>
      <c r="AA1425" s="36"/>
      <c r="AD1425" s="33"/>
      <c r="AG1425" s="33"/>
      <c r="AH1425" s="43"/>
      <c r="AI1425" s="43"/>
      <c r="AJ1425" s="43"/>
      <c r="AK1425" s="43"/>
      <c r="AL1425" s="43"/>
      <c r="AM1425" s="43"/>
      <c r="AN1425" s="43"/>
      <c r="AO1425" s="43"/>
      <c r="AP1425" s="43"/>
      <c r="AQ1425" s="43"/>
      <c r="AR1425" s="43"/>
      <c r="AS1425" s="43"/>
      <c r="AT1425" s="43"/>
      <c r="AU1425" s="44"/>
      <c r="AV1425" s="33"/>
      <c r="AW1425" s="33"/>
      <c r="AX1425" s="33"/>
      <c r="AZ1425" s="141"/>
      <c r="BE1425" s="168"/>
      <c r="BF1425" s="168"/>
      <c r="BG1425" s="168"/>
      <c r="BH1425" s="168"/>
      <c r="BI1425" s="168"/>
      <c r="BJ1425" s="168"/>
      <c r="BK1425" s="168"/>
      <c r="BL1425" s="168"/>
      <c r="BM1425" s="168"/>
      <c r="DK1425" s="168"/>
      <c r="DL1425" s="168"/>
      <c r="DM1425" s="168"/>
      <c r="DN1425" s="168"/>
      <c r="DO1425" s="168"/>
      <c r="DP1425" s="168"/>
      <c r="DQ1425" s="168"/>
      <c r="DR1425" s="168"/>
      <c r="DS1425" s="168"/>
      <c r="DT1425" s="168"/>
      <c r="DU1425" s="168"/>
      <c r="DV1425" s="168"/>
      <c r="DW1425" s="168"/>
      <c r="DX1425" s="168"/>
      <c r="DY1425" s="168"/>
      <c r="DZ1425" s="168"/>
      <c r="EA1425" s="168"/>
      <c r="EB1425" s="168"/>
      <c r="EC1425" s="168"/>
      <c r="ED1425" s="168"/>
      <c r="EE1425" s="168"/>
      <c r="EF1425" s="168"/>
      <c r="EG1425" s="168"/>
      <c r="EH1425" s="168"/>
      <c r="EI1425" s="168"/>
      <c r="EJ1425" s="168"/>
      <c r="EK1425" s="168"/>
      <c r="EL1425" s="168"/>
      <c r="EM1425" s="168"/>
      <c r="EN1425" s="168"/>
      <c r="EO1425" s="168"/>
      <c r="EP1425" s="168"/>
      <c r="EQ1425" s="168"/>
      <c r="ER1425" s="168"/>
      <c r="ES1425" s="168"/>
      <c r="ET1425" s="168"/>
      <c r="EU1425" s="168"/>
      <c r="EV1425" s="168"/>
      <c r="EW1425" s="168"/>
      <c r="EX1425" s="168"/>
      <c r="EY1425" s="168"/>
      <c r="EZ1425" s="168"/>
      <c r="FA1425" s="168"/>
      <c r="FB1425" s="168"/>
      <c r="FC1425" s="168"/>
      <c r="FD1425" s="168"/>
    </row>
    <row r="1426" spans="1:160" s="5" customFormat="1" ht="5.25" customHeight="1" thickBot="1" x14ac:dyDescent="0.35">
      <c r="A1426" s="263"/>
      <c r="B1426" s="263"/>
      <c r="C1426" s="265"/>
      <c r="D1426" s="454"/>
      <c r="E1426" s="454"/>
      <c r="F1426" s="454"/>
      <c r="G1426" s="454"/>
      <c r="H1426" s="454"/>
      <c r="I1426" s="454"/>
      <c r="J1426" s="454"/>
      <c r="K1426" s="454"/>
      <c r="L1426" s="454"/>
      <c r="M1426" s="454"/>
      <c r="N1426" s="454"/>
      <c r="O1426" s="454"/>
      <c r="P1426" s="454"/>
      <c r="Q1426" s="454"/>
      <c r="R1426" s="454"/>
      <c r="S1426" s="454"/>
      <c r="T1426" s="454"/>
      <c r="U1426" s="454"/>
      <c r="V1426" s="33"/>
      <c r="W1426" s="57"/>
      <c r="X1426" s="86"/>
      <c r="Y1426" s="38"/>
      <c r="Z1426" s="36"/>
      <c r="AA1426" s="36"/>
      <c r="AD1426" s="33"/>
      <c r="AG1426" s="33"/>
      <c r="AH1426" s="43"/>
      <c r="AI1426" s="43"/>
      <c r="AJ1426" s="43"/>
      <c r="AK1426" s="43"/>
      <c r="AL1426" s="43"/>
      <c r="AM1426" s="43"/>
      <c r="AN1426" s="43"/>
      <c r="AO1426" s="43"/>
      <c r="AP1426" s="43"/>
      <c r="AQ1426" s="43"/>
      <c r="AR1426" s="43"/>
      <c r="AS1426" s="43"/>
      <c r="AT1426" s="43"/>
      <c r="AU1426" s="44"/>
      <c r="AV1426" s="33"/>
      <c r="AW1426" s="33"/>
      <c r="AX1426" s="33"/>
      <c r="AZ1426" s="141"/>
      <c r="BE1426" s="168"/>
      <c r="BF1426" s="168"/>
      <c r="BG1426" s="168"/>
      <c r="BH1426" s="168"/>
      <c r="BI1426" s="168"/>
      <c r="BJ1426" s="168"/>
      <c r="BK1426" s="168"/>
      <c r="BL1426" s="168"/>
      <c r="BM1426" s="168"/>
      <c r="DK1426" s="168"/>
      <c r="DL1426" s="168"/>
      <c r="DM1426" s="168"/>
      <c r="DN1426" s="168"/>
      <c r="DO1426" s="168"/>
      <c r="DP1426" s="168"/>
      <c r="DQ1426" s="168"/>
      <c r="DR1426" s="168"/>
      <c r="DS1426" s="168"/>
      <c r="DT1426" s="168"/>
      <c r="DU1426" s="168"/>
      <c r="DV1426" s="168"/>
      <c r="DW1426" s="168"/>
      <c r="DX1426" s="168"/>
      <c r="DY1426" s="168"/>
      <c r="DZ1426" s="168"/>
      <c r="EA1426" s="168"/>
      <c r="EB1426" s="168"/>
      <c r="EC1426" s="168"/>
      <c r="ED1426" s="168"/>
      <c r="EE1426" s="168"/>
      <c r="EF1426" s="168"/>
      <c r="EG1426" s="168"/>
      <c r="EH1426" s="168"/>
      <c r="EI1426" s="168"/>
      <c r="EJ1426" s="168"/>
      <c r="EK1426" s="168"/>
      <c r="EL1426" s="168"/>
      <c r="EM1426" s="168"/>
      <c r="EN1426" s="168"/>
      <c r="EO1426" s="168"/>
      <c r="EP1426" s="168"/>
      <c r="EQ1426" s="168"/>
      <c r="ER1426" s="168"/>
      <c r="ES1426" s="168"/>
      <c r="ET1426" s="168"/>
      <c r="EU1426" s="168"/>
      <c r="EV1426" s="168"/>
      <c r="EW1426" s="168"/>
      <c r="EX1426" s="168"/>
      <c r="EY1426" s="168"/>
      <c r="EZ1426" s="168"/>
      <c r="FA1426" s="168"/>
      <c r="FB1426" s="168"/>
      <c r="FC1426" s="168"/>
      <c r="FD1426" s="168"/>
    </row>
    <row r="1427" spans="1:160" s="5" customFormat="1" ht="24.9" customHeight="1" x14ac:dyDescent="0.3">
      <c r="A1427" s="263"/>
      <c r="B1427" s="263"/>
      <c r="C1427" s="265"/>
      <c r="D1427" s="511" t="s">
        <v>4</v>
      </c>
      <c r="E1427" s="512"/>
      <c r="F1427" s="513" t="s">
        <v>168</v>
      </c>
      <c r="G1427" s="514"/>
      <c r="H1427" s="514"/>
      <c r="I1427" s="515"/>
      <c r="J1427" s="516" t="s">
        <v>5</v>
      </c>
      <c r="K1427" s="512"/>
      <c r="L1427" s="513" t="s">
        <v>102</v>
      </c>
      <c r="M1427" s="514"/>
      <c r="N1427" s="514"/>
      <c r="O1427" s="514"/>
      <c r="P1427" s="515"/>
      <c r="Q1427" s="1" t="s">
        <v>6</v>
      </c>
      <c r="R1427" s="513" t="s">
        <v>36</v>
      </c>
      <c r="S1427" s="514"/>
      <c r="T1427" s="514"/>
      <c r="U1427" s="517"/>
      <c r="V1427" s="33"/>
      <c r="W1427" s="57"/>
      <c r="X1427" s="86"/>
      <c r="Y1427" s="33"/>
      <c r="Z1427" s="36"/>
      <c r="AA1427" s="36"/>
      <c r="AD1427" s="33"/>
      <c r="AG1427" s="33"/>
      <c r="AH1427" s="43"/>
      <c r="AI1427" s="43"/>
      <c r="AJ1427" s="43"/>
      <c r="AK1427" s="43"/>
      <c r="AL1427" s="43"/>
      <c r="AM1427" s="43"/>
      <c r="AN1427" s="43"/>
      <c r="AO1427" s="43"/>
      <c r="AP1427" s="43"/>
      <c r="AQ1427" s="43"/>
      <c r="AR1427" s="43"/>
      <c r="AS1427" s="43"/>
      <c r="AT1427" s="43"/>
      <c r="AU1427" s="44"/>
      <c r="AV1427" s="33"/>
      <c r="AW1427" s="33"/>
      <c r="AX1427" s="33"/>
      <c r="AZ1427" s="141"/>
      <c r="BE1427" s="168"/>
      <c r="BF1427" s="168"/>
      <c r="BG1427" s="168"/>
      <c r="BH1427" s="168"/>
      <c r="BI1427" s="168"/>
      <c r="BJ1427" s="168"/>
      <c r="BK1427" s="168"/>
      <c r="BL1427" s="168"/>
      <c r="BM1427" s="168"/>
      <c r="DK1427" s="168"/>
      <c r="DL1427" s="168"/>
      <c r="DM1427" s="168"/>
      <c r="DN1427" s="168"/>
      <c r="DO1427" s="168"/>
      <c r="DP1427" s="168"/>
      <c r="DQ1427" s="168"/>
      <c r="DR1427" s="168"/>
      <c r="DS1427" s="168"/>
      <c r="DT1427" s="168"/>
      <c r="DU1427" s="168"/>
      <c r="DV1427" s="168"/>
      <c r="DW1427" s="168"/>
      <c r="DX1427" s="168"/>
      <c r="DY1427" s="168"/>
      <c r="DZ1427" s="168"/>
      <c r="EA1427" s="168"/>
      <c r="EB1427" s="168"/>
      <c r="EC1427" s="168"/>
      <c r="ED1427" s="168"/>
      <c r="EE1427" s="168"/>
      <c r="EF1427" s="168"/>
      <c r="EG1427" s="168"/>
      <c r="EH1427" s="168"/>
      <c r="EI1427" s="168"/>
      <c r="EJ1427" s="168"/>
      <c r="EK1427" s="168"/>
      <c r="EL1427" s="168"/>
      <c r="EM1427" s="168"/>
      <c r="EN1427" s="168"/>
      <c r="EO1427" s="168"/>
      <c r="EP1427" s="168"/>
      <c r="EQ1427" s="168"/>
      <c r="ER1427" s="168"/>
      <c r="ES1427" s="168"/>
      <c r="ET1427" s="168"/>
      <c r="EU1427" s="168"/>
      <c r="EV1427" s="168"/>
      <c r="EW1427" s="168"/>
      <c r="EX1427" s="168"/>
      <c r="EY1427" s="168"/>
      <c r="EZ1427" s="168"/>
      <c r="FA1427" s="168"/>
      <c r="FB1427" s="168"/>
      <c r="FC1427" s="168"/>
      <c r="FD1427" s="168"/>
    </row>
    <row r="1428" spans="1:160" s="5" customFormat="1" ht="45" customHeight="1" thickBot="1" x14ac:dyDescent="0.35">
      <c r="A1428" s="263"/>
      <c r="B1428" s="263"/>
      <c r="C1428" s="265"/>
      <c r="D1428" s="518" t="s">
        <v>7</v>
      </c>
      <c r="E1428" s="519"/>
      <c r="F1428" s="520" t="s">
        <v>169</v>
      </c>
      <c r="G1428" s="521"/>
      <c r="H1428" s="521"/>
      <c r="I1428" s="521"/>
      <c r="J1428" s="521"/>
      <c r="K1428" s="521"/>
      <c r="L1428" s="521"/>
      <c r="M1428" s="521"/>
      <c r="N1428" s="521"/>
      <c r="O1428" s="521"/>
      <c r="P1428" s="521"/>
      <c r="Q1428" s="521"/>
      <c r="R1428" s="521"/>
      <c r="S1428" s="521"/>
      <c r="T1428" s="521"/>
      <c r="U1428" s="522"/>
      <c r="V1428" s="33"/>
      <c r="W1428" s="57"/>
      <c r="X1428" s="86"/>
      <c r="Y1428" s="33"/>
      <c r="Z1428" s="36"/>
      <c r="AA1428" s="36"/>
      <c r="AD1428" s="33"/>
      <c r="AG1428" s="33"/>
      <c r="AH1428" s="43"/>
      <c r="AI1428" s="43"/>
      <c r="AJ1428" s="43"/>
      <c r="AK1428" s="43"/>
      <c r="AL1428" s="43"/>
      <c r="AM1428" s="43"/>
      <c r="AN1428" s="43"/>
      <c r="AO1428" s="43"/>
      <c r="AP1428" s="43"/>
      <c r="AQ1428" s="43"/>
      <c r="AR1428" s="43"/>
      <c r="AS1428" s="43"/>
      <c r="AT1428" s="43"/>
      <c r="AU1428" s="44"/>
      <c r="AV1428" s="33"/>
      <c r="AW1428" s="33"/>
      <c r="AX1428" s="33"/>
      <c r="AZ1428" s="141"/>
      <c r="BE1428" s="168"/>
      <c r="BF1428" s="168"/>
      <c r="BG1428" s="168"/>
      <c r="BH1428" s="168"/>
      <c r="BI1428" s="168"/>
      <c r="BJ1428" s="168"/>
      <c r="BK1428" s="168"/>
      <c r="BL1428" s="168"/>
      <c r="BM1428" s="168"/>
      <c r="DK1428" s="168"/>
      <c r="DL1428" s="168"/>
      <c r="DM1428" s="168"/>
      <c r="DN1428" s="168"/>
      <c r="DO1428" s="168"/>
      <c r="DP1428" s="168"/>
      <c r="DQ1428" s="168"/>
      <c r="DR1428" s="168"/>
      <c r="DS1428" s="168"/>
      <c r="DT1428" s="168"/>
      <c r="DU1428" s="168"/>
      <c r="DV1428" s="168"/>
      <c r="DW1428" s="168"/>
      <c r="DX1428" s="168"/>
      <c r="DY1428" s="168"/>
      <c r="DZ1428" s="168"/>
      <c r="EA1428" s="168"/>
      <c r="EB1428" s="168"/>
      <c r="EC1428" s="168"/>
      <c r="ED1428" s="168"/>
      <c r="EE1428" s="168"/>
      <c r="EF1428" s="168"/>
      <c r="EG1428" s="168"/>
      <c r="EH1428" s="168"/>
      <c r="EI1428" s="168"/>
      <c r="EJ1428" s="168"/>
      <c r="EK1428" s="168"/>
      <c r="EL1428" s="168"/>
      <c r="EM1428" s="168"/>
      <c r="EN1428" s="168"/>
      <c r="EO1428" s="168"/>
      <c r="EP1428" s="168"/>
      <c r="EQ1428" s="168"/>
      <c r="ER1428" s="168"/>
      <c r="ES1428" s="168"/>
      <c r="ET1428" s="168"/>
      <c r="EU1428" s="168"/>
      <c r="EV1428" s="168"/>
      <c r="EW1428" s="168"/>
      <c r="EX1428" s="168"/>
      <c r="EY1428" s="168"/>
      <c r="EZ1428" s="168"/>
      <c r="FA1428" s="168"/>
      <c r="FB1428" s="168"/>
      <c r="FC1428" s="168"/>
      <c r="FD1428" s="168"/>
    </row>
    <row r="1429" spans="1:160" s="5" customFormat="1" ht="5.0999999999999996" customHeight="1" thickBot="1" x14ac:dyDescent="0.35">
      <c r="A1429" s="263"/>
      <c r="B1429" s="263"/>
      <c r="C1429" s="265"/>
      <c r="D1429" s="523"/>
      <c r="E1429" s="523"/>
      <c r="F1429" s="523"/>
      <c r="G1429" s="523"/>
      <c r="H1429" s="523"/>
      <c r="I1429" s="523"/>
      <c r="J1429" s="523"/>
      <c r="K1429" s="523"/>
      <c r="L1429" s="523"/>
      <c r="M1429" s="523"/>
      <c r="N1429" s="523"/>
      <c r="O1429" s="523"/>
      <c r="P1429" s="523"/>
      <c r="Q1429" s="523"/>
      <c r="R1429" s="523"/>
      <c r="S1429" s="523"/>
      <c r="T1429" s="523"/>
      <c r="U1429" s="523"/>
      <c r="V1429" s="33"/>
      <c r="W1429" s="57"/>
      <c r="X1429" s="86"/>
      <c r="Y1429" s="33"/>
      <c r="Z1429" s="36"/>
      <c r="AA1429" s="36"/>
      <c r="AD1429" s="33"/>
      <c r="AG1429" s="33"/>
      <c r="AH1429" s="43"/>
      <c r="AI1429" s="43"/>
      <c r="AJ1429" s="43"/>
      <c r="AK1429" s="43"/>
      <c r="AL1429" s="43"/>
      <c r="AM1429" s="43"/>
      <c r="AN1429" s="43"/>
      <c r="AO1429" s="43"/>
      <c r="AP1429" s="43"/>
      <c r="AQ1429" s="43"/>
      <c r="AR1429" s="43"/>
      <c r="AS1429" s="43"/>
      <c r="AT1429" s="43"/>
      <c r="AU1429" s="44"/>
      <c r="AV1429" s="33"/>
      <c r="AW1429" s="33"/>
      <c r="AX1429" s="33"/>
      <c r="AZ1429" s="141"/>
      <c r="BE1429" s="168"/>
      <c r="BF1429" s="168"/>
      <c r="BG1429" s="168"/>
      <c r="BH1429" s="168"/>
      <c r="BI1429" s="168"/>
      <c r="BJ1429" s="168"/>
      <c r="BK1429" s="168"/>
      <c r="BL1429" s="168"/>
      <c r="BM1429" s="168"/>
      <c r="DK1429" s="168"/>
      <c r="DL1429" s="168"/>
      <c r="DM1429" s="168"/>
      <c r="DN1429" s="168"/>
      <c r="DO1429" s="168"/>
      <c r="DP1429" s="168"/>
      <c r="DQ1429" s="168"/>
      <c r="DR1429" s="168"/>
      <c r="DS1429" s="168"/>
      <c r="DT1429" s="168"/>
      <c r="DU1429" s="168"/>
      <c r="DV1429" s="168"/>
      <c r="DW1429" s="168"/>
      <c r="DX1429" s="168"/>
      <c r="DY1429" s="168"/>
      <c r="DZ1429" s="168"/>
      <c r="EA1429" s="168"/>
      <c r="EB1429" s="168"/>
      <c r="EC1429" s="168"/>
      <c r="ED1429" s="168"/>
      <c r="EE1429" s="168"/>
      <c r="EF1429" s="168"/>
      <c r="EG1429" s="168"/>
      <c r="EH1429" s="168"/>
      <c r="EI1429" s="168"/>
      <c r="EJ1429" s="168"/>
      <c r="EK1429" s="168"/>
      <c r="EL1429" s="168"/>
      <c r="EM1429" s="168"/>
      <c r="EN1429" s="168"/>
      <c r="EO1429" s="168"/>
      <c r="EP1429" s="168"/>
      <c r="EQ1429" s="168"/>
      <c r="ER1429" s="168"/>
      <c r="ES1429" s="168"/>
      <c r="ET1429" s="168"/>
      <c r="EU1429" s="168"/>
      <c r="EV1429" s="168"/>
      <c r="EW1429" s="168"/>
      <c r="EX1429" s="168"/>
      <c r="EY1429" s="168"/>
      <c r="EZ1429" s="168"/>
      <c r="FA1429" s="168"/>
      <c r="FB1429" s="168"/>
      <c r="FC1429" s="168"/>
      <c r="FD1429" s="168"/>
    </row>
    <row r="1430" spans="1:160" s="5" customFormat="1" ht="24.9" customHeight="1" thickBot="1" x14ac:dyDescent="0.35">
      <c r="A1430" s="263"/>
      <c r="B1430" s="263"/>
      <c r="C1430" s="265"/>
      <c r="D1430" s="2" t="s">
        <v>103</v>
      </c>
      <c r="E1430" s="98" t="s">
        <v>106</v>
      </c>
      <c r="F1430" s="455" t="s">
        <v>104</v>
      </c>
      <c r="G1430" s="524"/>
      <c r="H1430" s="456"/>
      <c r="I1430" s="525">
        <v>44058</v>
      </c>
      <c r="J1430" s="526"/>
      <c r="K1430" s="526"/>
      <c r="L1430" s="526"/>
      <c r="M1430" s="526"/>
      <c r="N1430" s="527"/>
      <c r="O1430" s="3" t="s">
        <v>8</v>
      </c>
      <c r="P1430" s="449" t="s">
        <v>24</v>
      </c>
      <c r="Q1430" s="450"/>
      <c r="R1430" s="450"/>
      <c r="S1430" s="450"/>
      <c r="T1430" s="450"/>
      <c r="U1430" s="528"/>
      <c r="V1430" s="33"/>
      <c r="W1430" s="57"/>
      <c r="X1430" s="86"/>
      <c r="Y1430" s="33"/>
      <c r="Z1430" s="36"/>
      <c r="AA1430" s="36"/>
      <c r="AD1430" s="33"/>
      <c r="AG1430" s="33"/>
      <c r="AH1430" s="43"/>
      <c r="AI1430" s="43"/>
      <c r="AJ1430" s="43"/>
      <c r="AK1430" s="43"/>
      <c r="AL1430" s="43"/>
      <c r="AM1430" s="43"/>
      <c r="AN1430" s="43"/>
      <c r="AO1430" s="43"/>
      <c r="AP1430" s="43"/>
      <c r="AQ1430" s="43"/>
      <c r="AR1430" s="43"/>
      <c r="AS1430" s="43"/>
      <c r="AT1430" s="43"/>
      <c r="AU1430" s="44"/>
      <c r="AV1430" s="33"/>
      <c r="AW1430" s="33"/>
      <c r="AX1430" s="33"/>
      <c r="AZ1430" s="141"/>
      <c r="BE1430" s="168"/>
      <c r="BF1430" s="168"/>
      <c r="BG1430" s="168"/>
      <c r="BH1430" s="168"/>
      <c r="BI1430" s="168"/>
      <c r="BJ1430" s="168"/>
      <c r="BK1430" s="168"/>
      <c r="BL1430" s="168"/>
      <c r="BM1430" s="168"/>
      <c r="DK1430" s="168"/>
      <c r="DL1430" s="168"/>
      <c r="DM1430" s="168"/>
      <c r="DN1430" s="168"/>
      <c r="DO1430" s="168"/>
      <c r="DP1430" s="168"/>
      <c r="DQ1430" s="168"/>
      <c r="DR1430" s="168"/>
      <c r="DS1430" s="168"/>
      <c r="DT1430" s="168"/>
      <c r="DU1430" s="168"/>
      <c r="DV1430" s="168"/>
      <c r="DW1430" s="168"/>
      <c r="DX1430" s="168"/>
      <c r="DY1430" s="168"/>
      <c r="DZ1430" s="168"/>
      <c r="EA1430" s="168"/>
      <c r="EB1430" s="168"/>
      <c r="EC1430" s="168"/>
      <c r="ED1430" s="168"/>
      <c r="EE1430" s="168"/>
      <c r="EF1430" s="168"/>
      <c r="EG1430" s="168"/>
      <c r="EH1430" s="168"/>
      <c r="EI1430" s="168"/>
      <c r="EJ1430" s="168"/>
      <c r="EK1430" s="168"/>
      <c r="EL1430" s="168"/>
      <c r="EM1430" s="168"/>
      <c r="EN1430" s="168"/>
      <c r="EO1430" s="168"/>
      <c r="EP1430" s="168"/>
      <c r="EQ1430" s="168"/>
      <c r="ER1430" s="168"/>
      <c r="ES1430" s="168"/>
      <c r="ET1430" s="168"/>
      <c r="EU1430" s="168"/>
      <c r="EV1430" s="168"/>
      <c r="EW1430" s="168"/>
      <c r="EX1430" s="168"/>
      <c r="EY1430" s="168"/>
      <c r="EZ1430" s="168"/>
      <c r="FA1430" s="168"/>
      <c r="FB1430" s="168"/>
      <c r="FC1430" s="168"/>
      <c r="FD1430" s="168"/>
    </row>
    <row r="1431" spans="1:160" s="5" customFormat="1" ht="5.0999999999999996" customHeight="1" thickBot="1" x14ac:dyDescent="0.35">
      <c r="A1431" s="263"/>
      <c r="B1431" s="263"/>
      <c r="C1431" s="265"/>
      <c r="D1431" s="100"/>
      <c r="E1431" s="100"/>
      <c r="F1431" s="100"/>
      <c r="G1431" s="100"/>
      <c r="H1431" s="100"/>
      <c r="I1431" s="100"/>
      <c r="J1431" s="100"/>
      <c r="K1431" s="100"/>
      <c r="L1431" s="100"/>
      <c r="M1431" s="100"/>
      <c r="N1431" s="100"/>
      <c r="O1431" s="100"/>
      <c r="P1431" s="100"/>
      <c r="Q1431" s="100"/>
      <c r="R1431" s="100"/>
      <c r="S1431" s="100"/>
      <c r="T1431" s="100"/>
      <c r="U1431" s="100"/>
      <c r="V1431" s="33"/>
      <c r="W1431" s="57"/>
      <c r="X1431" s="86"/>
      <c r="Y1431" s="33"/>
      <c r="Z1431" s="36"/>
      <c r="AA1431" s="36"/>
      <c r="AD1431" s="33"/>
      <c r="AG1431" s="33"/>
      <c r="AH1431" s="43"/>
      <c r="AI1431" s="43"/>
      <c r="AJ1431" s="43"/>
      <c r="AK1431" s="43"/>
      <c r="AL1431" s="43"/>
      <c r="AM1431" s="43"/>
      <c r="AN1431" s="43"/>
      <c r="AO1431" s="43"/>
      <c r="AP1431" s="43"/>
      <c r="AQ1431" s="43"/>
      <c r="AR1431" s="43"/>
      <c r="AS1431" s="43"/>
      <c r="AT1431" s="43"/>
      <c r="AU1431" s="44"/>
      <c r="AV1431" s="33"/>
      <c r="AW1431" s="33"/>
      <c r="AX1431" s="33"/>
      <c r="AZ1431" s="141"/>
      <c r="BE1431" s="168"/>
      <c r="BF1431" s="168"/>
      <c r="BG1431" s="168"/>
      <c r="BH1431" s="168"/>
      <c r="BI1431" s="168"/>
      <c r="BJ1431" s="168"/>
      <c r="BK1431" s="168"/>
      <c r="BL1431" s="168"/>
      <c r="BM1431" s="168"/>
      <c r="DK1431" s="168"/>
      <c r="DL1431" s="168"/>
      <c r="DM1431" s="168"/>
      <c r="DN1431" s="168"/>
      <c r="DO1431" s="168"/>
      <c r="DP1431" s="168"/>
      <c r="DQ1431" s="168"/>
      <c r="DR1431" s="168"/>
      <c r="DS1431" s="168"/>
      <c r="DT1431" s="168"/>
      <c r="DU1431" s="168"/>
      <c r="DV1431" s="168"/>
      <c r="DW1431" s="168"/>
      <c r="DX1431" s="168"/>
      <c r="DY1431" s="168"/>
      <c r="DZ1431" s="168"/>
      <c r="EA1431" s="168"/>
      <c r="EB1431" s="168"/>
      <c r="EC1431" s="168"/>
      <c r="ED1431" s="168"/>
      <c r="EE1431" s="168"/>
      <c r="EF1431" s="168"/>
      <c r="EG1431" s="168"/>
      <c r="EH1431" s="168"/>
      <c r="EI1431" s="168"/>
      <c r="EJ1431" s="168"/>
      <c r="EK1431" s="168"/>
      <c r="EL1431" s="168"/>
      <c r="EM1431" s="168"/>
      <c r="EN1431" s="168"/>
      <c r="EO1431" s="168"/>
      <c r="EP1431" s="168"/>
      <c r="EQ1431" s="168"/>
      <c r="ER1431" s="168"/>
      <c r="ES1431" s="168"/>
      <c r="ET1431" s="168"/>
      <c r="EU1431" s="168"/>
      <c r="EV1431" s="168"/>
      <c r="EW1431" s="168"/>
      <c r="EX1431" s="168"/>
      <c r="EY1431" s="168"/>
      <c r="EZ1431" s="168"/>
      <c r="FA1431" s="168"/>
      <c r="FB1431" s="168"/>
      <c r="FC1431" s="168"/>
      <c r="FD1431" s="168"/>
    </row>
    <row r="1432" spans="1:160" s="5" customFormat="1" ht="24.9" customHeight="1" thickBot="1" x14ac:dyDescent="0.35">
      <c r="A1432" s="263"/>
      <c r="B1432" s="263"/>
      <c r="C1432" s="265"/>
      <c r="D1432" s="2" t="s">
        <v>31</v>
      </c>
      <c r="E1432" s="449"/>
      <c r="F1432" s="450"/>
      <c r="G1432" s="450"/>
      <c r="H1432" s="450"/>
      <c r="I1432" s="450"/>
      <c r="J1432" s="451"/>
      <c r="K1432" s="19" t="s">
        <v>105</v>
      </c>
      <c r="L1432" s="452"/>
      <c r="M1432" s="452"/>
      <c r="N1432" s="452"/>
      <c r="O1432" s="452"/>
      <c r="P1432" s="452"/>
      <c r="Q1432" s="452"/>
      <c r="R1432" s="452"/>
      <c r="S1432" s="452"/>
      <c r="T1432" s="452"/>
      <c r="U1432" s="453"/>
      <c r="V1432" s="33"/>
      <c r="W1432" s="57"/>
      <c r="X1432" s="86"/>
      <c r="Y1432" s="33"/>
      <c r="Z1432" s="36"/>
      <c r="AA1432" s="36"/>
      <c r="AD1432" s="33"/>
      <c r="AG1432" s="33"/>
      <c r="AH1432" s="43"/>
      <c r="AI1432" s="43"/>
      <c r="AJ1432" s="43"/>
      <c r="AK1432" s="43"/>
      <c r="AL1432" s="43"/>
      <c r="AM1432" s="43"/>
      <c r="AN1432" s="43"/>
      <c r="AO1432" s="43"/>
      <c r="AP1432" s="43"/>
      <c r="AQ1432" s="43"/>
      <c r="AR1432" s="43"/>
      <c r="AS1432" s="43"/>
      <c r="AT1432" s="43"/>
      <c r="AU1432" s="44"/>
      <c r="AV1432" s="33"/>
      <c r="AW1432" s="33"/>
      <c r="AX1432" s="33"/>
      <c r="AZ1432" s="141"/>
      <c r="BE1432" s="168"/>
      <c r="BF1432" s="168"/>
      <c r="BG1432" s="168"/>
      <c r="BH1432" s="168"/>
      <c r="BI1432" s="168"/>
      <c r="BJ1432" s="168"/>
      <c r="BK1432" s="168"/>
      <c r="BL1432" s="168"/>
      <c r="BM1432" s="168"/>
      <c r="DK1432" s="168"/>
      <c r="DL1432" s="168"/>
      <c r="DM1432" s="168"/>
      <c r="DN1432" s="168"/>
      <c r="DO1432" s="168"/>
      <c r="DP1432" s="168"/>
      <c r="DQ1432" s="168"/>
      <c r="DR1432" s="168"/>
      <c r="DS1432" s="168"/>
      <c r="DT1432" s="168"/>
      <c r="DU1432" s="168"/>
      <c r="DV1432" s="168"/>
      <c r="DW1432" s="168"/>
      <c r="DX1432" s="168"/>
      <c r="DY1432" s="168"/>
      <c r="DZ1432" s="168"/>
      <c r="EA1432" s="168"/>
      <c r="EB1432" s="168"/>
      <c r="EC1432" s="168"/>
      <c r="ED1432" s="168"/>
      <c r="EE1432" s="168"/>
      <c r="EF1432" s="168"/>
      <c r="EG1432" s="168"/>
      <c r="EH1432" s="168"/>
      <c r="EI1432" s="168"/>
      <c r="EJ1432" s="168"/>
      <c r="EK1432" s="168"/>
      <c r="EL1432" s="168"/>
      <c r="EM1432" s="168"/>
      <c r="EN1432" s="168"/>
      <c r="EO1432" s="168"/>
      <c r="EP1432" s="168"/>
      <c r="EQ1432" s="168"/>
      <c r="ER1432" s="168"/>
      <c r="ES1432" s="168"/>
      <c r="ET1432" s="168"/>
      <c r="EU1432" s="168"/>
      <c r="EV1432" s="168"/>
      <c r="EW1432" s="168"/>
      <c r="EX1432" s="168"/>
      <c r="EY1432" s="168"/>
      <c r="EZ1432" s="168"/>
      <c r="FA1432" s="168"/>
      <c r="FB1432" s="168"/>
      <c r="FC1432" s="168"/>
      <c r="FD1432" s="168"/>
    </row>
    <row r="1433" spans="1:160" s="5" customFormat="1" ht="5.0999999999999996" customHeight="1" thickBot="1" x14ac:dyDescent="0.35">
      <c r="A1433" s="263"/>
      <c r="B1433" s="263"/>
      <c r="C1433" s="265"/>
      <c r="D1433" s="454"/>
      <c r="E1433" s="454"/>
      <c r="F1433" s="454"/>
      <c r="G1433" s="454"/>
      <c r="H1433" s="454"/>
      <c r="I1433" s="454"/>
      <c r="J1433" s="454"/>
      <c r="K1433" s="454"/>
      <c r="L1433" s="454"/>
      <c r="M1433" s="454"/>
      <c r="N1433" s="454"/>
      <c r="O1433" s="454"/>
      <c r="P1433" s="454"/>
      <c r="Q1433" s="454"/>
      <c r="R1433" s="454"/>
      <c r="S1433" s="454"/>
      <c r="T1433" s="454"/>
      <c r="U1433" s="454"/>
      <c r="V1433" s="33"/>
      <c r="W1433" s="57"/>
      <c r="X1433" s="86"/>
      <c r="Y1433" s="33"/>
      <c r="Z1433" s="36"/>
      <c r="AA1433" s="36"/>
      <c r="AD1433" s="33"/>
      <c r="AG1433" s="33"/>
      <c r="AH1433" s="43"/>
      <c r="AI1433" s="43"/>
      <c r="AJ1433" s="43"/>
      <c r="AK1433" s="43"/>
      <c r="AL1433" s="43"/>
      <c r="AM1433" s="43"/>
      <c r="AN1433" s="43"/>
      <c r="AO1433" s="43"/>
      <c r="AP1433" s="43"/>
      <c r="AQ1433" s="43"/>
      <c r="AR1433" s="43"/>
      <c r="AS1433" s="43"/>
      <c r="AT1433" s="43"/>
      <c r="AU1433" s="44"/>
      <c r="AV1433" s="33"/>
      <c r="AW1433" s="33"/>
      <c r="AX1433" s="33"/>
      <c r="AZ1433" s="141"/>
      <c r="BE1433" s="168"/>
      <c r="BF1433" s="168"/>
      <c r="BG1433" s="168"/>
      <c r="BH1433" s="168"/>
      <c r="BI1433" s="168"/>
      <c r="BJ1433" s="168"/>
      <c r="BK1433" s="168"/>
      <c r="BL1433" s="168"/>
      <c r="BM1433" s="168"/>
      <c r="DK1433" s="168"/>
      <c r="DL1433" s="168"/>
      <c r="DM1433" s="168"/>
      <c r="DN1433" s="168"/>
      <c r="DO1433" s="168"/>
      <c r="DP1433" s="168"/>
      <c r="DQ1433" s="168"/>
      <c r="DR1433" s="168"/>
      <c r="DS1433" s="168"/>
      <c r="DT1433" s="168"/>
      <c r="DU1433" s="168"/>
      <c r="DV1433" s="168"/>
      <c r="DW1433" s="168"/>
      <c r="DX1433" s="168"/>
      <c r="DY1433" s="168"/>
      <c r="DZ1433" s="168"/>
      <c r="EA1433" s="168"/>
      <c r="EB1433" s="168"/>
      <c r="EC1433" s="168"/>
      <c r="ED1433" s="168"/>
      <c r="EE1433" s="168"/>
      <c r="EF1433" s="168"/>
      <c r="EG1433" s="168"/>
      <c r="EH1433" s="168"/>
      <c r="EI1433" s="168"/>
      <c r="EJ1433" s="168"/>
      <c r="EK1433" s="168"/>
      <c r="EL1433" s="168"/>
      <c r="EM1433" s="168"/>
      <c r="EN1433" s="168"/>
      <c r="EO1433" s="168"/>
      <c r="EP1433" s="168"/>
      <c r="EQ1433" s="168"/>
      <c r="ER1433" s="168"/>
      <c r="ES1433" s="168"/>
      <c r="ET1433" s="168"/>
      <c r="EU1433" s="168"/>
      <c r="EV1433" s="168"/>
      <c r="EW1433" s="168"/>
      <c r="EX1433" s="168"/>
      <c r="EY1433" s="168"/>
      <c r="EZ1433" s="168"/>
      <c r="FA1433" s="168"/>
      <c r="FB1433" s="168"/>
      <c r="FC1433" s="168"/>
      <c r="FD1433" s="168"/>
    </row>
    <row r="1434" spans="1:160" s="5" customFormat="1" ht="45" customHeight="1" thickBot="1" x14ac:dyDescent="0.35">
      <c r="A1434" s="263">
        <f>+E1434</f>
        <v>4.2299999999999951</v>
      </c>
      <c r="B1434" s="264">
        <f>+U1458</f>
        <v>6652.7999999999993</v>
      </c>
      <c r="C1434" s="265">
        <v>25</v>
      </c>
      <c r="D1434" s="165" t="s">
        <v>9</v>
      </c>
      <c r="E1434" s="180">
        <v>4.2299999999999951</v>
      </c>
      <c r="F1434" s="455" t="s">
        <v>29</v>
      </c>
      <c r="G1434" s="456"/>
      <c r="H1434" s="532" t="s">
        <v>53</v>
      </c>
      <c r="I1434" s="457"/>
      <c r="J1434" s="457"/>
      <c r="K1434" s="457"/>
      <c r="L1434" s="457"/>
      <c r="M1434" s="458"/>
      <c r="N1434" s="459" t="s">
        <v>32</v>
      </c>
      <c r="O1434" s="460"/>
      <c r="P1434" s="461"/>
      <c r="Q1434" s="462" t="s">
        <v>52</v>
      </c>
      <c r="R1434" s="463"/>
      <c r="S1434" s="463"/>
      <c r="T1434" s="463"/>
      <c r="U1434" s="464"/>
      <c r="V1434" s="33"/>
      <c r="W1434" s="57"/>
      <c r="X1434" s="86"/>
      <c r="Y1434" s="33"/>
      <c r="Z1434" s="38"/>
      <c r="AA1434" s="38"/>
      <c r="AD1434" s="33"/>
      <c r="AG1434" s="33"/>
      <c r="AH1434" s="43"/>
      <c r="AI1434" s="43"/>
      <c r="AJ1434" s="43"/>
      <c r="AK1434" s="43"/>
      <c r="AL1434" s="43"/>
      <c r="AM1434" s="43"/>
      <c r="AN1434" s="43"/>
      <c r="AO1434" s="43"/>
      <c r="AP1434" s="43"/>
      <c r="AQ1434" s="43"/>
      <c r="AR1434" s="43"/>
      <c r="AS1434" s="43"/>
      <c r="AT1434" s="43"/>
      <c r="AU1434" s="44"/>
      <c r="AV1434" s="33"/>
      <c r="AW1434" s="33"/>
      <c r="AX1434" s="33"/>
      <c r="AZ1434" s="141"/>
      <c r="BE1434" s="168"/>
      <c r="BF1434" s="168"/>
      <c r="BG1434" s="168"/>
      <c r="BH1434" s="168"/>
      <c r="BI1434" s="168"/>
      <c r="BJ1434" s="168"/>
      <c r="BK1434" s="168"/>
      <c r="BL1434" s="168"/>
      <c r="BM1434" s="168"/>
      <c r="DK1434" s="168"/>
      <c r="DL1434" s="168"/>
      <c r="DM1434" s="168"/>
      <c r="DN1434" s="168"/>
      <c r="DO1434" s="168"/>
      <c r="DP1434" s="168"/>
      <c r="DQ1434" s="168"/>
      <c r="DR1434" s="168"/>
      <c r="DS1434" s="168"/>
      <c r="DT1434" s="168"/>
      <c r="DU1434" s="168"/>
      <c r="DV1434" s="168"/>
      <c r="DW1434" s="168"/>
      <c r="DX1434" s="168"/>
      <c r="DY1434" s="168"/>
      <c r="DZ1434" s="168"/>
      <c r="EA1434" s="168"/>
      <c r="EB1434" s="168"/>
      <c r="EC1434" s="168"/>
      <c r="ED1434" s="168"/>
      <c r="EE1434" s="168"/>
      <c r="EF1434" s="168"/>
      <c r="EG1434" s="168"/>
      <c r="EH1434" s="168"/>
      <c r="EI1434" s="168"/>
      <c r="EJ1434" s="168"/>
      <c r="EK1434" s="168"/>
      <c r="EL1434" s="168"/>
      <c r="EM1434" s="168"/>
      <c r="EN1434" s="168"/>
      <c r="EO1434" s="168"/>
      <c r="EP1434" s="168"/>
      <c r="EQ1434" s="168"/>
      <c r="ER1434" s="168"/>
      <c r="ES1434" s="168"/>
      <c r="ET1434" s="168"/>
      <c r="EU1434" s="168"/>
      <c r="EV1434" s="168"/>
      <c r="EW1434" s="168"/>
      <c r="EX1434" s="168"/>
      <c r="EY1434" s="168"/>
      <c r="EZ1434" s="168"/>
      <c r="FA1434" s="168"/>
      <c r="FB1434" s="168"/>
      <c r="FC1434" s="168"/>
      <c r="FD1434" s="168"/>
    </row>
    <row r="1435" spans="1:160" s="5" customFormat="1" ht="5.0999999999999996" customHeight="1" thickBot="1" x14ac:dyDescent="0.35">
      <c r="A1435" s="263"/>
      <c r="B1435" s="263"/>
      <c r="C1435" s="265"/>
      <c r="D1435" s="428"/>
      <c r="E1435" s="428"/>
      <c r="F1435" s="428"/>
      <c r="G1435" s="428"/>
      <c r="H1435" s="428"/>
      <c r="I1435" s="428"/>
      <c r="J1435" s="428"/>
      <c r="K1435" s="428"/>
      <c r="L1435" s="428"/>
      <c r="M1435" s="428"/>
      <c r="N1435" s="454"/>
      <c r="O1435" s="454"/>
      <c r="P1435" s="454"/>
      <c r="Q1435" s="454"/>
      <c r="R1435" s="454"/>
      <c r="S1435" s="454"/>
      <c r="T1435" s="454"/>
      <c r="U1435" s="454"/>
      <c r="V1435" s="33"/>
      <c r="W1435" s="57"/>
      <c r="X1435" s="86"/>
      <c r="Y1435" s="33"/>
      <c r="Z1435" s="76"/>
      <c r="AA1435" s="76"/>
      <c r="AD1435" s="33"/>
      <c r="AG1435" s="33"/>
      <c r="AH1435" s="43"/>
      <c r="AI1435" s="43"/>
      <c r="AJ1435" s="43"/>
      <c r="AK1435" s="43"/>
      <c r="AL1435" s="43"/>
      <c r="AM1435" s="43"/>
      <c r="AN1435" s="43"/>
      <c r="AO1435" s="43"/>
      <c r="AP1435" s="43"/>
      <c r="AQ1435" s="43"/>
      <c r="AR1435" s="43"/>
      <c r="AS1435" s="43"/>
      <c r="AT1435" s="43"/>
      <c r="AU1435" s="44"/>
      <c r="AV1435" s="33"/>
      <c r="AW1435" s="33"/>
      <c r="AX1435" s="33"/>
      <c r="AZ1435" s="141"/>
      <c r="BE1435" s="168"/>
      <c r="BF1435" s="168"/>
      <c r="BG1435" s="168"/>
      <c r="BH1435" s="168"/>
      <c r="BI1435" s="168"/>
      <c r="BJ1435" s="168"/>
      <c r="BK1435" s="168"/>
      <c r="BL1435" s="168"/>
      <c r="BM1435" s="168"/>
      <c r="DK1435" s="168"/>
      <c r="DL1435" s="168"/>
      <c r="DM1435" s="168"/>
      <c r="DN1435" s="168"/>
      <c r="DO1435" s="168"/>
      <c r="DP1435" s="168"/>
      <c r="DQ1435" s="168"/>
      <c r="DR1435" s="168"/>
      <c r="DS1435" s="168"/>
      <c r="DT1435" s="168"/>
      <c r="DU1435" s="168"/>
      <c r="DV1435" s="168"/>
      <c r="DW1435" s="168"/>
      <c r="DX1435" s="168"/>
      <c r="DY1435" s="168"/>
      <c r="DZ1435" s="168"/>
      <c r="EA1435" s="168"/>
      <c r="EB1435" s="168"/>
      <c r="EC1435" s="168"/>
      <c r="ED1435" s="168"/>
      <c r="EE1435" s="168"/>
      <c r="EF1435" s="168"/>
      <c r="EG1435" s="168"/>
      <c r="EH1435" s="168"/>
      <c r="EI1435" s="168"/>
      <c r="EJ1435" s="168"/>
      <c r="EK1435" s="168"/>
      <c r="EL1435" s="168"/>
      <c r="EM1435" s="168"/>
      <c r="EN1435" s="168"/>
      <c r="EO1435" s="168"/>
      <c r="EP1435" s="168"/>
      <c r="EQ1435" s="168"/>
      <c r="ER1435" s="168"/>
      <c r="ES1435" s="168"/>
      <c r="ET1435" s="168"/>
      <c r="EU1435" s="168"/>
      <c r="EV1435" s="168"/>
      <c r="EW1435" s="168"/>
      <c r="EX1435" s="168"/>
      <c r="EY1435" s="168"/>
      <c r="EZ1435" s="168"/>
      <c r="FA1435" s="168"/>
      <c r="FB1435" s="168"/>
      <c r="FC1435" s="168"/>
      <c r="FD1435" s="168"/>
    </row>
    <row r="1436" spans="1:160" s="5" customFormat="1" ht="24.9" customHeight="1" x14ac:dyDescent="0.3">
      <c r="A1436" s="263"/>
      <c r="B1436" s="263"/>
      <c r="C1436" s="265"/>
      <c r="D1436" s="465" t="s">
        <v>30</v>
      </c>
      <c r="E1436" s="466"/>
      <c r="F1436" s="466"/>
      <c r="G1436" s="466"/>
      <c r="H1436" s="466"/>
      <c r="I1436" s="466"/>
      <c r="J1436" s="466"/>
      <c r="K1436" s="466"/>
      <c r="L1436" s="466"/>
      <c r="M1436" s="467"/>
      <c r="N1436" s="468" t="s">
        <v>11</v>
      </c>
      <c r="O1436" s="470" t="s">
        <v>12</v>
      </c>
      <c r="P1436" s="471"/>
      <c r="Q1436" s="474" t="s">
        <v>13</v>
      </c>
      <c r="R1436" s="475"/>
      <c r="S1436" s="476"/>
      <c r="T1436" s="477" t="s">
        <v>27</v>
      </c>
      <c r="U1436" s="479" t="s">
        <v>28</v>
      </c>
      <c r="V1436" s="33"/>
      <c r="W1436" s="57"/>
      <c r="X1436" s="86"/>
      <c r="Y1436" s="33"/>
      <c r="Z1436" s="76"/>
      <c r="AA1436" s="76"/>
      <c r="AD1436" s="33"/>
      <c r="AG1436" s="33"/>
      <c r="AH1436" s="43"/>
      <c r="AI1436" s="43"/>
      <c r="AJ1436" s="43"/>
      <c r="AK1436" s="43"/>
      <c r="AL1436" s="43"/>
      <c r="AM1436" s="43"/>
      <c r="AN1436" s="43"/>
      <c r="AO1436" s="43"/>
      <c r="AP1436" s="43"/>
      <c r="AQ1436" s="43"/>
      <c r="AR1436" s="43"/>
      <c r="AS1436" s="43"/>
      <c r="AT1436" s="43"/>
      <c r="AU1436" s="44"/>
      <c r="AV1436" s="33"/>
      <c r="AW1436" s="33"/>
      <c r="AX1436" s="33"/>
      <c r="AZ1436" s="141"/>
      <c r="BE1436" s="168"/>
      <c r="BF1436" s="168"/>
      <c r="BG1436" s="168"/>
      <c r="BH1436" s="168"/>
      <c r="BI1436" s="168"/>
      <c r="BJ1436" s="168"/>
      <c r="BK1436" s="168"/>
      <c r="BL1436" s="168"/>
      <c r="BM1436" s="168"/>
      <c r="DK1436" s="168"/>
      <c r="DL1436" s="168"/>
      <c r="DM1436" s="168"/>
      <c r="DN1436" s="168"/>
      <c r="DO1436" s="168"/>
      <c r="DP1436" s="168"/>
      <c r="DQ1436" s="168"/>
      <c r="DR1436" s="168"/>
      <c r="DS1436" s="168"/>
      <c r="DT1436" s="168"/>
      <c r="DU1436" s="168"/>
      <c r="DV1436" s="168"/>
      <c r="DW1436" s="168"/>
      <c r="DX1436" s="168"/>
      <c r="DY1436" s="168"/>
      <c r="DZ1436" s="168"/>
      <c r="EA1436" s="168"/>
      <c r="EB1436" s="168"/>
      <c r="EC1436" s="168"/>
      <c r="ED1436" s="168"/>
      <c r="EE1436" s="168"/>
      <c r="EF1436" s="168"/>
      <c r="EG1436" s="168"/>
      <c r="EH1436" s="168"/>
      <c r="EI1436" s="168"/>
      <c r="EJ1436" s="168"/>
      <c r="EK1436" s="168"/>
      <c r="EL1436" s="168"/>
      <c r="EM1436" s="168"/>
      <c r="EN1436" s="168"/>
      <c r="EO1436" s="168"/>
      <c r="EP1436" s="168"/>
      <c r="EQ1436" s="168"/>
      <c r="ER1436" s="168"/>
      <c r="ES1436" s="168"/>
      <c r="ET1436" s="168"/>
      <c r="EU1436" s="168"/>
      <c r="EV1436" s="168"/>
      <c r="EW1436" s="168"/>
      <c r="EX1436" s="168"/>
      <c r="EY1436" s="168"/>
      <c r="EZ1436" s="168"/>
      <c r="FA1436" s="168"/>
      <c r="FB1436" s="168"/>
      <c r="FC1436" s="168"/>
      <c r="FD1436" s="168"/>
    </row>
    <row r="1437" spans="1:160" s="5" customFormat="1" ht="24.9" customHeight="1" x14ac:dyDescent="0.3">
      <c r="A1437" s="263"/>
      <c r="B1437" s="263"/>
      <c r="C1437" s="265"/>
      <c r="D1437" s="481"/>
      <c r="E1437" s="482"/>
      <c r="F1437" s="482"/>
      <c r="G1437" s="482"/>
      <c r="H1437" s="482"/>
      <c r="I1437" s="482"/>
      <c r="J1437" s="482"/>
      <c r="K1437" s="482"/>
      <c r="L1437" s="482"/>
      <c r="M1437" s="483"/>
      <c r="N1437" s="469"/>
      <c r="O1437" s="472"/>
      <c r="P1437" s="473"/>
      <c r="Q1437" s="7" t="s">
        <v>14</v>
      </c>
      <c r="R1437" s="7" t="s">
        <v>15</v>
      </c>
      <c r="S1437" s="7" t="s">
        <v>26</v>
      </c>
      <c r="T1437" s="478"/>
      <c r="U1437" s="480"/>
      <c r="V1437" s="33"/>
      <c r="W1437" s="57"/>
      <c r="X1437" s="86"/>
      <c r="Y1437" s="33"/>
      <c r="Z1437" s="77"/>
      <c r="AA1437" s="77"/>
      <c r="AD1437" s="33"/>
      <c r="AG1437" s="33"/>
      <c r="AH1437" s="43"/>
      <c r="AI1437" s="43"/>
      <c r="AJ1437" s="43"/>
      <c r="AK1437" s="43"/>
      <c r="AL1437" s="43"/>
      <c r="AM1437" s="43"/>
      <c r="AN1437" s="43"/>
      <c r="AO1437" s="43"/>
      <c r="AP1437" s="43"/>
      <c r="AQ1437" s="43"/>
      <c r="AR1437" s="43"/>
      <c r="AS1437" s="43"/>
      <c r="AT1437" s="43"/>
      <c r="AU1437" s="44"/>
      <c r="AV1437" s="33"/>
      <c r="AW1437" s="33"/>
      <c r="AX1437" s="33"/>
      <c r="AZ1437" s="141"/>
      <c r="BE1437" s="168"/>
      <c r="BF1437" s="168"/>
      <c r="BG1437" s="168"/>
      <c r="BH1437" s="168"/>
      <c r="BI1437" s="168"/>
      <c r="BJ1437" s="168"/>
      <c r="BK1437" s="168"/>
      <c r="BL1437" s="168"/>
      <c r="BM1437" s="168"/>
      <c r="DK1437" s="168"/>
      <c r="DL1437" s="168"/>
      <c r="DM1437" s="168"/>
      <c r="DN1437" s="168"/>
      <c r="DO1437" s="168"/>
      <c r="DP1437" s="168"/>
      <c r="DQ1437" s="168"/>
      <c r="DR1437" s="168"/>
      <c r="DS1437" s="168"/>
      <c r="DT1437" s="168"/>
      <c r="DU1437" s="168"/>
      <c r="DV1437" s="168"/>
      <c r="DW1437" s="168"/>
      <c r="DX1437" s="168"/>
      <c r="DY1437" s="168"/>
      <c r="DZ1437" s="168"/>
      <c r="EA1437" s="168"/>
      <c r="EB1437" s="168"/>
      <c r="EC1437" s="168"/>
      <c r="ED1437" s="168"/>
      <c r="EE1437" s="168"/>
      <c r="EF1437" s="168"/>
      <c r="EG1437" s="168"/>
      <c r="EH1437" s="168"/>
      <c r="EI1437" s="168"/>
      <c r="EJ1437" s="168"/>
      <c r="EK1437" s="168"/>
      <c r="EL1437" s="168"/>
      <c r="EM1437" s="168"/>
      <c r="EN1437" s="168"/>
      <c r="EO1437" s="168"/>
      <c r="EP1437" s="168"/>
      <c r="EQ1437" s="168"/>
      <c r="ER1437" s="168"/>
      <c r="ES1437" s="168"/>
      <c r="ET1437" s="168"/>
      <c r="EU1437" s="168"/>
      <c r="EV1437" s="168"/>
      <c r="EW1437" s="168"/>
      <c r="EX1437" s="168"/>
      <c r="EY1437" s="168"/>
      <c r="EZ1437" s="168"/>
      <c r="FA1437" s="168"/>
      <c r="FB1437" s="168"/>
      <c r="FC1437" s="168"/>
      <c r="FD1437" s="168"/>
    </row>
    <row r="1438" spans="1:160" s="5" customFormat="1" ht="24.9" customHeight="1" x14ac:dyDescent="0.3">
      <c r="A1438" s="263"/>
      <c r="B1438" s="263"/>
      <c r="C1438" s="265"/>
      <c r="D1438" s="481"/>
      <c r="E1438" s="482"/>
      <c r="F1438" s="482"/>
      <c r="G1438" s="482"/>
      <c r="H1438" s="482"/>
      <c r="I1438" s="482"/>
      <c r="J1438" s="482"/>
      <c r="K1438" s="482"/>
      <c r="L1438" s="482"/>
      <c r="M1438" s="483"/>
      <c r="N1438" s="16">
        <v>14000772</v>
      </c>
      <c r="O1438" s="529" t="s">
        <v>304</v>
      </c>
      <c r="P1438" s="530"/>
      <c r="Q1438" s="8">
        <v>51</v>
      </c>
      <c r="R1438" s="8">
        <v>9</v>
      </c>
      <c r="S1438" s="8"/>
      <c r="T1438" s="9">
        <f>16*0.3</f>
        <v>4.8</v>
      </c>
      <c r="U1438" s="17">
        <f>+Q1438*R1438*T1438</f>
        <v>2203.1999999999998</v>
      </c>
      <c r="V1438" s="33"/>
      <c r="W1438" s="57">
        <v>3</v>
      </c>
      <c r="X1438" s="86"/>
      <c r="Y1438" s="33">
        <f>+C1434</f>
        <v>25</v>
      </c>
      <c r="Z1438" s="41">
        <f>+SUMIF($N1438:$N1457,$Z$16,$U1438:$U1457)</f>
        <v>0</v>
      </c>
      <c r="AA1438" s="41">
        <f>+SUMIF($N1438:$N1457,$AA$16,$U1438:$U1457)</f>
        <v>0</v>
      </c>
      <c r="AB1438" s="41">
        <f>+SUMIF($N1438:$N1457,$AB$16,$U1438:$U1457)</f>
        <v>2203.1999999999998</v>
      </c>
      <c r="AC1438" s="41">
        <f>+SUMIF($N1438:$N1457,$AC$16,$U1438:$U1457)</f>
        <v>2073.6</v>
      </c>
      <c r="AD1438" s="41">
        <f>+SUMIF($N1438:$N1457,$AD$16,$U1438:$U1457)</f>
        <v>1166.3999999999999</v>
      </c>
      <c r="AE1438" s="41">
        <f>+SUMIF($N1438:$N1457,$AE$16,$U1438:$U1457)</f>
        <v>1209.5999999999999</v>
      </c>
      <c r="AF1438" s="41">
        <f>+SUMIF($N1438:$N1457,$AF$16,$U1438:$U1457)</f>
        <v>0</v>
      </c>
      <c r="AG1438" s="41">
        <f>+SUMIF($N1438:$N1457,$AG$16,$U1438:$U1457)</f>
        <v>0</v>
      </c>
      <c r="AH1438" s="41">
        <f>+SUMIF($N1438:$N1457,$AH$16,$U1438:$U1457)</f>
        <v>0</v>
      </c>
      <c r="AI1438" s="41">
        <f>+SUMIF($N1438:$N1457,$AI$16,$U1438:$U1457)</f>
        <v>0</v>
      </c>
      <c r="AJ1438" s="41">
        <f>+SUMIF($N1438:$N1457,$AJ$16,$U1438:$U1457)</f>
        <v>0</v>
      </c>
      <c r="AK1438" s="41">
        <f>+SUMIF($N1438:$N1457,$AK$16,$U1438:$U1457)</f>
        <v>0</v>
      </c>
      <c r="AL1438" s="41">
        <f>+SUMIF($N1438:$N1457,$AL$16,$U1438:$U1457)</f>
        <v>0</v>
      </c>
      <c r="AM1438" s="41">
        <f>+SUMIF($N1438:$N1457,$AM$16,$U1438:$U1457)</f>
        <v>0</v>
      </c>
      <c r="AN1438" s="41">
        <f>+SUMIF($N1438:$N1457,$AN$16,$U1438:$U1457)</f>
        <v>0</v>
      </c>
      <c r="AO1438" s="41">
        <f>+SUMIF($N1438:$N1457,$AO$16,$U1438:$U1457)</f>
        <v>0</v>
      </c>
      <c r="AP1438" s="41">
        <f>+SUMIF($N1438:$N1457,$AP$16,$U1438:$U1457)</f>
        <v>0</v>
      </c>
      <c r="AQ1438" s="41">
        <f>+SUMIF($N1438:$N1457,$AQ$16,$U1438:$U1457)</f>
        <v>0</v>
      </c>
      <c r="AR1438" s="41">
        <f>+SUMIF($N1438:$N1457,$AR$16,$U1438:$U1457)</f>
        <v>0</v>
      </c>
      <c r="AS1438" s="43"/>
      <c r="AT1438" s="43"/>
      <c r="AU1438" s="44"/>
      <c r="AV1438" s="33"/>
      <c r="AW1438" s="33"/>
      <c r="AX1438" s="33"/>
      <c r="AZ1438" s="141"/>
      <c r="BE1438" s="168"/>
      <c r="BF1438" s="168"/>
      <c r="BG1438" s="168"/>
      <c r="BH1438" s="168"/>
      <c r="BI1438" s="168"/>
      <c r="BJ1438" s="168"/>
      <c r="BK1438" s="168"/>
      <c r="BL1438" s="168"/>
      <c r="BM1438" s="168"/>
      <c r="DK1438" s="168"/>
      <c r="DL1438" s="168"/>
      <c r="DM1438" s="168"/>
      <c r="DN1438" s="168"/>
      <c r="DO1438" s="168"/>
      <c r="DP1438" s="168"/>
      <c r="DQ1438" s="168"/>
      <c r="DR1438" s="168"/>
      <c r="DS1438" s="168"/>
      <c r="DT1438" s="168"/>
      <c r="DU1438" s="168"/>
      <c r="DV1438" s="168"/>
      <c r="DW1438" s="168"/>
      <c r="DX1438" s="168"/>
      <c r="DY1438" s="168"/>
      <c r="DZ1438" s="168"/>
      <c r="EA1438" s="168"/>
      <c r="EB1438" s="168"/>
      <c r="EC1438" s="168"/>
      <c r="ED1438" s="168"/>
      <c r="EE1438" s="168"/>
      <c r="EF1438" s="168"/>
      <c r="EG1438" s="168"/>
      <c r="EH1438" s="168"/>
      <c r="EI1438" s="168"/>
      <c r="EJ1438" s="168"/>
      <c r="EK1438" s="168"/>
      <c r="EL1438" s="168"/>
      <c r="EM1438" s="168"/>
      <c r="EN1438" s="168"/>
      <c r="EO1438" s="168"/>
      <c r="EP1438" s="168"/>
      <c r="EQ1438" s="168"/>
      <c r="ER1438" s="168"/>
      <c r="ES1438" s="168"/>
      <c r="ET1438" s="168"/>
      <c r="EU1438" s="168"/>
      <c r="EV1438" s="168"/>
      <c r="EW1438" s="168"/>
      <c r="EX1438" s="168"/>
      <c r="EY1438" s="168"/>
      <c r="EZ1438" s="168"/>
      <c r="FA1438" s="168"/>
      <c r="FB1438" s="168"/>
      <c r="FC1438" s="168"/>
      <c r="FD1438" s="168"/>
    </row>
    <row r="1439" spans="1:160" s="5" customFormat="1" ht="24.9" customHeight="1" x14ac:dyDescent="0.3">
      <c r="A1439" s="263"/>
      <c r="B1439" s="263"/>
      <c r="C1439" s="265"/>
      <c r="D1439" s="481"/>
      <c r="E1439" s="482"/>
      <c r="F1439" s="482"/>
      <c r="G1439" s="482"/>
      <c r="H1439" s="482"/>
      <c r="I1439" s="482"/>
      <c r="J1439" s="482"/>
      <c r="K1439" s="482"/>
      <c r="L1439" s="482"/>
      <c r="M1439" s="483"/>
      <c r="N1439" s="16">
        <v>14000741</v>
      </c>
      <c r="O1439" s="529" t="s">
        <v>304</v>
      </c>
      <c r="P1439" s="530"/>
      <c r="Q1439" s="8">
        <v>48</v>
      </c>
      <c r="R1439" s="8">
        <v>9</v>
      </c>
      <c r="S1439" s="8"/>
      <c r="T1439" s="9">
        <f t="shared" ref="T1439:T1441" si="118">16*0.3</f>
        <v>4.8</v>
      </c>
      <c r="U1439" s="17">
        <f t="shared" ref="U1439:U1441" si="119">+Q1439*R1439*T1439</f>
        <v>2073.6</v>
      </c>
      <c r="V1439" s="33"/>
      <c r="W1439" s="57">
        <v>4</v>
      </c>
      <c r="X1439" s="86"/>
      <c r="Y1439" s="33"/>
      <c r="Z1439" s="36"/>
      <c r="AA1439" s="36"/>
      <c r="AC1439" s="93"/>
      <c r="AD1439" s="76"/>
      <c r="AE1439" s="76"/>
      <c r="AF1439" s="38"/>
      <c r="AG1439" s="88"/>
      <c r="AH1439" s="88"/>
      <c r="AI1439" s="88"/>
      <c r="AJ1439" s="88"/>
      <c r="AK1439" s="88"/>
      <c r="AL1439" s="88"/>
      <c r="AM1439" s="88"/>
      <c r="AN1439" s="88"/>
      <c r="AO1439" s="88"/>
      <c r="AP1439" s="88"/>
      <c r="AQ1439" s="88"/>
      <c r="AR1439" s="88"/>
      <c r="AS1439" s="88"/>
      <c r="AT1439" s="88"/>
      <c r="AU1439" s="89"/>
      <c r="AV1439" s="38"/>
      <c r="AW1439" s="38"/>
      <c r="AX1439" s="38"/>
      <c r="AZ1439" s="141"/>
      <c r="BE1439" s="168"/>
      <c r="BF1439" s="168"/>
      <c r="BG1439" s="168"/>
      <c r="BH1439" s="168"/>
      <c r="BI1439" s="168"/>
      <c r="BJ1439" s="168"/>
      <c r="BK1439" s="168"/>
      <c r="BL1439" s="168"/>
      <c r="BM1439" s="168"/>
      <c r="DK1439" s="168"/>
      <c r="DL1439" s="168"/>
      <c r="DM1439" s="168"/>
      <c r="DN1439" s="168"/>
      <c r="DO1439" s="168"/>
      <c r="DP1439" s="168"/>
      <c r="DQ1439" s="168"/>
      <c r="DR1439" s="168"/>
      <c r="DS1439" s="168"/>
      <c r="DT1439" s="168"/>
      <c r="DU1439" s="168"/>
      <c r="DV1439" s="168"/>
      <c r="DW1439" s="168"/>
      <c r="DX1439" s="168"/>
      <c r="DY1439" s="168"/>
      <c r="DZ1439" s="168"/>
      <c r="EA1439" s="168"/>
      <c r="EB1439" s="168"/>
      <c r="EC1439" s="168"/>
      <c r="ED1439" s="168"/>
      <c r="EE1439" s="168"/>
      <c r="EF1439" s="168"/>
      <c r="EG1439" s="168"/>
      <c r="EH1439" s="168"/>
      <c r="EI1439" s="168"/>
      <c r="EJ1439" s="168"/>
      <c r="EK1439" s="168"/>
      <c r="EL1439" s="168"/>
      <c r="EM1439" s="168"/>
      <c r="EN1439" s="168"/>
      <c r="EO1439" s="168"/>
      <c r="EP1439" s="168"/>
      <c r="EQ1439" s="168"/>
      <c r="ER1439" s="168"/>
      <c r="ES1439" s="168"/>
      <c r="ET1439" s="168"/>
      <c r="EU1439" s="168"/>
      <c r="EV1439" s="168"/>
      <c r="EW1439" s="168"/>
      <c r="EX1439" s="168"/>
      <c r="EY1439" s="168"/>
      <c r="EZ1439" s="168"/>
      <c r="FA1439" s="168"/>
      <c r="FB1439" s="168"/>
      <c r="FC1439" s="168"/>
      <c r="FD1439" s="168"/>
    </row>
    <row r="1440" spans="1:160" s="5" customFormat="1" ht="24.9" customHeight="1" x14ac:dyDescent="0.3">
      <c r="A1440" s="263"/>
      <c r="B1440" s="263"/>
      <c r="C1440" s="265"/>
      <c r="D1440" s="481"/>
      <c r="E1440" s="482"/>
      <c r="F1440" s="482"/>
      <c r="G1440" s="482"/>
      <c r="H1440" s="482"/>
      <c r="I1440" s="482"/>
      <c r="J1440" s="482"/>
      <c r="K1440" s="482"/>
      <c r="L1440" s="482"/>
      <c r="M1440" s="483"/>
      <c r="N1440" s="16">
        <v>14000718</v>
      </c>
      <c r="O1440" s="529" t="s">
        <v>304</v>
      </c>
      <c r="P1440" s="530"/>
      <c r="Q1440" s="8">
        <v>27</v>
      </c>
      <c r="R1440" s="8">
        <v>9</v>
      </c>
      <c r="S1440" s="8"/>
      <c r="T1440" s="9">
        <f t="shared" si="118"/>
        <v>4.8</v>
      </c>
      <c r="U1440" s="17">
        <f t="shared" si="119"/>
        <v>1166.3999999999999</v>
      </c>
      <c r="V1440" s="33"/>
      <c r="W1440" s="57">
        <v>5</v>
      </c>
      <c r="X1440" s="86"/>
      <c r="Y1440" s="33"/>
      <c r="Z1440" s="36"/>
      <c r="AA1440" s="36"/>
      <c r="AC1440" s="38"/>
      <c r="AD1440" s="76"/>
      <c r="AE1440" s="76"/>
      <c r="AF1440" s="38"/>
      <c r="AG1440" s="88"/>
      <c r="AH1440" s="88"/>
      <c r="AI1440" s="88"/>
      <c r="AJ1440" s="88"/>
      <c r="AK1440" s="88"/>
      <c r="AL1440" s="88"/>
      <c r="AM1440" s="88"/>
      <c r="AN1440" s="88"/>
      <c r="AO1440" s="88"/>
      <c r="AP1440" s="88"/>
      <c r="AQ1440" s="88"/>
      <c r="AR1440" s="88"/>
      <c r="AS1440" s="88"/>
      <c r="AT1440" s="38"/>
      <c r="AU1440" s="88"/>
      <c r="AV1440" s="88"/>
      <c r="AW1440" s="88"/>
      <c r="AX1440" s="38"/>
      <c r="AZ1440" s="141"/>
      <c r="BE1440" s="168"/>
      <c r="BF1440" s="168"/>
      <c r="BG1440" s="168"/>
      <c r="BH1440" s="168"/>
      <c r="BI1440" s="168"/>
      <c r="BJ1440" s="168"/>
      <c r="BK1440" s="168"/>
      <c r="BL1440" s="168"/>
      <c r="BM1440" s="168"/>
      <c r="DK1440" s="168"/>
      <c r="DL1440" s="168"/>
      <c r="DM1440" s="168"/>
      <c r="DN1440" s="168"/>
      <c r="DO1440" s="168"/>
      <c r="DP1440" s="168"/>
      <c r="DQ1440" s="168"/>
      <c r="DR1440" s="168"/>
      <c r="DS1440" s="168"/>
      <c r="DT1440" s="168"/>
      <c r="DU1440" s="168"/>
      <c r="DV1440" s="168"/>
      <c r="DW1440" s="168"/>
      <c r="DX1440" s="168"/>
      <c r="DY1440" s="168"/>
      <c r="DZ1440" s="168"/>
      <c r="EA1440" s="168"/>
      <c r="EB1440" s="168"/>
      <c r="EC1440" s="168"/>
      <c r="ED1440" s="168"/>
      <c r="EE1440" s="168"/>
      <c r="EF1440" s="168"/>
      <c r="EG1440" s="168"/>
      <c r="EH1440" s="168"/>
      <c r="EI1440" s="168"/>
      <c r="EJ1440" s="168"/>
      <c r="EK1440" s="168"/>
      <c r="EL1440" s="168"/>
      <c r="EM1440" s="168"/>
      <c r="EN1440" s="168"/>
      <c r="EO1440" s="168"/>
      <c r="EP1440" s="168"/>
      <c r="EQ1440" s="168"/>
      <c r="ER1440" s="168"/>
      <c r="ES1440" s="168"/>
      <c r="ET1440" s="168"/>
      <c r="EU1440" s="168"/>
      <c r="EV1440" s="168"/>
      <c r="EW1440" s="168"/>
      <c r="EX1440" s="168"/>
      <c r="EY1440" s="168"/>
      <c r="EZ1440" s="168"/>
      <c r="FA1440" s="168"/>
      <c r="FB1440" s="168"/>
      <c r="FC1440" s="168"/>
      <c r="FD1440" s="168"/>
    </row>
    <row r="1441" spans="1:160" s="5" customFormat="1" ht="24.9" customHeight="1" x14ac:dyDescent="0.3">
      <c r="A1441" s="263"/>
      <c r="B1441" s="263"/>
      <c r="C1441" s="265"/>
      <c r="D1441" s="481"/>
      <c r="E1441" s="482"/>
      <c r="F1441" s="482"/>
      <c r="G1441" s="482"/>
      <c r="H1441" s="482"/>
      <c r="I1441" s="482"/>
      <c r="J1441" s="482"/>
      <c r="K1441" s="482"/>
      <c r="L1441" s="482"/>
      <c r="M1441" s="483"/>
      <c r="N1441" s="16">
        <v>14001678</v>
      </c>
      <c r="O1441" s="529" t="s">
        <v>304</v>
      </c>
      <c r="P1441" s="530"/>
      <c r="Q1441" s="8">
        <v>28</v>
      </c>
      <c r="R1441" s="8">
        <v>9</v>
      </c>
      <c r="S1441" s="8"/>
      <c r="T1441" s="9">
        <f t="shared" si="118"/>
        <v>4.8</v>
      </c>
      <c r="U1441" s="17">
        <f t="shared" si="119"/>
        <v>1209.5999999999999</v>
      </c>
      <c r="V1441" s="33"/>
      <c r="W1441" s="57">
        <v>6</v>
      </c>
      <c r="X1441" s="86"/>
      <c r="Y1441" s="33"/>
      <c r="Z1441" s="36"/>
      <c r="AA1441" s="36"/>
      <c r="AC1441" s="76"/>
      <c r="AD1441" s="89"/>
      <c r="AE1441" s="89"/>
      <c r="AF1441" s="90"/>
      <c r="AG1441" s="91"/>
      <c r="AH1441" s="88"/>
      <c r="AI1441" s="88"/>
      <c r="AJ1441" s="88"/>
      <c r="AK1441" s="88"/>
      <c r="AL1441" s="88"/>
      <c r="AM1441" s="88"/>
      <c r="AN1441" s="88"/>
      <c r="AO1441" s="88"/>
      <c r="AP1441" s="88"/>
      <c r="AQ1441" s="88"/>
      <c r="AR1441" s="88"/>
      <c r="AS1441" s="88"/>
      <c r="AT1441" s="90"/>
      <c r="AU1441" s="91"/>
      <c r="AV1441" s="88"/>
      <c r="AW1441" s="88"/>
      <c r="AX1441" s="38"/>
      <c r="AZ1441" s="141"/>
      <c r="BE1441" s="168"/>
      <c r="BF1441" s="168"/>
      <c r="BG1441" s="168"/>
      <c r="BH1441" s="168"/>
      <c r="BI1441" s="168"/>
      <c r="BJ1441" s="168"/>
      <c r="BK1441" s="168"/>
      <c r="BL1441" s="168"/>
      <c r="BM1441" s="168"/>
      <c r="DK1441" s="168"/>
      <c r="DL1441" s="168"/>
      <c r="DM1441" s="168"/>
      <c r="DN1441" s="168"/>
      <c r="DO1441" s="168"/>
      <c r="DP1441" s="168"/>
      <c r="DQ1441" s="168"/>
      <c r="DR1441" s="168"/>
      <c r="DS1441" s="168"/>
      <c r="DT1441" s="168"/>
      <c r="DU1441" s="168"/>
      <c r="DV1441" s="168"/>
      <c r="DW1441" s="168"/>
      <c r="DX1441" s="168"/>
      <c r="DY1441" s="168"/>
      <c r="DZ1441" s="168"/>
      <c r="EA1441" s="168"/>
      <c r="EB1441" s="168"/>
      <c r="EC1441" s="168"/>
      <c r="ED1441" s="168"/>
      <c r="EE1441" s="168"/>
      <c r="EF1441" s="168"/>
      <c r="EG1441" s="168"/>
      <c r="EH1441" s="168"/>
      <c r="EI1441" s="168"/>
      <c r="EJ1441" s="168"/>
      <c r="EK1441" s="168"/>
      <c r="EL1441" s="168"/>
      <c r="EM1441" s="168"/>
      <c r="EN1441" s="168"/>
      <c r="EO1441" s="168"/>
      <c r="EP1441" s="168"/>
      <c r="EQ1441" s="168"/>
      <c r="ER1441" s="168"/>
      <c r="ES1441" s="168"/>
      <c r="ET1441" s="168"/>
      <c r="EU1441" s="168"/>
      <c r="EV1441" s="168"/>
      <c r="EW1441" s="168"/>
      <c r="EX1441" s="168"/>
      <c r="EY1441" s="168"/>
      <c r="EZ1441" s="168"/>
      <c r="FA1441" s="168"/>
      <c r="FB1441" s="168"/>
      <c r="FC1441" s="168"/>
      <c r="FD1441" s="168"/>
    </row>
    <row r="1442" spans="1:160" s="5" customFormat="1" ht="24.9" customHeight="1" x14ac:dyDescent="0.3">
      <c r="A1442" s="263"/>
      <c r="B1442" s="263"/>
      <c r="C1442" s="265"/>
      <c r="D1442" s="481"/>
      <c r="E1442" s="482"/>
      <c r="F1442" s="482"/>
      <c r="G1442" s="482"/>
      <c r="H1442" s="482"/>
      <c r="I1442" s="482"/>
      <c r="J1442" s="482"/>
      <c r="K1442" s="482"/>
      <c r="L1442" s="482"/>
      <c r="M1442" s="483"/>
      <c r="N1442" s="16"/>
      <c r="O1442" s="529"/>
      <c r="P1442" s="530"/>
      <c r="Q1442" s="8"/>
      <c r="R1442" s="8"/>
      <c r="S1442" s="8"/>
      <c r="T1442" s="9"/>
      <c r="U1442" s="17"/>
      <c r="V1442" s="33"/>
      <c r="W1442" s="57"/>
      <c r="X1442" s="86"/>
      <c r="Y1442" s="33"/>
      <c r="Z1442" s="36"/>
      <c r="AA1442" s="36"/>
      <c r="AC1442" s="76"/>
      <c r="AD1442" s="89"/>
      <c r="AE1442" s="89"/>
      <c r="AF1442" s="90"/>
      <c r="AG1442" s="91"/>
      <c r="AH1442" s="88"/>
      <c r="AI1442" s="88"/>
      <c r="AJ1442" s="88"/>
      <c r="AK1442" s="88"/>
      <c r="AL1442" s="88"/>
      <c r="AM1442" s="88"/>
      <c r="AN1442" s="88"/>
      <c r="AO1442" s="88"/>
      <c r="AP1442" s="88"/>
      <c r="AQ1442" s="88"/>
      <c r="AR1442" s="88"/>
      <c r="AS1442" s="88"/>
      <c r="AT1442" s="90"/>
      <c r="AU1442" s="91"/>
      <c r="AV1442" s="88"/>
      <c r="AW1442" s="88"/>
      <c r="AX1442" s="38"/>
      <c r="AZ1442" s="141"/>
      <c r="BE1442" s="168"/>
      <c r="BF1442" s="168"/>
      <c r="BG1442" s="168"/>
      <c r="BH1442" s="168"/>
      <c r="BI1442" s="168"/>
      <c r="BJ1442" s="168"/>
      <c r="BK1442" s="168"/>
      <c r="BL1442" s="168"/>
      <c r="BM1442" s="168"/>
      <c r="DK1442" s="168"/>
      <c r="DL1442" s="168"/>
      <c r="DM1442" s="168"/>
      <c r="DN1442" s="168"/>
      <c r="DO1442" s="168"/>
      <c r="DP1442" s="168"/>
      <c r="DQ1442" s="168"/>
      <c r="DR1442" s="168"/>
      <c r="DS1442" s="168"/>
      <c r="DT1442" s="168"/>
      <c r="DU1442" s="168"/>
      <c r="DV1442" s="168"/>
      <c r="DW1442" s="168"/>
      <c r="DX1442" s="168"/>
      <c r="DY1442" s="168"/>
      <c r="DZ1442" s="168"/>
      <c r="EA1442" s="168"/>
      <c r="EB1442" s="168"/>
      <c r="EC1442" s="168"/>
      <c r="ED1442" s="168"/>
      <c r="EE1442" s="168"/>
      <c r="EF1442" s="168"/>
      <c r="EG1442" s="168"/>
      <c r="EH1442" s="168"/>
      <c r="EI1442" s="168"/>
      <c r="EJ1442" s="168"/>
      <c r="EK1442" s="168"/>
      <c r="EL1442" s="168"/>
      <c r="EM1442" s="168"/>
      <c r="EN1442" s="168"/>
      <c r="EO1442" s="168"/>
      <c r="EP1442" s="168"/>
      <c r="EQ1442" s="168"/>
      <c r="ER1442" s="168"/>
      <c r="ES1442" s="168"/>
      <c r="ET1442" s="168"/>
      <c r="EU1442" s="168"/>
      <c r="EV1442" s="168"/>
      <c r="EW1442" s="168"/>
      <c r="EX1442" s="168"/>
      <c r="EY1442" s="168"/>
      <c r="EZ1442" s="168"/>
      <c r="FA1442" s="168"/>
      <c r="FB1442" s="168"/>
      <c r="FC1442" s="168"/>
      <c r="FD1442" s="168"/>
    </row>
    <row r="1443" spans="1:160" s="5" customFormat="1" ht="24.9" customHeight="1" x14ac:dyDescent="0.3">
      <c r="A1443" s="263"/>
      <c r="B1443" s="263"/>
      <c r="C1443" s="265"/>
      <c r="D1443" s="481"/>
      <c r="E1443" s="482"/>
      <c r="F1443" s="482"/>
      <c r="G1443" s="482"/>
      <c r="H1443" s="482"/>
      <c r="I1443" s="482"/>
      <c r="J1443" s="482"/>
      <c r="K1443" s="482"/>
      <c r="L1443" s="482"/>
      <c r="M1443" s="483"/>
      <c r="N1443" s="16"/>
      <c r="O1443" s="529"/>
      <c r="P1443" s="530"/>
      <c r="Q1443" s="8"/>
      <c r="R1443" s="8"/>
      <c r="S1443" s="8"/>
      <c r="T1443" s="9"/>
      <c r="U1443" s="17"/>
      <c r="V1443" s="33"/>
      <c r="W1443" s="57"/>
      <c r="X1443" s="86"/>
      <c r="Y1443" s="33"/>
      <c r="Z1443" s="36"/>
      <c r="AA1443" s="36"/>
      <c r="AC1443" s="76"/>
      <c r="AD1443" s="89"/>
      <c r="AE1443" s="89"/>
      <c r="AF1443" s="90"/>
      <c r="AG1443" s="91"/>
      <c r="AH1443" s="88"/>
      <c r="AI1443" s="88"/>
      <c r="AJ1443" s="88"/>
      <c r="AK1443" s="88"/>
      <c r="AL1443" s="88"/>
      <c r="AM1443" s="88"/>
      <c r="AN1443" s="88"/>
      <c r="AO1443" s="88"/>
      <c r="AP1443" s="88"/>
      <c r="AQ1443" s="88"/>
      <c r="AR1443" s="88"/>
      <c r="AS1443" s="88"/>
      <c r="AT1443" s="90"/>
      <c r="AU1443" s="91"/>
      <c r="AV1443" s="88"/>
      <c r="AW1443" s="88"/>
      <c r="AX1443" s="38"/>
      <c r="AZ1443" s="141"/>
      <c r="BE1443" s="168"/>
      <c r="BF1443" s="168"/>
      <c r="BG1443" s="168"/>
      <c r="BH1443" s="168"/>
      <c r="BI1443" s="168"/>
      <c r="BJ1443" s="168"/>
      <c r="BK1443" s="168"/>
      <c r="BL1443" s="168"/>
      <c r="BM1443" s="168"/>
      <c r="DK1443" s="168"/>
      <c r="DL1443" s="168"/>
      <c r="DM1443" s="168"/>
      <c r="DN1443" s="168"/>
      <c r="DO1443" s="168"/>
      <c r="DP1443" s="168"/>
      <c r="DQ1443" s="168"/>
      <c r="DR1443" s="168"/>
      <c r="DS1443" s="168"/>
      <c r="DT1443" s="168"/>
      <c r="DU1443" s="168"/>
      <c r="DV1443" s="168"/>
      <c r="DW1443" s="168"/>
      <c r="DX1443" s="168"/>
      <c r="DY1443" s="168"/>
      <c r="DZ1443" s="168"/>
      <c r="EA1443" s="168"/>
      <c r="EB1443" s="168"/>
      <c r="EC1443" s="168"/>
      <c r="ED1443" s="168"/>
      <c r="EE1443" s="168"/>
      <c r="EF1443" s="168"/>
      <c r="EG1443" s="168"/>
      <c r="EH1443" s="168"/>
      <c r="EI1443" s="168"/>
      <c r="EJ1443" s="168"/>
      <c r="EK1443" s="168"/>
      <c r="EL1443" s="168"/>
      <c r="EM1443" s="168"/>
      <c r="EN1443" s="168"/>
      <c r="EO1443" s="168"/>
      <c r="EP1443" s="168"/>
      <c r="EQ1443" s="168"/>
      <c r="ER1443" s="168"/>
      <c r="ES1443" s="168"/>
      <c r="ET1443" s="168"/>
      <c r="EU1443" s="168"/>
      <c r="EV1443" s="168"/>
      <c r="EW1443" s="168"/>
      <c r="EX1443" s="168"/>
      <c r="EY1443" s="168"/>
      <c r="EZ1443" s="168"/>
      <c r="FA1443" s="168"/>
      <c r="FB1443" s="168"/>
      <c r="FC1443" s="168"/>
      <c r="FD1443" s="168"/>
    </row>
    <row r="1444" spans="1:160" s="5" customFormat="1" ht="24.9" customHeight="1" x14ac:dyDescent="0.3">
      <c r="A1444" s="263"/>
      <c r="B1444" s="263"/>
      <c r="C1444" s="265"/>
      <c r="D1444" s="481"/>
      <c r="E1444" s="482"/>
      <c r="F1444" s="482"/>
      <c r="G1444" s="482"/>
      <c r="H1444" s="482"/>
      <c r="I1444" s="482"/>
      <c r="J1444" s="482"/>
      <c r="K1444" s="482"/>
      <c r="L1444" s="482"/>
      <c r="M1444" s="483"/>
      <c r="N1444" s="16"/>
      <c r="O1444" s="529"/>
      <c r="P1444" s="530"/>
      <c r="Q1444" s="8"/>
      <c r="R1444" s="8"/>
      <c r="S1444" s="8"/>
      <c r="T1444" s="9"/>
      <c r="U1444" s="17"/>
      <c r="V1444" s="33"/>
      <c r="W1444" s="57"/>
      <c r="X1444" s="86"/>
      <c r="Y1444" s="33"/>
      <c r="Z1444" s="36"/>
      <c r="AA1444" s="36"/>
      <c r="AC1444" s="76"/>
      <c r="AD1444" s="89"/>
      <c r="AE1444" s="89"/>
      <c r="AF1444" s="90"/>
      <c r="AG1444" s="91"/>
      <c r="AH1444" s="88"/>
      <c r="AI1444" s="88"/>
      <c r="AJ1444" s="88"/>
      <c r="AK1444" s="88"/>
      <c r="AL1444" s="88"/>
      <c r="AM1444" s="88"/>
      <c r="AN1444" s="88"/>
      <c r="AO1444" s="88"/>
      <c r="AP1444" s="88"/>
      <c r="AQ1444" s="88"/>
      <c r="AR1444" s="88"/>
      <c r="AS1444" s="88"/>
      <c r="AT1444" s="90"/>
      <c r="AU1444" s="91"/>
      <c r="AV1444" s="88"/>
      <c r="AW1444" s="88"/>
      <c r="AX1444" s="38"/>
      <c r="AZ1444" s="141"/>
      <c r="BE1444" s="168"/>
      <c r="BF1444" s="168"/>
      <c r="BG1444" s="168"/>
      <c r="BH1444" s="168"/>
      <c r="BI1444" s="168"/>
      <c r="BJ1444" s="168"/>
      <c r="BK1444" s="168"/>
      <c r="BL1444" s="168"/>
      <c r="BM1444" s="168"/>
      <c r="DK1444" s="168"/>
      <c r="DL1444" s="168"/>
      <c r="DM1444" s="168"/>
      <c r="DN1444" s="168"/>
      <c r="DO1444" s="168"/>
      <c r="DP1444" s="168"/>
      <c r="DQ1444" s="168"/>
      <c r="DR1444" s="168"/>
      <c r="DS1444" s="168"/>
      <c r="DT1444" s="168"/>
      <c r="DU1444" s="168"/>
      <c r="DV1444" s="168"/>
      <c r="DW1444" s="168"/>
      <c r="DX1444" s="168"/>
      <c r="DY1444" s="168"/>
      <c r="DZ1444" s="168"/>
      <c r="EA1444" s="168"/>
      <c r="EB1444" s="168"/>
      <c r="EC1444" s="168"/>
      <c r="ED1444" s="168"/>
      <c r="EE1444" s="168"/>
      <c r="EF1444" s="168"/>
      <c r="EG1444" s="168"/>
      <c r="EH1444" s="168"/>
      <c r="EI1444" s="168"/>
      <c r="EJ1444" s="168"/>
      <c r="EK1444" s="168"/>
      <c r="EL1444" s="168"/>
      <c r="EM1444" s="168"/>
      <c r="EN1444" s="168"/>
      <c r="EO1444" s="168"/>
      <c r="EP1444" s="168"/>
      <c r="EQ1444" s="168"/>
      <c r="ER1444" s="168"/>
      <c r="ES1444" s="168"/>
      <c r="ET1444" s="168"/>
      <c r="EU1444" s="168"/>
      <c r="EV1444" s="168"/>
      <c r="EW1444" s="168"/>
      <c r="EX1444" s="168"/>
      <c r="EY1444" s="168"/>
      <c r="EZ1444" s="168"/>
      <c r="FA1444" s="168"/>
      <c r="FB1444" s="168"/>
      <c r="FC1444" s="168"/>
      <c r="FD1444" s="168"/>
    </row>
    <row r="1445" spans="1:160" s="5" customFormat="1" ht="24.9" customHeight="1" x14ac:dyDescent="0.3">
      <c r="A1445" s="263"/>
      <c r="B1445" s="263"/>
      <c r="C1445" s="265"/>
      <c r="D1445" s="481"/>
      <c r="E1445" s="482"/>
      <c r="F1445" s="482"/>
      <c r="G1445" s="482"/>
      <c r="H1445" s="482"/>
      <c r="I1445" s="482"/>
      <c r="J1445" s="482"/>
      <c r="K1445" s="482"/>
      <c r="L1445" s="482"/>
      <c r="M1445" s="483"/>
      <c r="N1445" s="16"/>
      <c r="O1445" s="529"/>
      <c r="P1445" s="530"/>
      <c r="Q1445" s="8"/>
      <c r="R1445" s="8"/>
      <c r="S1445" s="8"/>
      <c r="T1445" s="9"/>
      <c r="U1445" s="17"/>
      <c r="V1445" s="33"/>
      <c r="W1445" s="57"/>
      <c r="X1445" s="86"/>
      <c r="Y1445" s="33"/>
      <c r="Z1445" s="36"/>
      <c r="AA1445" s="36"/>
      <c r="AC1445" s="76"/>
      <c r="AD1445" s="89">
        <f>+U1458+U1409</f>
        <v>6652.7999999999993</v>
      </c>
      <c r="AE1445" s="89"/>
      <c r="AF1445" s="90"/>
      <c r="AG1445" s="91"/>
      <c r="AH1445" s="88"/>
      <c r="AI1445" s="88"/>
      <c r="AJ1445" s="88"/>
      <c r="AK1445" s="88"/>
      <c r="AL1445" s="88"/>
      <c r="AM1445" s="88"/>
      <c r="AN1445" s="88"/>
      <c r="AO1445" s="88"/>
      <c r="AP1445" s="88"/>
      <c r="AQ1445" s="88"/>
      <c r="AR1445" s="88"/>
      <c r="AS1445" s="88"/>
      <c r="AT1445" s="90"/>
      <c r="AU1445" s="91"/>
      <c r="AV1445" s="88"/>
      <c r="AW1445" s="88"/>
      <c r="AX1445" s="38"/>
      <c r="AZ1445" s="141"/>
      <c r="BE1445" s="168"/>
      <c r="BF1445" s="168"/>
      <c r="BG1445" s="168"/>
      <c r="BH1445" s="168"/>
      <c r="BI1445" s="168"/>
      <c r="BJ1445" s="168"/>
      <c r="BK1445" s="168"/>
      <c r="BL1445" s="168"/>
      <c r="BM1445" s="168"/>
      <c r="DK1445" s="168"/>
      <c r="DL1445" s="168"/>
      <c r="DM1445" s="168"/>
      <c r="DN1445" s="168"/>
      <c r="DO1445" s="168"/>
      <c r="DP1445" s="168"/>
      <c r="DQ1445" s="168"/>
      <c r="DR1445" s="168"/>
      <c r="DS1445" s="168"/>
      <c r="DT1445" s="168"/>
      <c r="DU1445" s="168"/>
      <c r="DV1445" s="168"/>
      <c r="DW1445" s="168"/>
      <c r="DX1445" s="168"/>
      <c r="DY1445" s="168"/>
      <c r="DZ1445" s="168"/>
      <c r="EA1445" s="168"/>
      <c r="EB1445" s="168"/>
      <c r="EC1445" s="168"/>
      <c r="ED1445" s="168"/>
      <c r="EE1445" s="168"/>
      <c r="EF1445" s="168"/>
      <c r="EG1445" s="168"/>
      <c r="EH1445" s="168"/>
      <c r="EI1445" s="168"/>
      <c r="EJ1445" s="168"/>
      <c r="EK1445" s="168"/>
      <c r="EL1445" s="168"/>
      <c r="EM1445" s="168"/>
      <c r="EN1445" s="168"/>
      <c r="EO1445" s="168"/>
      <c r="EP1445" s="168"/>
      <c r="EQ1445" s="168"/>
      <c r="ER1445" s="168"/>
      <c r="ES1445" s="168"/>
      <c r="ET1445" s="168"/>
      <c r="EU1445" s="168"/>
      <c r="EV1445" s="168"/>
      <c r="EW1445" s="168"/>
      <c r="EX1445" s="168"/>
      <c r="EY1445" s="168"/>
      <c r="EZ1445" s="168"/>
      <c r="FA1445" s="168"/>
      <c r="FB1445" s="168"/>
      <c r="FC1445" s="168"/>
      <c r="FD1445" s="168"/>
    </row>
    <row r="1446" spans="1:160" s="5" customFormat="1" ht="24.9" customHeight="1" x14ac:dyDescent="0.3">
      <c r="A1446" s="263"/>
      <c r="B1446" s="263"/>
      <c r="C1446" s="265"/>
      <c r="D1446" s="481"/>
      <c r="E1446" s="482"/>
      <c r="F1446" s="482"/>
      <c r="G1446" s="482"/>
      <c r="H1446" s="482"/>
      <c r="I1446" s="482"/>
      <c r="J1446" s="482"/>
      <c r="K1446" s="482"/>
      <c r="L1446" s="482"/>
      <c r="M1446" s="483"/>
      <c r="N1446" s="16"/>
      <c r="O1446" s="529"/>
      <c r="P1446" s="530"/>
      <c r="Q1446" s="8"/>
      <c r="R1446" s="8"/>
      <c r="S1446" s="8"/>
      <c r="T1446" s="9"/>
      <c r="U1446" s="17"/>
      <c r="V1446" s="33"/>
      <c r="W1446" s="57"/>
      <c r="X1446" s="86"/>
      <c r="Y1446" s="33"/>
      <c r="Z1446" s="36"/>
      <c r="AA1446" s="36"/>
      <c r="AC1446" s="76"/>
      <c r="AD1446" s="89"/>
      <c r="AE1446" s="89"/>
      <c r="AF1446" s="90"/>
      <c r="AG1446" s="91"/>
      <c r="AH1446" s="88"/>
      <c r="AI1446" s="88"/>
      <c r="AJ1446" s="88"/>
      <c r="AK1446" s="88"/>
      <c r="AL1446" s="88"/>
      <c r="AM1446" s="88"/>
      <c r="AN1446" s="88"/>
      <c r="AO1446" s="88"/>
      <c r="AP1446" s="88"/>
      <c r="AQ1446" s="88"/>
      <c r="AR1446" s="88"/>
      <c r="AS1446" s="88"/>
      <c r="AT1446" s="90"/>
      <c r="AU1446" s="91"/>
      <c r="AV1446" s="88"/>
      <c r="AW1446" s="88"/>
      <c r="AX1446" s="38"/>
      <c r="AZ1446" s="141"/>
      <c r="BE1446" s="168"/>
      <c r="BF1446" s="168"/>
      <c r="BG1446" s="168"/>
      <c r="BH1446" s="168"/>
      <c r="BI1446" s="168"/>
      <c r="BJ1446" s="168"/>
      <c r="BK1446" s="168"/>
      <c r="BL1446" s="168"/>
      <c r="BM1446" s="168"/>
      <c r="DK1446" s="168"/>
      <c r="DL1446" s="168"/>
      <c r="DM1446" s="168"/>
      <c r="DN1446" s="168"/>
      <c r="DO1446" s="168"/>
      <c r="DP1446" s="168"/>
      <c r="DQ1446" s="168"/>
      <c r="DR1446" s="168"/>
      <c r="DS1446" s="168"/>
      <c r="DT1446" s="168"/>
      <c r="DU1446" s="168"/>
      <c r="DV1446" s="168"/>
      <c r="DW1446" s="168"/>
      <c r="DX1446" s="168"/>
      <c r="DY1446" s="168"/>
      <c r="DZ1446" s="168"/>
      <c r="EA1446" s="168"/>
      <c r="EB1446" s="168"/>
      <c r="EC1446" s="168"/>
      <c r="ED1446" s="168"/>
      <c r="EE1446" s="168"/>
      <c r="EF1446" s="168"/>
      <c r="EG1446" s="168"/>
      <c r="EH1446" s="168"/>
      <c r="EI1446" s="168"/>
      <c r="EJ1446" s="168"/>
      <c r="EK1446" s="168"/>
      <c r="EL1446" s="168"/>
      <c r="EM1446" s="168"/>
      <c r="EN1446" s="168"/>
      <c r="EO1446" s="168"/>
      <c r="EP1446" s="168"/>
      <c r="EQ1446" s="168"/>
      <c r="ER1446" s="168"/>
      <c r="ES1446" s="168"/>
      <c r="ET1446" s="168"/>
      <c r="EU1446" s="168"/>
      <c r="EV1446" s="168"/>
      <c r="EW1446" s="168"/>
      <c r="EX1446" s="168"/>
      <c r="EY1446" s="168"/>
      <c r="EZ1446" s="168"/>
      <c r="FA1446" s="168"/>
      <c r="FB1446" s="168"/>
      <c r="FC1446" s="168"/>
      <c r="FD1446" s="168"/>
    </row>
    <row r="1447" spans="1:160" s="5" customFormat="1" ht="24.9" customHeight="1" x14ac:dyDescent="0.3">
      <c r="A1447" s="263"/>
      <c r="B1447" s="263"/>
      <c r="C1447" s="265"/>
      <c r="D1447" s="481"/>
      <c r="E1447" s="482"/>
      <c r="F1447" s="482"/>
      <c r="G1447" s="482"/>
      <c r="H1447" s="482"/>
      <c r="I1447" s="482"/>
      <c r="J1447" s="482"/>
      <c r="K1447" s="482"/>
      <c r="L1447" s="482"/>
      <c r="M1447" s="483"/>
      <c r="N1447" s="16"/>
      <c r="O1447" s="529"/>
      <c r="P1447" s="530"/>
      <c r="Q1447" s="8"/>
      <c r="R1447" s="8"/>
      <c r="S1447" s="8"/>
      <c r="T1447" s="9"/>
      <c r="U1447" s="17"/>
      <c r="V1447" s="33"/>
      <c r="W1447" s="57"/>
      <c r="X1447" s="86"/>
      <c r="Y1447" s="33"/>
      <c r="Z1447" s="36"/>
      <c r="AA1447" s="36"/>
      <c r="AC1447" s="76"/>
      <c r="AD1447" s="89"/>
      <c r="AE1447" s="89"/>
      <c r="AF1447" s="90"/>
      <c r="AG1447" s="91"/>
      <c r="AH1447" s="88"/>
      <c r="AI1447" s="88"/>
      <c r="AJ1447" s="88"/>
      <c r="AK1447" s="88"/>
      <c r="AL1447" s="88"/>
      <c r="AM1447" s="88"/>
      <c r="AN1447" s="88"/>
      <c r="AO1447" s="88"/>
      <c r="AP1447" s="88"/>
      <c r="AQ1447" s="88"/>
      <c r="AR1447" s="88"/>
      <c r="AS1447" s="88"/>
      <c r="AT1447" s="90"/>
      <c r="AU1447" s="91"/>
      <c r="AV1447" s="88"/>
      <c r="AW1447" s="88"/>
      <c r="AX1447" s="38"/>
      <c r="AZ1447" s="141"/>
      <c r="BE1447" s="168"/>
      <c r="BF1447" s="168"/>
      <c r="BG1447" s="168"/>
      <c r="BH1447" s="168"/>
      <c r="BI1447" s="168"/>
      <c r="BJ1447" s="168"/>
      <c r="BK1447" s="168"/>
      <c r="BL1447" s="168"/>
      <c r="BM1447" s="168"/>
      <c r="DK1447" s="168"/>
      <c r="DL1447" s="168"/>
      <c r="DM1447" s="168"/>
      <c r="DN1447" s="168"/>
      <c r="DO1447" s="168"/>
      <c r="DP1447" s="168"/>
      <c r="DQ1447" s="168"/>
      <c r="DR1447" s="168"/>
      <c r="DS1447" s="168"/>
      <c r="DT1447" s="168"/>
      <c r="DU1447" s="168"/>
      <c r="DV1447" s="168"/>
      <c r="DW1447" s="168"/>
      <c r="DX1447" s="168"/>
      <c r="DY1447" s="168"/>
      <c r="DZ1447" s="168"/>
      <c r="EA1447" s="168"/>
      <c r="EB1447" s="168"/>
      <c r="EC1447" s="168"/>
      <c r="ED1447" s="168"/>
      <c r="EE1447" s="168"/>
      <c r="EF1447" s="168"/>
      <c r="EG1447" s="168"/>
      <c r="EH1447" s="168"/>
      <c r="EI1447" s="168"/>
      <c r="EJ1447" s="168"/>
      <c r="EK1447" s="168"/>
      <c r="EL1447" s="168"/>
      <c r="EM1447" s="168"/>
      <c r="EN1447" s="168"/>
      <c r="EO1447" s="168"/>
      <c r="EP1447" s="168"/>
      <c r="EQ1447" s="168"/>
      <c r="ER1447" s="168"/>
      <c r="ES1447" s="168"/>
      <c r="ET1447" s="168"/>
      <c r="EU1447" s="168"/>
      <c r="EV1447" s="168"/>
      <c r="EW1447" s="168"/>
      <c r="EX1447" s="168"/>
      <c r="EY1447" s="168"/>
      <c r="EZ1447" s="168"/>
      <c r="FA1447" s="168"/>
      <c r="FB1447" s="168"/>
      <c r="FC1447" s="168"/>
      <c r="FD1447" s="168"/>
    </row>
    <row r="1448" spans="1:160" s="5" customFormat="1" ht="24.9" customHeight="1" x14ac:dyDescent="0.3">
      <c r="A1448" s="263"/>
      <c r="B1448" s="263"/>
      <c r="C1448" s="265"/>
      <c r="D1448" s="481"/>
      <c r="E1448" s="482"/>
      <c r="F1448" s="482"/>
      <c r="G1448" s="482"/>
      <c r="H1448" s="482"/>
      <c r="I1448" s="482"/>
      <c r="J1448" s="482"/>
      <c r="K1448" s="482"/>
      <c r="L1448" s="482"/>
      <c r="M1448" s="483"/>
      <c r="N1448" s="16"/>
      <c r="O1448" s="529"/>
      <c r="P1448" s="530"/>
      <c r="Q1448" s="8"/>
      <c r="R1448" s="8"/>
      <c r="S1448" s="8"/>
      <c r="T1448" s="9"/>
      <c r="U1448" s="17"/>
      <c r="V1448" s="33"/>
      <c r="W1448" s="57"/>
      <c r="X1448" s="86"/>
      <c r="Y1448" s="33"/>
      <c r="Z1448" s="36"/>
      <c r="AA1448" s="36"/>
      <c r="AC1448" s="76"/>
      <c r="AD1448" s="89"/>
      <c r="AE1448" s="89"/>
      <c r="AF1448" s="90"/>
      <c r="AG1448" s="91"/>
      <c r="AH1448" s="88"/>
      <c r="AI1448" s="88"/>
      <c r="AJ1448" s="88"/>
      <c r="AK1448" s="88"/>
      <c r="AL1448" s="88"/>
      <c r="AM1448" s="88"/>
      <c r="AN1448" s="88"/>
      <c r="AO1448" s="88"/>
      <c r="AP1448" s="88"/>
      <c r="AQ1448" s="88"/>
      <c r="AR1448" s="88"/>
      <c r="AS1448" s="88"/>
      <c r="AT1448" s="90"/>
      <c r="AU1448" s="91"/>
      <c r="AV1448" s="88"/>
      <c r="AW1448" s="88"/>
      <c r="AX1448" s="38"/>
      <c r="AZ1448" s="141"/>
      <c r="BE1448" s="168"/>
      <c r="BF1448" s="168"/>
      <c r="BG1448" s="168"/>
      <c r="BH1448" s="168"/>
      <c r="BI1448" s="168"/>
      <c r="BJ1448" s="168"/>
      <c r="BK1448" s="168"/>
      <c r="BL1448" s="168"/>
      <c r="BM1448" s="168"/>
      <c r="DK1448" s="168"/>
      <c r="DL1448" s="168"/>
      <c r="DM1448" s="168"/>
      <c r="DN1448" s="168"/>
      <c r="DO1448" s="168"/>
      <c r="DP1448" s="168"/>
      <c r="DQ1448" s="168"/>
      <c r="DR1448" s="168"/>
      <c r="DS1448" s="168"/>
      <c r="DT1448" s="168"/>
      <c r="DU1448" s="168"/>
      <c r="DV1448" s="168"/>
      <c r="DW1448" s="168"/>
      <c r="DX1448" s="168"/>
      <c r="DY1448" s="168"/>
      <c r="DZ1448" s="168"/>
      <c r="EA1448" s="168"/>
      <c r="EB1448" s="168"/>
      <c r="EC1448" s="168"/>
      <c r="ED1448" s="168"/>
      <c r="EE1448" s="168"/>
      <c r="EF1448" s="168"/>
      <c r="EG1448" s="168"/>
      <c r="EH1448" s="168"/>
      <c r="EI1448" s="168"/>
      <c r="EJ1448" s="168"/>
      <c r="EK1448" s="168"/>
      <c r="EL1448" s="168"/>
      <c r="EM1448" s="168"/>
      <c r="EN1448" s="168"/>
      <c r="EO1448" s="168"/>
      <c r="EP1448" s="168"/>
      <c r="EQ1448" s="168"/>
      <c r="ER1448" s="168"/>
      <c r="ES1448" s="168"/>
      <c r="ET1448" s="168"/>
      <c r="EU1448" s="168"/>
      <c r="EV1448" s="168"/>
      <c r="EW1448" s="168"/>
      <c r="EX1448" s="168"/>
      <c r="EY1448" s="168"/>
      <c r="EZ1448" s="168"/>
      <c r="FA1448" s="168"/>
      <c r="FB1448" s="168"/>
      <c r="FC1448" s="168"/>
      <c r="FD1448" s="168"/>
    </row>
    <row r="1449" spans="1:160" s="5" customFormat="1" ht="24.9" customHeight="1" x14ac:dyDescent="0.3">
      <c r="A1449" s="263"/>
      <c r="B1449" s="263"/>
      <c r="C1449" s="265"/>
      <c r="D1449" s="481"/>
      <c r="E1449" s="482"/>
      <c r="F1449" s="482"/>
      <c r="G1449" s="482"/>
      <c r="H1449" s="482"/>
      <c r="I1449" s="482"/>
      <c r="J1449" s="482"/>
      <c r="K1449" s="482"/>
      <c r="L1449" s="482"/>
      <c r="M1449" s="483"/>
      <c r="N1449" s="16"/>
      <c r="O1449" s="529"/>
      <c r="P1449" s="530"/>
      <c r="Q1449" s="8"/>
      <c r="R1449" s="8"/>
      <c r="S1449" s="8"/>
      <c r="T1449" s="9"/>
      <c r="U1449" s="17"/>
      <c r="V1449" s="33"/>
      <c r="W1449" s="57"/>
      <c r="X1449" s="86"/>
      <c r="Y1449" s="33"/>
      <c r="Z1449" s="36"/>
      <c r="AA1449" s="36"/>
      <c r="AC1449" s="76"/>
      <c r="AD1449" s="89"/>
      <c r="AE1449" s="89"/>
      <c r="AF1449" s="90"/>
      <c r="AG1449" s="91"/>
      <c r="AH1449" s="88"/>
      <c r="AI1449" s="88"/>
      <c r="AJ1449" s="88"/>
      <c r="AK1449" s="88"/>
      <c r="AL1449" s="88"/>
      <c r="AM1449" s="88"/>
      <c r="AN1449" s="88"/>
      <c r="AO1449" s="88"/>
      <c r="AP1449" s="88"/>
      <c r="AQ1449" s="88"/>
      <c r="AR1449" s="88"/>
      <c r="AS1449" s="88"/>
      <c r="AT1449" s="90"/>
      <c r="AU1449" s="91"/>
      <c r="AV1449" s="88"/>
      <c r="AW1449" s="88"/>
      <c r="AX1449" s="38"/>
      <c r="AZ1449" s="141"/>
      <c r="BE1449" s="168"/>
      <c r="BF1449" s="168"/>
      <c r="BG1449" s="168"/>
      <c r="BH1449" s="168"/>
      <c r="BI1449" s="168"/>
      <c r="BJ1449" s="168"/>
      <c r="BK1449" s="168"/>
      <c r="BL1449" s="168"/>
      <c r="BM1449" s="168"/>
      <c r="DK1449" s="168"/>
      <c r="DL1449" s="168"/>
      <c r="DM1449" s="168"/>
      <c r="DN1449" s="168"/>
      <c r="DO1449" s="168"/>
      <c r="DP1449" s="168"/>
      <c r="DQ1449" s="168"/>
      <c r="DR1449" s="168"/>
      <c r="DS1449" s="168"/>
      <c r="DT1449" s="168"/>
      <c r="DU1449" s="168"/>
      <c r="DV1449" s="168"/>
      <c r="DW1449" s="168"/>
      <c r="DX1449" s="168"/>
      <c r="DY1449" s="168"/>
      <c r="DZ1449" s="168"/>
      <c r="EA1449" s="168"/>
      <c r="EB1449" s="168"/>
      <c r="EC1449" s="168"/>
      <c r="ED1449" s="168"/>
      <c r="EE1449" s="168"/>
      <c r="EF1449" s="168"/>
      <c r="EG1449" s="168"/>
      <c r="EH1449" s="168"/>
      <c r="EI1449" s="168"/>
      <c r="EJ1449" s="168"/>
      <c r="EK1449" s="168"/>
      <c r="EL1449" s="168"/>
      <c r="EM1449" s="168"/>
      <c r="EN1449" s="168"/>
      <c r="EO1449" s="168"/>
      <c r="EP1449" s="168"/>
      <c r="EQ1449" s="168"/>
      <c r="ER1449" s="168"/>
      <c r="ES1449" s="168"/>
      <c r="ET1449" s="168"/>
      <c r="EU1449" s="168"/>
      <c r="EV1449" s="168"/>
      <c r="EW1449" s="168"/>
      <c r="EX1449" s="168"/>
      <c r="EY1449" s="168"/>
      <c r="EZ1449" s="168"/>
      <c r="FA1449" s="168"/>
      <c r="FB1449" s="168"/>
      <c r="FC1449" s="168"/>
      <c r="FD1449" s="168"/>
    </row>
    <row r="1450" spans="1:160" s="5" customFormat="1" ht="24.9" customHeight="1" x14ac:dyDescent="0.3">
      <c r="A1450" s="263"/>
      <c r="B1450" s="263"/>
      <c r="C1450" s="265"/>
      <c r="D1450" s="481"/>
      <c r="E1450" s="482"/>
      <c r="F1450" s="482"/>
      <c r="G1450" s="482"/>
      <c r="H1450" s="482"/>
      <c r="I1450" s="482"/>
      <c r="J1450" s="482"/>
      <c r="K1450" s="482"/>
      <c r="L1450" s="482"/>
      <c r="M1450" s="483"/>
      <c r="N1450" s="16"/>
      <c r="O1450" s="529"/>
      <c r="P1450" s="530"/>
      <c r="Q1450" s="8"/>
      <c r="R1450" s="8"/>
      <c r="S1450" s="8"/>
      <c r="T1450" s="9"/>
      <c r="U1450" s="17"/>
      <c r="V1450" s="33"/>
      <c r="W1450" s="57"/>
      <c r="X1450" s="86"/>
      <c r="Y1450" s="33"/>
      <c r="Z1450" s="36"/>
      <c r="AA1450" s="36"/>
      <c r="AC1450" s="76"/>
      <c r="AD1450" s="89"/>
      <c r="AE1450" s="89"/>
      <c r="AF1450" s="90"/>
      <c r="AG1450" s="91"/>
      <c r="AH1450" s="88"/>
      <c r="AI1450" s="88"/>
      <c r="AJ1450" s="88"/>
      <c r="AK1450" s="88"/>
      <c r="AL1450" s="88"/>
      <c r="AM1450" s="88"/>
      <c r="AN1450" s="88"/>
      <c r="AO1450" s="88"/>
      <c r="AP1450" s="88"/>
      <c r="AQ1450" s="88"/>
      <c r="AR1450" s="88"/>
      <c r="AS1450" s="88"/>
      <c r="AT1450" s="90"/>
      <c r="AU1450" s="91"/>
      <c r="AV1450" s="88"/>
      <c r="AW1450" s="88"/>
      <c r="AX1450" s="38"/>
      <c r="AZ1450" s="141"/>
      <c r="BE1450" s="168"/>
      <c r="BF1450" s="168"/>
      <c r="BG1450" s="168"/>
      <c r="BH1450" s="168"/>
      <c r="BI1450" s="168"/>
      <c r="BJ1450" s="168"/>
      <c r="BK1450" s="168"/>
      <c r="BL1450" s="168"/>
      <c r="BM1450" s="168"/>
      <c r="DK1450" s="168"/>
      <c r="DL1450" s="168"/>
      <c r="DM1450" s="168"/>
      <c r="DN1450" s="168"/>
      <c r="DO1450" s="168"/>
      <c r="DP1450" s="168"/>
      <c r="DQ1450" s="168"/>
      <c r="DR1450" s="168"/>
      <c r="DS1450" s="168"/>
      <c r="DT1450" s="168"/>
      <c r="DU1450" s="168"/>
      <c r="DV1450" s="168"/>
      <c r="DW1450" s="168"/>
      <c r="DX1450" s="168"/>
      <c r="DY1450" s="168"/>
      <c r="DZ1450" s="168"/>
      <c r="EA1450" s="168"/>
      <c r="EB1450" s="168"/>
      <c r="EC1450" s="168"/>
      <c r="ED1450" s="168"/>
      <c r="EE1450" s="168"/>
      <c r="EF1450" s="168"/>
      <c r="EG1450" s="168"/>
      <c r="EH1450" s="168"/>
      <c r="EI1450" s="168"/>
      <c r="EJ1450" s="168"/>
      <c r="EK1450" s="168"/>
      <c r="EL1450" s="168"/>
      <c r="EM1450" s="168"/>
      <c r="EN1450" s="168"/>
      <c r="EO1450" s="168"/>
      <c r="EP1450" s="168"/>
      <c r="EQ1450" s="168"/>
      <c r="ER1450" s="168"/>
      <c r="ES1450" s="168"/>
      <c r="ET1450" s="168"/>
      <c r="EU1450" s="168"/>
      <c r="EV1450" s="168"/>
      <c r="EW1450" s="168"/>
      <c r="EX1450" s="168"/>
      <c r="EY1450" s="168"/>
      <c r="EZ1450" s="168"/>
      <c r="FA1450" s="168"/>
      <c r="FB1450" s="168"/>
      <c r="FC1450" s="168"/>
      <c r="FD1450" s="168"/>
    </row>
    <row r="1451" spans="1:160" s="5" customFormat="1" ht="24.9" customHeight="1" x14ac:dyDescent="0.3">
      <c r="A1451" s="263"/>
      <c r="B1451" s="263"/>
      <c r="C1451" s="265"/>
      <c r="D1451" s="481"/>
      <c r="E1451" s="482"/>
      <c r="F1451" s="482"/>
      <c r="G1451" s="482"/>
      <c r="H1451" s="482"/>
      <c r="I1451" s="482"/>
      <c r="J1451" s="482"/>
      <c r="K1451" s="482"/>
      <c r="L1451" s="482"/>
      <c r="M1451" s="483"/>
      <c r="N1451" s="16"/>
      <c r="O1451" s="529"/>
      <c r="P1451" s="530"/>
      <c r="Q1451" s="8"/>
      <c r="R1451" s="8"/>
      <c r="S1451" s="8"/>
      <c r="T1451" s="9"/>
      <c r="U1451" s="17"/>
      <c r="V1451" s="33"/>
      <c r="W1451" s="57"/>
      <c r="X1451" s="86"/>
      <c r="Y1451" s="33"/>
      <c r="Z1451" s="36"/>
      <c r="AA1451" s="36"/>
      <c r="AC1451" s="76"/>
      <c r="AD1451" s="89"/>
      <c r="AE1451" s="89"/>
      <c r="AF1451" s="90"/>
      <c r="AG1451" s="92"/>
      <c r="AH1451" s="88"/>
      <c r="AI1451" s="88"/>
      <c r="AJ1451" s="88"/>
      <c r="AK1451" s="88"/>
      <c r="AL1451" s="88"/>
      <c r="AM1451" s="88"/>
      <c r="AN1451" s="88"/>
      <c r="AO1451" s="88"/>
      <c r="AP1451" s="88"/>
      <c r="AQ1451" s="88"/>
      <c r="AR1451" s="88"/>
      <c r="AS1451" s="88"/>
      <c r="AT1451" s="90"/>
      <c r="AU1451" s="92"/>
      <c r="AV1451" s="88"/>
      <c r="AW1451" s="88"/>
      <c r="AX1451" s="38"/>
      <c r="AZ1451" s="141"/>
      <c r="BE1451" s="168"/>
      <c r="BF1451" s="168"/>
      <c r="BG1451" s="168"/>
      <c r="BH1451" s="168"/>
      <c r="BI1451" s="168"/>
      <c r="BJ1451" s="168"/>
      <c r="BK1451" s="168"/>
      <c r="BL1451" s="168"/>
      <c r="BM1451" s="168"/>
      <c r="DK1451" s="168"/>
      <c r="DL1451" s="168"/>
      <c r="DM1451" s="168"/>
      <c r="DN1451" s="168"/>
      <c r="DO1451" s="168"/>
      <c r="DP1451" s="168"/>
      <c r="DQ1451" s="168"/>
      <c r="DR1451" s="168"/>
      <c r="DS1451" s="168"/>
      <c r="DT1451" s="168"/>
      <c r="DU1451" s="168"/>
      <c r="DV1451" s="168"/>
      <c r="DW1451" s="168"/>
      <c r="DX1451" s="168"/>
      <c r="DY1451" s="168"/>
      <c r="DZ1451" s="168"/>
      <c r="EA1451" s="168"/>
      <c r="EB1451" s="168"/>
      <c r="EC1451" s="168"/>
      <c r="ED1451" s="168"/>
      <c r="EE1451" s="168"/>
      <c r="EF1451" s="168"/>
      <c r="EG1451" s="168"/>
      <c r="EH1451" s="168"/>
      <c r="EI1451" s="168"/>
      <c r="EJ1451" s="168"/>
      <c r="EK1451" s="168"/>
      <c r="EL1451" s="168"/>
      <c r="EM1451" s="168"/>
      <c r="EN1451" s="168"/>
      <c r="EO1451" s="168"/>
      <c r="EP1451" s="168"/>
      <c r="EQ1451" s="168"/>
      <c r="ER1451" s="168"/>
      <c r="ES1451" s="168"/>
      <c r="ET1451" s="168"/>
      <c r="EU1451" s="168"/>
      <c r="EV1451" s="168"/>
      <c r="EW1451" s="168"/>
      <c r="EX1451" s="168"/>
      <c r="EY1451" s="168"/>
      <c r="EZ1451" s="168"/>
      <c r="FA1451" s="168"/>
      <c r="FB1451" s="168"/>
      <c r="FC1451" s="168"/>
      <c r="FD1451" s="168"/>
    </row>
    <row r="1452" spans="1:160" s="5" customFormat="1" ht="24.9" customHeight="1" x14ac:dyDescent="0.3">
      <c r="A1452" s="263"/>
      <c r="B1452" s="263"/>
      <c r="C1452" s="265"/>
      <c r="D1452" s="481"/>
      <c r="E1452" s="482"/>
      <c r="F1452" s="482"/>
      <c r="G1452" s="482"/>
      <c r="H1452" s="482"/>
      <c r="I1452" s="482"/>
      <c r="J1452" s="482"/>
      <c r="K1452" s="482"/>
      <c r="L1452" s="482"/>
      <c r="M1452" s="483"/>
      <c r="N1452" s="16"/>
      <c r="O1452" s="529"/>
      <c r="P1452" s="530"/>
      <c r="Q1452" s="8"/>
      <c r="R1452" s="8"/>
      <c r="S1452" s="8"/>
      <c r="T1452" s="9"/>
      <c r="U1452" s="17"/>
      <c r="V1452" s="33"/>
      <c r="W1452" s="57"/>
      <c r="X1452" s="86"/>
      <c r="Y1452" s="33"/>
      <c r="Z1452" s="36"/>
      <c r="AA1452" s="36"/>
      <c r="AC1452" s="76"/>
      <c r="AD1452" s="89"/>
      <c r="AE1452" s="89"/>
      <c r="AF1452" s="90"/>
      <c r="AG1452" s="92"/>
      <c r="AH1452" s="88"/>
      <c r="AI1452" s="88"/>
      <c r="AJ1452" s="88"/>
      <c r="AK1452" s="88"/>
      <c r="AL1452" s="88"/>
      <c r="AM1452" s="88"/>
      <c r="AN1452" s="88"/>
      <c r="AO1452" s="88"/>
      <c r="AP1452" s="88"/>
      <c r="AQ1452" s="88"/>
      <c r="AR1452" s="88"/>
      <c r="AS1452" s="88"/>
      <c r="AT1452" s="90"/>
      <c r="AU1452" s="92"/>
      <c r="AV1452" s="88"/>
      <c r="AW1452" s="88"/>
      <c r="AX1452" s="38"/>
      <c r="AZ1452" s="141"/>
      <c r="BE1452" s="168"/>
      <c r="BF1452" s="168"/>
      <c r="BG1452" s="168"/>
      <c r="BH1452" s="168"/>
      <c r="BI1452" s="168"/>
      <c r="BJ1452" s="168"/>
      <c r="BK1452" s="168"/>
      <c r="BL1452" s="168"/>
      <c r="BM1452" s="168"/>
      <c r="DK1452" s="168"/>
      <c r="DL1452" s="168"/>
      <c r="DM1452" s="168"/>
      <c r="DN1452" s="168"/>
      <c r="DO1452" s="168"/>
      <c r="DP1452" s="168"/>
      <c r="DQ1452" s="168"/>
      <c r="DR1452" s="168"/>
      <c r="DS1452" s="168"/>
      <c r="DT1452" s="168"/>
      <c r="DU1452" s="168"/>
      <c r="DV1452" s="168"/>
      <c r="DW1452" s="168"/>
      <c r="DX1452" s="168"/>
      <c r="DY1452" s="168"/>
      <c r="DZ1452" s="168"/>
      <c r="EA1452" s="168"/>
      <c r="EB1452" s="168"/>
      <c r="EC1452" s="168"/>
      <c r="ED1452" s="168"/>
      <c r="EE1452" s="168"/>
      <c r="EF1452" s="168"/>
      <c r="EG1452" s="168"/>
      <c r="EH1452" s="168"/>
      <c r="EI1452" s="168"/>
      <c r="EJ1452" s="168"/>
      <c r="EK1452" s="168"/>
      <c r="EL1452" s="168"/>
      <c r="EM1452" s="168"/>
      <c r="EN1452" s="168"/>
      <c r="EO1452" s="168"/>
      <c r="EP1452" s="168"/>
      <c r="EQ1452" s="168"/>
      <c r="ER1452" s="168"/>
      <c r="ES1452" s="168"/>
      <c r="ET1452" s="168"/>
      <c r="EU1452" s="168"/>
      <c r="EV1452" s="168"/>
      <c r="EW1452" s="168"/>
      <c r="EX1452" s="168"/>
      <c r="EY1452" s="168"/>
      <c r="EZ1452" s="168"/>
      <c r="FA1452" s="168"/>
      <c r="FB1452" s="168"/>
      <c r="FC1452" s="168"/>
      <c r="FD1452" s="168"/>
    </row>
    <row r="1453" spans="1:160" s="5" customFormat="1" ht="24.9" customHeight="1" x14ac:dyDescent="0.3">
      <c r="A1453" s="263"/>
      <c r="B1453" s="263"/>
      <c r="C1453" s="265"/>
      <c r="D1453" s="481"/>
      <c r="E1453" s="482"/>
      <c r="F1453" s="482"/>
      <c r="G1453" s="482"/>
      <c r="H1453" s="482"/>
      <c r="I1453" s="482"/>
      <c r="J1453" s="482"/>
      <c r="K1453" s="482"/>
      <c r="L1453" s="482"/>
      <c r="M1453" s="483"/>
      <c r="N1453" s="16"/>
      <c r="O1453" s="529"/>
      <c r="P1453" s="530"/>
      <c r="Q1453" s="8"/>
      <c r="R1453" s="8"/>
      <c r="S1453" s="8"/>
      <c r="T1453" s="9"/>
      <c r="U1453" s="17"/>
      <c r="V1453" s="33"/>
      <c r="W1453" s="57"/>
      <c r="X1453" s="86"/>
      <c r="Y1453" s="33"/>
      <c r="Z1453" s="36"/>
      <c r="AA1453" s="36"/>
      <c r="AC1453" s="76"/>
      <c r="AD1453" s="89"/>
      <c r="AE1453" s="89"/>
      <c r="AF1453" s="90"/>
      <c r="AG1453" s="92"/>
      <c r="AH1453" s="88"/>
      <c r="AI1453" s="88"/>
      <c r="AJ1453" s="88"/>
      <c r="AK1453" s="88"/>
      <c r="AL1453" s="88"/>
      <c r="AM1453" s="88"/>
      <c r="AN1453" s="88"/>
      <c r="AO1453" s="88"/>
      <c r="AP1453" s="88"/>
      <c r="AQ1453" s="88"/>
      <c r="AR1453" s="88"/>
      <c r="AS1453" s="88"/>
      <c r="AT1453" s="90"/>
      <c r="AU1453" s="92"/>
      <c r="AV1453" s="88"/>
      <c r="AW1453" s="88"/>
      <c r="AX1453" s="38"/>
      <c r="AZ1453" s="141"/>
      <c r="BE1453" s="168"/>
      <c r="BF1453" s="168"/>
      <c r="BG1453" s="168"/>
      <c r="BH1453" s="168"/>
      <c r="BI1453" s="168"/>
      <c r="BJ1453" s="168"/>
      <c r="BK1453" s="168"/>
      <c r="BL1453" s="168"/>
      <c r="BM1453" s="168"/>
      <c r="DK1453" s="168"/>
      <c r="DL1453" s="168"/>
      <c r="DM1453" s="168"/>
      <c r="DN1453" s="168"/>
      <c r="DO1453" s="168"/>
      <c r="DP1453" s="168"/>
      <c r="DQ1453" s="168"/>
      <c r="DR1453" s="168"/>
      <c r="DS1453" s="168"/>
      <c r="DT1453" s="168"/>
      <c r="DU1453" s="168"/>
      <c r="DV1453" s="168"/>
      <c r="DW1453" s="168"/>
      <c r="DX1453" s="168"/>
      <c r="DY1453" s="168"/>
      <c r="DZ1453" s="168"/>
      <c r="EA1453" s="168"/>
      <c r="EB1453" s="168"/>
      <c r="EC1453" s="168"/>
      <c r="ED1453" s="168"/>
      <c r="EE1453" s="168"/>
      <c r="EF1453" s="168"/>
      <c r="EG1453" s="168"/>
      <c r="EH1453" s="168"/>
      <c r="EI1453" s="168"/>
      <c r="EJ1453" s="168"/>
      <c r="EK1453" s="168"/>
      <c r="EL1453" s="168"/>
      <c r="EM1453" s="168"/>
      <c r="EN1453" s="168"/>
      <c r="EO1453" s="168"/>
      <c r="EP1453" s="168"/>
      <c r="EQ1453" s="168"/>
      <c r="ER1453" s="168"/>
      <c r="ES1453" s="168"/>
      <c r="ET1453" s="168"/>
      <c r="EU1453" s="168"/>
      <c r="EV1453" s="168"/>
      <c r="EW1453" s="168"/>
      <c r="EX1453" s="168"/>
      <c r="EY1453" s="168"/>
      <c r="EZ1453" s="168"/>
      <c r="FA1453" s="168"/>
      <c r="FB1453" s="168"/>
      <c r="FC1453" s="168"/>
      <c r="FD1453" s="168"/>
    </row>
    <row r="1454" spans="1:160" s="5" customFormat="1" ht="24.9" customHeight="1" x14ac:dyDescent="0.3">
      <c r="A1454" s="263"/>
      <c r="B1454" s="263"/>
      <c r="C1454" s="265"/>
      <c r="D1454" s="481"/>
      <c r="E1454" s="482"/>
      <c r="F1454" s="482"/>
      <c r="G1454" s="482"/>
      <c r="H1454" s="482"/>
      <c r="I1454" s="482"/>
      <c r="J1454" s="482"/>
      <c r="K1454" s="482"/>
      <c r="L1454" s="482"/>
      <c r="M1454" s="483"/>
      <c r="N1454" s="16"/>
      <c r="O1454" s="529"/>
      <c r="P1454" s="530"/>
      <c r="Q1454" s="8"/>
      <c r="R1454" s="8"/>
      <c r="S1454" s="8"/>
      <c r="T1454" s="9"/>
      <c r="U1454" s="17"/>
      <c r="V1454" s="33"/>
      <c r="W1454" s="57"/>
      <c r="X1454" s="86"/>
      <c r="Y1454" s="33"/>
      <c r="Z1454" s="36"/>
      <c r="AA1454" s="36"/>
      <c r="AC1454" s="76"/>
      <c r="AD1454" s="89"/>
      <c r="AE1454" s="89"/>
      <c r="AF1454" s="90"/>
      <c r="AG1454" s="92"/>
      <c r="AH1454" s="88"/>
      <c r="AI1454" s="88"/>
      <c r="AJ1454" s="88"/>
      <c r="AK1454" s="88"/>
      <c r="AL1454" s="88"/>
      <c r="AM1454" s="88"/>
      <c r="AN1454" s="88"/>
      <c r="AO1454" s="88"/>
      <c r="AP1454" s="88"/>
      <c r="AQ1454" s="88"/>
      <c r="AR1454" s="88"/>
      <c r="AS1454" s="88"/>
      <c r="AT1454" s="90"/>
      <c r="AU1454" s="92"/>
      <c r="AV1454" s="88"/>
      <c r="AW1454" s="88"/>
      <c r="AX1454" s="38"/>
      <c r="AZ1454" s="141"/>
      <c r="BE1454" s="168"/>
      <c r="BF1454" s="168"/>
      <c r="BG1454" s="168"/>
      <c r="BH1454" s="168"/>
      <c r="BI1454" s="168"/>
      <c r="BJ1454" s="168"/>
      <c r="BK1454" s="168"/>
      <c r="BL1454" s="168"/>
      <c r="BM1454" s="168"/>
      <c r="DK1454" s="168"/>
      <c r="DL1454" s="168"/>
      <c r="DM1454" s="168"/>
      <c r="DN1454" s="168"/>
      <c r="DO1454" s="168"/>
      <c r="DP1454" s="168"/>
      <c r="DQ1454" s="168"/>
      <c r="DR1454" s="168"/>
      <c r="DS1454" s="168"/>
      <c r="DT1454" s="168"/>
      <c r="DU1454" s="168"/>
      <c r="DV1454" s="168"/>
      <c r="DW1454" s="168"/>
      <c r="DX1454" s="168"/>
      <c r="DY1454" s="168"/>
      <c r="DZ1454" s="168"/>
      <c r="EA1454" s="168"/>
      <c r="EB1454" s="168"/>
      <c r="EC1454" s="168"/>
      <c r="ED1454" s="168"/>
      <c r="EE1454" s="168"/>
      <c r="EF1454" s="168"/>
      <c r="EG1454" s="168"/>
      <c r="EH1454" s="168"/>
      <c r="EI1454" s="168"/>
      <c r="EJ1454" s="168"/>
      <c r="EK1454" s="168"/>
      <c r="EL1454" s="168"/>
      <c r="EM1454" s="168"/>
      <c r="EN1454" s="168"/>
      <c r="EO1454" s="168"/>
      <c r="EP1454" s="168"/>
      <c r="EQ1454" s="168"/>
      <c r="ER1454" s="168"/>
      <c r="ES1454" s="168"/>
      <c r="ET1454" s="168"/>
      <c r="EU1454" s="168"/>
      <c r="EV1454" s="168"/>
      <c r="EW1454" s="168"/>
      <c r="EX1454" s="168"/>
      <c r="EY1454" s="168"/>
      <c r="EZ1454" s="168"/>
      <c r="FA1454" s="168"/>
      <c r="FB1454" s="168"/>
      <c r="FC1454" s="168"/>
      <c r="FD1454" s="168"/>
    </row>
    <row r="1455" spans="1:160" s="5" customFormat="1" ht="24.9" customHeight="1" x14ac:dyDescent="0.3">
      <c r="A1455" s="263"/>
      <c r="B1455" s="263"/>
      <c r="C1455" s="265"/>
      <c r="D1455" s="481"/>
      <c r="E1455" s="482"/>
      <c r="F1455" s="482"/>
      <c r="G1455" s="482"/>
      <c r="H1455" s="482"/>
      <c r="I1455" s="482"/>
      <c r="J1455" s="482"/>
      <c r="K1455" s="482"/>
      <c r="L1455" s="482"/>
      <c r="M1455" s="483"/>
      <c r="N1455" s="16"/>
      <c r="O1455" s="529"/>
      <c r="P1455" s="530"/>
      <c r="Q1455" s="8"/>
      <c r="R1455" s="8"/>
      <c r="S1455" s="8"/>
      <c r="T1455" s="9"/>
      <c r="U1455" s="17"/>
      <c r="V1455" s="33"/>
      <c r="W1455" s="57"/>
      <c r="X1455" s="86"/>
      <c r="Y1455" s="33"/>
      <c r="Z1455" s="36"/>
      <c r="AA1455" s="36"/>
      <c r="AC1455" s="82"/>
      <c r="AD1455" s="89"/>
      <c r="AE1455" s="89"/>
      <c r="AF1455" s="90"/>
      <c r="AG1455" s="38"/>
      <c r="AH1455" s="88"/>
      <c r="AI1455" s="88"/>
      <c r="AJ1455" s="88"/>
      <c r="AK1455" s="88"/>
      <c r="AL1455" s="88"/>
      <c r="AM1455" s="88"/>
      <c r="AN1455" s="88"/>
      <c r="AO1455" s="88"/>
      <c r="AP1455" s="88"/>
      <c r="AQ1455" s="88"/>
      <c r="AR1455" s="88"/>
      <c r="AS1455" s="88"/>
      <c r="AT1455" s="90"/>
      <c r="AU1455" s="38"/>
      <c r="AV1455" s="88"/>
      <c r="AW1455" s="88"/>
      <c r="AX1455" s="38"/>
      <c r="AZ1455" s="141"/>
      <c r="BE1455" s="168"/>
      <c r="BF1455" s="168"/>
      <c r="BG1455" s="168"/>
      <c r="BH1455" s="168"/>
      <c r="BI1455" s="168"/>
      <c r="BJ1455" s="168"/>
      <c r="BK1455" s="168"/>
      <c r="BL1455" s="168"/>
      <c r="BM1455" s="168"/>
      <c r="DK1455" s="168"/>
      <c r="DL1455" s="168"/>
      <c r="DM1455" s="168"/>
      <c r="DN1455" s="168"/>
      <c r="DO1455" s="168"/>
      <c r="DP1455" s="168"/>
      <c r="DQ1455" s="168"/>
      <c r="DR1455" s="168"/>
      <c r="DS1455" s="168"/>
      <c r="DT1455" s="168"/>
      <c r="DU1455" s="168"/>
      <c r="DV1455" s="168"/>
      <c r="DW1455" s="168"/>
      <c r="DX1455" s="168"/>
      <c r="DY1455" s="168"/>
      <c r="DZ1455" s="168"/>
      <c r="EA1455" s="168"/>
      <c r="EB1455" s="168"/>
      <c r="EC1455" s="168"/>
      <c r="ED1455" s="168"/>
      <c r="EE1455" s="168"/>
      <c r="EF1455" s="168"/>
      <c r="EG1455" s="168"/>
      <c r="EH1455" s="168"/>
      <c r="EI1455" s="168"/>
      <c r="EJ1455" s="168"/>
      <c r="EK1455" s="168"/>
      <c r="EL1455" s="168"/>
      <c r="EM1455" s="168"/>
      <c r="EN1455" s="168"/>
      <c r="EO1455" s="168"/>
      <c r="EP1455" s="168"/>
      <c r="EQ1455" s="168"/>
      <c r="ER1455" s="168"/>
      <c r="ES1455" s="168"/>
      <c r="ET1455" s="168"/>
      <c r="EU1455" s="168"/>
      <c r="EV1455" s="168"/>
      <c r="EW1455" s="168"/>
      <c r="EX1455" s="168"/>
      <c r="EY1455" s="168"/>
      <c r="EZ1455" s="168"/>
      <c r="FA1455" s="168"/>
      <c r="FB1455" s="168"/>
      <c r="FC1455" s="168"/>
      <c r="FD1455" s="168"/>
    </row>
    <row r="1456" spans="1:160" s="5" customFormat="1" ht="24.9" customHeight="1" x14ac:dyDescent="0.3">
      <c r="A1456" s="263"/>
      <c r="B1456" s="263"/>
      <c r="C1456" s="265"/>
      <c r="D1456" s="481"/>
      <c r="E1456" s="482"/>
      <c r="F1456" s="482"/>
      <c r="G1456" s="482"/>
      <c r="H1456" s="482"/>
      <c r="I1456" s="482"/>
      <c r="J1456" s="482"/>
      <c r="K1456" s="482"/>
      <c r="L1456" s="482"/>
      <c r="M1456" s="483"/>
      <c r="N1456" s="16"/>
      <c r="O1456" s="529"/>
      <c r="P1456" s="530"/>
      <c r="Q1456" s="8"/>
      <c r="R1456" s="8"/>
      <c r="S1456" s="8"/>
      <c r="T1456" s="9"/>
      <c r="U1456" s="17"/>
      <c r="V1456" s="33"/>
      <c r="W1456" s="57"/>
      <c r="X1456" s="86"/>
      <c r="Y1456" s="33"/>
      <c r="Z1456" s="36"/>
      <c r="AA1456" s="36"/>
      <c r="AC1456" s="82"/>
      <c r="AD1456" s="89"/>
      <c r="AE1456" s="89"/>
      <c r="AF1456" s="90"/>
      <c r="AG1456" s="38"/>
      <c r="AH1456" s="88"/>
      <c r="AI1456" s="88"/>
      <c r="AJ1456" s="88"/>
      <c r="AK1456" s="88"/>
      <c r="AL1456" s="88"/>
      <c r="AM1456" s="88"/>
      <c r="AN1456" s="88"/>
      <c r="AO1456" s="88"/>
      <c r="AP1456" s="88"/>
      <c r="AQ1456" s="88"/>
      <c r="AR1456" s="88"/>
      <c r="AS1456" s="88"/>
      <c r="AT1456" s="90"/>
      <c r="AU1456" s="38"/>
      <c r="AV1456" s="88"/>
      <c r="AW1456" s="88"/>
      <c r="AX1456" s="38"/>
      <c r="AZ1456" s="141"/>
      <c r="BE1456" s="168"/>
      <c r="BF1456" s="168"/>
      <c r="BG1456" s="168"/>
      <c r="BH1456" s="168"/>
      <c r="BI1456" s="168"/>
      <c r="BJ1456" s="168"/>
      <c r="BK1456" s="168"/>
      <c r="BL1456" s="168"/>
      <c r="BM1456" s="168"/>
      <c r="DK1456" s="168"/>
      <c r="DL1456" s="168"/>
      <c r="DM1456" s="168"/>
      <c r="DN1456" s="168"/>
      <c r="DO1456" s="168"/>
      <c r="DP1456" s="168"/>
      <c r="DQ1456" s="168"/>
      <c r="DR1456" s="168"/>
      <c r="DS1456" s="168"/>
      <c r="DT1456" s="168"/>
      <c r="DU1456" s="168"/>
      <c r="DV1456" s="168"/>
      <c r="DW1456" s="168"/>
      <c r="DX1456" s="168"/>
      <c r="DY1456" s="168"/>
      <c r="DZ1456" s="168"/>
      <c r="EA1456" s="168"/>
      <c r="EB1456" s="168"/>
      <c r="EC1456" s="168"/>
      <c r="ED1456" s="168"/>
      <c r="EE1456" s="168"/>
      <c r="EF1456" s="168"/>
      <c r="EG1456" s="168"/>
      <c r="EH1456" s="168"/>
      <c r="EI1456" s="168"/>
      <c r="EJ1456" s="168"/>
      <c r="EK1456" s="168"/>
      <c r="EL1456" s="168"/>
      <c r="EM1456" s="168"/>
      <c r="EN1456" s="168"/>
      <c r="EO1456" s="168"/>
      <c r="EP1456" s="168"/>
      <c r="EQ1456" s="168"/>
      <c r="ER1456" s="168"/>
      <c r="ES1456" s="168"/>
      <c r="ET1456" s="168"/>
      <c r="EU1456" s="168"/>
      <c r="EV1456" s="168"/>
      <c r="EW1456" s="168"/>
      <c r="EX1456" s="168"/>
      <c r="EY1456" s="168"/>
      <c r="EZ1456" s="168"/>
      <c r="FA1456" s="168"/>
      <c r="FB1456" s="168"/>
      <c r="FC1456" s="168"/>
      <c r="FD1456" s="168"/>
    </row>
    <row r="1457" spans="1:160" s="5" customFormat="1" ht="24.9" customHeight="1" x14ac:dyDescent="0.3">
      <c r="A1457" s="263"/>
      <c r="B1457" s="263"/>
      <c r="C1457" s="265"/>
      <c r="D1457" s="481"/>
      <c r="E1457" s="482"/>
      <c r="F1457" s="482"/>
      <c r="G1457" s="482"/>
      <c r="H1457" s="482"/>
      <c r="I1457" s="482"/>
      <c r="J1457" s="482"/>
      <c r="K1457" s="482"/>
      <c r="L1457" s="482"/>
      <c r="M1457" s="483"/>
      <c r="N1457" s="16"/>
      <c r="O1457" s="529"/>
      <c r="P1457" s="530"/>
      <c r="Q1457" s="8"/>
      <c r="R1457" s="8"/>
      <c r="S1457" s="8"/>
      <c r="T1457" s="9"/>
      <c r="U1457" s="17"/>
      <c r="V1457" s="33"/>
      <c r="W1457" s="57"/>
      <c r="X1457" s="86"/>
      <c r="Y1457" s="33"/>
      <c r="Z1457" s="36"/>
      <c r="AA1457" s="36"/>
      <c r="AC1457" s="82"/>
      <c r="AD1457" s="89"/>
      <c r="AE1457" s="89"/>
      <c r="AF1457" s="90"/>
      <c r="AG1457" s="38"/>
      <c r="AH1457" s="88"/>
      <c r="AI1457" s="88"/>
      <c r="AJ1457" s="88"/>
      <c r="AK1457" s="88"/>
      <c r="AL1457" s="88"/>
      <c r="AM1457" s="88"/>
      <c r="AN1457" s="88"/>
      <c r="AO1457" s="88"/>
      <c r="AP1457" s="88"/>
      <c r="AQ1457" s="88"/>
      <c r="AR1457" s="88"/>
      <c r="AS1457" s="88"/>
      <c r="AT1457" s="90"/>
      <c r="AU1457" s="38"/>
      <c r="AV1457" s="88"/>
      <c r="AW1457" s="88"/>
      <c r="AX1457" s="38"/>
      <c r="AZ1457" s="141"/>
      <c r="BE1457" s="168"/>
      <c r="BF1457" s="168"/>
      <c r="BG1457" s="168"/>
      <c r="BH1457" s="168"/>
      <c r="BI1457" s="168"/>
      <c r="BJ1457" s="168"/>
      <c r="BK1457" s="168"/>
      <c r="BL1457" s="168"/>
      <c r="BM1457" s="168"/>
      <c r="DK1457" s="168"/>
      <c r="DL1457" s="168"/>
      <c r="DM1457" s="168"/>
      <c r="DN1457" s="168"/>
      <c r="DO1457" s="168"/>
      <c r="DP1457" s="168"/>
      <c r="DQ1457" s="168"/>
      <c r="DR1457" s="168"/>
      <c r="DS1457" s="168"/>
      <c r="DT1457" s="168"/>
      <c r="DU1457" s="168"/>
      <c r="DV1457" s="168"/>
      <c r="DW1457" s="168"/>
      <c r="DX1457" s="168"/>
      <c r="DY1457" s="168"/>
      <c r="DZ1457" s="168"/>
      <c r="EA1457" s="168"/>
      <c r="EB1457" s="168"/>
      <c r="EC1457" s="168"/>
      <c r="ED1457" s="168"/>
      <c r="EE1457" s="168"/>
      <c r="EF1457" s="168"/>
      <c r="EG1457" s="168"/>
      <c r="EH1457" s="168"/>
      <c r="EI1457" s="168"/>
      <c r="EJ1457" s="168"/>
      <c r="EK1457" s="168"/>
      <c r="EL1457" s="168"/>
      <c r="EM1457" s="168"/>
      <c r="EN1457" s="168"/>
      <c r="EO1457" s="168"/>
      <c r="EP1457" s="168"/>
      <c r="EQ1457" s="168"/>
      <c r="ER1457" s="168"/>
      <c r="ES1457" s="168"/>
      <c r="ET1457" s="168"/>
      <c r="EU1457" s="168"/>
      <c r="EV1457" s="168"/>
      <c r="EW1457" s="168"/>
      <c r="EX1457" s="168"/>
      <c r="EY1457" s="168"/>
      <c r="EZ1457" s="168"/>
      <c r="FA1457" s="168"/>
      <c r="FB1457" s="168"/>
      <c r="FC1457" s="168"/>
      <c r="FD1457" s="168"/>
    </row>
    <row r="1458" spans="1:160" s="5" customFormat="1" ht="24.9" customHeight="1" thickBot="1" x14ac:dyDescent="0.35">
      <c r="A1458" s="263"/>
      <c r="B1458" s="263"/>
      <c r="C1458" s="265"/>
      <c r="D1458" s="481"/>
      <c r="E1458" s="482"/>
      <c r="F1458" s="482"/>
      <c r="G1458" s="482"/>
      <c r="H1458" s="482"/>
      <c r="I1458" s="482"/>
      <c r="J1458" s="482"/>
      <c r="K1458" s="482"/>
      <c r="L1458" s="482"/>
      <c r="M1458" s="483"/>
      <c r="N1458" s="414" t="s">
        <v>16</v>
      </c>
      <c r="O1458" s="415"/>
      <c r="P1458" s="415"/>
      <c r="Q1458" s="415"/>
      <c r="R1458" s="415"/>
      <c r="S1458" s="415"/>
      <c r="T1458" s="415"/>
      <c r="U1458" s="18">
        <f>SUM(U1438:U1457)</f>
        <v>6652.7999999999993</v>
      </c>
      <c r="V1458" s="33"/>
      <c r="W1458" s="57"/>
      <c r="X1458" s="86"/>
      <c r="Y1458" s="33"/>
      <c r="Z1458" s="36"/>
      <c r="AA1458" s="36"/>
      <c r="AC1458" s="82"/>
      <c r="AD1458" s="89"/>
      <c r="AE1458" s="89"/>
      <c r="AF1458" s="90"/>
      <c r="AG1458" s="38"/>
      <c r="AH1458" s="88"/>
      <c r="AI1458" s="88"/>
      <c r="AJ1458" s="88"/>
      <c r="AK1458" s="88"/>
      <c r="AL1458" s="88"/>
      <c r="AM1458" s="88"/>
      <c r="AN1458" s="88"/>
      <c r="AO1458" s="88"/>
      <c r="AP1458" s="88"/>
      <c r="AQ1458" s="88"/>
      <c r="AR1458" s="88"/>
      <c r="AS1458" s="88"/>
      <c r="AT1458" s="90"/>
      <c r="AU1458" s="38"/>
      <c r="AV1458" s="88"/>
      <c r="AW1458" s="88"/>
      <c r="AX1458" s="38"/>
      <c r="AZ1458" s="141"/>
      <c r="BE1458" s="168"/>
      <c r="BF1458" s="168"/>
      <c r="BG1458" s="168"/>
      <c r="BH1458" s="168"/>
      <c r="BI1458" s="168"/>
      <c r="BJ1458" s="168"/>
      <c r="BK1458" s="168"/>
      <c r="BL1458" s="168"/>
      <c r="BM1458" s="168"/>
      <c r="DK1458" s="168"/>
      <c r="DL1458" s="168"/>
      <c r="DM1458" s="168"/>
      <c r="DN1458" s="168"/>
      <c r="DO1458" s="168"/>
      <c r="DP1458" s="168"/>
      <c r="DQ1458" s="168"/>
      <c r="DR1458" s="168"/>
      <c r="DS1458" s="168"/>
      <c r="DT1458" s="168"/>
      <c r="DU1458" s="168"/>
      <c r="DV1458" s="168"/>
      <c r="DW1458" s="168"/>
      <c r="DX1458" s="168"/>
      <c r="DY1458" s="168"/>
      <c r="DZ1458" s="168"/>
      <c r="EA1458" s="168"/>
      <c r="EB1458" s="168"/>
      <c r="EC1458" s="168"/>
      <c r="ED1458" s="168"/>
      <c r="EE1458" s="168"/>
      <c r="EF1458" s="168"/>
      <c r="EG1458" s="168"/>
      <c r="EH1458" s="168"/>
      <c r="EI1458" s="168"/>
      <c r="EJ1458" s="168"/>
      <c r="EK1458" s="168"/>
      <c r="EL1458" s="168"/>
      <c r="EM1458" s="168"/>
      <c r="EN1458" s="168"/>
      <c r="EO1458" s="168"/>
      <c r="EP1458" s="168"/>
      <c r="EQ1458" s="168"/>
      <c r="ER1458" s="168"/>
      <c r="ES1458" s="168"/>
      <c r="ET1458" s="168"/>
      <c r="EU1458" s="168"/>
      <c r="EV1458" s="168"/>
      <c r="EW1458" s="168"/>
      <c r="EX1458" s="168"/>
      <c r="EY1458" s="168"/>
      <c r="EZ1458" s="168"/>
      <c r="FA1458" s="168"/>
      <c r="FB1458" s="168"/>
      <c r="FC1458" s="168"/>
      <c r="FD1458" s="168"/>
    </row>
    <row r="1459" spans="1:160" s="5" customFormat="1" ht="14.4" customHeight="1" x14ac:dyDescent="0.3">
      <c r="A1459" s="263"/>
      <c r="B1459" s="263"/>
      <c r="C1459" s="265"/>
      <c r="D1459" s="481"/>
      <c r="E1459" s="482"/>
      <c r="F1459" s="482"/>
      <c r="G1459" s="482"/>
      <c r="H1459" s="482"/>
      <c r="I1459" s="482"/>
      <c r="J1459" s="482"/>
      <c r="K1459" s="482"/>
      <c r="L1459" s="482"/>
      <c r="M1459" s="483"/>
      <c r="N1459" s="416" t="s">
        <v>305</v>
      </c>
      <c r="O1459" s="417"/>
      <c r="P1459" s="417"/>
      <c r="Q1459" s="417"/>
      <c r="R1459" s="417"/>
      <c r="S1459" s="417"/>
      <c r="T1459" s="417"/>
      <c r="U1459" s="418"/>
      <c r="V1459" s="87"/>
      <c r="W1459" s="57"/>
      <c r="X1459" s="86"/>
      <c r="Y1459" s="33"/>
      <c r="Z1459" s="36"/>
      <c r="AA1459" s="36"/>
      <c r="AC1459" s="82"/>
      <c r="AD1459" s="38"/>
      <c r="AE1459" s="82"/>
      <c r="AF1459" s="82"/>
      <c r="AG1459" s="38"/>
      <c r="AH1459" s="88"/>
      <c r="AI1459" s="88"/>
      <c r="AJ1459" s="88"/>
      <c r="AK1459" s="88"/>
      <c r="AL1459" s="88"/>
      <c r="AM1459" s="88"/>
      <c r="AN1459" s="88"/>
      <c r="AO1459" s="88"/>
      <c r="AP1459" s="88"/>
      <c r="AQ1459" s="88"/>
      <c r="AR1459" s="88"/>
      <c r="AS1459" s="88"/>
      <c r="AT1459" s="88"/>
      <c r="AU1459" s="89"/>
      <c r="AV1459" s="38"/>
      <c r="AW1459" s="38"/>
      <c r="AX1459" s="38"/>
      <c r="AZ1459" s="141"/>
      <c r="BE1459" s="168"/>
      <c r="BF1459" s="168"/>
      <c r="BG1459" s="168"/>
      <c r="BH1459" s="168"/>
      <c r="BI1459" s="168"/>
      <c r="BJ1459" s="168"/>
      <c r="BK1459" s="168"/>
      <c r="BL1459" s="168"/>
      <c r="BM1459" s="168"/>
      <c r="DK1459" s="168"/>
      <c r="DL1459" s="168"/>
      <c r="DM1459" s="168"/>
      <c r="DN1459" s="168"/>
      <c r="DO1459" s="168"/>
      <c r="DP1459" s="168"/>
      <c r="DQ1459" s="168"/>
      <c r="DR1459" s="168"/>
      <c r="DS1459" s="168"/>
      <c r="DT1459" s="168"/>
      <c r="DU1459" s="168"/>
      <c r="DV1459" s="168"/>
      <c r="DW1459" s="168"/>
      <c r="DX1459" s="168"/>
      <c r="DY1459" s="168"/>
      <c r="DZ1459" s="168"/>
      <c r="EA1459" s="168"/>
      <c r="EB1459" s="168"/>
      <c r="EC1459" s="168"/>
      <c r="ED1459" s="168"/>
      <c r="EE1459" s="168"/>
      <c r="EF1459" s="168"/>
      <c r="EG1459" s="168"/>
      <c r="EH1459" s="168"/>
      <c r="EI1459" s="168"/>
      <c r="EJ1459" s="168"/>
      <c r="EK1459" s="168"/>
      <c r="EL1459" s="168"/>
      <c r="EM1459" s="168"/>
      <c r="EN1459" s="168"/>
      <c r="EO1459" s="168"/>
      <c r="EP1459" s="168"/>
      <c r="EQ1459" s="168"/>
      <c r="ER1459" s="168"/>
      <c r="ES1459" s="168"/>
      <c r="ET1459" s="168"/>
      <c r="EU1459" s="168"/>
      <c r="EV1459" s="168"/>
      <c r="EW1459" s="168"/>
      <c r="EX1459" s="168"/>
      <c r="EY1459" s="168"/>
      <c r="EZ1459" s="168"/>
      <c r="FA1459" s="168"/>
      <c r="FB1459" s="168"/>
      <c r="FC1459" s="168"/>
      <c r="FD1459" s="168"/>
    </row>
    <row r="1460" spans="1:160" s="5" customFormat="1" x14ac:dyDescent="0.3">
      <c r="A1460" s="263"/>
      <c r="B1460" s="263"/>
      <c r="C1460" s="265"/>
      <c r="D1460" s="481"/>
      <c r="E1460" s="482"/>
      <c r="F1460" s="482"/>
      <c r="G1460" s="482"/>
      <c r="H1460" s="482"/>
      <c r="I1460" s="482"/>
      <c r="J1460" s="482"/>
      <c r="K1460" s="482"/>
      <c r="L1460" s="482"/>
      <c r="M1460" s="483"/>
      <c r="N1460" s="419"/>
      <c r="O1460" s="420"/>
      <c r="P1460" s="420"/>
      <c r="Q1460" s="420"/>
      <c r="R1460" s="420"/>
      <c r="S1460" s="420"/>
      <c r="T1460" s="420"/>
      <c r="U1460" s="421"/>
      <c r="V1460" s="33"/>
      <c r="W1460" s="57"/>
      <c r="X1460" s="86"/>
      <c r="Y1460" s="33"/>
      <c r="Z1460" s="36"/>
      <c r="AA1460" s="36"/>
      <c r="AC1460" s="82"/>
      <c r="AD1460" s="38"/>
      <c r="AE1460" s="82"/>
      <c r="AG1460" s="33"/>
      <c r="AH1460" s="43"/>
      <c r="AI1460" s="43"/>
      <c r="AJ1460" s="43"/>
      <c r="AK1460" s="43"/>
      <c r="AL1460" s="43"/>
      <c r="AM1460" s="43"/>
      <c r="AN1460" s="43"/>
      <c r="AO1460" s="43"/>
      <c r="AP1460" s="43"/>
      <c r="AQ1460" s="43"/>
      <c r="AR1460" s="43"/>
      <c r="AS1460" s="43"/>
      <c r="AT1460" s="43"/>
      <c r="AU1460" s="44"/>
      <c r="AV1460" s="33"/>
      <c r="AW1460" s="33"/>
      <c r="AX1460" s="33"/>
      <c r="AZ1460" s="141"/>
      <c r="BE1460" s="168"/>
      <c r="BF1460" s="168"/>
      <c r="BG1460" s="168"/>
      <c r="BH1460" s="168"/>
      <c r="BI1460" s="168"/>
      <c r="BJ1460" s="168"/>
      <c r="BK1460" s="168"/>
      <c r="BL1460" s="168"/>
      <c r="BM1460" s="168"/>
      <c r="DK1460" s="168"/>
      <c r="DL1460" s="168"/>
      <c r="DM1460" s="168"/>
      <c r="DN1460" s="168"/>
      <c r="DO1460" s="168"/>
      <c r="DP1460" s="168"/>
      <c r="DQ1460" s="168"/>
      <c r="DR1460" s="168"/>
      <c r="DS1460" s="168"/>
      <c r="DT1460" s="168"/>
      <c r="DU1460" s="168"/>
      <c r="DV1460" s="168"/>
      <c r="DW1460" s="168"/>
      <c r="DX1460" s="168"/>
      <c r="DY1460" s="168"/>
      <c r="DZ1460" s="168"/>
      <c r="EA1460" s="168"/>
      <c r="EB1460" s="168"/>
      <c r="EC1460" s="168"/>
      <c r="ED1460" s="168"/>
      <c r="EE1460" s="168"/>
      <c r="EF1460" s="168"/>
      <c r="EG1460" s="168"/>
      <c r="EH1460" s="168"/>
      <c r="EI1460" s="168"/>
      <c r="EJ1460" s="168"/>
      <c r="EK1460" s="168"/>
      <c r="EL1460" s="168"/>
      <c r="EM1460" s="168"/>
      <c r="EN1460" s="168"/>
      <c r="EO1460" s="168"/>
      <c r="EP1460" s="168"/>
      <c r="EQ1460" s="168"/>
      <c r="ER1460" s="168"/>
      <c r="ES1460" s="168"/>
      <c r="ET1460" s="168"/>
      <c r="EU1460" s="168"/>
      <c r="EV1460" s="168"/>
      <c r="EW1460" s="168"/>
      <c r="EX1460" s="168"/>
      <c r="EY1460" s="168"/>
      <c r="EZ1460" s="168"/>
      <c r="FA1460" s="168"/>
      <c r="FB1460" s="168"/>
      <c r="FC1460" s="168"/>
      <c r="FD1460" s="168"/>
    </row>
    <row r="1461" spans="1:160" s="5" customFormat="1" x14ac:dyDescent="0.3">
      <c r="A1461" s="263"/>
      <c r="B1461" s="263"/>
      <c r="C1461" s="265"/>
      <c r="D1461" s="481"/>
      <c r="E1461" s="482"/>
      <c r="F1461" s="482"/>
      <c r="G1461" s="482"/>
      <c r="H1461" s="482"/>
      <c r="I1461" s="482"/>
      <c r="J1461" s="482"/>
      <c r="K1461" s="482"/>
      <c r="L1461" s="482"/>
      <c r="M1461" s="483"/>
      <c r="N1461" s="419"/>
      <c r="O1461" s="420"/>
      <c r="P1461" s="420"/>
      <c r="Q1461" s="420"/>
      <c r="R1461" s="420"/>
      <c r="S1461" s="420"/>
      <c r="T1461" s="420"/>
      <c r="U1461" s="421"/>
      <c r="V1461" s="33"/>
      <c r="W1461" s="57"/>
      <c r="X1461" s="86"/>
      <c r="Y1461" s="33"/>
      <c r="Z1461" s="36"/>
      <c r="AA1461" s="36"/>
      <c r="AD1461" s="33"/>
      <c r="AG1461" s="33"/>
      <c r="AH1461" s="43"/>
      <c r="AI1461" s="43"/>
      <c r="AJ1461" s="43"/>
      <c r="AK1461" s="43"/>
      <c r="AL1461" s="43"/>
      <c r="AM1461" s="43"/>
      <c r="AN1461" s="43"/>
      <c r="AO1461" s="43"/>
      <c r="AP1461" s="43"/>
      <c r="AQ1461" s="43"/>
      <c r="AR1461" s="43"/>
      <c r="AS1461" s="43"/>
      <c r="AT1461" s="43"/>
      <c r="AU1461" s="44"/>
      <c r="AV1461" s="33"/>
      <c r="AW1461" s="33"/>
      <c r="AX1461" s="33"/>
      <c r="AZ1461" s="141"/>
      <c r="BE1461" s="168"/>
      <c r="BF1461" s="168"/>
      <c r="BG1461" s="168"/>
      <c r="BH1461" s="168"/>
      <c r="BI1461" s="168"/>
      <c r="BJ1461" s="168"/>
      <c r="BK1461" s="168"/>
      <c r="BL1461" s="168"/>
      <c r="BM1461" s="168"/>
      <c r="DK1461" s="168"/>
      <c r="DL1461" s="168"/>
      <c r="DM1461" s="168"/>
      <c r="DN1461" s="168"/>
      <c r="DO1461" s="168"/>
      <c r="DP1461" s="168"/>
      <c r="DQ1461" s="168"/>
      <c r="DR1461" s="168"/>
      <c r="DS1461" s="168"/>
      <c r="DT1461" s="168"/>
      <c r="DU1461" s="168"/>
      <c r="DV1461" s="168"/>
      <c r="DW1461" s="168"/>
      <c r="DX1461" s="168"/>
      <c r="DY1461" s="168"/>
      <c r="DZ1461" s="168"/>
      <c r="EA1461" s="168"/>
      <c r="EB1461" s="168"/>
      <c r="EC1461" s="168"/>
      <c r="ED1461" s="168"/>
      <c r="EE1461" s="168"/>
      <c r="EF1461" s="168"/>
      <c r="EG1461" s="168"/>
      <c r="EH1461" s="168"/>
      <c r="EI1461" s="168"/>
      <c r="EJ1461" s="168"/>
      <c r="EK1461" s="168"/>
      <c r="EL1461" s="168"/>
      <c r="EM1461" s="168"/>
      <c r="EN1461" s="168"/>
      <c r="EO1461" s="168"/>
      <c r="EP1461" s="168"/>
      <c r="EQ1461" s="168"/>
      <c r="ER1461" s="168"/>
      <c r="ES1461" s="168"/>
      <c r="ET1461" s="168"/>
      <c r="EU1461" s="168"/>
      <c r="EV1461" s="168"/>
      <c r="EW1461" s="168"/>
      <c r="EX1461" s="168"/>
      <c r="EY1461" s="168"/>
      <c r="EZ1461" s="168"/>
      <c r="FA1461" s="168"/>
      <c r="FB1461" s="168"/>
      <c r="FC1461" s="168"/>
      <c r="FD1461" s="168"/>
    </row>
    <row r="1462" spans="1:160" s="5" customFormat="1" ht="14.4" thickBot="1" x14ac:dyDescent="0.35">
      <c r="A1462" s="263"/>
      <c r="B1462" s="263"/>
      <c r="C1462" s="265"/>
      <c r="D1462" s="425"/>
      <c r="E1462" s="426"/>
      <c r="F1462" s="426"/>
      <c r="G1462" s="426"/>
      <c r="H1462" s="426"/>
      <c r="I1462" s="426"/>
      <c r="J1462" s="426"/>
      <c r="K1462" s="426"/>
      <c r="L1462" s="426"/>
      <c r="M1462" s="427"/>
      <c r="N1462" s="422"/>
      <c r="O1462" s="423"/>
      <c r="P1462" s="423"/>
      <c r="Q1462" s="423"/>
      <c r="R1462" s="423"/>
      <c r="S1462" s="423"/>
      <c r="T1462" s="423"/>
      <c r="U1462" s="424"/>
      <c r="V1462" s="33"/>
      <c r="W1462" s="57"/>
      <c r="X1462" s="86"/>
      <c r="Y1462" s="33"/>
      <c r="Z1462" s="36"/>
      <c r="AA1462" s="36"/>
      <c r="AD1462" s="33"/>
      <c r="AG1462" s="33"/>
      <c r="AH1462" s="43"/>
      <c r="AI1462" s="43"/>
      <c r="AJ1462" s="43"/>
      <c r="AK1462" s="43"/>
      <c r="AL1462" s="43"/>
      <c r="AM1462" s="43"/>
      <c r="AN1462" s="43"/>
      <c r="AO1462" s="43"/>
      <c r="AP1462" s="43"/>
      <c r="AQ1462" s="43"/>
      <c r="AR1462" s="43"/>
      <c r="AS1462" s="43"/>
      <c r="AT1462" s="43"/>
      <c r="AU1462" s="44"/>
      <c r="AV1462" s="33"/>
      <c r="AW1462" s="33"/>
      <c r="AX1462" s="33"/>
      <c r="AZ1462" s="141"/>
      <c r="BE1462" s="168"/>
      <c r="BF1462" s="168"/>
      <c r="BG1462" s="168"/>
      <c r="BH1462" s="168"/>
      <c r="BI1462" s="168"/>
      <c r="BJ1462" s="168"/>
      <c r="BK1462" s="168"/>
      <c r="BL1462" s="168"/>
      <c r="BM1462" s="168"/>
      <c r="DK1462" s="168"/>
      <c r="DL1462" s="168"/>
      <c r="DM1462" s="168"/>
      <c r="DN1462" s="168"/>
      <c r="DO1462" s="168"/>
      <c r="DP1462" s="168"/>
      <c r="DQ1462" s="168"/>
      <c r="DR1462" s="168"/>
      <c r="DS1462" s="168"/>
      <c r="DT1462" s="168"/>
      <c r="DU1462" s="168"/>
      <c r="DV1462" s="168"/>
      <c r="DW1462" s="168"/>
      <c r="DX1462" s="168"/>
      <c r="DY1462" s="168"/>
      <c r="DZ1462" s="168"/>
      <c r="EA1462" s="168"/>
      <c r="EB1462" s="168"/>
      <c r="EC1462" s="168"/>
      <c r="ED1462" s="168"/>
      <c r="EE1462" s="168"/>
      <c r="EF1462" s="168"/>
      <c r="EG1462" s="168"/>
      <c r="EH1462" s="168"/>
      <c r="EI1462" s="168"/>
      <c r="EJ1462" s="168"/>
      <c r="EK1462" s="168"/>
      <c r="EL1462" s="168"/>
      <c r="EM1462" s="168"/>
      <c r="EN1462" s="168"/>
      <c r="EO1462" s="168"/>
      <c r="EP1462" s="168"/>
      <c r="EQ1462" s="168"/>
      <c r="ER1462" s="168"/>
      <c r="ES1462" s="168"/>
      <c r="ET1462" s="168"/>
      <c r="EU1462" s="168"/>
      <c r="EV1462" s="168"/>
      <c r="EW1462" s="168"/>
      <c r="EX1462" s="168"/>
      <c r="EY1462" s="168"/>
      <c r="EZ1462" s="168"/>
      <c r="FA1462" s="168"/>
      <c r="FB1462" s="168"/>
      <c r="FC1462" s="168"/>
      <c r="FD1462" s="168"/>
    </row>
    <row r="1463" spans="1:160" s="5" customFormat="1" ht="5.25" customHeight="1" thickBot="1" x14ac:dyDescent="0.35">
      <c r="A1463" s="263"/>
      <c r="B1463" s="263"/>
      <c r="C1463" s="265"/>
      <c r="D1463" s="428"/>
      <c r="E1463" s="428"/>
      <c r="F1463" s="428"/>
      <c r="G1463" s="428"/>
      <c r="H1463" s="428"/>
      <c r="I1463" s="428"/>
      <c r="J1463" s="428"/>
      <c r="K1463" s="428"/>
      <c r="L1463" s="428"/>
      <c r="M1463" s="428"/>
      <c r="N1463" s="428"/>
      <c r="O1463" s="428"/>
      <c r="P1463" s="428"/>
      <c r="Q1463" s="428"/>
      <c r="R1463" s="428"/>
      <c r="S1463" s="428"/>
      <c r="T1463" s="428"/>
      <c r="U1463" s="428"/>
      <c r="V1463" s="33"/>
      <c r="W1463" s="57"/>
      <c r="X1463" s="86"/>
      <c r="Y1463" s="33"/>
      <c r="Z1463" s="36"/>
      <c r="AA1463" s="36"/>
      <c r="AD1463" s="33"/>
      <c r="AG1463" s="33"/>
      <c r="AH1463" s="43"/>
      <c r="AI1463" s="43"/>
      <c r="AJ1463" s="43"/>
      <c r="AK1463" s="43"/>
      <c r="AL1463" s="43"/>
      <c r="AM1463" s="43"/>
      <c r="AN1463" s="43"/>
      <c r="AO1463" s="43"/>
      <c r="AP1463" s="43"/>
      <c r="AQ1463" s="43"/>
      <c r="AR1463" s="43"/>
      <c r="AS1463" s="43"/>
      <c r="AT1463" s="43"/>
      <c r="AU1463" s="44"/>
      <c r="AV1463" s="33"/>
      <c r="AW1463" s="33"/>
      <c r="AX1463" s="33"/>
      <c r="AZ1463" s="141"/>
      <c r="BE1463" s="168"/>
      <c r="BF1463" s="168"/>
      <c r="BG1463" s="168"/>
      <c r="BH1463" s="168"/>
      <c r="BI1463" s="168"/>
      <c r="BJ1463" s="168"/>
      <c r="BK1463" s="168"/>
      <c r="BL1463" s="168"/>
      <c r="BM1463" s="168"/>
      <c r="DK1463" s="168"/>
      <c r="DL1463" s="168"/>
      <c r="DM1463" s="168"/>
      <c r="DN1463" s="168"/>
      <c r="DO1463" s="168"/>
      <c r="DP1463" s="168"/>
      <c r="DQ1463" s="168"/>
      <c r="DR1463" s="168"/>
      <c r="DS1463" s="168"/>
      <c r="DT1463" s="168"/>
      <c r="DU1463" s="168"/>
      <c r="DV1463" s="168"/>
      <c r="DW1463" s="168"/>
      <c r="DX1463" s="168"/>
      <c r="DY1463" s="168"/>
      <c r="DZ1463" s="168"/>
      <c r="EA1463" s="168"/>
      <c r="EB1463" s="168"/>
      <c r="EC1463" s="168"/>
      <c r="ED1463" s="168"/>
      <c r="EE1463" s="168"/>
      <c r="EF1463" s="168"/>
      <c r="EG1463" s="168"/>
      <c r="EH1463" s="168"/>
      <c r="EI1463" s="168"/>
      <c r="EJ1463" s="168"/>
      <c r="EK1463" s="168"/>
      <c r="EL1463" s="168"/>
      <c r="EM1463" s="168"/>
      <c r="EN1463" s="168"/>
      <c r="EO1463" s="168"/>
      <c r="EP1463" s="168"/>
      <c r="EQ1463" s="168"/>
      <c r="ER1463" s="168"/>
      <c r="ES1463" s="168"/>
      <c r="ET1463" s="168"/>
      <c r="EU1463" s="168"/>
      <c r="EV1463" s="168"/>
      <c r="EW1463" s="168"/>
      <c r="EX1463" s="168"/>
      <c r="EY1463" s="168"/>
      <c r="EZ1463" s="168"/>
      <c r="FA1463" s="168"/>
      <c r="FB1463" s="168"/>
      <c r="FC1463" s="168"/>
      <c r="FD1463" s="168"/>
    </row>
    <row r="1464" spans="1:160" s="5" customFormat="1" ht="20.25" customHeight="1" x14ac:dyDescent="0.3">
      <c r="A1464" s="263"/>
      <c r="B1464" s="263"/>
      <c r="C1464" s="265"/>
      <c r="D1464" s="429" t="s">
        <v>18</v>
      </c>
      <c r="E1464" s="430"/>
      <c r="F1464" s="430"/>
      <c r="G1464" s="430"/>
      <c r="H1464" s="430"/>
      <c r="I1464" s="430"/>
      <c r="J1464" s="430"/>
      <c r="K1464" s="430"/>
      <c r="L1464" s="430"/>
      <c r="M1464" s="431"/>
      <c r="N1464" s="429" t="s">
        <v>19</v>
      </c>
      <c r="O1464" s="430"/>
      <c r="P1464" s="430"/>
      <c r="Q1464" s="430"/>
      <c r="R1464" s="430"/>
      <c r="S1464" s="430"/>
      <c r="T1464" s="430"/>
      <c r="U1464" s="431"/>
      <c r="V1464" s="33"/>
      <c r="W1464" s="57"/>
      <c r="X1464" s="86"/>
      <c r="Y1464" s="33"/>
      <c r="Z1464" s="36"/>
      <c r="AA1464" s="36"/>
      <c r="AD1464" s="33"/>
      <c r="AG1464" s="33"/>
      <c r="AH1464" s="43"/>
      <c r="AI1464" s="43"/>
      <c r="AJ1464" s="43"/>
      <c r="AK1464" s="43"/>
      <c r="AL1464" s="43"/>
      <c r="AM1464" s="43"/>
      <c r="AN1464" s="43"/>
      <c r="AO1464" s="43"/>
      <c r="AP1464" s="43"/>
      <c r="AQ1464" s="43"/>
      <c r="AR1464" s="43"/>
      <c r="AS1464" s="43"/>
      <c r="AT1464" s="43"/>
      <c r="AU1464" s="44"/>
      <c r="AV1464" s="33"/>
      <c r="AW1464" s="33"/>
      <c r="AX1464" s="33"/>
      <c r="AZ1464" s="141"/>
      <c r="BE1464" s="168"/>
      <c r="BF1464" s="168"/>
      <c r="BG1464" s="168"/>
      <c r="BH1464" s="168"/>
      <c r="BI1464" s="168"/>
      <c r="BJ1464" s="168"/>
      <c r="BK1464" s="168"/>
      <c r="BL1464" s="168"/>
      <c r="BM1464" s="168"/>
      <c r="DK1464" s="168"/>
      <c r="DL1464" s="168"/>
      <c r="DM1464" s="168"/>
      <c r="DN1464" s="168"/>
      <c r="DO1464" s="168"/>
      <c r="DP1464" s="168"/>
      <c r="DQ1464" s="168"/>
      <c r="DR1464" s="168"/>
      <c r="DS1464" s="168"/>
      <c r="DT1464" s="168"/>
      <c r="DU1464" s="168"/>
      <c r="DV1464" s="168"/>
      <c r="DW1464" s="168"/>
      <c r="DX1464" s="168"/>
      <c r="DY1464" s="168"/>
      <c r="DZ1464" s="168"/>
      <c r="EA1464" s="168"/>
      <c r="EB1464" s="168"/>
      <c r="EC1464" s="168"/>
      <c r="ED1464" s="168"/>
      <c r="EE1464" s="168"/>
      <c r="EF1464" s="168"/>
      <c r="EG1464" s="168"/>
      <c r="EH1464" s="168"/>
      <c r="EI1464" s="168"/>
      <c r="EJ1464" s="168"/>
      <c r="EK1464" s="168"/>
      <c r="EL1464" s="168"/>
      <c r="EM1464" s="168"/>
      <c r="EN1464" s="168"/>
      <c r="EO1464" s="168"/>
      <c r="EP1464" s="168"/>
      <c r="EQ1464" s="168"/>
      <c r="ER1464" s="168"/>
      <c r="ES1464" s="168"/>
      <c r="ET1464" s="168"/>
      <c r="EU1464" s="168"/>
      <c r="EV1464" s="168"/>
      <c r="EW1464" s="168"/>
      <c r="EX1464" s="168"/>
      <c r="EY1464" s="168"/>
      <c r="EZ1464" s="168"/>
      <c r="FA1464" s="168"/>
      <c r="FB1464" s="168"/>
      <c r="FC1464" s="168"/>
      <c r="FD1464" s="168"/>
    </row>
    <row r="1465" spans="1:160" s="5" customFormat="1" x14ac:dyDescent="0.3">
      <c r="A1465" s="263"/>
      <c r="B1465" s="263"/>
      <c r="C1465" s="265"/>
      <c r="D1465" s="432" t="s">
        <v>20</v>
      </c>
      <c r="E1465" s="433"/>
      <c r="F1465" s="433"/>
      <c r="G1465" s="433"/>
      <c r="H1465" s="433"/>
      <c r="I1465" s="433"/>
      <c r="J1465" s="433"/>
      <c r="K1465" s="433"/>
      <c r="L1465" s="433"/>
      <c r="M1465" s="434"/>
      <c r="N1465" s="435" t="s">
        <v>21</v>
      </c>
      <c r="O1465" s="436"/>
      <c r="P1465" s="436"/>
      <c r="Q1465" s="436"/>
      <c r="R1465" s="436"/>
      <c r="S1465" s="436"/>
      <c r="T1465" s="436"/>
      <c r="U1465" s="437"/>
      <c r="V1465" s="33"/>
      <c r="W1465" s="57"/>
      <c r="X1465" s="86"/>
      <c r="Y1465" s="33"/>
      <c r="Z1465" s="36"/>
      <c r="AA1465" s="36"/>
      <c r="AD1465" s="33"/>
      <c r="AG1465" s="33"/>
      <c r="AH1465" s="43"/>
      <c r="AI1465" s="43"/>
      <c r="AJ1465" s="43"/>
      <c r="AK1465" s="43"/>
      <c r="AL1465" s="43"/>
      <c r="AM1465" s="43"/>
      <c r="AN1465" s="43"/>
      <c r="AO1465" s="43"/>
      <c r="AP1465" s="43"/>
      <c r="AQ1465" s="43"/>
      <c r="AR1465" s="43"/>
      <c r="AS1465" s="43"/>
      <c r="AT1465" s="43"/>
      <c r="AU1465" s="44"/>
      <c r="AV1465" s="33"/>
      <c r="AW1465" s="33"/>
      <c r="AX1465" s="33"/>
      <c r="AZ1465" s="141"/>
      <c r="BE1465" s="168"/>
      <c r="BF1465" s="168"/>
      <c r="BG1465" s="168"/>
      <c r="BH1465" s="168"/>
      <c r="BI1465" s="168"/>
      <c r="BJ1465" s="168"/>
      <c r="BK1465" s="168"/>
      <c r="BL1465" s="168"/>
      <c r="BM1465" s="168"/>
      <c r="DK1465" s="168"/>
      <c r="DL1465" s="168"/>
      <c r="DM1465" s="168"/>
      <c r="DN1465" s="168"/>
      <c r="DO1465" s="168"/>
      <c r="DP1465" s="168"/>
      <c r="DQ1465" s="168"/>
      <c r="DR1465" s="168"/>
      <c r="DS1465" s="168"/>
      <c r="DT1465" s="168"/>
      <c r="DU1465" s="168"/>
      <c r="DV1465" s="168"/>
      <c r="DW1465" s="168"/>
      <c r="DX1465" s="168"/>
      <c r="DY1465" s="168"/>
      <c r="DZ1465" s="168"/>
      <c r="EA1465" s="168"/>
      <c r="EB1465" s="168"/>
      <c r="EC1465" s="168"/>
      <c r="ED1465" s="168"/>
      <c r="EE1465" s="168"/>
      <c r="EF1465" s="168"/>
      <c r="EG1465" s="168"/>
      <c r="EH1465" s="168"/>
      <c r="EI1465" s="168"/>
      <c r="EJ1465" s="168"/>
      <c r="EK1465" s="168"/>
      <c r="EL1465" s="168"/>
      <c r="EM1465" s="168"/>
      <c r="EN1465" s="168"/>
      <c r="EO1465" s="168"/>
      <c r="EP1465" s="168"/>
      <c r="EQ1465" s="168"/>
      <c r="ER1465" s="168"/>
      <c r="ES1465" s="168"/>
      <c r="ET1465" s="168"/>
      <c r="EU1465" s="168"/>
      <c r="EV1465" s="168"/>
      <c r="EW1465" s="168"/>
      <c r="EX1465" s="168"/>
      <c r="EY1465" s="168"/>
      <c r="EZ1465" s="168"/>
      <c r="FA1465" s="168"/>
      <c r="FB1465" s="168"/>
      <c r="FC1465" s="168"/>
      <c r="FD1465" s="168"/>
    </row>
    <row r="1466" spans="1:160" s="5" customFormat="1" ht="15.75" customHeight="1" x14ac:dyDescent="0.3">
      <c r="A1466" s="263"/>
      <c r="B1466" s="263"/>
      <c r="C1466" s="265"/>
      <c r="D1466" s="438" t="s">
        <v>22</v>
      </c>
      <c r="E1466" s="439"/>
      <c r="F1466" s="439"/>
      <c r="G1466" s="439"/>
      <c r="H1466" s="439"/>
      <c r="I1466" s="439"/>
      <c r="J1466" s="439"/>
      <c r="K1466" s="439"/>
      <c r="L1466" s="439"/>
      <c r="M1466" s="440"/>
      <c r="N1466" s="438" t="s">
        <v>22</v>
      </c>
      <c r="O1466" s="444"/>
      <c r="P1466" s="444"/>
      <c r="Q1466" s="444"/>
      <c r="R1466" s="444"/>
      <c r="S1466" s="444"/>
      <c r="T1466" s="444"/>
      <c r="U1466" s="440"/>
      <c r="V1466" s="33"/>
      <c r="W1466" s="57"/>
      <c r="X1466" s="86"/>
      <c r="Y1466" s="33"/>
      <c r="Z1466" s="36"/>
      <c r="AA1466" s="36"/>
      <c r="AD1466" s="33"/>
      <c r="AG1466" s="33"/>
      <c r="AH1466" s="43"/>
      <c r="AI1466" s="43"/>
      <c r="AJ1466" s="43"/>
      <c r="AK1466" s="43"/>
      <c r="AL1466" s="43"/>
      <c r="AM1466" s="43"/>
      <c r="AN1466" s="43"/>
      <c r="AO1466" s="43"/>
      <c r="AP1466" s="43"/>
      <c r="AQ1466" s="43"/>
      <c r="AR1466" s="43"/>
      <c r="AS1466" s="43"/>
      <c r="AT1466" s="43"/>
      <c r="AU1466" s="44"/>
      <c r="AV1466" s="33"/>
      <c r="AW1466" s="33"/>
      <c r="AX1466" s="33"/>
      <c r="AZ1466" s="141"/>
      <c r="BE1466" s="168"/>
      <c r="BF1466" s="168"/>
      <c r="BG1466" s="168"/>
      <c r="BH1466" s="168"/>
      <c r="BI1466" s="168"/>
      <c r="BJ1466" s="168"/>
      <c r="BK1466" s="168"/>
      <c r="BL1466" s="168"/>
      <c r="BM1466" s="168"/>
      <c r="DK1466" s="168"/>
      <c r="DL1466" s="168"/>
      <c r="DM1466" s="168"/>
      <c r="DN1466" s="168"/>
      <c r="DO1466" s="168"/>
      <c r="DP1466" s="168"/>
      <c r="DQ1466" s="168"/>
      <c r="DR1466" s="168"/>
      <c r="DS1466" s="168"/>
      <c r="DT1466" s="168"/>
      <c r="DU1466" s="168"/>
      <c r="DV1466" s="168"/>
      <c r="DW1466" s="168"/>
      <c r="DX1466" s="168"/>
      <c r="DY1466" s="168"/>
      <c r="DZ1466" s="168"/>
      <c r="EA1466" s="168"/>
      <c r="EB1466" s="168"/>
      <c r="EC1466" s="168"/>
      <c r="ED1466" s="168"/>
      <c r="EE1466" s="168"/>
      <c r="EF1466" s="168"/>
      <c r="EG1466" s="168"/>
      <c r="EH1466" s="168"/>
      <c r="EI1466" s="168"/>
      <c r="EJ1466" s="168"/>
      <c r="EK1466" s="168"/>
      <c r="EL1466" s="168"/>
      <c r="EM1466" s="168"/>
      <c r="EN1466" s="168"/>
      <c r="EO1466" s="168"/>
      <c r="EP1466" s="168"/>
      <c r="EQ1466" s="168"/>
      <c r="ER1466" s="168"/>
      <c r="ES1466" s="168"/>
      <c r="ET1466" s="168"/>
      <c r="EU1466" s="168"/>
      <c r="EV1466" s="168"/>
      <c r="EW1466" s="168"/>
      <c r="EX1466" s="168"/>
      <c r="EY1466" s="168"/>
      <c r="EZ1466" s="168"/>
      <c r="FA1466" s="168"/>
      <c r="FB1466" s="168"/>
      <c r="FC1466" s="168"/>
      <c r="FD1466" s="168"/>
    </row>
    <row r="1467" spans="1:160" s="5" customFormat="1" ht="15.75" customHeight="1" x14ac:dyDescent="0.3">
      <c r="A1467" s="263"/>
      <c r="B1467" s="263"/>
      <c r="C1467" s="265"/>
      <c r="D1467" s="438"/>
      <c r="E1467" s="439"/>
      <c r="F1467" s="439"/>
      <c r="G1467" s="439"/>
      <c r="H1467" s="439"/>
      <c r="I1467" s="439"/>
      <c r="J1467" s="439"/>
      <c r="K1467" s="439"/>
      <c r="L1467" s="439"/>
      <c r="M1467" s="440"/>
      <c r="N1467" s="438"/>
      <c r="O1467" s="439"/>
      <c r="P1467" s="439"/>
      <c r="Q1467" s="439"/>
      <c r="R1467" s="439"/>
      <c r="S1467" s="439"/>
      <c r="T1467" s="439"/>
      <c r="U1467" s="440"/>
      <c r="V1467" s="33"/>
      <c r="W1467" s="57"/>
      <c r="X1467" s="86"/>
      <c r="Y1467" s="33"/>
      <c r="Z1467" s="36"/>
      <c r="AA1467" s="36"/>
      <c r="AD1467" s="33"/>
      <c r="AG1467" s="33"/>
      <c r="AH1467" s="43"/>
      <c r="AI1467" s="43"/>
      <c r="AJ1467" s="43"/>
      <c r="AK1467" s="43"/>
      <c r="AL1467" s="43"/>
      <c r="AM1467" s="43"/>
      <c r="AN1467" s="43"/>
      <c r="AO1467" s="43"/>
      <c r="AP1467" s="43"/>
      <c r="AQ1467" s="43"/>
      <c r="AR1467" s="43"/>
      <c r="AS1467" s="43"/>
      <c r="AT1467" s="43"/>
      <c r="AU1467" s="44"/>
      <c r="AV1467" s="33"/>
      <c r="AW1467" s="33"/>
      <c r="AX1467" s="33"/>
      <c r="AZ1467" s="141"/>
      <c r="BE1467" s="168"/>
      <c r="BF1467" s="168"/>
      <c r="BG1467" s="168"/>
      <c r="BH1467" s="168"/>
      <c r="BI1467" s="168"/>
      <c r="BJ1467" s="168"/>
      <c r="BK1467" s="168"/>
      <c r="BL1467" s="168"/>
      <c r="BM1467" s="168"/>
      <c r="DK1467" s="168"/>
      <c r="DL1467" s="168"/>
      <c r="DM1467" s="168"/>
      <c r="DN1467" s="168"/>
      <c r="DO1467" s="168"/>
      <c r="DP1467" s="168"/>
      <c r="DQ1467" s="168"/>
      <c r="DR1467" s="168"/>
      <c r="DS1467" s="168"/>
      <c r="DT1467" s="168"/>
      <c r="DU1467" s="168"/>
      <c r="DV1467" s="168"/>
      <c r="DW1467" s="168"/>
      <c r="DX1467" s="168"/>
      <c r="DY1467" s="168"/>
      <c r="DZ1467" s="168"/>
      <c r="EA1467" s="168"/>
      <c r="EB1467" s="168"/>
      <c r="EC1467" s="168"/>
      <c r="ED1467" s="168"/>
      <c r="EE1467" s="168"/>
      <c r="EF1467" s="168"/>
      <c r="EG1467" s="168"/>
      <c r="EH1467" s="168"/>
      <c r="EI1467" s="168"/>
      <c r="EJ1467" s="168"/>
      <c r="EK1467" s="168"/>
      <c r="EL1467" s="168"/>
      <c r="EM1467" s="168"/>
      <c r="EN1467" s="168"/>
      <c r="EO1467" s="168"/>
      <c r="EP1467" s="168"/>
      <c r="EQ1467" s="168"/>
      <c r="ER1467" s="168"/>
      <c r="ES1467" s="168"/>
      <c r="ET1467" s="168"/>
      <c r="EU1467" s="168"/>
      <c r="EV1467" s="168"/>
      <c r="EW1467" s="168"/>
      <c r="EX1467" s="168"/>
      <c r="EY1467" s="168"/>
      <c r="EZ1467" s="168"/>
      <c r="FA1467" s="168"/>
      <c r="FB1467" s="168"/>
      <c r="FC1467" s="168"/>
      <c r="FD1467" s="168"/>
    </row>
    <row r="1468" spans="1:160" s="5" customFormat="1" ht="15.75" customHeight="1" x14ac:dyDescent="0.3">
      <c r="A1468" s="263"/>
      <c r="B1468" s="263"/>
      <c r="C1468" s="265"/>
      <c r="D1468" s="441"/>
      <c r="E1468" s="442"/>
      <c r="F1468" s="442"/>
      <c r="G1468" s="442"/>
      <c r="H1468" s="442"/>
      <c r="I1468" s="442"/>
      <c r="J1468" s="442"/>
      <c r="K1468" s="442"/>
      <c r="L1468" s="442"/>
      <c r="M1468" s="443"/>
      <c r="N1468" s="441"/>
      <c r="O1468" s="442"/>
      <c r="P1468" s="442"/>
      <c r="Q1468" s="442"/>
      <c r="R1468" s="442"/>
      <c r="S1468" s="442"/>
      <c r="T1468" s="442"/>
      <c r="U1468" s="443"/>
      <c r="V1468" s="33"/>
      <c r="W1468" s="57"/>
      <c r="X1468" s="86"/>
      <c r="Y1468" s="33"/>
      <c r="Z1468" s="36"/>
      <c r="AA1468" s="36"/>
      <c r="AD1468" s="33"/>
      <c r="AG1468" s="33"/>
      <c r="AH1468" s="43"/>
      <c r="AI1468" s="43"/>
      <c r="AJ1468" s="43"/>
      <c r="AK1468" s="43"/>
      <c r="AL1468" s="43"/>
      <c r="AM1468" s="43"/>
      <c r="AN1468" s="43"/>
      <c r="AO1468" s="43"/>
      <c r="AP1468" s="43"/>
      <c r="AQ1468" s="43"/>
      <c r="AR1468" s="43"/>
      <c r="AS1468" s="43"/>
      <c r="AT1468" s="43"/>
      <c r="AU1468" s="44"/>
      <c r="AV1468" s="33"/>
      <c r="AW1468" s="33"/>
      <c r="AX1468" s="33"/>
      <c r="AZ1468" s="141"/>
      <c r="BE1468" s="168"/>
      <c r="BF1468" s="168"/>
      <c r="BG1468" s="168"/>
      <c r="BH1468" s="168"/>
      <c r="BI1468" s="168"/>
      <c r="BJ1468" s="168"/>
      <c r="BK1468" s="168"/>
      <c r="BL1468" s="168"/>
      <c r="BM1468" s="168"/>
      <c r="DK1468" s="168"/>
      <c r="DL1468" s="168"/>
      <c r="DM1468" s="168"/>
      <c r="DN1468" s="168"/>
      <c r="DO1468" s="168"/>
      <c r="DP1468" s="168"/>
      <c r="DQ1468" s="168"/>
      <c r="DR1468" s="168"/>
      <c r="DS1468" s="168"/>
      <c r="DT1468" s="168"/>
      <c r="DU1468" s="168"/>
      <c r="DV1468" s="168"/>
      <c r="DW1468" s="168"/>
      <c r="DX1468" s="168"/>
      <c r="DY1468" s="168"/>
      <c r="DZ1468" s="168"/>
      <c r="EA1468" s="168"/>
      <c r="EB1468" s="168"/>
      <c r="EC1468" s="168"/>
      <c r="ED1468" s="168"/>
      <c r="EE1468" s="168"/>
      <c r="EF1468" s="168"/>
      <c r="EG1468" s="168"/>
      <c r="EH1468" s="168"/>
      <c r="EI1468" s="168"/>
      <c r="EJ1468" s="168"/>
      <c r="EK1468" s="168"/>
      <c r="EL1468" s="168"/>
      <c r="EM1468" s="168"/>
      <c r="EN1468" s="168"/>
      <c r="EO1468" s="168"/>
      <c r="EP1468" s="168"/>
      <c r="EQ1468" s="168"/>
      <c r="ER1468" s="168"/>
      <c r="ES1468" s="168"/>
      <c r="ET1468" s="168"/>
      <c r="EU1468" s="168"/>
      <c r="EV1468" s="168"/>
      <c r="EW1468" s="168"/>
      <c r="EX1468" s="168"/>
      <c r="EY1468" s="168"/>
      <c r="EZ1468" s="168"/>
      <c r="FA1468" s="168"/>
      <c r="FB1468" s="168"/>
      <c r="FC1468" s="168"/>
      <c r="FD1468" s="168"/>
    </row>
    <row r="1469" spans="1:160" s="5" customFormat="1" x14ac:dyDescent="0.25">
      <c r="A1469" s="263"/>
      <c r="B1469" s="263"/>
      <c r="C1469" s="265"/>
      <c r="D1469" s="10" t="s">
        <v>23</v>
      </c>
      <c r="E1469" s="445" t="e">
        <f>+#REF!</f>
        <v>#REF!</v>
      </c>
      <c r="F1469" s="445"/>
      <c r="G1469" s="445"/>
      <c r="H1469" s="445"/>
      <c r="I1469" s="445"/>
      <c r="J1469" s="445"/>
      <c r="K1469" s="445"/>
      <c r="L1469" s="445"/>
      <c r="M1469" s="446"/>
      <c r="N1469" s="11" t="s">
        <v>23</v>
      </c>
      <c r="O1469" s="445" t="e">
        <f>+#REF!</f>
        <v>#REF!</v>
      </c>
      <c r="P1469" s="445"/>
      <c r="Q1469" s="445"/>
      <c r="R1469" s="445"/>
      <c r="S1469" s="445"/>
      <c r="T1469" s="445"/>
      <c r="U1469" s="446"/>
      <c r="V1469" s="33"/>
      <c r="W1469" s="57"/>
      <c r="X1469" s="86"/>
      <c r="Y1469" s="33"/>
      <c r="Z1469" s="36"/>
      <c r="AA1469" s="36"/>
      <c r="AD1469" s="33"/>
      <c r="AG1469" s="33"/>
      <c r="AH1469" s="43"/>
      <c r="AI1469" s="43"/>
      <c r="AJ1469" s="43"/>
      <c r="AK1469" s="43"/>
      <c r="AL1469" s="43"/>
      <c r="AM1469" s="43"/>
      <c r="AN1469" s="43"/>
      <c r="AO1469" s="43"/>
      <c r="AP1469" s="43"/>
      <c r="AQ1469" s="43"/>
      <c r="AR1469" s="43"/>
      <c r="AS1469" s="43"/>
      <c r="AT1469" s="43"/>
      <c r="AU1469" s="44"/>
      <c r="AV1469" s="33"/>
      <c r="AW1469" s="33"/>
      <c r="AX1469" s="33"/>
      <c r="AZ1469" s="141"/>
      <c r="BE1469" s="168"/>
      <c r="BF1469" s="168"/>
      <c r="BG1469" s="168"/>
      <c r="BH1469" s="168"/>
      <c r="BI1469" s="168"/>
      <c r="BJ1469" s="168"/>
      <c r="BK1469" s="168"/>
      <c r="BL1469" s="168"/>
      <c r="BM1469" s="168"/>
      <c r="DK1469" s="168"/>
      <c r="DL1469" s="168"/>
      <c r="DM1469" s="168"/>
      <c r="DN1469" s="168"/>
      <c r="DO1469" s="168"/>
      <c r="DP1469" s="168"/>
      <c r="DQ1469" s="168"/>
      <c r="DR1469" s="168"/>
      <c r="DS1469" s="168"/>
      <c r="DT1469" s="168"/>
      <c r="DU1469" s="168"/>
      <c r="DV1469" s="168"/>
      <c r="DW1469" s="168"/>
      <c r="DX1469" s="168"/>
      <c r="DY1469" s="168"/>
      <c r="DZ1469" s="168"/>
      <c r="EA1469" s="168"/>
      <c r="EB1469" s="168"/>
      <c r="EC1469" s="168"/>
      <c r="ED1469" s="168"/>
      <c r="EE1469" s="168"/>
      <c r="EF1469" s="168"/>
      <c r="EG1469" s="168"/>
      <c r="EH1469" s="168"/>
      <c r="EI1469" s="168"/>
      <c r="EJ1469" s="168"/>
      <c r="EK1469" s="168"/>
      <c r="EL1469" s="168"/>
      <c r="EM1469" s="168"/>
      <c r="EN1469" s="168"/>
      <c r="EO1469" s="168"/>
      <c r="EP1469" s="168"/>
      <c r="EQ1469" s="168"/>
      <c r="ER1469" s="168"/>
      <c r="ES1469" s="168"/>
      <c r="ET1469" s="168"/>
      <c r="EU1469" s="168"/>
      <c r="EV1469" s="168"/>
      <c r="EW1469" s="168"/>
      <c r="EX1469" s="168"/>
      <c r="EY1469" s="168"/>
      <c r="EZ1469" s="168"/>
      <c r="FA1469" s="168"/>
      <c r="FB1469" s="168"/>
      <c r="FC1469" s="168"/>
      <c r="FD1469" s="168"/>
    </row>
    <row r="1470" spans="1:160" s="5" customFormat="1" ht="14.4" thickBot="1" x14ac:dyDescent="0.3">
      <c r="A1470" s="263"/>
      <c r="B1470" s="263"/>
      <c r="C1470" s="265"/>
      <c r="D1470" s="12" t="s">
        <v>25</v>
      </c>
      <c r="E1470" s="447" t="e">
        <f>+#REF!</f>
        <v>#REF!</v>
      </c>
      <c r="F1470" s="447"/>
      <c r="G1470" s="447"/>
      <c r="H1470" s="447"/>
      <c r="I1470" s="447"/>
      <c r="J1470" s="447"/>
      <c r="K1470" s="447"/>
      <c r="L1470" s="447"/>
      <c r="M1470" s="448"/>
      <c r="N1470" s="13" t="s">
        <v>25</v>
      </c>
      <c r="O1470" s="447" t="e">
        <f>+#REF!</f>
        <v>#REF!</v>
      </c>
      <c r="P1470" s="447"/>
      <c r="Q1470" s="447"/>
      <c r="R1470" s="447"/>
      <c r="S1470" s="447"/>
      <c r="T1470" s="447"/>
      <c r="U1470" s="448"/>
      <c r="V1470" s="33"/>
      <c r="W1470" s="57"/>
      <c r="X1470" s="86"/>
      <c r="Y1470" s="33"/>
      <c r="Z1470" s="36"/>
      <c r="AA1470" s="36"/>
      <c r="AD1470" s="33"/>
      <c r="AG1470" s="33"/>
      <c r="AH1470" s="43"/>
      <c r="AI1470" s="43"/>
      <c r="AJ1470" s="43"/>
      <c r="AK1470" s="43"/>
      <c r="AL1470" s="43"/>
      <c r="AM1470" s="43"/>
      <c r="AN1470" s="43"/>
      <c r="AO1470" s="43"/>
      <c r="AP1470" s="43"/>
      <c r="AQ1470" s="43"/>
      <c r="AR1470" s="43"/>
      <c r="AS1470" s="43"/>
      <c r="AT1470" s="43"/>
      <c r="AU1470" s="44"/>
      <c r="AV1470" s="33"/>
      <c r="AW1470" s="33"/>
      <c r="AX1470" s="33"/>
      <c r="AZ1470" s="141"/>
      <c r="BE1470" s="168"/>
      <c r="BF1470" s="168"/>
      <c r="BG1470" s="168"/>
      <c r="BH1470" s="168"/>
      <c r="BI1470" s="168"/>
      <c r="BJ1470" s="168"/>
      <c r="BK1470" s="168"/>
      <c r="BL1470" s="168"/>
      <c r="BM1470" s="168"/>
      <c r="DK1470" s="168"/>
      <c r="DL1470" s="168"/>
      <c r="DM1470" s="168"/>
      <c r="DN1470" s="168"/>
      <c r="DO1470" s="168"/>
      <c r="DP1470" s="168"/>
      <c r="DQ1470" s="168"/>
      <c r="DR1470" s="168"/>
      <c r="DS1470" s="168"/>
      <c r="DT1470" s="168"/>
      <c r="DU1470" s="168"/>
      <c r="DV1470" s="168"/>
      <c r="DW1470" s="168"/>
      <c r="DX1470" s="168"/>
      <c r="DY1470" s="168"/>
      <c r="DZ1470" s="168"/>
      <c r="EA1470" s="168"/>
      <c r="EB1470" s="168"/>
      <c r="EC1470" s="168"/>
      <c r="ED1470" s="168"/>
      <c r="EE1470" s="168"/>
      <c r="EF1470" s="168"/>
      <c r="EG1470" s="168"/>
      <c r="EH1470" s="168"/>
      <c r="EI1470" s="168"/>
      <c r="EJ1470" s="168"/>
      <c r="EK1470" s="168"/>
      <c r="EL1470" s="168"/>
      <c r="EM1470" s="168"/>
      <c r="EN1470" s="168"/>
      <c r="EO1470" s="168"/>
      <c r="EP1470" s="168"/>
      <c r="EQ1470" s="168"/>
      <c r="ER1470" s="168"/>
      <c r="ES1470" s="168"/>
      <c r="ET1470" s="168"/>
      <c r="EU1470" s="168"/>
      <c r="EV1470" s="168"/>
      <c r="EW1470" s="168"/>
      <c r="EX1470" s="168"/>
      <c r="EY1470" s="168"/>
      <c r="EZ1470" s="168"/>
      <c r="FA1470" s="168"/>
      <c r="FB1470" s="168"/>
      <c r="FC1470" s="168"/>
      <c r="FD1470" s="168"/>
    </row>
    <row r="1471" spans="1:160" s="5" customFormat="1" ht="9.9" customHeight="1" thickBot="1" x14ac:dyDescent="0.3">
      <c r="A1471" s="263"/>
      <c r="B1471" s="263"/>
      <c r="C1471" s="265"/>
      <c r="D1471" s="83"/>
      <c r="E1471" s="84"/>
      <c r="F1471" s="84"/>
      <c r="G1471" s="84"/>
      <c r="H1471" s="84"/>
      <c r="I1471" s="84"/>
      <c r="J1471" s="84"/>
      <c r="K1471" s="84"/>
      <c r="L1471" s="84"/>
      <c r="M1471" s="84"/>
      <c r="N1471" s="83"/>
      <c r="O1471" s="84"/>
      <c r="P1471" s="84"/>
      <c r="Q1471" s="84"/>
      <c r="R1471" s="84"/>
      <c r="S1471" s="84"/>
      <c r="T1471" s="84"/>
      <c r="U1471" s="84"/>
      <c r="V1471" s="33"/>
      <c r="W1471" s="57"/>
      <c r="X1471" s="86"/>
      <c r="Y1471" s="33"/>
      <c r="Z1471" s="36"/>
      <c r="AA1471" s="36"/>
      <c r="AD1471" s="33"/>
      <c r="AG1471" s="33"/>
      <c r="AH1471" s="43"/>
      <c r="AI1471" s="43"/>
      <c r="AJ1471" s="43"/>
      <c r="AK1471" s="43"/>
      <c r="AL1471" s="43"/>
      <c r="AM1471" s="43"/>
      <c r="AN1471" s="43"/>
      <c r="AO1471" s="43"/>
      <c r="AP1471" s="43"/>
      <c r="AQ1471" s="43"/>
      <c r="AR1471" s="43"/>
      <c r="AS1471" s="43"/>
      <c r="AT1471" s="43"/>
      <c r="AU1471" s="44"/>
      <c r="AV1471" s="33"/>
      <c r="AW1471" s="33"/>
      <c r="AX1471" s="33"/>
      <c r="AZ1471" s="141"/>
      <c r="BE1471" s="168"/>
      <c r="BF1471" s="168"/>
      <c r="BG1471" s="168"/>
      <c r="BH1471" s="168"/>
      <c r="BI1471" s="168"/>
      <c r="BJ1471" s="168"/>
      <c r="BK1471" s="168"/>
      <c r="BL1471" s="168"/>
      <c r="BM1471" s="168"/>
      <c r="DK1471" s="168"/>
      <c r="DL1471" s="168"/>
      <c r="DM1471" s="168"/>
      <c r="DN1471" s="168"/>
      <c r="DO1471" s="168"/>
      <c r="DP1471" s="168"/>
      <c r="DQ1471" s="168"/>
      <c r="DR1471" s="168"/>
      <c r="DS1471" s="168"/>
      <c r="DT1471" s="168"/>
      <c r="DU1471" s="168"/>
      <c r="DV1471" s="168"/>
      <c r="DW1471" s="168"/>
      <c r="DX1471" s="168"/>
      <c r="DY1471" s="168"/>
      <c r="DZ1471" s="168"/>
      <c r="EA1471" s="168"/>
      <c r="EB1471" s="168"/>
      <c r="EC1471" s="168"/>
      <c r="ED1471" s="168"/>
      <c r="EE1471" s="168"/>
      <c r="EF1471" s="168"/>
      <c r="EG1471" s="168"/>
      <c r="EH1471" s="168"/>
      <c r="EI1471" s="168"/>
      <c r="EJ1471" s="168"/>
      <c r="EK1471" s="168"/>
      <c r="EL1471" s="168"/>
      <c r="EM1471" s="168"/>
      <c r="EN1471" s="168"/>
      <c r="EO1471" s="168"/>
      <c r="EP1471" s="168"/>
      <c r="EQ1471" s="168"/>
      <c r="ER1471" s="168"/>
      <c r="ES1471" s="168"/>
      <c r="ET1471" s="168"/>
      <c r="EU1471" s="168"/>
      <c r="EV1471" s="168"/>
      <c r="EW1471" s="168"/>
      <c r="EX1471" s="168"/>
      <c r="EY1471" s="168"/>
      <c r="EZ1471" s="168"/>
      <c r="FA1471" s="168"/>
      <c r="FB1471" s="168"/>
      <c r="FC1471" s="168"/>
      <c r="FD1471" s="168"/>
    </row>
    <row r="1472" spans="1:160" s="5" customFormat="1" ht="15.75" customHeight="1" x14ac:dyDescent="0.3">
      <c r="A1472" s="263"/>
      <c r="B1472" s="263"/>
      <c r="C1472" s="265"/>
      <c r="D1472" s="484"/>
      <c r="E1472" s="485"/>
      <c r="F1472" s="488" t="s">
        <v>0</v>
      </c>
      <c r="G1472" s="489"/>
      <c r="H1472" s="489"/>
      <c r="I1472" s="489"/>
      <c r="J1472" s="489"/>
      <c r="K1472" s="489"/>
      <c r="L1472" s="489"/>
      <c r="M1472" s="489"/>
      <c r="N1472" s="489"/>
      <c r="O1472" s="490"/>
      <c r="P1472" s="494" t="s">
        <v>1</v>
      </c>
      <c r="Q1472" s="495"/>
      <c r="R1472" s="495"/>
      <c r="S1472" s="496"/>
      <c r="T1472" s="500"/>
      <c r="U1472" s="501"/>
      <c r="V1472" s="33"/>
      <c r="W1472" s="57"/>
      <c r="X1472" s="86"/>
      <c r="Y1472" s="33"/>
      <c r="Z1472" s="36"/>
      <c r="AA1472" s="36"/>
      <c r="AD1472" s="33"/>
      <c r="AG1472" s="33"/>
      <c r="AH1472" s="43"/>
      <c r="AI1472" s="43"/>
      <c r="AJ1472" s="43"/>
      <c r="AK1472" s="43"/>
      <c r="AL1472" s="43"/>
      <c r="AM1472" s="43"/>
      <c r="AN1472" s="43"/>
      <c r="AO1472" s="43"/>
      <c r="AP1472" s="43"/>
      <c r="AQ1472" s="43"/>
      <c r="AR1472" s="43"/>
      <c r="AS1472" s="43"/>
      <c r="AT1472" s="43"/>
      <c r="AU1472" s="44"/>
      <c r="AV1472" s="33"/>
      <c r="AW1472" s="33"/>
      <c r="AX1472" s="33"/>
      <c r="AZ1472" s="141"/>
      <c r="BE1472" s="168"/>
      <c r="BF1472" s="168"/>
      <c r="BG1472" s="168"/>
      <c r="BH1472" s="168"/>
      <c r="BI1472" s="168"/>
      <c r="BJ1472" s="168"/>
      <c r="BK1472" s="168"/>
      <c r="BL1472" s="168"/>
      <c r="BM1472" s="168"/>
      <c r="DK1472" s="168"/>
      <c r="DL1472" s="168"/>
      <c r="DM1472" s="168"/>
      <c r="DN1472" s="168"/>
      <c r="DO1472" s="168"/>
      <c r="DP1472" s="168"/>
      <c r="DQ1472" s="168"/>
      <c r="DR1472" s="168"/>
      <c r="DS1472" s="168"/>
      <c r="DT1472" s="168"/>
      <c r="DU1472" s="168"/>
      <c r="DV1472" s="168"/>
      <c r="DW1472" s="168"/>
      <c r="DX1472" s="168"/>
      <c r="DY1472" s="168"/>
      <c r="DZ1472" s="168"/>
      <c r="EA1472" s="168"/>
      <c r="EB1472" s="168"/>
      <c r="EC1472" s="168"/>
      <c r="ED1472" s="168"/>
      <c r="EE1472" s="168"/>
      <c r="EF1472" s="168"/>
      <c r="EG1472" s="168"/>
      <c r="EH1472" s="168"/>
      <c r="EI1472" s="168"/>
      <c r="EJ1472" s="168"/>
      <c r="EK1472" s="168"/>
      <c r="EL1472" s="168"/>
      <c r="EM1472" s="168"/>
      <c r="EN1472" s="168"/>
      <c r="EO1472" s="168"/>
      <c r="EP1472" s="168"/>
      <c r="EQ1472" s="168"/>
      <c r="ER1472" s="168"/>
      <c r="ES1472" s="168"/>
      <c r="ET1472" s="168"/>
      <c r="EU1472" s="168"/>
      <c r="EV1472" s="168"/>
      <c r="EW1472" s="168"/>
      <c r="EX1472" s="168"/>
      <c r="EY1472" s="168"/>
      <c r="EZ1472" s="168"/>
      <c r="FA1472" s="168"/>
      <c r="FB1472" s="168"/>
      <c r="FC1472" s="168"/>
      <c r="FD1472" s="168"/>
    </row>
    <row r="1473" spans="1:160" s="5" customFormat="1" ht="15" customHeight="1" x14ac:dyDescent="0.3">
      <c r="A1473" s="263"/>
      <c r="B1473" s="263"/>
      <c r="C1473" s="265"/>
      <c r="D1473" s="481"/>
      <c r="E1473" s="482"/>
      <c r="F1473" s="491"/>
      <c r="G1473" s="492"/>
      <c r="H1473" s="492"/>
      <c r="I1473" s="492"/>
      <c r="J1473" s="492"/>
      <c r="K1473" s="492"/>
      <c r="L1473" s="492"/>
      <c r="M1473" s="492"/>
      <c r="N1473" s="492"/>
      <c r="O1473" s="493"/>
      <c r="P1473" s="497"/>
      <c r="Q1473" s="498"/>
      <c r="R1473" s="498"/>
      <c r="S1473" s="499"/>
      <c r="T1473" s="502"/>
      <c r="U1473" s="503"/>
      <c r="V1473" s="33"/>
      <c r="W1473" s="57"/>
      <c r="X1473" s="86"/>
      <c r="Y1473" s="38"/>
      <c r="Z1473" s="36"/>
      <c r="AA1473" s="36"/>
      <c r="AD1473" s="33"/>
      <c r="AG1473" s="33"/>
      <c r="AH1473" s="43"/>
      <c r="AI1473" s="43"/>
      <c r="AJ1473" s="43"/>
      <c r="AK1473" s="43"/>
      <c r="AL1473" s="43"/>
      <c r="AM1473" s="43"/>
      <c r="AN1473" s="43"/>
      <c r="AO1473" s="43"/>
      <c r="AP1473" s="43"/>
      <c r="AQ1473" s="43"/>
      <c r="AR1473" s="43"/>
      <c r="AS1473" s="43"/>
      <c r="AT1473" s="43"/>
      <c r="AU1473" s="44"/>
      <c r="AV1473" s="33"/>
      <c r="AW1473" s="33"/>
      <c r="AX1473" s="33"/>
      <c r="AZ1473" s="141"/>
      <c r="BE1473" s="168"/>
      <c r="BF1473" s="168"/>
      <c r="BG1473" s="168"/>
      <c r="BH1473" s="168"/>
      <c r="BI1473" s="168"/>
      <c r="BJ1473" s="168"/>
      <c r="BK1473" s="168"/>
      <c r="BL1473" s="168"/>
      <c r="BM1473" s="168"/>
      <c r="DK1473" s="168"/>
      <c r="DL1473" s="168"/>
      <c r="DM1473" s="168"/>
      <c r="DN1473" s="168"/>
      <c r="DO1473" s="168"/>
      <c r="DP1473" s="168"/>
      <c r="DQ1473" s="168"/>
      <c r="DR1473" s="168"/>
      <c r="DS1473" s="168"/>
      <c r="DT1473" s="168"/>
      <c r="DU1473" s="168"/>
      <c r="DV1473" s="168"/>
      <c r="DW1473" s="168"/>
      <c r="DX1473" s="168"/>
      <c r="DY1473" s="168"/>
      <c r="DZ1473" s="168"/>
      <c r="EA1473" s="168"/>
      <c r="EB1473" s="168"/>
      <c r="EC1473" s="168"/>
      <c r="ED1473" s="168"/>
      <c r="EE1473" s="168"/>
      <c r="EF1473" s="168"/>
      <c r="EG1473" s="168"/>
      <c r="EH1473" s="168"/>
      <c r="EI1473" s="168"/>
      <c r="EJ1473" s="168"/>
      <c r="EK1473" s="168"/>
      <c r="EL1473" s="168"/>
      <c r="EM1473" s="168"/>
      <c r="EN1473" s="168"/>
      <c r="EO1473" s="168"/>
      <c r="EP1473" s="168"/>
      <c r="EQ1473" s="168"/>
      <c r="ER1473" s="168"/>
      <c r="ES1473" s="168"/>
      <c r="ET1473" s="168"/>
      <c r="EU1473" s="168"/>
      <c r="EV1473" s="168"/>
      <c r="EW1473" s="168"/>
      <c r="EX1473" s="168"/>
      <c r="EY1473" s="168"/>
      <c r="EZ1473" s="168"/>
      <c r="FA1473" s="168"/>
      <c r="FB1473" s="168"/>
      <c r="FC1473" s="168"/>
      <c r="FD1473" s="168"/>
    </row>
    <row r="1474" spans="1:160" s="5" customFormat="1" ht="30" customHeight="1" thickBot="1" x14ac:dyDescent="0.35">
      <c r="A1474" s="263"/>
      <c r="B1474" s="263"/>
      <c r="C1474" s="265"/>
      <c r="D1474" s="486"/>
      <c r="E1474" s="487"/>
      <c r="F1474" s="506" t="s">
        <v>2</v>
      </c>
      <c r="G1474" s="507"/>
      <c r="H1474" s="507"/>
      <c r="I1474" s="507"/>
      <c r="J1474" s="507"/>
      <c r="K1474" s="507"/>
      <c r="L1474" s="507"/>
      <c r="M1474" s="507"/>
      <c r="N1474" s="507"/>
      <c r="O1474" s="508"/>
      <c r="P1474" s="32">
        <v>31</v>
      </c>
      <c r="Q1474" s="101" t="s">
        <v>3</v>
      </c>
      <c r="R1474" s="509">
        <v>147</v>
      </c>
      <c r="S1474" s="510"/>
      <c r="T1474" s="504"/>
      <c r="U1474" s="505"/>
      <c r="V1474" s="33">
        <f>+IF(C1483="","",1)</f>
        <v>1</v>
      </c>
      <c r="W1474" s="57"/>
      <c r="X1474" s="86"/>
      <c r="Y1474" s="39"/>
      <c r="Z1474" s="36"/>
      <c r="AA1474" s="36"/>
      <c r="AD1474" s="33"/>
      <c r="AG1474" s="33"/>
      <c r="AH1474" s="43"/>
      <c r="AI1474" s="43"/>
      <c r="AJ1474" s="43"/>
      <c r="AK1474" s="43"/>
      <c r="AL1474" s="43"/>
      <c r="AM1474" s="43"/>
      <c r="AN1474" s="43"/>
      <c r="AO1474" s="43"/>
      <c r="AP1474" s="43"/>
      <c r="AQ1474" s="43"/>
      <c r="AR1474" s="43"/>
      <c r="AS1474" s="43"/>
      <c r="AT1474" s="43"/>
      <c r="AU1474" s="44"/>
      <c r="AV1474" s="33"/>
      <c r="AW1474" s="33"/>
      <c r="AX1474" s="33"/>
      <c r="AZ1474" s="141"/>
      <c r="BE1474" s="168"/>
      <c r="BF1474" s="168"/>
      <c r="BG1474" s="168"/>
      <c r="BH1474" s="168"/>
      <c r="BI1474" s="168"/>
      <c r="BJ1474" s="168"/>
      <c r="BK1474" s="168"/>
      <c r="BL1474" s="168"/>
      <c r="BM1474" s="168"/>
      <c r="DK1474" s="168"/>
      <c r="DL1474" s="168"/>
      <c r="DM1474" s="168"/>
      <c r="DN1474" s="168"/>
      <c r="DO1474" s="168"/>
      <c r="DP1474" s="168"/>
      <c r="DQ1474" s="168"/>
      <c r="DR1474" s="168"/>
      <c r="DS1474" s="168"/>
      <c r="DT1474" s="168"/>
      <c r="DU1474" s="168"/>
      <c r="DV1474" s="168"/>
      <c r="DW1474" s="168"/>
      <c r="DX1474" s="168"/>
      <c r="DY1474" s="168"/>
      <c r="DZ1474" s="168"/>
      <c r="EA1474" s="168"/>
      <c r="EB1474" s="168"/>
      <c r="EC1474" s="168"/>
      <c r="ED1474" s="168"/>
      <c r="EE1474" s="168"/>
      <c r="EF1474" s="168"/>
      <c r="EG1474" s="168"/>
      <c r="EH1474" s="168"/>
      <c r="EI1474" s="168"/>
      <c r="EJ1474" s="168"/>
      <c r="EK1474" s="168"/>
      <c r="EL1474" s="168"/>
      <c r="EM1474" s="168"/>
      <c r="EN1474" s="168"/>
      <c r="EO1474" s="168"/>
      <c r="EP1474" s="168"/>
      <c r="EQ1474" s="168"/>
      <c r="ER1474" s="168"/>
      <c r="ES1474" s="168"/>
      <c r="ET1474" s="168"/>
      <c r="EU1474" s="168"/>
      <c r="EV1474" s="168"/>
      <c r="EW1474" s="168"/>
      <c r="EX1474" s="168"/>
      <c r="EY1474" s="168"/>
      <c r="EZ1474" s="168"/>
      <c r="FA1474" s="168"/>
      <c r="FB1474" s="168"/>
      <c r="FC1474" s="168"/>
      <c r="FD1474" s="168"/>
    </row>
    <row r="1475" spans="1:160" s="5" customFormat="1" ht="5.25" customHeight="1" thickBot="1" x14ac:dyDescent="0.35">
      <c r="A1475" s="263"/>
      <c r="B1475" s="263"/>
      <c r="C1475" s="265"/>
      <c r="D1475" s="454"/>
      <c r="E1475" s="454"/>
      <c r="F1475" s="454"/>
      <c r="G1475" s="454"/>
      <c r="H1475" s="454"/>
      <c r="I1475" s="454"/>
      <c r="J1475" s="454"/>
      <c r="K1475" s="454"/>
      <c r="L1475" s="454"/>
      <c r="M1475" s="454"/>
      <c r="N1475" s="454"/>
      <c r="O1475" s="454"/>
      <c r="P1475" s="454"/>
      <c r="Q1475" s="454"/>
      <c r="R1475" s="454"/>
      <c r="S1475" s="454"/>
      <c r="T1475" s="454"/>
      <c r="U1475" s="454"/>
      <c r="V1475" s="33"/>
      <c r="W1475" s="57"/>
      <c r="X1475" s="86"/>
      <c r="Y1475" s="38"/>
      <c r="Z1475" s="36"/>
      <c r="AA1475" s="36"/>
      <c r="AD1475" s="33"/>
      <c r="AG1475" s="33"/>
      <c r="AH1475" s="43"/>
      <c r="AI1475" s="43"/>
      <c r="AJ1475" s="43"/>
      <c r="AK1475" s="43"/>
      <c r="AL1475" s="43"/>
      <c r="AM1475" s="43"/>
      <c r="AN1475" s="43"/>
      <c r="AO1475" s="43"/>
      <c r="AP1475" s="43"/>
      <c r="AQ1475" s="43"/>
      <c r="AR1475" s="43"/>
      <c r="AS1475" s="43"/>
      <c r="AT1475" s="43"/>
      <c r="AU1475" s="44"/>
      <c r="AV1475" s="33"/>
      <c r="AW1475" s="33"/>
      <c r="AX1475" s="33"/>
      <c r="AZ1475" s="141"/>
      <c r="BE1475" s="168"/>
      <c r="BF1475" s="168"/>
      <c r="BG1475" s="168"/>
      <c r="BH1475" s="168"/>
      <c r="BI1475" s="168"/>
      <c r="BJ1475" s="168"/>
      <c r="BK1475" s="168"/>
      <c r="BL1475" s="168"/>
      <c r="BM1475" s="168"/>
      <c r="DK1475" s="168"/>
      <c r="DL1475" s="168"/>
      <c r="DM1475" s="168"/>
      <c r="DN1475" s="168"/>
      <c r="DO1475" s="168"/>
      <c r="DP1475" s="168"/>
      <c r="DQ1475" s="168"/>
      <c r="DR1475" s="168"/>
      <c r="DS1475" s="168"/>
      <c r="DT1475" s="168"/>
      <c r="DU1475" s="168"/>
      <c r="DV1475" s="168"/>
      <c r="DW1475" s="168"/>
      <c r="DX1475" s="168"/>
      <c r="DY1475" s="168"/>
      <c r="DZ1475" s="168"/>
      <c r="EA1475" s="168"/>
      <c r="EB1475" s="168"/>
      <c r="EC1475" s="168"/>
      <c r="ED1475" s="168"/>
      <c r="EE1475" s="168"/>
      <c r="EF1475" s="168"/>
      <c r="EG1475" s="168"/>
      <c r="EH1475" s="168"/>
      <c r="EI1475" s="168"/>
      <c r="EJ1475" s="168"/>
      <c r="EK1475" s="168"/>
      <c r="EL1475" s="168"/>
      <c r="EM1475" s="168"/>
      <c r="EN1475" s="168"/>
      <c r="EO1475" s="168"/>
      <c r="EP1475" s="168"/>
      <c r="EQ1475" s="168"/>
      <c r="ER1475" s="168"/>
      <c r="ES1475" s="168"/>
      <c r="ET1475" s="168"/>
      <c r="EU1475" s="168"/>
      <c r="EV1475" s="168"/>
      <c r="EW1475" s="168"/>
      <c r="EX1475" s="168"/>
      <c r="EY1475" s="168"/>
      <c r="EZ1475" s="168"/>
      <c r="FA1475" s="168"/>
      <c r="FB1475" s="168"/>
      <c r="FC1475" s="168"/>
      <c r="FD1475" s="168"/>
    </row>
    <row r="1476" spans="1:160" s="5" customFormat="1" ht="24.9" customHeight="1" x14ac:dyDescent="0.3">
      <c r="A1476" s="263"/>
      <c r="B1476" s="263"/>
      <c r="C1476" s="265"/>
      <c r="D1476" s="511" t="s">
        <v>4</v>
      </c>
      <c r="E1476" s="512"/>
      <c r="F1476" s="513" t="s">
        <v>168</v>
      </c>
      <c r="G1476" s="514"/>
      <c r="H1476" s="514"/>
      <c r="I1476" s="515"/>
      <c r="J1476" s="516" t="s">
        <v>5</v>
      </c>
      <c r="K1476" s="512"/>
      <c r="L1476" s="513" t="s">
        <v>102</v>
      </c>
      <c r="M1476" s="514"/>
      <c r="N1476" s="514"/>
      <c r="O1476" s="514"/>
      <c r="P1476" s="515"/>
      <c r="Q1476" s="1" t="s">
        <v>6</v>
      </c>
      <c r="R1476" s="513" t="s">
        <v>36</v>
      </c>
      <c r="S1476" s="514"/>
      <c r="T1476" s="514"/>
      <c r="U1476" s="517"/>
      <c r="V1476" s="33"/>
      <c r="W1476" s="57"/>
      <c r="X1476" s="86"/>
      <c r="Y1476" s="33"/>
      <c r="Z1476" s="36"/>
      <c r="AA1476" s="36"/>
      <c r="AD1476" s="33"/>
      <c r="AG1476" s="33"/>
      <c r="AH1476" s="43"/>
      <c r="AI1476" s="43"/>
      <c r="AJ1476" s="43"/>
      <c r="AK1476" s="43"/>
      <c r="AL1476" s="43"/>
      <c r="AM1476" s="43"/>
      <c r="AN1476" s="43"/>
      <c r="AO1476" s="43"/>
      <c r="AP1476" s="43"/>
      <c r="AQ1476" s="43"/>
      <c r="AR1476" s="43"/>
      <c r="AS1476" s="43"/>
      <c r="AT1476" s="43"/>
      <c r="AU1476" s="44"/>
      <c r="AV1476" s="33"/>
      <c r="AW1476" s="33"/>
      <c r="AX1476" s="33"/>
      <c r="AZ1476" s="141"/>
      <c r="BE1476" s="168"/>
      <c r="BF1476" s="168"/>
      <c r="BG1476" s="168"/>
      <c r="BH1476" s="168"/>
      <c r="BI1476" s="168"/>
      <c r="BJ1476" s="168"/>
      <c r="BK1476" s="168"/>
      <c r="BL1476" s="168"/>
      <c r="BM1476" s="168"/>
      <c r="DK1476" s="168"/>
      <c r="DL1476" s="168"/>
      <c r="DM1476" s="168"/>
      <c r="DN1476" s="168"/>
      <c r="DO1476" s="168"/>
      <c r="DP1476" s="168"/>
      <c r="DQ1476" s="168"/>
      <c r="DR1476" s="168"/>
      <c r="DS1476" s="168"/>
      <c r="DT1476" s="168"/>
      <c r="DU1476" s="168"/>
      <c r="DV1476" s="168"/>
      <c r="DW1476" s="168"/>
      <c r="DX1476" s="168"/>
      <c r="DY1476" s="168"/>
      <c r="DZ1476" s="168"/>
      <c r="EA1476" s="168"/>
      <c r="EB1476" s="168"/>
      <c r="EC1476" s="168"/>
      <c r="ED1476" s="168"/>
      <c r="EE1476" s="168"/>
      <c r="EF1476" s="168"/>
      <c r="EG1476" s="168"/>
      <c r="EH1476" s="168"/>
      <c r="EI1476" s="168"/>
      <c r="EJ1476" s="168"/>
      <c r="EK1476" s="168"/>
      <c r="EL1476" s="168"/>
      <c r="EM1476" s="168"/>
      <c r="EN1476" s="168"/>
      <c r="EO1476" s="168"/>
      <c r="EP1476" s="168"/>
      <c r="EQ1476" s="168"/>
      <c r="ER1476" s="168"/>
      <c r="ES1476" s="168"/>
      <c r="ET1476" s="168"/>
      <c r="EU1476" s="168"/>
      <c r="EV1476" s="168"/>
      <c r="EW1476" s="168"/>
      <c r="EX1476" s="168"/>
      <c r="EY1476" s="168"/>
      <c r="EZ1476" s="168"/>
      <c r="FA1476" s="168"/>
      <c r="FB1476" s="168"/>
      <c r="FC1476" s="168"/>
      <c r="FD1476" s="168"/>
    </row>
    <row r="1477" spans="1:160" s="5" customFormat="1" ht="45" customHeight="1" thickBot="1" x14ac:dyDescent="0.35">
      <c r="A1477" s="263"/>
      <c r="B1477" s="263"/>
      <c r="C1477" s="265"/>
      <c r="D1477" s="518" t="s">
        <v>7</v>
      </c>
      <c r="E1477" s="519"/>
      <c r="F1477" s="520" t="s">
        <v>169</v>
      </c>
      <c r="G1477" s="521"/>
      <c r="H1477" s="521"/>
      <c r="I1477" s="521"/>
      <c r="J1477" s="521"/>
      <c r="K1477" s="521"/>
      <c r="L1477" s="521"/>
      <c r="M1477" s="521"/>
      <c r="N1477" s="521"/>
      <c r="O1477" s="521"/>
      <c r="P1477" s="521"/>
      <c r="Q1477" s="521"/>
      <c r="R1477" s="521"/>
      <c r="S1477" s="521"/>
      <c r="T1477" s="521"/>
      <c r="U1477" s="522"/>
      <c r="V1477" s="33"/>
      <c r="W1477" s="57"/>
      <c r="X1477" s="86"/>
      <c r="Y1477" s="33"/>
      <c r="Z1477" s="36"/>
      <c r="AA1477" s="36"/>
      <c r="AD1477" s="33"/>
      <c r="AG1477" s="33"/>
      <c r="AH1477" s="43"/>
      <c r="AI1477" s="43"/>
      <c r="AJ1477" s="43"/>
      <c r="AK1477" s="43"/>
      <c r="AL1477" s="43"/>
      <c r="AM1477" s="43"/>
      <c r="AN1477" s="43"/>
      <c r="AO1477" s="43"/>
      <c r="AP1477" s="43"/>
      <c r="AQ1477" s="43"/>
      <c r="AR1477" s="43"/>
      <c r="AS1477" s="43"/>
      <c r="AT1477" s="43"/>
      <c r="AU1477" s="44"/>
      <c r="AV1477" s="33"/>
      <c r="AW1477" s="33"/>
      <c r="AX1477" s="33"/>
      <c r="AZ1477" s="141"/>
      <c r="BE1477" s="168"/>
      <c r="BF1477" s="168"/>
      <c r="BG1477" s="168"/>
      <c r="BH1477" s="168"/>
      <c r="BI1477" s="168"/>
      <c r="BJ1477" s="168"/>
      <c r="BK1477" s="168"/>
      <c r="BL1477" s="168"/>
      <c r="BM1477" s="168"/>
      <c r="DK1477" s="168"/>
      <c r="DL1477" s="168"/>
      <c r="DM1477" s="168"/>
      <c r="DN1477" s="168"/>
      <c r="DO1477" s="168"/>
      <c r="DP1477" s="168"/>
      <c r="DQ1477" s="168"/>
      <c r="DR1477" s="168"/>
      <c r="DS1477" s="168"/>
      <c r="DT1477" s="168"/>
      <c r="DU1477" s="168"/>
      <c r="DV1477" s="168"/>
      <c r="DW1477" s="168"/>
      <c r="DX1477" s="168"/>
      <c r="DY1477" s="168"/>
      <c r="DZ1477" s="168"/>
      <c r="EA1477" s="168"/>
      <c r="EB1477" s="168"/>
      <c r="EC1477" s="168"/>
      <c r="ED1477" s="168"/>
      <c r="EE1477" s="168"/>
      <c r="EF1477" s="168"/>
      <c r="EG1477" s="168"/>
      <c r="EH1477" s="168"/>
      <c r="EI1477" s="168"/>
      <c r="EJ1477" s="168"/>
      <c r="EK1477" s="168"/>
      <c r="EL1477" s="168"/>
      <c r="EM1477" s="168"/>
      <c r="EN1477" s="168"/>
      <c r="EO1477" s="168"/>
      <c r="EP1477" s="168"/>
      <c r="EQ1477" s="168"/>
      <c r="ER1477" s="168"/>
      <c r="ES1477" s="168"/>
      <c r="ET1477" s="168"/>
      <c r="EU1477" s="168"/>
      <c r="EV1477" s="168"/>
      <c r="EW1477" s="168"/>
      <c r="EX1477" s="168"/>
      <c r="EY1477" s="168"/>
      <c r="EZ1477" s="168"/>
      <c r="FA1477" s="168"/>
      <c r="FB1477" s="168"/>
      <c r="FC1477" s="168"/>
      <c r="FD1477" s="168"/>
    </row>
    <row r="1478" spans="1:160" s="5" customFormat="1" ht="5.0999999999999996" customHeight="1" thickBot="1" x14ac:dyDescent="0.35">
      <c r="A1478" s="263"/>
      <c r="B1478" s="263"/>
      <c r="C1478" s="265"/>
      <c r="D1478" s="523"/>
      <c r="E1478" s="523"/>
      <c r="F1478" s="523"/>
      <c r="G1478" s="523"/>
      <c r="H1478" s="523"/>
      <c r="I1478" s="523"/>
      <c r="J1478" s="523"/>
      <c r="K1478" s="523"/>
      <c r="L1478" s="523"/>
      <c r="M1478" s="523"/>
      <c r="N1478" s="523"/>
      <c r="O1478" s="523"/>
      <c r="P1478" s="523"/>
      <c r="Q1478" s="523"/>
      <c r="R1478" s="523"/>
      <c r="S1478" s="523"/>
      <c r="T1478" s="523"/>
      <c r="U1478" s="523"/>
      <c r="V1478" s="33"/>
      <c r="W1478" s="57"/>
      <c r="X1478" s="86"/>
      <c r="Y1478" s="33"/>
      <c r="Z1478" s="36"/>
      <c r="AA1478" s="36"/>
      <c r="AD1478" s="33"/>
      <c r="AG1478" s="33"/>
      <c r="AH1478" s="43"/>
      <c r="AI1478" s="43"/>
      <c r="AJ1478" s="43"/>
      <c r="AK1478" s="43"/>
      <c r="AL1478" s="43"/>
      <c r="AM1478" s="43"/>
      <c r="AN1478" s="43"/>
      <c r="AO1478" s="43"/>
      <c r="AP1478" s="43"/>
      <c r="AQ1478" s="43"/>
      <c r="AR1478" s="43"/>
      <c r="AS1478" s="43"/>
      <c r="AT1478" s="43"/>
      <c r="AU1478" s="44"/>
      <c r="AV1478" s="33"/>
      <c r="AW1478" s="33"/>
      <c r="AX1478" s="33"/>
      <c r="AZ1478" s="141"/>
      <c r="BE1478" s="168"/>
      <c r="BF1478" s="168"/>
      <c r="BG1478" s="168"/>
      <c r="BH1478" s="168"/>
      <c r="BI1478" s="168"/>
      <c r="BJ1478" s="168"/>
      <c r="BK1478" s="168"/>
      <c r="BL1478" s="168"/>
      <c r="BM1478" s="168"/>
      <c r="DK1478" s="168"/>
      <c r="DL1478" s="168"/>
      <c r="DM1478" s="168"/>
      <c r="DN1478" s="168"/>
      <c r="DO1478" s="168"/>
      <c r="DP1478" s="168"/>
      <c r="DQ1478" s="168"/>
      <c r="DR1478" s="168"/>
      <c r="DS1478" s="168"/>
      <c r="DT1478" s="168"/>
      <c r="DU1478" s="168"/>
      <c r="DV1478" s="168"/>
      <c r="DW1478" s="168"/>
      <c r="DX1478" s="168"/>
      <c r="DY1478" s="168"/>
      <c r="DZ1478" s="168"/>
      <c r="EA1478" s="168"/>
      <c r="EB1478" s="168"/>
      <c r="EC1478" s="168"/>
      <c r="ED1478" s="168"/>
      <c r="EE1478" s="168"/>
      <c r="EF1478" s="168"/>
      <c r="EG1478" s="168"/>
      <c r="EH1478" s="168"/>
      <c r="EI1478" s="168"/>
      <c r="EJ1478" s="168"/>
      <c r="EK1478" s="168"/>
      <c r="EL1478" s="168"/>
      <c r="EM1478" s="168"/>
      <c r="EN1478" s="168"/>
      <c r="EO1478" s="168"/>
      <c r="EP1478" s="168"/>
      <c r="EQ1478" s="168"/>
      <c r="ER1478" s="168"/>
      <c r="ES1478" s="168"/>
      <c r="ET1478" s="168"/>
      <c r="EU1478" s="168"/>
      <c r="EV1478" s="168"/>
      <c r="EW1478" s="168"/>
      <c r="EX1478" s="168"/>
      <c r="EY1478" s="168"/>
      <c r="EZ1478" s="168"/>
      <c r="FA1478" s="168"/>
      <c r="FB1478" s="168"/>
      <c r="FC1478" s="168"/>
      <c r="FD1478" s="168"/>
    </row>
    <row r="1479" spans="1:160" s="5" customFormat="1" ht="24.9" customHeight="1" thickBot="1" x14ac:dyDescent="0.35">
      <c r="A1479" s="263"/>
      <c r="B1479" s="263"/>
      <c r="C1479" s="265"/>
      <c r="D1479" s="2" t="s">
        <v>103</v>
      </c>
      <c r="E1479" s="98" t="s">
        <v>106</v>
      </c>
      <c r="F1479" s="455" t="s">
        <v>104</v>
      </c>
      <c r="G1479" s="524"/>
      <c r="H1479" s="456"/>
      <c r="I1479" s="525">
        <v>44058</v>
      </c>
      <c r="J1479" s="526"/>
      <c r="K1479" s="526"/>
      <c r="L1479" s="526"/>
      <c r="M1479" s="526"/>
      <c r="N1479" s="527"/>
      <c r="O1479" s="3" t="s">
        <v>8</v>
      </c>
      <c r="P1479" s="449" t="s">
        <v>24</v>
      </c>
      <c r="Q1479" s="450"/>
      <c r="R1479" s="450"/>
      <c r="S1479" s="450"/>
      <c r="T1479" s="450"/>
      <c r="U1479" s="528"/>
      <c r="V1479" s="33"/>
      <c r="W1479" s="57"/>
      <c r="X1479" s="86"/>
      <c r="Y1479" s="33"/>
      <c r="Z1479" s="36"/>
      <c r="AA1479" s="36"/>
      <c r="AD1479" s="33"/>
      <c r="AG1479" s="33"/>
      <c r="AH1479" s="43"/>
      <c r="AI1479" s="43"/>
      <c r="AJ1479" s="43"/>
      <c r="AK1479" s="43"/>
      <c r="AL1479" s="43"/>
      <c r="AM1479" s="43"/>
      <c r="AN1479" s="43"/>
      <c r="AO1479" s="43"/>
      <c r="AP1479" s="43"/>
      <c r="AQ1479" s="43"/>
      <c r="AR1479" s="43"/>
      <c r="AS1479" s="43"/>
      <c r="AT1479" s="43"/>
      <c r="AU1479" s="44"/>
      <c r="AV1479" s="33"/>
      <c r="AW1479" s="33"/>
      <c r="AX1479" s="33"/>
      <c r="AZ1479" s="141"/>
      <c r="BE1479" s="168"/>
      <c r="BF1479" s="168"/>
      <c r="BG1479" s="168"/>
      <c r="BH1479" s="168"/>
      <c r="BI1479" s="168"/>
      <c r="BJ1479" s="168"/>
      <c r="BK1479" s="168"/>
      <c r="BL1479" s="168"/>
      <c r="BM1479" s="168"/>
      <c r="DK1479" s="168"/>
      <c r="DL1479" s="168"/>
      <c r="DM1479" s="168"/>
      <c r="DN1479" s="168"/>
      <c r="DO1479" s="168"/>
      <c r="DP1479" s="168"/>
      <c r="DQ1479" s="168"/>
      <c r="DR1479" s="168"/>
      <c r="DS1479" s="168"/>
      <c r="DT1479" s="168"/>
      <c r="DU1479" s="168"/>
      <c r="DV1479" s="168"/>
      <c r="DW1479" s="168"/>
      <c r="DX1479" s="168"/>
      <c r="DY1479" s="168"/>
      <c r="DZ1479" s="168"/>
      <c r="EA1479" s="168"/>
      <c r="EB1479" s="168"/>
      <c r="EC1479" s="168"/>
      <c r="ED1479" s="168"/>
      <c r="EE1479" s="168"/>
      <c r="EF1479" s="168"/>
      <c r="EG1479" s="168"/>
      <c r="EH1479" s="168"/>
      <c r="EI1479" s="168"/>
      <c r="EJ1479" s="168"/>
      <c r="EK1479" s="168"/>
      <c r="EL1479" s="168"/>
      <c r="EM1479" s="168"/>
      <c r="EN1479" s="168"/>
      <c r="EO1479" s="168"/>
      <c r="EP1479" s="168"/>
      <c r="EQ1479" s="168"/>
      <c r="ER1479" s="168"/>
      <c r="ES1479" s="168"/>
      <c r="ET1479" s="168"/>
      <c r="EU1479" s="168"/>
      <c r="EV1479" s="168"/>
      <c r="EW1479" s="168"/>
      <c r="EX1479" s="168"/>
      <c r="EY1479" s="168"/>
      <c r="EZ1479" s="168"/>
      <c r="FA1479" s="168"/>
      <c r="FB1479" s="168"/>
      <c r="FC1479" s="168"/>
      <c r="FD1479" s="168"/>
    </row>
    <row r="1480" spans="1:160" s="5" customFormat="1" ht="5.0999999999999996" customHeight="1" thickBot="1" x14ac:dyDescent="0.35">
      <c r="A1480" s="263"/>
      <c r="B1480" s="263"/>
      <c r="C1480" s="265"/>
      <c r="D1480" s="100"/>
      <c r="E1480" s="100"/>
      <c r="F1480" s="100"/>
      <c r="G1480" s="100"/>
      <c r="H1480" s="100"/>
      <c r="I1480" s="100"/>
      <c r="J1480" s="100"/>
      <c r="K1480" s="100"/>
      <c r="L1480" s="100"/>
      <c r="M1480" s="100"/>
      <c r="N1480" s="100"/>
      <c r="O1480" s="100"/>
      <c r="P1480" s="100"/>
      <c r="Q1480" s="100"/>
      <c r="R1480" s="100"/>
      <c r="S1480" s="100"/>
      <c r="T1480" s="100"/>
      <c r="U1480" s="100"/>
      <c r="V1480" s="33"/>
      <c r="W1480" s="57"/>
      <c r="X1480" s="86"/>
      <c r="Y1480" s="33"/>
      <c r="Z1480" s="36"/>
      <c r="AA1480" s="36"/>
      <c r="AD1480" s="33"/>
      <c r="AG1480" s="33"/>
      <c r="AH1480" s="43"/>
      <c r="AI1480" s="43"/>
      <c r="AJ1480" s="43"/>
      <c r="AK1480" s="43"/>
      <c r="AL1480" s="43"/>
      <c r="AM1480" s="43"/>
      <c r="AN1480" s="43"/>
      <c r="AO1480" s="43"/>
      <c r="AP1480" s="43"/>
      <c r="AQ1480" s="43"/>
      <c r="AR1480" s="43"/>
      <c r="AS1480" s="43"/>
      <c r="AT1480" s="43"/>
      <c r="AU1480" s="44"/>
      <c r="AV1480" s="33"/>
      <c r="AW1480" s="33"/>
      <c r="AX1480" s="33"/>
      <c r="AZ1480" s="141"/>
      <c r="BE1480" s="168"/>
      <c r="BF1480" s="168"/>
      <c r="BG1480" s="168"/>
      <c r="BH1480" s="168"/>
      <c r="BI1480" s="168"/>
      <c r="BJ1480" s="168"/>
      <c r="BK1480" s="168"/>
      <c r="BL1480" s="168"/>
      <c r="BM1480" s="168"/>
      <c r="DK1480" s="168"/>
      <c r="DL1480" s="168"/>
      <c r="DM1480" s="168"/>
      <c r="DN1480" s="168"/>
      <c r="DO1480" s="168"/>
      <c r="DP1480" s="168"/>
      <c r="DQ1480" s="168"/>
      <c r="DR1480" s="168"/>
      <c r="DS1480" s="168"/>
      <c r="DT1480" s="168"/>
      <c r="DU1480" s="168"/>
      <c r="DV1480" s="168"/>
      <c r="DW1480" s="168"/>
      <c r="DX1480" s="168"/>
      <c r="DY1480" s="168"/>
      <c r="DZ1480" s="168"/>
      <c r="EA1480" s="168"/>
      <c r="EB1480" s="168"/>
      <c r="EC1480" s="168"/>
      <c r="ED1480" s="168"/>
      <c r="EE1480" s="168"/>
      <c r="EF1480" s="168"/>
      <c r="EG1480" s="168"/>
      <c r="EH1480" s="168"/>
      <c r="EI1480" s="168"/>
      <c r="EJ1480" s="168"/>
      <c r="EK1480" s="168"/>
      <c r="EL1480" s="168"/>
      <c r="EM1480" s="168"/>
      <c r="EN1480" s="168"/>
      <c r="EO1480" s="168"/>
      <c r="EP1480" s="168"/>
      <c r="EQ1480" s="168"/>
      <c r="ER1480" s="168"/>
      <c r="ES1480" s="168"/>
      <c r="ET1480" s="168"/>
      <c r="EU1480" s="168"/>
      <c r="EV1480" s="168"/>
      <c r="EW1480" s="168"/>
      <c r="EX1480" s="168"/>
      <c r="EY1480" s="168"/>
      <c r="EZ1480" s="168"/>
      <c r="FA1480" s="168"/>
      <c r="FB1480" s="168"/>
      <c r="FC1480" s="168"/>
      <c r="FD1480" s="168"/>
    </row>
    <row r="1481" spans="1:160" s="5" customFormat="1" ht="24.9" customHeight="1" thickBot="1" x14ac:dyDescent="0.35">
      <c r="A1481" s="263"/>
      <c r="B1481" s="263"/>
      <c r="C1481" s="265"/>
      <c r="D1481" s="2" t="s">
        <v>31</v>
      </c>
      <c r="E1481" s="449"/>
      <c r="F1481" s="450"/>
      <c r="G1481" s="450"/>
      <c r="H1481" s="450"/>
      <c r="I1481" s="450"/>
      <c r="J1481" s="451"/>
      <c r="K1481" s="19" t="s">
        <v>105</v>
      </c>
      <c r="L1481" s="452"/>
      <c r="M1481" s="452"/>
      <c r="N1481" s="452"/>
      <c r="O1481" s="452"/>
      <c r="P1481" s="452"/>
      <c r="Q1481" s="452"/>
      <c r="R1481" s="452"/>
      <c r="S1481" s="452"/>
      <c r="T1481" s="452"/>
      <c r="U1481" s="453"/>
      <c r="V1481" s="33"/>
      <c r="W1481" s="57"/>
      <c r="X1481" s="86"/>
      <c r="Y1481" s="33"/>
      <c r="Z1481" s="36"/>
      <c r="AA1481" s="36"/>
      <c r="AD1481" s="33"/>
      <c r="AG1481" s="33"/>
      <c r="AH1481" s="43"/>
      <c r="AI1481" s="43"/>
      <c r="AJ1481" s="43"/>
      <c r="AK1481" s="43"/>
      <c r="AL1481" s="43"/>
      <c r="AM1481" s="43"/>
      <c r="AN1481" s="43"/>
      <c r="AO1481" s="43"/>
      <c r="AP1481" s="43"/>
      <c r="AQ1481" s="43"/>
      <c r="AR1481" s="43"/>
      <c r="AS1481" s="43"/>
      <c r="AT1481" s="43"/>
      <c r="AU1481" s="44"/>
      <c r="AV1481" s="33"/>
      <c r="AW1481" s="33"/>
      <c r="AX1481" s="33"/>
      <c r="AZ1481" s="141"/>
      <c r="BE1481" s="168"/>
      <c r="BF1481" s="168"/>
      <c r="BG1481" s="168"/>
      <c r="BH1481" s="168"/>
      <c r="BI1481" s="168"/>
      <c r="BJ1481" s="168"/>
      <c r="BK1481" s="168"/>
      <c r="BL1481" s="168"/>
      <c r="BM1481" s="168"/>
      <c r="DK1481" s="168"/>
      <c r="DL1481" s="168"/>
      <c r="DM1481" s="168"/>
      <c r="DN1481" s="168"/>
      <c r="DO1481" s="168"/>
      <c r="DP1481" s="168"/>
      <c r="DQ1481" s="168"/>
      <c r="DR1481" s="168"/>
      <c r="DS1481" s="168"/>
      <c r="DT1481" s="168"/>
      <c r="DU1481" s="168"/>
      <c r="DV1481" s="168"/>
      <c r="DW1481" s="168"/>
      <c r="DX1481" s="168"/>
      <c r="DY1481" s="168"/>
      <c r="DZ1481" s="168"/>
      <c r="EA1481" s="168"/>
      <c r="EB1481" s="168"/>
      <c r="EC1481" s="168"/>
      <c r="ED1481" s="168"/>
      <c r="EE1481" s="168"/>
      <c r="EF1481" s="168"/>
      <c r="EG1481" s="168"/>
      <c r="EH1481" s="168"/>
      <c r="EI1481" s="168"/>
      <c r="EJ1481" s="168"/>
      <c r="EK1481" s="168"/>
      <c r="EL1481" s="168"/>
      <c r="EM1481" s="168"/>
      <c r="EN1481" s="168"/>
      <c r="EO1481" s="168"/>
      <c r="EP1481" s="168"/>
      <c r="EQ1481" s="168"/>
      <c r="ER1481" s="168"/>
      <c r="ES1481" s="168"/>
      <c r="ET1481" s="168"/>
      <c r="EU1481" s="168"/>
      <c r="EV1481" s="168"/>
      <c r="EW1481" s="168"/>
      <c r="EX1481" s="168"/>
      <c r="EY1481" s="168"/>
      <c r="EZ1481" s="168"/>
      <c r="FA1481" s="168"/>
      <c r="FB1481" s="168"/>
      <c r="FC1481" s="168"/>
      <c r="FD1481" s="168"/>
    </row>
    <row r="1482" spans="1:160" s="5" customFormat="1" ht="5.0999999999999996" customHeight="1" thickBot="1" x14ac:dyDescent="0.35">
      <c r="A1482" s="263"/>
      <c r="B1482" s="263"/>
      <c r="C1482" s="265"/>
      <c r="D1482" s="454"/>
      <c r="E1482" s="454"/>
      <c r="F1482" s="454"/>
      <c r="G1482" s="454"/>
      <c r="H1482" s="454"/>
      <c r="I1482" s="454"/>
      <c r="J1482" s="454"/>
      <c r="K1482" s="454"/>
      <c r="L1482" s="454"/>
      <c r="M1482" s="454"/>
      <c r="N1482" s="454"/>
      <c r="O1482" s="454"/>
      <c r="P1482" s="454"/>
      <c r="Q1482" s="454"/>
      <c r="R1482" s="454"/>
      <c r="S1482" s="454"/>
      <c r="T1482" s="454"/>
      <c r="U1482" s="454"/>
      <c r="V1482" s="33"/>
      <c r="W1482" s="57"/>
      <c r="X1482" s="86"/>
      <c r="Y1482" s="33"/>
      <c r="Z1482" s="36"/>
      <c r="AA1482" s="36"/>
      <c r="AD1482" s="33"/>
      <c r="AG1482" s="33"/>
      <c r="AH1482" s="43"/>
      <c r="AI1482" s="43"/>
      <c r="AJ1482" s="43"/>
      <c r="AK1482" s="43"/>
      <c r="AL1482" s="43"/>
      <c r="AM1482" s="43"/>
      <c r="AN1482" s="43"/>
      <c r="AO1482" s="43"/>
      <c r="AP1482" s="43"/>
      <c r="AQ1482" s="43"/>
      <c r="AR1482" s="43"/>
      <c r="AS1482" s="43"/>
      <c r="AT1482" s="43"/>
      <c r="AU1482" s="44"/>
      <c r="AV1482" s="33"/>
      <c r="AW1482" s="33"/>
      <c r="AX1482" s="33"/>
      <c r="AZ1482" s="141"/>
      <c r="BE1482" s="168"/>
      <c r="BF1482" s="168"/>
      <c r="BG1482" s="168"/>
      <c r="BH1482" s="168"/>
      <c r="BI1482" s="168"/>
      <c r="BJ1482" s="168"/>
      <c r="BK1482" s="168"/>
      <c r="BL1482" s="168"/>
      <c r="BM1482" s="168"/>
      <c r="DK1482" s="168"/>
      <c r="DL1482" s="168"/>
      <c r="DM1482" s="168"/>
      <c r="DN1482" s="168"/>
      <c r="DO1482" s="168"/>
      <c r="DP1482" s="168"/>
      <c r="DQ1482" s="168"/>
      <c r="DR1482" s="168"/>
      <c r="DS1482" s="168"/>
      <c r="DT1482" s="168"/>
      <c r="DU1482" s="168"/>
      <c r="DV1482" s="168"/>
      <c r="DW1482" s="168"/>
      <c r="DX1482" s="168"/>
      <c r="DY1482" s="168"/>
      <c r="DZ1482" s="168"/>
      <c r="EA1482" s="168"/>
      <c r="EB1482" s="168"/>
      <c r="EC1482" s="168"/>
      <c r="ED1482" s="168"/>
      <c r="EE1482" s="168"/>
      <c r="EF1482" s="168"/>
      <c r="EG1482" s="168"/>
      <c r="EH1482" s="168"/>
      <c r="EI1482" s="168"/>
      <c r="EJ1482" s="168"/>
      <c r="EK1482" s="168"/>
      <c r="EL1482" s="168"/>
      <c r="EM1482" s="168"/>
      <c r="EN1482" s="168"/>
      <c r="EO1482" s="168"/>
      <c r="EP1482" s="168"/>
      <c r="EQ1482" s="168"/>
      <c r="ER1482" s="168"/>
      <c r="ES1482" s="168"/>
      <c r="ET1482" s="168"/>
      <c r="EU1482" s="168"/>
      <c r="EV1482" s="168"/>
      <c r="EW1482" s="168"/>
      <c r="EX1482" s="168"/>
      <c r="EY1482" s="168"/>
      <c r="EZ1482" s="168"/>
      <c r="FA1482" s="168"/>
      <c r="FB1482" s="168"/>
      <c r="FC1482" s="168"/>
      <c r="FD1482" s="168"/>
    </row>
    <row r="1483" spans="1:160" s="5" customFormat="1" ht="45" customHeight="1" thickBot="1" x14ac:dyDescent="0.35">
      <c r="A1483" s="263">
        <f>+E1483</f>
        <v>4.279999999999994</v>
      </c>
      <c r="B1483" s="264">
        <f>+U1507</f>
        <v>0</v>
      </c>
      <c r="C1483" s="265">
        <v>26</v>
      </c>
      <c r="D1483" s="165" t="s">
        <v>9</v>
      </c>
      <c r="E1483" s="180">
        <v>4.279999999999994</v>
      </c>
      <c r="F1483" s="455" t="s">
        <v>29</v>
      </c>
      <c r="G1483" s="456"/>
      <c r="H1483" s="532" t="s">
        <v>132</v>
      </c>
      <c r="I1483" s="457"/>
      <c r="J1483" s="457"/>
      <c r="K1483" s="457"/>
      <c r="L1483" s="457"/>
      <c r="M1483" s="458"/>
      <c r="N1483" s="459" t="s">
        <v>32</v>
      </c>
      <c r="O1483" s="460"/>
      <c r="P1483" s="461"/>
      <c r="Q1483" s="462" t="s">
        <v>48</v>
      </c>
      <c r="R1483" s="463"/>
      <c r="S1483" s="463"/>
      <c r="T1483" s="463"/>
      <c r="U1483" s="464"/>
      <c r="V1483" s="33"/>
      <c r="W1483" s="57"/>
      <c r="X1483" s="86"/>
      <c r="Y1483" s="33"/>
      <c r="Z1483" s="38"/>
      <c r="AA1483" s="38"/>
      <c r="AD1483" s="33"/>
      <c r="AG1483" s="33"/>
      <c r="AH1483" s="43"/>
      <c r="AI1483" s="43"/>
      <c r="AJ1483" s="43"/>
      <c r="AK1483" s="43"/>
      <c r="AL1483" s="43"/>
      <c r="AM1483" s="43"/>
      <c r="AN1483" s="43"/>
      <c r="AO1483" s="43"/>
      <c r="AP1483" s="43"/>
      <c r="AQ1483" s="43"/>
      <c r="AR1483" s="43"/>
      <c r="AS1483" s="43"/>
      <c r="AT1483" s="43"/>
      <c r="AU1483" s="44"/>
      <c r="AV1483" s="33"/>
      <c r="AW1483" s="33"/>
      <c r="AX1483" s="33"/>
      <c r="AZ1483" s="141"/>
      <c r="BE1483" s="168"/>
      <c r="BF1483" s="168"/>
      <c r="BG1483" s="168"/>
      <c r="BH1483" s="168"/>
      <c r="BI1483" s="168"/>
      <c r="BJ1483" s="168"/>
      <c r="BK1483" s="168"/>
      <c r="BL1483" s="168"/>
      <c r="BM1483" s="168"/>
      <c r="DK1483" s="168"/>
      <c r="DL1483" s="168"/>
      <c r="DM1483" s="168"/>
      <c r="DN1483" s="168"/>
      <c r="DO1483" s="168"/>
      <c r="DP1483" s="168"/>
      <c r="DQ1483" s="168"/>
      <c r="DR1483" s="168"/>
      <c r="DS1483" s="168"/>
      <c r="DT1483" s="168"/>
      <c r="DU1483" s="168"/>
      <c r="DV1483" s="168"/>
      <c r="DW1483" s="168"/>
      <c r="DX1483" s="168"/>
      <c r="DY1483" s="168"/>
      <c r="DZ1483" s="168"/>
      <c r="EA1483" s="168"/>
      <c r="EB1483" s="168"/>
      <c r="EC1483" s="168"/>
      <c r="ED1483" s="168"/>
      <c r="EE1483" s="168"/>
      <c r="EF1483" s="168"/>
      <c r="EG1483" s="168"/>
      <c r="EH1483" s="168"/>
      <c r="EI1483" s="168"/>
      <c r="EJ1483" s="168"/>
      <c r="EK1483" s="168"/>
      <c r="EL1483" s="168"/>
      <c r="EM1483" s="168"/>
      <c r="EN1483" s="168"/>
      <c r="EO1483" s="168"/>
      <c r="EP1483" s="168"/>
      <c r="EQ1483" s="168"/>
      <c r="ER1483" s="168"/>
      <c r="ES1483" s="168"/>
      <c r="ET1483" s="168"/>
      <c r="EU1483" s="168"/>
      <c r="EV1483" s="168"/>
      <c r="EW1483" s="168"/>
      <c r="EX1483" s="168"/>
      <c r="EY1483" s="168"/>
      <c r="EZ1483" s="168"/>
      <c r="FA1483" s="168"/>
      <c r="FB1483" s="168"/>
      <c r="FC1483" s="168"/>
      <c r="FD1483" s="168"/>
    </row>
    <row r="1484" spans="1:160" s="5" customFormat="1" ht="5.0999999999999996" customHeight="1" thickBot="1" x14ac:dyDescent="0.35">
      <c r="A1484" s="263"/>
      <c r="B1484" s="263"/>
      <c r="C1484" s="265"/>
      <c r="D1484" s="428"/>
      <c r="E1484" s="428"/>
      <c r="F1484" s="428"/>
      <c r="G1484" s="428"/>
      <c r="H1484" s="428"/>
      <c r="I1484" s="428"/>
      <c r="J1484" s="428"/>
      <c r="K1484" s="428"/>
      <c r="L1484" s="428"/>
      <c r="M1484" s="428"/>
      <c r="N1484" s="454"/>
      <c r="O1484" s="454"/>
      <c r="P1484" s="454"/>
      <c r="Q1484" s="454"/>
      <c r="R1484" s="454"/>
      <c r="S1484" s="454"/>
      <c r="T1484" s="454"/>
      <c r="U1484" s="454"/>
      <c r="V1484" s="33"/>
      <c r="W1484" s="57"/>
      <c r="X1484" s="86"/>
      <c r="Y1484" s="33"/>
      <c r="Z1484" s="76"/>
      <c r="AA1484" s="76"/>
      <c r="AD1484" s="33"/>
      <c r="AG1484" s="33"/>
      <c r="AH1484" s="43"/>
      <c r="AI1484" s="43"/>
      <c r="AJ1484" s="43"/>
      <c r="AK1484" s="43"/>
      <c r="AL1484" s="43"/>
      <c r="AM1484" s="43"/>
      <c r="AN1484" s="43"/>
      <c r="AO1484" s="43"/>
      <c r="AP1484" s="43"/>
      <c r="AQ1484" s="43"/>
      <c r="AR1484" s="43"/>
      <c r="AS1484" s="43"/>
      <c r="AT1484" s="43"/>
      <c r="AU1484" s="44"/>
      <c r="AV1484" s="33"/>
      <c r="AW1484" s="33"/>
      <c r="AX1484" s="33"/>
      <c r="AZ1484" s="141"/>
      <c r="BE1484" s="168"/>
      <c r="BF1484" s="168"/>
      <c r="BG1484" s="168"/>
      <c r="BH1484" s="168"/>
      <c r="BI1484" s="168"/>
      <c r="BJ1484" s="168"/>
      <c r="BK1484" s="168"/>
      <c r="BL1484" s="168"/>
      <c r="BM1484" s="168"/>
      <c r="DK1484" s="168"/>
      <c r="DL1484" s="168"/>
      <c r="DM1484" s="168"/>
      <c r="DN1484" s="168"/>
      <c r="DO1484" s="168"/>
      <c r="DP1484" s="168"/>
      <c r="DQ1484" s="168"/>
      <c r="DR1484" s="168"/>
      <c r="DS1484" s="168"/>
      <c r="DT1484" s="168"/>
      <c r="DU1484" s="168"/>
      <c r="DV1484" s="168"/>
      <c r="DW1484" s="168"/>
      <c r="DX1484" s="168"/>
      <c r="DY1484" s="168"/>
      <c r="DZ1484" s="168"/>
      <c r="EA1484" s="168"/>
      <c r="EB1484" s="168"/>
      <c r="EC1484" s="168"/>
      <c r="ED1484" s="168"/>
      <c r="EE1484" s="168"/>
      <c r="EF1484" s="168"/>
      <c r="EG1484" s="168"/>
      <c r="EH1484" s="168"/>
      <c r="EI1484" s="168"/>
      <c r="EJ1484" s="168"/>
      <c r="EK1484" s="168"/>
      <c r="EL1484" s="168"/>
      <c r="EM1484" s="168"/>
      <c r="EN1484" s="168"/>
      <c r="EO1484" s="168"/>
      <c r="EP1484" s="168"/>
      <c r="EQ1484" s="168"/>
      <c r="ER1484" s="168"/>
      <c r="ES1484" s="168"/>
      <c r="ET1484" s="168"/>
      <c r="EU1484" s="168"/>
      <c r="EV1484" s="168"/>
      <c r="EW1484" s="168"/>
      <c r="EX1484" s="168"/>
      <c r="EY1484" s="168"/>
      <c r="EZ1484" s="168"/>
      <c r="FA1484" s="168"/>
      <c r="FB1484" s="168"/>
      <c r="FC1484" s="168"/>
      <c r="FD1484" s="168"/>
    </row>
    <row r="1485" spans="1:160" s="5" customFormat="1" ht="24.9" customHeight="1" x14ac:dyDescent="0.3">
      <c r="A1485" s="263"/>
      <c r="B1485" s="263"/>
      <c r="C1485" s="265"/>
      <c r="D1485" s="465" t="s">
        <v>30</v>
      </c>
      <c r="E1485" s="466"/>
      <c r="F1485" s="466"/>
      <c r="G1485" s="466"/>
      <c r="H1485" s="466"/>
      <c r="I1485" s="466"/>
      <c r="J1485" s="466"/>
      <c r="K1485" s="466"/>
      <c r="L1485" s="466"/>
      <c r="M1485" s="467"/>
      <c r="N1485" s="468" t="s">
        <v>11</v>
      </c>
      <c r="O1485" s="470" t="s">
        <v>12</v>
      </c>
      <c r="P1485" s="471"/>
      <c r="Q1485" s="474" t="s">
        <v>13</v>
      </c>
      <c r="R1485" s="475"/>
      <c r="S1485" s="476"/>
      <c r="T1485" s="477" t="s">
        <v>27</v>
      </c>
      <c r="U1485" s="479" t="s">
        <v>28</v>
      </c>
      <c r="V1485" s="33"/>
      <c r="W1485" s="57"/>
      <c r="X1485" s="86"/>
      <c r="Y1485" s="33"/>
      <c r="Z1485" s="76"/>
      <c r="AA1485" s="76"/>
      <c r="AD1485" s="33"/>
      <c r="AG1485" s="33"/>
      <c r="AH1485" s="43"/>
      <c r="AI1485" s="43"/>
      <c r="AJ1485" s="43"/>
      <c r="AK1485" s="43"/>
      <c r="AL1485" s="43"/>
      <c r="AM1485" s="43"/>
      <c r="AN1485" s="43"/>
      <c r="AO1485" s="43"/>
      <c r="AP1485" s="43"/>
      <c r="AQ1485" s="43"/>
      <c r="AR1485" s="43"/>
      <c r="AS1485" s="43"/>
      <c r="AT1485" s="43"/>
      <c r="AU1485" s="44"/>
      <c r="AV1485" s="33"/>
      <c r="AW1485" s="33"/>
      <c r="AX1485" s="33"/>
      <c r="AZ1485" s="141"/>
      <c r="BE1485" s="168"/>
      <c r="BF1485" s="168"/>
      <c r="BG1485" s="168"/>
      <c r="BH1485" s="168"/>
      <c r="BI1485" s="168"/>
      <c r="BJ1485" s="168"/>
      <c r="BK1485" s="168"/>
      <c r="BL1485" s="168"/>
      <c r="BM1485" s="168"/>
      <c r="DK1485" s="168"/>
      <c r="DL1485" s="168"/>
      <c r="DM1485" s="168"/>
      <c r="DN1485" s="168"/>
      <c r="DO1485" s="168"/>
      <c r="DP1485" s="168"/>
      <c r="DQ1485" s="168"/>
      <c r="DR1485" s="168"/>
      <c r="DS1485" s="168"/>
      <c r="DT1485" s="168"/>
      <c r="DU1485" s="168"/>
      <c r="DV1485" s="168"/>
      <c r="DW1485" s="168"/>
      <c r="DX1485" s="168"/>
      <c r="DY1485" s="168"/>
      <c r="DZ1485" s="168"/>
      <c r="EA1485" s="168"/>
      <c r="EB1485" s="168"/>
      <c r="EC1485" s="168"/>
      <c r="ED1485" s="168"/>
      <c r="EE1485" s="168"/>
      <c r="EF1485" s="168"/>
      <c r="EG1485" s="168"/>
      <c r="EH1485" s="168"/>
      <c r="EI1485" s="168"/>
      <c r="EJ1485" s="168"/>
      <c r="EK1485" s="168"/>
      <c r="EL1485" s="168"/>
      <c r="EM1485" s="168"/>
      <c r="EN1485" s="168"/>
      <c r="EO1485" s="168"/>
      <c r="EP1485" s="168"/>
      <c r="EQ1485" s="168"/>
      <c r="ER1485" s="168"/>
      <c r="ES1485" s="168"/>
      <c r="ET1485" s="168"/>
      <c r="EU1485" s="168"/>
      <c r="EV1485" s="168"/>
      <c r="EW1485" s="168"/>
      <c r="EX1485" s="168"/>
      <c r="EY1485" s="168"/>
      <c r="EZ1485" s="168"/>
      <c r="FA1485" s="168"/>
      <c r="FB1485" s="168"/>
      <c r="FC1485" s="168"/>
      <c r="FD1485" s="168"/>
    </row>
    <row r="1486" spans="1:160" s="5" customFormat="1" ht="24.9" customHeight="1" x14ac:dyDescent="0.3">
      <c r="A1486" s="263"/>
      <c r="B1486" s="263"/>
      <c r="C1486" s="265"/>
      <c r="D1486" s="481"/>
      <c r="E1486" s="482"/>
      <c r="F1486" s="482"/>
      <c r="G1486" s="482"/>
      <c r="H1486" s="482"/>
      <c r="I1486" s="482"/>
      <c r="J1486" s="482"/>
      <c r="K1486" s="482"/>
      <c r="L1486" s="482"/>
      <c r="M1486" s="483"/>
      <c r="N1486" s="469"/>
      <c r="O1486" s="472"/>
      <c r="P1486" s="473"/>
      <c r="Q1486" s="7" t="s">
        <v>14</v>
      </c>
      <c r="R1486" s="7" t="s">
        <v>15</v>
      </c>
      <c r="S1486" s="7" t="s">
        <v>26</v>
      </c>
      <c r="T1486" s="478"/>
      <c r="U1486" s="480"/>
      <c r="V1486" s="33"/>
      <c r="W1486" s="57"/>
      <c r="X1486" s="86"/>
      <c r="Y1486" s="33"/>
      <c r="Z1486" s="77"/>
      <c r="AA1486" s="77"/>
      <c r="AD1486" s="33"/>
      <c r="AG1486" s="33"/>
      <c r="AH1486" s="43"/>
      <c r="AI1486" s="43"/>
      <c r="AJ1486" s="43"/>
      <c r="AK1486" s="43"/>
      <c r="AL1486" s="43"/>
      <c r="AM1486" s="43"/>
      <c r="AN1486" s="43"/>
      <c r="AO1486" s="43"/>
      <c r="AP1486" s="43"/>
      <c r="AQ1486" s="43"/>
      <c r="AR1486" s="43"/>
      <c r="AS1486" s="43"/>
      <c r="AT1486" s="43"/>
      <c r="AU1486" s="44"/>
      <c r="AV1486" s="33"/>
      <c r="AW1486" s="33"/>
      <c r="AX1486" s="33"/>
      <c r="AZ1486" s="141"/>
      <c r="BE1486" s="168"/>
      <c r="BF1486" s="168"/>
      <c r="BG1486" s="168"/>
      <c r="BH1486" s="168"/>
      <c r="BI1486" s="168"/>
      <c r="BJ1486" s="168"/>
      <c r="BK1486" s="168"/>
      <c r="BL1486" s="168"/>
      <c r="BM1486" s="168"/>
      <c r="DK1486" s="168"/>
      <c r="DL1486" s="168"/>
      <c r="DM1486" s="168"/>
      <c r="DN1486" s="168"/>
      <c r="DO1486" s="168"/>
      <c r="DP1486" s="168"/>
      <c r="DQ1486" s="168"/>
      <c r="DR1486" s="168"/>
      <c r="DS1486" s="168"/>
      <c r="DT1486" s="168"/>
      <c r="DU1486" s="168"/>
      <c r="DV1486" s="168"/>
      <c r="DW1486" s="168"/>
      <c r="DX1486" s="168"/>
      <c r="DY1486" s="168"/>
      <c r="DZ1486" s="168"/>
      <c r="EA1486" s="168"/>
      <c r="EB1486" s="168"/>
      <c r="EC1486" s="168"/>
      <c r="ED1486" s="168"/>
      <c r="EE1486" s="168"/>
      <c r="EF1486" s="168"/>
      <c r="EG1486" s="168"/>
      <c r="EH1486" s="168"/>
      <c r="EI1486" s="168"/>
      <c r="EJ1486" s="168"/>
      <c r="EK1486" s="168"/>
      <c r="EL1486" s="168"/>
      <c r="EM1486" s="168"/>
      <c r="EN1486" s="168"/>
      <c r="EO1486" s="168"/>
      <c r="EP1486" s="168"/>
      <c r="EQ1486" s="168"/>
      <c r="ER1486" s="168"/>
      <c r="ES1486" s="168"/>
      <c r="ET1486" s="168"/>
      <c r="EU1486" s="168"/>
      <c r="EV1486" s="168"/>
      <c r="EW1486" s="168"/>
      <c r="EX1486" s="168"/>
      <c r="EY1486" s="168"/>
      <c r="EZ1486" s="168"/>
      <c r="FA1486" s="168"/>
      <c r="FB1486" s="168"/>
      <c r="FC1486" s="168"/>
      <c r="FD1486" s="168"/>
    </row>
    <row r="1487" spans="1:160" s="5" customFormat="1" ht="24.9" customHeight="1" x14ac:dyDescent="0.3">
      <c r="A1487" s="263"/>
      <c r="B1487" s="263"/>
      <c r="C1487" s="265"/>
      <c r="D1487" s="481"/>
      <c r="E1487" s="482"/>
      <c r="F1487" s="482"/>
      <c r="G1487" s="482"/>
      <c r="H1487" s="482"/>
      <c r="I1487" s="482"/>
      <c r="J1487" s="482"/>
      <c r="K1487" s="482"/>
      <c r="L1487" s="482"/>
      <c r="M1487" s="483"/>
      <c r="N1487" s="16"/>
      <c r="O1487" s="412"/>
      <c r="P1487" s="413"/>
      <c r="Q1487" s="154"/>
      <c r="R1487" s="154"/>
      <c r="S1487" s="154"/>
      <c r="T1487" s="155"/>
      <c r="U1487" s="156"/>
      <c r="V1487" s="33"/>
      <c r="W1487" s="57"/>
      <c r="X1487" s="86"/>
      <c r="Y1487" s="33">
        <f>+C1483</f>
        <v>26</v>
      </c>
      <c r="Z1487" s="41">
        <f>+SUMIF($N1487:$N1506,$Z$16,$U1487:$U1506)</f>
        <v>0</v>
      </c>
      <c r="AA1487" s="41">
        <f>+SUMIF($N1487:$N1506,$AA$16,$U1487:$U1506)</f>
        <v>0</v>
      </c>
      <c r="AB1487" s="41">
        <f>+SUMIF($N1487:$N1506,$AB$16,$U1487:$U1506)</f>
        <v>0</v>
      </c>
      <c r="AC1487" s="41">
        <f>+SUMIF($N1487:$N1506,$AC$16,$U1487:$U1506)</f>
        <v>0</v>
      </c>
      <c r="AD1487" s="41">
        <f>+SUMIF($N1487:$N1506,$AD$16,$U1487:$U1506)</f>
        <v>0</v>
      </c>
      <c r="AE1487" s="41">
        <f>+SUMIF($N1487:$N1506,$AE$16,$U1487:$U1506)</f>
        <v>0</v>
      </c>
      <c r="AF1487" s="41">
        <f>+SUMIF($N1487:$N1506,$AF$16,$U1487:$U1506)</f>
        <v>0</v>
      </c>
      <c r="AG1487" s="41">
        <f>+SUMIF($N1487:$N1506,$AG$16,$U1487:$U1506)</f>
        <v>0</v>
      </c>
      <c r="AH1487" s="41">
        <f>+SUMIF($N1487:$N1506,$AH$16,$U1487:$U1506)</f>
        <v>0</v>
      </c>
      <c r="AI1487" s="41">
        <f>+SUMIF($N1487:$N1506,$AI$16,$U1487:$U1506)</f>
        <v>0</v>
      </c>
      <c r="AJ1487" s="41">
        <f>+SUMIF($N1487:$N1506,$AJ$16,$U1487:$U1506)</f>
        <v>0</v>
      </c>
      <c r="AK1487" s="41">
        <f>+SUMIF($N1487:$N1506,$AK$16,$U1487:$U1506)</f>
        <v>0</v>
      </c>
      <c r="AL1487" s="41">
        <f>+SUMIF($N1487:$N1506,$AL$16,$U1487:$U1506)</f>
        <v>0</v>
      </c>
      <c r="AM1487" s="41">
        <f>+SUMIF($N1487:$N1506,$AM$16,$U1487:$U1506)</f>
        <v>0</v>
      </c>
      <c r="AN1487" s="41">
        <f>+SUMIF($N1487:$N1506,$AN$16,$U1487:$U1506)</f>
        <v>0</v>
      </c>
      <c r="AO1487" s="41">
        <f>+SUMIF($N1487:$N1506,$AO$16,$U1487:$U1506)</f>
        <v>0</v>
      </c>
      <c r="AP1487" s="41">
        <f>+SUMIF($N1487:$N1506,$AP$16,$U1487:$U1506)</f>
        <v>0</v>
      </c>
      <c r="AQ1487" s="41">
        <f>+SUMIF($N1487:$N1506,$AQ$16,$U1487:$U1506)</f>
        <v>0</v>
      </c>
      <c r="AR1487" s="41">
        <f>+SUMIF($N1487:$N1506,$AR$16,$U1487:$U1506)</f>
        <v>0</v>
      </c>
      <c r="AS1487" s="43"/>
      <c r="AT1487" s="43"/>
      <c r="AU1487" s="44"/>
      <c r="AV1487" s="33"/>
      <c r="AW1487" s="33"/>
      <c r="AX1487" s="33"/>
      <c r="AZ1487" s="141"/>
      <c r="BE1487" s="168"/>
      <c r="BF1487" s="168"/>
      <c r="BG1487" s="168"/>
      <c r="BH1487" s="168"/>
      <c r="BI1487" s="168"/>
      <c r="BJ1487" s="168"/>
      <c r="BK1487" s="168"/>
      <c r="BL1487" s="168"/>
      <c r="BM1487" s="168"/>
      <c r="DK1487" s="168"/>
      <c r="DL1487" s="168"/>
      <c r="DM1487" s="168"/>
      <c r="DN1487" s="168"/>
      <c r="DO1487" s="168"/>
      <c r="DP1487" s="168"/>
      <c r="DQ1487" s="168"/>
      <c r="DR1487" s="168"/>
      <c r="DS1487" s="168"/>
      <c r="DT1487" s="168"/>
      <c r="DU1487" s="168"/>
      <c r="DV1487" s="168"/>
      <c r="DW1487" s="168"/>
      <c r="DX1487" s="168"/>
      <c r="DY1487" s="168"/>
      <c r="DZ1487" s="168"/>
      <c r="EA1487" s="168"/>
      <c r="EB1487" s="168"/>
      <c r="EC1487" s="168"/>
      <c r="ED1487" s="168"/>
      <c r="EE1487" s="168"/>
      <c r="EF1487" s="168"/>
      <c r="EG1487" s="168"/>
      <c r="EH1487" s="168"/>
      <c r="EI1487" s="168"/>
      <c r="EJ1487" s="168"/>
      <c r="EK1487" s="168"/>
      <c r="EL1487" s="168"/>
      <c r="EM1487" s="168"/>
      <c r="EN1487" s="168"/>
      <c r="EO1487" s="168"/>
      <c r="EP1487" s="168"/>
      <c r="EQ1487" s="168"/>
      <c r="ER1487" s="168"/>
      <c r="ES1487" s="168"/>
      <c r="ET1487" s="168"/>
      <c r="EU1487" s="168"/>
      <c r="EV1487" s="168"/>
      <c r="EW1487" s="168"/>
      <c r="EX1487" s="168"/>
      <c r="EY1487" s="168"/>
      <c r="EZ1487" s="168"/>
      <c r="FA1487" s="168"/>
      <c r="FB1487" s="168"/>
      <c r="FC1487" s="168"/>
      <c r="FD1487" s="168"/>
    </row>
    <row r="1488" spans="1:160" s="5" customFormat="1" ht="24.9" customHeight="1" x14ac:dyDescent="0.3">
      <c r="A1488" s="263"/>
      <c r="B1488" s="263"/>
      <c r="C1488" s="265"/>
      <c r="D1488" s="481"/>
      <c r="E1488" s="482"/>
      <c r="F1488" s="482"/>
      <c r="G1488" s="482"/>
      <c r="H1488" s="482"/>
      <c r="I1488" s="482"/>
      <c r="J1488" s="482"/>
      <c r="K1488" s="482"/>
      <c r="L1488" s="482"/>
      <c r="M1488" s="483"/>
      <c r="N1488" s="16"/>
      <c r="O1488" s="412"/>
      <c r="P1488" s="413"/>
      <c r="Q1488" s="154"/>
      <c r="R1488" s="154"/>
      <c r="S1488" s="154"/>
      <c r="T1488" s="155"/>
      <c r="U1488" s="156"/>
      <c r="V1488" s="33"/>
      <c r="W1488" s="57"/>
      <c r="X1488" s="86"/>
      <c r="Y1488" s="33"/>
      <c r="Z1488" s="36"/>
      <c r="AA1488" s="36"/>
      <c r="AD1488" s="33"/>
      <c r="AG1488" s="33"/>
      <c r="AH1488" s="43"/>
      <c r="AI1488" s="43"/>
      <c r="AJ1488" s="43"/>
      <c r="AK1488" s="43"/>
      <c r="AL1488" s="43"/>
      <c r="AM1488" s="43"/>
      <c r="AN1488" s="43"/>
      <c r="AO1488" s="43"/>
      <c r="AP1488" s="43"/>
      <c r="AQ1488" s="43"/>
      <c r="AR1488" s="43"/>
      <c r="AS1488" s="43"/>
      <c r="AT1488" s="43"/>
      <c r="AU1488" s="44"/>
      <c r="AV1488" s="33"/>
      <c r="AW1488" s="33"/>
      <c r="AX1488" s="33"/>
      <c r="AZ1488" s="141"/>
      <c r="BE1488" s="168"/>
      <c r="BF1488" s="168"/>
      <c r="BG1488" s="168"/>
      <c r="BH1488" s="168"/>
      <c r="BI1488" s="168"/>
      <c r="BJ1488" s="168"/>
      <c r="BK1488" s="168"/>
      <c r="BL1488" s="168"/>
      <c r="BM1488" s="168"/>
      <c r="DK1488" s="168"/>
      <c r="DL1488" s="168"/>
      <c r="DM1488" s="168"/>
      <c r="DN1488" s="168"/>
      <c r="DO1488" s="168"/>
      <c r="DP1488" s="168"/>
      <c r="DQ1488" s="168"/>
      <c r="DR1488" s="168"/>
      <c r="DS1488" s="168"/>
      <c r="DT1488" s="168"/>
      <c r="DU1488" s="168"/>
      <c r="DV1488" s="168"/>
      <c r="DW1488" s="168"/>
      <c r="DX1488" s="168"/>
      <c r="DY1488" s="168"/>
      <c r="DZ1488" s="168"/>
      <c r="EA1488" s="168"/>
      <c r="EB1488" s="168"/>
      <c r="EC1488" s="168"/>
      <c r="ED1488" s="168"/>
      <c r="EE1488" s="168"/>
      <c r="EF1488" s="168"/>
      <c r="EG1488" s="168"/>
      <c r="EH1488" s="168"/>
      <c r="EI1488" s="168"/>
      <c r="EJ1488" s="168"/>
      <c r="EK1488" s="168"/>
      <c r="EL1488" s="168"/>
      <c r="EM1488" s="168"/>
      <c r="EN1488" s="168"/>
      <c r="EO1488" s="168"/>
      <c r="EP1488" s="168"/>
      <c r="EQ1488" s="168"/>
      <c r="ER1488" s="168"/>
      <c r="ES1488" s="168"/>
      <c r="ET1488" s="168"/>
      <c r="EU1488" s="168"/>
      <c r="EV1488" s="168"/>
      <c r="EW1488" s="168"/>
      <c r="EX1488" s="168"/>
      <c r="EY1488" s="168"/>
      <c r="EZ1488" s="168"/>
      <c r="FA1488" s="168"/>
      <c r="FB1488" s="168"/>
      <c r="FC1488" s="168"/>
      <c r="FD1488" s="168"/>
    </row>
    <row r="1489" spans="1:160" s="5" customFormat="1" ht="24.9" customHeight="1" x14ac:dyDescent="0.3">
      <c r="A1489" s="263"/>
      <c r="B1489" s="263"/>
      <c r="C1489" s="265"/>
      <c r="D1489" s="481"/>
      <c r="E1489" s="482"/>
      <c r="F1489" s="482"/>
      <c r="G1489" s="482"/>
      <c r="H1489" s="482"/>
      <c r="I1489" s="482"/>
      <c r="J1489" s="482"/>
      <c r="K1489" s="482"/>
      <c r="L1489" s="482"/>
      <c r="M1489" s="483"/>
      <c r="N1489" s="16"/>
      <c r="O1489" s="412"/>
      <c r="P1489" s="413"/>
      <c r="Q1489" s="154"/>
      <c r="R1489" s="154"/>
      <c r="S1489" s="154"/>
      <c r="T1489" s="155"/>
      <c r="U1489" s="156"/>
      <c r="V1489" s="33"/>
      <c r="W1489" s="57"/>
      <c r="X1489" s="86"/>
      <c r="Y1489" s="33"/>
      <c r="Z1489" s="36"/>
      <c r="AA1489" s="36"/>
      <c r="AD1489" s="33"/>
      <c r="AG1489" s="33"/>
      <c r="AH1489" s="43"/>
      <c r="AI1489" s="43"/>
      <c r="AJ1489" s="43"/>
      <c r="AK1489" s="43"/>
      <c r="AL1489" s="43"/>
      <c r="AM1489" s="43"/>
      <c r="AN1489" s="43"/>
      <c r="AO1489" s="43"/>
      <c r="AP1489" s="43"/>
      <c r="AQ1489" s="43"/>
      <c r="AR1489" s="43"/>
      <c r="AS1489" s="43"/>
      <c r="AT1489" s="43"/>
      <c r="AU1489" s="44"/>
      <c r="AV1489" s="33"/>
      <c r="AW1489" s="33"/>
      <c r="AX1489" s="33"/>
      <c r="AZ1489" s="141"/>
      <c r="BE1489" s="168"/>
      <c r="BF1489" s="168"/>
      <c r="BG1489" s="168"/>
      <c r="BH1489" s="168"/>
      <c r="BI1489" s="168"/>
      <c r="BJ1489" s="168"/>
      <c r="BK1489" s="168"/>
      <c r="BL1489" s="168"/>
      <c r="BM1489" s="168"/>
      <c r="DK1489" s="168"/>
      <c r="DL1489" s="168"/>
      <c r="DM1489" s="168"/>
      <c r="DN1489" s="168"/>
      <c r="DO1489" s="168"/>
      <c r="DP1489" s="168"/>
      <c r="DQ1489" s="168"/>
      <c r="DR1489" s="168"/>
      <c r="DS1489" s="168"/>
      <c r="DT1489" s="168"/>
      <c r="DU1489" s="168"/>
      <c r="DV1489" s="168"/>
      <c r="DW1489" s="168"/>
      <c r="DX1489" s="168"/>
      <c r="DY1489" s="168"/>
      <c r="DZ1489" s="168"/>
      <c r="EA1489" s="168"/>
      <c r="EB1489" s="168"/>
      <c r="EC1489" s="168"/>
      <c r="ED1489" s="168"/>
      <c r="EE1489" s="168"/>
      <c r="EF1489" s="168"/>
      <c r="EG1489" s="168"/>
      <c r="EH1489" s="168"/>
      <c r="EI1489" s="168"/>
      <c r="EJ1489" s="168"/>
      <c r="EK1489" s="168"/>
      <c r="EL1489" s="168"/>
      <c r="EM1489" s="168"/>
      <c r="EN1489" s="168"/>
      <c r="EO1489" s="168"/>
      <c r="EP1489" s="168"/>
      <c r="EQ1489" s="168"/>
      <c r="ER1489" s="168"/>
      <c r="ES1489" s="168"/>
      <c r="ET1489" s="168"/>
      <c r="EU1489" s="168"/>
      <c r="EV1489" s="168"/>
      <c r="EW1489" s="168"/>
      <c r="EX1489" s="168"/>
      <c r="EY1489" s="168"/>
      <c r="EZ1489" s="168"/>
      <c r="FA1489" s="168"/>
      <c r="FB1489" s="168"/>
      <c r="FC1489" s="168"/>
      <c r="FD1489" s="168"/>
    </row>
    <row r="1490" spans="1:160" s="5" customFormat="1" ht="24.9" customHeight="1" x14ac:dyDescent="0.3">
      <c r="A1490" s="263"/>
      <c r="B1490" s="263"/>
      <c r="C1490" s="265"/>
      <c r="D1490" s="481"/>
      <c r="E1490" s="482"/>
      <c r="F1490" s="482"/>
      <c r="G1490" s="482"/>
      <c r="H1490" s="482"/>
      <c r="I1490" s="482"/>
      <c r="J1490" s="482"/>
      <c r="K1490" s="482"/>
      <c r="L1490" s="482"/>
      <c r="M1490" s="483"/>
      <c r="N1490" s="16"/>
      <c r="O1490" s="412"/>
      <c r="P1490" s="413"/>
      <c r="Q1490" s="154"/>
      <c r="R1490" s="154"/>
      <c r="S1490" s="154"/>
      <c r="T1490" s="155"/>
      <c r="U1490" s="156"/>
      <c r="V1490" s="33"/>
      <c r="W1490" s="191"/>
      <c r="X1490" s="86"/>
      <c r="Y1490" s="33"/>
      <c r="Z1490" s="36"/>
      <c r="AA1490" s="36"/>
      <c r="AD1490" s="33"/>
      <c r="AG1490" s="33"/>
      <c r="AH1490" s="43"/>
      <c r="AI1490" s="43"/>
      <c r="AJ1490" s="43"/>
      <c r="AK1490" s="43"/>
      <c r="AL1490" s="43"/>
      <c r="AM1490" s="43"/>
      <c r="AN1490" s="43"/>
      <c r="AO1490" s="43"/>
      <c r="AP1490" s="43"/>
      <c r="AQ1490" s="43"/>
      <c r="AR1490" s="43"/>
      <c r="AS1490" s="43"/>
      <c r="AT1490" s="43"/>
      <c r="AU1490" s="44"/>
      <c r="AV1490" s="33"/>
      <c r="AW1490" s="33"/>
      <c r="AX1490" s="33"/>
      <c r="AZ1490" s="141"/>
      <c r="BE1490" s="168"/>
      <c r="BF1490" s="168"/>
      <c r="BG1490" s="168"/>
      <c r="BH1490" s="168"/>
      <c r="BI1490" s="168"/>
      <c r="BJ1490" s="168"/>
      <c r="BK1490" s="168"/>
      <c r="BL1490" s="168"/>
      <c r="BM1490" s="168"/>
      <c r="DK1490" s="168"/>
      <c r="DL1490" s="168"/>
      <c r="DM1490" s="168"/>
      <c r="DN1490" s="168"/>
      <c r="DO1490" s="168"/>
      <c r="DP1490" s="168"/>
      <c r="DQ1490" s="168"/>
      <c r="DR1490" s="168"/>
      <c r="DS1490" s="168"/>
      <c r="DT1490" s="168"/>
      <c r="DU1490" s="168"/>
      <c r="DV1490" s="168"/>
      <c r="DW1490" s="168"/>
      <c r="DX1490" s="168"/>
      <c r="DY1490" s="168"/>
      <c r="DZ1490" s="168"/>
      <c r="EA1490" s="168"/>
      <c r="EB1490" s="168"/>
      <c r="EC1490" s="168"/>
      <c r="ED1490" s="168"/>
      <c r="EE1490" s="168"/>
      <c r="EF1490" s="168"/>
      <c r="EG1490" s="168"/>
      <c r="EH1490" s="168"/>
      <c r="EI1490" s="168"/>
      <c r="EJ1490" s="168"/>
      <c r="EK1490" s="168"/>
      <c r="EL1490" s="168"/>
      <c r="EM1490" s="168"/>
      <c r="EN1490" s="168"/>
      <c r="EO1490" s="168"/>
      <c r="EP1490" s="168"/>
      <c r="EQ1490" s="168"/>
      <c r="ER1490" s="168"/>
      <c r="ES1490" s="168"/>
      <c r="ET1490" s="168"/>
      <c r="EU1490" s="168"/>
      <c r="EV1490" s="168"/>
      <c r="EW1490" s="168"/>
      <c r="EX1490" s="168"/>
      <c r="EY1490" s="168"/>
      <c r="EZ1490" s="168"/>
      <c r="FA1490" s="168"/>
      <c r="FB1490" s="168"/>
      <c r="FC1490" s="168"/>
      <c r="FD1490" s="168"/>
    </row>
    <row r="1491" spans="1:160" s="5" customFormat="1" ht="24.9" customHeight="1" x14ac:dyDescent="0.3">
      <c r="A1491" s="263"/>
      <c r="B1491" s="263"/>
      <c r="C1491" s="265"/>
      <c r="D1491" s="481"/>
      <c r="E1491" s="482"/>
      <c r="F1491" s="482"/>
      <c r="G1491" s="482"/>
      <c r="H1491" s="482"/>
      <c r="I1491" s="482"/>
      <c r="J1491" s="482"/>
      <c r="K1491" s="482"/>
      <c r="L1491" s="482"/>
      <c r="M1491" s="483"/>
      <c r="N1491" s="16"/>
      <c r="O1491" s="412"/>
      <c r="P1491" s="413"/>
      <c r="Q1491" s="154"/>
      <c r="R1491" s="154"/>
      <c r="S1491" s="154"/>
      <c r="T1491" s="155"/>
      <c r="U1491" s="156"/>
      <c r="V1491" s="33"/>
      <c r="W1491" s="191"/>
      <c r="X1491" s="86"/>
      <c r="Y1491" s="33"/>
      <c r="Z1491" s="36"/>
      <c r="AA1491" s="36"/>
      <c r="AD1491" s="33"/>
      <c r="AG1491" s="33"/>
      <c r="AH1491" s="43"/>
      <c r="AI1491" s="43"/>
      <c r="AJ1491" s="43"/>
      <c r="AK1491" s="43"/>
      <c r="AL1491" s="43"/>
      <c r="AM1491" s="43"/>
      <c r="AN1491" s="43"/>
      <c r="AO1491" s="43"/>
      <c r="AP1491" s="43"/>
      <c r="AQ1491" s="43"/>
      <c r="AR1491" s="43"/>
      <c r="AS1491" s="43"/>
      <c r="AT1491" s="43"/>
      <c r="AU1491" s="44"/>
      <c r="AV1491" s="33"/>
      <c r="AW1491" s="33"/>
      <c r="AX1491" s="33"/>
      <c r="AZ1491" s="141"/>
      <c r="BE1491" s="168"/>
      <c r="BF1491" s="168"/>
      <c r="BG1491" s="168"/>
      <c r="BH1491" s="168"/>
      <c r="BI1491" s="168"/>
      <c r="BJ1491" s="168"/>
      <c r="BK1491" s="168"/>
      <c r="BL1491" s="168"/>
      <c r="BM1491" s="168"/>
      <c r="DK1491" s="168"/>
      <c r="DL1491" s="168"/>
      <c r="DM1491" s="168"/>
      <c r="DN1491" s="168"/>
      <c r="DO1491" s="168"/>
      <c r="DP1491" s="168"/>
      <c r="DQ1491" s="168"/>
      <c r="DR1491" s="168"/>
      <c r="DS1491" s="168"/>
      <c r="DT1491" s="168"/>
      <c r="DU1491" s="168"/>
      <c r="DV1491" s="168"/>
      <c r="DW1491" s="168"/>
      <c r="DX1491" s="168"/>
      <c r="DY1491" s="168"/>
      <c r="DZ1491" s="168"/>
      <c r="EA1491" s="168"/>
      <c r="EB1491" s="168"/>
      <c r="EC1491" s="168"/>
      <c r="ED1491" s="168"/>
      <c r="EE1491" s="168"/>
      <c r="EF1491" s="168"/>
      <c r="EG1491" s="168"/>
      <c r="EH1491" s="168"/>
      <c r="EI1491" s="168"/>
      <c r="EJ1491" s="168"/>
      <c r="EK1491" s="168"/>
      <c r="EL1491" s="168"/>
      <c r="EM1491" s="168"/>
      <c r="EN1491" s="168"/>
      <c r="EO1491" s="168"/>
      <c r="EP1491" s="168"/>
      <c r="EQ1491" s="168"/>
      <c r="ER1491" s="168"/>
      <c r="ES1491" s="168"/>
      <c r="ET1491" s="168"/>
      <c r="EU1491" s="168"/>
      <c r="EV1491" s="168"/>
      <c r="EW1491" s="168"/>
      <c r="EX1491" s="168"/>
      <c r="EY1491" s="168"/>
      <c r="EZ1491" s="168"/>
      <c r="FA1491" s="168"/>
      <c r="FB1491" s="168"/>
      <c r="FC1491" s="168"/>
      <c r="FD1491" s="168"/>
    </row>
    <row r="1492" spans="1:160" s="5" customFormat="1" ht="24.9" customHeight="1" x14ac:dyDescent="0.3">
      <c r="A1492" s="263"/>
      <c r="B1492" s="263"/>
      <c r="C1492" s="265"/>
      <c r="D1492" s="481"/>
      <c r="E1492" s="482"/>
      <c r="F1492" s="482"/>
      <c r="G1492" s="482"/>
      <c r="H1492" s="482"/>
      <c r="I1492" s="482"/>
      <c r="J1492" s="482"/>
      <c r="K1492" s="482"/>
      <c r="L1492" s="482"/>
      <c r="M1492" s="483"/>
      <c r="N1492" s="16"/>
      <c r="O1492" s="412"/>
      <c r="P1492" s="413"/>
      <c r="Q1492" s="154"/>
      <c r="R1492" s="154"/>
      <c r="S1492" s="154"/>
      <c r="T1492" s="155"/>
      <c r="U1492" s="156"/>
      <c r="V1492" s="33"/>
      <c r="W1492" s="191"/>
      <c r="X1492" s="86"/>
      <c r="Y1492" s="33"/>
      <c r="Z1492" s="36"/>
      <c r="AA1492" s="36"/>
      <c r="AD1492" s="33"/>
      <c r="AG1492" s="33"/>
      <c r="AH1492" s="43"/>
      <c r="AI1492" s="43"/>
      <c r="AJ1492" s="43"/>
      <c r="AK1492" s="43"/>
      <c r="AL1492" s="43"/>
      <c r="AM1492" s="43"/>
      <c r="AN1492" s="43"/>
      <c r="AO1492" s="43"/>
      <c r="AP1492" s="43"/>
      <c r="AQ1492" s="43"/>
      <c r="AR1492" s="43"/>
      <c r="AS1492" s="43"/>
      <c r="AT1492" s="43"/>
      <c r="AU1492" s="44"/>
      <c r="AV1492" s="33"/>
      <c r="AW1492" s="33"/>
      <c r="AX1492" s="33"/>
      <c r="AZ1492" s="141"/>
      <c r="BE1492" s="168"/>
      <c r="BF1492" s="168"/>
      <c r="BG1492" s="168"/>
      <c r="BH1492" s="168"/>
      <c r="BI1492" s="168"/>
      <c r="BJ1492" s="168"/>
      <c r="BK1492" s="168"/>
      <c r="BL1492" s="168"/>
      <c r="BM1492" s="168"/>
      <c r="DK1492" s="168"/>
      <c r="DL1492" s="168"/>
      <c r="DM1492" s="168"/>
      <c r="DN1492" s="168"/>
      <c r="DO1492" s="168"/>
      <c r="DP1492" s="168"/>
      <c r="DQ1492" s="168"/>
      <c r="DR1492" s="168"/>
      <c r="DS1492" s="168"/>
      <c r="DT1492" s="168"/>
      <c r="DU1492" s="168"/>
      <c r="DV1492" s="168"/>
      <c r="DW1492" s="168"/>
      <c r="DX1492" s="168"/>
      <c r="DY1492" s="168"/>
      <c r="DZ1492" s="168"/>
      <c r="EA1492" s="168"/>
      <c r="EB1492" s="168"/>
      <c r="EC1492" s="168"/>
      <c r="ED1492" s="168"/>
      <c r="EE1492" s="168"/>
      <c r="EF1492" s="168"/>
      <c r="EG1492" s="168"/>
      <c r="EH1492" s="168"/>
      <c r="EI1492" s="168"/>
      <c r="EJ1492" s="168"/>
      <c r="EK1492" s="168"/>
      <c r="EL1492" s="168"/>
      <c r="EM1492" s="168"/>
      <c r="EN1492" s="168"/>
      <c r="EO1492" s="168"/>
      <c r="EP1492" s="168"/>
      <c r="EQ1492" s="168"/>
      <c r="ER1492" s="168"/>
      <c r="ES1492" s="168"/>
      <c r="ET1492" s="168"/>
      <c r="EU1492" s="168"/>
      <c r="EV1492" s="168"/>
      <c r="EW1492" s="168"/>
      <c r="EX1492" s="168"/>
      <c r="EY1492" s="168"/>
      <c r="EZ1492" s="168"/>
      <c r="FA1492" s="168"/>
      <c r="FB1492" s="168"/>
      <c r="FC1492" s="168"/>
      <c r="FD1492" s="168"/>
    </row>
    <row r="1493" spans="1:160" s="5" customFormat="1" ht="24.9" customHeight="1" x14ac:dyDescent="0.3">
      <c r="A1493" s="263"/>
      <c r="B1493" s="263"/>
      <c r="C1493" s="265"/>
      <c r="D1493" s="481"/>
      <c r="E1493" s="482"/>
      <c r="F1493" s="482"/>
      <c r="G1493" s="482"/>
      <c r="H1493" s="482"/>
      <c r="I1493" s="482"/>
      <c r="J1493" s="482"/>
      <c r="K1493" s="482"/>
      <c r="L1493" s="482"/>
      <c r="M1493" s="483"/>
      <c r="N1493" s="16"/>
      <c r="O1493" s="412"/>
      <c r="P1493" s="413"/>
      <c r="Q1493" s="154"/>
      <c r="R1493" s="154"/>
      <c r="S1493" s="154"/>
      <c r="T1493" s="155"/>
      <c r="U1493" s="156"/>
      <c r="V1493" s="33"/>
      <c r="W1493" s="191"/>
      <c r="X1493" s="86"/>
      <c r="Y1493" s="33"/>
      <c r="Z1493" s="36"/>
      <c r="AA1493" s="36"/>
      <c r="AD1493" s="33"/>
      <c r="AG1493" s="33"/>
      <c r="AH1493" s="43"/>
      <c r="AI1493" s="43"/>
      <c r="AJ1493" s="43"/>
      <c r="AK1493" s="43"/>
      <c r="AL1493" s="43"/>
      <c r="AM1493" s="43"/>
      <c r="AN1493" s="43"/>
      <c r="AO1493" s="43"/>
      <c r="AP1493" s="43"/>
      <c r="AQ1493" s="43"/>
      <c r="AR1493" s="43"/>
      <c r="AS1493" s="43"/>
      <c r="AT1493" s="43"/>
      <c r="AU1493" s="44"/>
      <c r="AV1493" s="33"/>
      <c r="AW1493" s="33"/>
      <c r="AX1493" s="33"/>
      <c r="AZ1493" s="141"/>
      <c r="BE1493" s="168"/>
      <c r="BF1493" s="168"/>
      <c r="BG1493" s="168"/>
      <c r="BH1493" s="168"/>
      <c r="BI1493" s="168"/>
      <c r="BJ1493" s="168"/>
      <c r="BK1493" s="168"/>
      <c r="BL1493" s="168"/>
      <c r="BM1493" s="168"/>
      <c r="DK1493" s="168"/>
      <c r="DL1493" s="168"/>
      <c r="DM1493" s="168"/>
      <c r="DN1493" s="168"/>
      <c r="DO1493" s="168"/>
      <c r="DP1493" s="168"/>
      <c r="DQ1493" s="168"/>
      <c r="DR1493" s="168"/>
      <c r="DS1493" s="168"/>
      <c r="DT1493" s="168"/>
      <c r="DU1493" s="168"/>
      <c r="DV1493" s="168"/>
      <c r="DW1493" s="168"/>
      <c r="DX1493" s="168"/>
      <c r="DY1493" s="168"/>
      <c r="DZ1493" s="168"/>
      <c r="EA1493" s="168"/>
      <c r="EB1493" s="168"/>
      <c r="EC1493" s="168"/>
      <c r="ED1493" s="168"/>
      <c r="EE1493" s="168"/>
      <c r="EF1493" s="168"/>
      <c r="EG1493" s="168"/>
      <c r="EH1493" s="168"/>
      <c r="EI1493" s="168"/>
      <c r="EJ1493" s="168"/>
      <c r="EK1493" s="168"/>
      <c r="EL1493" s="168"/>
      <c r="EM1493" s="168"/>
      <c r="EN1493" s="168"/>
      <c r="EO1493" s="168"/>
      <c r="EP1493" s="168"/>
      <c r="EQ1493" s="168"/>
      <c r="ER1493" s="168"/>
      <c r="ES1493" s="168"/>
      <c r="ET1493" s="168"/>
      <c r="EU1493" s="168"/>
      <c r="EV1493" s="168"/>
      <c r="EW1493" s="168"/>
      <c r="EX1493" s="168"/>
      <c r="EY1493" s="168"/>
      <c r="EZ1493" s="168"/>
      <c r="FA1493" s="168"/>
      <c r="FB1493" s="168"/>
      <c r="FC1493" s="168"/>
      <c r="FD1493" s="168"/>
    </row>
    <row r="1494" spans="1:160" s="5" customFormat="1" ht="24.9" customHeight="1" x14ac:dyDescent="0.3">
      <c r="A1494" s="263"/>
      <c r="B1494" s="263"/>
      <c r="C1494" s="265"/>
      <c r="D1494" s="481"/>
      <c r="E1494" s="482"/>
      <c r="F1494" s="482"/>
      <c r="G1494" s="482"/>
      <c r="H1494" s="482"/>
      <c r="I1494" s="482"/>
      <c r="J1494" s="482"/>
      <c r="K1494" s="482"/>
      <c r="L1494" s="482"/>
      <c r="M1494" s="483"/>
      <c r="N1494" s="16"/>
      <c r="O1494" s="412"/>
      <c r="P1494" s="413"/>
      <c r="Q1494" s="154"/>
      <c r="R1494" s="154"/>
      <c r="S1494" s="154"/>
      <c r="T1494" s="155"/>
      <c r="U1494" s="156"/>
      <c r="V1494" s="33"/>
      <c r="W1494" s="191"/>
      <c r="X1494" s="86"/>
      <c r="Y1494" s="33"/>
      <c r="Z1494" s="36"/>
      <c r="AA1494" s="36"/>
      <c r="AD1494" s="33"/>
      <c r="AG1494" s="33"/>
      <c r="AH1494" s="43"/>
      <c r="AI1494" s="43"/>
      <c r="AJ1494" s="43"/>
      <c r="AK1494" s="43"/>
      <c r="AL1494" s="43"/>
      <c r="AM1494" s="43"/>
      <c r="AN1494" s="43"/>
      <c r="AO1494" s="43"/>
      <c r="AP1494" s="43"/>
      <c r="AQ1494" s="43"/>
      <c r="AR1494" s="43"/>
      <c r="AS1494" s="43"/>
      <c r="AT1494" s="43"/>
      <c r="AU1494" s="44"/>
      <c r="AV1494" s="33"/>
      <c r="AW1494" s="33"/>
      <c r="AX1494" s="33"/>
      <c r="AZ1494" s="141"/>
      <c r="BE1494" s="168"/>
      <c r="BF1494" s="168"/>
      <c r="BG1494" s="168"/>
      <c r="BH1494" s="168"/>
      <c r="BI1494" s="168"/>
      <c r="BJ1494" s="168"/>
      <c r="BK1494" s="168"/>
      <c r="BL1494" s="168"/>
      <c r="BM1494" s="168"/>
      <c r="DK1494" s="168"/>
      <c r="DL1494" s="168"/>
      <c r="DM1494" s="168"/>
      <c r="DN1494" s="168"/>
      <c r="DO1494" s="168"/>
      <c r="DP1494" s="168"/>
      <c r="DQ1494" s="168"/>
      <c r="DR1494" s="168"/>
      <c r="DS1494" s="168"/>
      <c r="DT1494" s="168"/>
      <c r="DU1494" s="168"/>
      <c r="DV1494" s="168"/>
      <c r="DW1494" s="168"/>
      <c r="DX1494" s="168"/>
      <c r="DY1494" s="168"/>
      <c r="DZ1494" s="168"/>
      <c r="EA1494" s="168"/>
      <c r="EB1494" s="168"/>
      <c r="EC1494" s="168"/>
      <c r="ED1494" s="168"/>
      <c r="EE1494" s="168"/>
      <c r="EF1494" s="168"/>
      <c r="EG1494" s="168"/>
      <c r="EH1494" s="168"/>
      <c r="EI1494" s="168"/>
      <c r="EJ1494" s="168"/>
      <c r="EK1494" s="168"/>
      <c r="EL1494" s="168"/>
      <c r="EM1494" s="168"/>
      <c r="EN1494" s="168"/>
      <c r="EO1494" s="168"/>
      <c r="EP1494" s="168"/>
      <c r="EQ1494" s="168"/>
      <c r="ER1494" s="168"/>
      <c r="ES1494" s="168"/>
      <c r="ET1494" s="168"/>
      <c r="EU1494" s="168"/>
      <c r="EV1494" s="168"/>
      <c r="EW1494" s="168"/>
      <c r="EX1494" s="168"/>
      <c r="EY1494" s="168"/>
      <c r="EZ1494" s="168"/>
      <c r="FA1494" s="168"/>
      <c r="FB1494" s="168"/>
      <c r="FC1494" s="168"/>
      <c r="FD1494" s="168"/>
    </row>
    <row r="1495" spans="1:160" s="5" customFormat="1" ht="24.9" customHeight="1" x14ac:dyDescent="0.3">
      <c r="A1495" s="263"/>
      <c r="B1495" s="263"/>
      <c r="C1495" s="265"/>
      <c r="D1495" s="481"/>
      <c r="E1495" s="482"/>
      <c r="F1495" s="482"/>
      <c r="G1495" s="482"/>
      <c r="H1495" s="482"/>
      <c r="I1495" s="482"/>
      <c r="J1495" s="482"/>
      <c r="K1495" s="482"/>
      <c r="L1495" s="482"/>
      <c r="M1495" s="483"/>
      <c r="N1495" s="16"/>
      <c r="O1495" s="412"/>
      <c r="P1495" s="413"/>
      <c r="Q1495" s="154"/>
      <c r="R1495" s="154"/>
      <c r="S1495" s="154"/>
      <c r="T1495" s="155"/>
      <c r="U1495" s="156"/>
      <c r="V1495" s="33"/>
      <c r="W1495" s="191"/>
      <c r="X1495" s="86"/>
      <c r="Y1495" s="33"/>
      <c r="Z1495" s="36"/>
      <c r="AA1495" s="36"/>
      <c r="AD1495" s="33"/>
      <c r="AG1495" s="33"/>
      <c r="AH1495" s="43"/>
      <c r="AI1495" s="43"/>
      <c r="AJ1495" s="43"/>
      <c r="AK1495" s="43"/>
      <c r="AL1495" s="43"/>
      <c r="AM1495" s="43"/>
      <c r="AN1495" s="43"/>
      <c r="AO1495" s="43"/>
      <c r="AP1495" s="43"/>
      <c r="AQ1495" s="43"/>
      <c r="AR1495" s="43"/>
      <c r="AS1495" s="43"/>
      <c r="AT1495" s="43"/>
      <c r="AU1495" s="44"/>
      <c r="AV1495" s="33"/>
      <c r="AW1495" s="33"/>
      <c r="AX1495" s="33"/>
      <c r="AZ1495" s="141"/>
      <c r="BE1495" s="168"/>
      <c r="BF1495" s="168"/>
      <c r="BG1495" s="168"/>
      <c r="BH1495" s="168"/>
      <c r="BI1495" s="168"/>
      <c r="BJ1495" s="168"/>
      <c r="BK1495" s="168"/>
      <c r="BL1495" s="168"/>
      <c r="BM1495" s="168"/>
      <c r="DK1495" s="168"/>
      <c r="DL1495" s="168"/>
      <c r="DM1495" s="168"/>
      <c r="DN1495" s="168"/>
      <c r="DO1495" s="168"/>
      <c r="DP1495" s="168"/>
      <c r="DQ1495" s="168"/>
      <c r="DR1495" s="168"/>
      <c r="DS1495" s="168"/>
      <c r="DT1495" s="168"/>
      <c r="DU1495" s="168"/>
      <c r="DV1495" s="168"/>
      <c r="DW1495" s="168"/>
      <c r="DX1495" s="168"/>
      <c r="DY1495" s="168"/>
      <c r="DZ1495" s="168"/>
      <c r="EA1495" s="168"/>
      <c r="EB1495" s="168"/>
      <c r="EC1495" s="168"/>
      <c r="ED1495" s="168"/>
      <c r="EE1495" s="168"/>
      <c r="EF1495" s="168"/>
      <c r="EG1495" s="168"/>
      <c r="EH1495" s="168"/>
      <c r="EI1495" s="168"/>
      <c r="EJ1495" s="168"/>
      <c r="EK1495" s="168"/>
      <c r="EL1495" s="168"/>
      <c r="EM1495" s="168"/>
      <c r="EN1495" s="168"/>
      <c r="EO1495" s="168"/>
      <c r="EP1495" s="168"/>
      <c r="EQ1495" s="168"/>
      <c r="ER1495" s="168"/>
      <c r="ES1495" s="168"/>
      <c r="ET1495" s="168"/>
      <c r="EU1495" s="168"/>
      <c r="EV1495" s="168"/>
      <c r="EW1495" s="168"/>
      <c r="EX1495" s="168"/>
      <c r="EY1495" s="168"/>
      <c r="EZ1495" s="168"/>
      <c r="FA1495" s="168"/>
      <c r="FB1495" s="168"/>
      <c r="FC1495" s="168"/>
      <c r="FD1495" s="168"/>
    </row>
    <row r="1496" spans="1:160" s="5" customFormat="1" ht="24.9" customHeight="1" x14ac:dyDescent="0.3">
      <c r="A1496" s="263"/>
      <c r="B1496" s="263"/>
      <c r="C1496" s="265"/>
      <c r="D1496" s="481"/>
      <c r="E1496" s="482"/>
      <c r="F1496" s="482"/>
      <c r="G1496" s="482"/>
      <c r="H1496" s="482"/>
      <c r="I1496" s="482"/>
      <c r="J1496" s="482"/>
      <c r="K1496" s="482"/>
      <c r="L1496" s="482"/>
      <c r="M1496" s="483"/>
      <c r="N1496" s="16"/>
      <c r="O1496" s="412"/>
      <c r="P1496" s="413"/>
      <c r="Q1496" s="154"/>
      <c r="R1496" s="154"/>
      <c r="S1496" s="154"/>
      <c r="T1496" s="155"/>
      <c r="U1496" s="156"/>
      <c r="V1496" s="33"/>
      <c r="W1496" s="191"/>
      <c r="X1496" s="86"/>
      <c r="Y1496" s="33"/>
      <c r="Z1496" s="36"/>
      <c r="AA1496" s="36"/>
      <c r="AD1496" s="33"/>
      <c r="AG1496" s="33"/>
      <c r="AH1496" s="43"/>
      <c r="AI1496" s="43"/>
      <c r="AJ1496" s="43"/>
      <c r="AK1496" s="43"/>
      <c r="AL1496" s="43"/>
      <c r="AM1496" s="43"/>
      <c r="AN1496" s="43"/>
      <c r="AO1496" s="43"/>
      <c r="AP1496" s="43"/>
      <c r="AQ1496" s="43"/>
      <c r="AR1496" s="43"/>
      <c r="AS1496" s="43"/>
      <c r="AT1496" s="43"/>
      <c r="AU1496" s="44"/>
      <c r="AV1496" s="33"/>
      <c r="AW1496" s="33"/>
      <c r="AX1496" s="33"/>
      <c r="AZ1496" s="141"/>
      <c r="BE1496" s="168"/>
      <c r="BF1496" s="168"/>
      <c r="BG1496" s="168"/>
      <c r="BH1496" s="168"/>
      <c r="BI1496" s="168"/>
      <c r="BJ1496" s="168"/>
      <c r="BK1496" s="168"/>
      <c r="BL1496" s="168"/>
      <c r="BM1496" s="168"/>
      <c r="DK1496" s="168"/>
      <c r="DL1496" s="168"/>
      <c r="DM1496" s="168"/>
      <c r="DN1496" s="168"/>
      <c r="DO1496" s="168"/>
      <c r="DP1496" s="168"/>
      <c r="DQ1496" s="168"/>
      <c r="DR1496" s="168"/>
      <c r="DS1496" s="168"/>
      <c r="DT1496" s="168"/>
      <c r="DU1496" s="168"/>
      <c r="DV1496" s="168"/>
      <c r="DW1496" s="168"/>
      <c r="DX1496" s="168"/>
      <c r="DY1496" s="168"/>
      <c r="DZ1496" s="168"/>
      <c r="EA1496" s="168"/>
      <c r="EB1496" s="168"/>
      <c r="EC1496" s="168"/>
      <c r="ED1496" s="168"/>
      <c r="EE1496" s="168"/>
      <c r="EF1496" s="168"/>
      <c r="EG1496" s="168"/>
      <c r="EH1496" s="168"/>
      <c r="EI1496" s="168"/>
      <c r="EJ1496" s="168"/>
      <c r="EK1496" s="168"/>
      <c r="EL1496" s="168"/>
      <c r="EM1496" s="168"/>
      <c r="EN1496" s="168"/>
      <c r="EO1496" s="168"/>
      <c r="EP1496" s="168"/>
      <c r="EQ1496" s="168"/>
      <c r="ER1496" s="168"/>
      <c r="ES1496" s="168"/>
      <c r="ET1496" s="168"/>
      <c r="EU1496" s="168"/>
      <c r="EV1496" s="168"/>
      <c r="EW1496" s="168"/>
      <c r="EX1496" s="168"/>
      <c r="EY1496" s="168"/>
      <c r="EZ1496" s="168"/>
      <c r="FA1496" s="168"/>
      <c r="FB1496" s="168"/>
      <c r="FC1496" s="168"/>
      <c r="FD1496" s="168"/>
    </row>
    <row r="1497" spans="1:160" s="5" customFormat="1" ht="24.9" customHeight="1" x14ac:dyDescent="0.3">
      <c r="A1497" s="263"/>
      <c r="B1497" s="263"/>
      <c r="C1497" s="265"/>
      <c r="D1497" s="481"/>
      <c r="E1497" s="482"/>
      <c r="F1497" s="482"/>
      <c r="G1497" s="482"/>
      <c r="H1497" s="482"/>
      <c r="I1497" s="482"/>
      <c r="J1497" s="482"/>
      <c r="K1497" s="482"/>
      <c r="L1497" s="482"/>
      <c r="M1497" s="483"/>
      <c r="N1497" s="16"/>
      <c r="O1497" s="412"/>
      <c r="P1497" s="413"/>
      <c r="Q1497" s="154"/>
      <c r="R1497" s="154"/>
      <c r="S1497" s="154"/>
      <c r="T1497" s="155"/>
      <c r="U1497" s="156"/>
      <c r="V1497" s="33"/>
      <c r="W1497" s="191"/>
      <c r="X1497" s="86"/>
      <c r="Y1497" s="33"/>
      <c r="Z1497" s="36"/>
      <c r="AA1497" s="36"/>
      <c r="AD1497" s="33"/>
      <c r="AG1497" s="33"/>
      <c r="AH1497" s="43"/>
      <c r="AI1497" s="43"/>
      <c r="AJ1497" s="43"/>
      <c r="AK1497" s="43"/>
      <c r="AL1497" s="43"/>
      <c r="AM1497" s="43"/>
      <c r="AN1497" s="43"/>
      <c r="AO1497" s="43"/>
      <c r="AP1497" s="43"/>
      <c r="AQ1497" s="43"/>
      <c r="AR1497" s="43"/>
      <c r="AS1497" s="43"/>
      <c r="AT1497" s="43"/>
      <c r="AU1497" s="44"/>
      <c r="AV1497" s="33"/>
      <c r="AW1497" s="33"/>
      <c r="AX1497" s="33"/>
      <c r="AZ1497" s="141"/>
      <c r="BE1497" s="168"/>
      <c r="BF1497" s="168"/>
      <c r="BG1497" s="168"/>
      <c r="BH1497" s="168"/>
      <c r="BI1497" s="168"/>
      <c r="BJ1497" s="168"/>
      <c r="BK1497" s="168"/>
      <c r="BL1497" s="168"/>
      <c r="BM1497" s="168"/>
      <c r="DK1497" s="168"/>
      <c r="DL1497" s="168"/>
      <c r="DM1497" s="168"/>
      <c r="DN1497" s="168"/>
      <c r="DO1497" s="168"/>
      <c r="DP1497" s="168"/>
      <c r="DQ1497" s="168"/>
      <c r="DR1497" s="168"/>
      <c r="DS1497" s="168"/>
      <c r="DT1497" s="168"/>
      <c r="DU1497" s="168"/>
      <c r="DV1497" s="168"/>
      <c r="DW1497" s="168"/>
      <c r="DX1497" s="168"/>
      <c r="DY1497" s="168"/>
      <c r="DZ1497" s="168"/>
      <c r="EA1497" s="168"/>
      <c r="EB1497" s="168"/>
      <c r="EC1497" s="168"/>
      <c r="ED1497" s="168"/>
      <c r="EE1497" s="168"/>
      <c r="EF1497" s="168"/>
      <c r="EG1497" s="168"/>
      <c r="EH1497" s="168"/>
      <c r="EI1497" s="168"/>
      <c r="EJ1497" s="168"/>
      <c r="EK1497" s="168"/>
      <c r="EL1497" s="168"/>
      <c r="EM1497" s="168"/>
      <c r="EN1497" s="168"/>
      <c r="EO1497" s="168"/>
      <c r="EP1497" s="168"/>
      <c r="EQ1497" s="168"/>
      <c r="ER1497" s="168"/>
      <c r="ES1497" s="168"/>
      <c r="ET1497" s="168"/>
      <c r="EU1497" s="168"/>
      <c r="EV1497" s="168"/>
      <c r="EW1497" s="168"/>
      <c r="EX1497" s="168"/>
      <c r="EY1497" s="168"/>
      <c r="EZ1497" s="168"/>
      <c r="FA1497" s="168"/>
      <c r="FB1497" s="168"/>
      <c r="FC1497" s="168"/>
      <c r="FD1497" s="168"/>
    </row>
    <row r="1498" spans="1:160" s="5" customFormat="1" ht="24.9" customHeight="1" x14ac:dyDescent="0.3">
      <c r="A1498" s="263"/>
      <c r="B1498" s="263"/>
      <c r="C1498" s="265"/>
      <c r="D1498" s="481"/>
      <c r="E1498" s="482"/>
      <c r="F1498" s="482"/>
      <c r="G1498" s="482"/>
      <c r="H1498" s="482"/>
      <c r="I1498" s="482"/>
      <c r="J1498" s="482"/>
      <c r="K1498" s="482"/>
      <c r="L1498" s="482"/>
      <c r="M1498" s="483"/>
      <c r="N1498" s="16"/>
      <c r="O1498" s="412"/>
      <c r="P1498" s="413"/>
      <c r="Q1498" s="154"/>
      <c r="R1498" s="154"/>
      <c r="S1498" s="154"/>
      <c r="T1498" s="155"/>
      <c r="U1498" s="156"/>
      <c r="V1498" s="33"/>
      <c r="W1498" s="191"/>
      <c r="X1498" s="86"/>
      <c r="Y1498" s="33"/>
      <c r="Z1498" s="36"/>
      <c r="AA1498" s="36"/>
      <c r="AD1498" s="33"/>
      <c r="AG1498" s="33"/>
      <c r="AH1498" s="43"/>
      <c r="AI1498" s="43"/>
      <c r="AJ1498" s="43"/>
      <c r="AK1498" s="43"/>
      <c r="AL1498" s="43"/>
      <c r="AM1498" s="43"/>
      <c r="AN1498" s="43"/>
      <c r="AO1498" s="43"/>
      <c r="AP1498" s="43"/>
      <c r="AQ1498" s="43"/>
      <c r="AR1498" s="43"/>
      <c r="AS1498" s="43"/>
      <c r="AT1498" s="43"/>
      <c r="AU1498" s="44"/>
      <c r="AV1498" s="33"/>
      <c r="AW1498" s="33"/>
      <c r="AX1498" s="33"/>
      <c r="AZ1498" s="141"/>
      <c r="BE1498" s="168"/>
      <c r="BF1498" s="168"/>
      <c r="BG1498" s="168"/>
      <c r="BH1498" s="168"/>
      <c r="BI1498" s="168"/>
      <c r="BJ1498" s="168"/>
      <c r="BK1498" s="168"/>
      <c r="BL1498" s="168"/>
      <c r="BM1498" s="168"/>
      <c r="DK1498" s="168"/>
      <c r="DL1498" s="168"/>
      <c r="DM1498" s="168"/>
      <c r="DN1498" s="168"/>
      <c r="DO1498" s="168"/>
      <c r="DP1498" s="168"/>
      <c r="DQ1498" s="168"/>
      <c r="DR1498" s="168"/>
      <c r="DS1498" s="168"/>
      <c r="DT1498" s="168"/>
      <c r="DU1498" s="168"/>
      <c r="DV1498" s="168"/>
      <c r="DW1498" s="168"/>
      <c r="DX1498" s="168"/>
      <c r="DY1498" s="168"/>
      <c r="DZ1498" s="168"/>
      <c r="EA1498" s="168"/>
      <c r="EB1498" s="168"/>
      <c r="EC1498" s="168"/>
      <c r="ED1498" s="168"/>
      <c r="EE1498" s="168"/>
      <c r="EF1498" s="168"/>
      <c r="EG1498" s="168"/>
      <c r="EH1498" s="168"/>
      <c r="EI1498" s="168"/>
      <c r="EJ1498" s="168"/>
      <c r="EK1498" s="168"/>
      <c r="EL1498" s="168"/>
      <c r="EM1498" s="168"/>
      <c r="EN1498" s="168"/>
      <c r="EO1498" s="168"/>
      <c r="EP1498" s="168"/>
      <c r="EQ1498" s="168"/>
      <c r="ER1498" s="168"/>
      <c r="ES1498" s="168"/>
      <c r="ET1498" s="168"/>
      <c r="EU1498" s="168"/>
      <c r="EV1498" s="168"/>
      <c r="EW1498" s="168"/>
      <c r="EX1498" s="168"/>
      <c r="EY1498" s="168"/>
      <c r="EZ1498" s="168"/>
      <c r="FA1498" s="168"/>
      <c r="FB1498" s="168"/>
      <c r="FC1498" s="168"/>
      <c r="FD1498" s="168"/>
    </row>
    <row r="1499" spans="1:160" s="5" customFormat="1" ht="24.9" customHeight="1" x14ac:dyDescent="0.3">
      <c r="A1499" s="263"/>
      <c r="B1499" s="263"/>
      <c r="C1499" s="265"/>
      <c r="D1499" s="481"/>
      <c r="E1499" s="482"/>
      <c r="F1499" s="482"/>
      <c r="G1499" s="482"/>
      <c r="H1499" s="482"/>
      <c r="I1499" s="482"/>
      <c r="J1499" s="482"/>
      <c r="K1499" s="482"/>
      <c r="L1499" s="482"/>
      <c r="M1499" s="483"/>
      <c r="N1499" s="16"/>
      <c r="O1499" s="412"/>
      <c r="P1499" s="413"/>
      <c r="Q1499" s="154"/>
      <c r="R1499" s="154"/>
      <c r="S1499" s="154"/>
      <c r="T1499" s="155"/>
      <c r="U1499" s="156"/>
      <c r="V1499" s="33"/>
      <c r="W1499" s="191"/>
      <c r="X1499" s="86"/>
      <c r="Y1499" s="33"/>
      <c r="Z1499" s="36"/>
      <c r="AA1499" s="36"/>
      <c r="AD1499" s="33"/>
      <c r="AG1499" s="33"/>
      <c r="AH1499" s="43"/>
      <c r="AI1499" s="43"/>
      <c r="AJ1499" s="43"/>
      <c r="AK1499" s="43"/>
      <c r="AL1499" s="43"/>
      <c r="AM1499" s="43"/>
      <c r="AN1499" s="43"/>
      <c r="AO1499" s="43"/>
      <c r="AP1499" s="43"/>
      <c r="AQ1499" s="43"/>
      <c r="AR1499" s="43"/>
      <c r="AS1499" s="43"/>
      <c r="AT1499" s="43"/>
      <c r="AU1499" s="44"/>
      <c r="AV1499" s="33"/>
      <c r="AW1499" s="33"/>
      <c r="AX1499" s="33"/>
      <c r="AZ1499" s="141"/>
      <c r="BE1499" s="168"/>
      <c r="BF1499" s="168"/>
      <c r="BG1499" s="168"/>
      <c r="BH1499" s="168"/>
      <c r="BI1499" s="168"/>
      <c r="BJ1499" s="168"/>
      <c r="BK1499" s="168"/>
      <c r="BL1499" s="168"/>
      <c r="BM1499" s="168"/>
      <c r="DK1499" s="168"/>
      <c r="DL1499" s="168"/>
      <c r="DM1499" s="168"/>
      <c r="DN1499" s="168"/>
      <c r="DO1499" s="168"/>
      <c r="DP1499" s="168"/>
      <c r="DQ1499" s="168"/>
      <c r="DR1499" s="168"/>
      <c r="DS1499" s="168"/>
      <c r="DT1499" s="168"/>
      <c r="DU1499" s="168"/>
      <c r="DV1499" s="168"/>
      <c r="DW1499" s="168"/>
      <c r="DX1499" s="168"/>
      <c r="DY1499" s="168"/>
      <c r="DZ1499" s="168"/>
      <c r="EA1499" s="168"/>
      <c r="EB1499" s="168"/>
      <c r="EC1499" s="168"/>
      <c r="ED1499" s="168"/>
      <c r="EE1499" s="168"/>
      <c r="EF1499" s="168"/>
      <c r="EG1499" s="168"/>
      <c r="EH1499" s="168"/>
      <c r="EI1499" s="168"/>
      <c r="EJ1499" s="168"/>
      <c r="EK1499" s="168"/>
      <c r="EL1499" s="168"/>
      <c r="EM1499" s="168"/>
      <c r="EN1499" s="168"/>
      <c r="EO1499" s="168"/>
      <c r="EP1499" s="168"/>
      <c r="EQ1499" s="168"/>
      <c r="ER1499" s="168"/>
      <c r="ES1499" s="168"/>
      <c r="ET1499" s="168"/>
      <c r="EU1499" s="168"/>
      <c r="EV1499" s="168"/>
      <c r="EW1499" s="168"/>
      <c r="EX1499" s="168"/>
      <c r="EY1499" s="168"/>
      <c r="EZ1499" s="168"/>
      <c r="FA1499" s="168"/>
      <c r="FB1499" s="168"/>
      <c r="FC1499" s="168"/>
      <c r="FD1499" s="168"/>
    </row>
    <row r="1500" spans="1:160" s="5" customFormat="1" ht="24.9" customHeight="1" x14ac:dyDescent="0.3">
      <c r="A1500" s="263"/>
      <c r="B1500" s="263"/>
      <c r="C1500" s="265"/>
      <c r="D1500" s="481"/>
      <c r="E1500" s="482"/>
      <c r="F1500" s="482"/>
      <c r="G1500" s="482"/>
      <c r="H1500" s="482"/>
      <c r="I1500" s="482"/>
      <c r="J1500" s="482"/>
      <c r="K1500" s="482"/>
      <c r="L1500" s="482"/>
      <c r="M1500" s="483"/>
      <c r="N1500" s="16"/>
      <c r="O1500" s="412"/>
      <c r="P1500" s="413"/>
      <c r="Q1500" s="154"/>
      <c r="R1500" s="154"/>
      <c r="S1500" s="154"/>
      <c r="T1500" s="155"/>
      <c r="U1500" s="156"/>
      <c r="V1500" s="33"/>
      <c r="W1500" s="191"/>
      <c r="X1500" s="86"/>
      <c r="Y1500" s="33"/>
      <c r="Z1500" s="36"/>
      <c r="AA1500" s="36"/>
      <c r="AD1500" s="33"/>
      <c r="AG1500" s="33"/>
      <c r="AH1500" s="43"/>
      <c r="AI1500" s="43"/>
      <c r="AJ1500" s="43"/>
      <c r="AK1500" s="43"/>
      <c r="AL1500" s="43"/>
      <c r="AM1500" s="43"/>
      <c r="AN1500" s="43"/>
      <c r="AO1500" s="43"/>
      <c r="AP1500" s="43"/>
      <c r="AQ1500" s="43"/>
      <c r="AR1500" s="43"/>
      <c r="AS1500" s="43"/>
      <c r="AT1500" s="43"/>
      <c r="AU1500" s="44"/>
      <c r="AV1500" s="33"/>
      <c r="AW1500" s="33"/>
      <c r="AX1500" s="33"/>
      <c r="AZ1500" s="141"/>
      <c r="BE1500" s="168"/>
      <c r="BF1500" s="168"/>
      <c r="BG1500" s="168"/>
      <c r="BH1500" s="168"/>
      <c r="BI1500" s="168"/>
      <c r="BJ1500" s="168"/>
      <c r="BK1500" s="168"/>
      <c r="BL1500" s="168"/>
      <c r="BM1500" s="168"/>
      <c r="DK1500" s="168"/>
      <c r="DL1500" s="168"/>
      <c r="DM1500" s="168"/>
      <c r="DN1500" s="168"/>
      <c r="DO1500" s="168"/>
      <c r="DP1500" s="168"/>
      <c r="DQ1500" s="168"/>
      <c r="DR1500" s="168"/>
      <c r="DS1500" s="168"/>
      <c r="DT1500" s="168"/>
      <c r="DU1500" s="168"/>
      <c r="DV1500" s="168"/>
      <c r="DW1500" s="168"/>
      <c r="DX1500" s="168"/>
      <c r="DY1500" s="168"/>
      <c r="DZ1500" s="168"/>
      <c r="EA1500" s="168"/>
      <c r="EB1500" s="168"/>
      <c r="EC1500" s="168"/>
      <c r="ED1500" s="168"/>
      <c r="EE1500" s="168"/>
      <c r="EF1500" s="168"/>
      <c r="EG1500" s="168"/>
      <c r="EH1500" s="168"/>
      <c r="EI1500" s="168"/>
      <c r="EJ1500" s="168"/>
      <c r="EK1500" s="168"/>
      <c r="EL1500" s="168"/>
      <c r="EM1500" s="168"/>
      <c r="EN1500" s="168"/>
      <c r="EO1500" s="168"/>
      <c r="EP1500" s="168"/>
      <c r="EQ1500" s="168"/>
      <c r="ER1500" s="168"/>
      <c r="ES1500" s="168"/>
      <c r="ET1500" s="168"/>
      <c r="EU1500" s="168"/>
      <c r="EV1500" s="168"/>
      <c r="EW1500" s="168"/>
      <c r="EX1500" s="168"/>
      <c r="EY1500" s="168"/>
      <c r="EZ1500" s="168"/>
      <c r="FA1500" s="168"/>
      <c r="FB1500" s="168"/>
      <c r="FC1500" s="168"/>
      <c r="FD1500" s="168"/>
    </row>
    <row r="1501" spans="1:160" s="5" customFormat="1" ht="24.9" customHeight="1" x14ac:dyDescent="0.3">
      <c r="A1501" s="263"/>
      <c r="B1501" s="263"/>
      <c r="C1501" s="265"/>
      <c r="D1501" s="481"/>
      <c r="E1501" s="482"/>
      <c r="F1501" s="482"/>
      <c r="G1501" s="482"/>
      <c r="H1501" s="482"/>
      <c r="I1501" s="482"/>
      <c r="J1501" s="482"/>
      <c r="K1501" s="482"/>
      <c r="L1501" s="482"/>
      <c r="M1501" s="483"/>
      <c r="N1501" s="16"/>
      <c r="O1501" s="412"/>
      <c r="P1501" s="413"/>
      <c r="Q1501" s="154"/>
      <c r="R1501" s="154"/>
      <c r="S1501" s="154"/>
      <c r="T1501" s="155"/>
      <c r="U1501" s="156"/>
      <c r="V1501" s="33"/>
      <c r="W1501" s="191"/>
      <c r="X1501" s="86"/>
      <c r="Y1501" s="33"/>
      <c r="Z1501" s="36"/>
      <c r="AA1501" s="36"/>
      <c r="AD1501" s="33"/>
      <c r="AG1501" s="33"/>
      <c r="AH1501" s="43"/>
      <c r="AI1501" s="43"/>
      <c r="AJ1501" s="43"/>
      <c r="AK1501" s="43"/>
      <c r="AL1501" s="43"/>
      <c r="AM1501" s="43"/>
      <c r="AN1501" s="43"/>
      <c r="AO1501" s="43"/>
      <c r="AP1501" s="43"/>
      <c r="AQ1501" s="43"/>
      <c r="AR1501" s="43"/>
      <c r="AS1501" s="43"/>
      <c r="AT1501" s="43"/>
      <c r="AU1501" s="44"/>
      <c r="AV1501" s="33"/>
      <c r="AW1501" s="33"/>
      <c r="AX1501" s="33"/>
      <c r="AZ1501" s="141"/>
      <c r="BE1501" s="168"/>
      <c r="BF1501" s="168"/>
      <c r="BG1501" s="168"/>
      <c r="BH1501" s="168"/>
      <c r="BI1501" s="168"/>
      <c r="BJ1501" s="168"/>
      <c r="BK1501" s="168"/>
      <c r="BL1501" s="168"/>
      <c r="BM1501" s="168"/>
      <c r="DK1501" s="168"/>
      <c r="DL1501" s="168"/>
      <c r="DM1501" s="168"/>
      <c r="DN1501" s="168"/>
      <c r="DO1501" s="168"/>
      <c r="DP1501" s="168"/>
      <c r="DQ1501" s="168"/>
      <c r="DR1501" s="168"/>
      <c r="DS1501" s="168"/>
      <c r="DT1501" s="168"/>
      <c r="DU1501" s="168"/>
      <c r="DV1501" s="168"/>
      <c r="DW1501" s="168"/>
      <c r="DX1501" s="168"/>
      <c r="DY1501" s="168"/>
      <c r="DZ1501" s="168"/>
      <c r="EA1501" s="168"/>
      <c r="EB1501" s="168"/>
      <c r="EC1501" s="168"/>
      <c r="ED1501" s="168"/>
      <c r="EE1501" s="168"/>
      <c r="EF1501" s="168"/>
      <c r="EG1501" s="168"/>
      <c r="EH1501" s="168"/>
      <c r="EI1501" s="168"/>
      <c r="EJ1501" s="168"/>
      <c r="EK1501" s="168"/>
      <c r="EL1501" s="168"/>
      <c r="EM1501" s="168"/>
      <c r="EN1501" s="168"/>
      <c r="EO1501" s="168"/>
      <c r="EP1501" s="168"/>
      <c r="EQ1501" s="168"/>
      <c r="ER1501" s="168"/>
      <c r="ES1501" s="168"/>
      <c r="ET1501" s="168"/>
      <c r="EU1501" s="168"/>
      <c r="EV1501" s="168"/>
      <c r="EW1501" s="168"/>
      <c r="EX1501" s="168"/>
      <c r="EY1501" s="168"/>
      <c r="EZ1501" s="168"/>
      <c r="FA1501" s="168"/>
      <c r="FB1501" s="168"/>
      <c r="FC1501" s="168"/>
      <c r="FD1501" s="168"/>
    </row>
    <row r="1502" spans="1:160" s="5" customFormat="1" ht="24.9" customHeight="1" x14ac:dyDescent="0.3">
      <c r="A1502" s="263"/>
      <c r="B1502" s="263"/>
      <c r="C1502" s="265"/>
      <c r="D1502" s="481"/>
      <c r="E1502" s="482"/>
      <c r="F1502" s="482"/>
      <c r="G1502" s="482"/>
      <c r="H1502" s="482"/>
      <c r="I1502" s="482"/>
      <c r="J1502" s="482"/>
      <c r="K1502" s="482"/>
      <c r="L1502" s="482"/>
      <c r="M1502" s="483"/>
      <c r="N1502" s="16"/>
      <c r="O1502" s="412"/>
      <c r="P1502" s="413"/>
      <c r="Q1502" s="154"/>
      <c r="R1502" s="154"/>
      <c r="S1502" s="154"/>
      <c r="T1502" s="155"/>
      <c r="U1502" s="156"/>
      <c r="V1502" s="33"/>
      <c r="W1502" s="191"/>
      <c r="X1502" s="86"/>
      <c r="Y1502" s="33"/>
      <c r="Z1502" s="36"/>
      <c r="AA1502" s="36"/>
      <c r="AD1502" s="33"/>
      <c r="AG1502" s="33"/>
      <c r="AH1502" s="43"/>
      <c r="AI1502" s="43"/>
      <c r="AJ1502" s="43"/>
      <c r="AK1502" s="43"/>
      <c r="AL1502" s="43"/>
      <c r="AM1502" s="43"/>
      <c r="AN1502" s="43"/>
      <c r="AO1502" s="43"/>
      <c r="AP1502" s="43"/>
      <c r="AQ1502" s="43"/>
      <c r="AR1502" s="43"/>
      <c r="AS1502" s="43"/>
      <c r="AT1502" s="43"/>
      <c r="AU1502" s="44"/>
      <c r="AV1502" s="33"/>
      <c r="AW1502" s="33"/>
      <c r="AX1502" s="33"/>
      <c r="AZ1502" s="141"/>
      <c r="BE1502" s="168"/>
      <c r="BF1502" s="168"/>
      <c r="BG1502" s="168"/>
      <c r="BH1502" s="168"/>
      <c r="BI1502" s="168"/>
      <c r="BJ1502" s="168"/>
      <c r="BK1502" s="168"/>
      <c r="BL1502" s="168"/>
      <c r="BM1502" s="168"/>
      <c r="DK1502" s="168"/>
      <c r="DL1502" s="168"/>
      <c r="DM1502" s="168"/>
      <c r="DN1502" s="168"/>
      <c r="DO1502" s="168"/>
      <c r="DP1502" s="168"/>
      <c r="DQ1502" s="168"/>
      <c r="DR1502" s="168"/>
      <c r="DS1502" s="168"/>
      <c r="DT1502" s="168"/>
      <c r="DU1502" s="168"/>
      <c r="DV1502" s="168"/>
      <c r="DW1502" s="168"/>
      <c r="DX1502" s="168"/>
      <c r="DY1502" s="168"/>
      <c r="DZ1502" s="168"/>
      <c r="EA1502" s="168"/>
      <c r="EB1502" s="168"/>
      <c r="EC1502" s="168"/>
      <c r="ED1502" s="168"/>
      <c r="EE1502" s="168"/>
      <c r="EF1502" s="168"/>
      <c r="EG1502" s="168"/>
      <c r="EH1502" s="168"/>
      <c r="EI1502" s="168"/>
      <c r="EJ1502" s="168"/>
      <c r="EK1502" s="168"/>
      <c r="EL1502" s="168"/>
      <c r="EM1502" s="168"/>
      <c r="EN1502" s="168"/>
      <c r="EO1502" s="168"/>
      <c r="EP1502" s="168"/>
      <c r="EQ1502" s="168"/>
      <c r="ER1502" s="168"/>
      <c r="ES1502" s="168"/>
      <c r="ET1502" s="168"/>
      <c r="EU1502" s="168"/>
      <c r="EV1502" s="168"/>
      <c r="EW1502" s="168"/>
      <c r="EX1502" s="168"/>
      <c r="EY1502" s="168"/>
      <c r="EZ1502" s="168"/>
      <c r="FA1502" s="168"/>
      <c r="FB1502" s="168"/>
      <c r="FC1502" s="168"/>
      <c r="FD1502" s="168"/>
    </row>
    <row r="1503" spans="1:160" s="5" customFormat="1" ht="24.9" customHeight="1" x14ac:dyDescent="0.3">
      <c r="A1503" s="263"/>
      <c r="B1503" s="263"/>
      <c r="C1503" s="265"/>
      <c r="D1503" s="481"/>
      <c r="E1503" s="482"/>
      <c r="F1503" s="482"/>
      <c r="G1503" s="482"/>
      <c r="H1503" s="482"/>
      <c r="I1503" s="482"/>
      <c r="J1503" s="482"/>
      <c r="K1503" s="482"/>
      <c r="L1503" s="482"/>
      <c r="M1503" s="483"/>
      <c r="N1503" s="16"/>
      <c r="O1503" s="412"/>
      <c r="P1503" s="413"/>
      <c r="Q1503" s="154"/>
      <c r="R1503" s="154"/>
      <c r="S1503" s="154"/>
      <c r="T1503" s="155"/>
      <c r="U1503" s="156"/>
      <c r="V1503" s="33"/>
      <c r="W1503" s="191"/>
      <c r="X1503" s="86"/>
      <c r="Y1503" s="33"/>
      <c r="Z1503" s="36"/>
      <c r="AA1503" s="36"/>
      <c r="AD1503" s="33"/>
      <c r="AG1503" s="33"/>
      <c r="AH1503" s="43"/>
      <c r="AI1503" s="43"/>
      <c r="AJ1503" s="43"/>
      <c r="AK1503" s="43"/>
      <c r="AL1503" s="43"/>
      <c r="AM1503" s="43"/>
      <c r="AN1503" s="43"/>
      <c r="AO1503" s="43"/>
      <c r="AP1503" s="43"/>
      <c r="AQ1503" s="43"/>
      <c r="AR1503" s="43"/>
      <c r="AS1503" s="43"/>
      <c r="AT1503" s="43"/>
      <c r="AU1503" s="44"/>
      <c r="AV1503" s="33"/>
      <c r="AW1503" s="33"/>
      <c r="AX1503" s="33"/>
      <c r="AZ1503" s="141"/>
      <c r="BE1503" s="168"/>
      <c r="BF1503" s="168"/>
      <c r="BG1503" s="168"/>
      <c r="BH1503" s="168"/>
      <c r="BI1503" s="168"/>
      <c r="BJ1503" s="168"/>
      <c r="BK1503" s="168"/>
      <c r="BL1503" s="168"/>
      <c r="BM1503" s="168"/>
      <c r="DK1503" s="168"/>
      <c r="DL1503" s="168"/>
      <c r="DM1503" s="168"/>
      <c r="DN1503" s="168"/>
      <c r="DO1503" s="168"/>
      <c r="DP1503" s="168"/>
      <c r="DQ1503" s="168"/>
      <c r="DR1503" s="168"/>
      <c r="DS1503" s="168"/>
      <c r="DT1503" s="168"/>
      <c r="DU1503" s="168"/>
      <c r="DV1503" s="168"/>
      <c r="DW1503" s="168"/>
      <c r="DX1503" s="168"/>
      <c r="DY1503" s="168"/>
      <c r="DZ1503" s="168"/>
      <c r="EA1503" s="168"/>
      <c r="EB1503" s="168"/>
      <c r="EC1503" s="168"/>
      <c r="ED1503" s="168"/>
      <c r="EE1503" s="168"/>
      <c r="EF1503" s="168"/>
      <c r="EG1503" s="168"/>
      <c r="EH1503" s="168"/>
      <c r="EI1503" s="168"/>
      <c r="EJ1503" s="168"/>
      <c r="EK1503" s="168"/>
      <c r="EL1503" s="168"/>
      <c r="EM1503" s="168"/>
      <c r="EN1503" s="168"/>
      <c r="EO1503" s="168"/>
      <c r="EP1503" s="168"/>
      <c r="EQ1503" s="168"/>
      <c r="ER1503" s="168"/>
      <c r="ES1503" s="168"/>
      <c r="ET1503" s="168"/>
      <c r="EU1503" s="168"/>
      <c r="EV1503" s="168"/>
      <c r="EW1503" s="168"/>
      <c r="EX1503" s="168"/>
      <c r="EY1503" s="168"/>
      <c r="EZ1503" s="168"/>
      <c r="FA1503" s="168"/>
      <c r="FB1503" s="168"/>
      <c r="FC1503" s="168"/>
      <c r="FD1503" s="168"/>
    </row>
    <row r="1504" spans="1:160" s="5" customFormat="1" ht="24.9" customHeight="1" x14ac:dyDescent="0.3">
      <c r="A1504" s="263"/>
      <c r="B1504" s="263"/>
      <c r="C1504" s="265"/>
      <c r="D1504" s="481"/>
      <c r="E1504" s="482"/>
      <c r="F1504" s="482"/>
      <c r="G1504" s="482"/>
      <c r="H1504" s="482"/>
      <c r="I1504" s="482"/>
      <c r="J1504" s="482"/>
      <c r="K1504" s="482"/>
      <c r="L1504" s="482"/>
      <c r="M1504" s="483"/>
      <c r="N1504" s="16"/>
      <c r="O1504" s="412"/>
      <c r="P1504" s="413"/>
      <c r="Q1504" s="154"/>
      <c r="R1504" s="154"/>
      <c r="S1504" s="154"/>
      <c r="T1504" s="155"/>
      <c r="U1504" s="156"/>
      <c r="V1504" s="33"/>
      <c r="W1504" s="191"/>
      <c r="X1504" s="86"/>
      <c r="Y1504" s="33"/>
      <c r="Z1504" s="36"/>
      <c r="AA1504" s="36"/>
      <c r="AD1504" s="33"/>
      <c r="AG1504" s="33"/>
      <c r="AH1504" s="43"/>
      <c r="AI1504" s="43"/>
      <c r="AJ1504" s="43"/>
      <c r="AK1504" s="43"/>
      <c r="AL1504" s="43"/>
      <c r="AM1504" s="43"/>
      <c r="AN1504" s="43"/>
      <c r="AO1504" s="43"/>
      <c r="AP1504" s="43"/>
      <c r="AQ1504" s="43"/>
      <c r="AR1504" s="43"/>
      <c r="AS1504" s="43"/>
      <c r="AT1504" s="43"/>
      <c r="AU1504" s="44"/>
      <c r="AV1504" s="33"/>
      <c r="AW1504" s="33"/>
      <c r="AX1504" s="33"/>
      <c r="AZ1504" s="141"/>
      <c r="BE1504" s="168"/>
      <c r="BF1504" s="168"/>
      <c r="BG1504" s="168"/>
      <c r="BH1504" s="168"/>
      <c r="BI1504" s="168"/>
      <c r="BJ1504" s="168"/>
      <c r="BK1504" s="168"/>
      <c r="BL1504" s="168"/>
      <c r="BM1504" s="168"/>
      <c r="DK1504" s="168"/>
      <c r="DL1504" s="168"/>
      <c r="DM1504" s="168"/>
      <c r="DN1504" s="168"/>
      <c r="DO1504" s="168"/>
      <c r="DP1504" s="168"/>
      <c r="DQ1504" s="168"/>
      <c r="DR1504" s="168"/>
      <c r="DS1504" s="168"/>
      <c r="DT1504" s="168"/>
      <c r="DU1504" s="168"/>
      <c r="DV1504" s="168"/>
      <c r="DW1504" s="168"/>
      <c r="DX1504" s="168"/>
      <c r="DY1504" s="168"/>
      <c r="DZ1504" s="168"/>
      <c r="EA1504" s="168"/>
      <c r="EB1504" s="168"/>
      <c r="EC1504" s="168"/>
      <c r="ED1504" s="168"/>
      <c r="EE1504" s="168"/>
      <c r="EF1504" s="168"/>
      <c r="EG1504" s="168"/>
      <c r="EH1504" s="168"/>
      <c r="EI1504" s="168"/>
      <c r="EJ1504" s="168"/>
      <c r="EK1504" s="168"/>
      <c r="EL1504" s="168"/>
      <c r="EM1504" s="168"/>
      <c r="EN1504" s="168"/>
      <c r="EO1504" s="168"/>
      <c r="EP1504" s="168"/>
      <c r="EQ1504" s="168"/>
      <c r="ER1504" s="168"/>
      <c r="ES1504" s="168"/>
      <c r="ET1504" s="168"/>
      <c r="EU1504" s="168"/>
      <c r="EV1504" s="168"/>
      <c r="EW1504" s="168"/>
      <c r="EX1504" s="168"/>
      <c r="EY1504" s="168"/>
      <c r="EZ1504" s="168"/>
      <c r="FA1504" s="168"/>
      <c r="FB1504" s="168"/>
      <c r="FC1504" s="168"/>
      <c r="FD1504" s="168"/>
    </row>
    <row r="1505" spans="1:160" s="5" customFormat="1" ht="24.9" customHeight="1" x14ac:dyDescent="0.3">
      <c r="A1505" s="263"/>
      <c r="B1505" s="263"/>
      <c r="C1505" s="265"/>
      <c r="D1505" s="481"/>
      <c r="E1505" s="482"/>
      <c r="F1505" s="482"/>
      <c r="G1505" s="482"/>
      <c r="H1505" s="482"/>
      <c r="I1505" s="482"/>
      <c r="J1505" s="482"/>
      <c r="K1505" s="482"/>
      <c r="L1505" s="482"/>
      <c r="M1505" s="483"/>
      <c r="N1505" s="16"/>
      <c r="O1505" s="412"/>
      <c r="P1505" s="413"/>
      <c r="Q1505" s="154"/>
      <c r="R1505" s="154"/>
      <c r="S1505" s="154"/>
      <c r="T1505" s="155"/>
      <c r="U1505" s="156"/>
      <c r="V1505" s="33"/>
      <c r="W1505" s="191"/>
      <c r="X1505" s="86"/>
      <c r="Y1505" s="33"/>
      <c r="Z1505" s="36"/>
      <c r="AA1505" s="36"/>
      <c r="AD1505" s="33"/>
      <c r="AG1505" s="33"/>
      <c r="AH1505" s="43"/>
      <c r="AI1505" s="43"/>
      <c r="AJ1505" s="43"/>
      <c r="AK1505" s="43"/>
      <c r="AL1505" s="43"/>
      <c r="AM1505" s="43"/>
      <c r="AN1505" s="43"/>
      <c r="AO1505" s="43"/>
      <c r="AP1505" s="43"/>
      <c r="AQ1505" s="43"/>
      <c r="AR1505" s="43"/>
      <c r="AS1505" s="43"/>
      <c r="AT1505" s="43"/>
      <c r="AU1505" s="44"/>
      <c r="AV1505" s="33"/>
      <c r="AW1505" s="33"/>
      <c r="AX1505" s="33"/>
      <c r="AZ1505" s="141"/>
      <c r="BE1505" s="168"/>
      <c r="BF1505" s="168"/>
      <c r="BG1505" s="168"/>
      <c r="BH1505" s="168"/>
      <c r="BI1505" s="168"/>
      <c r="BJ1505" s="168"/>
      <c r="BK1505" s="168"/>
      <c r="BL1505" s="168"/>
      <c r="BM1505" s="168"/>
      <c r="DK1505" s="168"/>
      <c r="DL1505" s="168"/>
      <c r="DM1505" s="168"/>
      <c r="DN1505" s="168"/>
      <c r="DO1505" s="168"/>
      <c r="DP1505" s="168"/>
      <c r="DQ1505" s="168"/>
      <c r="DR1505" s="168"/>
      <c r="DS1505" s="168"/>
      <c r="DT1505" s="168"/>
      <c r="DU1505" s="168"/>
      <c r="DV1505" s="168"/>
      <c r="DW1505" s="168"/>
      <c r="DX1505" s="168"/>
      <c r="DY1505" s="168"/>
      <c r="DZ1505" s="168"/>
      <c r="EA1505" s="168"/>
      <c r="EB1505" s="168"/>
      <c r="EC1505" s="168"/>
      <c r="ED1505" s="168"/>
      <c r="EE1505" s="168"/>
      <c r="EF1505" s="168"/>
      <c r="EG1505" s="168"/>
      <c r="EH1505" s="168"/>
      <c r="EI1505" s="168"/>
      <c r="EJ1505" s="168"/>
      <c r="EK1505" s="168"/>
      <c r="EL1505" s="168"/>
      <c r="EM1505" s="168"/>
      <c r="EN1505" s="168"/>
      <c r="EO1505" s="168"/>
      <c r="EP1505" s="168"/>
      <c r="EQ1505" s="168"/>
      <c r="ER1505" s="168"/>
      <c r="ES1505" s="168"/>
      <c r="ET1505" s="168"/>
      <c r="EU1505" s="168"/>
      <c r="EV1505" s="168"/>
      <c r="EW1505" s="168"/>
      <c r="EX1505" s="168"/>
      <c r="EY1505" s="168"/>
      <c r="EZ1505" s="168"/>
      <c r="FA1505" s="168"/>
      <c r="FB1505" s="168"/>
      <c r="FC1505" s="168"/>
      <c r="FD1505" s="168"/>
    </row>
    <row r="1506" spans="1:160" s="5" customFormat="1" ht="24.9" customHeight="1" x14ac:dyDescent="0.3">
      <c r="A1506" s="263"/>
      <c r="B1506" s="263"/>
      <c r="C1506" s="265"/>
      <c r="D1506" s="481"/>
      <c r="E1506" s="482"/>
      <c r="F1506" s="482"/>
      <c r="G1506" s="482"/>
      <c r="H1506" s="482"/>
      <c r="I1506" s="482"/>
      <c r="J1506" s="482"/>
      <c r="K1506" s="482"/>
      <c r="L1506" s="482"/>
      <c r="M1506" s="483"/>
      <c r="N1506" s="16"/>
      <c r="O1506" s="412"/>
      <c r="P1506" s="413"/>
      <c r="Q1506" s="8"/>
      <c r="R1506" s="8"/>
      <c r="S1506" s="8"/>
      <c r="T1506" s="9"/>
      <c r="U1506" s="17"/>
      <c r="V1506" s="33"/>
      <c r="W1506" s="57"/>
      <c r="X1506" s="86"/>
      <c r="Y1506" s="33"/>
      <c r="Z1506" s="36"/>
      <c r="AA1506" s="36"/>
      <c r="AD1506" s="33"/>
      <c r="AG1506" s="33"/>
      <c r="AH1506" s="43"/>
      <c r="AI1506" s="43"/>
      <c r="AJ1506" s="43"/>
      <c r="AK1506" s="43"/>
      <c r="AL1506" s="43"/>
      <c r="AM1506" s="43"/>
      <c r="AN1506" s="43"/>
      <c r="AO1506" s="43"/>
      <c r="AP1506" s="43"/>
      <c r="AQ1506" s="43"/>
      <c r="AR1506" s="43"/>
      <c r="AS1506" s="43"/>
      <c r="AT1506" s="43"/>
      <c r="AU1506" s="44"/>
      <c r="AV1506" s="33"/>
      <c r="AW1506" s="33"/>
      <c r="AX1506" s="33"/>
      <c r="AZ1506" s="141"/>
      <c r="BE1506" s="168"/>
      <c r="BF1506" s="168"/>
      <c r="BG1506" s="168"/>
      <c r="BH1506" s="168"/>
      <c r="BI1506" s="168"/>
      <c r="BJ1506" s="168"/>
      <c r="BK1506" s="168"/>
      <c r="BL1506" s="168"/>
      <c r="BM1506" s="168"/>
      <c r="DK1506" s="168"/>
      <c r="DL1506" s="168"/>
      <c r="DM1506" s="168"/>
      <c r="DN1506" s="168"/>
      <c r="DO1506" s="168"/>
      <c r="DP1506" s="168"/>
      <c r="DQ1506" s="168"/>
      <c r="DR1506" s="168"/>
      <c r="DS1506" s="168"/>
      <c r="DT1506" s="168"/>
      <c r="DU1506" s="168"/>
      <c r="DV1506" s="168"/>
      <c r="DW1506" s="168"/>
      <c r="DX1506" s="168"/>
      <c r="DY1506" s="168"/>
      <c r="DZ1506" s="168"/>
      <c r="EA1506" s="168"/>
      <c r="EB1506" s="168"/>
      <c r="EC1506" s="168"/>
      <c r="ED1506" s="168"/>
      <c r="EE1506" s="168"/>
      <c r="EF1506" s="168"/>
      <c r="EG1506" s="168"/>
      <c r="EH1506" s="168"/>
      <c r="EI1506" s="168"/>
      <c r="EJ1506" s="168"/>
      <c r="EK1506" s="168"/>
      <c r="EL1506" s="168"/>
      <c r="EM1506" s="168"/>
      <c r="EN1506" s="168"/>
      <c r="EO1506" s="168"/>
      <c r="EP1506" s="168"/>
      <c r="EQ1506" s="168"/>
      <c r="ER1506" s="168"/>
      <c r="ES1506" s="168"/>
      <c r="ET1506" s="168"/>
      <c r="EU1506" s="168"/>
      <c r="EV1506" s="168"/>
      <c r="EW1506" s="168"/>
      <c r="EX1506" s="168"/>
      <c r="EY1506" s="168"/>
      <c r="EZ1506" s="168"/>
      <c r="FA1506" s="168"/>
      <c r="FB1506" s="168"/>
      <c r="FC1506" s="168"/>
      <c r="FD1506" s="168"/>
    </row>
    <row r="1507" spans="1:160" s="5" customFormat="1" ht="24.9" customHeight="1" thickBot="1" x14ac:dyDescent="0.35">
      <c r="A1507" s="263"/>
      <c r="B1507" s="263"/>
      <c r="C1507" s="265"/>
      <c r="D1507" s="481"/>
      <c r="E1507" s="482"/>
      <c r="F1507" s="482"/>
      <c r="G1507" s="482"/>
      <c r="H1507" s="482"/>
      <c r="I1507" s="482"/>
      <c r="J1507" s="482"/>
      <c r="K1507" s="482"/>
      <c r="L1507" s="482"/>
      <c r="M1507" s="483"/>
      <c r="N1507" s="414" t="s">
        <v>16</v>
      </c>
      <c r="O1507" s="415"/>
      <c r="P1507" s="415"/>
      <c r="Q1507" s="415"/>
      <c r="R1507" s="415"/>
      <c r="S1507" s="415"/>
      <c r="T1507" s="415"/>
      <c r="U1507" s="18">
        <f>SUM(U1487:U1506)</f>
        <v>0</v>
      </c>
      <c r="V1507" s="33"/>
      <c r="W1507" s="57"/>
      <c r="X1507" s="86"/>
      <c r="Y1507" s="33"/>
      <c r="Z1507" s="36"/>
      <c r="AA1507" s="36"/>
      <c r="AD1507" s="33"/>
      <c r="AG1507" s="33"/>
      <c r="AH1507" s="43"/>
      <c r="AI1507" s="43"/>
      <c r="AJ1507" s="43"/>
      <c r="AK1507" s="43"/>
      <c r="AL1507" s="43"/>
      <c r="AM1507" s="43"/>
      <c r="AN1507" s="43"/>
      <c r="AO1507" s="43"/>
      <c r="AP1507" s="43"/>
      <c r="AQ1507" s="43"/>
      <c r="AR1507" s="43"/>
      <c r="AS1507" s="43"/>
      <c r="AT1507" s="43"/>
      <c r="AU1507" s="44"/>
      <c r="AV1507" s="33"/>
      <c r="AW1507" s="33"/>
      <c r="AX1507" s="33"/>
      <c r="AZ1507" s="141"/>
      <c r="BE1507" s="168"/>
      <c r="BF1507" s="168"/>
      <c r="BG1507" s="168"/>
      <c r="BH1507" s="168"/>
      <c r="BI1507" s="168"/>
      <c r="BJ1507" s="168"/>
      <c r="BK1507" s="168"/>
      <c r="BL1507" s="168"/>
      <c r="BM1507" s="168"/>
      <c r="DK1507" s="168"/>
      <c r="DL1507" s="168"/>
      <c r="DM1507" s="168"/>
      <c r="DN1507" s="168"/>
      <c r="DO1507" s="168"/>
      <c r="DP1507" s="168"/>
      <c r="DQ1507" s="168"/>
      <c r="DR1507" s="168"/>
      <c r="DS1507" s="168"/>
      <c r="DT1507" s="168"/>
      <c r="DU1507" s="168"/>
      <c r="DV1507" s="168"/>
      <c r="DW1507" s="168"/>
      <c r="DX1507" s="168"/>
      <c r="DY1507" s="168"/>
      <c r="DZ1507" s="168"/>
      <c r="EA1507" s="168"/>
      <c r="EB1507" s="168"/>
      <c r="EC1507" s="168"/>
      <c r="ED1507" s="168"/>
      <c r="EE1507" s="168"/>
      <c r="EF1507" s="168"/>
      <c r="EG1507" s="168"/>
      <c r="EH1507" s="168"/>
      <c r="EI1507" s="168"/>
      <c r="EJ1507" s="168"/>
      <c r="EK1507" s="168"/>
      <c r="EL1507" s="168"/>
      <c r="EM1507" s="168"/>
      <c r="EN1507" s="168"/>
      <c r="EO1507" s="168"/>
      <c r="EP1507" s="168"/>
      <c r="EQ1507" s="168"/>
      <c r="ER1507" s="168"/>
      <c r="ES1507" s="168"/>
      <c r="ET1507" s="168"/>
      <c r="EU1507" s="168"/>
      <c r="EV1507" s="168"/>
      <c r="EW1507" s="168"/>
      <c r="EX1507" s="168"/>
      <c r="EY1507" s="168"/>
      <c r="EZ1507" s="168"/>
      <c r="FA1507" s="168"/>
      <c r="FB1507" s="168"/>
      <c r="FC1507" s="168"/>
      <c r="FD1507" s="168"/>
    </row>
    <row r="1508" spans="1:160" s="5" customFormat="1" ht="14.4" customHeight="1" x14ac:dyDescent="0.3">
      <c r="A1508" s="263"/>
      <c r="B1508" s="263"/>
      <c r="C1508" s="265"/>
      <c r="D1508" s="481"/>
      <c r="E1508" s="482"/>
      <c r="F1508" s="482"/>
      <c r="G1508" s="482"/>
      <c r="H1508" s="482"/>
      <c r="I1508" s="482"/>
      <c r="J1508" s="482"/>
      <c r="K1508" s="482"/>
      <c r="L1508" s="482"/>
      <c r="M1508" s="483"/>
      <c r="N1508" s="416" t="s">
        <v>17</v>
      </c>
      <c r="O1508" s="417"/>
      <c r="P1508" s="417"/>
      <c r="Q1508" s="417"/>
      <c r="R1508" s="417"/>
      <c r="S1508" s="417"/>
      <c r="T1508" s="417"/>
      <c r="U1508" s="418"/>
      <c r="V1508" s="87"/>
      <c r="W1508" s="57"/>
      <c r="X1508" s="86"/>
      <c r="Y1508" s="33"/>
      <c r="Z1508" s="36"/>
      <c r="AA1508" s="36"/>
      <c r="AD1508" s="33"/>
      <c r="AG1508" s="33"/>
      <c r="AH1508" s="43"/>
      <c r="AI1508" s="43"/>
      <c r="AJ1508" s="43"/>
      <c r="AK1508" s="43"/>
      <c r="AL1508" s="43"/>
      <c r="AM1508" s="43"/>
      <c r="AN1508" s="43"/>
      <c r="AO1508" s="43"/>
      <c r="AP1508" s="43"/>
      <c r="AQ1508" s="43"/>
      <c r="AR1508" s="43"/>
      <c r="AS1508" s="43"/>
      <c r="AT1508" s="43"/>
      <c r="AU1508" s="44"/>
      <c r="AV1508" s="33"/>
      <c r="AW1508" s="33"/>
      <c r="AX1508" s="33"/>
      <c r="AZ1508" s="141"/>
      <c r="BE1508" s="168"/>
      <c r="BF1508" s="168"/>
      <c r="BG1508" s="168"/>
      <c r="BH1508" s="168"/>
      <c r="BI1508" s="168"/>
      <c r="BJ1508" s="168"/>
      <c r="BK1508" s="168"/>
      <c r="BL1508" s="168"/>
      <c r="BM1508" s="168"/>
      <c r="DK1508" s="168"/>
      <c r="DL1508" s="168"/>
      <c r="DM1508" s="168"/>
      <c r="DN1508" s="168"/>
      <c r="DO1508" s="168"/>
      <c r="DP1508" s="168"/>
      <c r="DQ1508" s="168"/>
      <c r="DR1508" s="168"/>
      <c r="DS1508" s="168"/>
      <c r="DT1508" s="168"/>
      <c r="DU1508" s="168"/>
      <c r="DV1508" s="168"/>
      <c r="DW1508" s="168"/>
      <c r="DX1508" s="168"/>
      <c r="DY1508" s="168"/>
      <c r="DZ1508" s="168"/>
      <c r="EA1508" s="168"/>
      <c r="EB1508" s="168"/>
      <c r="EC1508" s="168"/>
      <c r="ED1508" s="168"/>
      <c r="EE1508" s="168"/>
      <c r="EF1508" s="168"/>
      <c r="EG1508" s="168"/>
      <c r="EH1508" s="168"/>
      <c r="EI1508" s="168"/>
      <c r="EJ1508" s="168"/>
      <c r="EK1508" s="168"/>
      <c r="EL1508" s="168"/>
      <c r="EM1508" s="168"/>
      <c r="EN1508" s="168"/>
      <c r="EO1508" s="168"/>
      <c r="EP1508" s="168"/>
      <c r="EQ1508" s="168"/>
      <c r="ER1508" s="168"/>
      <c r="ES1508" s="168"/>
      <c r="ET1508" s="168"/>
      <c r="EU1508" s="168"/>
      <c r="EV1508" s="168"/>
      <c r="EW1508" s="168"/>
      <c r="EX1508" s="168"/>
      <c r="EY1508" s="168"/>
      <c r="EZ1508" s="168"/>
      <c r="FA1508" s="168"/>
      <c r="FB1508" s="168"/>
      <c r="FC1508" s="168"/>
      <c r="FD1508" s="168"/>
    </row>
    <row r="1509" spans="1:160" s="5" customFormat="1" x14ac:dyDescent="0.3">
      <c r="A1509" s="263"/>
      <c r="B1509" s="263"/>
      <c r="C1509" s="265"/>
      <c r="D1509" s="481"/>
      <c r="E1509" s="482"/>
      <c r="F1509" s="482"/>
      <c r="G1509" s="482"/>
      <c r="H1509" s="482"/>
      <c r="I1509" s="482"/>
      <c r="J1509" s="482"/>
      <c r="K1509" s="482"/>
      <c r="L1509" s="482"/>
      <c r="M1509" s="483"/>
      <c r="N1509" s="419"/>
      <c r="O1509" s="420"/>
      <c r="P1509" s="420"/>
      <c r="Q1509" s="420"/>
      <c r="R1509" s="420"/>
      <c r="S1509" s="420"/>
      <c r="T1509" s="420"/>
      <c r="U1509" s="421"/>
      <c r="V1509" s="33"/>
      <c r="W1509" s="57"/>
      <c r="X1509" s="86"/>
      <c r="Y1509" s="33"/>
      <c r="Z1509" s="36"/>
      <c r="AA1509" s="36"/>
      <c r="AD1509" s="33"/>
      <c r="AG1509" s="33"/>
      <c r="AH1509" s="43"/>
      <c r="AI1509" s="43"/>
      <c r="AJ1509" s="43"/>
      <c r="AK1509" s="43"/>
      <c r="AL1509" s="43"/>
      <c r="AM1509" s="43"/>
      <c r="AN1509" s="43"/>
      <c r="AO1509" s="43"/>
      <c r="AP1509" s="43"/>
      <c r="AQ1509" s="43"/>
      <c r="AR1509" s="43"/>
      <c r="AS1509" s="43"/>
      <c r="AT1509" s="43"/>
      <c r="AU1509" s="44"/>
      <c r="AV1509" s="33"/>
      <c r="AW1509" s="33"/>
      <c r="AX1509" s="33"/>
      <c r="AZ1509" s="141"/>
      <c r="BE1509" s="168"/>
      <c r="BF1509" s="168"/>
      <c r="BG1509" s="168"/>
      <c r="BH1509" s="168"/>
      <c r="BI1509" s="168"/>
      <c r="BJ1509" s="168"/>
      <c r="BK1509" s="168"/>
      <c r="BL1509" s="168"/>
      <c r="BM1509" s="168"/>
      <c r="DK1509" s="168"/>
      <c r="DL1509" s="168"/>
      <c r="DM1509" s="168"/>
      <c r="DN1509" s="168"/>
      <c r="DO1509" s="168"/>
      <c r="DP1509" s="168"/>
      <c r="DQ1509" s="168"/>
      <c r="DR1509" s="168"/>
      <c r="DS1509" s="168"/>
      <c r="DT1509" s="168"/>
      <c r="DU1509" s="168"/>
      <c r="DV1509" s="168"/>
      <c r="DW1509" s="168"/>
      <c r="DX1509" s="168"/>
      <c r="DY1509" s="168"/>
      <c r="DZ1509" s="168"/>
      <c r="EA1509" s="168"/>
      <c r="EB1509" s="168"/>
      <c r="EC1509" s="168"/>
      <c r="ED1509" s="168"/>
      <c r="EE1509" s="168"/>
      <c r="EF1509" s="168"/>
      <c r="EG1509" s="168"/>
      <c r="EH1509" s="168"/>
      <c r="EI1509" s="168"/>
      <c r="EJ1509" s="168"/>
      <c r="EK1509" s="168"/>
      <c r="EL1509" s="168"/>
      <c r="EM1509" s="168"/>
      <c r="EN1509" s="168"/>
      <c r="EO1509" s="168"/>
      <c r="EP1509" s="168"/>
      <c r="EQ1509" s="168"/>
      <c r="ER1509" s="168"/>
      <c r="ES1509" s="168"/>
      <c r="ET1509" s="168"/>
      <c r="EU1509" s="168"/>
      <c r="EV1509" s="168"/>
      <c r="EW1509" s="168"/>
      <c r="EX1509" s="168"/>
      <c r="EY1509" s="168"/>
      <c r="EZ1509" s="168"/>
      <c r="FA1509" s="168"/>
      <c r="FB1509" s="168"/>
      <c r="FC1509" s="168"/>
      <c r="FD1509" s="168"/>
    </row>
    <row r="1510" spans="1:160" s="5" customFormat="1" x14ac:dyDescent="0.3">
      <c r="A1510" s="263"/>
      <c r="B1510" s="263"/>
      <c r="C1510" s="265"/>
      <c r="D1510" s="481"/>
      <c r="E1510" s="482"/>
      <c r="F1510" s="482"/>
      <c r="G1510" s="482"/>
      <c r="H1510" s="482"/>
      <c r="I1510" s="482"/>
      <c r="J1510" s="482"/>
      <c r="K1510" s="482"/>
      <c r="L1510" s="482"/>
      <c r="M1510" s="483"/>
      <c r="N1510" s="419"/>
      <c r="O1510" s="420"/>
      <c r="P1510" s="420"/>
      <c r="Q1510" s="420"/>
      <c r="R1510" s="420"/>
      <c r="S1510" s="420"/>
      <c r="T1510" s="420"/>
      <c r="U1510" s="421"/>
      <c r="V1510" s="33"/>
      <c r="W1510" s="57"/>
      <c r="X1510" s="86"/>
      <c r="Y1510" s="33"/>
      <c r="Z1510" s="36"/>
      <c r="AA1510" s="36"/>
      <c r="AD1510" s="33"/>
      <c r="AG1510" s="33"/>
      <c r="AH1510" s="43"/>
      <c r="AI1510" s="43"/>
      <c r="AJ1510" s="43"/>
      <c r="AK1510" s="43"/>
      <c r="AL1510" s="43"/>
      <c r="AM1510" s="43"/>
      <c r="AN1510" s="43"/>
      <c r="AO1510" s="43"/>
      <c r="AP1510" s="43"/>
      <c r="AQ1510" s="43"/>
      <c r="AR1510" s="43"/>
      <c r="AS1510" s="43"/>
      <c r="AT1510" s="43"/>
      <c r="AU1510" s="44"/>
      <c r="AV1510" s="33"/>
      <c r="AW1510" s="33"/>
      <c r="AX1510" s="33"/>
      <c r="AZ1510" s="141"/>
      <c r="BE1510" s="168"/>
      <c r="BF1510" s="168"/>
      <c r="BG1510" s="168"/>
      <c r="BH1510" s="168"/>
      <c r="BI1510" s="168"/>
      <c r="BJ1510" s="168"/>
      <c r="BK1510" s="168"/>
      <c r="BL1510" s="168"/>
      <c r="BM1510" s="168"/>
      <c r="DK1510" s="168"/>
      <c r="DL1510" s="168"/>
      <c r="DM1510" s="168"/>
      <c r="DN1510" s="168"/>
      <c r="DO1510" s="168"/>
      <c r="DP1510" s="168"/>
      <c r="DQ1510" s="168"/>
      <c r="DR1510" s="168"/>
      <c r="DS1510" s="168"/>
      <c r="DT1510" s="168"/>
      <c r="DU1510" s="168"/>
      <c r="DV1510" s="168"/>
      <c r="DW1510" s="168"/>
      <c r="DX1510" s="168"/>
      <c r="DY1510" s="168"/>
      <c r="DZ1510" s="168"/>
      <c r="EA1510" s="168"/>
      <c r="EB1510" s="168"/>
      <c r="EC1510" s="168"/>
      <c r="ED1510" s="168"/>
      <c r="EE1510" s="168"/>
      <c r="EF1510" s="168"/>
      <c r="EG1510" s="168"/>
      <c r="EH1510" s="168"/>
      <c r="EI1510" s="168"/>
      <c r="EJ1510" s="168"/>
      <c r="EK1510" s="168"/>
      <c r="EL1510" s="168"/>
      <c r="EM1510" s="168"/>
      <c r="EN1510" s="168"/>
      <c r="EO1510" s="168"/>
      <c r="EP1510" s="168"/>
      <c r="EQ1510" s="168"/>
      <c r="ER1510" s="168"/>
      <c r="ES1510" s="168"/>
      <c r="ET1510" s="168"/>
      <c r="EU1510" s="168"/>
      <c r="EV1510" s="168"/>
      <c r="EW1510" s="168"/>
      <c r="EX1510" s="168"/>
      <c r="EY1510" s="168"/>
      <c r="EZ1510" s="168"/>
      <c r="FA1510" s="168"/>
      <c r="FB1510" s="168"/>
      <c r="FC1510" s="168"/>
      <c r="FD1510" s="168"/>
    </row>
    <row r="1511" spans="1:160" s="5" customFormat="1" ht="14.4" thickBot="1" x14ac:dyDescent="0.35">
      <c r="A1511" s="263"/>
      <c r="B1511" s="263"/>
      <c r="C1511" s="265"/>
      <c r="D1511" s="425"/>
      <c r="E1511" s="426"/>
      <c r="F1511" s="426"/>
      <c r="G1511" s="426"/>
      <c r="H1511" s="426"/>
      <c r="I1511" s="426"/>
      <c r="J1511" s="426"/>
      <c r="K1511" s="426"/>
      <c r="L1511" s="426"/>
      <c r="M1511" s="427"/>
      <c r="N1511" s="422"/>
      <c r="O1511" s="423"/>
      <c r="P1511" s="423"/>
      <c r="Q1511" s="423"/>
      <c r="R1511" s="423"/>
      <c r="S1511" s="423"/>
      <c r="T1511" s="423"/>
      <c r="U1511" s="424"/>
      <c r="V1511" s="33"/>
      <c r="W1511" s="57"/>
      <c r="X1511" s="86"/>
      <c r="Y1511" s="33"/>
      <c r="Z1511" s="36"/>
      <c r="AA1511" s="36"/>
      <c r="AD1511" s="33"/>
      <c r="AG1511" s="33"/>
      <c r="AH1511" s="43"/>
      <c r="AI1511" s="43"/>
      <c r="AJ1511" s="43"/>
      <c r="AK1511" s="43"/>
      <c r="AL1511" s="43"/>
      <c r="AM1511" s="43"/>
      <c r="AN1511" s="43"/>
      <c r="AO1511" s="43"/>
      <c r="AP1511" s="43"/>
      <c r="AQ1511" s="43"/>
      <c r="AR1511" s="43"/>
      <c r="AS1511" s="43"/>
      <c r="AT1511" s="43"/>
      <c r="AU1511" s="44"/>
      <c r="AV1511" s="33"/>
      <c r="AW1511" s="33"/>
      <c r="AX1511" s="33"/>
      <c r="AZ1511" s="141"/>
      <c r="BE1511" s="168"/>
      <c r="BF1511" s="168"/>
      <c r="BG1511" s="168"/>
      <c r="BH1511" s="168"/>
      <c r="BI1511" s="168"/>
      <c r="BJ1511" s="168"/>
      <c r="BK1511" s="168"/>
      <c r="BL1511" s="168"/>
      <c r="BM1511" s="168"/>
      <c r="DK1511" s="168"/>
      <c r="DL1511" s="168"/>
      <c r="DM1511" s="168"/>
      <c r="DN1511" s="168"/>
      <c r="DO1511" s="168"/>
      <c r="DP1511" s="168"/>
      <c r="DQ1511" s="168"/>
      <c r="DR1511" s="168"/>
      <c r="DS1511" s="168"/>
      <c r="DT1511" s="168"/>
      <c r="DU1511" s="168"/>
      <c r="DV1511" s="168"/>
      <c r="DW1511" s="168"/>
      <c r="DX1511" s="168"/>
      <c r="DY1511" s="168"/>
      <c r="DZ1511" s="168"/>
      <c r="EA1511" s="168"/>
      <c r="EB1511" s="168"/>
      <c r="EC1511" s="168"/>
      <c r="ED1511" s="168"/>
      <c r="EE1511" s="168"/>
      <c r="EF1511" s="168"/>
      <c r="EG1511" s="168"/>
      <c r="EH1511" s="168"/>
      <c r="EI1511" s="168"/>
      <c r="EJ1511" s="168"/>
      <c r="EK1511" s="168"/>
      <c r="EL1511" s="168"/>
      <c r="EM1511" s="168"/>
      <c r="EN1511" s="168"/>
      <c r="EO1511" s="168"/>
      <c r="EP1511" s="168"/>
      <c r="EQ1511" s="168"/>
      <c r="ER1511" s="168"/>
      <c r="ES1511" s="168"/>
      <c r="ET1511" s="168"/>
      <c r="EU1511" s="168"/>
      <c r="EV1511" s="168"/>
      <c r="EW1511" s="168"/>
      <c r="EX1511" s="168"/>
      <c r="EY1511" s="168"/>
      <c r="EZ1511" s="168"/>
      <c r="FA1511" s="168"/>
      <c r="FB1511" s="168"/>
      <c r="FC1511" s="168"/>
      <c r="FD1511" s="168"/>
    </row>
    <row r="1512" spans="1:160" s="5" customFormat="1" ht="5.25" customHeight="1" thickBot="1" x14ac:dyDescent="0.35">
      <c r="A1512" s="263"/>
      <c r="B1512" s="263"/>
      <c r="C1512" s="265"/>
      <c r="D1512" s="428"/>
      <c r="E1512" s="428"/>
      <c r="F1512" s="428"/>
      <c r="G1512" s="428"/>
      <c r="H1512" s="428"/>
      <c r="I1512" s="428"/>
      <c r="J1512" s="428"/>
      <c r="K1512" s="428"/>
      <c r="L1512" s="428"/>
      <c r="M1512" s="428"/>
      <c r="N1512" s="428"/>
      <c r="O1512" s="428"/>
      <c r="P1512" s="428"/>
      <c r="Q1512" s="428"/>
      <c r="R1512" s="428"/>
      <c r="S1512" s="428"/>
      <c r="T1512" s="428"/>
      <c r="U1512" s="428"/>
      <c r="V1512" s="33"/>
      <c r="W1512" s="57"/>
      <c r="X1512" s="86"/>
      <c r="Y1512" s="33"/>
      <c r="Z1512" s="36"/>
      <c r="AA1512" s="36"/>
      <c r="AD1512" s="33"/>
      <c r="AG1512" s="33"/>
      <c r="AH1512" s="43"/>
      <c r="AI1512" s="43"/>
      <c r="AJ1512" s="43"/>
      <c r="AK1512" s="43"/>
      <c r="AL1512" s="43"/>
      <c r="AM1512" s="43"/>
      <c r="AN1512" s="43"/>
      <c r="AO1512" s="43"/>
      <c r="AP1512" s="43"/>
      <c r="AQ1512" s="43"/>
      <c r="AR1512" s="43"/>
      <c r="AS1512" s="43"/>
      <c r="AT1512" s="43"/>
      <c r="AU1512" s="44"/>
      <c r="AV1512" s="33"/>
      <c r="AW1512" s="33"/>
      <c r="AX1512" s="33"/>
      <c r="AZ1512" s="141"/>
      <c r="BE1512" s="168"/>
      <c r="BF1512" s="168"/>
      <c r="BG1512" s="168"/>
      <c r="BH1512" s="168"/>
      <c r="BI1512" s="168"/>
      <c r="BJ1512" s="168"/>
      <c r="BK1512" s="168"/>
      <c r="BL1512" s="168"/>
      <c r="BM1512" s="168"/>
      <c r="DK1512" s="168"/>
      <c r="DL1512" s="168"/>
      <c r="DM1512" s="168"/>
      <c r="DN1512" s="168"/>
      <c r="DO1512" s="168"/>
      <c r="DP1512" s="168"/>
      <c r="DQ1512" s="168"/>
      <c r="DR1512" s="168"/>
      <c r="DS1512" s="168"/>
      <c r="DT1512" s="168"/>
      <c r="DU1512" s="168"/>
      <c r="DV1512" s="168"/>
      <c r="DW1512" s="168"/>
      <c r="DX1512" s="168"/>
      <c r="DY1512" s="168"/>
      <c r="DZ1512" s="168"/>
      <c r="EA1512" s="168"/>
      <c r="EB1512" s="168"/>
      <c r="EC1512" s="168"/>
      <c r="ED1512" s="168"/>
      <c r="EE1512" s="168"/>
      <c r="EF1512" s="168"/>
      <c r="EG1512" s="168"/>
      <c r="EH1512" s="168"/>
      <c r="EI1512" s="168"/>
      <c r="EJ1512" s="168"/>
      <c r="EK1512" s="168"/>
      <c r="EL1512" s="168"/>
      <c r="EM1512" s="168"/>
      <c r="EN1512" s="168"/>
      <c r="EO1512" s="168"/>
      <c r="EP1512" s="168"/>
      <c r="EQ1512" s="168"/>
      <c r="ER1512" s="168"/>
      <c r="ES1512" s="168"/>
      <c r="ET1512" s="168"/>
      <c r="EU1512" s="168"/>
      <c r="EV1512" s="168"/>
      <c r="EW1512" s="168"/>
      <c r="EX1512" s="168"/>
      <c r="EY1512" s="168"/>
      <c r="EZ1512" s="168"/>
      <c r="FA1512" s="168"/>
      <c r="FB1512" s="168"/>
      <c r="FC1512" s="168"/>
      <c r="FD1512" s="168"/>
    </row>
    <row r="1513" spans="1:160" s="5" customFormat="1" ht="20.25" customHeight="1" x14ac:dyDescent="0.3">
      <c r="A1513" s="263"/>
      <c r="B1513" s="263"/>
      <c r="C1513" s="265"/>
      <c r="D1513" s="429" t="s">
        <v>18</v>
      </c>
      <c r="E1513" s="430"/>
      <c r="F1513" s="430"/>
      <c r="G1513" s="430"/>
      <c r="H1513" s="430"/>
      <c r="I1513" s="430"/>
      <c r="J1513" s="430"/>
      <c r="K1513" s="430"/>
      <c r="L1513" s="430"/>
      <c r="M1513" s="431"/>
      <c r="N1513" s="429" t="s">
        <v>19</v>
      </c>
      <c r="O1513" s="430"/>
      <c r="P1513" s="430"/>
      <c r="Q1513" s="430"/>
      <c r="R1513" s="430"/>
      <c r="S1513" s="430"/>
      <c r="T1513" s="430"/>
      <c r="U1513" s="431"/>
      <c r="V1513" s="33"/>
      <c r="W1513" s="57"/>
      <c r="X1513" s="86"/>
      <c r="Y1513" s="33"/>
      <c r="Z1513" s="36"/>
      <c r="AA1513" s="36"/>
      <c r="AD1513" s="33"/>
      <c r="AG1513" s="33"/>
      <c r="AH1513" s="43"/>
      <c r="AI1513" s="43"/>
      <c r="AJ1513" s="43"/>
      <c r="AK1513" s="43"/>
      <c r="AL1513" s="43"/>
      <c r="AM1513" s="43"/>
      <c r="AN1513" s="43"/>
      <c r="AO1513" s="43"/>
      <c r="AP1513" s="43"/>
      <c r="AQ1513" s="43"/>
      <c r="AR1513" s="43"/>
      <c r="AS1513" s="43"/>
      <c r="AT1513" s="43"/>
      <c r="AU1513" s="44"/>
      <c r="AV1513" s="33"/>
      <c r="AW1513" s="33"/>
      <c r="AX1513" s="33"/>
      <c r="AZ1513" s="141"/>
      <c r="BE1513" s="168"/>
      <c r="BF1513" s="168"/>
      <c r="BG1513" s="168"/>
      <c r="BH1513" s="168"/>
      <c r="BI1513" s="168"/>
      <c r="BJ1513" s="168"/>
      <c r="BK1513" s="168"/>
      <c r="BL1513" s="168"/>
      <c r="BM1513" s="168"/>
      <c r="DK1513" s="168"/>
      <c r="DL1513" s="168"/>
      <c r="DM1513" s="168"/>
      <c r="DN1513" s="168"/>
      <c r="DO1513" s="168"/>
      <c r="DP1513" s="168"/>
      <c r="DQ1513" s="168"/>
      <c r="DR1513" s="168"/>
      <c r="DS1513" s="168"/>
      <c r="DT1513" s="168"/>
      <c r="DU1513" s="168"/>
      <c r="DV1513" s="168"/>
      <c r="DW1513" s="168"/>
      <c r="DX1513" s="168"/>
      <c r="DY1513" s="168"/>
      <c r="DZ1513" s="168"/>
      <c r="EA1513" s="168"/>
      <c r="EB1513" s="168"/>
      <c r="EC1513" s="168"/>
      <c r="ED1513" s="168"/>
      <c r="EE1513" s="168"/>
      <c r="EF1513" s="168"/>
      <c r="EG1513" s="168"/>
      <c r="EH1513" s="168"/>
      <c r="EI1513" s="168"/>
      <c r="EJ1513" s="168"/>
      <c r="EK1513" s="168"/>
      <c r="EL1513" s="168"/>
      <c r="EM1513" s="168"/>
      <c r="EN1513" s="168"/>
      <c r="EO1513" s="168"/>
      <c r="EP1513" s="168"/>
      <c r="EQ1513" s="168"/>
      <c r="ER1513" s="168"/>
      <c r="ES1513" s="168"/>
      <c r="ET1513" s="168"/>
      <c r="EU1513" s="168"/>
      <c r="EV1513" s="168"/>
      <c r="EW1513" s="168"/>
      <c r="EX1513" s="168"/>
      <c r="EY1513" s="168"/>
      <c r="EZ1513" s="168"/>
      <c r="FA1513" s="168"/>
      <c r="FB1513" s="168"/>
      <c r="FC1513" s="168"/>
      <c r="FD1513" s="168"/>
    </row>
    <row r="1514" spans="1:160" s="5" customFormat="1" x14ac:dyDescent="0.3">
      <c r="A1514" s="263"/>
      <c r="B1514" s="263"/>
      <c r="C1514" s="265"/>
      <c r="D1514" s="432" t="s">
        <v>20</v>
      </c>
      <c r="E1514" s="433"/>
      <c r="F1514" s="433"/>
      <c r="G1514" s="433"/>
      <c r="H1514" s="433"/>
      <c r="I1514" s="433"/>
      <c r="J1514" s="433"/>
      <c r="K1514" s="433"/>
      <c r="L1514" s="433"/>
      <c r="M1514" s="434"/>
      <c r="N1514" s="435" t="s">
        <v>21</v>
      </c>
      <c r="O1514" s="436"/>
      <c r="P1514" s="436"/>
      <c r="Q1514" s="436"/>
      <c r="R1514" s="436"/>
      <c r="S1514" s="436"/>
      <c r="T1514" s="436"/>
      <c r="U1514" s="437"/>
      <c r="V1514" s="33"/>
      <c r="W1514" s="57"/>
      <c r="X1514" s="86"/>
      <c r="Y1514" s="33"/>
      <c r="Z1514" s="36"/>
      <c r="AA1514" s="36"/>
      <c r="AD1514" s="33"/>
      <c r="AG1514" s="33"/>
      <c r="AH1514" s="43"/>
      <c r="AI1514" s="43"/>
      <c r="AJ1514" s="43"/>
      <c r="AK1514" s="43"/>
      <c r="AL1514" s="43"/>
      <c r="AM1514" s="43"/>
      <c r="AN1514" s="43"/>
      <c r="AO1514" s="43"/>
      <c r="AP1514" s="43"/>
      <c r="AQ1514" s="43"/>
      <c r="AR1514" s="43"/>
      <c r="AS1514" s="43"/>
      <c r="AT1514" s="43"/>
      <c r="AU1514" s="44"/>
      <c r="AV1514" s="33"/>
      <c r="AW1514" s="33"/>
      <c r="AX1514" s="33"/>
      <c r="AZ1514" s="141"/>
      <c r="BE1514" s="168"/>
      <c r="BF1514" s="168"/>
      <c r="BG1514" s="168"/>
      <c r="BH1514" s="168"/>
      <c r="BI1514" s="168"/>
      <c r="BJ1514" s="168"/>
      <c r="BK1514" s="168"/>
      <c r="BL1514" s="168"/>
      <c r="BM1514" s="168"/>
      <c r="DK1514" s="168"/>
      <c r="DL1514" s="168"/>
      <c r="DM1514" s="168"/>
      <c r="DN1514" s="168"/>
      <c r="DO1514" s="168"/>
      <c r="DP1514" s="168"/>
      <c r="DQ1514" s="168"/>
      <c r="DR1514" s="168"/>
      <c r="DS1514" s="168"/>
      <c r="DT1514" s="168"/>
      <c r="DU1514" s="168"/>
      <c r="DV1514" s="168"/>
      <c r="DW1514" s="168"/>
      <c r="DX1514" s="168"/>
      <c r="DY1514" s="168"/>
      <c r="DZ1514" s="168"/>
      <c r="EA1514" s="168"/>
      <c r="EB1514" s="168"/>
      <c r="EC1514" s="168"/>
      <c r="ED1514" s="168"/>
      <c r="EE1514" s="168"/>
      <c r="EF1514" s="168"/>
      <c r="EG1514" s="168"/>
      <c r="EH1514" s="168"/>
      <c r="EI1514" s="168"/>
      <c r="EJ1514" s="168"/>
      <c r="EK1514" s="168"/>
      <c r="EL1514" s="168"/>
      <c r="EM1514" s="168"/>
      <c r="EN1514" s="168"/>
      <c r="EO1514" s="168"/>
      <c r="EP1514" s="168"/>
      <c r="EQ1514" s="168"/>
      <c r="ER1514" s="168"/>
      <c r="ES1514" s="168"/>
      <c r="ET1514" s="168"/>
      <c r="EU1514" s="168"/>
      <c r="EV1514" s="168"/>
      <c r="EW1514" s="168"/>
      <c r="EX1514" s="168"/>
      <c r="EY1514" s="168"/>
      <c r="EZ1514" s="168"/>
      <c r="FA1514" s="168"/>
      <c r="FB1514" s="168"/>
      <c r="FC1514" s="168"/>
      <c r="FD1514" s="168"/>
    </row>
    <row r="1515" spans="1:160" s="5" customFormat="1" ht="15.75" customHeight="1" x14ac:dyDescent="0.3">
      <c r="A1515" s="263"/>
      <c r="B1515" s="263"/>
      <c r="C1515" s="265"/>
      <c r="D1515" s="438" t="s">
        <v>22</v>
      </c>
      <c r="E1515" s="439"/>
      <c r="F1515" s="439"/>
      <c r="G1515" s="439"/>
      <c r="H1515" s="439"/>
      <c r="I1515" s="439"/>
      <c r="J1515" s="439"/>
      <c r="K1515" s="439"/>
      <c r="L1515" s="439"/>
      <c r="M1515" s="440"/>
      <c r="N1515" s="438" t="s">
        <v>22</v>
      </c>
      <c r="O1515" s="444"/>
      <c r="P1515" s="444"/>
      <c r="Q1515" s="444"/>
      <c r="R1515" s="444"/>
      <c r="S1515" s="444"/>
      <c r="T1515" s="444"/>
      <c r="U1515" s="440"/>
      <c r="V1515" s="33"/>
      <c r="W1515" s="57"/>
      <c r="X1515" s="86"/>
      <c r="Y1515" s="33"/>
      <c r="Z1515" s="36"/>
      <c r="AA1515" s="36"/>
      <c r="AD1515" s="33"/>
      <c r="AG1515" s="33"/>
      <c r="AH1515" s="43"/>
      <c r="AI1515" s="43"/>
      <c r="AJ1515" s="43"/>
      <c r="AK1515" s="43"/>
      <c r="AL1515" s="43"/>
      <c r="AM1515" s="43"/>
      <c r="AN1515" s="43"/>
      <c r="AO1515" s="43"/>
      <c r="AP1515" s="43"/>
      <c r="AQ1515" s="43"/>
      <c r="AR1515" s="43"/>
      <c r="AS1515" s="43"/>
      <c r="AT1515" s="43"/>
      <c r="AU1515" s="44"/>
      <c r="AV1515" s="33"/>
      <c r="AW1515" s="33"/>
      <c r="AX1515" s="33"/>
      <c r="AZ1515" s="141"/>
      <c r="BE1515" s="168"/>
      <c r="BF1515" s="168"/>
      <c r="BG1515" s="168"/>
      <c r="BH1515" s="168"/>
      <c r="BI1515" s="168"/>
      <c r="BJ1515" s="168"/>
      <c r="BK1515" s="168"/>
      <c r="BL1515" s="168"/>
      <c r="BM1515" s="168"/>
      <c r="DK1515" s="168"/>
      <c r="DL1515" s="168"/>
      <c r="DM1515" s="168"/>
      <c r="DN1515" s="168"/>
      <c r="DO1515" s="168"/>
      <c r="DP1515" s="168"/>
      <c r="DQ1515" s="168"/>
      <c r="DR1515" s="168"/>
      <c r="DS1515" s="168"/>
      <c r="DT1515" s="168"/>
      <c r="DU1515" s="168"/>
      <c r="DV1515" s="168"/>
      <c r="DW1515" s="168"/>
      <c r="DX1515" s="168"/>
      <c r="DY1515" s="168"/>
      <c r="DZ1515" s="168"/>
      <c r="EA1515" s="168"/>
      <c r="EB1515" s="168"/>
      <c r="EC1515" s="168"/>
      <c r="ED1515" s="168"/>
      <c r="EE1515" s="168"/>
      <c r="EF1515" s="168"/>
      <c r="EG1515" s="168"/>
      <c r="EH1515" s="168"/>
      <c r="EI1515" s="168"/>
      <c r="EJ1515" s="168"/>
      <c r="EK1515" s="168"/>
      <c r="EL1515" s="168"/>
      <c r="EM1515" s="168"/>
      <c r="EN1515" s="168"/>
      <c r="EO1515" s="168"/>
      <c r="EP1515" s="168"/>
      <c r="EQ1515" s="168"/>
      <c r="ER1515" s="168"/>
      <c r="ES1515" s="168"/>
      <c r="ET1515" s="168"/>
      <c r="EU1515" s="168"/>
      <c r="EV1515" s="168"/>
      <c r="EW1515" s="168"/>
      <c r="EX1515" s="168"/>
      <c r="EY1515" s="168"/>
      <c r="EZ1515" s="168"/>
      <c r="FA1515" s="168"/>
      <c r="FB1515" s="168"/>
      <c r="FC1515" s="168"/>
      <c r="FD1515" s="168"/>
    </row>
    <row r="1516" spans="1:160" s="5" customFormat="1" ht="15.75" customHeight="1" x14ac:dyDescent="0.3">
      <c r="A1516" s="263"/>
      <c r="B1516" s="263"/>
      <c r="C1516" s="265"/>
      <c r="D1516" s="438"/>
      <c r="E1516" s="439"/>
      <c r="F1516" s="439"/>
      <c r="G1516" s="439"/>
      <c r="H1516" s="439"/>
      <c r="I1516" s="439"/>
      <c r="J1516" s="439"/>
      <c r="K1516" s="439"/>
      <c r="L1516" s="439"/>
      <c r="M1516" s="440"/>
      <c r="N1516" s="438"/>
      <c r="O1516" s="439"/>
      <c r="P1516" s="439"/>
      <c r="Q1516" s="439"/>
      <c r="R1516" s="439"/>
      <c r="S1516" s="439"/>
      <c r="T1516" s="439"/>
      <c r="U1516" s="440"/>
      <c r="V1516" s="33"/>
      <c r="W1516" s="57"/>
      <c r="X1516" s="86"/>
      <c r="Y1516" s="33"/>
      <c r="Z1516" s="36"/>
      <c r="AA1516" s="36"/>
      <c r="AD1516" s="33"/>
      <c r="AG1516" s="33"/>
      <c r="AH1516" s="43"/>
      <c r="AI1516" s="43"/>
      <c r="AJ1516" s="43"/>
      <c r="AK1516" s="43"/>
      <c r="AL1516" s="43"/>
      <c r="AM1516" s="43"/>
      <c r="AN1516" s="43"/>
      <c r="AO1516" s="43"/>
      <c r="AP1516" s="43"/>
      <c r="AQ1516" s="43"/>
      <c r="AR1516" s="43"/>
      <c r="AS1516" s="43"/>
      <c r="AT1516" s="43"/>
      <c r="AU1516" s="44"/>
      <c r="AV1516" s="33"/>
      <c r="AW1516" s="33"/>
      <c r="AX1516" s="33"/>
      <c r="AZ1516" s="141"/>
      <c r="BE1516" s="168"/>
      <c r="BF1516" s="168"/>
      <c r="BG1516" s="168"/>
      <c r="BH1516" s="168"/>
      <c r="BI1516" s="168"/>
      <c r="BJ1516" s="168"/>
      <c r="BK1516" s="168"/>
      <c r="BL1516" s="168"/>
      <c r="BM1516" s="168"/>
      <c r="DK1516" s="168"/>
      <c r="DL1516" s="168"/>
      <c r="DM1516" s="168"/>
      <c r="DN1516" s="168"/>
      <c r="DO1516" s="168"/>
      <c r="DP1516" s="168"/>
      <c r="DQ1516" s="168"/>
      <c r="DR1516" s="168"/>
      <c r="DS1516" s="168"/>
      <c r="DT1516" s="168"/>
      <c r="DU1516" s="168"/>
      <c r="DV1516" s="168"/>
      <c r="DW1516" s="168"/>
      <c r="DX1516" s="168"/>
      <c r="DY1516" s="168"/>
      <c r="DZ1516" s="168"/>
      <c r="EA1516" s="168"/>
      <c r="EB1516" s="168"/>
      <c r="EC1516" s="168"/>
      <c r="ED1516" s="168"/>
      <c r="EE1516" s="168"/>
      <c r="EF1516" s="168"/>
      <c r="EG1516" s="168"/>
      <c r="EH1516" s="168"/>
      <c r="EI1516" s="168"/>
      <c r="EJ1516" s="168"/>
      <c r="EK1516" s="168"/>
      <c r="EL1516" s="168"/>
      <c r="EM1516" s="168"/>
      <c r="EN1516" s="168"/>
      <c r="EO1516" s="168"/>
      <c r="EP1516" s="168"/>
      <c r="EQ1516" s="168"/>
      <c r="ER1516" s="168"/>
      <c r="ES1516" s="168"/>
      <c r="ET1516" s="168"/>
      <c r="EU1516" s="168"/>
      <c r="EV1516" s="168"/>
      <c r="EW1516" s="168"/>
      <c r="EX1516" s="168"/>
      <c r="EY1516" s="168"/>
      <c r="EZ1516" s="168"/>
      <c r="FA1516" s="168"/>
      <c r="FB1516" s="168"/>
      <c r="FC1516" s="168"/>
      <c r="FD1516" s="168"/>
    </row>
    <row r="1517" spans="1:160" s="5" customFormat="1" ht="15.75" customHeight="1" x14ac:dyDescent="0.3">
      <c r="A1517" s="263"/>
      <c r="B1517" s="263"/>
      <c r="C1517" s="265"/>
      <c r="D1517" s="441"/>
      <c r="E1517" s="442"/>
      <c r="F1517" s="442"/>
      <c r="G1517" s="442"/>
      <c r="H1517" s="442"/>
      <c r="I1517" s="442"/>
      <c r="J1517" s="442"/>
      <c r="K1517" s="442"/>
      <c r="L1517" s="442"/>
      <c r="M1517" s="443"/>
      <c r="N1517" s="441"/>
      <c r="O1517" s="442"/>
      <c r="P1517" s="442"/>
      <c r="Q1517" s="442"/>
      <c r="R1517" s="442"/>
      <c r="S1517" s="442"/>
      <c r="T1517" s="442"/>
      <c r="U1517" s="443"/>
      <c r="V1517" s="33"/>
      <c r="W1517" s="57"/>
      <c r="X1517" s="86"/>
      <c r="Y1517" s="33"/>
      <c r="Z1517" s="36"/>
      <c r="AA1517" s="36"/>
      <c r="AD1517" s="33"/>
      <c r="AG1517" s="33"/>
      <c r="AH1517" s="43"/>
      <c r="AI1517" s="43"/>
      <c r="AJ1517" s="43"/>
      <c r="AK1517" s="43"/>
      <c r="AL1517" s="43"/>
      <c r="AM1517" s="43"/>
      <c r="AN1517" s="43"/>
      <c r="AO1517" s="43"/>
      <c r="AP1517" s="43"/>
      <c r="AQ1517" s="43"/>
      <c r="AR1517" s="43"/>
      <c r="AS1517" s="43"/>
      <c r="AT1517" s="43"/>
      <c r="AU1517" s="44"/>
      <c r="AV1517" s="33"/>
      <c r="AW1517" s="33"/>
      <c r="AX1517" s="33"/>
      <c r="AZ1517" s="141"/>
      <c r="BE1517" s="168"/>
      <c r="BF1517" s="168"/>
      <c r="BG1517" s="168"/>
      <c r="BH1517" s="168"/>
      <c r="BI1517" s="168"/>
      <c r="BJ1517" s="168"/>
      <c r="BK1517" s="168"/>
      <c r="BL1517" s="168"/>
      <c r="BM1517" s="168"/>
      <c r="DK1517" s="168"/>
      <c r="DL1517" s="168"/>
      <c r="DM1517" s="168"/>
      <c r="DN1517" s="168"/>
      <c r="DO1517" s="168"/>
      <c r="DP1517" s="168"/>
      <c r="DQ1517" s="168"/>
      <c r="DR1517" s="168"/>
      <c r="DS1517" s="168"/>
      <c r="DT1517" s="168"/>
      <c r="DU1517" s="168"/>
      <c r="DV1517" s="168"/>
      <c r="DW1517" s="168"/>
      <c r="DX1517" s="168"/>
      <c r="DY1517" s="168"/>
      <c r="DZ1517" s="168"/>
      <c r="EA1517" s="168"/>
      <c r="EB1517" s="168"/>
      <c r="EC1517" s="168"/>
      <c r="ED1517" s="168"/>
      <c r="EE1517" s="168"/>
      <c r="EF1517" s="168"/>
      <c r="EG1517" s="168"/>
      <c r="EH1517" s="168"/>
      <c r="EI1517" s="168"/>
      <c r="EJ1517" s="168"/>
      <c r="EK1517" s="168"/>
      <c r="EL1517" s="168"/>
      <c r="EM1517" s="168"/>
      <c r="EN1517" s="168"/>
      <c r="EO1517" s="168"/>
      <c r="EP1517" s="168"/>
      <c r="EQ1517" s="168"/>
      <c r="ER1517" s="168"/>
      <c r="ES1517" s="168"/>
      <c r="ET1517" s="168"/>
      <c r="EU1517" s="168"/>
      <c r="EV1517" s="168"/>
      <c r="EW1517" s="168"/>
      <c r="EX1517" s="168"/>
      <c r="EY1517" s="168"/>
      <c r="EZ1517" s="168"/>
      <c r="FA1517" s="168"/>
      <c r="FB1517" s="168"/>
      <c r="FC1517" s="168"/>
      <c r="FD1517" s="168"/>
    </row>
    <row r="1518" spans="1:160" s="5" customFormat="1" x14ac:dyDescent="0.25">
      <c r="A1518" s="263"/>
      <c r="B1518" s="263"/>
      <c r="C1518" s="265"/>
      <c r="D1518" s="10" t="s">
        <v>23</v>
      </c>
      <c r="E1518" s="445" t="e">
        <f>+#REF!</f>
        <v>#REF!</v>
      </c>
      <c r="F1518" s="445"/>
      <c r="G1518" s="445"/>
      <c r="H1518" s="445"/>
      <c r="I1518" s="445"/>
      <c r="J1518" s="445"/>
      <c r="K1518" s="445"/>
      <c r="L1518" s="445"/>
      <c r="M1518" s="446"/>
      <c r="N1518" s="11" t="s">
        <v>23</v>
      </c>
      <c r="O1518" s="445" t="e">
        <f>+#REF!</f>
        <v>#REF!</v>
      </c>
      <c r="P1518" s="445"/>
      <c r="Q1518" s="445"/>
      <c r="R1518" s="445"/>
      <c r="S1518" s="445"/>
      <c r="T1518" s="445"/>
      <c r="U1518" s="446"/>
      <c r="V1518" s="33"/>
      <c r="W1518" s="57"/>
      <c r="X1518" s="86"/>
      <c r="Y1518" s="33"/>
      <c r="Z1518" s="36"/>
      <c r="AA1518" s="36"/>
      <c r="AD1518" s="33"/>
      <c r="AG1518" s="33"/>
      <c r="AH1518" s="43"/>
      <c r="AI1518" s="43"/>
      <c r="AJ1518" s="43"/>
      <c r="AK1518" s="43"/>
      <c r="AL1518" s="43"/>
      <c r="AM1518" s="43"/>
      <c r="AN1518" s="43"/>
      <c r="AO1518" s="43"/>
      <c r="AP1518" s="43"/>
      <c r="AQ1518" s="43"/>
      <c r="AR1518" s="43"/>
      <c r="AS1518" s="43"/>
      <c r="AT1518" s="43"/>
      <c r="AU1518" s="44"/>
      <c r="AV1518" s="33"/>
      <c r="AW1518" s="33"/>
      <c r="AX1518" s="33"/>
      <c r="AZ1518" s="141"/>
      <c r="BE1518" s="168"/>
      <c r="BF1518" s="168"/>
      <c r="BG1518" s="168"/>
      <c r="BH1518" s="168"/>
      <c r="BI1518" s="168"/>
      <c r="BJ1518" s="168"/>
      <c r="BK1518" s="168"/>
      <c r="BL1518" s="168"/>
      <c r="BM1518" s="168"/>
      <c r="DK1518" s="168"/>
      <c r="DL1518" s="168"/>
      <c r="DM1518" s="168"/>
      <c r="DN1518" s="168"/>
      <c r="DO1518" s="168"/>
      <c r="DP1518" s="168"/>
      <c r="DQ1518" s="168"/>
      <c r="DR1518" s="168"/>
      <c r="DS1518" s="168"/>
      <c r="DT1518" s="168"/>
      <c r="DU1518" s="168"/>
      <c r="DV1518" s="168"/>
      <c r="DW1518" s="168"/>
      <c r="DX1518" s="168"/>
      <c r="DY1518" s="168"/>
      <c r="DZ1518" s="168"/>
      <c r="EA1518" s="168"/>
      <c r="EB1518" s="168"/>
      <c r="EC1518" s="168"/>
      <c r="ED1518" s="168"/>
      <c r="EE1518" s="168"/>
      <c r="EF1518" s="168"/>
      <c r="EG1518" s="168"/>
      <c r="EH1518" s="168"/>
      <c r="EI1518" s="168"/>
      <c r="EJ1518" s="168"/>
      <c r="EK1518" s="168"/>
      <c r="EL1518" s="168"/>
      <c r="EM1518" s="168"/>
      <c r="EN1518" s="168"/>
      <c r="EO1518" s="168"/>
      <c r="EP1518" s="168"/>
      <c r="EQ1518" s="168"/>
      <c r="ER1518" s="168"/>
      <c r="ES1518" s="168"/>
      <c r="ET1518" s="168"/>
      <c r="EU1518" s="168"/>
      <c r="EV1518" s="168"/>
      <c r="EW1518" s="168"/>
      <c r="EX1518" s="168"/>
      <c r="EY1518" s="168"/>
      <c r="EZ1518" s="168"/>
      <c r="FA1518" s="168"/>
      <c r="FB1518" s="168"/>
      <c r="FC1518" s="168"/>
      <c r="FD1518" s="168"/>
    </row>
    <row r="1519" spans="1:160" s="5" customFormat="1" ht="14.4" thickBot="1" x14ac:dyDescent="0.3">
      <c r="A1519" s="263"/>
      <c r="B1519" s="263"/>
      <c r="C1519" s="265"/>
      <c r="D1519" s="12" t="s">
        <v>25</v>
      </c>
      <c r="E1519" s="447" t="e">
        <f>+#REF!</f>
        <v>#REF!</v>
      </c>
      <c r="F1519" s="447"/>
      <c r="G1519" s="447"/>
      <c r="H1519" s="447"/>
      <c r="I1519" s="447"/>
      <c r="J1519" s="447"/>
      <c r="K1519" s="447"/>
      <c r="L1519" s="447"/>
      <c r="M1519" s="448"/>
      <c r="N1519" s="13" t="s">
        <v>25</v>
      </c>
      <c r="O1519" s="447" t="e">
        <f>+#REF!</f>
        <v>#REF!</v>
      </c>
      <c r="P1519" s="447"/>
      <c r="Q1519" s="447"/>
      <c r="R1519" s="447"/>
      <c r="S1519" s="447"/>
      <c r="T1519" s="447"/>
      <c r="U1519" s="448"/>
      <c r="V1519" s="33"/>
      <c r="W1519" s="57"/>
      <c r="X1519" s="86"/>
      <c r="Y1519" s="33"/>
      <c r="Z1519" s="36"/>
      <c r="AA1519" s="36"/>
      <c r="AD1519" s="33"/>
      <c r="AG1519" s="33"/>
      <c r="AH1519" s="43"/>
      <c r="AI1519" s="43"/>
      <c r="AJ1519" s="43"/>
      <c r="AK1519" s="43"/>
      <c r="AL1519" s="43"/>
      <c r="AM1519" s="43"/>
      <c r="AN1519" s="43"/>
      <c r="AO1519" s="43"/>
      <c r="AP1519" s="43"/>
      <c r="AQ1519" s="43"/>
      <c r="AR1519" s="43"/>
      <c r="AS1519" s="43"/>
      <c r="AT1519" s="43"/>
      <c r="AU1519" s="44"/>
      <c r="AV1519" s="33"/>
      <c r="AW1519" s="33"/>
      <c r="AX1519" s="33"/>
      <c r="AZ1519" s="141"/>
      <c r="BE1519" s="168"/>
      <c r="BF1519" s="168"/>
      <c r="BG1519" s="168"/>
      <c r="BH1519" s="168"/>
      <c r="BI1519" s="168"/>
      <c r="BJ1519" s="168"/>
      <c r="BK1519" s="168"/>
      <c r="BL1519" s="168"/>
      <c r="BM1519" s="168"/>
      <c r="DK1519" s="168"/>
      <c r="DL1519" s="168"/>
      <c r="DM1519" s="168"/>
      <c r="DN1519" s="168"/>
      <c r="DO1519" s="168"/>
      <c r="DP1519" s="168"/>
      <c r="DQ1519" s="168"/>
      <c r="DR1519" s="168"/>
      <c r="DS1519" s="168"/>
      <c r="DT1519" s="168"/>
      <c r="DU1519" s="168"/>
      <c r="DV1519" s="168"/>
      <c r="DW1519" s="168"/>
      <c r="DX1519" s="168"/>
      <c r="DY1519" s="168"/>
      <c r="DZ1519" s="168"/>
      <c r="EA1519" s="168"/>
      <c r="EB1519" s="168"/>
      <c r="EC1519" s="168"/>
      <c r="ED1519" s="168"/>
      <c r="EE1519" s="168"/>
      <c r="EF1519" s="168"/>
      <c r="EG1519" s="168"/>
      <c r="EH1519" s="168"/>
      <c r="EI1519" s="168"/>
      <c r="EJ1519" s="168"/>
      <c r="EK1519" s="168"/>
      <c r="EL1519" s="168"/>
      <c r="EM1519" s="168"/>
      <c r="EN1519" s="168"/>
      <c r="EO1519" s="168"/>
      <c r="EP1519" s="168"/>
      <c r="EQ1519" s="168"/>
      <c r="ER1519" s="168"/>
      <c r="ES1519" s="168"/>
      <c r="ET1519" s="168"/>
      <c r="EU1519" s="168"/>
      <c r="EV1519" s="168"/>
      <c r="EW1519" s="168"/>
      <c r="EX1519" s="168"/>
      <c r="EY1519" s="168"/>
      <c r="EZ1519" s="168"/>
      <c r="FA1519" s="168"/>
      <c r="FB1519" s="168"/>
      <c r="FC1519" s="168"/>
      <c r="FD1519" s="168"/>
    </row>
    <row r="1520" spans="1:160" ht="9.9" customHeight="1" thickBot="1" x14ac:dyDescent="0.3"/>
    <row r="1521" spans="1:160" s="5" customFormat="1" ht="15.75" customHeight="1" x14ac:dyDescent="0.3">
      <c r="A1521" s="263"/>
      <c r="B1521" s="263"/>
      <c r="C1521" s="265"/>
      <c r="D1521" s="484"/>
      <c r="E1521" s="485"/>
      <c r="F1521" s="488" t="s">
        <v>0</v>
      </c>
      <c r="G1521" s="489"/>
      <c r="H1521" s="489"/>
      <c r="I1521" s="489"/>
      <c r="J1521" s="489"/>
      <c r="K1521" s="489"/>
      <c r="L1521" s="489"/>
      <c r="M1521" s="489"/>
      <c r="N1521" s="489"/>
      <c r="O1521" s="490"/>
      <c r="P1521" s="494" t="s">
        <v>1</v>
      </c>
      <c r="Q1521" s="495"/>
      <c r="R1521" s="495"/>
      <c r="S1521" s="496"/>
      <c r="T1521" s="500"/>
      <c r="U1521" s="501"/>
      <c r="V1521" s="33"/>
      <c r="W1521" s="57"/>
      <c r="X1521" s="86"/>
      <c r="Y1521" s="33"/>
      <c r="Z1521" s="36"/>
      <c r="AA1521" s="36"/>
      <c r="AD1521" s="33"/>
      <c r="AG1521" s="33"/>
      <c r="AH1521" s="43"/>
      <c r="AI1521" s="43"/>
      <c r="AJ1521" s="43"/>
      <c r="AK1521" s="43"/>
      <c r="AL1521" s="43"/>
      <c r="AM1521" s="43"/>
      <c r="AN1521" s="43"/>
      <c r="AO1521" s="43"/>
      <c r="AP1521" s="43"/>
      <c r="AQ1521" s="43"/>
      <c r="AR1521" s="43"/>
      <c r="AS1521" s="43"/>
      <c r="AT1521" s="43"/>
      <c r="AU1521" s="44"/>
      <c r="AV1521" s="33"/>
      <c r="AW1521" s="33"/>
      <c r="AX1521" s="33"/>
      <c r="AZ1521" s="141"/>
      <c r="BE1521" s="168"/>
      <c r="BF1521" s="168"/>
      <c r="BG1521" s="168"/>
      <c r="BH1521" s="168"/>
      <c r="BI1521" s="168"/>
      <c r="BJ1521" s="168"/>
      <c r="BK1521" s="168"/>
      <c r="BL1521" s="168"/>
      <c r="BM1521" s="168"/>
      <c r="DK1521" s="168"/>
      <c r="DL1521" s="168"/>
      <c r="DM1521" s="168"/>
      <c r="DN1521" s="168"/>
      <c r="DO1521" s="168"/>
      <c r="DP1521" s="168"/>
      <c r="DQ1521" s="168"/>
      <c r="DR1521" s="168"/>
      <c r="DS1521" s="168"/>
      <c r="DT1521" s="168"/>
      <c r="DU1521" s="168"/>
      <c r="DV1521" s="168"/>
      <c r="DW1521" s="168"/>
      <c r="DX1521" s="168"/>
      <c r="DY1521" s="168"/>
      <c r="DZ1521" s="168"/>
      <c r="EA1521" s="168"/>
      <c r="EB1521" s="168"/>
      <c r="EC1521" s="168"/>
      <c r="ED1521" s="168"/>
      <c r="EE1521" s="168"/>
      <c r="EF1521" s="168"/>
      <c r="EG1521" s="168"/>
      <c r="EH1521" s="168"/>
      <c r="EI1521" s="168"/>
      <c r="EJ1521" s="168"/>
      <c r="EK1521" s="168"/>
      <c r="EL1521" s="168"/>
      <c r="EM1521" s="168"/>
      <c r="EN1521" s="168"/>
      <c r="EO1521" s="168"/>
      <c r="EP1521" s="168"/>
      <c r="EQ1521" s="168"/>
      <c r="ER1521" s="168"/>
      <c r="ES1521" s="168"/>
      <c r="ET1521" s="168"/>
      <c r="EU1521" s="168"/>
      <c r="EV1521" s="168"/>
      <c r="EW1521" s="168"/>
      <c r="EX1521" s="168"/>
      <c r="EY1521" s="168"/>
      <c r="EZ1521" s="168"/>
      <c r="FA1521" s="168"/>
      <c r="FB1521" s="168"/>
      <c r="FC1521" s="168"/>
      <c r="FD1521" s="168"/>
    </row>
    <row r="1522" spans="1:160" s="5" customFormat="1" ht="15" customHeight="1" x14ac:dyDescent="0.3">
      <c r="A1522" s="263"/>
      <c r="B1522" s="263"/>
      <c r="C1522" s="265"/>
      <c r="D1522" s="481"/>
      <c r="E1522" s="482"/>
      <c r="F1522" s="491"/>
      <c r="G1522" s="492"/>
      <c r="H1522" s="492"/>
      <c r="I1522" s="492"/>
      <c r="J1522" s="492"/>
      <c r="K1522" s="492"/>
      <c r="L1522" s="492"/>
      <c r="M1522" s="492"/>
      <c r="N1522" s="492"/>
      <c r="O1522" s="493"/>
      <c r="P1522" s="497"/>
      <c r="Q1522" s="498"/>
      <c r="R1522" s="498"/>
      <c r="S1522" s="499"/>
      <c r="T1522" s="502"/>
      <c r="U1522" s="503"/>
      <c r="V1522" s="33"/>
      <c r="W1522" s="57"/>
      <c r="X1522" s="86"/>
      <c r="Y1522" s="38"/>
      <c r="Z1522" s="36"/>
      <c r="AA1522" s="36"/>
      <c r="AD1522" s="33"/>
      <c r="AG1522" s="33"/>
      <c r="AH1522" s="43"/>
      <c r="AI1522" s="43"/>
      <c r="AJ1522" s="43"/>
      <c r="AK1522" s="43"/>
      <c r="AL1522" s="43"/>
      <c r="AM1522" s="43"/>
      <c r="AN1522" s="43"/>
      <c r="AO1522" s="43"/>
      <c r="AP1522" s="43"/>
      <c r="AQ1522" s="43"/>
      <c r="AR1522" s="43"/>
      <c r="AS1522" s="43"/>
      <c r="AT1522" s="43"/>
      <c r="AU1522" s="44"/>
      <c r="AV1522" s="33"/>
      <c r="AW1522" s="33"/>
      <c r="AX1522" s="33"/>
      <c r="AZ1522" s="141"/>
      <c r="BE1522" s="168"/>
      <c r="BF1522" s="168"/>
      <c r="BG1522" s="168"/>
      <c r="BH1522" s="168"/>
      <c r="BI1522" s="168"/>
      <c r="BJ1522" s="168"/>
      <c r="BK1522" s="168"/>
      <c r="BL1522" s="168"/>
      <c r="BM1522" s="168"/>
      <c r="DK1522" s="168"/>
      <c r="DL1522" s="168"/>
      <c r="DM1522" s="168"/>
      <c r="DN1522" s="168"/>
      <c r="DO1522" s="168"/>
      <c r="DP1522" s="168"/>
      <c r="DQ1522" s="168"/>
      <c r="DR1522" s="168"/>
      <c r="DS1522" s="168"/>
      <c r="DT1522" s="168"/>
      <c r="DU1522" s="168"/>
      <c r="DV1522" s="168"/>
      <c r="DW1522" s="168"/>
      <c r="DX1522" s="168"/>
      <c r="DY1522" s="168"/>
      <c r="DZ1522" s="168"/>
      <c r="EA1522" s="168"/>
      <c r="EB1522" s="168"/>
      <c r="EC1522" s="168"/>
      <c r="ED1522" s="168"/>
      <c r="EE1522" s="168"/>
      <c r="EF1522" s="168"/>
      <c r="EG1522" s="168"/>
      <c r="EH1522" s="168"/>
      <c r="EI1522" s="168"/>
      <c r="EJ1522" s="168"/>
      <c r="EK1522" s="168"/>
      <c r="EL1522" s="168"/>
      <c r="EM1522" s="168"/>
      <c r="EN1522" s="168"/>
      <c r="EO1522" s="168"/>
      <c r="EP1522" s="168"/>
      <c r="EQ1522" s="168"/>
      <c r="ER1522" s="168"/>
      <c r="ES1522" s="168"/>
      <c r="ET1522" s="168"/>
      <c r="EU1522" s="168"/>
      <c r="EV1522" s="168"/>
      <c r="EW1522" s="168"/>
      <c r="EX1522" s="168"/>
      <c r="EY1522" s="168"/>
      <c r="EZ1522" s="168"/>
      <c r="FA1522" s="168"/>
      <c r="FB1522" s="168"/>
      <c r="FC1522" s="168"/>
      <c r="FD1522" s="168"/>
    </row>
    <row r="1523" spans="1:160" s="5" customFormat="1" ht="30" customHeight="1" thickBot="1" x14ac:dyDescent="0.35">
      <c r="A1523" s="263"/>
      <c r="B1523" s="263"/>
      <c r="C1523" s="265"/>
      <c r="D1523" s="486"/>
      <c r="E1523" s="487"/>
      <c r="F1523" s="506" t="s">
        <v>2</v>
      </c>
      <c r="G1523" s="507"/>
      <c r="H1523" s="507"/>
      <c r="I1523" s="507"/>
      <c r="J1523" s="507"/>
      <c r="K1523" s="507"/>
      <c r="L1523" s="507"/>
      <c r="M1523" s="507"/>
      <c r="N1523" s="507"/>
      <c r="O1523" s="508"/>
      <c r="P1523" s="32">
        <v>32</v>
      </c>
      <c r="Q1523" s="101" t="s">
        <v>3</v>
      </c>
      <c r="R1523" s="509">
        <v>147</v>
      </c>
      <c r="S1523" s="510"/>
      <c r="T1523" s="504"/>
      <c r="U1523" s="505"/>
      <c r="V1523" s="33">
        <f>+IF(C1532="","",1)</f>
        <v>1</v>
      </c>
      <c r="W1523" s="57"/>
      <c r="X1523" s="86"/>
      <c r="Y1523" s="39"/>
      <c r="Z1523" s="36"/>
      <c r="AA1523" s="36"/>
      <c r="AD1523" s="33"/>
      <c r="AG1523" s="33"/>
      <c r="AH1523" s="43"/>
      <c r="AI1523" s="43"/>
      <c r="AJ1523" s="43"/>
      <c r="AK1523" s="43"/>
      <c r="AL1523" s="43"/>
      <c r="AM1523" s="43"/>
      <c r="AN1523" s="43"/>
      <c r="AO1523" s="43"/>
      <c r="AP1523" s="43"/>
      <c r="AQ1523" s="43"/>
      <c r="AR1523" s="43"/>
      <c r="AS1523" s="43"/>
      <c r="AT1523" s="43"/>
      <c r="AU1523" s="44"/>
      <c r="AV1523" s="33"/>
      <c r="AW1523" s="33"/>
      <c r="AX1523" s="33"/>
      <c r="AZ1523" s="141"/>
      <c r="BE1523" s="168"/>
      <c r="BF1523" s="168"/>
      <c r="BG1523" s="168"/>
      <c r="BH1523" s="168"/>
      <c r="BI1523" s="168"/>
      <c r="BJ1523" s="168"/>
      <c r="BK1523" s="168"/>
      <c r="BL1523" s="168"/>
      <c r="BM1523" s="168"/>
      <c r="DK1523" s="168"/>
      <c r="DL1523" s="168"/>
      <c r="DM1523" s="168"/>
      <c r="DN1523" s="168"/>
      <c r="DO1523" s="168"/>
      <c r="DP1523" s="168"/>
      <c r="DQ1523" s="168"/>
      <c r="DR1523" s="168"/>
      <c r="DS1523" s="168"/>
      <c r="DT1523" s="168"/>
      <c r="DU1523" s="168"/>
      <c r="DV1523" s="168"/>
      <c r="DW1523" s="168"/>
      <c r="DX1523" s="168"/>
      <c r="DY1523" s="168"/>
      <c r="DZ1523" s="168"/>
      <c r="EA1523" s="168"/>
      <c r="EB1523" s="168"/>
      <c r="EC1523" s="168"/>
      <c r="ED1523" s="168"/>
      <c r="EE1523" s="168"/>
      <c r="EF1523" s="168"/>
      <c r="EG1523" s="168"/>
      <c r="EH1523" s="168"/>
      <c r="EI1523" s="168"/>
      <c r="EJ1523" s="168"/>
      <c r="EK1523" s="168"/>
      <c r="EL1523" s="168"/>
      <c r="EM1523" s="168"/>
      <c r="EN1523" s="168"/>
      <c r="EO1523" s="168"/>
      <c r="EP1523" s="168"/>
      <c r="EQ1523" s="168"/>
      <c r="ER1523" s="168"/>
      <c r="ES1523" s="168"/>
      <c r="ET1523" s="168"/>
      <c r="EU1523" s="168"/>
      <c r="EV1523" s="168"/>
      <c r="EW1523" s="168"/>
      <c r="EX1523" s="168"/>
      <c r="EY1523" s="168"/>
      <c r="EZ1523" s="168"/>
      <c r="FA1523" s="168"/>
      <c r="FB1523" s="168"/>
      <c r="FC1523" s="168"/>
      <c r="FD1523" s="168"/>
    </row>
    <row r="1524" spans="1:160" s="5" customFormat="1" ht="5.25" customHeight="1" thickBot="1" x14ac:dyDescent="0.35">
      <c r="A1524" s="263"/>
      <c r="B1524" s="263"/>
      <c r="C1524" s="265"/>
      <c r="D1524" s="454"/>
      <c r="E1524" s="454"/>
      <c r="F1524" s="454"/>
      <c r="G1524" s="454"/>
      <c r="H1524" s="454"/>
      <c r="I1524" s="454"/>
      <c r="J1524" s="454"/>
      <c r="K1524" s="454"/>
      <c r="L1524" s="454"/>
      <c r="M1524" s="454"/>
      <c r="N1524" s="454"/>
      <c r="O1524" s="454"/>
      <c r="P1524" s="454"/>
      <c r="Q1524" s="454"/>
      <c r="R1524" s="454"/>
      <c r="S1524" s="454"/>
      <c r="T1524" s="454"/>
      <c r="U1524" s="454"/>
      <c r="V1524" s="33"/>
      <c r="W1524" s="57"/>
      <c r="X1524" s="86"/>
      <c r="Y1524" s="38"/>
      <c r="Z1524" s="36"/>
      <c r="AA1524" s="36"/>
      <c r="AD1524" s="33"/>
      <c r="AG1524" s="33"/>
      <c r="AH1524" s="43"/>
      <c r="AI1524" s="43"/>
      <c r="AJ1524" s="43"/>
      <c r="AK1524" s="43"/>
      <c r="AL1524" s="43"/>
      <c r="AM1524" s="43"/>
      <c r="AN1524" s="43"/>
      <c r="AO1524" s="43"/>
      <c r="AP1524" s="43"/>
      <c r="AQ1524" s="43"/>
      <c r="AR1524" s="43"/>
      <c r="AS1524" s="43"/>
      <c r="AT1524" s="43"/>
      <c r="AU1524" s="44"/>
      <c r="AV1524" s="33"/>
      <c r="AW1524" s="33"/>
      <c r="AX1524" s="33"/>
      <c r="AZ1524" s="141"/>
      <c r="BE1524" s="168"/>
      <c r="BF1524" s="168"/>
      <c r="BG1524" s="168"/>
      <c r="BH1524" s="168"/>
      <c r="BI1524" s="168"/>
      <c r="BJ1524" s="168"/>
      <c r="BK1524" s="168"/>
      <c r="BL1524" s="168"/>
      <c r="BM1524" s="168"/>
      <c r="DK1524" s="168"/>
      <c r="DL1524" s="168"/>
      <c r="DM1524" s="168"/>
      <c r="DN1524" s="168"/>
      <c r="DO1524" s="168"/>
      <c r="DP1524" s="168"/>
      <c r="DQ1524" s="168"/>
      <c r="DR1524" s="168"/>
      <c r="DS1524" s="168"/>
      <c r="DT1524" s="168"/>
      <c r="DU1524" s="168"/>
      <c r="DV1524" s="168"/>
      <c r="DW1524" s="168"/>
      <c r="DX1524" s="168"/>
      <c r="DY1524" s="168"/>
      <c r="DZ1524" s="168"/>
      <c r="EA1524" s="168"/>
      <c r="EB1524" s="168"/>
      <c r="EC1524" s="168"/>
      <c r="ED1524" s="168"/>
      <c r="EE1524" s="168"/>
      <c r="EF1524" s="168"/>
      <c r="EG1524" s="168"/>
      <c r="EH1524" s="168"/>
      <c r="EI1524" s="168"/>
      <c r="EJ1524" s="168"/>
      <c r="EK1524" s="168"/>
      <c r="EL1524" s="168"/>
      <c r="EM1524" s="168"/>
      <c r="EN1524" s="168"/>
      <c r="EO1524" s="168"/>
      <c r="EP1524" s="168"/>
      <c r="EQ1524" s="168"/>
      <c r="ER1524" s="168"/>
      <c r="ES1524" s="168"/>
      <c r="ET1524" s="168"/>
      <c r="EU1524" s="168"/>
      <c r="EV1524" s="168"/>
      <c r="EW1524" s="168"/>
      <c r="EX1524" s="168"/>
      <c r="EY1524" s="168"/>
      <c r="EZ1524" s="168"/>
      <c r="FA1524" s="168"/>
      <c r="FB1524" s="168"/>
      <c r="FC1524" s="168"/>
      <c r="FD1524" s="168"/>
    </row>
    <row r="1525" spans="1:160" s="5" customFormat="1" ht="24.9" customHeight="1" x14ac:dyDescent="0.3">
      <c r="A1525" s="263"/>
      <c r="B1525" s="263"/>
      <c r="C1525" s="265"/>
      <c r="D1525" s="511" t="s">
        <v>4</v>
      </c>
      <c r="E1525" s="512"/>
      <c r="F1525" s="513" t="s">
        <v>168</v>
      </c>
      <c r="G1525" s="514"/>
      <c r="H1525" s="514"/>
      <c r="I1525" s="515"/>
      <c r="J1525" s="516" t="s">
        <v>5</v>
      </c>
      <c r="K1525" s="512"/>
      <c r="L1525" s="513" t="s">
        <v>102</v>
      </c>
      <c r="M1525" s="514"/>
      <c r="N1525" s="514"/>
      <c r="O1525" s="514"/>
      <c r="P1525" s="515"/>
      <c r="Q1525" s="1" t="s">
        <v>6</v>
      </c>
      <c r="R1525" s="513" t="s">
        <v>36</v>
      </c>
      <c r="S1525" s="514"/>
      <c r="T1525" s="514"/>
      <c r="U1525" s="517"/>
      <c r="V1525" s="33"/>
      <c r="W1525" s="57"/>
      <c r="X1525" s="86"/>
      <c r="Y1525" s="33"/>
      <c r="Z1525" s="36"/>
      <c r="AA1525" s="36"/>
      <c r="AD1525" s="33"/>
      <c r="AG1525" s="33"/>
      <c r="AH1525" s="43"/>
      <c r="AI1525" s="43"/>
      <c r="AJ1525" s="43"/>
      <c r="AK1525" s="43"/>
      <c r="AL1525" s="43"/>
      <c r="AM1525" s="43"/>
      <c r="AN1525" s="43"/>
      <c r="AO1525" s="43"/>
      <c r="AP1525" s="43"/>
      <c r="AQ1525" s="43"/>
      <c r="AR1525" s="43"/>
      <c r="AS1525" s="43"/>
      <c r="AT1525" s="43"/>
      <c r="AU1525" s="44"/>
      <c r="AV1525" s="33"/>
      <c r="AW1525" s="33"/>
      <c r="AX1525" s="33"/>
      <c r="AZ1525" s="141"/>
      <c r="BE1525" s="168"/>
      <c r="BF1525" s="168"/>
      <c r="BG1525" s="168"/>
      <c r="BH1525" s="168"/>
      <c r="BI1525" s="168"/>
      <c r="BJ1525" s="168"/>
      <c r="BK1525" s="168"/>
      <c r="BL1525" s="168"/>
      <c r="BM1525" s="168"/>
      <c r="DK1525" s="168"/>
      <c r="DL1525" s="168"/>
      <c r="DM1525" s="168"/>
      <c r="DN1525" s="168"/>
      <c r="DO1525" s="168"/>
      <c r="DP1525" s="168"/>
      <c r="DQ1525" s="168"/>
      <c r="DR1525" s="168"/>
      <c r="DS1525" s="168"/>
      <c r="DT1525" s="168"/>
      <c r="DU1525" s="168"/>
      <c r="DV1525" s="168"/>
      <c r="DW1525" s="168"/>
      <c r="DX1525" s="168"/>
      <c r="DY1525" s="168"/>
      <c r="DZ1525" s="168"/>
      <c r="EA1525" s="168"/>
      <c r="EB1525" s="168"/>
      <c r="EC1525" s="168"/>
      <c r="ED1525" s="168"/>
      <c r="EE1525" s="168"/>
      <c r="EF1525" s="168"/>
      <c r="EG1525" s="168"/>
      <c r="EH1525" s="168"/>
      <c r="EI1525" s="168"/>
      <c r="EJ1525" s="168"/>
      <c r="EK1525" s="168"/>
      <c r="EL1525" s="168"/>
      <c r="EM1525" s="168"/>
      <c r="EN1525" s="168"/>
      <c r="EO1525" s="168"/>
      <c r="EP1525" s="168"/>
      <c r="EQ1525" s="168"/>
      <c r="ER1525" s="168"/>
      <c r="ES1525" s="168"/>
      <c r="ET1525" s="168"/>
      <c r="EU1525" s="168"/>
      <c r="EV1525" s="168"/>
      <c r="EW1525" s="168"/>
      <c r="EX1525" s="168"/>
      <c r="EY1525" s="168"/>
      <c r="EZ1525" s="168"/>
      <c r="FA1525" s="168"/>
      <c r="FB1525" s="168"/>
      <c r="FC1525" s="168"/>
      <c r="FD1525" s="168"/>
    </row>
    <row r="1526" spans="1:160" s="5" customFormat="1" ht="45" customHeight="1" thickBot="1" x14ac:dyDescent="0.35">
      <c r="A1526" s="263"/>
      <c r="B1526" s="263"/>
      <c r="C1526" s="265"/>
      <c r="D1526" s="518" t="s">
        <v>7</v>
      </c>
      <c r="E1526" s="519"/>
      <c r="F1526" s="520" t="s">
        <v>169</v>
      </c>
      <c r="G1526" s="521"/>
      <c r="H1526" s="521"/>
      <c r="I1526" s="521"/>
      <c r="J1526" s="521"/>
      <c r="K1526" s="521"/>
      <c r="L1526" s="521"/>
      <c r="M1526" s="521"/>
      <c r="N1526" s="521"/>
      <c r="O1526" s="521"/>
      <c r="P1526" s="521"/>
      <c r="Q1526" s="521"/>
      <c r="R1526" s="521"/>
      <c r="S1526" s="521"/>
      <c r="T1526" s="521"/>
      <c r="U1526" s="522"/>
      <c r="V1526" s="33"/>
      <c r="W1526" s="57"/>
      <c r="X1526" s="86"/>
      <c r="Y1526" s="33"/>
      <c r="Z1526" s="36"/>
      <c r="AA1526" s="36"/>
      <c r="AD1526" s="33"/>
      <c r="AG1526" s="33"/>
      <c r="AH1526" s="43"/>
      <c r="AI1526" s="43"/>
      <c r="AJ1526" s="43"/>
      <c r="AK1526" s="43"/>
      <c r="AL1526" s="43"/>
      <c r="AM1526" s="43"/>
      <c r="AN1526" s="43"/>
      <c r="AO1526" s="43"/>
      <c r="AP1526" s="43"/>
      <c r="AQ1526" s="43"/>
      <c r="AR1526" s="43"/>
      <c r="AS1526" s="43"/>
      <c r="AT1526" s="43"/>
      <c r="AU1526" s="44"/>
      <c r="AV1526" s="33"/>
      <c r="AW1526" s="33"/>
      <c r="AX1526" s="33"/>
      <c r="AZ1526" s="141"/>
      <c r="BE1526" s="168"/>
      <c r="BF1526" s="168"/>
      <c r="BG1526" s="168"/>
      <c r="BH1526" s="168"/>
      <c r="BI1526" s="168"/>
      <c r="BJ1526" s="168"/>
      <c r="BK1526" s="168"/>
      <c r="BL1526" s="168"/>
      <c r="BM1526" s="168"/>
      <c r="DK1526" s="168"/>
      <c r="DL1526" s="168"/>
      <c r="DM1526" s="168"/>
      <c r="DN1526" s="168"/>
      <c r="DO1526" s="168"/>
      <c r="DP1526" s="168"/>
      <c r="DQ1526" s="168"/>
      <c r="DR1526" s="168"/>
      <c r="DS1526" s="168"/>
      <c r="DT1526" s="168"/>
      <c r="DU1526" s="168"/>
      <c r="DV1526" s="168"/>
      <c r="DW1526" s="168"/>
      <c r="DX1526" s="168"/>
      <c r="DY1526" s="168"/>
      <c r="DZ1526" s="168"/>
      <c r="EA1526" s="168"/>
      <c r="EB1526" s="168"/>
      <c r="EC1526" s="168"/>
      <c r="ED1526" s="168"/>
      <c r="EE1526" s="168"/>
      <c r="EF1526" s="168"/>
      <c r="EG1526" s="168"/>
      <c r="EH1526" s="168"/>
      <c r="EI1526" s="168"/>
      <c r="EJ1526" s="168"/>
      <c r="EK1526" s="168"/>
      <c r="EL1526" s="168"/>
      <c r="EM1526" s="168"/>
      <c r="EN1526" s="168"/>
      <c r="EO1526" s="168"/>
      <c r="EP1526" s="168"/>
      <c r="EQ1526" s="168"/>
      <c r="ER1526" s="168"/>
      <c r="ES1526" s="168"/>
      <c r="ET1526" s="168"/>
      <c r="EU1526" s="168"/>
      <c r="EV1526" s="168"/>
      <c r="EW1526" s="168"/>
      <c r="EX1526" s="168"/>
      <c r="EY1526" s="168"/>
      <c r="EZ1526" s="168"/>
      <c r="FA1526" s="168"/>
      <c r="FB1526" s="168"/>
      <c r="FC1526" s="168"/>
      <c r="FD1526" s="168"/>
    </row>
    <row r="1527" spans="1:160" s="5" customFormat="1" ht="5.0999999999999996" customHeight="1" thickBot="1" x14ac:dyDescent="0.35">
      <c r="A1527" s="263"/>
      <c r="B1527" s="263"/>
      <c r="C1527" s="265"/>
      <c r="D1527" s="523"/>
      <c r="E1527" s="523"/>
      <c r="F1527" s="523"/>
      <c r="G1527" s="523"/>
      <c r="H1527" s="523"/>
      <c r="I1527" s="523"/>
      <c r="J1527" s="523"/>
      <c r="K1527" s="523"/>
      <c r="L1527" s="523"/>
      <c r="M1527" s="523"/>
      <c r="N1527" s="523"/>
      <c r="O1527" s="523"/>
      <c r="P1527" s="523"/>
      <c r="Q1527" s="523"/>
      <c r="R1527" s="523"/>
      <c r="S1527" s="523"/>
      <c r="T1527" s="523"/>
      <c r="U1527" s="523"/>
      <c r="V1527" s="33"/>
      <c r="W1527" s="57"/>
      <c r="X1527" s="86"/>
      <c r="Y1527" s="33"/>
      <c r="Z1527" s="36"/>
      <c r="AA1527" s="36"/>
      <c r="AD1527" s="33"/>
      <c r="AG1527" s="33"/>
      <c r="AH1527" s="43"/>
      <c r="AI1527" s="43"/>
      <c r="AJ1527" s="43"/>
      <c r="AK1527" s="43"/>
      <c r="AL1527" s="43"/>
      <c r="AM1527" s="43"/>
      <c r="AN1527" s="43"/>
      <c r="AO1527" s="43"/>
      <c r="AP1527" s="43"/>
      <c r="AQ1527" s="43"/>
      <c r="AR1527" s="43"/>
      <c r="AS1527" s="43"/>
      <c r="AT1527" s="43"/>
      <c r="AU1527" s="44"/>
      <c r="AV1527" s="33"/>
      <c r="AW1527" s="33"/>
      <c r="AX1527" s="33"/>
      <c r="AZ1527" s="141"/>
      <c r="BE1527" s="168"/>
      <c r="BF1527" s="168"/>
      <c r="BG1527" s="168"/>
      <c r="BH1527" s="168"/>
      <c r="BI1527" s="168"/>
      <c r="BJ1527" s="168"/>
      <c r="BK1527" s="168"/>
      <c r="BL1527" s="168"/>
      <c r="BM1527" s="168"/>
      <c r="DK1527" s="168"/>
      <c r="DL1527" s="168"/>
      <c r="DM1527" s="168"/>
      <c r="DN1527" s="168"/>
      <c r="DO1527" s="168"/>
      <c r="DP1527" s="168"/>
      <c r="DQ1527" s="168"/>
      <c r="DR1527" s="168"/>
      <c r="DS1527" s="168"/>
      <c r="DT1527" s="168"/>
      <c r="DU1527" s="168"/>
      <c r="DV1527" s="168"/>
      <c r="DW1527" s="168"/>
      <c r="DX1527" s="168"/>
      <c r="DY1527" s="168"/>
      <c r="DZ1527" s="168"/>
      <c r="EA1527" s="168"/>
      <c r="EB1527" s="168"/>
      <c r="EC1527" s="168"/>
      <c r="ED1527" s="168"/>
      <c r="EE1527" s="168"/>
      <c r="EF1527" s="168"/>
      <c r="EG1527" s="168"/>
      <c r="EH1527" s="168"/>
      <c r="EI1527" s="168"/>
      <c r="EJ1527" s="168"/>
      <c r="EK1527" s="168"/>
      <c r="EL1527" s="168"/>
      <c r="EM1527" s="168"/>
      <c r="EN1527" s="168"/>
      <c r="EO1527" s="168"/>
      <c r="EP1527" s="168"/>
      <c r="EQ1527" s="168"/>
      <c r="ER1527" s="168"/>
      <c r="ES1527" s="168"/>
      <c r="ET1527" s="168"/>
      <c r="EU1527" s="168"/>
      <c r="EV1527" s="168"/>
      <c r="EW1527" s="168"/>
      <c r="EX1527" s="168"/>
      <c r="EY1527" s="168"/>
      <c r="EZ1527" s="168"/>
      <c r="FA1527" s="168"/>
      <c r="FB1527" s="168"/>
      <c r="FC1527" s="168"/>
      <c r="FD1527" s="168"/>
    </row>
    <row r="1528" spans="1:160" s="5" customFormat="1" ht="24.9" customHeight="1" thickBot="1" x14ac:dyDescent="0.35">
      <c r="A1528" s="263"/>
      <c r="B1528" s="263"/>
      <c r="C1528" s="265"/>
      <c r="D1528" s="2" t="s">
        <v>103</v>
      </c>
      <c r="E1528" s="98" t="s">
        <v>106</v>
      </c>
      <c r="F1528" s="455" t="s">
        <v>104</v>
      </c>
      <c r="G1528" s="524"/>
      <c r="H1528" s="456"/>
      <c r="I1528" s="525">
        <v>44058</v>
      </c>
      <c r="J1528" s="526"/>
      <c r="K1528" s="526"/>
      <c r="L1528" s="526"/>
      <c r="M1528" s="526"/>
      <c r="N1528" s="527"/>
      <c r="O1528" s="3" t="s">
        <v>8</v>
      </c>
      <c r="P1528" s="449" t="s">
        <v>24</v>
      </c>
      <c r="Q1528" s="450"/>
      <c r="R1528" s="450"/>
      <c r="S1528" s="450"/>
      <c r="T1528" s="450"/>
      <c r="U1528" s="528"/>
      <c r="V1528" s="33"/>
      <c r="W1528" s="57"/>
      <c r="X1528" s="86"/>
      <c r="Y1528" s="33"/>
      <c r="Z1528" s="36"/>
      <c r="AA1528" s="36"/>
      <c r="AD1528" s="33"/>
      <c r="AG1528" s="33"/>
      <c r="AH1528" s="43"/>
      <c r="AI1528" s="43"/>
      <c r="AJ1528" s="43"/>
      <c r="AK1528" s="43"/>
      <c r="AL1528" s="43"/>
      <c r="AM1528" s="43"/>
      <c r="AN1528" s="43"/>
      <c r="AO1528" s="43"/>
      <c r="AP1528" s="43"/>
      <c r="AQ1528" s="43"/>
      <c r="AR1528" s="43"/>
      <c r="AS1528" s="43"/>
      <c r="AT1528" s="43"/>
      <c r="AU1528" s="44"/>
      <c r="AV1528" s="33"/>
      <c r="AW1528" s="33"/>
      <c r="AX1528" s="33"/>
      <c r="AZ1528" s="141"/>
      <c r="BE1528" s="168"/>
      <c r="BF1528" s="168"/>
      <c r="BG1528" s="168"/>
      <c r="BH1528" s="168"/>
      <c r="BI1528" s="168"/>
      <c r="BJ1528" s="168"/>
      <c r="BK1528" s="168"/>
      <c r="BL1528" s="168"/>
      <c r="BM1528" s="168"/>
      <c r="DK1528" s="168"/>
      <c r="DL1528" s="168"/>
      <c r="DM1528" s="168"/>
      <c r="DN1528" s="168"/>
      <c r="DO1528" s="168"/>
      <c r="DP1528" s="168"/>
      <c r="DQ1528" s="168"/>
      <c r="DR1528" s="168"/>
      <c r="DS1528" s="168"/>
      <c r="DT1528" s="168"/>
      <c r="DU1528" s="168"/>
      <c r="DV1528" s="168"/>
      <c r="DW1528" s="168"/>
      <c r="DX1528" s="168"/>
      <c r="DY1528" s="168"/>
      <c r="DZ1528" s="168"/>
      <c r="EA1528" s="168"/>
      <c r="EB1528" s="168"/>
      <c r="EC1528" s="168"/>
      <c r="ED1528" s="168"/>
      <c r="EE1528" s="168"/>
      <c r="EF1528" s="168"/>
      <c r="EG1528" s="168"/>
      <c r="EH1528" s="168"/>
      <c r="EI1528" s="168"/>
      <c r="EJ1528" s="168"/>
      <c r="EK1528" s="168"/>
      <c r="EL1528" s="168"/>
      <c r="EM1528" s="168"/>
      <c r="EN1528" s="168"/>
      <c r="EO1528" s="168"/>
      <c r="EP1528" s="168"/>
      <c r="EQ1528" s="168"/>
      <c r="ER1528" s="168"/>
      <c r="ES1528" s="168"/>
      <c r="ET1528" s="168"/>
      <c r="EU1528" s="168"/>
      <c r="EV1528" s="168"/>
      <c r="EW1528" s="168"/>
      <c r="EX1528" s="168"/>
      <c r="EY1528" s="168"/>
      <c r="EZ1528" s="168"/>
      <c r="FA1528" s="168"/>
      <c r="FB1528" s="168"/>
      <c r="FC1528" s="168"/>
      <c r="FD1528" s="168"/>
    </row>
    <row r="1529" spans="1:160" s="5" customFormat="1" ht="5.0999999999999996" customHeight="1" thickBot="1" x14ac:dyDescent="0.35">
      <c r="A1529" s="263"/>
      <c r="B1529" s="263"/>
      <c r="C1529" s="265"/>
      <c r="D1529" s="100"/>
      <c r="E1529" s="100"/>
      <c r="F1529" s="100"/>
      <c r="G1529" s="100"/>
      <c r="H1529" s="100"/>
      <c r="I1529" s="100"/>
      <c r="J1529" s="100"/>
      <c r="K1529" s="100"/>
      <c r="L1529" s="100"/>
      <c r="M1529" s="100"/>
      <c r="N1529" s="100"/>
      <c r="O1529" s="100"/>
      <c r="P1529" s="100"/>
      <c r="Q1529" s="100"/>
      <c r="R1529" s="100"/>
      <c r="S1529" s="100"/>
      <c r="T1529" s="100"/>
      <c r="U1529" s="100"/>
      <c r="V1529" s="33"/>
      <c r="W1529" s="57"/>
      <c r="X1529" s="86"/>
      <c r="Y1529" s="33"/>
      <c r="Z1529" s="36"/>
      <c r="AA1529" s="36"/>
      <c r="AD1529" s="33"/>
      <c r="AG1529" s="33"/>
      <c r="AH1529" s="43"/>
      <c r="AI1529" s="43"/>
      <c r="AJ1529" s="43"/>
      <c r="AK1529" s="43"/>
      <c r="AL1529" s="43"/>
      <c r="AM1529" s="43"/>
      <c r="AN1529" s="43"/>
      <c r="AO1529" s="43"/>
      <c r="AP1529" s="43"/>
      <c r="AQ1529" s="43"/>
      <c r="AR1529" s="43"/>
      <c r="AS1529" s="43"/>
      <c r="AT1529" s="43"/>
      <c r="AU1529" s="44"/>
      <c r="AV1529" s="33"/>
      <c r="AW1529" s="33"/>
      <c r="AX1529" s="33"/>
      <c r="AZ1529" s="141"/>
      <c r="BE1529" s="168"/>
      <c r="BF1529" s="168"/>
      <c r="BG1529" s="168"/>
      <c r="BH1529" s="168"/>
      <c r="BI1529" s="168"/>
      <c r="BJ1529" s="168"/>
      <c r="BK1529" s="168"/>
      <c r="BL1529" s="168"/>
      <c r="BM1529" s="168"/>
      <c r="DK1529" s="168"/>
      <c r="DL1529" s="168"/>
      <c r="DM1529" s="168"/>
      <c r="DN1529" s="168"/>
      <c r="DO1529" s="168"/>
      <c r="DP1529" s="168"/>
      <c r="DQ1529" s="168"/>
      <c r="DR1529" s="168"/>
      <c r="DS1529" s="168"/>
      <c r="DT1529" s="168"/>
      <c r="DU1529" s="168"/>
      <c r="DV1529" s="168"/>
      <c r="DW1529" s="168"/>
      <c r="DX1529" s="168"/>
      <c r="DY1529" s="168"/>
      <c r="DZ1529" s="168"/>
      <c r="EA1529" s="168"/>
      <c r="EB1529" s="168"/>
      <c r="EC1529" s="168"/>
      <c r="ED1529" s="168"/>
      <c r="EE1529" s="168"/>
      <c r="EF1529" s="168"/>
      <c r="EG1529" s="168"/>
      <c r="EH1529" s="168"/>
      <c r="EI1529" s="168"/>
      <c r="EJ1529" s="168"/>
      <c r="EK1529" s="168"/>
      <c r="EL1529" s="168"/>
      <c r="EM1529" s="168"/>
      <c r="EN1529" s="168"/>
      <c r="EO1529" s="168"/>
      <c r="EP1529" s="168"/>
      <c r="EQ1529" s="168"/>
      <c r="ER1529" s="168"/>
      <c r="ES1529" s="168"/>
      <c r="ET1529" s="168"/>
      <c r="EU1529" s="168"/>
      <c r="EV1529" s="168"/>
      <c r="EW1529" s="168"/>
      <c r="EX1529" s="168"/>
      <c r="EY1529" s="168"/>
      <c r="EZ1529" s="168"/>
      <c r="FA1529" s="168"/>
      <c r="FB1529" s="168"/>
      <c r="FC1529" s="168"/>
      <c r="FD1529" s="168"/>
    </row>
    <row r="1530" spans="1:160" s="5" customFormat="1" ht="24.9" customHeight="1" thickBot="1" x14ac:dyDescent="0.35">
      <c r="A1530" s="263"/>
      <c r="B1530" s="263"/>
      <c r="C1530" s="265"/>
      <c r="D1530" s="2" t="s">
        <v>31</v>
      </c>
      <c r="E1530" s="449"/>
      <c r="F1530" s="450"/>
      <c r="G1530" s="450"/>
      <c r="H1530" s="450"/>
      <c r="I1530" s="450"/>
      <c r="J1530" s="451"/>
      <c r="K1530" s="19" t="s">
        <v>105</v>
      </c>
      <c r="L1530" s="452"/>
      <c r="M1530" s="452"/>
      <c r="N1530" s="452"/>
      <c r="O1530" s="452"/>
      <c r="P1530" s="452"/>
      <c r="Q1530" s="452"/>
      <c r="R1530" s="452"/>
      <c r="S1530" s="452"/>
      <c r="T1530" s="452"/>
      <c r="U1530" s="453"/>
      <c r="V1530" s="33"/>
      <c r="W1530" s="57"/>
      <c r="X1530" s="86"/>
      <c r="Y1530" s="33"/>
      <c r="Z1530" s="36"/>
      <c r="AA1530" s="36"/>
      <c r="AD1530" s="33"/>
      <c r="AG1530" s="33"/>
      <c r="AH1530" s="43"/>
      <c r="AI1530" s="43"/>
      <c r="AJ1530" s="43"/>
      <c r="AK1530" s="43"/>
      <c r="AL1530" s="43"/>
      <c r="AM1530" s="43"/>
      <c r="AN1530" s="43"/>
      <c r="AO1530" s="43"/>
      <c r="AP1530" s="43"/>
      <c r="AQ1530" s="43"/>
      <c r="AR1530" s="43"/>
      <c r="AS1530" s="43"/>
      <c r="AT1530" s="43"/>
      <c r="AU1530" s="44"/>
      <c r="AV1530" s="33"/>
      <c r="AW1530" s="33"/>
      <c r="AX1530" s="33"/>
      <c r="AZ1530" s="141"/>
      <c r="BE1530" s="168"/>
      <c r="BF1530" s="168"/>
      <c r="BG1530" s="168"/>
      <c r="BH1530" s="168"/>
      <c r="BI1530" s="168"/>
      <c r="BJ1530" s="168"/>
      <c r="BK1530" s="168"/>
      <c r="BL1530" s="168"/>
      <c r="BM1530" s="168"/>
      <c r="DK1530" s="168"/>
      <c r="DL1530" s="168"/>
      <c r="DM1530" s="168"/>
      <c r="DN1530" s="168"/>
      <c r="DO1530" s="168"/>
      <c r="DP1530" s="168"/>
      <c r="DQ1530" s="168"/>
      <c r="DR1530" s="168"/>
      <c r="DS1530" s="168"/>
      <c r="DT1530" s="168"/>
      <c r="DU1530" s="168"/>
      <c r="DV1530" s="168"/>
      <c r="DW1530" s="168"/>
      <c r="DX1530" s="168"/>
      <c r="DY1530" s="168"/>
      <c r="DZ1530" s="168"/>
      <c r="EA1530" s="168"/>
      <c r="EB1530" s="168"/>
      <c r="EC1530" s="168"/>
      <c r="ED1530" s="168"/>
      <c r="EE1530" s="168"/>
      <c r="EF1530" s="168"/>
      <c r="EG1530" s="168"/>
      <c r="EH1530" s="168"/>
      <c r="EI1530" s="168"/>
      <c r="EJ1530" s="168"/>
      <c r="EK1530" s="168"/>
      <c r="EL1530" s="168"/>
      <c r="EM1530" s="168"/>
      <c r="EN1530" s="168"/>
      <c r="EO1530" s="168"/>
      <c r="EP1530" s="168"/>
      <c r="EQ1530" s="168"/>
      <c r="ER1530" s="168"/>
      <c r="ES1530" s="168"/>
      <c r="ET1530" s="168"/>
      <c r="EU1530" s="168"/>
      <c r="EV1530" s="168"/>
      <c r="EW1530" s="168"/>
      <c r="EX1530" s="168"/>
      <c r="EY1530" s="168"/>
      <c r="EZ1530" s="168"/>
      <c r="FA1530" s="168"/>
      <c r="FB1530" s="168"/>
      <c r="FC1530" s="168"/>
      <c r="FD1530" s="168"/>
    </row>
    <row r="1531" spans="1:160" s="5" customFormat="1" ht="5.0999999999999996" customHeight="1" thickBot="1" x14ac:dyDescent="0.35">
      <c r="A1531" s="263"/>
      <c r="B1531" s="263"/>
      <c r="C1531" s="265"/>
      <c r="D1531" s="454"/>
      <c r="E1531" s="454"/>
      <c r="F1531" s="454"/>
      <c r="G1531" s="454"/>
      <c r="H1531" s="454"/>
      <c r="I1531" s="454"/>
      <c r="J1531" s="454"/>
      <c r="K1531" s="454"/>
      <c r="L1531" s="454"/>
      <c r="M1531" s="454"/>
      <c r="N1531" s="454"/>
      <c r="O1531" s="454"/>
      <c r="P1531" s="454"/>
      <c r="Q1531" s="454"/>
      <c r="R1531" s="454"/>
      <c r="S1531" s="454"/>
      <c r="T1531" s="454"/>
      <c r="U1531" s="454"/>
      <c r="V1531" s="33"/>
      <c r="W1531" s="57"/>
      <c r="X1531" s="86"/>
      <c r="Y1531" s="33"/>
      <c r="Z1531" s="36"/>
      <c r="AA1531" s="36"/>
      <c r="AD1531" s="33"/>
      <c r="AG1531" s="33"/>
      <c r="AH1531" s="43"/>
      <c r="AI1531" s="43"/>
      <c r="AJ1531" s="43"/>
      <c r="AK1531" s="43"/>
      <c r="AL1531" s="43"/>
      <c r="AM1531" s="43"/>
      <c r="AN1531" s="43"/>
      <c r="AO1531" s="43"/>
      <c r="AP1531" s="43"/>
      <c r="AQ1531" s="43"/>
      <c r="AR1531" s="43"/>
      <c r="AS1531" s="43"/>
      <c r="AT1531" s="43"/>
      <c r="AU1531" s="44"/>
      <c r="AV1531" s="33"/>
      <c r="AW1531" s="33"/>
      <c r="AX1531" s="33"/>
      <c r="AZ1531" s="141"/>
      <c r="BE1531" s="168"/>
      <c r="BF1531" s="168"/>
      <c r="BG1531" s="168"/>
      <c r="BH1531" s="168"/>
      <c r="BI1531" s="168"/>
      <c r="BJ1531" s="168"/>
      <c r="BK1531" s="168"/>
      <c r="BL1531" s="168"/>
      <c r="BM1531" s="168"/>
      <c r="DK1531" s="168"/>
      <c r="DL1531" s="168"/>
      <c r="DM1531" s="168"/>
      <c r="DN1531" s="168"/>
      <c r="DO1531" s="168"/>
      <c r="DP1531" s="168"/>
      <c r="DQ1531" s="168"/>
      <c r="DR1531" s="168"/>
      <c r="DS1531" s="168"/>
      <c r="DT1531" s="168"/>
      <c r="DU1531" s="168"/>
      <c r="DV1531" s="168"/>
      <c r="DW1531" s="168"/>
      <c r="DX1531" s="168"/>
      <c r="DY1531" s="168"/>
      <c r="DZ1531" s="168"/>
      <c r="EA1531" s="168"/>
      <c r="EB1531" s="168"/>
      <c r="EC1531" s="168"/>
      <c r="ED1531" s="168"/>
      <c r="EE1531" s="168"/>
      <c r="EF1531" s="168"/>
      <c r="EG1531" s="168"/>
      <c r="EH1531" s="168"/>
      <c r="EI1531" s="168"/>
      <c r="EJ1531" s="168"/>
      <c r="EK1531" s="168"/>
      <c r="EL1531" s="168"/>
      <c r="EM1531" s="168"/>
      <c r="EN1531" s="168"/>
      <c r="EO1531" s="168"/>
      <c r="EP1531" s="168"/>
      <c r="EQ1531" s="168"/>
      <c r="ER1531" s="168"/>
      <c r="ES1531" s="168"/>
      <c r="ET1531" s="168"/>
      <c r="EU1531" s="168"/>
      <c r="EV1531" s="168"/>
      <c r="EW1531" s="168"/>
      <c r="EX1531" s="168"/>
      <c r="EY1531" s="168"/>
      <c r="EZ1531" s="168"/>
      <c r="FA1531" s="168"/>
      <c r="FB1531" s="168"/>
      <c r="FC1531" s="168"/>
      <c r="FD1531" s="168"/>
    </row>
    <row r="1532" spans="1:160" s="5" customFormat="1" ht="45" customHeight="1" thickBot="1" x14ac:dyDescent="0.35">
      <c r="A1532" s="263">
        <f>+E1532</f>
        <v>5.04</v>
      </c>
      <c r="B1532" s="264">
        <f>+U1556</f>
        <v>116.69999999999999</v>
      </c>
      <c r="C1532" s="265">
        <v>27</v>
      </c>
      <c r="D1532" s="165" t="s">
        <v>9</v>
      </c>
      <c r="E1532" s="180">
        <v>5.04</v>
      </c>
      <c r="F1532" s="455" t="s">
        <v>29</v>
      </c>
      <c r="G1532" s="456"/>
      <c r="H1532" s="532" t="s">
        <v>136</v>
      </c>
      <c r="I1532" s="457"/>
      <c r="J1532" s="457"/>
      <c r="K1532" s="457"/>
      <c r="L1532" s="457"/>
      <c r="M1532" s="458"/>
      <c r="N1532" s="459" t="s">
        <v>32</v>
      </c>
      <c r="O1532" s="460"/>
      <c r="P1532" s="461"/>
      <c r="Q1532" s="462" t="s">
        <v>10</v>
      </c>
      <c r="R1532" s="463"/>
      <c r="S1532" s="463"/>
      <c r="T1532" s="463"/>
      <c r="U1532" s="464"/>
      <c r="V1532" s="33"/>
      <c r="W1532" s="57"/>
      <c r="X1532" s="86"/>
      <c r="Y1532" s="33"/>
      <c r="Z1532" s="38"/>
      <c r="AA1532" s="38"/>
      <c r="AD1532" s="33"/>
      <c r="AG1532" s="33"/>
      <c r="AH1532" s="43"/>
      <c r="AI1532" s="43"/>
      <c r="AJ1532" s="43"/>
      <c r="AK1532" s="43"/>
      <c r="AL1532" s="43"/>
      <c r="AM1532" s="43"/>
      <c r="AN1532" s="43"/>
      <c r="AO1532" s="43"/>
      <c r="AP1532" s="43"/>
      <c r="AQ1532" s="43"/>
      <c r="AR1532" s="43"/>
      <c r="AS1532" s="43"/>
      <c r="AT1532" s="43"/>
      <c r="AU1532" s="44"/>
      <c r="AV1532" s="33"/>
      <c r="AW1532" s="33"/>
      <c r="AX1532" s="33"/>
      <c r="AZ1532" s="141"/>
      <c r="BE1532" s="168"/>
      <c r="BF1532" s="168"/>
      <c r="BG1532" s="168"/>
      <c r="BH1532" s="168"/>
      <c r="BI1532" s="168"/>
      <c r="BJ1532" s="168"/>
      <c r="BK1532" s="168"/>
      <c r="BL1532" s="168"/>
      <c r="BM1532" s="168"/>
      <c r="DK1532" s="168"/>
      <c r="DL1532" s="168"/>
      <c r="DM1532" s="168"/>
      <c r="DN1532" s="168"/>
      <c r="DO1532" s="168"/>
      <c r="DP1532" s="168"/>
      <c r="DQ1532" s="168"/>
      <c r="DR1532" s="168"/>
      <c r="DS1532" s="168"/>
      <c r="DT1532" s="168"/>
      <c r="DU1532" s="168"/>
      <c r="DV1532" s="168"/>
      <c r="DW1532" s="168"/>
      <c r="DX1532" s="168"/>
      <c r="DY1532" s="168"/>
      <c r="DZ1532" s="168"/>
      <c r="EA1532" s="168"/>
      <c r="EB1532" s="168"/>
      <c r="EC1532" s="168"/>
      <c r="ED1532" s="168"/>
      <c r="EE1532" s="168"/>
      <c r="EF1532" s="168"/>
      <c r="EG1532" s="168"/>
      <c r="EH1532" s="168"/>
      <c r="EI1532" s="168"/>
      <c r="EJ1532" s="168"/>
      <c r="EK1532" s="168"/>
      <c r="EL1532" s="168"/>
      <c r="EM1532" s="168"/>
      <c r="EN1532" s="168"/>
      <c r="EO1532" s="168"/>
      <c r="EP1532" s="168"/>
      <c r="EQ1532" s="168"/>
      <c r="ER1532" s="168"/>
      <c r="ES1532" s="168"/>
      <c r="ET1532" s="168"/>
      <c r="EU1532" s="168"/>
      <c r="EV1532" s="168"/>
      <c r="EW1532" s="168"/>
      <c r="EX1532" s="168"/>
      <c r="EY1532" s="168"/>
      <c r="EZ1532" s="168"/>
      <c r="FA1532" s="168"/>
      <c r="FB1532" s="168"/>
      <c r="FC1532" s="168"/>
      <c r="FD1532" s="168"/>
    </row>
    <row r="1533" spans="1:160" s="5" customFormat="1" ht="5.0999999999999996" customHeight="1" thickBot="1" x14ac:dyDescent="0.35">
      <c r="A1533" s="263"/>
      <c r="B1533" s="263"/>
      <c r="C1533" s="265"/>
      <c r="D1533" s="428"/>
      <c r="E1533" s="428"/>
      <c r="F1533" s="428"/>
      <c r="G1533" s="428"/>
      <c r="H1533" s="428"/>
      <c r="I1533" s="428"/>
      <c r="J1533" s="428"/>
      <c r="K1533" s="428"/>
      <c r="L1533" s="428"/>
      <c r="M1533" s="428"/>
      <c r="N1533" s="454"/>
      <c r="O1533" s="454"/>
      <c r="P1533" s="454"/>
      <c r="Q1533" s="454"/>
      <c r="R1533" s="454"/>
      <c r="S1533" s="454"/>
      <c r="T1533" s="454"/>
      <c r="U1533" s="454"/>
      <c r="V1533" s="33"/>
      <c r="W1533" s="57"/>
      <c r="X1533" s="86"/>
      <c r="Y1533" s="33"/>
      <c r="Z1533" s="76"/>
      <c r="AA1533" s="76"/>
      <c r="AD1533" s="33"/>
      <c r="AG1533" s="33"/>
      <c r="AH1533" s="43"/>
      <c r="AI1533" s="43"/>
      <c r="AJ1533" s="43"/>
      <c r="AK1533" s="43"/>
      <c r="AL1533" s="43"/>
      <c r="AM1533" s="43"/>
      <c r="AN1533" s="43"/>
      <c r="AO1533" s="43"/>
      <c r="AP1533" s="43"/>
      <c r="AQ1533" s="43"/>
      <c r="AR1533" s="43"/>
      <c r="AS1533" s="43"/>
      <c r="AT1533" s="43"/>
      <c r="AU1533" s="44"/>
      <c r="AV1533" s="33"/>
      <c r="AW1533" s="33"/>
      <c r="AX1533" s="33"/>
      <c r="AZ1533" s="141"/>
      <c r="BE1533" s="168"/>
      <c r="BF1533" s="168"/>
      <c r="BG1533" s="168"/>
      <c r="BH1533" s="168"/>
      <c r="BI1533" s="168"/>
      <c r="BJ1533" s="168"/>
      <c r="BK1533" s="168"/>
      <c r="BL1533" s="168"/>
      <c r="BM1533" s="168"/>
      <c r="DK1533" s="168"/>
      <c r="DL1533" s="168"/>
      <c r="DM1533" s="168"/>
      <c r="DN1533" s="168"/>
      <c r="DO1533" s="168"/>
      <c r="DP1533" s="168"/>
      <c r="DQ1533" s="168"/>
      <c r="DR1533" s="168"/>
      <c r="DS1533" s="168"/>
      <c r="DT1533" s="168"/>
      <c r="DU1533" s="168"/>
      <c r="DV1533" s="168"/>
      <c r="DW1533" s="168"/>
      <c r="DX1533" s="168"/>
      <c r="DY1533" s="168"/>
      <c r="DZ1533" s="168"/>
      <c r="EA1533" s="168"/>
      <c r="EB1533" s="168"/>
      <c r="EC1533" s="168"/>
      <c r="ED1533" s="168"/>
      <c r="EE1533" s="168"/>
      <c r="EF1533" s="168"/>
      <c r="EG1533" s="168"/>
      <c r="EH1533" s="168"/>
      <c r="EI1533" s="168"/>
      <c r="EJ1533" s="168"/>
      <c r="EK1533" s="168"/>
      <c r="EL1533" s="168"/>
      <c r="EM1533" s="168"/>
      <c r="EN1533" s="168"/>
      <c r="EO1533" s="168"/>
      <c r="EP1533" s="168"/>
      <c r="EQ1533" s="168"/>
      <c r="ER1533" s="168"/>
      <c r="ES1533" s="168"/>
      <c r="ET1533" s="168"/>
      <c r="EU1533" s="168"/>
      <c r="EV1533" s="168"/>
      <c r="EW1533" s="168"/>
      <c r="EX1533" s="168"/>
      <c r="EY1533" s="168"/>
      <c r="EZ1533" s="168"/>
      <c r="FA1533" s="168"/>
      <c r="FB1533" s="168"/>
      <c r="FC1533" s="168"/>
      <c r="FD1533" s="168"/>
    </row>
    <row r="1534" spans="1:160" s="5" customFormat="1" ht="24.9" customHeight="1" x14ac:dyDescent="0.3">
      <c r="A1534" s="263"/>
      <c r="B1534" s="263"/>
      <c r="C1534" s="265"/>
      <c r="D1534" s="465" t="s">
        <v>30</v>
      </c>
      <c r="E1534" s="466"/>
      <c r="F1534" s="466"/>
      <c r="G1534" s="466"/>
      <c r="H1534" s="466"/>
      <c r="I1534" s="466"/>
      <c r="J1534" s="466"/>
      <c r="K1534" s="466"/>
      <c r="L1534" s="466"/>
      <c r="M1534" s="467"/>
      <c r="N1534" s="468" t="s">
        <v>11</v>
      </c>
      <c r="O1534" s="470" t="s">
        <v>12</v>
      </c>
      <c r="P1534" s="471"/>
      <c r="Q1534" s="474" t="s">
        <v>13</v>
      </c>
      <c r="R1534" s="475"/>
      <c r="S1534" s="476"/>
      <c r="T1534" s="477" t="s">
        <v>27</v>
      </c>
      <c r="U1534" s="479" t="s">
        <v>28</v>
      </c>
      <c r="V1534" s="33"/>
      <c r="W1534" s="57"/>
      <c r="X1534" s="86"/>
      <c r="Y1534" s="33"/>
      <c r="Z1534" s="76"/>
      <c r="AA1534" s="76"/>
      <c r="AD1534" s="33"/>
      <c r="AG1534" s="33"/>
      <c r="AH1534" s="43"/>
      <c r="AI1534" s="43"/>
      <c r="AJ1534" s="43"/>
      <c r="AK1534" s="43"/>
      <c r="AL1534" s="43"/>
      <c r="AM1534" s="43"/>
      <c r="AN1534" s="43"/>
      <c r="AO1534" s="43"/>
      <c r="AP1534" s="43"/>
      <c r="AQ1534" s="43"/>
      <c r="AR1534" s="43"/>
      <c r="AS1534" s="43"/>
      <c r="AT1534" s="43"/>
      <c r="AU1534" s="44"/>
      <c r="AV1534" s="33"/>
      <c r="AW1534" s="33"/>
      <c r="AX1534" s="33"/>
      <c r="AZ1534" s="141"/>
      <c r="BE1534" s="168"/>
      <c r="BF1534" s="168"/>
      <c r="BG1534" s="168"/>
      <c r="BH1534" s="168"/>
      <c r="BI1534" s="168"/>
      <c r="BJ1534" s="168"/>
      <c r="BK1534" s="168"/>
      <c r="BL1534" s="168"/>
      <c r="BM1534" s="168"/>
      <c r="DK1534" s="168"/>
      <c r="DL1534" s="168"/>
      <c r="DM1534" s="168"/>
      <c r="DN1534" s="168"/>
      <c r="DO1534" s="168"/>
      <c r="DP1534" s="168"/>
      <c r="DQ1534" s="168"/>
      <c r="DR1534" s="168"/>
      <c r="DS1534" s="168"/>
      <c r="DT1534" s="168"/>
      <c r="DU1534" s="168"/>
      <c r="DV1534" s="168"/>
      <c r="DW1534" s="168"/>
      <c r="DX1534" s="168"/>
      <c r="DY1534" s="168"/>
      <c r="DZ1534" s="168"/>
      <c r="EA1534" s="168"/>
      <c r="EB1534" s="168"/>
      <c r="EC1534" s="168"/>
      <c r="ED1534" s="168"/>
      <c r="EE1534" s="168"/>
      <c r="EF1534" s="168"/>
      <c r="EG1534" s="168"/>
      <c r="EH1534" s="168"/>
      <c r="EI1534" s="168"/>
      <c r="EJ1534" s="168"/>
      <c r="EK1534" s="168"/>
      <c r="EL1534" s="168"/>
      <c r="EM1534" s="168"/>
      <c r="EN1534" s="168"/>
      <c r="EO1534" s="168"/>
      <c r="EP1534" s="168"/>
      <c r="EQ1534" s="168"/>
      <c r="ER1534" s="168"/>
      <c r="ES1534" s="168"/>
      <c r="ET1534" s="168"/>
      <c r="EU1534" s="168"/>
      <c r="EV1534" s="168"/>
      <c r="EW1534" s="168"/>
      <c r="EX1534" s="168"/>
      <c r="EY1534" s="168"/>
      <c r="EZ1534" s="168"/>
      <c r="FA1534" s="168"/>
      <c r="FB1534" s="168"/>
      <c r="FC1534" s="168"/>
      <c r="FD1534" s="168"/>
    </row>
    <row r="1535" spans="1:160" s="5" customFormat="1" ht="24.9" customHeight="1" x14ac:dyDescent="0.3">
      <c r="A1535" s="263"/>
      <c r="B1535" s="263"/>
      <c r="C1535" s="265"/>
      <c r="D1535" s="481"/>
      <c r="E1535" s="482"/>
      <c r="F1535" s="482"/>
      <c r="G1535" s="482"/>
      <c r="H1535" s="482"/>
      <c r="I1535" s="482"/>
      <c r="J1535" s="482"/>
      <c r="K1535" s="482"/>
      <c r="L1535" s="482"/>
      <c r="M1535" s="483"/>
      <c r="N1535" s="469"/>
      <c r="O1535" s="472"/>
      <c r="P1535" s="473"/>
      <c r="Q1535" s="7" t="s">
        <v>14</v>
      </c>
      <c r="R1535" s="7" t="s">
        <v>15</v>
      </c>
      <c r="S1535" s="7" t="s">
        <v>26</v>
      </c>
      <c r="T1535" s="478"/>
      <c r="U1535" s="480"/>
      <c r="V1535" s="33"/>
      <c r="W1535" s="57"/>
      <c r="X1535" s="86"/>
      <c r="Y1535" s="33"/>
      <c r="Z1535" s="77"/>
      <c r="AA1535" s="77"/>
      <c r="AD1535" s="33"/>
      <c r="AG1535" s="33"/>
      <c r="AH1535" s="43"/>
      <c r="AI1535" s="43"/>
      <c r="AJ1535" s="43"/>
      <c r="AK1535" s="43"/>
      <c r="AL1535" s="43"/>
      <c r="AM1535" s="43"/>
      <c r="AN1535" s="43"/>
      <c r="AO1535" s="43"/>
      <c r="AP1535" s="43"/>
      <c r="AQ1535" s="43"/>
      <c r="AR1535" s="43"/>
      <c r="AS1535" s="43"/>
      <c r="AT1535" s="43"/>
      <c r="AU1535" s="44"/>
      <c r="AV1535" s="33"/>
      <c r="AW1535" s="33"/>
      <c r="AX1535" s="33"/>
      <c r="AZ1535" s="141"/>
      <c r="BE1535" s="168"/>
      <c r="BF1535" s="168"/>
      <c r="BG1535" s="168"/>
      <c r="BH1535" s="168"/>
      <c r="BI1535" s="168"/>
      <c r="BJ1535" s="168"/>
      <c r="BK1535" s="168"/>
      <c r="BL1535" s="168"/>
      <c r="BM1535" s="168"/>
      <c r="DK1535" s="168"/>
      <c r="DL1535" s="168"/>
      <c r="DM1535" s="168"/>
      <c r="DN1535" s="168"/>
      <c r="DO1535" s="168"/>
      <c r="DP1535" s="168"/>
      <c r="DQ1535" s="168"/>
      <c r="DR1535" s="168"/>
      <c r="DS1535" s="168"/>
      <c r="DT1535" s="168"/>
      <c r="DU1535" s="168"/>
      <c r="DV1535" s="168"/>
      <c r="DW1535" s="168"/>
      <c r="DX1535" s="168"/>
      <c r="DY1535" s="168"/>
      <c r="DZ1535" s="168"/>
      <c r="EA1535" s="168"/>
      <c r="EB1535" s="168"/>
      <c r="EC1535" s="168"/>
      <c r="ED1535" s="168"/>
      <c r="EE1535" s="168"/>
      <c r="EF1535" s="168"/>
      <c r="EG1535" s="168"/>
      <c r="EH1535" s="168"/>
      <c r="EI1535" s="168"/>
      <c r="EJ1535" s="168"/>
      <c r="EK1535" s="168"/>
      <c r="EL1535" s="168"/>
      <c r="EM1535" s="168"/>
      <c r="EN1535" s="168"/>
      <c r="EO1535" s="168"/>
      <c r="EP1535" s="168"/>
      <c r="EQ1535" s="168"/>
      <c r="ER1535" s="168"/>
      <c r="ES1535" s="168"/>
      <c r="ET1535" s="168"/>
      <c r="EU1535" s="168"/>
      <c r="EV1535" s="168"/>
      <c r="EW1535" s="168"/>
      <c r="EX1535" s="168"/>
      <c r="EY1535" s="168"/>
      <c r="EZ1535" s="168"/>
      <c r="FA1535" s="168"/>
      <c r="FB1535" s="168"/>
      <c r="FC1535" s="168"/>
      <c r="FD1535" s="168"/>
    </row>
    <row r="1536" spans="1:160" s="5" customFormat="1" ht="24.9" customHeight="1" x14ac:dyDescent="0.3">
      <c r="A1536" s="263"/>
      <c r="B1536" s="263"/>
      <c r="C1536" s="265"/>
      <c r="D1536" s="481"/>
      <c r="E1536" s="482"/>
      <c r="F1536" s="482"/>
      <c r="G1536" s="482"/>
      <c r="H1536" s="482"/>
      <c r="I1536" s="482"/>
      <c r="J1536" s="482"/>
      <c r="K1536" s="482"/>
      <c r="L1536" s="482"/>
      <c r="M1536" s="483"/>
      <c r="N1536" s="16">
        <v>14001517</v>
      </c>
      <c r="O1536" s="412" t="s">
        <v>306</v>
      </c>
      <c r="P1536" s="413"/>
      <c r="Q1536" s="8">
        <v>54</v>
      </c>
      <c r="R1536" s="8">
        <v>0.5</v>
      </c>
      <c r="S1536" s="8">
        <v>0.6</v>
      </c>
      <c r="T1536" s="9">
        <v>2</v>
      </c>
      <c r="U1536" s="17">
        <f>+Q1536*R1536*S1536*T1536</f>
        <v>32.4</v>
      </c>
      <c r="V1536" s="33"/>
      <c r="W1536" s="57">
        <v>8</v>
      </c>
      <c r="X1536" s="86"/>
      <c r="Y1536" s="33">
        <f>+C1532</f>
        <v>27</v>
      </c>
      <c r="Z1536" s="41">
        <f>+SUMIF($N1536:$N1555,$Z$16,$U1536:$U1555)</f>
        <v>0</v>
      </c>
      <c r="AA1536" s="41">
        <f>+SUMIF($N1536:$N1555,$AA$16,$U1536:$U1555)</f>
        <v>0</v>
      </c>
      <c r="AB1536" s="41">
        <f>+SUMIF($N1536:$N1555,$AB$16,$U1536:$U1555)</f>
        <v>0</v>
      </c>
      <c r="AC1536" s="41">
        <f>+SUMIF($N1536:$N1555,$AC$16,$U1536:$U1555)</f>
        <v>0</v>
      </c>
      <c r="AD1536" s="41">
        <f>+SUMIF($N1536:$N1555,$AD$16,$U1536:$U1555)</f>
        <v>0</v>
      </c>
      <c r="AE1536" s="41">
        <f>+SUMIF($N1536:$N1555,$AE$16,$U1536:$U1555)</f>
        <v>0</v>
      </c>
      <c r="AF1536" s="41">
        <f>+SUMIF($N1536:$N1555,$AF$16,$U1536:$U1555)</f>
        <v>0</v>
      </c>
      <c r="AG1536" s="41">
        <f>+SUMIF($N1536:$N1555,$AG$16,$U1536:$U1555)</f>
        <v>32.4</v>
      </c>
      <c r="AH1536" s="41">
        <f>+SUMIF($N1536:$N1555,$AH$16,$U1536:$U1555)</f>
        <v>51.6</v>
      </c>
      <c r="AI1536" s="41">
        <f>+SUMIF($N1536:$N1555,$AI$16,$U1536:$U1555)</f>
        <v>0</v>
      </c>
      <c r="AJ1536" s="41">
        <f>+SUMIF($N1536:$N1555,$AJ$16,$U1536:$U1555)</f>
        <v>0</v>
      </c>
      <c r="AK1536" s="41">
        <f>+SUMIF($N1536:$N1555,$AK$16,$U1536:$U1555)</f>
        <v>0</v>
      </c>
      <c r="AL1536" s="41">
        <f>+SUMIF($N1536:$N1555,$AL$16,$U1536:$U1555)</f>
        <v>0</v>
      </c>
      <c r="AM1536" s="41">
        <f>+SUMIF($N1536:$N1555,$AM$16,$U1536:$U1555)</f>
        <v>0</v>
      </c>
      <c r="AN1536" s="41">
        <f>+SUMIF($N1536:$N1555,$AN$16,$U1536:$U1555)</f>
        <v>0</v>
      </c>
      <c r="AO1536" s="41">
        <f>+SUMIF($N1536:$N1555,$AO$16,$U1536:$U1555)</f>
        <v>0</v>
      </c>
      <c r="AP1536" s="41">
        <f>+SUMIF($N1536:$N1555,$AP$16,$U1536:$U1555)</f>
        <v>0</v>
      </c>
      <c r="AQ1536" s="41">
        <f>+SUMIF($N1536:$N1555,$AQ$16,$U1536:$U1555)</f>
        <v>17.099999999999998</v>
      </c>
      <c r="AR1536" s="41">
        <f>+SUMIF($N1536:$N1555,$AR$16,$U1536:$U1555)</f>
        <v>15.6</v>
      </c>
      <c r="AS1536" s="43"/>
      <c r="AT1536" s="43"/>
      <c r="AU1536" s="44"/>
      <c r="AV1536" s="33"/>
      <c r="AW1536" s="33"/>
      <c r="AX1536" s="33"/>
      <c r="AZ1536" s="141"/>
      <c r="BE1536" s="168"/>
      <c r="BF1536" s="168"/>
      <c r="BG1536" s="168"/>
      <c r="BH1536" s="168"/>
      <c r="BI1536" s="168"/>
      <c r="BJ1536" s="168"/>
      <c r="BK1536" s="168"/>
      <c r="BL1536" s="168"/>
      <c r="BM1536" s="168"/>
      <c r="DK1536" s="168"/>
      <c r="DL1536" s="168"/>
      <c r="DM1536" s="168"/>
      <c r="DN1536" s="168"/>
      <c r="DO1536" s="168"/>
      <c r="DP1536" s="168"/>
      <c r="DQ1536" s="168"/>
      <c r="DR1536" s="168"/>
      <c r="DS1536" s="168"/>
      <c r="DT1536" s="168"/>
      <c r="DU1536" s="168"/>
      <c r="DV1536" s="168"/>
      <c r="DW1536" s="168"/>
      <c r="DX1536" s="168"/>
      <c r="DY1536" s="168"/>
      <c r="DZ1536" s="168"/>
      <c r="EA1536" s="168"/>
      <c r="EB1536" s="168"/>
      <c r="EC1536" s="168"/>
      <c r="ED1536" s="168"/>
      <c r="EE1536" s="168"/>
      <c r="EF1536" s="168"/>
      <c r="EG1536" s="168"/>
      <c r="EH1536" s="168"/>
      <c r="EI1536" s="168"/>
      <c r="EJ1536" s="168"/>
      <c r="EK1536" s="168"/>
      <c r="EL1536" s="168"/>
      <c r="EM1536" s="168"/>
      <c r="EN1536" s="168"/>
      <c r="EO1536" s="168"/>
      <c r="EP1536" s="168"/>
      <c r="EQ1536" s="168"/>
      <c r="ER1536" s="168"/>
      <c r="ES1536" s="168"/>
      <c r="ET1536" s="168"/>
      <c r="EU1536" s="168"/>
      <c r="EV1536" s="168"/>
      <c r="EW1536" s="168"/>
      <c r="EX1536" s="168"/>
      <c r="EY1536" s="168"/>
      <c r="EZ1536" s="168"/>
      <c r="FA1536" s="168"/>
      <c r="FB1536" s="168"/>
      <c r="FC1536" s="168"/>
      <c r="FD1536" s="168"/>
    </row>
    <row r="1537" spans="1:160" s="5" customFormat="1" ht="24.9" customHeight="1" x14ac:dyDescent="0.3">
      <c r="A1537" s="263"/>
      <c r="B1537" s="263"/>
      <c r="C1537" s="265"/>
      <c r="D1537" s="481"/>
      <c r="E1537" s="482"/>
      <c r="F1537" s="482"/>
      <c r="G1537" s="482"/>
      <c r="H1537" s="482"/>
      <c r="I1537" s="482"/>
      <c r="J1537" s="482"/>
      <c r="K1537" s="482"/>
      <c r="L1537" s="482"/>
      <c r="M1537" s="483"/>
      <c r="N1537" s="16">
        <v>14001156</v>
      </c>
      <c r="O1537" s="412" t="s">
        <v>306</v>
      </c>
      <c r="P1537" s="413"/>
      <c r="Q1537" s="8">
        <v>86</v>
      </c>
      <c r="R1537" s="8">
        <v>0.5</v>
      </c>
      <c r="S1537" s="8">
        <v>0.6</v>
      </c>
      <c r="T1537" s="9">
        <v>2</v>
      </c>
      <c r="U1537" s="17">
        <f t="shared" ref="U1537:U1541" si="120">+Q1537*R1537*S1537*T1537</f>
        <v>51.6</v>
      </c>
      <c r="V1537" s="33"/>
      <c r="W1537" s="57">
        <v>9</v>
      </c>
      <c r="X1537" s="86"/>
      <c r="Y1537" s="33"/>
      <c r="Z1537" s="36"/>
      <c r="AA1537" s="36"/>
      <c r="AD1537" s="33"/>
      <c r="AG1537" s="33"/>
      <c r="AH1537" s="43"/>
      <c r="AI1537" s="43"/>
      <c r="AJ1537" s="43"/>
      <c r="AK1537" s="43"/>
      <c r="AL1537" s="43"/>
      <c r="AM1537" s="43"/>
      <c r="AN1537" s="43"/>
      <c r="AO1537" s="43"/>
      <c r="AP1537" s="43"/>
      <c r="AQ1537" s="43"/>
      <c r="AR1537" s="43"/>
      <c r="AS1537" s="43"/>
      <c r="AT1537" s="43"/>
      <c r="AU1537" s="44"/>
      <c r="AV1537" s="33"/>
      <c r="AW1537" s="33"/>
      <c r="AX1537" s="33"/>
      <c r="AZ1537" s="141"/>
      <c r="BE1537" s="168"/>
      <c r="BF1537" s="168"/>
      <c r="BG1537" s="168"/>
      <c r="BH1537" s="168"/>
      <c r="BI1537" s="168"/>
      <c r="BJ1537" s="168"/>
      <c r="BK1537" s="168"/>
      <c r="BL1537" s="168"/>
      <c r="BM1537" s="168"/>
      <c r="DK1537" s="168"/>
      <c r="DL1537" s="168"/>
      <c r="DM1537" s="168"/>
      <c r="DN1537" s="168"/>
      <c r="DO1537" s="168"/>
      <c r="DP1537" s="168"/>
      <c r="DQ1537" s="168"/>
      <c r="DR1537" s="168"/>
      <c r="DS1537" s="168"/>
      <c r="DT1537" s="168"/>
      <c r="DU1537" s="168"/>
      <c r="DV1537" s="168"/>
      <c r="DW1537" s="168"/>
      <c r="DX1537" s="168"/>
      <c r="DY1537" s="168"/>
      <c r="DZ1537" s="168"/>
      <c r="EA1537" s="168"/>
      <c r="EB1537" s="168"/>
      <c r="EC1537" s="168"/>
      <c r="ED1537" s="168"/>
      <c r="EE1537" s="168"/>
      <c r="EF1537" s="168"/>
      <c r="EG1537" s="168"/>
      <c r="EH1537" s="168"/>
      <c r="EI1537" s="168"/>
      <c r="EJ1537" s="168"/>
      <c r="EK1537" s="168"/>
      <c r="EL1537" s="168"/>
      <c r="EM1537" s="168"/>
      <c r="EN1537" s="168"/>
      <c r="EO1537" s="168"/>
      <c r="EP1537" s="168"/>
      <c r="EQ1537" s="168"/>
      <c r="ER1537" s="168"/>
      <c r="ES1537" s="168"/>
      <c r="ET1537" s="168"/>
      <c r="EU1537" s="168"/>
      <c r="EV1537" s="168"/>
      <c r="EW1537" s="168"/>
      <c r="EX1537" s="168"/>
      <c r="EY1537" s="168"/>
      <c r="EZ1537" s="168"/>
      <c r="FA1537" s="168"/>
      <c r="FB1537" s="168"/>
      <c r="FC1537" s="168"/>
      <c r="FD1537" s="168"/>
    </row>
    <row r="1538" spans="1:160" s="5" customFormat="1" ht="24.9" customHeight="1" x14ac:dyDescent="0.3">
      <c r="A1538" s="263"/>
      <c r="B1538" s="263"/>
      <c r="C1538" s="265"/>
      <c r="D1538" s="481"/>
      <c r="E1538" s="482"/>
      <c r="F1538" s="482"/>
      <c r="G1538" s="482"/>
      <c r="H1538" s="482"/>
      <c r="I1538" s="482"/>
      <c r="J1538" s="482"/>
      <c r="K1538" s="482"/>
      <c r="L1538" s="482"/>
      <c r="M1538" s="483"/>
      <c r="N1538" s="16"/>
      <c r="O1538" s="412"/>
      <c r="P1538" s="413"/>
      <c r="Q1538" s="8"/>
      <c r="R1538" s="8"/>
      <c r="S1538" s="8"/>
      <c r="T1538" s="9"/>
      <c r="U1538" s="17"/>
      <c r="V1538" s="33"/>
      <c r="W1538" s="57"/>
      <c r="X1538" s="86"/>
      <c r="Y1538" s="33"/>
      <c r="Z1538" s="36"/>
      <c r="AA1538" s="36"/>
      <c r="AD1538" s="33"/>
      <c r="AG1538" s="33"/>
      <c r="AH1538" s="43"/>
      <c r="AI1538" s="43"/>
      <c r="AJ1538" s="43"/>
      <c r="AK1538" s="43"/>
      <c r="AL1538" s="43"/>
      <c r="AM1538" s="43"/>
      <c r="AN1538" s="43"/>
      <c r="AO1538" s="43"/>
      <c r="AP1538" s="43"/>
      <c r="AQ1538" s="43"/>
      <c r="AR1538" s="43"/>
      <c r="AS1538" s="43"/>
      <c r="AT1538" s="43"/>
      <c r="AU1538" s="44"/>
      <c r="AV1538" s="33"/>
      <c r="AW1538" s="33"/>
      <c r="AX1538" s="33"/>
      <c r="AZ1538" s="141"/>
      <c r="BE1538" s="168"/>
      <c r="BF1538" s="168"/>
      <c r="BG1538" s="168"/>
      <c r="BH1538" s="168"/>
      <c r="BI1538" s="168"/>
      <c r="BJ1538" s="168"/>
      <c r="BK1538" s="168"/>
      <c r="BL1538" s="168"/>
      <c r="BM1538" s="168"/>
      <c r="DK1538" s="168"/>
      <c r="DL1538" s="168"/>
      <c r="DM1538" s="168"/>
      <c r="DN1538" s="168"/>
      <c r="DO1538" s="168"/>
      <c r="DP1538" s="168"/>
      <c r="DQ1538" s="168"/>
      <c r="DR1538" s="168"/>
      <c r="DS1538" s="168"/>
      <c r="DT1538" s="168"/>
      <c r="DU1538" s="168"/>
      <c r="DV1538" s="168"/>
      <c r="DW1538" s="168"/>
      <c r="DX1538" s="168"/>
      <c r="DY1538" s="168"/>
      <c r="DZ1538" s="168"/>
      <c r="EA1538" s="168"/>
      <c r="EB1538" s="168"/>
      <c r="EC1538" s="168"/>
      <c r="ED1538" s="168"/>
      <c r="EE1538" s="168"/>
      <c r="EF1538" s="168"/>
      <c r="EG1538" s="168"/>
      <c r="EH1538" s="168"/>
      <c r="EI1538" s="168"/>
      <c r="EJ1538" s="168"/>
      <c r="EK1538" s="168"/>
      <c r="EL1538" s="168"/>
      <c r="EM1538" s="168"/>
      <c r="EN1538" s="168"/>
      <c r="EO1538" s="168"/>
      <c r="EP1538" s="168"/>
      <c r="EQ1538" s="168"/>
      <c r="ER1538" s="168"/>
      <c r="ES1538" s="168"/>
      <c r="ET1538" s="168"/>
      <c r="EU1538" s="168"/>
      <c r="EV1538" s="168"/>
      <c r="EW1538" s="168"/>
      <c r="EX1538" s="168"/>
      <c r="EY1538" s="168"/>
      <c r="EZ1538" s="168"/>
      <c r="FA1538" s="168"/>
      <c r="FB1538" s="168"/>
      <c r="FC1538" s="168"/>
      <c r="FD1538" s="168"/>
    </row>
    <row r="1539" spans="1:160" s="5" customFormat="1" ht="24.9" customHeight="1" x14ac:dyDescent="0.3">
      <c r="A1539" s="263"/>
      <c r="B1539" s="263"/>
      <c r="C1539" s="265"/>
      <c r="D1539" s="481"/>
      <c r="E1539" s="482"/>
      <c r="F1539" s="482"/>
      <c r="G1539" s="482"/>
      <c r="H1539" s="482"/>
      <c r="I1539" s="482"/>
      <c r="J1539" s="482"/>
      <c r="K1539" s="482"/>
      <c r="L1539" s="482"/>
      <c r="M1539" s="483"/>
      <c r="N1539" s="16"/>
      <c r="O1539" s="412"/>
      <c r="P1539" s="413"/>
      <c r="Q1539" s="8"/>
      <c r="R1539" s="8"/>
      <c r="S1539" s="8"/>
      <c r="T1539" s="9"/>
      <c r="U1539" s="17"/>
      <c r="V1539" s="33"/>
      <c r="W1539" s="57"/>
      <c r="X1539" s="86"/>
      <c r="Y1539" s="33"/>
      <c r="Z1539" s="36"/>
      <c r="AA1539" s="36"/>
      <c r="AD1539" s="33"/>
      <c r="AG1539" s="33"/>
      <c r="AH1539" s="43"/>
      <c r="AI1539" s="43"/>
      <c r="AJ1539" s="43"/>
      <c r="AK1539" s="43"/>
      <c r="AL1539" s="43"/>
      <c r="AM1539" s="43"/>
      <c r="AN1539" s="43"/>
      <c r="AO1539" s="43"/>
      <c r="AP1539" s="43"/>
      <c r="AQ1539" s="43"/>
      <c r="AR1539" s="43"/>
      <c r="AS1539" s="43"/>
      <c r="AT1539" s="43"/>
      <c r="AU1539" s="44"/>
      <c r="AV1539" s="33"/>
      <c r="AW1539" s="33"/>
      <c r="AX1539" s="33"/>
      <c r="AZ1539" s="141"/>
      <c r="BE1539" s="168"/>
      <c r="BF1539" s="168"/>
      <c r="BG1539" s="168"/>
      <c r="BH1539" s="168"/>
      <c r="BI1539" s="168"/>
      <c r="BJ1539" s="168"/>
      <c r="BK1539" s="168"/>
      <c r="BL1539" s="168"/>
      <c r="BM1539" s="168"/>
      <c r="DK1539" s="168"/>
      <c r="DL1539" s="168"/>
      <c r="DM1539" s="168"/>
      <c r="DN1539" s="168"/>
      <c r="DO1539" s="168"/>
      <c r="DP1539" s="168"/>
      <c r="DQ1539" s="168"/>
      <c r="DR1539" s="168"/>
      <c r="DS1539" s="168"/>
      <c r="DT1539" s="168"/>
      <c r="DU1539" s="168"/>
      <c r="DV1539" s="168"/>
      <c r="DW1539" s="168"/>
      <c r="DX1539" s="168"/>
      <c r="DY1539" s="168"/>
      <c r="DZ1539" s="168"/>
      <c r="EA1539" s="168"/>
      <c r="EB1539" s="168"/>
      <c r="EC1539" s="168"/>
      <c r="ED1539" s="168"/>
      <c r="EE1539" s="168"/>
      <c r="EF1539" s="168"/>
      <c r="EG1539" s="168"/>
      <c r="EH1539" s="168"/>
      <c r="EI1539" s="168"/>
      <c r="EJ1539" s="168"/>
      <c r="EK1539" s="168"/>
      <c r="EL1539" s="168"/>
      <c r="EM1539" s="168"/>
      <c r="EN1539" s="168"/>
      <c r="EO1539" s="168"/>
      <c r="EP1539" s="168"/>
      <c r="EQ1539" s="168"/>
      <c r="ER1539" s="168"/>
      <c r="ES1539" s="168"/>
      <c r="ET1539" s="168"/>
      <c r="EU1539" s="168"/>
      <c r="EV1539" s="168"/>
      <c r="EW1539" s="168"/>
      <c r="EX1539" s="168"/>
      <c r="EY1539" s="168"/>
      <c r="EZ1539" s="168"/>
      <c r="FA1539" s="168"/>
      <c r="FB1539" s="168"/>
      <c r="FC1539" s="168"/>
      <c r="FD1539" s="168"/>
    </row>
    <row r="1540" spans="1:160" s="5" customFormat="1" ht="24.9" customHeight="1" x14ac:dyDescent="0.3">
      <c r="A1540" s="263"/>
      <c r="B1540" s="263"/>
      <c r="C1540" s="265"/>
      <c r="D1540" s="481"/>
      <c r="E1540" s="482"/>
      <c r="F1540" s="482"/>
      <c r="G1540" s="482"/>
      <c r="H1540" s="482"/>
      <c r="I1540" s="482"/>
      <c r="J1540" s="482"/>
      <c r="K1540" s="482"/>
      <c r="L1540" s="482"/>
      <c r="M1540" s="483"/>
      <c r="N1540" s="16">
        <v>14001619</v>
      </c>
      <c r="O1540" s="412" t="s">
        <v>306</v>
      </c>
      <c r="P1540" s="413"/>
      <c r="Q1540" s="8">
        <v>57</v>
      </c>
      <c r="R1540" s="8">
        <v>0.5</v>
      </c>
      <c r="S1540" s="8">
        <v>0.6</v>
      </c>
      <c r="T1540" s="9">
        <v>1</v>
      </c>
      <c r="U1540" s="17">
        <f t="shared" si="120"/>
        <v>17.099999999999998</v>
      </c>
      <c r="V1540" s="33"/>
      <c r="W1540" s="57">
        <v>18</v>
      </c>
      <c r="X1540" s="86"/>
      <c r="Y1540" s="33"/>
      <c r="Z1540" s="36"/>
      <c r="AA1540" s="36"/>
      <c r="AD1540" s="33"/>
      <c r="AG1540" s="33"/>
      <c r="AH1540" s="43"/>
      <c r="AI1540" s="43"/>
      <c r="AJ1540" s="43"/>
      <c r="AK1540" s="43"/>
      <c r="AL1540" s="43"/>
      <c r="AM1540" s="43"/>
      <c r="AN1540" s="43"/>
      <c r="AO1540" s="43"/>
      <c r="AP1540" s="43"/>
      <c r="AQ1540" s="43"/>
      <c r="AR1540" s="43"/>
      <c r="AS1540" s="43"/>
      <c r="AT1540" s="43"/>
      <c r="AU1540" s="44"/>
      <c r="AV1540" s="33"/>
      <c r="AW1540" s="33"/>
      <c r="AX1540" s="33"/>
      <c r="AZ1540" s="141"/>
      <c r="BE1540" s="168"/>
      <c r="BF1540" s="168"/>
      <c r="BG1540" s="168"/>
      <c r="BH1540" s="168"/>
      <c r="BI1540" s="168"/>
      <c r="BJ1540" s="168"/>
      <c r="BK1540" s="168"/>
      <c r="BL1540" s="168"/>
      <c r="BM1540" s="168"/>
      <c r="DK1540" s="168"/>
      <c r="DL1540" s="168"/>
      <c r="DM1540" s="168"/>
      <c r="DN1540" s="168"/>
      <c r="DO1540" s="168"/>
      <c r="DP1540" s="168"/>
      <c r="DQ1540" s="168"/>
      <c r="DR1540" s="168"/>
      <c r="DS1540" s="168"/>
      <c r="DT1540" s="168"/>
      <c r="DU1540" s="168"/>
      <c r="DV1540" s="168"/>
      <c r="DW1540" s="168"/>
      <c r="DX1540" s="168"/>
      <c r="DY1540" s="168"/>
      <c r="DZ1540" s="168"/>
      <c r="EA1540" s="168"/>
      <c r="EB1540" s="168"/>
      <c r="EC1540" s="168"/>
      <c r="ED1540" s="168"/>
      <c r="EE1540" s="168"/>
      <c r="EF1540" s="168"/>
      <c r="EG1540" s="168"/>
      <c r="EH1540" s="168"/>
      <c r="EI1540" s="168"/>
      <c r="EJ1540" s="168"/>
      <c r="EK1540" s="168"/>
      <c r="EL1540" s="168"/>
      <c r="EM1540" s="168"/>
      <c r="EN1540" s="168"/>
      <c r="EO1540" s="168"/>
      <c r="EP1540" s="168"/>
      <c r="EQ1540" s="168"/>
      <c r="ER1540" s="168"/>
      <c r="ES1540" s="168"/>
      <c r="ET1540" s="168"/>
      <c r="EU1540" s="168"/>
      <c r="EV1540" s="168"/>
      <c r="EW1540" s="168"/>
      <c r="EX1540" s="168"/>
      <c r="EY1540" s="168"/>
      <c r="EZ1540" s="168"/>
      <c r="FA1540" s="168"/>
      <c r="FB1540" s="168"/>
      <c r="FC1540" s="168"/>
      <c r="FD1540" s="168"/>
    </row>
    <row r="1541" spans="1:160" s="5" customFormat="1" ht="24.9" customHeight="1" x14ac:dyDescent="0.3">
      <c r="A1541" s="263"/>
      <c r="B1541" s="263"/>
      <c r="C1541" s="265"/>
      <c r="D1541" s="481"/>
      <c r="E1541" s="482"/>
      <c r="F1541" s="482"/>
      <c r="G1541" s="482"/>
      <c r="H1541" s="482"/>
      <c r="I1541" s="482"/>
      <c r="J1541" s="482"/>
      <c r="K1541" s="482"/>
      <c r="L1541" s="482"/>
      <c r="M1541" s="483"/>
      <c r="N1541" s="16">
        <v>14001616</v>
      </c>
      <c r="O1541" s="412" t="s">
        <v>306</v>
      </c>
      <c r="P1541" s="413"/>
      <c r="Q1541" s="8">
        <v>52</v>
      </c>
      <c r="R1541" s="8">
        <v>0.5</v>
      </c>
      <c r="S1541" s="8">
        <v>0.6</v>
      </c>
      <c r="T1541" s="9">
        <v>1</v>
      </c>
      <c r="U1541" s="17">
        <f t="shared" si="120"/>
        <v>15.6</v>
      </c>
      <c r="V1541" s="33"/>
      <c r="W1541" s="57">
        <v>19</v>
      </c>
      <c r="X1541" s="86"/>
      <c r="Y1541" s="33"/>
      <c r="Z1541" s="36"/>
      <c r="AA1541" s="36"/>
      <c r="AD1541" s="33"/>
      <c r="AG1541" s="33"/>
      <c r="AH1541" s="43"/>
      <c r="AI1541" s="43"/>
      <c r="AJ1541" s="43"/>
      <c r="AK1541" s="43"/>
      <c r="AL1541" s="43"/>
      <c r="AM1541" s="43"/>
      <c r="AN1541" s="43"/>
      <c r="AO1541" s="43"/>
      <c r="AP1541" s="43"/>
      <c r="AQ1541" s="43"/>
      <c r="AR1541" s="43"/>
      <c r="AS1541" s="43"/>
      <c r="AT1541" s="43"/>
      <c r="AU1541" s="44"/>
      <c r="AV1541" s="33"/>
      <c r="AW1541" s="33"/>
      <c r="AX1541" s="33"/>
      <c r="AZ1541" s="141"/>
      <c r="BE1541" s="168"/>
      <c r="BF1541" s="168"/>
      <c r="BG1541" s="168"/>
      <c r="BH1541" s="168"/>
      <c r="BI1541" s="168"/>
      <c r="BJ1541" s="168"/>
      <c r="BK1541" s="168"/>
      <c r="BL1541" s="168"/>
      <c r="BM1541" s="168"/>
      <c r="DK1541" s="168"/>
      <c r="DL1541" s="168"/>
      <c r="DM1541" s="168"/>
      <c r="DN1541" s="168"/>
      <c r="DO1541" s="168"/>
      <c r="DP1541" s="168"/>
      <c r="DQ1541" s="168"/>
      <c r="DR1541" s="168"/>
      <c r="DS1541" s="168"/>
      <c r="DT1541" s="168"/>
      <c r="DU1541" s="168"/>
      <c r="DV1541" s="168"/>
      <c r="DW1541" s="168"/>
      <c r="DX1541" s="168"/>
      <c r="DY1541" s="168"/>
      <c r="DZ1541" s="168"/>
      <c r="EA1541" s="168"/>
      <c r="EB1541" s="168"/>
      <c r="EC1541" s="168"/>
      <c r="ED1541" s="168"/>
      <c r="EE1541" s="168"/>
      <c r="EF1541" s="168"/>
      <c r="EG1541" s="168"/>
      <c r="EH1541" s="168"/>
      <c r="EI1541" s="168"/>
      <c r="EJ1541" s="168"/>
      <c r="EK1541" s="168"/>
      <c r="EL1541" s="168"/>
      <c r="EM1541" s="168"/>
      <c r="EN1541" s="168"/>
      <c r="EO1541" s="168"/>
      <c r="EP1541" s="168"/>
      <c r="EQ1541" s="168"/>
      <c r="ER1541" s="168"/>
      <c r="ES1541" s="168"/>
      <c r="ET1541" s="168"/>
      <c r="EU1541" s="168"/>
      <c r="EV1541" s="168"/>
      <c r="EW1541" s="168"/>
      <c r="EX1541" s="168"/>
      <c r="EY1541" s="168"/>
      <c r="EZ1541" s="168"/>
      <c r="FA1541" s="168"/>
      <c r="FB1541" s="168"/>
      <c r="FC1541" s="168"/>
      <c r="FD1541" s="168"/>
    </row>
    <row r="1542" spans="1:160" s="5" customFormat="1" ht="24.9" customHeight="1" x14ac:dyDescent="0.3">
      <c r="A1542" s="263"/>
      <c r="B1542" s="263"/>
      <c r="C1542" s="265"/>
      <c r="D1542" s="481"/>
      <c r="E1542" s="482"/>
      <c r="F1542" s="482"/>
      <c r="G1542" s="482"/>
      <c r="H1542" s="482"/>
      <c r="I1542" s="482"/>
      <c r="J1542" s="482"/>
      <c r="K1542" s="482"/>
      <c r="L1542" s="482"/>
      <c r="M1542" s="483"/>
      <c r="N1542" s="16"/>
      <c r="O1542" s="412"/>
      <c r="P1542" s="413"/>
      <c r="Q1542" s="8"/>
      <c r="R1542" s="8"/>
      <c r="S1542" s="8"/>
      <c r="T1542" s="9"/>
      <c r="U1542" s="17"/>
      <c r="V1542" s="33"/>
      <c r="W1542" s="57"/>
      <c r="X1542" s="86"/>
      <c r="Y1542" s="33"/>
      <c r="Z1542" s="36"/>
      <c r="AA1542" s="36"/>
      <c r="AD1542" s="33"/>
      <c r="AG1542" s="33"/>
      <c r="AH1542" s="43"/>
      <c r="AI1542" s="43"/>
      <c r="AJ1542" s="43"/>
      <c r="AK1542" s="43"/>
      <c r="AL1542" s="43"/>
      <c r="AM1542" s="43"/>
      <c r="AN1542" s="43"/>
      <c r="AO1542" s="43"/>
      <c r="AP1542" s="43"/>
      <c r="AQ1542" s="43"/>
      <c r="AR1542" s="43"/>
      <c r="AS1542" s="43"/>
      <c r="AT1542" s="43"/>
      <c r="AU1542" s="44"/>
      <c r="AV1542" s="33"/>
      <c r="AW1542" s="33"/>
      <c r="AX1542" s="33"/>
      <c r="AZ1542" s="141"/>
      <c r="BE1542" s="168"/>
      <c r="BF1542" s="168"/>
      <c r="BG1542" s="168"/>
      <c r="BH1542" s="168"/>
      <c r="BI1542" s="168"/>
      <c r="BJ1542" s="168"/>
      <c r="BK1542" s="168"/>
      <c r="BL1542" s="168"/>
      <c r="BM1542" s="168"/>
      <c r="DK1542" s="168"/>
      <c r="DL1542" s="168"/>
      <c r="DM1542" s="168"/>
      <c r="DN1542" s="168"/>
      <c r="DO1542" s="168"/>
      <c r="DP1542" s="168"/>
      <c r="DQ1542" s="168"/>
      <c r="DR1542" s="168"/>
      <c r="DS1542" s="168"/>
      <c r="DT1542" s="168"/>
      <c r="DU1542" s="168"/>
      <c r="DV1542" s="168"/>
      <c r="DW1542" s="168"/>
      <c r="DX1542" s="168"/>
      <c r="DY1542" s="168"/>
      <c r="DZ1542" s="168"/>
      <c r="EA1542" s="168"/>
      <c r="EB1542" s="168"/>
      <c r="EC1542" s="168"/>
      <c r="ED1542" s="168"/>
      <c r="EE1542" s="168"/>
      <c r="EF1542" s="168"/>
      <c r="EG1542" s="168"/>
      <c r="EH1542" s="168"/>
      <c r="EI1542" s="168"/>
      <c r="EJ1542" s="168"/>
      <c r="EK1542" s="168"/>
      <c r="EL1542" s="168"/>
      <c r="EM1542" s="168"/>
      <c r="EN1542" s="168"/>
      <c r="EO1542" s="168"/>
      <c r="EP1542" s="168"/>
      <c r="EQ1542" s="168"/>
      <c r="ER1542" s="168"/>
      <c r="ES1542" s="168"/>
      <c r="ET1542" s="168"/>
      <c r="EU1542" s="168"/>
      <c r="EV1542" s="168"/>
      <c r="EW1542" s="168"/>
      <c r="EX1542" s="168"/>
      <c r="EY1542" s="168"/>
      <c r="EZ1542" s="168"/>
      <c r="FA1542" s="168"/>
      <c r="FB1542" s="168"/>
      <c r="FC1542" s="168"/>
      <c r="FD1542" s="168"/>
    </row>
    <row r="1543" spans="1:160" s="5" customFormat="1" ht="24.9" customHeight="1" x14ac:dyDescent="0.3">
      <c r="A1543" s="263"/>
      <c r="B1543" s="263"/>
      <c r="C1543" s="265"/>
      <c r="D1543" s="481"/>
      <c r="E1543" s="482"/>
      <c r="F1543" s="482"/>
      <c r="G1543" s="482"/>
      <c r="H1543" s="482"/>
      <c r="I1543" s="482"/>
      <c r="J1543" s="482"/>
      <c r="K1543" s="482"/>
      <c r="L1543" s="482"/>
      <c r="M1543" s="483"/>
      <c r="N1543" s="16"/>
      <c r="O1543" s="412"/>
      <c r="P1543" s="413"/>
      <c r="Q1543" s="8"/>
      <c r="R1543" s="8"/>
      <c r="S1543" s="8"/>
      <c r="T1543" s="9"/>
      <c r="U1543" s="17"/>
      <c r="V1543" s="33"/>
      <c r="W1543" s="57"/>
      <c r="X1543" s="86"/>
      <c r="Y1543" s="33"/>
      <c r="Z1543" s="36"/>
      <c r="AA1543" s="36"/>
      <c r="AD1543" s="33"/>
      <c r="AG1543" s="33"/>
      <c r="AH1543" s="43"/>
      <c r="AI1543" s="43"/>
      <c r="AJ1543" s="43"/>
      <c r="AK1543" s="43"/>
      <c r="AL1543" s="43"/>
      <c r="AM1543" s="43"/>
      <c r="AN1543" s="43"/>
      <c r="AO1543" s="43"/>
      <c r="AP1543" s="43"/>
      <c r="AQ1543" s="43"/>
      <c r="AR1543" s="43"/>
      <c r="AS1543" s="43"/>
      <c r="AT1543" s="43"/>
      <c r="AU1543" s="44"/>
      <c r="AV1543" s="33"/>
      <c r="AW1543" s="33"/>
      <c r="AX1543" s="33"/>
      <c r="AZ1543" s="141"/>
      <c r="BE1543" s="168"/>
      <c r="BF1543" s="168"/>
      <c r="BG1543" s="168"/>
      <c r="BH1543" s="168"/>
      <c r="BI1543" s="168"/>
      <c r="BJ1543" s="168"/>
      <c r="BK1543" s="168"/>
      <c r="BL1543" s="168"/>
      <c r="BM1543" s="168"/>
      <c r="DK1543" s="168"/>
      <c r="DL1543" s="168"/>
      <c r="DM1543" s="168"/>
      <c r="DN1543" s="168"/>
      <c r="DO1543" s="168"/>
      <c r="DP1543" s="168"/>
      <c r="DQ1543" s="168"/>
      <c r="DR1543" s="168"/>
      <c r="DS1543" s="168"/>
      <c r="DT1543" s="168"/>
      <c r="DU1543" s="168"/>
      <c r="DV1543" s="168"/>
      <c r="DW1543" s="168"/>
      <c r="DX1543" s="168"/>
      <c r="DY1543" s="168"/>
      <c r="DZ1543" s="168"/>
      <c r="EA1543" s="168"/>
      <c r="EB1543" s="168"/>
      <c r="EC1543" s="168"/>
      <c r="ED1543" s="168"/>
      <c r="EE1543" s="168"/>
      <c r="EF1543" s="168"/>
      <c r="EG1543" s="168"/>
      <c r="EH1543" s="168"/>
      <c r="EI1543" s="168"/>
      <c r="EJ1543" s="168"/>
      <c r="EK1543" s="168"/>
      <c r="EL1543" s="168"/>
      <c r="EM1543" s="168"/>
      <c r="EN1543" s="168"/>
      <c r="EO1543" s="168"/>
      <c r="EP1543" s="168"/>
      <c r="EQ1543" s="168"/>
      <c r="ER1543" s="168"/>
      <c r="ES1543" s="168"/>
      <c r="ET1543" s="168"/>
      <c r="EU1543" s="168"/>
      <c r="EV1543" s="168"/>
      <c r="EW1543" s="168"/>
      <c r="EX1543" s="168"/>
      <c r="EY1543" s="168"/>
      <c r="EZ1543" s="168"/>
      <c r="FA1543" s="168"/>
      <c r="FB1543" s="168"/>
      <c r="FC1543" s="168"/>
      <c r="FD1543" s="168"/>
    </row>
    <row r="1544" spans="1:160" s="5" customFormat="1" ht="24.9" customHeight="1" x14ac:dyDescent="0.3">
      <c r="A1544" s="263"/>
      <c r="B1544" s="263"/>
      <c r="C1544" s="265"/>
      <c r="D1544" s="481"/>
      <c r="E1544" s="482"/>
      <c r="F1544" s="482"/>
      <c r="G1544" s="482"/>
      <c r="H1544" s="482"/>
      <c r="I1544" s="482"/>
      <c r="J1544" s="482"/>
      <c r="K1544" s="482"/>
      <c r="L1544" s="482"/>
      <c r="M1544" s="483"/>
      <c r="N1544" s="16"/>
      <c r="O1544" s="412"/>
      <c r="P1544" s="413"/>
      <c r="Q1544" s="8"/>
      <c r="R1544" s="8"/>
      <c r="S1544" s="8"/>
      <c r="T1544" s="9"/>
      <c r="U1544" s="17"/>
      <c r="V1544" s="33"/>
      <c r="W1544" s="57"/>
      <c r="X1544" s="86"/>
      <c r="Y1544" s="33"/>
      <c r="Z1544" s="36"/>
      <c r="AA1544" s="36"/>
      <c r="AD1544" s="33"/>
      <c r="AG1544" s="33"/>
      <c r="AH1544" s="43"/>
      <c r="AI1544" s="43"/>
      <c r="AJ1544" s="43"/>
      <c r="AK1544" s="43"/>
      <c r="AL1544" s="43"/>
      <c r="AM1544" s="43"/>
      <c r="AN1544" s="43"/>
      <c r="AO1544" s="43"/>
      <c r="AP1544" s="43"/>
      <c r="AQ1544" s="43"/>
      <c r="AR1544" s="43"/>
      <c r="AS1544" s="43"/>
      <c r="AT1544" s="43"/>
      <c r="AU1544" s="44"/>
      <c r="AV1544" s="33"/>
      <c r="AW1544" s="33"/>
      <c r="AX1544" s="33"/>
      <c r="AZ1544" s="141"/>
      <c r="BE1544" s="168"/>
      <c r="BF1544" s="168"/>
      <c r="BG1544" s="168"/>
      <c r="BH1544" s="168"/>
      <c r="BI1544" s="168"/>
      <c r="BJ1544" s="168"/>
      <c r="BK1544" s="168"/>
      <c r="BL1544" s="168"/>
      <c r="BM1544" s="168"/>
      <c r="DK1544" s="168"/>
      <c r="DL1544" s="168"/>
      <c r="DM1544" s="168"/>
      <c r="DN1544" s="168"/>
      <c r="DO1544" s="168"/>
      <c r="DP1544" s="168"/>
      <c r="DQ1544" s="168"/>
      <c r="DR1544" s="168"/>
      <c r="DS1544" s="168"/>
      <c r="DT1544" s="168"/>
      <c r="DU1544" s="168"/>
      <c r="DV1544" s="168"/>
      <c r="DW1544" s="168"/>
      <c r="DX1544" s="168"/>
      <c r="DY1544" s="168"/>
      <c r="DZ1544" s="168"/>
      <c r="EA1544" s="168"/>
      <c r="EB1544" s="168"/>
      <c r="EC1544" s="168"/>
      <c r="ED1544" s="168"/>
      <c r="EE1544" s="168"/>
      <c r="EF1544" s="168"/>
      <c r="EG1544" s="168"/>
      <c r="EH1544" s="168"/>
      <c r="EI1544" s="168"/>
      <c r="EJ1544" s="168"/>
      <c r="EK1544" s="168"/>
      <c r="EL1544" s="168"/>
      <c r="EM1544" s="168"/>
      <c r="EN1544" s="168"/>
      <c r="EO1544" s="168"/>
      <c r="EP1544" s="168"/>
      <c r="EQ1544" s="168"/>
      <c r="ER1544" s="168"/>
      <c r="ES1544" s="168"/>
      <c r="ET1544" s="168"/>
      <c r="EU1544" s="168"/>
      <c r="EV1544" s="168"/>
      <c r="EW1544" s="168"/>
      <c r="EX1544" s="168"/>
      <c r="EY1544" s="168"/>
      <c r="EZ1544" s="168"/>
      <c r="FA1544" s="168"/>
      <c r="FB1544" s="168"/>
      <c r="FC1544" s="168"/>
      <c r="FD1544" s="168"/>
    </row>
    <row r="1545" spans="1:160" s="5" customFormat="1" ht="24.9" customHeight="1" x14ac:dyDescent="0.3">
      <c r="A1545" s="263"/>
      <c r="B1545" s="263"/>
      <c r="C1545" s="265"/>
      <c r="D1545" s="481"/>
      <c r="E1545" s="482"/>
      <c r="F1545" s="482"/>
      <c r="G1545" s="482"/>
      <c r="H1545" s="482"/>
      <c r="I1545" s="482"/>
      <c r="J1545" s="482"/>
      <c r="K1545" s="482"/>
      <c r="L1545" s="482"/>
      <c r="M1545" s="483"/>
      <c r="N1545" s="16"/>
      <c r="O1545" s="412"/>
      <c r="P1545" s="413"/>
      <c r="Q1545" s="8"/>
      <c r="R1545" s="8"/>
      <c r="S1545" s="8"/>
      <c r="T1545" s="9"/>
      <c r="U1545" s="17"/>
      <c r="V1545" s="33"/>
      <c r="W1545" s="57"/>
      <c r="X1545" s="86"/>
      <c r="Y1545" s="33"/>
      <c r="Z1545" s="36"/>
      <c r="AA1545" s="36"/>
      <c r="AD1545" s="33"/>
      <c r="AG1545" s="33"/>
      <c r="AH1545" s="43"/>
      <c r="AI1545" s="43"/>
      <c r="AJ1545" s="43"/>
      <c r="AK1545" s="43"/>
      <c r="AL1545" s="43"/>
      <c r="AM1545" s="43"/>
      <c r="AN1545" s="43"/>
      <c r="AO1545" s="43"/>
      <c r="AP1545" s="43"/>
      <c r="AQ1545" s="43"/>
      <c r="AR1545" s="43"/>
      <c r="AS1545" s="43"/>
      <c r="AT1545" s="43"/>
      <c r="AU1545" s="44"/>
      <c r="AV1545" s="33"/>
      <c r="AW1545" s="33"/>
      <c r="AX1545" s="33"/>
      <c r="AZ1545" s="141"/>
      <c r="BE1545" s="168"/>
      <c r="BF1545" s="168"/>
      <c r="BG1545" s="168"/>
      <c r="BH1545" s="168"/>
      <c r="BI1545" s="168"/>
      <c r="BJ1545" s="168"/>
      <c r="BK1545" s="168"/>
      <c r="BL1545" s="168"/>
      <c r="BM1545" s="168"/>
      <c r="DK1545" s="168"/>
      <c r="DL1545" s="168"/>
      <c r="DM1545" s="168"/>
      <c r="DN1545" s="168"/>
      <c r="DO1545" s="168"/>
      <c r="DP1545" s="168"/>
      <c r="DQ1545" s="168"/>
      <c r="DR1545" s="168"/>
      <c r="DS1545" s="168"/>
      <c r="DT1545" s="168"/>
      <c r="DU1545" s="168"/>
      <c r="DV1545" s="168"/>
      <c r="DW1545" s="168"/>
      <c r="DX1545" s="168"/>
      <c r="DY1545" s="168"/>
      <c r="DZ1545" s="168"/>
      <c r="EA1545" s="168"/>
      <c r="EB1545" s="168"/>
      <c r="EC1545" s="168"/>
      <c r="ED1545" s="168"/>
      <c r="EE1545" s="168"/>
      <c r="EF1545" s="168"/>
      <c r="EG1545" s="168"/>
      <c r="EH1545" s="168"/>
      <c r="EI1545" s="168"/>
      <c r="EJ1545" s="168"/>
      <c r="EK1545" s="168"/>
      <c r="EL1545" s="168"/>
      <c r="EM1545" s="168"/>
      <c r="EN1545" s="168"/>
      <c r="EO1545" s="168"/>
      <c r="EP1545" s="168"/>
      <c r="EQ1545" s="168"/>
      <c r="ER1545" s="168"/>
      <c r="ES1545" s="168"/>
      <c r="ET1545" s="168"/>
      <c r="EU1545" s="168"/>
      <c r="EV1545" s="168"/>
      <c r="EW1545" s="168"/>
      <c r="EX1545" s="168"/>
      <c r="EY1545" s="168"/>
      <c r="EZ1545" s="168"/>
      <c r="FA1545" s="168"/>
      <c r="FB1545" s="168"/>
      <c r="FC1545" s="168"/>
      <c r="FD1545" s="168"/>
    </row>
    <row r="1546" spans="1:160" s="5" customFormat="1" ht="24.9" customHeight="1" x14ac:dyDescent="0.3">
      <c r="A1546" s="263"/>
      <c r="B1546" s="263"/>
      <c r="C1546" s="265"/>
      <c r="D1546" s="481"/>
      <c r="E1546" s="482"/>
      <c r="F1546" s="482"/>
      <c r="G1546" s="482"/>
      <c r="H1546" s="482"/>
      <c r="I1546" s="482"/>
      <c r="J1546" s="482"/>
      <c r="K1546" s="482"/>
      <c r="L1546" s="482"/>
      <c r="M1546" s="483"/>
      <c r="N1546" s="16"/>
      <c r="O1546" s="412"/>
      <c r="P1546" s="413"/>
      <c r="Q1546" s="8"/>
      <c r="R1546" s="8"/>
      <c r="S1546" s="8"/>
      <c r="T1546" s="9"/>
      <c r="U1546" s="17"/>
      <c r="V1546" s="33"/>
      <c r="W1546" s="57"/>
      <c r="X1546" s="86"/>
      <c r="Y1546" s="33"/>
      <c r="Z1546" s="36"/>
      <c r="AA1546" s="36"/>
      <c r="AD1546" s="33"/>
      <c r="AG1546" s="33"/>
      <c r="AH1546" s="43"/>
      <c r="AI1546" s="43"/>
      <c r="AJ1546" s="43"/>
      <c r="AK1546" s="43"/>
      <c r="AL1546" s="43"/>
      <c r="AM1546" s="43"/>
      <c r="AN1546" s="43"/>
      <c r="AO1546" s="43"/>
      <c r="AP1546" s="43"/>
      <c r="AQ1546" s="43"/>
      <c r="AR1546" s="43"/>
      <c r="AS1546" s="43"/>
      <c r="AT1546" s="43"/>
      <c r="AU1546" s="44"/>
      <c r="AV1546" s="33"/>
      <c r="AW1546" s="33"/>
      <c r="AX1546" s="33"/>
      <c r="AZ1546" s="141"/>
      <c r="BE1546" s="168"/>
      <c r="BF1546" s="168"/>
      <c r="BG1546" s="168"/>
      <c r="BH1546" s="168"/>
      <c r="BI1546" s="168"/>
      <c r="BJ1546" s="168"/>
      <c r="BK1546" s="168"/>
      <c r="BL1546" s="168"/>
      <c r="BM1546" s="168"/>
      <c r="DK1546" s="168"/>
      <c r="DL1546" s="168"/>
      <c r="DM1546" s="168"/>
      <c r="DN1546" s="168"/>
      <c r="DO1546" s="168"/>
      <c r="DP1546" s="168"/>
      <c r="DQ1546" s="168"/>
      <c r="DR1546" s="168"/>
      <c r="DS1546" s="168"/>
      <c r="DT1546" s="168"/>
      <c r="DU1546" s="168"/>
      <c r="DV1546" s="168"/>
      <c r="DW1546" s="168"/>
      <c r="DX1546" s="168"/>
      <c r="DY1546" s="168"/>
      <c r="DZ1546" s="168"/>
      <c r="EA1546" s="168"/>
      <c r="EB1546" s="168"/>
      <c r="EC1546" s="168"/>
      <c r="ED1546" s="168"/>
      <c r="EE1546" s="168"/>
      <c r="EF1546" s="168"/>
      <c r="EG1546" s="168"/>
      <c r="EH1546" s="168"/>
      <c r="EI1546" s="168"/>
      <c r="EJ1546" s="168"/>
      <c r="EK1546" s="168"/>
      <c r="EL1546" s="168"/>
      <c r="EM1546" s="168"/>
      <c r="EN1546" s="168"/>
      <c r="EO1546" s="168"/>
      <c r="EP1546" s="168"/>
      <c r="EQ1546" s="168"/>
      <c r="ER1546" s="168"/>
      <c r="ES1546" s="168"/>
      <c r="ET1546" s="168"/>
      <c r="EU1546" s="168"/>
      <c r="EV1546" s="168"/>
      <c r="EW1546" s="168"/>
      <c r="EX1546" s="168"/>
      <c r="EY1546" s="168"/>
      <c r="EZ1546" s="168"/>
      <c r="FA1546" s="168"/>
      <c r="FB1546" s="168"/>
      <c r="FC1546" s="168"/>
      <c r="FD1546" s="168"/>
    </row>
    <row r="1547" spans="1:160" s="5" customFormat="1" ht="24.9" customHeight="1" x14ac:dyDescent="0.3">
      <c r="A1547" s="263"/>
      <c r="B1547" s="263"/>
      <c r="C1547" s="265"/>
      <c r="D1547" s="481"/>
      <c r="E1547" s="482"/>
      <c r="F1547" s="482"/>
      <c r="G1547" s="482"/>
      <c r="H1547" s="482"/>
      <c r="I1547" s="482"/>
      <c r="J1547" s="482"/>
      <c r="K1547" s="482"/>
      <c r="L1547" s="482"/>
      <c r="M1547" s="483"/>
      <c r="N1547" s="16"/>
      <c r="O1547" s="412"/>
      <c r="P1547" s="413"/>
      <c r="Q1547" s="8"/>
      <c r="R1547" s="8"/>
      <c r="S1547" s="8"/>
      <c r="T1547" s="9"/>
      <c r="U1547" s="17"/>
      <c r="V1547" s="33"/>
      <c r="W1547" s="57"/>
      <c r="X1547" s="86"/>
      <c r="Y1547" s="33"/>
      <c r="Z1547" s="36"/>
      <c r="AA1547" s="36"/>
      <c r="AD1547" s="33"/>
      <c r="AG1547" s="33"/>
      <c r="AH1547" s="43"/>
      <c r="AI1547" s="43"/>
      <c r="AJ1547" s="43"/>
      <c r="AK1547" s="43"/>
      <c r="AL1547" s="43"/>
      <c r="AM1547" s="43"/>
      <c r="AN1547" s="43"/>
      <c r="AO1547" s="43"/>
      <c r="AP1547" s="43"/>
      <c r="AQ1547" s="43"/>
      <c r="AR1547" s="43"/>
      <c r="AS1547" s="43"/>
      <c r="AT1547" s="43"/>
      <c r="AU1547" s="44"/>
      <c r="AV1547" s="33"/>
      <c r="AW1547" s="33"/>
      <c r="AX1547" s="33"/>
      <c r="AZ1547" s="141"/>
      <c r="BE1547" s="168"/>
      <c r="BF1547" s="168"/>
      <c r="BG1547" s="168"/>
      <c r="BH1547" s="168"/>
      <c r="BI1547" s="168"/>
      <c r="BJ1547" s="168"/>
      <c r="BK1547" s="168"/>
      <c r="BL1547" s="168"/>
      <c r="BM1547" s="168"/>
      <c r="DK1547" s="168"/>
      <c r="DL1547" s="168"/>
      <c r="DM1547" s="168"/>
      <c r="DN1547" s="168"/>
      <c r="DO1547" s="168"/>
      <c r="DP1547" s="168"/>
      <c r="DQ1547" s="168"/>
      <c r="DR1547" s="168"/>
      <c r="DS1547" s="168"/>
      <c r="DT1547" s="168"/>
      <c r="DU1547" s="168"/>
      <c r="DV1547" s="168"/>
      <c r="DW1547" s="168"/>
      <c r="DX1547" s="168"/>
      <c r="DY1547" s="168"/>
      <c r="DZ1547" s="168"/>
      <c r="EA1547" s="168"/>
      <c r="EB1547" s="168"/>
      <c r="EC1547" s="168"/>
      <c r="ED1547" s="168"/>
      <c r="EE1547" s="168"/>
      <c r="EF1547" s="168"/>
      <c r="EG1547" s="168"/>
      <c r="EH1547" s="168"/>
      <c r="EI1547" s="168"/>
      <c r="EJ1547" s="168"/>
      <c r="EK1547" s="168"/>
      <c r="EL1547" s="168"/>
      <c r="EM1547" s="168"/>
      <c r="EN1547" s="168"/>
      <c r="EO1547" s="168"/>
      <c r="EP1547" s="168"/>
      <c r="EQ1547" s="168"/>
      <c r="ER1547" s="168"/>
      <c r="ES1547" s="168"/>
      <c r="ET1547" s="168"/>
      <c r="EU1547" s="168"/>
      <c r="EV1547" s="168"/>
      <c r="EW1547" s="168"/>
      <c r="EX1547" s="168"/>
      <c r="EY1547" s="168"/>
      <c r="EZ1547" s="168"/>
      <c r="FA1547" s="168"/>
      <c r="FB1547" s="168"/>
      <c r="FC1547" s="168"/>
      <c r="FD1547" s="168"/>
    </row>
    <row r="1548" spans="1:160" s="5" customFormat="1" ht="24.9" customHeight="1" x14ac:dyDescent="0.3">
      <c r="A1548" s="263"/>
      <c r="B1548" s="263"/>
      <c r="C1548" s="265"/>
      <c r="D1548" s="481"/>
      <c r="E1548" s="482"/>
      <c r="F1548" s="482"/>
      <c r="G1548" s="482"/>
      <c r="H1548" s="482"/>
      <c r="I1548" s="482"/>
      <c r="J1548" s="482"/>
      <c r="K1548" s="482"/>
      <c r="L1548" s="482"/>
      <c r="M1548" s="483"/>
      <c r="N1548" s="16"/>
      <c r="O1548" s="412"/>
      <c r="P1548" s="413"/>
      <c r="Q1548" s="8"/>
      <c r="R1548" s="8"/>
      <c r="S1548" s="8"/>
      <c r="T1548" s="9"/>
      <c r="U1548" s="17"/>
      <c r="V1548" s="33"/>
      <c r="W1548" s="57"/>
      <c r="X1548" s="86"/>
      <c r="Y1548" s="33"/>
      <c r="Z1548" s="36"/>
      <c r="AA1548" s="36"/>
      <c r="AD1548" s="33"/>
      <c r="AG1548" s="33"/>
      <c r="AH1548" s="43"/>
      <c r="AI1548" s="43"/>
      <c r="AJ1548" s="43"/>
      <c r="AK1548" s="43"/>
      <c r="AL1548" s="43"/>
      <c r="AM1548" s="43"/>
      <c r="AN1548" s="43"/>
      <c r="AO1548" s="43"/>
      <c r="AP1548" s="43"/>
      <c r="AQ1548" s="43"/>
      <c r="AR1548" s="43"/>
      <c r="AS1548" s="43"/>
      <c r="AT1548" s="43"/>
      <c r="AU1548" s="44"/>
      <c r="AV1548" s="33"/>
      <c r="AW1548" s="33"/>
      <c r="AX1548" s="33"/>
      <c r="AZ1548" s="141"/>
      <c r="BE1548" s="168"/>
      <c r="BF1548" s="168"/>
      <c r="BG1548" s="168"/>
      <c r="BH1548" s="168"/>
      <c r="BI1548" s="168"/>
      <c r="BJ1548" s="168"/>
      <c r="BK1548" s="168"/>
      <c r="BL1548" s="168"/>
      <c r="BM1548" s="168"/>
      <c r="DK1548" s="168"/>
      <c r="DL1548" s="168"/>
      <c r="DM1548" s="168"/>
      <c r="DN1548" s="168"/>
      <c r="DO1548" s="168"/>
      <c r="DP1548" s="168"/>
      <c r="DQ1548" s="168"/>
      <c r="DR1548" s="168"/>
      <c r="DS1548" s="168"/>
      <c r="DT1548" s="168"/>
      <c r="DU1548" s="168"/>
      <c r="DV1548" s="168"/>
      <c r="DW1548" s="168"/>
      <c r="DX1548" s="168"/>
      <c r="DY1548" s="168"/>
      <c r="DZ1548" s="168"/>
      <c r="EA1548" s="168"/>
      <c r="EB1548" s="168"/>
      <c r="EC1548" s="168"/>
      <c r="ED1548" s="168"/>
      <c r="EE1548" s="168"/>
      <c r="EF1548" s="168"/>
      <c r="EG1548" s="168"/>
      <c r="EH1548" s="168"/>
      <c r="EI1548" s="168"/>
      <c r="EJ1548" s="168"/>
      <c r="EK1548" s="168"/>
      <c r="EL1548" s="168"/>
      <c r="EM1548" s="168"/>
      <c r="EN1548" s="168"/>
      <c r="EO1548" s="168"/>
      <c r="EP1548" s="168"/>
      <c r="EQ1548" s="168"/>
      <c r="ER1548" s="168"/>
      <c r="ES1548" s="168"/>
      <c r="ET1548" s="168"/>
      <c r="EU1548" s="168"/>
      <c r="EV1548" s="168"/>
      <c r="EW1548" s="168"/>
      <c r="EX1548" s="168"/>
      <c r="EY1548" s="168"/>
      <c r="EZ1548" s="168"/>
      <c r="FA1548" s="168"/>
      <c r="FB1548" s="168"/>
      <c r="FC1548" s="168"/>
      <c r="FD1548" s="168"/>
    </row>
    <row r="1549" spans="1:160" s="5" customFormat="1" ht="24.9" customHeight="1" x14ac:dyDescent="0.3">
      <c r="A1549" s="263"/>
      <c r="B1549" s="263"/>
      <c r="C1549" s="265"/>
      <c r="D1549" s="481"/>
      <c r="E1549" s="482"/>
      <c r="F1549" s="482"/>
      <c r="G1549" s="482"/>
      <c r="H1549" s="482"/>
      <c r="I1549" s="482"/>
      <c r="J1549" s="482"/>
      <c r="K1549" s="482"/>
      <c r="L1549" s="482"/>
      <c r="M1549" s="483"/>
      <c r="N1549" s="16"/>
      <c r="O1549" s="412"/>
      <c r="P1549" s="413"/>
      <c r="Q1549" s="8"/>
      <c r="R1549" s="8"/>
      <c r="S1549" s="8"/>
      <c r="T1549" s="9"/>
      <c r="U1549" s="17"/>
      <c r="V1549" s="33"/>
      <c r="W1549" s="57"/>
      <c r="X1549" s="86"/>
      <c r="Y1549" s="33"/>
      <c r="Z1549" s="36"/>
      <c r="AA1549" s="36"/>
      <c r="AD1549" s="33"/>
      <c r="AG1549" s="33"/>
      <c r="AH1549" s="43"/>
      <c r="AI1549" s="43"/>
      <c r="AJ1549" s="43"/>
      <c r="AK1549" s="43"/>
      <c r="AL1549" s="43"/>
      <c r="AM1549" s="43"/>
      <c r="AN1549" s="43"/>
      <c r="AO1549" s="43"/>
      <c r="AP1549" s="43"/>
      <c r="AQ1549" s="43"/>
      <c r="AR1549" s="43"/>
      <c r="AS1549" s="43"/>
      <c r="AT1549" s="43"/>
      <c r="AU1549" s="44"/>
      <c r="AV1549" s="33"/>
      <c r="AW1549" s="33"/>
      <c r="AX1549" s="33"/>
      <c r="AZ1549" s="141"/>
      <c r="BE1549" s="168"/>
      <c r="BF1549" s="168"/>
      <c r="BG1549" s="168"/>
      <c r="BH1549" s="168"/>
      <c r="BI1549" s="168"/>
      <c r="BJ1549" s="168"/>
      <c r="BK1549" s="168"/>
      <c r="BL1549" s="168"/>
      <c r="BM1549" s="168"/>
      <c r="DK1549" s="168"/>
      <c r="DL1549" s="168"/>
      <c r="DM1549" s="168"/>
      <c r="DN1549" s="168"/>
      <c r="DO1549" s="168"/>
      <c r="DP1549" s="168"/>
      <c r="DQ1549" s="168"/>
      <c r="DR1549" s="168"/>
      <c r="DS1549" s="168"/>
      <c r="DT1549" s="168"/>
      <c r="DU1549" s="168"/>
      <c r="DV1549" s="168"/>
      <c r="DW1549" s="168"/>
      <c r="DX1549" s="168"/>
      <c r="DY1549" s="168"/>
      <c r="DZ1549" s="168"/>
      <c r="EA1549" s="168"/>
      <c r="EB1549" s="168"/>
      <c r="EC1549" s="168"/>
      <c r="ED1549" s="168"/>
      <c r="EE1549" s="168"/>
      <c r="EF1549" s="168"/>
      <c r="EG1549" s="168"/>
      <c r="EH1549" s="168"/>
      <c r="EI1549" s="168"/>
      <c r="EJ1549" s="168"/>
      <c r="EK1549" s="168"/>
      <c r="EL1549" s="168"/>
      <c r="EM1549" s="168"/>
      <c r="EN1549" s="168"/>
      <c r="EO1549" s="168"/>
      <c r="EP1549" s="168"/>
      <c r="EQ1549" s="168"/>
      <c r="ER1549" s="168"/>
      <c r="ES1549" s="168"/>
      <c r="ET1549" s="168"/>
      <c r="EU1549" s="168"/>
      <c r="EV1549" s="168"/>
      <c r="EW1549" s="168"/>
      <c r="EX1549" s="168"/>
      <c r="EY1549" s="168"/>
      <c r="EZ1549" s="168"/>
      <c r="FA1549" s="168"/>
      <c r="FB1549" s="168"/>
      <c r="FC1549" s="168"/>
      <c r="FD1549" s="168"/>
    </row>
    <row r="1550" spans="1:160" s="5" customFormat="1" ht="24.9" customHeight="1" x14ac:dyDescent="0.3">
      <c r="A1550" s="263"/>
      <c r="B1550" s="263"/>
      <c r="C1550" s="265"/>
      <c r="D1550" s="481"/>
      <c r="E1550" s="482"/>
      <c r="F1550" s="482"/>
      <c r="G1550" s="482"/>
      <c r="H1550" s="482"/>
      <c r="I1550" s="482"/>
      <c r="J1550" s="482"/>
      <c r="K1550" s="482"/>
      <c r="L1550" s="482"/>
      <c r="M1550" s="483"/>
      <c r="N1550" s="16"/>
      <c r="O1550" s="412"/>
      <c r="P1550" s="413"/>
      <c r="Q1550" s="8"/>
      <c r="R1550" s="8"/>
      <c r="S1550" s="8"/>
      <c r="T1550" s="9"/>
      <c r="U1550" s="17"/>
      <c r="V1550" s="33"/>
      <c r="W1550" s="57"/>
      <c r="X1550" s="86"/>
      <c r="Y1550" s="33"/>
      <c r="Z1550" s="36"/>
      <c r="AA1550" s="36"/>
      <c r="AD1550" s="33"/>
      <c r="AG1550" s="33"/>
      <c r="AH1550" s="43"/>
      <c r="AI1550" s="43"/>
      <c r="AJ1550" s="43"/>
      <c r="AK1550" s="43"/>
      <c r="AL1550" s="43"/>
      <c r="AM1550" s="43"/>
      <c r="AN1550" s="43"/>
      <c r="AO1550" s="43"/>
      <c r="AP1550" s="43"/>
      <c r="AQ1550" s="43"/>
      <c r="AR1550" s="43"/>
      <c r="AS1550" s="43"/>
      <c r="AT1550" s="43"/>
      <c r="AU1550" s="44"/>
      <c r="AV1550" s="33"/>
      <c r="AW1550" s="33"/>
      <c r="AX1550" s="33"/>
      <c r="AZ1550" s="141"/>
      <c r="BE1550" s="168"/>
      <c r="BF1550" s="168"/>
      <c r="BG1550" s="168"/>
      <c r="BH1550" s="168"/>
      <c r="BI1550" s="168"/>
      <c r="BJ1550" s="168"/>
      <c r="BK1550" s="168"/>
      <c r="BL1550" s="168"/>
      <c r="BM1550" s="168"/>
      <c r="DK1550" s="168"/>
      <c r="DL1550" s="168"/>
      <c r="DM1550" s="168"/>
      <c r="DN1550" s="168"/>
      <c r="DO1550" s="168"/>
      <c r="DP1550" s="168"/>
      <c r="DQ1550" s="168"/>
      <c r="DR1550" s="168"/>
      <c r="DS1550" s="168"/>
      <c r="DT1550" s="168"/>
      <c r="DU1550" s="168"/>
      <c r="DV1550" s="168"/>
      <c r="DW1550" s="168"/>
      <c r="DX1550" s="168"/>
      <c r="DY1550" s="168"/>
      <c r="DZ1550" s="168"/>
      <c r="EA1550" s="168"/>
      <c r="EB1550" s="168"/>
      <c r="EC1550" s="168"/>
      <c r="ED1550" s="168"/>
      <c r="EE1550" s="168"/>
      <c r="EF1550" s="168"/>
      <c r="EG1550" s="168"/>
      <c r="EH1550" s="168"/>
      <c r="EI1550" s="168"/>
      <c r="EJ1550" s="168"/>
      <c r="EK1550" s="168"/>
      <c r="EL1550" s="168"/>
      <c r="EM1550" s="168"/>
      <c r="EN1550" s="168"/>
      <c r="EO1550" s="168"/>
      <c r="EP1550" s="168"/>
      <c r="EQ1550" s="168"/>
      <c r="ER1550" s="168"/>
      <c r="ES1550" s="168"/>
      <c r="ET1550" s="168"/>
      <c r="EU1550" s="168"/>
      <c r="EV1550" s="168"/>
      <c r="EW1550" s="168"/>
      <c r="EX1550" s="168"/>
      <c r="EY1550" s="168"/>
      <c r="EZ1550" s="168"/>
      <c r="FA1550" s="168"/>
      <c r="FB1550" s="168"/>
      <c r="FC1550" s="168"/>
      <c r="FD1550" s="168"/>
    </row>
    <row r="1551" spans="1:160" s="5" customFormat="1" ht="24.9" customHeight="1" x14ac:dyDescent="0.3">
      <c r="A1551" s="263"/>
      <c r="B1551" s="263"/>
      <c r="C1551" s="265"/>
      <c r="D1551" s="481"/>
      <c r="E1551" s="482"/>
      <c r="F1551" s="482"/>
      <c r="G1551" s="482"/>
      <c r="H1551" s="482"/>
      <c r="I1551" s="482"/>
      <c r="J1551" s="482"/>
      <c r="K1551" s="482"/>
      <c r="L1551" s="482"/>
      <c r="M1551" s="483"/>
      <c r="N1551" s="16"/>
      <c r="O1551" s="412"/>
      <c r="P1551" s="413"/>
      <c r="Q1551" s="8"/>
      <c r="R1551" s="8"/>
      <c r="S1551" s="8"/>
      <c r="T1551" s="9"/>
      <c r="U1551" s="17"/>
      <c r="V1551" s="33"/>
      <c r="W1551" s="57"/>
      <c r="X1551" s="86"/>
      <c r="Y1551" s="33"/>
      <c r="Z1551" s="36"/>
      <c r="AA1551" s="36"/>
      <c r="AD1551" s="33"/>
      <c r="AG1551" s="33"/>
      <c r="AH1551" s="43"/>
      <c r="AI1551" s="43"/>
      <c r="AJ1551" s="43"/>
      <c r="AK1551" s="43"/>
      <c r="AL1551" s="43"/>
      <c r="AM1551" s="43"/>
      <c r="AN1551" s="43"/>
      <c r="AO1551" s="43"/>
      <c r="AP1551" s="43"/>
      <c r="AQ1551" s="43"/>
      <c r="AR1551" s="43"/>
      <c r="AS1551" s="43"/>
      <c r="AT1551" s="43"/>
      <c r="AU1551" s="44"/>
      <c r="AV1551" s="33"/>
      <c r="AW1551" s="33"/>
      <c r="AX1551" s="33"/>
      <c r="AZ1551" s="141"/>
      <c r="BE1551" s="168"/>
      <c r="BF1551" s="168"/>
      <c r="BG1551" s="168"/>
      <c r="BH1551" s="168"/>
      <c r="BI1551" s="168"/>
      <c r="BJ1551" s="168"/>
      <c r="BK1551" s="168"/>
      <c r="BL1551" s="168"/>
      <c r="BM1551" s="168"/>
      <c r="DK1551" s="168"/>
      <c r="DL1551" s="168"/>
      <c r="DM1551" s="168"/>
      <c r="DN1551" s="168"/>
      <c r="DO1551" s="168"/>
      <c r="DP1551" s="168"/>
      <c r="DQ1551" s="168"/>
      <c r="DR1551" s="168"/>
      <c r="DS1551" s="168"/>
      <c r="DT1551" s="168"/>
      <c r="DU1551" s="168"/>
      <c r="DV1551" s="168"/>
      <c r="DW1551" s="168"/>
      <c r="DX1551" s="168"/>
      <c r="DY1551" s="168"/>
      <c r="DZ1551" s="168"/>
      <c r="EA1551" s="168"/>
      <c r="EB1551" s="168"/>
      <c r="EC1551" s="168"/>
      <c r="ED1551" s="168"/>
      <c r="EE1551" s="168"/>
      <c r="EF1551" s="168"/>
      <c r="EG1551" s="168"/>
      <c r="EH1551" s="168"/>
      <c r="EI1551" s="168"/>
      <c r="EJ1551" s="168"/>
      <c r="EK1551" s="168"/>
      <c r="EL1551" s="168"/>
      <c r="EM1551" s="168"/>
      <c r="EN1551" s="168"/>
      <c r="EO1551" s="168"/>
      <c r="EP1551" s="168"/>
      <c r="EQ1551" s="168"/>
      <c r="ER1551" s="168"/>
      <c r="ES1551" s="168"/>
      <c r="ET1551" s="168"/>
      <c r="EU1551" s="168"/>
      <c r="EV1551" s="168"/>
      <c r="EW1551" s="168"/>
      <c r="EX1551" s="168"/>
      <c r="EY1551" s="168"/>
      <c r="EZ1551" s="168"/>
      <c r="FA1551" s="168"/>
      <c r="FB1551" s="168"/>
      <c r="FC1551" s="168"/>
      <c r="FD1551" s="168"/>
    </row>
    <row r="1552" spans="1:160" s="5" customFormat="1" ht="24.9" customHeight="1" x14ac:dyDescent="0.3">
      <c r="A1552" s="263"/>
      <c r="B1552" s="263"/>
      <c r="C1552" s="265"/>
      <c r="D1552" s="481"/>
      <c r="E1552" s="482"/>
      <c r="F1552" s="482"/>
      <c r="G1552" s="482"/>
      <c r="H1552" s="482"/>
      <c r="I1552" s="482"/>
      <c r="J1552" s="482"/>
      <c r="K1552" s="482"/>
      <c r="L1552" s="482"/>
      <c r="M1552" s="483"/>
      <c r="N1552" s="16"/>
      <c r="O1552" s="412"/>
      <c r="P1552" s="413"/>
      <c r="Q1552" s="8"/>
      <c r="R1552" s="8"/>
      <c r="S1552" s="8"/>
      <c r="T1552" s="9"/>
      <c r="U1552" s="17"/>
      <c r="V1552" s="33"/>
      <c r="W1552" s="57"/>
      <c r="X1552" s="86"/>
      <c r="Y1552" s="33"/>
      <c r="Z1552" s="36"/>
      <c r="AA1552" s="36"/>
      <c r="AD1552" s="33"/>
      <c r="AG1552" s="33"/>
      <c r="AH1552" s="43"/>
      <c r="AI1552" s="43"/>
      <c r="AJ1552" s="43"/>
      <c r="AK1552" s="43"/>
      <c r="AL1552" s="43"/>
      <c r="AM1552" s="43"/>
      <c r="AN1552" s="43"/>
      <c r="AO1552" s="43"/>
      <c r="AP1552" s="43"/>
      <c r="AQ1552" s="43"/>
      <c r="AR1552" s="43"/>
      <c r="AS1552" s="43"/>
      <c r="AT1552" s="43"/>
      <c r="AU1552" s="44"/>
      <c r="AV1552" s="33"/>
      <c r="AW1552" s="33"/>
      <c r="AX1552" s="33"/>
      <c r="AZ1552" s="141"/>
      <c r="BE1552" s="168"/>
      <c r="BF1552" s="168"/>
      <c r="BG1552" s="168"/>
      <c r="BH1552" s="168"/>
      <c r="BI1552" s="168"/>
      <c r="BJ1552" s="168"/>
      <c r="BK1552" s="168"/>
      <c r="BL1552" s="168"/>
      <c r="BM1552" s="168"/>
      <c r="DK1552" s="168"/>
      <c r="DL1552" s="168"/>
      <c r="DM1552" s="168"/>
      <c r="DN1552" s="168"/>
      <c r="DO1552" s="168"/>
      <c r="DP1552" s="168"/>
      <c r="DQ1552" s="168"/>
      <c r="DR1552" s="168"/>
      <c r="DS1552" s="168"/>
      <c r="DT1552" s="168"/>
      <c r="DU1552" s="168"/>
      <c r="DV1552" s="168"/>
      <c r="DW1552" s="168"/>
      <c r="DX1552" s="168"/>
      <c r="DY1552" s="168"/>
      <c r="DZ1552" s="168"/>
      <c r="EA1552" s="168"/>
      <c r="EB1552" s="168"/>
      <c r="EC1552" s="168"/>
      <c r="ED1552" s="168"/>
      <c r="EE1552" s="168"/>
      <c r="EF1552" s="168"/>
      <c r="EG1552" s="168"/>
      <c r="EH1552" s="168"/>
      <c r="EI1552" s="168"/>
      <c r="EJ1552" s="168"/>
      <c r="EK1552" s="168"/>
      <c r="EL1552" s="168"/>
      <c r="EM1552" s="168"/>
      <c r="EN1552" s="168"/>
      <c r="EO1552" s="168"/>
      <c r="EP1552" s="168"/>
      <c r="EQ1552" s="168"/>
      <c r="ER1552" s="168"/>
      <c r="ES1552" s="168"/>
      <c r="ET1552" s="168"/>
      <c r="EU1552" s="168"/>
      <c r="EV1552" s="168"/>
      <c r="EW1552" s="168"/>
      <c r="EX1552" s="168"/>
      <c r="EY1552" s="168"/>
      <c r="EZ1552" s="168"/>
      <c r="FA1552" s="168"/>
      <c r="FB1552" s="168"/>
      <c r="FC1552" s="168"/>
      <c r="FD1552" s="168"/>
    </row>
    <row r="1553" spans="1:160" s="5" customFormat="1" ht="24.9" customHeight="1" x14ac:dyDescent="0.3">
      <c r="A1553" s="263"/>
      <c r="B1553" s="263"/>
      <c r="C1553" s="265"/>
      <c r="D1553" s="481"/>
      <c r="E1553" s="482"/>
      <c r="F1553" s="482"/>
      <c r="G1553" s="482"/>
      <c r="H1553" s="482"/>
      <c r="I1553" s="482"/>
      <c r="J1553" s="482"/>
      <c r="K1553" s="482"/>
      <c r="L1553" s="482"/>
      <c r="M1553" s="483"/>
      <c r="N1553" s="16"/>
      <c r="O1553" s="412"/>
      <c r="P1553" s="413"/>
      <c r="Q1553" s="8"/>
      <c r="R1553" s="8"/>
      <c r="S1553" s="8"/>
      <c r="T1553" s="9"/>
      <c r="U1553" s="17"/>
      <c r="V1553" s="33"/>
      <c r="W1553" s="57"/>
      <c r="X1553" s="86"/>
      <c r="Y1553" s="33"/>
      <c r="Z1553" s="36"/>
      <c r="AA1553" s="36"/>
      <c r="AD1553" s="33"/>
      <c r="AG1553" s="33"/>
      <c r="AH1553" s="43"/>
      <c r="AI1553" s="43"/>
      <c r="AJ1553" s="43"/>
      <c r="AK1553" s="43"/>
      <c r="AL1553" s="43"/>
      <c r="AM1553" s="43"/>
      <c r="AN1553" s="43"/>
      <c r="AO1553" s="43"/>
      <c r="AP1553" s="43"/>
      <c r="AQ1553" s="43"/>
      <c r="AR1553" s="43"/>
      <c r="AS1553" s="43"/>
      <c r="AT1553" s="43"/>
      <c r="AU1553" s="44"/>
      <c r="AV1553" s="33"/>
      <c r="AW1553" s="33"/>
      <c r="AX1553" s="33"/>
      <c r="AZ1553" s="141"/>
      <c r="BE1553" s="168"/>
      <c r="BF1553" s="168"/>
      <c r="BG1553" s="168"/>
      <c r="BH1553" s="168"/>
      <c r="BI1553" s="168"/>
      <c r="BJ1553" s="168"/>
      <c r="BK1553" s="168"/>
      <c r="BL1553" s="168"/>
      <c r="BM1553" s="168"/>
      <c r="DK1553" s="168"/>
      <c r="DL1553" s="168"/>
      <c r="DM1553" s="168"/>
      <c r="DN1553" s="168"/>
      <c r="DO1553" s="168"/>
      <c r="DP1553" s="168"/>
      <c r="DQ1553" s="168"/>
      <c r="DR1553" s="168"/>
      <c r="DS1553" s="168"/>
      <c r="DT1553" s="168"/>
      <c r="DU1553" s="168"/>
      <c r="DV1553" s="168"/>
      <c r="DW1553" s="168"/>
      <c r="DX1553" s="168"/>
      <c r="DY1553" s="168"/>
      <c r="DZ1553" s="168"/>
      <c r="EA1553" s="168"/>
      <c r="EB1553" s="168"/>
      <c r="EC1553" s="168"/>
      <c r="ED1553" s="168"/>
      <c r="EE1553" s="168"/>
      <c r="EF1553" s="168"/>
      <c r="EG1553" s="168"/>
      <c r="EH1553" s="168"/>
      <c r="EI1553" s="168"/>
      <c r="EJ1553" s="168"/>
      <c r="EK1553" s="168"/>
      <c r="EL1553" s="168"/>
      <c r="EM1553" s="168"/>
      <c r="EN1553" s="168"/>
      <c r="EO1553" s="168"/>
      <c r="EP1553" s="168"/>
      <c r="EQ1553" s="168"/>
      <c r="ER1553" s="168"/>
      <c r="ES1553" s="168"/>
      <c r="ET1553" s="168"/>
      <c r="EU1553" s="168"/>
      <c r="EV1553" s="168"/>
      <c r="EW1553" s="168"/>
      <c r="EX1553" s="168"/>
      <c r="EY1553" s="168"/>
      <c r="EZ1553" s="168"/>
      <c r="FA1553" s="168"/>
      <c r="FB1553" s="168"/>
      <c r="FC1553" s="168"/>
      <c r="FD1553" s="168"/>
    </row>
    <row r="1554" spans="1:160" s="5" customFormat="1" ht="24.9" customHeight="1" x14ac:dyDescent="0.3">
      <c r="A1554" s="263"/>
      <c r="B1554" s="263"/>
      <c r="C1554" s="265"/>
      <c r="D1554" s="481"/>
      <c r="E1554" s="482"/>
      <c r="F1554" s="482"/>
      <c r="G1554" s="482"/>
      <c r="H1554" s="482"/>
      <c r="I1554" s="482"/>
      <c r="J1554" s="482"/>
      <c r="K1554" s="482"/>
      <c r="L1554" s="482"/>
      <c r="M1554" s="483"/>
      <c r="N1554" s="16"/>
      <c r="O1554" s="412"/>
      <c r="P1554" s="413"/>
      <c r="Q1554" s="8"/>
      <c r="R1554" s="8"/>
      <c r="S1554" s="8"/>
      <c r="T1554" s="9"/>
      <c r="U1554" s="17"/>
      <c r="V1554" s="33"/>
      <c r="W1554" s="57"/>
      <c r="X1554" s="86"/>
      <c r="Y1554" s="33"/>
      <c r="Z1554" s="36"/>
      <c r="AA1554" s="36"/>
      <c r="AD1554" s="33"/>
      <c r="AG1554" s="33"/>
      <c r="AH1554" s="43"/>
      <c r="AI1554" s="43"/>
      <c r="AJ1554" s="43"/>
      <c r="AK1554" s="43"/>
      <c r="AL1554" s="43"/>
      <c r="AM1554" s="43"/>
      <c r="AN1554" s="43"/>
      <c r="AO1554" s="43"/>
      <c r="AP1554" s="43"/>
      <c r="AQ1554" s="43"/>
      <c r="AR1554" s="43"/>
      <c r="AS1554" s="43"/>
      <c r="AT1554" s="43"/>
      <c r="AU1554" s="44"/>
      <c r="AV1554" s="33"/>
      <c r="AW1554" s="33"/>
      <c r="AX1554" s="33"/>
      <c r="AZ1554" s="141"/>
      <c r="BE1554" s="168"/>
      <c r="BF1554" s="168"/>
      <c r="BG1554" s="168"/>
      <c r="BH1554" s="168"/>
      <c r="BI1554" s="168"/>
      <c r="BJ1554" s="168"/>
      <c r="BK1554" s="168"/>
      <c r="BL1554" s="168"/>
      <c r="BM1554" s="168"/>
      <c r="DK1554" s="168"/>
      <c r="DL1554" s="168"/>
      <c r="DM1554" s="168"/>
      <c r="DN1554" s="168"/>
      <c r="DO1554" s="168"/>
      <c r="DP1554" s="168"/>
      <c r="DQ1554" s="168"/>
      <c r="DR1554" s="168"/>
      <c r="DS1554" s="168"/>
      <c r="DT1554" s="168"/>
      <c r="DU1554" s="168"/>
      <c r="DV1554" s="168"/>
      <c r="DW1554" s="168"/>
      <c r="DX1554" s="168"/>
      <c r="DY1554" s="168"/>
      <c r="DZ1554" s="168"/>
      <c r="EA1554" s="168"/>
      <c r="EB1554" s="168"/>
      <c r="EC1554" s="168"/>
      <c r="ED1554" s="168"/>
      <c r="EE1554" s="168"/>
      <c r="EF1554" s="168"/>
      <c r="EG1554" s="168"/>
      <c r="EH1554" s="168"/>
      <c r="EI1554" s="168"/>
      <c r="EJ1554" s="168"/>
      <c r="EK1554" s="168"/>
      <c r="EL1554" s="168"/>
      <c r="EM1554" s="168"/>
      <c r="EN1554" s="168"/>
      <c r="EO1554" s="168"/>
      <c r="EP1554" s="168"/>
      <c r="EQ1554" s="168"/>
      <c r="ER1554" s="168"/>
      <c r="ES1554" s="168"/>
      <c r="ET1554" s="168"/>
      <c r="EU1554" s="168"/>
      <c r="EV1554" s="168"/>
      <c r="EW1554" s="168"/>
      <c r="EX1554" s="168"/>
      <c r="EY1554" s="168"/>
      <c r="EZ1554" s="168"/>
      <c r="FA1554" s="168"/>
      <c r="FB1554" s="168"/>
      <c r="FC1554" s="168"/>
      <c r="FD1554" s="168"/>
    </row>
    <row r="1555" spans="1:160" s="5" customFormat="1" ht="24.9" customHeight="1" x14ac:dyDescent="0.3">
      <c r="A1555" s="263"/>
      <c r="B1555" s="263"/>
      <c r="C1555" s="265"/>
      <c r="D1555" s="481"/>
      <c r="E1555" s="482"/>
      <c r="F1555" s="482"/>
      <c r="G1555" s="482"/>
      <c r="H1555" s="482"/>
      <c r="I1555" s="482"/>
      <c r="J1555" s="482"/>
      <c r="K1555" s="482"/>
      <c r="L1555" s="482"/>
      <c r="M1555" s="483"/>
      <c r="N1555" s="16"/>
      <c r="O1555" s="412"/>
      <c r="P1555" s="413"/>
      <c r="Q1555" s="8"/>
      <c r="R1555" s="8"/>
      <c r="S1555" s="8"/>
      <c r="T1555" s="9"/>
      <c r="U1555" s="17"/>
      <c r="V1555" s="33"/>
      <c r="W1555" s="57"/>
      <c r="X1555" s="86"/>
      <c r="Y1555" s="33"/>
      <c r="Z1555" s="36"/>
      <c r="AA1555" s="36"/>
      <c r="AD1555" s="33"/>
      <c r="AG1555" s="33"/>
      <c r="AH1555" s="43"/>
      <c r="AI1555" s="43"/>
      <c r="AJ1555" s="43"/>
      <c r="AK1555" s="43"/>
      <c r="AL1555" s="43"/>
      <c r="AM1555" s="43"/>
      <c r="AN1555" s="43"/>
      <c r="AO1555" s="43"/>
      <c r="AP1555" s="43"/>
      <c r="AQ1555" s="43"/>
      <c r="AR1555" s="43"/>
      <c r="AS1555" s="43"/>
      <c r="AT1555" s="43"/>
      <c r="AU1555" s="44"/>
      <c r="AV1555" s="33"/>
      <c r="AW1555" s="33"/>
      <c r="AX1555" s="33"/>
      <c r="AZ1555" s="141"/>
      <c r="BE1555" s="168"/>
      <c r="BF1555" s="168"/>
      <c r="BG1555" s="168"/>
      <c r="BH1555" s="168"/>
      <c r="BI1555" s="168"/>
      <c r="BJ1555" s="168"/>
      <c r="BK1555" s="168"/>
      <c r="BL1555" s="168"/>
      <c r="BM1555" s="168"/>
      <c r="DK1555" s="168"/>
      <c r="DL1555" s="168"/>
      <c r="DM1555" s="168"/>
      <c r="DN1555" s="168"/>
      <c r="DO1555" s="168"/>
      <c r="DP1555" s="168"/>
      <c r="DQ1555" s="168"/>
      <c r="DR1555" s="168"/>
      <c r="DS1555" s="168"/>
      <c r="DT1555" s="168"/>
      <c r="DU1555" s="168"/>
      <c r="DV1555" s="168"/>
      <c r="DW1555" s="168"/>
      <c r="DX1555" s="168"/>
      <c r="DY1555" s="168"/>
      <c r="DZ1555" s="168"/>
      <c r="EA1555" s="168"/>
      <c r="EB1555" s="168"/>
      <c r="EC1555" s="168"/>
      <c r="ED1555" s="168"/>
      <c r="EE1555" s="168"/>
      <c r="EF1555" s="168"/>
      <c r="EG1555" s="168"/>
      <c r="EH1555" s="168"/>
      <c r="EI1555" s="168"/>
      <c r="EJ1555" s="168"/>
      <c r="EK1555" s="168"/>
      <c r="EL1555" s="168"/>
      <c r="EM1555" s="168"/>
      <c r="EN1555" s="168"/>
      <c r="EO1555" s="168"/>
      <c r="EP1555" s="168"/>
      <c r="EQ1555" s="168"/>
      <c r="ER1555" s="168"/>
      <c r="ES1555" s="168"/>
      <c r="ET1555" s="168"/>
      <c r="EU1555" s="168"/>
      <c r="EV1555" s="168"/>
      <c r="EW1555" s="168"/>
      <c r="EX1555" s="168"/>
      <c r="EY1555" s="168"/>
      <c r="EZ1555" s="168"/>
      <c r="FA1555" s="168"/>
      <c r="FB1555" s="168"/>
      <c r="FC1555" s="168"/>
      <c r="FD1555" s="168"/>
    </row>
    <row r="1556" spans="1:160" s="5" customFormat="1" ht="24.9" customHeight="1" thickBot="1" x14ac:dyDescent="0.35">
      <c r="A1556" s="263"/>
      <c r="B1556" s="263"/>
      <c r="C1556" s="265"/>
      <c r="D1556" s="481"/>
      <c r="E1556" s="482"/>
      <c r="F1556" s="482"/>
      <c r="G1556" s="482"/>
      <c r="H1556" s="482"/>
      <c r="I1556" s="482"/>
      <c r="J1556" s="482"/>
      <c r="K1556" s="482"/>
      <c r="L1556" s="482"/>
      <c r="M1556" s="483"/>
      <c r="N1556" s="414" t="s">
        <v>16</v>
      </c>
      <c r="O1556" s="415"/>
      <c r="P1556" s="415"/>
      <c r="Q1556" s="415"/>
      <c r="R1556" s="415"/>
      <c r="S1556" s="415"/>
      <c r="T1556" s="415"/>
      <c r="U1556" s="18">
        <f>SUM(U1536:U1555)</f>
        <v>116.69999999999999</v>
      </c>
      <c r="V1556" s="33"/>
      <c r="W1556" s="57"/>
      <c r="X1556" s="86"/>
      <c r="Y1556" s="33"/>
      <c r="Z1556" s="36"/>
      <c r="AA1556" s="36"/>
      <c r="AD1556" s="33"/>
      <c r="AG1556" s="33"/>
      <c r="AH1556" s="43"/>
      <c r="AI1556" s="43"/>
      <c r="AJ1556" s="43"/>
      <c r="AK1556" s="43"/>
      <c r="AL1556" s="43"/>
      <c r="AM1556" s="43"/>
      <c r="AN1556" s="43"/>
      <c r="AO1556" s="43"/>
      <c r="AP1556" s="43"/>
      <c r="AQ1556" s="43"/>
      <c r="AR1556" s="43"/>
      <c r="AS1556" s="43"/>
      <c r="AT1556" s="43"/>
      <c r="AU1556" s="44"/>
      <c r="AV1556" s="33"/>
      <c r="AW1556" s="33"/>
      <c r="AX1556" s="33"/>
      <c r="AZ1556" s="141"/>
      <c r="BE1556" s="168"/>
      <c r="BF1556" s="168"/>
      <c r="BG1556" s="168"/>
      <c r="BH1556" s="168"/>
      <c r="BI1556" s="168"/>
      <c r="BJ1556" s="168"/>
      <c r="BK1556" s="168"/>
      <c r="BL1556" s="168"/>
      <c r="BM1556" s="168"/>
      <c r="DK1556" s="168"/>
      <c r="DL1556" s="168"/>
      <c r="DM1556" s="168"/>
      <c r="DN1556" s="168"/>
      <c r="DO1556" s="168"/>
      <c r="DP1556" s="168"/>
      <c r="DQ1556" s="168"/>
      <c r="DR1556" s="168"/>
      <c r="DS1556" s="168"/>
      <c r="DT1556" s="168"/>
      <c r="DU1556" s="168"/>
      <c r="DV1556" s="168"/>
      <c r="DW1556" s="168"/>
      <c r="DX1556" s="168"/>
      <c r="DY1556" s="168"/>
      <c r="DZ1556" s="168"/>
      <c r="EA1556" s="168"/>
      <c r="EB1556" s="168"/>
      <c r="EC1556" s="168"/>
      <c r="ED1556" s="168"/>
      <c r="EE1556" s="168"/>
      <c r="EF1556" s="168"/>
      <c r="EG1556" s="168"/>
      <c r="EH1556" s="168"/>
      <c r="EI1556" s="168"/>
      <c r="EJ1556" s="168"/>
      <c r="EK1556" s="168"/>
      <c r="EL1556" s="168"/>
      <c r="EM1556" s="168"/>
      <c r="EN1556" s="168"/>
      <c r="EO1556" s="168"/>
      <c r="EP1556" s="168"/>
      <c r="EQ1556" s="168"/>
      <c r="ER1556" s="168"/>
      <c r="ES1556" s="168"/>
      <c r="ET1556" s="168"/>
      <c r="EU1556" s="168"/>
      <c r="EV1556" s="168"/>
      <c r="EW1556" s="168"/>
      <c r="EX1556" s="168"/>
      <c r="EY1556" s="168"/>
      <c r="EZ1556" s="168"/>
      <c r="FA1556" s="168"/>
      <c r="FB1556" s="168"/>
      <c r="FC1556" s="168"/>
      <c r="FD1556" s="168"/>
    </row>
    <row r="1557" spans="1:160" s="5" customFormat="1" ht="14.4" customHeight="1" x14ac:dyDescent="0.3">
      <c r="A1557" s="263"/>
      <c r="B1557" s="263"/>
      <c r="C1557" s="265"/>
      <c r="D1557" s="481"/>
      <c r="E1557" s="482"/>
      <c r="F1557" s="482"/>
      <c r="G1557" s="482"/>
      <c r="H1557" s="482"/>
      <c r="I1557" s="482"/>
      <c r="J1557" s="482"/>
      <c r="K1557" s="482"/>
      <c r="L1557" s="482"/>
      <c r="M1557" s="483"/>
      <c r="N1557" s="416" t="s">
        <v>17</v>
      </c>
      <c r="O1557" s="417"/>
      <c r="P1557" s="417"/>
      <c r="Q1557" s="417"/>
      <c r="R1557" s="417"/>
      <c r="S1557" s="417"/>
      <c r="T1557" s="417"/>
      <c r="U1557" s="418"/>
      <c r="V1557" s="87"/>
      <c r="W1557" s="57"/>
      <c r="X1557" s="86"/>
      <c r="Y1557" s="33"/>
      <c r="Z1557" s="36"/>
      <c r="AA1557" s="36"/>
      <c r="AD1557" s="33"/>
      <c r="AG1557" s="33"/>
      <c r="AH1557" s="43"/>
      <c r="AI1557" s="43"/>
      <c r="AJ1557" s="43"/>
      <c r="AK1557" s="43"/>
      <c r="AL1557" s="43"/>
      <c r="AM1557" s="43"/>
      <c r="AN1557" s="43"/>
      <c r="AO1557" s="43"/>
      <c r="AP1557" s="43"/>
      <c r="AQ1557" s="43"/>
      <c r="AR1557" s="43"/>
      <c r="AS1557" s="43"/>
      <c r="AT1557" s="43"/>
      <c r="AU1557" s="44"/>
      <c r="AV1557" s="33"/>
      <c r="AW1557" s="33"/>
      <c r="AX1557" s="33"/>
      <c r="AZ1557" s="141"/>
      <c r="BE1557" s="168"/>
      <c r="BF1557" s="168"/>
      <c r="BG1557" s="168"/>
      <c r="BH1557" s="168"/>
      <c r="BI1557" s="168"/>
      <c r="BJ1557" s="168"/>
      <c r="BK1557" s="168"/>
      <c r="BL1557" s="168"/>
      <c r="BM1557" s="168"/>
      <c r="DK1557" s="168"/>
      <c r="DL1557" s="168"/>
      <c r="DM1557" s="168"/>
      <c r="DN1557" s="168"/>
      <c r="DO1557" s="168"/>
      <c r="DP1557" s="168"/>
      <c r="DQ1557" s="168"/>
      <c r="DR1557" s="168"/>
      <c r="DS1557" s="168"/>
      <c r="DT1557" s="168"/>
      <c r="DU1557" s="168"/>
      <c r="DV1557" s="168"/>
      <c r="DW1557" s="168"/>
      <c r="DX1557" s="168"/>
      <c r="DY1557" s="168"/>
      <c r="DZ1557" s="168"/>
      <c r="EA1557" s="168"/>
      <c r="EB1557" s="168"/>
      <c r="EC1557" s="168"/>
      <c r="ED1557" s="168"/>
      <c r="EE1557" s="168"/>
      <c r="EF1557" s="168"/>
      <c r="EG1557" s="168"/>
      <c r="EH1557" s="168"/>
      <c r="EI1557" s="168"/>
      <c r="EJ1557" s="168"/>
      <c r="EK1557" s="168"/>
      <c r="EL1557" s="168"/>
      <c r="EM1557" s="168"/>
      <c r="EN1557" s="168"/>
      <c r="EO1557" s="168"/>
      <c r="EP1557" s="168"/>
      <c r="EQ1557" s="168"/>
      <c r="ER1557" s="168"/>
      <c r="ES1557" s="168"/>
      <c r="ET1557" s="168"/>
      <c r="EU1557" s="168"/>
      <c r="EV1557" s="168"/>
      <c r="EW1557" s="168"/>
      <c r="EX1557" s="168"/>
      <c r="EY1557" s="168"/>
      <c r="EZ1557" s="168"/>
      <c r="FA1557" s="168"/>
      <c r="FB1557" s="168"/>
      <c r="FC1557" s="168"/>
      <c r="FD1557" s="168"/>
    </row>
    <row r="1558" spans="1:160" s="5" customFormat="1" x14ac:dyDescent="0.3">
      <c r="A1558" s="263"/>
      <c r="B1558" s="263"/>
      <c r="C1558" s="265"/>
      <c r="D1558" s="481"/>
      <c r="E1558" s="482"/>
      <c r="F1558" s="482"/>
      <c r="G1558" s="482"/>
      <c r="H1558" s="482"/>
      <c r="I1558" s="482"/>
      <c r="J1558" s="482"/>
      <c r="K1558" s="482"/>
      <c r="L1558" s="482"/>
      <c r="M1558" s="483"/>
      <c r="N1558" s="419"/>
      <c r="O1558" s="420"/>
      <c r="P1558" s="420"/>
      <c r="Q1558" s="420"/>
      <c r="R1558" s="420"/>
      <c r="S1558" s="420"/>
      <c r="T1558" s="420"/>
      <c r="U1558" s="421"/>
      <c r="V1558" s="33"/>
      <c r="W1558" s="57"/>
      <c r="X1558" s="86"/>
      <c r="Y1558" s="33"/>
      <c r="Z1558" s="36"/>
      <c r="AA1558" s="36"/>
      <c r="AD1558" s="33"/>
      <c r="AG1558" s="33"/>
      <c r="AH1558" s="43"/>
      <c r="AI1558" s="43"/>
      <c r="AJ1558" s="43"/>
      <c r="AK1558" s="43"/>
      <c r="AL1558" s="43"/>
      <c r="AM1558" s="43"/>
      <c r="AN1558" s="43"/>
      <c r="AO1558" s="43"/>
      <c r="AP1558" s="43"/>
      <c r="AQ1558" s="43"/>
      <c r="AR1558" s="43"/>
      <c r="AS1558" s="43"/>
      <c r="AT1558" s="43"/>
      <c r="AU1558" s="44"/>
      <c r="AV1558" s="33"/>
      <c r="AW1558" s="33"/>
      <c r="AX1558" s="33"/>
      <c r="AZ1558" s="141"/>
      <c r="BE1558" s="168"/>
      <c r="BF1558" s="168"/>
      <c r="BG1558" s="168"/>
      <c r="BH1558" s="168"/>
      <c r="BI1558" s="168"/>
      <c r="BJ1558" s="168"/>
      <c r="BK1558" s="168"/>
      <c r="BL1558" s="168"/>
      <c r="BM1558" s="168"/>
      <c r="DK1558" s="168"/>
      <c r="DL1558" s="168"/>
      <c r="DM1558" s="168"/>
      <c r="DN1558" s="168"/>
      <c r="DO1558" s="168"/>
      <c r="DP1558" s="168"/>
      <c r="DQ1558" s="168"/>
      <c r="DR1558" s="168"/>
      <c r="DS1558" s="168"/>
      <c r="DT1558" s="168"/>
      <c r="DU1558" s="168"/>
      <c r="DV1558" s="168"/>
      <c r="DW1558" s="168"/>
      <c r="DX1558" s="168"/>
      <c r="DY1558" s="168"/>
      <c r="DZ1558" s="168"/>
      <c r="EA1558" s="168"/>
      <c r="EB1558" s="168"/>
      <c r="EC1558" s="168"/>
      <c r="ED1558" s="168"/>
      <c r="EE1558" s="168"/>
      <c r="EF1558" s="168"/>
      <c r="EG1558" s="168"/>
      <c r="EH1558" s="168"/>
      <c r="EI1558" s="168"/>
      <c r="EJ1558" s="168"/>
      <c r="EK1558" s="168"/>
      <c r="EL1558" s="168"/>
      <c r="EM1558" s="168"/>
      <c r="EN1558" s="168"/>
      <c r="EO1558" s="168"/>
      <c r="EP1558" s="168"/>
      <c r="EQ1558" s="168"/>
      <c r="ER1558" s="168"/>
      <c r="ES1558" s="168"/>
      <c r="ET1558" s="168"/>
      <c r="EU1558" s="168"/>
      <c r="EV1558" s="168"/>
      <c r="EW1558" s="168"/>
      <c r="EX1558" s="168"/>
      <c r="EY1558" s="168"/>
      <c r="EZ1558" s="168"/>
      <c r="FA1558" s="168"/>
      <c r="FB1558" s="168"/>
      <c r="FC1558" s="168"/>
      <c r="FD1558" s="168"/>
    </row>
    <row r="1559" spans="1:160" s="5" customFormat="1" x14ac:dyDescent="0.3">
      <c r="A1559" s="263"/>
      <c r="B1559" s="263"/>
      <c r="C1559" s="265"/>
      <c r="D1559" s="481"/>
      <c r="E1559" s="482"/>
      <c r="F1559" s="482"/>
      <c r="G1559" s="482"/>
      <c r="H1559" s="482"/>
      <c r="I1559" s="482"/>
      <c r="J1559" s="482"/>
      <c r="K1559" s="482"/>
      <c r="L1559" s="482"/>
      <c r="M1559" s="483"/>
      <c r="N1559" s="419"/>
      <c r="O1559" s="420"/>
      <c r="P1559" s="420"/>
      <c r="Q1559" s="420"/>
      <c r="R1559" s="420"/>
      <c r="S1559" s="420"/>
      <c r="T1559" s="420"/>
      <c r="U1559" s="421"/>
      <c r="V1559" s="33"/>
      <c r="W1559" s="57"/>
      <c r="X1559" s="86"/>
      <c r="Y1559" s="33"/>
      <c r="Z1559" s="36"/>
      <c r="AA1559" s="36"/>
      <c r="AD1559" s="33"/>
      <c r="AG1559" s="33"/>
      <c r="AH1559" s="43"/>
      <c r="AI1559" s="43"/>
      <c r="AJ1559" s="43"/>
      <c r="AK1559" s="43"/>
      <c r="AL1559" s="43"/>
      <c r="AM1559" s="43"/>
      <c r="AN1559" s="43"/>
      <c r="AO1559" s="43"/>
      <c r="AP1559" s="43"/>
      <c r="AQ1559" s="43"/>
      <c r="AR1559" s="43"/>
      <c r="AS1559" s="43"/>
      <c r="AT1559" s="43"/>
      <c r="AU1559" s="44"/>
      <c r="AV1559" s="33"/>
      <c r="AW1559" s="33"/>
      <c r="AX1559" s="33"/>
      <c r="AZ1559" s="141"/>
      <c r="BE1559" s="168"/>
      <c r="BF1559" s="168"/>
      <c r="BG1559" s="168"/>
      <c r="BH1559" s="168"/>
      <c r="BI1559" s="168"/>
      <c r="BJ1559" s="168"/>
      <c r="BK1559" s="168"/>
      <c r="BL1559" s="168"/>
      <c r="BM1559" s="168"/>
      <c r="DK1559" s="168"/>
      <c r="DL1559" s="168"/>
      <c r="DM1559" s="168"/>
      <c r="DN1559" s="168"/>
      <c r="DO1559" s="168"/>
      <c r="DP1559" s="168"/>
      <c r="DQ1559" s="168"/>
      <c r="DR1559" s="168"/>
      <c r="DS1559" s="168"/>
      <c r="DT1559" s="168"/>
      <c r="DU1559" s="168"/>
      <c r="DV1559" s="168"/>
      <c r="DW1559" s="168"/>
      <c r="DX1559" s="168"/>
      <c r="DY1559" s="168"/>
      <c r="DZ1559" s="168"/>
      <c r="EA1559" s="168"/>
      <c r="EB1559" s="168"/>
      <c r="EC1559" s="168"/>
      <c r="ED1559" s="168"/>
      <c r="EE1559" s="168"/>
      <c r="EF1559" s="168"/>
      <c r="EG1559" s="168"/>
      <c r="EH1559" s="168"/>
      <c r="EI1559" s="168"/>
      <c r="EJ1559" s="168"/>
      <c r="EK1559" s="168"/>
      <c r="EL1559" s="168"/>
      <c r="EM1559" s="168"/>
      <c r="EN1559" s="168"/>
      <c r="EO1559" s="168"/>
      <c r="EP1559" s="168"/>
      <c r="EQ1559" s="168"/>
      <c r="ER1559" s="168"/>
      <c r="ES1559" s="168"/>
      <c r="ET1559" s="168"/>
      <c r="EU1559" s="168"/>
      <c r="EV1559" s="168"/>
      <c r="EW1559" s="168"/>
      <c r="EX1559" s="168"/>
      <c r="EY1559" s="168"/>
      <c r="EZ1559" s="168"/>
      <c r="FA1559" s="168"/>
      <c r="FB1559" s="168"/>
      <c r="FC1559" s="168"/>
      <c r="FD1559" s="168"/>
    </row>
    <row r="1560" spans="1:160" s="5" customFormat="1" ht="14.4" thickBot="1" x14ac:dyDescent="0.35">
      <c r="A1560" s="263"/>
      <c r="B1560" s="263"/>
      <c r="C1560" s="265"/>
      <c r="D1560" s="425"/>
      <c r="E1560" s="426"/>
      <c r="F1560" s="426"/>
      <c r="G1560" s="426"/>
      <c r="H1560" s="426"/>
      <c r="I1560" s="426"/>
      <c r="J1560" s="426"/>
      <c r="K1560" s="426"/>
      <c r="L1560" s="426"/>
      <c r="M1560" s="427"/>
      <c r="N1560" s="422"/>
      <c r="O1560" s="423"/>
      <c r="P1560" s="423"/>
      <c r="Q1560" s="423"/>
      <c r="R1560" s="423"/>
      <c r="S1560" s="423"/>
      <c r="T1560" s="423"/>
      <c r="U1560" s="424"/>
      <c r="V1560" s="33"/>
      <c r="W1560" s="57"/>
      <c r="X1560" s="86"/>
      <c r="Y1560" s="33"/>
      <c r="Z1560" s="36"/>
      <c r="AA1560" s="36"/>
      <c r="AD1560" s="33"/>
      <c r="AG1560" s="33"/>
      <c r="AH1560" s="43"/>
      <c r="AI1560" s="43"/>
      <c r="AJ1560" s="43"/>
      <c r="AK1560" s="43"/>
      <c r="AL1560" s="43"/>
      <c r="AM1560" s="43"/>
      <c r="AN1560" s="43"/>
      <c r="AO1560" s="43"/>
      <c r="AP1560" s="43"/>
      <c r="AQ1560" s="43"/>
      <c r="AR1560" s="43"/>
      <c r="AS1560" s="43"/>
      <c r="AT1560" s="43"/>
      <c r="AU1560" s="44"/>
      <c r="AV1560" s="33"/>
      <c r="AW1560" s="33"/>
      <c r="AX1560" s="33"/>
      <c r="AZ1560" s="141"/>
      <c r="BE1560" s="168"/>
      <c r="BF1560" s="168"/>
      <c r="BG1560" s="168"/>
      <c r="BH1560" s="168"/>
      <c r="BI1560" s="168"/>
      <c r="BJ1560" s="168"/>
      <c r="BK1560" s="168"/>
      <c r="BL1560" s="168"/>
      <c r="BM1560" s="168"/>
      <c r="DK1560" s="168"/>
      <c r="DL1560" s="168"/>
      <c r="DM1560" s="168"/>
      <c r="DN1560" s="168"/>
      <c r="DO1560" s="168"/>
      <c r="DP1560" s="168"/>
      <c r="DQ1560" s="168"/>
      <c r="DR1560" s="168"/>
      <c r="DS1560" s="168"/>
      <c r="DT1560" s="168"/>
      <c r="DU1560" s="168"/>
      <c r="DV1560" s="168"/>
      <c r="DW1560" s="168"/>
      <c r="DX1560" s="168"/>
      <c r="DY1560" s="168"/>
      <c r="DZ1560" s="168"/>
      <c r="EA1560" s="168"/>
      <c r="EB1560" s="168"/>
      <c r="EC1560" s="168"/>
      <c r="ED1560" s="168"/>
      <c r="EE1560" s="168"/>
      <c r="EF1560" s="168"/>
      <c r="EG1560" s="168"/>
      <c r="EH1560" s="168"/>
      <c r="EI1560" s="168"/>
      <c r="EJ1560" s="168"/>
      <c r="EK1560" s="168"/>
      <c r="EL1560" s="168"/>
      <c r="EM1560" s="168"/>
      <c r="EN1560" s="168"/>
      <c r="EO1560" s="168"/>
      <c r="EP1560" s="168"/>
      <c r="EQ1560" s="168"/>
      <c r="ER1560" s="168"/>
      <c r="ES1560" s="168"/>
      <c r="ET1560" s="168"/>
      <c r="EU1560" s="168"/>
      <c r="EV1560" s="168"/>
      <c r="EW1560" s="168"/>
      <c r="EX1560" s="168"/>
      <c r="EY1560" s="168"/>
      <c r="EZ1560" s="168"/>
      <c r="FA1560" s="168"/>
      <c r="FB1560" s="168"/>
      <c r="FC1560" s="168"/>
      <c r="FD1560" s="168"/>
    </row>
    <row r="1561" spans="1:160" s="5" customFormat="1" ht="5.25" customHeight="1" thickBot="1" x14ac:dyDescent="0.35">
      <c r="A1561" s="263"/>
      <c r="B1561" s="263"/>
      <c r="C1561" s="265"/>
      <c r="D1561" s="428"/>
      <c r="E1561" s="428"/>
      <c r="F1561" s="428"/>
      <c r="G1561" s="428"/>
      <c r="H1561" s="428"/>
      <c r="I1561" s="428"/>
      <c r="J1561" s="428"/>
      <c r="K1561" s="428"/>
      <c r="L1561" s="428"/>
      <c r="M1561" s="428"/>
      <c r="N1561" s="428"/>
      <c r="O1561" s="428"/>
      <c r="P1561" s="428"/>
      <c r="Q1561" s="428"/>
      <c r="R1561" s="428"/>
      <c r="S1561" s="428"/>
      <c r="T1561" s="428"/>
      <c r="U1561" s="428"/>
      <c r="V1561" s="33"/>
      <c r="W1561" s="57"/>
      <c r="X1561" s="86"/>
      <c r="Y1561" s="33"/>
      <c r="Z1561" s="36"/>
      <c r="AA1561" s="36"/>
      <c r="AD1561" s="33"/>
      <c r="AG1561" s="33"/>
      <c r="AH1561" s="43"/>
      <c r="AI1561" s="43"/>
      <c r="AJ1561" s="43"/>
      <c r="AK1561" s="43"/>
      <c r="AL1561" s="43"/>
      <c r="AM1561" s="43"/>
      <c r="AN1561" s="43"/>
      <c r="AO1561" s="43"/>
      <c r="AP1561" s="43"/>
      <c r="AQ1561" s="43"/>
      <c r="AR1561" s="43"/>
      <c r="AS1561" s="43"/>
      <c r="AT1561" s="43"/>
      <c r="AU1561" s="44"/>
      <c r="AV1561" s="33"/>
      <c r="AW1561" s="33"/>
      <c r="AX1561" s="33"/>
      <c r="AZ1561" s="141"/>
      <c r="BE1561" s="168"/>
      <c r="BF1561" s="168"/>
      <c r="BG1561" s="168"/>
      <c r="BH1561" s="168"/>
      <c r="BI1561" s="168"/>
      <c r="BJ1561" s="168"/>
      <c r="BK1561" s="168"/>
      <c r="BL1561" s="168"/>
      <c r="BM1561" s="168"/>
      <c r="DK1561" s="168"/>
      <c r="DL1561" s="168"/>
      <c r="DM1561" s="168"/>
      <c r="DN1561" s="168"/>
      <c r="DO1561" s="168"/>
      <c r="DP1561" s="168"/>
      <c r="DQ1561" s="168"/>
      <c r="DR1561" s="168"/>
      <c r="DS1561" s="168"/>
      <c r="DT1561" s="168"/>
      <c r="DU1561" s="168"/>
      <c r="DV1561" s="168"/>
      <c r="DW1561" s="168"/>
      <c r="DX1561" s="168"/>
      <c r="DY1561" s="168"/>
      <c r="DZ1561" s="168"/>
      <c r="EA1561" s="168"/>
      <c r="EB1561" s="168"/>
      <c r="EC1561" s="168"/>
      <c r="ED1561" s="168"/>
      <c r="EE1561" s="168"/>
      <c r="EF1561" s="168"/>
      <c r="EG1561" s="168"/>
      <c r="EH1561" s="168"/>
      <c r="EI1561" s="168"/>
      <c r="EJ1561" s="168"/>
      <c r="EK1561" s="168"/>
      <c r="EL1561" s="168"/>
      <c r="EM1561" s="168"/>
      <c r="EN1561" s="168"/>
      <c r="EO1561" s="168"/>
      <c r="EP1561" s="168"/>
      <c r="EQ1561" s="168"/>
      <c r="ER1561" s="168"/>
      <c r="ES1561" s="168"/>
      <c r="ET1561" s="168"/>
      <c r="EU1561" s="168"/>
      <c r="EV1561" s="168"/>
      <c r="EW1561" s="168"/>
      <c r="EX1561" s="168"/>
      <c r="EY1561" s="168"/>
      <c r="EZ1561" s="168"/>
      <c r="FA1561" s="168"/>
      <c r="FB1561" s="168"/>
      <c r="FC1561" s="168"/>
      <c r="FD1561" s="168"/>
    </row>
    <row r="1562" spans="1:160" s="5" customFormat="1" ht="20.25" customHeight="1" x14ac:dyDescent="0.3">
      <c r="A1562" s="263"/>
      <c r="B1562" s="263"/>
      <c r="C1562" s="265"/>
      <c r="D1562" s="429" t="s">
        <v>18</v>
      </c>
      <c r="E1562" s="430"/>
      <c r="F1562" s="430"/>
      <c r="G1562" s="430"/>
      <c r="H1562" s="430"/>
      <c r="I1562" s="430"/>
      <c r="J1562" s="430"/>
      <c r="K1562" s="430"/>
      <c r="L1562" s="430"/>
      <c r="M1562" s="431"/>
      <c r="N1562" s="429" t="s">
        <v>19</v>
      </c>
      <c r="O1562" s="430"/>
      <c r="P1562" s="430"/>
      <c r="Q1562" s="430"/>
      <c r="R1562" s="430"/>
      <c r="S1562" s="430"/>
      <c r="T1562" s="430"/>
      <c r="U1562" s="431"/>
      <c r="V1562" s="33"/>
      <c r="W1562" s="57"/>
      <c r="X1562" s="86"/>
      <c r="Y1562" s="33"/>
      <c r="Z1562" s="36"/>
      <c r="AA1562" s="36"/>
      <c r="AD1562" s="33"/>
      <c r="AG1562" s="33"/>
      <c r="AH1562" s="43"/>
      <c r="AI1562" s="43"/>
      <c r="AJ1562" s="43"/>
      <c r="AK1562" s="43"/>
      <c r="AL1562" s="43"/>
      <c r="AM1562" s="43"/>
      <c r="AN1562" s="43"/>
      <c r="AO1562" s="43"/>
      <c r="AP1562" s="43"/>
      <c r="AQ1562" s="43"/>
      <c r="AR1562" s="43"/>
      <c r="AS1562" s="43"/>
      <c r="AT1562" s="43"/>
      <c r="AU1562" s="44"/>
      <c r="AV1562" s="33"/>
      <c r="AW1562" s="33"/>
      <c r="AX1562" s="33"/>
      <c r="AZ1562" s="141"/>
      <c r="BE1562" s="168"/>
      <c r="BF1562" s="168"/>
      <c r="BG1562" s="168"/>
      <c r="BH1562" s="168"/>
      <c r="BI1562" s="168"/>
      <c r="BJ1562" s="168"/>
      <c r="BK1562" s="168"/>
      <c r="BL1562" s="168"/>
      <c r="BM1562" s="168"/>
      <c r="DK1562" s="168"/>
      <c r="DL1562" s="168"/>
      <c r="DM1562" s="168"/>
      <c r="DN1562" s="168"/>
      <c r="DO1562" s="168"/>
      <c r="DP1562" s="168"/>
      <c r="DQ1562" s="168"/>
      <c r="DR1562" s="168"/>
      <c r="DS1562" s="168"/>
      <c r="DT1562" s="168"/>
      <c r="DU1562" s="168"/>
      <c r="DV1562" s="168"/>
      <c r="DW1562" s="168"/>
      <c r="DX1562" s="168"/>
      <c r="DY1562" s="168"/>
      <c r="DZ1562" s="168"/>
      <c r="EA1562" s="168"/>
      <c r="EB1562" s="168"/>
      <c r="EC1562" s="168"/>
      <c r="ED1562" s="168"/>
      <c r="EE1562" s="168"/>
      <c r="EF1562" s="168"/>
      <c r="EG1562" s="168"/>
      <c r="EH1562" s="168"/>
      <c r="EI1562" s="168"/>
      <c r="EJ1562" s="168"/>
      <c r="EK1562" s="168"/>
      <c r="EL1562" s="168"/>
      <c r="EM1562" s="168"/>
      <c r="EN1562" s="168"/>
      <c r="EO1562" s="168"/>
      <c r="EP1562" s="168"/>
      <c r="EQ1562" s="168"/>
      <c r="ER1562" s="168"/>
      <c r="ES1562" s="168"/>
      <c r="ET1562" s="168"/>
      <c r="EU1562" s="168"/>
      <c r="EV1562" s="168"/>
      <c r="EW1562" s="168"/>
      <c r="EX1562" s="168"/>
      <c r="EY1562" s="168"/>
      <c r="EZ1562" s="168"/>
      <c r="FA1562" s="168"/>
      <c r="FB1562" s="168"/>
      <c r="FC1562" s="168"/>
      <c r="FD1562" s="168"/>
    </row>
    <row r="1563" spans="1:160" s="5" customFormat="1" x14ac:dyDescent="0.3">
      <c r="A1563" s="263"/>
      <c r="B1563" s="263"/>
      <c r="C1563" s="265"/>
      <c r="D1563" s="432" t="s">
        <v>20</v>
      </c>
      <c r="E1563" s="433"/>
      <c r="F1563" s="433"/>
      <c r="G1563" s="433"/>
      <c r="H1563" s="433"/>
      <c r="I1563" s="433"/>
      <c r="J1563" s="433"/>
      <c r="K1563" s="433"/>
      <c r="L1563" s="433"/>
      <c r="M1563" s="434"/>
      <c r="N1563" s="435" t="s">
        <v>21</v>
      </c>
      <c r="O1563" s="436"/>
      <c r="P1563" s="436"/>
      <c r="Q1563" s="436"/>
      <c r="R1563" s="436"/>
      <c r="S1563" s="436"/>
      <c r="T1563" s="436"/>
      <c r="U1563" s="437"/>
      <c r="V1563" s="33"/>
      <c r="W1563" s="57"/>
      <c r="X1563" s="86"/>
      <c r="Y1563" s="33"/>
      <c r="Z1563" s="36"/>
      <c r="AA1563" s="36"/>
      <c r="AD1563" s="33"/>
      <c r="AG1563" s="33"/>
      <c r="AH1563" s="43"/>
      <c r="AI1563" s="43"/>
      <c r="AJ1563" s="43"/>
      <c r="AK1563" s="43"/>
      <c r="AL1563" s="43"/>
      <c r="AM1563" s="43"/>
      <c r="AN1563" s="43"/>
      <c r="AO1563" s="43"/>
      <c r="AP1563" s="43"/>
      <c r="AQ1563" s="43"/>
      <c r="AR1563" s="43"/>
      <c r="AS1563" s="43"/>
      <c r="AT1563" s="43"/>
      <c r="AU1563" s="44"/>
      <c r="AV1563" s="33"/>
      <c r="AW1563" s="33"/>
      <c r="AX1563" s="33"/>
      <c r="AZ1563" s="141"/>
      <c r="BE1563" s="168"/>
      <c r="BF1563" s="168"/>
      <c r="BG1563" s="168"/>
      <c r="BH1563" s="168"/>
      <c r="BI1563" s="168"/>
      <c r="BJ1563" s="168"/>
      <c r="BK1563" s="168"/>
      <c r="BL1563" s="168"/>
      <c r="BM1563" s="168"/>
      <c r="DK1563" s="168"/>
      <c r="DL1563" s="168"/>
      <c r="DM1563" s="168"/>
      <c r="DN1563" s="168"/>
      <c r="DO1563" s="168"/>
      <c r="DP1563" s="168"/>
      <c r="DQ1563" s="168"/>
      <c r="DR1563" s="168"/>
      <c r="DS1563" s="168"/>
      <c r="DT1563" s="168"/>
      <c r="DU1563" s="168"/>
      <c r="DV1563" s="168"/>
      <c r="DW1563" s="168"/>
      <c r="DX1563" s="168"/>
      <c r="DY1563" s="168"/>
      <c r="DZ1563" s="168"/>
      <c r="EA1563" s="168"/>
      <c r="EB1563" s="168"/>
      <c r="EC1563" s="168"/>
      <c r="ED1563" s="168"/>
      <c r="EE1563" s="168"/>
      <c r="EF1563" s="168"/>
      <c r="EG1563" s="168"/>
      <c r="EH1563" s="168"/>
      <c r="EI1563" s="168"/>
      <c r="EJ1563" s="168"/>
      <c r="EK1563" s="168"/>
      <c r="EL1563" s="168"/>
      <c r="EM1563" s="168"/>
      <c r="EN1563" s="168"/>
      <c r="EO1563" s="168"/>
      <c r="EP1563" s="168"/>
      <c r="EQ1563" s="168"/>
      <c r="ER1563" s="168"/>
      <c r="ES1563" s="168"/>
      <c r="ET1563" s="168"/>
      <c r="EU1563" s="168"/>
      <c r="EV1563" s="168"/>
      <c r="EW1563" s="168"/>
      <c r="EX1563" s="168"/>
      <c r="EY1563" s="168"/>
      <c r="EZ1563" s="168"/>
      <c r="FA1563" s="168"/>
      <c r="FB1563" s="168"/>
      <c r="FC1563" s="168"/>
      <c r="FD1563" s="168"/>
    </row>
    <row r="1564" spans="1:160" s="5" customFormat="1" ht="15.75" customHeight="1" x14ac:dyDescent="0.3">
      <c r="A1564" s="263"/>
      <c r="B1564" s="263"/>
      <c r="C1564" s="265"/>
      <c r="D1564" s="438" t="s">
        <v>22</v>
      </c>
      <c r="E1564" s="439"/>
      <c r="F1564" s="439"/>
      <c r="G1564" s="439"/>
      <c r="H1564" s="439"/>
      <c r="I1564" s="439"/>
      <c r="J1564" s="439"/>
      <c r="K1564" s="439"/>
      <c r="L1564" s="439"/>
      <c r="M1564" s="440"/>
      <c r="N1564" s="438" t="s">
        <v>22</v>
      </c>
      <c r="O1564" s="444"/>
      <c r="P1564" s="444"/>
      <c r="Q1564" s="444"/>
      <c r="R1564" s="444"/>
      <c r="S1564" s="444"/>
      <c r="T1564" s="444"/>
      <c r="U1564" s="440"/>
      <c r="V1564" s="33"/>
      <c r="W1564" s="57"/>
      <c r="X1564" s="86"/>
      <c r="Y1564" s="33"/>
      <c r="Z1564" s="36"/>
      <c r="AA1564" s="36"/>
      <c r="AD1564" s="33"/>
      <c r="AG1564" s="33"/>
      <c r="AH1564" s="43"/>
      <c r="AI1564" s="43"/>
      <c r="AJ1564" s="43"/>
      <c r="AK1564" s="43"/>
      <c r="AL1564" s="43"/>
      <c r="AM1564" s="43"/>
      <c r="AN1564" s="43"/>
      <c r="AO1564" s="43"/>
      <c r="AP1564" s="43"/>
      <c r="AQ1564" s="43"/>
      <c r="AR1564" s="43"/>
      <c r="AS1564" s="43"/>
      <c r="AT1564" s="43"/>
      <c r="AU1564" s="44"/>
      <c r="AV1564" s="33"/>
      <c r="AW1564" s="33"/>
      <c r="AX1564" s="33"/>
      <c r="AZ1564" s="141"/>
      <c r="BE1564" s="168"/>
      <c r="BF1564" s="168"/>
      <c r="BG1564" s="168"/>
      <c r="BH1564" s="168"/>
      <c r="BI1564" s="168"/>
      <c r="BJ1564" s="168"/>
      <c r="BK1564" s="168"/>
      <c r="BL1564" s="168"/>
      <c r="BM1564" s="168"/>
      <c r="DK1564" s="168"/>
      <c r="DL1564" s="168"/>
      <c r="DM1564" s="168"/>
      <c r="DN1564" s="168"/>
      <c r="DO1564" s="168"/>
      <c r="DP1564" s="168"/>
      <c r="DQ1564" s="168"/>
      <c r="DR1564" s="168"/>
      <c r="DS1564" s="168"/>
      <c r="DT1564" s="168"/>
      <c r="DU1564" s="168"/>
      <c r="DV1564" s="168"/>
      <c r="DW1564" s="168"/>
      <c r="DX1564" s="168"/>
      <c r="DY1564" s="168"/>
      <c r="DZ1564" s="168"/>
      <c r="EA1564" s="168"/>
      <c r="EB1564" s="168"/>
      <c r="EC1564" s="168"/>
      <c r="ED1564" s="168"/>
      <c r="EE1564" s="168"/>
      <c r="EF1564" s="168"/>
      <c r="EG1564" s="168"/>
      <c r="EH1564" s="168"/>
      <c r="EI1564" s="168"/>
      <c r="EJ1564" s="168"/>
      <c r="EK1564" s="168"/>
      <c r="EL1564" s="168"/>
      <c r="EM1564" s="168"/>
      <c r="EN1564" s="168"/>
      <c r="EO1564" s="168"/>
      <c r="EP1564" s="168"/>
      <c r="EQ1564" s="168"/>
      <c r="ER1564" s="168"/>
      <c r="ES1564" s="168"/>
      <c r="ET1564" s="168"/>
      <c r="EU1564" s="168"/>
      <c r="EV1564" s="168"/>
      <c r="EW1564" s="168"/>
      <c r="EX1564" s="168"/>
      <c r="EY1564" s="168"/>
      <c r="EZ1564" s="168"/>
      <c r="FA1564" s="168"/>
      <c r="FB1564" s="168"/>
      <c r="FC1564" s="168"/>
      <c r="FD1564" s="168"/>
    </row>
    <row r="1565" spans="1:160" s="5" customFormat="1" ht="15.75" customHeight="1" x14ac:dyDescent="0.3">
      <c r="A1565" s="263"/>
      <c r="B1565" s="263"/>
      <c r="C1565" s="265"/>
      <c r="D1565" s="438"/>
      <c r="E1565" s="439"/>
      <c r="F1565" s="439"/>
      <c r="G1565" s="439"/>
      <c r="H1565" s="439"/>
      <c r="I1565" s="439"/>
      <c r="J1565" s="439"/>
      <c r="K1565" s="439"/>
      <c r="L1565" s="439"/>
      <c r="M1565" s="440"/>
      <c r="N1565" s="438"/>
      <c r="O1565" s="439"/>
      <c r="P1565" s="439"/>
      <c r="Q1565" s="439"/>
      <c r="R1565" s="439"/>
      <c r="S1565" s="439"/>
      <c r="T1565" s="439"/>
      <c r="U1565" s="440"/>
      <c r="V1565" s="33"/>
      <c r="W1565" s="57"/>
      <c r="X1565" s="86"/>
      <c r="Y1565" s="33"/>
      <c r="Z1565" s="36"/>
      <c r="AA1565" s="36"/>
      <c r="AD1565" s="33"/>
      <c r="AG1565" s="33"/>
      <c r="AH1565" s="43"/>
      <c r="AI1565" s="43"/>
      <c r="AJ1565" s="43"/>
      <c r="AK1565" s="43"/>
      <c r="AL1565" s="43"/>
      <c r="AM1565" s="43"/>
      <c r="AN1565" s="43"/>
      <c r="AO1565" s="43"/>
      <c r="AP1565" s="43"/>
      <c r="AQ1565" s="43"/>
      <c r="AR1565" s="43"/>
      <c r="AS1565" s="43"/>
      <c r="AT1565" s="43"/>
      <c r="AU1565" s="44"/>
      <c r="AV1565" s="33"/>
      <c r="AW1565" s="33"/>
      <c r="AX1565" s="33"/>
      <c r="AZ1565" s="141"/>
      <c r="BE1565" s="168"/>
      <c r="BF1565" s="168"/>
      <c r="BG1565" s="168"/>
      <c r="BH1565" s="168"/>
      <c r="BI1565" s="168"/>
      <c r="BJ1565" s="168"/>
      <c r="BK1565" s="168"/>
      <c r="BL1565" s="168"/>
      <c r="BM1565" s="168"/>
      <c r="DK1565" s="168"/>
      <c r="DL1565" s="168"/>
      <c r="DM1565" s="168"/>
      <c r="DN1565" s="168"/>
      <c r="DO1565" s="168"/>
      <c r="DP1565" s="168"/>
      <c r="DQ1565" s="168"/>
      <c r="DR1565" s="168"/>
      <c r="DS1565" s="168"/>
      <c r="DT1565" s="168"/>
      <c r="DU1565" s="168"/>
      <c r="DV1565" s="168"/>
      <c r="DW1565" s="168"/>
      <c r="DX1565" s="168"/>
      <c r="DY1565" s="168"/>
      <c r="DZ1565" s="168"/>
      <c r="EA1565" s="168"/>
      <c r="EB1565" s="168"/>
      <c r="EC1565" s="168"/>
      <c r="ED1565" s="168"/>
      <c r="EE1565" s="168"/>
      <c r="EF1565" s="168"/>
      <c r="EG1565" s="168"/>
      <c r="EH1565" s="168"/>
      <c r="EI1565" s="168"/>
      <c r="EJ1565" s="168"/>
      <c r="EK1565" s="168"/>
      <c r="EL1565" s="168"/>
      <c r="EM1565" s="168"/>
      <c r="EN1565" s="168"/>
      <c r="EO1565" s="168"/>
      <c r="EP1565" s="168"/>
      <c r="EQ1565" s="168"/>
      <c r="ER1565" s="168"/>
      <c r="ES1565" s="168"/>
      <c r="ET1565" s="168"/>
      <c r="EU1565" s="168"/>
      <c r="EV1565" s="168"/>
      <c r="EW1565" s="168"/>
      <c r="EX1565" s="168"/>
      <c r="EY1565" s="168"/>
      <c r="EZ1565" s="168"/>
      <c r="FA1565" s="168"/>
      <c r="FB1565" s="168"/>
      <c r="FC1565" s="168"/>
      <c r="FD1565" s="168"/>
    </row>
    <row r="1566" spans="1:160" s="5" customFormat="1" ht="15.75" customHeight="1" x14ac:dyDescent="0.3">
      <c r="A1566" s="263"/>
      <c r="B1566" s="263"/>
      <c r="C1566" s="265"/>
      <c r="D1566" s="441"/>
      <c r="E1566" s="442"/>
      <c r="F1566" s="442"/>
      <c r="G1566" s="442"/>
      <c r="H1566" s="442"/>
      <c r="I1566" s="442"/>
      <c r="J1566" s="442"/>
      <c r="K1566" s="442"/>
      <c r="L1566" s="442"/>
      <c r="M1566" s="443"/>
      <c r="N1566" s="441"/>
      <c r="O1566" s="442"/>
      <c r="P1566" s="442"/>
      <c r="Q1566" s="442"/>
      <c r="R1566" s="442"/>
      <c r="S1566" s="442"/>
      <c r="T1566" s="442"/>
      <c r="U1566" s="443"/>
      <c r="V1566" s="33"/>
      <c r="W1566" s="57"/>
      <c r="X1566" s="86"/>
      <c r="Y1566" s="33"/>
      <c r="Z1566" s="36"/>
      <c r="AA1566" s="36"/>
      <c r="AD1566" s="33"/>
      <c r="AG1566" s="33"/>
      <c r="AH1566" s="43"/>
      <c r="AI1566" s="43"/>
      <c r="AJ1566" s="43"/>
      <c r="AK1566" s="43"/>
      <c r="AL1566" s="43"/>
      <c r="AM1566" s="43"/>
      <c r="AN1566" s="43"/>
      <c r="AO1566" s="43"/>
      <c r="AP1566" s="43"/>
      <c r="AQ1566" s="43"/>
      <c r="AR1566" s="43"/>
      <c r="AS1566" s="43"/>
      <c r="AT1566" s="43"/>
      <c r="AU1566" s="44"/>
      <c r="AV1566" s="33"/>
      <c r="AW1566" s="33"/>
      <c r="AX1566" s="33"/>
      <c r="AZ1566" s="141"/>
      <c r="BE1566" s="168"/>
      <c r="BF1566" s="168"/>
      <c r="BG1566" s="168"/>
      <c r="BH1566" s="168"/>
      <c r="BI1566" s="168"/>
      <c r="BJ1566" s="168"/>
      <c r="BK1566" s="168"/>
      <c r="BL1566" s="168"/>
      <c r="BM1566" s="168"/>
      <c r="DK1566" s="168"/>
      <c r="DL1566" s="168"/>
      <c r="DM1566" s="168"/>
      <c r="DN1566" s="168"/>
      <c r="DO1566" s="168"/>
      <c r="DP1566" s="168"/>
      <c r="DQ1566" s="168"/>
      <c r="DR1566" s="168"/>
      <c r="DS1566" s="168"/>
      <c r="DT1566" s="168"/>
      <c r="DU1566" s="168"/>
      <c r="DV1566" s="168"/>
      <c r="DW1566" s="168"/>
      <c r="DX1566" s="168"/>
      <c r="DY1566" s="168"/>
      <c r="DZ1566" s="168"/>
      <c r="EA1566" s="168"/>
      <c r="EB1566" s="168"/>
      <c r="EC1566" s="168"/>
      <c r="ED1566" s="168"/>
      <c r="EE1566" s="168"/>
      <c r="EF1566" s="168"/>
      <c r="EG1566" s="168"/>
      <c r="EH1566" s="168"/>
      <c r="EI1566" s="168"/>
      <c r="EJ1566" s="168"/>
      <c r="EK1566" s="168"/>
      <c r="EL1566" s="168"/>
      <c r="EM1566" s="168"/>
      <c r="EN1566" s="168"/>
      <c r="EO1566" s="168"/>
      <c r="EP1566" s="168"/>
      <c r="EQ1566" s="168"/>
      <c r="ER1566" s="168"/>
      <c r="ES1566" s="168"/>
      <c r="ET1566" s="168"/>
      <c r="EU1566" s="168"/>
      <c r="EV1566" s="168"/>
      <c r="EW1566" s="168"/>
      <c r="EX1566" s="168"/>
      <c r="EY1566" s="168"/>
      <c r="EZ1566" s="168"/>
      <c r="FA1566" s="168"/>
      <c r="FB1566" s="168"/>
      <c r="FC1566" s="168"/>
      <c r="FD1566" s="168"/>
    </row>
    <row r="1567" spans="1:160" s="5" customFormat="1" x14ac:dyDescent="0.25">
      <c r="A1567" s="263"/>
      <c r="B1567" s="263"/>
      <c r="C1567" s="265"/>
      <c r="D1567" s="10" t="s">
        <v>23</v>
      </c>
      <c r="E1567" s="445" t="e">
        <f>+#REF!</f>
        <v>#REF!</v>
      </c>
      <c r="F1567" s="445"/>
      <c r="G1567" s="445"/>
      <c r="H1567" s="445"/>
      <c r="I1567" s="445"/>
      <c r="J1567" s="445"/>
      <c r="K1567" s="445"/>
      <c r="L1567" s="445"/>
      <c r="M1567" s="446"/>
      <c r="N1567" s="11" t="s">
        <v>23</v>
      </c>
      <c r="O1567" s="445" t="e">
        <f>+#REF!</f>
        <v>#REF!</v>
      </c>
      <c r="P1567" s="445"/>
      <c r="Q1567" s="445"/>
      <c r="R1567" s="445"/>
      <c r="S1567" s="445"/>
      <c r="T1567" s="445"/>
      <c r="U1567" s="446"/>
      <c r="V1567" s="33"/>
      <c r="W1567" s="57"/>
      <c r="X1567" s="86"/>
      <c r="Y1567" s="33"/>
      <c r="Z1567" s="36"/>
      <c r="AA1567" s="36"/>
      <c r="AD1567" s="33"/>
      <c r="AG1567" s="33"/>
      <c r="AH1567" s="43"/>
      <c r="AI1567" s="43"/>
      <c r="AJ1567" s="43"/>
      <c r="AK1567" s="43"/>
      <c r="AL1567" s="43"/>
      <c r="AM1567" s="43"/>
      <c r="AN1567" s="43"/>
      <c r="AO1567" s="43"/>
      <c r="AP1567" s="43"/>
      <c r="AQ1567" s="43"/>
      <c r="AR1567" s="43"/>
      <c r="AS1567" s="43"/>
      <c r="AT1567" s="43"/>
      <c r="AU1567" s="44"/>
      <c r="AV1567" s="33"/>
      <c r="AW1567" s="33"/>
      <c r="AX1567" s="33"/>
      <c r="AZ1567" s="141"/>
      <c r="BE1567" s="168"/>
      <c r="BF1567" s="168"/>
      <c r="BG1567" s="168"/>
      <c r="BH1567" s="168"/>
      <c r="BI1567" s="168"/>
      <c r="BJ1567" s="168"/>
      <c r="BK1567" s="168"/>
      <c r="BL1567" s="168"/>
      <c r="BM1567" s="168"/>
      <c r="DK1567" s="168"/>
      <c r="DL1567" s="168"/>
      <c r="DM1567" s="168"/>
      <c r="DN1567" s="168"/>
      <c r="DO1567" s="168"/>
      <c r="DP1567" s="168"/>
      <c r="DQ1567" s="168"/>
      <c r="DR1567" s="168"/>
      <c r="DS1567" s="168"/>
      <c r="DT1567" s="168"/>
      <c r="DU1567" s="168"/>
      <c r="DV1567" s="168"/>
      <c r="DW1567" s="168"/>
      <c r="DX1567" s="168"/>
      <c r="DY1567" s="168"/>
      <c r="DZ1567" s="168"/>
      <c r="EA1567" s="168"/>
      <c r="EB1567" s="168"/>
      <c r="EC1567" s="168"/>
      <c r="ED1567" s="168"/>
      <c r="EE1567" s="168"/>
      <c r="EF1567" s="168"/>
      <c r="EG1567" s="168"/>
      <c r="EH1567" s="168"/>
      <c r="EI1567" s="168"/>
      <c r="EJ1567" s="168"/>
      <c r="EK1567" s="168"/>
      <c r="EL1567" s="168"/>
      <c r="EM1567" s="168"/>
      <c r="EN1567" s="168"/>
      <c r="EO1567" s="168"/>
      <c r="EP1567" s="168"/>
      <c r="EQ1567" s="168"/>
      <c r="ER1567" s="168"/>
      <c r="ES1567" s="168"/>
      <c r="ET1567" s="168"/>
      <c r="EU1567" s="168"/>
      <c r="EV1567" s="168"/>
      <c r="EW1567" s="168"/>
      <c r="EX1567" s="168"/>
      <c r="EY1567" s="168"/>
      <c r="EZ1567" s="168"/>
      <c r="FA1567" s="168"/>
      <c r="FB1567" s="168"/>
      <c r="FC1567" s="168"/>
      <c r="FD1567" s="168"/>
    </row>
    <row r="1568" spans="1:160" s="5" customFormat="1" ht="14.4" thickBot="1" x14ac:dyDescent="0.3">
      <c r="A1568" s="263"/>
      <c r="B1568" s="263"/>
      <c r="C1568" s="265"/>
      <c r="D1568" s="12" t="s">
        <v>25</v>
      </c>
      <c r="E1568" s="447" t="e">
        <f>+#REF!</f>
        <v>#REF!</v>
      </c>
      <c r="F1568" s="447"/>
      <c r="G1568" s="447"/>
      <c r="H1568" s="447"/>
      <c r="I1568" s="447"/>
      <c r="J1568" s="447"/>
      <c r="K1568" s="447"/>
      <c r="L1568" s="447"/>
      <c r="M1568" s="448"/>
      <c r="N1568" s="13" t="s">
        <v>25</v>
      </c>
      <c r="O1568" s="447" t="e">
        <f>+#REF!</f>
        <v>#REF!</v>
      </c>
      <c r="P1568" s="447"/>
      <c r="Q1568" s="447"/>
      <c r="R1568" s="447"/>
      <c r="S1568" s="447"/>
      <c r="T1568" s="447"/>
      <c r="U1568" s="448"/>
      <c r="V1568" s="33"/>
      <c r="W1568" s="57"/>
      <c r="X1568" s="86"/>
      <c r="Y1568" s="33"/>
      <c r="Z1568" s="36"/>
      <c r="AA1568" s="36"/>
      <c r="AD1568" s="33"/>
      <c r="AG1568" s="33"/>
      <c r="AH1568" s="43"/>
      <c r="AI1568" s="43"/>
      <c r="AJ1568" s="43"/>
      <c r="AK1568" s="43"/>
      <c r="AL1568" s="43"/>
      <c r="AM1568" s="43"/>
      <c r="AN1568" s="43"/>
      <c r="AO1568" s="43"/>
      <c r="AP1568" s="43"/>
      <c r="AQ1568" s="43"/>
      <c r="AR1568" s="43"/>
      <c r="AS1568" s="43"/>
      <c r="AT1568" s="43"/>
      <c r="AU1568" s="44"/>
      <c r="AV1568" s="33"/>
      <c r="AW1568" s="33"/>
      <c r="AX1568" s="33"/>
      <c r="AZ1568" s="141"/>
      <c r="BE1568" s="168"/>
      <c r="BF1568" s="168"/>
      <c r="BG1568" s="168"/>
      <c r="BH1568" s="168"/>
      <c r="BI1568" s="168"/>
      <c r="BJ1568" s="168"/>
      <c r="BK1568" s="168"/>
      <c r="BL1568" s="168"/>
      <c r="BM1568" s="168"/>
      <c r="DK1568" s="168"/>
      <c r="DL1568" s="168"/>
      <c r="DM1568" s="168"/>
      <c r="DN1568" s="168"/>
      <c r="DO1568" s="168"/>
      <c r="DP1568" s="168"/>
      <c r="DQ1568" s="168"/>
      <c r="DR1568" s="168"/>
      <c r="DS1568" s="168"/>
      <c r="DT1568" s="168"/>
      <c r="DU1568" s="168"/>
      <c r="DV1568" s="168"/>
      <c r="DW1568" s="168"/>
      <c r="DX1568" s="168"/>
      <c r="DY1568" s="168"/>
      <c r="DZ1568" s="168"/>
      <c r="EA1568" s="168"/>
      <c r="EB1568" s="168"/>
      <c r="EC1568" s="168"/>
      <c r="ED1568" s="168"/>
      <c r="EE1568" s="168"/>
      <c r="EF1568" s="168"/>
      <c r="EG1568" s="168"/>
      <c r="EH1568" s="168"/>
      <c r="EI1568" s="168"/>
      <c r="EJ1568" s="168"/>
      <c r="EK1568" s="168"/>
      <c r="EL1568" s="168"/>
      <c r="EM1568" s="168"/>
      <c r="EN1568" s="168"/>
      <c r="EO1568" s="168"/>
      <c r="EP1568" s="168"/>
      <c r="EQ1568" s="168"/>
      <c r="ER1568" s="168"/>
      <c r="ES1568" s="168"/>
      <c r="ET1568" s="168"/>
      <c r="EU1568" s="168"/>
      <c r="EV1568" s="168"/>
      <c r="EW1568" s="168"/>
      <c r="EX1568" s="168"/>
      <c r="EY1568" s="168"/>
      <c r="EZ1568" s="168"/>
      <c r="FA1568" s="168"/>
      <c r="FB1568" s="168"/>
      <c r="FC1568" s="168"/>
      <c r="FD1568" s="168"/>
    </row>
    <row r="1569" spans="1:160" ht="9.9" customHeight="1" thickBot="1" x14ac:dyDescent="0.3"/>
    <row r="1570" spans="1:160" s="5" customFormat="1" ht="15.75" customHeight="1" x14ac:dyDescent="0.3">
      <c r="A1570" s="263"/>
      <c r="B1570" s="263"/>
      <c r="C1570" s="265"/>
      <c r="D1570" s="484"/>
      <c r="E1570" s="485"/>
      <c r="F1570" s="488" t="s">
        <v>0</v>
      </c>
      <c r="G1570" s="489"/>
      <c r="H1570" s="489"/>
      <c r="I1570" s="489"/>
      <c r="J1570" s="489"/>
      <c r="K1570" s="489"/>
      <c r="L1570" s="489"/>
      <c r="M1570" s="489"/>
      <c r="N1570" s="489"/>
      <c r="O1570" s="490"/>
      <c r="P1570" s="494" t="s">
        <v>1</v>
      </c>
      <c r="Q1570" s="495"/>
      <c r="R1570" s="495"/>
      <c r="S1570" s="496"/>
      <c r="T1570" s="500"/>
      <c r="U1570" s="501"/>
      <c r="V1570" s="33"/>
      <c r="W1570" s="57"/>
      <c r="X1570" s="86"/>
      <c r="Y1570" s="33"/>
      <c r="Z1570" s="36"/>
      <c r="AA1570" s="36"/>
      <c r="AD1570" s="33"/>
      <c r="AG1570" s="33"/>
      <c r="AH1570" s="43"/>
      <c r="AI1570" s="43"/>
      <c r="AJ1570" s="43"/>
      <c r="AK1570" s="43"/>
      <c r="AL1570" s="43"/>
      <c r="AM1570" s="43"/>
      <c r="AN1570" s="43"/>
      <c r="AO1570" s="43"/>
      <c r="AP1570" s="43"/>
      <c r="AQ1570" s="43"/>
      <c r="AR1570" s="43"/>
      <c r="AS1570" s="43"/>
      <c r="AT1570" s="43"/>
      <c r="AU1570" s="44"/>
      <c r="AV1570" s="33"/>
      <c r="AW1570" s="33"/>
      <c r="AX1570" s="33"/>
      <c r="AZ1570" s="141"/>
      <c r="BE1570" s="168"/>
      <c r="BF1570" s="168"/>
      <c r="BG1570" s="168"/>
      <c r="BH1570" s="168"/>
      <c r="BI1570" s="168"/>
      <c r="BJ1570" s="168"/>
      <c r="BK1570" s="168"/>
      <c r="BL1570" s="168"/>
      <c r="BM1570" s="168"/>
      <c r="DK1570" s="168"/>
      <c r="DL1570" s="168"/>
      <c r="DM1570" s="168"/>
      <c r="DN1570" s="168"/>
      <c r="DO1570" s="168"/>
      <c r="DP1570" s="168"/>
      <c r="DQ1570" s="168"/>
      <c r="DR1570" s="168"/>
      <c r="DS1570" s="168"/>
      <c r="DT1570" s="168"/>
      <c r="DU1570" s="168"/>
      <c r="DV1570" s="168"/>
      <c r="DW1570" s="168"/>
      <c r="DX1570" s="168"/>
      <c r="DY1570" s="168"/>
      <c r="DZ1570" s="168"/>
      <c r="EA1570" s="168"/>
      <c r="EB1570" s="168"/>
      <c r="EC1570" s="168"/>
      <c r="ED1570" s="168"/>
      <c r="EE1570" s="168"/>
      <c r="EF1570" s="168"/>
      <c r="EG1570" s="168"/>
      <c r="EH1570" s="168"/>
      <c r="EI1570" s="168"/>
      <c r="EJ1570" s="168"/>
      <c r="EK1570" s="168"/>
      <c r="EL1570" s="168"/>
      <c r="EM1570" s="168"/>
      <c r="EN1570" s="168"/>
      <c r="EO1570" s="168"/>
      <c r="EP1570" s="168"/>
      <c r="EQ1570" s="168"/>
      <c r="ER1570" s="168"/>
      <c r="ES1570" s="168"/>
      <c r="ET1570" s="168"/>
      <c r="EU1570" s="168"/>
      <c r="EV1570" s="168"/>
      <c r="EW1570" s="168"/>
      <c r="EX1570" s="168"/>
      <c r="EY1570" s="168"/>
      <c r="EZ1570" s="168"/>
      <c r="FA1570" s="168"/>
      <c r="FB1570" s="168"/>
      <c r="FC1570" s="168"/>
      <c r="FD1570" s="168"/>
    </row>
    <row r="1571" spans="1:160" s="5" customFormat="1" ht="15" customHeight="1" x14ac:dyDescent="0.3">
      <c r="A1571" s="263"/>
      <c r="B1571" s="263"/>
      <c r="C1571" s="265"/>
      <c r="D1571" s="481"/>
      <c r="E1571" s="482"/>
      <c r="F1571" s="491"/>
      <c r="G1571" s="492"/>
      <c r="H1571" s="492"/>
      <c r="I1571" s="492"/>
      <c r="J1571" s="492"/>
      <c r="K1571" s="492"/>
      <c r="L1571" s="492"/>
      <c r="M1571" s="492"/>
      <c r="N1571" s="492"/>
      <c r="O1571" s="493"/>
      <c r="P1571" s="497"/>
      <c r="Q1571" s="498"/>
      <c r="R1571" s="498"/>
      <c r="S1571" s="499"/>
      <c r="T1571" s="502"/>
      <c r="U1571" s="503"/>
      <c r="V1571" s="33"/>
      <c r="W1571" s="57"/>
      <c r="X1571" s="86"/>
      <c r="Y1571" s="38"/>
      <c r="Z1571" s="36"/>
      <c r="AA1571" s="36"/>
      <c r="AD1571" s="33"/>
      <c r="AG1571" s="33"/>
      <c r="AH1571" s="43"/>
      <c r="AI1571" s="43"/>
      <c r="AJ1571" s="43"/>
      <c r="AK1571" s="43"/>
      <c r="AL1571" s="43"/>
      <c r="AM1571" s="43"/>
      <c r="AN1571" s="43"/>
      <c r="AO1571" s="43"/>
      <c r="AP1571" s="43"/>
      <c r="AQ1571" s="43"/>
      <c r="AR1571" s="43"/>
      <c r="AS1571" s="43"/>
      <c r="AT1571" s="43"/>
      <c r="AU1571" s="44"/>
      <c r="AV1571" s="33"/>
      <c r="AW1571" s="33"/>
      <c r="AX1571" s="33"/>
      <c r="AZ1571" s="141"/>
      <c r="BE1571" s="168"/>
      <c r="BF1571" s="168"/>
      <c r="BG1571" s="168"/>
      <c r="BH1571" s="168"/>
      <c r="BI1571" s="168"/>
      <c r="BJ1571" s="168"/>
      <c r="BK1571" s="168"/>
      <c r="BL1571" s="168"/>
      <c r="BM1571" s="168"/>
      <c r="DK1571" s="168"/>
      <c r="DL1571" s="168"/>
      <c r="DM1571" s="168"/>
      <c r="DN1571" s="168"/>
      <c r="DO1571" s="168"/>
      <c r="DP1571" s="168"/>
      <c r="DQ1571" s="168"/>
      <c r="DR1571" s="168"/>
      <c r="DS1571" s="168"/>
      <c r="DT1571" s="168"/>
      <c r="DU1571" s="168"/>
      <c r="DV1571" s="168"/>
      <c r="DW1571" s="168"/>
      <c r="DX1571" s="168"/>
      <c r="DY1571" s="168"/>
      <c r="DZ1571" s="168"/>
      <c r="EA1571" s="168"/>
      <c r="EB1571" s="168"/>
      <c r="EC1571" s="168"/>
      <c r="ED1571" s="168"/>
      <c r="EE1571" s="168"/>
      <c r="EF1571" s="168"/>
      <c r="EG1571" s="168"/>
      <c r="EH1571" s="168"/>
      <c r="EI1571" s="168"/>
      <c r="EJ1571" s="168"/>
      <c r="EK1571" s="168"/>
      <c r="EL1571" s="168"/>
      <c r="EM1571" s="168"/>
      <c r="EN1571" s="168"/>
      <c r="EO1571" s="168"/>
      <c r="EP1571" s="168"/>
      <c r="EQ1571" s="168"/>
      <c r="ER1571" s="168"/>
      <c r="ES1571" s="168"/>
      <c r="ET1571" s="168"/>
      <c r="EU1571" s="168"/>
      <c r="EV1571" s="168"/>
      <c r="EW1571" s="168"/>
      <c r="EX1571" s="168"/>
      <c r="EY1571" s="168"/>
      <c r="EZ1571" s="168"/>
      <c r="FA1571" s="168"/>
      <c r="FB1571" s="168"/>
      <c r="FC1571" s="168"/>
      <c r="FD1571" s="168"/>
    </row>
    <row r="1572" spans="1:160" s="5" customFormat="1" ht="30" customHeight="1" thickBot="1" x14ac:dyDescent="0.35">
      <c r="A1572" s="263"/>
      <c r="B1572" s="263"/>
      <c r="C1572" s="265"/>
      <c r="D1572" s="486"/>
      <c r="E1572" s="487"/>
      <c r="F1572" s="506" t="s">
        <v>2</v>
      </c>
      <c r="G1572" s="507"/>
      <c r="H1572" s="507"/>
      <c r="I1572" s="507"/>
      <c r="J1572" s="507"/>
      <c r="K1572" s="507"/>
      <c r="L1572" s="507"/>
      <c r="M1572" s="507"/>
      <c r="N1572" s="507"/>
      <c r="O1572" s="508"/>
      <c r="P1572" s="32">
        <v>33</v>
      </c>
      <c r="Q1572" s="101" t="s">
        <v>3</v>
      </c>
      <c r="R1572" s="509">
        <v>147</v>
      </c>
      <c r="S1572" s="510"/>
      <c r="T1572" s="504"/>
      <c r="U1572" s="505"/>
      <c r="V1572" s="33">
        <f>+IF(C1581="","",1)</f>
        <v>1</v>
      </c>
      <c r="W1572" s="57"/>
      <c r="X1572" s="86"/>
      <c r="Y1572" s="39"/>
      <c r="Z1572" s="36"/>
      <c r="AA1572" s="36"/>
      <c r="AD1572" s="33"/>
      <c r="AG1572" s="33"/>
      <c r="AH1572" s="43"/>
      <c r="AI1572" s="43"/>
      <c r="AJ1572" s="43"/>
      <c r="AK1572" s="43"/>
      <c r="AL1572" s="43"/>
      <c r="AM1572" s="43"/>
      <c r="AN1572" s="43"/>
      <c r="AO1572" s="43"/>
      <c r="AP1572" s="43"/>
      <c r="AQ1572" s="43"/>
      <c r="AR1572" s="43"/>
      <c r="AS1572" s="43"/>
      <c r="AT1572" s="43"/>
      <c r="AU1572" s="44"/>
      <c r="AV1572" s="33"/>
      <c r="AW1572" s="33"/>
      <c r="AX1572" s="33"/>
      <c r="AZ1572" s="141"/>
      <c r="BE1572" s="168"/>
      <c r="BF1572" s="168"/>
      <c r="BG1572" s="168"/>
      <c r="BH1572" s="168"/>
      <c r="BI1572" s="168"/>
      <c r="BJ1572" s="168"/>
      <c r="BK1572" s="168"/>
      <c r="BL1572" s="168"/>
      <c r="BM1572" s="168"/>
      <c r="DK1572" s="168"/>
      <c r="DL1572" s="168"/>
      <c r="DM1572" s="168"/>
      <c r="DN1572" s="168"/>
      <c r="DO1572" s="168"/>
      <c r="DP1572" s="168"/>
      <c r="DQ1572" s="168"/>
      <c r="DR1572" s="168"/>
      <c r="DS1572" s="168"/>
      <c r="DT1572" s="168"/>
      <c r="DU1572" s="168"/>
      <c r="DV1572" s="168"/>
      <c r="DW1572" s="168"/>
      <c r="DX1572" s="168"/>
      <c r="DY1572" s="168"/>
      <c r="DZ1572" s="168"/>
      <c r="EA1572" s="168"/>
      <c r="EB1572" s="168"/>
      <c r="EC1572" s="168"/>
      <c r="ED1572" s="168"/>
      <c r="EE1572" s="168"/>
      <c r="EF1572" s="168"/>
      <c r="EG1572" s="168"/>
      <c r="EH1572" s="168"/>
      <c r="EI1572" s="168"/>
      <c r="EJ1572" s="168"/>
      <c r="EK1572" s="168"/>
      <c r="EL1572" s="168"/>
      <c r="EM1572" s="168"/>
      <c r="EN1572" s="168"/>
      <c r="EO1572" s="168"/>
      <c r="EP1572" s="168"/>
      <c r="EQ1572" s="168"/>
      <c r="ER1572" s="168"/>
      <c r="ES1572" s="168"/>
      <c r="ET1572" s="168"/>
      <c r="EU1572" s="168"/>
      <c r="EV1572" s="168"/>
      <c r="EW1572" s="168"/>
      <c r="EX1572" s="168"/>
      <c r="EY1572" s="168"/>
      <c r="EZ1572" s="168"/>
      <c r="FA1572" s="168"/>
      <c r="FB1572" s="168"/>
      <c r="FC1572" s="168"/>
      <c r="FD1572" s="168"/>
    </row>
    <row r="1573" spans="1:160" s="5" customFormat="1" ht="5.25" customHeight="1" thickBot="1" x14ac:dyDescent="0.35">
      <c r="A1573" s="263"/>
      <c r="B1573" s="263"/>
      <c r="C1573" s="265"/>
      <c r="D1573" s="454"/>
      <c r="E1573" s="454"/>
      <c r="F1573" s="454"/>
      <c r="G1573" s="454"/>
      <c r="H1573" s="454"/>
      <c r="I1573" s="454"/>
      <c r="J1573" s="454"/>
      <c r="K1573" s="454"/>
      <c r="L1573" s="454"/>
      <c r="M1573" s="454"/>
      <c r="N1573" s="454"/>
      <c r="O1573" s="454"/>
      <c r="P1573" s="454"/>
      <c r="Q1573" s="454"/>
      <c r="R1573" s="454"/>
      <c r="S1573" s="454"/>
      <c r="T1573" s="454"/>
      <c r="U1573" s="454"/>
      <c r="V1573" s="33"/>
      <c r="W1573" s="57"/>
      <c r="X1573" s="86"/>
      <c r="Y1573" s="38"/>
      <c r="Z1573" s="36"/>
      <c r="AA1573" s="36"/>
      <c r="AD1573" s="33"/>
      <c r="AG1573" s="33"/>
      <c r="AH1573" s="43"/>
      <c r="AI1573" s="43"/>
      <c r="AJ1573" s="43"/>
      <c r="AK1573" s="43"/>
      <c r="AL1573" s="43"/>
      <c r="AM1573" s="43"/>
      <c r="AN1573" s="43"/>
      <c r="AO1573" s="43"/>
      <c r="AP1573" s="43"/>
      <c r="AQ1573" s="43"/>
      <c r="AR1573" s="43"/>
      <c r="AS1573" s="43"/>
      <c r="AT1573" s="43"/>
      <c r="AU1573" s="44"/>
      <c r="AV1573" s="33"/>
      <c r="AW1573" s="33"/>
      <c r="AX1573" s="33"/>
      <c r="AZ1573" s="141"/>
      <c r="BE1573" s="168"/>
      <c r="BF1573" s="168"/>
      <c r="BG1573" s="168"/>
      <c r="BH1573" s="168"/>
      <c r="BI1573" s="168"/>
      <c r="BJ1573" s="168"/>
      <c r="BK1573" s="168"/>
      <c r="BL1573" s="168"/>
      <c r="BM1573" s="168"/>
      <c r="DK1573" s="168"/>
      <c r="DL1573" s="168"/>
      <c r="DM1573" s="168"/>
      <c r="DN1573" s="168"/>
      <c r="DO1573" s="168"/>
      <c r="DP1573" s="168"/>
      <c r="DQ1573" s="168"/>
      <c r="DR1573" s="168"/>
      <c r="DS1573" s="168"/>
      <c r="DT1573" s="168"/>
      <c r="DU1573" s="168"/>
      <c r="DV1573" s="168"/>
      <c r="DW1573" s="168"/>
      <c r="DX1573" s="168"/>
      <c r="DY1573" s="168"/>
      <c r="DZ1573" s="168"/>
      <c r="EA1573" s="168"/>
      <c r="EB1573" s="168"/>
      <c r="EC1573" s="168"/>
      <c r="ED1573" s="168"/>
      <c r="EE1573" s="168"/>
      <c r="EF1573" s="168"/>
      <c r="EG1573" s="168"/>
      <c r="EH1573" s="168"/>
      <c r="EI1573" s="168"/>
      <c r="EJ1573" s="168"/>
      <c r="EK1573" s="168"/>
      <c r="EL1573" s="168"/>
      <c r="EM1573" s="168"/>
      <c r="EN1573" s="168"/>
      <c r="EO1573" s="168"/>
      <c r="EP1573" s="168"/>
      <c r="EQ1573" s="168"/>
      <c r="ER1573" s="168"/>
      <c r="ES1573" s="168"/>
      <c r="ET1573" s="168"/>
      <c r="EU1573" s="168"/>
      <c r="EV1573" s="168"/>
      <c r="EW1573" s="168"/>
      <c r="EX1573" s="168"/>
      <c r="EY1573" s="168"/>
      <c r="EZ1573" s="168"/>
      <c r="FA1573" s="168"/>
      <c r="FB1573" s="168"/>
      <c r="FC1573" s="168"/>
      <c r="FD1573" s="168"/>
    </row>
    <row r="1574" spans="1:160" s="5" customFormat="1" ht="24.9" customHeight="1" x14ac:dyDescent="0.3">
      <c r="A1574" s="263"/>
      <c r="B1574" s="263"/>
      <c r="C1574" s="265"/>
      <c r="D1574" s="511" t="s">
        <v>4</v>
      </c>
      <c r="E1574" s="512"/>
      <c r="F1574" s="513" t="s">
        <v>168</v>
      </c>
      <c r="G1574" s="514"/>
      <c r="H1574" s="514"/>
      <c r="I1574" s="515"/>
      <c r="J1574" s="516" t="s">
        <v>5</v>
      </c>
      <c r="K1574" s="512"/>
      <c r="L1574" s="513" t="s">
        <v>102</v>
      </c>
      <c r="M1574" s="514"/>
      <c r="N1574" s="514"/>
      <c r="O1574" s="514"/>
      <c r="P1574" s="515"/>
      <c r="Q1574" s="1" t="s">
        <v>6</v>
      </c>
      <c r="R1574" s="513" t="s">
        <v>36</v>
      </c>
      <c r="S1574" s="514"/>
      <c r="T1574" s="514"/>
      <c r="U1574" s="517"/>
      <c r="V1574" s="33"/>
      <c r="W1574" s="57"/>
      <c r="X1574" s="86"/>
      <c r="Y1574" s="33"/>
      <c r="Z1574" s="36"/>
      <c r="AA1574" s="36"/>
      <c r="AD1574" s="33"/>
      <c r="AG1574" s="33"/>
      <c r="AH1574" s="43"/>
      <c r="AI1574" s="43"/>
      <c r="AJ1574" s="43"/>
      <c r="AK1574" s="43"/>
      <c r="AL1574" s="43"/>
      <c r="AM1574" s="43"/>
      <c r="AN1574" s="43"/>
      <c r="AO1574" s="43"/>
      <c r="AP1574" s="43"/>
      <c r="AQ1574" s="43"/>
      <c r="AR1574" s="43"/>
      <c r="AS1574" s="43"/>
      <c r="AT1574" s="43"/>
      <c r="AU1574" s="44"/>
      <c r="AV1574" s="33"/>
      <c r="AW1574" s="33"/>
      <c r="AX1574" s="33"/>
      <c r="AZ1574" s="141"/>
      <c r="BE1574" s="168"/>
      <c r="BF1574" s="168"/>
      <c r="BG1574" s="168"/>
      <c r="BH1574" s="168"/>
      <c r="BI1574" s="168"/>
      <c r="BJ1574" s="168"/>
      <c r="BK1574" s="168"/>
      <c r="BL1574" s="168"/>
      <c r="BM1574" s="168"/>
      <c r="DK1574" s="168"/>
      <c r="DL1574" s="168"/>
      <c r="DM1574" s="168"/>
      <c r="DN1574" s="168"/>
      <c r="DO1574" s="168"/>
      <c r="DP1574" s="168"/>
      <c r="DQ1574" s="168"/>
      <c r="DR1574" s="168"/>
      <c r="DS1574" s="168"/>
      <c r="DT1574" s="168"/>
      <c r="DU1574" s="168"/>
      <c r="DV1574" s="168"/>
      <c r="DW1574" s="168"/>
      <c r="DX1574" s="168"/>
      <c r="DY1574" s="168"/>
      <c r="DZ1574" s="168"/>
      <c r="EA1574" s="168"/>
      <c r="EB1574" s="168"/>
      <c r="EC1574" s="168"/>
      <c r="ED1574" s="168"/>
      <c r="EE1574" s="168"/>
      <c r="EF1574" s="168"/>
      <c r="EG1574" s="168"/>
      <c r="EH1574" s="168"/>
      <c r="EI1574" s="168"/>
      <c r="EJ1574" s="168"/>
      <c r="EK1574" s="168"/>
      <c r="EL1574" s="168"/>
      <c r="EM1574" s="168"/>
      <c r="EN1574" s="168"/>
      <c r="EO1574" s="168"/>
      <c r="EP1574" s="168"/>
      <c r="EQ1574" s="168"/>
      <c r="ER1574" s="168"/>
      <c r="ES1574" s="168"/>
      <c r="ET1574" s="168"/>
      <c r="EU1574" s="168"/>
      <c r="EV1574" s="168"/>
      <c r="EW1574" s="168"/>
      <c r="EX1574" s="168"/>
      <c r="EY1574" s="168"/>
      <c r="EZ1574" s="168"/>
      <c r="FA1574" s="168"/>
      <c r="FB1574" s="168"/>
      <c r="FC1574" s="168"/>
      <c r="FD1574" s="168"/>
    </row>
    <row r="1575" spans="1:160" s="5" customFormat="1" ht="45" customHeight="1" thickBot="1" x14ac:dyDescent="0.35">
      <c r="A1575" s="263"/>
      <c r="B1575" s="263"/>
      <c r="C1575" s="265"/>
      <c r="D1575" s="518" t="s">
        <v>7</v>
      </c>
      <c r="E1575" s="519"/>
      <c r="F1575" s="520" t="s">
        <v>169</v>
      </c>
      <c r="G1575" s="521"/>
      <c r="H1575" s="521"/>
      <c r="I1575" s="521"/>
      <c r="J1575" s="521"/>
      <c r="K1575" s="521"/>
      <c r="L1575" s="521"/>
      <c r="M1575" s="521"/>
      <c r="N1575" s="521"/>
      <c r="O1575" s="521"/>
      <c r="P1575" s="521"/>
      <c r="Q1575" s="521"/>
      <c r="R1575" s="521"/>
      <c r="S1575" s="521"/>
      <c r="T1575" s="521"/>
      <c r="U1575" s="522"/>
      <c r="V1575" s="33"/>
      <c r="W1575" s="57"/>
      <c r="X1575" s="86"/>
      <c r="Y1575" s="33"/>
      <c r="Z1575" s="36"/>
      <c r="AA1575" s="36"/>
      <c r="AD1575" s="33"/>
      <c r="AG1575" s="33"/>
      <c r="AH1575" s="43"/>
      <c r="AI1575" s="43"/>
      <c r="AJ1575" s="43"/>
      <c r="AK1575" s="43"/>
      <c r="AL1575" s="43"/>
      <c r="AM1575" s="43"/>
      <c r="AN1575" s="43"/>
      <c r="AO1575" s="43"/>
      <c r="AP1575" s="43"/>
      <c r="AQ1575" s="43"/>
      <c r="AR1575" s="43"/>
      <c r="AS1575" s="43"/>
      <c r="AT1575" s="43"/>
      <c r="AU1575" s="44"/>
      <c r="AV1575" s="33"/>
      <c r="AW1575" s="33"/>
      <c r="AX1575" s="33"/>
      <c r="AZ1575" s="141"/>
      <c r="BE1575" s="168"/>
      <c r="BF1575" s="168"/>
      <c r="BG1575" s="168"/>
      <c r="BH1575" s="168"/>
      <c r="BI1575" s="168"/>
      <c r="BJ1575" s="168"/>
      <c r="BK1575" s="168"/>
      <c r="BL1575" s="168"/>
      <c r="BM1575" s="168"/>
      <c r="DK1575" s="168"/>
      <c r="DL1575" s="168"/>
      <c r="DM1575" s="168"/>
      <c r="DN1575" s="168"/>
      <c r="DO1575" s="168"/>
      <c r="DP1575" s="168"/>
      <c r="DQ1575" s="168"/>
      <c r="DR1575" s="168"/>
      <c r="DS1575" s="168"/>
      <c r="DT1575" s="168"/>
      <c r="DU1575" s="168"/>
      <c r="DV1575" s="168"/>
      <c r="DW1575" s="168"/>
      <c r="DX1575" s="168"/>
      <c r="DY1575" s="168"/>
      <c r="DZ1575" s="168"/>
      <c r="EA1575" s="168"/>
      <c r="EB1575" s="168"/>
      <c r="EC1575" s="168"/>
      <c r="ED1575" s="168"/>
      <c r="EE1575" s="168"/>
      <c r="EF1575" s="168"/>
      <c r="EG1575" s="168"/>
      <c r="EH1575" s="168"/>
      <c r="EI1575" s="168"/>
      <c r="EJ1575" s="168"/>
      <c r="EK1575" s="168"/>
      <c r="EL1575" s="168"/>
      <c r="EM1575" s="168"/>
      <c r="EN1575" s="168"/>
      <c r="EO1575" s="168"/>
      <c r="EP1575" s="168"/>
      <c r="EQ1575" s="168"/>
      <c r="ER1575" s="168"/>
      <c r="ES1575" s="168"/>
      <c r="ET1575" s="168"/>
      <c r="EU1575" s="168"/>
      <c r="EV1575" s="168"/>
      <c r="EW1575" s="168"/>
      <c r="EX1575" s="168"/>
      <c r="EY1575" s="168"/>
      <c r="EZ1575" s="168"/>
      <c r="FA1575" s="168"/>
      <c r="FB1575" s="168"/>
      <c r="FC1575" s="168"/>
      <c r="FD1575" s="168"/>
    </row>
    <row r="1576" spans="1:160" s="5" customFormat="1" ht="5.0999999999999996" customHeight="1" thickBot="1" x14ac:dyDescent="0.35">
      <c r="A1576" s="263"/>
      <c r="B1576" s="263"/>
      <c r="C1576" s="265"/>
      <c r="D1576" s="523"/>
      <c r="E1576" s="523"/>
      <c r="F1576" s="523"/>
      <c r="G1576" s="523"/>
      <c r="H1576" s="523"/>
      <c r="I1576" s="523"/>
      <c r="J1576" s="523"/>
      <c r="K1576" s="523"/>
      <c r="L1576" s="523"/>
      <c r="M1576" s="523"/>
      <c r="N1576" s="523"/>
      <c r="O1576" s="523"/>
      <c r="P1576" s="523"/>
      <c r="Q1576" s="523"/>
      <c r="R1576" s="523"/>
      <c r="S1576" s="523"/>
      <c r="T1576" s="523"/>
      <c r="U1576" s="523"/>
      <c r="V1576" s="33"/>
      <c r="W1576" s="57"/>
      <c r="X1576" s="86"/>
      <c r="Y1576" s="33"/>
      <c r="Z1576" s="36"/>
      <c r="AA1576" s="36"/>
      <c r="AD1576" s="33"/>
      <c r="AG1576" s="33"/>
      <c r="AH1576" s="43"/>
      <c r="AI1576" s="43"/>
      <c r="AJ1576" s="43"/>
      <c r="AK1576" s="43"/>
      <c r="AL1576" s="43"/>
      <c r="AM1576" s="43"/>
      <c r="AN1576" s="43"/>
      <c r="AO1576" s="43"/>
      <c r="AP1576" s="43"/>
      <c r="AQ1576" s="43"/>
      <c r="AR1576" s="43"/>
      <c r="AS1576" s="43"/>
      <c r="AT1576" s="43"/>
      <c r="AU1576" s="44"/>
      <c r="AV1576" s="33"/>
      <c r="AW1576" s="33"/>
      <c r="AX1576" s="33"/>
      <c r="AZ1576" s="141"/>
      <c r="BE1576" s="168"/>
      <c r="BF1576" s="168"/>
      <c r="BG1576" s="168"/>
      <c r="BH1576" s="168"/>
      <c r="BI1576" s="168"/>
      <c r="BJ1576" s="168"/>
      <c r="BK1576" s="168"/>
      <c r="BL1576" s="168"/>
      <c r="BM1576" s="168"/>
      <c r="DK1576" s="168"/>
      <c r="DL1576" s="168"/>
      <c r="DM1576" s="168"/>
      <c r="DN1576" s="168"/>
      <c r="DO1576" s="168"/>
      <c r="DP1576" s="168"/>
      <c r="DQ1576" s="168"/>
      <c r="DR1576" s="168"/>
      <c r="DS1576" s="168"/>
      <c r="DT1576" s="168"/>
      <c r="DU1576" s="168"/>
      <c r="DV1576" s="168"/>
      <c r="DW1576" s="168"/>
      <c r="DX1576" s="168"/>
      <c r="DY1576" s="168"/>
      <c r="DZ1576" s="168"/>
      <c r="EA1576" s="168"/>
      <c r="EB1576" s="168"/>
      <c r="EC1576" s="168"/>
      <c r="ED1576" s="168"/>
      <c r="EE1576" s="168"/>
      <c r="EF1576" s="168"/>
      <c r="EG1576" s="168"/>
      <c r="EH1576" s="168"/>
      <c r="EI1576" s="168"/>
      <c r="EJ1576" s="168"/>
      <c r="EK1576" s="168"/>
      <c r="EL1576" s="168"/>
      <c r="EM1576" s="168"/>
      <c r="EN1576" s="168"/>
      <c r="EO1576" s="168"/>
      <c r="EP1576" s="168"/>
      <c r="EQ1576" s="168"/>
      <c r="ER1576" s="168"/>
      <c r="ES1576" s="168"/>
      <c r="ET1576" s="168"/>
      <c r="EU1576" s="168"/>
      <c r="EV1576" s="168"/>
      <c r="EW1576" s="168"/>
      <c r="EX1576" s="168"/>
      <c r="EY1576" s="168"/>
      <c r="EZ1576" s="168"/>
      <c r="FA1576" s="168"/>
      <c r="FB1576" s="168"/>
      <c r="FC1576" s="168"/>
      <c r="FD1576" s="168"/>
    </row>
    <row r="1577" spans="1:160" s="5" customFormat="1" ht="24.9" customHeight="1" thickBot="1" x14ac:dyDescent="0.35">
      <c r="A1577" s="263"/>
      <c r="B1577" s="263"/>
      <c r="C1577" s="265"/>
      <c r="D1577" s="2" t="s">
        <v>103</v>
      </c>
      <c r="E1577" s="98" t="s">
        <v>106</v>
      </c>
      <c r="F1577" s="455" t="s">
        <v>104</v>
      </c>
      <c r="G1577" s="524"/>
      <c r="H1577" s="456"/>
      <c r="I1577" s="525">
        <v>44058</v>
      </c>
      <c r="J1577" s="526"/>
      <c r="K1577" s="526"/>
      <c r="L1577" s="526"/>
      <c r="M1577" s="526"/>
      <c r="N1577" s="527"/>
      <c r="O1577" s="3" t="s">
        <v>8</v>
      </c>
      <c r="P1577" s="449" t="s">
        <v>24</v>
      </c>
      <c r="Q1577" s="450"/>
      <c r="R1577" s="450"/>
      <c r="S1577" s="450"/>
      <c r="T1577" s="450"/>
      <c r="U1577" s="528"/>
      <c r="V1577" s="33"/>
      <c r="W1577" s="57"/>
      <c r="X1577" s="86"/>
      <c r="Y1577" s="33"/>
      <c r="Z1577" s="36"/>
      <c r="AA1577" s="36"/>
      <c r="AD1577" s="33"/>
      <c r="AG1577" s="33"/>
      <c r="AH1577" s="43"/>
      <c r="AI1577" s="43"/>
      <c r="AJ1577" s="43"/>
      <c r="AK1577" s="43"/>
      <c r="AL1577" s="43"/>
      <c r="AM1577" s="43"/>
      <c r="AN1577" s="43"/>
      <c r="AO1577" s="43"/>
      <c r="AP1577" s="43"/>
      <c r="AQ1577" s="43"/>
      <c r="AR1577" s="43"/>
      <c r="AS1577" s="43"/>
      <c r="AT1577" s="43"/>
      <c r="AU1577" s="44"/>
      <c r="AV1577" s="33"/>
      <c r="AW1577" s="33"/>
      <c r="AX1577" s="33"/>
      <c r="AZ1577" s="141"/>
      <c r="BE1577" s="168"/>
      <c r="BF1577" s="168"/>
      <c r="BG1577" s="168"/>
      <c r="BH1577" s="168"/>
      <c r="BI1577" s="168"/>
      <c r="BJ1577" s="168"/>
      <c r="BK1577" s="168"/>
      <c r="BL1577" s="168"/>
      <c r="BM1577" s="168"/>
      <c r="DK1577" s="168"/>
      <c r="DL1577" s="168"/>
      <c r="DM1577" s="168"/>
      <c r="DN1577" s="168"/>
      <c r="DO1577" s="168"/>
      <c r="DP1577" s="168"/>
      <c r="DQ1577" s="168"/>
      <c r="DR1577" s="168"/>
      <c r="DS1577" s="168"/>
      <c r="DT1577" s="168"/>
      <c r="DU1577" s="168"/>
      <c r="DV1577" s="168"/>
      <c r="DW1577" s="168"/>
      <c r="DX1577" s="168"/>
      <c r="DY1577" s="168"/>
      <c r="DZ1577" s="168"/>
      <c r="EA1577" s="168"/>
      <c r="EB1577" s="168"/>
      <c r="EC1577" s="168"/>
      <c r="ED1577" s="168"/>
      <c r="EE1577" s="168"/>
      <c r="EF1577" s="168"/>
      <c r="EG1577" s="168"/>
      <c r="EH1577" s="168"/>
      <c r="EI1577" s="168"/>
      <c r="EJ1577" s="168"/>
      <c r="EK1577" s="168"/>
      <c r="EL1577" s="168"/>
      <c r="EM1577" s="168"/>
      <c r="EN1577" s="168"/>
      <c r="EO1577" s="168"/>
      <c r="EP1577" s="168"/>
      <c r="EQ1577" s="168"/>
      <c r="ER1577" s="168"/>
      <c r="ES1577" s="168"/>
      <c r="ET1577" s="168"/>
      <c r="EU1577" s="168"/>
      <c r="EV1577" s="168"/>
      <c r="EW1577" s="168"/>
      <c r="EX1577" s="168"/>
      <c r="EY1577" s="168"/>
      <c r="EZ1577" s="168"/>
      <c r="FA1577" s="168"/>
      <c r="FB1577" s="168"/>
      <c r="FC1577" s="168"/>
      <c r="FD1577" s="168"/>
    </row>
    <row r="1578" spans="1:160" s="5" customFormat="1" ht="5.0999999999999996" customHeight="1" thickBot="1" x14ac:dyDescent="0.35">
      <c r="A1578" s="263"/>
      <c r="B1578" s="263"/>
      <c r="C1578" s="265"/>
      <c r="D1578" s="100"/>
      <c r="E1578" s="100"/>
      <c r="F1578" s="100"/>
      <c r="G1578" s="100"/>
      <c r="H1578" s="100"/>
      <c r="I1578" s="100"/>
      <c r="J1578" s="100"/>
      <c r="K1578" s="100"/>
      <c r="L1578" s="100"/>
      <c r="M1578" s="100"/>
      <c r="N1578" s="100"/>
      <c r="O1578" s="100"/>
      <c r="P1578" s="100"/>
      <c r="Q1578" s="100"/>
      <c r="R1578" s="100"/>
      <c r="S1578" s="100"/>
      <c r="T1578" s="100"/>
      <c r="U1578" s="100"/>
      <c r="V1578" s="33"/>
      <c r="W1578" s="57"/>
      <c r="X1578" s="86"/>
      <c r="Y1578" s="33"/>
      <c r="Z1578" s="36"/>
      <c r="AA1578" s="36"/>
      <c r="AD1578" s="33"/>
      <c r="AG1578" s="33"/>
      <c r="AH1578" s="43"/>
      <c r="AI1578" s="43"/>
      <c r="AJ1578" s="43"/>
      <c r="AK1578" s="43"/>
      <c r="AL1578" s="43"/>
      <c r="AM1578" s="43"/>
      <c r="AN1578" s="43"/>
      <c r="AO1578" s="43"/>
      <c r="AP1578" s="43"/>
      <c r="AQ1578" s="43"/>
      <c r="AR1578" s="43"/>
      <c r="AS1578" s="43"/>
      <c r="AT1578" s="43"/>
      <c r="AU1578" s="44"/>
      <c r="AV1578" s="33"/>
      <c r="AW1578" s="33"/>
      <c r="AX1578" s="33"/>
      <c r="AZ1578" s="141"/>
      <c r="BE1578" s="168"/>
      <c r="BF1578" s="168"/>
      <c r="BG1578" s="168"/>
      <c r="BH1578" s="168"/>
      <c r="BI1578" s="168"/>
      <c r="BJ1578" s="168"/>
      <c r="BK1578" s="168"/>
      <c r="BL1578" s="168"/>
      <c r="BM1578" s="168"/>
      <c r="DK1578" s="168"/>
      <c r="DL1578" s="168"/>
      <c r="DM1578" s="168"/>
      <c r="DN1578" s="168"/>
      <c r="DO1578" s="168"/>
      <c r="DP1578" s="168"/>
      <c r="DQ1578" s="168"/>
      <c r="DR1578" s="168"/>
      <c r="DS1578" s="168"/>
      <c r="DT1578" s="168"/>
      <c r="DU1578" s="168"/>
      <c r="DV1578" s="168"/>
      <c r="DW1578" s="168"/>
      <c r="DX1578" s="168"/>
      <c r="DY1578" s="168"/>
      <c r="DZ1578" s="168"/>
      <c r="EA1578" s="168"/>
      <c r="EB1578" s="168"/>
      <c r="EC1578" s="168"/>
      <c r="ED1578" s="168"/>
      <c r="EE1578" s="168"/>
      <c r="EF1578" s="168"/>
      <c r="EG1578" s="168"/>
      <c r="EH1578" s="168"/>
      <c r="EI1578" s="168"/>
      <c r="EJ1578" s="168"/>
      <c r="EK1578" s="168"/>
      <c r="EL1578" s="168"/>
      <c r="EM1578" s="168"/>
      <c r="EN1578" s="168"/>
      <c r="EO1578" s="168"/>
      <c r="EP1578" s="168"/>
      <c r="EQ1578" s="168"/>
      <c r="ER1578" s="168"/>
      <c r="ES1578" s="168"/>
      <c r="ET1578" s="168"/>
      <c r="EU1578" s="168"/>
      <c r="EV1578" s="168"/>
      <c r="EW1578" s="168"/>
      <c r="EX1578" s="168"/>
      <c r="EY1578" s="168"/>
      <c r="EZ1578" s="168"/>
      <c r="FA1578" s="168"/>
      <c r="FB1578" s="168"/>
      <c r="FC1578" s="168"/>
      <c r="FD1578" s="168"/>
    </row>
    <row r="1579" spans="1:160" s="5" customFormat="1" ht="24.9" customHeight="1" thickBot="1" x14ac:dyDescent="0.35">
      <c r="A1579" s="263"/>
      <c r="B1579" s="263"/>
      <c r="C1579" s="265"/>
      <c r="D1579" s="2" t="s">
        <v>31</v>
      </c>
      <c r="E1579" s="449"/>
      <c r="F1579" s="450"/>
      <c r="G1579" s="450"/>
      <c r="H1579" s="450"/>
      <c r="I1579" s="450"/>
      <c r="J1579" s="451"/>
      <c r="K1579" s="19" t="s">
        <v>105</v>
      </c>
      <c r="L1579" s="452"/>
      <c r="M1579" s="452"/>
      <c r="N1579" s="452"/>
      <c r="O1579" s="452"/>
      <c r="P1579" s="452"/>
      <c r="Q1579" s="452"/>
      <c r="R1579" s="452"/>
      <c r="S1579" s="452"/>
      <c r="T1579" s="452"/>
      <c r="U1579" s="453"/>
      <c r="V1579" s="33"/>
      <c r="W1579" s="57"/>
      <c r="X1579" s="86"/>
      <c r="Y1579" s="33"/>
      <c r="Z1579" s="36"/>
      <c r="AA1579" s="36"/>
      <c r="AD1579" s="33"/>
      <c r="AG1579" s="33"/>
      <c r="AH1579" s="43"/>
      <c r="AI1579" s="43"/>
      <c r="AJ1579" s="43"/>
      <c r="AK1579" s="43"/>
      <c r="AL1579" s="43"/>
      <c r="AM1579" s="43"/>
      <c r="AN1579" s="43"/>
      <c r="AO1579" s="43"/>
      <c r="AP1579" s="43"/>
      <c r="AQ1579" s="43"/>
      <c r="AR1579" s="43"/>
      <c r="AS1579" s="43"/>
      <c r="AT1579" s="43"/>
      <c r="AU1579" s="44"/>
      <c r="AV1579" s="33"/>
      <c r="AW1579" s="33"/>
      <c r="AX1579" s="33"/>
      <c r="AZ1579" s="141"/>
      <c r="BE1579" s="168"/>
      <c r="BF1579" s="168"/>
      <c r="BG1579" s="168"/>
      <c r="BH1579" s="168"/>
      <c r="BI1579" s="168"/>
      <c r="BJ1579" s="168"/>
      <c r="BK1579" s="168"/>
      <c r="BL1579" s="168"/>
      <c r="BM1579" s="168"/>
      <c r="DK1579" s="168"/>
      <c r="DL1579" s="168"/>
      <c r="DM1579" s="168"/>
      <c r="DN1579" s="168"/>
      <c r="DO1579" s="168"/>
      <c r="DP1579" s="168"/>
      <c r="DQ1579" s="168"/>
      <c r="DR1579" s="168"/>
      <c r="DS1579" s="168"/>
      <c r="DT1579" s="168"/>
      <c r="DU1579" s="168"/>
      <c r="DV1579" s="168"/>
      <c r="DW1579" s="168"/>
      <c r="DX1579" s="168"/>
      <c r="DY1579" s="168"/>
      <c r="DZ1579" s="168"/>
      <c r="EA1579" s="168"/>
      <c r="EB1579" s="168"/>
      <c r="EC1579" s="168"/>
      <c r="ED1579" s="168"/>
      <c r="EE1579" s="168"/>
      <c r="EF1579" s="168"/>
      <c r="EG1579" s="168"/>
      <c r="EH1579" s="168"/>
      <c r="EI1579" s="168"/>
      <c r="EJ1579" s="168"/>
      <c r="EK1579" s="168"/>
      <c r="EL1579" s="168"/>
      <c r="EM1579" s="168"/>
      <c r="EN1579" s="168"/>
      <c r="EO1579" s="168"/>
      <c r="EP1579" s="168"/>
      <c r="EQ1579" s="168"/>
      <c r="ER1579" s="168"/>
      <c r="ES1579" s="168"/>
      <c r="ET1579" s="168"/>
      <c r="EU1579" s="168"/>
      <c r="EV1579" s="168"/>
      <c r="EW1579" s="168"/>
      <c r="EX1579" s="168"/>
      <c r="EY1579" s="168"/>
      <c r="EZ1579" s="168"/>
      <c r="FA1579" s="168"/>
      <c r="FB1579" s="168"/>
      <c r="FC1579" s="168"/>
      <c r="FD1579" s="168"/>
    </row>
    <row r="1580" spans="1:160" s="5" customFormat="1" ht="5.0999999999999996" customHeight="1" thickBot="1" x14ac:dyDescent="0.35">
      <c r="A1580" s="263"/>
      <c r="B1580" s="263"/>
      <c r="C1580" s="265"/>
      <c r="D1580" s="454"/>
      <c r="E1580" s="454"/>
      <c r="F1580" s="454"/>
      <c r="G1580" s="454"/>
      <c r="H1580" s="454"/>
      <c r="I1580" s="454"/>
      <c r="J1580" s="454"/>
      <c r="K1580" s="454"/>
      <c r="L1580" s="454"/>
      <c r="M1580" s="454"/>
      <c r="N1580" s="454"/>
      <c r="O1580" s="454"/>
      <c r="P1580" s="454"/>
      <c r="Q1580" s="454"/>
      <c r="R1580" s="454"/>
      <c r="S1580" s="454"/>
      <c r="T1580" s="454"/>
      <c r="U1580" s="454"/>
      <c r="V1580" s="33"/>
      <c r="W1580" s="57"/>
      <c r="X1580" s="86"/>
      <c r="Y1580" s="33"/>
      <c r="Z1580" s="36"/>
      <c r="AA1580" s="36"/>
      <c r="AD1580" s="33"/>
      <c r="AG1580" s="33"/>
      <c r="AH1580" s="43"/>
      <c r="AI1580" s="43"/>
      <c r="AJ1580" s="43"/>
      <c r="AK1580" s="43"/>
      <c r="AL1580" s="43"/>
      <c r="AM1580" s="43"/>
      <c r="AN1580" s="43"/>
      <c r="AO1580" s="43"/>
      <c r="AP1580" s="43"/>
      <c r="AQ1580" s="43"/>
      <c r="AR1580" s="43"/>
      <c r="AS1580" s="43"/>
      <c r="AT1580" s="43"/>
      <c r="AU1580" s="44"/>
      <c r="AV1580" s="33"/>
      <c r="AW1580" s="33"/>
      <c r="AX1580" s="33"/>
      <c r="AZ1580" s="141"/>
      <c r="BE1580" s="168"/>
      <c r="BF1580" s="168"/>
      <c r="BG1580" s="168"/>
      <c r="BH1580" s="168"/>
      <c r="BI1580" s="168"/>
      <c r="BJ1580" s="168"/>
      <c r="BK1580" s="168"/>
      <c r="BL1580" s="168"/>
      <c r="BM1580" s="168"/>
      <c r="DK1580" s="168"/>
      <c r="DL1580" s="168"/>
      <c r="DM1580" s="168"/>
      <c r="DN1580" s="168"/>
      <c r="DO1580" s="168"/>
      <c r="DP1580" s="168"/>
      <c r="DQ1580" s="168"/>
      <c r="DR1580" s="168"/>
      <c r="DS1580" s="168"/>
      <c r="DT1580" s="168"/>
      <c r="DU1580" s="168"/>
      <c r="DV1580" s="168"/>
      <c r="DW1580" s="168"/>
      <c r="DX1580" s="168"/>
      <c r="DY1580" s="168"/>
      <c r="DZ1580" s="168"/>
      <c r="EA1580" s="168"/>
      <c r="EB1580" s="168"/>
      <c r="EC1580" s="168"/>
      <c r="ED1580" s="168"/>
      <c r="EE1580" s="168"/>
      <c r="EF1580" s="168"/>
      <c r="EG1580" s="168"/>
      <c r="EH1580" s="168"/>
      <c r="EI1580" s="168"/>
      <c r="EJ1580" s="168"/>
      <c r="EK1580" s="168"/>
      <c r="EL1580" s="168"/>
      <c r="EM1580" s="168"/>
      <c r="EN1580" s="168"/>
      <c r="EO1580" s="168"/>
      <c r="EP1580" s="168"/>
      <c r="EQ1580" s="168"/>
      <c r="ER1580" s="168"/>
      <c r="ES1580" s="168"/>
      <c r="ET1580" s="168"/>
      <c r="EU1580" s="168"/>
      <c r="EV1580" s="168"/>
      <c r="EW1580" s="168"/>
      <c r="EX1580" s="168"/>
      <c r="EY1580" s="168"/>
      <c r="EZ1580" s="168"/>
      <c r="FA1580" s="168"/>
      <c r="FB1580" s="168"/>
      <c r="FC1580" s="168"/>
      <c r="FD1580" s="168"/>
    </row>
    <row r="1581" spans="1:160" s="5" customFormat="1" ht="45" customHeight="1" thickBot="1" x14ac:dyDescent="0.35">
      <c r="A1581" s="263">
        <f>+E1581</f>
        <v>6.61</v>
      </c>
      <c r="B1581" s="264">
        <f>+U1605</f>
        <v>28</v>
      </c>
      <c r="C1581" s="265">
        <v>28</v>
      </c>
      <c r="D1581" s="165" t="s">
        <v>9</v>
      </c>
      <c r="E1581" s="180">
        <v>6.61</v>
      </c>
      <c r="F1581" s="455" t="s">
        <v>29</v>
      </c>
      <c r="G1581" s="456"/>
      <c r="H1581" s="532" t="s">
        <v>135</v>
      </c>
      <c r="I1581" s="457"/>
      <c r="J1581" s="457"/>
      <c r="K1581" s="457"/>
      <c r="L1581" s="457"/>
      <c r="M1581" s="458"/>
      <c r="N1581" s="459" t="s">
        <v>32</v>
      </c>
      <c r="O1581" s="460"/>
      <c r="P1581" s="461"/>
      <c r="Q1581" s="462" t="s">
        <v>54</v>
      </c>
      <c r="R1581" s="463"/>
      <c r="S1581" s="463"/>
      <c r="T1581" s="463"/>
      <c r="U1581" s="464"/>
      <c r="V1581" s="33"/>
      <c r="W1581" s="57"/>
      <c r="X1581" s="86"/>
      <c r="Y1581" s="33"/>
      <c r="Z1581" s="38"/>
      <c r="AA1581" s="38"/>
      <c r="AD1581" s="33"/>
      <c r="AG1581" s="33"/>
      <c r="AH1581" s="43"/>
      <c r="AI1581" s="43"/>
      <c r="AJ1581" s="43"/>
      <c r="AK1581" s="43"/>
      <c r="AL1581" s="43"/>
      <c r="AM1581" s="43"/>
      <c r="AN1581" s="43"/>
      <c r="AO1581" s="43"/>
      <c r="AP1581" s="43"/>
      <c r="AQ1581" s="43"/>
      <c r="AR1581" s="43"/>
      <c r="AS1581" s="43"/>
      <c r="AT1581" s="43"/>
      <c r="AU1581" s="44"/>
      <c r="AV1581" s="33"/>
      <c r="AW1581" s="33"/>
      <c r="AX1581" s="33"/>
      <c r="AZ1581" s="141"/>
      <c r="BE1581" s="168"/>
      <c r="BF1581" s="168"/>
      <c r="BG1581" s="168"/>
      <c r="BH1581" s="168"/>
      <c r="BI1581" s="168"/>
      <c r="BJ1581" s="168"/>
      <c r="BK1581" s="168"/>
      <c r="BL1581" s="168"/>
      <c r="BM1581" s="168"/>
      <c r="DK1581" s="168"/>
      <c r="DL1581" s="168"/>
      <c r="DM1581" s="168"/>
      <c r="DN1581" s="168"/>
      <c r="DO1581" s="168"/>
      <c r="DP1581" s="168"/>
      <c r="DQ1581" s="168"/>
      <c r="DR1581" s="168"/>
      <c r="DS1581" s="168"/>
      <c r="DT1581" s="168"/>
      <c r="DU1581" s="168"/>
      <c r="DV1581" s="168"/>
      <c r="DW1581" s="168"/>
      <c r="DX1581" s="168"/>
      <c r="DY1581" s="168"/>
      <c r="DZ1581" s="168"/>
      <c r="EA1581" s="168"/>
      <c r="EB1581" s="168"/>
      <c r="EC1581" s="168"/>
      <c r="ED1581" s="168"/>
      <c r="EE1581" s="168"/>
      <c r="EF1581" s="168"/>
      <c r="EG1581" s="168"/>
      <c r="EH1581" s="168"/>
      <c r="EI1581" s="168"/>
      <c r="EJ1581" s="168"/>
      <c r="EK1581" s="168"/>
      <c r="EL1581" s="168"/>
      <c r="EM1581" s="168"/>
      <c r="EN1581" s="168"/>
      <c r="EO1581" s="168"/>
      <c r="EP1581" s="168"/>
      <c r="EQ1581" s="168"/>
      <c r="ER1581" s="168"/>
      <c r="ES1581" s="168"/>
      <c r="ET1581" s="168"/>
      <c r="EU1581" s="168"/>
      <c r="EV1581" s="168"/>
      <c r="EW1581" s="168"/>
      <c r="EX1581" s="168"/>
      <c r="EY1581" s="168"/>
      <c r="EZ1581" s="168"/>
      <c r="FA1581" s="168"/>
      <c r="FB1581" s="168"/>
      <c r="FC1581" s="168"/>
      <c r="FD1581" s="168"/>
    </row>
    <row r="1582" spans="1:160" s="5" customFormat="1" ht="5.0999999999999996" customHeight="1" thickBot="1" x14ac:dyDescent="0.35">
      <c r="A1582" s="263"/>
      <c r="B1582" s="263"/>
      <c r="C1582" s="265"/>
      <c r="D1582" s="428"/>
      <c r="E1582" s="428"/>
      <c r="F1582" s="428"/>
      <c r="G1582" s="428"/>
      <c r="H1582" s="428"/>
      <c r="I1582" s="428"/>
      <c r="J1582" s="428"/>
      <c r="K1582" s="428"/>
      <c r="L1582" s="428"/>
      <c r="M1582" s="428"/>
      <c r="N1582" s="454"/>
      <c r="O1582" s="454"/>
      <c r="P1582" s="454"/>
      <c r="Q1582" s="454"/>
      <c r="R1582" s="454"/>
      <c r="S1582" s="454"/>
      <c r="T1582" s="454"/>
      <c r="U1582" s="454"/>
      <c r="V1582" s="33"/>
      <c r="W1582" s="57"/>
      <c r="X1582" s="86"/>
      <c r="Y1582" s="33"/>
      <c r="Z1582" s="76"/>
      <c r="AA1582" s="76"/>
      <c r="AD1582" s="33"/>
      <c r="AG1582" s="33"/>
      <c r="AH1582" s="43"/>
      <c r="AI1582" s="43"/>
      <c r="AJ1582" s="43"/>
      <c r="AK1582" s="43"/>
      <c r="AL1582" s="43"/>
      <c r="AM1582" s="43"/>
      <c r="AN1582" s="43"/>
      <c r="AO1582" s="43"/>
      <c r="AP1582" s="43"/>
      <c r="AQ1582" s="43"/>
      <c r="AR1582" s="43"/>
      <c r="AS1582" s="43"/>
      <c r="AT1582" s="43"/>
      <c r="AU1582" s="44"/>
      <c r="AV1582" s="33"/>
      <c r="AW1582" s="33"/>
      <c r="AX1582" s="33"/>
      <c r="AZ1582" s="141"/>
      <c r="BE1582" s="168"/>
      <c r="BF1582" s="168"/>
      <c r="BG1582" s="168"/>
      <c r="BH1582" s="168"/>
      <c r="BI1582" s="168"/>
      <c r="BJ1582" s="168"/>
      <c r="BK1582" s="168"/>
      <c r="BL1582" s="168"/>
      <c r="BM1582" s="168"/>
      <c r="DK1582" s="168"/>
      <c r="DL1582" s="168"/>
      <c r="DM1582" s="168"/>
      <c r="DN1582" s="168"/>
      <c r="DO1582" s="168"/>
      <c r="DP1582" s="168"/>
      <c r="DQ1582" s="168"/>
      <c r="DR1582" s="168"/>
      <c r="DS1582" s="168"/>
      <c r="DT1582" s="168"/>
      <c r="DU1582" s="168"/>
      <c r="DV1582" s="168"/>
      <c r="DW1582" s="168"/>
      <c r="DX1582" s="168"/>
      <c r="DY1582" s="168"/>
      <c r="DZ1582" s="168"/>
      <c r="EA1582" s="168"/>
      <c r="EB1582" s="168"/>
      <c r="EC1582" s="168"/>
      <c r="ED1582" s="168"/>
      <c r="EE1582" s="168"/>
      <c r="EF1582" s="168"/>
      <c r="EG1582" s="168"/>
      <c r="EH1582" s="168"/>
      <c r="EI1582" s="168"/>
      <c r="EJ1582" s="168"/>
      <c r="EK1582" s="168"/>
      <c r="EL1582" s="168"/>
      <c r="EM1582" s="168"/>
      <c r="EN1582" s="168"/>
      <c r="EO1582" s="168"/>
      <c r="EP1582" s="168"/>
      <c r="EQ1582" s="168"/>
      <c r="ER1582" s="168"/>
      <c r="ES1582" s="168"/>
      <c r="ET1582" s="168"/>
      <c r="EU1582" s="168"/>
      <c r="EV1582" s="168"/>
      <c r="EW1582" s="168"/>
      <c r="EX1582" s="168"/>
      <c r="EY1582" s="168"/>
      <c r="EZ1582" s="168"/>
      <c r="FA1582" s="168"/>
      <c r="FB1582" s="168"/>
      <c r="FC1582" s="168"/>
      <c r="FD1582" s="168"/>
    </row>
    <row r="1583" spans="1:160" s="5" customFormat="1" ht="24.9" customHeight="1" x14ac:dyDescent="0.3">
      <c r="A1583" s="263"/>
      <c r="B1583" s="263"/>
      <c r="C1583" s="265"/>
      <c r="D1583" s="465" t="s">
        <v>30</v>
      </c>
      <c r="E1583" s="466"/>
      <c r="F1583" s="466"/>
      <c r="G1583" s="466"/>
      <c r="H1583" s="466"/>
      <c r="I1583" s="466"/>
      <c r="J1583" s="466"/>
      <c r="K1583" s="466"/>
      <c r="L1583" s="466"/>
      <c r="M1583" s="467"/>
      <c r="N1583" s="468" t="s">
        <v>11</v>
      </c>
      <c r="O1583" s="470" t="s">
        <v>12</v>
      </c>
      <c r="P1583" s="471"/>
      <c r="Q1583" s="474" t="s">
        <v>13</v>
      </c>
      <c r="R1583" s="475"/>
      <c r="S1583" s="476"/>
      <c r="T1583" s="477" t="s">
        <v>27</v>
      </c>
      <c r="U1583" s="479" t="s">
        <v>28</v>
      </c>
      <c r="V1583" s="33"/>
      <c r="W1583" s="57"/>
      <c r="X1583" s="86"/>
      <c r="Y1583" s="33"/>
      <c r="Z1583" s="76"/>
      <c r="AA1583" s="76"/>
      <c r="AD1583" s="33"/>
      <c r="AG1583" s="33"/>
      <c r="AH1583" s="43"/>
      <c r="AI1583" s="43"/>
      <c r="AJ1583" s="43"/>
      <c r="AK1583" s="43"/>
      <c r="AL1583" s="43"/>
      <c r="AM1583" s="43"/>
      <c r="AN1583" s="43"/>
      <c r="AO1583" s="43"/>
      <c r="AP1583" s="43"/>
      <c r="AQ1583" s="43"/>
      <c r="AR1583" s="43"/>
      <c r="AS1583" s="43"/>
      <c r="AT1583" s="43"/>
      <c r="AU1583" s="44"/>
      <c r="AV1583" s="33"/>
      <c r="AW1583" s="33"/>
      <c r="AX1583" s="33"/>
      <c r="AZ1583" s="141"/>
      <c r="BE1583" s="168"/>
      <c r="BF1583" s="168"/>
      <c r="BG1583" s="168"/>
      <c r="BH1583" s="168"/>
      <c r="BI1583" s="168"/>
      <c r="BJ1583" s="168"/>
      <c r="BK1583" s="168"/>
      <c r="BL1583" s="168"/>
      <c r="BM1583" s="168"/>
      <c r="DK1583" s="168"/>
      <c r="DL1583" s="168"/>
      <c r="DM1583" s="168"/>
      <c r="DN1583" s="168"/>
      <c r="DO1583" s="168"/>
      <c r="DP1583" s="168"/>
      <c r="DQ1583" s="168"/>
      <c r="DR1583" s="168"/>
      <c r="DS1583" s="168"/>
      <c r="DT1583" s="168"/>
      <c r="DU1583" s="168"/>
      <c r="DV1583" s="168"/>
      <c r="DW1583" s="168"/>
      <c r="DX1583" s="168"/>
      <c r="DY1583" s="168"/>
      <c r="DZ1583" s="168"/>
      <c r="EA1583" s="168"/>
      <c r="EB1583" s="168"/>
      <c r="EC1583" s="168"/>
      <c r="ED1583" s="168"/>
      <c r="EE1583" s="168"/>
      <c r="EF1583" s="168"/>
      <c r="EG1583" s="168"/>
      <c r="EH1583" s="168"/>
      <c r="EI1583" s="168"/>
      <c r="EJ1583" s="168"/>
      <c r="EK1583" s="168"/>
      <c r="EL1583" s="168"/>
      <c r="EM1583" s="168"/>
      <c r="EN1583" s="168"/>
      <c r="EO1583" s="168"/>
      <c r="EP1583" s="168"/>
      <c r="EQ1583" s="168"/>
      <c r="ER1583" s="168"/>
      <c r="ES1583" s="168"/>
      <c r="ET1583" s="168"/>
      <c r="EU1583" s="168"/>
      <c r="EV1583" s="168"/>
      <c r="EW1583" s="168"/>
      <c r="EX1583" s="168"/>
      <c r="EY1583" s="168"/>
      <c r="EZ1583" s="168"/>
      <c r="FA1583" s="168"/>
      <c r="FB1583" s="168"/>
      <c r="FC1583" s="168"/>
      <c r="FD1583" s="168"/>
    </row>
    <row r="1584" spans="1:160" s="5" customFormat="1" ht="24.9" customHeight="1" x14ac:dyDescent="0.3">
      <c r="A1584" s="263"/>
      <c r="B1584" s="263"/>
      <c r="C1584" s="265"/>
      <c r="D1584" s="481"/>
      <c r="E1584" s="482"/>
      <c r="F1584" s="482"/>
      <c r="G1584" s="482"/>
      <c r="H1584" s="482"/>
      <c r="I1584" s="482"/>
      <c r="J1584" s="482"/>
      <c r="K1584" s="482"/>
      <c r="L1584" s="482"/>
      <c r="M1584" s="483"/>
      <c r="N1584" s="469"/>
      <c r="O1584" s="472"/>
      <c r="P1584" s="473"/>
      <c r="Q1584" s="7" t="s">
        <v>14</v>
      </c>
      <c r="R1584" s="7" t="s">
        <v>15</v>
      </c>
      <c r="S1584" s="7" t="s">
        <v>26</v>
      </c>
      <c r="T1584" s="478"/>
      <c r="U1584" s="480"/>
      <c r="V1584" s="33"/>
      <c r="W1584" s="57"/>
      <c r="X1584" s="86"/>
      <c r="Y1584" s="33"/>
      <c r="Z1584" s="77"/>
      <c r="AA1584" s="77"/>
      <c r="AD1584" s="33"/>
      <c r="AG1584" s="33"/>
      <c r="AH1584" s="43"/>
      <c r="AI1584" s="43"/>
      <c r="AJ1584" s="43"/>
      <c r="AK1584" s="43"/>
      <c r="AL1584" s="43"/>
      <c r="AM1584" s="43"/>
      <c r="AN1584" s="43"/>
      <c r="AO1584" s="43"/>
      <c r="AP1584" s="43"/>
      <c r="AQ1584" s="43"/>
      <c r="AR1584" s="43"/>
      <c r="AS1584" s="43"/>
      <c r="AT1584" s="43"/>
      <c r="AU1584" s="44"/>
      <c r="AV1584" s="33"/>
      <c r="AW1584" s="33"/>
      <c r="AX1584" s="33"/>
      <c r="AZ1584" s="141"/>
      <c r="BE1584" s="168"/>
      <c r="BF1584" s="168"/>
      <c r="BG1584" s="168"/>
      <c r="BH1584" s="168"/>
      <c r="BI1584" s="168"/>
      <c r="BJ1584" s="168"/>
      <c r="BK1584" s="168"/>
      <c r="BL1584" s="168"/>
      <c r="BM1584" s="168"/>
      <c r="DK1584" s="168"/>
      <c r="DL1584" s="168"/>
      <c r="DM1584" s="168"/>
      <c r="DN1584" s="168"/>
      <c r="DO1584" s="168"/>
      <c r="DP1584" s="168"/>
      <c r="DQ1584" s="168"/>
      <c r="DR1584" s="168"/>
      <c r="DS1584" s="168"/>
      <c r="DT1584" s="168"/>
      <c r="DU1584" s="168"/>
      <c r="DV1584" s="168"/>
      <c r="DW1584" s="168"/>
      <c r="DX1584" s="168"/>
      <c r="DY1584" s="168"/>
      <c r="DZ1584" s="168"/>
      <c r="EA1584" s="168"/>
      <c r="EB1584" s="168"/>
      <c r="EC1584" s="168"/>
      <c r="ED1584" s="168"/>
      <c r="EE1584" s="168"/>
      <c r="EF1584" s="168"/>
      <c r="EG1584" s="168"/>
      <c r="EH1584" s="168"/>
      <c r="EI1584" s="168"/>
      <c r="EJ1584" s="168"/>
      <c r="EK1584" s="168"/>
      <c r="EL1584" s="168"/>
      <c r="EM1584" s="168"/>
      <c r="EN1584" s="168"/>
      <c r="EO1584" s="168"/>
      <c r="EP1584" s="168"/>
      <c r="EQ1584" s="168"/>
      <c r="ER1584" s="168"/>
      <c r="ES1584" s="168"/>
      <c r="ET1584" s="168"/>
      <c r="EU1584" s="168"/>
      <c r="EV1584" s="168"/>
      <c r="EW1584" s="168"/>
      <c r="EX1584" s="168"/>
      <c r="EY1584" s="168"/>
      <c r="EZ1584" s="168"/>
      <c r="FA1584" s="168"/>
      <c r="FB1584" s="168"/>
      <c r="FC1584" s="168"/>
      <c r="FD1584" s="168"/>
    </row>
    <row r="1585" spans="1:160" s="5" customFormat="1" ht="24.9" customHeight="1" x14ac:dyDescent="0.3">
      <c r="A1585" s="263"/>
      <c r="B1585" s="263"/>
      <c r="C1585" s="265"/>
      <c r="D1585" s="481"/>
      <c r="E1585" s="482"/>
      <c r="F1585" s="482"/>
      <c r="G1585" s="482"/>
      <c r="H1585" s="482"/>
      <c r="I1585" s="482"/>
      <c r="J1585" s="482"/>
      <c r="K1585" s="482"/>
      <c r="L1585" s="482"/>
      <c r="M1585" s="483"/>
      <c r="N1585" s="16">
        <v>14001469</v>
      </c>
      <c r="O1585" s="529" t="s">
        <v>307</v>
      </c>
      <c r="P1585" s="530"/>
      <c r="Q1585" s="8"/>
      <c r="R1585" s="8"/>
      <c r="S1585" s="8"/>
      <c r="T1585" s="9">
        <v>7</v>
      </c>
      <c r="U1585" s="17">
        <f>+T1585</f>
        <v>7</v>
      </c>
      <c r="V1585" s="33"/>
      <c r="W1585" s="57">
        <v>1</v>
      </c>
      <c r="X1585" s="86"/>
      <c r="Y1585" s="33">
        <f>+C1581</f>
        <v>28</v>
      </c>
      <c r="Z1585" s="41">
        <f>+SUMIF($N1585:$N1604,$Z$16,$U1585:$U1604)</f>
        <v>7</v>
      </c>
      <c r="AA1585" s="41">
        <f>+SUMIF($N1585:$N1604,$AA$16,$U1585:$U1604)</f>
        <v>5</v>
      </c>
      <c r="AB1585" s="41">
        <f>+SUMIF($N1585:$N1604,$AB$16,$U1585:$U1604)</f>
        <v>0</v>
      </c>
      <c r="AC1585" s="41">
        <f>+SUMIF($N1585:$N1604,$AC$16,$U1585:$U1604)</f>
        <v>0</v>
      </c>
      <c r="AD1585" s="41">
        <f>+SUMIF($N1585:$N1604,$AD$16,$U1585:$U1604)</f>
        <v>0</v>
      </c>
      <c r="AE1585" s="41">
        <f>+SUMIF($N1585:$N1604,$AE$16,$U1585:$U1604)</f>
        <v>0</v>
      </c>
      <c r="AF1585" s="41">
        <f>+SUMIF($N1585:$N1604,$AF$16,$U1585:$U1604)</f>
        <v>0</v>
      </c>
      <c r="AG1585" s="41">
        <f>+SUMIF($N1585:$N1604,$AG$16,$U1585:$U1604)</f>
        <v>0</v>
      </c>
      <c r="AH1585" s="41">
        <f>+SUMIF($N1585:$N1604,$AH$16,$U1585:$U1604)</f>
        <v>0</v>
      </c>
      <c r="AI1585" s="41">
        <f>+SUMIF($N1585:$N1604,$AI$16,$U1585:$U1604)</f>
        <v>0</v>
      </c>
      <c r="AJ1585" s="41">
        <f>+SUMIF($N1585:$N1604,$AJ$16,$U1585:$U1604)</f>
        <v>0</v>
      </c>
      <c r="AK1585" s="41">
        <f>+SUMIF($N1585:$N1604,$AK$16,$U1585:$U1604)</f>
        <v>0</v>
      </c>
      <c r="AL1585" s="41">
        <f>+SUMIF($N1585:$N1604,$AL$16,$U1585:$U1604)</f>
        <v>0</v>
      </c>
      <c r="AM1585" s="41">
        <f>+SUMIF($N1585:$N1604,$AM$16,$U1585:$U1604)</f>
        <v>0</v>
      </c>
      <c r="AN1585" s="41">
        <f>+SUMIF($N1585:$N1604,$AN$16,$U1585:$U1604)</f>
        <v>0</v>
      </c>
      <c r="AO1585" s="41">
        <f>+SUMIF($N1585:$N1604,$AO$16,$U1585:$U1604)</f>
        <v>0</v>
      </c>
      <c r="AP1585" s="41">
        <f>+SUMIF($N1585:$N1604,$AP$16,$U1585:$U1604)</f>
        <v>0</v>
      </c>
      <c r="AQ1585" s="41">
        <f>+SUMIF($N1585:$N1604,$AQ$16,$U1585:$U1604)</f>
        <v>9</v>
      </c>
      <c r="AR1585" s="41">
        <f>+SUMIF($N1585:$N1604,$AR$16,$U1585:$U1604)</f>
        <v>7</v>
      </c>
      <c r="AS1585" s="43"/>
      <c r="AT1585" s="43"/>
      <c r="AU1585" s="44"/>
      <c r="AV1585" s="33"/>
      <c r="AW1585" s="33"/>
      <c r="AX1585" s="33"/>
      <c r="AZ1585" s="141"/>
      <c r="BE1585" s="168"/>
      <c r="BF1585" s="168"/>
      <c r="BG1585" s="168"/>
      <c r="BH1585" s="168"/>
      <c r="BI1585" s="168"/>
      <c r="BJ1585" s="168"/>
      <c r="BK1585" s="168"/>
      <c r="BL1585" s="168"/>
      <c r="BM1585" s="168"/>
      <c r="DK1585" s="168"/>
      <c r="DL1585" s="168"/>
      <c r="DM1585" s="168"/>
      <c r="DN1585" s="168"/>
      <c r="DO1585" s="168"/>
      <c r="DP1585" s="168"/>
      <c r="DQ1585" s="168"/>
      <c r="DR1585" s="168"/>
      <c r="DS1585" s="168"/>
      <c r="DT1585" s="168"/>
      <c r="DU1585" s="168"/>
      <c r="DV1585" s="168"/>
      <c r="DW1585" s="168"/>
      <c r="DX1585" s="168"/>
      <c r="DY1585" s="168"/>
      <c r="DZ1585" s="168"/>
      <c r="EA1585" s="168"/>
      <c r="EB1585" s="168"/>
      <c r="EC1585" s="168"/>
      <c r="ED1585" s="168"/>
      <c r="EE1585" s="168"/>
      <c r="EF1585" s="168"/>
      <c r="EG1585" s="168"/>
      <c r="EH1585" s="168"/>
      <c r="EI1585" s="168"/>
      <c r="EJ1585" s="168"/>
      <c r="EK1585" s="168"/>
      <c r="EL1585" s="168"/>
      <c r="EM1585" s="168"/>
      <c r="EN1585" s="168"/>
      <c r="EO1585" s="168"/>
      <c r="EP1585" s="168"/>
      <c r="EQ1585" s="168"/>
      <c r="ER1585" s="168"/>
      <c r="ES1585" s="168"/>
      <c r="ET1585" s="168"/>
      <c r="EU1585" s="168"/>
      <c r="EV1585" s="168"/>
      <c r="EW1585" s="168"/>
      <c r="EX1585" s="168"/>
      <c r="EY1585" s="168"/>
      <c r="EZ1585" s="168"/>
      <c r="FA1585" s="168"/>
      <c r="FB1585" s="168"/>
      <c r="FC1585" s="168"/>
      <c r="FD1585" s="168"/>
    </row>
    <row r="1586" spans="1:160" s="5" customFormat="1" ht="24.9" customHeight="1" x14ac:dyDescent="0.3">
      <c r="A1586" s="263"/>
      <c r="B1586" s="263"/>
      <c r="C1586" s="265"/>
      <c r="D1586" s="481"/>
      <c r="E1586" s="482"/>
      <c r="F1586" s="482"/>
      <c r="G1586" s="482"/>
      <c r="H1586" s="482"/>
      <c r="I1586" s="482"/>
      <c r="J1586" s="482"/>
      <c r="K1586" s="482"/>
      <c r="L1586" s="482"/>
      <c r="M1586" s="483"/>
      <c r="N1586" s="16">
        <v>14001481</v>
      </c>
      <c r="O1586" s="529" t="s">
        <v>307</v>
      </c>
      <c r="P1586" s="530"/>
      <c r="Q1586" s="8"/>
      <c r="R1586" s="8"/>
      <c r="S1586" s="8"/>
      <c r="T1586" s="9">
        <v>5</v>
      </c>
      <c r="U1586" s="17">
        <f t="shared" ref="U1586:U1588" si="121">+T1586</f>
        <v>5</v>
      </c>
      <c r="V1586" s="33"/>
      <c r="W1586" s="57">
        <v>2</v>
      </c>
      <c r="X1586" s="86"/>
      <c r="Y1586" s="33"/>
      <c r="Z1586" s="36"/>
      <c r="AA1586" s="36"/>
      <c r="AC1586" s="93"/>
      <c r="AD1586" s="76"/>
      <c r="AE1586" s="76"/>
      <c r="AF1586" s="38"/>
      <c r="AG1586" s="88"/>
      <c r="AH1586" s="88"/>
      <c r="AI1586" s="88"/>
      <c r="AJ1586" s="88"/>
      <c r="AK1586" s="88"/>
      <c r="AL1586" s="88"/>
      <c r="AM1586" s="88"/>
      <c r="AN1586" s="88"/>
      <c r="AO1586" s="88"/>
      <c r="AP1586" s="88"/>
      <c r="AQ1586" s="88"/>
      <c r="AR1586" s="88"/>
      <c r="AS1586" s="88"/>
      <c r="AT1586" s="88"/>
      <c r="AU1586" s="89"/>
      <c r="AV1586" s="38"/>
      <c r="AW1586" s="38"/>
      <c r="AX1586" s="38"/>
      <c r="AZ1586" s="141"/>
      <c r="BE1586" s="168"/>
      <c r="BF1586" s="168"/>
      <c r="BG1586" s="168"/>
      <c r="BH1586" s="168"/>
      <c r="BI1586" s="168"/>
      <c r="BJ1586" s="168"/>
      <c r="BK1586" s="168"/>
      <c r="BL1586" s="168"/>
      <c r="BM1586" s="168"/>
      <c r="DK1586" s="168"/>
      <c r="DL1586" s="168"/>
      <c r="DM1586" s="168"/>
      <c r="DN1586" s="168"/>
      <c r="DO1586" s="168"/>
      <c r="DP1586" s="168"/>
      <c r="DQ1586" s="168"/>
      <c r="DR1586" s="168"/>
      <c r="DS1586" s="168"/>
      <c r="DT1586" s="168"/>
      <c r="DU1586" s="168"/>
      <c r="DV1586" s="168"/>
      <c r="DW1586" s="168"/>
      <c r="DX1586" s="168"/>
      <c r="DY1586" s="168"/>
      <c r="DZ1586" s="168"/>
      <c r="EA1586" s="168"/>
      <c r="EB1586" s="168"/>
      <c r="EC1586" s="168"/>
      <c r="ED1586" s="168"/>
      <c r="EE1586" s="168"/>
      <c r="EF1586" s="168"/>
      <c r="EG1586" s="168"/>
      <c r="EH1586" s="168"/>
      <c r="EI1586" s="168"/>
      <c r="EJ1586" s="168"/>
      <c r="EK1586" s="168"/>
      <c r="EL1586" s="168"/>
      <c r="EM1586" s="168"/>
      <c r="EN1586" s="168"/>
      <c r="EO1586" s="168"/>
      <c r="EP1586" s="168"/>
      <c r="EQ1586" s="168"/>
      <c r="ER1586" s="168"/>
      <c r="ES1586" s="168"/>
      <c r="ET1586" s="168"/>
      <c r="EU1586" s="168"/>
      <c r="EV1586" s="168"/>
      <c r="EW1586" s="168"/>
      <c r="EX1586" s="168"/>
      <c r="EY1586" s="168"/>
      <c r="EZ1586" s="168"/>
      <c r="FA1586" s="168"/>
      <c r="FB1586" s="168"/>
      <c r="FC1586" s="168"/>
      <c r="FD1586" s="168"/>
    </row>
    <row r="1587" spans="1:160" s="5" customFormat="1" ht="24.9" customHeight="1" x14ac:dyDescent="0.3">
      <c r="A1587" s="263"/>
      <c r="B1587" s="263"/>
      <c r="C1587" s="265"/>
      <c r="D1587" s="481"/>
      <c r="E1587" s="482"/>
      <c r="F1587" s="482"/>
      <c r="G1587" s="482"/>
      <c r="H1587" s="482"/>
      <c r="I1587" s="482"/>
      <c r="J1587" s="482"/>
      <c r="K1587" s="482"/>
      <c r="L1587" s="482"/>
      <c r="M1587" s="483"/>
      <c r="N1587" s="16">
        <v>14001619</v>
      </c>
      <c r="O1587" s="529" t="s">
        <v>307</v>
      </c>
      <c r="P1587" s="530"/>
      <c r="Q1587" s="8"/>
      <c r="R1587" s="8"/>
      <c r="S1587" s="8"/>
      <c r="T1587" s="9">
        <v>9</v>
      </c>
      <c r="U1587" s="17">
        <f t="shared" si="121"/>
        <v>9</v>
      </c>
      <c r="V1587" s="33"/>
      <c r="W1587" s="57">
        <v>18</v>
      </c>
      <c r="X1587" s="86"/>
      <c r="Y1587" s="33"/>
      <c r="Z1587" s="36"/>
      <c r="AA1587" s="36"/>
      <c r="AC1587" s="38"/>
      <c r="AD1587" s="76"/>
      <c r="AE1587" s="76"/>
      <c r="AF1587" s="38"/>
      <c r="AG1587" s="88"/>
      <c r="AH1587" s="88"/>
      <c r="AI1587" s="88"/>
      <c r="AJ1587" s="88"/>
      <c r="AK1587" s="88"/>
      <c r="AL1587" s="88"/>
      <c r="AM1587" s="88"/>
      <c r="AN1587" s="88"/>
      <c r="AO1587" s="88"/>
      <c r="AP1587" s="88"/>
      <c r="AQ1587" s="88"/>
      <c r="AR1587" s="88"/>
      <c r="AS1587" s="88"/>
      <c r="AT1587" s="38"/>
      <c r="AU1587" s="88"/>
      <c r="AV1587" s="88"/>
      <c r="AW1587" s="88"/>
      <c r="AX1587" s="38"/>
      <c r="AZ1587" s="141"/>
      <c r="BE1587" s="168"/>
      <c r="BF1587" s="168"/>
      <c r="BG1587" s="168"/>
      <c r="BH1587" s="168"/>
      <c r="BI1587" s="168"/>
      <c r="BJ1587" s="168"/>
      <c r="BK1587" s="168"/>
      <c r="BL1587" s="168"/>
      <c r="BM1587" s="168"/>
      <c r="DK1587" s="168"/>
      <c r="DL1587" s="168"/>
      <c r="DM1587" s="168"/>
      <c r="DN1587" s="168"/>
      <c r="DO1587" s="168"/>
      <c r="DP1587" s="168"/>
      <c r="DQ1587" s="168"/>
      <c r="DR1587" s="168"/>
      <c r="DS1587" s="168"/>
      <c r="DT1587" s="168"/>
      <c r="DU1587" s="168"/>
      <c r="DV1587" s="168"/>
      <c r="DW1587" s="168"/>
      <c r="DX1587" s="168"/>
      <c r="DY1587" s="168"/>
      <c r="DZ1587" s="168"/>
      <c r="EA1587" s="168"/>
      <c r="EB1587" s="168"/>
      <c r="EC1587" s="168"/>
      <c r="ED1587" s="168"/>
      <c r="EE1587" s="168"/>
      <c r="EF1587" s="168"/>
      <c r="EG1587" s="168"/>
      <c r="EH1587" s="168"/>
      <c r="EI1587" s="168"/>
      <c r="EJ1587" s="168"/>
      <c r="EK1587" s="168"/>
      <c r="EL1587" s="168"/>
      <c r="EM1587" s="168"/>
      <c r="EN1587" s="168"/>
      <c r="EO1587" s="168"/>
      <c r="EP1587" s="168"/>
      <c r="EQ1587" s="168"/>
      <c r="ER1587" s="168"/>
      <c r="ES1587" s="168"/>
      <c r="ET1587" s="168"/>
      <c r="EU1587" s="168"/>
      <c r="EV1587" s="168"/>
      <c r="EW1587" s="168"/>
      <c r="EX1587" s="168"/>
      <c r="EY1587" s="168"/>
      <c r="EZ1587" s="168"/>
      <c r="FA1587" s="168"/>
      <c r="FB1587" s="168"/>
      <c r="FC1587" s="168"/>
      <c r="FD1587" s="168"/>
    </row>
    <row r="1588" spans="1:160" s="5" customFormat="1" ht="24.9" customHeight="1" x14ac:dyDescent="0.3">
      <c r="A1588" s="263"/>
      <c r="B1588" s="263"/>
      <c r="C1588" s="265"/>
      <c r="D1588" s="481"/>
      <c r="E1588" s="482"/>
      <c r="F1588" s="482"/>
      <c r="G1588" s="482"/>
      <c r="H1588" s="482"/>
      <c r="I1588" s="482"/>
      <c r="J1588" s="482"/>
      <c r="K1588" s="482"/>
      <c r="L1588" s="482"/>
      <c r="M1588" s="483"/>
      <c r="N1588" s="16">
        <v>14001616</v>
      </c>
      <c r="O1588" s="529" t="s">
        <v>307</v>
      </c>
      <c r="P1588" s="530"/>
      <c r="Q1588" s="8"/>
      <c r="R1588" s="8"/>
      <c r="S1588" s="8"/>
      <c r="T1588" s="9">
        <v>7</v>
      </c>
      <c r="U1588" s="17">
        <f t="shared" si="121"/>
        <v>7</v>
      </c>
      <c r="V1588" s="33"/>
      <c r="W1588" s="57">
        <v>19</v>
      </c>
      <c r="X1588" s="86"/>
      <c r="Y1588" s="33"/>
      <c r="Z1588" s="36"/>
      <c r="AA1588" s="36"/>
      <c r="AC1588" s="76"/>
      <c r="AD1588" s="89"/>
      <c r="AE1588" s="89"/>
      <c r="AF1588" s="90"/>
      <c r="AG1588" s="91"/>
      <c r="AH1588" s="88"/>
      <c r="AI1588" s="88"/>
      <c r="AJ1588" s="88"/>
      <c r="AK1588" s="88"/>
      <c r="AL1588" s="88"/>
      <c r="AM1588" s="88"/>
      <c r="AN1588" s="88"/>
      <c r="AO1588" s="88"/>
      <c r="AP1588" s="88"/>
      <c r="AQ1588" s="88"/>
      <c r="AR1588" s="88"/>
      <c r="AS1588" s="88"/>
      <c r="AT1588" s="90"/>
      <c r="AU1588" s="91"/>
      <c r="AV1588" s="88"/>
      <c r="AW1588" s="88"/>
      <c r="AX1588" s="38"/>
      <c r="AZ1588" s="141"/>
      <c r="BE1588" s="168"/>
      <c r="BF1588" s="168"/>
      <c r="BG1588" s="168"/>
      <c r="BH1588" s="168"/>
      <c r="BI1588" s="168"/>
      <c r="BJ1588" s="168"/>
      <c r="BK1588" s="168"/>
      <c r="BL1588" s="168"/>
      <c r="BM1588" s="168"/>
      <c r="DK1588" s="168"/>
      <c r="DL1588" s="168"/>
      <c r="DM1588" s="168"/>
      <c r="DN1588" s="168"/>
      <c r="DO1588" s="168"/>
      <c r="DP1588" s="168"/>
      <c r="DQ1588" s="168"/>
      <c r="DR1588" s="168"/>
      <c r="DS1588" s="168"/>
      <c r="DT1588" s="168"/>
      <c r="DU1588" s="168"/>
      <c r="DV1588" s="168"/>
      <c r="DW1588" s="168"/>
      <c r="DX1588" s="168"/>
      <c r="DY1588" s="168"/>
      <c r="DZ1588" s="168"/>
      <c r="EA1588" s="168"/>
      <c r="EB1588" s="168"/>
      <c r="EC1588" s="168"/>
      <c r="ED1588" s="168"/>
      <c r="EE1588" s="168"/>
      <c r="EF1588" s="168"/>
      <c r="EG1588" s="168"/>
      <c r="EH1588" s="168"/>
      <c r="EI1588" s="168"/>
      <c r="EJ1588" s="168"/>
      <c r="EK1588" s="168"/>
      <c r="EL1588" s="168"/>
      <c r="EM1588" s="168"/>
      <c r="EN1588" s="168"/>
      <c r="EO1588" s="168"/>
      <c r="EP1588" s="168"/>
      <c r="EQ1588" s="168"/>
      <c r="ER1588" s="168"/>
      <c r="ES1588" s="168"/>
      <c r="ET1588" s="168"/>
      <c r="EU1588" s="168"/>
      <c r="EV1588" s="168"/>
      <c r="EW1588" s="168"/>
      <c r="EX1588" s="168"/>
      <c r="EY1588" s="168"/>
      <c r="EZ1588" s="168"/>
      <c r="FA1588" s="168"/>
      <c r="FB1588" s="168"/>
      <c r="FC1588" s="168"/>
      <c r="FD1588" s="168"/>
    </row>
    <row r="1589" spans="1:160" s="5" customFormat="1" ht="24.9" customHeight="1" x14ac:dyDescent="0.3">
      <c r="A1589" s="263"/>
      <c r="B1589" s="263"/>
      <c r="C1589" s="265"/>
      <c r="D1589" s="481"/>
      <c r="E1589" s="482"/>
      <c r="F1589" s="482"/>
      <c r="G1589" s="482"/>
      <c r="H1589" s="482"/>
      <c r="I1589" s="482"/>
      <c r="J1589" s="482"/>
      <c r="K1589" s="482"/>
      <c r="L1589" s="482"/>
      <c r="M1589" s="483"/>
      <c r="N1589" s="16"/>
      <c r="O1589" s="529"/>
      <c r="P1589" s="530"/>
      <c r="Q1589" s="8"/>
      <c r="R1589" s="8"/>
      <c r="S1589" s="8"/>
      <c r="T1589" s="9"/>
      <c r="U1589" s="17"/>
      <c r="V1589" s="33"/>
      <c r="W1589" s="57"/>
      <c r="X1589" s="86"/>
      <c r="Y1589" s="33"/>
      <c r="Z1589" s="36"/>
      <c r="AA1589" s="36"/>
      <c r="AC1589" s="76"/>
      <c r="AD1589" s="89"/>
      <c r="AE1589" s="89"/>
      <c r="AF1589" s="90"/>
      <c r="AG1589" s="91"/>
      <c r="AH1589" s="88"/>
      <c r="AI1589" s="88"/>
      <c r="AJ1589" s="88"/>
      <c r="AK1589" s="88"/>
      <c r="AL1589" s="88"/>
      <c r="AM1589" s="88"/>
      <c r="AN1589" s="88"/>
      <c r="AO1589" s="88"/>
      <c r="AP1589" s="88"/>
      <c r="AQ1589" s="88"/>
      <c r="AR1589" s="88"/>
      <c r="AS1589" s="88"/>
      <c r="AT1589" s="90"/>
      <c r="AU1589" s="91"/>
      <c r="AV1589" s="88"/>
      <c r="AW1589" s="88"/>
      <c r="AX1589" s="38"/>
      <c r="AZ1589" s="141"/>
      <c r="BE1589" s="168"/>
      <c r="BF1589" s="168"/>
      <c r="BG1589" s="168"/>
      <c r="BH1589" s="168"/>
      <c r="BI1589" s="168"/>
      <c r="BJ1589" s="168"/>
      <c r="BK1589" s="168"/>
      <c r="BL1589" s="168"/>
      <c r="BM1589" s="168"/>
      <c r="DK1589" s="168"/>
      <c r="DL1589" s="168"/>
      <c r="DM1589" s="168"/>
      <c r="DN1589" s="168"/>
      <c r="DO1589" s="168"/>
      <c r="DP1589" s="168"/>
      <c r="DQ1589" s="168"/>
      <c r="DR1589" s="168"/>
      <c r="DS1589" s="168"/>
      <c r="DT1589" s="168"/>
      <c r="DU1589" s="168"/>
      <c r="DV1589" s="168"/>
      <c r="DW1589" s="168"/>
      <c r="DX1589" s="168"/>
      <c r="DY1589" s="168"/>
      <c r="DZ1589" s="168"/>
      <c r="EA1589" s="168"/>
      <c r="EB1589" s="168"/>
      <c r="EC1589" s="168"/>
      <c r="ED1589" s="168"/>
      <c r="EE1589" s="168"/>
      <c r="EF1589" s="168"/>
      <c r="EG1589" s="168"/>
      <c r="EH1589" s="168"/>
      <c r="EI1589" s="168"/>
      <c r="EJ1589" s="168"/>
      <c r="EK1589" s="168"/>
      <c r="EL1589" s="168"/>
      <c r="EM1589" s="168"/>
      <c r="EN1589" s="168"/>
      <c r="EO1589" s="168"/>
      <c r="EP1589" s="168"/>
      <c r="EQ1589" s="168"/>
      <c r="ER1589" s="168"/>
      <c r="ES1589" s="168"/>
      <c r="ET1589" s="168"/>
      <c r="EU1589" s="168"/>
      <c r="EV1589" s="168"/>
      <c r="EW1589" s="168"/>
      <c r="EX1589" s="168"/>
      <c r="EY1589" s="168"/>
      <c r="EZ1589" s="168"/>
      <c r="FA1589" s="168"/>
      <c r="FB1589" s="168"/>
      <c r="FC1589" s="168"/>
      <c r="FD1589" s="168"/>
    </row>
    <row r="1590" spans="1:160" s="5" customFormat="1" ht="24.9" customHeight="1" x14ac:dyDescent="0.3">
      <c r="A1590" s="263"/>
      <c r="B1590" s="263"/>
      <c r="C1590" s="265"/>
      <c r="D1590" s="481"/>
      <c r="E1590" s="482"/>
      <c r="F1590" s="482"/>
      <c r="G1590" s="482"/>
      <c r="H1590" s="482"/>
      <c r="I1590" s="482"/>
      <c r="J1590" s="482"/>
      <c r="K1590" s="482"/>
      <c r="L1590" s="482"/>
      <c r="M1590" s="483"/>
      <c r="N1590" s="16"/>
      <c r="O1590" s="529"/>
      <c r="P1590" s="530"/>
      <c r="Q1590" s="8"/>
      <c r="R1590" s="8"/>
      <c r="S1590" s="8"/>
      <c r="T1590" s="9"/>
      <c r="U1590" s="17"/>
      <c r="V1590" s="33"/>
      <c r="W1590" s="57"/>
      <c r="X1590" s="86"/>
      <c r="Y1590" s="33"/>
      <c r="Z1590" s="36"/>
      <c r="AA1590" s="36"/>
      <c r="AC1590" s="76"/>
      <c r="AD1590" s="89"/>
      <c r="AE1590" s="89"/>
      <c r="AF1590" s="90"/>
      <c r="AG1590" s="91"/>
      <c r="AH1590" s="88"/>
      <c r="AI1590" s="88"/>
      <c r="AJ1590" s="88"/>
      <c r="AK1590" s="88"/>
      <c r="AL1590" s="88"/>
      <c r="AM1590" s="88"/>
      <c r="AN1590" s="88"/>
      <c r="AO1590" s="88"/>
      <c r="AP1590" s="88"/>
      <c r="AQ1590" s="88"/>
      <c r="AR1590" s="88"/>
      <c r="AS1590" s="88"/>
      <c r="AT1590" s="90"/>
      <c r="AU1590" s="91"/>
      <c r="AV1590" s="88"/>
      <c r="AW1590" s="88"/>
      <c r="AX1590" s="38"/>
      <c r="AZ1590" s="141"/>
      <c r="BE1590" s="168"/>
      <c r="BF1590" s="168"/>
      <c r="BG1590" s="168"/>
      <c r="BH1590" s="168"/>
      <c r="BI1590" s="168"/>
      <c r="BJ1590" s="168"/>
      <c r="BK1590" s="168"/>
      <c r="BL1590" s="168"/>
      <c r="BM1590" s="168"/>
      <c r="DK1590" s="168"/>
      <c r="DL1590" s="168"/>
      <c r="DM1590" s="168"/>
      <c r="DN1590" s="168"/>
      <c r="DO1590" s="168"/>
      <c r="DP1590" s="168"/>
      <c r="DQ1590" s="168"/>
      <c r="DR1590" s="168"/>
      <c r="DS1590" s="168"/>
      <c r="DT1590" s="168"/>
      <c r="DU1590" s="168"/>
      <c r="DV1590" s="168"/>
      <c r="DW1590" s="168"/>
      <c r="DX1590" s="168"/>
      <c r="DY1590" s="168"/>
      <c r="DZ1590" s="168"/>
      <c r="EA1590" s="168"/>
      <c r="EB1590" s="168"/>
      <c r="EC1590" s="168"/>
      <c r="ED1590" s="168"/>
      <c r="EE1590" s="168"/>
      <c r="EF1590" s="168"/>
      <c r="EG1590" s="168"/>
      <c r="EH1590" s="168"/>
      <c r="EI1590" s="168"/>
      <c r="EJ1590" s="168"/>
      <c r="EK1590" s="168"/>
      <c r="EL1590" s="168"/>
      <c r="EM1590" s="168"/>
      <c r="EN1590" s="168"/>
      <c r="EO1590" s="168"/>
      <c r="EP1590" s="168"/>
      <c r="EQ1590" s="168"/>
      <c r="ER1590" s="168"/>
      <c r="ES1590" s="168"/>
      <c r="ET1590" s="168"/>
      <c r="EU1590" s="168"/>
      <c r="EV1590" s="168"/>
      <c r="EW1590" s="168"/>
      <c r="EX1590" s="168"/>
      <c r="EY1590" s="168"/>
      <c r="EZ1590" s="168"/>
      <c r="FA1590" s="168"/>
      <c r="FB1590" s="168"/>
      <c r="FC1590" s="168"/>
      <c r="FD1590" s="168"/>
    </row>
    <row r="1591" spans="1:160" s="5" customFormat="1" ht="24.9" customHeight="1" x14ac:dyDescent="0.3">
      <c r="A1591" s="263"/>
      <c r="B1591" s="263"/>
      <c r="C1591" s="265"/>
      <c r="D1591" s="481"/>
      <c r="E1591" s="482"/>
      <c r="F1591" s="482"/>
      <c r="G1591" s="482"/>
      <c r="H1591" s="482"/>
      <c r="I1591" s="482"/>
      <c r="J1591" s="482"/>
      <c r="K1591" s="482"/>
      <c r="L1591" s="482"/>
      <c r="M1591" s="483"/>
      <c r="N1591" s="16"/>
      <c r="O1591" s="529"/>
      <c r="P1591" s="530"/>
      <c r="Q1591" s="8"/>
      <c r="R1591" s="8"/>
      <c r="S1591" s="8"/>
      <c r="T1591" s="9"/>
      <c r="U1591" s="17"/>
      <c r="V1591" s="33"/>
      <c r="W1591" s="57"/>
      <c r="X1591" s="86"/>
      <c r="Y1591" s="33"/>
      <c r="Z1591" s="36"/>
      <c r="AA1591" s="36"/>
      <c r="AC1591" s="76"/>
      <c r="AD1591" s="89"/>
      <c r="AE1591" s="89"/>
      <c r="AF1591" s="90"/>
      <c r="AG1591" s="91"/>
      <c r="AH1591" s="88"/>
      <c r="AI1591" s="88"/>
      <c r="AJ1591" s="88"/>
      <c r="AK1591" s="88"/>
      <c r="AL1591" s="88"/>
      <c r="AM1591" s="88"/>
      <c r="AN1591" s="88"/>
      <c r="AO1591" s="88"/>
      <c r="AP1591" s="88"/>
      <c r="AQ1591" s="88"/>
      <c r="AR1591" s="88"/>
      <c r="AS1591" s="88"/>
      <c r="AT1591" s="90"/>
      <c r="AU1591" s="91"/>
      <c r="AV1591" s="88"/>
      <c r="AW1591" s="88"/>
      <c r="AX1591" s="38"/>
      <c r="AZ1591" s="141"/>
      <c r="BE1591" s="168"/>
      <c r="BF1591" s="168"/>
      <c r="BG1591" s="168"/>
      <c r="BH1591" s="168"/>
      <c r="BI1591" s="168"/>
      <c r="BJ1591" s="168"/>
      <c r="BK1591" s="168"/>
      <c r="BL1591" s="168"/>
      <c r="BM1591" s="168"/>
      <c r="DK1591" s="168"/>
      <c r="DL1591" s="168"/>
      <c r="DM1591" s="168"/>
      <c r="DN1591" s="168"/>
      <c r="DO1591" s="168"/>
      <c r="DP1591" s="168"/>
      <c r="DQ1591" s="168"/>
      <c r="DR1591" s="168"/>
      <c r="DS1591" s="168"/>
      <c r="DT1591" s="168"/>
      <c r="DU1591" s="168"/>
      <c r="DV1591" s="168"/>
      <c r="DW1591" s="168"/>
      <c r="DX1591" s="168"/>
      <c r="DY1591" s="168"/>
      <c r="DZ1591" s="168"/>
      <c r="EA1591" s="168"/>
      <c r="EB1591" s="168"/>
      <c r="EC1591" s="168"/>
      <c r="ED1591" s="168"/>
      <c r="EE1591" s="168"/>
      <c r="EF1591" s="168"/>
      <c r="EG1591" s="168"/>
      <c r="EH1591" s="168"/>
      <c r="EI1591" s="168"/>
      <c r="EJ1591" s="168"/>
      <c r="EK1591" s="168"/>
      <c r="EL1591" s="168"/>
      <c r="EM1591" s="168"/>
      <c r="EN1591" s="168"/>
      <c r="EO1591" s="168"/>
      <c r="EP1591" s="168"/>
      <c r="EQ1591" s="168"/>
      <c r="ER1591" s="168"/>
      <c r="ES1591" s="168"/>
      <c r="ET1591" s="168"/>
      <c r="EU1591" s="168"/>
      <c r="EV1591" s="168"/>
      <c r="EW1591" s="168"/>
      <c r="EX1591" s="168"/>
      <c r="EY1591" s="168"/>
      <c r="EZ1591" s="168"/>
      <c r="FA1591" s="168"/>
      <c r="FB1591" s="168"/>
      <c r="FC1591" s="168"/>
      <c r="FD1591" s="168"/>
    </row>
    <row r="1592" spans="1:160" s="5" customFormat="1" ht="24.9" customHeight="1" x14ac:dyDescent="0.3">
      <c r="A1592" s="263"/>
      <c r="B1592" s="263"/>
      <c r="C1592" s="265"/>
      <c r="D1592" s="481"/>
      <c r="E1592" s="482"/>
      <c r="F1592" s="482"/>
      <c r="G1592" s="482"/>
      <c r="H1592" s="482"/>
      <c r="I1592" s="482"/>
      <c r="J1592" s="482"/>
      <c r="K1592" s="482"/>
      <c r="L1592" s="482"/>
      <c r="M1592" s="483"/>
      <c r="N1592" s="16"/>
      <c r="O1592" s="529"/>
      <c r="P1592" s="530"/>
      <c r="Q1592" s="8"/>
      <c r="R1592" s="8"/>
      <c r="S1592" s="8"/>
      <c r="T1592" s="9"/>
      <c r="U1592" s="17"/>
      <c r="V1592" s="33"/>
      <c r="W1592" s="57"/>
      <c r="X1592" s="86"/>
      <c r="Y1592" s="33"/>
      <c r="Z1592" s="36"/>
      <c r="AA1592" s="36"/>
      <c r="AC1592" s="76"/>
      <c r="AD1592" s="89"/>
      <c r="AE1592" s="89"/>
      <c r="AF1592" s="90"/>
      <c r="AG1592" s="91"/>
      <c r="AH1592" s="88"/>
      <c r="AI1592" s="88"/>
      <c r="AJ1592" s="88"/>
      <c r="AK1592" s="88"/>
      <c r="AL1592" s="88"/>
      <c r="AM1592" s="88"/>
      <c r="AN1592" s="88"/>
      <c r="AO1592" s="88"/>
      <c r="AP1592" s="88"/>
      <c r="AQ1592" s="88"/>
      <c r="AR1592" s="88"/>
      <c r="AS1592" s="88"/>
      <c r="AT1592" s="90"/>
      <c r="AU1592" s="91"/>
      <c r="AV1592" s="88"/>
      <c r="AW1592" s="88"/>
      <c r="AX1592" s="38"/>
      <c r="AZ1592" s="141"/>
      <c r="BE1592" s="168"/>
      <c r="BF1592" s="168"/>
      <c r="BG1592" s="168"/>
      <c r="BH1592" s="168"/>
      <c r="BI1592" s="168"/>
      <c r="BJ1592" s="168"/>
      <c r="BK1592" s="168"/>
      <c r="BL1592" s="168"/>
      <c r="BM1592" s="168"/>
      <c r="DK1592" s="168"/>
      <c r="DL1592" s="168"/>
      <c r="DM1592" s="168"/>
      <c r="DN1592" s="168"/>
      <c r="DO1592" s="168"/>
      <c r="DP1592" s="168"/>
      <c r="DQ1592" s="168"/>
      <c r="DR1592" s="168"/>
      <c r="DS1592" s="168"/>
      <c r="DT1592" s="168"/>
      <c r="DU1592" s="168"/>
      <c r="DV1592" s="168"/>
      <c r="DW1592" s="168"/>
      <c r="DX1592" s="168"/>
      <c r="DY1592" s="168"/>
      <c r="DZ1592" s="168"/>
      <c r="EA1592" s="168"/>
      <c r="EB1592" s="168"/>
      <c r="EC1592" s="168"/>
      <c r="ED1592" s="168"/>
      <c r="EE1592" s="168"/>
      <c r="EF1592" s="168"/>
      <c r="EG1592" s="168"/>
      <c r="EH1592" s="168"/>
      <c r="EI1592" s="168"/>
      <c r="EJ1592" s="168"/>
      <c r="EK1592" s="168"/>
      <c r="EL1592" s="168"/>
      <c r="EM1592" s="168"/>
      <c r="EN1592" s="168"/>
      <c r="EO1592" s="168"/>
      <c r="EP1592" s="168"/>
      <c r="EQ1592" s="168"/>
      <c r="ER1592" s="168"/>
      <c r="ES1592" s="168"/>
      <c r="ET1592" s="168"/>
      <c r="EU1592" s="168"/>
      <c r="EV1592" s="168"/>
      <c r="EW1592" s="168"/>
      <c r="EX1592" s="168"/>
      <c r="EY1592" s="168"/>
      <c r="EZ1592" s="168"/>
      <c r="FA1592" s="168"/>
      <c r="FB1592" s="168"/>
      <c r="FC1592" s="168"/>
      <c r="FD1592" s="168"/>
    </row>
    <row r="1593" spans="1:160" s="5" customFormat="1" ht="24.9" customHeight="1" x14ac:dyDescent="0.3">
      <c r="A1593" s="263"/>
      <c r="B1593" s="263"/>
      <c r="C1593" s="265"/>
      <c r="D1593" s="481"/>
      <c r="E1593" s="482"/>
      <c r="F1593" s="482"/>
      <c r="G1593" s="482"/>
      <c r="H1593" s="482"/>
      <c r="I1593" s="482"/>
      <c r="J1593" s="482"/>
      <c r="K1593" s="482"/>
      <c r="L1593" s="482"/>
      <c r="M1593" s="483"/>
      <c r="N1593" s="16"/>
      <c r="O1593" s="529"/>
      <c r="P1593" s="530"/>
      <c r="Q1593" s="8"/>
      <c r="R1593" s="8"/>
      <c r="S1593" s="8"/>
      <c r="T1593" s="9"/>
      <c r="U1593" s="17"/>
      <c r="V1593" s="33"/>
      <c r="W1593" s="57"/>
      <c r="X1593" s="86"/>
      <c r="Y1593" s="33"/>
      <c r="Z1593" s="36"/>
      <c r="AA1593" s="36"/>
      <c r="AC1593" s="76"/>
      <c r="AD1593" s="89"/>
      <c r="AE1593" s="89"/>
      <c r="AF1593" s="90"/>
      <c r="AG1593" s="91"/>
      <c r="AH1593" s="88"/>
      <c r="AI1593" s="88"/>
      <c r="AJ1593" s="88"/>
      <c r="AK1593" s="88"/>
      <c r="AL1593" s="88"/>
      <c r="AM1593" s="88"/>
      <c r="AN1593" s="88"/>
      <c r="AO1593" s="88"/>
      <c r="AP1593" s="88"/>
      <c r="AQ1593" s="88"/>
      <c r="AR1593" s="88"/>
      <c r="AS1593" s="88"/>
      <c r="AT1593" s="90"/>
      <c r="AU1593" s="91"/>
      <c r="AV1593" s="88"/>
      <c r="AW1593" s="88"/>
      <c r="AX1593" s="38"/>
      <c r="AZ1593" s="141"/>
      <c r="BE1593" s="168"/>
      <c r="BF1593" s="168"/>
      <c r="BG1593" s="168"/>
      <c r="BH1593" s="168"/>
      <c r="BI1593" s="168"/>
      <c r="BJ1593" s="168"/>
      <c r="BK1593" s="168"/>
      <c r="BL1593" s="168"/>
      <c r="BM1593" s="168"/>
      <c r="DK1593" s="168"/>
      <c r="DL1593" s="168"/>
      <c r="DM1593" s="168"/>
      <c r="DN1593" s="168"/>
      <c r="DO1593" s="168"/>
      <c r="DP1593" s="168"/>
      <c r="DQ1593" s="168"/>
      <c r="DR1593" s="168"/>
      <c r="DS1593" s="168"/>
      <c r="DT1593" s="168"/>
      <c r="DU1593" s="168"/>
      <c r="DV1593" s="168"/>
      <c r="DW1593" s="168"/>
      <c r="DX1593" s="168"/>
      <c r="DY1593" s="168"/>
      <c r="DZ1593" s="168"/>
      <c r="EA1593" s="168"/>
      <c r="EB1593" s="168"/>
      <c r="EC1593" s="168"/>
      <c r="ED1593" s="168"/>
      <c r="EE1593" s="168"/>
      <c r="EF1593" s="168"/>
      <c r="EG1593" s="168"/>
      <c r="EH1593" s="168"/>
      <c r="EI1593" s="168"/>
      <c r="EJ1593" s="168"/>
      <c r="EK1593" s="168"/>
      <c r="EL1593" s="168"/>
      <c r="EM1593" s="168"/>
      <c r="EN1593" s="168"/>
      <c r="EO1593" s="168"/>
      <c r="EP1593" s="168"/>
      <c r="EQ1593" s="168"/>
      <c r="ER1593" s="168"/>
      <c r="ES1593" s="168"/>
      <c r="ET1593" s="168"/>
      <c r="EU1593" s="168"/>
      <c r="EV1593" s="168"/>
      <c r="EW1593" s="168"/>
      <c r="EX1593" s="168"/>
      <c r="EY1593" s="168"/>
      <c r="EZ1593" s="168"/>
      <c r="FA1593" s="168"/>
      <c r="FB1593" s="168"/>
      <c r="FC1593" s="168"/>
      <c r="FD1593" s="168"/>
    </row>
    <row r="1594" spans="1:160" s="5" customFormat="1" ht="24.9" customHeight="1" x14ac:dyDescent="0.3">
      <c r="A1594" s="263"/>
      <c r="B1594" s="263"/>
      <c r="C1594" s="265"/>
      <c r="D1594" s="481"/>
      <c r="E1594" s="482"/>
      <c r="F1594" s="482"/>
      <c r="G1594" s="482"/>
      <c r="H1594" s="482"/>
      <c r="I1594" s="482"/>
      <c r="J1594" s="482"/>
      <c r="K1594" s="482"/>
      <c r="L1594" s="482"/>
      <c r="M1594" s="483"/>
      <c r="N1594" s="16"/>
      <c r="O1594" s="529"/>
      <c r="P1594" s="530"/>
      <c r="Q1594" s="8"/>
      <c r="R1594" s="8"/>
      <c r="S1594" s="8"/>
      <c r="T1594" s="9"/>
      <c r="U1594" s="17"/>
      <c r="V1594" s="33"/>
      <c r="W1594" s="57"/>
      <c r="X1594" s="86"/>
      <c r="Y1594" s="33"/>
      <c r="Z1594" s="36"/>
      <c r="AA1594" s="36"/>
      <c r="AC1594" s="76"/>
      <c r="AD1594" s="89"/>
      <c r="AE1594" s="89"/>
      <c r="AF1594" s="90"/>
      <c r="AG1594" s="91"/>
      <c r="AH1594" s="88"/>
      <c r="AI1594" s="88"/>
      <c r="AJ1594" s="88"/>
      <c r="AK1594" s="88"/>
      <c r="AL1594" s="88"/>
      <c r="AM1594" s="88"/>
      <c r="AN1594" s="88"/>
      <c r="AO1594" s="88"/>
      <c r="AP1594" s="88"/>
      <c r="AQ1594" s="88"/>
      <c r="AR1594" s="88"/>
      <c r="AS1594" s="88"/>
      <c r="AT1594" s="90"/>
      <c r="AU1594" s="91"/>
      <c r="AV1594" s="88"/>
      <c r="AW1594" s="88"/>
      <c r="AX1594" s="38"/>
      <c r="AZ1594" s="141"/>
      <c r="BE1594" s="168"/>
      <c r="BF1594" s="168"/>
      <c r="BG1594" s="168"/>
      <c r="BH1594" s="168"/>
      <c r="BI1594" s="168"/>
      <c r="BJ1594" s="168"/>
      <c r="BK1594" s="168"/>
      <c r="BL1594" s="168"/>
      <c r="BM1594" s="168"/>
      <c r="DK1594" s="168"/>
      <c r="DL1594" s="168"/>
      <c r="DM1594" s="168"/>
      <c r="DN1594" s="168"/>
      <c r="DO1594" s="168"/>
      <c r="DP1594" s="168"/>
      <c r="DQ1594" s="168"/>
      <c r="DR1594" s="168"/>
      <c r="DS1594" s="168"/>
      <c r="DT1594" s="168"/>
      <c r="DU1594" s="168"/>
      <c r="DV1594" s="168"/>
      <c r="DW1594" s="168"/>
      <c r="DX1594" s="168"/>
      <c r="DY1594" s="168"/>
      <c r="DZ1594" s="168"/>
      <c r="EA1594" s="168"/>
      <c r="EB1594" s="168"/>
      <c r="EC1594" s="168"/>
      <c r="ED1594" s="168"/>
      <c r="EE1594" s="168"/>
      <c r="EF1594" s="168"/>
      <c r="EG1594" s="168"/>
      <c r="EH1594" s="168"/>
      <c r="EI1594" s="168"/>
      <c r="EJ1594" s="168"/>
      <c r="EK1594" s="168"/>
      <c r="EL1594" s="168"/>
      <c r="EM1594" s="168"/>
      <c r="EN1594" s="168"/>
      <c r="EO1594" s="168"/>
      <c r="EP1594" s="168"/>
      <c r="EQ1594" s="168"/>
      <c r="ER1594" s="168"/>
      <c r="ES1594" s="168"/>
      <c r="ET1594" s="168"/>
      <c r="EU1594" s="168"/>
      <c r="EV1594" s="168"/>
      <c r="EW1594" s="168"/>
      <c r="EX1594" s="168"/>
      <c r="EY1594" s="168"/>
      <c r="EZ1594" s="168"/>
      <c r="FA1594" s="168"/>
      <c r="FB1594" s="168"/>
      <c r="FC1594" s="168"/>
      <c r="FD1594" s="168"/>
    </row>
    <row r="1595" spans="1:160" s="5" customFormat="1" ht="24.9" customHeight="1" x14ac:dyDescent="0.3">
      <c r="A1595" s="263"/>
      <c r="B1595" s="263"/>
      <c r="C1595" s="265"/>
      <c r="D1595" s="481"/>
      <c r="E1595" s="482"/>
      <c r="F1595" s="482"/>
      <c r="G1595" s="482"/>
      <c r="H1595" s="482"/>
      <c r="I1595" s="482"/>
      <c r="J1595" s="482"/>
      <c r="K1595" s="482"/>
      <c r="L1595" s="482"/>
      <c r="M1595" s="483"/>
      <c r="N1595" s="16"/>
      <c r="O1595" s="529"/>
      <c r="P1595" s="530"/>
      <c r="Q1595" s="8"/>
      <c r="R1595" s="8"/>
      <c r="S1595" s="8"/>
      <c r="T1595" s="9"/>
      <c r="U1595" s="17"/>
      <c r="V1595" s="33"/>
      <c r="W1595" s="57"/>
      <c r="X1595" s="86"/>
      <c r="Y1595" s="33"/>
      <c r="Z1595" s="36"/>
      <c r="AA1595" s="36"/>
      <c r="AC1595" s="76"/>
      <c r="AD1595" s="89"/>
      <c r="AE1595" s="89"/>
      <c r="AF1595" s="90"/>
      <c r="AG1595" s="91"/>
      <c r="AH1595" s="88"/>
      <c r="AI1595" s="88"/>
      <c r="AJ1595" s="88"/>
      <c r="AK1595" s="88"/>
      <c r="AL1595" s="88"/>
      <c r="AM1595" s="88"/>
      <c r="AN1595" s="88"/>
      <c r="AO1595" s="88"/>
      <c r="AP1595" s="88"/>
      <c r="AQ1595" s="88"/>
      <c r="AR1595" s="88"/>
      <c r="AS1595" s="88"/>
      <c r="AT1595" s="90"/>
      <c r="AU1595" s="91"/>
      <c r="AV1595" s="88"/>
      <c r="AW1595" s="88"/>
      <c r="AX1595" s="38"/>
      <c r="AZ1595" s="141"/>
      <c r="BE1595" s="168"/>
      <c r="BF1595" s="168"/>
      <c r="BG1595" s="168"/>
      <c r="BH1595" s="168"/>
      <c r="BI1595" s="168"/>
      <c r="BJ1595" s="168"/>
      <c r="BK1595" s="168"/>
      <c r="BL1595" s="168"/>
      <c r="BM1595" s="168"/>
      <c r="DK1595" s="168"/>
      <c r="DL1595" s="168"/>
      <c r="DM1595" s="168"/>
      <c r="DN1595" s="168"/>
      <c r="DO1595" s="168"/>
      <c r="DP1595" s="168"/>
      <c r="DQ1595" s="168"/>
      <c r="DR1595" s="168"/>
      <c r="DS1595" s="168"/>
      <c r="DT1595" s="168"/>
      <c r="DU1595" s="168"/>
      <c r="DV1595" s="168"/>
      <c r="DW1595" s="168"/>
      <c r="DX1595" s="168"/>
      <c r="DY1595" s="168"/>
      <c r="DZ1595" s="168"/>
      <c r="EA1595" s="168"/>
      <c r="EB1595" s="168"/>
      <c r="EC1595" s="168"/>
      <c r="ED1595" s="168"/>
      <c r="EE1595" s="168"/>
      <c r="EF1595" s="168"/>
      <c r="EG1595" s="168"/>
      <c r="EH1595" s="168"/>
      <c r="EI1595" s="168"/>
      <c r="EJ1595" s="168"/>
      <c r="EK1595" s="168"/>
      <c r="EL1595" s="168"/>
      <c r="EM1595" s="168"/>
      <c r="EN1595" s="168"/>
      <c r="EO1595" s="168"/>
      <c r="EP1595" s="168"/>
      <c r="EQ1595" s="168"/>
      <c r="ER1595" s="168"/>
      <c r="ES1595" s="168"/>
      <c r="ET1595" s="168"/>
      <c r="EU1595" s="168"/>
      <c r="EV1595" s="168"/>
      <c r="EW1595" s="168"/>
      <c r="EX1595" s="168"/>
      <c r="EY1595" s="168"/>
      <c r="EZ1595" s="168"/>
      <c r="FA1595" s="168"/>
      <c r="FB1595" s="168"/>
      <c r="FC1595" s="168"/>
      <c r="FD1595" s="168"/>
    </row>
    <row r="1596" spans="1:160" s="5" customFormat="1" ht="24.9" customHeight="1" x14ac:dyDescent="0.3">
      <c r="A1596" s="263"/>
      <c r="B1596" s="263"/>
      <c r="C1596" s="265"/>
      <c r="D1596" s="481"/>
      <c r="E1596" s="482"/>
      <c r="F1596" s="482"/>
      <c r="G1596" s="482"/>
      <c r="H1596" s="482"/>
      <c r="I1596" s="482"/>
      <c r="J1596" s="482"/>
      <c r="K1596" s="482"/>
      <c r="L1596" s="482"/>
      <c r="M1596" s="483"/>
      <c r="N1596" s="16"/>
      <c r="O1596" s="529"/>
      <c r="P1596" s="530"/>
      <c r="Q1596" s="8"/>
      <c r="R1596" s="8"/>
      <c r="S1596" s="8"/>
      <c r="T1596" s="9"/>
      <c r="U1596" s="17"/>
      <c r="V1596" s="33"/>
      <c r="W1596" s="57"/>
      <c r="X1596" s="86"/>
      <c r="Y1596" s="33"/>
      <c r="Z1596" s="36"/>
      <c r="AA1596" s="36"/>
      <c r="AC1596" s="76"/>
      <c r="AD1596" s="89"/>
      <c r="AE1596" s="89"/>
      <c r="AF1596" s="90"/>
      <c r="AG1596" s="91"/>
      <c r="AH1596" s="88"/>
      <c r="AI1596" s="88"/>
      <c r="AJ1596" s="88"/>
      <c r="AK1596" s="88"/>
      <c r="AL1596" s="88"/>
      <c r="AM1596" s="88"/>
      <c r="AN1596" s="88"/>
      <c r="AO1596" s="88"/>
      <c r="AP1596" s="88"/>
      <c r="AQ1596" s="88"/>
      <c r="AR1596" s="88"/>
      <c r="AS1596" s="88"/>
      <c r="AT1596" s="90"/>
      <c r="AU1596" s="91"/>
      <c r="AV1596" s="88"/>
      <c r="AW1596" s="88"/>
      <c r="AX1596" s="38"/>
      <c r="AZ1596" s="141"/>
      <c r="BE1596" s="168"/>
      <c r="BF1596" s="168"/>
      <c r="BG1596" s="168"/>
      <c r="BH1596" s="168"/>
      <c r="BI1596" s="168"/>
      <c r="BJ1596" s="168"/>
      <c r="BK1596" s="168"/>
      <c r="BL1596" s="168"/>
      <c r="BM1596" s="168"/>
      <c r="DK1596" s="168"/>
      <c r="DL1596" s="168"/>
      <c r="DM1596" s="168"/>
      <c r="DN1596" s="168"/>
      <c r="DO1596" s="168"/>
      <c r="DP1596" s="168"/>
      <c r="DQ1596" s="168"/>
      <c r="DR1596" s="168"/>
      <c r="DS1596" s="168"/>
      <c r="DT1596" s="168"/>
      <c r="DU1596" s="168"/>
      <c r="DV1596" s="168"/>
      <c r="DW1596" s="168"/>
      <c r="DX1596" s="168"/>
      <c r="DY1596" s="168"/>
      <c r="DZ1596" s="168"/>
      <c r="EA1596" s="168"/>
      <c r="EB1596" s="168"/>
      <c r="EC1596" s="168"/>
      <c r="ED1596" s="168"/>
      <c r="EE1596" s="168"/>
      <c r="EF1596" s="168"/>
      <c r="EG1596" s="168"/>
      <c r="EH1596" s="168"/>
      <c r="EI1596" s="168"/>
      <c r="EJ1596" s="168"/>
      <c r="EK1596" s="168"/>
      <c r="EL1596" s="168"/>
      <c r="EM1596" s="168"/>
      <c r="EN1596" s="168"/>
      <c r="EO1596" s="168"/>
      <c r="EP1596" s="168"/>
      <c r="EQ1596" s="168"/>
      <c r="ER1596" s="168"/>
      <c r="ES1596" s="168"/>
      <c r="ET1596" s="168"/>
      <c r="EU1596" s="168"/>
      <c r="EV1596" s="168"/>
      <c r="EW1596" s="168"/>
      <c r="EX1596" s="168"/>
      <c r="EY1596" s="168"/>
      <c r="EZ1596" s="168"/>
      <c r="FA1596" s="168"/>
      <c r="FB1596" s="168"/>
      <c r="FC1596" s="168"/>
      <c r="FD1596" s="168"/>
    </row>
    <row r="1597" spans="1:160" s="5" customFormat="1" ht="24.9" customHeight="1" x14ac:dyDescent="0.3">
      <c r="A1597" s="263"/>
      <c r="B1597" s="263"/>
      <c r="C1597" s="265"/>
      <c r="D1597" s="481"/>
      <c r="E1597" s="482"/>
      <c r="F1597" s="482"/>
      <c r="G1597" s="482"/>
      <c r="H1597" s="482"/>
      <c r="I1597" s="482"/>
      <c r="J1597" s="482"/>
      <c r="K1597" s="482"/>
      <c r="L1597" s="482"/>
      <c r="M1597" s="483"/>
      <c r="N1597" s="16"/>
      <c r="O1597" s="529"/>
      <c r="P1597" s="530"/>
      <c r="Q1597" s="8"/>
      <c r="R1597" s="8"/>
      <c r="S1597" s="8"/>
      <c r="T1597" s="9"/>
      <c r="U1597" s="17"/>
      <c r="V1597" s="33"/>
      <c r="W1597" s="57"/>
      <c r="X1597" s="86"/>
      <c r="Y1597" s="33"/>
      <c r="Z1597" s="36"/>
      <c r="AA1597" s="36"/>
      <c r="AC1597" s="76"/>
      <c r="AD1597" s="89"/>
      <c r="AE1597" s="89"/>
      <c r="AF1597" s="90"/>
      <c r="AG1597" s="91"/>
      <c r="AH1597" s="88"/>
      <c r="AI1597" s="88"/>
      <c r="AJ1597" s="88"/>
      <c r="AK1597" s="88"/>
      <c r="AL1597" s="88"/>
      <c r="AM1597" s="88"/>
      <c r="AN1597" s="88"/>
      <c r="AO1597" s="88"/>
      <c r="AP1597" s="88"/>
      <c r="AQ1597" s="88"/>
      <c r="AR1597" s="88"/>
      <c r="AS1597" s="88"/>
      <c r="AT1597" s="90"/>
      <c r="AU1597" s="91"/>
      <c r="AV1597" s="88"/>
      <c r="AW1597" s="88"/>
      <c r="AX1597" s="38"/>
      <c r="AZ1597" s="141"/>
      <c r="BE1597" s="168"/>
      <c r="BF1597" s="168"/>
      <c r="BG1597" s="168"/>
      <c r="BH1597" s="168"/>
      <c r="BI1597" s="168"/>
      <c r="BJ1597" s="168"/>
      <c r="BK1597" s="168"/>
      <c r="BL1597" s="168"/>
      <c r="BM1597" s="168"/>
      <c r="DK1597" s="168"/>
      <c r="DL1597" s="168"/>
      <c r="DM1597" s="168"/>
      <c r="DN1597" s="168"/>
      <c r="DO1597" s="168"/>
      <c r="DP1597" s="168"/>
      <c r="DQ1597" s="168"/>
      <c r="DR1597" s="168"/>
      <c r="DS1597" s="168"/>
      <c r="DT1597" s="168"/>
      <c r="DU1597" s="168"/>
      <c r="DV1597" s="168"/>
      <c r="DW1597" s="168"/>
      <c r="DX1597" s="168"/>
      <c r="DY1597" s="168"/>
      <c r="DZ1597" s="168"/>
      <c r="EA1597" s="168"/>
      <c r="EB1597" s="168"/>
      <c r="EC1597" s="168"/>
      <c r="ED1597" s="168"/>
      <c r="EE1597" s="168"/>
      <c r="EF1597" s="168"/>
      <c r="EG1597" s="168"/>
      <c r="EH1597" s="168"/>
      <c r="EI1597" s="168"/>
      <c r="EJ1597" s="168"/>
      <c r="EK1597" s="168"/>
      <c r="EL1597" s="168"/>
      <c r="EM1597" s="168"/>
      <c r="EN1597" s="168"/>
      <c r="EO1597" s="168"/>
      <c r="EP1597" s="168"/>
      <c r="EQ1597" s="168"/>
      <c r="ER1597" s="168"/>
      <c r="ES1597" s="168"/>
      <c r="ET1597" s="168"/>
      <c r="EU1597" s="168"/>
      <c r="EV1597" s="168"/>
      <c r="EW1597" s="168"/>
      <c r="EX1597" s="168"/>
      <c r="EY1597" s="168"/>
      <c r="EZ1597" s="168"/>
      <c r="FA1597" s="168"/>
      <c r="FB1597" s="168"/>
      <c r="FC1597" s="168"/>
      <c r="FD1597" s="168"/>
    </row>
    <row r="1598" spans="1:160" s="5" customFormat="1" ht="24.9" customHeight="1" x14ac:dyDescent="0.3">
      <c r="A1598" s="263"/>
      <c r="B1598" s="263"/>
      <c r="C1598" s="265"/>
      <c r="D1598" s="481"/>
      <c r="E1598" s="482"/>
      <c r="F1598" s="482"/>
      <c r="G1598" s="482"/>
      <c r="H1598" s="482"/>
      <c r="I1598" s="482"/>
      <c r="J1598" s="482"/>
      <c r="K1598" s="482"/>
      <c r="L1598" s="482"/>
      <c r="M1598" s="483"/>
      <c r="N1598" s="16"/>
      <c r="O1598" s="529"/>
      <c r="P1598" s="530"/>
      <c r="Q1598" s="8"/>
      <c r="R1598" s="8"/>
      <c r="S1598" s="8"/>
      <c r="T1598" s="9"/>
      <c r="U1598" s="17"/>
      <c r="V1598" s="33"/>
      <c r="W1598" s="57"/>
      <c r="X1598" s="86"/>
      <c r="Y1598" s="33"/>
      <c r="Z1598" s="36"/>
      <c r="AA1598" s="36"/>
      <c r="AC1598" s="76"/>
      <c r="AD1598" s="89"/>
      <c r="AE1598" s="89"/>
      <c r="AF1598" s="90"/>
      <c r="AG1598" s="92"/>
      <c r="AH1598" s="88"/>
      <c r="AI1598" s="88"/>
      <c r="AJ1598" s="88"/>
      <c r="AK1598" s="88"/>
      <c r="AL1598" s="88"/>
      <c r="AM1598" s="88"/>
      <c r="AN1598" s="88"/>
      <c r="AO1598" s="88"/>
      <c r="AP1598" s="88"/>
      <c r="AQ1598" s="88"/>
      <c r="AR1598" s="88"/>
      <c r="AS1598" s="88"/>
      <c r="AT1598" s="90"/>
      <c r="AU1598" s="92"/>
      <c r="AV1598" s="88"/>
      <c r="AW1598" s="88"/>
      <c r="AX1598" s="38"/>
      <c r="AZ1598" s="141"/>
      <c r="BE1598" s="168"/>
      <c r="BF1598" s="168"/>
      <c r="BG1598" s="168"/>
      <c r="BH1598" s="168"/>
      <c r="BI1598" s="168"/>
      <c r="BJ1598" s="168"/>
      <c r="BK1598" s="168"/>
      <c r="BL1598" s="168"/>
      <c r="BM1598" s="168"/>
      <c r="DK1598" s="168"/>
      <c r="DL1598" s="168"/>
      <c r="DM1598" s="168"/>
      <c r="DN1598" s="168"/>
      <c r="DO1598" s="168"/>
      <c r="DP1598" s="168"/>
      <c r="DQ1598" s="168"/>
      <c r="DR1598" s="168"/>
      <c r="DS1598" s="168"/>
      <c r="DT1598" s="168"/>
      <c r="DU1598" s="168"/>
      <c r="DV1598" s="168"/>
      <c r="DW1598" s="168"/>
      <c r="DX1598" s="168"/>
      <c r="DY1598" s="168"/>
      <c r="DZ1598" s="168"/>
      <c r="EA1598" s="168"/>
      <c r="EB1598" s="168"/>
      <c r="EC1598" s="168"/>
      <c r="ED1598" s="168"/>
      <c r="EE1598" s="168"/>
      <c r="EF1598" s="168"/>
      <c r="EG1598" s="168"/>
      <c r="EH1598" s="168"/>
      <c r="EI1598" s="168"/>
      <c r="EJ1598" s="168"/>
      <c r="EK1598" s="168"/>
      <c r="EL1598" s="168"/>
      <c r="EM1598" s="168"/>
      <c r="EN1598" s="168"/>
      <c r="EO1598" s="168"/>
      <c r="EP1598" s="168"/>
      <c r="EQ1598" s="168"/>
      <c r="ER1598" s="168"/>
      <c r="ES1598" s="168"/>
      <c r="ET1598" s="168"/>
      <c r="EU1598" s="168"/>
      <c r="EV1598" s="168"/>
      <c r="EW1598" s="168"/>
      <c r="EX1598" s="168"/>
      <c r="EY1598" s="168"/>
      <c r="EZ1598" s="168"/>
      <c r="FA1598" s="168"/>
      <c r="FB1598" s="168"/>
      <c r="FC1598" s="168"/>
      <c r="FD1598" s="168"/>
    </row>
    <row r="1599" spans="1:160" s="5" customFormat="1" ht="24.9" customHeight="1" x14ac:dyDescent="0.3">
      <c r="A1599" s="263"/>
      <c r="B1599" s="263"/>
      <c r="C1599" s="265"/>
      <c r="D1599" s="481"/>
      <c r="E1599" s="482"/>
      <c r="F1599" s="482"/>
      <c r="G1599" s="482"/>
      <c r="H1599" s="482"/>
      <c r="I1599" s="482"/>
      <c r="J1599" s="482"/>
      <c r="K1599" s="482"/>
      <c r="L1599" s="482"/>
      <c r="M1599" s="483"/>
      <c r="N1599" s="16"/>
      <c r="O1599" s="529"/>
      <c r="P1599" s="530"/>
      <c r="Q1599" s="8"/>
      <c r="R1599" s="8"/>
      <c r="S1599" s="8"/>
      <c r="T1599" s="9"/>
      <c r="U1599" s="17"/>
      <c r="V1599" s="33"/>
      <c r="W1599" s="57"/>
      <c r="X1599" s="86"/>
      <c r="Y1599" s="33"/>
      <c r="Z1599" s="36"/>
      <c r="AA1599" s="36"/>
      <c r="AC1599" s="76"/>
      <c r="AD1599" s="89"/>
      <c r="AE1599" s="89"/>
      <c r="AF1599" s="90"/>
      <c r="AG1599" s="92"/>
      <c r="AH1599" s="88"/>
      <c r="AI1599" s="88"/>
      <c r="AJ1599" s="88"/>
      <c r="AK1599" s="88"/>
      <c r="AL1599" s="88"/>
      <c r="AM1599" s="88"/>
      <c r="AN1599" s="88"/>
      <c r="AO1599" s="88"/>
      <c r="AP1599" s="88"/>
      <c r="AQ1599" s="88"/>
      <c r="AR1599" s="88"/>
      <c r="AS1599" s="88"/>
      <c r="AT1599" s="90"/>
      <c r="AU1599" s="92"/>
      <c r="AV1599" s="88"/>
      <c r="AW1599" s="88"/>
      <c r="AX1599" s="38"/>
      <c r="AZ1599" s="141"/>
      <c r="BE1599" s="168"/>
      <c r="BF1599" s="168"/>
      <c r="BG1599" s="168"/>
      <c r="BH1599" s="168"/>
      <c r="BI1599" s="168"/>
      <c r="BJ1599" s="168"/>
      <c r="BK1599" s="168"/>
      <c r="BL1599" s="168"/>
      <c r="BM1599" s="168"/>
      <c r="DK1599" s="168"/>
      <c r="DL1599" s="168"/>
      <c r="DM1599" s="168"/>
      <c r="DN1599" s="168"/>
      <c r="DO1599" s="168"/>
      <c r="DP1599" s="168"/>
      <c r="DQ1599" s="168"/>
      <c r="DR1599" s="168"/>
      <c r="DS1599" s="168"/>
      <c r="DT1599" s="168"/>
      <c r="DU1599" s="168"/>
      <c r="DV1599" s="168"/>
      <c r="DW1599" s="168"/>
      <c r="DX1599" s="168"/>
      <c r="DY1599" s="168"/>
      <c r="DZ1599" s="168"/>
      <c r="EA1599" s="168"/>
      <c r="EB1599" s="168"/>
      <c r="EC1599" s="168"/>
      <c r="ED1599" s="168"/>
      <c r="EE1599" s="168"/>
      <c r="EF1599" s="168"/>
      <c r="EG1599" s="168"/>
      <c r="EH1599" s="168"/>
      <c r="EI1599" s="168"/>
      <c r="EJ1599" s="168"/>
      <c r="EK1599" s="168"/>
      <c r="EL1599" s="168"/>
      <c r="EM1599" s="168"/>
      <c r="EN1599" s="168"/>
      <c r="EO1599" s="168"/>
      <c r="EP1599" s="168"/>
      <c r="EQ1599" s="168"/>
      <c r="ER1599" s="168"/>
      <c r="ES1599" s="168"/>
      <c r="ET1599" s="168"/>
      <c r="EU1599" s="168"/>
      <c r="EV1599" s="168"/>
      <c r="EW1599" s="168"/>
      <c r="EX1599" s="168"/>
      <c r="EY1599" s="168"/>
      <c r="EZ1599" s="168"/>
      <c r="FA1599" s="168"/>
      <c r="FB1599" s="168"/>
      <c r="FC1599" s="168"/>
      <c r="FD1599" s="168"/>
    </row>
    <row r="1600" spans="1:160" s="5" customFormat="1" ht="24.9" customHeight="1" x14ac:dyDescent="0.3">
      <c r="A1600" s="263"/>
      <c r="B1600" s="263"/>
      <c r="C1600" s="265"/>
      <c r="D1600" s="481"/>
      <c r="E1600" s="482"/>
      <c r="F1600" s="482"/>
      <c r="G1600" s="482"/>
      <c r="H1600" s="482"/>
      <c r="I1600" s="482"/>
      <c r="J1600" s="482"/>
      <c r="K1600" s="482"/>
      <c r="L1600" s="482"/>
      <c r="M1600" s="483"/>
      <c r="N1600" s="16"/>
      <c r="O1600" s="529"/>
      <c r="P1600" s="530"/>
      <c r="Q1600" s="8"/>
      <c r="R1600" s="8"/>
      <c r="S1600" s="8"/>
      <c r="T1600" s="9"/>
      <c r="U1600" s="17"/>
      <c r="V1600" s="33"/>
      <c r="W1600" s="57"/>
      <c r="X1600" s="86"/>
      <c r="Y1600" s="33"/>
      <c r="Z1600" s="36"/>
      <c r="AA1600" s="36"/>
      <c r="AC1600" s="76"/>
      <c r="AD1600" s="89"/>
      <c r="AE1600" s="89"/>
      <c r="AF1600" s="90"/>
      <c r="AG1600" s="92"/>
      <c r="AH1600" s="88"/>
      <c r="AI1600" s="88"/>
      <c r="AJ1600" s="88"/>
      <c r="AK1600" s="88"/>
      <c r="AL1600" s="88"/>
      <c r="AM1600" s="88"/>
      <c r="AN1600" s="88"/>
      <c r="AO1600" s="88"/>
      <c r="AP1600" s="88"/>
      <c r="AQ1600" s="88"/>
      <c r="AR1600" s="88"/>
      <c r="AS1600" s="88"/>
      <c r="AT1600" s="90"/>
      <c r="AU1600" s="92"/>
      <c r="AV1600" s="88"/>
      <c r="AW1600" s="88"/>
      <c r="AX1600" s="38"/>
      <c r="AZ1600" s="141"/>
      <c r="BE1600" s="168"/>
      <c r="BF1600" s="168"/>
      <c r="BG1600" s="168"/>
      <c r="BH1600" s="168"/>
      <c r="BI1600" s="168"/>
      <c r="BJ1600" s="168"/>
      <c r="BK1600" s="168"/>
      <c r="BL1600" s="168"/>
      <c r="BM1600" s="168"/>
      <c r="DK1600" s="168"/>
      <c r="DL1600" s="168"/>
      <c r="DM1600" s="168"/>
      <c r="DN1600" s="168"/>
      <c r="DO1600" s="168"/>
      <c r="DP1600" s="168"/>
      <c r="DQ1600" s="168"/>
      <c r="DR1600" s="168"/>
      <c r="DS1600" s="168"/>
      <c r="DT1600" s="168"/>
      <c r="DU1600" s="168"/>
      <c r="DV1600" s="168"/>
      <c r="DW1600" s="168"/>
      <c r="DX1600" s="168"/>
      <c r="DY1600" s="168"/>
      <c r="DZ1600" s="168"/>
      <c r="EA1600" s="168"/>
      <c r="EB1600" s="168"/>
      <c r="EC1600" s="168"/>
      <c r="ED1600" s="168"/>
      <c r="EE1600" s="168"/>
      <c r="EF1600" s="168"/>
      <c r="EG1600" s="168"/>
      <c r="EH1600" s="168"/>
      <c r="EI1600" s="168"/>
      <c r="EJ1600" s="168"/>
      <c r="EK1600" s="168"/>
      <c r="EL1600" s="168"/>
      <c r="EM1600" s="168"/>
      <c r="EN1600" s="168"/>
      <c r="EO1600" s="168"/>
      <c r="EP1600" s="168"/>
      <c r="EQ1600" s="168"/>
      <c r="ER1600" s="168"/>
      <c r="ES1600" s="168"/>
      <c r="ET1600" s="168"/>
      <c r="EU1600" s="168"/>
      <c r="EV1600" s="168"/>
      <c r="EW1600" s="168"/>
      <c r="EX1600" s="168"/>
      <c r="EY1600" s="168"/>
      <c r="EZ1600" s="168"/>
      <c r="FA1600" s="168"/>
      <c r="FB1600" s="168"/>
      <c r="FC1600" s="168"/>
      <c r="FD1600" s="168"/>
    </row>
    <row r="1601" spans="1:160" s="5" customFormat="1" ht="24.9" customHeight="1" x14ac:dyDescent="0.3">
      <c r="A1601" s="263"/>
      <c r="B1601" s="263"/>
      <c r="C1601" s="265"/>
      <c r="D1601" s="481"/>
      <c r="E1601" s="482"/>
      <c r="F1601" s="482"/>
      <c r="G1601" s="482"/>
      <c r="H1601" s="482"/>
      <c r="I1601" s="482"/>
      <c r="J1601" s="482"/>
      <c r="K1601" s="482"/>
      <c r="L1601" s="482"/>
      <c r="M1601" s="483"/>
      <c r="N1601" s="16"/>
      <c r="O1601" s="529"/>
      <c r="P1601" s="530"/>
      <c r="Q1601" s="8"/>
      <c r="R1601" s="8"/>
      <c r="S1601" s="8"/>
      <c r="T1601" s="9"/>
      <c r="U1601" s="17"/>
      <c r="V1601" s="33"/>
      <c r="W1601" s="57"/>
      <c r="X1601" s="86"/>
      <c r="Y1601" s="33"/>
      <c r="Z1601" s="36"/>
      <c r="AA1601" s="36"/>
      <c r="AC1601" s="76"/>
      <c r="AD1601" s="89"/>
      <c r="AE1601" s="89"/>
      <c r="AF1601" s="90"/>
      <c r="AG1601" s="92"/>
      <c r="AH1601" s="88"/>
      <c r="AI1601" s="88"/>
      <c r="AJ1601" s="88"/>
      <c r="AK1601" s="88"/>
      <c r="AL1601" s="88"/>
      <c r="AM1601" s="88"/>
      <c r="AN1601" s="88"/>
      <c r="AO1601" s="88"/>
      <c r="AP1601" s="88"/>
      <c r="AQ1601" s="88"/>
      <c r="AR1601" s="88"/>
      <c r="AS1601" s="88"/>
      <c r="AT1601" s="90"/>
      <c r="AU1601" s="92"/>
      <c r="AV1601" s="88"/>
      <c r="AW1601" s="88"/>
      <c r="AX1601" s="38"/>
      <c r="AZ1601" s="141"/>
      <c r="BE1601" s="168"/>
      <c r="BF1601" s="168"/>
      <c r="BG1601" s="168"/>
      <c r="BH1601" s="168"/>
      <c r="BI1601" s="168"/>
      <c r="BJ1601" s="168"/>
      <c r="BK1601" s="168"/>
      <c r="BL1601" s="168"/>
      <c r="BM1601" s="168"/>
      <c r="DK1601" s="168"/>
      <c r="DL1601" s="168"/>
      <c r="DM1601" s="168"/>
      <c r="DN1601" s="168"/>
      <c r="DO1601" s="168"/>
      <c r="DP1601" s="168"/>
      <c r="DQ1601" s="168"/>
      <c r="DR1601" s="168"/>
      <c r="DS1601" s="168"/>
      <c r="DT1601" s="168"/>
      <c r="DU1601" s="168"/>
      <c r="DV1601" s="168"/>
      <c r="DW1601" s="168"/>
      <c r="DX1601" s="168"/>
      <c r="DY1601" s="168"/>
      <c r="DZ1601" s="168"/>
      <c r="EA1601" s="168"/>
      <c r="EB1601" s="168"/>
      <c r="EC1601" s="168"/>
      <c r="ED1601" s="168"/>
      <c r="EE1601" s="168"/>
      <c r="EF1601" s="168"/>
      <c r="EG1601" s="168"/>
      <c r="EH1601" s="168"/>
      <c r="EI1601" s="168"/>
      <c r="EJ1601" s="168"/>
      <c r="EK1601" s="168"/>
      <c r="EL1601" s="168"/>
      <c r="EM1601" s="168"/>
      <c r="EN1601" s="168"/>
      <c r="EO1601" s="168"/>
      <c r="EP1601" s="168"/>
      <c r="EQ1601" s="168"/>
      <c r="ER1601" s="168"/>
      <c r="ES1601" s="168"/>
      <c r="ET1601" s="168"/>
      <c r="EU1601" s="168"/>
      <c r="EV1601" s="168"/>
      <c r="EW1601" s="168"/>
      <c r="EX1601" s="168"/>
      <c r="EY1601" s="168"/>
      <c r="EZ1601" s="168"/>
      <c r="FA1601" s="168"/>
      <c r="FB1601" s="168"/>
      <c r="FC1601" s="168"/>
      <c r="FD1601" s="168"/>
    </row>
    <row r="1602" spans="1:160" s="5" customFormat="1" ht="24.9" customHeight="1" x14ac:dyDescent="0.3">
      <c r="A1602" s="263"/>
      <c r="B1602" s="263"/>
      <c r="C1602" s="265"/>
      <c r="D1602" s="481"/>
      <c r="E1602" s="482"/>
      <c r="F1602" s="482"/>
      <c r="G1602" s="482"/>
      <c r="H1602" s="482"/>
      <c r="I1602" s="482"/>
      <c r="J1602" s="482"/>
      <c r="K1602" s="482"/>
      <c r="L1602" s="482"/>
      <c r="M1602" s="483"/>
      <c r="N1602" s="16"/>
      <c r="O1602" s="529"/>
      <c r="P1602" s="530"/>
      <c r="Q1602" s="8"/>
      <c r="R1602" s="8"/>
      <c r="S1602" s="8"/>
      <c r="T1602" s="9"/>
      <c r="U1602" s="17"/>
      <c r="V1602" s="33"/>
      <c r="W1602" s="57"/>
      <c r="X1602" s="86"/>
      <c r="Y1602" s="33"/>
      <c r="Z1602" s="36"/>
      <c r="AA1602" s="36"/>
      <c r="AC1602" s="82"/>
      <c r="AD1602" s="89"/>
      <c r="AE1602" s="89"/>
      <c r="AF1602" s="90"/>
      <c r="AG1602" s="38"/>
      <c r="AH1602" s="88"/>
      <c r="AI1602" s="88"/>
      <c r="AJ1602" s="88"/>
      <c r="AK1602" s="88"/>
      <c r="AL1602" s="88"/>
      <c r="AM1602" s="88"/>
      <c r="AN1602" s="88"/>
      <c r="AO1602" s="88"/>
      <c r="AP1602" s="88"/>
      <c r="AQ1602" s="88"/>
      <c r="AR1602" s="88"/>
      <c r="AS1602" s="88"/>
      <c r="AT1602" s="90"/>
      <c r="AU1602" s="38"/>
      <c r="AV1602" s="88"/>
      <c r="AW1602" s="88"/>
      <c r="AX1602" s="38"/>
      <c r="AZ1602" s="141"/>
      <c r="BE1602" s="168"/>
      <c r="BF1602" s="168"/>
      <c r="BG1602" s="168"/>
      <c r="BH1602" s="168"/>
      <c r="BI1602" s="168"/>
      <c r="BJ1602" s="168"/>
      <c r="BK1602" s="168"/>
      <c r="BL1602" s="168"/>
      <c r="BM1602" s="168"/>
      <c r="DK1602" s="168"/>
      <c r="DL1602" s="168"/>
      <c r="DM1602" s="168"/>
      <c r="DN1602" s="168"/>
      <c r="DO1602" s="168"/>
      <c r="DP1602" s="168"/>
      <c r="DQ1602" s="168"/>
      <c r="DR1602" s="168"/>
      <c r="DS1602" s="168"/>
      <c r="DT1602" s="168"/>
      <c r="DU1602" s="168"/>
      <c r="DV1602" s="168"/>
      <c r="DW1602" s="168"/>
      <c r="DX1602" s="168"/>
      <c r="DY1602" s="168"/>
      <c r="DZ1602" s="168"/>
      <c r="EA1602" s="168"/>
      <c r="EB1602" s="168"/>
      <c r="EC1602" s="168"/>
      <c r="ED1602" s="168"/>
      <c r="EE1602" s="168"/>
      <c r="EF1602" s="168"/>
      <c r="EG1602" s="168"/>
      <c r="EH1602" s="168"/>
      <c r="EI1602" s="168"/>
      <c r="EJ1602" s="168"/>
      <c r="EK1602" s="168"/>
      <c r="EL1602" s="168"/>
      <c r="EM1602" s="168"/>
      <c r="EN1602" s="168"/>
      <c r="EO1602" s="168"/>
      <c r="EP1602" s="168"/>
      <c r="EQ1602" s="168"/>
      <c r="ER1602" s="168"/>
      <c r="ES1602" s="168"/>
      <c r="ET1602" s="168"/>
      <c r="EU1602" s="168"/>
      <c r="EV1602" s="168"/>
      <c r="EW1602" s="168"/>
      <c r="EX1602" s="168"/>
      <c r="EY1602" s="168"/>
      <c r="EZ1602" s="168"/>
      <c r="FA1602" s="168"/>
      <c r="FB1602" s="168"/>
      <c r="FC1602" s="168"/>
      <c r="FD1602" s="168"/>
    </row>
    <row r="1603" spans="1:160" s="5" customFormat="1" ht="24.9" customHeight="1" x14ac:dyDescent="0.3">
      <c r="A1603" s="263"/>
      <c r="B1603" s="263"/>
      <c r="C1603" s="265"/>
      <c r="D1603" s="481"/>
      <c r="E1603" s="482"/>
      <c r="F1603" s="482"/>
      <c r="G1603" s="482"/>
      <c r="H1603" s="482"/>
      <c r="I1603" s="482"/>
      <c r="J1603" s="482"/>
      <c r="K1603" s="482"/>
      <c r="L1603" s="482"/>
      <c r="M1603" s="483"/>
      <c r="N1603" s="16"/>
      <c r="O1603" s="529"/>
      <c r="P1603" s="530"/>
      <c r="Q1603" s="8"/>
      <c r="R1603" s="8"/>
      <c r="S1603" s="8"/>
      <c r="T1603" s="9"/>
      <c r="U1603" s="17"/>
      <c r="V1603" s="33"/>
      <c r="W1603" s="57"/>
      <c r="X1603" s="86"/>
      <c r="Y1603" s="33"/>
      <c r="Z1603" s="36"/>
      <c r="AA1603" s="36"/>
      <c r="AC1603" s="82"/>
      <c r="AD1603" s="89"/>
      <c r="AE1603" s="89"/>
      <c r="AF1603" s="90"/>
      <c r="AG1603" s="38"/>
      <c r="AH1603" s="88"/>
      <c r="AI1603" s="88"/>
      <c r="AJ1603" s="88"/>
      <c r="AK1603" s="88"/>
      <c r="AL1603" s="88"/>
      <c r="AM1603" s="88"/>
      <c r="AN1603" s="88"/>
      <c r="AO1603" s="88"/>
      <c r="AP1603" s="88"/>
      <c r="AQ1603" s="88"/>
      <c r="AR1603" s="88"/>
      <c r="AS1603" s="88"/>
      <c r="AT1603" s="90"/>
      <c r="AU1603" s="38"/>
      <c r="AV1603" s="88"/>
      <c r="AW1603" s="88"/>
      <c r="AX1603" s="38"/>
      <c r="AZ1603" s="141"/>
      <c r="BE1603" s="168"/>
      <c r="BF1603" s="168"/>
      <c r="BG1603" s="168"/>
      <c r="BH1603" s="168"/>
      <c r="BI1603" s="168"/>
      <c r="BJ1603" s="168"/>
      <c r="BK1603" s="168"/>
      <c r="BL1603" s="168"/>
      <c r="BM1603" s="168"/>
      <c r="DK1603" s="168"/>
      <c r="DL1603" s="168"/>
      <c r="DM1603" s="168"/>
      <c r="DN1603" s="168"/>
      <c r="DO1603" s="168"/>
      <c r="DP1603" s="168"/>
      <c r="DQ1603" s="168"/>
      <c r="DR1603" s="168"/>
      <c r="DS1603" s="168"/>
      <c r="DT1603" s="168"/>
      <c r="DU1603" s="168"/>
      <c r="DV1603" s="168"/>
      <c r="DW1603" s="168"/>
      <c r="DX1603" s="168"/>
      <c r="DY1603" s="168"/>
      <c r="DZ1603" s="168"/>
      <c r="EA1603" s="168"/>
      <c r="EB1603" s="168"/>
      <c r="EC1603" s="168"/>
      <c r="ED1603" s="168"/>
      <c r="EE1603" s="168"/>
      <c r="EF1603" s="168"/>
      <c r="EG1603" s="168"/>
      <c r="EH1603" s="168"/>
      <c r="EI1603" s="168"/>
      <c r="EJ1603" s="168"/>
      <c r="EK1603" s="168"/>
      <c r="EL1603" s="168"/>
      <c r="EM1603" s="168"/>
      <c r="EN1603" s="168"/>
      <c r="EO1603" s="168"/>
      <c r="EP1603" s="168"/>
      <c r="EQ1603" s="168"/>
      <c r="ER1603" s="168"/>
      <c r="ES1603" s="168"/>
      <c r="ET1603" s="168"/>
      <c r="EU1603" s="168"/>
      <c r="EV1603" s="168"/>
      <c r="EW1603" s="168"/>
      <c r="EX1603" s="168"/>
      <c r="EY1603" s="168"/>
      <c r="EZ1603" s="168"/>
      <c r="FA1603" s="168"/>
      <c r="FB1603" s="168"/>
      <c r="FC1603" s="168"/>
      <c r="FD1603" s="168"/>
    </row>
    <row r="1604" spans="1:160" s="5" customFormat="1" ht="24.9" customHeight="1" x14ac:dyDescent="0.3">
      <c r="A1604" s="263"/>
      <c r="B1604" s="263"/>
      <c r="C1604" s="265"/>
      <c r="D1604" s="481"/>
      <c r="E1604" s="482"/>
      <c r="F1604" s="482"/>
      <c r="G1604" s="482"/>
      <c r="H1604" s="482"/>
      <c r="I1604" s="482"/>
      <c r="J1604" s="482"/>
      <c r="K1604" s="482"/>
      <c r="L1604" s="482"/>
      <c r="M1604" s="483"/>
      <c r="N1604" s="16"/>
      <c r="O1604" s="529"/>
      <c r="P1604" s="530"/>
      <c r="Q1604" s="8"/>
      <c r="R1604" s="8"/>
      <c r="S1604" s="8"/>
      <c r="T1604" s="9"/>
      <c r="U1604" s="17"/>
      <c r="V1604" s="33"/>
      <c r="W1604" s="57"/>
      <c r="X1604" s="86"/>
      <c r="Y1604" s="33"/>
      <c r="Z1604" s="36"/>
      <c r="AA1604" s="36"/>
      <c r="AC1604" s="82"/>
      <c r="AD1604" s="89"/>
      <c r="AE1604" s="89"/>
      <c r="AF1604" s="90"/>
      <c r="AG1604" s="38"/>
      <c r="AH1604" s="88"/>
      <c r="AI1604" s="88"/>
      <c r="AJ1604" s="88"/>
      <c r="AK1604" s="88"/>
      <c r="AL1604" s="88"/>
      <c r="AM1604" s="88"/>
      <c r="AN1604" s="88"/>
      <c r="AO1604" s="88"/>
      <c r="AP1604" s="88"/>
      <c r="AQ1604" s="88"/>
      <c r="AR1604" s="88"/>
      <c r="AS1604" s="88"/>
      <c r="AT1604" s="90"/>
      <c r="AU1604" s="38"/>
      <c r="AV1604" s="88"/>
      <c r="AW1604" s="88"/>
      <c r="AX1604" s="38"/>
      <c r="AZ1604" s="141"/>
      <c r="BE1604" s="168"/>
      <c r="BF1604" s="168"/>
      <c r="BG1604" s="168"/>
      <c r="BH1604" s="168"/>
      <c r="BI1604" s="168"/>
      <c r="BJ1604" s="168"/>
      <c r="BK1604" s="168"/>
      <c r="BL1604" s="168"/>
      <c r="BM1604" s="168"/>
      <c r="DK1604" s="168"/>
      <c r="DL1604" s="168"/>
      <c r="DM1604" s="168"/>
      <c r="DN1604" s="168"/>
      <c r="DO1604" s="168"/>
      <c r="DP1604" s="168"/>
      <c r="DQ1604" s="168"/>
      <c r="DR1604" s="168"/>
      <c r="DS1604" s="168"/>
      <c r="DT1604" s="168"/>
      <c r="DU1604" s="168"/>
      <c r="DV1604" s="168"/>
      <c r="DW1604" s="168"/>
      <c r="DX1604" s="168"/>
      <c r="DY1604" s="168"/>
      <c r="DZ1604" s="168"/>
      <c r="EA1604" s="168"/>
      <c r="EB1604" s="168"/>
      <c r="EC1604" s="168"/>
      <c r="ED1604" s="168"/>
      <c r="EE1604" s="168"/>
      <c r="EF1604" s="168"/>
      <c r="EG1604" s="168"/>
      <c r="EH1604" s="168"/>
      <c r="EI1604" s="168"/>
      <c r="EJ1604" s="168"/>
      <c r="EK1604" s="168"/>
      <c r="EL1604" s="168"/>
      <c r="EM1604" s="168"/>
      <c r="EN1604" s="168"/>
      <c r="EO1604" s="168"/>
      <c r="EP1604" s="168"/>
      <c r="EQ1604" s="168"/>
      <c r="ER1604" s="168"/>
      <c r="ES1604" s="168"/>
      <c r="ET1604" s="168"/>
      <c r="EU1604" s="168"/>
      <c r="EV1604" s="168"/>
      <c r="EW1604" s="168"/>
      <c r="EX1604" s="168"/>
      <c r="EY1604" s="168"/>
      <c r="EZ1604" s="168"/>
      <c r="FA1604" s="168"/>
      <c r="FB1604" s="168"/>
      <c r="FC1604" s="168"/>
      <c r="FD1604" s="168"/>
    </row>
    <row r="1605" spans="1:160" s="5" customFormat="1" ht="24.9" customHeight="1" thickBot="1" x14ac:dyDescent="0.35">
      <c r="A1605" s="263"/>
      <c r="B1605" s="263"/>
      <c r="C1605" s="265"/>
      <c r="D1605" s="481"/>
      <c r="E1605" s="482"/>
      <c r="F1605" s="482"/>
      <c r="G1605" s="482"/>
      <c r="H1605" s="482"/>
      <c r="I1605" s="482"/>
      <c r="J1605" s="482"/>
      <c r="K1605" s="482"/>
      <c r="L1605" s="482"/>
      <c r="M1605" s="483"/>
      <c r="N1605" s="414" t="s">
        <v>16</v>
      </c>
      <c r="O1605" s="415"/>
      <c r="P1605" s="415"/>
      <c r="Q1605" s="415"/>
      <c r="R1605" s="415"/>
      <c r="S1605" s="415"/>
      <c r="T1605" s="415"/>
      <c r="U1605" s="18">
        <f>SUM(U1585:U1604)</f>
        <v>28</v>
      </c>
      <c r="V1605" s="33"/>
      <c r="W1605" s="57"/>
      <c r="X1605" s="86"/>
      <c r="Y1605" s="33"/>
      <c r="Z1605" s="36"/>
      <c r="AA1605" s="36"/>
      <c r="AC1605" s="82"/>
      <c r="AD1605" s="89"/>
      <c r="AE1605" s="89"/>
      <c r="AF1605" s="90"/>
      <c r="AG1605" s="38"/>
      <c r="AH1605" s="88"/>
      <c r="AI1605" s="88"/>
      <c r="AJ1605" s="88"/>
      <c r="AK1605" s="88"/>
      <c r="AL1605" s="88"/>
      <c r="AM1605" s="88"/>
      <c r="AN1605" s="88"/>
      <c r="AO1605" s="88"/>
      <c r="AP1605" s="88"/>
      <c r="AQ1605" s="88"/>
      <c r="AR1605" s="88"/>
      <c r="AS1605" s="88"/>
      <c r="AT1605" s="90"/>
      <c r="AU1605" s="38"/>
      <c r="AV1605" s="88"/>
      <c r="AW1605" s="88"/>
      <c r="AX1605" s="38"/>
      <c r="AZ1605" s="141"/>
      <c r="BE1605" s="168"/>
      <c r="BF1605" s="168"/>
      <c r="BG1605" s="168"/>
      <c r="BH1605" s="168"/>
      <c r="BI1605" s="168"/>
      <c r="BJ1605" s="168"/>
      <c r="BK1605" s="168"/>
      <c r="BL1605" s="168"/>
      <c r="BM1605" s="168"/>
      <c r="DK1605" s="168"/>
      <c r="DL1605" s="168"/>
      <c r="DM1605" s="168"/>
      <c r="DN1605" s="168"/>
      <c r="DO1605" s="168"/>
      <c r="DP1605" s="168"/>
      <c r="DQ1605" s="168"/>
      <c r="DR1605" s="168"/>
      <c r="DS1605" s="168"/>
      <c r="DT1605" s="168"/>
      <c r="DU1605" s="168"/>
      <c r="DV1605" s="168"/>
      <c r="DW1605" s="168"/>
      <c r="DX1605" s="168"/>
      <c r="DY1605" s="168"/>
      <c r="DZ1605" s="168"/>
      <c r="EA1605" s="168"/>
      <c r="EB1605" s="168"/>
      <c r="EC1605" s="168"/>
      <c r="ED1605" s="168"/>
      <c r="EE1605" s="168"/>
      <c r="EF1605" s="168"/>
      <c r="EG1605" s="168"/>
      <c r="EH1605" s="168"/>
      <c r="EI1605" s="168"/>
      <c r="EJ1605" s="168"/>
      <c r="EK1605" s="168"/>
      <c r="EL1605" s="168"/>
      <c r="EM1605" s="168"/>
      <c r="EN1605" s="168"/>
      <c r="EO1605" s="168"/>
      <c r="EP1605" s="168"/>
      <c r="EQ1605" s="168"/>
      <c r="ER1605" s="168"/>
      <c r="ES1605" s="168"/>
      <c r="ET1605" s="168"/>
      <c r="EU1605" s="168"/>
      <c r="EV1605" s="168"/>
      <c r="EW1605" s="168"/>
      <c r="EX1605" s="168"/>
      <c r="EY1605" s="168"/>
      <c r="EZ1605" s="168"/>
      <c r="FA1605" s="168"/>
      <c r="FB1605" s="168"/>
      <c r="FC1605" s="168"/>
      <c r="FD1605" s="168"/>
    </row>
    <row r="1606" spans="1:160" s="5" customFormat="1" ht="14.4" customHeight="1" x14ac:dyDescent="0.3">
      <c r="A1606" s="263"/>
      <c r="B1606" s="263"/>
      <c r="C1606" s="265"/>
      <c r="D1606" s="481"/>
      <c r="E1606" s="482"/>
      <c r="F1606" s="482"/>
      <c r="G1606" s="482"/>
      <c r="H1606" s="482"/>
      <c r="I1606" s="482"/>
      <c r="J1606" s="482"/>
      <c r="K1606" s="482"/>
      <c r="L1606" s="482"/>
      <c r="M1606" s="483"/>
      <c r="N1606" s="416" t="s">
        <v>17</v>
      </c>
      <c r="O1606" s="417"/>
      <c r="P1606" s="417"/>
      <c r="Q1606" s="417"/>
      <c r="R1606" s="417"/>
      <c r="S1606" s="417"/>
      <c r="T1606" s="417"/>
      <c r="U1606" s="418"/>
      <c r="V1606" s="87"/>
      <c r="W1606" s="57"/>
      <c r="X1606" s="86"/>
      <c r="Y1606" s="33"/>
      <c r="Z1606" s="36"/>
      <c r="AA1606" s="36"/>
      <c r="AC1606" s="82"/>
      <c r="AD1606" s="38"/>
      <c r="AE1606" s="82"/>
      <c r="AF1606" s="82"/>
      <c r="AG1606" s="38"/>
      <c r="AH1606" s="88"/>
      <c r="AI1606" s="88"/>
      <c r="AJ1606" s="88"/>
      <c r="AK1606" s="88"/>
      <c r="AL1606" s="88"/>
      <c r="AM1606" s="88"/>
      <c r="AN1606" s="88"/>
      <c r="AO1606" s="88"/>
      <c r="AP1606" s="88"/>
      <c r="AQ1606" s="88"/>
      <c r="AR1606" s="88"/>
      <c r="AS1606" s="88"/>
      <c r="AT1606" s="88"/>
      <c r="AU1606" s="89"/>
      <c r="AV1606" s="38"/>
      <c r="AW1606" s="38"/>
      <c r="AX1606" s="38"/>
      <c r="AZ1606" s="141"/>
      <c r="BE1606" s="168"/>
      <c r="BF1606" s="168"/>
      <c r="BG1606" s="168"/>
      <c r="BH1606" s="168"/>
      <c r="BI1606" s="168"/>
      <c r="BJ1606" s="168"/>
      <c r="BK1606" s="168"/>
      <c r="BL1606" s="168"/>
      <c r="BM1606" s="168"/>
      <c r="DK1606" s="168"/>
      <c r="DL1606" s="168"/>
      <c r="DM1606" s="168"/>
      <c r="DN1606" s="168"/>
      <c r="DO1606" s="168"/>
      <c r="DP1606" s="168"/>
      <c r="DQ1606" s="168"/>
      <c r="DR1606" s="168"/>
      <c r="DS1606" s="168"/>
      <c r="DT1606" s="168"/>
      <c r="DU1606" s="168"/>
      <c r="DV1606" s="168"/>
      <c r="DW1606" s="168"/>
      <c r="DX1606" s="168"/>
      <c r="DY1606" s="168"/>
      <c r="DZ1606" s="168"/>
      <c r="EA1606" s="168"/>
      <c r="EB1606" s="168"/>
      <c r="EC1606" s="168"/>
      <c r="ED1606" s="168"/>
      <c r="EE1606" s="168"/>
      <c r="EF1606" s="168"/>
      <c r="EG1606" s="168"/>
      <c r="EH1606" s="168"/>
      <c r="EI1606" s="168"/>
      <c r="EJ1606" s="168"/>
      <c r="EK1606" s="168"/>
      <c r="EL1606" s="168"/>
      <c r="EM1606" s="168"/>
      <c r="EN1606" s="168"/>
      <c r="EO1606" s="168"/>
      <c r="EP1606" s="168"/>
      <c r="EQ1606" s="168"/>
      <c r="ER1606" s="168"/>
      <c r="ES1606" s="168"/>
      <c r="ET1606" s="168"/>
      <c r="EU1606" s="168"/>
      <c r="EV1606" s="168"/>
      <c r="EW1606" s="168"/>
      <c r="EX1606" s="168"/>
      <c r="EY1606" s="168"/>
      <c r="EZ1606" s="168"/>
      <c r="FA1606" s="168"/>
      <c r="FB1606" s="168"/>
      <c r="FC1606" s="168"/>
      <c r="FD1606" s="168"/>
    </row>
    <row r="1607" spans="1:160" s="5" customFormat="1" x14ac:dyDescent="0.3">
      <c r="A1607" s="263"/>
      <c r="B1607" s="263"/>
      <c r="C1607" s="265"/>
      <c r="D1607" s="481"/>
      <c r="E1607" s="482"/>
      <c r="F1607" s="482"/>
      <c r="G1607" s="482"/>
      <c r="H1607" s="482"/>
      <c r="I1607" s="482"/>
      <c r="J1607" s="482"/>
      <c r="K1607" s="482"/>
      <c r="L1607" s="482"/>
      <c r="M1607" s="483"/>
      <c r="N1607" s="419"/>
      <c r="O1607" s="420"/>
      <c r="P1607" s="420"/>
      <c r="Q1607" s="420"/>
      <c r="R1607" s="420"/>
      <c r="S1607" s="420"/>
      <c r="T1607" s="420"/>
      <c r="U1607" s="421"/>
      <c r="V1607" s="33"/>
      <c r="W1607" s="57"/>
      <c r="X1607" s="86"/>
      <c r="Y1607" s="33"/>
      <c r="Z1607" s="36"/>
      <c r="AA1607" s="36"/>
      <c r="AC1607" s="82"/>
      <c r="AD1607" s="38"/>
      <c r="AE1607" s="82"/>
      <c r="AG1607" s="33"/>
      <c r="AH1607" s="43"/>
      <c r="AI1607" s="43"/>
      <c r="AJ1607" s="43"/>
      <c r="AK1607" s="43"/>
      <c r="AL1607" s="43"/>
      <c r="AM1607" s="43"/>
      <c r="AN1607" s="43"/>
      <c r="AO1607" s="43"/>
      <c r="AP1607" s="43"/>
      <c r="AQ1607" s="43"/>
      <c r="AR1607" s="43"/>
      <c r="AS1607" s="43"/>
      <c r="AT1607" s="43"/>
      <c r="AU1607" s="44"/>
      <c r="AV1607" s="33"/>
      <c r="AW1607" s="33"/>
      <c r="AX1607" s="33"/>
      <c r="AZ1607" s="141"/>
      <c r="BE1607" s="168"/>
      <c r="BF1607" s="168"/>
      <c r="BG1607" s="168"/>
      <c r="BH1607" s="168"/>
      <c r="BI1607" s="168"/>
      <c r="BJ1607" s="168"/>
      <c r="BK1607" s="168"/>
      <c r="BL1607" s="168"/>
      <c r="BM1607" s="168"/>
      <c r="DK1607" s="168"/>
      <c r="DL1607" s="168"/>
      <c r="DM1607" s="168"/>
      <c r="DN1607" s="168"/>
      <c r="DO1607" s="168"/>
      <c r="DP1607" s="168"/>
      <c r="DQ1607" s="168"/>
      <c r="DR1607" s="168"/>
      <c r="DS1607" s="168"/>
      <c r="DT1607" s="168"/>
      <c r="DU1607" s="168"/>
      <c r="DV1607" s="168"/>
      <c r="DW1607" s="168"/>
      <c r="DX1607" s="168"/>
      <c r="DY1607" s="168"/>
      <c r="DZ1607" s="168"/>
      <c r="EA1607" s="168"/>
      <c r="EB1607" s="168"/>
      <c r="EC1607" s="168"/>
      <c r="ED1607" s="168"/>
      <c r="EE1607" s="168"/>
      <c r="EF1607" s="168"/>
      <c r="EG1607" s="168"/>
      <c r="EH1607" s="168"/>
      <c r="EI1607" s="168"/>
      <c r="EJ1607" s="168"/>
      <c r="EK1607" s="168"/>
      <c r="EL1607" s="168"/>
      <c r="EM1607" s="168"/>
      <c r="EN1607" s="168"/>
      <c r="EO1607" s="168"/>
      <c r="EP1607" s="168"/>
      <c r="EQ1607" s="168"/>
      <c r="ER1607" s="168"/>
      <c r="ES1607" s="168"/>
      <c r="ET1607" s="168"/>
      <c r="EU1607" s="168"/>
      <c r="EV1607" s="168"/>
      <c r="EW1607" s="168"/>
      <c r="EX1607" s="168"/>
      <c r="EY1607" s="168"/>
      <c r="EZ1607" s="168"/>
      <c r="FA1607" s="168"/>
      <c r="FB1607" s="168"/>
      <c r="FC1607" s="168"/>
      <c r="FD1607" s="168"/>
    </row>
    <row r="1608" spans="1:160" s="5" customFormat="1" x14ac:dyDescent="0.3">
      <c r="A1608" s="263"/>
      <c r="B1608" s="263"/>
      <c r="C1608" s="265"/>
      <c r="D1608" s="481"/>
      <c r="E1608" s="482"/>
      <c r="F1608" s="482"/>
      <c r="G1608" s="482"/>
      <c r="H1608" s="482"/>
      <c r="I1608" s="482"/>
      <c r="J1608" s="482"/>
      <c r="K1608" s="482"/>
      <c r="L1608" s="482"/>
      <c r="M1608" s="483"/>
      <c r="N1608" s="419"/>
      <c r="O1608" s="420"/>
      <c r="P1608" s="420"/>
      <c r="Q1608" s="420"/>
      <c r="R1608" s="420"/>
      <c r="S1608" s="420"/>
      <c r="T1608" s="420"/>
      <c r="U1608" s="421"/>
      <c r="V1608" s="33"/>
      <c r="W1608" s="57"/>
      <c r="X1608" s="86"/>
      <c r="Y1608" s="33"/>
      <c r="Z1608" s="36"/>
      <c r="AA1608" s="36"/>
      <c r="AD1608" s="33"/>
      <c r="AG1608" s="33"/>
      <c r="AH1608" s="43"/>
      <c r="AI1608" s="43"/>
      <c r="AJ1608" s="43"/>
      <c r="AK1608" s="43"/>
      <c r="AL1608" s="43"/>
      <c r="AM1608" s="43"/>
      <c r="AN1608" s="43"/>
      <c r="AO1608" s="43"/>
      <c r="AP1608" s="43"/>
      <c r="AQ1608" s="43"/>
      <c r="AR1608" s="43"/>
      <c r="AS1608" s="43"/>
      <c r="AT1608" s="43"/>
      <c r="AU1608" s="44"/>
      <c r="AV1608" s="33"/>
      <c r="AW1608" s="33"/>
      <c r="AX1608" s="33"/>
      <c r="AZ1608" s="141"/>
      <c r="BE1608" s="168"/>
      <c r="BF1608" s="168"/>
      <c r="BG1608" s="168"/>
      <c r="BH1608" s="168"/>
      <c r="BI1608" s="168"/>
      <c r="BJ1608" s="168"/>
      <c r="BK1608" s="168"/>
      <c r="BL1608" s="168"/>
      <c r="BM1608" s="168"/>
      <c r="DK1608" s="168"/>
      <c r="DL1608" s="168"/>
      <c r="DM1608" s="168"/>
      <c r="DN1608" s="168"/>
      <c r="DO1608" s="168"/>
      <c r="DP1608" s="168"/>
      <c r="DQ1608" s="168"/>
      <c r="DR1608" s="168"/>
      <c r="DS1608" s="168"/>
      <c r="DT1608" s="168"/>
      <c r="DU1608" s="168"/>
      <c r="DV1608" s="168"/>
      <c r="DW1608" s="168"/>
      <c r="DX1608" s="168"/>
      <c r="DY1608" s="168"/>
      <c r="DZ1608" s="168"/>
      <c r="EA1608" s="168"/>
      <c r="EB1608" s="168"/>
      <c r="EC1608" s="168"/>
      <c r="ED1608" s="168"/>
      <c r="EE1608" s="168"/>
      <c r="EF1608" s="168"/>
      <c r="EG1608" s="168"/>
      <c r="EH1608" s="168"/>
      <c r="EI1608" s="168"/>
      <c r="EJ1608" s="168"/>
      <c r="EK1608" s="168"/>
      <c r="EL1608" s="168"/>
      <c r="EM1608" s="168"/>
      <c r="EN1608" s="168"/>
      <c r="EO1608" s="168"/>
      <c r="EP1608" s="168"/>
      <c r="EQ1608" s="168"/>
      <c r="ER1608" s="168"/>
      <c r="ES1608" s="168"/>
      <c r="ET1608" s="168"/>
      <c r="EU1608" s="168"/>
      <c r="EV1608" s="168"/>
      <c r="EW1608" s="168"/>
      <c r="EX1608" s="168"/>
      <c r="EY1608" s="168"/>
      <c r="EZ1608" s="168"/>
      <c r="FA1608" s="168"/>
      <c r="FB1608" s="168"/>
      <c r="FC1608" s="168"/>
      <c r="FD1608" s="168"/>
    </row>
    <row r="1609" spans="1:160" s="5" customFormat="1" ht="14.4" thickBot="1" x14ac:dyDescent="0.35">
      <c r="A1609" s="263"/>
      <c r="B1609" s="263"/>
      <c r="C1609" s="265"/>
      <c r="D1609" s="425"/>
      <c r="E1609" s="426"/>
      <c r="F1609" s="426"/>
      <c r="G1609" s="426"/>
      <c r="H1609" s="426"/>
      <c r="I1609" s="426"/>
      <c r="J1609" s="426"/>
      <c r="K1609" s="426"/>
      <c r="L1609" s="426"/>
      <c r="M1609" s="427"/>
      <c r="N1609" s="422"/>
      <c r="O1609" s="423"/>
      <c r="P1609" s="423"/>
      <c r="Q1609" s="423"/>
      <c r="R1609" s="423"/>
      <c r="S1609" s="423"/>
      <c r="T1609" s="423"/>
      <c r="U1609" s="424"/>
      <c r="V1609" s="33"/>
      <c r="W1609" s="57"/>
      <c r="X1609" s="86"/>
      <c r="Y1609" s="33"/>
      <c r="Z1609" s="36"/>
      <c r="AA1609" s="36"/>
      <c r="AD1609" s="33"/>
      <c r="AG1609" s="33"/>
      <c r="AH1609" s="43"/>
      <c r="AI1609" s="43"/>
      <c r="AJ1609" s="43"/>
      <c r="AK1609" s="43"/>
      <c r="AL1609" s="43"/>
      <c r="AM1609" s="43"/>
      <c r="AN1609" s="43"/>
      <c r="AO1609" s="43"/>
      <c r="AP1609" s="43"/>
      <c r="AQ1609" s="43"/>
      <c r="AR1609" s="43"/>
      <c r="AS1609" s="43"/>
      <c r="AT1609" s="43"/>
      <c r="AU1609" s="44"/>
      <c r="AV1609" s="33"/>
      <c r="AW1609" s="33"/>
      <c r="AX1609" s="33"/>
      <c r="AZ1609" s="141"/>
      <c r="BE1609" s="168"/>
      <c r="BF1609" s="168"/>
      <c r="BG1609" s="168"/>
      <c r="BH1609" s="168"/>
      <c r="BI1609" s="168"/>
      <c r="BJ1609" s="168"/>
      <c r="BK1609" s="168"/>
      <c r="BL1609" s="168"/>
      <c r="BM1609" s="168"/>
      <c r="DK1609" s="168"/>
      <c r="DL1609" s="168"/>
      <c r="DM1609" s="168"/>
      <c r="DN1609" s="168"/>
      <c r="DO1609" s="168"/>
      <c r="DP1609" s="168"/>
      <c r="DQ1609" s="168"/>
      <c r="DR1609" s="168"/>
      <c r="DS1609" s="168"/>
      <c r="DT1609" s="168"/>
      <c r="DU1609" s="168"/>
      <c r="DV1609" s="168"/>
      <c r="DW1609" s="168"/>
      <c r="DX1609" s="168"/>
      <c r="DY1609" s="168"/>
      <c r="DZ1609" s="168"/>
      <c r="EA1609" s="168"/>
      <c r="EB1609" s="168"/>
      <c r="EC1609" s="168"/>
      <c r="ED1609" s="168"/>
      <c r="EE1609" s="168"/>
      <c r="EF1609" s="168"/>
      <c r="EG1609" s="168"/>
      <c r="EH1609" s="168"/>
      <c r="EI1609" s="168"/>
      <c r="EJ1609" s="168"/>
      <c r="EK1609" s="168"/>
      <c r="EL1609" s="168"/>
      <c r="EM1609" s="168"/>
      <c r="EN1609" s="168"/>
      <c r="EO1609" s="168"/>
      <c r="EP1609" s="168"/>
      <c r="EQ1609" s="168"/>
      <c r="ER1609" s="168"/>
      <c r="ES1609" s="168"/>
      <c r="ET1609" s="168"/>
      <c r="EU1609" s="168"/>
      <c r="EV1609" s="168"/>
      <c r="EW1609" s="168"/>
      <c r="EX1609" s="168"/>
      <c r="EY1609" s="168"/>
      <c r="EZ1609" s="168"/>
      <c r="FA1609" s="168"/>
      <c r="FB1609" s="168"/>
      <c r="FC1609" s="168"/>
      <c r="FD1609" s="168"/>
    </row>
    <row r="1610" spans="1:160" s="5" customFormat="1" ht="5.25" customHeight="1" thickBot="1" x14ac:dyDescent="0.35">
      <c r="A1610" s="263"/>
      <c r="B1610" s="263"/>
      <c r="C1610" s="265"/>
      <c r="D1610" s="428"/>
      <c r="E1610" s="428"/>
      <c r="F1610" s="428"/>
      <c r="G1610" s="428"/>
      <c r="H1610" s="428"/>
      <c r="I1610" s="428"/>
      <c r="J1610" s="428"/>
      <c r="K1610" s="428"/>
      <c r="L1610" s="428"/>
      <c r="M1610" s="428"/>
      <c r="N1610" s="428"/>
      <c r="O1610" s="428"/>
      <c r="P1610" s="428"/>
      <c r="Q1610" s="428"/>
      <c r="R1610" s="428"/>
      <c r="S1610" s="428"/>
      <c r="T1610" s="428"/>
      <c r="U1610" s="428"/>
      <c r="V1610" s="33"/>
      <c r="W1610" s="57"/>
      <c r="X1610" s="86"/>
      <c r="Y1610" s="33"/>
      <c r="Z1610" s="36"/>
      <c r="AA1610" s="36"/>
      <c r="AD1610" s="33"/>
      <c r="AG1610" s="33"/>
      <c r="AH1610" s="43"/>
      <c r="AI1610" s="43"/>
      <c r="AJ1610" s="43"/>
      <c r="AK1610" s="43"/>
      <c r="AL1610" s="43"/>
      <c r="AM1610" s="43"/>
      <c r="AN1610" s="43"/>
      <c r="AO1610" s="43"/>
      <c r="AP1610" s="43"/>
      <c r="AQ1610" s="43"/>
      <c r="AR1610" s="43"/>
      <c r="AS1610" s="43"/>
      <c r="AT1610" s="43"/>
      <c r="AU1610" s="44"/>
      <c r="AV1610" s="33"/>
      <c r="AW1610" s="33"/>
      <c r="AX1610" s="33"/>
      <c r="AZ1610" s="141"/>
      <c r="BE1610" s="168"/>
      <c r="BF1610" s="168"/>
      <c r="BG1610" s="168"/>
      <c r="BH1610" s="168"/>
      <c r="BI1610" s="168"/>
      <c r="BJ1610" s="168"/>
      <c r="BK1610" s="168"/>
      <c r="BL1610" s="168"/>
      <c r="BM1610" s="168"/>
      <c r="DK1610" s="168"/>
      <c r="DL1610" s="168"/>
      <c r="DM1610" s="168"/>
      <c r="DN1610" s="168"/>
      <c r="DO1610" s="168"/>
      <c r="DP1610" s="168"/>
      <c r="DQ1610" s="168"/>
      <c r="DR1610" s="168"/>
      <c r="DS1610" s="168"/>
      <c r="DT1610" s="168"/>
      <c r="DU1610" s="168"/>
      <c r="DV1610" s="168"/>
      <c r="DW1610" s="168"/>
      <c r="DX1610" s="168"/>
      <c r="DY1610" s="168"/>
      <c r="DZ1610" s="168"/>
      <c r="EA1610" s="168"/>
      <c r="EB1610" s="168"/>
      <c r="EC1610" s="168"/>
      <c r="ED1610" s="168"/>
      <c r="EE1610" s="168"/>
      <c r="EF1610" s="168"/>
      <c r="EG1610" s="168"/>
      <c r="EH1610" s="168"/>
      <c r="EI1610" s="168"/>
      <c r="EJ1610" s="168"/>
      <c r="EK1610" s="168"/>
      <c r="EL1610" s="168"/>
      <c r="EM1610" s="168"/>
      <c r="EN1610" s="168"/>
      <c r="EO1610" s="168"/>
      <c r="EP1610" s="168"/>
      <c r="EQ1610" s="168"/>
      <c r="ER1610" s="168"/>
      <c r="ES1610" s="168"/>
      <c r="ET1610" s="168"/>
      <c r="EU1610" s="168"/>
      <c r="EV1610" s="168"/>
      <c r="EW1610" s="168"/>
      <c r="EX1610" s="168"/>
      <c r="EY1610" s="168"/>
      <c r="EZ1610" s="168"/>
      <c r="FA1610" s="168"/>
      <c r="FB1610" s="168"/>
      <c r="FC1610" s="168"/>
      <c r="FD1610" s="168"/>
    </row>
    <row r="1611" spans="1:160" s="5" customFormat="1" ht="20.25" customHeight="1" x14ac:dyDescent="0.3">
      <c r="A1611" s="263"/>
      <c r="B1611" s="263"/>
      <c r="C1611" s="265"/>
      <c r="D1611" s="429" t="s">
        <v>18</v>
      </c>
      <c r="E1611" s="430"/>
      <c r="F1611" s="430"/>
      <c r="G1611" s="430"/>
      <c r="H1611" s="430"/>
      <c r="I1611" s="430"/>
      <c r="J1611" s="430"/>
      <c r="K1611" s="430"/>
      <c r="L1611" s="430"/>
      <c r="M1611" s="431"/>
      <c r="N1611" s="429" t="s">
        <v>19</v>
      </c>
      <c r="O1611" s="430"/>
      <c r="P1611" s="430"/>
      <c r="Q1611" s="430"/>
      <c r="R1611" s="430"/>
      <c r="S1611" s="430"/>
      <c r="T1611" s="430"/>
      <c r="U1611" s="431"/>
      <c r="V1611" s="33"/>
      <c r="W1611" s="57"/>
      <c r="X1611" s="86"/>
      <c r="Y1611" s="33"/>
      <c r="Z1611" s="36"/>
      <c r="AA1611" s="36"/>
      <c r="AD1611" s="33"/>
      <c r="AG1611" s="33"/>
      <c r="AH1611" s="43"/>
      <c r="AI1611" s="43"/>
      <c r="AJ1611" s="43"/>
      <c r="AK1611" s="43"/>
      <c r="AL1611" s="43"/>
      <c r="AM1611" s="43"/>
      <c r="AN1611" s="43"/>
      <c r="AO1611" s="43"/>
      <c r="AP1611" s="43"/>
      <c r="AQ1611" s="43"/>
      <c r="AR1611" s="43"/>
      <c r="AS1611" s="43"/>
      <c r="AT1611" s="43"/>
      <c r="AU1611" s="44"/>
      <c r="AV1611" s="33"/>
      <c r="AW1611" s="33"/>
      <c r="AX1611" s="33"/>
      <c r="AZ1611" s="141"/>
      <c r="BE1611" s="168"/>
      <c r="BF1611" s="168"/>
      <c r="BG1611" s="168"/>
      <c r="BH1611" s="168"/>
      <c r="BI1611" s="168"/>
      <c r="BJ1611" s="168"/>
      <c r="BK1611" s="168"/>
      <c r="BL1611" s="168"/>
      <c r="BM1611" s="168"/>
      <c r="DK1611" s="168"/>
      <c r="DL1611" s="168"/>
      <c r="DM1611" s="168"/>
      <c r="DN1611" s="168"/>
      <c r="DO1611" s="168"/>
      <c r="DP1611" s="168"/>
      <c r="DQ1611" s="168"/>
      <c r="DR1611" s="168"/>
      <c r="DS1611" s="168"/>
      <c r="DT1611" s="168"/>
      <c r="DU1611" s="168"/>
      <c r="DV1611" s="168"/>
      <c r="DW1611" s="168"/>
      <c r="DX1611" s="168"/>
      <c r="DY1611" s="168"/>
      <c r="DZ1611" s="168"/>
      <c r="EA1611" s="168"/>
      <c r="EB1611" s="168"/>
      <c r="EC1611" s="168"/>
      <c r="ED1611" s="168"/>
      <c r="EE1611" s="168"/>
      <c r="EF1611" s="168"/>
      <c r="EG1611" s="168"/>
      <c r="EH1611" s="168"/>
      <c r="EI1611" s="168"/>
      <c r="EJ1611" s="168"/>
      <c r="EK1611" s="168"/>
      <c r="EL1611" s="168"/>
      <c r="EM1611" s="168"/>
      <c r="EN1611" s="168"/>
      <c r="EO1611" s="168"/>
      <c r="EP1611" s="168"/>
      <c r="EQ1611" s="168"/>
      <c r="ER1611" s="168"/>
      <c r="ES1611" s="168"/>
      <c r="ET1611" s="168"/>
      <c r="EU1611" s="168"/>
      <c r="EV1611" s="168"/>
      <c r="EW1611" s="168"/>
      <c r="EX1611" s="168"/>
      <c r="EY1611" s="168"/>
      <c r="EZ1611" s="168"/>
      <c r="FA1611" s="168"/>
      <c r="FB1611" s="168"/>
      <c r="FC1611" s="168"/>
      <c r="FD1611" s="168"/>
    </row>
    <row r="1612" spans="1:160" s="5" customFormat="1" x14ac:dyDescent="0.3">
      <c r="A1612" s="263"/>
      <c r="B1612" s="263"/>
      <c r="C1612" s="265"/>
      <c r="D1612" s="432" t="s">
        <v>20</v>
      </c>
      <c r="E1612" s="433"/>
      <c r="F1612" s="433"/>
      <c r="G1612" s="433"/>
      <c r="H1612" s="433"/>
      <c r="I1612" s="433"/>
      <c r="J1612" s="433"/>
      <c r="K1612" s="433"/>
      <c r="L1612" s="433"/>
      <c r="M1612" s="434"/>
      <c r="N1612" s="435" t="s">
        <v>21</v>
      </c>
      <c r="O1612" s="436"/>
      <c r="P1612" s="436"/>
      <c r="Q1612" s="436"/>
      <c r="R1612" s="436"/>
      <c r="S1612" s="436"/>
      <c r="T1612" s="436"/>
      <c r="U1612" s="437"/>
      <c r="V1612" s="33"/>
      <c r="W1612" s="57"/>
      <c r="X1612" s="86"/>
      <c r="Y1612" s="33"/>
      <c r="Z1612" s="36"/>
      <c r="AA1612" s="36"/>
      <c r="AD1612" s="33"/>
      <c r="AG1612" s="33"/>
      <c r="AH1612" s="43"/>
      <c r="AI1612" s="43"/>
      <c r="AJ1612" s="43"/>
      <c r="AK1612" s="43"/>
      <c r="AL1612" s="43"/>
      <c r="AM1612" s="43"/>
      <c r="AN1612" s="43"/>
      <c r="AO1612" s="43"/>
      <c r="AP1612" s="43"/>
      <c r="AQ1612" s="43"/>
      <c r="AR1612" s="43"/>
      <c r="AS1612" s="43"/>
      <c r="AT1612" s="43"/>
      <c r="AU1612" s="44"/>
      <c r="AV1612" s="33"/>
      <c r="AW1612" s="33"/>
      <c r="AX1612" s="33"/>
      <c r="AZ1612" s="141"/>
      <c r="BE1612" s="168"/>
      <c r="BF1612" s="168"/>
      <c r="BG1612" s="168"/>
      <c r="BH1612" s="168"/>
      <c r="BI1612" s="168"/>
      <c r="BJ1612" s="168"/>
      <c r="BK1612" s="168"/>
      <c r="BL1612" s="168"/>
      <c r="BM1612" s="168"/>
      <c r="DK1612" s="168"/>
      <c r="DL1612" s="168"/>
      <c r="DM1612" s="168"/>
      <c r="DN1612" s="168"/>
      <c r="DO1612" s="168"/>
      <c r="DP1612" s="168"/>
      <c r="DQ1612" s="168"/>
      <c r="DR1612" s="168"/>
      <c r="DS1612" s="168"/>
      <c r="DT1612" s="168"/>
      <c r="DU1612" s="168"/>
      <c r="DV1612" s="168"/>
      <c r="DW1612" s="168"/>
      <c r="DX1612" s="168"/>
      <c r="DY1612" s="168"/>
      <c r="DZ1612" s="168"/>
      <c r="EA1612" s="168"/>
      <c r="EB1612" s="168"/>
      <c r="EC1612" s="168"/>
      <c r="ED1612" s="168"/>
      <c r="EE1612" s="168"/>
      <c r="EF1612" s="168"/>
      <c r="EG1612" s="168"/>
      <c r="EH1612" s="168"/>
      <c r="EI1612" s="168"/>
      <c r="EJ1612" s="168"/>
      <c r="EK1612" s="168"/>
      <c r="EL1612" s="168"/>
      <c r="EM1612" s="168"/>
      <c r="EN1612" s="168"/>
      <c r="EO1612" s="168"/>
      <c r="EP1612" s="168"/>
      <c r="EQ1612" s="168"/>
      <c r="ER1612" s="168"/>
      <c r="ES1612" s="168"/>
      <c r="ET1612" s="168"/>
      <c r="EU1612" s="168"/>
      <c r="EV1612" s="168"/>
      <c r="EW1612" s="168"/>
      <c r="EX1612" s="168"/>
      <c r="EY1612" s="168"/>
      <c r="EZ1612" s="168"/>
      <c r="FA1612" s="168"/>
      <c r="FB1612" s="168"/>
      <c r="FC1612" s="168"/>
      <c r="FD1612" s="168"/>
    </row>
    <row r="1613" spans="1:160" s="5" customFormat="1" ht="15.75" customHeight="1" x14ac:dyDescent="0.3">
      <c r="A1613" s="263"/>
      <c r="B1613" s="263"/>
      <c r="C1613" s="265"/>
      <c r="D1613" s="438" t="s">
        <v>22</v>
      </c>
      <c r="E1613" s="439"/>
      <c r="F1613" s="439"/>
      <c r="G1613" s="439"/>
      <c r="H1613" s="439"/>
      <c r="I1613" s="439"/>
      <c r="J1613" s="439"/>
      <c r="K1613" s="439"/>
      <c r="L1613" s="439"/>
      <c r="M1613" s="440"/>
      <c r="N1613" s="438" t="s">
        <v>22</v>
      </c>
      <c r="O1613" s="444"/>
      <c r="P1613" s="444"/>
      <c r="Q1613" s="444"/>
      <c r="R1613" s="444"/>
      <c r="S1613" s="444"/>
      <c r="T1613" s="444"/>
      <c r="U1613" s="440"/>
      <c r="V1613" s="33"/>
      <c r="W1613" s="57"/>
      <c r="X1613" s="86"/>
      <c r="Y1613" s="33"/>
      <c r="Z1613" s="36"/>
      <c r="AA1613" s="36"/>
      <c r="AD1613" s="33"/>
      <c r="AG1613" s="33"/>
      <c r="AH1613" s="43"/>
      <c r="AI1613" s="43"/>
      <c r="AJ1613" s="43"/>
      <c r="AK1613" s="43"/>
      <c r="AL1613" s="43"/>
      <c r="AM1613" s="43"/>
      <c r="AN1613" s="43"/>
      <c r="AO1613" s="43"/>
      <c r="AP1613" s="43"/>
      <c r="AQ1613" s="43"/>
      <c r="AR1613" s="43"/>
      <c r="AS1613" s="43"/>
      <c r="AT1613" s="43"/>
      <c r="AU1613" s="44"/>
      <c r="AV1613" s="33"/>
      <c r="AW1613" s="33"/>
      <c r="AX1613" s="33"/>
      <c r="AZ1613" s="141"/>
      <c r="BE1613" s="168"/>
      <c r="BF1613" s="168"/>
      <c r="BG1613" s="168"/>
      <c r="BH1613" s="168"/>
      <c r="BI1613" s="168"/>
      <c r="BJ1613" s="168"/>
      <c r="BK1613" s="168"/>
      <c r="BL1613" s="168"/>
      <c r="BM1613" s="168"/>
      <c r="DK1613" s="168"/>
      <c r="DL1613" s="168"/>
      <c r="DM1613" s="168"/>
      <c r="DN1613" s="168"/>
      <c r="DO1613" s="168"/>
      <c r="DP1613" s="168"/>
      <c r="DQ1613" s="168"/>
      <c r="DR1613" s="168"/>
      <c r="DS1613" s="168"/>
      <c r="DT1613" s="168"/>
      <c r="DU1613" s="168"/>
      <c r="DV1613" s="168"/>
      <c r="DW1613" s="168"/>
      <c r="DX1613" s="168"/>
      <c r="DY1613" s="168"/>
      <c r="DZ1613" s="168"/>
      <c r="EA1613" s="168"/>
      <c r="EB1613" s="168"/>
      <c r="EC1613" s="168"/>
      <c r="ED1613" s="168"/>
      <c r="EE1613" s="168"/>
      <c r="EF1613" s="168"/>
      <c r="EG1613" s="168"/>
      <c r="EH1613" s="168"/>
      <c r="EI1613" s="168"/>
      <c r="EJ1613" s="168"/>
      <c r="EK1613" s="168"/>
      <c r="EL1613" s="168"/>
      <c r="EM1613" s="168"/>
      <c r="EN1613" s="168"/>
      <c r="EO1613" s="168"/>
      <c r="EP1613" s="168"/>
      <c r="EQ1613" s="168"/>
      <c r="ER1613" s="168"/>
      <c r="ES1613" s="168"/>
      <c r="ET1613" s="168"/>
      <c r="EU1613" s="168"/>
      <c r="EV1613" s="168"/>
      <c r="EW1613" s="168"/>
      <c r="EX1613" s="168"/>
      <c r="EY1613" s="168"/>
      <c r="EZ1613" s="168"/>
      <c r="FA1613" s="168"/>
      <c r="FB1613" s="168"/>
      <c r="FC1613" s="168"/>
      <c r="FD1613" s="168"/>
    </row>
    <row r="1614" spans="1:160" s="5" customFormat="1" ht="15.75" customHeight="1" x14ac:dyDescent="0.3">
      <c r="A1614" s="263"/>
      <c r="B1614" s="263"/>
      <c r="C1614" s="265"/>
      <c r="D1614" s="438"/>
      <c r="E1614" s="439"/>
      <c r="F1614" s="439"/>
      <c r="G1614" s="439"/>
      <c r="H1614" s="439"/>
      <c r="I1614" s="439"/>
      <c r="J1614" s="439"/>
      <c r="K1614" s="439"/>
      <c r="L1614" s="439"/>
      <c r="M1614" s="440"/>
      <c r="N1614" s="438"/>
      <c r="O1614" s="439"/>
      <c r="P1614" s="439"/>
      <c r="Q1614" s="439"/>
      <c r="R1614" s="439"/>
      <c r="S1614" s="439"/>
      <c r="T1614" s="439"/>
      <c r="U1614" s="440"/>
      <c r="V1614" s="33"/>
      <c r="W1614" s="57"/>
      <c r="X1614" s="86"/>
      <c r="Y1614" s="33"/>
      <c r="Z1614" s="36"/>
      <c r="AA1614" s="36"/>
      <c r="AD1614" s="33"/>
      <c r="AG1614" s="33"/>
      <c r="AH1614" s="43"/>
      <c r="AI1614" s="43"/>
      <c r="AJ1614" s="43"/>
      <c r="AK1614" s="43"/>
      <c r="AL1614" s="43"/>
      <c r="AM1614" s="43"/>
      <c r="AN1614" s="43"/>
      <c r="AO1614" s="43"/>
      <c r="AP1614" s="43"/>
      <c r="AQ1614" s="43"/>
      <c r="AR1614" s="43"/>
      <c r="AS1614" s="43"/>
      <c r="AT1614" s="43"/>
      <c r="AU1614" s="44"/>
      <c r="AV1614" s="33"/>
      <c r="AW1614" s="33"/>
      <c r="AX1614" s="33"/>
      <c r="AZ1614" s="141"/>
      <c r="BE1614" s="168"/>
      <c r="BF1614" s="168"/>
      <c r="BG1614" s="168"/>
      <c r="BH1614" s="168"/>
      <c r="BI1614" s="168"/>
      <c r="BJ1614" s="168"/>
      <c r="BK1614" s="168"/>
      <c r="BL1614" s="168"/>
      <c r="BM1614" s="168"/>
      <c r="DK1614" s="168"/>
      <c r="DL1614" s="168"/>
      <c r="DM1614" s="168"/>
      <c r="DN1614" s="168"/>
      <c r="DO1614" s="168"/>
      <c r="DP1614" s="168"/>
      <c r="DQ1614" s="168"/>
      <c r="DR1614" s="168"/>
      <c r="DS1614" s="168"/>
      <c r="DT1614" s="168"/>
      <c r="DU1614" s="168"/>
      <c r="DV1614" s="168"/>
      <c r="DW1614" s="168"/>
      <c r="DX1614" s="168"/>
      <c r="DY1614" s="168"/>
      <c r="DZ1614" s="168"/>
      <c r="EA1614" s="168"/>
      <c r="EB1614" s="168"/>
      <c r="EC1614" s="168"/>
      <c r="ED1614" s="168"/>
      <c r="EE1614" s="168"/>
      <c r="EF1614" s="168"/>
      <c r="EG1614" s="168"/>
      <c r="EH1614" s="168"/>
      <c r="EI1614" s="168"/>
      <c r="EJ1614" s="168"/>
      <c r="EK1614" s="168"/>
      <c r="EL1614" s="168"/>
      <c r="EM1614" s="168"/>
      <c r="EN1614" s="168"/>
      <c r="EO1614" s="168"/>
      <c r="EP1614" s="168"/>
      <c r="EQ1614" s="168"/>
      <c r="ER1614" s="168"/>
      <c r="ES1614" s="168"/>
      <c r="ET1614" s="168"/>
      <c r="EU1614" s="168"/>
      <c r="EV1614" s="168"/>
      <c r="EW1614" s="168"/>
      <c r="EX1614" s="168"/>
      <c r="EY1614" s="168"/>
      <c r="EZ1614" s="168"/>
      <c r="FA1614" s="168"/>
      <c r="FB1614" s="168"/>
      <c r="FC1614" s="168"/>
      <c r="FD1614" s="168"/>
    </row>
    <row r="1615" spans="1:160" s="5" customFormat="1" ht="15.75" customHeight="1" x14ac:dyDescent="0.3">
      <c r="A1615" s="263"/>
      <c r="B1615" s="263"/>
      <c r="C1615" s="265"/>
      <c r="D1615" s="441"/>
      <c r="E1615" s="442"/>
      <c r="F1615" s="442"/>
      <c r="G1615" s="442"/>
      <c r="H1615" s="442"/>
      <c r="I1615" s="442"/>
      <c r="J1615" s="442"/>
      <c r="K1615" s="442"/>
      <c r="L1615" s="442"/>
      <c r="M1615" s="443"/>
      <c r="N1615" s="441"/>
      <c r="O1615" s="442"/>
      <c r="P1615" s="442"/>
      <c r="Q1615" s="442"/>
      <c r="R1615" s="442"/>
      <c r="S1615" s="442"/>
      <c r="T1615" s="442"/>
      <c r="U1615" s="443"/>
      <c r="V1615" s="33"/>
      <c r="W1615" s="57"/>
      <c r="X1615" s="86"/>
      <c r="Y1615" s="33"/>
      <c r="Z1615" s="36"/>
      <c r="AA1615" s="36"/>
      <c r="AD1615" s="33"/>
      <c r="AG1615" s="33"/>
      <c r="AH1615" s="43"/>
      <c r="AI1615" s="43"/>
      <c r="AJ1615" s="43"/>
      <c r="AK1615" s="43"/>
      <c r="AL1615" s="43"/>
      <c r="AM1615" s="43"/>
      <c r="AN1615" s="43"/>
      <c r="AO1615" s="43"/>
      <c r="AP1615" s="43"/>
      <c r="AQ1615" s="43"/>
      <c r="AR1615" s="43"/>
      <c r="AS1615" s="43"/>
      <c r="AT1615" s="43"/>
      <c r="AU1615" s="44"/>
      <c r="AV1615" s="33"/>
      <c r="AW1615" s="33"/>
      <c r="AX1615" s="33"/>
      <c r="AZ1615" s="141"/>
      <c r="BE1615" s="168"/>
      <c r="BF1615" s="168"/>
      <c r="BG1615" s="168"/>
      <c r="BH1615" s="168"/>
      <c r="BI1615" s="168"/>
      <c r="BJ1615" s="168"/>
      <c r="BK1615" s="168"/>
      <c r="BL1615" s="168"/>
      <c r="BM1615" s="168"/>
      <c r="DK1615" s="168"/>
      <c r="DL1615" s="168"/>
      <c r="DM1615" s="168"/>
      <c r="DN1615" s="168"/>
      <c r="DO1615" s="168"/>
      <c r="DP1615" s="168"/>
      <c r="DQ1615" s="168"/>
      <c r="DR1615" s="168"/>
      <c r="DS1615" s="168"/>
      <c r="DT1615" s="168"/>
      <c r="DU1615" s="168"/>
      <c r="DV1615" s="168"/>
      <c r="DW1615" s="168"/>
      <c r="DX1615" s="168"/>
      <c r="DY1615" s="168"/>
      <c r="DZ1615" s="168"/>
      <c r="EA1615" s="168"/>
      <c r="EB1615" s="168"/>
      <c r="EC1615" s="168"/>
      <c r="ED1615" s="168"/>
      <c r="EE1615" s="168"/>
      <c r="EF1615" s="168"/>
      <c r="EG1615" s="168"/>
      <c r="EH1615" s="168"/>
      <c r="EI1615" s="168"/>
      <c r="EJ1615" s="168"/>
      <c r="EK1615" s="168"/>
      <c r="EL1615" s="168"/>
      <c r="EM1615" s="168"/>
      <c r="EN1615" s="168"/>
      <c r="EO1615" s="168"/>
      <c r="EP1615" s="168"/>
      <c r="EQ1615" s="168"/>
      <c r="ER1615" s="168"/>
      <c r="ES1615" s="168"/>
      <c r="ET1615" s="168"/>
      <c r="EU1615" s="168"/>
      <c r="EV1615" s="168"/>
      <c r="EW1615" s="168"/>
      <c r="EX1615" s="168"/>
      <c r="EY1615" s="168"/>
      <c r="EZ1615" s="168"/>
      <c r="FA1615" s="168"/>
      <c r="FB1615" s="168"/>
      <c r="FC1615" s="168"/>
      <c r="FD1615" s="168"/>
    </row>
    <row r="1616" spans="1:160" s="5" customFormat="1" x14ac:dyDescent="0.25">
      <c r="A1616" s="263"/>
      <c r="B1616" s="263"/>
      <c r="C1616" s="265"/>
      <c r="D1616" s="10" t="s">
        <v>23</v>
      </c>
      <c r="E1616" s="445" t="e">
        <f>+#REF!</f>
        <v>#REF!</v>
      </c>
      <c r="F1616" s="445"/>
      <c r="G1616" s="445"/>
      <c r="H1616" s="445"/>
      <c r="I1616" s="445"/>
      <c r="J1616" s="445"/>
      <c r="K1616" s="445"/>
      <c r="L1616" s="445"/>
      <c r="M1616" s="446"/>
      <c r="N1616" s="11" t="s">
        <v>23</v>
      </c>
      <c r="O1616" s="445" t="e">
        <f>+#REF!</f>
        <v>#REF!</v>
      </c>
      <c r="P1616" s="445"/>
      <c r="Q1616" s="445"/>
      <c r="R1616" s="445"/>
      <c r="S1616" s="445"/>
      <c r="T1616" s="445"/>
      <c r="U1616" s="446"/>
      <c r="V1616" s="33"/>
      <c r="W1616" s="57"/>
      <c r="X1616" s="86"/>
      <c r="Y1616" s="33"/>
      <c r="Z1616" s="36"/>
      <c r="AA1616" s="36"/>
      <c r="AD1616" s="33"/>
      <c r="AG1616" s="33"/>
      <c r="AH1616" s="43"/>
      <c r="AI1616" s="43"/>
      <c r="AJ1616" s="43"/>
      <c r="AK1616" s="43"/>
      <c r="AL1616" s="43"/>
      <c r="AM1616" s="43"/>
      <c r="AN1616" s="43"/>
      <c r="AO1616" s="43"/>
      <c r="AP1616" s="43"/>
      <c r="AQ1616" s="43"/>
      <c r="AR1616" s="43"/>
      <c r="AS1616" s="43"/>
      <c r="AT1616" s="43"/>
      <c r="AU1616" s="44"/>
      <c r="AV1616" s="33"/>
      <c r="AW1616" s="33"/>
      <c r="AX1616" s="33"/>
      <c r="AZ1616" s="141"/>
      <c r="BE1616" s="168"/>
      <c r="BF1616" s="168"/>
      <c r="BG1616" s="168"/>
      <c r="BH1616" s="168"/>
      <c r="BI1616" s="168"/>
      <c r="BJ1616" s="168"/>
      <c r="BK1616" s="168"/>
      <c r="BL1616" s="168"/>
      <c r="BM1616" s="168"/>
      <c r="DK1616" s="168"/>
      <c r="DL1616" s="168"/>
      <c r="DM1616" s="168"/>
      <c r="DN1616" s="168"/>
      <c r="DO1616" s="168"/>
      <c r="DP1616" s="168"/>
      <c r="DQ1616" s="168"/>
      <c r="DR1616" s="168"/>
      <c r="DS1616" s="168"/>
      <c r="DT1616" s="168"/>
      <c r="DU1616" s="168"/>
      <c r="DV1616" s="168"/>
      <c r="DW1616" s="168"/>
      <c r="DX1616" s="168"/>
      <c r="DY1616" s="168"/>
      <c r="DZ1616" s="168"/>
      <c r="EA1616" s="168"/>
      <c r="EB1616" s="168"/>
      <c r="EC1616" s="168"/>
      <c r="ED1616" s="168"/>
      <c r="EE1616" s="168"/>
      <c r="EF1616" s="168"/>
      <c r="EG1616" s="168"/>
      <c r="EH1616" s="168"/>
      <c r="EI1616" s="168"/>
      <c r="EJ1616" s="168"/>
      <c r="EK1616" s="168"/>
      <c r="EL1616" s="168"/>
      <c r="EM1616" s="168"/>
      <c r="EN1616" s="168"/>
      <c r="EO1616" s="168"/>
      <c r="EP1616" s="168"/>
      <c r="EQ1616" s="168"/>
      <c r="ER1616" s="168"/>
      <c r="ES1616" s="168"/>
      <c r="ET1616" s="168"/>
      <c r="EU1616" s="168"/>
      <c r="EV1616" s="168"/>
      <c r="EW1616" s="168"/>
      <c r="EX1616" s="168"/>
      <c r="EY1616" s="168"/>
      <c r="EZ1616" s="168"/>
      <c r="FA1616" s="168"/>
      <c r="FB1616" s="168"/>
      <c r="FC1616" s="168"/>
      <c r="FD1616" s="168"/>
    </row>
    <row r="1617" spans="1:160" s="5" customFormat="1" ht="14.4" thickBot="1" x14ac:dyDescent="0.3">
      <c r="A1617" s="263"/>
      <c r="B1617" s="263"/>
      <c r="C1617" s="265"/>
      <c r="D1617" s="12" t="s">
        <v>25</v>
      </c>
      <c r="E1617" s="447" t="e">
        <f>+#REF!</f>
        <v>#REF!</v>
      </c>
      <c r="F1617" s="447"/>
      <c r="G1617" s="447"/>
      <c r="H1617" s="447"/>
      <c r="I1617" s="447"/>
      <c r="J1617" s="447"/>
      <c r="K1617" s="447"/>
      <c r="L1617" s="447"/>
      <c r="M1617" s="448"/>
      <c r="N1617" s="13" t="s">
        <v>25</v>
      </c>
      <c r="O1617" s="447" t="e">
        <f>+#REF!</f>
        <v>#REF!</v>
      </c>
      <c r="P1617" s="447"/>
      <c r="Q1617" s="447"/>
      <c r="R1617" s="447"/>
      <c r="S1617" s="447"/>
      <c r="T1617" s="447"/>
      <c r="U1617" s="448"/>
      <c r="V1617" s="33"/>
      <c r="W1617" s="57"/>
      <c r="X1617" s="86"/>
      <c r="Y1617" s="33"/>
      <c r="Z1617" s="36"/>
      <c r="AA1617" s="36"/>
      <c r="AD1617" s="33"/>
      <c r="AG1617" s="33"/>
      <c r="AH1617" s="43"/>
      <c r="AI1617" s="43"/>
      <c r="AJ1617" s="43"/>
      <c r="AK1617" s="43"/>
      <c r="AL1617" s="43"/>
      <c r="AM1617" s="43"/>
      <c r="AN1617" s="43"/>
      <c r="AO1617" s="43"/>
      <c r="AP1617" s="43"/>
      <c r="AQ1617" s="43"/>
      <c r="AR1617" s="43"/>
      <c r="AS1617" s="43"/>
      <c r="AT1617" s="43"/>
      <c r="AU1617" s="44"/>
      <c r="AV1617" s="33"/>
      <c r="AW1617" s="33"/>
      <c r="AX1617" s="33"/>
      <c r="AZ1617" s="141"/>
      <c r="BE1617" s="168"/>
      <c r="BF1617" s="168"/>
      <c r="BG1617" s="168"/>
      <c r="BH1617" s="168"/>
      <c r="BI1617" s="168"/>
      <c r="BJ1617" s="168"/>
      <c r="BK1617" s="168"/>
      <c r="BL1617" s="168"/>
      <c r="BM1617" s="168"/>
      <c r="DK1617" s="168"/>
      <c r="DL1617" s="168"/>
      <c r="DM1617" s="168"/>
      <c r="DN1617" s="168"/>
      <c r="DO1617" s="168"/>
      <c r="DP1617" s="168"/>
      <c r="DQ1617" s="168"/>
      <c r="DR1617" s="168"/>
      <c r="DS1617" s="168"/>
      <c r="DT1617" s="168"/>
      <c r="DU1617" s="168"/>
      <c r="DV1617" s="168"/>
      <c r="DW1617" s="168"/>
      <c r="DX1617" s="168"/>
      <c r="DY1617" s="168"/>
      <c r="DZ1617" s="168"/>
      <c r="EA1617" s="168"/>
      <c r="EB1617" s="168"/>
      <c r="EC1617" s="168"/>
      <c r="ED1617" s="168"/>
      <c r="EE1617" s="168"/>
      <c r="EF1617" s="168"/>
      <c r="EG1617" s="168"/>
      <c r="EH1617" s="168"/>
      <c r="EI1617" s="168"/>
      <c r="EJ1617" s="168"/>
      <c r="EK1617" s="168"/>
      <c r="EL1617" s="168"/>
      <c r="EM1617" s="168"/>
      <c r="EN1617" s="168"/>
      <c r="EO1617" s="168"/>
      <c r="EP1617" s="168"/>
      <c r="EQ1617" s="168"/>
      <c r="ER1617" s="168"/>
      <c r="ES1617" s="168"/>
      <c r="ET1617" s="168"/>
      <c r="EU1617" s="168"/>
      <c r="EV1617" s="168"/>
      <c r="EW1617" s="168"/>
      <c r="EX1617" s="168"/>
      <c r="EY1617" s="168"/>
      <c r="EZ1617" s="168"/>
      <c r="FA1617" s="168"/>
      <c r="FB1617" s="168"/>
      <c r="FC1617" s="168"/>
      <c r="FD1617" s="168"/>
    </row>
    <row r="1618" spans="1:160" s="5" customFormat="1" ht="9.9" customHeight="1" thickBot="1" x14ac:dyDescent="0.3">
      <c r="A1618" s="263"/>
      <c r="B1618" s="263"/>
      <c r="C1618" s="265"/>
      <c r="D1618" s="83"/>
      <c r="E1618" s="84"/>
      <c r="F1618" s="84"/>
      <c r="G1618" s="84"/>
      <c r="H1618" s="84"/>
      <c r="I1618" s="84"/>
      <c r="J1618" s="84"/>
      <c r="K1618" s="84"/>
      <c r="L1618" s="84"/>
      <c r="M1618" s="84"/>
      <c r="N1618" s="83"/>
      <c r="O1618" s="84"/>
      <c r="P1618" s="84"/>
      <c r="Q1618" s="84"/>
      <c r="R1618" s="84"/>
      <c r="S1618" s="84"/>
      <c r="T1618" s="84"/>
      <c r="U1618" s="84"/>
      <c r="V1618" s="33"/>
      <c r="W1618" s="57"/>
      <c r="X1618" s="86"/>
      <c r="Y1618" s="33"/>
      <c r="Z1618" s="36"/>
      <c r="AA1618" s="36"/>
      <c r="AD1618" s="33"/>
      <c r="AG1618" s="33"/>
      <c r="AH1618" s="43"/>
      <c r="AI1618" s="43"/>
      <c r="AJ1618" s="43"/>
      <c r="AK1618" s="43"/>
      <c r="AL1618" s="43"/>
      <c r="AM1618" s="43"/>
      <c r="AN1618" s="43"/>
      <c r="AO1618" s="43"/>
      <c r="AP1618" s="43"/>
      <c r="AQ1618" s="43"/>
      <c r="AR1618" s="43"/>
      <c r="AS1618" s="43"/>
      <c r="AT1618" s="43"/>
      <c r="AU1618" s="44"/>
      <c r="AV1618" s="33"/>
      <c r="AW1618" s="33"/>
      <c r="AX1618" s="33"/>
      <c r="AZ1618" s="141"/>
      <c r="BE1618" s="168"/>
      <c r="BF1618" s="168"/>
      <c r="BG1618" s="168"/>
      <c r="BH1618" s="168"/>
      <c r="BI1618" s="168"/>
      <c r="BJ1618" s="168"/>
      <c r="BK1618" s="168"/>
      <c r="BL1618" s="168"/>
      <c r="BM1618" s="168"/>
      <c r="DK1618" s="168"/>
      <c r="DL1618" s="168"/>
      <c r="DM1618" s="168"/>
      <c r="DN1618" s="168"/>
      <c r="DO1618" s="168"/>
      <c r="DP1618" s="168"/>
      <c r="DQ1618" s="168"/>
      <c r="DR1618" s="168"/>
      <c r="DS1618" s="168"/>
      <c r="DT1618" s="168"/>
      <c r="DU1618" s="168"/>
      <c r="DV1618" s="168"/>
      <c r="DW1618" s="168"/>
      <c r="DX1618" s="168"/>
      <c r="DY1618" s="168"/>
      <c r="DZ1618" s="168"/>
      <c r="EA1618" s="168"/>
      <c r="EB1618" s="168"/>
      <c r="EC1618" s="168"/>
      <c r="ED1618" s="168"/>
      <c r="EE1618" s="168"/>
      <c r="EF1618" s="168"/>
      <c r="EG1618" s="168"/>
      <c r="EH1618" s="168"/>
      <c r="EI1618" s="168"/>
      <c r="EJ1618" s="168"/>
      <c r="EK1618" s="168"/>
      <c r="EL1618" s="168"/>
      <c r="EM1618" s="168"/>
      <c r="EN1618" s="168"/>
      <c r="EO1618" s="168"/>
      <c r="EP1618" s="168"/>
      <c r="EQ1618" s="168"/>
      <c r="ER1618" s="168"/>
      <c r="ES1618" s="168"/>
      <c r="ET1618" s="168"/>
      <c r="EU1618" s="168"/>
      <c r="EV1618" s="168"/>
      <c r="EW1618" s="168"/>
      <c r="EX1618" s="168"/>
      <c r="EY1618" s="168"/>
      <c r="EZ1618" s="168"/>
      <c r="FA1618" s="168"/>
      <c r="FB1618" s="168"/>
      <c r="FC1618" s="168"/>
      <c r="FD1618" s="168"/>
    </row>
    <row r="1619" spans="1:160" s="5" customFormat="1" ht="15.75" customHeight="1" x14ac:dyDescent="0.3">
      <c r="A1619" s="263"/>
      <c r="B1619" s="263"/>
      <c r="C1619" s="265"/>
      <c r="D1619" s="484"/>
      <c r="E1619" s="485"/>
      <c r="F1619" s="488" t="s">
        <v>0</v>
      </c>
      <c r="G1619" s="489"/>
      <c r="H1619" s="489"/>
      <c r="I1619" s="489"/>
      <c r="J1619" s="489"/>
      <c r="K1619" s="489"/>
      <c r="L1619" s="489"/>
      <c r="M1619" s="489"/>
      <c r="N1619" s="489"/>
      <c r="O1619" s="490"/>
      <c r="P1619" s="494" t="s">
        <v>1</v>
      </c>
      <c r="Q1619" s="495"/>
      <c r="R1619" s="495"/>
      <c r="S1619" s="496"/>
      <c r="T1619" s="500"/>
      <c r="U1619" s="501"/>
      <c r="V1619" s="33"/>
      <c r="W1619" s="57"/>
      <c r="X1619" s="86"/>
      <c r="Y1619" s="33"/>
      <c r="Z1619" s="36"/>
      <c r="AA1619" s="36"/>
      <c r="AD1619" s="33"/>
      <c r="AG1619" s="33"/>
      <c r="AH1619" s="43"/>
      <c r="AI1619" s="43"/>
      <c r="AJ1619" s="43"/>
      <c r="AK1619" s="43"/>
      <c r="AL1619" s="43"/>
      <c r="AM1619" s="43"/>
      <c r="AN1619" s="43"/>
      <c r="AO1619" s="43"/>
      <c r="AP1619" s="43"/>
      <c r="AQ1619" s="43"/>
      <c r="AR1619" s="43"/>
      <c r="AS1619" s="43"/>
      <c r="AT1619" s="43"/>
      <c r="AU1619" s="44"/>
      <c r="AV1619" s="33"/>
      <c r="AW1619" s="33"/>
      <c r="AX1619" s="33"/>
      <c r="AZ1619" s="141"/>
      <c r="BE1619" s="168"/>
      <c r="BF1619" s="168"/>
      <c r="BG1619" s="168"/>
      <c r="BH1619" s="168"/>
      <c r="BI1619" s="168"/>
      <c r="BJ1619" s="168"/>
      <c r="BK1619" s="168"/>
      <c r="BL1619" s="168"/>
      <c r="BM1619" s="168"/>
      <c r="DK1619" s="168"/>
      <c r="DL1619" s="168"/>
      <c r="DM1619" s="168"/>
      <c r="DN1619" s="168"/>
      <c r="DO1619" s="168"/>
      <c r="DP1619" s="168"/>
      <c r="DQ1619" s="168"/>
      <c r="DR1619" s="168"/>
      <c r="DS1619" s="168"/>
      <c r="DT1619" s="168"/>
      <c r="DU1619" s="168"/>
      <c r="DV1619" s="168"/>
      <c r="DW1619" s="168"/>
      <c r="DX1619" s="168"/>
      <c r="DY1619" s="168"/>
      <c r="DZ1619" s="168"/>
      <c r="EA1619" s="168"/>
      <c r="EB1619" s="168"/>
      <c r="EC1619" s="168"/>
      <c r="ED1619" s="168"/>
      <c r="EE1619" s="168"/>
      <c r="EF1619" s="168"/>
      <c r="EG1619" s="168"/>
      <c r="EH1619" s="168"/>
      <c r="EI1619" s="168"/>
      <c r="EJ1619" s="168"/>
      <c r="EK1619" s="168"/>
      <c r="EL1619" s="168"/>
      <c r="EM1619" s="168"/>
      <c r="EN1619" s="168"/>
      <c r="EO1619" s="168"/>
      <c r="EP1619" s="168"/>
      <c r="EQ1619" s="168"/>
      <c r="ER1619" s="168"/>
      <c r="ES1619" s="168"/>
      <c r="ET1619" s="168"/>
      <c r="EU1619" s="168"/>
      <c r="EV1619" s="168"/>
      <c r="EW1619" s="168"/>
      <c r="EX1619" s="168"/>
      <c r="EY1619" s="168"/>
      <c r="EZ1619" s="168"/>
      <c r="FA1619" s="168"/>
      <c r="FB1619" s="168"/>
      <c r="FC1619" s="168"/>
      <c r="FD1619" s="168"/>
    </row>
    <row r="1620" spans="1:160" s="5" customFormat="1" ht="15" customHeight="1" x14ac:dyDescent="0.3">
      <c r="A1620" s="263"/>
      <c r="B1620" s="263"/>
      <c r="C1620" s="265"/>
      <c r="D1620" s="481"/>
      <c r="E1620" s="482"/>
      <c r="F1620" s="491"/>
      <c r="G1620" s="492"/>
      <c r="H1620" s="492"/>
      <c r="I1620" s="492"/>
      <c r="J1620" s="492"/>
      <c r="K1620" s="492"/>
      <c r="L1620" s="492"/>
      <c r="M1620" s="492"/>
      <c r="N1620" s="492"/>
      <c r="O1620" s="493"/>
      <c r="P1620" s="497"/>
      <c r="Q1620" s="498"/>
      <c r="R1620" s="498"/>
      <c r="S1620" s="499"/>
      <c r="T1620" s="502"/>
      <c r="U1620" s="503"/>
      <c r="V1620" s="33"/>
      <c r="W1620" s="57"/>
      <c r="X1620" s="86"/>
      <c r="Y1620" s="38"/>
      <c r="Z1620" s="36"/>
      <c r="AA1620" s="36"/>
      <c r="AD1620" s="33"/>
      <c r="AG1620" s="33"/>
      <c r="AH1620" s="43"/>
      <c r="AI1620" s="43"/>
      <c r="AJ1620" s="43"/>
      <c r="AK1620" s="43"/>
      <c r="AL1620" s="43"/>
      <c r="AM1620" s="43"/>
      <c r="AN1620" s="43"/>
      <c r="AO1620" s="43"/>
      <c r="AP1620" s="43"/>
      <c r="AQ1620" s="43"/>
      <c r="AR1620" s="43"/>
      <c r="AS1620" s="43"/>
      <c r="AT1620" s="43"/>
      <c r="AU1620" s="44"/>
      <c r="AV1620" s="33"/>
      <c r="AW1620" s="33"/>
      <c r="AX1620" s="33"/>
      <c r="AZ1620" s="141"/>
      <c r="BE1620" s="168"/>
      <c r="BF1620" s="168"/>
      <c r="BG1620" s="168"/>
      <c r="BH1620" s="168"/>
      <c r="BI1620" s="168"/>
      <c r="BJ1620" s="168"/>
      <c r="BK1620" s="168"/>
      <c r="BL1620" s="168"/>
      <c r="BM1620" s="168"/>
      <c r="DK1620" s="168"/>
      <c r="DL1620" s="168"/>
      <c r="DM1620" s="168"/>
      <c r="DN1620" s="168"/>
      <c r="DO1620" s="168"/>
      <c r="DP1620" s="168"/>
      <c r="DQ1620" s="168"/>
      <c r="DR1620" s="168"/>
      <c r="DS1620" s="168"/>
      <c r="DT1620" s="168"/>
      <c r="DU1620" s="168"/>
      <c r="DV1620" s="168"/>
      <c r="DW1620" s="168"/>
      <c r="DX1620" s="168"/>
      <c r="DY1620" s="168"/>
      <c r="DZ1620" s="168"/>
      <c r="EA1620" s="168"/>
      <c r="EB1620" s="168"/>
      <c r="EC1620" s="168"/>
      <c r="ED1620" s="168"/>
      <c r="EE1620" s="168"/>
      <c r="EF1620" s="168"/>
      <c r="EG1620" s="168"/>
      <c r="EH1620" s="168"/>
      <c r="EI1620" s="168"/>
      <c r="EJ1620" s="168"/>
      <c r="EK1620" s="168"/>
      <c r="EL1620" s="168"/>
      <c r="EM1620" s="168"/>
      <c r="EN1620" s="168"/>
      <c r="EO1620" s="168"/>
      <c r="EP1620" s="168"/>
      <c r="EQ1620" s="168"/>
      <c r="ER1620" s="168"/>
      <c r="ES1620" s="168"/>
      <c r="ET1620" s="168"/>
      <c r="EU1620" s="168"/>
      <c r="EV1620" s="168"/>
      <c r="EW1620" s="168"/>
      <c r="EX1620" s="168"/>
      <c r="EY1620" s="168"/>
      <c r="EZ1620" s="168"/>
      <c r="FA1620" s="168"/>
      <c r="FB1620" s="168"/>
      <c r="FC1620" s="168"/>
      <c r="FD1620" s="168"/>
    </row>
    <row r="1621" spans="1:160" s="5" customFormat="1" ht="30" customHeight="1" thickBot="1" x14ac:dyDescent="0.35">
      <c r="A1621" s="263"/>
      <c r="B1621" s="263"/>
      <c r="C1621" s="265"/>
      <c r="D1621" s="486"/>
      <c r="E1621" s="487"/>
      <c r="F1621" s="506" t="s">
        <v>2</v>
      </c>
      <c r="G1621" s="507"/>
      <c r="H1621" s="507"/>
      <c r="I1621" s="507"/>
      <c r="J1621" s="507"/>
      <c r="K1621" s="507"/>
      <c r="L1621" s="507"/>
      <c r="M1621" s="507"/>
      <c r="N1621" s="507"/>
      <c r="O1621" s="508"/>
      <c r="P1621" s="32">
        <v>34</v>
      </c>
      <c r="Q1621" s="101" t="s">
        <v>3</v>
      </c>
      <c r="R1621" s="509">
        <v>147</v>
      </c>
      <c r="S1621" s="510"/>
      <c r="T1621" s="504"/>
      <c r="U1621" s="505"/>
      <c r="V1621" s="33">
        <f>+IF(C1630="","",1)</f>
        <v>1</v>
      </c>
      <c r="W1621" s="57"/>
      <c r="X1621" s="86"/>
      <c r="Y1621" s="39"/>
      <c r="Z1621" s="36"/>
      <c r="AA1621" s="36"/>
      <c r="AD1621" s="33"/>
      <c r="AG1621" s="33"/>
      <c r="AH1621" s="43"/>
      <c r="AI1621" s="43"/>
      <c r="AJ1621" s="43"/>
      <c r="AK1621" s="43"/>
      <c r="AL1621" s="43"/>
      <c r="AM1621" s="43"/>
      <c r="AN1621" s="43"/>
      <c r="AO1621" s="43"/>
      <c r="AP1621" s="43"/>
      <c r="AQ1621" s="43"/>
      <c r="AR1621" s="43"/>
      <c r="AS1621" s="43"/>
      <c r="AT1621" s="43"/>
      <c r="AU1621" s="44"/>
      <c r="AV1621" s="33"/>
      <c r="AW1621" s="33"/>
      <c r="AX1621" s="33"/>
      <c r="AZ1621" s="141"/>
      <c r="BE1621" s="168"/>
      <c r="BF1621" s="168"/>
      <c r="BG1621" s="168"/>
      <c r="BH1621" s="168"/>
      <c r="BI1621" s="168"/>
      <c r="BJ1621" s="168"/>
      <c r="BK1621" s="168"/>
      <c r="BL1621" s="168"/>
      <c r="BM1621" s="168"/>
      <c r="DK1621" s="168"/>
      <c r="DL1621" s="168"/>
      <c r="DM1621" s="168"/>
      <c r="DN1621" s="168"/>
      <c r="DO1621" s="168"/>
      <c r="DP1621" s="168"/>
      <c r="DQ1621" s="168"/>
      <c r="DR1621" s="168"/>
      <c r="DS1621" s="168"/>
      <c r="DT1621" s="168"/>
      <c r="DU1621" s="168"/>
      <c r="DV1621" s="168"/>
      <c r="DW1621" s="168"/>
      <c r="DX1621" s="168"/>
      <c r="DY1621" s="168"/>
      <c r="DZ1621" s="168"/>
      <c r="EA1621" s="168"/>
      <c r="EB1621" s="168"/>
      <c r="EC1621" s="168"/>
      <c r="ED1621" s="168"/>
      <c r="EE1621" s="168"/>
      <c r="EF1621" s="168"/>
      <c r="EG1621" s="168"/>
      <c r="EH1621" s="168"/>
      <c r="EI1621" s="168"/>
      <c r="EJ1621" s="168"/>
      <c r="EK1621" s="168"/>
      <c r="EL1621" s="168"/>
      <c r="EM1621" s="168"/>
      <c r="EN1621" s="168"/>
      <c r="EO1621" s="168"/>
      <c r="EP1621" s="168"/>
      <c r="EQ1621" s="168"/>
      <c r="ER1621" s="168"/>
      <c r="ES1621" s="168"/>
      <c r="ET1621" s="168"/>
      <c r="EU1621" s="168"/>
      <c r="EV1621" s="168"/>
      <c r="EW1621" s="168"/>
      <c r="EX1621" s="168"/>
      <c r="EY1621" s="168"/>
      <c r="EZ1621" s="168"/>
      <c r="FA1621" s="168"/>
      <c r="FB1621" s="168"/>
      <c r="FC1621" s="168"/>
      <c r="FD1621" s="168"/>
    </row>
    <row r="1622" spans="1:160" s="5" customFormat="1" ht="5.25" customHeight="1" thickBot="1" x14ac:dyDescent="0.35">
      <c r="A1622" s="263"/>
      <c r="B1622" s="263"/>
      <c r="C1622" s="265"/>
      <c r="D1622" s="454"/>
      <c r="E1622" s="454"/>
      <c r="F1622" s="454"/>
      <c r="G1622" s="454"/>
      <c r="H1622" s="454"/>
      <c r="I1622" s="454"/>
      <c r="J1622" s="454"/>
      <c r="K1622" s="454"/>
      <c r="L1622" s="454"/>
      <c r="M1622" s="454"/>
      <c r="N1622" s="454"/>
      <c r="O1622" s="454"/>
      <c r="P1622" s="454"/>
      <c r="Q1622" s="454"/>
      <c r="R1622" s="454"/>
      <c r="S1622" s="454"/>
      <c r="T1622" s="454"/>
      <c r="U1622" s="454"/>
      <c r="V1622" s="33"/>
      <c r="W1622" s="57"/>
      <c r="X1622" s="86"/>
      <c r="Y1622" s="38"/>
      <c r="Z1622" s="36"/>
      <c r="AA1622" s="36"/>
      <c r="AD1622" s="33"/>
      <c r="AG1622" s="33"/>
      <c r="AH1622" s="43"/>
      <c r="AI1622" s="43"/>
      <c r="AJ1622" s="43"/>
      <c r="AK1622" s="43"/>
      <c r="AL1622" s="43"/>
      <c r="AM1622" s="43"/>
      <c r="AN1622" s="43"/>
      <c r="AO1622" s="43"/>
      <c r="AP1622" s="43"/>
      <c r="AQ1622" s="43"/>
      <c r="AR1622" s="43"/>
      <c r="AS1622" s="43"/>
      <c r="AT1622" s="43"/>
      <c r="AU1622" s="44"/>
      <c r="AV1622" s="33"/>
      <c r="AW1622" s="33"/>
      <c r="AX1622" s="33"/>
      <c r="AZ1622" s="141"/>
      <c r="BE1622" s="168"/>
      <c r="BF1622" s="168"/>
      <c r="BG1622" s="168"/>
      <c r="BH1622" s="168"/>
      <c r="BI1622" s="168"/>
      <c r="BJ1622" s="168"/>
      <c r="BK1622" s="168"/>
      <c r="BL1622" s="168"/>
      <c r="BM1622" s="168"/>
      <c r="DK1622" s="168"/>
      <c r="DL1622" s="168"/>
      <c r="DM1622" s="168"/>
      <c r="DN1622" s="168"/>
      <c r="DO1622" s="168"/>
      <c r="DP1622" s="168"/>
      <c r="DQ1622" s="168"/>
      <c r="DR1622" s="168"/>
      <c r="DS1622" s="168"/>
      <c r="DT1622" s="168"/>
      <c r="DU1622" s="168"/>
      <c r="DV1622" s="168"/>
      <c r="DW1622" s="168"/>
      <c r="DX1622" s="168"/>
      <c r="DY1622" s="168"/>
      <c r="DZ1622" s="168"/>
      <c r="EA1622" s="168"/>
      <c r="EB1622" s="168"/>
      <c r="EC1622" s="168"/>
      <c r="ED1622" s="168"/>
      <c r="EE1622" s="168"/>
      <c r="EF1622" s="168"/>
      <c r="EG1622" s="168"/>
      <c r="EH1622" s="168"/>
      <c r="EI1622" s="168"/>
      <c r="EJ1622" s="168"/>
      <c r="EK1622" s="168"/>
      <c r="EL1622" s="168"/>
      <c r="EM1622" s="168"/>
      <c r="EN1622" s="168"/>
      <c r="EO1622" s="168"/>
      <c r="EP1622" s="168"/>
      <c r="EQ1622" s="168"/>
      <c r="ER1622" s="168"/>
      <c r="ES1622" s="168"/>
      <c r="ET1622" s="168"/>
      <c r="EU1622" s="168"/>
      <c r="EV1622" s="168"/>
      <c r="EW1622" s="168"/>
      <c r="EX1622" s="168"/>
      <c r="EY1622" s="168"/>
      <c r="EZ1622" s="168"/>
      <c r="FA1622" s="168"/>
      <c r="FB1622" s="168"/>
      <c r="FC1622" s="168"/>
      <c r="FD1622" s="168"/>
    </row>
    <row r="1623" spans="1:160" s="5" customFormat="1" ht="24.9" customHeight="1" x14ac:dyDescent="0.3">
      <c r="A1623" s="263"/>
      <c r="B1623" s="263"/>
      <c r="C1623" s="265"/>
      <c r="D1623" s="511" t="s">
        <v>4</v>
      </c>
      <c r="E1623" s="512"/>
      <c r="F1623" s="513" t="s">
        <v>168</v>
      </c>
      <c r="G1623" s="514"/>
      <c r="H1623" s="514"/>
      <c r="I1623" s="515"/>
      <c r="J1623" s="516" t="s">
        <v>5</v>
      </c>
      <c r="K1623" s="512"/>
      <c r="L1623" s="513" t="s">
        <v>102</v>
      </c>
      <c r="M1623" s="514"/>
      <c r="N1623" s="514"/>
      <c r="O1623" s="514"/>
      <c r="P1623" s="515"/>
      <c r="Q1623" s="1" t="s">
        <v>6</v>
      </c>
      <c r="R1623" s="513" t="s">
        <v>36</v>
      </c>
      <c r="S1623" s="514"/>
      <c r="T1623" s="514"/>
      <c r="U1623" s="517"/>
      <c r="V1623" s="33"/>
      <c r="W1623" s="57"/>
      <c r="X1623" s="86"/>
      <c r="Y1623" s="33"/>
      <c r="Z1623" s="36"/>
      <c r="AA1623" s="36"/>
      <c r="AD1623" s="33"/>
      <c r="AG1623" s="33"/>
      <c r="AH1623" s="43"/>
      <c r="AI1623" s="43"/>
      <c r="AJ1623" s="43"/>
      <c r="AK1623" s="43"/>
      <c r="AL1623" s="43"/>
      <c r="AM1623" s="43"/>
      <c r="AN1623" s="43"/>
      <c r="AO1623" s="43"/>
      <c r="AP1623" s="43"/>
      <c r="AQ1623" s="43"/>
      <c r="AR1623" s="43"/>
      <c r="AS1623" s="43"/>
      <c r="AT1623" s="43"/>
      <c r="AU1623" s="44"/>
      <c r="AV1623" s="33"/>
      <c r="AW1623" s="33"/>
      <c r="AX1623" s="33"/>
      <c r="AZ1623" s="141"/>
      <c r="BE1623" s="168"/>
      <c r="BF1623" s="168"/>
      <c r="BG1623" s="168"/>
      <c r="BH1623" s="168"/>
      <c r="BI1623" s="168"/>
      <c r="BJ1623" s="168"/>
      <c r="BK1623" s="168"/>
      <c r="BL1623" s="168"/>
      <c r="BM1623" s="168"/>
      <c r="DK1623" s="168"/>
      <c r="DL1623" s="168"/>
      <c r="DM1623" s="168"/>
      <c r="DN1623" s="168"/>
      <c r="DO1623" s="168"/>
      <c r="DP1623" s="168"/>
      <c r="DQ1623" s="168"/>
      <c r="DR1623" s="168"/>
      <c r="DS1623" s="168"/>
      <c r="DT1623" s="168"/>
      <c r="DU1623" s="168"/>
      <c r="DV1623" s="168"/>
      <c r="DW1623" s="168"/>
      <c r="DX1623" s="168"/>
      <c r="DY1623" s="168"/>
      <c r="DZ1623" s="168"/>
      <c r="EA1623" s="168"/>
      <c r="EB1623" s="168"/>
      <c r="EC1623" s="168"/>
      <c r="ED1623" s="168"/>
      <c r="EE1623" s="168"/>
      <c r="EF1623" s="168"/>
      <c r="EG1623" s="168"/>
      <c r="EH1623" s="168"/>
      <c r="EI1623" s="168"/>
      <c r="EJ1623" s="168"/>
      <c r="EK1623" s="168"/>
      <c r="EL1623" s="168"/>
      <c r="EM1623" s="168"/>
      <c r="EN1623" s="168"/>
      <c r="EO1623" s="168"/>
      <c r="EP1623" s="168"/>
      <c r="EQ1623" s="168"/>
      <c r="ER1623" s="168"/>
      <c r="ES1623" s="168"/>
      <c r="ET1623" s="168"/>
      <c r="EU1623" s="168"/>
      <c r="EV1623" s="168"/>
      <c r="EW1623" s="168"/>
      <c r="EX1623" s="168"/>
      <c r="EY1623" s="168"/>
      <c r="EZ1623" s="168"/>
      <c r="FA1623" s="168"/>
      <c r="FB1623" s="168"/>
      <c r="FC1623" s="168"/>
      <c r="FD1623" s="168"/>
    </row>
    <row r="1624" spans="1:160" s="5" customFormat="1" ht="45" customHeight="1" thickBot="1" x14ac:dyDescent="0.35">
      <c r="A1624" s="263"/>
      <c r="B1624" s="263"/>
      <c r="C1624" s="265"/>
      <c r="D1624" s="518" t="s">
        <v>7</v>
      </c>
      <c r="E1624" s="519"/>
      <c r="F1624" s="520" t="s">
        <v>169</v>
      </c>
      <c r="G1624" s="521"/>
      <c r="H1624" s="521"/>
      <c r="I1624" s="521"/>
      <c r="J1624" s="521"/>
      <c r="K1624" s="521"/>
      <c r="L1624" s="521"/>
      <c r="M1624" s="521"/>
      <c r="N1624" s="521"/>
      <c r="O1624" s="521"/>
      <c r="P1624" s="521"/>
      <c r="Q1624" s="521"/>
      <c r="R1624" s="521"/>
      <c r="S1624" s="521"/>
      <c r="T1624" s="521"/>
      <c r="U1624" s="522"/>
      <c r="V1624" s="33"/>
      <c r="W1624" s="57"/>
      <c r="X1624" s="86"/>
      <c r="Y1624" s="33"/>
      <c r="Z1624" s="36"/>
      <c r="AA1624" s="36"/>
      <c r="AD1624" s="33"/>
      <c r="AG1624" s="33"/>
      <c r="AH1624" s="43"/>
      <c r="AI1624" s="43"/>
      <c r="AJ1624" s="43"/>
      <c r="AK1624" s="43"/>
      <c r="AL1624" s="43"/>
      <c r="AM1624" s="43"/>
      <c r="AN1624" s="43"/>
      <c r="AO1624" s="43"/>
      <c r="AP1624" s="43"/>
      <c r="AQ1624" s="43"/>
      <c r="AR1624" s="43"/>
      <c r="AS1624" s="43"/>
      <c r="AT1624" s="43"/>
      <c r="AU1624" s="44"/>
      <c r="AV1624" s="33"/>
      <c r="AW1624" s="33"/>
      <c r="AX1624" s="33"/>
      <c r="AZ1624" s="141"/>
      <c r="BE1624" s="168"/>
      <c r="BF1624" s="168"/>
      <c r="BG1624" s="168"/>
      <c r="BH1624" s="168"/>
      <c r="BI1624" s="168"/>
      <c r="BJ1624" s="168"/>
      <c r="BK1624" s="168"/>
      <c r="BL1624" s="168"/>
      <c r="BM1624" s="168"/>
      <c r="DK1624" s="168"/>
      <c r="DL1624" s="168"/>
      <c r="DM1624" s="168"/>
      <c r="DN1624" s="168"/>
      <c r="DO1624" s="168"/>
      <c r="DP1624" s="168"/>
      <c r="DQ1624" s="168"/>
      <c r="DR1624" s="168"/>
      <c r="DS1624" s="168"/>
      <c r="DT1624" s="168"/>
      <c r="DU1624" s="168"/>
      <c r="DV1624" s="168"/>
      <c r="DW1624" s="168"/>
      <c r="DX1624" s="168"/>
      <c r="DY1624" s="168"/>
      <c r="DZ1624" s="168"/>
      <c r="EA1624" s="168"/>
      <c r="EB1624" s="168"/>
      <c r="EC1624" s="168"/>
      <c r="ED1624" s="168"/>
      <c r="EE1624" s="168"/>
      <c r="EF1624" s="168"/>
      <c r="EG1624" s="168"/>
      <c r="EH1624" s="168"/>
      <c r="EI1624" s="168"/>
      <c r="EJ1624" s="168"/>
      <c r="EK1624" s="168"/>
      <c r="EL1624" s="168"/>
      <c r="EM1624" s="168"/>
      <c r="EN1624" s="168"/>
      <c r="EO1624" s="168"/>
      <c r="EP1624" s="168"/>
      <c r="EQ1624" s="168"/>
      <c r="ER1624" s="168"/>
      <c r="ES1624" s="168"/>
      <c r="ET1624" s="168"/>
      <c r="EU1624" s="168"/>
      <c r="EV1624" s="168"/>
      <c r="EW1624" s="168"/>
      <c r="EX1624" s="168"/>
      <c r="EY1624" s="168"/>
      <c r="EZ1624" s="168"/>
      <c r="FA1624" s="168"/>
      <c r="FB1624" s="168"/>
      <c r="FC1624" s="168"/>
      <c r="FD1624" s="168"/>
    </row>
    <row r="1625" spans="1:160" s="5" customFormat="1" ht="5.0999999999999996" customHeight="1" thickBot="1" x14ac:dyDescent="0.35">
      <c r="A1625" s="263"/>
      <c r="B1625" s="263"/>
      <c r="C1625" s="265"/>
      <c r="D1625" s="523"/>
      <c r="E1625" s="523"/>
      <c r="F1625" s="523"/>
      <c r="G1625" s="523"/>
      <c r="H1625" s="523"/>
      <c r="I1625" s="523"/>
      <c r="J1625" s="523"/>
      <c r="K1625" s="523"/>
      <c r="L1625" s="523"/>
      <c r="M1625" s="523"/>
      <c r="N1625" s="523"/>
      <c r="O1625" s="523"/>
      <c r="P1625" s="523"/>
      <c r="Q1625" s="523"/>
      <c r="R1625" s="523"/>
      <c r="S1625" s="523"/>
      <c r="T1625" s="523"/>
      <c r="U1625" s="523"/>
      <c r="V1625" s="33"/>
      <c r="W1625" s="57"/>
      <c r="X1625" s="86"/>
      <c r="Y1625" s="33"/>
      <c r="Z1625" s="36"/>
      <c r="AA1625" s="36"/>
      <c r="AD1625" s="33"/>
      <c r="AG1625" s="33"/>
      <c r="AH1625" s="43"/>
      <c r="AI1625" s="43"/>
      <c r="AJ1625" s="43"/>
      <c r="AK1625" s="43"/>
      <c r="AL1625" s="43"/>
      <c r="AM1625" s="43"/>
      <c r="AN1625" s="43"/>
      <c r="AO1625" s="43"/>
      <c r="AP1625" s="43"/>
      <c r="AQ1625" s="43"/>
      <c r="AR1625" s="43"/>
      <c r="AS1625" s="43"/>
      <c r="AT1625" s="43"/>
      <c r="AU1625" s="44"/>
      <c r="AV1625" s="33"/>
      <c r="AW1625" s="33"/>
      <c r="AX1625" s="33"/>
      <c r="AZ1625" s="141"/>
      <c r="BE1625" s="168"/>
      <c r="BF1625" s="168"/>
      <c r="BG1625" s="168"/>
      <c r="BH1625" s="168"/>
      <c r="BI1625" s="168"/>
      <c r="BJ1625" s="168"/>
      <c r="BK1625" s="168"/>
      <c r="BL1625" s="168"/>
      <c r="BM1625" s="168"/>
      <c r="DK1625" s="168"/>
      <c r="DL1625" s="168"/>
      <c r="DM1625" s="168"/>
      <c r="DN1625" s="168"/>
      <c r="DO1625" s="168"/>
      <c r="DP1625" s="168"/>
      <c r="DQ1625" s="168"/>
      <c r="DR1625" s="168"/>
      <c r="DS1625" s="168"/>
      <c r="DT1625" s="168"/>
      <c r="DU1625" s="168"/>
      <c r="DV1625" s="168"/>
      <c r="DW1625" s="168"/>
      <c r="DX1625" s="168"/>
      <c r="DY1625" s="168"/>
      <c r="DZ1625" s="168"/>
      <c r="EA1625" s="168"/>
      <c r="EB1625" s="168"/>
      <c r="EC1625" s="168"/>
      <c r="ED1625" s="168"/>
      <c r="EE1625" s="168"/>
      <c r="EF1625" s="168"/>
      <c r="EG1625" s="168"/>
      <c r="EH1625" s="168"/>
      <c r="EI1625" s="168"/>
      <c r="EJ1625" s="168"/>
      <c r="EK1625" s="168"/>
      <c r="EL1625" s="168"/>
      <c r="EM1625" s="168"/>
      <c r="EN1625" s="168"/>
      <c r="EO1625" s="168"/>
      <c r="EP1625" s="168"/>
      <c r="EQ1625" s="168"/>
      <c r="ER1625" s="168"/>
      <c r="ES1625" s="168"/>
      <c r="ET1625" s="168"/>
      <c r="EU1625" s="168"/>
      <c r="EV1625" s="168"/>
      <c r="EW1625" s="168"/>
      <c r="EX1625" s="168"/>
      <c r="EY1625" s="168"/>
      <c r="EZ1625" s="168"/>
      <c r="FA1625" s="168"/>
      <c r="FB1625" s="168"/>
      <c r="FC1625" s="168"/>
      <c r="FD1625" s="168"/>
    </row>
    <row r="1626" spans="1:160" s="5" customFormat="1" ht="24.9" customHeight="1" thickBot="1" x14ac:dyDescent="0.35">
      <c r="A1626" s="263"/>
      <c r="B1626" s="263"/>
      <c r="C1626" s="265"/>
      <c r="D1626" s="2" t="s">
        <v>103</v>
      </c>
      <c r="E1626" s="98" t="s">
        <v>106</v>
      </c>
      <c r="F1626" s="455" t="s">
        <v>104</v>
      </c>
      <c r="G1626" s="524"/>
      <c r="H1626" s="456"/>
      <c r="I1626" s="525">
        <v>44058</v>
      </c>
      <c r="J1626" s="526"/>
      <c r="K1626" s="526"/>
      <c r="L1626" s="526"/>
      <c r="M1626" s="526"/>
      <c r="N1626" s="527"/>
      <c r="O1626" s="3" t="s">
        <v>8</v>
      </c>
      <c r="P1626" s="449" t="s">
        <v>24</v>
      </c>
      <c r="Q1626" s="450"/>
      <c r="R1626" s="450"/>
      <c r="S1626" s="450"/>
      <c r="T1626" s="450"/>
      <c r="U1626" s="528"/>
      <c r="V1626" s="33"/>
      <c r="W1626" s="57"/>
      <c r="X1626" s="86"/>
      <c r="Y1626" s="33"/>
      <c r="Z1626" s="36"/>
      <c r="AA1626" s="36"/>
      <c r="AD1626" s="33"/>
      <c r="AG1626" s="33"/>
      <c r="AH1626" s="43"/>
      <c r="AI1626" s="43"/>
      <c r="AJ1626" s="43"/>
      <c r="AK1626" s="43"/>
      <c r="AL1626" s="43"/>
      <c r="AM1626" s="43"/>
      <c r="AN1626" s="43"/>
      <c r="AO1626" s="43"/>
      <c r="AP1626" s="43"/>
      <c r="AQ1626" s="43"/>
      <c r="AR1626" s="43"/>
      <c r="AS1626" s="43"/>
      <c r="AT1626" s="43"/>
      <c r="AU1626" s="44"/>
      <c r="AV1626" s="33"/>
      <c r="AW1626" s="33"/>
      <c r="AX1626" s="33"/>
      <c r="AZ1626" s="141"/>
      <c r="BE1626" s="168"/>
      <c r="BF1626" s="168"/>
      <c r="BG1626" s="168"/>
      <c r="BH1626" s="168"/>
      <c r="BI1626" s="168"/>
      <c r="BJ1626" s="168"/>
      <c r="BK1626" s="168"/>
      <c r="BL1626" s="168"/>
      <c r="BM1626" s="168"/>
      <c r="DK1626" s="168"/>
      <c r="DL1626" s="168"/>
      <c r="DM1626" s="168"/>
      <c r="DN1626" s="168"/>
      <c r="DO1626" s="168"/>
      <c r="DP1626" s="168"/>
      <c r="DQ1626" s="168"/>
      <c r="DR1626" s="168"/>
      <c r="DS1626" s="168"/>
      <c r="DT1626" s="168"/>
      <c r="DU1626" s="168"/>
      <c r="DV1626" s="168"/>
      <c r="DW1626" s="168"/>
      <c r="DX1626" s="168"/>
      <c r="DY1626" s="168"/>
      <c r="DZ1626" s="168"/>
      <c r="EA1626" s="168"/>
      <c r="EB1626" s="168"/>
      <c r="EC1626" s="168"/>
      <c r="ED1626" s="168"/>
      <c r="EE1626" s="168"/>
      <c r="EF1626" s="168"/>
      <c r="EG1626" s="168"/>
      <c r="EH1626" s="168"/>
      <c r="EI1626" s="168"/>
      <c r="EJ1626" s="168"/>
      <c r="EK1626" s="168"/>
      <c r="EL1626" s="168"/>
      <c r="EM1626" s="168"/>
      <c r="EN1626" s="168"/>
      <c r="EO1626" s="168"/>
      <c r="EP1626" s="168"/>
      <c r="EQ1626" s="168"/>
      <c r="ER1626" s="168"/>
      <c r="ES1626" s="168"/>
      <c r="ET1626" s="168"/>
      <c r="EU1626" s="168"/>
      <c r="EV1626" s="168"/>
      <c r="EW1626" s="168"/>
      <c r="EX1626" s="168"/>
      <c r="EY1626" s="168"/>
      <c r="EZ1626" s="168"/>
      <c r="FA1626" s="168"/>
      <c r="FB1626" s="168"/>
      <c r="FC1626" s="168"/>
      <c r="FD1626" s="168"/>
    </row>
    <row r="1627" spans="1:160" s="5" customFormat="1" ht="5.0999999999999996" customHeight="1" thickBot="1" x14ac:dyDescent="0.35">
      <c r="A1627" s="263"/>
      <c r="B1627" s="263"/>
      <c r="C1627" s="265"/>
      <c r="D1627" s="100"/>
      <c r="E1627" s="100"/>
      <c r="F1627" s="100"/>
      <c r="G1627" s="100"/>
      <c r="H1627" s="100"/>
      <c r="I1627" s="100"/>
      <c r="J1627" s="100"/>
      <c r="K1627" s="100"/>
      <c r="L1627" s="100"/>
      <c r="M1627" s="100"/>
      <c r="N1627" s="100"/>
      <c r="O1627" s="100"/>
      <c r="P1627" s="100"/>
      <c r="Q1627" s="100"/>
      <c r="R1627" s="100"/>
      <c r="S1627" s="100"/>
      <c r="T1627" s="100"/>
      <c r="U1627" s="100"/>
      <c r="V1627" s="33"/>
      <c r="W1627" s="57"/>
      <c r="X1627" s="86"/>
      <c r="Y1627" s="33"/>
      <c r="Z1627" s="36"/>
      <c r="AA1627" s="36"/>
      <c r="AD1627" s="33"/>
      <c r="AG1627" s="33"/>
      <c r="AH1627" s="43"/>
      <c r="AI1627" s="43"/>
      <c r="AJ1627" s="43"/>
      <c r="AK1627" s="43"/>
      <c r="AL1627" s="43"/>
      <c r="AM1627" s="43"/>
      <c r="AN1627" s="43"/>
      <c r="AO1627" s="43"/>
      <c r="AP1627" s="43"/>
      <c r="AQ1627" s="43"/>
      <c r="AR1627" s="43"/>
      <c r="AS1627" s="43"/>
      <c r="AT1627" s="43"/>
      <c r="AU1627" s="44"/>
      <c r="AV1627" s="33"/>
      <c r="AW1627" s="33"/>
      <c r="AX1627" s="33"/>
      <c r="AZ1627" s="141"/>
      <c r="BE1627" s="168"/>
      <c r="BF1627" s="168"/>
      <c r="BG1627" s="168"/>
      <c r="BH1627" s="168"/>
      <c r="BI1627" s="168"/>
      <c r="BJ1627" s="168"/>
      <c r="BK1627" s="168"/>
      <c r="BL1627" s="168"/>
      <c r="BM1627" s="168"/>
      <c r="DK1627" s="168"/>
      <c r="DL1627" s="168"/>
      <c r="DM1627" s="168"/>
      <c r="DN1627" s="168"/>
      <c r="DO1627" s="168"/>
      <c r="DP1627" s="168"/>
      <c r="DQ1627" s="168"/>
      <c r="DR1627" s="168"/>
      <c r="DS1627" s="168"/>
      <c r="DT1627" s="168"/>
      <c r="DU1627" s="168"/>
      <c r="DV1627" s="168"/>
      <c r="DW1627" s="168"/>
      <c r="DX1627" s="168"/>
      <c r="DY1627" s="168"/>
      <c r="DZ1627" s="168"/>
      <c r="EA1627" s="168"/>
      <c r="EB1627" s="168"/>
      <c r="EC1627" s="168"/>
      <c r="ED1627" s="168"/>
      <c r="EE1627" s="168"/>
      <c r="EF1627" s="168"/>
      <c r="EG1627" s="168"/>
      <c r="EH1627" s="168"/>
      <c r="EI1627" s="168"/>
      <c r="EJ1627" s="168"/>
      <c r="EK1627" s="168"/>
      <c r="EL1627" s="168"/>
      <c r="EM1627" s="168"/>
      <c r="EN1627" s="168"/>
      <c r="EO1627" s="168"/>
      <c r="EP1627" s="168"/>
      <c r="EQ1627" s="168"/>
      <c r="ER1627" s="168"/>
      <c r="ES1627" s="168"/>
      <c r="ET1627" s="168"/>
      <c r="EU1627" s="168"/>
      <c r="EV1627" s="168"/>
      <c r="EW1627" s="168"/>
      <c r="EX1627" s="168"/>
      <c r="EY1627" s="168"/>
      <c r="EZ1627" s="168"/>
      <c r="FA1627" s="168"/>
      <c r="FB1627" s="168"/>
      <c r="FC1627" s="168"/>
      <c r="FD1627" s="168"/>
    </row>
    <row r="1628" spans="1:160" s="5" customFormat="1" ht="24.9" customHeight="1" thickBot="1" x14ac:dyDescent="0.35">
      <c r="A1628" s="263"/>
      <c r="B1628" s="263"/>
      <c r="C1628" s="265"/>
      <c r="D1628" s="2" t="s">
        <v>31</v>
      </c>
      <c r="E1628" s="449"/>
      <c r="F1628" s="450"/>
      <c r="G1628" s="450"/>
      <c r="H1628" s="450"/>
      <c r="I1628" s="450"/>
      <c r="J1628" s="451"/>
      <c r="K1628" s="19" t="s">
        <v>105</v>
      </c>
      <c r="L1628" s="452"/>
      <c r="M1628" s="452"/>
      <c r="N1628" s="452"/>
      <c r="O1628" s="452"/>
      <c r="P1628" s="452"/>
      <c r="Q1628" s="452"/>
      <c r="R1628" s="452"/>
      <c r="S1628" s="452"/>
      <c r="T1628" s="452"/>
      <c r="U1628" s="453"/>
      <c r="V1628" s="33"/>
      <c r="W1628" s="57"/>
      <c r="X1628" s="86"/>
      <c r="Y1628" s="33"/>
      <c r="Z1628" s="36"/>
      <c r="AA1628" s="36"/>
      <c r="AD1628" s="33"/>
      <c r="AG1628" s="33"/>
      <c r="AH1628" s="43"/>
      <c r="AI1628" s="43"/>
      <c r="AJ1628" s="43"/>
      <c r="AK1628" s="43"/>
      <c r="AL1628" s="43"/>
      <c r="AM1628" s="43"/>
      <c r="AN1628" s="43"/>
      <c r="AO1628" s="43"/>
      <c r="AP1628" s="43"/>
      <c r="AQ1628" s="43"/>
      <c r="AR1628" s="43"/>
      <c r="AS1628" s="43"/>
      <c r="AT1628" s="43"/>
      <c r="AU1628" s="44"/>
      <c r="AV1628" s="33"/>
      <c r="AW1628" s="33"/>
      <c r="AX1628" s="33"/>
      <c r="AZ1628" s="141"/>
      <c r="BE1628" s="168"/>
      <c r="BF1628" s="168"/>
      <c r="BG1628" s="168"/>
      <c r="BH1628" s="168"/>
      <c r="BI1628" s="168"/>
      <c r="BJ1628" s="168"/>
      <c r="BK1628" s="168"/>
      <c r="BL1628" s="168"/>
      <c r="BM1628" s="168"/>
      <c r="DK1628" s="168"/>
      <c r="DL1628" s="168"/>
      <c r="DM1628" s="168"/>
      <c r="DN1628" s="168"/>
      <c r="DO1628" s="168"/>
      <c r="DP1628" s="168"/>
      <c r="DQ1628" s="168"/>
      <c r="DR1628" s="168"/>
      <c r="DS1628" s="168"/>
      <c r="DT1628" s="168"/>
      <c r="DU1628" s="168"/>
      <c r="DV1628" s="168"/>
      <c r="DW1628" s="168"/>
      <c r="DX1628" s="168"/>
      <c r="DY1628" s="168"/>
      <c r="DZ1628" s="168"/>
      <c r="EA1628" s="168"/>
      <c r="EB1628" s="168"/>
      <c r="EC1628" s="168"/>
      <c r="ED1628" s="168"/>
      <c r="EE1628" s="168"/>
      <c r="EF1628" s="168"/>
      <c r="EG1628" s="168"/>
      <c r="EH1628" s="168"/>
      <c r="EI1628" s="168"/>
      <c r="EJ1628" s="168"/>
      <c r="EK1628" s="168"/>
      <c r="EL1628" s="168"/>
      <c r="EM1628" s="168"/>
      <c r="EN1628" s="168"/>
      <c r="EO1628" s="168"/>
      <c r="EP1628" s="168"/>
      <c r="EQ1628" s="168"/>
      <c r="ER1628" s="168"/>
      <c r="ES1628" s="168"/>
      <c r="ET1628" s="168"/>
      <c r="EU1628" s="168"/>
      <c r="EV1628" s="168"/>
      <c r="EW1628" s="168"/>
      <c r="EX1628" s="168"/>
      <c r="EY1628" s="168"/>
      <c r="EZ1628" s="168"/>
      <c r="FA1628" s="168"/>
      <c r="FB1628" s="168"/>
      <c r="FC1628" s="168"/>
      <c r="FD1628" s="168"/>
    </row>
    <row r="1629" spans="1:160" s="5" customFormat="1" ht="5.0999999999999996" customHeight="1" thickBot="1" x14ac:dyDescent="0.35">
      <c r="A1629" s="263"/>
      <c r="B1629" s="263"/>
      <c r="C1629" s="265"/>
      <c r="D1629" s="454"/>
      <c r="E1629" s="454"/>
      <c r="F1629" s="454"/>
      <c r="G1629" s="454"/>
      <c r="H1629" s="454"/>
      <c r="I1629" s="454"/>
      <c r="J1629" s="454"/>
      <c r="K1629" s="454"/>
      <c r="L1629" s="454"/>
      <c r="M1629" s="454"/>
      <c r="N1629" s="454"/>
      <c r="O1629" s="454"/>
      <c r="P1629" s="454"/>
      <c r="Q1629" s="454"/>
      <c r="R1629" s="454"/>
      <c r="S1629" s="454"/>
      <c r="T1629" s="454"/>
      <c r="U1629" s="454"/>
      <c r="V1629" s="33"/>
      <c r="W1629" s="57"/>
      <c r="X1629" s="86"/>
      <c r="Y1629" s="33"/>
      <c r="Z1629" s="36"/>
      <c r="AA1629" s="36"/>
      <c r="AD1629" s="33"/>
      <c r="AG1629" s="33"/>
      <c r="AH1629" s="43"/>
      <c r="AI1629" s="43"/>
      <c r="AJ1629" s="43"/>
      <c r="AK1629" s="43"/>
      <c r="AL1629" s="43"/>
      <c r="AM1629" s="43"/>
      <c r="AN1629" s="43"/>
      <c r="AO1629" s="43"/>
      <c r="AP1629" s="43"/>
      <c r="AQ1629" s="43"/>
      <c r="AR1629" s="43"/>
      <c r="AS1629" s="43"/>
      <c r="AT1629" s="43"/>
      <c r="AU1629" s="44"/>
      <c r="AV1629" s="33"/>
      <c r="AW1629" s="33"/>
      <c r="AX1629" s="33"/>
      <c r="AZ1629" s="141"/>
      <c r="BE1629" s="168"/>
      <c r="BF1629" s="168"/>
      <c r="BG1629" s="168"/>
      <c r="BH1629" s="168"/>
      <c r="BI1629" s="168"/>
      <c r="BJ1629" s="168"/>
      <c r="BK1629" s="168"/>
      <c r="BL1629" s="168"/>
      <c r="BM1629" s="168"/>
      <c r="DK1629" s="168"/>
      <c r="DL1629" s="168"/>
      <c r="DM1629" s="168"/>
      <c r="DN1629" s="168"/>
      <c r="DO1629" s="168"/>
      <c r="DP1629" s="168"/>
      <c r="DQ1629" s="168"/>
      <c r="DR1629" s="168"/>
      <c r="DS1629" s="168"/>
      <c r="DT1629" s="168"/>
      <c r="DU1629" s="168"/>
      <c r="DV1629" s="168"/>
      <c r="DW1629" s="168"/>
      <c r="DX1629" s="168"/>
      <c r="DY1629" s="168"/>
      <c r="DZ1629" s="168"/>
      <c r="EA1629" s="168"/>
      <c r="EB1629" s="168"/>
      <c r="EC1629" s="168"/>
      <c r="ED1629" s="168"/>
      <c r="EE1629" s="168"/>
      <c r="EF1629" s="168"/>
      <c r="EG1629" s="168"/>
      <c r="EH1629" s="168"/>
      <c r="EI1629" s="168"/>
      <c r="EJ1629" s="168"/>
      <c r="EK1629" s="168"/>
      <c r="EL1629" s="168"/>
      <c r="EM1629" s="168"/>
      <c r="EN1629" s="168"/>
      <c r="EO1629" s="168"/>
      <c r="EP1629" s="168"/>
      <c r="EQ1629" s="168"/>
      <c r="ER1629" s="168"/>
      <c r="ES1629" s="168"/>
      <c r="ET1629" s="168"/>
      <c r="EU1629" s="168"/>
      <c r="EV1629" s="168"/>
      <c r="EW1629" s="168"/>
      <c r="EX1629" s="168"/>
      <c r="EY1629" s="168"/>
      <c r="EZ1629" s="168"/>
      <c r="FA1629" s="168"/>
      <c r="FB1629" s="168"/>
      <c r="FC1629" s="168"/>
      <c r="FD1629" s="168"/>
    </row>
    <row r="1630" spans="1:160" s="5" customFormat="1" ht="45" customHeight="1" thickBot="1" x14ac:dyDescent="0.35">
      <c r="A1630" s="263">
        <f>+E1630</f>
        <v>6.62</v>
      </c>
      <c r="B1630" s="264">
        <f>+U1654</f>
        <v>0</v>
      </c>
      <c r="C1630" s="265">
        <v>29</v>
      </c>
      <c r="D1630" s="165" t="s">
        <v>9</v>
      </c>
      <c r="E1630" s="180">
        <v>6.62</v>
      </c>
      <c r="F1630" s="455" t="s">
        <v>29</v>
      </c>
      <c r="G1630" s="456"/>
      <c r="H1630" s="532" t="s">
        <v>100</v>
      </c>
      <c r="I1630" s="457"/>
      <c r="J1630" s="457"/>
      <c r="K1630" s="457"/>
      <c r="L1630" s="457"/>
      <c r="M1630" s="458"/>
      <c r="N1630" s="459" t="s">
        <v>32</v>
      </c>
      <c r="O1630" s="460"/>
      <c r="P1630" s="461"/>
      <c r="Q1630" s="462" t="s">
        <v>10</v>
      </c>
      <c r="R1630" s="463"/>
      <c r="S1630" s="463"/>
      <c r="T1630" s="463"/>
      <c r="U1630" s="464"/>
      <c r="V1630" s="33"/>
      <c r="W1630" s="57"/>
      <c r="X1630" s="86"/>
      <c r="Y1630" s="33"/>
      <c r="Z1630" s="38"/>
      <c r="AA1630" s="38"/>
      <c r="AD1630" s="33"/>
      <c r="AG1630" s="33"/>
      <c r="AH1630" s="43"/>
      <c r="AI1630" s="43"/>
      <c r="AJ1630" s="43"/>
      <c r="AK1630" s="43"/>
      <c r="AL1630" s="43"/>
      <c r="AM1630" s="43"/>
      <c r="AN1630" s="43"/>
      <c r="AO1630" s="43"/>
      <c r="AP1630" s="43"/>
      <c r="AQ1630" s="43"/>
      <c r="AR1630" s="43"/>
      <c r="AS1630" s="43"/>
      <c r="AT1630" s="43"/>
      <c r="AU1630" s="44"/>
      <c r="AV1630" s="33"/>
      <c r="AW1630" s="33"/>
      <c r="AX1630" s="33"/>
      <c r="AZ1630" s="141"/>
      <c r="BE1630" s="168"/>
      <c r="BF1630" s="168"/>
      <c r="BG1630" s="168"/>
      <c r="BH1630" s="168"/>
      <c r="BI1630" s="168"/>
      <c r="BJ1630" s="168"/>
      <c r="BK1630" s="168"/>
      <c r="BL1630" s="168"/>
      <c r="BM1630" s="168"/>
      <c r="DK1630" s="168"/>
      <c r="DL1630" s="168"/>
      <c r="DM1630" s="168"/>
      <c r="DN1630" s="168"/>
      <c r="DO1630" s="168"/>
      <c r="DP1630" s="168"/>
      <c r="DQ1630" s="168"/>
      <c r="DR1630" s="168"/>
      <c r="DS1630" s="168"/>
      <c r="DT1630" s="168"/>
      <c r="DU1630" s="168"/>
      <c r="DV1630" s="168"/>
      <c r="DW1630" s="168"/>
      <c r="DX1630" s="168"/>
      <c r="DY1630" s="168"/>
      <c r="DZ1630" s="168"/>
      <c r="EA1630" s="168"/>
      <c r="EB1630" s="168"/>
      <c r="EC1630" s="168"/>
      <c r="ED1630" s="168"/>
      <c r="EE1630" s="168"/>
      <c r="EF1630" s="168"/>
      <c r="EG1630" s="168"/>
      <c r="EH1630" s="168"/>
      <c r="EI1630" s="168"/>
      <c r="EJ1630" s="168"/>
      <c r="EK1630" s="168"/>
      <c r="EL1630" s="168"/>
      <c r="EM1630" s="168"/>
      <c r="EN1630" s="168"/>
      <c r="EO1630" s="168"/>
      <c r="EP1630" s="168"/>
      <c r="EQ1630" s="168"/>
      <c r="ER1630" s="168"/>
      <c r="ES1630" s="168"/>
      <c r="ET1630" s="168"/>
      <c r="EU1630" s="168"/>
      <c r="EV1630" s="168"/>
      <c r="EW1630" s="168"/>
      <c r="EX1630" s="168"/>
      <c r="EY1630" s="168"/>
      <c r="EZ1630" s="168"/>
      <c r="FA1630" s="168"/>
      <c r="FB1630" s="168"/>
      <c r="FC1630" s="168"/>
      <c r="FD1630" s="168"/>
    </row>
    <row r="1631" spans="1:160" s="5" customFormat="1" ht="5.0999999999999996" customHeight="1" thickBot="1" x14ac:dyDescent="0.35">
      <c r="A1631" s="263"/>
      <c r="B1631" s="263"/>
      <c r="C1631" s="265"/>
      <c r="D1631" s="428"/>
      <c r="E1631" s="428"/>
      <c r="F1631" s="428"/>
      <c r="G1631" s="428"/>
      <c r="H1631" s="428"/>
      <c r="I1631" s="428"/>
      <c r="J1631" s="428"/>
      <c r="K1631" s="428"/>
      <c r="L1631" s="428"/>
      <c r="M1631" s="428"/>
      <c r="N1631" s="454"/>
      <c r="O1631" s="454"/>
      <c r="P1631" s="454"/>
      <c r="Q1631" s="454"/>
      <c r="R1631" s="454"/>
      <c r="S1631" s="454"/>
      <c r="T1631" s="454"/>
      <c r="U1631" s="454"/>
      <c r="V1631" s="33"/>
      <c r="W1631" s="57"/>
      <c r="X1631" s="86"/>
      <c r="Y1631" s="33"/>
      <c r="Z1631" s="76"/>
      <c r="AA1631" s="76"/>
      <c r="AD1631" s="33"/>
      <c r="AG1631" s="33"/>
      <c r="AH1631" s="43"/>
      <c r="AI1631" s="43"/>
      <c r="AJ1631" s="43"/>
      <c r="AK1631" s="43"/>
      <c r="AL1631" s="43"/>
      <c r="AM1631" s="43"/>
      <c r="AN1631" s="43"/>
      <c r="AO1631" s="43"/>
      <c r="AP1631" s="43"/>
      <c r="AQ1631" s="43"/>
      <c r="AR1631" s="43"/>
      <c r="AS1631" s="43"/>
      <c r="AT1631" s="43"/>
      <c r="AU1631" s="44"/>
      <c r="AV1631" s="33"/>
      <c r="AW1631" s="33"/>
      <c r="AX1631" s="33"/>
      <c r="AZ1631" s="141"/>
      <c r="BE1631" s="168"/>
      <c r="BF1631" s="168"/>
      <c r="BG1631" s="168"/>
      <c r="BH1631" s="168"/>
      <c r="BI1631" s="168"/>
      <c r="BJ1631" s="168"/>
      <c r="BK1631" s="168"/>
      <c r="BL1631" s="168"/>
      <c r="BM1631" s="168"/>
      <c r="DK1631" s="168"/>
      <c r="DL1631" s="168"/>
      <c r="DM1631" s="168"/>
      <c r="DN1631" s="168"/>
      <c r="DO1631" s="168"/>
      <c r="DP1631" s="168"/>
      <c r="DQ1631" s="168"/>
      <c r="DR1631" s="168"/>
      <c r="DS1631" s="168"/>
      <c r="DT1631" s="168"/>
      <c r="DU1631" s="168"/>
      <c r="DV1631" s="168"/>
      <c r="DW1631" s="168"/>
      <c r="DX1631" s="168"/>
      <c r="DY1631" s="168"/>
      <c r="DZ1631" s="168"/>
      <c r="EA1631" s="168"/>
      <c r="EB1631" s="168"/>
      <c r="EC1631" s="168"/>
      <c r="ED1631" s="168"/>
      <c r="EE1631" s="168"/>
      <c r="EF1631" s="168"/>
      <c r="EG1631" s="168"/>
      <c r="EH1631" s="168"/>
      <c r="EI1631" s="168"/>
      <c r="EJ1631" s="168"/>
      <c r="EK1631" s="168"/>
      <c r="EL1631" s="168"/>
      <c r="EM1631" s="168"/>
      <c r="EN1631" s="168"/>
      <c r="EO1631" s="168"/>
      <c r="EP1631" s="168"/>
      <c r="EQ1631" s="168"/>
      <c r="ER1631" s="168"/>
      <c r="ES1631" s="168"/>
      <c r="ET1631" s="168"/>
      <c r="EU1631" s="168"/>
      <c r="EV1631" s="168"/>
      <c r="EW1631" s="168"/>
      <c r="EX1631" s="168"/>
      <c r="EY1631" s="168"/>
      <c r="EZ1631" s="168"/>
      <c r="FA1631" s="168"/>
      <c r="FB1631" s="168"/>
      <c r="FC1631" s="168"/>
      <c r="FD1631" s="168"/>
    </row>
    <row r="1632" spans="1:160" s="5" customFormat="1" ht="24.9" customHeight="1" x14ac:dyDescent="0.3">
      <c r="A1632" s="263"/>
      <c r="B1632" s="263"/>
      <c r="C1632" s="265"/>
      <c r="D1632" s="465" t="s">
        <v>30</v>
      </c>
      <c r="E1632" s="466"/>
      <c r="F1632" s="466"/>
      <c r="G1632" s="466"/>
      <c r="H1632" s="466"/>
      <c r="I1632" s="466"/>
      <c r="J1632" s="466"/>
      <c r="K1632" s="466"/>
      <c r="L1632" s="466"/>
      <c r="M1632" s="467"/>
      <c r="N1632" s="468" t="s">
        <v>11</v>
      </c>
      <c r="O1632" s="470" t="s">
        <v>12</v>
      </c>
      <c r="P1632" s="471"/>
      <c r="Q1632" s="474" t="s">
        <v>13</v>
      </c>
      <c r="R1632" s="475"/>
      <c r="S1632" s="476"/>
      <c r="T1632" s="477" t="s">
        <v>27</v>
      </c>
      <c r="U1632" s="479" t="s">
        <v>28</v>
      </c>
      <c r="V1632" s="33"/>
      <c r="W1632" s="57"/>
      <c r="X1632" s="86"/>
      <c r="Y1632" s="33"/>
      <c r="Z1632" s="76"/>
      <c r="AA1632" s="76"/>
      <c r="AD1632" s="33"/>
      <c r="AG1632" s="33"/>
      <c r="AH1632" s="43"/>
      <c r="AI1632" s="43"/>
      <c r="AJ1632" s="43"/>
      <c r="AK1632" s="43"/>
      <c r="AL1632" s="43"/>
      <c r="AM1632" s="43"/>
      <c r="AN1632" s="43"/>
      <c r="AO1632" s="43"/>
      <c r="AP1632" s="43"/>
      <c r="AQ1632" s="43"/>
      <c r="AR1632" s="43"/>
      <c r="AS1632" s="43"/>
      <c r="AT1632" s="43"/>
      <c r="AU1632" s="44"/>
      <c r="AV1632" s="33"/>
      <c r="AW1632" s="33"/>
      <c r="AX1632" s="33"/>
      <c r="AZ1632" s="141"/>
      <c r="BE1632" s="168"/>
      <c r="BF1632" s="168"/>
      <c r="BG1632" s="168"/>
      <c r="BH1632" s="168"/>
      <c r="BI1632" s="168"/>
      <c r="BJ1632" s="168"/>
      <c r="BK1632" s="168"/>
      <c r="BL1632" s="168"/>
      <c r="BM1632" s="168"/>
      <c r="DK1632" s="168"/>
      <c r="DL1632" s="168"/>
      <c r="DM1632" s="168"/>
      <c r="DN1632" s="168"/>
      <c r="DO1632" s="168"/>
      <c r="DP1632" s="168"/>
      <c r="DQ1632" s="168"/>
      <c r="DR1632" s="168"/>
      <c r="DS1632" s="168"/>
      <c r="DT1632" s="168"/>
      <c r="DU1632" s="168"/>
      <c r="DV1632" s="168"/>
      <c r="DW1632" s="168"/>
      <c r="DX1632" s="168"/>
      <c r="DY1632" s="168"/>
      <c r="DZ1632" s="168"/>
      <c r="EA1632" s="168"/>
      <c r="EB1632" s="168"/>
      <c r="EC1632" s="168"/>
      <c r="ED1632" s="168"/>
      <c r="EE1632" s="168"/>
      <c r="EF1632" s="168"/>
      <c r="EG1632" s="168"/>
      <c r="EH1632" s="168"/>
      <c r="EI1632" s="168"/>
      <c r="EJ1632" s="168"/>
      <c r="EK1632" s="168"/>
      <c r="EL1632" s="168"/>
      <c r="EM1632" s="168"/>
      <c r="EN1632" s="168"/>
      <c r="EO1632" s="168"/>
      <c r="EP1632" s="168"/>
      <c r="EQ1632" s="168"/>
      <c r="ER1632" s="168"/>
      <c r="ES1632" s="168"/>
      <c r="ET1632" s="168"/>
      <c r="EU1632" s="168"/>
      <c r="EV1632" s="168"/>
      <c r="EW1632" s="168"/>
      <c r="EX1632" s="168"/>
      <c r="EY1632" s="168"/>
      <c r="EZ1632" s="168"/>
      <c r="FA1632" s="168"/>
      <c r="FB1632" s="168"/>
      <c r="FC1632" s="168"/>
      <c r="FD1632" s="168"/>
    </row>
    <row r="1633" spans="1:160" s="5" customFormat="1" ht="24.9" customHeight="1" x14ac:dyDescent="0.3">
      <c r="A1633" s="263"/>
      <c r="B1633" s="263"/>
      <c r="C1633" s="265"/>
      <c r="D1633" s="481"/>
      <c r="E1633" s="482"/>
      <c r="F1633" s="482"/>
      <c r="G1633" s="482"/>
      <c r="H1633" s="482"/>
      <c r="I1633" s="482"/>
      <c r="J1633" s="482"/>
      <c r="K1633" s="482"/>
      <c r="L1633" s="482"/>
      <c r="M1633" s="483"/>
      <c r="N1633" s="469"/>
      <c r="O1633" s="472"/>
      <c r="P1633" s="473"/>
      <c r="Q1633" s="7" t="s">
        <v>14</v>
      </c>
      <c r="R1633" s="7" t="s">
        <v>15</v>
      </c>
      <c r="S1633" s="7" t="s">
        <v>26</v>
      </c>
      <c r="T1633" s="478"/>
      <c r="U1633" s="480"/>
      <c r="V1633" s="33"/>
      <c r="W1633" s="57"/>
      <c r="X1633" s="86"/>
      <c r="Y1633" s="33"/>
      <c r="Z1633" s="77"/>
      <c r="AA1633" s="77"/>
      <c r="AD1633" s="33"/>
      <c r="AG1633" s="33"/>
      <c r="AH1633" s="43"/>
      <c r="AI1633" s="43"/>
      <c r="AJ1633" s="43"/>
      <c r="AK1633" s="43"/>
      <c r="AL1633" s="43"/>
      <c r="AM1633" s="43"/>
      <c r="AN1633" s="43"/>
      <c r="AO1633" s="43"/>
      <c r="AP1633" s="43"/>
      <c r="AQ1633" s="43"/>
      <c r="AR1633" s="43"/>
      <c r="AS1633" s="43"/>
      <c r="AT1633" s="43"/>
      <c r="AU1633" s="44"/>
      <c r="AV1633" s="33"/>
      <c r="AW1633" s="33"/>
      <c r="AX1633" s="33"/>
      <c r="AZ1633" s="141"/>
      <c r="BE1633" s="168"/>
      <c r="BF1633" s="168"/>
      <c r="BG1633" s="168"/>
      <c r="BH1633" s="168"/>
      <c r="BI1633" s="168"/>
      <c r="BJ1633" s="168"/>
      <c r="BK1633" s="168"/>
      <c r="BL1633" s="168"/>
      <c r="BM1633" s="168"/>
      <c r="DK1633" s="168"/>
      <c r="DL1633" s="168"/>
      <c r="DM1633" s="168"/>
      <c r="DN1633" s="168"/>
      <c r="DO1633" s="168"/>
      <c r="DP1633" s="168"/>
      <c r="DQ1633" s="168"/>
      <c r="DR1633" s="168"/>
      <c r="DS1633" s="168"/>
      <c r="DT1633" s="168"/>
      <c r="DU1633" s="168"/>
      <c r="DV1633" s="168"/>
      <c r="DW1633" s="168"/>
      <c r="DX1633" s="168"/>
      <c r="DY1633" s="168"/>
      <c r="DZ1633" s="168"/>
      <c r="EA1633" s="168"/>
      <c r="EB1633" s="168"/>
      <c r="EC1633" s="168"/>
      <c r="ED1633" s="168"/>
      <c r="EE1633" s="168"/>
      <c r="EF1633" s="168"/>
      <c r="EG1633" s="168"/>
      <c r="EH1633" s="168"/>
      <c r="EI1633" s="168"/>
      <c r="EJ1633" s="168"/>
      <c r="EK1633" s="168"/>
      <c r="EL1633" s="168"/>
      <c r="EM1633" s="168"/>
      <c r="EN1633" s="168"/>
      <c r="EO1633" s="168"/>
      <c r="EP1633" s="168"/>
      <c r="EQ1633" s="168"/>
      <c r="ER1633" s="168"/>
      <c r="ES1633" s="168"/>
      <c r="ET1633" s="168"/>
      <c r="EU1633" s="168"/>
      <c r="EV1633" s="168"/>
      <c r="EW1633" s="168"/>
      <c r="EX1633" s="168"/>
      <c r="EY1633" s="168"/>
      <c r="EZ1633" s="168"/>
      <c r="FA1633" s="168"/>
      <c r="FB1633" s="168"/>
      <c r="FC1633" s="168"/>
      <c r="FD1633" s="168"/>
    </row>
    <row r="1634" spans="1:160" s="5" customFormat="1" ht="24.9" customHeight="1" x14ac:dyDescent="0.3">
      <c r="A1634" s="263"/>
      <c r="B1634" s="263"/>
      <c r="C1634" s="265"/>
      <c r="D1634" s="481"/>
      <c r="E1634" s="482"/>
      <c r="F1634" s="482"/>
      <c r="G1634" s="482"/>
      <c r="H1634" s="482"/>
      <c r="I1634" s="482"/>
      <c r="J1634" s="482"/>
      <c r="K1634" s="482"/>
      <c r="L1634" s="482"/>
      <c r="M1634" s="483"/>
      <c r="N1634" s="16"/>
      <c r="O1634" s="412"/>
      <c r="P1634" s="413"/>
      <c r="Q1634" s="8"/>
      <c r="R1634" s="8"/>
      <c r="S1634" s="8"/>
      <c r="T1634" s="9"/>
      <c r="U1634" s="17"/>
      <c r="V1634" s="33"/>
      <c r="W1634" s="57"/>
      <c r="X1634" s="86"/>
      <c r="Y1634" s="33">
        <f>+C1630</f>
        <v>29</v>
      </c>
      <c r="Z1634" s="41">
        <f>+SUMIF($N1634:$N1653,$Z$16,$U1634:$U1653)</f>
        <v>0</v>
      </c>
      <c r="AA1634" s="41">
        <f>+SUMIF($N1634:$N1653,$AA$16,$U1634:$U1653)</f>
        <v>0</v>
      </c>
      <c r="AB1634" s="41">
        <f>+SUMIF($N1634:$N1653,$AB$16,$U1634:$U1653)</f>
        <v>0</v>
      </c>
      <c r="AC1634" s="41">
        <f>+SUMIF($N1634:$N1653,$AC$16,$U1634:$U1653)</f>
        <v>0</v>
      </c>
      <c r="AD1634" s="41">
        <f>+SUMIF($N1634:$N1653,$AD$16,$U1634:$U1653)</f>
        <v>0</v>
      </c>
      <c r="AE1634" s="41">
        <f>+SUMIF($N1634:$N1653,$AE$16,$U1634:$U1653)</f>
        <v>0</v>
      </c>
      <c r="AF1634" s="41">
        <f>+SUMIF($N1634:$N1653,$AF$16,$U1634:$U1653)</f>
        <v>0</v>
      </c>
      <c r="AG1634" s="41">
        <f>+SUMIF($N1634:$N1653,$AG$16,$U1634:$U1653)</f>
        <v>0</v>
      </c>
      <c r="AH1634" s="41">
        <f>+SUMIF($N1634:$N1653,$AH$16,$U1634:$U1653)</f>
        <v>0</v>
      </c>
      <c r="AI1634" s="41">
        <f>+SUMIF($N1634:$N1653,$AI$16,$U1634:$U1653)</f>
        <v>0</v>
      </c>
      <c r="AJ1634" s="41">
        <f>+SUMIF($N1634:$N1653,$AJ$16,$U1634:$U1653)</f>
        <v>0</v>
      </c>
      <c r="AK1634" s="41">
        <f>+SUMIF($N1634:$N1653,$AK$16,$U1634:$U1653)</f>
        <v>0</v>
      </c>
      <c r="AL1634" s="41">
        <f>+SUMIF($N1634:$N1653,$AL$16,$U1634:$U1653)</f>
        <v>0</v>
      </c>
      <c r="AM1634" s="41">
        <f>+SUMIF($N1634:$N1653,$AM$16,$U1634:$U1653)</f>
        <v>0</v>
      </c>
      <c r="AN1634" s="41">
        <f>+SUMIF($N1634:$N1653,$AN$16,$U1634:$U1653)</f>
        <v>0</v>
      </c>
      <c r="AO1634" s="41">
        <f>+SUMIF($N1634:$N1653,$AO$16,$U1634:$U1653)</f>
        <v>0</v>
      </c>
      <c r="AP1634" s="41">
        <f>+SUMIF($N1634:$N1653,$AP$16,$U1634:$U1653)</f>
        <v>0</v>
      </c>
      <c r="AQ1634" s="41">
        <f>+SUMIF($N1634:$N1653,$AQ$16,$U1634:$U1653)</f>
        <v>0</v>
      </c>
      <c r="AR1634" s="41">
        <f>+SUMIF($N1634:$N1653,$AR$16,$U1634:$U1653)</f>
        <v>0</v>
      </c>
      <c r="AS1634" s="43"/>
      <c r="AT1634" s="43"/>
      <c r="AU1634" s="44"/>
      <c r="AV1634" s="33"/>
      <c r="AW1634" s="33"/>
      <c r="AX1634" s="33"/>
      <c r="AZ1634" s="141"/>
      <c r="BE1634" s="168"/>
      <c r="BF1634" s="168"/>
      <c r="BG1634" s="168"/>
      <c r="BH1634" s="168"/>
      <c r="BI1634" s="168"/>
      <c r="BJ1634" s="168"/>
      <c r="BK1634" s="168"/>
      <c r="BL1634" s="168"/>
      <c r="BM1634" s="168"/>
      <c r="DK1634" s="168"/>
      <c r="DL1634" s="168"/>
      <c r="DM1634" s="168"/>
      <c r="DN1634" s="168"/>
      <c r="DO1634" s="168"/>
      <c r="DP1634" s="168"/>
      <c r="DQ1634" s="168"/>
      <c r="DR1634" s="168"/>
      <c r="DS1634" s="168"/>
      <c r="DT1634" s="168"/>
      <c r="DU1634" s="168"/>
      <c r="DV1634" s="168"/>
      <c r="DW1634" s="168"/>
      <c r="DX1634" s="168"/>
      <c r="DY1634" s="168"/>
      <c r="DZ1634" s="168"/>
      <c r="EA1634" s="168"/>
      <c r="EB1634" s="168"/>
      <c r="EC1634" s="168"/>
      <c r="ED1634" s="168"/>
      <c r="EE1634" s="168"/>
      <c r="EF1634" s="168"/>
      <c r="EG1634" s="168"/>
      <c r="EH1634" s="168"/>
      <c r="EI1634" s="168"/>
      <c r="EJ1634" s="168"/>
      <c r="EK1634" s="168"/>
      <c r="EL1634" s="168"/>
      <c r="EM1634" s="168"/>
      <c r="EN1634" s="168"/>
      <c r="EO1634" s="168"/>
      <c r="EP1634" s="168"/>
      <c r="EQ1634" s="168"/>
      <c r="ER1634" s="168"/>
      <c r="ES1634" s="168"/>
      <c r="ET1634" s="168"/>
      <c r="EU1634" s="168"/>
      <c r="EV1634" s="168"/>
      <c r="EW1634" s="168"/>
      <c r="EX1634" s="168"/>
      <c r="EY1634" s="168"/>
      <c r="EZ1634" s="168"/>
      <c r="FA1634" s="168"/>
      <c r="FB1634" s="168"/>
      <c r="FC1634" s="168"/>
      <c r="FD1634" s="168"/>
    </row>
    <row r="1635" spans="1:160" s="5" customFormat="1" ht="24.9" customHeight="1" x14ac:dyDescent="0.3">
      <c r="A1635" s="263"/>
      <c r="B1635" s="263"/>
      <c r="C1635" s="265"/>
      <c r="D1635" s="481"/>
      <c r="E1635" s="482"/>
      <c r="F1635" s="482"/>
      <c r="G1635" s="482"/>
      <c r="H1635" s="482"/>
      <c r="I1635" s="482"/>
      <c r="J1635" s="482"/>
      <c r="K1635" s="482"/>
      <c r="L1635" s="482"/>
      <c r="M1635" s="483"/>
      <c r="N1635" s="16"/>
      <c r="O1635" s="412"/>
      <c r="P1635" s="413"/>
      <c r="Q1635" s="8"/>
      <c r="R1635" s="8"/>
      <c r="S1635" s="8"/>
      <c r="T1635" s="9"/>
      <c r="U1635" s="17"/>
      <c r="V1635" s="33"/>
      <c r="W1635" s="57"/>
      <c r="X1635" s="86"/>
      <c r="Y1635" s="33"/>
      <c r="Z1635" s="36"/>
      <c r="AA1635" s="36"/>
      <c r="AD1635" s="33"/>
      <c r="AG1635" s="33"/>
      <c r="AH1635" s="43"/>
      <c r="AI1635" s="43"/>
      <c r="AJ1635" s="43"/>
      <c r="AK1635" s="43"/>
      <c r="AL1635" s="43"/>
      <c r="AM1635" s="43"/>
      <c r="AN1635" s="43"/>
      <c r="AO1635" s="43"/>
      <c r="AP1635" s="43"/>
      <c r="AQ1635" s="43"/>
      <c r="AR1635" s="43"/>
      <c r="AS1635" s="43"/>
      <c r="AT1635" s="43"/>
      <c r="AU1635" s="44"/>
      <c r="AV1635" s="33"/>
      <c r="AW1635" s="33"/>
      <c r="AX1635" s="33"/>
      <c r="AZ1635" s="141"/>
      <c r="BE1635" s="168"/>
      <c r="BF1635" s="168"/>
      <c r="BG1635" s="168"/>
      <c r="BH1635" s="168"/>
      <c r="BI1635" s="168"/>
      <c r="BJ1635" s="168"/>
      <c r="BK1635" s="168"/>
      <c r="BL1635" s="168"/>
      <c r="BM1635" s="168"/>
      <c r="DK1635" s="168"/>
      <c r="DL1635" s="168"/>
      <c r="DM1635" s="168"/>
      <c r="DN1635" s="168"/>
      <c r="DO1635" s="168"/>
      <c r="DP1635" s="168"/>
      <c r="DQ1635" s="168"/>
      <c r="DR1635" s="168"/>
      <c r="DS1635" s="168"/>
      <c r="DT1635" s="168"/>
      <c r="DU1635" s="168"/>
      <c r="DV1635" s="168"/>
      <c r="DW1635" s="168"/>
      <c r="DX1635" s="168"/>
      <c r="DY1635" s="168"/>
      <c r="DZ1635" s="168"/>
      <c r="EA1635" s="168"/>
      <c r="EB1635" s="168"/>
      <c r="EC1635" s="168"/>
      <c r="ED1635" s="168"/>
      <c r="EE1635" s="168"/>
      <c r="EF1635" s="168"/>
      <c r="EG1635" s="168"/>
      <c r="EH1635" s="168"/>
      <c r="EI1635" s="168"/>
      <c r="EJ1635" s="168"/>
      <c r="EK1635" s="168"/>
      <c r="EL1635" s="168"/>
      <c r="EM1635" s="168"/>
      <c r="EN1635" s="168"/>
      <c r="EO1635" s="168"/>
      <c r="EP1635" s="168"/>
      <c r="EQ1635" s="168"/>
      <c r="ER1635" s="168"/>
      <c r="ES1635" s="168"/>
      <c r="ET1635" s="168"/>
      <c r="EU1635" s="168"/>
      <c r="EV1635" s="168"/>
      <c r="EW1635" s="168"/>
      <c r="EX1635" s="168"/>
      <c r="EY1635" s="168"/>
      <c r="EZ1635" s="168"/>
      <c r="FA1635" s="168"/>
      <c r="FB1635" s="168"/>
      <c r="FC1635" s="168"/>
      <c r="FD1635" s="168"/>
    </row>
    <row r="1636" spans="1:160" s="5" customFormat="1" ht="24.9" customHeight="1" x14ac:dyDescent="0.3">
      <c r="A1636" s="263"/>
      <c r="B1636" s="263"/>
      <c r="C1636" s="265"/>
      <c r="D1636" s="481"/>
      <c r="E1636" s="482"/>
      <c r="F1636" s="482"/>
      <c r="G1636" s="482"/>
      <c r="H1636" s="482"/>
      <c r="I1636" s="482"/>
      <c r="J1636" s="482"/>
      <c r="K1636" s="482"/>
      <c r="L1636" s="482"/>
      <c r="M1636" s="483"/>
      <c r="N1636" s="16"/>
      <c r="O1636" s="412"/>
      <c r="P1636" s="413"/>
      <c r="Q1636" s="8"/>
      <c r="R1636" s="8"/>
      <c r="S1636" s="8"/>
      <c r="T1636" s="9"/>
      <c r="U1636" s="17"/>
      <c r="V1636" s="33"/>
      <c r="W1636" s="57"/>
      <c r="X1636" s="86"/>
      <c r="Y1636" s="33"/>
      <c r="Z1636" s="36"/>
      <c r="AA1636" s="36"/>
      <c r="AD1636" s="33"/>
      <c r="AG1636" s="33"/>
      <c r="AH1636" s="43"/>
      <c r="AI1636" s="43"/>
      <c r="AJ1636" s="43"/>
      <c r="AK1636" s="43"/>
      <c r="AL1636" s="43"/>
      <c r="AM1636" s="43"/>
      <c r="AN1636" s="43"/>
      <c r="AO1636" s="43"/>
      <c r="AP1636" s="43"/>
      <c r="AQ1636" s="43"/>
      <c r="AR1636" s="43"/>
      <c r="AS1636" s="43"/>
      <c r="AT1636" s="43"/>
      <c r="AU1636" s="44"/>
      <c r="AV1636" s="33"/>
      <c r="AW1636" s="33"/>
      <c r="AX1636" s="33"/>
      <c r="AZ1636" s="141"/>
      <c r="BE1636" s="168"/>
      <c r="BF1636" s="168"/>
      <c r="BG1636" s="168"/>
      <c r="BH1636" s="168"/>
      <c r="BI1636" s="168"/>
      <c r="BJ1636" s="168"/>
      <c r="BK1636" s="168"/>
      <c r="BL1636" s="168"/>
      <c r="BM1636" s="168"/>
      <c r="DK1636" s="168"/>
      <c r="DL1636" s="168"/>
      <c r="DM1636" s="168"/>
      <c r="DN1636" s="168"/>
      <c r="DO1636" s="168"/>
      <c r="DP1636" s="168"/>
      <c r="DQ1636" s="168"/>
      <c r="DR1636" s="168"/>
      <c r="DS1636" s="168"/>
      <c r="DT1636" s="168"/>
      <c r="DU1636" s="168"/>
      <c r="DV1636" s="168"/>
      <c r="DW1636" s="168"/>
      <c r="DX1636" s="168"/>
      <c r="DY1636" s="168"/>
      <c r="DZ1636" s="168"/>
      <c r="EA1636" s="168"/>
      <c r="EB1636" s="168"/>
      <c r="EC1636" s="168"/>
      <c r="ED1636" s="168"/>
      <c r="EE1636" s="168"/>
      <c r="EF1636" s="168"/>
      <c r="EG1636" s="168"/>
      <c r="EH1636" s="168"/>
      <c r="EI1636" s="168"/>
      <c r="EJ1636" s="168"/>
      <c r="EK1636" s="168"/>
      <c r="EL1636" s="168"/>
      <c r="EM1636" s="168"/>
      <c r="EN1636" s="168"/>
      <c r="EO1636" s="168"/>
      <c r="EP1636" s="168"/>
      <c r="EQ1636" s="168"/>
      <c r="ER1636" s="168"/>
      <c r="ES1636" s="168"/>
      <c r="ET1636" s="168"/>
      <c r="EU1636" s="168"/>
      <c r="EV1636" s="168"/>
      <c r="EW1636" s="168"/>
      <c r="EX1636" s="168"/>
      <c r="EY1636" s="168"/>
      <c r="EZ1636" s="168"/>
      <c r="FA1636" s="168"/>
      <c r="FB1636" s="168"/>
      <c r="FC1636" s="168"/>
      <c r="FD1636" s="168"/>
    </row>
    <row r="1637" spans="1:160" s="5" customFormat="1" ht="24.9" customHeight="1" x14ac:dyDescent="0.3">
      <c r="A1637" s="263"/>
      <c r="B1637" s="263"/>
      <c r="C1637" s="265"/>
      <c r="D1637" s="481"/>
      <c r="E1637" s="482"/>
      <c r="F1637" s="482"/>
      <c r="G1637" s="482"/>
      <c r="H1637" s="482"/>
      <c r="I1637" s="482"/>
      <c r="J1637" s="482"/>
      <c r="K1637" s="482"/>
      <c r="L1637" s="482"/>
      <c r="M1637" s="483"/>
      <c r="N1637" s="16"/>
      <c r="O1637" s="412"/>
      <c r="P1637" s="413"/>
      <c r="Q1637" s="8"/>
      <c r="R1637" s="8"/>
      <c r="S1637" s="8"/>
      <c r="T1637" s="9"/>
      <c r="U1637" s="17"/>
      <c r="V1637" s="33"/>
      <c r="W1637" s="57"/>
      <c r="X1637" s="86"/>
      <c r="Y1637" s="33"/>
      <c r="Z1637" s="36"/>
      <c r="AA1637" s="36"/>
      <c r="AD1637" s="33"/>
      <c r="AG1637" s="33"/>
      <c r="AH1637" s="43"/>
      <c r="AI1637" s="43"/>
      <c r="AJ1637" s="43"/>
      <c r="AK1637" s="43"/>
      <c r="AL1637" s="43"/>
      <c r="AM1637" s="43"/>
      <c r="AN1637" s="43"/>
      <c r="AO1637" s="43"/>
      <c r="AP1637" s="43"/>
      <c r="AQ1637" s="43"/>
      <c r="AR1637" s="43"/>
      <c r="AS1637" s="43"/>
      <c r="AT1637" s="43"/>
      <c r="AU1637" s="44"/>
      <c r="AV1637" s="33"/>
      <c r="AW1637" s="33"/>
      <c r="AX1637" s="33"/>
      <c r="AZ1637" s="141"/>
      <c r="BE1637" s="168"/>
      <c r="BF1637" s="168"/>
      <c r="BG1637" s="168"/>
      <c r="BH1637" s="168"/>
      <c r="BI1637" s="168"/>
      <c r="BJ1637" s="168"/>
      <c r="BK1637" s="168"/>
      <c r="BL1637" s="168"/>
      <c r="BM1637" s="168"/>
      <c r="DK1637" s="168"/>
      <c r="DL1637" s="168"/>
      <c r="DM1637" s="168"/>
      <c r="DN1637" s="168"/>
      <c r="DO1637" s="168"/>
      <c r="DP1637" s="168"/>
      <c r="DQ1637" s="168"/>
      <c r="DR1637" s="168"/>
      <c r="DS1637" s="168"/>
      <c r="DT1637" s="168"/>
      <c r="DU1637" s="168"/>
      <c r="DV1637" s="168"/>
      <c r="DW1637" s="168"/>
      <c r="DX1637" s="168"/>
      <c r="DY1637" s="168"/>
      <c r="DZ1637" s="168"/>
      <c r="EA1637" s="168"/>
      <c r="EB1637" s="168"/>
      <c r="EC1637" s="168"/>
      <c r="ED1637" s="168"/>
      <c r="EE1637" s="168"/>
      <c r="EF1637" s="168"/>
      <c r="EG1637" s="168"/>
      <c r="EH1637" s="168"/>
      <c r="EI1637" s="168"/>
      <c r="EJ1637" s="168"/>
      <c r="EK1637" s="168"/>
      <c r="EL1637" s="168"/>
      <c r="EM1637" s="168"/>
      <c r="EN1637" s="168"/>
      <c r="EO1637" s="168"/>
      <c r="EP1637" s="168"/>
      <c r="EQ1637" s="168"/>
      <c r="ER1637" s="168"/>
      <c r="ES1637" s="168"/>
      <c r="ET1637" s="168"/>
      <c r="EU1637" s="168"/>
      <c r="EV1637" s="168"/>
      <c r="EW1637" s="168"/>
      <c r="EX1637" s="168"/>
      <c r="EY1637" s="168"/>
      <c r="EZ1637" s="168"/>
      <c r="FA1637" s="168"/>
      <c r="FB1637" s="168"/>
      <c r="FC1637" s="168"/>
      <c r="FD1637" s="168"/>
    </row>
    <row r="1638" spans="1:160" s="5" customFormat="1" ht="24.9" customHeight="1" x14ac:dyDescent="0.3">
      <c r="A1638" s="263"/>
      <c r="B1638" s="263"/>
      <c r="C1638" s="265"/>
      <c r="D1638" s="481"/>
      <c r="E1638" s="482"/>
      <c r="F1638" s="482"/>
      <c r="G1638" s="482"/>
      <c r="H1638" s="482"/>
      <c r="I1638" s="482"/>
      <c r="J1638" s="482"/>
      <c r="K1638" s="482"/>
      <c r="L1638" s="482"/>
      <c r="M1638" s="483"/>
      <c r="N1638" s="16"/>
      <c r="O1638" s="412"/>
      <c r="P1638" s="413"/>
      <c r="Q1638" s="8"/>
      <c r="R1638" s="8"/>
      <c r="S1638" s="8"/>
      <c r="T1638" s="9"/>
      <c r="U1638" s="17"/>
      <c r="V1638" s="33"/>
      <c r="W1638" s="57"/>
      <c r="X1638" s="86"/>
      <c r="Y1638" s="33"/>
      <c r="Z1638" s="36"/>
      <c r="AA1638" s="36"/>
      <c r="AD1638" s="33"/>
      <c r="AG1638" s="33"/>
      <c r="AH1638" s="43"/>
      <c r="AI1638" s="43"/>
      <c r="AJ1638" s="43"/>
      <c r="AK1638" s="43"/>
      <c r="AL1638" s="43"/>
      <c r="AM1638" s="43"/>
      <c r="AN1638" s="43"/>
      <c r="AO1638" s="43"/>
      <c r="AP1638" s="43"/>
      <c r="AQ1638" s="43"/>
      <c r="AR1638" s="43"/>
      <c r="AS1638" s="43"/>
      <c r="AT1638" s="43"/>
      <c r="AU1638" s="44"/>
      <c r="AV1638" s="33"/>
      <c r="AW1638" s="33"/>
      <c r="AX1638" s="33"/>
      <c r="AZ1638" s="141"/>
      <c r="BE1638" s="168"/>
      <c r="BF1638" s="168"/>
      <c r="BG1638" s="168"/>
      <c r="BH1638" s="168"/>
      <c r="BI1638" s="168"/>
      <c r="BJ1638" s="168"/>
      <c r="BK1638" s="168"/>
      <c r="BL1638" s="168"/>
      <c r="BM1638" s="168"/>
      <c r="DK1638" s="168"/>
      <c r="DL1638" s="168"/>
      <c r="DM1638" s="168"/>
      <c r="DN1638" s="168"/>
      <c r="DO1638" s="168"/>
      <c r="DP1638" s="168"/>
      <c r="DQ1638" s="168"/>
      <c r="DR1638" s="168"/>
      <c r="DS1638" s="168"/>
      <c r="DT1638" s="168"/>
      <c r="DU1638" s="168"/>
      <c r="DV1638" s="168"/>
      <c r="DW1638" s="168"/>
      <c r="DX1638" s="168"/>
      <c r="DY1638" s="168"/>
      <c r="DZ1638" s="168"/>
      <c r="EA1638" s="168"/>
      <c r="EB1638" s="168"/>
      <c r="EC1638" s="168"/>
      <c r="ED1638" s="168"/>
      <c r="EE1638" s="168"/>
      <c r="EF1638" s="168"/>
      <c r="EG1638" s="168"/>
      <c r="EH1638" s="168"/>
      <c r="EI1638" s="168"/>
      <c r="EJ1638" s="168"/>
      <c r="EK1638" s="168"/>
      <c r="EL1638" s="168"/>
      <c r="EM1638" s="168"/>
      <c r="EN1638" s="168"/>
      <c r="EO1638" s="168"/>
      <c r="EP1638" s="168"/>
      <c r="EQ1638" s="168"/>
      <c r="ER1638" s="168"/>
      <c r="ES1638" s="168"/>
      <c r="ET1638" s="168"/>
      <c r="EU1638" s="168"/>
      <c r="EV1638" s="168"/>
      <c r="EW1638" s="168"/>
      <c r="EX1638" s="168"/>
      <c r="EY1638" s="168"/>
      <c r="EZ1638" s="168"/>
      <c r="FA1638" s="168"/>
      <c r="FB1638" s="168"/>
      <c r="FC1638" s="168"/>
      <c r="FD1638" s="168"/>
    </row>
    <row r="1639" spans="1:160" s="5" customFormat="1" ht="24.9" customHeight="1" x14ac:dyDescent="0.3">
      <c r="A1639" s="263"/>
      <c r="B1639" s="263"/>
      <c r="C1639" s="265"/>
      <c r="D1639" s="481"/>
      <c r="E1639" s="482"/>
      <c r="F1639" s="482"/>
      <c r="G1639" s="482"/>
      <c r="H1639" s="482"/>
      <c r="I1639" s="482"/>
      <c r="J1639" s="482"/>
      <c r="K1639" s="482"/>
      <c r="L1639" s="482"/>
      <c r="M1639" s="483"/>
      <c r="N1639" s="16"/>
      <c r="O1639" s="412"/>
      <c r="P1639" s="413"/>
      <c r="Q1639" s="8"/>
      <c r="R1639" s="8"/>
      <c r="S1639" s="8"/>
      <c r="T1639" s="9"/>
      <c r="U1639" s="17"/>
      <c r="V1639" s="33"/>
      <c r="W1639" s="57"/>
      <c r="X1639" s="86"/>
      <c r="Y1639" s="33"/>
      <c r="Z1639" s="36"/>
      <c r="AA1639" s="36"/>
      <c r="AD1639" s="33"/>
      <c r="AG1639" s="33"/>
      <c r="AH1639" s="43"/>
      <c r="AI1639" s="43"/>
      <c r="AJ1639" s="43"/>
      <c r="AK1639" s="43"/>
      <c r="AL1639" s="43"/>
      <c r="AM1639" s="43"/>
      <c r="AN1639" s="43"/>
      <c r="AO1639" s="43"/>
      <c r="AP1639" s="43"/>
      <c r="AQ1639" s="43"/>
      <c r="AR1639" s="43"/>
      <c r="AS1639" s="43"/>
      <c r="AT1639" s="43"/>
      <c r="AU1639" s="44"/>
      <c r="AV1639" s="33"/>
      <c r="AW1639" s="33"/>
      <c r="AX1639" s="33"/>
      <c r="AZ1639" s="141"/>
      <c r="BE1639" s="168"/>
      <c r="BF1639" s="168"/>
      <c r="BG1639" s="168"/>
      <c r="BH1639" s="168"/>
      <c r="BI1639" s="168"/>
      <c r="BJ1639" s="168"/>
      <c r="BK1639" s="168"/>
      <c r="BL1639" s="168"/>
      <c r="BM1639" s="168"/>
      <c r="DK1639" s="168"/>
      <c r="DL1639" s="168"/>
      <c r="DM1639" s="168"/>
      <c r="DN1639" s="168"/>
      <c r="DO1639" s="168"/>
      <c r="DP1639" s="168"/>
      <c r="DQ1639" s="168"/>
      <c r="DR1639" s="168"/>
      <c r="DS1639" s="168"/>
      <c r="DT1639" s="168"/>
      <c r="DU1639" s="168"/>
      <c r="DV1639" s="168"/>
      <c r="DW1639" s="168"/>
      <c r="DX1639" s="168"/>
      <c r="DY1639" s="168"/>
      <c r="DZ1639" s="168"/>
      <c r="EA1639" s="168"/>
      <c r="EB1639" s="168"/>
      <c r="EC1639" s="168"/>
      <c r="ED1639" s="168"/>
      <c r="EE1639" s="168"/>
      <c r="EF1639" s="168"/>
      <c r="EG1639" s="168"/>
      <c r="EH1639" s="168"/>
      <c r="EI1639" s="168"/>
      <c r="EJ1639" s="168"/>
      <c r="EK1639" s="168"/>
      <c r="EL1639" s="168"/>
      <c r="EM1639" s="168"/>
      <c r="EN1639" s="168"/>
      <c r="EO1639" s="168"/>
      <c r="EP1639" s="168"/>
      <c r="EQ1639" s="168"/>
      <c r="ER1639" s="168"/>
      <c r="ES1639" s="168"/>
      <c r="ET1639" s="168"/>
      <c r="EU1639" s="168"/>
      <c r="EV1639" s="168"/>
      <c r="EW1639" s="168"/>
      <c r="EX1639" s="168"/>
      <c r="EY1639" s="168"/>
      <c r="EZ1639" s="168"/>
      <c r="FA1639" s="168"/>
      <c r="FB1639" s="168"/>
      <c r="FC1639" s="168"/>
      <c r="FD1639" s="168"/>
    </row>
    <row r="1640" spans="1:160" s="5" customFormat="1" ht="24.9" customHeight="1" x14ac:dyDescent="0.3">
      <c r="A1640" s="263"/>
      <c r="B1640" s="263"/>
      <c r="C1640" s="265"/>
      <c r="D1640" s="481"/>
      <c r="E1640" s="482"/>
      <c r="F1640" s="482"/>
      <c r="G1640" s="482"/>
      <c r="H1640" s="482"/>
      <c r="I1640" s="482"/>
      <c r="J1640" s="482"/>
      <c r="K1640" s="482"/>
      <c r="L1640" s="482"/>
      <c r="M1640" s="483"/>
      <c r="N1640" s="16"/>
      <c r="O1640" s="412"/>
      <c r="P1640" s="413"/>
      <c r="Q1640" s="8"/>
      <c r="R1640" s="8"/>
      <c r="S1640" s="8"/>
      <c r="T1640" s="9"/>
      <c r="U1640" s="17"/>
      <c r="V1640" s="33"/>
      <c r="W1640" s="57"/>
      <c r="X1640" s="86"/>
      <c r="Y1640" s="33"/>
      <c r="Z1640" s="36"/>
      <c r="AA1640" s="36"/>
      <c r="AD1640" s="33"/>
      <c r="AG1640" s="33"/>
      <c r="AH1640" s="43"/>
      <c r="AI1640" s="43"/>
      <c r="AJ1640" s="43"/>
      <c r="AK1640" s="43"/>
      <c r="AL1640" s="43"/>
      <c r="AM1640" s="43"/>
      <c r="AN1640" s="43"/>
      <c r="AO1640" s="43"/>
      <c r="AP1640" s="43"/>
      <c r="AQ1640" s="43"/>
      <c r="AR1640" s="43"/>
      <c r="AS1640" s="43"/>
      <c r="AT1640" s="43"/>
      <c r="AU1640" s="44"/>
      <c r="AV1640" s="33"/>
      <c r="AW1640" s="33"/>
      <c r="AX1640" s="33"/>
      <c r="AZ1640" s="141"/>
      <c r="BE1640" s="168"/>
      <c r="BF1640" s="168"/>
      <c r="BG1640" s="168"/>
      <c r="BH1640" s="168"/>
      <c r="BI1640" s="168"/>
      <c r="BJ1640" s="168"/>
      <c r="BK1640" s="168"/>
      <c r="BL1640" s="168"/>
      <c r="BM1640" s="168"/>
      <c r="DK1640" s="168"/>
      <c r="DL1640" s="168"/>
      <c r="DM1640" s="168"/>
      <c r="DN1640" s="168"/>
      <c r="DO1640" s="168"/>
      <c r="DP1640" s="168"/>
      <c r="DQ1640" s="168"/>
      <c r="DR1640" s="168"/>
      <c r="DS1640" s="168"/>
      <c r="DT1640" s="168"/>
      <c r="DU1640" s="168"/>
      <c r="DV1640" s="168"/>
      <c r="DW1640" s="168"/>
      <c r="DX1640" s="168"/>
      <c r="DY1640" s="168"/>
      <c r="DZ1640" s="168"/>
      <c r="EA1640" s="168"/>
      <c r="EB1640" s="168"/>
      <c r="EC1640" s="168"/>
      <c r="ED1640" s="168"/>
      <c r="EE1640" s="168"/>
      <c r="EF1640" s="168"/>
      <c r="EG1640" s="168"/>
      <c r="EH1640" s="168"/>
      <c r="EI1640" s="168"/>
      <c r="EJ1640" s="168"/>
      <c r="EK1640" s="168"/>
      <c r="EL1640" s="168"/>
      <c r="EM1640" s="168"/>
      <c r="EN1640" s="168"/>
      <c r="EO1640" s="168"/>
      <c r="EP1640" s="168"/>
      <c r="EQ1640" s="168"/>
      <c r="ER1640" s="168"/>
      <c r="ES1640" s="168"/>
      <c r="ET1640" s="168"/>
      <c r="EU1640" s="168"/>
      <c r="EV1640" s="168"/>
      <c r="EW1640" s="168"/>
      <c r="EX1640" s="168"/>
      <c r="EY1640" s="168"/>
      <c r="EZ1640" s="168"/>
      <c r="FA1640" s="168"/>
      <c r="FB1640" s="168"/>
      <c r="FC1640" s="168"/>
      <c r="FD1640" s="168"/>
    </row>
    <row r="1641" spans="1:160" s="5" customFormat="1" ht="24.9" customHeight="1" x14ac:dyDescent="0.3">
      <c r="A1641" s="263"/>
      <c r="B1641" s="263"/>
      <c r="C1641" s="265"/>
      <c r="D1641" s="481"/>
      <c r="E1641" s="482"/>
      <c r="F1641" s="482"/>
      <c r="G1641" s="482"/>
      <c r="H1641" s="482"/>
      <c r="I1641" s="482"/>
      <c r="J1641" s="482"/>
      <c r="K1641" s="482"/>
      <c r="L1641" s="482"/>
      <c r="M1641" s="483"/>
      <c r="N1641" s="16"/>
      <c r="O1641" s="412"/>
      <c r="P1641" s="413"/>
      <c r="Q1641" s="8"/>
      <c r="R1641" s="8"/>
      <c r="S1641" s="8"/>
      <c r="T1641" s="9"/>
      <c r="U1641" s="17"/>
      <c r="V1641" s="33"/>
      <c r="W1641" s="57"/>
      <c r="X1641" s="86"/>
      <c r="Y1641" s="33"/>
      <c r="Z1641" s="36"/>
      <c r="AA1641" s="36"/>
      <c r="AD1641" s="33"/>
      <c r="AG1641" s="33"/>
      <c r="AH1641" s="43"/>
      <c r="AI1641" s="43"/>
      <c r="AJ1641" s="43"/>
      <c r="AK1641" s="43"/>
      <c r="AL1641" s="43"/>
      <c r="AM1641" s="43"/>
      <c r="AN1641" s="43"/>
      <c r="AO1641" s="43"/>
      <c r="AP1641" s="43"/>
      <c r="AQ1641" s="43"/>
      <c r="AR1641" s="43"/>
      <c r="AS1641" s="43"/>
      <c r="AT1641" s="43"/>
      <c r="AU1641" s="44"/>
      <c r="AV1641" s="33"/>
      <c r="AW1641" s="33"/>
      <c r="AX1641" s="33"/>
      <c r="AZ1641" s="141"/>
      <c r="BE1641" s="168"/>
      <c r="BF1641" s="168"/>
      <c r="BG1641" s="168"/>
      <c r="BH1641" s="168"/>
      <c r="BI1641" s="168"/>
      <c r="BJ1641" s="168"/>
      <c r="BK1641" s="168"/>
      <c r="BL1641" s="168"/>
      <c r="BM1641" s="168"/>
      <c r="DK1641" s="168"/>
      <c r="DL1641" s="168"/>
      <c r="DM1641" s="168"/>
      <c r="DN1641" s="168"/>
      <c r="DO1641" s="168"/>
      <c r="DP1641" s="168"/>
      <c r="DQ1641" s="168"/>
      <c r="DR1641" s="168"/>
      <c r="DS1641" s="168"/>
      <c r="DT1641" s="168"/>
      <c r="DU1641" s="168"/>
      <c r="DV1641" s="168"/>
      <c r="DW1641" s="168"/>
      <c r="DX1641" s="168"/>
      <c r="DY1641" s="168"/>
      <c r="DZ1641" s="168"/>
      <c r="EA1641" s="168"/>
      <c r="EB1641" s="168"/>
      <c r="EC1641" s="168"/>
      <c r="ED1641" s="168"/>
      <c r="EE1641" s="168"/>
      <c r="EF1641" s="168"/>
      <c r="EG1641" s="168"/>
      <c r="EH1641" s="168"/>
      <c r="EI1641" s="168"/>
      <c r="EJ1641" s="168"/>
      <c r="EK1641" s="168"/>
      <c r="EL1641" s="168"/>
      <c r="EM1641" s="168"/>
      <c r="EN1641" s="168"/>
      <c r="EO1641" s="168"/>
      <c r="EP1641" s="168"/>
      <c r="EQ1641" s="168"/>
      <c r="ER1641" s="168"/>
      <c r="ES1641" s="168"/>
      <c r="ET1641" s="168"/>
      <c r="EU1641" s="168"/>
      <c r="EV1641" s="168"/>
      <c r="EW1641" s="168"/>
      <c r="EX1641" s="168"/>
      <c r="EY1641" s="168"/>
      <c r="EZ1641" s="168"/>
      <c r="FA1641" s="168"/>
      <c r="FB1641" s="168"/>
      <c r="FC1641" s="168"/>
      <c r="FD1641" s="168"/>
    </row>
    <row r="1642" spans="1:160" s="5" customFormat="1" ht="24.9" customHeight="1" x14ac:dyDescent="0.3">
      <c r="A1642" s="263"/>
      <c r="B1642" s="263"/>
      <c r="C1642" s="265"/>
      <c r="D1642" s="481"/>
      <c r="E1642" s="482"/>
      <c r="F1642" s="482"/>
      <c r="G1642" s="482"/>
      <c r="H1642" s="482"/>
      <c r="I1642" s="482"/>
      <c r="J1642" s="482"/>
      <c r="K1642" s="482"/>
      <c r="L1642" s="482"/>
      <c r="M1642" s="483"/>
      <c r="N1642" s="16"/>
      <c r="O1642" s="412"/>
      <c r="P1642" s="413"/>
      <c r="Q1642" s="8"/>
      <c r="R1642" s="8"/>
      <c r="S1642" s="8"/>
      <c r="T1642" s="9"/>
      <c r="U1642" s="17"/>
      <c r="V1642" s="33"/>
      <c r="W1642" s="57"/>
      <c r="X1642" s="86"/>
      <c r="Y1642" s="33"/>
      <c r="Z1642" s="36"/>
      <c r="AA1642" s="36"/>
      <c r="AD1642" s="33"/>
      <c r="AG1642" s="33"/>
      <c r="AH1642" s="43"/>
      <c r="AI1642" s="43"/>
      <c r="AJ1642" s="43"/>
      <c r="AK1642" s="43"/>
      <c r="AL1642" s="43"/>
      <c r="AM1642" s="43"/>
      <c r="AN1642" s="43"/>
      <c r="AO1642" s="43"/>
      <c r="AP1642" s="43"/>
      <c r="AQ1642" s="43"/>
      <c r="AR1642" s="43"/>
      <c r="AS1642" s="43"/>
      <c r="AT1642" s="43"/>
      <c r="AU1642" s="44"/>
      <c r="AV1642" s="33"/>
      <c r="AW1642" s="33"/>
      <c r="AX1642" s="33"/>
      <c r="AZ1642" s="141"/>
      <c r="BE1642" s="168"/>
      <c r="BF1642" s="168"/>
      <c r="BG1642" s="168"/>
      <c r="BH1642" s="168"/>
      <c r="BI1642" s="168"/>
      <c r="BJ1642" s="168"/>
      <c r="BK1642" s="168"/>
      <c r="BL1642" s="168"/>
      <c r="BM1642" s="168"/>
      <c r="DK1642" s="168"/>
      <c r="DL1642" s="168"/>
      <c r="DM1642" s="168"/>
      <c r="DN1642" s="168"/>
      <c r="DO1642" s="168"/>
      <c r="DP1642" s="168"/>
      <c r="DQ1642" s="168"/>
      <c r="DR1642" s="168"/>
      <c r="DS1642" s="168"/>
      <c r="DT1642" s="168"/>
      <c r="DU1642" s="168"/>
      <c r="DV1642" s="168"/>
      <c r="DW1642" s="168"/>
      <c r="DX1642" s="168"/>
      <c r="DY1642" s="168"/>
      <c r="DZ1642" s="168"/>
      <c r="EA1642" s="168"/>
      <c r="EB1642" s="168"/>
      <c r="EC1642" s="168"/>
      <c r="ED1642" s="168"/>
      <c r="EE1642" s="168"/>
      <c r="EF1642" s="168"/>
      <c r="EG1642" s="168"/>
      <c r="EH1642" s="168"/>
      <c r="EI1642" s="168"/>
      <c r="EJ1642" s="168"/>
      <c r="EK1642" s="168"/>
      <c r="EL1642" s="168"/>
      <c r="EM1642" s="168"/>
      <c r="EN1642" s="168"/>
      <c r="EO1642" s="168"/>
      <c r="EP1642" s="168"/>
      <c r="EQ1642" s="168"/>
      <c r="ER1642" s="168"/>
      <c r="ES1642" s="168"/>
      <c r="ET1642" s="168"/>
      <c r="EU1642" s="168"/>
      <c r="EV1642" s="168"/>
      <c r="EW1642" s="168"/>
      <c r="EX1642" s="168"/>
      <c r="EY1642" s="168"/>
      <c r="EZ1642" s="168"/>
      <c r="FA1642" s="168"/>
      <c r="FB1642" s="168"/>
      <c r="FC1642" s="168"/>
      <c r="FD1642" s="168"/>
    </row>
    <row r="1643" spans="1:160" s="5" customFormat="1" ht="24.9" customHeight="1" x14ac:dyDescent="0.3">
      <c r="A1643" s="263"/>
      <c r="B1643" s="263"/>
      <c r="C1643" s="265"/>
      <c r="D1643" s="481"/>
      <c r="E1643" s="482"/>
      <c r="F1643" s="482"/>
      <c r="G1643" s="482"/>
      <c r="H1643" s="482"/>
      <c r="I1643" s="482"/>
      <c r="J1643" s="482"/>
      <c r="K1643" s="482"/>
      <c r="L1643" s="482"/>
      <c r="M1643" s="483"/>
      <c r="N1643" s="16"/>
      <c r="O1643" s="412"/>
      <c r="P1643" s="413"/>
      <c r="Q1643" s="8"/>
      <c r="R1643" s="8"/>
      <c r="S1643" s="8"/>
      <c r="T1643" s="9"/>
      <c r="U1643" s="17"/>
      <c r="V1643" s="33"/>
      <c r="W1643" s="57"/>
      <c r="X1643" s="86"/>
      <c r="Y1643" s="33"/>
      <c r="Z1643" s="36"/>
      <c r="AA1643" s="36"/>
      <c r="AD1643" s="33"/>
      <c r="AG1643" s="33"/>
      <c r="AH1643" s="43"/>
      <c r="AI1643" s="43"/>
      <c r="AJ1643" s="43"/>
      <c r="AK1643" s="43"/>
      <c r="AL1643" s="43"/>
      <c r="AM1643" s="43"/>
      <c r="AN1643" s="43"/>
      <c r="AO1643" s="43"/>
      <c r="AP1643" s="43"/>
      <c r="AQ1643" s="43"/>
      <c r="AR1643" s="43"/>
      <c r="AS1643" s="43"/>
      <c r="AT1643" s="43"/>
      <c r="AU1643" s="44"/>
      <c r="AV1643" s="33"/>
      <c r="AW1643" s="33"/>
      <c r="AX1643" s="33"/>
      <c r="AZ1643" s="141"/>
      <c r="BE1643" s="168"/>
      <c r="BF1643" s="168"/>
      <c r="BG1643" s="168"/>
      <c r="BH1643" s="168"/>
      <c r="BI1643" s="168"/>
      <c r="BJ1643" s="168"/>
      <c r="BK1643" s="168"/>
      <c r="BL1643" s="168"/>
      <c r="BM1643" s="168"/>
      <c r="DK1643" s="168"/>
      <c r="DL1643" s="168"/>
      <c r="DM1643" s="168"/>
      <c r="DN1643" s="168"/>
      <c r="DO1643" s="168"/>
      <c r="DP1643" s="168"/>
      <c r="DQ1643" s="168"/>
      <c r="DR1643" s="168"/>
      <c r="DS1643" s="168"/>
      <c r="DT1643" s="168"/>
      <c r="DU1643" s="168"/>
      <c r="DV1643" s="168"/>
      <c r="DW1643" s="168"/>
      <c r="DX1643" s="168"/>
      <c r="DY1643" s="168"/>
      <c r="DZ1643" s="168"/>
      <c r="EA1643" s="168"/>
      <c r="EB1643" s="168"/>
      <c r="EC1643" s="168"/>
      <c r="ED1643" s="168"/>
      <c r="EE1643" s="168"/>
      <c r="EF1643" s="168"/>
      <c r="EG1643" s="168"/>
      <c r="EH1643" s="168"/>
      <c r="EI1643" s="168"/>
      <c r="EJ1643" s="168"/>
      <c r="EK1643" s="168"/>
      <c r="EL1643" s="168"/>
      <c r="EM1643" s="168"/>
      <c r="EN1643" s="168"/>
      <c r="EO1643" s="168"/>
      <c r="EP1643" s="168"/>
      <c r="EQ1643" s="168"/>
      <c r="ER1643" s="168"/>
      <c r="ES1643" s="168"/>
      <c r="ET1643" s="168"/>
      <c r="EU1643" s="168"/>
      <c r="EV1643" s="168"/>
      <c r="EW1643" s="168"/>
      <c r="EX1643" s="168"/>
      <c r="EY1643" s="168"/>
      <c r="EZ1643" s="168"/>
      <c r="FA1643" s="168"/>
      <c r="FB1643" s="168"/>
      <c r="FC1643" s="168"/>
      <c r="FD1643" s="168"/>
    </row>
    <row r="1644" spans="1:160" s="5" customFormat="1" ht="24.9" customHeight="1" x14ac:dyDescent="0.3">
      <c r="A1644" s="263"/>
      <c r="B1644" s="263"/>
      <c r="C1644" s="265"/>
      <c r="D1644" s="481"/>
      <c r="E1644" s="482"/>
      <c r="F1644" s="482"/>
      <c r="G1644" s="482"/>
      <c r="H1644" s="482"/>
      <c r="I1644" s="482"/>
      <c r="J1644" s="482"/>
      <c r="K1644" s="482"/>
      <c r="L1644" s="482"/>
      <c r="M1644" s="483"/>
      <c r="N1644" s="16"/>
      <c r="O1644" s="412"/>
      <c r="P1644" s="413"/>
      <c r="Q1644" s="8"/>
      <c r="R1644" s="8"/>
      <c r="S1644" s="8"/>
      <c r="T1644" s="9"/>
      <c r="U1644" s="17"/>
      <c r="V1644" s="33"/>
      <c r="W1644" s="57"/>
      <c r="X1644" s="86"/>
      <c r="Y1644" s="33"/>
      <c r="Z1644" s="36"/>
      <c r="AA1644" s="36"/>
      <c r="AD1644" s="33"/>
      <c r="AG1644" s="33"/>
      <c r="AH1644" s="43"/>
      <c r="AI1644" s="43"/>
      <c r="AJ1644" s="43"/>
      <c r="AK1644" s="43"/>
      <c r="AL1644" s="43"/>
      <c r="AM1644" s="43"/>
      <c r="AN1644" s="43"/>
      <c r="AO1644" s="43"/>
      <c r="AP1644" s="43"/>
      <c r="AQ1644" s="43"/>
      <c r="AR1644" s="43"/>
      <c r="AS1644" s="43"/>
      <c r="AT1644" s="43"/>
      <c r="AU1644" s="44"/>
      <c r="AV1644" s="33"/>
      <c r="AW1644" s="33"/>
      <c r="AX1644" s="33"/>
      <c r="AZ1644" s="141"/>
      <c r="BE1644" s="168"/>
      <c r="BF1644" s="168"/>
      <c r="BG1644" s="168"/>
      <c r="BH1644" s="168"/>
      <c r="BI1644" s="168"/>
      <c r="BJ1644" s="168"/>
      <c r="BK1644" s="168"/>
      <c r="BL1644" s="168"/>
      <c r="BM1644" s="168"/>
      <c r="DK1644" s="168"/>
      <c r="DL1644" s="168"/>
      <c r="DM1644" s="168"/>
      <c r="DN1644" s="168"/>
      <c r="DO1644" s="168"/>
      <c r="DP1644" s="168"/>
      <c r="DQ1644" s="168"/>
      <c r="DR1644" s="168"/>
      <c r="DS1644" s="168"/>
      <c r="DT1644" s="168"/>
      <c r="DU1644" s="168"/>
      <c r="DV1644" s="168"/>
      <c r="DW1644" s="168"/>
      <c r="DX1644" s="168"/>
      <c r="DY1644" s="168"/>
      <c r="DZ1644" s="168"/>
      <c r="EA1644" s="168"/>
      <c r="EB1644" s="168"/>
      <c r="EC1644" s="168"/>
      <c r="ED1644" s="168"/>
      <c r="EE1644" s="168"/>
      <c r="EF1644" s="168"/>
      <c r="EG1644" s="168"/>
      <c r="EH1644" s="168"/>
      <c r="EI1644" s="168"/>
      <c r="EJ1644" s="168"/>
      <c r="EK1644" s="168"/>
      <c r="EL1644" s="168"/>
      <c r="EM1644" s="168"/>
      <c r="EN1644" s="168"/>
      <c r="EO1644" s="168"/>
      <c r="EP1644" s="168"/>
      <c r="EQ1644" s="168"/>
      <c r="ER1644" s="168"/>
      <c r="ES1644" s="168"/>
      <c r="ET1644" s="168"/>
      <c r="EU1644" s="168"/>
      <c r="EV1644" s="168"/>
      <c r="EW1644" s="168"/>
      <c r="EX1644" s="168"/>
      <c r="EY1644" s="168"/>
      <c r="EZ1644" s="168"/>
      <c r="FA1644" s="168"/>
      <c r="FB1644" s="168"/>
      <c r="FC1644" s="168"/>
      <c r="FD1644" s="168"/>
    </row>
    <row r="1645" spans="1:160" s="5" customFormat="1" ht="24.9" customHeight="1" x14ac:dyDescent="0.3">
      <c r="A1645" s="263"/>
      <c r="B1645" s="263"/>
      <c r="C1645" s="265"/>
      <c r="D1645" s="481"/>
      <c r="E1645" s="482"/>
      <c r="F1645" s="482"/>
      <c r="G1645" s="482"/>
      <c r="H1645" s="482"/>
      <c r="I1645" s="482"/>
      <c r="J1645" s="482"/>
      <c r="K1645" s="482"/>
      <c r="L1645" s="482"/>
      <c r="M1645" s="483"/>
      <c r="N1645" s="16"/>
      <c r="O1645" s="412"/>
      <c r="P1645" s="413"/>
      <c r="Q1645" s="8"/>
      <c r="R1645" s="8"/>
      <c r="S1645" s="8"/>
      <c r="T1645" s="9"/>
      <c r="U1645" s="17"/>
      <c r="V1645" s="33"/>
      <c r="W1645" s="57"/>
      <c r="X1645" s="86"/>
      <c r="Y1645" s="33"/>
      <c r="Z1645" s="36"/>
      <c r="AA1645" s="36"/>
      <c r="AD1645" s="33"/>
      <c r="AG1645" s="33"/>
      <c r="AH1645" s="43"/>
      <c r="AI1645" s="43"/>
      <c r="AJ1645" s="43"/>
      <c r="AK1645" s="43"/>
      <c r="AL1645" s="43"/>
      <c r="AM1645" s="43"/>
      <c r="AN1645" s="43"/>
      <c r="AO1645" s="43"/>
      <c r="AP1645" s="43"/>
      <c r="AQ1645" s="43"/>
      <c r="AR1645" s="43"/>
      <c r="AS1645" s="43"/>
      <c r="AT1645" s="43"/>
      <c r="AU1645" s="44"/>
      <c r="AV1645" s="33"/>
      <c r="AW1645" s="33"/>
      <c r="AX1645" s="33"/>
      <c r="AZ1645" s="141"/>
      <c r="BE1645" s="168"/>
      <c r="BF1645" s="168"/>
      <c r="BG1645" s="168"/>
      <c r="BH1645" s="168"/>
      <c r="BI1645" s="168"/>
      <c r="BJ1645" s="168"/>
      <c r="BK1645" s="168"/>
      <c r="BL1645" s="168"/>
      <c r="BM1645" s="168"/>
      <c r="DK1645" s="168"/>
      <c r="DL1645" s="168"/>
      <c r="DM1645" s="168"/>
      <c r="DN1645" s="168"/>
      <c r="DO1645" s="168"/>
      <c r="DP1645" s="168"/>
      <c r="DQ1645" s="168"/>
      <c r="DR1645" s="168"/>
      <c r="DS1645" s="168"/>
      <c r="DT1645" s="168"/>
      <c r="DU1645" s="168"/>
      <c r="DV1645" s="168"/>
      <c r="DW1645" s="168"/>
      <c r="DX1645" s="168"/>
      <c r="DY1645" s="168"/>
      <c r="DZ1645" s="168"/>
      <c r="EA1645" s="168"/>
      <c r="EB1645" s="168"/>
      <c r="EC1645" s="168"/>
      <c r="ED1645" s="168"/>
      <c r="EE1645" s="168"/>
      <c r="EF1645" s="168"/>
      <c r="EG1645" s="168"/>
      <c r="EH1645" s="168"/>
      <c r="EI1645" s="168"/>
      <c r="EJ1645" s="168"/>
      <c r="EK1645" s="168"/>
      <c r="EL1645" s="168"/>
      <c r="EM1645" s="168"/>
      <c r="EN1645" s="168"/>
      <c r="EO1645" s="168"/>
      <c r="EP1645" s="168"/>
      <c r="EQ1645" s="168"/>
      <c r="ER1645" s="168"/>
      <c r="ES1645" s="168"/>
      <c r="ET1645" s="168"/>
      <c r="EU1645" s="168"/>
      <c r="EV1645" s="168"/>
      <c r="EW1645" s="168"/>
      <c r="EX1645" s="168"/>
      <c r="EY1645" s="168"/>
      <c r="EZ1645" s="168"/>
      <c r="FA1645" s="168"/>
      <c r="FB1645" s="168"/>
      <c r="FC1645" s="168"/>
      <c r="FD1645" s="168"/>
    </row>
    <row r="1646" spans="1:160" s="5" customFormat="1" ht="24.9" customHeight="1" x14ac:dyDescent="0.3">
      <c r="A1646" s="263"/>
      <c r="B1646" s="263"/>
      <c r="C1646" s="265"/>
      <c r="D1646" s="481"/>
      <c r="E1646" s="482"/>
      <c r="F1646" s="482"/>
      <c r="G1646" s="482"/>
      <c r="H1646" s="482"/>
      <c r="I1646" s="482"/>
      <c r="J1646" s="482"/>
      <c r="K1646" s="482"/>
      <c r="L1646" s="482"/>
      <c r="M1646" s="483"/>
      <c r="N1646" s="16"/>
      <c r="O1646" s="412"/>
      <c r="P1646" s="413"/>
      <c r="Q1646" s="8"/>
      <c r="R1646" s="8"/>
      <c r="S1646" s="8"/>
      <c r="T1646" s="9"/>
      <c r="U1646" s="17"/>
      <c r="V1646" s="33"/>
      <c r="W1646" s="57"/>
      <c r="X1646" s="86"/>
      <c r="Y1646" s="33"/>
      <c r="Z1646" s="36"/>
      <c r="AA1646" s="36"/>
      <c r="AD1646" s="33"/>
      <c r="AG1646" s="33"/>
      <c r="AH1646" s="43"/>
      <c r="AI1646" s="43"/>
      <c r="AJ1646" s="43"/>
      <c r="AK1646" s="43"/>
      <c r="AL1646" s="43"/>
      <c r="AM1646" s="43"/>
      <c r="AN1646" s="43"/>
      <c r="AO1646" s="43"/>
      <c r="AP1646" s="43"/>
      <c r="AQ1646" s="43"/>
      <c r="AR1646" s="43"/>
      <c r="AS1646" s="43"/>
      <c r="AT1646" s="43"/>
      <c r="AU1646" s="44"/>
      <c r="AV1646" s="33"/>
      <c r="AW1646" s="33"/>
      <c r="AX1646" s="33"/>
      <c r="AZ1646" s="141"/>
      <c r="BE1646" s="168"/>
      <c r="BF1646" s="168"/>
      <c r="BG1646" s="168"/>
      <c r="BH1646" s="168"/>
      <c r="BI1646" s="168"/>
      <c r="BJ1646" s="168"/>
      <c r="BK1646" s="168"/>
      <c r="BL1646" s="168"/>
      <c r="BM1646" s="168"/>
      <c r="DK1646" s="168"/>
      <c r="DL1646" s="168"/>
      <c r="DM1646" s="168"/>
      <c r="DN1646" s="168"/>
      <c r="DO1646" s="168"/>
      <c r="DP1646" s="168"/>
      <c r="DQ1646" s="168"/>
      <c r="DR1646" s="168"/>
      <c r="DS1646" s="168"/>
      <c r="DT1646" s="168"/>
      <c r="DU1646" s="168"/>
      <c r="DV1646" s="168"/>
      <c r="DW1646" s="168"/>
      <c r="DX1646" s="168"/>
      <c r="DY1646" s="168"/>
      <c r="DZ1646" s="168"/>
      <c r="EA1646" s="168"/>
      <c r="EB1646" s="168"/>
      <c r="EC1646" s="168"/>
      <c r="ED1646" s="168"/>
      <c r="EE1646" s="168"/>
      <c r="EF1646" s="168"/>
      <c r="EG1646" s="168"/>
      <c r="EH1646" s="168"/>
      <c r="EI1646" s="168"/>
      <c r="EJ1646" s="168"/>
      <c r="EK1646" s="168"/>
      <c r="EL1646" s="168"/>
      <c r="EM1646" s="168"/>
      <c r="EN1646" s="168"/>
      <c r="EO1646" s="168"/>
      <c r="EP1646" s="168"/>
      <c r="EQ1646" s="168"/>
      <c r="ER1646" s="168"/>
      <c r="ES1646" s="168"/>
      <c r="ET1646" s="168"/>
      <c r="EU1646" s="168"/>
      <c r="EV1646" s="168"/>
      <c r="EW1646" s="168"/>
      <c r="EX1646" s="168"/>
      <c r="EY1646" s="168"/>
      <c r="EZ1646" s="168"/>
      <c r="FA1646" s="168"/>
      <c r="FB1646" s="168"/>
      <c r="FC1646" s="168"/>
      <c r="FD1646" s="168"/>
    </row>
    <row r="1647" spans="1:160" s="5" customFormat="1" ht="24.9" customHeight="1" x14ac:dyDescent="0.3">
      <c r="A1647" s="263"/>
      <c r="B1647" s="263"/>
      <c r="C1647" s="265"/>
      <c r="D1647" s="481"/>
      <c r="E1647" s="482"/>
      <c r="F1647" s="482"/>
      <c r="G1647" s="482"/>
      <c r="H1647" s="482"/>
      <c r="I1647" s="482"/>
      <c r="J1647" s="482"/>
      <c r="K1647" s="482"/>
      <c r="L1647" s="482"/>
      <c r="M1647" s="483"/>
      <c r="N1647" s="16"/>
      <c r="O1647" s="412"/>
      <c r="P1647" s="413"/>
      <c r="Q1647" s="8"/>
      <c r="R1647" s="8"/>
      <c r="S1647" s="8"/>
      <c r="T1647" s="9"/>
      <c r="U1647" s="17"/>
      <c r="V1647" s="33"/>
      <c r="W1647" s="57"/>
      <c r="X1647" s="86"/>
      <c r="Y1647" s="33"/>
      <c r="Z1647" s="36"/>
      <c r="AA1647" s="36"/>
      <c r="AD1647" s="33"/>
      <c r="AG1647" s="33"/>
      <c r="AH1647" s="43"/>
      <c r="AI1647" s="43"/>
      <c r="AJ1647" s="43"/>
      <c r="AK1647" s="43"/>
      <c r="AL1647" s="43"/>
      <c r="AM1647" s="43"/>
      <c r="AN1647" s="43"/>
      <c r="AO1647" s="43"/>
      <c r="AP1647" s="43"/>
      <c r="AQ1647" s="43"/>
      <c r="AR1647" s="43"/>
      <c r="AS1647" s="43"/>
      <c r="AT1647" s="43"/>
      <c r="AU1647" s="44"/>
      <c r="AV1647" s="33"/>
      <c r="AW1647" s="33"/>
      <c r="AX1647" s="33"/>
      <c r="AZ1647" s="141"/>
      <c r="BE1647" s="168"/>
      <c r="BF1647" s="168"/>
      <c r="BG1647" s="168"/>
      <c r="BH1647" s="168"/>
      <c r="BI1647" s="168"/>
      <c r="BJ1647" s="168"/>
      <c r="BK1647" s="168"/>
      <c r="BL1647" s="168"/>
      <c r="BM1647" s="168"/>
      <c r="DK1647" s="168"/>
      <c r="DL1647" s="168"/>
      <c r="DM1647" s="168"/>
      <c r="DN1647" s="168"/>
      <c r="DO1647" s="168"/>
      <c r="DP1647" s="168"/>
      <c r="DQ1647" s="168"/>
      <c r="DR1647" s="168"/>
      <c r="DS1647" s="168"/>
      <c r="DT1647" s="168"/>
      <c r="DU1647" s="168"/>
      <c r="DV1647" s="168"/>
      <c r="DW1647" s="168"/>
      <c r="DX1647" s="168"/>
      <c r="DY1647" s="168"/>
      <c r="DZ1647" s="168"/>
      <c r="EA1647" s="168"/>
      <c r="EB1647" s="168"/>
      <c r="EC1647" s="168"/>
      <c r="ED1647" s="168"/>
      <c r="EE1647" s="168"/>
      <c r="EF1647" s="168"/>
      <c r="EG1647" s="168"/>
      <c r="EH1647" s="168"/>
      <c r="EI1647" s="168"/>
      <c r="EJ1647" s="168"/>
      <c r="EK1647" s="168"/>
      <c r="EL1647" s="168"/>
      <c r="EM1647" s="168"/>
      <c r="EN1647" s="168"/>
      <c r="EO1647" s="168"/>
      <c r="EP1647" s="168"/>
      <c r="EQ1647" s="168"/>
      <c r="ER1647" s="168"/>
      <c r="ES1647" s="168"/>
      <c r="ET1647" s="168"/>
      <c r="EU1647" s="168"/>
      <c r="EV1647" s="168"/>
      <c r="EW1647" s="168"/>
      <c r="EX1647" s="168"/>
      <c r="EY1647" s="168"/>
      <c r="EZ1647" s="168"/>
      <c r="FA1647" s="168"/>
      <c r="FB1647" s="168"/>
      <c r="FC1647" s="168"/>
      <c r="FD1647" s="168"/>
    </row>
    <row r="1648" spans="1:160" s="5" customFormat="1" ht="24.9" customHeight="1" x14ac:dyDescent="0.3">
      <c r="A1648" s="263"/>
      <c r="B1648" s="263"/>
      <c r="C1648" s="265"/>
      <c r="D1648" s="481"/>
      <c r="E1648" s="482"/>
      <c r="F1648" s="482"/>
      <c r="G1648" s="482"/>
      <c r="H1648" s="482"/>
      <c r="I1648" s="482"/>
      <c r="J1648" s="482"/>
      <c r="K1648" s="482"/>
      <c r="L1648" s="482"/>
      <c r="M1648" s="483"/>
      <c r="N1648" s="16"/>
      <c r="O1648" s="412"/>
      <c r="P1648" s="413"/>
      <c r="Q1648" s="8"/>
      <c r="R1648" s="8"/>
      <c r="S1648" s="8"/>
      <c r="T1648" s="9"/>
      <c r="U1648" s="17"/>
      <c r="V1648" s="33"/>
      <c r="W1648" s="57"/>
      <c r="X1648" s="86"/>
      <c r="Y1648" s="33"/>
      <c r="Z1648" s="36"/>
      <c r="AA1648" s="36"/>
      <c r="AD1648" s="33"/>
      <c r="AG1648" s="33"/>
      <c r="AH1648" s="43"/>
      <c r="AI1648" s="43"/>
      <c r="AJ1648" s="43"/>
      <c r="AK1648" s="43"/>
      <c r="AL1648" s="43"/>
      <c r="AM1648" s="43"/>
      <c r="AN1648" s="43"/>
      <c r="AO1648" s="43"/>
      <c r="AP1648" s="43"/>
      <c r="AQ1648" s="43"/>
      <c r="AR1648" s="43"/>
      <c r="AS1648" s="43"/>
      <c r="AT1648" s="43"/>
      <c r="AU1648" s="44"/>
      <c r="AV1648" s="33"/>
      <c r="AW1648" s="33"/>
      <c r="AX1648" s="33"/>
      <c r="AZ1648" s="141"/>
      <c r="BE1648" s="168"/>
      <c r="BF1648" s="168"/>
      <c r="BG1648" s="168"/>
      <c r="BH1648" s="168"/>
      <c r="BI1648" s="168"/>
      <c r="BJ1648" s="168"/>
      <c r="BK1648" s="168"/>
      <c r="BL1648" s="168"/>
      <c r="BM1648" s="168"/>
      <c r="DK1648" s="168"/>
      <c r="DL1648" s="168"/>
      <c r="DM1648" s="168"/>
      <c r="DN1648" s="168"/>
      <c r="DO1648" s="168"/>
      <c r="DP1648" s="168"/>
      <c r="DQ1648" s="168"/>
      <c r="DR1648" s="168"/>
      <c r="DS1648" s="168"/>
      <c r="DT1648" s="168"/>
      <c r="DU1648" s="168"/>
      <c r="DV1648" s="168"/>
      <c r="DW1648" s="168"/>
      <c r="DX1648" s="168"/>
      <c r="DY1648" s="168"/>
      <c r="DZ1648" s="168"/>
      <c r="EA1648" s="168"/>
      <c r="EB1648" s="168"/>
      <c r="EC1648" s="168"/>
      <c r="ED1648" s="168"/>
      <c r="EE1648" s="168"/>
      <c r="EF1648" s="168"/>
      <c r="EG1648" s="168"/>
      <c r="EH1648" s="168"/>
      <c r="EI1648" s="168"/>
      <c r="EJ1648" s="168"/>
      <c r="EK1648" s="168"/>
      <c r="EL1648" s="168"/>
      <c r="EM1648" s="168"/>
      <c r="EN1648" s="168"/>
      <c r="EO1648" s="168"/>
      <c r="EP1648" s="168"/>
      <c r="EQ1648" s="168"/>
      <c r="ER1648" s="168"/>
      <c r="ES1648" s="168"/>
      <c r="ET1648" s="168"/>
      <c r="EU1648" s="168"/>
      <c r="EV1648" s="168"/>
      <c r="EW1648" s="168"/>
      <c r="EX1648" s="168"/>
      <c r="EY1648" s="168"/>
      <c r="EZ1648" s="168"/>
      <c r="FA1648" s="168"/>
      <c r="FB1648" s="168"/>
      <c r="FC1648" s="168"/>
      <c r="FD1648" s="168"/>
    </row>
    <row r="1649" spans="1:160" s="5" customFormat="1" ht="24.9" customHeight="1" x14ac:dyDescent="0.3">
      <c r="A1649" s="263"/>
      <c r="B1649" s="263"/>
      <c r="C1649" s="265"/>
      <c r="D1649" s="481"/>
      <c r="E1649" s="482"/>
      <c r="F1649" s="482"/>
      <c r="G1649" s="482"/>
      <c r="H1649" s="482"/>
      <c r="I1649" s="482"/>
      <c r="J1649" s="482"/>
      <c r="K1649" s="482"/>
      <c r="L1649" s="482"/>
      <c r="M1649" s="483"/>
      <c r="N1649" s="16"/>
      <c r="O1649" s="412"/>
      <c r="P1649" s="413"/>
      <c r="Q1649" s="8"/>
      <c r="R1649" s="8"/>
      <c r="S1649" s="8"/>
      <c r="T1649" s="9"/>
      <c r="U1649" s="17"/>
      <c r="V1649" s="33"/>
      <c r="W1649" s="57"/>
      <c r="X1649" s="86"/>
      <c r="Y1649" s="33"/>
      <c r="Z1649" s="36"/>
      <c r="AA1649" s="36"/>
      <c r="AD1649" s="33"/>
      <c r="AG1649" s="33"/>
      <c r="AH1649" s="43"/>
      <c r="AI1649" s="43"/>
      <c r="AJ1649" s="43"/>
      <c r="AK1649" s="43"/>
      <c r="AL1649" s="43"/>
      <c r="AM1649" s="43"/>
      <c r="AN1649" s="43"/>
      <c r="AO1649" s="43"/>
      <c r="AP1649" s="43"/>
      <c r="AQ1649" s="43"/>
      <c r="AR1649" s="43"/>
      <c r="AS1649" s="43"/>
      <c r="AT1649" s="43"/>
      <c r="AU1649" s="44"/>
      <c r="AV1649" s="33"/>
      <c r="AW1649" s="33"/>
      <c r="AX1649" s="33"/>
      <c r="AZ1649" s="141"/>
      <c r="BE1649" s="168"/>
      <c r="BF1649" s="168"/>
      <c r="BG1649" s="168"/>
      <c r="BH1649" s="168"/>
      <c r="BI1649" s="168"/>
      <c r="BJ1649" s="168"/>
      <c r="BK1649" s="168"/>
      <c r="BL1649" s="168"/>
      <c r="BM1649" s="168"/>
      <c r="DK1649" s="168"/>
      <c r="DL1649" s="168"/>
      <c r="DM1649" s="168"/>
      <c r="DN1649" s="168"/>
      <c r="DO1649" s="168"/>
      <c r="DP1649" s="168"/>
      <c r="DQ1649" s="168"/>
      <c r="DR1649" s="168"/>
      <c r="DS1649" s="168"/>
      <c r="DT1649" s="168"/>
      <c r="DU1649" s="168"/>
      <c r="DV1649" s="168"/>
      <c r="DW1649" s="168"/>
      <c r="DX1649" s="168"/>
      <c r="DY1649" s="168"/>
      <c r="DZ1649" s="168"/>
      <c r="EA1649" s="168"/>
      <c r="EB1649" s="168"/>
      <c r="EC1649" s="168"/>
      <c r="ED1649" s="168"/>
      <c r="EE1649" s="168"/>
      <c r="EF1649" s="168"/>
      <c r="EG1649" s="168"/>
      <c r="EH1649" s="168"/>
      <c r="EI1649" s="168"/>
      <c r="EJ1649" s="168"/>
      <c r="EK1649" s="168"/>
      <c r="EL1649" s="168"/>
      <c r="EM1649" s="168"/>
      <c r="EN1649" s="168"/>
      <c r="EO1649" s="168"/>
      <c r="EP1649" s="168"/>
      <c r="EQ1649" s="168"/>
      <c r="ER1649" s="168"/>
      <c r="ES1649" s="168"/>
      <c r="ET1649" s="168"/>
      <c r="EU1649" s="168"/>
      <c r="EV1649" s="168"/>
      <c r="EW1649" s="168"/>
      <c r="EX1649" s="168"/>
      <c r="EY1649" s="168"/>
      <c r="EZ1649" s="168"/>
      <c r="FA1649" s="168"/>
      <c r="FB1649" s="168"/>
      <c r="FC1649" s="168"/>
      <c r="FD1649" s="168"/>
    </row>
    <row r="1650" spans="1:160" s="5" customFormat="1" ht="24.9" customHeight="1" x14ac:dyDescent="0.3">
      <c r="A1650" s="263"/>
      <c r="B1650" s="263"/>
      <c r="C1650" s="265"/>
      <c r="D1650" s="481"/>
      <c r="E1650" s="482"/>
      <c r="F1650" s="482"/>
      <c r="G1650" s="482"/>
      <c r="H1650" s="482"/>
      <c r="I1650" s="482"/>
      <c r="J1650" s="482"/>
      <c r="K1650" s="482"/>
      <c r="L1650" s="482"/>
      <c r="M1650" s="483"/>
      <c r="N1650" s="16"/>
      <c r="O1650" s="412"/>
      <c r="P1650" s="413"/>
      <c r="Q1650" s="8"/>
      <c r="R1650" s="8"/>
      <c r="S1650" s="8"/>
      <c r="T1650" s="9"/>
      <c r="U1650" s="17"/>
      <c r="V1650" s="33"/>
      <c r="W1650" s="57"/>
      <c r="X1650" s="86"/>
      <c r="Y1650" s="33"/>
      <c r="Z1650" s="36"/>
      <c r="AA1650" s="36"/>
      <c r="AD1650" s="33"/>
      <c r="AG1650" s="33"/>
      <c r="AH1650" s="43"/>
      <c r="AI1650" s="43"/>
      <c r="AJ1650" s="43"/>
      <c r="AK1650" s="43"/>
      <c r="AL1650" s="43"/>
      <c r="AM1650" s="43"/>
      <c r="AN1650" s="43"/>
      <c r="AO1650" s="43"/>
      <c r="AP1650" s="43"/>
      <c r="AQ1650" s="43"/>
      <c r="AR1650" s="43"/>
      <c r="AS1650" s="43"/>
      <c r="AT1650" s="43"/>
      <c r="AU1650" s="44"/>
      <c r="AV1650" s="33"/>
      <c r="AW1650" s="33"/>
      <c r="AX1650" s="33"/>
      <c r="AZ1650" s="141"/>
      <c r="BE1650" s="168"/>
      <c r="BF1650" s="168"/>
      <c r="BG1650" s="168"/>
      <c r="BH1650" s="168"/>
      <c r="BI1650" s="168"/>
      <c r="BJ1650" s="168"/>
      <c r="BK1650" s="168"/>
      <c r="BL1650" s="168"/>
      <c r="BM1650" s="168"/>
      <c r="DK1650" s="168"/>
      <c r="DL1650" s="168"/>
      <c r="DM1650" s="168"/>
      <c r="DN1650" s="168"/>
      <c r="DO1650" s="168"/>
      <c r="DP1650" s="168"/>
      <c r="DQ1650" s="168"/>
      <c r="DR1650" s="168"/>
      <c r="DS1650" s="168"/>
      <c r="DT1650" s="168"/>
      <c r="DU1650" s="168"/>
      <c r="DV1650" s="168"/>
      <c r="DW1650" s="168"/>
      <c r="DX1650" s="168"/>
      <c r="DY1650" s="168"/>
      <c r="DZ1650" s="168"/>
      <c r="EA1650" s="168"/>
      <c r="EB1650" s="168"/>
      <c r="EC1650" s="168"/>
      <c r="ED1650" s="168"/>
      <c r="EE1650" s="168"/>
      <c r="EF1650" s="168"/>
      <c r="EG1650" s="168"/>
      <c r="EH1650" s="168"/>
      <c r="EI1650" s="168"/>
      <c r="EJ1650" s="168"/>
      <c r="EK1650" s="168"/>
      <c r="EL1650" s="168"/>
      <c r="EM1650" s="168"/>
      <c r="EN1650" s="168"/>
      <c r="EO1650" s="168"/>
      <c r="EP1650" s="168"/>
      <c r="EQ1650" s="168"/>
      <c r="ER1650" s="168"/>
      <c r="ES1650" s="168"/>
      <c r="ET1650" s="168"/>
      <c r="EU1650" s="168"/>
      <c r="EV1650" s="168"/>
      <c r="EW1650" s="168"/>
      <c r="EX1650" s="168"/>
      <c r="EY1650" s="168"/>
      <c r="EZ1650" s="168"/>
      <c r="FA1650" s="168"/>
      <c r="FB1650" s="168"/>
      <c r="FC1650" s="168"/>
      <c r="FD1650" s="168"/>
    </row>
    <row r="1651" spans="1:160" s="5" customFormat="1" ht="24.9" customHeight="1" x14ac:dyDescent="0.3">
      <c r="A1651" s="263"/>
      <c r="B1651" s="263"/>
      <c r="C1651" s="265"/>
      <c r="D1651" s="481"/>
      <c r="E1651" s="482"/>
      <c r="F1651" s="482"/>
      <c r="G1651" s="482"/>
      <c r="H1651" s="482"/>
      <c r="I1651" s="482"/>
      <c r="J1651" s="482"/>
      <c r="K1651" s="482"/>
      <c r="L1651" s="482"/>
      <c r="M1651" s="483"/>
      <c r="N1651" s="16"/>
      <c r="O1651" s="412"/>
      <c r="P1651" s="413"/>
      <c r="Q1651" s="8"/>
      <c r="R1651" s="8"/>
      <c r="S1651" s="8"/>
      <c r="T1651" s="9"/>
      <c r="U1651" s="17"/>
      <c r="V1651" s="33"/>
      <c r="W1651" s="57"/>
      <c r="X1651" s="86"/>
      <c r="Y1651" s="33"/>
      <c r="Z1651" s="36"/>
      <c r="AA1651" s="36"/>
      <c r="AD1651" s="33"/>
      <c r="AG1651" s="33"/>
      <c r="AH1651" s="43"/>
      <c r="AI1651" s="43"/>
      <c r="AJ1651" s="43"/>
      <c r="AK1651" s="43"/>
      <c r="AL1651" s="43"/>
      <c r="AM1651" s="43"/>
      <c r="AN1651" s="43"/>
      <c r="AO1651" s="43"/>
      <c r="AP1651" s="43"/>
      <c r="AQ1651" s="43"/>
      <c r="AR1651" s="43"/>
      <c r="AS1651" s="43"/>
      <c r="AT1651" s="43"/>
      <c r="AU1651" s="44"/>
      <c r="AV1651" s="33"/>
      <c r="AW1651" s="33"/>
      <c r="AX1651" s="33"/>
      <c r="AZ1651" s="141"/>
      <c r="BE1651" s="168"/>
      <c r="BF1651" s="168"/>
      <c r="BG1651" s="168"/>
      <c r="BH1651" s="168"/>
      <c r="BI1651" s="168"/>
      <c r="BJ1651" s="168"/>
      <c r="BK1651" s="168"/>
      <c r="BL1651" s="168"/>
      <c r="BM1651" s="168"/>
      <c r="DK1651" s="168"/>
      <c r="DL1651" s="168"/>
      <c r="DM1651" s="168"/>
      <c r="DN1651" s="168"/>
      <c r="DO1651" s="168"/>
      <c r="DP1651" s="168"/>
      <c r="DQ1651" s="168"/>
      <c r="DR1651" s="168"/>
      <c r="DS1651" s="168"/>
      <c r="DT1651" s="168"/>
      <c r="DU1651" s="168"/>
      <c r="DV1651" s="168"/>
      <c r="DW1651" s="168"/>
      <c r="DX1651" s="168"/>
      <c r="DY1651" s="168"/>
      <c r="DZ1651" s="168"/>
      <c r="EA1651" s="168"/>
      <c r="EB1651" s="168"/>
      <c r="EC1651" s="168"/>
      <c r="ED1651" s="168"/>
      <c r="EE1651" s="168"/>
      <c r="EF1651" s="168"/>
      <c r="EG1651" s="168"/>
      <c r="EH1651" s="168"/>
      <c r="EI1651" s="168"/>
      <c r="EJ1651" s="168"/>
      <c r="EK1651" s="168"/>
      <c r="EL1651" s="168"/>
      <c r="EM1651" s="168"/>
      <c r="EN1651" s="168"/>
      <c r="EO1651" s="168"/>
      <c r="EP1651" s="168"/>
      <c r="EQ1651" s="168"/>
      <c r="ER1651" s="168"/>
      <c r="ES1651" s="168"/>
      <c r="ET1651" s="168"/>
      <c r="EU1651" s="168"/>
      <c r="EV1651" s="168"/>
      <c r="EW1651" s="168"/>
      <c r="EX1651" s="168"/>
      <c r="EY1651" s="168"/>
      <c r="EZ1651" s="168"/>
      <c r="FA1651" s="168"/>
      <c r="FB1651" s="168"/>
      <c r="FC1651" s="168"/>
      <c r="FD1651" s="168"/>
    </row>
    <row r="1652" spans="1:160" s="5" customFormat="1" ht="24.9" customHeight="1" x14ac:dyDescent="0.3">
      <c r="A1652" s="263"/>
      <c r="B1652" s="263"/>
      <c r="C1652" s="265"/>
      <c r="D1652" s="481"/>
      <c r="E1652" s="482"/>
      <c r="F1652" s="482"/>
      <c r="G1652" s="482"/>
      <c r="H1652" s="482"/>
      <c r="I1652" s="482"/>
      <c r="J1652" s="482"/>
      <c r="K1652" s="482"/>
      <c r="L1652" s="482"/>
      <c r="M1652" s="483"/>
      <c r="N1652" s="16"/>
      <c r="O1652" s="412"/>
      <c r="P1652" s="413"/>
      <c r="Q1652" s="8"/>
      <c r="R1652" s="8"/>
      <c r="S1652" s="8"/>
      <c r="T1652" s="9"/>
      <c r="U1652" s="17"/>
      <c r="V1652" s="33"/>
      <c r="W1652" s="57"/>
      <c r="X1652" s="86"/>
      <c r="Y1652" s="33"/>
      <c r="Z1652" s="36"/>
      <c r="AA1652" s="36"/>
      <c r="AD1652" s="33"/>
      <c r="AG1652" s="33"/>
      <c r="AH1652" s="43"/>
      <c r="AI1652" s="43"/>
      <c r="AJ1652" s="43"/>
      <c r="AK1652" s="43"/>
      <c r="AL1652" s="43"/>
      <c r="AM1652" s="43"/>
      <c r="AN1652" s="43"/>
      <c r="AO1652" s="43"/>
      <c r="AP1652" s="43"/>
      <c r="AQ1652" s="43"/>
      <c r="AR1652" s="43"/>
      <c r="AS1652" s="43"/>
      <c r="AT1652" s="43"/>
      <c r="AU1652" s="44"/>
      <c r="AV1652" s="33"/>
      <c r="AW1652" s="33"/>
      <c r="AX1652" s="33"/>
      <c r="AZ1652" s="141"/>
      <c r="BE1652" s="168"/>
      <c r="BF1652" s="168"/>
      <c r="BG1652" s="168"/>
      <c r="BH1652" s="168"/>
      <c r="BI1652" s="168"/>
      <c r="BJ1652" s="168"/>
      <c r="BK1652" s="168"/>
      <c r="BL1652" s="168"/>
      <c r="BM1652" s="168"/>
      <c r="DK1652" s="168"/>
      <c r="DL1652" s="168"/>
      <c r="DM1652" s="168"/>
      <c r="DN1652" s="168"/>
      <c r="DO1652" s="168"/>
      <c r="DP1652" s="168"/>
      <c r="DQ1652" s="168"/>
      <c r="DR1652" s="168"/>
      <c r="DS1652" s="168"/>
      <c r="DT1652" s="168"/>
      <c r="DU1652" s="168"/>
      <c r="DV1652" s="168"/>
      <c r="DW1652" s="168"/>
      <c r="DX1652" s="168"/>
      <c r="DY1652" s="168"/>
      <c r="DZ1652" s="168"/>
      <c r="EA1652" s="168"/>
      <c r="EB1652" s="168"/>
      <c r="EC1652" s="168"/>
      <c r="ED1652" s="168"/>
      <c r="EE1652" s="168"/>
      <c r="EF1652" s="168"/>
      <c r="EG1652" s="168"/>
      <c r="EH1652" s="168"/>
      <c r="EI1652" s="168"/>
      <c r="EJ1652" s="168"/>
      <c r="EK1652" s="168"/>
      <c r="EL1652" s="168"/>
      <c r="EM1652" s="168"/>
      <c r="EN1652" s="168"/>
      <c r="EO1652" s="168"/>
      <c r="EP1652" s="168"/>
      <c r="EQ1652" s="168"/>
      <c r="ER1652" s="168"/>
      <c r="ES1652" s="168"/>
      <c r="ET1652" s="168"/>
      <c r="EU1652" s="168"/>
      <c r="EV1652" s="168"/>
      <c r="EW1652" s="168"/>
      <c r="EX1652" s="168"/>
      <c r="EY1652" s="168"/>
      <c r="EZ1652" s="168"/>
      <c r="FA1652" s="168"/>
      <c r="FB1652" s="168"/>
      <c r="FC1652" s="168"/>
      <c r="FD1652" s="168"/>
    </row>
    <row r="1653" spans="1:160" s="5" customFormat="1" ht="24.9" customHeight="1" x14ac:dyDescent="0.3">
      <c r="A1653" s="263"/>
      <c r="B1653" s="263"/>
      <c r="C1653" s="265"/>
      <c r="D1653" s="481"/>
      <c r="E1653" s="482"/>
      <c r="F1653" s="482"/>
      <c r="G1653" s="482"/>
      <c r="H1653" s="482"/>
      <c r="I1653" s="482"/>
      <c r="J1653" s="482"/>
      <c r="K1653" s="482"/>
      <c r="L1653" s="482"/>
      <c r="M1653" s="483"/>
      <c r="N1653" s="16"/>
      <c r="O1653" s="412"/>
      <c r="P1653" s="413"/>
      <c r="Q1653" s="8"/>
      <c r="R1653" s="8"/>
      <c r="S1653" s="8"/>
      <c r="T1653" s="9"/>
      <c r="U1653" s="17"/>
      <c r="V1653" s="33"/>
      <c r="W1653" s="57"/>
      <c r="X1653" s="86"/>
      <c r="Y1653" s="33"/>
      <c r="Z1653" s="36"/>
      <c r="AA1653" s="36"/>
      <c r="AD1653" s="33"/>
      <c r="AG1653" s="33"/>
      <c r="AH1653" s="43"/>
      <c r="AI1653" s="43"/>
      <c r="AJ1653" s="43"/>
      <c r="AK1653" s="43"/>
      <c r="AL1653" s="43"/>
      <c r="AM1653" s="43"/>
      <c r="AN1653" s="43"/>
      <c r="AO1653" s="43"/>
      <c r="AP1653" s="43"/>
      <c r="AQ1653" s="43"/>
      <c r="AR1653" s="43"/>
      <c r="AS1653" s="43"/>
      <c r="AT1653" s="43"/>
      <c r="AU1653" s="44"/>
      <c r="AV1653" s="33"/>
      <c r="AW1653" s="33"/>
      <c r="AX1653" s="33"/>
      <c r="AZ1653" s="141"/>
      <c r="BE1653" s="168"/>
      <c r="BF1653" s="168"/>
      <c r="BG1653" s="168"/>
      <c r="BH1653" s="168"/>
      <c r="BI1653" s="168"/>
      <c r="BJ1653" s="168"/>
      <c r="BK1653" s="168"/>
      <c r="BL1653" s="168"/>
      <c r="BM1653" s="168"/>
      <c r="DK1653" s="168"/>
      <c r="DL1653" s="168"/>
      <c r="DM1653" s="168"/>
      <c r="DN1653" s="168"/>
      <c r="DO1653" s="168"/>
      <c r="DP1653" s="168"/>
      <c r="DQ1653" s="168"/>
      <c r="DR1653" s="168"/>
      <c r="DS1653" s="168"/>
      <c r="DT1653" s="168"/>
      <c r="DU1653" s="168"/>
      <c r="DV1653" s="168"/>
      <c r="DW1653" s="168"/>
      <c r="DX1653" s="168"/>
      <c r="DY1653" s="168"/>
      <c r="DZ1653" s="168"/>
      <c r="EA1653" s="168"/>
      <c r="EB1653" s="168"/>
      <c r="EC1653" s="168"/>
      <c r="ED1653" s="168"/>
      <c r="EE1653" s="168"/>
      <c r="EF1653" s="168"/>
      <c r="EG1653" s="168"/>
      <c r="EH1653" s="168"/>
      <c r="EI1653" s="168"/>
      <c r="EJ1653" s="168"/>
      <c r="EK1653" s="168"/>
      <c r="EL1653" s="168"/>
      <c r="EM1653" s="168"/>
      <c r="EN1653" s="168"/>
      <c r="EO1653" s="168"/>
      <c r="EP1653" s="168"/>
      <c r="EQ1653" s="168"/>
      <c r="ER1653" s="168"/>
      <c r="ES1653" s="168"/>
      <c r="ET1653" s="168"/>
      <c r="EU1653" s="168"/>
      <c r="EV1653" s="168"/>
      <c r="EW1653" s="168"/>
      <c r="EX1653" s="168"/>
      <c r="EY1653" s="168"/>
      <c r="EZ1653" s="168"/>
      <c r="FA1653" s="168"/>
      <c r="FB1653" s="168"/>
      <c r="FC1653" s="168"/>
      <c r="FD1653" s="168"/>
    </row>
    <row r="1654" spans="1:160" s="5" customFormat="1" ht="24.9" customHeight="1" thickBot="1" x14ac:dyDescent="0.35">
      <c r="A1654" s="263"/>
      <c r="B1654" s="263"/>
      <c r="C1654" s="265"/>
      <c r="D1654" s="481"/>
      <c r="E1654" s="482"/>
      <c r="F1654" s="482"/>
      <c r="G1654" s="482"/>
      <c r="H1654" s="482"/>
      <c r="I1654" s="482"/>
      <c r="J1654" s="482"/>
      <c r="K1654" s="482"/>
      <c r="L1654" s="482"/>
      <c r="M1654" s="483"/>
      <c r="N1654" s="414" t="s">
        <v>16</v>
      </c>
      <c r="O1654" s="415"/>
      <c r="P1654" s="415"/>
      <c r="Q1654" s="415"/>
      <c r="R1654" s="415"/>
      <c r="S1654" s="415"/>
      <c r="T1654" s="415"/>
      <c r="U1654" s="18">
        <f>SUM(U1634:U1653)</f>
        <v>0</v>
      </c>
      <c r="V1654" s="33"/>
      <c r="W1654" s="57"/>
      <c r="X1654" s="86"/>
      <c r="Y1654" s="33"/>
      <c r="Z1654" s="36"/>
      <c r="AA1654" s="36"/>
      <c r="AD1654" s="33"/>
      <c r="AG1654" s="33"/>
      <c r="AH1654" s="43"/>
      <c r="AI1654" s="43"/>
      <c r="AJ1654" s="43"/>
      <c r="AK1654" s="43"/>
      <c r="AL1654" s="43"/>
      <c r="AM1654" s="43"/>
      <c r="AN1654" s="43"/>
      <c r="AO1654" s="43"/>
      <c r="AP1654" s="43"/>
      <c r="AQ1654" s="43"/>
      <c r="AR1654" s="43"/>
      <c r="AS1654" s="43"/>
      <c r="AT1654" s="43"/>
      <c r="AU1654" s="44"/>
      <c r="AV1654" s="33"/>
      <c r="AW1654" s="33"/>
      <c r="AX1654" s="33"/>
      <c r="AZ1654" s="141"/>
      <c r="BE1654" s="168"/>
      <c r="BF1654" s="168"/>
      <c r="BG1654" s="168"/>
      <c r="BH1654" s="168"/>
      <c r="BI1654" s="168"/>
      <c r="BJ1654" s="168"/>
      <c r="BK1654" s="168"/>
      <c r="BL1654" s="168"/>
      <c r="BM1654" s="168"/>
      <c r="DK1654" s="168"/>
      <c r="DL1654" s="168"/>
      <c r="DM1654" s="168"/>
      <c r="DN1654" s="168"/>
      <c r="DO1654" s="168"/>
      <c r="DP1654" s="168"/>
      <c r="DQ1654" s="168"/>
      <c r="DR1654" s="168"/>
      <c r="DS1654" s="168"/>
      <c r="DT1654" s="168"/>
      <c r="DU1654" s="168"/>
      <c r="DV1654" s="168"/>
      <c r="DW1654" s="168"/>
      <c r="DX1654" s="168"/>
      <c r="DY1654" s="168"/>
      <c r="DZ1654" s="168"/>
      <c r="EA1654" s="168"/>
      <c r="EB1654" s="168"/>
      <c r="EC1654" s="168"/>
      <c r="ED1654" s="168"/>
      <c r="EE1654" s="168"/>
      <c r="EF1654" s="168"/>
      <c r="EG1654" s="168"/>
      <c r="EH1654" s="168"/>
      <c r="EI1654" s="168"/>
      <c r="EJ1654" s="168"/>
      <c r="EK1654" s="168"/>
      <c r="EL1654" s="168"/>
      <c r="EM1654" s="168"/>
      <c r="EN1654" s="168"/>
      <c r="EO1654" s="168"/>
      <c r="EP1654" s="168"/>
      <c r="EQ1654" s="168"/>
      <c r="ER1654" s="168"/>
      <c r="ES1654" s="168"/>
      <c r="ET1654" s="168"/>
      <c r="EU1654" s="168"/>
      <c r="EV1654" s="168"/>
      <c r="EW1654" s="168"/>
      <c r="EX1654" s="168"/>
      <c r="EY1654" s="168"/>
      <c r="EZ1654" s="168"/>
      <c r="FA1654" s="168"/>
      <c r="FB1654" s="168"/>
      <c r="FC1654" s="168"/>
      <c r="FD1654" s="168"/>
    </row>
    <row r="1655" spans="1:160" s="5" customFormat="1" ht="14.4" customHeight="1" x14ac:dyDescent="0.3">
      <c r="A1655" s="263"/>
      <c r="B1655" s="263"/>
      <c r="C1655" s="265"/>
      <c r="D1655" s="481"/>
      <c r="E1655" s="482"/>
      <c r="F1655" s="482"/>
      <c r="G1655" s="482"/>
      <c r="H1655" s="482"/>
      <c r="I1655" s="482"/>
      <c r="J1655" s="482"/>
      <c r="K1655" s="482"/>
      <c r="L1655" s="482"/>
      <c r="M1655" s="483"/>
      <c r="N1655" s="416" t="s">
        <v>17</v>
      </c>
      <c r="O1655" s="417"/>
      <c r="P1655" s="417"/>
      <c r="Q1655" s="417"/>
      <c r="R1655" s="417"/>
      <c r="S1655" s="417"/>
      <c r="T1655" s="417"/>
      <c r="U1655" s="418"/>
      <c r="V1655" s="87"/>
      <c r="W1655" s="57"/>
      <c r="X1655" s="86"/>
      <c r="Y1655" s="33"/>
      <c r="Z1655" s="36"/>
      <c r="AA1655" s="36"/>
      <c r="AD1655" s="33"/>
      <c r="AG1655" s="33"/>
      <c r="AH1655" s="43"/>
      <c r="AI1655" s="43"/>
      <c r="AJ1655" s="43"/>
      <c r="AK1655" s="43"/>
      <c r="AL1655" s="43"/>
      <c r="AM1655" s="43"/>
      <c r="AN1655" s="43"/>
      <c r="AO1655" s="43"/>
      <c r="AP1655" s="43"/>
      <c r="AQ1655" s="43"/>
      <c r="AR1655" s="43"/>
      <c r="AS1655" s="43"/>
      <c r="AT1655" s="43"/>
      <c r="AU1655" s="44"/>
      <c r="AV1655" s="33"/>
      <c r="AW1655" s="33"/>
      <c r="AX1655" s="33"/>
      <c r="AZ1655" s="141"/>
      <c r="BE1655" s="168"/>
      <c r="BF1655" s="168"/>
      <c r="BG1655" s="168"/>
      <c r="BH1655" s="168"/>
      <c r="BI1655" s="168"/>
      <c r="BJ1655" s="168"/>
      <c r="BK1655" s="168"/>
      <c r="BL1655" s="168"/>
      <c r="BM1655" s="168"/>
      <c r="DK1655" s="168"/>
      <c r="DL1655" s="168"/>
      <c r="DM1655" s="168"/>
      <c r="DN1655" s="168"/>
      <c r="DO1655" s="168"/>
      <c r="DP1655" s="168"/>
      <c r="DQ1655" s="168"/>
      <c r="DR1655" s="168"/>
      <c r="DS1655" s="168"/>
      <c r="DT1655" s="168"/>
      <c r="DU1655" s="168"/>
      <c r="DV1655" s="168"/>
      <c r="DW1655" s="168"/>
      <c r="DX1655" s="168"/>
      <c r="DY1655" s="168"/>
      <c r="DZ1655" s="168"/>
      <c r="EA1655" s="168"/>
      <c r="EB1655" s="168"/>
      <c r="EC1655" s="168"/>
      <c r="ED1655" s="168"/>
      <c r="EE1655" s="168"/>
      <c r="EF1655" s="168"/>
      <c r="EG1655" s="168"/>
      <c r="EH1655" s="168"/>
      <c r="EI1655" s="168"/>
      <c r="EJ1655" s="168"/>
      <c r="EK1655" s="168"/>
      <c r="EL1655" s="168"/>
      <c r="EM1655" s="168"/>
      <c r="EN1655" s="168"/>
      <c r="EO1655" s="168"/>
      <c r="EP1655" s="168"/>
      <c r="EQ1655" s="168"/>
      <c r="ER1655" s="168"/>
      <c r="ES1655" s="168"/>
      <c r="ET1655" s="168"/>
      <c r="EU1655" s="168"/>
      <c r="EV1655" s="168"/>
      <c r="EW1655" s="168"/>
      <c r="EX1655" s="168"/>
      <c r="EY1655" s="168"/>
      <c r="EZ1655" s="168"/>
      <c r="FA1655" s="168"/>
      <c r="FB1655" s="168"/>
      <c r="FC1655" s="168"/>
      <c r="FD1655" s="168"/>
    </row>
    <row r="1656" spans="1:160" s="5" customFormat="1" x14ac:dyDescent="0.3">
      <c r="A1656" s="263"/>
      <c r="B1656" s="263"/>
      <c r="C1656" s="265"/>
      <c r="D1656" s="481"/>
      <c r="E1656" s="482"/>
      <c r="F1656" s="482"/>
      <c r="G1656" s="482"/>
      <c r="H1656" s="482"/>
      <c r="I1656" s="482"/>
      <c r="J1656" s="482"/>
      <c r="K1656" s="482"/>
      <c r="L1656" s="482"/>
      <c r="M1656" s="483"/>
      <c r="N1656" s="419"/>
      <c r="O1656" s="420"/>
      <c r="P1656" s="420"/>
      <c r="Q1656" s="420"/>
      <c r="R1656" s="420"/>
      <c r="S1656" s="420"/>
      <c r="T1656" s="420"/>
      <c r="U1656" s="421"/>
      <c r="V1656" s="33"/>
      <c r="W1656" s="57"/>
      <c r="X1656" s="86"/>
      <c r="Y1656" s="33"/>
      <c r="Z1656" s="36"/>
      <c r="AA1656" s="36"/>
      <c r="AD1656" s="33"/>
      <c r="AG1656" s="33"/>
      <c r="AH1656" s="43"/>
      <c r="AI1656" s="43"/>
      <c r="AJ1656" s="43"/>
      <c r="AK1656" s="43"/>
      <c r="AL1656" s="43"/>
      <c r="AM1656" s="43"/>
      <c r="AN1656" s="43"/>
      <c r="AO1656" s="43"/>
      <c r="AP1656" s="43"/>
      <c r="AQ1656" s="43"/>
      <c r="AR1656" s="43"/>
      <c r="AS1656" s="43"/>
      <c r="AT1656" s="43"/>
      <c r="AU1656" s="44"/>
      <c r="AV1656" s="33"/>
      <c r="AW1656" s="33"/>
      <c r="AX1656" s="33"/>
      <c r="AZ1656" s="141"/>
      <c r="BE1656" s="168"/>
      <c r="BF1656" s="168"/>
      <c r="BG1656" s="168"/>
      <c r="BH1656" s="168"/>
      <c r="BI1656" s="168"/>
      <c r="BJ1656" s="168"/>
      <c r="BK1656" s="168"/>
      <c r="BL1656" s="168"/>
      <c r="BM1656" s="168"/>
      <c r="DK1656" s="168"/>
      <c r="DL1656" s="168"/>
      <c r="DM1656" s="168"/>
      <c r="DN1656" s="168"/>
      <c r="DO1656" s="168"/>
      <c r="DP1656" s="168"/>
      <c r="DQ1656" s="168"/>
      <c r="DR1656" s="168"/>
      <c r="DS1656" s="168"/>
      <c r="DT1656" s="168"/>
      <c r="DU1656" s="168"/>
      <c r="DV1656" s="168"/>
      <c r="DW1656" s="168"/>
      <c r="DX1656" s="168"/>
      <c r="DY1656" s="168"/>
      <c r="DZ1656" s="168"/>
      <c r="EA1656" s="168"/>
      <c r="EB1656" s="168"/>
      <c r="EC1656" s="168"/>
      <c r="ED1656" s="168"/>
      <c r="EE1656" s="168"/>
      <c r="EF1656" s="168"/>
      <c r="EG1656" s="168"/>
      <c r="EH1656" s="168"/>
      <c r="EI1656" s="168"/>
      <c r="EJ1656" s="168"/>
      <c r="EK1656" s="168"/>
      <c r="EL1656" s="168"/>
      <c r="EM1656" s="168"/>
      <c r="EN1656" s="168"/>
      <c r="EO1656" s="168"/>
      <c r="EP1656" s="168"/>
      <c r="EQ1656" s="168"/>
      <c r="ER1656" s="168"/>
      <c r="ES1656" s="168"/>
      <c r="ET1656" s="168"/>
      <c r="EU1656" s="168"/>
      <c r="EV1656" s="168"/>
      <c r="EW1656" s="168"/>
      <c r="EX1656" s="168"/>
      <c r="EY1656" s="168"/>
      <c r="EZ1656" s="168"/>
      <c r="FA1656" s="168"/>
      <c r="FB1656" s="168"/>
      <c r="FC1656" s="168"/>
      <c r="FD1656" s="168"/>
    </row>
    <row r="1657" spans="1:160" s="5" customFormat="1" x14ac:dyDescent="0.3">
      <c r="A1657" s="263"/>
      <c r="B1657" s="263"/>
      <c r="C1657" s="265"/>
      <c r="D1657" s="481"/>
      <c r="E1657" s="482"/>
      <c r="F1657" s="482"/>
      <c r="G1657" s="482"/>
      <c r="H1657" s="482"/>
      <c r="I1657" s="482"/>
      <c r="J1657" s="482"/>
      <c r="K1657" s="482"/>
      <c r="L1657" s="482"/>
      <c r="M1657" s="483"/>
      <c r="N1657" s="419"/>
      <c r="O1657" s="420"/>
      <c r="P1657" s="420"/>
      <c r="Q1657" s="420"/>
      <c r="R1657" s="420"/>
      <c r="S1657" s="420"/>
      <c r="T1657" s="420"/>
      <c r="U1657" s="421"/>
      <c r="V1657" s="33"/>
      <c r="W1657" s="57"/>
      <c r="X1657" s="86"/>
      <c r="Y1657" s="33"/>
      <c r="Z1657" s="36"/>
      <c r="AA1657" s="36"/>
      <c r="AD1657" s="33"/>
      <c r="AG1657" s="33"/>
      <c r="AH1657" s="43"/>
      <c r="AI1657" s="43"/>
      <c r="AJ1657" s="43"/>
      <c r="AK1657" s="43"/>
      <c r="AL1657" s="43"/>
      <c r="AM1657" s="43"/>
      <c r="AN1657" s="43"/>
      <c r="AO1657" s="43"/>
      <c r="AP1657" s="43"/>
      <c r="AQ1657" s="43"/>
      <c r="AR1657" s="43"/>
      <c r="AS1657" s="43"/>
      <c r="AT1657" s="43"/>
      <c r="AU1657" s="44"/>
      <c r="AV1657" s="33"/>
      <c r="AW1657" s="33"/>
      <c r="AX1657" s="33"/>
      <c r="AZ1657" s="141"/>
      <c r="BE1657" s="168"/>
      <c r="BF1657" s="168"/>
      <c r="BG1657" s="168"/>
      <c r="BH1657" s="168"/>
      <c r="BI1657" s="168"/>
      <c r="BJ1657" s="168"/>
      <c r="BK1657" s="168"/>
      <c r="BL1657" s="168"/>
      <c r="BM1657" s="168"/>
      <c r="DK1657" s="168"/>
      <c r="DL1657" s="168"/>
      <c r="DM1657" s="168"/>
      <c r="DN1657" s="168"/>
      <c r="DO1657" s="168"/>
      <c r="DP1657" s="168"/>
      <c r="DQ1657" s="168"/>
      <c r="DR1657" s="168"/>
      <c r="DS1657" s="168"/>
      <c r="DT1657" s="168"/>
      <c r="DU1657" s="168"/>
      <c r="DV1657" s="168"/>
      <c r="DW1657" s="168"/>
      <c r="DX1657" s="168"/>
      <c r="DY1657" s="168"/>
      <c r="DZ1657" s="168"/>
      <c r="EA1657" s="168"/>
      <c r="EB1657" s="168"/>
      <c r="EC1657" s="168"/>
      <c r="ED1657" s="168"/>
      <c r="EE1657" s="168"/>
      <c r="EF1657" s="168"/>
      <c r="EG1657" s="168"/>
      <c r="EH1657" s="168"/>
      <c r="EI1657" s="168"/>
      <c r="EJ1657" s="168"/>
      <c r="EK1657" s="168"/>
      <c r="EL1657" s="168"/>
      <c r="EM1657" s="168"/>
      <c r="EN1657" s="168"/>
      <c r="EO1657" s="168"/>
      <c r="EP1657" s="168"/>
      <c r="EQ1657" s="168"/>
      <c r="ER1657" s="168"/>
      <c r="ES1657" s="168"/>
      <c r="ET1657" s="168"/>
      <c r="EU1657" s="168"/>
      <c r="EV1657" s="168"/>
      <c r="EW1657" s="168"/>
      <c r="EX1657" s="168"/>
      <c r="EY1657" s="168"/>
      <c r="EZ1657" s="168"/>
      <c r="FA1657" s="168"/>
      <c r="FB1657" s="168"/>
      <c r="FC1657" s="168"/>
      <c r="FD1657" s="168"/>
    </row>
    <row r="1658" spans="1:160" s="5" customFormat="1" ht="14.4" thickBot="1" x14ac:dyDescent="0.35">
      <c r="A1658" s="263"/>
      <c r="B1658" s="263"/>
      <c r="C1658" s="265"/>
      <c r="D1658" s="425"/>
      <c r="E1658" s="426"/>
      <c r="F1658" s="426"/>
      <c r="G1658" s="426"/>
      <c r="H1658" s="426"/>
      <c r="I1658" s="426"/>
      <c r="J1658" s="426"/>
      <c r="K1658" s="426"/>
      <c r="L1658" s="426"/>
      <c r="M1658" s="427"/>
      <c r="N1658" s="422"/>
      <c r="O1658" s="423"/>
      <c r="P1658" s="423"/>
      <c r="Q1658" s="423"/>
      <c r="R1658" s="423"/>
      <c r="S1658" s="423"/>
      <c r="T1658" s="423"/>
      <c r="U1658" s="424"/>
      <c r="V1658" s="33"/>
      <c r="W1658" s="57"/>
      <c r="X1658" s="86"/>
      <c r="Y1658" s="33"/>
      <c r="Z1658" s="36"/>
      <c r="AA1658" s="36"/>
      <c r="AD1658" s="33"/>
      <c r="AG1658" s="33"/>
      <c r="AH1658" s="43"/>
      <c r="AI1658" s="43"/>
      <c r="AJ1658" s="43"/>
      <c r="AK1658" s="43"/>
      <c r="AL1658" s="43"/>
      <c r="AM1658" s="43"/>
      <c r="AN1658" s="43"/>
      <c r="AO1658" s="43"/>
      <c r="AP1658" s="43"/>
      <c r="AQ1658" s="43"/>
      <c r="AR1658" s="43"/>
      <c r="AS1658" s="43"/>
      <c r="AT1658" s="43"/>
      <c r="AU1658" s="44"/>
      <c r="AV1658" s="33"/>
      <c r="AW1658" s="33"/>
      <c r="AX1658" s="33"/>
      <c r="AZ1658" s="141"/>
      <c r="BE1658" s="168"/>
      <c r="BF1658" s="168"/>
      <c r="BG1658" s="168"/>
      <c r="BH1658" s="168"/>
      <c r="BI1658" s="168"/>
      <c r="BJ1658" s="168"/>
      <c r="BK1658" s="168"/>
      <c r="BL1658" s="168"/>
      <c r="BM1658" s="168"/>
      <c r="DK1658" s="168"/>
      <c r="DL1658" s="168"/>
      <c r="DM1658" s="168"/>
      <c r="DN1658" s="168"/>
      <c r="DO1658" s="168"/>
      <c r="DP1658" s="168"/>
      <c r="DQ1658" s="168"/>
      <c r="DR1658" s="168"/>
      <c r="DS1658" s="168"/>
      <c r="DT1658" s="168"/>
      <c r="DU1658" s="168"/>
      <c r="DV1658" s="168"/>
      <c r="DW1658" s="168"/>
      <c r="DX1658" s="168"/>
      <c r="DY1658" s="168"/>
      <c r="DZ1658" s="168"/>
      <c r="EA1658" s="168"/>
      <c r="EB1658" s="168"/>
      <c r="EC1658" s="168"/>
      <c r="ED1658" s="168"/>
      <c r="EE1658" s="168"/>
      <c r="EF1658" s="168"/>
      <c r="EG1658" s="168"/>
      <c r="EH1658" s="168"/>
      <c r="EI1658" s="168"/>
      <c r="EJ1658" s="168"/>
      <c r="EK1658" s="168"/>
      <c r="EL1658" s="168"/>
      <c r="EM1658" s="168"/>
      <c r="EN1658" s="168"/>
      <c r="EO1658" s="168"/>
      <c r="EP1658" s="168"/>
      <c r="EQ1658" s="168"/>
      <c r="ER1658" s="168"/>
      <c r="ES1658" s="168"/>
      <c r="ET1658" s="168"/>
      <c r="EU1658" s="168"/>
      <c r="EV1658" s="168"/>
      <c r="EW1658" s="168"/>
      <c r="EX1658" s="168"/>
      <c r="EY1658" s="168"/>
      <c r="EZ1658" s="168"/>
      <c r="FA1658" s="168"/>
      <c r="FB1658" s="168"/>
      <c r="FC1658" s="168"/>
      <c r="FD1658" s="168"/>
    </row>
    <row r="1659" spans="1:160" s="5" customFormat="1" ht="5.25" customHeight="1" thickBot="1" x14ac:dyDescent="0.35">
      <c r="A1659" s="263"/>
      <c r="B1659" s="263"/>
      <c r="C1659" s="265"/>
      <c r="D1659" s="428"/>
      <c r="E1659" s="428"/>
      <c r="F1659" s="428"/>
      <c r="G1659" s="428"/>
      <c r="H1659" s="428"/>
      <c r="I1659" s="428"/>
      <c r="J1659" s="428"/>
      <c r="K1659" s="428"/>
      <c r="L1659" s="428"/>
      <c r="M1659" s="428"/>
      <c r="N1659" s="428"/>
      <c r="O1659" s="428"/>
      <c r="P1659" s="428"/>
      <c r="Q1659" s="428"/>
      <c r="R1659" s="428"/>
      <c r="S1659" s="428"/>
      <c r="T1659" s="428"/>
      <c r="U1659" s="428"/>
      <c r="V1659" s="33"/>
      <c r="W1659" s="57"/>
      <c r="X1659" s="86"/>
      <c r="Y1659" s="33"/>
      <c r="Z1659" s="36"/>
      <c r="AA1659" s="36"/>
      <c r="AD1659" s="33"/>
      <c r="AG1659" s="33"/>
      <c r="AH1659" s="43"/>
      <c r="AI1659" s="43"/>
      <c r="AJ1659" s="43"/>
      <c r="AK1659" s="43"/>
      <c r="AL1659" s="43"/>
      <c r="AM1659" s="43"/>
      <c r="AN1659" s="43"/>
      <c r="AO1659" s="43"/>
      <c r="AP1659" s="43"/>
      <c r="AQ1659" s="43"/>
      <c r="AR1659" s="43"/>
      <c r="AS1659" s="43"/>
      <c r="AT1659" s="43"/>
      <c r="AU1659" s="44"/>
      <c r="AV1659" s="33"/>
      <c r="AW1659" s="33"/>
      <c r="AX1659" s="33"/>
      <c r="AZ1659" s="141"/>
      <c r="BE1659" s="168"/>
      <c r="BF1659" s="168"/>
      <c r="BG1659" s="168"/>
      <c r="BH1659" s="168"/>
      <c r="BI1659" s="168"/>
      <c r="BJ1659" s="168"/>
      <c r="BK1659" s="168"/>
      <c r="BL1659" s="168"/>
      <c r="BM1659" s="168"/>
      <c r="DK1659" s="168"/>
      <c r="DL1659" s="168"/>
      <c r="DM1659" s="168"/>
      <c r="DN1659" s="168"/>
      <c r="DO1659" s="168"/>
      <c r="DP1659" s="168"/>
      <c r="DQ1659" s="168"/>
      <c r="DR1659" s="168"/>
      <c r="DS1659" s="168"/>
      <c r="DT1659" s="168"/>
      <c r="DU1659" s="168"/>
      <c r="DV1659" s="168"/>
      <c r="DW1659" s="168"/>
      <c r="DX1659" s="168"/>
      <c r="DY1659" s="168"/>
      <c r="DZ1659" s="168"/>
      <c r="EA1659" s="168"/>
      <c r="EB1659" s="168"/>
      <c r="EC1659" s="168"/>
      <c r="ED1659" s="168"/>
      <c r="EE1659" s="168"/>
      <c r="EF1659" s="168"/>
      <c r="EG1659" s="168"/>
      <c r="EH1659" s="168"/>
      <c r="EI1659" s="168"/>
      <c r="EJ1659" s="168"/>
      <c r="EK1659" s="168"/>
      <c r="EL1659" s="168"/>
      <c r="EM1659" s="168"/>
      <c r="EN1659" s="168"/>
      <c r="EO1659" s="168"/>
      <c r="EP1659" s="168"/>
      <c r="EQ1659" s="168"/>
      <c r="ER1659" s="168"/>
      <c r="ES1659" s="168"/>
      <c r="ET1659" s="168"/>
      <c r="EU1659" s="168"/>
      <c r="EV1659" s="168"/>
      <c r="EW1659" s="168"/>
      <c r="EX1659" s="168"/>
      <c r="EY1659" s="168"/>
      <c r="EZ1659" s="168"/>
      <c r="FA1659" s="168"/>
      <c r="FB1659" s="168"/>
      <c r="FC1659" s="168"/>
      <c r="FD1659" s="168"/>
    </row>
    <row r="1660" spans="1:160" s="5" customFormat="1" ht="20.25" customHeight="1" x14ac:dyDescent="0.3">
      <c r="A1660" s="263"/>
      <c r="B1660" s="263"/>
      <c r="C1660" s="265"/>
      <c r="D1660" s="429" t="s">
        <v>18</v>
      </c>
      <c r="E1660" s="430"/>
      <c r="F1660" s="430"/>
      <c r="G1660" s="430"/>
      <c r="H1660" s="430"/>
      <c r="I1660" s="430"/>
      <c r="J1660" s="430"/>
      <c r="K1660" s="430"/>
      <c r="L1660" s="430"/>
      <c r="M1660" s="431"/>
      <c r="N1660" s="429" t="s">
        <v>19</v>
      </c>
      <c r="O1660" s="430"/>
      <c r="P1660" s="430"/>
      <c r="Q1660" s="430"/>
      <c r="R1660" s="430"/>
      <c r="S1660" s="430"/>
      <c r="T1660" s="430"/>
      <c r="U1660" s="431"/>
      <c r="V1660" s="33"/>
      <c r="W1660" s="57"/>
      <c r="X1660" s="86"/>
      <c r="Y1660" s="33"/>
      <c r="Z1660" s="36"/>
      <c r="AA1660" s="36"/>
      <c r="AD1660" s="33"/>
      <c r="AG1660" s="33"/>
      <c r="AH1660" s="43"/>
      <c r="AI1660" s="43"/>
      <c r="AJ1660" s="43"/>
      <c r="AK1660" s="43"/>
      <c r="AL1660" s="43"/>
      <c r="AM1660" s="43"/>
      <c r="AN1660" s="43"/>
      <c r="AO1660" s="43"/>
      <c r="AP1660" s="43"/>
      <c r="AQ1660" s="43"/>
      <c r="AR1660" s="43"/>
      <c r="AS1660" s="43"/>
      <c r="AT1660" s="43"/>
      <c r="AU1660" s="44"/>
      <c r="AV1660" s="33"/>
      <c r="AW1660" s="33"/>
      <c r="AX1660" s="33"/>
      <c r="AZ1660" s="141"/>
      <c r="BE1660" s="168"/>
      <c r="BF1660" s="168"/>
      <c r="BG1660" s="168"/>
      <c r="BH1660" s="168"/>
      <c r="BI1660" s="168"/>
      <c r="BJ1660" s="168"/>
      <c r="BK1660" s="168"/>
      <c r="BL1660" s="168"/>
      <c r="BM1660" s="168"/>
      <c r="DK1660" s="168"/>
      <c r="DL1660" s="168"/>
      <c r="DM1660" s="168"/>
      <c r="DN1660" s="168"/>
      <c r="DO1660" s="168"/>
      <c r="DP1660" s="168"/>
      <c r="DQ1660" s="168"/>
      <c r="DR1660" s="168"/>
      <c r="DS1660" s="168"/>
      <c r="DT1660" s="168"/>
      <c r="DU1660" s="168"/>
      <c r="DV1660" s="168"/>
      <c r="DW1660" s="168"/>
      <c r="DX1660" s="168"/>
      <c r="DY1660" s="168"/>
      <c r="DZ1660" s="168"/>
      <c r="EA1660" s="168"/>
      <c r="EB1660" s="168"/>
      <c r="EC1660" s="168"/>
      <c r="ED1660" s="168"/>
      <c r="EE1660" s="168"/>
      <c r="EF1660" s="168"/>
      <c r="EG1660" s="168"/>
      <c r="EH1660" s="168"/>
      <c r="EI1660" s="168"/>
      <c r="EJ1660" s="168"/>
      <c r="EK1660" s="168"/>
      <c r="EL1660" s="168"/>
      <c r="EM1660" s="168"/>
      <c r="EN1660" s="168"/>
      <c r="EO1660" s="168"/>
      <c r="EP1660" s="168"/>
      <c r="EQ1660" s="168"/>
      <c r="ER1660" s="168"/>
      <c r="ES1660" s="168"/>
      <c r="ET1660" s="168"/>
      <c r="EU1660" s="168"/>
      <c r="EV1660" s="168"/>
      <c r="EW1660" s="168"/>
      <c r="EX1660" s="168"/>
      <c r="EY1660" s="168"/>
      <c r="EZ1660" s="168"/>
      <c r="FA1660" s="168"/>
      <c r="FB1660" s="168"/>
      <c r="FC1660" s="168"/>
      <c r="FD1660" s="168"/>
    </row>
    <row r="1661" spans="1:160" s="5" customFormat="1" x14ac:dyDescent="0.3">
      <c r="A1661" s="263"/>
      <c r="B1661" s="263"/>
      <c r="C1661" s="265"/>
      <c r="D1661" s="432" t="s">
        <v>20</v>
      </c>
      <c r="E1661" s="433"/>
      <c r="F1661" s="433"/>
      <c r="G1661" s="433"/>
      <c r="H1661" s="433"/>
      <c r="I1661" s="433"/>
      <c r="J1661" s="433"/>
      <c r="K1661" s="433"/>
      <c r="L1661" s="433"/>
      <c r="M1661" s="434"/>
      <c r="N1661" s="435" t="s">
        <v>21</v>
      </c>
      <c r="O1661" s="436"/>
      <c r="P1661" s="436"/>
      <c r="Q1661" s="436"/>
      <c r="R1661" s="436"/>
      <c r="S1661" s="436"/>
      <c r="T1661" s="436"/>
      <c r="U1661" s="437"/>
      <c r="V1661" s="33"/>
      <c r="W1661" s="57"/>
      <c r="X1661" s="86"/>
      <c r="Y1661" s="33"/>
      <c r="Z1661" s="36"/>
      <c r="AA1661" s="36"/>
      <c r="AD1661" s="33"/>
      <c r="AG1661" s="33"/>
      <c r="AH1661" s="43"/>
      <c r="AI1661" s="43"/>
      <c r="AJ1661" s="43"/>
      <c r="AK1661" s="43"/>
      <c r="AL1661" s="43"/>
      <c r="AM1661" s="43"/>
      <c r="AN1661" s="43"/>
      <c r="AO1661" s="43"/>
      <c r="AP1661" s="43"/>
      <c r="AQ1661" s="43"/>
      <c r="AR1661" s="43"/>
      <c r="AS1661" s="43"/>
      <c r="AT1661" s="43"/>
      <c r="AU1661" s="44"/>
      <c r="AV1661" s="33"/>
      <c r="AW1661" s="33"/>
      <c r="AX1661" s="33"/>
      <c r="AZ1661" s="141"/>
      <c r="BE1661" s="168"/>
      <c r="BF1661" s="168"/>
      <c r="BG1661" s="168"/>
      <c r="BH1661" s="168"/>
      <c r="BI1661" s="168"/>
      <c r="BJ1661" s="168"/>
      <c r="BK1661" s="168"/>
      <c r="BL1661" s="168"/>
      <c r="BM1661" s="168"/>
      <c r="DK1661" s="168"/>
      <c r="DL1661" s="168"/>
      <c r="DM1661" s="168"/>
      <c r="DN1661" s="168"/>
      <c r="DO1661" s="168"/>
      <c r="DP1661" s="168"/>
      <c r="DQ1661" s="168"/>
      <c r="DR1661" s="168"/>
      <c r="DS1661" s="168"/>
      <c r="DT1661" s="168"/>
      <c r="DU1661" s="168"/>
      <c r="DV1661" s="168"/>
      <c r="DW1661" s="168"/>
      <c r="DX1661" s="168"/>
      <c r="DY1661" s="168"/>
      <c r="DZ1661" s="168"/>
      <c r="EA1661" s="168"/>
      <c r="EB1661" s="168"/>
      <c r="EC1661" s="168"/>
      <c r="ED1661" s="168"/>
      <c r="EE1661" s="168"/>
      <c r="EF1661" s="168"/>
      <c r="EG1661" s="168"/>
      <c r="EH1661" s="168"/>
      <c r="EI1661" s="168"/>
      <c r="EJ1661" s="168"/>
      <c r="EK1661" s="168"/>
      <c r="EL1661" s="168"/>
      <c r="EM1661" s="168"/>
      <c r="EN1661" s="168"/>
      <c r="EO1661" s="168"/>
      <c r="EP1661" s="168"/>
      <c r="EQ1661" s="168"/>
      <c r="ER1661" s="168"/>
      <c r="ES1661" s="168"/>
      <c r="ET1661" s="168"/>
      <c r="EU1661" s="168"/>
      <c r="EV1661" s="168"/>
      <c r="EW1661" s="168"/>
      <c r="EX1661" s="168"/>
      <c r="EY1661" s="168"/>
      <c r="EZ1661" s="168"/>
      <c r="FA1661" s="168"/>
      <c r="FB1661" s="168"/>
      <c r="FC1661" s="168"/>
      <c r="FD1661" s="168"/>
    </row>
    <row r="1662" spans="1:160" s="5" customFormat="1" ht="15.75" customHeight="1" x14ac:dyDescent="0.3">
      <c r="A1662" s="263"/>
      <c r="B1662" s="263"/>
      <c r="C1662" s="265"/>
      <c r="D1662" s="438" t="s">
        <v>22</v>
      </c>
      <c r="E1662" s="439"/>
      <c r="F1662" s="439"/>
      <c r="G1662" s="439"/>
      <c r="H1662" s="439"/>
      <c r="I1662" s="439"/>
      <c r="J1662" s="439"/>
      <c r="K1662" s="439"/>
      <c r="L1662" s="439"/>
      <c r="M1662" s="440"/>
      <c r="N1662" s="438" t="s">
        <v>22</v>
      </c>
      <c r="O1662" s="444"/>
      <c r="P1662" s="444"/>
      <c r="Q1662" s="444"/>
      <c r="R1662" s="444"/>
      <c r="S1662" s="444"/>
      <c r="T1662" s="444"/>
      <c r="U1662" s="440"/>
      <c r="V1662" s="33"/>
      <c r="W1662" s="57"/>
      <c r="X1662" s="86"/>
      <c r="Y1662" s="33"/>
      <c r="Z1662" s="36"/>
      <c r="AA1662" s="36"/>
      <c r="AD1662" s="33"/>
      <c r="AG1662" s="33"/>
      <c r="AH1662" s="43"/>
      <c r="AI1662" s="43"/>
      <c r="AJ1662" s="43"/>
      <c r="AK1662" s="43"/>
      <c r="AL1662" s="43"/>
      <c r="AM1662" s="43"/>
      <c r="AN1662" s="43"/>
      <c r="AO1662" s="43"/>
      <c r="AP1662" s="43"/>
      <c r="AQ1662" s="43"/>
      <c r="AR1662" s="43"/>
      <c r="AS1662" s="43"/>
      <c r="AT1662" s="43"/>
      <c r="AU1662" s="44"/>
      <c r="AV1662" s="33"/>
      <c r="AW1662" s="33"/>
      <c r="AX1662" s="33"/>
      <c r="AZ1662" s="141"/>
      <c r="BE1662" s="168"/>
      <c r="BF1662" s="168"/>
      <c r="BG1662" s="168"/>
      <c r="BH1662" s="168"/>
      <c r="BI1662" s="168"/>
      <c r="BJ1662" s="168"/>
      <c r="BK1662" s="168"/>
      <c r="BL1662" s="168"/>
      <c r="BM1662" s="168"/>
      <c r="DK1662" s="168"/>
      <c r="DL1662" s="168"/>
      <c r="DM1662" s="168"/>
      <c r="DN1662" s="168"/>
      <c r="DO1662" s="168"/>
      <c r="DP1662" s="168"/>
      <c r="DQ1662" s="168"/>
      <c r="DR1662" s="168"/>
      <c r="DS1662" s="168"/>
      <c r="DT1662" s="168"/>
      <c r="DU1662" s="168"/>
      <c r="DV1662" s="168"/>
      <c r="DW1662" s="168"/>
      <c r="DX1662" s="168"/>
      <c r="DY1662" s="168"/>
      <c r="DZ1662" s="168"/>
      <c r="EA1662" s="168"/>
      <c r="EB1662" s="168"/>
      <c r="EC1662" s="168"/>
      <c r="ED1662" s="168"/>
      <c r="EE1662" s="168"/>
      <c r="EF1662" s="168"/>
      <c r="EG1662" s="168"/>
      <c r="EH1662" s="168"/>
      <c r="EI1662" s="168"/>
      <c r="EJ1662" s="168"/>
      <c r="EK1662" s="168"/>
      <c r="EL1662" s="168"/>
      <c r="EM1662" s="168"/>
      <c r="EN1662" s="168"/>
      <c r="EO1662" s="168"/>
      <c r="EP1662" s="168"/>
      <c r="EQ1662" s="168"/>
      <c r="ER1662" s="168"/>
      <c r="ES1662" s="168"/>
      <c r="ET1662" s="168"/>
      <c r="EU1662" s="168"/>
      <c r="EV1662" s="168"/>
      <c r="EW1662" s="168"/>
      <c r="EX1662" s="168"/>
      <c r="EY1662" s="168"/>
      <c r="EZ1662" s="168"/>
      <c r="FA1662" s="168"/>
      <c r="FB1662" s="168"/>
      <c r="FC1662" s="168"/>
      <c r="FD1662" s="168"/>
    </row>
    <row r="1663" spans="1:160" s="5" customFormat="1" ht="15.75" customHeight="1" x14ac:dyDescent="0.3">
      <c r="A1663" s="263"/>
      <c r="B1663" s="263"/>
      <c r="C1663" s="265"/>
      <c r="D1663" s="438"/>
      <c r="E1663" s="439"/>
      <c r="F1663" s="439"/>
      <c r="G1663" s="439"/>
      <c r="H1663" s="439"/>
      <c r="I1663" s="439"/>
      <c r="J1663" s="439"/>
      <c r="K1663" s="439"/>
      <c r="L1663" s="439"/>
      <c r="M1663" s="440"/>
      <c r="N1663" s="438"/>
      <c r="O1663" s="439"/>
      <c r="P1663" s="439"/>
      <c r="Q1663" s="439"/>
      <c r="R1663" s="439"/>
      <c r="S1663" s="439"/>
      <c r="T1663" s="439"/>
      <c r="U1663" s="440"/>
      <c r="V1663" s="33"/>
      <c r="W1663" s="57"/>
      <c r="X1663" s="86"/>
      <c r="Y1663" s="33"/>
      <c r="Z1663" s="36"/>
      <c r="AA1663" s="36"/>
      <c r="AD1663" s="33"/>
      <c r="AG1663" s="33"/>
      <c r="AH1663" s="43"/>
      <c r="AI1663" s="43"/>
      <c r="AJ1663" s="43"/>
      <c r="AK1663" s="43"/>
      <c r="AL1663" s="43"/>
      <c r="AM1663" s="43"/>
      <c r="AN1663" s="43"/>
      <c r="AO1663" s="43"/>
      <c r="AP1663" s="43"/>
      <c r="AQ1663" s="43"/>
      <c r="AR1663" s="43"/>
      <c r="AS1663" s="43"/>
      <c r="AT1663" s="43"/>
      <c r="AU1663" s="44"/>
      <c r="AV1663" s="33"/>
      <c r="AW1663" s="33"/>
      <c r="AX1663" s="33"/>
      <c r="AZ1663" s="141"/>
      <c r="BE1663" s="168"/>
      <c r="BF1663" s="168"/>
      <c r="BG1663" s="168"/>
      <c r="BH1663" s="168"/>
      <c r="BI1663" s="168"/>
      <c r="BJ1663" s="168"/>
      <c r="BK1663" s="168"/>
      <c r="BL1663" s="168"/>
      <c r="BM1663" s="168"/>
      <c r="DK1663" s="168"/>
      <c r="DL1663" s="168"/>
      <c r="DM1663" s="168"/>
      <c r="DN1663" s="168"/>
      <c r="DO1663" s="168"/>
      <c r="DP1663" s="168"/>
      <c r="DQ1663" s="168"/>
      <c r="DR1663" s="168"/>
      <c r="DS1663" s="168"/>
      <c r="DT1663" s="168"/>
      <c r="DU1663" s="168"/>
      <c r="DV1663" s="168"/>
      <c r="DW1663" s="168"/>
      <c r="DX1663" s="168"/>
      <c r="DY1663" s="168"/>
      <c r="DZ1663" s="168"/>
      <c r="EA1663" s="168"/>
      <c r="EB1663" s="168"/>
      <c r="EC1663" s="168"/>
      <c r="ED1663" s="168"/>
      <c r="EE1663" s="168"/>
      <c r="EF1663" s="168"/>
      <c r="EG1663" s="168"/>
      <c r="EH1663" s="168"/>
      <c r="EI1663" s="168"/>
      <c r="EJ1663" s="168"/>
      <c r="EK1663" s="168"/>
      <c r="EL1663" s="168"/>
      <c r="EM1663" s="168"/>
      <c r="EN1663" s="168"/>
      <c r="EO1663" s="168"/>
      <c r="EP1663" s="168"/>
      <c r="EQ1663" s="168"/>
      <c r="ER1663" s="168"/>
      <c r="ES1663" s="168"/>
      <c r="ET1663" s="168"/>
      <c r="EU1663" s="168"/>
      <c r="EV1663" s="168"/>
      <c r="EW1663" s="168"/>
      <c r="EX1663" s="168"/>
      <c r="EY1663" s="168"/>
      <c r="EZ1663" s="168"/>
      <c r="FA1663" s="168"/>
      <c r="FB1663" s="168"/>
      <c r="FC1663" s="168"/>
      <c r="FD1663" s="168"/>
    </row>
    <row r="1664" spans="1:160" s="5" customFormat="1" ht="15.75" customHeight="1" x14ac:dyDescent="0.3">
      <c r="A1664" s="263"/>
      <c r="B1664" s="263"/>
      <c r="C1664" s="265"/>
      <c r="D1664" s="441"/>
      <c r="E1664" s="442"/>
      <c r="F1664" s="442"/>
      <c r="G1664" s="442"/>
      <c r="H1664" s="442"/>
      <c r="I1664" s="442"/>
      <c r="J1664" s="442"/>
      <c r="K1664" s="442"/>
      <c r="L1664" s="442"/>
      <c r="M1664" s="443"/>
      <c r="N1664" s="441"/>
      <c r="O1664" s="442"/>
      <c r="P1664" s="442"/>
      <c r="Q1664" s="442"/>
      <c r="R1664" s="442"/>
      <c r="S1664" s="442"/>
      <c r="T1664" s="442"/>
      <c r="U1664" s="443"/>
      <c r="V1664" s="33"/>
      <c r="W1664" s="57"/>
      <c r="X1664" s="86"/>
      <c r="Y1664" s="33"/>
      <c r="Z1664" s="36"/>
      <c r="AA1664" s="36"/>
      <c r="AD1664" s="33"/>
      <c r="AG1664" s="33"/>
      <c r="AH1664" s="43"/>
      <c r="AI1664" s="43"/>
      <c r="AJ1664" s="43"/>
      <c r="AK1664" s="43"/>
      <c r="AL1664" s="43"/>
      <c r="AM1664" s="43"/>
      <c r="AN1664" s="43"/>
      <c r="AO1664" s="43"/>
      <c r="AP1664" s="43"/>
      <c r="AQ1664" s="43"/>
      <c r="AR1664" s="43"/>
      <c r="AS1664" s="43"/>
      <c r="AT1664" s="43"/>
      <c r="AU1664" s="44"/>
      <c r="AV1664" s="33"/>
      <c r="AW1664" s="33"/>
      <c r="AX1664" s="33"/>
      <c r="AZ1664" s="141"/>
      <c r="BE1664" s="168"/>
      <c r="BF1664" s="168"/>
      <c r="BG1664" s="168"/>
      <c r="BH1664" s="168"/>
      <c r="BI1664" s="168"/>
      <c r="BJ1664" s="168"/>
      <c r="BK1664" s="168"/>
      <c r="BL1664" s="168"/>
      <c r="BM1664" s="168"/>
      <c r="DK1664" s="168"/>
      <c r="DL1664" s="168"/>
      <c r="DM1664" s="168"/>
      <c r="DN1664" s="168"/>
      <c r="DO1664" s="168"/>
      <c r="DP1664" s="168"/>
      <c r="DQ1664" s="168"/>
      <c r="DR1664" s="168"/>
      <c r="DS1664" s="168"/>
      <c r="DT1664" s="168"/>
      <c r="DU1664" s="168"/>
      <c r="DV1664" s="168"/>
      <c r="DW1664" s="168"/>
      <c r="DX1664" s="168"/>
      <c r="DY1664" s="168"/>
      <c r="DZ1664" s="168"/>
      <c r="EA1664" s="168"/>
      <c r="EB1664" s="168"/>
      <c r="EC1664" s="168"/>
      <c r="ED1664" s="168"/>
      <c r="EE1664" s="168"/>
      <c r="EF1664" s="168"/>
      <c r="EG1664" s="168"/>
      <c r="EH1664" s="168"/>
      <c r="EI1664" s="168"/>
      <c r="EJ1664" s="168"/>
      <c r="EK1664" s="168"/>
      <c r="EL1664" s="168"/>
      <c r="EM1664" s="168"/>
      <c r="EN1664" s="168"/>
      <c r="EO1664" s="168"/>
      <c r="EP1664" s="168"/>
      <c r="EQ1664" s="168"/>
      <c r="ER1664" s="168"/>
      <c r="ES1664" s="168"/>
      <c r="ET1664" s="168"/>
      <c r="EU1664" s="168"/>
      <c r="EV1664" s="168"/>
      <c r="EW1664" s="168"/>
      <c r="EX1664" s="168"/>
      <c r="EY1664" s="168"/>
      <c r="EZ1664" s="168"/>
      <c r="FA1664" s="168"/>
      <c r="FB1664" s="168"/>
      <c r="FC1664" s="168"/>
      <c r="FD1664" s="168"/>
    </row>
    <row r="1665" spans="1:160" s="5" customFormat="1" x14ac:dyDescent="0.25">
      <c r="A1665" s="263"/>
      <c r="B1665" s="263"/>
      <c r="C1665" s="265"/>
      <c r="D1665" s="10" t="s">
        <v>23</v>
      </c>
      <c r="E1665" s="445" t="e">
        <f>+#REF!</f>
        <v>#REF!</v>
      </c>
      <c r="F1665" s="445"/>
      <c r="G1665" s="445"/>
      <c r="H1665" s="445"/>
      <c r="I1665" s="445"/>
      <c r="J1665" s="445"/>
      <c r="K1665" s="445"/>
      <c r="L1665" s="445"/>
      <c r="M1665" s="446"/>
      <c r="N1665" s="11" t="s">
        <v>23</v>
      </c>
      <c r="O1665" s="445" t="e">
        <f>+#REF!</f>
        <v>#REF!</v>
      </c>
      <c r="P1665" s="445"/>
      <c r="Q1665" s="445"/>
      <c r="R1665" s="445"/>
      <c r="S1665" s="445"/>
      <c r="T1665" s="445"/>
      <c r="U1665" s="446"/>
      <c r="V1665" s="33"/>
      <c r="W1665" s="57"/>
      <c r="X1665" s="86"/>
      <c r="Y1665" s="33"/>
      <c r="Z1665" s="36"/>
      <c r="AA1665" s="36"/>
      <c r="AD1665" s="33"/>
      <c r="AG1665" s="33"/>
      <c r="AH1665" s="43"/>
      <c r="AI1665" s="43"/>
      <c r="AJ1665" s="43"/>
      <c r="AK1665" s="43"/>
      <c r="AL1665" s="43"/>
      <c r="AM1665" s="43"/>
      <c r="AN1665" s="43"/>
      <c r="AO1665" s="43"/>
      <c r="AP1665" s="43"/>
      <c r="AQ1665" s="43"/>
      <c r="AR1665" s="43"/>
      <c r="AS1665" s="43"/>
      <c r="AT1665" s="43"/>
      <c r="AU1665" s="44"/>
      <c r="AV1665" s="33"/>
      <c r="AW1665" s="33"/>
      <c r="AX1665" s="33"/>
      <c r="AZ1665" s="141"/>
      <c r="BE1665" s="168"/>
      <c r="BF1665" s="168"/>
      <c r="BG1665" s="168"/>
      <c r="BH1665" s="168"/>
      <c r="BI1665" s="168"/>
      <c r="BJ1665" s="168"/>
      <c r="BK1665" s="168"/>
      <c r="BL1665" s="168"/>
      <c r="BM1665" s="168"/>
      <c r="DK1665" s="168"/>
      <c r="DL1665" s="168"/>
      <c r="DM1665" s="168"/>
      <c r="DN1665" s="168"/>
      <c r="DO1665" s="168"/>
      <c r="DP1665" s="168"/>
      <c r="DQ1665" s="168"/>
      <c r="DR1665" s="168"/>
      <c r="DS1665" s="168"/>
      <c r="DT1665" s="168"/>
      <c r="DU1665" s="168"/>
      <c r="DV1665" s="168"/>
      <c r="DW1665" s="168"/>
      <c r="DX1665" s="168"/>
      <c r="DY1665" s="168"/>
      <c r="DZ1665" s="168"/>
      <c r="EA1665" s="168"/>
      <c r="EB1665" s="168"/>
      <c r="EC1665" s="168"/>
      <c r="ED1665" s="168"/>
      <c r="EE1665" s="168"/>
      <c r="EF1665" s="168"/>
      <c r="EG1665" s="168"/>
      <c r="EH1665" s="168"/>
      <c r="EI1665" s="168"/>
      <c r="EJ1665" s="168"/>
      <c r="EK1665" s="168"/>
      <c r="EL1665" s="168"/>
      <c r="EM1665" s="168"/>
      <c r="EN1665" s="168"/>
      <c r="EO1665" s="168"/>
      <c r="EP1665" s="168"/>
      <c r="EQ1665" s="168"/>
      <c r="ER1665" s="168"/>
      <c r="ES1665" s="168"/>
      <c r="ET1665" s="168"/>
      <c r="EU1665" s="168"/>
      <c r="EV1665" s="168"/>
      <c r="EW1665" s="168"/>
      <c r="EX1665" s="168"/>
      <c r="EY1665" s="168"/>
      <c r="EZ1665" s="168"/>
      <c r="FA1665" s="168"/>
      <c r="FB1665" s="168"/>
      <c r="FC1665" s="168"/>
      <c r="FD1665" s="168"/>
    </row>
    <row r="1666" spans="1:160" s="5" customFormat="1" ht="14.4" thickBot="1" x14ac:dyDescent="0.3">
      <c r="A1666" s="263"/>
      <c r="B1666" s="263"/>
      <c r="C1666" s="265"/>
      <c r="D1666" s="12" t="s">
        <v>25</v>
      </c>
      <c r="E1666" s="447" t="e">
        <f>+#REF!</f>
        <v>#REF!</v>
      </c>
      <c r="F1666" s="447"/>
      <c r="G1666" s="447"/>
      <c r="H1666" s="447"/>
      <c r="I1666" s="447"/>
      <c r="J1666" s="447"/>
      <c r="K1666" s="447"/>
      <c r="L1666" s="447"/>
      <c r="M1666" s="448"/>
      <c r="N1666" s="13" t="s">
        <v>25</v>
      </c>
      <c r="O1666" s="447" t="e">
        <f>+#REF!</f>
        <v>#REF!</v>
      </c>
      <c r="P1666" s="447"/>
      <c r="Q1666" s="447"/>
      <c r="R1666" s="447"/>
      <c r="S1666" s="447"/>
      <c r="T1666" s="447"/>
      <c r="U1666" s="448"/>
      <c r="V1666" s="33"/>
      <c r="W1666" s="57"/>
      <c r="X1666" s="86"/>
      <c r="Y1666" s="33"/>
      <c r="Z1666" s="36"/>
      <c r="AA1666" s="36"/>
      <c r="AD1666" s="33"/>
      <c r="AG1666" s="33"/>
      <c r="AH1666" s="43"/>
      <c r="AI1666" s="43"/>
      <c r="AJ1666" s="43"/>
      <c r="AK1666" s="43"/>
      <c r="AL1666" s="43"/>
      <c r="AM1666" s="43"/>
      <c r="AN1666" s="43"/>
      <c r="AO1666" s="43"/>
      <c r="AP1666" s="43"/>
      <c r="AQ1666" s="43"/>
      <c r="AR1666" s="43"/>
      <c r="AS1666" s="43"/>
      <c r="AT1666" s="43"/>
      <c r="AU1666" s="44"/>
      <c r="AV1666" s="33"/>
      <c r="AW1666" s="33"/>
      <c r="AX1666" s="33"/>
      <c r="AZ1666" s="141"/>
      <c r="BE1666" s="168"/>
      <c r="BF1666" s="168"/>
      <c r="BG1666" s="168"/>
      <c r="BH1666" s="168"/>
      <c r="BI1666" s="168"/>
      <c r="BJ1666" s="168"/>
      <c r="BK1666" s="168"/>
      <c r="BL1666" s="168"/>
      <c r="BM1666" s="168"/>
      <c r="DK1666" s="168"/>
      <c r="DL1666" s="168"/>
      <c r="DM1666" s="168"/>
      <c r="DN1666" s="168"/>
      <c r="DO1666" s="168"/>
      <c r="DP1666" s="168"/>
      <c r="DQ1666" s="168"/>
      <c r="DR1666" s="168"/>
      <c r="DS1666" s="168"/>
      <c r="DT1666" s="168"/>
      <c r="DU1666" s="168"/>
      <c r="DV1666" s="168"/>
      <c r="DW1666" s="168"/>
      <c r="DX1666" s="168"/>
      <c r="DY1666" s="168"/>
      <c r="DZ1666" s="168"/>
      <c r="EA1666" s="168"/>
      <c r="EB1666" s="168"/>
      <c r="EC1666" s="168"/>
      <c r="ED1666" s="168"/>
      <c r="EE1666" s="168"/>
      <c r="EF1666" s="168"/>
      <c r="EG1666" s="168"/>
      <c r="EH1666" s="168"/>
      <c r="EI1666" s="168"/>
      <c r="EJ1666" s="168"/>
      <c r="EK1666" s="168"/>
      <c r="EL1666" s="168"/>
      <c r="EM1666" s="168"/>
      <c r="EN1666" s="168"/>
      <c r="EO1666" s="168"/>
      <c r="EP1666" s="168"/>
      <c r="EQ1666" s="168"/>
      <c r="ER1666" s="168"/>
      <c r="ES1666" s="168"/>
      <c r="ET1666" s="168"/>
      <c r="EU1666" s="168"/>
      <c r="EV1666" s="168"/>
      <c r="EW1666" s="168"/>
      <c r="EX1666" s="168"/>
      <c r="EY1666" s="168"/>
      <c r="EZ1666" s="168"/>
      <c r="FA1666" s="168"/>
      <c r="FB1666" s="168"/>
      <c r="FC1666" s="168"/>
      <c r="FD1666" s="168"/>
    </row>
    <row r="1667" spans="1:160" ht="9.9" customHeight="1" thickBot="1" x14ac:dyDescent="0.3"/>
    <row r="1668" spans="1:160" s="5" customFormat="1" ht="15.75" customHeight="1" x14ac:dyDescent="0.3">
      <c r="A1668" s="263"/>
      <c r="B1668" s="263"/>
      <c r="C1668" s="265"/>
      <c r="D1668" s="484"/>
      <c r="E1668" s="485"/>
      <c r="F1668" s="488" t="s">
        <v>0</v>
      </c>
      <c r="G1668" s="489"/>
      <c r="H1668" s="489"/>
      <c r="I1668" s="489"/>
      <c r="J1668" s="489"/>
      <c r="K1668" s="489"/>
      <c r="L1668" s="489"/>
      <c r="M1668" s="489"/>
      <c r="N1668" s="489"/>
      <c r="O1668" s="490"/>
      <c r="P1668" s="494" t="s">
        <v>1</v>
      </c>
      <c r="Q1668" s="495"/>
      <c r="R1668" s="495"/>
      <c r="S1668" s="496"/>
      <c r="T1668" s="500"/>
      <c r="U1668" s="501"/>
      <c r="V1668" s="33"/>
      <c r="W1668" s="57"/>
      <c r="X1668" s="86"/>
      <c r="Y1668" s="33"/>
      <c r="Z1668" s="36"/>
      <c r="AA1668" s="36"/>
      <c r="AD1668" s="33"/>
      <c r="AG1668" s="33"/>
      <c r="AH1668" s="43"/>
      <c r="AI1668" s="43"/>
      <c r="AJ1668" s="43"/>
      <c r="AK1668" s="43"/>
      <c r="AL1668" s="43"/>
      <c r="AM1668" s="43"/>
      <c r="AN1668" s="43"/>
      <c r="AO1668" s="43"/>
      <c r="AP1668" s="43"/>
      <c r="AQ1668" s="43"/>
      <c r="AR1668" s="43"/>
      <c r="AS1668" s="43"/>
      <c r="AT1668" s="43"/>
      <c r="AU1668" s="44"/>
      <c r="AV1668" s="33"/>
      <c r="AW1668" s="33"/>
      <c r="AX1668" s="33"/>
      <c r="AZ1668" s="141"/>
      <c r="BE1668" s="168"/>
      <c r="BF1668" s="168"/>
      <c r="BG1668" s="168"/>
      <c r="BH1668" s="168"/>
      <c r="BI1668" s="168"/>
      <c r="BJ1668" s="168"/>
      <c r="BK1668" s="168"/>
      <c r="BL1668" s="168"/>
      <c r="BM1668" s="168"/>
      <c r="DK1668" s="168"/>
      <c r="DL1668" s="168"/>
      <c r="DM1668" s="168"/>
      <c r="DN1668" s="168"/>
      <c r="DO1668" s="168"/>
      <c r="DP1668" s="168"/>
      <c r="DQ1668" s="168"/>
      <c r="DR1668" s="168"/>
      <c r="DS1668" s="168"/>
      <c r="DT1668" s="168"/>
      <c r="DU1668" s="168"/>
      <c r="DV1668" s="168"/>
      <c r="DW1668" s="168"/>
      <c r="DX1668" s="168"/>
      <c r="DY1668" s="168"/>
      <c r="DZ1668" s="168"/>
      <c r="EA1668" s="168"/>
      <c r="EB1668" s="168"/>
      <c r="EC1668" s="168"/>
      <c r="ED1668" s="168"/>
      <c r="EE1668" s="168"/>
      <c r="EF1668" s="168"/>
      <c r="EG1668" s="168"/>
      <c r="EH1668" s="168"/>
      <c r="EI1668" s="168"/>
      <c r="EJ1668" s="168"/>
      <c r="EK1668" s="168"/>
      <c r="EL1668" s="168"/>
      <c r="EM1668" s="168"/>
      <c r="EN1668" s="168"/>
      <c r="EO1668" s="168"/>
      <c r="EP1668" s="168"/>
      <c r="EQ1668" s="168"/>
      <c r="ER1668" s="168"/>
      <c r="ES1668" s="168"/>
      <c r="ET1668" s="168"/>
      <c r="EU1668" s="168"/>
      <c r="EV1668" s="168"/>
      <c r="EW1668" s="168"/>
      <c r="EX1668" s="168"/>
      <c r="EY1668" s="168"/>
      <c r="EZ1668" s="168"/>
      <c r="FA1668" s="168"/>
      <c r="FB1668" s="168"/>
      <c r="FC1668" s="168"/>
      <c r="FD1668" s="168"/>
    </row>
    <row r="1669" spans="1:160" s="5" customFormat="1" ht="15" customHeight="1" x14ac:dyDescent="0.3">
      <c r="A1669" s="263"/>
      <c r="B1669" s="263"/>
      <c r="C1669" s="265"/>
      <c r="D1669" s="481"/>
      <c r="E1669" s="482"/>
      <c r="F1669" s="491"/>
      <c r="G1669" s="492"/>
      <c r="H1669" s="492"/>
      <c r="I1669" s="492"/>
      <c r="J1669" s="492"/>
      <c r="K1669" s="492"/>
      <c r="L1669" s="492"/>
      <c r="M1669" s="492"/>
      <c r="N1669" s="492"/>
      <c r="O1669" s="493"/>
      <c r="P1669" s="497"/>
      <c r="Q1669" s="498"/>
      <c r="R1669" s="498"/>
      <c r="S1669" s="499"/>
      <c r="T1669" s="502"/>
      <c r="U1669" s="503"/>
      <c r="V1669" s="33"/>
      <c r="W1669" s="57"/>
      <c r="X1669" s="86"/>
      <c r="Y1669" s="38"/>
      <c r="Z1669" s="36"/>
      <c r="AA1669" s="36"/>
      <c r="AD1669" s="33"/>
      <c r="AG1669" s="33"/>
      <c r="AH1669" s="43"/>
      <c r="AI1669" s="43"/>
      <c r="AJ1669" s="43"/>
      <c r="AK1669" s="43"/>
      <c r="AL1669" s="43"/>
      <c r="AM1669" s="43"/>
      <c r="AN1669" s="43"/>
      <c r="AO1669" s="43"/>
      <c r="AP1669" s="43"/>
      <c r="AQ1669" s="43"/>
      <c r="AR1669" s="43"/>
      <c r="AS1669" s="43"/>
      <c r="AT1669" s="43"/>
      <c r="AU1669" s="44"/>
      <c r="AV1669" s="33"/>
      <c r="AW1669" s="33"/>
      <c r="AX1669" s="33"/>
      <c r="AZ1669" s="141"/>
      <c r="BE1669" s="168"/>
      <c r="BF1669" s="168"/>
      <c r="BG1669" s="168"/>
      <c r="BH1669" s="168"/>
      <c r="BI1669" s="168"/>
      <c r="BJ1669" s="168"/>
      <c r="BK1669" s="168"/>
      <c r="BL1669" s="168"/>
      <c r="BM1669" s="168"/>
      <c r="DK1669" s="168"/>
      <c r="DL1669" s="168"/>
      <c r="DM1669" s="168"/>
      <c r="DN1669" s="168"/>
      <c r="DO1669" s="168"/>
      <c r="DP1669" s="168"/>
      <c r="DQ1669" s="168"/>
      <c r="DR1669" s="168"/>
      <c r="DS1669" s="168"/>
      <c r="DT1669" s="168"/>
      <c r="DU1669" s="168"/>
      <c r="DV1669" s="168"/>
      <c r="DW1669" s="168"/>
      <c r="DX1669" s="168"/>
      <c r="DY1669" s="168"/>
      <c r="DZ1669" s="168"/>
      <c r="EA1669" s="168"/>
      <c r="EB1669" s="168"/>
      <c r="EC1669" s="168"/>
      <c r="ED1669" s="168"/>
      <c r="EE1669" s="168"/>
      <c r="EF1669" s="168"/>
      <c r="EG1669" s="168"/>
      <c r="EH1669" s="168"/>
      <c r="EI1669" s="168"/>
      <c r="EJ1669" s="168"/>
      <c r="EK1669" s="168"/>
      <c r="EL1669" s="168"/>
      <c r="EM1669" s="168"/>
      <c r="EN1669" s="168"/>
      <c r="EO1669" s="168"/>
      <c r="EP1669" s="168"/>
      <c r="EQ1669" s="168"/>
      <c r="ER1669" s="168"/>
      <c r="ES1669" s="168"/>
      <c r="ET1669" s="168"/>
      <c r="EU1669" s="168"/>
      <c r="EV1669" s="168"/>
      <c r="EW1669" s="168"/>
      <c r="EX1669" s="168"/>
      <c r="EY1669" s="168"/>
      <c r="EZ1669" s="168"/>
      <c r="FA1669" s="168"/>
      <c r="FB1669" s="168"/>
      <c r="FC1669" s="168"/>
      <c r="FD1669" s="168"/>
    </row>
    <row r="1670" spans="1:160" s="5" customFormat="1" ht="30" customHeight="1" thickBot="1" x14ac:dyDescent="0.35">
      <c r="A1670" s="263"/>
      <c r="B1670" s="263"/>
      <c r="C1670" s="265"/>
      <c r="D1670" s="486"/>
      <c r="E1670" s="487"/>
      <c r="F1670" s="506" t="s">
        <v>2</v>
      </c>
      <c r="G1670" s="507"/>
      <c r="H1670" s="507"/>
      <c r="I1670" s="507"/>
      <c r="J1670" s="507"/>
      <c r="K1670" s="507"/>
      <c r="L1670" s="507"/>
      <c r="M1670" s="507"/>
      <c r="N1670" s="507"/>
      <c r="O1670" s="508"/>
      <c r="P1670" s="32">
        <v>35</v>
      </c>
      <c r="Q1670" s="101" t="s">
        <v>3</v>
      </c>
      <c r="R1670" s="509">
        <v>147</v>
      </c>
      <c r="S1670" s="510"/>
      <c r="T1670" s="504"/>
      <c r="U1670" s="505"/>
      <c r="V1670" s="33">
        <f>+IF(C1679="","",1)</f>
        <v>1</v>
      </c>
      <c r="W1670" s="57"/>
      <c r="X1670" s="86"/>
      <c r="Y1670" s="39"/>
      <c r="Z1670" s="36"/>
      <c r="AA1670" s="36"/>
      <c r="AD1670" s="33"/>
      <c r="AG1670" s="33"/>
      <c r="AH1670" s="43"/>
      <c r="AI1670" s="43"/>
      <c r="AJ1670" s="43"/>
      <c r="AK1670" s="43"/>
      <c r="AL1670" s="43"/>
      <c r="AM1670" s="43"/>
      <c r="AN1670" s="43"/>
      <c r="AO1670" s="43"/>
      <c r="AP1670" s="43"/>
      <c r="AQ1670" s="43"/>
      <c r="AR1670" s="43"/>
      <c r="AS1670" s="43"/>
      <c r="AT1670" s="43"/>
      <c r="AU1670" s="44"/>
      <c r="AV1670" s="33"/>
      <c r="AW1670" s="33"/>
      <c r="AX1670" s="33"/>
      <c r="AZ1670" s="141"/>
      <c r="BE1670" s="168"/>
      <c r="BF1670" s="168"/>
      <c r="BG1670" s="168"/>
      <c r="BH1670" s="168"/>
      <c r="BI1670" s="168"/>
      <c r="BJ1670" s="168"/>
      <c r="BK1670" s="168"/>
      <c r="BL1670" s="168"/>
      <c r="BM1670" s="168"/>
      <c r="DK1670" s="168"/>
      <c r="DL1670" s="168"/>
      <c r="DM1670" s="168"/>
      <c r="DN1670" s="168"/>
      <c r="DO1670" s="168"/>
      <c r="DP1670" s="168"/>
      <c r="DQ1670" s="168"/>
      <c r="DR1670" s="168"/>
      <c r="DS1670" s="168"/>
      <c r="DT1670" s="168"/>
      <c r="DU1670" s="168"/>
      <c r="DV1670" s="168"/>
      <c r="DW1670" s="168"/>
      <c r="DX1670" s="168"/>
      <c r="DY1670" s="168"/>
      <c r="DZ1670" s="168"/>
      <c r="EA1670" s="168"/>
      <c r="EB1670" s="168"/>
      <c r="EC1670" s="168"/>
      <c r="ED1670" s="168"/>
      <c r="EE1670" s="168"/>
      <c r="EF1670" s="168"/>
      <c r="EG1670" s="168"/>
      <c r="EH1670" s="168"/>
      <c r="EI1670" s="168"/>
      <c r="EJ1670" s="168"/>
      <c r="EK1670" s="168"/>
      <c r="EL1670" s="168"/>
      <c r="EM1670" s="168"/>
      <c r="EN1670" s="168"/>
      <c r="EO1670" s="168"/>
      <c r="EP1670" s="168"/>
      <c r="EQ1670" s="168"/>
      <c r="ER1670" s="168"/>
      <c r="ES1670" s="168"/>
      <c r="ET1670" s="168"/>
      <c r="EU1670" s="168"/>
      <c r="EV1670" s="168"/>
      <c r="EW1670" s="168"/>
      <c r="EX1670" s="168"/>
      <c r="EY1670" s="168"/>
      <c r="EZ1670" s="168"/>
      <c r="FA1670" s="168"/>
      <c r="FB1670" s="168"/>
      <c r="FC1670" s="168"/>
      <c r="FD1670" s="168"/>
    </row>
    <row r="1671" spans="1:160" s="5" customFormat="1" ht="5.25" customHeight="1" thickBot="1" x14ac:dyDescent="0.35">
      <c r="A1671" s="263"/>
      <c r="B1671" s="263"/>
      <c r="C1671" s="265"/>
      <c r="D1671" s="454"/>
      <c r="E1671" s="454"/>
      <c r="F1671" s="454"/>
      <c r="G1671" s="454"/>
      <c r="H1671" s="454"/>
      <c r="I1671" s="454"/>
      <c r="J1671" s="454"/>
      <c r="K1671" s="454"/>
      <c r="L1671" s="454"/>
      <c r="M1671" s="454"/>
      <c r="N1671" s="454"/>
      <c r="O1671" s="454"/>
      <c r="P1671" s="454"/>
      <c r="Q1671" s="454"/>
      <c r="R1671" s="454"/>
      <c r="S1671" s="454"/>
      <c r="T1671" s="454"/>
      <c r="U1671" s="454"/>
      <c r="V1671" s="33"/>
      <c r="W1671" s="57"/>
      <c r="X1671" s="86"/>
      <c r="Y1671" s="38"/>
      <c r="Z1671" s="36"/>
      <c r="AA1671" s="36"/>
      <c r="AD1671" s="33"/>
      <c r="AG1671" s="33"/>
      <c r="AH1671" s="43"/>
      <c r="AI1671" s="43"/>
      <c r="AJ1671" s="43"/>
      <c r="AK1671" s="43"/>
      <c r="AL1671" s="43"/>
      <c r="AM1671" s="43"/>
      <c r="AN1671" s="43"/>
      <c r="AO1671" s="43"/>
      <c r="AP1671" s="43"/>
      <c r="AQ1671" s="43"/>
      <c r="AR1671" s="43"/>
      <c r="AS1671" s="43"/>
      <c r="AT1671" s="43"/>
      <c r="AU1671" s="44"/>
      <c r="AV1671" s="33"/>
      <c r="AW1671" s="33"/>
      <c r="AX1671" s="33"/>
      <c r="AZ1671" s="141"/>
      <c r="BE1671" s="168"/>
      <c r="BF1671" s="168"/>
      <c r="BG1671" s="168"/>
      <c r="BH1671" s="168"/>
      <c r="BI1671" s="168"/>
      <c r="BJ1671" s="168"/>
      <c r="BK1671" s="168"/>
      <c r="BL1671" s="168"/>
      <c r="BM1671" s="168"/>
      <c r="DK1671" s="168"/>
      <c r="DL1671" s="168"/>
      <c r="DM1671" s="168"/>
      <c r="DN1671" s="168"/>
      <c r="DO1671" s="168"/>
      <c r="DP1671" s="168"/>
      <c r="DQ1671" s="168"/>
      <c r="DR1671" s="168"/>
      <c r="DS1671" s="168"/>
      <c r="DT1671" s="168"/>
      <c r="DU1671" s="168"/>
      <c r="DV1671" s="168"/>
      <c r="DW1671" s="168"/>
      <c r="DX1671" s="168"/>
      <c r="DY1671" s="168"/>
      <c r="DZ1671" s="168"/>
      <c r="EA1671" s="168"/>
      <c r="EB1671" s="168"/>
      <c r="EC1671" s="168"/>
      <c r="ED1671" s="168"/>
      <c r="EE1671" s="168"/>
      <c r="EF1671" s="168"/>
      <c r="EG1671" s="168"/>
      <c r="EH1671" s="168"/>
      <c r="EI1671" s="168"/>
      <c r="EJ1671" s="168"/>
      <c r="EK1671" s="168"/>
      <c r="EL1671" s="168"/>
      <c r="EM1671" s="168"/>
      <c r="EN1671" s="168"/>
      <c r="EO1671" s="168"/>
      <c r="EP1671" s="168"/>
      <c r="EQ1671" s="168"/>
      <c r="ER1671" s="168"/>
      <c r="ES1671" s="168"/>
      <c r="ET1671" s="168"/>
      <c r="EU1671" s="168"/>
      <c r="EV1671" s="168"/>
      <c r="EW1671" s="168"/>
      <c r="EX1671" s="168"/>
      <c r="EY1671" s="168"/>
      <c r="EZ1671" s="168"/>
      <c r="FA1671" s="168"/>
      <c r="FB1671" s="168"/>
      <c r="FC1671" s="168"/>
      <c r="FD1671" s="168"/>
    </row>
    <row r="1672" spans="1:160" s="5" customFormat="1" ht="24.9" customHeight="1" x14ac:dyDescent="0.3">
      <c r="A1672" s="263"/>
      <c r="B1672" s="263"/>
      <c r="C1672" s="265"/>
      <c r="D1672" s="511" t="s">
        <v>4</v>
      </c>
      <c r="E1672" s="512"/>
      <c r="F1672" s="513" t="s">
        <v>168</v>
      </c>
      <c r="G1672" s="514"/>
      <c r="H1672" s="514"/>
      <c r="I1672" s="515"/>
      <c r="J1672" s="516" t="s">
        <v>5</v>
      </c>
      <c r="K1672" s="512"/>
      <c r="L1672" s="513" t="s">
        <v>102</v>
      </c>
      <c r="M1672" s="514"/>
      <c r="N1672" s="514"/>
      <c r="O1672" s="514"/>
      <c r="P1672" s="515"/>
      <c r="Q1672" s="1" t="s">
        <v>6</v>
      </c>
      <c r="R1672" s="513" t="s">
        <v>36</v>
      </c>
      <c r="S1672" s="514"/>
      <c r="T1672" s="514"/>
      <c r="U1672" s="517"/>
      <c r="V1672" s="33"/>
      <c r="W1672" s="57"/>
      <c r="X1672" s="86"/>
      <c r="Y1672" s="33"/>
      <c r="Z1672" s="36"/>
      <c r="AA1672" s="36"/>
      <c r="AD1672" s="33"/>
      <c r="AG1672" s="33"/>
      <c r="AH1672" s="43"/>
      <c r="AI1672" s="43"/>
      <c r="AJ1672" s="43"/>
      <c r="AK1672" s="43"/>
      <c r="AL1672" s="43"/>
      <c r="AM1672" s="43"/>
      <c r="AN1672" s="43"/>
      <c r="AO1672" s="43"/>
      <c r="AP1672" s="43"/>
      <c r="AQ1672" s="43"/>
      <c r="AR1672" s="43"/>
      <c r="AS1672" s="43"/>
      <c r="AT1672" s="43"/>
      <c r="AU1672" s="44"/>
      <c r="AV1672" s="33"/>
      <c r="AW1672" s="33"/>
      <c r="AX1672" s="33"/>
      <c r="AZ1672" s="141"/>
      <c r="BE1672" s="168"/>
      <c r="BF1672" s="168"/>
      <c r="BG1672" s="168"/>
      <c r="BH1672" s="168"/>
      <c r="BI1672" s="168"/>
      <c r="BJ1672" s="168"/>
      <c r="BK1672" s="168"/>
      <c r="BL1672" s="168"/>
      <c r="BM1672" s="168"/>
      <c r="DK1672" s="168"/>
      <c r="DL1672" s="168"/>
      <c r="DM1672" s="168"/>
      <c r="DN1672" s="168"/>
      <c r="DO1672" s="168"/>
      <c r="DP1672" s="168"/>
      <c r="DQ1672" s="168"/>
      <c r="DR1672" s="168"/>
      <c r="DS1672" s="168"/>
      <c r="DT1672" s="168"/>
      <c r="DU1672" s="168"/>
      <c r="DV1672" s="168"/>
      <c r="DW1672" s="168"/>
      <c r="DX1672" s="168"/>
      <c r="DY1672" s="168"/>
      <c r="DZ1672" s="168"/>
      <c r="EA1672" s="168"/>
      <c r="EB1672" s="168"/>
      <c r="EC1672" s="168"/>
      <c r="ED1672" s="168"/>
      <c r="EE1672" s="168"/>
      <c r="EF1672" s="168"/>
      <c r="EG1672" s="168"/>
      <c r="EH1672" s="168"/>
      <c r="EI1672" s="168"/>
      <c r="EJ1672" s="168"/>
      <c r="EK1672" s="168"/>
      <c r="EL1672" s="168"/>
      <c r="EM1672" s="168"/>
      <c r="EN1672" s="168"/>
      <c r="EO1672" s="168"/>
      <c r="EP1672" s="168"/>
      <c r="EQ1672" s="168"/>
      <c r="ER1672" s="168"/>
      <c r="ES1672" s="168"/>
      <c r="ET1672" s="168"/>
      <c r="EU1672" s="168"/>
      <c r="EV1672" s="168"/>
      <c r="EW1672" s="168"/>
      <c r="EX1672" s="168"/>
      <c r="EY1672" s="168"/>
      <c r="EZ1672" s="168"/>
      <c r="FA1672" s="168"/>
      <c r="FB1672" s="168"/>
      <c r="FC1672" s="168"/>
      <c r="FD1672" s="168"/>
    </row>
    <row r="1673" spans="1:160" s="5" customFormat="1" ht="45" customHeight="1" thickBot="1" x14ac:dyDescent="0.35">
      <c r="A1673" s="263"/>
      <c r="B1673" s="263"/>
      <c r="C1673" s="265"/>
      <c r="D1673" s="518" t="s">
        <v>7</v>
      </c>
      <c r="E1673" s="519"/>
      <c r="F1673" s="520" t="s">
        <v>169</v>
      </c>
      <c r="G1673" s="521"/>
      <c r="H1673" s="521"/>
      <c r="I1673" s="521"/>
      <c r="J1673" s="521"/>
      <c r="K1673" s="521"/>
      <c r="L1673" s="521"/>
      <c r="M1673" s="521"/>
      <c r="N1673" s="521"/>
      <c r="O1673" s="521"/>
      <c r="P1673" s="521"/>
      <c r="Q1673" s="521"/>
      <c r="R1673" s="521"/>
      <c r="S1673" s="521"/>
      <c r="T1673" s="521"/>
      <c r="U1673" s="522"/>
      <c r="V1673" s="33"/>
      <c r="W1673" s="57"/>
      <c r="X1673" s="86"/>
      <c r="Y1673" s="33"/>
      <c r="Z1673" s="36"/>
      <c r="AA1673" s="36"/>
      <c r="AD1673" s="33"/>
      <c r="AG1673" s="33"/>
      <c r="AH1673" s="43"/>
      <c r="AI1673" s="43"/>
      <c r="AJ1673" s="43"/>
      <c r="AK1673" s="43"/>
      <c r="AL1673" s="43"/>
      <c r="AM1673" s="43"/>
      <c r="AN1673" s="43"/>
      <c r="AO1673" s="43"/>
      <c r="AP1673" s="43"/>
      <c r="AQ1673" s="43"/>
      <c r="AR1673" s="43"/>
      <c r="AS1673" s="43"/>
      <c r="AT1673" s="43"/>
      <c r="AU1673" s="44"/>
      <c r="AV1673" s="33"/>
      <c r="AW1673" s="33"/>
      <c r="AX1673" s="33"/>
      <c r="AZ1673" s="141"/>
      <c r="BE1673" s="168"/>
      <c r="BF1673" s="168"/>
      <c r="BG1673" s="168"/>
      <c r="BH1673" s="168"/>
      <c r="BI1673" s="168"/>
      <c r="BJ1673" s="168"/>
      <c r="BK1673" s="168"/>
      <c r="BL1673" s="168"/>
      <c r="BM1673" s="168"/>
      <c r="DK1673" s="168"/>
      <c r="DL1673" s="168"/>
      <c r="DM1673" s="168"/>
      <c r="DN1673" s="168"/>
      <c r="DO1673" s="168"/>
      <c r="DP1673" s="168"/>
      <c r="DQ1673" s="168"/>
      <c r="DR1673" s="168"/>
      <c r="DS1673" s="168"/>
      <c r="DT1673" s="168"/>
      <c r="DU1673" s="168"/>
      <c r="DV1673" s="168"/>
      <c r="DW1673" s="168"/>
      <c r="DX1673" s="168"/>
      <c r="DY1673" s="168"/>
      <c r="DZ1673" s="168"/>
      <c r="EA1673" s="168"/>
      <c r="EB1673" s="168"/>
      <c r="EC1673" s="168"/>
      <c r="ED1673" s="168"/>
      <c r="EE1673" s="168"/>
      <c r="EF1673" s="168"/>
      <c r="EG1673" s="168"/>
      <c r="EH1673" s="168"/>
      <c r="EI1673" s="168"/>
      <c r="EJ1673" s="168"/>
      <c r="EK1673" s="168"/>
      <c r="EL1673" s="168"/>
      <c r="EM1673" s="168"/>
      <c r="EN1673" s="168"/>
      <c r="EO1673" s="168"/>
      <c r="EP1673" s="168"/>
      <c r="EQ1673" s="168"/>
      <c r="ER1673" s="168"/>
      <c r="ES1673" s="168"/>
      <c r="ET1673" s="168"/>
      <c r="EU1673" s="168"/>
      <c r="EV1673" s="168"/>
      <c r="EW1673" s="168"/>
      <c r="EX1673" s="168"/>
      <c r="EY1673" s="168"/>
      <c r="EZ1673" s="168"/>
      <c r="FA1673" s="168"/>
      <c r="FB1673" s="168"/>
      <c r="FC1673" s="168"/>
      <c r="FD1673" s="168"/>
    </row>
    <row r="1674" spans="1:160" s="5" customFormat="1" ht="5.0999999999999996" customHeight="1" thickBot="1" x14ac:dyDescent="0.35">
      <c r="A1674" s="263"/>
      <c r="B1674" s="263"/>
      <c r="C1674" s="265"/>
      <c r="D1674" s="523"/>
      <c r="E1674" s="523"/>
      <c r="F1674" s="523"/>
      <c r="G1674" s="523"/>
      <c r="H1674" s="523"/>
      <c r="I1674" s="523"/>
      <c r="J1674" s="523"/>
      <c r="K1674" s="523"/>
      <c r="L1674" s="523"/>
      <c r="M1674" s="523"/>
      <c r="N1674" s="523"/>
      <c r="O1674" s="523"/>
      <c r="P1674" s="523"/>
      <c r="Q1674" s="523"/>
      <c r="R1674" s="523"/>
      <c r="S1674" s="523"/>
      <c r="T1674" s="523"/>
      <c r="U1674" s="523"/>
      <c r="V1674" s="33"/>
      <c r="W1674" s="57"/>
      <c r="X1674" s="86"/>
      <c r="Y1674" s="33"/>
      <c r="Z1674" s="36"/>
      <c r="AA1674" s="36"/>
      <c r="AD1674" s="33"/>
      <c r="AG1674" s="33"/>
      <c r="AH1674" s="43"/>
      <c r="AI1674" s="43"/>
      <c r="AJ1674" s="43"/>
      <c r="AK1674" s="43"/>
      <c r="AL1674" s="43"/>
      <c r="AM1674" s="43"/>
      <c r="AN1674" s="43"/>
      <c r="AO1674" s="43"/>
      <c r="AP1674" s="43"/>
      <c r="AQ1674" s="43"/>
      <c r="AR1674" s="43"/>
      <c r="AS1674" s="43"/>
      <c r="AT1674" s="43"/>
      <c r="AU1674" s="44"/>
      <c r="AV1674" s="33"/>
      <c r="AW1674" s="33"/>
      <c r="AX1674" s="33"/>
      <c r="AZ1674" s="141"/>
      <c r="BE1674" s="168"/>
      <c r="BF1674" s="168"/>
      <c r="BG1674" s="168"/>
      <c r="BH1674" s="168"/>
      <c r="BI1674" s="168"/>
      <c r="BJ1674" s="168"/>
      <c r="BK1674" s="168"/>
      <c r="BL1674" s="168"/>
      <c r="BM1674" s="168"/>
      <c r="DK1674" s="168"/>
      <c r="DL1674" s="168"/>
      <c r="DM1674" s="168"/>
      <c r="DN1674" s="168"/>
      <c r="DO1674" s="168"/>
      <c r="DP1674" s="168"/>
      <c r="DQ1674" s="168"/>
      <c r="DR1674" s="168"/>
      <c r="DS1674" s="168"/>
      <c r="DT1674" s="168"/>
      <c r="DU1674" s="168"/>
      <c r="DV1674" s="168"/>
      <c r="DW1674" s="168"/>
      <c r="DX1674" s="168"/>
      <c r="DY1674" s="168"/>
      <c r="DZ1674" s="168"/>
      <c r="EA1674" s="168"/>
      <c r="EB1674" s="168"/>
      <c r="EC1674" s="168"/>
      <c r="ED1674" s="168"/>
      <c r="EE1674" s="168"/>
      <c r="EF1674" s="168"/>
      <c r="EG1674" s="168"/>
      <c r="EH1674" s="168"/>
      <c r="EI1674" s="168"/>
      <c r="EJ1674" s="168"/>
      <c r="EK1674" s="168"/>
      <c r="EL1674" s="168"/>
      <c r="EM1674" s="168"/>
      <c r="EN1674" s="168"/>
      <c r="EO1674" s="168"/>
      <c r="EP1674" s="168"/>
      <c r="EQ1674" s="168"/>
      <c r="ER1674" s="168"/>
      <c r="ES1674" s="168"/>
      <c r="ET1674" s="168"/>
      <c r="EU1674" s="168"/>
      <c r="EV1674" s="168"/>
      <c r="EW1674" s="168"/>
      <c r="EX1674" s="168"/>
      <c r="EY1674" s="168"/>
      <c r="EZ1674" s="168"/>
      <c r="FA1674" s="168"/>
      <c r="FB1674" s="168"/>
      <c r="FC1674" s="168"/>
      <c r="FD1674" s="168"/>
    </row>
    <row r="1675" spans="1:160" s="5" customFormat="1" ht="24.9" customHeight="1" thickBot="1" x14ac:dyDescent="0.35">
      <c r="A1675" s="263"/>
      <c r="B1675" s="263"/>
      <c r="C1675" s="265"/>
      <c r="D1675" s="2" t="s">
        <v>103</v>
      </c>
      <c r="E1675" s="98" t="s">
        <v>106</v>
      </c>
      <c r="F1675" s="455" t="s">
        <v>104</v>
      </c>
      <c r="G1675" s="524"/>
      <c r="H1675" s="456"/>
      <c r="I1675" s="525">
        <v>44058</v>
      </c>
      <c r="J1675" s="526"/>
      <c r="K1675" s="526"/>
      <c r="L1675" s="526"/>
      <c r="M1675" s="526"/>
      <c r="N1675" s="527"/>
      <c r="O1675" s="3" t="s">
        <v>8</v>
      </c>
      <c r="P1675" s="449" t="s">
        <v>24</v>
      </c>
      <c r="Q1675" s="450"/>
      <c r="R1675" s="450"/>
      <c r="S1675" s="450"/>
      <c r="T1675" s="450"/>
      <c r="U1675" s="528"/>
      <c r="V1675" s="33"/>
      <c r="W1675" s="57"/>
      <c r="X1675" s="86"/>
      <c r="Y1675" s="33"/>
      <c r="Z1675" s="36"/>
      <c r="AA1675" s="36"/>
      <c r="AD1675" s="33"/>
      <c r="AG1675" s="33"/>
      <c r="AH1675" s="43"/>
      <c r="AI1675" s="43"/>
      <c r="AJ1675" s="43"/>
      <c r="AK1675" s="43"/>
      <c r="AL1675" s="43"/>
      <c r="AM1675" s="43"/>
      <c r="AN1675" s="43"/>
      <c r="AO1675" s="43"/>
      <c r="AP1675" s="43"/>
      <c r="AQ1675" s="43"/>
      <c r="AR1675" s="43"/>
      <c r="AS1675" s="43"/>
      <c r="AT1675" s="43"/>
      <c r="AU1675" s="44"/>
      <c r="AV1675" s="33"/>
      <c r="AW1675" s="33"/>
      <c r="AX1675" s="33"/>
      <c r="AZ1675" s="141"/>
      <c r="BE1675" s="168"/>
      <c r="BF1675" s="168"/>
      <c r="BG1675" s="168"/>
      <c r="BH1675" s="168"/>
      <c r="BI1675" s="168"/>
      <c r="BJ1675" s="168"/>
      <c r="BK1675" s="168"/>
      <c r="BL1675" s="168"/>
      <c r="BM1675" s="168"/>
      <c r="DK1675" s="168"/>
      <c r="DL1675" s="168"/>
      <c r="DM1675" s="168"/>
      <c r="DN1675" s="168"/>
      <c r="DO1675" s="168"/>
      <c r="DP1675" s="168"/>
      <c r="DQ1675" s="168"/>
      <c r="DR1675" s="168"/>
      <c r="DS1675" s="168"/>
      <c r="DT1675" s="168"/>
      <c r="DU1675" s="168"/>
      <c r="DV1675" s="168"/>
      <c r="DW1675" s="168"/>
      <c r="DX1675" s="168"/>
      <c r="DY1675" s="168"/>
      <c r="DZ1675" s="168"/>
      <c r="EA1675" s="168"/>
      <c r="EB1675" s="168"/>
      <c r="EC1675" s="168"/>
      <c r="ED1675" s="168"/>
      <c r="EE1675" s="168"/>
      <c r="EF1675" s="168"/>
      <c r="EG1675" s="168"/>
      <c r="EH1675" s="168"/>
      <c r="EI1675" s="168"/>
      <c r="EJ1675" s="168"/>
      <c r="EK1675" s="168"/>
      <c r="EL1675" s="168"/>
      <c r="EM1675" s="168"/>
      <c r="EN1675" s="168"/>
      <c r="EO1675" s="168"/>
      <c r="EP1675" s="168"/>
      <c r="EQ1675" s="168"/>
      <c r="ER1675" s="168"/>
      <c r="ES1675" s="168"/>
      <c r="ET1675" s="168"/>
      <c r="EU1675" s="168"/>
      <c r="EV1675" s="168"/>
      <c r="EW1675" s="168"/>
      <c r="EX1675" s="168"/>
      <c r="EY1675" s="168"/>
      <c r="EZ1675" s="168"/>
      <c r="FA1675" s="168"/>
      <c r="FB1675" s="168"/>
      <c r="FC1675" s="168"/>
      <c r="FD1675" s="168"/>
    </row>
    <row r="1676" spans="1:160" s="5" customFormat="1" ht="5.0999999999999996" customHeight="1" thickBot="1" x14ac:dyDescent="0.35">
      <c r="A1676" s="263"/>
      <c r="B1676" s="263"/>
      <c r="C1676" s="265"/>
      <c r="D1676" s="100"/>
      <c r="E1676" s="100"/>
      <c r="F1676" s="100"/>
      <c r="G1676" s="100"/>
      <c r="H1676" s="100"/>
      <c r="I1676" s="100"/>
      <c r="J1676" s="100"/>
      <c r="K1676" s="100"/>
      <c r="L1676" s="100"/>
      <c r="M1676" s="100"/>
      <c r="N1676" s="100"/>
      <c r="O1676" s="100"/>
      <c r="P1676" s="100"/>
      <c r="Q1676" s="100"/>
      <c r="R1676" s="100"/>
      <c r="S1676" s="100"/>
      <c r="T1676" s="100"/>
      <c r="U1676" s="100"/>
      <c r="V1676" s="33"/>
      <c r="W1676" s="57"/>
      <c r="X1676" s="86"/>
      <c r="Y1676" s="33"/>
      <c r="Z1676" s="36"/>
      <c r="AA1676" s="36"/>
      <c r="AD1676" s="33"/>
      <c r="AG1676" s="33"/>
      <c r="AH1676" s="43"/>
      <c r="AI1676" s="43"/>
      <c r="AJ1676" s="43"/>
      <c r="AK1676" s="43"/>
      <c r="AL1676" s="43"/>
      <c r="AM1676" s="43"/>
      <c r="AN1676" s="43"/>
      <c r="AO1676" s="43"/>
      <c r="AP1676" s="43"/>
      <c r="AQ1676" s="43"/>
      <c r="AR1676" s="43"/>
      <c r="AS1676" s="43"/>
      <c r="AT1676" s="43"/>
      <c r="AU1676" s="44"/>
      <c r="AV1676" s="33"/>
      <c r="AW1676" s="33"/>
      <c r="AX1676" s="33"/>
      <c r="AZ1676" s="141"/>
      <c r="BE1676" s="168"/>
      <c r="BF1676" s="168"/>
      <c r="BG1676" s="168"/>
      <c r="BH1676" s="168"/>
      <c r="BI1676" s="168"/>
      <c r="BJ1676" s="168"/>
      <c r="BK1676" s="168"/>
      <c r="BL1676" s="168"/>
      <c r="BM1676" s="168"/>
      <c r="DK1676" s="168"/>
      <c r="DL1676" s="168"/>
      <c r="DM1676" s="168"/>
      <c r="DN1676" s="168"/>
      <c r="DO1676" s="168"/>
      <c r="DP1676" s="168"/>
      <c r="DQ1676" s="168"/>
      <c r="DR1676" s="168"/>
      <c r="DS1676" s="168"/>
      <c r="DT1676" s="168"/>
      <c r="DU1676" s="168"/>
      <c r="DV1676" s="168"/>
      <c r="DW1676" s="168"/>
      <c r="DX1676" s="168"/>
      <c r="DY1676" s="168"/>
      <c r="DZ1676" s="168"/>
      <c r="EA1676" s="168"/>
      <c r="EB1676" s="168"/>
      <c r="EC1676" s="168"/>
      <c r="ED1676" s="168"/>
      <c r="EE1676" s="168"/>
      <c r="EF1676" s="168"/>
      <c r="EG1676" s="168"/>
      <c r="EH1676" s="168"/>
      <c r="EI1676" s="168"/>
      <c r="EJ1676" s="168"/>
      <c r="EK1676" s="168"/>
      <c r="EL1676" s="168"/>
      <c r="EM1676" s="168"/>
      <c r="EN1676" s="168"/>
      <c r="EO1676" s="168"/>
      <c r="EP1676" s="168"/>
      <c r="EQ1676" s="168"/>
      <c r="ER1676" s="168"/>
      <c r="ES1676" s="168"/>
      <c r="ET1676" s="168"/>
      <c r="EU1676" s="168"/>
      <c r="EV1676" s="168"/>
      <c r="EW1676" s="168"/>
      <c r="EX1676" s="168"/>
      <c r="EY1676" s="168"/>
      <c r="EZ1676" s="168"/>
      <c r="FA1676" s="168"/>
      <c r="FB1676" s="168"/>
      <c r="FC1676" s="168"/>
      <c r="FD1676" s="168"/>
    </row>
    <row r="1677" spans="1:160" s="5" customFormat="1" ht="24.9" customHeight="1" thickBot="1" x14ac:dyDescent="0.35">
      <c r="A1677" s="263"/>
      <c r="B1677" s="263"/>
      <c r="C1677" s="265"/>
      <c r="D1677" s="2" t="s">
        <v>31</v>
      </c>
      <c r="E1677" s="449"/>
      <c r="F1677" s="450"/>
      <c r="G1677" s="450"/>
      <c r="H1677" s="450"/>
      <c r="I1677" s="450"/>
      <c r="J1677" s="451"/>
      <c r="K1677" s="19" t="s">
        <v>105</v>
      </c>
      <c r="L1677" s="452"/>
      <c r="M1677" s="452"/>
      <c r="N1677" s="452"/>
      <c r="O1677" s="452"/>
      <c r="P1677" s="452"/>
      <c r="Q1677" s="452"/>
      <c r="R1677" s="452"/>
      <c r="S1677" s="452"/>
      <c r="T1677" s="452"/>
      <c r="U1677" s="453"/>
      <c r="V1677" s="33"/>
      <c r="W1677" s="57"/>
      <c r="X1677" s="86"/>
      <c r="Y1677" s="33"/>
      <c r="Z1677" s="36"/>
      <c r="AA1677" s="36"/>
      <c r="AD1677" s="33"/>
      <c r="AG1677" s="33"/>
      <c r="AH1677" s="43"/>
      <c r="AI1677" s="43"/>
      <c r="AJ1677" s="43"/>
      <c r="AK1677" s="43"/>
      <c r="AL1677" s="43"/>
      <c r="AM1677" s="43"/>
      <c r="AN1677" s="43"/>
      <c r="AO1677" s="43"/>
      <c r="AP1677" s="43"/>
      <c r="AQ1677" s="43"/>
      <c r="AR1677" s="43"/>
      <c r="AS1677" s="43"/>
      <c r="AT1677" s="43"/>
      <c r="AU1677" s="44"/>
      <c r="AV1677" s="33"/>
      <c r="AW1677" s="33"/>
      <c r="AX1677" s="33"/>
      <c r="AZ1677" s="141"/>
      <c r="BE1677" s="168"/>
      <c r="BF1677" s="168"/>
      <c r="BG1677" s="168"/>
      <c r="BH1677" s="168"/>
      <c r="BI1677" s="168"/>
      <c r="BJ1677" s="168"/>
      <c r="BK1677" s="168"/>
      <c r="BL1677" s="168"/>
      <c r="BM1677" s="168"/>
      <c r="DK1677" s="168"/>
      <c r="DL1677" s="168"/>
      <c r="DM1677" s="168"/>
      <c r="DN1677" s="168"/>
      <c r="DO1677" s="168"/>
      <c r="DP1677" s="168"/>
      <c r="DQ1677" s="168"/>
      <c r="DR1677" s="168"/>
      <c r="DS1677" s="168"/>
      <c r="DT1677" s="168"/>
      <c r="DU1677" s="168"/>
      <c r="DV1677" s="168"/>
      <c r="DW1677" s="168"/>
      <c r="DX1677" s="168"/>
      <c r="DY1677" s="168"/>
      <c r="DZ1677" s="168"/>
      <c r="EA1677" s="168"/>
      <c r="EB1677" s="168"/>
      <c r="EC1677" s="168"/>
      <c r="ED1677" s="168"/>
      <c r="EE1677" s="168"/>
      <c r="EF1677" s="168"/>
      <c r="EG1677" s="168"/>
      <c r="EH1677" s="168"/>
      <c r="EI1677" s="168"/>
      <c r="EJ1677" s="168"/>
      <c r="EK1677" s="168"/>
      <c r="EL1677" s="168"/>
      <c r="EM1677" s="168"/>
      <c r="EN1677" s="168"/>
      <c r="EO1677" s="168"/>
      <c r="EP1677" s="168"/>
      <c r="EQ1677" s="168"/>
      <c r="ER1677" s="168"/>
      <c r="ES1677" s="168"/>
      <c r="ET1677" s="168"/>
      <c r="EU1677" s="168"/>
      <c r="EV1677" s="168"/>
      <c r="EW1677" s="168"/>
      <c r="EX1677" s="168"/>
      <c r="EY1677" s="168"/>
      <c r="EZ1677" s="168"/>
      <c r="FA1677" s="168"/>
      <c r="FB1677" s="168"/>
      <c r="FC1677" s="168"/>
      <c r="FD1677" s="168"/>
    </row>
    <row r="1678" spans="1:160" s="5" customFormat="1" ht="5.0999999999999996" customHeight="1" thickBot="1" x14ac:dyDescent="0.35">
      <c r="A1678" s="263"/>
      <c r="B1678" s="263"/>
      <c r="C1678" s="265"/>
      <c r="D1678" s="454"/>
      <c r="E1678" s="454"/>
      <c r="F1678" s="454"/>
      <c r="G1678" s="454"/>
      <c r="H1678" s="454"/>
      <c r="I1678" s="454"/>
      <c r="J1678" s="454"/>
      <c r="K1678" s="454"/>
      <c r="L1678" s="454"/>
      <c r="M1678" s="454"/>
      <c r="N1678" s="454"/>
      <c r="O1678" s="454"/>
      <c r="P1678" s="454"/>
      <c r="Q1678" s="454"/>
      <c r="R1678" s="454"/>
      <c r="S1678" s="454"/>
      <c r="T1678" s="454"/>
      <c r="U1678" s="454"/>
      <c r="V1678" s="33"/>
      <c r="W1678" s="57"/>
      <c r="X1678" s="86"/>
      <c r="Y1678" s="33"/>
      <c r="Z1678" s="36"/>
      <c r="AA1678" s="36"/>
      <c r="AD1678" s="33"/>
      <c r="AG1678" s="33"/>
      <c r="AH1678" s="43"/>
      <c r="AI1678" s="43"/>
      <c r="AJ1678" s="43"/>
      <c r="AK1678" s="43"/>
      <c r="AL1678" s="43"/>
      <c r="AM1678" s="43"/>
      <c r="AN1678" s="43"/>
      <c r="AO1678" s="43"/>
      <c r="AP1678" s="43"/>
      <c r="AQ1678" s="43"/>
      <c r="AR1678" s="43"/>
      <c r="AS1678" s="43"/>
      <c r="AT1678" s="43"/>
      <c r="AU1678" s="44"/>
      <c r="AV1678" s="33"/>
      <c r="AW1678" s="33"/>
      <c r="AX1678" s="33"/>
      <c r="AZ1678" s="141"/>
      <c r="BE1678" s="168"/>
      <c r="BF1678" s="168"/>
      <c r="BG1678" s="168"/>
      <c r="BH1678" s="168"/>
      <c r="BI1678" s="168"/>
      <c r="BJ1678" s="168"/>
      <c r="BK1678" s="168"/>
      <c r="BL1678" s="168"/>
      <c r="BM1678" s="168"/>
      <c r="DK1678" s="168"/>
      <c r="DL1678" s="168"/>
      <c r="DM1678" s="168"/>
      <c r="DN1678" s="168"/>
      <c r="DO1678" s="168"/>
      <c r="DP1678" s="168"/>
      <c r="DQ1678" s="168"/>
      <c r="DR1678" s="168"/>
      <c r="DS1678" s="168"/>
      <c r="DT1678" s="168"/>
      <c r="DU1678" s="168"/>
      <c r="DV1678" s="168"/>
      <c r="DW1678" s="168"/>
      <c r="DX1678" s="168"/>
      <c r="DY1678" s="168"/>
      <c r="DZ1678" s="168"/>
      <c r="EA1678" s="168"/>
      <c r="EB1678" s="168"/>
      <c r="EC1678" s="168"/>
      <c r="ED1678" s="168"/>
      <c r="EE1678" s="168"/>
      <c r="EF1678" s="168"/>
      <c r="EG1678" s="168"/>
      <c r="EH1678" s="168"/>
      <c r="EI1678" s="168"/>
      <c r="EJ1678" s="168"/>
      <c r="EK1678" s="168"/>
      <c r="EL1678" s="168"/>
      <c r="EM1678" s="168"/>
      <c r="EN1678" s="168"/>
      <c r="EO1678" s="168"/>
      <c r="EP1678" s="168"/>
      <c r="EQ1678" s="168"/>
      <c r="ER1678" s="168"/>
      <c r="ES1678" s="168"/>
      <c r="ET1678" s="168"/>
      <c r="EU1678" s="168"/>
      <c r="EV1678" s="168"/>
      <c r="EW1678" s="168"/>
      <c r="EX1678" s="168"/>
      <c r="EY1678" s="168"/>
      <c r="EZ1678" s="168"/>
      <c r="FA1678" s="168"/>
      <c r="FB1678" s="168"/>
      <c r="FC1678" s="168"/>
      <c r="FD1678" s="168"/>
    </row>
    <row r="1679" spans="1:160" s="5" customFormat="1" ht="45" customHeight="1" thickBot="1" x14ac:dyDescent="0.35">
      <c r="A1679" s="263">
        <f>+E1679</f>
        <v>6.6299999999999866</v>
      </c>
      <c r="B1679" s="264">
        <f>+U1703</f>
        <v>0</v>
      </c>
      <c r="C1679" s="265">
        <v>30</v>
      </c>
      <c r="D1679" s="165" t="s">
        <v>9</v>
      </c>
      <c r="E1679" s="180">
        <v>6.6299999999999866</v>
      </c>
      <c r="F1679" s="455" t="s">
        <v>29</v>
      </c>
      <c r="G1679" s="456"/>
      <c r="H1679" s="532" t="s">
        <v>53</v>
      </c>
      <c r="I1679" s="457"/>
      <c r="J1679" s="457"/>
      <c r="K1679" s="457"/>
      <c r="L1679" s="457"/>
      <c r="M1679" s="458"/>
      <c r="N1679" s="459" t="s">
        <v>32</v>
      </c>
      <c r="O1679" s="460"/>
      <c r="P1679" s="461"/>
      <c r="Q1679" s="462" t="s">
        <v>52</v>
      </c>
      <c r="R1679" s="463"/>
      <c r="S1679" s="463"/>
      <c r="T1679" s="463"/>
      <c r="U1679" s="464"/>
      <c r="V1679" s="33"/>
      <c r="W1679" s="57"/>
      <c r="X1679" s="86"/>
      <c r="Y1679" s="33"/>
      <c r="Z1679" s="38"/>
      <c r="AA1679" s="38"/>
      <c r="AD1679" s="33"/>
      <c r="AG1679" s="33"/>
      <c r="AH1679" s="43"/>
      <c r="AI1679" s="43"/>
      <c r="AJ1679" s="43"/>
      <c r="AK1679" s="43"/>
      <c r="AL1679" s="43"/>
      <c r="AM1679" s="43"/>
      <c r="AN1679" s="43"/>
      <c r="AO1679" s="43"/>
      <c r="AP1679" s="43"/>
      <c r="AQ1679" s="43"/>
      <c r="AR1679" s="43"/>
      <c r="AS1679" s="43"/>
      <c r="AT1679" s="43"/>
      <c r="AU1679" s="44"/>
      <c r="AV1679" s="33"/>
      <c r="AW1679" s="33"/>
      <c r="AX1679" s="33"/>
      <c r="AZ1679" s="141"/>
      <c r="BE1679" s="168"/>
      <c r="BF1679" s="168"/>
      <c r="BG1679" s="168"/>
      <c r="BH1679" s="168"/>
      <c r="BI1679" s="168"/>
      <c r="BJ1679" s="168"/>
      <c r="BK1679" s="168"/>
      <c r="BL1679" s="168"/>
      <c r="BM1679" s="168"/>
      <c r="DK1679" s="168"/>
      <c r="DL1679" s="168"/>
      <c r="DM1679" s="168"/>
      <c r="DN1679" s="168"/>
      <c r="DO1679" s="168"/>
      <c r="DP1679" s="168"/>
      <c r="DQ1679" s="168"/>
      <c r="DR1679" s="168"/>
      <c r="DS1679" s="168"/>
      <c r="DT1679" s="168"/>
      <c r="DU1679" s="168"/>
      <c r="DV1679" s="168"/>
      <c r="DW1679" s="168"/>
      <c r="DX1679" s="168"/>
      <c r="DY1679" s="168"/>
      <c r="DZ1679" s="168"/>
      <c r="EA1679" s="168"/>
      <c r="EB1679" s="168"/>
      <c r="EC1679" s="168"/>
      <c r="ED1679" s="168"/>
      <c r="EE1679" s="168"/>
      <c r="EF1679" s="168"/>
      <c r="EG1679" s="168"/>
      <c r="EH1679" s="168"/>
      <c r="EI1679" s="168"/>
      <c r="EJ1679" s="168"/>
      <c r="EK1679" s="168"/>
      <c r="EL1679" s="168"/>
      <c r="EM1679" s="168"/>
      <c r="EN1679" s="168"/>
      <c r="EO1679" s="168"/>
      <c r="EP1679" s="168"/>
      <c r="EQ1679" s="168"/>
      <c r="ER1679" s="168"/>
      <c r="ES1679" s="168"/>
      <c r="ET1679" s="168"/>
      <c r="EU1679" s="168"/>
      <c r="EV1679" s="168"/>
      <c r="EW1679" s="168"/>
      <c r="EX1679" s="168"/>
      <c r="EY1679" s="168"/>
      <c r="EZ1679" s="168"/>
      <c r="FA1679" s="168"/>
      <c r="FB1679" s="168"/>
      <c r="FC1679" s="168"/>
      <c r="FD1679" s="168"/>
    </row>
    <row r="1680" spans="1:160" s="5" customFormat="1" ht="5.0999999999999996" customHeight="1" thickBot="1" x14ac:dyDescent="0.35">
      <c r="A1680" s="263"/>
      <c r="B1680" s="263"/>
      <c r="C1680" s="265"/>
      <c r="D1680" s="428"/>
      <c r="E1680" s="428"/>
      <c r="F1680" s="428"/>
      <c r="G1680" s="428"/>
      <c r="H1680" s="428"/>
      <c r="I1680" s="428"/>
      <c r="J1680" s="428"/>
      <c r="K1680" s="428"/>
      <c r="L1680" s="428"/>
      <c r="M1680" s="428"/>
      <c r="N1680" s="454"/>
      <c r="O1680" s="454"/>
      <c r="P1680" s="454"/>
      <c r="Q1680" s="454"/>
      <c r="R1680" s="454"/>
      <c r="S1680" s="454"/>
      <c r="T1680" s="454"/>
      <c r="U1680" s="454"/>
      <c r="V1680" s="33"/>
      <c r="W1680" s="57"/>
      <c r="X1680" s="86"/>
      <c r="Y1680" s="33"/>
      <c r="Z1680" s="76"/>
      <c r="AA1680" s="76"/>
      <c r="AD1680" s="33"/>
      <c r="AG1680" s="33"/>
      <c r="AH1680" s="43"/>
      <c r="AI1680" s="43"/>
      <c r="AJ1680" s="43"/>
      <c r="AK1680" s="43"/>
      <c r="AL1680" s="43"/>
      <c r="AM1680" s="43"/>
      <c r="AN1680" s="43"/>
      <c r="AO1680" s="43"/>
      <c r="AP1680" s="43"/>
      <c r="AQ1680" s="43"/>
      <c r="AR1680" s="43"/>
      <c r="AS1680" s="43"/>
      <c r="AT1680" s="43"/>
      <c r="AU1680" s="44"/>
      <c r="AV1680" s="33"/>
      <c r="AW1680" s="33"/>
      <c r="AX1680" s="33"/>
      <c r="AZ1680" s="141"/>
      <c r="BE1680" s="168"/>
      <c r="BF1680" s="168"/>
      <c r="BG1680" s="168"/>
      <c r="BH1680" s="168"/>
      <c r="BI1680" s="168"/>
      <c r="BJ1680" s="168"/>
      <c r="BK1680" s="168"/>
      <c r="BL1680" s="168"/>
      <c r="BM1680" s="168"/>
      <c r="DK1680" s="168"/>
      <c r="DL1680" s="168"/>
      <c r="DM1680" s="168"/>
      <c r="DN1680" s="168"/>
      <c r="DO1680" s="168"/>
      <c r="DP1680" s="168"/>
      <c r="DQ1680" s="168"/>
      <c r="DR1680" s="168"/>
      <c r="DS1680" s="168"/>
      <c r="DT1680" s="168"/>
      <c r="DU1680" s="168"/>
      <c r="DV1680" s="168"/>
      <c r="DW1680" s="168"/>
      <c r="DX1680" s="168"/>
      <c r="DY1680" s="168"/>
      <c r="DZ1680" s="168"/>
      <c r="EA1680" s="168"/>
      <c r="EB1680" s="168"/>
      <c r="EC1680" s="168"/>
      <c r="ED1680" s="168"/>
      <c r="EE1680" s="168"/>
      <c r="EF1680" s="168"/>
      <c r="EG1680" s="168"/>
      <c r="EH1680" s="168"/>
      <c r="EI1680" s="168"/>
      <c r="EJ1680" s="168"/>
      <c r="EK1680" s="168"/>
      <c r="EL1680" s="168"/>
      <c r="EM1680" s="168"/>
      <c r="EN1680" s="168"/>
      <c r="EO1680" s="168"/>
      <c r="EP1680" s="168"/>
      <c r="EQ1680" s="168"/>
      <c r="ER1680" s="168"/>
      <c r="ES1680" s="168"/>
      <c r="ET1680" s="168"/>
      <c r="EU1680" s="168"/>
      <c r="EV1680" s="168"/>
      <c r="EW1680" s="168"/>
      <c r="EX1680" s="168"/>
      <c r="EY1680" s="168"/>
      <c r="EZ1680" s="168"/>
      <c r="FA1680" s="168"/>
      <c r="FB1680" s="168"/>
      <c r="FC1680" s="168"/>
      <c r="FD1680" s="168"/>
    </row>
    <row r="1681" spans="1:160" s="5" customFormat="1" ht="24.9" customHeight="1" x14ac:dyDescent="0.3">
      <c r="A1681" s="263"/>
      <c r="B1681" s="263"/>
      <c r="C1681" s="265"/>
      <c r="D1681" s="465" t="s">
        <v>30</v>
      </c>
      <c r="E1681" s="466"/>
      <c r="F1681" s="466"/>
      <c r="G1681" s="466"/>
      <c r="H1681" s="466"/>
      <c r="I1681" s="466"/>
      <c r="J1681" s="466"/>
      <c r="K1681" s="466"/>
      <c r="L1681" s="466"/>
      <c r="M1681" s="467"/>
      <c r="N1681" s="468" t="s">
        <v>11</v>
      </c>
      <c r="O1681" s="470" t="s">
        <v>12</v>
      </c>
      <c r="P1681" s="471"/>
      <c r="Q1681" s="474" t="s">
        <v>13</v>
      </c>
      <c r="R1681" s="475"/>
      <c r="S1681" s="476"/>
      <c r="T1681" s="477" t="s">
        <v>27</v>
      </c>
      <c r="U1681" s="479" t="s">
        <v>28</v>
      </c>
      <c r="V1681" s="33"/>
      <c r="W1681" s="57"/>
      <c r="X1681" s="86"/>
      <c r="Y1681" s="33"/>
      <c r="Z1681" s="76"/>
      <c r="AA1681" s="76"/>
      <c r="AD1681" s="33"/>
      <c r="AG1681" s="33"/>
      <c r="AH1681" s="43"/>
      <c r="AI1681" s="43"/>
      <c r="AJ1681" s="43"/>
      <c r="AK1681" s="43"/>
      <c r="AL1681" s="43"/>
      <c r="AM1681" s="43"/>
      <c r="AN1681" s="43"/>
      <c r="AO1681" s="43"/>
      <c r="AP1681" s="43"/>
      <c r="AQ1681" s="43"/>
      <c r="AR1681" s="43"/>
      <c r="AS1681" s="43"/>
      <c r="AT1681" s="43"/>
      <c r="AU1681" s="44"/>
      <c r="AV1681" s="33"/>
      <c r="AW1681" s="33"/>
      <c r="AX1681" s="33"/>
      <c r="AZ1681" s="141"/>
      <c r="BE1681" s="168"/>
      <c r="BF1681" s="168"/>
      <c r="BG1681" s="168"/>
      <c r="BH1681" s="168"/>
      <c r="BI1681" s="168"/>
      <c r="BJ1681" s="168"/>
      <c r="BK1681" s="168"/>
      <c r="BL1681" s="168"/>
      <c r="BM1681" s="168"/>
      <c r="DK1681" s="168"/>
      <c r="DL1681" s="168"/>
      <c r="DM1681" s="168"/>
      <c r="DN1681" s="168"/>
      <c r="DO1681" s="168"/>
      <c r="DP1681" s="168"/>
      <c r="DQ1681" s="168"/>
      <c r="DR1681" s="168"/>
      <c r="DS1681" s="168"/>
      <c r="DT1681" s="168"/>
      <c r="DU1681" s="168"/>
      <c r="DV1681" s="168"/>
      <c r="DW1681" s="168"/>
      <c r="DX1681" s="168"/>
      <c r="DY1681" s="168"/>
      <c r="DZ1681" s="168"/>
      <c r="EA1681" s="168"/>
      <c r="EB1681" s="168"/>
      <c r="EC1681" s="168"/>
      <c r="ED1681" s="168"/>
      <c r="EE1681" s="168"/>
      <c r="EF1681" s="168"/>
      <c r="EG1681" s="168"/>
      <c r="EH1681" s="168"/>
      <c r="EI1681" s="168"/>
      <c r="EJ1681" s="168"/>
      <c r="EK1681" s="168"/>
      <c r="EL1681" s="168"/>
      <c r="EM1681" s="168"/>
      <c r="EN1681" s="168"/>
      <c r="EO1681" s="168"/>
      <c r="EP1681" s="168"/>
      <c r="EQ1681" s="168"/>
      <c r="ER1681" s="168"/>
      <c r="ES1681" s="168"/>
      <c r="ET1681" s="168"/>
      <c r="EU1681" s="168"/>
      <c r="EV1681" s="168"/>
      <c r="EW1681" s="168"/>
      <c r="EX1681" s="168"/>
      <c r="EY1681" s="168"/>
      <c r="EZ1681" s="168"/>
      <c r="FA1681" s="168"/>
      <c r="FB1681" s="168"/>
      <c r="FC1681" s="168"/>
      <c r="FD1681" s="168"/>
    </row>
    <row r="1682" spans="1:160" s="5" customFormat="1" ht="24.9" customHeight="1" x14ac:dyDescent="0.3">
      <c r="A1682" s="263"/>
      <c r="B1682" s="263"/>
      <c r="C1682" s="265"/>
      <c r="D1682" s="481"/>
      <c r="E1682" s="482"/>
      <c r="F1682" s="482"/>
      <c r="G1682" s="482"/>
      <c r="H1682" s="482"/>
      <c r="I1682" s="482"/>
      <c r="J1682" s="482"/>
      <c r="K1682" s="482"/>
      <c r="L1682" s="482"/>
      <c r="M1682" s="483"/>
      <c r="N1682" s="469"/>
      <c r="O1682" s="472"/>
      <c r="P1682" s="473"/>
      <c r="Q1682" s="7" t="s">
        <v>14</v>
      </c>
      <c r="R1682" s="7" t="s">
        <v>15</v>
      </c>
      <c r="S1682" s="7" t="s">
        <v>26</v>
      </c>
      <c r="T1682" s="478"/>
      <c r="U1682" s="480"/>
      <c r="V1682" s="33"/>
      <c r="W1682" s="57"/>
      <c r="X1682" s="86"/>
      <c r="Y1682" s="33"/>
      <c r="Z1682" s="77"/>
      <c r="AA1682" s="77"/>
      <c r="AD1682" s="33"/>
      <c r="AG1682" s="33"/>
      <c r="AH1682" s="43"/>
      <c r="AI1682" s="43"/>
      <c r="AJ1682" s="43"/>
      <c r="AK1682" s="43"/>
      <c r="AL1682" s="43"/>
      <c r="AM1682" s="43"/>
      <c r="AN1682" s="43"/>
      <c r="AO1682" s="43"/>
      <c r="AP1682" s="43"/>
      <c r="AQ1682" s="43"/>
      <c r="AR1682" s="43"/>
      <c r="AS1682" s="43"/>
      <c r="AT1682" s="43"/>
      <c r="AU1682" s="44"/>
      <c r="AV1682" s="33"/>
      <c r="AW1682" s="33"/>
      <c r="AX1682" s="33"/>
      <c r="AZ1682" s="141"/>
      <c r="BE1682" s="168"/>
      <c r="BF1682" s="168"/>
      <c r="BG1682" s="168"/>
      <c r="BH1682" s="168"/>
      <c r="BI1682" s="168"/>
      <c r="BJ1682" s="168"/>
      <c r="BK1682" s="168"/>
      <c r="BL1682" s="168"/>
      <c r="BM1682" s="168"/>
      <c r="DK1682" s="168"/>
      <c r="DL1682" s="168"/>
      <c r="DM1682" s="168"/>
      <c r="DN1682" s="168"/>
      <c r="DO1682" s="168"/>
      <c r="DP1682" s="168"/>
      <c r="DQ1682" s="168"/>
      <c r="DR1682" s="168"/>
      <c r="DS1682" s="168"/>
      <c r="DT1682" s="168"/>
      <c r="DU1682" s="168"/>
      <c r="DV1682" s="168"/>
      <c r="DW1682" s="168"/>
      <c r="DX1682" s="168"/>
      <c r="DY1682" s="168"/>
      <c r="DZ1682" s="168"/>
      <c r="EA1682" s="168"/>
      <c r="EB1682" s="168"/>
      <c r="EC1682" s="168"/>
      <c r="ED1682" s="168"/>
      <c r="EE1682" s="168"/>
      <c r="EF1682" s="168"/>
      <c r="EG1682" s="168"/>
      <c r="EH1682" s="168"/>
      <c r="EI1682" s="168"/>
      <c r="EJ1682" s="168"/>
      <c r="EK1682" s="168"/>
      <c r="EL1682" s="168"/>
      <c r="EM1682" s="168"/>
      <c r="EN1682" s="168"/>
      <c r="EO1682" s="168"/>
      <c r="EP1682" s="168"/>
      <c r="EQ1682" s="168"/>
      <c r="ER1682" s="168"/>
      <c r="ES1682" s="168"/>
      <c r="ET1682" s="168"/>
      <c r="EU1682" s="168"/>
      <c r="EV1682" s="168"/>
      <c r="EW1682" s="168"/>
      <c r="EX1682" s="168"/>
      <c r="EY1682" s="168"/>
      <c r="EZ1682" s="168"/>
      <c r="FA1682" s="168"/>
      <c r="FB1682" s="168"/>
      <c r="FC1682" s="168"/>
      <c r="FD1682" s="168"/>
    </row>
    <row r="1683" spans="1:160" s="5" customFormat="1" ht="24.9" customHeight="1" x14ac:dyDescent="0.3">
      <c r="A1683" s="263"/>
      <c r="B1683" s="263"/>
      <c r="C1683" s="265"/>
      <c r="D1683" s="481"/>
      <c r="E1683" s="482"/>
      <c r="F1683" s="482"/>
      <c r="G1683" s="482"/>
      <c r="H1683" s="482"/>
      <c r="I1683" s="482"/>
      <c r="J1683" s="482"/>
      <c r="K1683" s="482"/>
      <c r="L1683" s="482"/>
      <c r="M1683" s="483"/>
      <c r="N1683" s="16"/>
      <c r="O1683" s="412"/>
      <c r="P1683" s="413"/>
      <c r="Q1683" s="8"/>
      <c r="R1683" s="8"/>
      <c r="S1683" s="8"/>
      <c r="T1683" s="9"/>
      <c r="U1683" s="17"/>
      <c r="V1683" s="33"/>
      <c r="W1683" s="57"/>
      <c r="X1683" s="86"/>
      <c r="Y1683" s="33">
        <f>+C1679</f>
        <v>30</v>
      </c>
      <c r="Z1683" s="41">
        <f>+SUMIF($N1683:$N1702,$Z$16,$U1683:$U1702)</f>
        <v>0</v>
      </c>
      <c r="AA1683" s="41">
        <f>+SUMIF($N1683:$N1702,$AA$16,$U1683:$U1702)</f>
        <v>0</v>
      </c>
      <c r="AB1683" s="41">
        <f>+SUMIF($N1683:$N1702,$AB$16,$U1683:$U1702)</f>
        <v>0</v>
      </c>
      <c r="AC1683" s="41">
        <f>+SUMIF($N1683:$N1702,$AC$16,$U1683:$U1702)</f>
        <v>0</v>
      </c>
      <c r="AD1683" s="41">
        <f>+SUMIF($N1683:$N1702,$AD$16,$U1683:$U1702)</f>
        <v>0</v>
      </c>
      <c r="AE1683" s="41">
        <f>+SUMIF($N1683:$N1702,$AE$16,$U1683:$U1702)</f>
        <v>0</v>
      </c>
      <c r="AF1683" s="41">
        <f>+SUMIF($N1683:$N1702,$AF$16,$U1683:$U1702)</f>
        <v>0</v>
      </c>
      <c r="AG1683" s="41">
        <f>+SUMIF($N1683:$N1702,$AG$16,$U1683:$U1702)</f>
        <v>0</v>
      </c>
      <c r="AH1683" s="41">
        <f>+SUMIF($N1683:$N1702,$AH$16,$U1683:$U1702)</f>
        <v>0</v>
      </c>
      <c r="AI1683" s="41">
        <f>+SUMIF($N1683:$N1702,$AI$16,$U1683:$U1702)</f>
        <v>0</v>
      </c>
      <c r="AJ1683" s="41">
        <f>+SUMIF($N1683:$N1702,$AJ$16,$U1683:$U1702)</f>
        <v>0</v>
      </c>
      <c r="AK1683" s="41">
        <f>+SUMIF($N1683:$N1702,$AK$16,$U1683:$U1702)</f>
        <v>0</v>
      </c>
      <c r="AL1683" s="41">
        <f>+SUMIF($N1683:$N1702,$AL$16,$U1683:$U1702)</f>
        <v>0</v>
      </c>
      <c r="AM1683" s="41">
        <f>+SUMIF($N1683:$N1702,$AM$16,$U1683:$U1702)</f>
        <v>0</v>
      </c>
      <c r="AN1683" s="41">
        <f>+SUMIF($N1683:$N1702,$AN$16,$U1683:$U1702)</f>
        <v>0</v>
      </c>
      <c r="AO1683" s="41">
        <f>+SUMIF($N1683:$N1702,$AO$16,$U1683:$U1702)</f>
        <v>0</v>
      </c>
      <c r="AP1683" s="41">
        <f>+SUMIF($N1683:$N1702,$AP$16,$U1683:$U1702)</f>
        <v>0</v>
      </c>
      <c r="AQ1683" s="41">
        <f>+SUMIF($N1683:$N1702,$AQ$16,$U1683:$U1702)</f>
        <v>0</v>
      </c>
      <c r="AR1683" s="41">
        <f>+SUMIF($N1683:$N1702,$AR$16,$U1683:$U1702)</f>
        <v>0</v>
      </c>
      <c r="AS1683" s="43"/>
      <c r="AT1683" s="43"/>
      <c r="AU1683" s="44"/>
      <c r="AV1683" s="33"/>
      <c r="AW1683" s="33"/>
      <c r="AX1683" s="33"/>
      <c r="AZ1683" s="141"/>
      <c r="BE1683" s="168"/>
      <c r="BF1683" s="168"/>
      <c r="BG1683" s="168"/>
      <c r="BH1683" s="168"/>
      <c r="BI1683" s="168"/>
      <c r="BJ1683" s="168"/>
      <c r="BK1683" s="168"/>
      <c r="BL1683" s="168"/>
      <c r="BM1683" s="168"/>
      <c r="DK1683" s="168"/>
      <c r="DL1683" s="168"/>
      <c r="DM1683" s="168"/>
      <c r="DN1683" s="168"/>
      <c r="DO1683" s="168"/>
      <c r="DP1683" s="168"/>
      <c r="DQ1683" s="168"/>
      <c r="DR1683" s="168"/>
      <c r="DS1683" s="168"/>
      <c r="DT1683" s="168"/>
      <c r="DU1683" s="168"/>
      <c r="DV1683" s="168"/>
      <c r="DW1683" s="168"/>
      <c r="DX1683" s="168"/>
      <c r="DY1683" s="168"/>
      <c r="DZ1683" s="168"/>
      <c r="EA1683" s="168"/>
      <c r="EB1683" s="168"/>
      <c r="EC1683" s="168"/>
      <c r="ED1683" s="168"/>
      <c r="EE1683" s="168"/>
      <c r="EF1683" s="168"/>
      <c r="EG1683" s="168"/>
      <c r="EH1683" s="168"/>
      <c r="EI1683" s="168"/>
      <c r="EJ1683" s="168"/>
      <c r="EK1683" s="168"/>
      <c r="EL1683" s="168"/>
      <c r="EM1683" s="168"/>
      <c r="EN1683" s="168"/>
      <c r="EO1683" s="168"/>
      <c r="EP1683" s="168"/>
      <c r="EQ1683" s="168"/>
      <c r="ER1683" s="168"/>
      <c r="ES1683" s="168"/>
      <c r="ET1683" s="168"/>
      <c r="EU1683" s="168"/>
      <c r="EV1683" s="168"/>
      <c r="EW1683" s="168"/>
      <c r="EX1683" s="168"/>
      <c r="EY1683" s="168"/>
      <c r="EZ1683" s="168"/>
      <c r="FA1683" s="168"/>
      <c r="FB1683" s="168"/>
      <c r="FC1683" s="168"/>
      <c r="FD1683" s="168"/>
    </row>
    <row r="1684" spans="1:160" s="5" customFormat="1" ht="24.9" customHeight="1" x14ac:dyDescent="0.3">
      <c r="A1684" s="263"/>
      <c r="B1684" s="263"/>
      <c r="C1684" s="265"/>
      <c r="D1684" s="481"/>
      <c r="E1684" s="482"/>
      <c r="F1684" s="482"/>
      <c r="G1684" s="482"/>
      <c r="H1684" s="482"/>
      <c r="I1684" s="482"/>
      <c r="J1684" s="482"/>
      <c r="K1684" s="482"/>
      <c r="L1684" s="482"/>
      <c r="M1684" s="483"/>
      <c r="N1684" s="16"/>
      <c r="O1684" s="412"/>
      <c r="P1684" s="413"/>
      <c r="Q1684" s="8"/>
      <c r="R1684" s="8"/>
      <c r="S1684" s="8"/>
      <c r="T1684" s="9"/>
      <c r="U1684" s="17"/>
      <c r="V1684" s="33"/>
      <c r="W1684" s="57"/>
      <c r="X1684" s="86"/>
      <c r="Y1684" s="33"/>
      <c r="Z1684" s="36"/>
      <c r="AA1684" s="36"/>
      <c r="AD1684" s="33"/>
      <c r="AG1684" s="33"/>
      <c r="AH1684" s="43"/>
      <c r="AI1684" s="43"/>
      <c r="AJ1684" s="43"/>
      <c r="AK1684" s="43"/>
      <c r="AL1684" s="43"/>
      <c r="AM1684" s="43"/>
      <c r="AN1684" s="43"/>
      <c r="AO1684" s="43"/>
      <c r="AP1684" s="43"/>
      <c r="AQ1684" s="43"/>
      <c r="AR1684" s="43"/>
      <c r="AS1684" s="43"/>
      <c r="AT1684" s="43"/>
      <c r="AU1684" s="44"/>
      <c r="AV1684" s="33"/>
      <c r="AW1684" s="33"/>
      <c r="AX1684" s="33"/>
      <c r="AZ1684" s="141"/>
      <c r="BE1684" s="168"/>
      <c r="BF1684" s="168"/>
      <c r="BG1684" s="168"/>
      <c r="BH1684" s="168"/>
      <c r="BI1684" s="168"/>
      <c r="BJ1684" s="168"/>
      <c r="BK1684" s="168"/>
      <c r="BL1684" s="168"/>
      <c r="BM1684" s="168"/>
      <c r="DK1684" s="168"/>
      <c r="DL1684" s="168"/>
      <c r="DM1684" s="168"/>
      <c r="DN1684" s="168"/>
      <c r="DO1684" s="168"/>
      <c r="DP1684" s="168"/>
      <c r="DQ1684" s="168"/>
      <c r="DR1684" s="168"/>
      <c r="DS1684" s="168"/>
      <c r="DT1684" s="168"/>
      <c r="DU1684" s="168"/>
      <c r="DV1684" s="168"/>
      <c r="DW1684" s="168"/>
      <c r="DX1684" s="168"/>
      <c r="DY1684" s="168"/>
      <c r="DZ1684" s="168"/>
      <c r="EA1684" s="168"/>
      <c r="EB1684" s="168"/>
      <c r="EC1684" s="168"/>
      <c r="ED1684" s="168"/>
      <c r="EE1684" s="168"/>
      <c r="EF1684" s="168"/>
      <c r="EG1684" s="168"/>
      <c r="EH1684" s="168"/>
      <c r="EI1684" s="168"/>
      <c r="EJ1684" s="168"/>
      <c r="EK1684" s="168"/>
      <c r="EL1684" s="168"/>
      <c r="EM1684" s="168"/>
      <c r="EN1684" s="168"/>
      <c r="EO1684" s="168"/>
      <c r="EP1684" s="168"/>
      <c r="EQ1684" s="168"/>
      <c r="ER1684" s="168"/>
      <c r="ES1684" s="168"/>
      <c r="ET1684" s="168"/>
      <c r="EU1684" s="168"/>
      <c r="EV1684" s="168"/>
      <c r="EW1684" s="168"/>
      <c r="EX1684" s="168"/>
      <c r="EY1684" s="168"/>
      <c r="EZ1684" s="168"/>
      <c r="FA1684" s="168"/>
      <c r="FB1684" s="168"/>
      <c r="FC1684" s="168"/>
      <c r="FD1684" s="168"/>
    </row>
    <row r="1685" spans="1:160" s="5" customFormat="1" ht="24.9" customHeight="1" x14ac:dyDescent="0.3">
      <c r="A1685" s="263"/>
      <c r="B1685" s="263"/>
      <c r="C1685" s="265"/>
      <c r="D1685" s="481"/>
      <c r="E1685" s="482"/>
      <c r="F1685" s="482"/>
      <c r="G1685" s="482"/>
      <c r="H1685" s="482"/>
      <c r="I1685" s="482"/>
      <c r="J1685" s="482"/>
      <c r="K1685" s="482"/>
      <c r="L1685" s="482"/>
      <c r="M1685" s="483"/>
      <c r="N1685" s="16"/>
      <c r="O1685" s="412"/>
      <c r="P1685" s="413"/>
      <c r="Q1685" s="8"/>
      <c r="R1685" s="8"/>
      <c r="S1685" s="8"/>
      <c r="T1685" s="9"/>
      <c r="U1685" s="17"/>
      <c r="V1685" s="33"/>
      <c r="W1685" s="57"/>
      <c r="X1685" s="86"/>
      <c r="Y1685" s="33"/>
      <c r="Z1685" s="36"/>
      <c r="AA1685" s="36"/>
      <c r="AD1685" s="33"/>
      <c r="AG1685" s="33"/>
      <c r="AH1685" s="43"/>
      <c r="AI1685" s="43"/>
      <c r="AJ1685" s="43"/>
      <c r="AK1685" s="43"/>
      <c r="AL1685" s="43"/>
      <c r="AM1685" s="43"/>
      <c r="AN1685" s="43"/>
      <c r="AO1685" s="43"/>
      <c r="AP1685" s="43"/>
      <c r="AQ1685" s="43"/>
      <c r="AR1685" s="43"/>
      <c r="AS1685" s="43"/>
      <c r="AT1685" s="43"/>
      <c r="AU1685" s="44"/>
      <c r="AV1685" s="33"/>
      <c r="AW1685" s="33"/>
      <c r="AX1685" s="33"/>
      <c r="AZ1685" s="141"/>
      <c r="BE1685" s="168"/>
      <c r="BF1685" s="168"/>
      <c r="BG1685" s="168"/>
      <c r="BH1685" s="168"/>
      <c r="BI1685" s="168"/>
      <c r="BJ1685" s="168"/>
      <c r="BK1685" s="168"/>
      <c r="BL1685" s="168"/>
      <c r="BM1685" s="168"/>
      <c r="DK1685" s="168"/>
      <c r="DL1685" s="168"/>
      <c r="DM1685" s="168"/>
      <c r="DN1685" s="168"/>
      <c r="DO1685" s="168"/>
      <c r="DP1685" s="168"/>
      <c r="DQ1685" s="168"/>
      <c r="DR1685" s="168"/>
      <c r="DS1685" s="168"/>
      <c r="DT1685" s="168"/>
      <c r="DU1685" s="168"/>
      <c r="DV1685" s="168"/>
      <c r="DW1685" s="168"/>
      <c r="DX1685" s="168"/>
      <c r="DY1685" s="168"/>
      <c r="DZ1685" s="168"/>
      <c r="EA1685" s="168"/>
      <c r="EB1685" s="168"/>
      <c r="EC1685" s="168"/>
      <c r="ED1685" s="168"/>
      <c r="EE1685" s="168"/>
      <c r="EF1685" s="168"/>
      <c r="EG1685" s="168"/>
      <c r="EH1685" s="168"/>
      <c r="EI1685" s="168"/>
      <c r="EJ1685" s="168"/>
      <c r="EK1685" s="168"/>
      <c r="EL1685" s="168"/>
      <c r="EM1685" s="168"/>
      <c r="EN1685" s="168"/>
      <c r="EO1685" s="168"/>
      <c r="EP1685" s="168"/>
      <c r="EQ1685" s="168"/>
      <c r="ER1685" s="168"/>
      <c r="ES1685" s="168"/>
      <c r="ET1685" s="168"/>
      <c r="EU1685" s="168"/>
      <c r="EV1685" s="168"/>
      <c r="EW1685" s="168"/>
      <c r="EX1685" s="168"/>
      <c r="EY1685" s="168"/>
      <c r="EZ1685" s="168"/>
      <c r="FA1685" s="168"/>
      <c r="FB1685" s="168"/>
      <c r="FC1685" s="168"/>
      <c r="FD1685" s="168"/>
    </row>
    <row r="1686" spans="1:160" s="5" customFormat="1" ht="24.9" customHeight="1" x14ac:dyDescent="0.3">
      <c r="A1686" s="263"/>
      <c r="B1686" s="263"/>
      <c r="C1686" s="265"/>
      <c r="D1686" s="481"/>
      <c r="E1686" s="482"/>
      <c r="F1686" s="482"/>
      <c r="G1686" s="482"/>
      <c r="H1686" s="482"/>
      <c r="I1686" s="482"/>
      <c r="J1686" s="482"/>
      <c r="K1686" s="482"/>
      <c r="L1686" s="482"/>
      <c r="M1686" s="483"/>
      <c r="N1686" s="16"/>
      <c r="O1686" s="412"/>
      <c r="P1686" s="413"/>
      <c r="Q1686" s="8"/>
      <c r="R1686" s="8"/>
      <c r="S1686" s="8"/>
      <c r="T1686" s="9"/>
      <c r="U1686" s="17"/>
      <c r="V1686" s="33"/>
      <c r="W1686" s="57"/>
      <c r="X1686" s="86"/>
      <c r="Y1686" s="33"/>
      <c r="Z1686" s="36"/>
      <c r="AA1686" s="36"/>
      <c r="AD1686" s="33"/>
      <c r="AG1686" s="33"/>
      <c r="AH1686" s="43"/>
      <c r="AI1686" s="43"/>
      <c r="AJ1686" s="43"/>
      <c r="AK1686" s="43"/>
      <c r="AL1686" s="43"/>
      <c r="AM1686" s="43"/>
      <c r="AN1686" s="43"/>
      <c r="AO1686" s="43"/>
      <c r="AP1686" s="43"/>
      <c r="AQ1686" s="43"/>
      <c r="AR1686" s="43"/>
      <c r="AS1686" s="43"/>
      <c r="AT1686" s="43"/>
      <c r="AU1686" s="44"/>
      <c r="AV1686" s="33"/>
      <c r="AW1686" s="33"/>
      <c r="AX1686" s="33"/>
      <c r="AZ1686" s="141"/>
      <c r="BE1686" s="168"/>
      <c r="BF1686" s="168"/>
      <c r="BG1686" s="168"/>
      <c r="BH1686" s="168"/>
      <c r="BI1686" s="168"/>
      <c r="BJ1686" s="168"/>
      <c r="BK1686" s="168"/>
      <c r="BL1686" s="168"/>
      <c r="BM1686" s="168"/>
      <c r="DK1686" s="168"/>
      <c r="DL1686" s="168"/>
      <c r="DM1686" s="168"/>
      <c r="DN1686" s="168"/>
      <c r="DO1686" s="168"/>
      <c r="DP1686" s="168"/>
      <c r="DQ1686" s="168"/>
      <c r="DR1686" s="168"/>
      <c r="DS1686" s="168"/>
      <c r="DT1686" s="168"/>
      <c r="DU1686" s="168"/>
      <c r="DV1686" s="168"/>
      <c r="DW1686" s="168"/>
      <c r="DX1686" s="168"/>
      <c r="DY1686" s="168"/>
      <c r="DZ1686" s="168"/>
      <c r="EA1686" s="168"/>
      <c r="EB1686" s="168"/>
      <c r="EC1686" s="168"/>
      <c r="ED1686" s="168"/>
      <c r="EE1686" s="168"/>
      <c r="EF1686" s="168"/>
      <c r="EG1686" s="168"/>
      <c r="EH1686" s="168"/>
      <c r="EI1686" s="168"/>
      <c r="EJ1686" s="168"/>
      <c r="EK1686" s="168"/>
      <c r="EL1686" s="168"/>
      <c r="EM1686" s="168"/>
      <c r="EN1686" s="168"/>
      <c r="EO1686" s="168"/>
      <c r="EP1686" s="168"/>
      <c r="EQ1686" s="168"/>
      <c r="ER1686" s="168"/>
      <c r="ES1686" s="168"/>
      <c r="ET1686" s="168"/>
      <c r="EU1686" s="168"/>
      <c r="EV1686" s="168"/>
      <c r="EW1686" s="168"/>
      <c r="EX1686" s="168"/>
      <c r="EY1686" s="168"/>
      <c r="EZ1686" s="168"/>
      <c r="FA1686" s="168"/>
      <c r="FB1686" s="168"/>
      <c r="FC1686" s="168"/>
      <c r="FD1686" s="168"/>
    </row>
    <row r="1687" spans="1:160" s="5" customFormat="1" ht="24.9" customHeight="1" x14ac:dyDescent="0.3">
      <c r="A1687" s="263"/>
      <c r="B1687" s="263"/>
      <c r="C1687" s="265"/>
      <c r="D1687" s="481"/>
      <c r="E1687" s="482"/>
      <c r="F1687" s="482"/>
      <c r="G1687" s="482"/>
      <c r="H1687" s="482"/>
      <c r="I1687" s="482"/>
      <c r="J1687" s="482"/>
      <c r="K1687" s="482"/>
      <c r="L1687" s="482"/>
      <c r="M1687" s="483"/>
      <c r="N1687" s="16"/>
      <c r="O1687" s="412"/>
      <c r="P1687" s="413"/>
      <c r="Q1687" s="8"/>
      <c r="R1687" s="8"/>
      <c r="S1687" s="8"/>
      <c r="T1687" s="9"/>
      <c r="U1687" s="17"/>
      <c r="V1687" s="33"/>
      <c r="W1687" s="57"/>
      <c r="X1687" s="86"/>
      <c r="Y1687" s="33"/>
      <c r="Z1687" s="36"/>
      <c r="AA1687" s="36"/>
      <c r="AD1687" s="33"/>
      <c r="AG1687" s="33"/>
      <c r="AH1687" s="43"/>
      <c r="AI1687" s="43"/>
      <c r="AJ1687" s="43"/>
      <c r="AK1687" s="43"/>
      <c r="AL1687" s="43"/>
      <c r="AM1687" s="43"/>
      <c r="AN1687" s="43"/>
      <c r="AO1687" s="43"/>
      <c r="AP1687" s="43"/>
      <c r="AQ1687" s="43"/>
      <c r="AR1687" s="43"/>
      <c r="AS1687" s="43"/>
      <c r="AT1687" s="43"/>
      <c r="AU1687" s="44"/>
      <c r="AV1687" s="33"/>
      <c r="AW1687" s="33"/>
      <c r="AX1687" s="33"/>
      <c r="AZ1687" s="141"/>
      <c r="BE1687" s="168"/>
      <c r="BF1687" s="168"/>
      <c r="BG1687" s="168"/>
      <c r="BH1687" s="168"/>
      <c r="BI1687" s="168"/>
      <c r="BJ1687" s="168"/>
      <c r="BK1687" s="168"/>
      <c r="BL1687" s="168"/>
      <c r="BM1687" s="168"/>
      <c r="DK1687" s="168"/>
      <c r="DL1687" s="168"/>
      <c r="DM1687" s="168"/>
      <c r="DN1687" s="168"/>
      <c r="DO1687" s="168"/>
      <c r="DP1687" s="168"/>
      <c r="DQ1687" s="168"/>
      <c r="DR1687" s="168"/>
      <c r="DS1687" s="168"/>
      <c r="DT1687" s="168"/>
      <c r="DU1687" s="168"/>
      <c r="DV1687" s="168"/>
      <c r="DW1687" s="168"/>
      <c r="DX1687" s="168"/>
      <c r="DY1687" s="168"/>
      <c r="DZ1687" s="168"/>
      <c r="EA1687" s="168"/>
      <c r="EB1687" s="168"/>
      <c r="EC1687" s="168"/>
      <c r="ED1687" s="168"/>
      <c r="EE1687" s="168"/>
      <c r="EF1687" s="168"/>
      <c r="EG1687" s="168"/>
      <c r="EH1687" s="168"/>
      <c r="EI1687" s="168"/>
      <c r="EJ1687" s="168"/>
      <c r="EK1687" s="168"/>
      <c r="EL1687" s="168"/>
      <c r="EM1687" s="168"/>
      <c r="EN1687" s="168"/>
      <c r="EO1687" s="168"/>
      <c r="EP1687" s="168"/>
      <c r="EQ1687" s="168"/>
      <c r="ER1687" s="168"/>
      <c r="ES1687" s="168"/>
      <c r="ET1687" s="168"/>
      <c r="EU1687" s="168"/>
      <c r="EV1687" s="168"/>
      <c r="EW1687" s="168"/>
      <c r="EX1687" s="168"/>
      <c r="EY1687" s="168"/>
      <c r="EZ1687" s="168"/>
      <c r="FA1687" s="168"/>
      <c r="FB1687" s="168"/>
      <c r="FC1687" s="168"/>
      <c r="FD1687" s="168"/>
    </row>
    <row r="1688" spans="1:160" s="5" customFormat="1" ht="24.9" customHeight="1" x14ac:dyDescent="0.3">
      <c r="A1688" s="263"/>
      <c r="B1688" s="263"/>
      <c r="C1688" s="265"/>
      <c r="D1688" s="481"/>
      <c r="E1688" s="482"/>
      <c r="F1688" s="482"/>
      <c r="G1688" s="482"/>
      <c r="H1688" s="482"/>
      <c r="I1688" s="482"/>
      <c r="J1688" s="482"/>
      <c r="K1688" s="482"/>
      <c r="L1688" s="482"/>
      <c r="M1688" s="483"/>
      <c r="N1688" s="16"/>
      <c r="O1688" s="412"/>
      <c r="P1688" s="413"/>
      <c r="Q1688" s="8"/>
      <c r="R1688" s="8"/>
      <c r="S1688" s="8"/>
      <c r="T1688" s="9"/>
      <c r="U1688" s="17"/>
      <c r="V1688" s="33"/>
      <c r="W1688" s="57"/>
      <c r="X1688" s="86"/>
      <c r="Y1688" s="33"/>
      <c r="Z1688" s="36"/>
      <c r="AA1688" s="36"/>
      <c r="AD1688" s="33"/>
      <c r="AG1688" s="33"/>
      <c r="AH1688" s="43"/>
      <c r="AI1688" s="43"/>
      <c r="AJ1688" s="43"/>
      <c r="AK1688" s="43"/>
      <c r="AL1688" s="43"/>
      <c r="AM1688" s="43"/>
      <c r="AN1688" s="43"/>
      <c r="AO1688" s="43"/>
      <c r="AP1688" s="43"/>
      <c r="AQ1688" s="43"/>
      <c r="AR1688" s="43"/>
      <c r="AS1688" s="43"/>
      <c r="AT1688" s="43"/>
      <c r="AU1688" s="44"/>
      <c r="AV1688" s="33"/>
      <c r="AW1688" s="33"/>
      <c r="AX1688" s="33"/>
      <c r="AZ1688" s="141"/>
      <c r="BE1688" s="168"/>
      <c r="BF1688" s="168"/>
      <c r="BG1688" s="168"/>
      <c r="BH1688" s="168"/>
      <c r="BI1688" s="168"/>
      <c r="BJ1688" s="168"/>
      <c r="BK1688" s="168"/>
      <c r="BL1688" s="168"/>
      <c r="BM1688" s="168"/>
      <c r="DK1688" s="168"/>
      <c r="DL1688" s="168"/>
      <c r="DM1688" s="168"/>
      <c r="DN1688" s="168"/>
      <c r="DO1688" s="168"/>
      <c r="DP1688" s="168"/>
      <c r="DQ1688" s="168"/>
      <c r="DR1688" s="168"/>
      <c r="DS1688" s="168"/>
      <c r="DT1688" s="168"/>
      <c r="DU1688" s="168"/>
      <c r="DV1688" s="168"/>
      <c r="DW1688" s="168"/>
      <c r="DX1688" s="168"/>
      <c r="DY1688" s="168"/>
      <c r="DZ1688" s="168"/>
      <c r="EA1688" s="168"/>
      <c r="EB1688" s="168"/>
      <c r="EC1688" s="168"/>
      <c r="ED1688" s="168"/>
      <c r="EE1688" s="168"/>
      <c r="EF1688" s="168"/>
      <c r="EG1688" s="168"/>
      <c r="EH1688" s="168"/>
      <c r="EI1688" s="168"/>
      <c r="EJ1688" s="168"/>
      <c r="EK1688" s="168"/>
      <c r="EL1688" s="168"/>
      <c r="EM1688" s="168"/>
      <c r="EN1688" s="168"/>
      <c r="EO1688" s="168"/>
      <c r="EP1688" s="168"/>
      <c r="EQ1688" s="168"/>
      <c r="ER1688" s="168"/>
      <c r="ES1688" s="168"/>
      <c r="ET1688" s="168"/>
      <c r="EU1688" s="168"/>
      <c r="EV1688" s="168"/>
      <c r="EW1688" s="168"/>
      <c r="EX1688" s="168"/>
      <c r="EY1688" s="168"/>
      <c r="EZ1688" s="168"/>
      <c r="FA1688" s="168"/>
      <c r="FB1688" s="168"/>
      <c r="FC1688" s="168"/>
      <c r="FD1688" s="168"/>
    </row>
    <row r="1689" spans="1:160" s="5" customFormat="1" ht="24.9" customHeight="1" x14ac:dyDescent="0.3">
      <c r="A1689" s="263"/>
      <c r="B1689" s="263"/>
      <c r="C1689" s="265"/>
      <c r="D1689" s="481"/>
      <c r="E1689" s="482"/>
      <c r="F1689" s="482"/>
      <c r="G1689" s="482"/>
      <c r="H1689" s="482"/>
      <c r="I1689" s="482"/>
      <c r="J1689" s="482"/>
      <c r="K1689" s="482"/>
      <c r="L1689" s="482"/>
      <c r="M1689" s="483"/>
      <c r="N1689" s="16"/>
      <c r="O1689" s="412"/>
      <c r="P1689" s="413"/>
      <c r="Q1689" s="8"/>
      <c r="R1689" s="8"/>
      <c r="S1689" s="8"/>
      <c r="T1689" s="9"/>
      <c r="U1689" s="17"/>
      <c r="V1689" s="33"/>
      <c r="W1689" s="57"/>
      <c r="X1689" s="86"/>
      <c r="Y1689" s="33"/>
      <c r="Z1689" s="36"/>
      <c r="AA1689" s="36"/>
      <c r="AD1689" s="33"/>
      <c r="AG1689" s="33"/>
      <c r="AH1689" s="43"/>
      <c r="AI1689" s="43"/>
      <c r="AJ1689" s="43"/>
      <c r="AK1689" s="43"/>
      <c r="AL1689" s="43"/>
      <c r="AM1689" s="43"/>
      <c r="AN1689" s="43"/>
      <c r="AO1689" s="43"/>
      <c r="AP1689" s="43"/>
      <c r="AQ1689" s="43"/>
      <c r="AR1689" s="43"/>
      <c r="AS1689" s="43"/>
      <c r="AT1689" s="43"/>
      <c r="AU1689" s="44"/>
      <c r="AV1689" s="33"/>
      <c r="AW1689" s="33"/>
      <c r="AX1689" s="33"/>
      <c r="AZ1689" s="141"/>
      <c r="BE1689" s="168"/>
      <c r="BF1689" s="168"/>
      <c r="BG1689" s="168"/>
      <c r="BH1689" s="168"/>
      <c r="BI1689" s="168"/>
      <c r="BJ1689" s="168"/>
      <c r="BK1689" s="168"/>
      <c r="BL1689" s="168"/>
      <c r="BM1689" s="168"/>
      <c r="DK1689" s="168"/>
      <c r="DL1689" s="168"/>
      <c r="DM1689" s="168"/>
      <c r="DN1689" s="168"/>
      <c r="DO1689" s="168"/>
      <c r="DP1689" s="168"/>
      <c r="DQ1689" s="168"/>
      <c r="DR1689" s="168"/>
      <c r="DS1689" s="168"/>
      <c r="DT1689" s="168"/>
      <c r="DU1689" s="168"/>
      <c r="DV1689" s="168"/>
      <c r="DW1689" s="168"/>
      <c r="DX1689" s="168"/>
      <c r="DY1689" s="168"/>
      <c r="DZ1689" s="168"/>
      <c r="EA1689" s="168"/>
      <c r="EB1689" s="168"/>
      <c r="EC1689" s="168"/>
      <c r="ED1689" s="168"/>
      <c r="EE1689" s="168"/>
      <c r="EF1689" s="168"/>
      <c r="EG1689" s="168"/>
      <c r="EH1689" s="168"/>
      <c r="EI1689" s="168"/>
      <c r="EJ1689" s="168"/>
      <c r="EK1689" s="168"/>
      <c r="EL1689" s="168"/>
      <c r="EM1689" s="168"/>
      <c r="EN1689" s="168"/>
      <c r="EO1689" s="168"/>
      <c r="EP1689" s="168"/>
      <c r="EQ1689" s="168"/>
      <c r="ER1689" s="168"/>
      <c r="ES1689" s="168"/>
      <c r="ET1689" s="168"/>
      <c r="EU1689" s="168"/>
      <c r="EV1689" s="168"/>
      <c r="EW1689" s="168"/>
      <c r="EX1689" s="168"/>
      <c r="EY1689" s="168"/>
      <c r="EZ1689" s="168"/>
      <c r="FA1689" s="168"/>
      <c r="FB1689" s="168"/>
      <c r="FC1689" s="168"/>
      <c r="FD1689" s="168"/>
    </row>
    <row r="1690" spans="1:160" s="5" customFormat="1" ht="24.9" customHeight="1" x14ac:dyDescent="0.3">
      <c r="A1690" s="263"/>
      <c r="B1690" s="263"/>
      <c r="C1690" s="265"/>
      <c r="D1690" s="481"/>
      <c r="E1690" s="482"/>
      <c r="F1690" s="482"/>
      <c r="G1690" s="482"/>
      <c r="H1690" s="482"/>
      <c r="I1690" s="482"/>
      <c r="J1690" s="482"/>
      <c r="K1690" s="482"/>
      <c r="L1690" s="482"/>
      <c r="M1690" s="483"/>
      <c r="N1690" s="16"/>
      <c r="O1690" s="412"/>
      <c r="P1690" s="413"/>
      <c r="Q1690" s="8"/>
      <c r="R1690" s="8"/>
      <c r="S1690" s="8"/>
      <c r="T1690" s="9"/>
      <c r="U1690" s="17"/>
      <c r="V1690" s="33"/>
      <c r="W1690" s="57"/>
      <c r="X1690" s="86"/>
      <c r="Y1690" s="33"/>
      <c r="Z1690" s="36"/>
      <c r="AA1690" s="36"/>
      <c r="AD1690" s="33"/>
      <c r="AG1690" s="33"/>
      <c r="AH1690" s="43"/>
      <c r="AI1690" s="43"/>
      <c r="AJ1690" s="43"/>
      <c r="AK1690" s="43"/>
      <c r="AL1690" s="43"/>
      <c r="AM1690" s="43"/>
      <c r="AN1690" s="43"/>
      <c r="AO1690" s="43"/>
      <c r="AP1690" s="43"/>
      <c r="AQ1690" s="43"/>
      <c r="AR1690" s="43"/>
      <c r="AS1690" s="43"/>
      <c r="AT1690" s="43"/>
      <c r="AU1690" s="44"/>
      <c r="AV1690" s="33"/>
      <c r="AW1690" s="33"/>
      <c r="AX1690" s="33"/>
      <c r="AZ1690" s="141"/>
      <c r="BE1690" s="168"/>
      <c r="BF1690" s="168"/>
      <c r="BG1690" s="168"/>
      <c r="BH1690" s="168"/>
      <c r="BI1690" s="168"/>
      <c r="BJ1690" s="168"/>
      <c r="BK1690" s="168"/>
      <c r="BL1690" s="168"/>
      <c r="BM1690" s="168"/>
      <c r="DK1690" s="168"/>
      <c r="DL1690" s="168"/>
      <c r="DM1690" s="168"/>
      <c r="DN1690" s="168"/>
      <c r="DO1690" s="168"/>
      <c r="DP1690" s="168"/>
      <c r="DQ1690" s="168"/>
      <c r="DR1690" s="168"/>
      <c r="DS1690" s="168"/>
      <c r="DT1690" s="168"/>
      <c r="DU1690" s="168"/>
      <c r="DV1690" s="168"/>
      <c r="DW1690" s="168"/>
      <c r="DX1690" s="168"/>
      <c r="DY1690" s="168"/>
      <c r="DZ1690" s="168"/>
      <c r="EA1690" s="168"/>
      <c r="EB1690" s="168"/>
      <c r="EC1690" s="168"/>
      <c r="ED1690" s="168"/>
      <c r="EE1690" s="168"/>
      <c r="EF1690" s="168"/>
      <c r="EG1690" s="168"/>
      <c r="EH1690" s="168"/>
      <c r="EI1690" s="168"/>
      <c r="EJ1690" s="168"/>
      <c r="EK1690" s="168"/>
      <c r="EL1690" s="168"/>
      <c r="EM1690" s="168"/>
      <c r="EN1690" s="168"/>
      <c r="EO1690" s="168"/>
      <c r="EP1690" s="168"/>
      <c r="EQ1690" s="168"/>
      <c r="ER1690" s="168"/>
      <c r="ES1690" s="168"/>
      <c r="ET1690" s="168"/>
      <c r="EU1690" s="168"/>
      <c r="EV1690" s="168"/>
      <c r="EW1690" s="168"/>
      <c r="EX1690" s="168"/>
      <c r="EY1690" s="168"/>
      <c r="EZ1690" s="168"/>
      <c r="FA1690" s="168"/>
      <c r="FB1690" s="168"/>
      <c r="FC1690" s="168"/>
      <c r="FD1690" s="168"/>
    </row>
    <row r="1691" spans="1:160" s="5" customFormat="1" ht="24.9" customHeight="1" x14ac:dyDescent="0.3">
      <c r="A1691" s="263"/>
      <c r="B1691" s="263"/>
      <c r="C1691" s="265"/>
      <c r="D1691" s="481"/>
      <c r="E1691" s="482"/>
      <c r="F1691" s="482"/>
      <c r="G1691" s="482"/>
      <c r="H1691" s="482"/>
      <c r="I1691" s="482"/>
      <c r="J1691" s="482"/>
      <c r="K1691" s="482"/>
      <c r="L1691" s="482"/>
      <c r="M1691" s="483"/>
      <c r="N1691" s="16"/>
      <c r="O1691" s="412"/>
      <c r="P1691" s="413"/>
      <c r="Q1691" s="8"/>
      <c r="R1691" s="8"/>
      <c r="S1691" s="8"/>
      <c r="T1691" s="9"/>
      <c r="U1691" s="17"/>
      <c r="V1691" s="33"/>
      <c r="W1691" s="57"/>
      <c r="X1691" s="86"/>
      <c r="Y1691" s="33"/>
      <c r="Z1691" s="36"/>
      <c r="AA1691" s="36"/>
      <c r="AD1691" s="33"/>
      <c r="AG1691" s="33"/>
      <c r="AH1691" s="43"/>
      <c r="AI1691" s="43"/>
      <c r="AJ1691" s="43"/>
      <c r="AK1691" s="43"/>
      <c r="AL1691" s="43"/>
      <c r="AM1691" s="43"/>
      <c r="AN1691" s="43"/>
      <c r="AO1691" s="43"/>
      <c r="AP1691" s="43"/>
      <c r="AQ1691" s="43"/>
      <c r="AR1691" s="43"/>
      <c r="AS1691" s="43"/>
      <c r="AT1691" s="43"/>
      <c r="AU1691" s="44"/>
      <c r="AV1691" s="33"/>
      <c r="AW1691" s="33"/>
      <c r="AX1691" s="33"/>
      <c r="AZ1691" s="141"/>
      <c r="BE1691" s="168"/>
      <c r="BF1691" s="168"/>
      <c r="BG1691" s="168"/>
      <c r="BH1691" s="168"/>
      <c r="BI1691" s="168"/>
      <c r="BJ1691" s="168"/>
      <c r="BK1691" s="168"/>
      <c r="BL1691" s="168"/>
      <c r="BM1691" s="168"/>
      <c r="DK1691" s="168"/>
      <c r="DL1691" s="168"/>
      <c r="DM1691" s="168"/>
      <c r="DN1691" s="168"/>
      <c r="DO1691" s="168"/>
      <c r="DP1691" s="168"/>
      <c r="DQ1691" s="168"/>
      <c r="DR1691" s="168"/>
      <c r="DS1691" s="168"/>
      <c r="DT1691" s="168"/>
      <c r="DU1691" s="168"/>
      <c r="DV1691" s="168"/>
      <c r="DW1691" s="168"/>
      <c r="DX1691" s="168"/>
      <c r="DY1691" s="168"/>
      <c r="DZ1691" s="168"/>
      <c r="EA1691" s="168"/>
      <c r="EB1691" s="168"/>
      <c r="EC1691" s="168"/>
      <c r="ED1691" s="168"/>
      <c r="EE1691" s="168"/>
      <c r="EF1691" s="168"/>
      <c r="EG1691" s="168"/>
      <c r="EH1691" s="168"/>
      <c r="EI1691" s="168"/>
      <c r="EJ1691" s="168"/>
      <c r="EK1691" s="168"/>
      <c r="EL1691" s="168"/>
      <c r="EM1691" s="168"/>
      <c r="EN1691" s="168"/>
      <c r="EO1691" s="168"/>
      <c r="EP1691" s="168"/>
      <c r="EQ1691" s="168"/>
      <c r="ER1691" s="168"/>
      <c r="ES1691" s="168"/>
      <c r="ET1691" s="168"/>
      <c r="EU1691" s="168"/>
      <c r="EV1691" s="168"/>
      <c r="EW1691" s="168"/>
      <c r="EX1691" s="168"/>
      <c r="EY1691" s="168"/>
      <c r="EZ1691" s="168"/>
      <c r="FA1691" s="168"/>
      <c r="FB1691" s="168"/>
      <c r="FC1691" s="168"/>
      <c r="FD1691" s="168"/>
    </row>
    <row r="1692" spans="1:160" s="5" customFormat="1" ht="24.9" customHeight="1" x14ac:dyDescent="0.3">
      <c r="A1692" s="263"/>
      <c r="B1692" s="263"/>
      <c r="C1692" s="265"/>
      <c r="D1692" s="481"/>
      <c r="E1692" s="482"/>
      <c r="F1692" s="482"/>
      <c r="G1692" s="482"/>
      <c r="H1692" s="482"/>
      <c r="I1692" s="482"/>
      <c r="J1692" s="482"/>
      <c r="K1692" s="482"/>
      <c r="L1692" s="482"/>
      <c r="M1692" s="483"/>
      <c r="N1692" s="16"/>
      <c r="O1692" s="412"/>
      <c r="P1692" s="413"/>
      <c r="Q1692" s="8"/>
      <c r="R1692" s="8"/>
      <c r="S1692" s="8"/>
      <c r="T1692" s="9"/>
      <c r="U1692" s="17"/>
      <c r="V1692" s="33"/>
      <c r="W1692" s="57"/>
      <c r="X1692" s="86"/>
      <c r="Y1692" s="33"/>
      <c r="Z1692" s="36"/>
      <c r="AA1692" s="36"/>
      <c r="AD1692" s="33"/>
      <c r="AG1692" s="33"/>
      <c r="AH1692" s="43"/>
      <c r="AI1692" s="43"/>
      <c r="AJ1692" s="43"/>
      <c r="AK1692" s="43"/>
      <c r="AL1692" s="43"/>
      <c r="AM1692" s="43"/>
      <c r="AN1692" s="43"/>
      <c r="AO1692" s="43"/>
      <c r="AP1692" s="43"/>
      <c r="AQ1692" s="43"/>
      <c r="AR1692" s="43"/>
      <c r="AS1692" s="43"/>
      <c r="AT1692" s="43"/>
      <c r="AU1692" s="44"/>
      <c r="AV1692" s="33"/>
      <c r="AW1692" s="33"/>
      <c r="AX1692" s="33"/>
      <c r="AZ1692" s="141"/>
      <c r="BE1692" s="168"/>
      <c r="BF1692" s="168"/>
      <c r="BG1692" s="168"/>
      <c r="BH1692" s="168"/>
      <c r="BI1692" s="168"/>
      <c r="BJ1692" s="168"/>
      <c r="BK1692" s="168"/>
      <c r="BL1692" s="168"/>
      <c r="BM1692" s="168"/>
      <c r="DK1692" s="168"/>
      <c r="DL1692" s="168"/>
      <c r="DM1692" s="168"/>
      <c r="DN1692" s="168"/>
      <c r="DO1692" s="168"/>
      <c r="DP1692" s="168"/>
      <c r="DQ1692" s="168"/>
      <c r="DR1692" s="168"/>
      <c r="DS1692" s="168"/>
      <c r="DT1692" s="168"/>
      <c r="DU1692" s="168"/>
      <c r="DV1692" s="168"/>
      <c r="DW1692" s="168"/>
      <c r="DX1692" s="168"/>
      <c r="DY1692" s="168"/>
      <c r="DZ1692" s="168"/>
      <c r="EA1692" s="168"/>
      <c r="EB1692" s="168"/>
      <c r="EC1692" s="168"/>
      <c r="ED1692" s="168"/>
      <c r="EE1692" s="168"/>
      <c r="EF1692" s="168"/>
      <c r="EG1692" s="168"/>
      <c r="EH1692" s="168"/>
      <c r="EI1692" s="168"/>
      <c r="EJ1692" s="168"/>
      <c r="EK1692" s="168"/>
      <c r="EL1692" s="168"/>
      <c r="EM1692" s="168"/>
      <c r="EN1692" s="168"/>
      <c r="EO1692" s="168"/>
      <c r="EP1692" s="168"/>
      <c r="EQ1692" s="168"/>
      <c r="ER1692" s="168"/>
      <c r="ES1692" s="168"/>
      <c r="ET1692" s="168"/>
      <c r="EU1692" s="168"/>
      <c r="EV1692" s="168"/>
      <c r="EW1692" s="168"/>
      <c r="EX1692" s="168"/>
      <c r="EY1692" s="168"/>
      <c r="EZ1692" s="168"/>
      <c r="FA1692" s="168"/>
      <c r="FB1692" s="168"/>
      <c r="FC1692" s="168"/>
      <c r="FD1692" s="168"/>
    </row>
    <row r="1693" spans="1:160" s="5" customFormat="1" ht="24.9" customHeight="1" x14ac:dyDescent="0.3">
      <c r="A1693" s="263"/>
      <c r="B1693" s="263"/>
      <c r="C1693" s="265"/>
      <c r="D1693" s="481"/>
      <c r="E1693" s="482"/>
      <c r="F1693" s="482"/>
      <c r="G1693" s="482"/>
      <c r="H1693" s="482"/>
      <c r="I1693" s="482"/>
      <c r="J1693" s="482"/>
      <c r="K1693" s="482"/>
      <c r="L1693" s="482"/>
      <c r="M1693" s="483"/>
      <c r="N1693" s="16"/>
      <c r="O1693" s="412"/>
      <c r="P1693" s="413"/>
      <c r="Q1693" s="8"/>
      <c r="R1693" s="8"/>
      <c r="S1693" s="8"/>
      <c r="T1693" s="9"/>
      <c r="U1693" s="17"/>
      <c r="V1693" s="33"/>
      <c r="W1693" s="57"/>
      <c r="X1693" s="86"/>
      <c r="Y1693" s="33"/>
      <c r="Z1693" s="36"/>
      <c r="AA1693" s="36"/>
      <c r="AD1693" s="33"/>
      <c r="AG1693" s="33"/>
      <c r="AH1693" s="43"/>
      <c r="AI1693" s="43"/>
      <c r="AJ1693" s="43"/>
      <c r="AK1693" s="43"/>
      <c r="AL1693" s="43"/>
      <c r="AM1693" s="43"/>
      <c r="AN1693" s="43"/>
      <c r="AO1693" s="43"/>
      <c r="AP1693" s="43"/>
      <c r="AQ1693" s="43"/>
      <c r="AR1693" s="43"/>
      <c r="AS1693" s="43"/>
      <c r="AT1693" s="43"/>
      <c r="AU1693" s="44"/>
      <c r="AV1693" s="33"/>
      <c r="AW1693" s="33"/>
      <c r="AX1693" s="33"/>
      <c r="AZ1693" s="141"/>
      <c r="BE1693" s="168"/>
      <c r="BF1693" s="168"/>
      <c r="BG1693" s="168"/>
      <c r="BH1693" s="168"/>
      <c r="BI1693" s="168"/>
      <c r="BJ1693" s="168"/>
      <c r="BK1693" s="168"/>
      <c r="BL1693" s="168"/>
      <c r="BM1693" s="168"/>
      <c r="DK1693" s="168"/>
      <c r="DL1693" s="168"/>
      <c r="DM1693" s="168"/>
      <c r="DN1693" s="168"/>
      <c r="DO1693" s="168"/>
      <c r="DP1693" s="168"/>
      <c r="DQ1693" s="168"/>
      <c r="DR1693" s="168"/>
      <c r="DS1693" s="168"/>
      <c r="DT1693" s="168"/>
      <c r="DU1693" s="168"/>
      <c r="DV1693" s="168"/>
      <c r="DW1693" s="168"/>
      <c r="DX1693" s="168"/>
      <c r="DY1693" s="168"/>
      <c r="DZ1693" s="168"/>
      <c r="EA1693" s="168"/>
      <c r="EB1693" s="168"/>
      <c r="EC1693" s="168"/>
      <c r="ED1693" s="168"/>
      <c r="EE1693" s="168"/>
      <c r="EF1693" s="168"/>
      <c r="EG1693" s="168"/>
      <c r="EH1693" s="168"/>
      <c r="EI1693" s="168"/>
      <c r="EJ1693" s="168"/>
      <c r="EK1693" s="168"/>
      <c r="EL1693" s="168"/>
      <c r="EM1693" s="168"/>
      <c r="EN1693" s="168"/>
      <c r="EO1693" s="168"/>
      <c r="EP1693" s="168"/>
      <c r="EQ1693" s="168"/>
      <c r="ER1693" s="168"/>
      <c r="ES1693" s="168"/>
      <c r="ET1693" s="168"/>
      <c r="EU1693" s="168"/>
      <c r="EV1693" s="168"/>
      <c r="EW1693" s="168"/>
      <c r="EX1693" s="168"/>
      <c r="EY1693" s="168"/>
      <c r="EZ1693" s="168"/>
      <c r="FA1693" s="168"/>
      <c r="FB1693" s="168"/>
      <c r="FC1693" s="168"/>
      <c r="FD1693" s="168"/>
    </row>
    <row r="1694" spans="1:160" s="5" customFormat="1" ht="24.9" customHeight="1" x14ac:dyDescent="0.3">
      <c r="A1694" s="263"/>
      <c r="B1694" s="263"/>
      <c r="C1694" s="265"/>
      <c r="D1694" s="481"/>
      <c r="E1694" s="482"/>
      <c r="F1694" s="482"/>
      <c r="G1694" s="482"/>
      <c r="H1694" s="482"/>
      <c r="I1694" s="482"/>
      <c r="J1694" s="482"/>
      <c r="K1694" s="482"/>
      <c r="L1694" s="482"/>
      <c r="M1694" s="483"/>
      <c r="N1694" s="16"/>
      <c r="O1694" s="412"/>
      <c r="P1694" s="413"/>
      <c r="Q1694" s="8"/>
      <c r="R1694" s="8"/>
      <c r="S1694" s="8"/>
      <c r="T1694" s="9"/>
      <c r="U1694" s="17"/>
      <c r="V1694" s="33"/>
      <c r="W1694" s="57"/>
      <c r="X1694" s="86"/>
      <c r="Y1694" s="33"/>
      <c r="Z1694" s="36"/>
      <c r="AA1694" s="36"/>
      <c r="AD1694" s="33"/>
      <c r="AG1694" s="33"/>
      <c r="AH1694" s="43"/>
      <c r="AI1694" s="43"/>
      <c r="AJ1694" s="43"/>
      <c r="AK1694" s="43"/>
      <c r="AL1694" s="43"/>
      <c r="AM1694" s="43"/>
      <c r="AN1694" s="43"/>
      <c r="AO1694" s="43"/>
      <c r="AP1694" s="43"/>
      <c r="AQ1694" s="43"/>
      <c r="AR1694" s="43"/>
      <c r="AS1694" s="43"/>
      <c r="AT1694" s="43"/>
      <c r="AU1694" s="44"/>
      <c r="AV1694" s="33"/>
      <c r="AW1694" s="33"/>
      <c r="AX1694" s="33"/>
      <c r="AZ1694" s="141"/>
      <c r="BE1694" s="168"/>
      <c r="BF1694" s="168"/>
      <c r="BG1694" s="168"/>
      <c r="BH1694" s="168"/>
      <c r="BI1694" s="168"/>
      <c r="BJ1694" s="168"/>
      <c r="BK1694" s="168"/>
      <c r="BL1694" s="168"/>
      <c r="BM1694" s="168"/>
      <c r="DK1694" s="168"/>
      <c r="DL1694" s="168"/>
      <c r="DM1694" s="168"/>
      <c r="DN1694" s="168"/>
      <c r="DO1694" s="168"/>
      <c r="DP1694" s="168"/>
      <c r="DQ1694" s="168"/>
      <c r="DR1694" s="168"/>
      <c r="DS1694" s="168"/>
      <c r="DT1694" s="168"/>
      <c r="DU1694" s="168"/>
      <c r="DV1694" s="168"/>
      <c r="DW1694" s="168"/>
      <c r="DX1694" s="168"/>
      <c r="DY1694" s="168"/>
      <c r="DZ1694" s="168"/>
      <c r="EA1694" s="168"/>
      <c r="EB1694" s="168"/>
      <c r="EC1694" s="168"/>
      <c r="ED1694" s="168"/>
      <c r="EE1694" s="168"/>
      <c r="EF1694" s="168"/>
      <c r="EG1694" s="168"/>
      <c r="EH1694" s="168"/>
      <c r="EI1694" s="168"/>
      <c r="EJ1694" s="168"/>
      <c r="EK1694" s="168"/>
      <c r="EL1694" s="168"/>
      <c r="EM1694" s="168"/>
      <c r="EN1694" s="168"/>
      <c r="EO1694" s="168"/>
      <c r="EP1694" s="168"/>
      <c r="EQ1694" s="168"/>
      <c r="ER1694" s="168"/>
      <c r="ES1694" s="168"/>
      <c r="ET1694" s="168"/>
      <c r="EU1694" s="168"/>
      <c r="EV1694" s="168"/>
      <c r="EW1694" s="168"/>
      <c r="EX1694" s="168"/>
      <c r="EY1694" s="168"/>
      <c r="EZ1694" s="168"/>
      <c r="FA1694" s="168"/>
      <c r="FB1694" s="168"/>
      <c r="FC1694" s="168"/>
      <c r="FD1694" s="168"/>
    </row>
    <row r="1695" spans="1:160" s="5" customFormat="1" ht="24.9" customHeight="1" x14ac:dyDescent="0.3">
      <c r="A1695" s="263"/>
      <c r="B1695" s="263"/>
      <c r="C1695" s="265"/>
      <c r="D1695" s="481"/>
      <c r="E1695" s="482"/>
      <c r="F1695" s="482"/>
      <c r="G1695" s="482"/>
      <c r="H1695" s="482"/>
      <c r="I1695" s="482"/>
      <c r="J1695" s="482"/>
      <c r="K1695" s="482"/>
      <c r="L1695" s="482"/>
      <c r="M1695" s="483"/>
      <c r="N1695" s="16"/>
      <c r="O1695" s="412"/>
      <c r="P1695" s="413"/>
      <c r="Q1695" s="8"/>
      <c r="R1695" s="8"/>
      <c r="S1695" s="8"/>
      <c r="T1695" s="9"/>
      <c r="U1695" s="17"/>
      <c r="V1695" s="33"/>
      <c r="W1695" s="57"/>
      <c r="X1695" s="86"/>
      <c r="Y1695" s="33"/>
      <c r="Z1695" s="36"/>
      <c r="AA1695" s="36"/>
      <c r="AD1695" s="33"/>
      <c r="AG1695" s="33"/>
      <c r="AH1695" s="43"/>
      <c r="AI1695" s="43"/>
      <c r="AJ1695" s="43"/>
      <c r="AK1695" s="43"/>
      <c r="AL1695" s="43"/>
      <c r="AM1695" s="43"/>
      <c r="AN1695" s="43"/>
      <c r="AO1695" s="43"/>
      <c r="AP1695" s="43"/>
      <c r="AQ1695" s="43"/>
      <c r="AR1695" s="43"/>
      <c r="AS1695" s="43"/>
      <c r="AT1695" s="43"/>
      <c r="AU1695" s="44"/>
      <c r="AV1695" s="33"/>
      <c r="AW1695" s="33"/>
      <c r="AX1695" s="33"/>
      <c r="AZ1695" s="141"/>
      <c r="BE1695" s="168"/>
      <c r="BF1695" s="168"/>
      <c r="BG1695" s="168"/>
      <c r="BH1695" s="168"/>
      <c r="BI1695" s="168"/>
      <c r="BJ1695" s="168"/>
      <c r="BK1695" s="168"/>
      <c r="BL1695" s="168"/>
      <c r="BM1695" s="168"/>
      <c r="DK1695" s="168"/>
      <c r="DL1695" s="168"/>
      <c r="DM1695" s="168"/>
      <c r="DN1695" s="168"/>
      <c r="DO1695" s="168"/>
      <c r="DP1695" s="168"/>
      <c r="DQ1695" s="168"/>
      <c r="DR1695" s="168"/>
      <c r="DS1695" s="168"/>
      <c r="DT1695" s="168"/>
      <c r="DU1695" s="168"/>
      <c r="DV1695" s="168"/>
      <c r="DW1695" s="168"/>
      <c r="DX1695" s="168"/>
      <c r="DY1695" s="168"/>
      <c r="DZ1695" s="168"/>
      <c r="EA1695" s="168"/>
      <c r="EB1695" s="168"/>
      <c r="EC1695" s="168"/>
      <c r="ED1695" s="168"/>
      <c r="EE1695" s="168"/>
      <c r="EF1695" s="168"/>
      <c r="EG1695" s="168"/>
      <c r="EH1695" s="168"/>
      <c r="EI1695" s="168"/>
      <c r="EJ1695" s="168"/>
      <c r="EK1695" s="168"/>
      <c r="EL1695" s="168"/>
      <c r="EM1695" s="168"/>
      <c r="EN1695" s="168"/>
      <c r="EO1695" s="168"/>
      <c r="EP1695" s="168"/>
      <c r="EQ1695" s="168"/>
      <c r="ER1695" s="168"/>
      <c r="ES1695" s="168"/>
      <c r="ET1695" s="168"/>
      <c r="EU1695" s="168"/>
      <c r="EV1695" s="168"/>
      <c r="EW1695" s="168"/>
      <c r="EX1695" s="168"/>
      <c r="EY1695" s="168"/>
      <c r="EZ1695" s="168"/>
      <c r="FA1695" s="168"/>
      <c r="FB1695" s="168"/>
      <c r="FC1695" s="168"/>
      <c r="FD1695" s="168"/>
    </row>
    <row r="1696" spans="1:160" s="5" customFormat="1" ht="24.9" customHeight="1" x14ac:dyDescent="0.3">
      <c r="A1696" s="263"/>
      <c r="B1696" s="263"/>
      <c r="C1696" s="265"/>
      <c r="D1696" s="481"/>
      <c r="E1696" s="482"/>
      <c r="F1696" s="482"/>
      <c r="G1696" s="482"/>
      <c r="H1696" s="482"/>
      <c r="I1696" s="482"/>
      <c r="J1696" s="482"/>
      <c r="K1696" s="482"/>
      <c r="L1696" s="482"/>
      <c r="M1696" s="483"/>
      <c r="N1696" s="16"/>
      <c r="O1696" s="412"/>
      <c r="P1696" s="413"/>
      <c r="Q1696" s="8"/>
      <c r="R1696" s="8"/>
      <c r="S1696" s="8"/>
      <c r="T1696" s="9"/>
      <c r="U1696" s="17"/>
      <c r="V1696" s="33"/>
      <c r="W1696" s="57"/>
      <c r="X1696" s="86"/>
      <c r="Y1696" s="33"/>
      <c r="Z1696" s="36"/>
      <c r="AA1696" s="36"/>
      <c r="AD1696" s="33"/>
      <c r="AG1696" s="33"/>
      <c r="AH1696" s="43"/>
      <c r="AI1696" s="43"/>
      <c r="AJ1696" s="43"/>
      <c r="AK1696" s="43"/>
      <c r="AL1696" s="43"/>
      <c r="AM1696" s="43"/>
      <c r="AN1696" s="43"/>
      <c r="AO1696" s="43"/>
      <c r="AP1696" s="43"/>
      <c r="AQ1696" s="43"/>
      <c r="AR1696" s="43"/>
      <c r="AS1696" s="43"/>
      <c r="AT1696" s="43"/>
      <c r="AU1696" s="44"/>
      <c r="AV1696" s="33"/>
      <c r="AW1696" s="33"/>
      <c r="AX1696" s="33"/>
      <c r="AZ1696" s="141"/>
      <c r="BE1696" s="168"/>
      <c r="BF1696" s="168"/>
      <c r="BG1696" s="168"/>
      <c r="BH1696" s="168"/>
      <c r="BI1696" s="168"/>
      <c r="BJ1696" s="168"/>
      <c r="BK1696" s="168"/>
      <c r="BL1696" s="168"/>
      <c r="BM1696" s="168"/>
      <c r="DK1696" s="168"/>
      <c r="DL1696" s="168"/>
      <c r="DM1696" s="168"/>
      <c r="DN1696" s="168"/>
      <c r="DO1696" s="168"/>
      <c r="DP1696" s="168"/>
      <c r="DQ1696" s="168"/>
      <c r="DR1696" s="168"/>
      <c r="DS1696" s="168"/>
      <c r="DT1696" s="168"/>
      <c r="DU1696" s="168"/>
      <c r="DV1696" s="168"/>
      <c r="DW1696" s="168"/>
      <c r="DX1696" s="168"/>
      <c r="DY1696" s="168"/>
      <c r="DZ1696" s="168"/>
      <c r="EA1696" s="168"/>
      <c r="EB1696" s="168"/>
      <c r="EC1696" s="168"/>
      <c r="ED1696" s="168"/>
      <c r="EE1696" s="168"/>
      <c r="EF1696" s="168"/>
      <c r="EG1696" s="168"/>
      <c r="EH1696" s="168"/>
      <c r="EI1696" s="168"/>
      <c r="EJ1696" s="168"/>
      <c r="EK1696" s="168"/>
      <c r="EL1696" s="168"/>
      <c r="EM1696" s="168"/>
      <c r="EN1696" s="168"/>
      <c r="EO1696" s="168"/>
      <c r="EP1696" s="168"/>
      <c r="EQ1696" s="168"/>
      <c r="ER1696" s="168"/>
      <c r="ES1696" s="168"/>
      <c r="ET1696" s="168"/>
      <c r="EU1696" s="168"/>
      <c r="EV1696" s="168"/>
      <c r="EW1696" s="168"/>
      <c r="EX1696" s="168"/>
      <c r="EY1696" s="168"/>
      <c r="EZ1696" s="168"/>
      <c r="FA1696" s="168"/>
      <c r="FB1696" s="168"/>
      <c r="FC1696" s="168"/>
      <c r="FD1696" s="168"/>
    </row>
    <row r="1697" spans="1:160" s="5" customFormat="1" ht="24.9" customHeight="1" x14ac:dyDescent="0.3">
      <c r="A1697" s="263"/>
      <c r="B1697" s="263"/>
      <c r="C1697" s="265"/>
      <c r="D1697" s="481"/>
      <c r="E1697" s="482"/>
      <c r="F1697" s="482"/>
      <c r="G1697" s="482"/>
      <c r="H1697" s="482"/>
      <c r="I1697" s="482"/>
      <c r="J1697" s="482"/>
      <c r="K1697" s="482"/>
      <c r="L1697" s="482"/>
      <c r="M1697" s="483"/>
      <c r="N1697" s="16"/>
      <c r="O1697" s="412"/>
      <c r="P1697" s="413"/>
      <c r="Q1697" s="8"/>
      <c r="R1697" s="8"/>
      <c r="S1697" s="8"/>
      <c r="T1697" s="9"/>
      <c r="U1697" s="17"/>
      <c r="V1697" s="33"/>
      <c r="W1697" s="57"/>
      <c r="X1697" s="86"/>
      <c r="Y1697" s="33"/>
      <c r="Z1697" s="36"/>
      <c r="AA1697" s="36"/>
      <c r="AD1697" s="33"/>
      <c r="AG1697" s="33"/>
      <c r="AH1697" s="43"/>
      <c r="AI1697" s="43"/>
      <c r="AJ1697" s="43"/>
      <c r="AK1697" s="43"/>
      <c r="AL1697" s="43"/>
      <c r="AM1697" s="43"/>
      <c r="AN1697" s="43"/>
      <c r="AO1697" s="43"/>
      <c r="AP1697" s="43"/>
      <c r="AQ1697" s="43"/>
      <c r="AR1697" s="43"/>
      <c r="AS1697" s="43"/>
      <c r="AT1697" s="43"/>
      <c r="AU1697" s="44"/>
      <c r="AV1697" s="33"/>
      <c r="AW1697" s="33"/>
      <c r="AX1697" s="33"/>
      <c r="AZ1697" s="141"/>
      <c r="BE1697" s="168"/>
      <c r="BF1697" s="168"/>
      <c r="BG1697" s="168"/>
      <c r="BH1697" s="168"/>
      <c r="BI1697" s="168"/>
      <c r="BJ1697" s="168"/>
      <c r="BK1697" s="168"/>
      <c r="BL1697" s="168"/>
      <c r="BM1697" s="168"/>
      <c r="DK1697" s="168"/>
      <c r="DL1697" s="168"/>
      <c r="DM1697" s="168"/>
      <c r="DN1697" s="168"/>
      <c r="DO1697" s="168"/>
      <c r="DP1697" s="168"/>
      <c r="DQ1697" s="168"/>
      <c r="DR1697" s="168"/>
      <c r="DS1697" s="168"/>
      <c r="DT1697" s="168"/>
      <c r="DU1697" s="168"/>
      <c r="DV1697" s="168"/>
      <c r="DW1697" s="168"/>
      <c r="DX1697" s="168"/>
      <c r="DY1697" s="168"/>
      <c r="DZ1697" s="168"/>
      <c r="EA1697" s="168"/>
      <c r="EB1697" s="168"/>
      <c r="EC1697" s="168"/>
      <c r="ED1697" s="168"/>
      <c r="EE1697" s="168"/>
      <c r="EF1697" s="168"/>
      <c r="EG1697" s="168"/>
      <c r="EH1697" s="168"/>
      <c r="EI1697" s="168"/>
      <c r="EJ1697" s="168"/>
      <c r="EK1697" s="168"/>
      <c r="EL1697" s="168"/>
      <c r="EM1697" s="168"/>
      <c r="EN1697" s="168"/>
      <c r="EO1697" s="168"/>
      <c r="EP1697" s="168"/>
      <c r="EQ1697" s="168"/>
      <c r="ER1697" s="168"/>
      <c r="ES1697" s="168"/>
      <c r="ET1697" s="168"/>
      <c r="EU1697" s="168"/>
      <c r="EV1697" s="168"/>
      <c r="EW1697" s="168"/>
      <c r="EX1697" s="168"/>
      <c r="EY1697" s="168"/>
      <c r="EZ1697" s="168"/>
      <c r="FA1697" s="168"/>
      <c r="FB1697" s="168"/>
      <c r="FC1697" s="168"/>
      <c r="FD1697" s="168"/>
    </row>
    <row r="1698" spans="1:160" s="5" customFormat="1" ht="24.9" customHeight="1" x14ac:dyDescent="0.3">
      <c r="A1698" s="263"/>
      <c r="B1698" s="263"/>
      <c r="C1698" s="265"/>
      <c r="D1698" s="481"/>
      <c r="E1698" s="482"/>
      <c r="F1698" s="482"/>
      <c r="G1698" s="482"/>
      <c r="H1698" s="482"/>
      <c r="I1698" s="482"/>
      <c r="J1698" s="482"/>
      <c r="K1698" s="482"/>
      <c r="L1698" s="482"/>
      <c r="M1698" s="483"/>
      <c r="N1698" s="16"/>
      <c r="O1698" s="412"/>
      <c r="P1698" s="413"/>
      <c r="Q1698" s="8"/>
      <c r="R1698" s="8"/>
      <c r="S1698" s="8"/>
      <c r="T1698" s="9"/>
      <c r="U1698" s="17"/>
      <c r="V1698" s="33"/>
      <c r="W1698" s="57"/>
      <c r="X1698" s="86"/>
      <c r="Y1698" s="33"/>
      <c r="Z1698" s="36"/>
      <c r="AA1698" s="36"/>
      <c r="AD1698" s="33"/>
      <c r="AG1698" s="33"/>
      <c r="AH1698" s="43"/>
      <c r="AI1698" s="43"/>
      <c r="AJ1698" s="43"/>
      <c r="AK1698" s="43"/>
      <c r="AL1698" s="43"/>
      <c r="AM1698" s="43"/>
      <c r="AN1698" s="43"/>
      <c r="AO1698" s="43"/>
      <c r="AP1698" s="43"/>
      <c r="AQ1698" s="43"/>
      <c r="AR1698" s="43"/>
      <c r="AS1698" s="43"/>
      <c r="AT1698" s="43"/>
      <c r="AU1698" s="44"/>
      <c r="AV1698" s="33"/>
      <c r="AW1698" s="33"/>
      <c r="AX1698" s="33"/>
      <c r="AZ1698" s="141"/>
      <c r="BE1698" s="168"/>
      <c r="BF1698" s="168"/>
      <c r="BG1698" s="168"/>
      <c r="BH1698" s="168"/>
      <c r="BI1698" s="168"/>
      <c r="BJ1698" s="168"/>
      <c r="BK1698" s="168"/>
      <c r="BL1698" s="168"/>
      <c r="BM1698" s="168"/>
      <c r="DK1698" s="168"/>
      <c r="DL1698" s="168"/>
      <c r="DM1698" s="168"/>
      <c r="DN1698" s="168"/>
      <c r="DO1698" s="168"/>
      <c r="DP1698" s="168"/>
      <c r="DQ1698" s="168"/>
      <c r="DR1698" s="168"/>
      <c r="DS1698" s="168"/>
      <c r="DT1698" s="168"/>
      <c r="DU1698" s="168"/>
      <c r="DV1698" s="168"/>
      <c r="DW1698" s="168"/>
      <c r="DX1698" s="168"/>
      <c r="DY1698" s="168"/>
      <c r="DZ1698" s="168"/>
      <c r="EA1698" s="168"/>
      <c r="EB1698" s="168"/>
      <c r="EC1698" s="168"/>
      <c r="ED1698" s="168"/>
      <c r="EE1698" s="168"/>
      <c r="EF1698" s="168"/>
      <c r="EG1698" s="168"/>
      <c r="EH1698" s="168"/>
      <c r="EI1698" s="168"/>
      <c r="EJ1698" s="168"/>
      <c r="EK1698" s="168"/>
      <c r="EL1698" s="168"/>
      <c r="EM1698" s="168"/>
      <c r="EN1698" s="168"/>
      <c r="EO1698" s="168"/>
      <c r="EP1698" s="168"/>
      <c r="EQ1698" s="168"/>
      <c r="ER1698" s="168"/>
      <c r="ES1698" s="168"/>
      <c r="ET1698" s="168"/>
      <c r="EU1698" s="168"/>
      <c r="EV1698" s="168"/>
      <c r="EW1698" s="168"/>
      <c r="EX1698" s="168"/>
      <c r="EY1698" s="168"/>
      <c r="EZ1698" s="168"/>
      <c r="FA1698" s="168"/>
      <c r="FB1698" s="168"/>
      <c r="FC1698" s="168"/>
      <c r="FD1698" s="168"/>
    </row>
    <row r="1699" spans="1:160" s="5" customFormat="1" ht="24.9" customHeight="1" x14ac:dyDescent="0.3">
      <c r="A1699" s="263"/>
      <c r="B1699" s="263"/>
      <c r="C1699" s="265"/>
      <c r="D1699" s="481"/>
      <c r="E1699" s="482"/>
      <c r="F1699" s="482"/>
      <c r="G1699" s="482"/>
      <c r="H1699" s="482"/>
      <c r="I1699" s="482"/>
      <c r="J1699" s="482"/>
      <c r="K1699" s="482"/>
      <c r="L1699" s="482"/>
      <c r="M1699" s="483"/>
      <c r="N1699" s="16"/>
      <c r="O1699" s="412"/>
      <c r="P1699" s="413"/>
      <c r="Q1699" s="8"/>
      <c r="R1699" s="8"/>
      <c r="S1699" s="8"/>
      <c r="T1699" s="9"/>
      <c r="U1699" s="17"/>
      <c r="V1699" s="33"/>
      <c r="W1699" s="57"/>
      <c r="X1699" s="86"/>
      <c r="Y1699" s="33"/>
      <c r="Z1699" s="36"/>
      <c r="AA1699" s="36"/>
      <c r="AD1699" s="33"/>
      <c r="AG1699" s="33"/>
      <c r="AH1699" s="43"/>
      <c r="AI1699" s="43"/>
      <c r="AJ1699" s="43"/>
      <c r="AK1699" s="43"/>
      <c r="AL1699" s="43"/>
      <c r="AM1699" s="43"/>
      <c r="AN1699" s="43"/>
      <c r="AO1699" s="43"/>
      <c r="AP1699" s="43"/>
      <c r="AQ1699" s="43"/>
      <c r="AR1699" s="43"/>
      <c r="AS1699" s="43"/>
      <c r="AT1699" s="43"/>
      <c r="AU1699" s="44"/>
      <c r="AV1699" s="33"/>
      <c r="AW1699" s="33"/>
      <c r="AX1699" s="33"/>
      <c r="AZ1699" s="141"/>
      <c r="BE1699" s="168"/>
      <c r="BF1699" s="168"/>
      <c r="BG1699" s="168"/>
      <c r="BH1699" s="168"/>
      <c r="BI1699" s="168"/>
      <c r="BJ1699" s="168"/>
      <c r="BK1699" s="168"/>
      <c r="BL1699" s="168"/>
      <c r="BM1699" s="168"/>
      <c r="DK1699" s="168"/>
      <c r="DL1699" s="168"/>
      <c r="DM1699" s="168"/>
      <c r="DN1699" s="168"/>
      <c r="DO1699" s="168"/>
      <c r="DP1699" s="168"/>
      <c r="DQ1699" s="168"/>
      <c r="DR1699" s="168"/>
      <c r="DS1699" s="168"/>
      <c r="DT1699" s="168"/>
      <c r="DU1699" s="168"/>
      <c r="DV1699" s="168"/>
      <c r="DW1699" s="168"/>
      <c r="DX1699" s="168"/>
      <c r="DY1699" s="168"/>
      <c r="DZ1699" s="168"/>
      <c r="EA1699" s="168"/>
      <c r="EB1699" s="168"/>
      <c r="EC1699" s="168"/>
      <c r="ED1699" s="168"/>
      <c r="EE1699" s="168"/>
      <c r="EF1699" s="168"/>
      <c r="EG1699" s="168"/>
      <c r="EH1699" s="168"/>
      <c r="EI1699" s="168"/>
      <c r="EJ1699" s="168"/>
      <c r="EK1699" s="168"/>
      <c r="EL1699" s="168"/>
      <c r="EM1699" s="168"/>
      <c r="EN1699" s="168"/>
      <c r="EO1699" s="168"/>
      <c r="EP1699" s="168"/>
      <c r="EQ1699" s="168"/>
      <c r="ER1699" s="168"/>
      <c r="ES1699" s="168"/>
      <c r="ET1699" s="168"/>
      <c r="EU1699" s="168"/>
      <c r="EV1699" s="168"/>
      <c r="EW1699" s="168"/>
      <c r="EX1699" s="168"/>
      <c r="EY1699" s="168"/>
      <c r="EZ1699" s="168"/>
      <c r="FA1699" s="168"/>
      <c r="FB1699" s="168"/>
      <c r="FC1699" s="168"/>
      <c r="FD1699" s="168"/>
    </row>
    <row r="1700" spans="1:160" s="5" customFormat="1" ht="24.9" customHeight="1" x14ac:dyDescent="0.3">
      <c r="A1700" s="263"/>
      <c r="B1700" s="263"/>
      <c r="C1700" s="265"/>
      <c r="D1700" s="481"/>
      <c r="E1700" s="482"/>
      <c r="F1700" s="482"/>
      <c r="G1700" s="482"/>
      <c r="H1700" s="482"/>
      <c r="I1700" s="482"/>
      <c r="J1700" s="482"/>
      <c r="K1700" s="482"/>
      <c r="L1700" s="482"/>
      <c r="M1700" s="483"/>
      <c r="N1700" s="16"/>
      <c r="O1700" s="412"/>
      <c r="P1700" s="413"/>
      <c r="Q1700" s="8"/>
      <c r="R1700" s="8"/>
      <c r="S1700" s="8"/>
      <c r="T1700" s="9"/>
      <c r="U1700" s="17"/>
      <c r="V1700" s="33"/>
      <c r="W1700" s="57"/>
      <c r="X1700" s="86"/>
      <c r="Y1700" s="33"/>
      <c r="Z1700" s="36"/>
      <c r="AA1700" s="36"/>
      <c r="AD1700" s="33"/>
      <c r="AG1700" s="33"/>
      <c r="AH1700" s="43"/>
      <c r="AI1700" s="43"/>
      <c r="AJ1700" s="43"/>
      <c r="AK1700" s="43"/>
      <c r="AL1700" s="43"/>
      <c r="AM1700" s="43"/>
      <c r="AN1700" s="43"/>
      <c r="AO1700" s="43"/>
      <c r="AP1700" s="43"/>
      <c r="AQ1700" s="43"/>
      <c r="AR1700" s="43"/>
      <c r="AS1700" s="43"/>
      <c r="AT1700" s="43"/>
      <c r="AU1700" s="44"/>
      <c r="AV1700" s="33"/>
      <c r="AW1700" s="33"/>
      <c r="AX1700" s="33"/>
      <c r="AZ1700" s="141"/>
      <c r="BE1700" s="168"/>
      <c r="BF1700" s="168"/>
      <c r="BG1700" s="168"/>
      <c r="BH1700" s="168"/>
      <c r="BI1700" s="168"/>
      <c r="BJ1700" s="168"/>
      <c r="BK1700" s="168"/>
      <c r="BL1700" s="168"/>
      <c r="BM1700" s="168"/>
      <c r="DK1700" s="168"/>
      <c r="DL1700" s="168"/>
      <c r="DM1700" s="168"/>
      <c r="DN1700" s="168"/>
      <c r="DO1700" s="168"/>
      <c r="DP1700" s="168"/>
      <c r="DQ1700" s="168"/>
      <c r="DR1700" s="168"/>
      <c r="DS1700" s="168"/>
      <c r="DT1700" s="168"/>
      <c r="DU1700" s="168"/>
      <c r="DV1700" s="168"/>
      <c r="DW1700" s="168"/>
      <c r="DX1700" s="168"/>
      <c r="DY1700" s="168"/>
      <c r="DZ1700" s="168"/>
      <c r="EA1700" s="168"/>
      <c r="EB1700" s="168"/>
      <c r="EC1700" s="168"/>
      <c r="ED1700" s="168"/>
      <c r="EE1700" s="168"/>
      <c r="EF1700" s="168"/>
      <c r="EG1700" s="168"/>
      <c r="EH1700" s="168"/>
      <c r="EI1700" s="168"/>
      <c r="EJ1700" s="168"/>
      <c r="EK1700" s="168"/>
      <c r="EL1700" s="168"/>
      <c r="EM1700" s="168"/>
      <c r="EN1700" s="168"/>
      <c r="EO1700" s="168"/>
      <c r="EP1700" s="168"/>
      <c r="EQ1700" s="168"/>
      <c r="ER1700" s="168"/>
      <c r="ES1700" s="168"/>
      <c r="ET1700" s="168"/>
      <c r="EU1700" s="168"/>
      <c r="EV1700" s="168"/>
      <c r="EW1700" s="168"/>
      <c r="EX1700" s="168"/>
      <c r="EY1700" s="168"/>
      <c r="EZ1700" s="168"/>
      <c r="FA1700" s="168"/>
      <c r="FB1700" s="168"/>
      <c r="FC1700" s="168"/>
      <c r="FD1700" s="168"/>
    </row>
    <row r="1701" spans="1:160" s="5" customFormat="1" ht="24.9" customHeight="1" x14ac:dyDescent="0.3">
      <c r="A1701" s="263"/>
      <c r="B1701" s="263"/>
      <c r="C1701" s="265"/>
      <c r="D1701" s="481"/>
      <c r="E1701" s="482"/>
      <c r="F1701" s="482"/>
      <c r="G1701" s="482"/>
      <c r="H1701" s="482"/>
      <c r="I1701" s="482"/>
      <c r="J1701" s="482"/>
      <c r="K1701" s="482"/>
      <c r="L1701" s="482"/>
      <c r="M1701" s="483"/>
      <c r="N1701" s="16"/>
      <c r="O1701" s="412"/>
      <c r="P1701" s="413"/>
      <c r="Q1701" s="8"/>
      <c r="R1701" s="8"/>
      <c r="S1701" s="8"/>
      <c r="T1701" s="9"/>
      <c r="U1701" s="17"/>
      <c r="V1701" s="33"/>
      <c r="W1701" s="57"/>
      <c r="X1701" s="86"/>
      <c r="Y1701" s="33"/>
      <c r="Z1701" s="36"/>
      <c r="AA1701" s="36"/>
      <c r="AD1701" s="33"/>
      <c r="AG1701" s="33"/>
      <c r="AH1701" s="43"/>
      <c r="AI1701" s="43"/>
      <c r="AJ1701" s="43"/>
      <c r="AK1701" s="43"/>
      <c r="AL1701" s="43"/>
      <c r="AM1701" s="43"/>
      <c r="AN1701" s="43"/>
      <c r="AO1701" s="43"/>
      <c r="AP1701" s="43"/>
      <c r="AQ1701" s="43"/>
      <c r="AR1701" s="43"/>
      <c r="AS1701" s="43"/>
      <c r="AT1701" s="43"/>
      <c r="AU1701" s="44"/>
      <c r="AV1701" s="33"/>
      <c r="AW1701" s="33"/>
      <c r="AX1701" s="33"/>
      <c r="AZ1701" s="141"/>
      <c r="BE1701" s="168"/>
      <c r="BF1701" s="168"/>
      <c r="BG1701" s="168"/>
      <c r="BH1701" s="168"/>
      <c r="BI1701" s="168"/>
      <c r="BJ1701" s="168"/>
      <c r="BK1701" s="168"/>
      <c r="BL1701" s="168"/>
      <c r="BM1701" s="168"/>
      <c r="DK1701" s="168"/>
      <c r="DL1701" s="168"/>
      <c r="DM1701" s="168"/>
      <c r="DN1701" s="168"/>
      <c r="DO1701" s="168"/>
      <c r="DP1701" s="168"/>
      <c r="DQ1701" s="168"/>
      <c r="DR1701" s="168"/>
      <c r="DS1701" s="168"/>
      <c r="DT1701" s="168"/>
      <c r="DU1701" s="168"/>
      <c r="DV1701" s="168"/>
      <c r="DW1701" s="168"/>
      <c r="DX1701" s="168"/>
      <c r="DY1701" s="168"/>
      <c r="DZ1701" s="168"/>
      <c r="EA1701" s="168"/>
      <c r="EB1701" s="168"/>
      <c r="EC1701" s="168"/>
      <c r="ED1701" s="168"/>
      <c r="EE1701" s="168"/>
      <c r="EF1701" s="168"/>
      <c r="EG1701" s="168"/>
      <c r="EH1701" s="168"/>
      <c r="EI1701" s="168"/>
      <c r="EJ1701" s="168"/>
      <c r="EK1701" s="168"/>
      <c r="EL1701" s="168"/>
      <c r="EM1701" s="168"/>
      <c r="EN1701" s="168"/>
      <c r="EO1701" s="168"/>
      <c r="EP1701" s="168"/>
      <c r="EQ1701" s="168"/>
      <c r="ER1701" s="168"/>
      <c r="ES1701" s="168"/>
      <c r="ET1701" s="168"/>
      <c r="EU1701" s="168"/>
      <c r="EV1701" s="168"/>
      <c r="EW1701" s="168"/>
      <c r="EX1701" s="168"/>
      <c r="EY1701" s="168"/>
      <c r="EZ1701" s="168"/>
      <c r="FA1701" s="168"/>
      <c r="FB1701" s="168"/>
      <c r="FC1701" s="168"/>
      <c r="FD1701" s="168"/>
    </row>
    <row r="1702" spans="1:160" s="5" customFormat="1" ht="24.9" customHeight="1" x14ac:dyDescent="0.3">
      <c r="A1702" s="263"/>
      <c r="B1702" s="263"/>
      <c r="C1702" s="265"/>
      <c r="D1702" s="481"/>
      <c r="E1702" s="482"/>
      <c r="F1702" s="482"/>
      <c r="G1702" s="482"/>
      <c r="H1702" s="482"/>
      <c r="I1702" s="482"/>
      <c r="J1702" s="482"/>
      <c r="K1702" s="482"/>
      <c r="L1702" s="482"/>
      <c r="M1702" s="483"/>
      <c r="N1702" s="16"/>
      <c r="O1702" s="412"/>
      <c r="P1702" s="413"/>
      <c r="Q1702" s="8"/>
      <c r="R1702" s="8"/>
      <c r="S1702" s="8"/>
      <c r="T1702" s="9"/>
      <c r="U1702" s="17"/>
      <c r="V1702" s="33"/>
      <c r="W1702" s="57"/>
      <c r="X1702" s="86"/>
      <c r="Y1702" s="33"/>
      <c r="Z1702" s="36"/>
      <c r="AA1702" s="36"/>
      <c r="AD1702" s="33"/>
      <c r="AG1702" s="33"/>
      <c r="AH1702" s="43"/>
      <c r="AI1702" s="43"/>
      <c r="AJ1702" s="43"/>
      <c r="AK1702" s="43"/>
      <c r="AL1702" s="43"/>
      <c r="AM1702" s="43"/>
      <c r="AN1702" s="43"/>
      <c r="AO1702" s="43"/>
      <c r="AP1702" s="43"/>
      <c r="AQ1702" s="43"/>
      <c r="AR1702" s="43"/>
      <c r="AS1702" s="43"/>
      <c r="AT1702" s="43"/>
      <c r="AU1702" s="44"/>
      <c r="AV1702" s="33"/>
      <c r="AW1702" s="33"/>
      <c r="AX1702" s="33"/>
      <c r="AZ1702" s="141"/>
      <c r="BE1702" s="168"/>
      <c r="BF1702" s="168"/>
      <c r="BG1702" s="168"/>
      <c r="BH1702" s="168"/>
      <c r="BI1702" s="168"/>
      <c r="BJ1702" s="168"/>
      <c r="BK1702" s="168"/>
      <c r="BL1702" s="168"/>
      <c r="BM1702" s="168"/>
      <c r="DK1702" s="168"/>
      <c r="DL1702" s="168"/>
      <c r="DM1702" s="168"/>
      <c r="DN1702" s="168"/>
      <c r="DO1702" s="168"/>
      <c r="DP1702" s="168"/>
      <c r="DQ1702" s="168"/>
      <c r="DR1702" s="168"/>
      <c r="DS1702" s="168"/>
      <c r="DT1702" s="168"/>
      <c r="DU1702" s="168"/>
      <c r="DV1702" s="168"/>
      <c r="DW1702" s="168"/>
      <c r="DX1702" s="168"/>
      <c r="DY1702" s="168"/>
      <c r="DZ1702" s="168"/>
      <c r="EA1702" s="168"/>
      <c r="EB1702" s="168"/>
      <c r="EC1702" s="168"/>
      <c r="ED1702" s="168"/>
      <c r="EE1702" s="168"/>
      <c r="EF1702" s="168"/>
      <c r="EG1702" s="168"/>
      <c r="EH1702" s="168"/>
      <c r="EI1702" s="168"/>
      <c r="EJ1702" s="168"/>
      <c r="EK1702" s="168"/>
      <c r="EL1702" s="168"/>
      <c r="EM1702" s="168"/>
      <c r="EN1702" s="168"/>
      <c r="EO1702" s="168"/>
      <c r="EP1702" s="168"/>
      <c r="EQ1702" s="168"/>
      <c r="ER1702" s="168"/>
      <c r="ES1702" s="168"/>
      <c r="ET1702" s="168"/>
      <c r="EU1702" s="168"/>
      <c r="EV1702" s="168"/>
      <c r="EW1702" s="168"/>
      <c r="EX1702" s="168"/>
      <c r="EY1702" s="168"/>
      <c r="EZ1702" s="168"/>
      <c r="FA1702" s="168"/>
      <c r="FB1702" s="168"/>
      <c r="FC1702" s="168"/>
      <c r="FD1702" s="168"/>
    </row>
    <row r="1703" spans="1:160" s="5" customFormat="1" ht="24.9" customHeight="1" thickBot="1" x14ac:dyDescent="0.35">
      <c r="A1703" s="263"/>
      <c r="B1703" s="263"/>
      <c r="C1703" s="265"/>
      <c r="D1703" s="481"/>
      <c r="E1703" s="482"/>
      <c r="F1703" s="482"/>
      <c r="G1703" s="482"/>
      <c r="H1703" s="482"/>
      <c r="I1703" s="482"/>
      <c r="J1703" s="482"/>
      <c r="K1703" s="482"/>
      <c r="L1703" s="482"/>
      <c r="M1703" s="483"/>
      <c r="N1703" s="414" t="s">
        <v>16</v>
      </c>
      <c r="O1703" s="415"/>
      <c r="P1703" s="415"/>
      <c r="Q1703" s="415"/>
      <c r="R1703" s="415"/>
      <c r="S1703" s="415"/>
      <c r="T1703" s="415"/>
      <c r="U1703" s="18">
        <f>SUM(U1683:U1702)</f>
        <v>0</v>
      </c>
      <c r="V1703" s="33"/>
      <c r="W1703" s="57"/>
      <c r="X1703" s="86"/>
      <c r="Y1703" s="33"/>
      <c r="Z1703" s="36"/>
      <c r="AA1703" s="36"/>
      <c r="AD1703" s="33"/>
      <c r="AG1703" s="33"/>
      <c r="AH1703" s="43"/>
      <c r="AI1703" s="43"/>
      <c r="AJ1703" s="43"/>
      <c r="AK1703" s="43"/>
      <c r="AL1703" s="43"/>
      <c r="AM1703" s="43"/>
      <c r="AN1703" s="43"/>
      <c r="AO1703" s="43"/>
      <c r="AP1703" s="43"/>
      <c r="AQ1703" s="43"/>
      <c r="AR1703" s="43"/>
      <c r="AS1703" s="43"/>
      <c r="AT1703" s="43"/>
      <c r="AU1703" s="44"/>
      <c r="AV1703" s="33"/>
      <c r="AW1703" s="33"/>
      <c r="AX1703" s="33"/>
      <c r="AZ1703" s="141"/>
      <c r="BE1703" s="168"/>
      <c r="BF1703" s="168"/>
      <c r="BG1703" s="168"/>
      <c r="BH1703" s="168"/>
      <c r="BI1703" s="168"/>
      <c r="BJ1703" s="168"/>
      <c r="BK1703" s="168"/>
      <c r="BL1703" s="168"/>
      <c r="BM1703" s="168"/>
      <c r="DK1703" s="168"/>
      <c r="DL1703" s="168"/>
      <c r="DM1703" s="168"/>
      <c r="DN1703" s="168"/>
      <c r="DO1703" s="168"/>
      <c r="DP1703" s="168"/>
      <c r="DQ1703" s="168"/>
      <c r="DR1703" s="168"/>
      <c r="DS1703" s="168"/>
      <c r="DT1703" s="168"/>
      <c r="DU1703" s="168"/>
      <c r="DV1703" s="168"/>
      <c r="DW1703" s="168"/>
      <c r="DX1703" s="168"/>
      <c r="DY1703" s="168"/>
      <c r="DZ1703" s="168"/>
      <c r="EA1703" s="168"/>
      <c r="EB1703" s="168"/>
      <c r="EC1703" s="168"/>
      <c r="ED1703" s="168"/>
      <c r="EE1703" s="168"/>
      <c r="EF1703" s="168"/>
      <c r="EG1703" s="168"/>
      <c r="EH1703" s="168"/>
      <c r="EI1703" s="168"/>
      <c r="EJ1703" s="168"/>
      <c r="EK1703" s="168"/>
      <c r="EL1703" s="168"/>
      <c r="EM1703" s="168"/>
      <c r="EN1703" s="168"/>
      <c r="EO1703" s="168"/>
      <c r="EP1703" s="168"/>
      <c r="EQ1703" s="168"/>
      <c r="ER1703" s="168"/>
      <c r="ES1703" s="168"/>
      <c r="ET1703" s="168"/>
      <c r="EU1703" s="168"/>
      <c r="EV1703" s="168"/>
      <c r="EW1703" s="168"/>
      <c r="EX1703" s="168"/>
      <c r="EY1703" s="168"/>
      <c r="EZ1703" s="168"/>
      <c r="FA1703" s="168"/>
      <c r="FB1703" s="168"/>
      <c r="FC1703" s="168"/>
      <c r="FD1703" s="168"/>
    </row>
    <row r="1704" spans="1:160" s="5" customFormat="1" ht="14.4" customHeight="1" x14ac:dyDescent="0.3">
      <c r="A1704" s="263"/>
      <c r="B1704" s="263"/>
      <c r="C1704" s="265"/>
      <c r="D1704" s="481"/>
      <c r="E1704" s="482"/>
      <c r="F1704" s="482"/>
      <c r="G1704" s="482"/>
      <c r="H1704" s="482"/>
      <c r="I1704" s="482"/>
      <c r="J1704" s="482"/>
      <c r="K1704" s="482"/>
      <c r="L1704" s="482"/>
      <c r="M1704" s="483"/>
      <c r="N1704" s="416" t="s">
        <v>17</v>
      </c>
      <c r="O1704" s="417"/>
      <c r="P1704" s="417"/>
      <c r="Q1704" s="417"/>
      <c r="R1704" s="417"/>
      <c r="S1704" s="417"/>
      <c r="T1704" s="417"/>
      <c r="U1704" s="418"/>
      <c r="V1704" s="87"/>
      <c r="W1704" s="57"/>
      <c r="X1704" s="86"/>
      <c r="Y1704" s="33"/>
      <c r="Z1704" s="36"/>
      <c r="AA1704" s="36"/>
      <c r="AD1704" s="33"/>
      <c r="AG1704" s="33"/>
      <c r="AH1704" s="43"/>
      <c r="AI1704" s="43"/>
      <c r="AJ1704" s="43"/>
      <c r="AK1704" s="43"/>
      <c r="AL1704" s="43"/>
      <c r="AM1704" s="43"/>
      <c r="AN1704" s="43"/>
      <c r="AO1704" s="43"/>
      <c r="AP1704" s="43"/>
      <c r="AQ1704" s="43"/>
      <c r="AR1704" s="43"/>
      <c r="AS1704" s="43"/>
      <c r="AT1704" s="43"/>
      <c r="AU1704" s="44"/>
      <c r="AV1704" s="33"/>
      <c r="AW1704" s="33"/>
      <c r="AX1704" s="33"/>
      <c r="AZ1704" s="141"/>
      <c r="BE1704" s="168"/>
      <c r="BF1704" s="168"/>
      <c r="BG1704" s="168"/>
      <c r="BH1704" s="168"/>
      <c r="BI1704" s="168"/>
      <c r="BJ1704" s="168"/>
      <c r="BK1704" s="168"/>
      <c r="BL1704" s="168"/>
      <c r="BM1704" s="168"/>
      <c r="DK1704" s="168"/>
      <c r="DL1704" s="168"/>
      <c r="DM1704" s="168"/>
      <c r="DN1704" s="168"/>
      <c r="DO1704" s="168"/>
      <c r="DP1704" s="168"/>
      <c r="DQ1704" s="168"/>
      <c r="DR1704" s="168"/>
      <c r="DS1704" s="168"/>
      <c r="DT1704" s="168"/>
      <c r="DU1704" s="168"/>
      <c r="DV1704" s="168"/>
      <c r="DW1704" s="168"/>
      <c r="DX1704" s="168"/>
      <c r="DY1704" s="168"/>
      <c r="DZ1704" s="168"/>
      <c r="EA1704" s="168"/>
      <c r="EB1704" s="168"/>
      <c r="EC1704" s="168"/>
      <c r="ED1704" s="168"/>
      <c r="EE1704" s="168"/>
      <c r="EF1704" s="168"/>
      <c r="EG1704" s="168"/>
      <c r="EH1704" s="168"/>
      <c r="EI1704" s="168"/>
      <c r="EJ1704" s="168"/>
      <c r="EK1704" s="168"/>
      <c r="EL1704" s="168"/>
      <c r="EM1704" s="168"/>
      <c r="EN1704" s="168"/>
      <c r="EO1704" s="168"/>
      <c r="EP1704" s="168"/>
      <c r="EQ1704" s="168"/>
      <c r="ER1704" s="168"/>
      <c r="ES1704" s="168"/>
      <c r="ET1704" s="168"/>
      <c r="EU1704" s="168"/>
      <c r="EV1704" s="168"/>
      <c r="EW1704" s="168"/>
      <c r="EX1704" s="168"/>
      <c r="EY1704" s="168"/>
      <c r="EZ1704" s="168"/>
      <c r="FA1704" s="168"/>
      <c r="FB1704" s="168"/>
      <c r="FC1704" s="168"/>
      <c r="FD1704" s="168"/>
    </row>
    <row r="1705" spans="1:160" s="5" customFormat="1" x14ac:dyDescent="0.3">
      <c r="A1705" s="263"/>
      <c r="B1705" s="263"/>
      <c r="C1705" s="265"/>
      <c r="D1705" s="481"/>
      <c r="E1705" s="482"/>
      <c r="F1705" s="482"/>
      <c r="G1705" s="482"/>
      <c r="H1705" s="482"/>
      <c r="I1705" s="482"/>
      <c r="J1705" s="482"/>
      <c r="K1705" s="482"/>
      <c r="L1705" s="482"/>
      <c r="M1705" s="483"/>
      <c r="N1705" s="419"/>
      <c r="O1705" s="420"/>
      <c r="P1705" s="420"/>
      <c r="Q1705" s="420"/>
      <c r="R1705" s="420"/>
      <c r="S1705" s="420"/>
      <c r="T1705" s="420"/>
      <c r="U1705" s="421"/>
      <c r="V1705" s="33"/>
      <c r="W1705" s="57"/>
      <c r="X1705" s="86"/>
      <c r="Y1705" s="33"/>
      <c r="Z1705" s="36"/>
      <c r="AA1705" s="36"/>
      <c r="AD1705" s="33"/>
      <c r="AG1705" s="33"/>
      <c r="AH1705" s="43"/>
      <c r="AI1705" s="43"/>
      <c r="AJ1705" s="43"/>
      <c r="AK1705" s="43"/>
      <c r="AL1705" s="43"/>
      <c r="AM1705" s="43"/>
      <c r="AN1705" s="43"/>
      <c r="AO1705" s="43"/>
      <c r="AP1705" s="43"/>
      <c r="AQ1705" s="43"/>
      <c r="AR1705" s="43"/>
      <c r="AS1705" s="43"/>
      <c r="AT1705" s="43"/>
      <c r="AU1705" s="44"/>
      <c r="AV1705" s="33"/>
      <c r="AW1705" s="33"/>
      <c r="AX1705" s="33"/>
      <c r="AZ1705" s="141"/>
      <c r="BE1705" s="168"/>
      <c r="BF1705" s="168"/>
      <c r="BG1705" s="168"/>
      <c r="BH1705" s="168"/>
      <c r="BI1705" s="168"/>
      <c r="BJ1705" s="168"/>
      <c r="BK1705" s="168"/>
      <c r="BL1705" s="168"/>
      <c r="BM1705" s="168"/>
      <c r="DK1705" s="168"/>
      <c r="DL1705" s="168"/>
      <c r="DM1705" s="168"/>
      <c r="DN1705" s="168"/>
      <c r="DO1705" s="168"/>
      <c r="DP1705" s="168"/>
      <c r="DQ1705" s="168"/>
      <c r="DR1705" s="168"/>
      <c r="DS1705" s="168"/>
      <c r="DT1705" s="168"/>
      <c r="DU1705" s="168"/>
      <c r="DV1705" s="168"/>
      <c r="DW1705" s="168"/>
      <c r="DX1705" s="168"/>
      <c r="DY1705" s="168"/>
      <c r="DZ1705" s="168"/>
      <c r="EA1705" s="168"/>
      <c r="EB1705" s="168"/>
      <c r="EC1705" s="168"/>
      <c r="ED1705" s="168"/>
      <c r="EE1705" s="168"/>
      <c r="EF1705" s="168"/>
      <c r="EG1705" s="168"/>
      <c r="EH1705" s="168"/>
      <c r="EI1705" s="168"/>
      <c r="EJ1705" s="168"/>
      <c r="EK1705" s="168"/>
      <c r="EL1705" s="168"/>
      <c r="EM1705" s="168"/>
      <c r="EN1705" s="168"/>
      <c r="EO1705" s="168"/>
      <c r="EP1705" s="168"/>
      <c r="EQ1705" s="168"/>
      <c r="ER1705" s="168"/>
      <c r="ES1705" s="168"/>
      <c r="ET1705" s="168"/>
      <c r="EU1705" s="168"/>
      <c r="EV1705" s="168"/>
      <c r="EW1705" s="168"/>
      <c r="EX1705" s="168"/>
      <c r="EY1705" s="168"/>
      <c r="EZ1705" s="168"/>
      <c r="FA1705" s="168"/>
      <c r="FB1705" s="168"/>
      <c r="FC1705" s="168"/>
      <c r="FD1705" s="168"/>
    </row>
    <row r="1706" spans="1:160" s="5" customFormat="1" x14ac:dyDescent="0.3">
      <c r="A1706" s="263"/>
      <c r="B1706" s="263"/>
      <c r="C1706" s="265"/>
      <c r="D1706" s="481"/>
      <c r="E1706" s="482"/>
      <c r="F1706" s="482"/>
      <c r="G1706" s="482"/>
      <c r="H1706" s="482"/>
      <c r="I1706" s="482"/>
      <c r="J1706" s="482"/>
      <c r="K1706" s="482"/>
      <c r="L1706" s="482"/>
      <c r="M1706" s="483"/>
      <c r="N1706" s="419"/>
      <c r="O1706" s="420"/>
      <c r="P1706" s="420"/>
      <c r="Q1706" s="420"/>
      <c r="R1706" s="420"/>
      <c r="S1706" s="420"/>
      <c r="T1706" s="420"/>
      <c r="U1706" s="421"/>
      <c r="V1706" s="33"/>
      <c r="W1706" s="57"/>
      <c r="X1706" s="86"/>
      <c r="Y1706" s="33"/>
      <c r="Z1706" s="36"/>
      <c r="AA1706" s="36"/>
      <c r="AD1706" s="33"/>
      <c r="AG1706" s="33"/>
      <c r="AH1706" s="43"/>
      <c r="AI1706" s="43"/>
      <c r="AJ1706" s="43"/>
      <c r="AK1706" s="43"/>
      <c r="AL1706" s="43"/>
      <c r="AM1706" s="43"/>
      <c r="AN1706" s="43"/>
      <c r="AO1706" s="43"/>
      <c r="AP1706" s="43"/>
      <c r="AQ1706" s="43"/>
      <c r="AR1706" s="43"/>
      <c r="AS1706" s="43"/>
      <c r="AT1706" s="43"/>
      <c r="AU1706" s="44"/>
      <c r="AV1706" s="33"/>
      <c r="AW1706" s="33"/>
      <c r="AX1706" s="33"/>
      <c r="AZ1706" s="141"/>
      <c r="BE1706" s="168"/>
      <c r="BF1706" s="168"/>
      <c r="BG1706" s="168"/>
      <c r="BH1706" s="168"/>
      <c r="BI1706" s="168"/>
      <c r="BJ1706" s="168"/>
      <c r="BK1706" s="168"/>
      <c r="BL1706" s="168"/>
      <c r="BM1706" s="168"/>
      <c r="DK1706" s="168"/>
      <c r="DL1706" s="168"/>
      <c r="DM1706" s="168"/>
      <c r="DN1706" s="168"/>
      <c r="DO1706" s="168"/>
      <c r="DP1706" s="168"/>
      <c r="DQ1706" s="168"/>
      <c r="DR1706" s="168"/>
      <c r="DS1706" s="168"/>
      <c r="DT1706" s="168"/>
      <c r="DU1706" s="168"/>
      <c r="DV1706" s="168"/>
      <c r="DW1706" s="168"/>
      <c r="DX1706" s="168"/>
      <c r="DY1706" s="168"/>
      <c r="DZ1706" s="168"/>
      <c r="EA1706" s="168"/>
      <c r="EB1706" s="168"/>
      <c r="EC1706" s="168"/>
      <c r="ED1706" s="168"/>
      <c r="EE1706" s="168"/>
      <c r="EF1706" s="168"/>
      <c r="EG1706" s="168"/>
      <c r="EH1706" s="168"/>
      <c r="EI1706" s="168"/>
      <c r="EJ1706" s="168"/>
      <c r="EK1706" s="168"/>
      <c r="EL1706" s="168"/>
      <c r="EM1706" s="168"/>
      <c r="EN1706" s="168"/>
      <c r="EO1706" s="168"/>
      <c r="EP1706" s="168"/>
      <c r="EQ1706" s="168"/>
      <c r="ER1706" s="168"/>
      <c r="ES1706" s="168"/>
      <c r="ET1706" s="168"/>
      <c r="EU1706" s="168"/>
      <c r="EV1706" s="168"/>
      <c r="EW1706" s="168"/>
      <c r="EX1706" s="168"/>
      <c r="EY1706" s="168"/>
      <c r="EZ1706" s="168"/>
      <c r="FA1706" s="168"/>
      <c r="FB1706" s="168"/>
      <c r="FC1706" s="168"/>
      <c r="FD1706" s="168"/>
    </row>
    <row r="1707" spans="1:160" s="5" customFormat="1" ht="14.4" thickBot="1" x14ac:dyDescent="0.35">
      <c r="A1707" s="263"/>
      <c r="B1707" s="263"/>
      <c r="C1707" s="265"/>
      <c r="D1707" s="425"/>
      <c r="E1707" s="426"/>
      <c r="F1707" s="426"/>
      <c r="G1707" s="426"/>
      <c r="H1707" s="426"/>
      <c r="I1707" s="426"/>
      <c r="J1707" s="426"/>
      <c r="K1707" s="426"/>
      <c r="L1707" s="426"/>
      <c r="M1707" s="427"/>
      <c r="N1707" s="422"/>
      <c r="O1707" s="423"/>
      <c r="P1707" s="423"/>
      <c r="Q1707" s="423"/>
      <c r="R1707" s="423"/>
      <c r="S1707" s="423"/>
      <c r="T1707" s="423"/>
      <c r="U1707" s="424"/>
      <c r="V1707" s="33"/>
      <c r="W1707" s="57"/>
      <c r="X1707" s="86"/>
      <c r="Y1707" s="33"/>
      <c r="Z1707" s="36"/>
      <c r="AA1707" s="36"/>
      <c r="AD1707" s="33"/>
      <c r="AG1707" s="33"/>
      <c r="AH1707" s="43"/>
      <c r="AI1707" s="43"/>
      <c r="AJ1707" s="43"/>
      <c r="AK1707" s="43"/>
      <c r="AL1707" s="43"/>
      <c r="AM1707" s="43"/>
      <c r="AN1707" s="43"/>
      <c r="AO1707" s="43"/>
      <c r="AP1707" s="43"/>
      <c r="AQ1707" s="43"/>
      <c r="AR1707" s="43"/>
      <c r="AS1707" s="43"/>
      <c r="AT1707" s="43"/>
      <c r="AU1707" s="44"/>
      <c r="AV1707" s="33"/>
      <c r="AW1707" s="33"/>
      <c r="AX1707" s="33"/>
      <c r="AZ1707" s="141"/>
      <c r="BE1707" s="168"/>
      <c r="BF1707" s="168"/>
      <c r="BG1707" s="168"/>
      <c r="BH1707" s="168"/>
      <c r="BI1707" s="168"/>
      <c r="BJ1707" s="168"/>
      <c r="BK1707" s="168"/>
      <c r="BL1707" s="168"/>
      <c r="BM1707" s="168"/>
      <c r="DK1707" s="168"/>
      <c r="DL1707" s="168"/>
      <c r="DM1707" s="168"/>
      <c r="DN1707" s="168"/>
      <c r="DO1707" s="168"/>
      <c r="DP1707" s="168"/>
      <c r="DQ1707" s="168"/>
      <c r="DR1707" s="168"/>
      <c r="DS1707" s="168"/>
      <c r="DT1707" s="168"/>
      <c r="DU1707" s="168"/>
      <c r="DV1707" s="168"/>
      <c r="DW1707" s="168"/>
      <c r="DX1707" s="168"/>
      <c r="DY1707" s="168"/>
      <c r="DZ1707" s="168"/>
      <c r="EA1707" s="168"/>
      <c r="EB1707" s="168"/>
      <c r="EC1707" s="168"/>
      <c r="ED1707" s="168"/>
      <c r="EE1707" s="168"/>
      <c r="EF1707" s="168"/>
      <c r="EG1707" s="168"/>
      <c r="EH1707" s="168"/>
      <c r="EI1707" s="168"/>
      <c r="EJ1707" s="168"/>
      <c r="EK1707" s="168"/>
      <c r="EL1707" s="168"/>
      <c r="EM1707" s="168"/>
      <c r="EN1707" s="168"/>
      <c r="EO1707" s="168"/>
      <c r="EP1707" s="168"/>
      <c r="EQ1707" s="168"/>
      <c r="ER1707" s="168"/>
      <c r="ES1707" s="168"/>
      <c r="ET1707" s="168"/>
      <c r="EU1707" s="168"/>
      <c r="EV1707" s="168"/>
      <c r="EW1707" s="168"/>
      <c r="EX1707" s="168"/>
      <c r="EY1707" s="168"/>
      <c r="EZ1707" s="168"/>
      <c r="FA1707" s="168"/>
      <c r="FB1707" s="168"/>
      <c r="FC1707" s="168"/>
      <c r="FD1707" s="168"/>
    </row>
    <row r="1708" spans="1:160" s="5" customFormat="1" ht="5.25" customHeight="1" thickBot="1" x14ac:dyDescent="0.35">
      <c r="A1708" s="263"/>
      <c r="B1708" s="263"/>
      <c r="C1708" s="265"/>
      <c r="D1708" s="428"/>
      <c r="E1708" s="428"/>
      <c r="F1708" s="428"/>
      <c r="G1708" s="428"/>
      <c r="H1708" s="428"/>
      <c r="I1708" s="428"/>
      <c r="J1708" s="428"/>
      <c r="K1708" s="428"/>
      <c r="L1708" s="428"/>
      <c r="M1708" s="428"/>
      <c r="N1708" s="428"/>
      <c r="O1708" s="428"/>
      <c r="P1708" s="428"/>
      <c r="Q1708" s="428"/>
      <c r="R1708" s="428"/>
      <c r="S1708" s="428"/>
      <c r="T1708" s="428"/>
      <c r="U1708" s="428"/>
      <c r="V1708" s="33"/>
      <c r="W1708" s="57"/>
      <c r="X1708" s="86"/>
      <c r="Y1708" s="33"/>
      <c r="Z1708" s="36"/>
      <c r="AA1708" s="36"/>
      <c r="AD1708" s="33"/>
      <c r="AG1708" s="33"/>
      <c r="AH1708" s="43"/>
      <c r="AI1708" s="43"/>
      <c r="AJ1708" s="43"/>
      <c r="AK1708" s="43"/>
      <c r="AL1708" s="43"/>
      <c r="AM1708" s="43"/>
      <c r="AN1708" s="43"/>
      <c r="AO1708" s="43"/>
      <c r="AP1708" s="43"/>
      <c r="AQ1708" s="43"/>
      <c r="AR1708" s="43"/>
      <c r="AS1708" s="43"/>
      <c r="AT1708" s="43"/>
      <c r="AU1708" s="44"/>
      <c r="AV1708" s="33"/>
      <c r="AW1708" s="33"/>
      <c r="AX1708" s="33"/>
      <c r="AZ1708" s="141"/>
      <c r="BE1708" s="168"/>
      <c r="BF1708" s="168"/>
      <c r="BG1708" s="168"/>
      <c r="BH1708" s="168"/>
      <c r="BI1708" s="168"/>
      <c r="BJ1708" s="168"/>
      <c r="BK1708" s="168"/>
      <c r="BL1708" s="168"/>
      <c r="BM1708" s="168"/>
      <c r="DK1708" s="168"/>
      <c r="DL1708" s="168"/>
      <c r="DM1708" s="168"/>
      <c r="DN1708" s="168"/>
      <c r="DO1708" s="168"/>
      <c r="DP1708" s="168"/>
      <c r="DQ1708" s="168"/>
      <c r="DR1708" s="168"/>
      <c r="DS1708" s="168"/>
      <c r="DT1708" s="168"/>
      <c r="DU1708" s="168"/>
      <c r="DV1708" s="168"/>
      <c r="DW1708" s="168"/>
      <c r="DX1708" s="168"/>
      <c r="DY1708" s="168"/>
      <c r="DZ1708" s="168"/>
      <c r="EA1708" s="168"/>
      <c r="EB1708" s="168"/>
      <c r="EC1708" s="168"/>
      <c r="ED1708" s="168"/>
      <c r="EE1708" s="168"/>
      <c r="EF1708" s="168"/>
      <c r="EG1708" s="168"/>
      <c r="EH1708" s="168"/>
      <c r="EI1708" s="168"/>
      <c r="EJ1708" s="168"/>
      <c r="EK1708" s="168"/>
      <c r="EL1708" s="168"/>
      <c r="EM1708" s="168"/>
      <c r="EN1708" s="168"/>
      <c r="EO1708" s="168"/>
      <c r="EP1708" s="168"/>
      <c r="EQ1708" s="168"/>
      <c r="ER1708" s="168"/>
      <c r="ES1708" s="168"/>
      <c r="ET1708" s="168"/>
      <c r="EU1708" s="168"/>
      <c r="EV1708" s="168"/>
      <c r="EW1708" s="168"/>
      <c r="EX1708" s="168"/>
      <c r="EY1708" s="168"/>
      <c r="EZ1708" s="168"/>
      <c r="FA1708" s="168"/>
      <c r="FB1708" s="168"/>
      <c r="FC1708" s="168"/>
      <c r="FD1708" s="168"/>
    </row>
    <row r="1709" spans="1:160" s="5" customFormat="1" ht="20.25" customHeight="1" x14ac:dyDescent="0.3">
      <c r="A1709" s="263"/>
      <c r="B1709" s="263"/>
      <c r="C1709" s="265"/>
      <c r="D1709" s="429" t="s">
        <v>18</v>
      </c>
      <c r="E1709" s="430"/>
      <c r="F1709" s="430"/>
      <c r="G1709" s="430"/>
      <c r="H1709" s="430"/>
      <c r="I1709" s="430"/>
      <c r="J1709" s="430"/>
      <c r="K1709" s="430"/>
      <c r="L1709" s="430"/>
      <c r="M1709" s="431"/>
      <c r="N1709" s="429" t="s">
        <v>19</v>
      </c>
      <c r="O1709" s="430"/>
      <c r="P1709" s="430"/>
      <c r="Q1709" s="430"/>
      <c r="R1709" s="430"/>
      <c r="S1709" s="430"/>
      <c r="T1709" s="430"/>
      <c r="U1709" s="431"/>
      <c r="V1709" s="33"/>
      <c r="W1709" s="57"/>
      <c r="X1709" s="86"/>
      <c r="Y1709" s="33"/>
      <c r="Z1709" s="36"/>
      <c r="AA1709" s="36"/>
      <c r="AD1709" s="33"/>
      <c r="AG1709" s="33"/>
      <c r="AH1709" s="43"/>
      <c r="AI1709" s="43"/>
      <c r="AJ1709" s="43"/>
      <c r="AK1709" s="43"/>
      <c r="AL1709" s="43"/>
      <c r="AM1709" s="43"/>
      <c r="AN1709" s="43"/>
      <c r="AO1709" s="43"/>
      <c r="AP1709" s="43"/>
      <c r="AQ1709" s="43"/>
      <c r="AR1709" s="43"/>
      <c r="AS1709" s="43"/>
      <c r="AT1709" s="43"/>
      <c r="AU1709" s="44"/>
      <c r="AV1709" s="33"/>
      <c r="AW1709" s="33"/>
      <c r="AX1709" s="33"/>
      <c r="AZ1709" s="141"/>
      <c r="BE1709" s="168"/>
      <c r="BF1709" s="168"/>
      <c r="BG1709" s="168"/>
      <c r="BH1709" s="168"/>
      <c r="BI1709" s="168"/>
      <c r="BJ1709" s="168"/>
      <c r="BK1709" s="168"/>
      <c r="BL1709" s="168"/>
      <c r="BM1709" s="168"/>
      <c r="DK1709" s="168"/>
      <c r="DL1709" s="168"/>
      <c r="DM1709" s="168"/>
      <c r="DN1709" s="168"/>
      <c r="DO1709" s="168"/>
      <c r="DP1709" s="168"/>
      <c r="DQ1709" s="168"/>
      <c r="DR1709" s="168"/>
      <c r="DS1709" s="168"/>
      <c r="DT1709" s="168"/>
      <c r="DU1709" s="168"/>
      <c r="DV1709" s="168"/>
      <c r="DW1709" s="168"/>
      <c r="DX1709" s="168"/>
      <c r="DY1709" s="168"/>
      <c r="DZ1709" s="168"/>
      <c r="EA1709" s="168"/>
      <c r="EB1709" s="168"/>
      <c r="EC1709" s="168"/>
      <c r="ED1709" s="168"/>
      <c r="EE1709" s="168"/>
      <c r="EF1709" s="168"/>
      <c r="EG1709" s="168"/>
      <c r="EH1709" s="168"/>
      <c r="EI1709" s="168"/>
      <c r="EJ1709" s="168"/>
      <c r="EK1709" s="168"/>
      <c r="EL1709" s="168"/>
      <c r="EM1709" s="168"/>
      <c r="EN1709" s="168"/>
      <c r="EO1709" s="168"/>
      <c r="EP1709" s="168"/>
      <c r="EQ1709" s="168"/>
      <c r="ER1709" s="168"/>
      <c r="ES1709" s="168"/>
      <c r="ET1709" s="168"/>
      <c r="EU1709" s="168"/>
      <c r="EV1709" s="168"/>
      <c r="EW1709" s="168"/>
      <c r="EX1709" s="168"/>
      <c r="EY1709" s="168"/>
      <c r="EZ1709" s="168"/>
      <c r="FA1709" s="168"/>
      <c r="FB1709" s="168"/>
      <c r="FC1709" s="168"/>
      <c r="FD1709" s="168"/>
    </row>
    <row r="1710" spans="1:160" s="5" customFormat="1" x14ac:dyDescent="0.3">
      <c r="A1710" s="263"/>
      <c r="B1710" s="263"/>
      <c r="C1710" s="265"/>
      <c r="D1710" s="432" t="s">
        <v>20</v>
      </c>
      <c r="E1710" s="433"/>
      <c r="F1710" s="433"/>
      <c r="G1710" s="433"/>
      <c r="H1710" s="433"/>
      <c r="I1710" s="433"/>
      <c r="J1710" s="433"/>
      <c r="K1710" s="433"/>
      <c r="L1710" s="433"/>
      <c r="M1710" s="434"/>
      <c r="N1710" s="435" t="s">
        <v>21</v>
      </c>
      <c r="O1710" s="436"/>
      <c r="P1710" s="436"/>
      <c r="Q1710" s="436"/>
      <c r="R1710" s="436"/>
      <c r="S1710" s="436"/>
      <c r="T1710" s="436"/>
      <c r="U1710" s="437"/>
      <c r="V1710" s="33"/>
      <c r="W1710" s="57"/>
      <c r="X1710" s="86"/>
      <c r="Y1710" s="33"/>
      <c r="Z1710" s="36"/>
      <c r="AA1710" s="36"/>
      <c r="AD1710" s="33"/>
      <c r="AG1710" s="33"/>
      <c r="AH1710" s="43"/>
      <c r="AI1710" s="43"/>
      <c r="AJ1710" s="43"/>
      <c r="AK1710" s="43"/>
      <c r="AL1710" s="43"/>
      <c r="AM1710" s="43"/>
      <c r="AN1710" s="43"/>
      <c r="AO1710" s="43"/>
      <c r="AP1710" s="43"/>
      <c r="AQ1710" s="43"/>
      <c r="AR1710" s="43"/>
      <c r="AS1710" s="43"/>
      <c r="AT1710" s="43"/>
      <c r="AU1710" s="44"/>
      <c r="AV1710" s="33"/>
      <c r="AW1710" s="33"/>
      <c r="AX1710" s="33"/>
      <c r="AZ1710" s="141"/>
      <c r="BE1710" s="168"/>
      <c r="BF1710" s="168"/>
      <c r="BG1710" s="168"/>
      <c r="BH1710" s="168"/>
      <c r="BI1710" s="168"/>
      <c r="BJ1710" s="168"/>
      <c r="BK1710" s="168"/>
      <c r="BL1710" s="168"/>
      <c r="BM1710" s="168"/>
      <c r="DK1710" s="168"/>
      <c r="DL1710" s="168"/>
      <c r="DM1710" s="168"/>
      <c r="DN1710" s="168"/>
      <c r="DO1710" s="168"/>
      <c r="DP1710" s="168"/>
      <c r="DQ1710" s="168"/>
      <c r="DR1710" s="168"/>
      <c r="DS1710" s="168"/>
      <c r="DT1710" s="168"/>
      <c r="DU1710" s="168"/>
      <c r="DV1710" s="168"/>
      <c r="DW1710" s="168"/>
      <c r="DX1710" s="168"/>
      <c r="DY1710" s="168"/>
      <c r="DZ1710" s="168"/>
      <c r="EA1710" s="168"/>
      <c r="EB1710" s="168"/>
      <c r="EC1710" s="168"/>
      <c r="ED1710" s="168"/>
      <c r="EE1710" s="168"/>
      <c r="EF1710" s="168"/>
      <c r="EG1710" s="168"/>
      <c r="EH1710" s="168"/>
      <c r="EI1710" s="168"/>
      <c r="EJ1710" s="168"/>
      <c r="EK1710" s="168"/>
      <c r="EL1710" s="168"/>
      <c r="EM1710" s="168"/>
      <c r="EN1710" s="168"/>
      <c r="EO1710" s="168"/>
      <c r="EP1710" s="168"/>
      <c r="EQ1710" s="168"/>
      <c r="ER1710" s="168"/>
      <c r="ES1710" s="168"/>
      <c r="ET1710" s="168"/>
      <c r="EU1710" s="168"/>
      <c r="EV1710" s="168"/>
      <c r="EW1710" s="168"/>
      <c r="EX1710" s="168"/>
      <c r="EY1710" s="168"/>
      <c r="EZ1710" s="168"/>
      <c r="FA1710" s="168"/>
      <c r="FB1710" s="168"/>
      <c r="FC1710" s="168"/>
      <c r="FD1710" s="168"/>
    </row>
    <row r="1711" spans="1:160" s="5" customFormat="1" ht="15.75" customHeight="1" x14ac:dyDescent="0.3">
      <c r="A1711" s="263"/>
      <c r="B1711" s="263"/>
      <c r="C1711" s="265"/>
      <c r="D1711" s="438" t="s">
        <v>22</v>
      </c>
      <c r="E1711" s="439"/>
      <c r="F1711" s="439"/>
      <c r="G1711" s="439"/>
      <c r="H1711" s="439"/>
      <c r="I1711" s="439"/>
      <c r="J1711" s="439"/>
      <c r="K1711" s="439"/>
      <c r="L1711" s="439"/>
      <c r="M1711" s="440"/>
      <c r="N1711" s="438" t="s">
        <v>22</v>
      </c>
      <c r="O1711" s="444"/>
      <c r="P1711" s="444"/>
      <c r="Q1711" s="444"/>
      <c r="R1711" s="444"/>
      <c r="S1711" s="444"/>
      <c r="T1711" s="444"/>
      <c r="U1711" s="440"/>
      <c r="V1711" s="33"/>
      <c r="W1711" s="57"/>
      <c r="X1711" s="86"/>
      <c r="Y1711" s="33"/>
      <c r="Z1711" s="36"/>
      <c r="AA1711" s="36"/>
      <c r="AD1711" s="33"/>
      <c r="AG1711" s="33"/>
      <c r="AH1711" s="43"/>
      <c r="AI1711" s="43"/>
      <c r="AJ1711" s="43"/>
      <c r="AK1711" s="43"/>
      <c r="AL1711" s="43"/>
      <c r="AM1711" s="43"/>
      <c r="AN1711" s="43"/>
      <c r="AO1711" s="43"/>
      <c r="AP1711" s="43"/>
      <c r="AQ1711" s="43"/>
      <c r="AR1711" s="43"/>
      <c r="AS1711" s="43"/>
      <c r="AT1711" s="43"/>
      <c r="AU1711" s="44"/>
      <c r="AV1711" s="33"/>
      <c r="AW1711" s="33"/>
      <c r="AX1711" s="33"/>
      <c r="AZ1711" s="141"/>
      <c r="BE1711" s="168"/>
      <c r="BF1711" s="168"/>
      <c r="BG1711" s="168"/>
      <c r="BH1711" s="168"/>
      <c r="BI1711" s="168"/>
      <c r="BJ1711" s="168"/>
      <c r="BK1711" s="168"/>
      <c r="BL1711" s="168"/>
      <c r="BM1711" s="168"/>
      <c r="DK1711" s="168"/>
      <c r="DL1711" s="168"/>
      <c r="DM1711" s="168"/>
      <c r="DN1711" s="168"/>
      <c r="DO1711" s="168"/>
      <c r="DP1711" s="168"/>
      <c r="DQ1711" s="168"/>
      <c r="DR1711" s="168"/>
      <c r="DS1711" s="168"/>
      <c r="DT1711" s="168"/>
      <c r="DU1711" s="168"/>
      <c r="DV1711" s="168"/>
      <c r="DW1711" s="168"/>
      <c r="DX1711" s="168"/>
      <c r="DY1711" s="168"/>
      <c r="DZ1711" s="168"/>
      <c r="EA1711" s="168"/>
      <c r="EB1711" s="168"/>
      <c r="EC1711" s="168"/>
      <c r="ED1711" s="168"/>
      <c r="EE1711" s="168"/>
      <c r="EF1711" s="168"/>
      <c r="EG1711" s="168"/>
      <c r="EH1711" s="168"/>
      <c r="EI1711" s="168"/>
      <c r="EJ1711" s="168"/>
      <c r="EK1711" s="168"/>
      <c r="EL1711" s="168"/>
      <c r="EM1711" s="168"/>
      <c r="EN1711" s="168"/>
      <c r="EO1711" s="168"/>
      <c r="EP1711" s="168"/>
      <c r="EQ1711" s="168"/>
      <c r="ER1711" s="168"/>
      <c r="ES1711" s="168"/>
      <c r="ET1711" s="168"/>
      <c r="EU1711" s="168"/>
      <c r="EV1711" s="168"/>
      <c r="EW1711" s="168"/>
      <c r="EX1711" s="168"/>
      <c r="EY1711" s="168"/>
      <c r="EZ1711" s="168"/>
      <c r="FA1711" s="168"/>
      <c r="FB1711" s="168"/>
      <c r="FC1711" s="168"/>
      <c r="FD1711" s="168"/>
    </row>
    <row r="1712" spans="1:160" s="5" customFormat="1" ht="15.75" customHeight="1" x14ac:dyDescent="0.3">
      <c r="A1712" s="263"/>
      <c r="B1712" s="263"/>
      <c r="C1712" s="265"/>
      <c r="D1712" s="438"/>
      <c r="E1712" s="439"/>
      <c r="F1712" s="439"/>
      <c r="G1712" s="439"/>
      <c r="H1712" s="439"/>
      <c r="I1712" s="439"/>
      <c r="J1712" s="439"/>
      <c r="K1712" s="439"/>
      <c r="L1712" s="439"/>
      <c r="M1712" s="440"/>
      <c r="N1712" s="438"/>
      <c r="O1712" s="439"/>
      <c r="P1712" s="439"/>
      <c r="Q1712" s="439"/>
      <c r="R1712" s="439"/>
      <c r="S1712" s="439"/>
      <c r="T1712" s="439"/>
      <c r="U1712" s="440"/>
      <c r="V1712" s="33"/>
      <c r="W1712" s="57"/>
      <c r="X1712" s="86"/>
      <c r="Y1712" s="33"/>
      <c r="Z1712" s="36"/>
      <c r="AA1712" s="36"/>
      <c r="AD1712" s="33"/>
      <c r="AG1712" s="33"/>
      <c r="AH1712" s="43"/>
      <c r="AI1712" s="43"/>
      <c r="AJ1712" s="43"/>
      <c r="AK1712" s="43"/>
      <c r="AL1712" s="43"/>
      <c r="AM1712" s="43"/>
      <c r="AN1712" s="43"/>
      <c r="AO1712" s="43"/>
      <c r="AP1712" s="43"/>
      <c r="AQ1712" s="43"/>
      <c r="AR1712" s="43"/>
      <c r="AS1712" s="43"/>
      <c r="AT1712" s="43"/>
      <c r="AU1712" s="44"/>
      <c r="AV1712" s="33"/>
      <c r="AW1712" s="33"/>
      <c r="AX1712" s="33"/>
      <c r="AZ1712" s="141"/>
      <c r="BE1712" s="168"/>
      <c r="BF1712" s="168"/>
      <c r="BG1712" s="168"/>
      <c r="BH1712" s="168"/>
      <c r="BI1712" s="168"/>
      <c r="BJ1712" s="168"/>
      <c r="BK1712" s="168"/>
      <c r="BL1712" s="168"/>
      <c r="BM1712" s="168"/>
      <c r="DK1712" s="168"/>
      <c r="DL1712" s="168"/>
      <c r="DM1712" s="168"/>
      <c r="DN1712" s="168"/>
      <c r="DO1712" s="168"/>
      <c r="DP1712" s="168"/>
      <c r="DQ1712" s="168"/>
      <c r="DR1712" s="168"/>
      <c r="DS1712" s="168"/>
      <c r="DT1712" s="168"/>
      <c r="DU1712" s="168"/>
      <c r="DV1712" s="168"/>
      <c r="DW1712" s="168"/>
      <c r="DX1712" s="168"/>
      <c r="DY1712" s="168"/>
      <c r="DZ1712" s="168"/>
      <c r="EA1712" s="168"/>
      <c r="EB1712" s="168"/>
      <c r="EC1712" s="168"/>
      <c r="ED1712" s="168"/>
      <c r="EE1712" s="168"/>
      <c r="EF1712" s="168"/>
      <c r="EG1712" s="168"/>
      <c r="EH1712" s="168"/>
      <c r="EI1712" s="168"/>
      <c r="EJ1712" s="168"/>
      <c r="EK1712" s="168"/>
      <c r="EL1712" s="168"/>
      <c r="EM1712" s="168"/>
      <c r="EN1712" s="168"/>
      <c r="EO1712" s="168"/>
      <c r="EP1712" s="168"/>
      <c r="EQ1712" s="168"/>
      <c r="ER1712" s="168"/>
      <c r="ES1712" s="168"/>
      <c r="ET1712" s="168"/>
      <c r="EU1712" s="168"/>
      <c r="EV1712" s="168"/>
      <c r="EW1712" s="168"/>
      <c r="EX1712" s="168"/>
      <c r="EY1712" s="168"/>
      <c r="EZ1712" s="168"/>
      <c r="FA1712" s="168"/>
      <c r="FB1712" s="168"/>
      <c r="FC1712" s="168"/>
      <c r="FD1712" s="168"/>
    </row>
    <row r="1713" spans="1:160" s="5" customFormat="1" ht="15.75" customHeight="1" x14ac:dyDescent="0.3">
      <c r="A1713" s="263"/>
      <c r="B1713" s="263"/>
      <c r="C1713" s="265"/>
      <c r="D1713" s="441"/>
      <c r="E1713" s="442"/>
      <c r="F1713" s="442"/>
      <c r="G1713" s="442"/>
      <c r="H1713" s="442"/>
      <c r="I1713" s="442"/>
      <c r="J1713" s="442"/>
      <c r="K1713" s="442"/>
      <c r="L1713" s="442"/>
      <c r="M1713" s="443"/>
      <c r="N1713" s="441"/>
      <c r="O1713" s="442"/>
      <c r="P1713" s="442"/>
      <c r="Q1713" s="442"/>
      <c r="R1713" s="442"/>
      <c r="S1713" s="442"/>
      <c r="T1713" s="442"/>
      <c r="U1713" s="443"/>
      <c r="V1713" s="33"/>
      <c r="W1713" s="57"/>
      <c r="X1713" s="86"/>
      <c r="Y1713" s="33"/>
      <c r="Z1713" s="36"/>
      <c r="AA1713" s="36"/>
      <c r="AD1713" s="33"/>
      <c r="AG1713" s="33"/>
      <c r="AH1713" s="43"/>
      <c r="AI1713" s="43"/>
      <c r="AJ1713" s="43"/>
      <c r="AK1713" s="43"/>
      <c r="AL1713" s="43"/>
      <c r="AM1713" s="43"/>
      <c r="AN1713" s="43"/>
      <c r="AO1713" s="43"/>
      <c r="AP1713" s="43"/>
      <c r="AQ1713" s="43"/>
      <c r="AR1713" s="43"/>
      <c r="AS1713" s="43"/>
      <c r="AT1713" s="43"/>
      <c r="AU1713" s="44"/>
      <c r="AV1713" s="33"/>
      <c r="AW1713" s="33"/>
      <c r="AX1713" s="33"/>
      <c r="AZ1713" s="141"/>
      <c r="BE1713" s="168"/>
      <c r="BF1713" s="168"/>
      <c r="BG1713" s="168"/>
      <c r="BH1713" s="168"/>
      <c r="BI1713" s="168"/>
      <c r="BJ1713" s="168"/>
      <c r="BK1713" s="168"/>
      <c r="BL1713" s="168"/>
      <c r="BM1713" s="168"/>
      <c r="DK1713" s="168"/>
      <c r="DL1713" s="168"/>
      <c r="DM1713" s="168"/>
      <c r="DN1713" s="168"/>
      <c r="DO1713" s="168"/>
      <c r="DP1713" s="168"/>
      <c r="DQ1713" s="168"/>
      <c r="DR1713" s="168"/>
      <c r="DS1713" s="168"/>
      <c r="DT1713" s="168"/>
      <c r="DU1713" s="168"/>
      <c r="DV1713" s="168"/>
      <c r="DW1713" s="168"/>
      <c r="DX1713" s="168"/>
      <c r="DY1713" s="168"/>
      <c r="DZ1713" s="168"/>
      <c r="EA1713" s="168"/>
      <c r="EB1713" s="168"/>
      <c r="EC1713" s="168"/>
      <c r="ED1713" s="168"/>
      <c r="EE1713" s="168"/>
      <c r="EF1713" s="168"/>
      <c r="EG1713" s="168"/>
      <c r="EH1713" s="168"/>
      <c r="EI1713" s="168"/>
      <c r="EJ1713" s="168"/>
      <c r="EK1713" s="168"/>
      <c r="EL1713" s="168"/>
      <c r="EM1713" s="168"/>
      <c r="EN1713" s="168"/>
      <c r="EO1713" s="168"/>
      <c r="EP1713" s="168"/>
      <c r="EQ1713" s="168"/>
      <c r="ER1713" s="168"/>
      <c r="ES1713" s="168"/>
      <c r="ET1713" s="168"/>
      <c r="EU1713" s="168"/>
      <c r="EV1713" s="168"/>
      <c r="EW1713" s="168"/>
      <c r="EX1713" s="168"/>
      <c r="EY1713" s="168"/>
      <c r="EZ1713" s="168"/>
      <c r="FA1713" s="168"/>
      <c r="FB1713" s="168"/>
      <c r="FC1713" s="168"/>
      <c r="FD1713" s="168"/>
    </row>
    <row r="1714" spans="1:160" s="5" customFormat="1" x14ac:dyDescent="0.25">
      <c r="A1714" s="263"/>
      <c r="B1714" s="263"/>
      <c r="C1714" s="265"/>
      <c r="D1714" s="10" t="s">
        <v>23</v>
      </c>
      <c r="E1714" s="445" t="e">
        <f>+#REF!</f>
        <v>#REF!</v>
      </c>
      <c r="F1714" s="445"/>
      <c r="G1714" s="445"/>
      <c r="H1714" s="445"/>
      <c r="I1714" s="445"/>
      <c r="J1714" s="445"/>
      <c r="K1714" s="445"/>
      <c r="L1714" s="445"/>
      <c r="M1714" s="446"/>
      <c r="N1714" s="11" t="s">
        <v>23</v>
      </c>
      <c r="O1714" s="445" t="e">
        <f>+#REF!</f>
        <v>#REF!</v>
      </c>
      <c r="P1714" s="445"/>
      <c r="Q1714" s="445"/>
      <c r="R1714" s="445"/>
      <c r="S1714" s="445"/>
      <c r="T1714" s="445"/>
      <c r="U1714" s="446"/>
      <c r="V1714" s="33"/>
      <c r="W1714" s="57"/>
      <c r="X1714" s="86"/>
      <c r="Y1714" s="33"/>
      <c r="Z1714" s="36"/>
      <c r="AA1714" s="36"/>
      <c r="AD1714" s="33"/>
      <c r="AG1714" s="33"/>
      <c r="AH1714" s="43"/>
      <c r="AI1714" s="43"/>
      <c r="AJ1714" s="43"/>
      <c r="AK1714" s="43"/>
      <c r="AL1714" s="43"/>
      <c r="AM1714" s="43"/>
      <c r="AN1714" s="43"/>
      <c r="AO1714" s="43"/>
      <c r="AP1714" s="43"/>
      <c r="AQ1714" s="43"/>
      <c r="AR1714" s="43"/>
      <c r="AS1714" s="43"/>
      <c r="AT1714" s="43"/>
      <c r="AU1714" s="44"/>
      <c r="AV1714" s="33"/>
      <c r="AW1714" s="33"/>
      <c r="AX1714" s="33"/>
      <c r="AZ1714" s="141"/>
      <c r="BE1714" s="168"/>
      <c r="BF1714" s="168"/>
      <c r="BG1714" s="168"/>
      <c r="BH1714" s="168"/>
      <c r="BI1714" s="168"/>
      <c r="BJ1714" s="168"/>
      <c r="BK1714" s="168"/>
      <c r="BL1714" s="168"/>
      <c r="BM1714" s="168"/>
      <c r="DK1714" s="168"/>
      <c r="DL1714" s="168"/>
      <c r="DM1714" s="168"/>
      <c r="DN1714" s="168"/>
      <c r="DO1714" s="168"/>
      <c r="DP1714" s="168"/>
      <c r="DQ1714" s="168"/>
      <c r="DR1714" s="168"/>
      <c r="DS1714" s="168"/>
      <c r="DT1714" s="168"/>
      <c r="DU1714" s="168"/>
      <c r="DV1714" s="168"/>
      <c r="DW1714" s="168"/>
      <c r="DX1714" s="168"/>
      <c r="DY1714" s="168"/>
      <c r="DZ1714" s="168"/>
      <c r="EA1714" s="168"/>
      <c r="EB1714" s="168"/>
      <c r="EC1714" s="168"/>
      <c r="ED1714" s="168"/>
      <c r="EE1714" s="168"/>
      <c r="EF1714" s="168"/>
      <c r="EG1714" s="168"/>
      <c r="EH1714" s="168"/>
      <c r="EI1714" s="168"/>
      <c r="EJ1714" s="168"/>
      <c r="EK1714" s="168"/>
      <c r="EL1714" s="168"/>
      <c r="EM1714" s="168"/>
      <c r="EN1714" s="168"/>
      <c r="EO1714" s="168"/>
      <c r="EP1714" s="168"/>
      <c r="EQ1714" s="168"/>
      <c r="ER1714" s="168"/>
      <c r="ES1714" s="168"/>
      <c r="ET1714" s="168"/>
      <c r="EU1714" s="168"/>
      <c r="EV1714" s="168"/>
      <c r="EW1714" s="168"/>
      <c r="EX1714" s="168"/>
      <c r="EY1714" s="168"/>
      <c r="EZ1714" s="168"/>
      <c r="FA1714" s="168"/>
      <c r="FB1714" s="168"/>
      <c r="FC1714" s="168"/>
      <c r="FD1714" s="168"/>
    </row>
    <row r="1715" spans="1:160" s="5" customFormat="1" ht="14.4" thickBot="1" x14ac:dyDescent="0.3">
      <c r="A1715" s="263"/>
      <c r="B1715" s="263"/>
      <c r="C1715" s="265"/>
      <c r="D1715" s="12" t="s">
        <v>25</v>
      </c>
      <c r="E1715" s="447" t="e">
        <f>+#REF!</f>
        <v>#REF!</v>
      </c>
      <c r="F1715" s="447"/>
      <c r="G1715" s="447"/>
      <c r="H1715" s="447"/>
      <c r="I1715" s="447"/>
      <c r="J1715" s="447"/>
      <c r="K1715" s="447"/>
      <c r="L1715" s="447"/>
      <c r="M1715" s="448"/>
      <c r="N1715" s="13" t="s">
        <v>25</v>
      </c>
      <c r="O1715" s="447" t="e">
        <f>+#REF!</f>
        <v>#REF!</v>
      </c>
      <c r="P1715" s="447"/>
      <c r="Q1715" s="447"/>
      <c r="R1715" s="447"/>
      <c r="S1715" s="447"/>
      <c r="T1715" s="447"/>
      <c r="U1715" s="448"/>
      <c r="V1715" s="33"/>
      <c r="W1715" s="57"/>
      <c r="X1715" s="86"/>
      <c r="Y1715" s="33"/>
      <c r="Z1715" s="36"/>
      <c r="AA1715" s="36"/>
      <c r="AD1715" s="33"/>
      <c r="AG1715" s="33"/>
      <c r="AH1715" s="43"/>
      <c r="AI1715" s="43"/>
      <c r="AJ1715" s="43"/>
      <c r="AK1715" s="43"/>
      <c r="AL1715" s="43"/>
      <c r="AM1715" s="43"/>
      <c r="AN1715" s="43"/>
      <c r="AO1715" s="43"/>
      <c r="AP1715" s="43"/>
      <c r="AQ1715" s="43"/>
      <c r="AR1715" s="43"/>
      <c r="AS1715" s="43"/>
      <c r="AT1715" s="43"/>
      <c r="AU1715" s="44"/>
      <c r="AV1715" s="33"/>
      <c r="AW1715" s="33"/>
      <c r="AX1715" s="33"/>
      <c r="AZ1715" s="141"/>
      <c r="BE1715" s="168"/>
      <c r="BF1715" s="168"/>
      <c r="BG1715" s="168"/>
      <c r="BH1715" s="168"/>
      <c r="BI1715" s="168"/>
      <c r="BJ1715" s="168"/>
      <c r="BK1715" s="168"/>
      <c r="BL1715" s="168"/>
      <c r="BM1715" s="168"/>
      <c r="DK1715" s="168"/>
      <c r="DL1715" s="168"/>
      <c r="DM1715" s="168"/>
      <c r="DN1715" s="168"/>
      <c r="DO1715" s="168"/>
      <c r="DP1715" s="168"/>
      <c r="DQ1715" s="168"/>
      <c r="DR1715" s="168"/>
      <c r="DS1715" s="168"/>
      <c r="DT1715" s="168"/>
      <c r="DU1715" s="168"/>
      <c r="DV1715" s="168"/>
      <c r="DW1715" s="168"/>
      <c r="DX1715" s="168"/>
      <c r="DY1715" s="168"/>
      <c r="DZ1715" s="168"/>
      <c r="EA1715" s="168"/>
      <c r="EB1715" s="168"/>
      <c r="EC1715" s="168"/>
      <c r="ED1715" s="168"/>
      <c r="EE1715" s="168"/>
      <c r="EF1715" s="168"/>
      <c r="EG1715" s="168"/>
      <c r="EH1715" s="168"/>
      <c r="EI1715" s="168"/>
      <c r="EJ1715" s="168"/>
      <c r="EK1715" s="168"/>
      <c r="EL1715" s="168"/>
      <c r="EM1715" s="168"/>
      <c r="EN1715" s="168"/>
      <c r="EO1715" s="168"/>
      <c r="EP1715" s="168"/>
      <c r="EQ1715" s="168"/>
      <c r="ER1715" s="168"/>
      <c r="ES1715" s="168"/>
      <c r="ET1715" s="168"/>
      <c r="EU1715" s="168"/>
      <c r="EV1715" s="168"/>
      <c r="EW1715" s="168"/>
      <c r="EX1715" s="168"/>
      <c r="EY1715" s="168"/>
      <c r="EZ1715" s="168"/>
      <c r="FA1715" s="168"/>
      <c r="FB1715" s="168"/>
      <c r="FC1715" s="168"/>
      <c r="FD1715" s="168"/>
    </row>
    <row r="1716" spans="1:160" ht="9.9" customHeight="1" thickBot="1" x14ac:dyDescent="0.3"/>
    <row r="1717" spans="1:160" s="5" customFormat="1" ht="15.75" customHeight="1" x14ac:dyDescent="0.3">
      <c r="A1717" s="263"/>
      <c r="B1717" s="263"/>
      <c r="C1717" s="265"/>
      <c r="D1717" s="484"/>
      <c r="E1717" s="485"/>
      <c r="F1717" s="488" t="s">
        <v>0</v>
      </c>
      <c r="G1717" s="489"/>
      <c r="H1717" s="489"/>
      <c r="I1717" s="489"/>
      <c r="J1717" s="489"/>
      <c r="K1717" s="489"/>
      <c r="L1717" s="489"/>
      <c r="M1717" s="489"/>
      <c r="N1717" s="489"/>
      <c r="O1717" s="490"/>
      <c r="P1717" s="494" t="s">
        <v>1</v>
      </c>
      <c r="Q1717" s="495"/>
      <c r="R1717" s="495"/>
      <c r="S1717" s="496"/>
      <c r="T1717" s="500"/>
      <c r="U1717" s="501"/>
      <c r="V1717" s="33"/>
      <c r="W1717" s="57"/>
      <c r="X1717" s="86"/>
      <c r="Y1717" s="33"/>
      <c r="Z1717" s="36"/>
      <c r="AA1717" s="36"/>
      <c r="AD1717" s="33"/>
      <c r="AG1717" s="33"/>
      <c r="AH1717" s="43"/>
      <c r="AI1717" s="43"/>
      <c r="AJ1717" s="43"/>
      <c r="AK1717" s="43"/>
      <c r="AL1717" s="43"/>
      <c r="AM1717" s="43"/>
      <c r="AN1717" s="43"/>
      <c r="AO1717" s="43"/>
      <c r="AP1717" s="43"/>
      <c r="AQ1717" s="43"/>
      <c r="AR1717" s="43"/>
      <c r="AS1717" s="43"/>
      <c r="AT1717" s="43"/>
      <c r="AU1717" s="44"/>
      <c r="AV1717" s="33"/>
      <c r="AW1717" s="33"/>
      <c r="AX1717" s="33"/>
      <c r="AZ1717" s="141"/>
      <c r="BE1717" s="168"/>
      <c r="BF1717" s="168"/>
      <c r="BG1717" s="168"/>
      <c r="BH1717" s="168"/>
      <c r="BI1717" s="168"/>
      <c r="BJ1717" s="168"/>
      <c r="BK1717" s="168"/>
      <c r="BL1717" s="168"/>
      <c r="BM1717" s="168"/>
      <c r="DK1717" s="168"/>
      <c r="DL1717" s="168"/>
      <c r="DM1717" s="168"/>
      <c r="DN1717" s="168"/>
      <c r="DO1717" s="168"/>
      <c r="DP1717" s="168"/>
      <c r="DQ1717" s="168"/>
      <c r="DR1717" s="168"/>
      <c r="DS1717" s="168"/>
      <c r="DT1717" s="168"/>
      <c r="DU1717" s="168"/>
      <c r="DV1717" s="168"/>
      <c r="DW1717" s="168"/>
      <c r="DX1717" s="168"/>
      <c r="DY1717" s="168"/>
      <c r="DZ1717" s="168"/>
      <c r="EA1717" s="168"/>
      <c r="EB1717" s="168"/>
      <c r="EC1717" s="168"/>
      <c r="ED1717" s="168"/>
      <c r="EE1717" s="168"/>
      <c r="EF1717" s="168"/>
      <c r="EG1717" s="168"/>
      <c r="EH1717" s="168"/>
      <c r="EI1717" s="168"/>
      <c r="EJ1717" s="168"/>
      <c r="EK1717" s="168"/>
      <c r="EL1717" s="168"/>
      <c r="EM1717" s="168"/>
      <c r="EN1717" s="168"/>
      <c r="EO1717" s="168"/>
      <c r="EP1717" s="168"/>
      <c r="EQ1717" s="168"/>
      <c r="ER1717" s="168"/>
      <c r="ES1717" s="168"/>
      <c r="ET1717" s="168"/>
      <c r="EU1717" s="168"/>
      <c r="EV1717" s="168"/>
      <c r="EW1717" s="168"/>
      <c r="EX1717" s="168"/>
      <c r="EY1717" s="168"/>
      <c r="EZ1717" s="168"/>
      <c r="FA1717" s="168"/>
      <c r="FB1717" s="168"/>
      <c r="FC1717" s="168"/>
      <c r="FD1717" s="168"/>
    </row>
    <row r="1718" spans="1:160" s="5" customFormat="1" ht="15" customHeight="1" x14ac:dyDescent="0.3">
      <c r="A1718" s="263"/>
      <c r="B1718" s="263"/>
      <c r="C1718" s="265"/>
      <c r="D1718" s="481"/>
      <c r="E1718" s="482"/>
      <c r="F1718" s="491"/>
      <c r="G1718" s="492"/>
      <c r="H1718" s="492"/>
      <c r="I1718" s="492"/>
      <c r="J1718" s="492"/>
      <c r="K1718" s="492"/>
      <c r="L1718" s="492"/>
      <c r="M1718" s="492"/>
      <c r="N1718" s="492"/>
      <c r="O1718" s="493"/>
      <c r="P1718" s="497"/>
      <c r="Q1718" s="498"/>
      <c r="R1718" s="498"/>
      <c r="S1718" s="499"/>
      <c r="T1718" s="502"/>
      <c r="U1718" s="503"/>
      <c r="V1718" s="33"/>
      <c r="W1718" s="57"/>
      <c r="X1718" s="86"/>
      <c r="Y1718" s="38"/>
      <c r="Z1718" s="36"/>
      <c r="AA1718" s="36"/>
      <c r="AD1718" s="33"/>
      <c r="AG1718" s="33"/>
      <c r="AH1718" s="43"/>
      <c r="AI1718" s="43"/>
      <c r="AJ1718" s="43"/>
      <c r="AK1718" s="43"/>
      <c r="AL1718" s="43"/>
      <c r="AM1718" s="43"/>
      <c r="AN1718" s="43"/>
      <c r="AO1718" s="43"/>
      <c r="AP1718" s="43"/>
      <c r="AQ1718" s="43"/>
      <c r="AR1718" s="43"/>
      <c r="AS1718" s="43"/>
      <c r="AT1718" s="43"/>
      <c r="AU1718" s="44"/>
      <c r="AV1718" s="33"/>
      <c r="AW1718" s="33"/>
      <c r="AX1718" s="33"/>
      <c r="AZ1718" s="141"/>
      <c r="BE1718" s="168"/>
      <c r="BF1718" s="168"/>
      <c r="BG1718" s="168"/>
      <c r="BH1718" s="168"/>
      <c r="BI1718" s="168"/>
      <c r="BJ1718" s="168"/>
      <c r="BK1718" s="168"/>
      <c r="BL1718" s="168"/>
      <c r="BM1718" s="168"/>
      <c r="DK1718" s="168"/>
      <c r="DL1718" s="168"/>
      <c r="DM1718" s="168"/>
      <c r="DN1718" s="168"/>
      <c r="DO1718" s="168"/>
      <c r="DP1718" s="168"/>
      <c r="DQ1718" s="168"/>
      <c r="DR1718" s="168"/>
      <c r="DS1718" s="168"/>
      <c r="DT1718" s="168"/>
      <c r="DU1718" s="168"/>
      <c r="DV1718" s="168"/>
      <c r="DW1718" s="168"/>
      <c r="DX1718" s="168"/>
      <c r="DY1718" s="168"/>
      <c r="DZ1718" s="168"/>
      <c r="EA1718" s="168"/>
      <c r="EB1718" s="168"/>
      <c r="EC1718" s="168"/>
      <c r="ED1718" s="168"/>
      <c r="EE1718" s="168"/>
      <c r="EF1718" s="168"/>
      <c r="EG1718" s="168"/>
      <c r="EH1718" s="168"/>
      <c r="EI1718" s="168"/>
      <c r="EJ1718" s="168"/>
      <c r="EK1718" s="168"/>
      <c r="EL1718" s="168"/>
      <c r="EM1718" s="168"/>
      <c r="EN1718" s="168"/>
      <c r="EO1718" s="168"/>
      <c r="EP1718" s="168"/>
      <c r="EQ1718" s="168"/>
      <c r="ER1718" s="168"/>
      <c r="ES1718" s="168"/>
      <c r="ET1718" s="168"/>
      <c r="EU1718" s="168"/>
      <c r="EV1718" s="168"/>
      <c r="EW1718" s="168"/>
      <c r="EX1718" s="168"/>
      <c r="EY1718" s="168"/>
      <c r="EZ1718" s="168"/>
      <c r="FA1718" s="168"/>
      <c r="FB1718" s="168"/>
      <c r="FC1718" s="168"/>
      <c r="FD1718" s="168"/>
    </row>
    <row r="1719" spans="1:160" s="5" customFormat="1" ht="30" customHeight="1" thickBot="1" x14ac:dyDescent="0.35">
      <c r="A1719" s="263"/>
      <c r="B1719" s="263"/>
      <c r="C1719" s="265"/>
      <c r="D1719" s="486"/>
      <c r="E1719" s="487"/>
      <c r="F1719" s="506" t="s">
        <v>2</v>
      </c>
      <c r="G1719" s="507"/>
      <c r="H1719" s="507"/>
      <c r="I1719" s="507"/>
      <c r="J1719" s="507"/>
      <c r="K1719" s="507"/>
      <c r="L1719" s="507"/>
      <c r="M1719" s="507"/>
      <c r="N1719" s="507"/>
      <c r="O1719" s="508"/>
      <c r="P1719" s="32">
        <v>36</v>
      </c>
      <c r="Q1719" s="101" t="s">
        <v>3</v>
      </c>
      <c r="R1719" s="509">
        <v>147</v>
      </c>
      <c r="S1719" s="510"/>
      <c r="T1719" s="504"/>
      <c r="U1719" s="505"/>
      <c r="V1719" s="33">
        <f>+IF(C1728="","",1)</f>
        <v>1</v>
      </c>
      <c r="W1719" s="57"/>
      <c r="X1719" s="86"/>
      <c r="Y1719" s="39"/>
      <c r="Z1719" s="36"/>
      <c r="AA1719" s="36"/>
      <c r="AD1719" s="33"/>
      <c r="AG1719" s="33"/>
      <c r="AH1719" s="43"/>
      <c r="AI1719" s="43"/>
      <c r="AJ1719" s="43"/>
      <c r="AK1719" s="43"/>
      <c r="AL1719" s="43"/>
      <c r="AM1719" s="43"/>
      <c r="AN1719" s="43"/>
      <c r="AO1719" s="43"/>
      <c r="AP1719" s="43"/>
      <c r="AQ1719" s="43"/>
      <c r="AR1719" s="43"/>
      <c r="AS1719" s="43"/>
      <c r="AT1719" s="43"/>
      <c r="AU1719" s="44"/>
      <c r="AV1719" s="33"/>
      <c r="AW1719" s="33"/>
      <c r="AX1719" s="33"/>
      <c r="AZ1719" s="141"/>
      <c r="BE1719" s="168"/>
      <c r="BF1719" s="168"/>
      <c r="BG1719" s="168"/>
      <c r="BH1719" s="168"/>
      <c r="BI1719" s="168"/>
      <c r="BJ1719" s="168"/>
      <c r="BK1719" s="168"/>
      <c r="BL1719" s="168"/>
      <c r="BM1719" s="168"/>
      <c r="DK1719" s="168"/>
      <c r="DL1719" s="168"/>
      <c r="DM1719" s="168"/>
      <c r="DN1719" s="168"/>
      <c r="DO1719" s="168"/>
      <c r="DP1719" s="168"/>
      <c r="DQ1719" s="168"/>
      <c r="DR1719" s="168"/>
      <c r="DS1719" s="168"/>
      <c r="DT1719" s="168"/>
      <c r="DU1719" s="168"/>
      <c r="DV1719" s="168"/>
      <c r="DW1719" s="168"/>
      <c r="DX1719" s="168"/>
      <c r="DY1719" s="168"/>
      <c r="DZ1719" s="168"/>
      <c r="EA1719" s="168"/>
      <c r="EB1719" s="168"/>
      <c r="EC1719" s="168"/>
      <c r="ED1719" s="168"/>
      <c r="EE1719" s="168"/>
      <c r="EF1719" s="168"/>
      <c r="EG1719" s="168"/>
      <c r="EH1719" s="168"/>
      <c r="EI1719" s="168"/>
      <c r="EJ1719" s="168"/>
      <c r="EK1719" s="168"/>
      <c r="EL1719" s="168"/>
      <c r="EM1719" s="168"/>
      <c r="EN1719" s="168"/>
      <c r="EO1719" s="168"/>
      <c r="EP1719" s="168"/>
      <c r="EQ1719" s="168"/>
      <c r="ER1719" s="168"/>
      <c r="ES1719" s="168"/>
      <c r="ET1719" s="168"/>
      <c r="EU1719" s="168"/>
      <c r="EV1719" s="168"/>
      <c r="EW1719" s="168"/>
      <c r="EX1719" s="168"/>
      <c r="EY1719" s="168"/>
      <c r="EZ1719" s="168"/>
      <c r="FA1719" s="168"/>
      <c r="FB1719" s="168"/>
      <c r="FC1719" s="168"/>
      <c r="FD1719" s="168"/>
    </row>
    <row r="1720" spans="1:160" s="5" customFormat="1" ht="5.25" customHeight="1" thickBot="1" x14ac:dyDescent="0.35">
      <c r="A1720" s="263"/>
      <c r="B1720" s="263"/>
      <c r="C1720" s="265"/>
      <c r="D1720" s="454"/>
      <c r="E1720" s="454"/>
      <c r="F1720" s="454"/>
      <c r="G1720" s="454"/>
      <c r="H1720" s="454"/>
      <c r="I1720" s="454"/>
      <c r="J1720" s="454"/>
      <c r="K1720" s="454"/>
      <c r="L1720" s="454"/>
      <c r="M1720" s="454"/>
      <c r="N1720" s="454"/>
      <c r="O1720" s="454"/>
      <c r="P1720" s="454"/>
      <c r="Q1720" s="454"/>
      <c r="R1720" s="454"/>
      <c r="S1720" s="454"/>
      <c r="T1720" s="454"/>
      <c r="U1720" s="454"/>
      <c r="V1720" s="33"/>
      <c r="W1720" s="57"/>
      <c r="X1720" s="86"/>
      <c r="Y1720" s="38"/>
      <c r="Z1720" s="36"/>
      <c r="AA1720" s="36"/>
      <c r="AD1720" s="33"/>
      <c r="AG1720" s="33"/>
      <c r="AH1720" s="43"/>
      <c r="AI1720" s="43"/>
      <c r="AJ1720" s="43"/>
      <c r="AK1720" s="43"/>
      <c r="AL1720" s="43"/>
      <c r="AM1720" s="43"/>
      <c r="AN1720" s="43"/>
      <c r="AO1720" s="43"/>
      <c r="AP1720" s="43"/>
      <c r="AQ1720" s="43"/>
      <c r="AR1720" s="43"/>
      <c r="AS1720" s="43"/>
      <c r="AT1720" s="43"/>
      <c r="AU1720" s="44"/>
      <c r="AV1720" s="33"/>
      <c r="AW1720" s="33"/>
      <c r="AX1720" s="33"/>
      <c r="AZ1720" s="141"/>
      <c r="BE1720" s="168"/>
      <c r="BF1720" s="168"/>
      <c r="BG1720" s="168"/>
      <c r="BH1720" s="168"/>
      <c r="BI1720" s="168"/>
      <c r="BJ1720" s="168"/>
      <c r="BK1720" s="168"/>
      <c r="BL1720" s="168"/>
      <c r="BM1720" s="168"/>
      <c r="DK1720" s="168"/>
      <c r="DL1720" s="168"/>
      <c r="DM1720" s="168"/>
      <c r="DN1720" s="168"/>
      <c r="DO1720" s="168"/>
      <c r="DP1720" s="168"/>
      <c r="DQ1720" s="168"/>
      <c r="DR1720" s="168"/>
      <c r="DS1720" s="168"/>
      <c r="DT1720" s="168"/>
      <c r="DU1720" s="168"/>
      <c r="DV1720" s="168"/>
      <c r="DW1720" s="168"/>
      <c r="DX1720" s="168"/>
      <c r="DY1720" s="168"/>
      <c r="DZ1720" s="168"/>
      <c r="EA1720" s="168"/>
      <c r="EB1720" s="168"/>
      <c r="EC1720" s="168"/>
      <c r="ED1720" s="168"/>
      <c r="EE1720" s="168"/>
      <c r="EF1720" s="168"/>
      <c r="EG1720" s="168"/>
      <c r="EH1720" s="168"/>
      <c r="EI1720" s="168"/>
      <c r="EJ1720" s="168"/>
      <c r="EK1720" s="168"/>
      <c r="EL1720" s="168"/>
      <c r="EM1720" s="168"/>
      <c r="EN1720" s="168"/>
      <c r="EO1720" s="168"/>
      <c r="EP1720" s="168"/>
      <c r="EQ1720" s="168"/>
      <c r="ER1720" s="168"/>
      <c r="ES1720" s="168"/>
      <c r="ET1720" s="168"/>
      <c r="EU1720" s="168"/>
      <c r="EV1720" s="168"/>
      <c r="EW1720" s="168"/>
      <c r="EX1720" s="168"/>
      <c r="EY1720" s="168"/>
      <c r="EZ1720" s="168"/>
      <c r="FA1720" s="168"/>
      <c r="FB1720" s="168"/>
      <c r="FC1720" s="168"/>
      <c r="FD1720" s="168"/>
    </row>
    <row r="1721" spans="1:160" s="5" customFormat="1" ht="24.9" customHeight="1" x14ac:dyDescent="0.3">
      <c r="A1721" s="263"/>
      <c r="B1721" s="263"/>
      <c r="C1721" s="265"/>
      <c r="D1721" s="511" t="s">
        <v>4</v>
      </c>
      <c r="E1721" s="512"/>
      <c r="F1721" s="513" t="s">
        <v>168</v>
      </c>
      <c r="G1721" s="514"/>
      <c r="H1721" s="514"/>
      <c r="I1721" s="515"/>
      <c r="J1721" s="516" t="s">
        <v>5</v>
      </c>
      <c r="K1721" s="512"/>
      <c r="L1721" s="513" t="s">
        <v>102</v>
      </c>
      <c r="M1721" s="514"/>
      <c r="N1721" s="514"/>
      <c r="O1721" s="514"/>
      <c r="P1721" s="515"/>
      <c r="Q1721" s="1" t="s">
        <v>6</v>
      </c>
      <c r="R1721" s="513" t="s">
        <v>36</v>
      </c>
      <c r="S1721" s="514"/>
      <c r="T1721" s="514"/>
      <c r="U1721" s="517"/>
      <c r="V1721" s="33"/>
      <c r="W1721" s="57"/>
      <c r="X1721" s="86"/>
      <c r="Y1721" s="33"/>
      <c r="Z1721" s="36"/>
      <c r="AA1721" s="36"/>
      <c r="AD1721" s="33"/>
      <c r="AG1721" s="33"/>
      <c r="AH1721" s="43"/>
      <c r="AI1721" s="43"/>
      <c r="AJ1721" s="43"/>
      <c r="AK1721" s="43"/>
      <c r="AL1721" s="43"/>
      <c r="AM1721" s="43"/>
      <c r="AN1721" s="43"/>
      <c r="AO1721" s="43"/>
      <c r="AP1721" s="43"/>
      <c r="AQ1721" s="43"/>
      <c r="AR1721" s="43"/>
      <c r="AS1721" s="43"/>
      <c r="AT1721" s="43"/>
      <c r="AU1721" s="44"/>
      <c r="AV1721" s="33"/>
      <c r="AW1721" s="33"/>
      <c r="AX1721" s="33"/>
      <c r="AZ1721" s="141"/>
      <c r="BE1721" s="168"/>
      <c r="BF1721" s="168"/>
      <c r="BG1721" s="168"/>
      <c r="BH1721" s="168"/>
      <c r="BI1721" s="168"/>
      <c r="BJ1721" s="168"/>
      <c r="BK1721" s="168"/>
      <c r="BL1721" s="168"/>
      <c r="BM1721" s="168"/>
      <c r="DK1721" s="168"/>
      <c r="DL1721" s="168"/>
      <c r="DM1721" s="168"/>
      <c r="DN1721" s="168"/>
      <c r="DO1721" s="168"/>
      <c r="DP1721" s="168"/>
      <c r="DQ1721" s="168"/>
      <c r="DR1721" s="168"/>
      <c r="DS1721" s="168"/>
      <c r="DT1721" s="168"/>
      <c r="DU1721" s="168"/>
      <c r="DV1721" s="168"/>
      <c r="DW1721" s="168"/>
      <c r="DX1721" s="168"/>
      <c r="DY1721" s="168"/>
      <c r="DZ1721" s="168"/>
      <c r="EA1721" s="168"/>
      <c r="EB1721" s="168"/>
      <c r="EC1721" s="168"/>
      <c r="ED1721" s="168"/>
      <c r="EE1721" s="168"/>
      <c r="EF1721" s="168"/>
      <c r="EG1721" s="168"/>
      <c r="EH1721" s="168"/>
      <c r="EI1721" s="168"/>
      <c r="EJ1721" s="168"/>
      <c r="EK1721" s="168"/>
      <c r="EL1721" s="168"/>
      <c r="EM1721" s="168"/>
      <c r="EN1721" s="168"/>
      <c r="EO1721" s="168"/>
      <c r="EP1721" s="168"/>
      <c r="EQ1721" s="168"/>
      <c r="ER1721" s="168"/>
      <c r="ES1721" s="168"/>
      <c r="ET1721" s="168"/>
      <c r="EU1721" s="168"/>
      <c r="EV1721" s="168"/>
      <c r="EW1721" s="168"/>
      <c r="EX1721" s="168"/>
      <c r="EY1721" s="168"/>
      <c r="EZ1721" s="168"/>
      <c r="FA1721" s="168"/>
      <c r="FB1721" s="168"/>
      <c r="FC1721" s="168"/>
      <c r="FD1721" s="168"/>
    </row>
    <row r="1722" spans="1:160" s="5" customFormat="1" ht="45" customHeight="1" thickBot="1" x14ac:dyDescent="0.35">
      <c r="A1722" s="263"/>
      <c r="B1722" s="263"/>
      <c r="C1722" s="265"/>
      <c r="D1722" s="518" t="s">
        <v>7</v>
      </c>
      <c r="E1722" s="519"/>
      <c r="F1722" s="520" t="s">
        <v>169</v>
      </c>
      <c r="G1722" s="521"/>
      <c r="H1722" s="521"/>
      <c r="I1722" s="521"/>
      <c r="J1722" s="521"/>
      <c r="K1722" s="521"/>
      <c r="L1722" s="521"/>
      <c r="M1722" s="521"/>
      <c r="N1722" s="521"/>
      <c r="O1722" s="521"/>
      <c r="P1722" s="521"/>
      <c r="Q1722" s="521"/>
      <c r="R1722" s="521"/>
      <c r="S1722" s="521"/>
      <c r="T1722" s="521"/>
      <c r="U1722" s="522"/>
      <c r="V1722" s="33"/>
      <c r="W1722" s="57"/>
      <c r="X1722" s="86"/>
      <c r="Y1722" s="33"/>
      <c r="Z1722" s="36"/>
      <c r="AA1722" s="36"/>
      <c r="AD1722" s="33"/>
      <c r="AG1722" s="33"/>
      <c r="AH1722" s="43"/>
      <c r="AI1722" s="43"/>
      <c r="AJ1722" s="43"/>
      <c r="AK1722" s="43"/>
      <c r="AL1722" s="43"/>
      <c r="AM1722" s="43"/>
      <c r="AN1722" s="43"/>
      <c r="AO1722" s="43"/>
      <c r="AP1722" s="43"/>
      <c r="AQ1722" s="43"/>
      <c r="AR1722" s="43"/>
      <c r="AS1722" s="43"/>
      <c r="AT1722" s="43"/>
      <c r="AU1722" s="44"/>
      <c r="AV1722" s="33"/>
      <c r="AW1722" s="33"/>
      <c r="AX1722" s="33"/>
      <c r="AZ1722" s="141"/>
      <c r="BE1722" s="168"/>
      <c r="BF1722" s="168"/>
      <c r="BG1722" s="168"/>
      <c r="BH1722" s="168"/>
      <c r="BI1722" s="168"/>
      <c r="BJ1722" s="168"/>
      <c r="BK1722" s="168"/>
      <c r="BL1722" s="168"/>
      <c r="BM1722" s="168"/>
      <c r="DK1722" s="168"/>
      <c r="DL1722" s="168"/>
      <c r="DM1722" s="168"/>
      <c r="DN1722" s="168"/>
      <c r="DO1722" s="168"/>
      <c r="DP1722" s="168"/>
      <c r="DQ1722" s="168"/>
      <c r="DR1722" s="168"/>
      <c r="DS1722" s="168"/>
      <c r="DT1722" s="168"/>
      <c r="DU1722" s="168"/>
      <c r="DV1722" s="168"/>
      <c r="DW1722" s="168"/>
      <c r="DX1722" s="168"/>
      <c r="DY1722" s="168"/>
      <c r="DZ1722" s="168"/>
      <c r="EA1722" s="168"/>
      <c r="EB1722" s="168"/>
      <c r="EC1722" s="168"/>
      <c r="ED1722" s="168"/>
      <c r="EE1722" s="168"/>
      <c r="EF1722" s="168"/>
      <c r="EG1722" s="168"/>
      <c r="EH1722" s="168"/>
      <c r="EI1722" s="168"/>
      <c r="EJ1722" s="168"/>
      <c r="EK1722" s="168"/>
      <c r="EL1722" s="168"/>
      <c r="EM1722" s="168"/>
      <c r="EN1722" s="168"/>
      <c r="EO1722" s="168"/>
      <c r="EP1722" s="168"/>
      <c r="EQ1722" s="168"/>
      <c r="ER1722" s="168"/>
      <c r="ES1722" s="168"/>
      <c r="ET1722" s="168"/>
      <c r="EU1722" s="168"/>
      <c r="EV1722" s="168"/>
      <c r="EW1722" s="168"/>
      <c r="EX1722" s="168"/>
      <c r="EY1722" s="168"/>
      <c r="EZ1722" s="168"/>
      <c r="FA1722" s="168"/>
      <c r="FB1722" s="168"/>
      <c r="FC1722" s="168"/>
      <c r="FD1722" s="168"/>
    </row>
    <row r="1723" spans="1:160" s="5" customFormat="1" ht="5.0999999999999996" customHeight="1" thickBot="1" x14ac:dyDescent="0.35">
      <c r="A1723" s="263"/>
      <c r="B1723" s="263"/>
      <c r="C1723" s="265"/>
      <c r="D1723" s="523"/>
      <c r="E1723" s="523"/>
      <c r="F1723" s="523"/>
      <c r="G1723" s="523"/>
      <c r="H1723" s="523"/>
      <c r="I1723" s="523"/>
      <c r="J1723" s="523"/>
      <c r="K1723" s="523"/>
      <c r="L1723" s="523"/>
      <c r="M1723" s="523"/>
      <c r="N1723" s="523"/>
      <c r="O1723" s="523"/>
      <c r="P1723" s="523"/>
      <c r="Q1723" s="523"/>
      <c r="R1723" s="523"/>
      <c r="S1723" s="523"/>
      <c r="T1723" s="523"/>
      <c r="U1723" s="523"/>
      <c r="V1723" s="33"/>
      <c r="W1723" s="57"/>
      <c r="X1723" s="86"/>
      <c r="Y1723" s="33"/>
      <c r="Z1723" s="36"/>
      <c r="AA1723" s="36"/>
      <c r="AD1723" s="33"/>
      <c r="AG1723" s="33"/>
      <c r="AH1723" s="43"/>
      <c r="AI1723" s="43"/>
      <c r="AJ1723" s="43"/>
      <c r="AK1723" s="43"/>
      <c r="AL1723" s="43"/>
      <c r="AM1723" s="43"/>
      <c r="AN1723" s="43"/>
      <c r="AO1723" s="43"/>
      <c r="AP1723" s="43"/>
      <c r="AQ1723" s="43"/>
      <c r="AR1723" s="43"/>
      <c r="AS1723" s="43"/>
      <c r="AT1723" s="43"/>
      <c r="AU1723" s="44"/>
      <c r="AV1723" s="33"/>
      <c r="AW1723" s="33"/>
      <c r="AX1723" s="33"/>
      <c r="AZ1723" s="141"/>
      <c r="BE1723" s="168"/>
      <c r="BF1723" s="168"/>
      <c r="BG1723" s="168"/>
      <c r="BH1723" s="168"/>
      <c r="BI1723" s="168"/>
      <c r="BJ1723" s="168"/>
      <c r="BK1723" s="168"/>
      <c r="BL1723" s="168"/>
      <c r="BM1723" s="168"/>
      <c r="DK1723" s="168"/>
      <c r="DL1723" s="168"/>
      <c r="DM1723" s="168"/>
      <c r="DN1723" s="168"/>
      <c r="DO1723" s="168"/>
      <c r="DP1723" s="168"/>
      <c r="DQ1723" s="168"/>
      <c r="DR1723" s="168"/>
      <c r="DS1723" s="168"/>
      <c r="DT1723" s="168"/>
      <c r="DU1723" s="168"/>
      <c r="DV1723" s="168"/>
      <c r="DW1723" s="168"/>
      <c r="DX1723" s="168"/>
      <c r="DY1723" s="168"/>
      <c r="DZ1723" s="168"/>
      <c r="EA1723" s="168"/>
      <c r="EB1723" s="168"/>
      <c r="EC1723" s="168"/>
      <c r="ED1723" s="168"/>
      <c r="EE1723" s="168"/>
      <c r="EF1723" s="168"/>
      <c r="EG1723" s="168"/>
      <c r="EH1723" s="168"/>
      <c r="EI1723" s="168"/>
      <c r="EJ1723" s="168"/>
      <c r="EK1723" s="168"/>
      <c r="EL1723" s="168"/>
      <c r="EM1723" s="168"/>
      <c r="EN1723" s="168"/>
      <c r="EO1723" s="168"/>
      <c r="EP1723" s="168"/>
      <c r="EQ1723" s="168"/>
      <c r="ER1723" s="168"/>
      <c r="ES1723" s="168"/>
      <c r="ET1723" s="168"/>
      <c r="EU1723" s="168"/>
      <c r="EV1723" s="168"/>
      <c r="EW1723" s="168"/>
      <c r="EX1723" s="168"/>
      <c r="EY1723" s="168"/>
      <c r="EZ1723" s="168"/>
      <c r="FA1723" s="168"/>
      <c r="FB1723" s="168"/>
      <c r="FC1723" s="168"/>
      <c r="FD1723" s="168"/>
    </row>
    <row r="1724" spans="1:160" s="5" customFormat="1" ht="24.9" customHeight="1" thickBot="1" x14ac:dyDescent="0.35">
      <c r="A1724" s="263"/>
      <c r="B1724" s="263"/>
      <c r="C1724" s="265"/>
      <c r="D1724" s="2" t="s">
        <v>103</v>
      </c>
      <c r="E1724" s="98" t="s">
        <v>106</v>
      </c>
      <c r="F1724" s="455" t="s">
        <v>104</v>
      </c>
      <c r="G1724" s="524"/>
      <c r="H1724" s="456"/>
      <c r="I1724" s="525">
        <v>44058</v>
      </c>
      <c r="J1724" s="526"/>
      <c r="K1724" s="526"/>
      <c r="L1724" s="526"/>
      <c r="M1724" s="526"/>
      <c r="N1724" s="527"/>
      <c r="O1724" s="3" t="s">
        <v>8</v>
      </c>
      <c r="P1724" s="449" t="s">
        <v>24</v>
      </c>
      <c r="Q1724" s="450"/>
      <c r="R1724" s="450"/>
      <c r="S1724" s="450"/>
      <c r="T1724" s="450"/>
      <c r="U1724" s="528"/>
      <c r="V1724" s="33"/>
      <c r="W1724" s="57"/>
      <c r="X1724" s="86"/>
      <c r="Y1724" s="33"/>
      <c r="Z1724" s="36"/>
      <c r="AA1724" s="36"/>
      <c r="AD1724" s="33"/>
      <c r="AG1724" s="33"/>
      <c r="AH1724" s="43"/>
      <c r="AI1724" s="43"/>
      <c r="AJ1724" s="43"/>
      <c r="AK1724" s="43"/>
      <c r="AL1724" s="43"/>
      <c r="AM1724" s="43"/>
      <c r="AN1724" s="43"/>
      <c r="AO1724" s="43"/>
      <c r="AP1724" s="43"/>
      <c r="AQ1724" s="43"/>
      <c r="AR1724" s="43"/>
      <c r="AS1724" s="43"/>
      <c r="AT1724" s="43"/>
      <c r="AU1724" s="44"/>
      <c r="AV1724" s="33"/>
      <c r="AW1724" s="33"/>
      <c r="AX1724" s="33"/>
      <c r="AZ1724" s="141"/>
      <c r="BE1724" s="168"/>
      <c r="BF1724" s="168"/>
      <c r="BG1724" s="168"/>
      <c r="BH1724" s="168"/>
      <c r="BI1724" s="168"/>
      <c r="BJ1724" s="168"/>
      <c r="BK1724" s="168"/>
      <c r="BL1724" s="168"/>
      <c r="BM1724" s="168"/>
      <c r="DK1724" s="168"/>
      <c r="DL1724" s="168"/>
      <c r="DM1724" s="168"/>
      <c r="DN1724" s="168"/>
      <c r="DO1724" s="168"/>
      <c r="DP1724" s="168"/>
      <c r="DQ1724" s="168"/>
      <c r="DR1724" s="168"/>
      <c r="DS1724" s="168"/>
      <c r="DT1724" s="168"/>
      <c r="DU1724" s="168"/>
      <c r="DV1724" s="168"/>
      <c r="DW1724" s="168"/>
      <c r="DX1724" s="168"/>
      <c r="DY1724" s="168"/>
      <c r="DZ1724" s="168"/>
      <c r="EA1724" s="168"/>
      <c r="EB1724" s="168"/>
      <c r="EC1724" s="168"/>
      <c r="ED1724" s="168"/>
      <c r="EE1724" s="168"/>
      <c r="EF1724" s="168"/>
      <c r="EG1724" s="168"/>
      <c r="EH1724" s="168"/>
      <c r="EI1724" s="168"/>
      <c r="EJ1724" s="168"/>
      <c r="EK1724" s="168"/>
      <c r="EL1724" s="168"/>
      <c r="EM1724" s="168"/>
      <c r="EN1724" s="168"/>
      <c r="EO1724" s="168"/>
      <c r="EP1724" s="168"/>
      <c r="EQ1724" s="168"/>
      <c r="ER1724" s="168"/>
      <c r="ES1724" s="168"/>
      <c r="ET1724" s="168"/>
      <c r="EU1724" s="168"/>
      <c r="EV1724" s="168"/>
      <c r="EW1724" s="168"/>
      <c r="EX1724" s="168"/>
      <c r="EY1724" s="168"/>
      <c r="EZ1724" s="168"/>
      <c r="FA1724" s="168"/>
      <c r="FB1724" s="168"/>
      <c r="FC1724" s="168"/>
      <c r="FD1724" s="168"/>
    </row>
    <row r="1725" spans="1:160" s="5" customFormat="1" ht="5.0999999999999996" customHeight="1" thickBot="1" x14ac:dyDescent="0.35">
      <c r="A1725" s="263"/>
      <c r="B1725" s="263"/>
      <c r="C1725" s="265"/>
      <c r="D1725" s="100"/>
      <c r="E1725" s="100"/>
      <c r="F1725" s="100"/>
      <c r="G1725" s="100"/>
      <c r="H1725" s="100"/>
      <c r="I1725" s="100"/>
      <c r="J1725" s="100"/>
      <c r="K1725" s="100"/>
      <c r="L1725" s="100"/>
      <c r="M1725" s="100"/>
      <c r="N1725" s="100"/>
      <c r="O1725" s="100"/>
      <c r="P1725" s="100"/>
      <c r="Q1725" s="100"/>
      <c r="R1725" s="100"/>
      <c r="S1725" s="100"/>
      <c r="T1725" s="100"/>
      <c r="U1725" s="100"/>
      <c r="V1725" s="33"/>
      <c r="W1725" s="57"/>
      <c r="X1725" s="86"/>
      <c r="Y1725" s="33"/>
      <c r="Z1725" s="36"/>
      <c r="AA1725" s="36"/>
      <c r="AD1725" s="33"/>
      <c r="AG1725" s="33"/>
      <c r="AH1725" s="43"/>
      <c r="AI1725" s="43"/>
      <c r="AJ1725" s="43"/>
      <c r="AK1725" s="43"/>
      <c r="AL1725" s="43"/>
      <c r="AM1725" s="43"/>
      <c r="AN1725" s="43"/>
      <c r="AO1725" s="43"/>
      <c r="AP1725" s="43"/>
      <c r="AQ1725" s="43"/>
      <c r="AR1725" s="43"/>
      <c r="AS1725" s="43"/>
      <c r="AT1725" s="43"/>
      <c r="AU1725" s="44"/>
      <c r="AV1725" s="33"/>
      <c r="AW1725" s="33"/>
      <c r="AX1725" s="33"/>
      <c r="AZ1725" s="141"/>
      <c r="BE1725" s="168"/>
      <c r="BF1725" s="168"/>
      <c r="BG1725" s="168"/>
      <c r="BH1725" s="168"/>
      <c r="BI1725" s="168"/>
      <c r="BJ1725" s="168"/>
      <c r="BK1725" s="168"/>
      <c r="BL1725" s="168"/>
      <c r="BM1725" s="168"/>
      <c r="DK1725" s="168"/>
      <c r="DL1725" s="168"/>
      <c r="DM1725" s="168"/>
      <c r="DN1725" s="168"/>
      <c r="DO1725" s="168"/>
      <c r="DP1725" s="168"/>
      <c r="DQ1725" s="168"/>
      <c r="DR1725" s="168"/>
      <c r="DS1725" s="168"/>
      <c r="DT1725" s="168"/>
      <c r="DU1725" s="168"/>
      <c r="DV1725" s="168"/>
      <c r="DW1725" s="168"/>
      <c r="DX1725" s="168"/>
      <c r="DY1725" s="168"/>
      <c r="DZ1725" s="168"/>
      <c r="EA1725" s="168"/>
      <c r="EB1725" s="168"/>
      <c r="EC1725" s="168"/>
      <c r="ED1725" s="168"/>
      <c r="EE1725" s="168"/>
      <c r="EF1725" s="168"/>
      <c r="EG1725" s="168"/>
      <c r="EH1725" s="168"/>
      <c r="EI1725" s="168"/>
      <c r="EJ1725" s="168"/>
      <c r="EK1725" s="168"/>
      <c r="EL1725" s="168"/>
      <c r="EM1725" s="168"/>
      <c r="EN1725" s="168"/>
      <c r="EO1725" s="168"/>
      <c r="EP1725" s="168"/>
      <c r="EQ1725" s="168"/>
      <c r="ER1725" s="168"/>
      <c r="ES1725" s="168"/>
      <c r="ET1725" s="168"/>
      <c r="EU1725" s="168"/>
      <c r="EV1725" s="168"/>
      <c r="EW1725" s="168"/>
      <c r="EX1725" s="168"/>
      <c r="EY1725" s="168"/>
      <c r="EZ1725" s="168"/>
      <c r="FA1725" s="168"/>
      <c r="FB1725" s="168"/>
      <c r="FC1725" s="168"/>
      <c r="FD1725" s="168"/>
    </row>
    <row r="1726" spans="1:160" s="5" customFormat="1" ht="24.9" customHeight="1" thickBot="1" x14ac:dyDescent="0.35">
      <c r="A1726" s="263"/>
      <c r="B1726" s="263"/>
      <c r="C1726" s="265"/>
      <c r="D1726" s="2" t="s">
        <v>31</v>
      </c>
      <c r="E1726" s="449"/>
      <c r="F1726" s="450"/>
      <c r="G1726" s="450"/>
      <c r="H1726" s="450"/>
      <c r="I1726" s="450"/>
      <c r="J1726" s="451"/>
      <c r="K1726" s="19" t="s">
        <v>105</v>
      </c>
      <c r="L1726" s="452"/>
      <c r="M1726" s="452"/>
      <c r="N1726" s="452"/>
      <c r="O1726" s="452"/>
      <c r="P1726" s="452"/>
      <c r="Q1726" s="452"/>
      <c r="R1726" s="452"/>
      <c r="S1726" s="452"/>
      <c r="T1726" s="452"/>
      <c r="U1726" s="453"/>
      <c r="V1726" s="33"/>
      <c r="W1726" s="57"/>
      <c r="X1726" s="86"/>
      <c r="Y1726" s="33"/>
      <c r="Z1726" s="36"/>
      <c r="AA1726" s="36"/>
      <c r="AD1726" s="33"/>
      <c r="AG1726" s="33"/>
      <c r="AH1726" s="43"/>
      <c r="AI1726" s="43"/>
      <c r="AJ1726" s="43"/>
      <c r="AK1726" s="43"/>
      <c r="AL1726" s="43"/>
      <c r="AM1726" s="43"/>
      <c r="AN1726" s="43"/>
      <c r="AO1726" s="43"/>
      <c r="AP1726" s="43"/>
      <c r="AQ1726" s="43"/>
      <c r="AR1726" s="43"/>
      <c r="AS1726" s="43"/>
      <c r="AT1726" s="43"/>
      <c r="AU1726" s="44"/>
      <c r="AV1726" s="33"/>
      <c r="AW1726" s="33"/>
      <c r="AX1726" s="33"/>
      <c r="AZ1726" s="141"/>
      <c r="BE1726" s="168"/>
      <c r="BF1726" s="168"/>
      <c r="BG1726" s="168"/>
      <c r="BH1726" s="168"/>
      <c r="BI1726" s="168"/>
      <c r="BJ1726" s="168"/>
      <c r="BK1726" s="168"/>
      <c r="BL1726" s="168"/>
      <c r="BM1726" s="168"/>
      <c r="DK1726" s="168"/>
      <c r="DL1726" s="168"/>
      <c r="DM1726" s="168"/>
      <c r="DN1726" s="168"/>
      <c r="DO1726" s="168"/>
      <c r="DP1726" s="168"/>
      <c r="DQ1726" s="168"/>
      <c r="DR1726" s="168"/>
      <c r="DS1726" s="168"/>
      <c r="DT1726" s="168"/>
      <c r="DU1726" s="168"/>
      <c r="DV1726" s="168"/>
      <c r="DW1726" s="168"/>
      <c r="DX1726" s="168"/>
      <c r="DY1726" s="168"/>
      <c r="DZ1726" s="168"/>
      <c r="EA1726" s="168"/>
      <c r="EB1726" s="168"/>
      <c r="EC1726" s="168"/>
      <c r="ED1726" s="168"/>
      <c r="EE1726" s="168"/>
      <c r="EF1726" s="168"/>
      <c r="EG1726" s="168"/>
      <c r="EH1726" s="168"/>
      <c r="EI1726" s="168"/>
      <c r="EJ1726" s="168"/>
      <c r="EK1726" s="168"/>
      <c r="EL1726" s="168"/>
      <c r="EM1726" s="168"/>
      <c r="EN1726" s="168"/>
      <c r="EO1726" s="168"/>
      <c r="EP1726" s="168"/>
      <c r="EQ1726" s="168"/>
      <c r="ER1726" s="168"/>
      <c r="ES1726" s="168"/>
      <c r="ET1726" s="168"/>
      <c r="EU1726" s="168"/>
      <c r="EV1726" s="168"/>
      <c r="EW1726" s="168"/>
      <c r="EX1726" s="168"/>
      <c r="EY1726" s="168"/>
      <c r="EZ1726" s="168"/>
      <c r="FA1726" s="168"/>
      <c r="FB1726" s="168"/>
      <c r="FC1726" s="168"/>
      <c r="FD1726" s="168"/>
    </row>
    <row r="1727" spans="1:160" s="5" customFormat="1" ht="5.0999999999999996" customHeight="1" thickBot="1" x14ac:dyDescent="0.35">
      <c r="A1727" s="263"/>
      <c r="B1727" s="263"/>
      <c r="C1727" s="265"/>
      <c r="D1727" s="454"/>
      <c r="E1727" s="454"/>
      <c r="F1727" s="454"/>
      <c r="G1727" s="454"/>
      <c r="H1727" s="454"/>
      <c r="I1727" s="454"/>
      <c r="J1727" s="454"/>
      <c r="K1727" s="454"/>
      <c r="L1727" s="454"/>
      <c r="M1727" s="454"/>
      <c r="N1727" s="454"/>
      <c r="O1727" s="454"/>
      <c r="P1727" s="454"/>
      <c r="Q1727" s="454"/>
      <c r="R1727" s="454"/>
      <c r="S1727" s="454"/>
      <c r="T1727" s="454"/>
      <c r="U1727" s="454"/>
      <c r="V1727" s="33"/>
      <c r="W1727" s="57"/>
      <c r="X1727" s="86"/>
      <c r="Y1727" s="33"/>
      <c r="Z1727" s="36"/>
      <c r="AA1727" s="36"/>
      <c r="AD1727" s="33"/>
      <c r="AG1727" s="33"/>
      <c r="AH1727" s="43"/>
      <c r="AI1727" s="43"/>
      <c r="AJ1727" s="43"/>
      <c r="AK1727" s="43"/>
      <c r="AL1727" s="43"/>
      <c r="AM1727" s="43"/>
      <c r="AN1727" s="43"/>
      <c r="AO1727" s="43"/>
      <c r="AP1727" s="43"/>
      <c r="AQ1727" s="43"/>
      <c r="AR1727" s="43"/>
      <c r="AS1727" s="43"/>
      <c r="AT1727" s="43"/>
      <c r="AU1727" s="44"/>
      <c r="AV1727" s="33"/>
      <c r="AW1727" s="33"/>
      <c r="AX1727" s="33"/>
      <c r="AZ1727" s="141"/>
      <c r="BE1727" s="168"/>
      <c r="BF1727" s="168"/>
      <c r="BG1727" s="168"/>
      <c r="BH1727" s="168"/>
      <c r="BI1727" s="168"/>
      <c r="BJ1727" s="168"/>
      <c r="BK1727" s="168"/>
      <c r="BL1727" s="168"/>
      <c r="BM1727" s="168"/>
      <c r="DK1727" s="168"/>
      <c r="DL1727" s="168"/>
      <c r="DM1727" s="168"/>
      <c r="DN1727" s="168"/>
      <c r="DO1727" s="168"/>
      <c r="DP1727" s="168"/>
      <c r="DQ1727" s="168"/>
      <c r="DR1727" s="168"/>
      <c r="DS1727" s="168"/>
      <c r="DT1727" s="168"/>
      <c r="DU1727" s="168"/>
      <c r="DV1727" s="168"/>
      <c r="DW1727" s="168"/>
      <c r="DX1727" s="168"/>
      <c r="DY1727" s="168"/>
      <c r="DZ1727" s="168"/>
      <c r="EA1727" s="168"/>
      <c r="EB1727" s="168"/>
      <c r="EC1727" s="168"/>
      <c r="ED1727" s="168"/>
      <c r="EE1727" s="168"/>
      <c r="EF1727" s="168"/>
      <c r="EG1727" s="168"/>
      <c r="EH1727" s="168"/>
      <c r="EI1727" s="168"/>
      <c r="EJ1727" s="168"/>
      <c r="EK1727" s="168"/>
      <c r="EL1727" s="168"/>
      <c r="EM1727" s="168"/>
      <c r="EN1727" s="168"/>
      <c r="EO1727" s="168"/>
      <c r="EP1727" s="168"/>
      <c r="EQ1727" s="168"/>
      <c r="ER1727" s="168"/>
      <c r="ES1727" s="168"/>
      <c r="ET1727" s="168"/>
      <c r="EU1727" s="168"/>
      <c r="EV1727" s="168"/>
      <c r="EW1727" s="168"/>
      <c r="EX1727" s="168"/>
      <c r="EY1727" s="168"/>
      <c r="EZ1727" s="168"/>
      <c r="FA1727" s="168"/>
      <c r="FB1727" s="168"/>
      <c r="FC1727" s="168"/>
      <c r="FD1727" s="168"/>
    </row>
    <row r="1728" spans="1:160" s="5" customFormat="1" ht="45" customHeight="1" thickBot="1" x14ac:dyDescent="0.35">
      <c r="A1728" s="263">
        <f>+E1728</f>
        <v>7.01</v>
      </c>
      <c r="B1728" s="264">
        <f>+U1752</f>
        <v>336.23999999999995</v>
      </c>
      <c r="C1728" s="265">
        <v>31</v>
      </c>
      <c r="D1728" s="165" t="s">
        <v>9</v>
      </c>
      <c r="E1728" s="180">
        <v>7.01</v>
      </c>
      <c r="F1728" s="455" t="s">
        <v>29</v>
      </c>
      <c r="G1728" s="456"/>
      <c r="H1728" s="532" t="s">
        <v>137</v>
      </c>
      <c r="I1728" s="457"/>
      <c r="J1728" s="457"/>
      <c r="K1728" s="457"/>
      <c r="L1728" s="457"/>
      <c r="M1728" s="458"/>
      <c r="N1728" s="459" t="s">
        <v>32</v>
      </c>
      <c r="O1728" s="460"/>
      <c r="P1728" s="461"/>
      <c r="Q1728" s="462" t="s">
        <v>10</v>
      </c>
      <c r="R1728" s="463"/>
      <c r="S1728" s="463"/>
      <c r="T1728" s="463"/>
      <c r="U1728" s="464"/>
      <c r="V1728" s="33"/>
      <c r="W1728" s="57"/>
      <c r="X1728" s="86"/>
      <c r="Y1728" s="33"/>
      <c r="Z1728" s="38"/>
      <c r="AA1728" s="38"/>
      <c r="AD1728" s="33"/>
      <c r="AG1728" s="33"/>
      <c r="AH1728" s="43"/>
      <c r="AI1728" s="43"/>
      <c r="AJ1728" s="43"/>
      <c r="AK1728" s="43"/>
      <c r="AL1728" s="43"/>
      <c r="AM1728" s="43"/>
      <c r="AN1728" s="43"/>
      <c r="AO1728" s="43"/>
      <c r="AP1728" s="43"/>
      <c r="AQ1728" s="43"/>
      <c r="AR1728" s="43"/>
      <c r="AS1728" s="43"/>
      <c r="AT1728" s="43"/>
      <c r="AU1728" s="44"/>
      <c r="AV1728" s="33"/>
      <c r="AW1728" s="33"/>
      <c r="AX1728" s="33"/>
      <c r="AZ1728" s="141"/>
      <c r="BE1728" s="168"/>
      <c r="BF1728" s="168"/>
      <c r="BG1728" s="168"/>
      <c r="BH1728" s="168"/>
      <c r="BI1728" s="168"/>
      <c r="BJ1728" s="168"/>
      <c r="BK1728" s="168"/>
      <c r="BL1728" s="168"/>
      <c r="BM1728" s="168"/>
      <c r="DK1728" s="168"/>
      <c r="DL1728" s="168"/>
      <c r="DM1728" s="168"/>
      <c r="DN1728" s="168"/>
      <c r="DO1728" s="168"/>
      <c r="DP1728" s="168"/>
      <c r="DQ1728" s="168"/>
      <c r="DR1728" s="168"/>
      <c r="DS1728" s="168"/>
      <c r="DT1728" s="168"/>
      <c r="DU1728" s="168"/>
      <c r="DV1728" s="168"/>
      <c r="DW1728" s="168"/>
      <c r="DX1728" s="168"/>
      <c r="DY1728" s="168"/>
      <c r="DZ1728" s="168"/>
      <c r="EA1728" s="168"/>
      <c r="EB1728" s="168"/>
      <c r="EC1728" s="168"/>
      <c r="ED1728" s="168"/>
      <c r="EE1728" s="168"/>
      <c r="EF1728" s="168"/>
      <c r="EG1728" s="168"/>
      <c r="EH1728" s="168"/>
      <c r="EI1728" s="168"/>
      <c r="EJ1728" s="168"/>
      <c r="EK1728" s="168"/>
      <c r="EL1728" s="168"/>
      <c r="EM1728" s="168"/>
      <c r="EN1728" s="168"/>
      <c r="EO1728" s="168"/>
      <c r="EP1728" s="168"/>
      <c r="EQ1728" s="168"/>
      <c r="ER1728" s="168"/>
      <c r="ES1728" s="168"/>
      <c r="ET1728" s="168"/>
      <c r="EU1728" s="168"/>
      <c r="EV1728" s="168"/>
      <c r="EW1728" s="168"/>
      <c r="EX1728" s="168"/>
      <c r="EY1728" s="168"/>
      <c r="EZ1728" s="168"/>
      <c r="FA1728" s="168"/>
      <c r="FB1728" s="168"/>
      <c r="FC1728" s="168"/>
      <c r="FD1728" s="168"/>
    </row>
    <row r="1729" spans="1:160" s="5" customFormat="1" ht="5.0999999999999996" customHeight="1" thickBot="1" x14ac:dyDescent="0.35">
      <c r="A1729" s="263"/>
      <c r="B1729" s="263"/>
      <c r="C1729" s="265"/>
      <c r="D1729" s="428"/>
      <c r="E1729" s="428"/>
      <c r="F1729" s="428"/>
      <c r="G1729" s="428"/>
      <c r="H1729" s="428"/>
      <c r="I1729" s="428"/>
      <c r="J1729" s="428"/>
      <c r="K1729" s="428"/>
      <c r="L1729" s="428"/>
      <c r="M1729" s="428"/>
      <c r="N1729" s="454"/>
      <c r="O1729" s="454"/>
      <c r="P1729" s="454"/>
      <c r="Q1729" s="454"/>
      <c r="R1729" s="454"/>
      <c r="S1729" s="454"/>
      <c r="T1729" s="454"/>
      <c r="U1729" s="454"/>
      <c r="V1729" s="33"/>
      <c r="W1729" s="57"/>
      <c r="X1729" s="86"/>
      <c r="Y1729" s="33"/>
      <c r="Z1729" s="76"/>
      <c r="AA1729" s="76"/>
      <c r="AD1729" s="33"/>
      <c r="AG1729" s="33"/>
      <c r="AH1729" s="43"/>
      <c r="AI1729" s="43"/>
      <c r="AJ1729" s="43"/>
      <c r="AK1729" s="43"/>
      <c r="AL1729" s="43"/>
      <c r="AM1729" s="43"/>
      <c r="AN1729" s="43"/>
      <c r="AO1729" s="43"/>
      <c r="AP1729" s="43"/>
      <c r="AQ1729" s="43"/>
      <c r="AR1729" s="43"/>
      <c r="AS1729" s="43"/>
      <c r="AT1729" s="43"/>
      <c r="AU1729" s="44"/>
      <c r="AV1729" s="33"/>
      <c r="AW1729" s="33"/>
      <c r="AX1729" s="33"/>
      <c r="AZ1729" s="141"/>
      <c r="BE1729" s="168"/>
      <c r="BF1729" s="168"/>
      <c r="BG1729" s="168"/>
      <c r="BH1729" s="168"/>
      <c r="BI1729" s="168"/>
      <c r="BJ1729" s="168"/>
      <c r="BK1729" s="168"/>
      <c r="BL1729" s="168"/>
      <c r="BM1729" s="168"/>
      <c r="DK1729" s="168"/>
      <c r="DL1729" s="168"/>
      <c r="DM1729" s="168"/>
      <c r="DN1729" s="168"/>
      <c r="DO1729" s="168"/>
      <c r="DP1729" s="168"/>
      <c r="DQ1729" s="168"/>
      <c r="DR1729" s="168"/>
      <c r="DS1729" s="168"/>
      <c r="DT1729" s="168"/>
      <c r="DU1729" s="168"/>
      <c r="DV1729" s="168"/>
      <c r="DW1729" s="168"/>
      <c r="DX1729" s="168"/>
      <c r="DY1729" s="168"/>
      <c r="DZ1729" s="168"/>
      <c r="EA1729" s="168"/>
      <c r="EB1729" s="168"/>
      <c r="EC1729" s="168"/>
      <c r="ED1729" s="168"/>
      <c r="EE1729" s="168"/>
      <c r="EF1729" s="168"/>
      <c r="EG1729" s="168"/>
      <c r="EH1729" s="168"/>
      <c r="EI1729" s="168"/>
      <c r="EJ1729" s="168"/>
      <c r="EK1729" s="168"/>
      <c r="EL1729" s="168"/>
      <c r="EM1729" s="168"/>
      <c r="EN1729" s="168"/>
      <c r="EO1729" s="168"/>
      <c r="EP1729" s="168"/>
      <c r="EQ1729" s="168"/>
      <c r="ER1729" s="168"/>
      <c r="ES1729" s="168"/>
      <c r="ET1729" s="168"/>
      <c r="EU1729" s="168"/>
      <c r="EV1729" s="168"/>
      <c r="EW1729" s="168"/>
      <c r="EX1729" s="168"/>
      <c r="EY1729" s="168"/>
      <c r="EZ1729" s="168"/>
      <c r="FA1729" s="168"/>
      <c r="FB1729" s="168"/>
      <c r="FC1729" s="168"/>
      <c r="FD1729" s="168"/>
    </row>
    <row r="1730" spans="1:160" s="5" customFormat="1" ht="24.9" customHeight="1" x14ac:dyDescent="0.3">
      <c r="A1730" s="263"/>
      <c r="B1730" s="263"/>
      <c r="C1730" s="265"/>
      <c r="D1730" s="465" t="s">
        <v>30</v>
      </c>
      <c r="E1730" s="466"/>
      <c r="F1730" s="466"/>
      <c r="G1730" s="466"/>
      <c r="H1730" s="466"/>
      <c r="I1730" s="466"/>
      <c r="J1730" s="466"/>
      <c r="K1730" s="466"/>
      <c r="L1730" s="466"/>
      <c r="M1730" s="467"/>
      <c r="N1730" s="468" t="s">
        <v>11</v>
      </c>
      <c r="O1730" s="470" t="s">
        <v>12</v>
      </c>
      <c r="P1730" s="471"/>
      <c r="Q1730" s="474" t="s">
        <v>13</v>
      </c>
      <c r="R1730" s="475"/>
      <c r="S1730" s="476"/>
      <c r="T1730" s="477" t="s">
        <v>27</v>
      </c>
      <c r="U1730" s="479" t="s">
        <v>28</v>
      </c>
      <c r="V1730" s="33"/>
      <c r="W1730" s="57"/>
      <c r="X1730" s="86"/>
      <c r="Y1730" s="33"/>
      <c r="Z1730" s="76"/>
      <c r="AA1730" s="76"/>
      <c r="AD1730" s="33"/>
      <c r="AG1730" s="33"/>
      <c r="AH1730" s="43"/>
      <c r="AI1730" s="43"/>
      <c r="AJ1730" s="43"/>
      <c r="AK1730" s="43"/>
      <c r="AL1730" s="43"/>
      <c r="AM1730" s="43"/>
      <c r="AN1730" s="43"/>
      <c r="AO1730" s="43"/>
      <c r="AP1730" s="43"/>
      <c r="AQ1730" s="43"/>
      <c r="AR1730" s="43"/>
      <c r="AS1730" s="43"/>
      <c r="AT1730" s="43"/>
      <c r="AU1730" s="44"/>
      <c r="AV1730" s="33"/>
      <c r="AW1730" s="33"/>
      <c r="AX1730" s="33"/>
      <c r="AZ1730" s="141"/>
      <c r="BE1730" s="168"/>
      <c r="BF1730" s="168"/>
      <c r="BG1730" s="168"/>
      <c r="BH1730" s="168"/>
      <c r="BI1730" s="168"/>
      <c r="BJ1730" s="168"/>
      <c r="BK1730" s="168"/>
      <c r="BL1730" s="168"/>
      <c r="BM1730" s="168"/>
      <c r="DK1730" s="168"/>
      <c r="DL1730" s="168"/>
      <c r="DM1730" s="168"/>
      <c r="DN1730" s="168"/>
      <c r="DO1730" s="168"/>
      <c r="DP1730" s="168"/>
      <c r="DQ1730" s="168"/>
      <c r="DR1730" s="168"/>
      <c r="DS1730" s="168"/>
      <c r="DT1730" s="168"/>
      <c r="DU1730" s="168"/>
      <c r="DV1730" s="168"/>
      <c r="DW1730" s="168"/>
      <c r="DX1730" s="168"/>
      <c r="DY1730" s="168"/>
      <c r="DZ1730" s="168"/>
      <c r="EA1730" s="168"/>
      <c r="EB1730" s="168"/>
      <c r="EC1730" s="168"/>
      <c r="ED1730" s="168"/>
      <c r="EE1730" s="168"/>
      <c r="EF1730" s="168"/>
      <c r="EG1730" s="168"/>
      <c r="EH1730" s="168"/>
      <c r="EI1730" s="168"/>
      <c r="EJ1730" s="168"/>
      <c r="EK1730" s="168"/>
      <c r="EL1730" s="168"/>
      <c r="EM1730" s="168"/>
      <c r="EN1730" s="168"/>
      <c r="EO1730" s="168"/>
      <c r="EP1730" s="168"/>
      <c r="EQ1730" s="168"/>
      <c r="ER1730" s="168"/>
      <c r="ES1730" s="168"/>
      <c r="ET1730" s="168"/>
      <c r="EU1730" s="168"/>
      <c r="EV1730" s="168"/>
      <c r="EW1730" s="168"/>
      <c r="EX1730" s="168"/>
      <c r="EY1730" s="168"/>
      <c r="EZ1730" s="168"/>
      <c r="FA1730" s="168"/>
      <c r="FB1730" s="168"/>
      <c r="FC1730" s="168"/>
      <c r="FD1730" s="168"/>
    </row>
    <row r="1731" spans="1:160" s="5" customFormat="1" ht="24.9" customHeight="1" x14ac:dyDescent="0.3">
      <c r="A1731" s="263"/>
      <c r="B1731" s="263"/>
      <c r="C1731" s="265"/>
      <c r="D1731" s="481"/>
      <c r="E1731" s="482"/>
      <c r="F1731" s="482"/>
      <c r="G1731" s="482"/>
      <c r="H1731" s="482"/>
      <c r="I1731" s="482"/>
      <c r="J1731" s="482"/>
      <c r="K1731" s="482"/>
      <c r="L1731" s="482"/>
      <c r="M1731" s="483"/>
      <c r="N1731" s="469"/>
      <c r="O1731" s="472"/>
      <c r="P1731" s="473"/>
      <c r="Q1731" s="7" t="s">
        <v>14</v>
      </c>
      <c r="R1731" s="7" t="s">
        <v>15</v>
      </c>
      <c r="S1731" s="7" t="s">
        <v>26</v>
      </c>
      <c r="T1731" s="478"/>
      <c r="U1731" s="480"/>
      <c r="V1731" s="33"/>
      <c r="W1731" s="57"/>
      <c r="X1731" s="86"/>
      <c r="Y1731" s="33"/>
      <c r="Z1731" s="77"/>
      <c r="AA1731" s="77"/>
      <c r="AD1731" s="33"/>
      <c r="AG1731" s="33"/>
      <c r="AH1731" s="43"/>
      <c r="AI1731" s="43"/>
      <c r="AJ1731" s="43"/>
      <c r="AK1731" s="43"/>
      <c r="AL1731" s="43"/>
      <c r="AM1731" s="43"/>
      <c r="AN1731" s="43"/>
      <c r="AO1731" s="43"/>
      <c r="AP1731" s="43"/>
      <c r="AQ1731" s="43"/>
      <c r="AR1731" s="43"/>
      <c r="AS1731" s="43"/>
      <c r="AT1731" s="43"/>
      <c r="AU1731" s="44"/>
      <c r="AV1731" s="33"/>
      <c r="AW1731" s="33"/>
      <c r="AX1731" s="33"/>
      <c r="AZ1731" s="141"/>
      <c r="BE1731" s="168"/>
      <c r="BF1731" s="168"/>
      <c r="BG1731" s="168"/>
      <c r="BH1731" s="168"/>
      <c r="BI1731" s="168"/>
      <c r="BJ1731" s="168"/>
      <c r="BK1731" s="168"/>
      <c r="BL1731" s="168"/>
      <c r="BM1731" s="168"/>
      <c r="DK1731" s="168"/>
      <c r="DL1731" s="168"/>
      <c r="DM1731" s="168"/>
      <c r="DN1731" s="168"/>
      <c r="DO1731" s="168"/>
      <c r="DP1731" s="168"/>
      <c r="DQ1731" s="168"/>
      <c r="DR1731" s="168"/>
      <c r="DS1731" s="168"/>
      <c r="DT1731" s="168"/>
      <c r="DU1731" s="168"/>
      <c r="DV1731" s="168"/>
      <c r="DW1731" s="168"/>
      <c r="DX1731" s="168"/>
      <c r="DY1731" s="168"/>
      <c r="DZ1731" s="168"/>
      <c r="EA1731" s="168"/>
      <c r="EB1731" s="168"/>
      <c r="EC1731" s="168"/>
      <c r="ED1731" s="168"/>
      <c r="EE1731" s="168"/>
      <c r="EF1731" s="168"/>
      <c r="EG1731" s="168"/>
      <c r="EH1731" s="168"/>
      <c r="EI1731" s="168"/>
      <c r="EJ1731" s="168"/>
      <c r="EK1731" s="168"/>
      <c r="EL1731" s="168"/>
      <c r="EM1731" s="168"/>
      <c r="EN1731" s="168"/>
      <c r="EO1731" s="168"/>
      <c r="EP1731" s="168"/>
      <c r="EQ1731" s="168"/>
      <c r="ER1731" s="168"/>
      <c r="ES1731" s="168"/>
      <c r="ET1731" s="168"/>
      <c r="EU1731" s="168"/>
      <c r="EV1731" s="168"/>
      <c r="EW1731" s="168"/>
      <c r="EX1731" s="168"/>
      <c r="EY1731" s="168"/>
      <c r="EZ1731" s="168"/>
      <c r="FA1731" s="168"/>
      <c r="FB1731" s="168"/>
      <c r="FC1731" s="168"/>
      <c r="FD1731" s="168"/>
    </row>
    <row r="1732" spans="1:160" s="5" customFormat="1" ht="24.9" customHeight="1" x14ac:dyDescent="0.3">
      <c r="A1732" s="263"/>
      <c r="B1732" s="263"/>
      <c r="C1732" s="265"/>
      <c r="D1732" s="481"/>
      <c r="E1732" s="482"/>
      <c r="F1732" s="482"/>
      <c r="G1732" s="482"/>
      <c r="H1732" s="482"/>
      <c r="I1732" s="482"/>
      <c r="J1732" s="482"/>
      <c r="K1732" s="482"/>
      <c r="L1732" s="482"/>
      <c r="M1732" s="483"/>
      <c r="N1732" s="16">
        <v>14001469</v>
      </c>
      <c r="O1732" s="529" t="s">
        <v>308</v>
      </c>
      <c r="P1732" s="530"/>
      <c r="Q1732" s="8">
        <v>9</v>
      </c>
      <c r="R1732" s="8">
        <v>0.6</v>
      </c>
      <c r="S1732" s="8">
        <v>0.4</v>
      </c>
      <c r="T1732" s="155">
        <v>7</v>
      </c>
      <c r="U1732" s="17">
        <f>+Q1732*R1732*S1732*T1732</f>
        <v>15.119999999999997</v>
      </c>
      <c r="V1732" s="33"/>
      <c r="W1732" s="57">
        <v>1</v>
      </c>
      <c r="X1732" s="86"/>
      <c r="Y1732" s="33">
        <f>+C1728</f>
        <v>31</v>
      </c>
      <c r="Z1732" s="41">
        <f>+SUMIF($N1732:$N1751,$Z$16,$U1732:$U1751)</f>
        <v>29.119999999999997</v>
      </c>
      <c r="AA1732" s="41">
        <f>+SUMIF($N1732:$N1751,$AA$16,$U1732:$U1751)</f>
        <v>20.799999999999997</v>
      </c>
      <c r="AB1732" s="41">
        <f>+SUMIF($N1732:$N1751,$AB$16,$U1732:$U1751)</f>
        <v>24.959999999999997</v>
      </c>
      <c r="AC1732" s="41">
        <f>+SUMIF($N1732:$N1751,$AC$16,$U1732:$U1751)</f>
        <v>19.439999999999998</v>
      </c>
      <c r="AD1732" s="41">
        <f>+SUMIF($N1732:$N1751,$AD$16,$U1732:$U1751)</f>
        <v>12.959999999999997</v>
      </c>
      <c r="AE1732" s="41">
        <f>+SUMIF($N1732:$N1751,$AE$16,$U1732:$U1751)</f>
        <v>12.959999999999997</v>
      </c>
      <c r="AF1732" s="41">
        <f>+SUMIF($N1732:$N1751,$AF$16,$U1732:$U1751)</f>
        <v>10.799999999999999</v>
      </c>
      <c r="AG1732" s="41">
        <f>+SUMIF($N1732:$N1751,$AG$16,$U1732:$U1751)</f>
        <v>21.599999999999998</v>
      </c>
      <c r="AH1732" s="41">
        <f>+SUMIF($N1732:$N1751,$AH$16,$U1732:$U1751)</f>
        <v>34.559999999999995</v>
      </c>
      <c r="AI1732" s="41">
        <f>+SUMIF($N1732:$N1751,$AI$16,$U1732:$U1751)</f>
        <v>34.559999999999995</v>
      </c>
      <c r="AJ1732" s="41">
        <f>+SUMIF($N1732:$N1751,$AJ$16,$U1732:$U1751)</f>
        <v>51.839999999999989</v>
      </c>
      <c r="AK1732" s="41">
        <f>+SUMIF($N1732:$N1751,$AK$16,$U1732:$U1751)</f>
        <v>0</v>
      </c>
      <c r="AL1732" s="41">
        <f>+SUMIF($N1732:$N1751,$AL$16,$U1732:$U1751)</f>
        <v>0</v>
      </c>
      <c r="AM1732" s="41">
        <f>+SUMIF($N1732:$N1751,$AM$16,$U1732:$U1751)</f>
        <v>0</v>
      </c>
      <c r="AN1732" s="41">
        <f>+SUMIF($N1732:$N1751,$AN$16,$U1732:$U1751)</f>
        <v>28.079999999999995</v>
      </c>
      <c r="AO1732" s="41">
        <f>+SUMIF($N1732:$N1751,$AO$16,$U1732:$U1751)</f>
        <v>0</v>
      </c>
      <c r="AP1732" s="41">
        <f>+SUMIF($N1732:$N1751,$AP$16,$U1732:$U1751)</f>
        <v>0</v>
      </c>
      <c r="AQ1732" s="41">
        <f>+SUMIF($N1732:$N1751,$AQ$16,$U1732:$U1751)</f>
        <v>19.439999999999998</v>
      </c>
      <c r="AR1732" s="41">
        <f>+SUMIF($N1732:$N1751,$AR$16,$U1732:$U1751)</f>
        <v>15.119999999999997</v>
      </c>
      <c r="AS1732" s="43"/>
      <c r="AT1732" s="43"/>
      <c r="AU1732" s="44"/>
      <c r="AV1732" s="33"/>
      <c r="AW1732" s="33"/>
      <c r="AX1732" s="33"/>
      <c r="AZ1732" s="141"/>
      <c r="BE1732" s="168"/>
      <c r="BF1732" s="168"/>
      <c r="BG1732" s="168"/>
      <c r="BH1732" s="168"/>
      <c r="BI1732" s="168"/>
      <c r="BJ1732" s="168"/>
      <c r="BK1732" s="168"/>
      <c r="BL1732" s="168"/>
      <c r="BM1732" s="168"/>
      <c r="DK1732" s="168"/>
      <c r="DL1732" s="168"/>
      <c r="DM1732" s="168"/>
      <c r="DN1732" s="168"/>
      <c r="DO1732" s="168"/>
      <c r="DP1732" s="168"/>
      <c r="DQ1732" s="168"/>
      <c r="DR1732" s="168"/>
      <c r="DS1732" s="168"/>
      <c r="DT1732" s="168"/>
      <c r="DU1732" s="168"/>
      <c r="DV1732" s="168"/>
      <c r="DW1732" s="168"/>
      <c r="DX1732" s="168"/>
      <c r="DY1732" s="168"/>
      <c r="DZ1732" s="168"/>
      <c r="EA1732" s="168"/>
      <c r="EB1732" s="168"/>
      <c r="EC1732" s="168"/>
      <c r="ED1732" s="168"/>
      <c r="EE1732" s="168"/>
      <c r="EF1732" s="168"/>
      <c r="EG1732" s="168"/>
      <c r="EH1732" s="168"/>
      <c r="EI1732" s="168"/>
      <c r="EJ1732" s="168"/>
      <c r="EK1732" s="168"/>
      <c r="EL1732" s="168"/>
      <c r="EM1732" s="168"/>
      <c r="EN1732" s="168"/>
      <c r="EO1732" s="168"/>
      <c r="EP1732" s="168"/>
      <c r="EQ1732" s="168"/>
      <c r="ER1732" s="168"/>
      <c r="ES1732" s="168"/>
      <c r="ET1732" s="168"/>
      <c r="EU1732" s="168"/>
      <c r="EV1732" s="168"/>
      <c r="EW1732" s="168"/>
      <c r="EX1732" s="168"/>
      <c r="EY1732" s="168"/>
      <c r="EZ1732" s="168"/>
      <c r="FA1732" s="168"/>
      <c r="FB1732" s="168"/>
      <c r="FC1732" s="168"/>
      <c r="FD1732" s="168"/>
    </row>
    <row r="1733" spans="1:160" s="5" customFormat="1" ht="24.9" customHeight="1" x14ac:dyDescent="0.3">
      <c r="A1733" s="263"/>
      <c r="B1733" s="263"/>
      <c r="C1733" s="265"/>
      <c r="D1733" s="481"/>
      <c r="E1733" s="482"/>
      <c r="F1733" s="482"/>
      <c r="G1733" s="482"/>
      <c r="H1733" s="482"/>
      <c r="I1733" s="482"/>
      <c r="J1733" s="482"/>
      <c r="K1733" s="482"/>
      <c r="L1733" s="482"/>
      <c r="M1733" s="483"/>
      <c r="N1733" s="16">
        <v>14001481</v>
      </c>
      <c r="O1733" s="529" t="s">
        <v>308</v>
      </c>
      <c r="P1733" s="530"/>
      <c r="Q1733" s="8">
        <v>9</v>
      </c>
      <c r="R1733" s="8">
        <v>0.6</v>
      </c>
      <c r="S1733" s="8">
        <v>0.4</v>
      </c>
      <c r="T1733" s="155">
        <v>5</v>
      </c>
      <c r="U1733" s="17">
        <f t="shared" ref="U1733:U1751" si="122">+Q1733*R1733*S1733*T1733</f>
        <v>10.799999999999999</v>
      </c>
      <c r="V1733" s="33"/>
      <c r="W1733" s="57">
        <v>2</v>
      </c>
      <c r="X1733" s="86"/>
      <c r="Y1733" s="33"/>
      <c r="Z1733" s="36"/>
      <c r="AA1733" s="36"/>
      <c r="AC1733" s="93"/>
      <c r="AD1733" s="76"/>
      <c r="AE1733" s="76"/>
      <c r="AF1733" s="38"/>
      <c r="AG1733" s="88"/>
      <c r="AH1733" s="88"/>
      <c r="AI1733" s="88"/>
      <c r="AJ1733" s="88"/>
      <c r="AK1733" s="88"/>
      <c r="AL1733" s="88"/>
      <c r="AM1733" s="88"/>
      <c r="AN1733" s="88"/>
      <c r="AO1733" s="88"/>
      <c r="AP1733" s="88"/>
      <c r="AQ1733" s="88"/>
      <c r="AR1733" s="88"/>
      <c r="AS1733" s="88"/>
      <c r="AT1733" s="88"/>
      <c r="AU1733" s="89"/>
      <c r="AV1733" s="38"/>
      <c r="AW1733" s="38"/>
      <c r="AX1733" s="38"/>
      <c r="AZ1733" s="141"/>
      <c r="BE1733" s="168"/>
      <c r="BF1733" s="168"/>
      <c r="BG1733" s="168"/>
      <c r="BH1733" s="168"/>
      <c r="BI1733" s="168"/>
      <c r="BJ1733" s="168"/>
      <c r="BK1733" s="168"/>
      <c r="BL1733" s="168"/>
      <c r="BM1733" s="168"/>
      <c r="DK1733" s="168"/>
      <c r="DL1733" s="168"/>
      <c r="DM1733" s="168"/>
      <c r="DN1733" s="168"/>
      <c r="DO1733" s="168"/>
      <c r="DP1733" s="168"/>
      <c r="DQ1733" s="168"/>
      <c r="DR1733" s="168"/>
      <c r="DS1733" s="168"/>
      <c r="DT1733" s="168"/>
      <c r="DU1733" s="168"/>
      <c r="DV1733" s="168"/>
      <c r="DW1733" s="168"/>
      <c r="DX1733" s="168"/>
      <c r="DY1733" s="168"/>
      <c r="DZ1733" s="168"/>
      <c r="EA1733" s="168"/>
      <c r="EB1733" s="168"/>
      <c r="EC1733" s="168"/>
      <c r="ED1733" s="168"/>
      <c r="EE1733" s="168"/>
      <c r="EF1733" s="168"/>
      <c r="EG1733" s="168"/>
      <c r="EH1733" s="168"/>
      <c r="EI1733" s="168"/>
      <c r="EJ1733" s="168"/>
      <c r="EK1733" s="168"/>
      <c r="EL1733" s="168"/>
      <c r="EM1733" s="168"/>
      <c r="EN1733" s="168"/>
      <c r="EO1733" s="168"/>
      <c r="EP1733" s="168"/>
      <c r="EQ1733" s="168"/>
      <c r="ER1733" s="168"/>
      <c r="ES1733" s="168"/>
      <c r="ET1733" s="168"/>
      <c r="EU1733" s="168"/>
      <c r="EV1733" s="168"/>
      <c r="EW1733" s="168"/>
      <c r="EX1733" s="168"/>
      <c r="EY1733" s="168"/>
      <c r="EZ1733" s="168"/>
      <c r="FA1733" s="168"/>
      <c r="FB1733" s="168"/>
      <c r="FC1733" s="168"/>
      <c r="FD1733" s="168"/>
    </row>
    <row r="1734" spans="1:160" s="5" customFormat="1" ht="24.9" customHeight="1" x14ac:dyDescent="0.3">
      <c r="A1734" s="263"/>
      <c r="B1734" s="263"/>
      <c r="C1734" s="265"/>
      <c r="D1734" s="481"/>
      <c r="E1734" s="482"/>
      <c r="F1734" s="482"/>
      <c r="G1734" s="482"/>
      <c r="H1734" s="482"/>
      <c r="I1734" s="482"/>
      <c r="J1734" s="482"/>
      <c r="K1734" s="482"/>
      <c r="L1734" s="482"/>
      <c r="M1734" s="483"/>
      <c r="N1734" s="16">
        <v>14000772</v>
      </c>
      <c r="O1734" s="529" t="s">
        <v>308</v>
      </c>
      <c r="P1734" s="530"/>
      <c r="Q1734" s="8">
        <v>9</v>
      </c>
      <c r="R1734" s="8">
        <v>0.6</v>
      </c>
      <c r="S1734" s="8">
        <v>0.4</v>
      </c>
      <c r="T1734" s="155">
        <v>6</v>
      </c>
      <c r="U1734" s="17">
        <f t="shared" si="122"/>
        <v>12.959999999999997</v>
      </c>
      <c r="V1734" s="33"/>
      <c r="W1734" s="57">
        <v>3</v>
      </c>
      <c r="X1734" s="86"/>
      <c r="Y1734" s="33"/>
      <c r="Z1734" s="36"/>
      <c r="AA1734" s="36"/>
      <c r="AC1734" s="38"/>
      <c r="AD1734" s="76"/>
      <c r="AE1734" s="76"/>
      <c r="AF1734" s="38"/>
      <c r="AG1734" s="88"/>
      <c r="AH1734" s="88"/>
      <c r="AI1734" s="88"/>
      <c r="AJ1734" s="88"/>
      <c r="AK1734" s="88"/>
      <c r="AL1734" s="88"/>
      <c r="AM1734" s="88"/>
      <c r="AN1734" s="88"/>
      <c r="AO1734" s="88"/>
      <c r="AP1734" s="88"/>
      <c r="AQ1734" s="88"/>
      <c r="AR1734" s="88"/>
      <c r="AS1734" s="88"/>
      <c r="AT1734" s="38"/>
      <c r="AU1734" s="88"/>
      <c r="AV1734" s="88"/>
      <c r="AW1734" s="88"/>
      <c r="AX1734" s="38"/>
      <c r="AZ1734" s="141"/>
      <c r="BE1734" s="168"/>
      <c r="BF1734" s="168"/>
      <c r="BG1734" s="168"/>
      <c r="BH1734" s="168"/>
      <c r="BI1734" s="168"/>
      <c r="BJ1734" s="168"/>
      <c r="BK1734" s="168"/>
      <c r="BL1734" s="168"/>
      <c r="BM1734" s="168"/>
      <c r="DK1734" s="168"/>
      <c r="DL1734" s="168"/>
      <c r="DM1734" s="168"/>
      <c r="DN1734" s="168"/>
      <c r="DO1734" s="168"/>
      <c r="DP1734" s="168"/>
      <c r="DQ1734" s="168"/>
      <c r="DR1734" s="168"/>
      <c r="DS1734" s="168"/>
      <c r="DT1734" s="168"/>
      <c r="DU1734" s="168"/>
      <c r="DV1734" s="168"/>
      <c r="DW1734" s="168"/>
      <c r="DX1734" s="168"/>
      <c r="DY1734" s="168"/>
      <c r="DZ1734" s="168"/>
      <c r="EA1734" s="168"/>
      <c r="EB1734" s="168"/>
      <c r="EC1734" s="168"/>
      <c r="ED1734" s="168"/>
      <c r="EE1734" s="168"/>
      <c r="EF1734" s="168"/>
      <c r="EG1734" s="168"/>
      <c r="EH1734" s="168"/>
      <c r="EI1734" s="168"/>
      <c r="EJ1734" s="168"/>
      <c r="EK1734" s="168"/>
      <c r="EL1734" s="168"/>
      <c r="EM1734" s="168"/>
      <c r="EN1734" s="168"/>
      <c r="EO1734" s="168"/>
      <c r="EP1734" s="168"/>
      <c r="EQ1734" s="168"/>
      <c r="ER1734" s="168"/>
      <c r="ES1734" s="168"/>
      <c r="ET1734" s="168"/>
      <c r="EU1734" s="168"/>
      <c r="EV1734" s="168"/>
      <c r="EW1734" s="168"/>
      <c r="EX1734" s="168"/>
      <c r="EY1734" s="168"/>
      <c r="EZ1734" s="168"/>
      <c r="FA1734" s="168"/>
      <c r="FB1734" s="168"/>
      <c r="FC1734" s="168"/>
      <c r="FD1734" s="168"/>
    </row>
    <row r="1735" spans="1:160" s="5" customFormat="1" ht="24.9" customHeight="1" x14ac:dyDescent="0.3">
      <c r="A1735" s="263"/>
      <c r="B1735" s="263"/>
      <c r="C1735" s="265"/>
      <c r="D1735" s="481"/>
      <c r="E1735" s="482"/>
      <c r="F1735" s="482"/>
      <c r="G1735" s="482"/>
      <c r="H1735" s="482"/>
      <c r="I1735" s="482"/>
      <c r="J1735" s="482"/>
      <c r="K1735" s="482"/>
      <c r="L1735" s="482"/>
      <c r="M1735" s="483"/>
      <c r="N1735" s="16">
        <v>14000741</v>
      </c>
      <c r="O1735" s="529" t="s">
        <v>308</v>
      </c>
      <c r="P1735" s="530"/>
      <c r="Q1735" s="8">
        <v>9</v>
      </c>
      <c r="R1735" s="8">
        <v>0.6</v>
      </c>
      <c r="S1735" s="8">
        <v>0.4</v>
      </c>
      <c r="T1735" s="155">
        <v>9</v>
      </c>
      <c r="U1735" s="17">
        <f t="shared" si="122"/>
        <v>19.439999999999998</v>
      </c>
      <c r="V1735" s="33"/>
      <c r="W1735" s="57">
        <v>4</v>
      </c>
      <c r="X1735" s="86"/>
      <c r="Y1735" s="33"/>
      <c r="Z1735" s="36"/>
      <c r="AA1735" s="36"/>
      <c r="AC1735" s="76"/>
      <c r="AD1735" s="89"/>
      <c r="AE1735" s="89"/>
      <c r="AF1735" s="90"/>
      <c r="AG1735" s="91"/>
      <c r="AH1735" s="88"/>
      <c r="AI1735" s="88"/>
      <c r="AJ1735" s="88"/>
      <c r="AK1735" s="88"/>
      <c r="AL1735" s="88"/>
      <c r="AM1735" s="88"/>
      <c r="AN1735" s="88"/>
      <c r="AO1735" s="88"/>
      <c r="AP1735" s="88"/>
      <c r="AQ1735" s="88"/>
      <c r="AR1735" s="88"/>
      <c r="AS1735" s="88"/>
      <c r="AT1735" s="90"/>
      <c r="AU1735" s="91"/>
      <c r="AV1735" s="88"/>
      <c r="AW1735" s="88"/>
      <c r="AX1735" s="38"/>
      <c r="AZ1735" s="141"/>
      <c r="BE1735" s="168"/>
      <c r="BF1735" s="168"/>
      <c r="BG1735" s="168"/>
      <c r="BH1735" s="168"/>
      <c r="BI1735" s="168"/>
      <c r="BJ1735" s="168"/>
      <c r="BK1735" s="168"/>
      <c r="BL1735" s="168"/>
      <c r="BM1735" s="168"/>
      <c r="DK1735" s="168"/>
      <c r="DL1735" s="168"/>
      <c r="DM1735" s="168"/>
      <c r="DN1735" s="168"/>
      <c r="DO1735" s="168"/>
      <c r="DP1735" s="168"/>
      <c r="DQ1735" s="168"/>
      <c r="DR1735" s="168"/>
      <c r="DS1735" s="168"/>
      <c r="DT1735" s="168"/>
      <c r="DU1735" s="168"/>
      <c r="DV1735" s="168"/>
      <c r="DW1735" s="168"/>
      <c r="DX1735" s="168"/>
      <c r="DY1735" s="168"/>
      <c r="DZ1735" s="168"/>
      <c r="EA1735" s="168"/>
      <c r="EB1735" s="168"/>
      <c r="EC1735" s="168"/>
      <c r="ED1735" s="168"/>
      <c r="EE1735" s="168"/>
      <c r="EF1735" s="168"/>
      <c r="EG1735" s="168"/>
      <c r="EH1735" s="168"/>
      <c r="EI1735" s="168"/>
      <c r="EJ1735" s="168"/>
      <c r="EK1735" s="168"/>
      <c r="EL1735" s="168"/>
      <c r="EM1735" s="168"/>
      <c r="EN1735" s="168"/>
      <c r="EO1735" s="168"/>
      <c r="EP1735" s="168"/>
      <c r="EQ1735" s="168"/>
      <c r="ER1735" s="168"/>
      <c r="ES1735" s="168"/>
      <c r="ET1735" s="168"/>
      <c r="EU1735" s="168"/>
      <c r="EV1735" s="168"/>
      <c r="EW1735" s="168"/>
      <c r="EX1735" s="168"/>
      <c r="EY1735" s="168"/>
      <c r="EZ1735" s="168"/>
      <c r="FA1735" s="168"/>
      <c r="FB1735" s="168"/>
      <c r="FC1735" s="168"/>
      <c r="FD1735" s="168"/>
    </row>
    <row r="1736" spans="1:160" s="5" customFormat="1" ht="24.9" customHeight="1" x14ac:dyDescent="0.3">
      <c r="A1736" s="263"/>
      <c r="B1736" s="263"/>
      <c r="C1736" s="265"/>
      <c r="D1736" s="481"/>
      <c r="E1736" s="482"/>
      <c r="F1736" s="482"/>
      <c r="G1736" s="482"/>
      <c r="H1736" s="482"/>
      <c r="I1736" s="482"/>
      <c r="J1736" s="482"/>
      <c r="K1736" s="482"/>
      <c r="L1736" s="482"/>
      <c r="M1736" s="483"/>
      <c r="N1736" s="16">
        <v>14000718</v>
      </c>
      <c r="O1736" s="529" t="s">
        <v>308</v>
      </c>
      <c r="P1736" s="530"/>
      <c r="Q1736" s="8">
        <v>9</v>
      </c>
      <c r="R1736" s="8">
        <v>0.6</v>
      </c>
      <c r="S1736" s="8">
        <v>0.4</v>
      </c>
      <c r="T1736" s="155">
        <v>6</v>
      </c>
      <c r="U1736" s="17">
        <f t="shared" si="122"/>
        <v>12.959999999999997</v>
      </c>
      <c r="V1736" s="33"/>
      <c r="W1736" s="57">
        <v>5</v>
      </c>
      <c r="X1736" s="86"/>
      <c r="Y1736" s="33"/>
      <c r="Z1736" s="36"/>
      <c r="AA1736" s="36"/>
      <c r="AC1736" s="76"/>
      <c r="AD1736" s="89"/>
      <c r="AE1736" s="89"/>
      <c r="AF1736" s="90"/>
      <c r="AG1736" s="91"/>
      <c r="AH1736" s="88"/>
      <c r="AI1736" s="88"/>
      <c r="AJ1736" s="88"/>
      <c r="AK1736" s="88"/>
      <c r="AL1736" s="88"/>
      <c r="AM1736" s="88"/>
      <c r="AN1736" s="88"/>
      <c r="AO1736" s="88"/>
      <c r="AP1736" s="88"/>
      <c r="AQ1736" s="88"/>
      <c r="AR1736" s="88"/>
      <c r="AS1736" s="88"/>
      <c r="AT1736" s="90"/>
      <c r="AU1736" s="91"/>
      <c r="AV1736" s="88"/>
      <c r="AW1736" s="88"/>
      <c r="AX1736" s="38"/>
      <c r="AZ1736" s="141"/>
      <c r="BE1736" s="168"/>
      <c r="BF1736" s="168"/>
      <c r="BG1736" s="168"/>
      <c r="BH1736" s="168"/>
      <c r="BI1736" s="168"/>
      <c r="BJ1736" s="168"/>
      <c r="BK1736" s="168"/>
      <c r="BL1736" s="168"/>
      <c r="BM1736" s="168"/>
      <c r="DK1736" s="168"/>
      <c r="DL1736" s="168"/>
      <c r="DM1736" s="168"/>
      <c r="DN1736" s="168"/>
      <c r="DO1736" s="168"/>
      <c r="DP1736" s="168"/>
      <c r="DQ1736" s="168"/>
      <c r="DR1736" s="168"/>
      <c r="DS1736" s="168"/>
      <c r="DT1736" s="168"/>
      <c r="DU1736" s="168"/>
      <c r="DV1736" s="168"/>
      <c r="DW1736" s="168"/>
      <c r="DX1736" s="168"/>
      <c r="DY1736" s="168"/>
      <c r="DZ1736" s="168"/>
      <c r="EA1736" s="168"/>
      <c r="EB1736" s="168"/>
      <c r="EC1736" s="168"/>
      <c r="ED1736" s="168"/>
      <c r="EE1736" s="168"/>
      <c r="EF1736" s="168"/>
      <c r="EG1736" s="168"/>
      <c r="EH1736" s="168"/>
      <c r="EI1736" s="168"/>
      <c r="EJ1736" s="168"/>
      <c r="EK1736" s="168"/>
      <c r="EL1736" s="168"/>
      <c r="EM1736" s="168"/>
      <c r="EN1736" s="168"/>
      <c r="EO1736" s="168"/>
      <c r="EP1736" s="168"/>
      <c r="EQ1736" s="168"/>
      <c r="ER1736" s="168"/>
      <c r="ES1736" s="168"/>
      <c r="ET1736" s="168"/>
      <c r="EU1736" s="168"/>
      <c r="EV1736" s="168"/>
      <c r="EW1736" s="168"/>
      <c r="EX1736" s="168"/>
      <c r="EY1736" s="168"/>
      <c r="EZ1736" s="168"/>
      <c r="FA1736" s="168"/>
      <c r="FB1736" s="168"/>
      <c r="FC1736" s="168"/>
      <c r="FD1736" s="168"/>
    </row>
    <row r="1737" spans="1:160" s="5" customFormat="1" ht="24.9" customHeight="1" x14ac:dyDescent="0.3">
      <c r="A1737" s="263"/>
      <c r="B1737" s="263"/>
      <c r="C1737" s="265"/>
      <c r="D1737" s="481"/>
      <c r="E1737" s="482"/>
      <c r="F1737" s="482"/>
      <c r="G1737" s="482"/>
      <c r="H1737" s="482"/>
      <c r="I1737" s="482"/>
      <c r="J1737" s="482"/>
      <c r="K1737" s="482"/>
      <c r="L1737" s="482"/>
      <c r="M1737" s="483"/>
      <c r="N1737" s="16">
        <v>14001678</v>
      </c>
      <c r="O1737" s="529" t="s">
        <v>308</v>
      </c>
      <c r="P1737" s="530"/>
      <c r="Q1737" s="8">
        <v>9</v>
      </c>
      <c r="R1737" s="8">
        <v>0.6</v>
      </c>
      <c r="S1737" s="8">
        <v>0.4</v>
      </c>
      <c r="T1737" s="155">
        <v>6</v>
      </c>
      <c r="U1737" s="17">
        <f t="shared" si="122"/>
        <v>12.959999999999997</v>
      </c>
      <c r="V1737" s="33"/>
      <c r="W1737" s="57">
        <v>6</v>
      </c>
      <c r="X1737" s="86"/>
      <c r="Y1737" s="33"/>
      <c r="Z1737" s="36"/>
      <c r="AA1737" s="36"/>
      <c r="AC1737" s="76"/>
      <c r="AD1737" s="89"/>
      <c r="AE1737" s="89"/>
      <c r="AF1737" s="90"/>
      <c r="AG1737" s="91"/>
      <c r="AH1737" s="88"/>
      <c r="AI1737" s="88"/>
      <c r="AJ1737" s="88"/>
      <c r="AK1737" s="88"/>
      <c r="AL1737" s="88"/>
      <c r="AM1737" s="88"/>
      <c r="AN1737" s="88"/>
      <c r="AO1737" s="88"/>
      <c r="AP1737" s="88"/>
      <c r="AQ1737" s="88"/>
      <c r="AR1737" s="88"/>
      <c r="AS1737" s="88"/>
      <c r="AT1737" s="90"/>
      <c r="AU1737" s="91"/>
      <c r="AV1737" s="88"/>
      <c r="AW1737" s="88"/>
      <c r="AX1737" s="38"/>
      <c r="AZ1737" s="141"/>
      <c r="BE1737" s="168"/>
      <c r="BF1737" s="168"/>
      <c r="BG1737" s="168"/>
      <c r="BH1737" s="168"/>
      <c r="BI1737" s="168"/>
      <c r="BJ1737" s="168"/>
      <c r="BK1737" s="168"/>
      <c r="BL1737" s="168"/>
      <c r="BM1737" s="168"/>
      <c r="DK1737" s="168"/>
      <c r="DL1737" s="168"/>
      <c r="DM1737" s="168"/>
      <c r="DN1737" s="168"/>
      <c r="DO1737" s="168"/>
      <c r="DP1737" s="168"/>
      <c r="DQ1737" s="168"/>
      <c r="DR1737" s="168"/>
      <c r="DS1737" s="168"/>
      <c r="DT1737" s="168"/>
      <c r="DU1737" s="168"/>
      <c r="DV1737" s="168"/>
      <c r="DW1737" s="168"/>
      <c r="DX1737" s="168"/>
      <c r="DY1737" s="168"/>
      <c r="DZ1737" s="168"/>
      <c r="EA1737" s="168"/>
      <c r="EB1737" s="168"/>
      <c r="EC1737" s="168"/>
      <c r="ED1737" s="168"/>
      <c r="EE1737" s="168"/>
      <c r="EF1737" s="168"/>
      <c r="EG1737" s="168"/>
      <c r="EH1737" s="168"/>
      <c r="EI1737" s="168"/>
      <c r="EJ1737" s="168"/>
      <c r="EK1737" s="168"/>
      <c r="EL1737" s="168"/>
      <c r="EM1737" s="168"/>
      <c r="EN1737" s="168"/>
      <c r="EO1737" s="168"/>
      <c r="EP1737" s="168"/>
      <c r="EQ1737" s="168"/>
      <c r="ER1737" s="168"/>
      <c r="ES1737" s="168"/>
      <c r="ET1737" s="168"/>
      <c r="EU1737" s="168"/>
      <c r="EV1737" s="168"/>
      <c r="EW1737" s="168"/>
      <c r="EX1737" s="168"/>
      <c r="EY1737" s="168"/>
      <c r="EZ1737" s="168"/>
      <c r="FA1737" s="168"/>
      <c r="FB1737" s="168"/>
      <c r="FC1737" s="168"/>
      <c r="FD1737" s="168"/>
    </row>
    <row r="1738" spans="1:160" s="5" customFormat="1" ht="24.9" customHeight="1" x14ac:dyDescent="0.3">
      <c r="A1738" s="263"/>
      <c r="B1738" s="263"/>
      <c r="C1738" s="265"/>
      <c r="D1738" s="481"/>
      <c r="E1738" s="482"/>
      <c r="F1738" s="482"/>
      <c r="G1738" s="482"/>
      <c r="H1738" s="482"/>
      <c r="I1738" s="482"/>
      <c r="J1738" s="482"/>
      <c r="K1738" s="482"/>
      <c r="L1738" s="482"/>
      <c r="M1738" s="483"/>
      <c r="N1738" s="16">
        <v>14001545</v>
      </c>
      <c r="O1738" s="529" t="s">
        <v>308</v>
      </c>
      <c r="P1738" s="530"/>
      <c r="Q1738" s="8">
        <v>9</v>
      </c>
      <c r="R1738" s="8">
        <v>0.6</v>
      </c>
      <c r="S1738" s="8">
        <v>0.4</v>
      </c>
      <c r="T1738" s="9">
        <v>5</v>
      </c>
      <c r="U1738" s="17">
        <f t="shared" si="122"/>
        <v>10.799999999999999</v>
      </c>
      <c r="V1738" s="33"/>
      <c r="W1738" s="57">
        <v>7</v>
      </c>
      <c r="X1738" s="86"/>
      <c r="Y1738" s="33"/>
      <c r="Z1738" s="36"/>
      <c r="AA1738" s="36"/>
      <c r="AC1738" s="76"/>
      <c r="AD1738" s="89"/>
      <c r="AE1738" s="89"/>
      <c r="AF1738" s="90"/>
      <c r="AG1738" s="91"/>
      <c r="AH1738" s="88"/>
      <c r="AI1738" s="88"/>
      <c r="AJ1738" s="88"/>
      <c r="AK1738" s="88"/>
      <c r="AL1738" s="88"/>
      <c r="AM1738" s="88"/>
      <c r="AN1738" s="88"/>
      <c r="AO1738" s="88"/>
      <c r="AP1738" s="88"/>
      <c r="AQ1738" s="88"/>
      <c r="AR1738" s="88"/>
      <c r="AS1738" s="88"/>
      <c r="AT1738" s="90"/>
      <c r="AU1738" s="91"/>
      <c r="AV1738" s="88"/>
      <c r="AW1738" s="88"/>
      <c r="AX1738" s="38"/>
      <c r="AZ1738" s="141"/>
      <c r="BE1738" s="168"/>
      <c r="BF1738" s="168"/>
      <c r="BG1738" s="168"/>
      <c r="BH1738" s="168"/>
      <c r="BI1738" s="168"/>
      <c r="BJ1738" s="168"/>
      <c r="BK1738" s="168"/>
      <c r="BL1738" s="168"/>
      <c r="BM1738" s="168"/>
      <c r="DK1738" s="168"/>
      <c r="DL1738" s="168"/>
      <c r="DM1738" s="168"/>
      <c r="DN1738" s="168"/>
      <c r="DO1738" s="168"/>
      <c r="DP1738" s="168"/>
      <c r="DQ1738" s="168"/>
      <c r="DR1738" s="168"/>
      <c r="DS1738" s="168"/>
      <c r="DT1738" s="168"/>
      <c r="DU1738" s="168"/>
      <c r="DV1738" s="168"/>
      <c r="DW1738" s="168"/>
      <c r="DX1738" s="168"/>
      <c r="DY1738" s="168"/>
      <c r="DZ1738" s="168"/>
      <c r="EA1738" s="168"/>
      <c r="EB1738" s="168"/>
      <c r="EC1738" s="168"/>
      <c r="ED1738" s="168"/>
      <c r="EE1738" s="168"/>
      <c r="EF1738" s="168"/>
      <c r="EG1738" s="168"/>
      <c r="EH1738" s="168"/>
      <c r="EI1738" s="168"/>
      <c r="EJ1738" s="168"/>
      <c r="EK1738" s="168"/>
      <c r="EL1738" s="168"/>
      <c r="EM1738" s="168"/>
      <c r="EN1738" s="168"/>
      <c r="EO1738" s="168"/>
      <c r="EP1738" s="168"/>
      <c r="EQ1738" s="168"/>
      <c r="ER1738" s="168"/>
      <c r="ES1738" s="168"/>
      <c r="ET1738" s="168"/>
      <c r="EU1738" s="168"/>
      <c r="EV1738" s="168"/>
      <c r="EW1738" s="168"/>
      <c r="EX1738" s="168"/>
      <c r="EY1738" s="168"/>
      <c r="EZ1738" s="168"/>
      <c r="FA1738" s="168"/>
      <c r="FB1738" s="168"/>
      <c r="FC1738" s="168"/>
      <c r="FD1738" s="168"/>
    </row>
    <row r="1739" spans="1:160" s="5" customFormat="1" ht="24.9" customHeight="1" x14ac:dyDescent="0.3">
      <c r="A1739" s="263"/>
      <c r="B1739" s="263"/>
      <c r="C1739" s="265"/>
      <c r="D1739" s="481"/>
      <c r="E1739" s="482"/>
      <c r="F1739" s="482"/>
      <c r="G1739" s="482"/>
      <c r="H1739" s="482"/>
      <c r="I1739" s="482"/>
      <c r="J1739" s="482"/>
      <c r="K1739" s="482"/>
      <c r="L1739" s="482"/>
      <c r="M1739" s="483"/>
      <c r="N1739" s="16">
        <v>14001517</v>
      </c>
      <c r="O1739" s="529" t="s">
        <v>308</v>
      </c>
      <c r="P1739" s="530"/>
      <c r="Q1739" s="8">
        <v>9</v>
      </c>
      <c r="R1739" s="8">
        <v>0.6</v>
      </c>
      <c r="S1739" s="8">
        <v>0.4</v>
      </c>
      <c r="T1739" s="9">
        <v>10</v>
      </c>
      <c r="U1739" s="17">
        <f t="shared" si="122"/>
        <v>21.599999999999998</v>
      </c>
      <c r="V1739" s="33"/>
      <c r="W1739" s="57">
        <v>8</v>
      </c>
      <c r="X1739" s="86"/>
      <c r="Y1739" s="33"/>
      <c r="Z1739" s="36"/>
      <c r="AA1739" s="36"/>
      <c r="AC1739" s="76"/>
      <c r="AD1739" s="89"/>
      <c r="AE1739" s="89"/>
      <c r="AF1739" s="90"/>
      <c r="AG1739" s="91"/>
      <c r="AH1739" s="88"/>
      <c r="AI1739" s="88"/>
      <c r="AJ1739" s="88"/>
      <c r="AK1739" s="88"/>
      <c r="AL1739" s="88"/>
      <c r="AM1739" s="88"/>
      <c r="AN1739" s="88"/>
      <c r="AO1739" s="88"/>
      <c r="AP1739" s="88"/>
      <c r="AQ1739" s="88"/>
      <c r="AR1739" s="88"/>
      <c r="AS1739" s="88"/>
      <c r="AT1739" s="90"/>
      <c r="AU1739" s="91"/>
      <c r="AV1739" s="88"/>
      <c r="AW1739" s="88"/>
      <c r="AX1739" s="38"/>
      <c r="AZ1739" s="141"/>
      <c r="BE1739" s="168"/>
      <c r="BF1739" s="168"/>
      <c r="BG1739" s="168"/>
      <c r="BH1739" s="168"/>
      <c r="BI1739" s="168"/>
      <c r="BJ1739" s="168"/>
      <c r="BK1739" s="168"/>
      <c r="BL1739" s="168"/>
      <c r="BM1739" s="168"/>
      <c r="DK1739" s="168"/>
      <c r="DL1739" s="168"/>
      <c r="DM1739" s="168"/>
      <c r="DN1739" s="168"/>
      <c r="DO1739" s="168"/>
      <c r="DP1739" s="168"/>
      <c r="DQ1739" s="168"/>
      <c r="DR1739" s="168"/>
      <c r="DS1739" s="168"/>
      <c r="DT1739" s="168"/>
      <c r="DU1739" s="168"/>
      <c r="DV1739" s="168"/>
      <c r="DW1739" s="168"/>
      <c r="DX1739" s="168"/>
      <c r="DY1739" s="168"/>
      <c r="DZ1739" s="168"/>
      <c r="EA1739" s="168"/>
      <c r="EB1739" s="168"/>
      <c r="EC1739" s="168"/>
      <c r="ED1739" s="168"/>
      <c r="EE1739" s="168"/>
      <c r="EF1739" s="168"/>
      <c r="EG1739" s="168"/>
      <c r="EH1739" s="168"/>
      <c r="EI1739" s="168"/>
      <c r="EJ1739" s="168"/>
      <c r="EK1739" s="168"/>
      <c r="EL1739" s="168"/>
      <c r="EM1739" s="168"/>
      <c r="EN1739" s="168"/>
      <c r="EO1739" s="168"/>
      <c r="EP1739" s="168"/>
      <c r="EQ1739" s="168"/>
      <c r="ER1739" s="168"/>
      <c r="ES1739" s="168"/>
      <c r="ET1739" s="168"/>
      <c r="EU1739" s="168"/>
      <c r="EV1739" s="168"/>
      <c r="EW1739" s="168"/>
      <c r="EX1739" s="168"/>
      <c r="EY1739" s="168"/>
      <c r="EZ1739" s="168"/>
      <c r="FA1739" s="168"/>
      <c r="FB1739" s="168"/>
      <c r="FC1739" s="168"/>
      <c r="FD1739" s="168"/>
    </row>
    <row r="1740" spans="1:160" s="5" customFormat="1" ht="24.9" customHeight="1" x14ac:dyDescent="0.3">
      <c r="A1740" s="263"/>
      <c r="B1740" s="263"/>
      <c r="C1740" s="265"/>
      <c r="D1740" s="481"/>
      <c r="E1740" s="482"/>
      <c r="F1740" s="482"/>
      <c r="G1740" s="482"/>
      <c r="H1740" s="482"/>
      <c r="I1740" s="482"/>
      <c r="J1740" s="482"/>
      <c r="K1740" s="482"/>
      <c r="L1740" s="482"/>
      <c r="M1740" s="483"/>
      <c r="N1740" s="16">
        <v>14001156</v>
      </c>
      <c r="O1740" s="529" t="s">
        <v>308</v>
      </c>
      <c r="P1740" s="530"/>
      <c r="Q1740" s="8">
        <v>9</v>
      </c>
      <c r="R1740" s="8">
        <v>0.6</v>
      </c>
      <c r="S1740" s="8">
        <v>0.4</v>
      </c>
      <c r="T1740" s="9">
        <v>16</v>
      </c>
      <c r="U1740" s="17">
        <f t="shared" si="122"/>
        <v>34.559999999999995</v>
      </c>
      <c r="V1740" s="33"/>
      <c r="W1740" s="57">
        <v>9</v>
      </c>
      <c r="X1740" s="86"/>
      <c r="Y1740" s="33"/>
      <c r="Z1740" s="36"/>
      <c r="AA1740" s="36"/>
      <c r="AC1740" s="76"/>
      <c r="AD1740" s="89"/>
      <c r="AE1740" s="89"/>
      <c r="AF1740" s="90"/>
      <c r="AG1740" s="91"/>
      <c r="AH1740" s="88"/>
      <c r="AI1740" s="88"/>
      <c r="AJ1740" s="88"/>
      <c r="AK1740" s="88"/>
      <c r="AL1740" s="88"/>
      <c r="AM1740" s="88"/>
      <c r="AN1740" s="88"/>
      <c r="AO1740" s="88"/>
      <c r="AP1740" s="88"/>
      <c r="AQ1740" s="88"/>
      <c r="AR1740" s="88"/>
      <c r="AS1740" s="88"/>
      <c r="AT1740" s="90"/>
      <c r="AU1740" s="91"/>
      <c r="AV1740" s="88"/>
      <c r="AW1740" s="88"/>
      <c r="AX1740" s="38"/>
      <c r="AZ1740" s="141"/>
      <c r="BE1740" s="168"/>
      <c r="BF1740" s="168"/>
      <c r="BG1740" s="168"/>
      <c r="BH1740" s="168"/>
      <c r="BI1740" s="168"/>
      <c r="BJ1740" s="168"/>
      <c r="BK1740" s="168"/>
      <c r="BL1740" s="168"/>
      <c r="BM1740" s="168"/>
      <c r="DK1740" s="168"/>
      <c r="DL1740" s="168"/>
      <c r="DM1740" s="168"/>
      <c r="DN1740" s="168"/>
      <c r="DO1740" s="168"/>
      <c r="DP1740" s="168"/>
      <c r="DQ1740" s="168"/>
      <c r="DR1740" s="168"/>
      <c r="DS1740" s="168"/>
      <c r="DT1740" s="168"/>
      <c r="DU1740" s="168"/>
      <c r="DV1740" s="168"/>
      <c r="DW1740" s="168"/>
      <c r="DX1740" s="168"/>
      <c r="DY1740" s="168"/>
      <c r="DZ1740" s="168"/>
      <c r="EA1740" s="168"/>
      <c r="EB1740" s="168"/>
      <c r="EC1740" s="168"/>
      <c r="ED1740" s="168"/>
      <c r="EE1740" s="168"/>
      <c r="EF1740" s="168"/>
      <c r="EG1740" s="168"/>
      <c r="EH1740" s="168"/>
      <c r="EI1740" s="168"/>
      <c r="EJ1740" s="168"/>
      <c r="EK1740" s="168"/>
      <c r="EL1740" s="168"/>
      <c r="EM1740" s="168"/>
      <c r="EN1740" s="168"/>
      <c r="EO1740" s="168"/>
      <c r="EP1740" s="168"/>
      <c r="EQ1740" s="168"/>
      <c r="ER1740" s="168"/>
      <c r="ES1740" s="168"/>
      <c r="ET1740" s="168"/>
      <c r="EU1740" s="168"/>
      <c r="EV1740" s="168"/>
      <c r="EW1740" s="168"/>
      <c r="EX1740" s="168"/>
      <c r="EY1740" s="168"/>
      <c r="EZ1740" s="168"/>
      <c r="FA1740" s="168"/>
      <c r="FB1740" s="168"/>
      <c r="FC1740" s="168"/>
      <c r="FD1740" s="168"/>
    </row>
    <row r="1741" spans="1:160" s="5" customFormat="1" ht="24.9" customHeight="1" x14ac:dyDescent="0.3">
      <c r="A1741" s="263"/>
      <c r="B1741" s="263"/>
      <c r="C1741" s="265"/>
      <c r="D1741" s="481"/>
      <c r="E1741" s="482"/>
      <c r="F1741" s="482"/>
      <c r="G1741" s="482"/>
      <c r="H1741" s="482"/>
      <c r="I1741" s="482"/>
      <c r="J1741" s="482"/>
      <c r="K1741" s="482"/>
      <c r="L1741" s="482"/>
      <c r="M1741" s="483"/>
      <c r="N1741" s="16">
        <v>14001367</v>
      </c>
      <c r="O1741" s="529" t="s">
        <v>308</v>
      </c>
      <c r="P1741" s="530"/>
      <c r="Q1741" s="8">
        <v>9</v>
      </c>
      <c r="R1741" s="8">
        <v>0.6</v>
      </c>
      <c r="S1741" s="8">
        <v>0.4</v>
      </c>
      <c r="T1741" s="9">
        <v>16</v>
      </c>
      <c r="U1741" s="17">
        <f t="shared" si="122"/>
        <v>34.559999999999995</v>
      </c>
      <c r="V1741" s="33"/>
      <c r="W1741" s="57">
        <v>10</v>
      </c>
      <c r="X1741" s="86"/>
      <c r="Y1741" s="33"/>
      <c r="Z1741" s="36"/>
      <c r="AA1741" s="36"/>
      <c r="AC1741" s="76"/>
      <c r="AD1741" s="89"/>
      <c r="AE1741" s="89"/>
      <c r="AF1741" s="90"/>
      <c r="AG1741" s="91"/>
      <c r="AH1741" s="88"/>
      <c r="AI1741" s="88"/>
      <c r="AJ1741" s="88"/>
      <c r="AK1741" s="88"/>
      <c r="AL1741" s="88"/>
      <c r="AM1741" s="88"/>
      <c r="AN1741" s="88"/>
      <c r="AO1741" s="88"/>
      <c r="AP1741" s="88"/>
      <c r="AQ1741" s="88"/>
      <c r="AR1741" s="88"/>
      <c r="AS1741" s="88"/>
      <c r="AT1741" s="90"/>
      <c r="AU1741" s="91"/>
      <c r="AV1741" s="88"/>
      <c r="AW1741" s="88"/>
      <c r="AX1741" s="38"/>
      <c r="AZ1741" s="141"/>
      <c r="BE1741" s="168"/>
      <c r="BF1741" s="168"/>
      <c r="BG1741" s="168"/>
      <c r="BH1741" s="168"/>
      <c r="BI1741" s="168"/>
      <c r="BJ1741" s="168"/>
      <c r="BK1741" s="168"/>
      <c r="BL1741" s="168"/>
      <c r="BM1741" s="168"/>
      <c r="DK1741" s="168"/>
      <c r="DL1741" s="168"/>
      <c r="DM1741" s="168"/>
      <c r="DN1741" s="168"/>
      <c r="DO1741" s="168"/>
      <c r="DP1741" s="168"/>
      <c r="DQ1741" s="168"/>
      <c r="DR1741" s="168"/>
      <c r="DS1741" s="168"/>
      <c r="DT1741" s="168"/>
      <c r="DU1741" s="168"/>
      <c r="DV1741" s="168"/>
      <c r="DW1741" s="168"/>
      <c r="DX1741" s="168"/>
      <c r="DY1741" s="168"/>
      <c r="DZ1741" s="168"/>
      <c r="EA1741" s="168"/>
      <c r="EB1741" s="168"/>
      <c r="EC1741" s="168"/>
      <c r="ED1741" s="168"/>
      <c r="EE1741" s="168"/>
      <c r="EF1741" s="168"/>
      <c r="EG1741" s="168"/>
      <c r="EH1741" s="168"/>
      <c r="EI1741" s="168"/>
      <c r="EJ1741" s="168"/>
      <c r="EK1741" s="168"/>
      <c r="EL1741" s="168"/>
      <c r="EM1741" s="168"/>
      <c r="EN1741" s="168"/>
      <c r="EO1741" s="168"/>
      <c r="EP1741" s="168"/>
      <c r="EQ1741" s="168"/>
      <c r="ER1741" s="168"/>
      <c r="ES1741" s="168"/>
      <c r="ET1741" s="168"/>
      <c r="EU1741" s="168"/>
      <c r="EV1741" s="168"/>
      <c r="EW1741" s="168"/>
      <c r="EX1741" s="168"/>
      <c r="EY1741" s="168"/>
      <c r="EZ1741" s="168"/>
      <c r="FA1741" s="168"/>
      <c r="FB1741" s="168"/>
      <c r="FC1741" s="168"/>
      <c r="FD1741" s="168"/>
    </row>
    <row r="1742" spans="1:160" s="5" customFormat="1" ht="24.9" customHeight="1" x14ac:dyDescent="0.3">
      <c r="A1742" s="263"/>
      <c r="B1742" s="263"/>
      <c r="C1742" s="265"/>
      <c r="D1742" s="481"/>
      <c r="E1742" s="482"/>
      <c r="F1742" s="482"/>
      <c r="G1742" s="482"/>
      <c r="H1742" s="482"/>
      <c r="I1742" s="482"/>
      <c r="J1742" s="482"/>
      <c r="K1742" s="482"/>
      <c r="L1742" s="482"/>
      <c r="M1742" s="483"/>
      <c r="N1742" s="16">
        <v>14000126</v>
      </c>
      <c r="O1742" s="529" t="s">
        <v>308</v>
      </c>
      <c r="P1742" s="530"/>
      <c r="Q1742" s="8">
        <v>9</v>
      </c>
      <c r="R1742" s="8">
        <v>0.6</v>
      </c>
      <c r="S1742" s="8">
        <v>0.4</v>
      </c>
      <c r="T1742" s="9">
        <v>24</v>
      </c>
      <c r="U1742" s="17">
        <f t="shared" si="122"/>
        <v>51.839999999999989</v>
      </c>
      <c r="V1742" s="33"/>
      <c r="W1742" s="57">
        <v>11</v>
      </c>
      <c r="X1742" s="86"/>
      <c r="Y1742" s="33"/>
      <c r="Z1742" s="36"/>
      <c r="AA1742" s="36"/>
      <c r="AC1742" s="76"/>
      <c r="AD1742" s="89"/>
      <c r="AE1742" s="89"/>
      <c r="AF1742" s="90"/>
      <c r="AG1742" s="91"/>
      <c r="AH1742" s="88"/>
      <c r="AI1742" s="88"/>
      <c r="AJ1742" s="88"/>
      <c r="AK1742" s="88"/>
      <c r="AL1742" s="88"/>
      <c r="AM1742" s="88"/>
      <c r="AN1742" s="88"/>
      <c r="AO1742" s="88"/>
      <c r="AP1742" s="88"/>
      <c r="AQ1742" s="88"/>
      <c r="AR1742" s="88"/>
      <c r="AS1742" s="88"/>
      <c r="AT1742" s="90"/>
      <c r="AU1742" s="91"/>
      <c r="AV1742" s="88"/>
      <c r="AW1742" s="88"/>
      <c r="AX1742" s="38"/>
      <c r="AZ1742" s="141"/>
      <c r="BE1742" s="168"/>
      <c r="BF1742" s="168"/>
      <c r="BG1742" s="168"/>
      <c r="BH1742" s="168"/>
      <c r="BI1742" s="168"/>
      <c r="BJ1742" s="168"/>
      <c r="BK1742" s="168"/>
      <c r="BL1742" s="168"/>
      <c r="BM1742" s="168"/>
      <c r="DK1742" s="168"/>
      <c r="DL1742" s="168"/>
      <c r="DM1742" s="168"/>
      <c r="DN1742" s="168"/>
      <c r="DO1742" s="168"/>
      <c r="DP1742" s="168"/>
      <c r="DQ1742" s="168"/>
      <c r="DR1742" s="168"/>
      <c r="DS1742" s="168"/>
      <c r="DT1742" s="168"/>
      <c r="DU1742" s="168"/>
      <c r="DV1742" s="168"/>
      <c r="DW1742" s="168"/>
      <c r="DX1742" s="168"/>
      <c r="DY1742" s="168"/>
      <c r="DZ1742" s="168"/>
      <c r="EA1742" s="168"/>
      <c r="EB1742" s="168"/>
      <c r="EC1742" s="168"/>
      <c r="ED1742" s="168"/>
      <c r="EE1742" s="168"/>
      <c r="EF1742" s="168"/>
      <c r="EG1742" s="168"/>
      <c r="EH1742" s="168"/>
      <c r="EI1742" s="168"/>
      <c r="EJ1742" s="168"/>
      <c r="EK1742" s="168"/>
      <c r="EL1742" s="168"/>
      <c r="EM1742" s="168"/>
      <c r="EN1742" s="168"/>
      <c r="EO1742" s="168"/>
      <c r="EP1742" s="168"/>
      <c r="EQ1742" s="168"/>
      <c r="ER1742" s="168"/>
      <c r="ES1742" s="168"/>
      <c r="ET1742" s="168"/>
      <c r="EU1742" s="168"/>
      <c r="EV1742" s="168"/>
      <c r="EW1742" s="168"/>
      <c r="EX1742" s="168"/>
      <c r="EY1742" s="168"/>
      <c r="EZ1742" s="168"/>
      <c r="FA1742" s="168"/>
      <c r="FB1742" s="168"/>
      <c r="FC1742" s="168"/>
      <c r="FD1742" s="168"/>
    </row>
    <row r="1743" spans="1:160" s="5" customFormat="1" ht="24.9" customHeight="1" x14ac:dyDescent="0.3">
      <c r="A1743" s="263"/>
      <c r="B1743" s="263"/>
      <c r="C1743" s="265"/>
      <c r="D1743" s="481"/>
      <c r="E1743" s="482"/>
      <c r="F1743" s="482"/>
      <c r="G1743" s="482"/>
      <c r="H1743" s="482"/>
      <c r="I1743" s="482"/>
      <c r="J1743" s="482"/>
      <c r="K1743" s="482"/>
      <c r="L1743" s="482"/>
      <c r="M1743" s="483"/>
      <c r="N1743" s="16"/>
      <c r="O1743" s="529"/>
      <c r="P1743" s="530"/>
      <c r="Q1743" s="8"/>
      <c r="R1743" s="8"/>
      <c r="S1743" s="8"/>
      <c r="T1743" s="9"/>
      <c r="U1743" s="17"/>
      <c r="V1743" s="33"/>
      <c r="W1743" s="57"/>
      <c r="X1743" s="86"/>
      <c r="Y1743" s="33"/>
      <c r="Z1743" s="36"/>
      <c r="AA1743" s="36"/>
      <c r="AC1743" s="76"/>
      <c r="AD1743" s="89"/>
      <c r="AE1743" s="89"/>
      <c r="AF1743" s="90"/>
      <c r="AG1743" s="91"/>
      <c r="AH1743" s="88"/>
      <c r="AI1743" s="88"/>
      <c r="AJ1743" s="88"/>
      <c r="AK1743" s="88"/>
      <c r="AL1743" s="88"/>
      <c r="AM1743" s="88"/>
      <c r="AN1743" s="88"/>
      <c r="AO1743" s="88"/>
      <c r="AP1743" s="88"/>
      <c r="AQ1743" s="88"/>
      <c r="AR1743" s="88"/>
      <c r="AS1743" s="88"/>
      <c r="AT1743" s="90"/>
      <c r="AU1743" s="91"/>
      <c r="AV1743" s="88"/>
      <c r="AW1743" s="88"/>
      <c r="AX1743" s="38"/>
      <c r="AZ1743" s="141"/>
      <c r="BE1743" s="168"/>
      <c r="BF1743" s="168"/>
      <c r="BG1743" s="168"/>
      <c r="BH1743" s="168"/>
      <c r="BI1743" s="168"/>
      <c r="BJ1743" s="168"/>
      <c r="BK1743" s="168"/>
      <c r="BL1743" s="168"/>
      <c r="BM1743" s="168"/>
      <c r="DK1743" s="168"/>
      <c r="DL1743" s="168"/>
      <c r="DM1743" s="168"/>
      <c r="DN1743" s="168"/>
      <c r="DO1743" s="168"/>
      <c r="DP1743" s="168"/>
      <c r="DQ1743" s="168"/>
      <c r="DR1743" s="168"/>
      <c r="DS1743" s="168"/>
      <c r="DT1743" s="168"/>
      <c r="DU1743" s="168"/>
      <c r="DV1743" s="168"/>
      <c r="DW1743" s="168"/>
      <c r="DX1743" s="168"/>
      <c r="DY1743" s="168"/>
      <c r="DZ1743" s="168"/>
      <c r="EA1743" s="168"/>
      <c r="EB1743" s="168"/>
      <c r="EC1743" s="168"/>
      <c r="ED1743" s="168"/>
      <c r="EE1743" s="168"/>
      <c r="EF1743" s="168"/>
      <c r="EG1743" s="168"/>
      <c r="EH1743" s="168"/>
      <c r="EI1743" s="168"/>
      <c r="EJ1743" s="168"/>
      <c r="EK1743" s="168"/>
      <c r="EL1743" s="168"/>
      <c r="EM1743" s="168"/>
      <c r="EN1743" s="168"/>
      <c r="EO1743" s="168"/>
      <c r="EP1743" s="168"/>
      <c r="EQ1743" s="168"/>
      <c r="ER1743" s="168"/>
      <c r="ES1743" s="168"/>
      <c r="ET1743" s="168"/>
      <c r="EU1743" s="168"/>
      <c r="EV1743" s="168"/>
      <c r="EW1743" s="168"/>
      <c r="EX1743" s="168"/>
      <c r="EY1743" s="168"/>
      <c r="EZ1743" s="168"/>
      <c r="FA1743" s="168"/>
      <c r="FB1743" s="168"/>
      <c r="FC1743" s="168"/>
      <c r="FD1743" s="168"/>
    </row>
    <row r="1744" spans="1:160" s="5" customFormat="1" ht="24.9" customHeight="1" x14ac:dyDescent="0.3">
      <c r="A1744" s="263"/>
      <c r="B1744" s="263"/>
      <c r="C1744" s="265"/>
      <c r="D1744" s="481"/>
      <c r="E1744" s="482"/>
      <c r="F1744" s="482"/>
      <c r="G1744" s="482"/>
      <c r="H1744" s="482"/>
      <c r="I1744" s="482"/>
      <c r="J1744" s="482"/>
      <c r="K1744" s="482"/>
      <c r="L1744" s="482"/>
      <c r="M1744" s="483"/>
      <c r="N1744" s="16"/>
      <c r="O1744" s="529"/>
      <c r="P1744" s="530"/>
      <c r="Q1744" s="8"/>
      <c r="R1744" s="8"/>
      <c r="S1744" s="8"/>
      <c r="T1744" s="9"/>
      <c r="U1744" s="17"/>
      <c r="V1744" s="33"/>
      <c r="W1744" s="57"/>
      <c r="X1744" s="86"/>
      <c r="Y1744" s="33"/>
      <c r="Z1744" s="36"/>
      <c r="AA1744" s="36"/>
      <c r="AC1744" s="76"/>
      <c r="AD1744" s="89"/>
      <c r="AE1744" s="89"/>
      <c r="AF1744" s="90"/>
      <c r="AG1744" s="91"/>
      <c r="AH1744" s="88"/>
      <c r="AI1744" s="88"/>
      <c r="AJ1744" s="88"/>
      <c r="AK1744" s="88"/>
      <c r="AL1744" s="88"/>
      <c r="AM1744" s="88"/>
      <c r="AN1744" s="88"/>
      <c r="AO1744" s="88"/>
      <c r="AP1744" s="88"/>
      <c r="AQ1744" s="88"/>
      <c r="AR1744" s="88"/>
      <c r="AS1744" s="88"/>
      <c r="AT1744" s="90"/>
      <c r="AU1744" s="91"/>
      <c r="AV1744" s="88"/>
      <c r="AW1744" s="88"/>
      <c r="AX1744" s="38"/>
      <c r="AZ1744" s="141"/>
      <c r="BE1744" s="168"/>
      <c r="BF1744" s="168"/>
      <c r="BG1744" s="168"/>
      <c r="BH1744" s="168"/>
      <c r="BI1744" s="168"/>
      <c r="BJ1744" s="168"/>
      <c r="BK1744" s="168"/>
      <c r="BL1744" s="168"/>
      <c r="BM1744" s="168"/>
      <c r="DK1744" s="168"/>
      <c r="DL1744" s="168"/>
      <c r="DM1744" s="168"/>
      <c r="DN1744" s="168"/>
      <c r="DO1744" s="168"/>
      <c r="DP1744" s="168"/>
      <c r="DQ1744" s="168"/>
      <c r="DR1744" s="168"/>
      <c r="DS1744" s="168"/>
      <c r="DT1744" s="168"/>
      <c r="DU1744" s="168"/>
      <c r="DV1744" s="168"/>
      <c r="DW1744" s="168"/>
      <c r="DX1744" s="168"/>
      <c r="DY1744" s="168"/>
      <c r="DZ1744" s="168"/>
      <c r="EA1744" s="168"/>
      <c r="EB1744" s="168"/>
      <c r="EC1744" s="168"/>
      <c r="ED1744" s="168"/>
      <c r="EE1744" s="168"/>
      <c r="EF1744" s="168"/>
      <c r="EG1744" s="168"/>
      <c r="EH1744" s="168"/>
      <c r="EI1744" s="168"/>
      <c r="EJ1744" s="168"/>
      <c r="EK1744" s="168"/>
      <c r="EL1744" s="168"/>
      <c r="EM1744" s="168"/>
      <c r="EN1744" s="168"/>
      <c r="EO1744" s="168"/>
      <c r="EP1744" s="168"/>
      <c r="EQ1744" s="168"/>
      <c r="ER1744" s="168"/>
      <c r="ES1744" s="168"/>
      <c r="ET1744" s="168"/>
      <c r="EU1744" s="168"/>
      <c r="EV1744" s="168"/>
      <c r="EW1744" s="168"/>
      <c r="EX1744" s="168"/>
      <c r="EY1744" s="168"/>
      <c r="EZ1744" s="168"/>
      <c r="FA1744" s="168"/>
      <c r="FB1744" s="168"/>
      <c r="FC1744" s="168"/>
      <c r="FD1744" s="168"/>
    </row>
    <row r="1745" spans="1:160" s="5" customFormat="1" ht="24.9" customHeight="1" x14ac:dyDescent="0.3">
      <c r="A1745" s="263"/>
      <c r="B1745" s="263"/>
      <c r="C1745" s="265"/>
      <c r="D1745" s="481"/>
      <c r="E1745" s="482"/>
      <c r="F1745" s="482"/>
      <c r="G1745" s="482"/>
      <c r="H1745" s="482"/>
      <c r="I1745" s="482"/>
      <c r="J1745" s="482"/>
      <c r="K1745" s="482"/>
      <c r="L1745" s="482"/>
      <c r="M1745" s="483"/>
      <c r="N1745" s="16">
        <v>14001506</v>
      </c>
      <c r="O1745" s="529" t="s">
        <v>308</v>
      </c>
      <c r="P1745" s="530"/>
      <c r="Q1745" s="8">
        <v>9</v>
      </c>
      <c r="R1745" s="8">
        <v>0.6</v>
      </c>
      <c r="S1745" s="8">
        <v>0.4</v>
      </c>
      <c r="T1745" s="9">
        <v>13</v>
      </c>
      <c r="U1745" s="17">
        <f t="shared" si="122"/>
        <v>28.079999999999995</v>
      </c>
      <c r="V1745" s="33"/>
      <c r="W1745" s="57">
        <v>15</v>
      </c>
      <c r="X1745" s="86"/>
      <c r="Y1745" s="33"/>
      <c r="Z1745" s="36"/>
      <c r="AA1745" s="36"/>
      <c r="AC1745" s="76"/>
      <c r="AD1745" s="89"/>
      <c r="AE1745" s="89"/>
      <c r="AF1745" s="90"/>
      <c r="AG1745" s="92"/>
      <c r="AH1745" s="88"/>
      <c r="AI1745" s="88"/>
      <c r="AJ1745" s="88"/>
      <c r="AK1745" s="88"/>
      <c r="AL1745" s="88"/>
      <c r="AM1745" s="88"/>
      <c r="AN1745" s="88"/>
      <c r="AO1745" s="88"/>
      <c r="AP1745" s="88"/>
      <c r="AQ1745" s="88"/>
      <c r="AR1745" s="88"/>
      <c r="AS1745" s="88"/>
      <c r="AT1745" s="90"/>
      <c r="AU1745" s="92"/>
      <c r="AV1745" s="88"/>
      <c r="AW1745" s="88"/>
      <c r="AX1745" s="38"/>
      <c r="AZ1745" s="141"/>
      <c r="BE1745" s="168"/>
      <c r="BF1745" s="168"/>
      <c r="BG1745" s="168"/>
      <c r="BH1745" s="168"/>
      <c r="BI1745" s="168"/>
      <c r="BJ1745" s="168"/>
      <c r="BK1745" s="168"/>
      <c r="BL1745" s="168"/>
      <c r="BM1745" s="168"/>
      <c r="DK1745" s="168"/>
      <c r="DL1745" s="168"/>
      <c r="DM1745" s="168"/>
      <c r="DN1745" s="168"/>
      <c r="DO1745" s="168"/>
      <c r="DP1745" s="168"/>
      <c r="DQ1745" s="168"/>
      <c r="DR1745" s="168"/>
      <c r="DS1745" s="168"/>
      <c r="DT1745" s="168"/>
      <c r="DU1745" s="168"/>
      <c r="DV1745" s="168"/>
      <c r="DW1745" s="168"/>
      <c r="DX1745" s="168"/>
      <c r="DY1745" s="168"/>
      <c r="DZ1745" s="168"/>
      <c r="EA1745" s="168"/>
      <c r="EB1745" s="168"/>
      <c r="EC1745" s="168"/>
      <c r="ED1745" s="168"/>
      <c r="EE1745" s="168"/>
      <c r="EF1745" s="168"/>
      <c r="EG1745" s="168"/>
      <c r="EH1745" s="168"/>
      <c r="EI1745" s="168"/>
      <c r="EJ1745" s="168"/>
      <c r="EK1745" s="168"/>
      <c r="EL1745" s="168"/>
      <c r="EM1745" s="168"/>
      <c r="EN1745" s="168"/>
      <c r="EO1745" s="168"/>
      <c r="EP1745" s="168"/>
      <c r="EQ1745" s="168"/>
      <c r="ER1745" s="168"/>
      <c r="ES1745" s="168"/>
      <c r="ET1745" s="168"/>
      <c r="EU1745" s="168"/>
      <c r="EV1745" s="168"/>
      <c r="EW1745" s="168"/>
      <c r="EX1745" s="168"/>
      <c r="EY1745" s="168"/>
      <c r="EZ1745" s="168"/>
      <c r="FA1745" s="168"/>
      <c r="FB1745" s="168"/>
      <c r="FC1745" s="168"/>
      <c r="FD1745" s="168"/>
    </row>
    <row r="1746" spans="1:160" s="5" customFormat="1" ht="24.9" customHeight="1" x14ac:dyDescent="0.3">
      <c r="A1746" s="263"/>
      <c r="B1746" s="263"/>
      <c r="C1746" s="265"/>
      <c r="D1746" s="481"/>
      <c r="E1746" s="482"/>
      <c r="F1746" s="482"/>
      <c r="G1746" s="482"/>
      <c r="H1746" s="482"/>
      <c r="I1746" s="482"/>
      <c r="J1746" s="482"/>
      <c r="K1746" s="482"/>
      <c r="L1746" s="482"/>
      <c r="M1746" s="483"/>
      <c r="N1746" s="16"/>
      <c r="O1746" s="529"/>
      <c r="P1746" s="530"/>
      <c r="Q1746" s="8"/>
      <c r="R1746" s="8"/>
      <c r="S1746" s="8"/>
      <c r="T1746" s="9"/>
      <c r="U1746" s="17"/>
      <c r="V1746" s="33"/>
      <c r="W1746" s="57"/>
      <c r="X1746" s="86"/>
      <c r="Y1746" s="33"/>
      <c r="Z1746" s="36"/>
      <c r="AA1746" s="36"/>
      <c r="AC1746" s="76"/>
      <c r="AD1746" s="89"/>
      <c r="AE1746" s="89"/>
      <c r="AF1746" s="90"/>
      <c r="AG1746" s="92"/>
      <c r="AH1746" s="88"/>
      <c r="AI1746" s="88"/>
      <c r="AJ1746" s="88"/>
      <c r="AK1746" s="88"/>
      <c r="AL1746" s="88"/>
      <c r="AM1746" s="88"/>
      <c r="AN1746" s="88"/>
      <c r="AO1746" s="88"/>
      <c r="AP1746" s="88"/>
      <c r="AQ1746" s="88"/>
      <c r="AR1746" s="88"/>
      <c r="AS1746" s="88"/>
      <c r="AT1746" s="90"/>
      <c r="AU1746" s="92"/>
      <c r="AV1746" s="88"/>
      <c r="AW1746" s="88"/>
      <c r="AX1746" s="38"/>
      <c r="AZ1746" s="141"/>
      <c r="BE1746" s="168"/>
      <c r="BF1746" s="168"/>
      <c r="BG1746" s="168"/>
      <c r="BH1746" s="168"/>
      <c r="BI1746" s="168"/>
      <c r="BJ1746" s="168"/>
      <c r="BK1746" s="168"/>
      <c r="BL1746" s="168"/>
      <c r="BM1746" s="168"/>
      <c r="DK1746" s="168"/>
      <c r="DL1746" s="168"/>
      <c r="DM1746" s="168"/>
      <c r="DN1746" s="168"/>
      <c r="DO1746" s="168"/>
      <c r="DP1746" s="168"/>
      <c r="DQ1746" s="168"/>
      <c r="DR1746" s="168"/>
      <c r="DS1746" s="168"/>
      <c r="DT1746" s="168"/>
      <c r="DU1746" s="168"/>
      <c r="DV1746" s="168"/>
      <c r="DW1746" s="168"/>
      <c r="DX1746" s="168"/>
      <c r="DY1746" s="168"/>
      <c r="DZ1746" s="168"/>
      <c r="EA1746" s="168"/>
      <c r="EB1746" s="168"/>
      <c r="EC1746" s="168"/>
      <c r="ED1746" s="168"/>
      <c r="EE1746" s="168"/>
      <c r="EF1746" s="168"/>
      <c r="EG1746" s="168"/>
      <c r="EH1746" s="168"/>
      <c r="EI1746" s="168"/>
      <c r="EJ1746" s="168"/>
      <c r="EK1746" s="168"/>
      <c r="EL1746" s="168"/>
      <c r="EM1746" s="168"/>
      <c r="EN1746" s="168"/>
      <c r="EO1746" s="168"/>
      <c r="EP1746" s="168"/>
      <c r="EQ1746" s="168"/>
      <c r="ER1746" s="168"/>
      <c r="ES1746" s="168"/>
      <c r="ET1746" s="168"/>
      <c r="EU1746" s="168"/>
      <c r="EV1746" s="168"/>
      <c r="EW1746" s="168"/>
      <c r="EX1746" s="168"/>
      <c r="EY1746" s="168"/>
      <c r="EZ1746" s="168"/>
      <c r="FA1746" s="168"/>
      <c r="FB1746" s="168"/>
      <c r="FC1746" s="168"/>
      <c r="FD1746" s="168"/>
    </row>
    <row r="1747" spans="1:160" s="5" customFormat="1" ht="24.9" customHeight="1" x14ac:dyDescent="0.3">
      <c r="A1747" s="263"/>
      <c r="B1747" s="263"/>
      <c r="C1747" s="265"/>
      <c r="D1747" s="481"/>
      <c r="E1747" s="482"/>
      <c r="F1747" s="482"/>
      <c r="G1747" s="482"/>
      <c r="H1747" s="482"/>
      <c r="I1747" s="482"/>
      <c r="J1747" s="482"/>
      <c r="K1747" s="482"/>
      <c r="L1747" s="482"/>
      <c r="M1747" s="483"/>
      <c r="N1747" s="16">
        <v>14001619</v>
      </c>
      <c r="O1747" s="529" t="s">
        <v>308</v>
      </c>
      <c r="P1747" s="530"/>
      <c r="Q1747" s="8">
        <v>9</v>
      </c>
      <c r="R1747" s="8">
        <v>0.6</v>
      </c>
      <c r="S1747" s="8">
        <v>0.4</v>
      </c>
      <c r="T1747" s="9">
        <v>9</v>
      </c>
      <c r="U1747" s="17">
        <f t="shared" si="122"/>
        <v>19.439999999999998</v>
      </c>
      <c r="V1747" s="33"/>
      <c r="W1747" s="57">
        <v>18</v>
      </c>
      <c r="X1747" s="86"/>
      <c r="Y1747" s="33"/>
      <c r="Z1747" s="36"/>
      <c r="AA1747" s="36"/>
      <c r="AC1747" s="76"/>
      <c r="AD1747" s="89"/>
      <c r="AE1747" s="89"/>
      <c r="AF1747" s="90"/>
      <c r="AG1747" s="92"/>
      <c r="AH1747" s="88"/>
      <c r="AI1747" s="88"/>
      <c r="AJ1747" s="88"/>
      <c r="AK1747" s="88"/>
      <c r="AL1747" s="88"/>
      <c r="AM1747" s="88"/>
      <c r="AN1747" s="88"/>
      <c r="AO1747" s="88"/>
      <c r="AP1747" s="88"/>
      <c r="AQ1747" s="88"/>
      <c r="AR1747" s="88"/>
      <c r="AS1747" s="88"/>
      <c r="AT1747" s="90"/>
      <c r="AU1747" s="92"/>
      <c r="AV1747" s="88"/>
      <c r="AW1747" s="88"/>
      <c r="AX1747" s="38"/>
      <c r="AZ1747" s="141"/>
      <c r="BE1747" s="168"/>
      <c r="BF1747" s="168"/>
      <c r="BG1747" s="168"/>
      <c r="BH1747" s="168"/>
      <c r="BI1747" s="168"/>
      <c r="BJ1747" s="168"/>
      <c r="BK1747" s="168"/>
      <c r="BL1747" s="168"/>
      <c r="BM1747" s="168"/>
      <c r="DK1747" s="168"/>
      <c r="DL1747" s="168"/>
      <c r="DM1747" s="168"/>
      <c r="DN1747" s="168"/>
      <c r="DO1747" s="168"/>
      <c r="DP1747" s="168"/>
      <c r="DQ1747" s="168"/>
      <c r="DR1747" s="168"/>
      <c r="DS1747" s="168"/>
      <c r="DT1747" s="168"/>
      <c r="DU1747" s="168"/>
      <c r="DV1747" s="168"/>
      <c r="DW1747" s="168"/>
      <c r="DX1747" s="168"/>
      <c r="DY1747" s="168"/>
      <c r="DZ1747" s="168"/>
      <c r="EA1747" s="168"/>
      <c r="EB1747" s="168"/>
      <c r="EC1747" s="168"/>
      <c r="ED1747" s="168"/>
      <c r="EE1747" s="168"/>
      <c r="EF1747" s="168"/>
      <c r="EG1747" s="168"/>
      <c r="EH1747" s="168"/>
      <c r="EI1747" s="168"/>
      <c r="EJ1747" s="168"/>
      <c r="EK1747" s="168"/>
      <c r="EL1747" s="168"/>
      <c r="EM1747" s="168"/>
      <c r="EN1747" s="168"/>
      <c r="EO1747" s="168"/>
      <c r="EP1747" s="168"/>
      <c r="EQ1747" s="168"/>
      <c r="ER1747" s="168"/>
      <c r="ES1747" s="168"/>
      <c r="ET1747" s="168"/>
      <c r="EU1747" s="168"/>
      <c r="EV1747" s="168"/>
      <c r="EW1747" s="168"/>
      <c r="EX1747" s="168"/>
      <c r="EY1747" s="168"/>
      <c r="EZ1747" s="168"/>
      <c r="FA1747" s="168"/>
      <c r="FB1747" s="168"/>
      <c r="FC1747" s="168"/>
      <c r="FD1747" s="168"/>
    </row>
    <row r="1748" spans="1:160" s="5" customFormat="1" ht="24.9" customHeight="1" x14ac:dyDescent="0.3">
      <c r="A1748" s="263"/>
      <c r="B1748" s="263"/>
      <c r="C1748" s="265"/>
      <c r="D1748" s="481"/>
      <c r="E1748" s="482"/>
      <c r="F1748" s="482"/>
      <c r="G1748" s="482"/>
      <c r="H1748" s="482"/>
      <c r="I1748" s="482"/>
      <c r="J1748" s="482"/>
      <c r="K1748" s="482"/>
      <c r="L1748" s="482"/>
      <c r="M1748" s="483"/>
      <c r="N1748" s="16">
        <v>14001616</v>
      </c>
      <c r="O1748" s="529" t="s">
        <v>308</v>
      </c>
      <c r="P1748" s="530"/>
      <c r="Q1748" s="8">
        <v>9</v>
      </c>
      <c r="R1748" s="8">
        <v>0.6</v>
      </c>
      <c r="S1748" s="8">
        <v>0.4</v>
      </c>
      <c r="T1748" s="9">
        <v>7</v>
      </c>
      <c r="U1748" s="17">
        <f t="shared" si="122"/>
        <v>15.119999999999997</v>
      </c>
      <c r="V1748" s="33"/>
      <c r="W1748" s="57">
        <v>19</v>
      </c>
      <c r="X1748" s="86"/>
      <c r="Y1748" s="33"/>
      <c r="Z1748" s="36"/>
      <c r="AA1748" s="36"/>
      <c r="AC1748" s="76"/>
      <c r="AD1748" s="89"/>
      <c r="AE1748" s="89"/>
      <c r="AF1748" s="90"/>
      <c r="AG1748" s="92"/>
      <c r="AH1748" s="88"/>
      <c r="AI1748" s="88"/>
      <c r="AJ1748" s="88"/>
      <c r="AK1748" s="88"/>
      <c r="AL1748" s="88"/>
      <c r="AM1748" s="88"/>
      <c r="AN1748" s="88"/>
      <c r="AO1748" s="88"/>
      <c r="AP1748" s="88"/>
      <c r="AQ1748" s="88"/>
      <c r="AR1748" s="88"/>
      <c r="AS1748" s="88"/>
      <c r="AT1748" s="90"/>
      <c r="AU1748" s="92"/>
      <c r="AV1748" s="88"/>
      <c r="AW1748" s="88"/>
      <c r="AX1748" s="38"/>
      <c r="AZ1748" s="141"/>
      <c r="BE1748" s="168"/>
      <c r="BF1748" s="168"/>
      <c r="BG1748" s="168"/>
      <c r="BH1748" s="168"/>
      <c r="BI1748" s="168"/>
      <c r="BJ1748" s="168"/>
      <c r="BK1748" s="168"/>
      <c r="BL1748" s="168"/>
      <c r="BM1748" s="168"/>
      <c r="DK1748" s="168"/>
      <c r="DL1748" s="168"/>
      <c r="DM1748" s="168"/>
      <c r="DN1748" s="168"/>
      <c r="DO1748" s="168"/>
      <c r="DP1748" s="168"/>
      <c r="DQ1748" s="168"/>
      <c r="DR1748" s="168"/>
      <c r="DS1748" s="168"/>
      <c r="DT1748" s="168"/>
      <c r="DU1748" s="168"/>
      <c r="DV1748" s="168"/>
      <c r="DW1748" s="168"/>
      <c r="DX1748" s="168"/>
      <c r="DY1748" s="168"/>
      <c r="DZ1748" s="168"/>
      <c r="EA1748" s="168"/>
      <c r="EB1748" s="168"/>
      <c r="EC1748" s="168"/>
      <c r="ED1748" s="168"/>
      <c r="EE1748" s="168"/>
      <c r="EF1748" s="168"/>
      <c r="EG1748" s="168"/>
      <c r="EH1748" s="168"/>
      <c r="EI1748" s="168"/>
      <c r="EJ1748" s="168"/>
      <c r="EK1748" s="168"/>
      <c r="EL1748" s="168"/>
      <c r="EM1748" s="168"/>
      <c r="EN1748" s="168"/>
      <c r="EO1748" s="168"/>
      <c r="EP1748" s="168"/>
      <c r="EQ1748" s="168"/>
      <c r="ER1748" s="168"/>
      <c r="ES1748" s="168"/>
      <c r="ET1748" s="168"/>
      <c r="EU1748" s="168"/>
      <c r="EV1748" s="168"/>
      <c r="EW1748" s="168"/>
      <c r="EX1748" s="168"/>
      <c r="EY1748" s="168"/>
      <c r="EZ1748" s="168"/>
      <c r="FA1748" s="168"/>
      <c r="FB1748" s="168"/>
      <c r="FC1748" s="168"/>
      <c r="FD1748" s="168"/>
    </row>
    <row r="1749" spans="1:160" s="5" customFormat="1" ht="24.9" customHeight="1" x14ac:dyDescent="0.3">
      <c r="A1749" s="263"/>
      <c r="B1749" s="263"/>
      <c r="C1749" s="265"/>
      <c r="D1749" s="481"/>
      <c r="E1749" s="482"/>
      <c r="F1749" s="482"/>
      <c r="G1749" s="482"/>
      <c r="H1749" s="482"/>
      <c r="I1749" s="482"/>
      <c r="J1749" s="482"/>
      <c r="K1749" s="482"/>
      <c r="L1749" s="482"/>
      <c r="M1749" s="483"/>
      <c r="N1749" s="16">
        <v>14001469</v>
      </c>
      <c r="O1749" s="529" t="s">
        <v>309</v>
      </c>
      <c r="P1749" s="530"/>
      <c r="Q1749" s="8">
        <v>2</v>
      </c>
      <c r="R1749" s="8">
        <v>1</v>
      </c>
      <c r="S1749" s="8">
        <v>1</v>
      </c>
      <c r="T1749" s="9">
        <f>+T1732</f>
        <v>7</v>
      </c>
      <c r="U1749" s="17">
        <f t="shared" si="122"/>
        <v>14</v>
      </c>
      <c r="V1749" s="33"/>
      <c r="W1749" s="57">
        <v>1</v>
      </c>
      <c r="X1749" s="86"/>
      <c r="Y1749" s="33"/>
      <c r="Z1749" s="36"/>
      <c r="AA1749" s="36"/>
      <c r="AC1749" s="82"/>
      <c r="AD1749" s="89"/>
      <c r="AE1749" s="89"/>
      <c r="AF1749" s="90"/>
      <c r="AG1749" s="38"/>
      <c r="AH1749" s="88"/>
      <c r="AI1749" s="88"/>
      <c r="AJ1749" s="88"/>
      <c r="AK1749" s="88"/>
      <c r="AL1749" s="88"/>
      <c r="AM1749" s="88"/>
      <c r="AN1749" s="88"/>
      <c r="AO1749" s="88"/>
      <c r="AP1749" s="88"/>
      <c r="AQ1749" s="88"/>
      <c r="AR1749" s="88"/>
      <c r="AS1749" s="88"/>
      <c r="AT1749" s="90"/>
      <c r="AU1749" s="38"/>
      <c r="AV1749" s="88"/>
      <c r="AW1749" s="88"/>
      <c r="AX1749" s="38"/>
      <c r="AZ1749" s="141"/>
      <c r="BE1749" s="168"/>
      <c r="BF1749" s="168"/>
      <c r="BG1749" s="168"/>
      <c r="BH1749" s="168"/>
      <c r="BI1749" s="168"/>
      <c r="BJ1749" s="168"/>
      <c r="BK1749" s="168"/>
      <c r="BL1749" s="168"/>
      <c r="BM1749" s="168"/>
      <c r="DK1749" s="168"/>
      <c r="DL1749" s="168"/>
      <c r="DM1749" s="168"/>
      <c r="DN1749" s="168"/>
      <c r="DO1749" s="168"/>
      <c r="DP1749" s="168"/>
      <c r="DQ1749" s="168"/>
      <c r="DR1749" s="168"/>
      <c r="DS1749" s="168"/>
      <c r="DT1749" s="168"/>
      <c r="DU1749" s="168"/>
      <c r="DV1749" s="168"/>
      <c r="DW1749" s="168"/>
      <c r="DX1749" s="168"/>
      <c r="DY1749" s="168"/>
      <c r="DZ1749" s="168"/>
      <c r="EA1749" s="168"/>
      <c r="EB1749" s="168"/>
      <c r="EC1749" s="168"/>
      <c r="ED1749" s="168"/>
      <c r="EE1749" s="168"/>
      <c r="EF1749" s="168"/>
      <c r="EG1749" s="168"/>
      <c r="EH1749" s="168"/>
      <c r="EI1749" s="168"/>
      <c r="EJ1749" s="168"/>
      <c r="EK1749" s="168"/>
      <c r="EL1749" s="168"/>
      <c r="EM1749" s="168"/>
      <c r="EN1749" s="168"/>
      <c r="EO1749" s="168"/>
      <c r="EP1749" s="168"/>
      <c r="EQ1749" s="168"/>
      <c r="ER1749" s="168"/>
      <c r="ES1749" s="168"/>
      <c r="ET1749" s="168"/>
      <c r="EU1749" s="168"/>
      <c r="EV1749" s="168"/>
      <c r="EW1749" s="168"/>
      <c r="EX1749" s="168"/>
      <c r="EY1749" s="168"/>
      <c r="EZ1749" s="168"/>
      <c r="FA1749" s="168"/>
      <c r="FB1749" s="168"/>
      <c r="FC1749" s="168"/>
      <c r="FD1749" s="168"/>
    </row>
    <row r="1750" spans="1:160" s="5" customFormat="1" ht="24.9" customHeight="1" x14ac:dyDescent="0.3">
      <c r="A1750" s="263"/>
      <c r="B1750" s="263"/>
      <c r="C1750" s="265"/>
      <c r="D1750" s="481"/>
      <c r="E1750" s="482"/>
      <c r="F1750" s="482"/>
      <c r="G1750" s="482"/>
      <c r="H1750" s="482"/>
      <c r="I1750" s="482"/>
      <c r="J1750" s="482"/>
      <c r="K1750" s="482"/>
      <c r="L1750" s="482"/>
      <c r="M1750" s="483"/>
      <c r="N1750" s="16">
        <v>14001481</v>
      </c>
      <c r="O1750" s="529" t="s">
        <v>309</v>
      </c>
      <c r="P1750" s="530"/>
      <c r="Q1750" s="8">
        <v>2</v>
      </c>
      <c r="R1750" s="8">
        <v>1</v>
      </c>
      <c r="S1750" s="8">
        <v>1</v>
      </c>
      <c r="T1750" s="9">
        <f>+T1733</f>
        <v>5</v>
      </c>
      <c r="U1750" s="17">
        <f t="shared" si="122"/>
        <v>10</v>
      </c>
      <c r="V1750" s="33"/>
      <c r="W1750" s="57">
        <v>2</v>
      </c>
      <c r="X1750" s="86"/>
      <c r="Y1750" s="33"/>
      <c r="Z1750" s="36"/>
      <c r="AA1750" s="36"/>
      <c r="AC1750" s="82"/>
      <c r="AD1750" s="89"/>
      <c r="AE1750" s="89"/>
      <c r="AF1750" s="90"/>
      <c r="AG1750" s="38"/>
      <c r="AH1750" s="88"/>
      <c r="AI1750" s="88"/>
      <c r="AJ1750" s="88"/>
      <c r="AK1750" s="88"/>
      <c r="AL1750" s="88"/>
      <c r="AM1750" s="88"/>
      <c r="AN1750" s="88"/>
      <c r="AO1750" s="88"/>
      <c r="AP1750" s="88"/>
      <c r="AQ1750" s="88"/>
      <c r="AR1750" s="88"/>
      <c r="AS1750" s="88"/>
      <c r="AT1750" s="90"/>
      <c r="AU1750" s="38"/>
      <c r="AV1750" s="88"/>
      <c r="AW1750" s="88"/>
      <c r="AX1750" s="38"/>
      <c r="AZ1750" s="141"/>
      <c r="BE1750" s="168"/>
      <c r="BF1750" s="168"/>
      <c r="BG1750" s="168"/>
      <c r="BH1750" s="168"/>
      <c r="BI1750" s="168"/>
      <c r="BJ1750" s="168"/>
      <c r="BK1750" s="168"/>
      <c r="BL1750" s="168"/>
      <c r="BM1750" s="168"/>
      <c r="DK1750" s="168"/>
      <c r="DL1750" s="168"/>
      <c r="DM1750" s="168"/>
      <c r="DN1750" s="168"/>
      <c r="DO1750" s="168"/>
      <c r="DP1750" s="168"/>
      <c r="DQ1750" s="168"/>
      <c r="DR1750" s="168"/>
      <c r="DS1750" s="168"/>
      <c r="DT1750" s="168"/>
      <c r="DU1750" s="168"/>
      <c r="DV1750" s="168"/>
      <c r="DW1750" s="168"/>
      <c r="DX1750" s="168"/>
      <c r="DY1750" s="168"/>
      <c r="DZ1750" s="168"/>
      <c r="EA1750" s="168"/>
      <c r="EB1750" s="168"/>
      <c r="EC1750" s="168"/>
      <c r="ED1750" s="168"/>
      <c r="EE1750" s="168"/>
      <c r="EF1750" s="168"/>
      <c r="EG1750" s="168"/>
      <c r="EH1750" s="168"/>
      <c r="EI1750" s="168"/>
      <c r="EJ1750" s="168"/>
      <c r="EK1750" s="168"/>
      <c r="EL1750" s="168"/>
      <c r="EM1750" s="168"/>
      <c r="EN1750" s="168"/>
      <c r="EO1750" s="168"/>
      <c r="EP1750" s="168"/>
      <c r="EQ1750" s="168"/>
      <c r="ER1750" s="168"/>
      <c r="ES1750" s="168"/>
      <c r="ET1750" s="168"/>
      <c r="EU1750" s="168"/>
      <c r="EV1750" s="168"/>
      <c r="EW1750" s="168"/>
      <c r="EX1750" s="168"/>
      <c r="EY1750" s="168"/>
      <c r="EZ1750" s="168"/>
      <c r="FA1750" s="168"/>
      <c r="FB1750" s="168"/>
      <c r="FC1750" s="168"/>
      <c r="FD1750" s="168"/>
    </row>
    <row r="1751" spans="1:160" s="5" customFormat="1" ht="24.9" customHeight="1" x14ac:dyDescent="0.3">
      <c r="A1751" s="263"/>
      <c r="B1751" s="263"/>
      <c r="C1751" s="265"/>
      <c r="D1751" s="481"/>
      <c r="E1751" s="482"/>
      <c r="F1751" s="482"/>
      <c r="G1751" s="482"/>
      <c r="H1751" s="482"/>
      <c r="I1751" s="482"/>
      <c r="J1751" s="482"/>
      <c r="K1751" s="482"/>
      <c r="L1751" s="482"/>
      <c r="M1751" s="483"/>
      <c r="N1751" s="16">
        <v>14000772</v>
      </c>
      <c r="O1751" s="529" t="s">
        <v>309</v>
      </c>
      <c r="P1751" s="530"/>
      <c r="Q1751" s="8">
        <v>2</v>
      </c>
      <c r="R1751" s="8">
        <v>1</v>
      </c>
      <c r="S1751" s="8">
        <v>1</v>
      </c>
      <c r="T1751" s="9">
        <f>+T1734</f>
        <v>6</v>
      </c>
      <c r="U1751" s="17">
        <f t="shared" si="122"/>
        <v>12</v>
      </c>
      <c r="V1751" s="33"/>
      <c r="W1751" s="57">
        <v>3</v>
      </c>
      <c r="X1751" s="86"/>
      <c r="Y1751" s="33"/>
      <c r="Z1751" s="36"/>
      <c r="AA1751" s="36"/>
      <c r="AC1751" s="82"/>
      <c r="AD1751" s="89"/>
      <c r="AE1751" s="89"/>
      <c r="AF1751" s="90"/>
      <c r="AG1751" s="38"/>
      <c r="AH1751" s="88"/>
      <c r="AI1751" s="88"/>
      <c r="AJ1751" s="88"/>
      <c r="AK1751" s="88"/>
      <c r="AL1751" s="88"/>
      <c r="AM1751" s="88"/>
      <c r="AN1751" s="88"/>
      <c r="AO1751" s="88"/>
      <c r="AP1751" s="88"/>
      <c r="AQ1751" s="88"/>
      <c r="AR1751" s="88"/>
      <c r="AS1751" s="88"/>
      <c r="AT1751" s="90"/>
      <c r="AU1751" s="38"/>
      <c r="AV1751" s="88"/>
      <c r="AW1751" s="88"/>
      <c r="AX1751" s="38"/>
      <c r="AZ1751" s="141"/>
      <c r="BE1751" s="168"/>
      <c r="BF1751" s="168"/>
      <c r="BG1751" s="168"/>
      <c r="BH1751" s="168"/>
      <c r="BI1751" s="168"/>
      <c r="BJ1751" s="168"/>
      <c r="BK1751" s="168"/>
      <c r="BL1751" s="168"/>
      <c r="BM1751" s="168"/>
      <c r="DK1751" s="168"/>
      <c r="DL1751" s="168"/>
      <c r="DM1751" s="168"/>
      <c r="DN1751" s="168"/>
      <c r="DO1751" s="168"/>
      <c r="DP1751" s="168"/>
      <c r="DQ1751" s="168"/>
      <c r="DR1751" s="168"/>
      <c r="DS1751" s="168"/>
      <c r="DT1751" s="168"/>
      <c r="DU1751" s="168"/>
      <c r="DV1751" s="168"/>
      <c r="DW1751" s="168"/>
      <c r="DX1751" s="168"/>
      <c r="DY1751" s="168"/>
      <c r="DZ1751" s="168"/>
      <c r="EA1751" s="168"/>
      <c r="EB1751" s="168"/>
      <c r="EC1751" s="168"/>
      <c r="ED1751" s="168"/>
      <c r="EE1751" s="168"/>
      <c r="EF1751" s="168"/>
      <c r="EG1751" s="168"/>
      <c r="EH1751" s="168"/>
      <c r="EI1751" s="168"/>
      <c r="EJ1751" s="168"/>
      <c r="EK1751" s="168"/>
      <c r="EL1751" s="168"/>
      <c r="EM1751" s="168"/>
      <c r="EN1751" s="168"/>
      <c r="EO1751" s="168"/>
      <c r="EP1751" s="168"/>
      <c r="EQ1751" s="168"/>
      <c r="ER1751" s="168"/>
      <c r="ES1751" s="168"/>
      <c r="ET1751" s="168"/>
      <c r="EU1751" s="168"/>
      <c r="EV1751" s="168"/>
      <c r="EW1751" s="168"/>
      <c r="EX1751" s="168"/>
      <c r="EY1751" s="168"/>
      <c r="EZ1751" s="168"/>
      <c r="FA1751" s="168"/>
      <c r="FB1751" s="168"/>
      <c r="FC1751" s="168"/>
      <c r="FD1751" s="168"/>
    </row>
    <row r="1752" spans="1:160" s="5" customFormat="1" ht="24.9" customHeight="1" thickBot="1" x14ac:dyDescent="0.35">
      <c r="A1752" s="263"/>
      <c r="B1752" s="263"/>
      <c r="C1752" s="265"/>
      <c r="D1752" s="481"/>
      <c r="E1752" s="482"/>
      <c r="F1752" s="482"/>
      <c r="G1752" s="482"/>
      <c r="H1752" s="482"/>
      <c r="I1752" s="482"/>
      <c r="J1752" s="482"/>
      <c r="K1752" s="482"/>
      <c r="L1752" s="482"/>
      <c r="M1752" s="483"/>
      <c r="N1752" s="414" t="s">
        <v>16</v>
      </c>
      <c r="O1752" s="415"/>
      <c r="P1752" s="415"/>
      <c r="Q1752" s="415"/>
      <c r="R1752" s="415"/>
      <c r="S1752" s="415"/>
      <c r="T1752" s="415"/>
      <c r="U1752" s="18">
        <f>SUM(U1732:U1751)</f>
        <v>336.23999999999995</v>
      </c>
      <c r="V1752" s="33"/>
      <c r="W1752" s="57"/>
      <c r="X1752" s="86"/>
      <c r="Y1752" s="33"/>
      <c r="Z1752" s="36"/>
      <c r="AA1752" s="36"/>
      <c r="AC1752" s="82"/>
      <c r="AD1752" s="89"/>
      <c r="AE1752" s="89"/>
      <c r="AF1752" s="90"/>
      <c r="AG1752" s="38"/>
      <c r="AH1752" s="88"/>
      <c r="AI1752" s="88"/>
      <c r="AJ1752" s="88"/>
      <c r="AK1752" s="88"/>
      <c r="AL1752" s="88"/>
      <c r="AM1752" s="88"/>
      <c r="AN1752" s="88"/>
      <c r="AO1752" s="88"/>
      <c r="AP1752" s="88"/>
      <c r="AQ1752" s="88"/>
      <c r="AR1752" s="88"/>
      <c r="AS1752" s="88"/>
      <c r="AT1752" s="90"/>
      <c r="AU1752" s="38"/>
      <c r="AV1752" s="88"/>
      <c r="AW1752" s="88"/>
      <c r="AX1752" s="38"/>
      <c r="AZ1752" s="141"/>
      <c r="BE1752" s="168"/>
      <c r="BF1752" s="168"/>
      <c r="BG1752" s="168"/>
      <c r="BH1752" s="168"/>
      <c r="BI1752" s="168"/>
      <c r="BJ1752" s="168"/>
      <c r="BK1752" s="168"/>
      <c r="BL1752" s="168"/>
      <c r="BM1752" s="168"/>
      <c r="DK1752" s="168"/>
      <c r="DL1752" s="168"/>
      <c r="DM1752" s="168"/>
      <c r="DN1752" s="168"/>
      <c r="DO1752" s="168"/>
      <c r="DP1752" s="168"/>
      <c r="DQ1752" s="168"/>
      <c r="DR1752" s="168"/>
      <c r="DS1752" s="168"/>
      <c r="DT1752" s="168"/>
      <c r="DU1752" s="168"/>
      <c r="DV1752" s="168"/>
      <c r="DW1752" s="168"/>
      <c r="DX1752" s="168"/>
      <c r="DY1752" s="168"/>
      <c r="DZ1752" s="168"/>
      <c r="EA1752" s="168"/>
      <c r="EB1752" s="168"/>
      <c r="EC1752" s="168"/>
      <c r="ED1752" s="168"/>
      <c r="EE1752" s="168"/>
      <c r="EF1752" s="168"/>
      <c r="EG1752" s="168"/>
      <c r="EH1752" s="168"/>
      <c r="EI1752" s="168"/>
      <c r="EJ1752" s="168"/>
      <c r="EK1752" s="168"/>
      <c r="EL1752" s="168"/>
      <c r="EM1752" s="168"/>
      <c r="EN1752" s="168"/>
      <c r="EO1752" s="168"/>
      <c r="EP1752" s="168"/>
      <c r="EQ1752" s="168"/>
      <c r="ER1752" s="168"/>
      <c r="ES1752" s="168"/>
      <c r="ET1752" s="168"/>
      <c r="EU1752" s="168"/>
      <c r="EV1752" s="168"/>
      <c r="EW1752" s="168"/>
      <c r="EX1752" s="168"/>
      <c r="EY1752" s="168"/>
      <c r="EZ1752" s="168"/>
      <c r="FA1752" s="168"/>
      <c r="FB1752" s="168"/>
      <c r="FC1752" s="168"/>
      <c r="FD1752" s="168"/>
    </row>
    <row r="1753" spans="1:160" s="5" customFormat="1" ht="14.4" customHeight="1" x14ac:dyDescent="0.3">
      <c r="A1753" s="263"/>
      <c r="B1753" s="263"/>
      <c r="C1753" s="265"/>
      <c r="D1753" s="481"/>
      <c r="E1753" s="482"/>
      <c r="F1753" s="482"/>
      <c r="G1753" s="482"/>
      <c r="H1753" s="482"/>
      <c r="I1753" s="482"/>
      <c r="J1753" s="482"/>
      <c r="K1753" s="482"/>
      <c r="L1753" s="482"/>
      <c r="M1753" s="483"/>
      <c r="N1753" s="416" t="s">
        <v>17</v>
      </c>
      <c r="O1753" s="417"/>
      <c r="P1753" s="417"/>
      <c r="Q1753" s="417"/>
      <c r="R1753" s="417"/>
      <c r="S1753" s="417"/>
      <c r="T1753" s="417"/>
      <c r="U1753" s="418"/>
      <c r="V1753" s="87"/>
      <c r="W1753" s="57"/>
      <c r="X1753" s="86"/>
      <c r="Y1753" s="33"/>
      <c r="Z1753" s="36"/>
      <c r="AA1753" s="36"/>
      <c r="AC1753" s="82"/>
      <c r="AD1753" s="38"/>
      <c r="AE1753" s="82"/>
      <c r="AF1753" s="82"/>
      <c r="AG1753" s="38"/>
      <c r="AH1753" s="88"/>
      <c r="AI1753" s="88"/>
      <c r="AJ1753" s="88"/>
      <c r="AK1753" s="88"/>
      <c r="AL1753" s="88"/>
      <c r="AM1753" s="88"/>
      <c r="AN1753" s="88"/>
      <c r="AO1753" s="88"/>
      <c r="AP1753" s="88"/>
      <c r="AQ1753" s="88"/>
      <c r="AR1753" s="88"/>
      <c r="AS1753" s="88"/>
      <c r="AT1753" s="88"/>
      <c r="AU1753" s="89"/>
      <c r="AV1753" s="38"/>
      <c r="AW1753" s="38"/>
      <c r="AX1753" s="38"/>
      <c r="AZ1753" s="141"/>
      <c r="BE1753" s="168"/>
      <c r="BF1753" s="168"/>
      <c r="BG1753" s="168"/>
      <c r="BH1753" s="168"/>
      <c r="BI1753" s="168"/>
      <c r="BJ1753" s="168"/>
      <c r="BK1753" s="168"/>
      <c r="BL1753" s="168"/>
      <c r="BM1753" s="168"/>
      <c r="DK1753" s="168"/>
      <c r="DL1753" s="168"/>
      <c r="DM1753" s="168"/>
      <c r="DN1753" s="168"/>
      <c r="DO1753" s="168"/>
      <c r="DP1753" s="168"/>
      <c r="DQ1753" s="168"/>
      <c r="DR1753" s="168"/>
      <c r="DS1753" s="168"/>
      <c r="DT1753" s="168"/>
      <c r="DU1753" s="168"/>
      <c r="DV1753" s="168"/>
      <c r="DW1753" s="168"/>
      <c r="DX1753" s="168"/>
      <c r="DY1753" s="168"/>
      <c r="DZ1753" s="168"/>
      <c r="EA1753" s="168"/>
      <c r="EB1753" s="168"/>
      <c r="EC1753" s="168"/>
      <c r="ED1753" s="168"/>
      <c r="EE1753" s="168"/>
      <c r="EF1753" s="168"/>
      <c r="EG1753" s="168"/>
      <c r="EH1753" s="168"/>
      <c r="EI1753" s="168"/>
      <c r="EJ1753" s="168"/>
      <c r="EK1753" s="168"/>
      <c r="EL1753" s="168"/>
      <c r="EM1753" s="168"/>
      <c r="EN1753" s="168"/>
      <c r="EO1753" s="168"/>
      <c r="EP1753" s="168"/>
      <c r="EQ1753" s="168"/>
      <c r="ER1753" s="168"/>
      <c r="ES1753" s="168"/>
      <c r="ET1753" s="168"/>
      <c r="EU1753" s="168"/>
      <c r="EV1753" s="168"/>
      <c r="EW1753" s="168"/>
      <c r="EX1753" s="168"/>
      <c r="EY1753" s="168"/>
      <c r="EZ1753" s="168"/>
      <c r="FA1753" s="168"/>
      <c r="FB1753" s="168"/>
      <c r="FC1753" s="168"/>
      <c r="FD1753" s="168"/>
    </row>
    <row r="1754" spans="1:160" s="5" customFormat="1" x14ac:dyDescent="0.3">
      <c r="A1754" s="263"/>
      <c r="B1754" s="263"/>
      <c r="C1754" s="265"/>
      <c r="D1754" s="481"/>
      <c r="E1754" s="482"/>
      <c r="F1754" s="482"/>
      <c r="G1754" s="482"/>
      <c r="H1754" s="482"/>
      <c r="I1754" s="482"/>
      <c r="J1754" s="482"/>
      <c r="K1754" s="482"/>
      <c r="L1754" s="482"/>
      <c r="M1754" s="483"/>
      <c r="N1754" s="419"/>
      <c r="O1754" s="420"/>
      <c r="P1754" s="420"/>
      <c r="Q1754" s="420"/>
      <c r="R1754" s="420"/>
      <c r="S1754" s="420"/>
      <c r="T1754" s="420"/>
      <c r="U1754" s="421"/>
      <c r="V1754" s="33"/>
      <c r="W1754" s="57"/>
      <c r="X1754" s="86"/>
      <c r="Y1754" s="33"/>
      <c r="Z1754" s="36"/>
      <c r="AA1754" s="36"/>
      <c r="AC1754" s="82"/>
      <c r="AD1754" s="38"/>
      <c r="AE1754" s="82"/>
      <c r="AG1754" s="33"/>
      <c r="AH1754" s="43"/>
      <c r="AI1754" s="43"/>
      <c r="AJ1754" s="43"/>
      <c r="AK1754" s="43"/>
      <c r="AL1754" s="43"/>
      <c r="AM1754" s="43"/>
      <c r="AN1754" s="43"/>
      <c r="AO1754" s="43"/>
      <c r="AP1754" s="43"/>
      <c r="AQ1754" s="43"/>
      <c r="AR1754" s="43"/>
      <c r="AS1754" s="43"/>
      <c r="AT1754" s="43"/>
      <c r="AU1754" s="44"/>
      <c r="AV1754" s="33"/>
      <c r="AW1754" s="33"/>
      <c r="AX1754" s="33"/>
      <c r="AZ1754" s="141"/>
      <c r="BE1754" s="168"/>
      <c r="BF1754" s="168"/>
      <c r="BG1754" s="168"/>
      <c r="BH1754" s="168"/>
      <c r="BI1754" s="168"/>
      <c r="BJ1754" s="168"/>
      <c r="BK1754" s="168"/>
      <c r="BL1754" s="168"/>
      <c r="BM1754" s="168"/>
      <c r="DK1754" s="168"/>
      <c r="DL1754" s="168"/>
      <c r="DM1754" s="168"/>
      <c r="DN1754" s="168"/>
      <c r="DO1754" s="168"/>
      <c r="DP1754" s="168"/>
      <c r="DQ1754" s="168"/>
      <c r="DR1754" s="168"/>
      <c r="DS1754" s="168"/>
      <c r="DT1754" s="168"/>
      <c r="DU1754" s="168"/>
      <c r="DV1754" s="168"/>
      <c r="DW1754" s="168"/>
      <c r="DX1754" s="168"/>
      <c r="DY1754" s="168"/>
      <c r="DZ1754" s="168"/>
      <c r="EA1754" s="168"/>
      <c r="EB1754" s="168"/>
      <c r="EC1754" s="168"/>
      <c r="ED1754" s="168"/>
      <c r="EE1754" s="168"/>
      <c r="EF1754" s="168"/>
      <c r="EG1754" s="168"/>
      <c r="EH1754" s="168"/>
      <c r="EI1754" s="168"/>
      <c r="EJ1754" s="168"/>
      <c r="EK1754" s="168"/>
      <c r="EL1754" s="168"/>
      <c r="EM1754" s="168"/>
      <c r="EN1754" s="168"/>
      <c r="EO1754" s="168"/>
      <c r="EP1754" s="168"/>
      <c r="EQ1754" s="168"/>
      <c r="ER1754" s="168"/>
      <c r="ES1754" s="168"/>
      <c r="ET1754" s="168"/>
      <c r="EU1754" s="168"/>
      <c r="EV1754" s="168"/>
      <c r="EW1754" s="168"/>
      <c r="EX1754" s="168"/>
      <c r="EY1754" s="168"/>
      <c r="EZ1754" s="168"/>
      <c r="FA1754" s="168"/>
      <c r="FB1754" s="168"/>
      <c r="FC1754" s="168"/>
      <c r="FD1754" s="168"/>
    </row>
    <row r="1755" spans="1:160" s="5" customFormat="1" x14ac:dyDescent="0.3">
      <c r="A1755" s="263"/>
      <c r="B1755" s="263"/>
      <c r="C1755" s="265"/>
      <c r="D1755" s="481"/>
      <c r="E1755" s="482"/>
      <c r="F1755" s="482"/>
      <c r="G1755" s="482"/>
      <c r="H1755" s="482"/>
      <c r="I1755" s="482"/>
      <c r="J1755" s="482"/>
      <c r="K1755" s="482"/>
      <c r="L1755" s="482"/>
      <c r="M1755" s="483"/>
      <c r="N1755" s="419"/>
      <c r="O1755" s="420"/>
      <c r="P1755" s="420"/>
      <c r="Q1755" s="420"/>
      <c r="R1755" s="420"/>
      <c r="S1755" s="420"/>
      <c r="T1755" s="420"/>
      <c r="U1755" s="421"/>
      <c r="V1755" s="33"/>
      <c r="W1755" s="57"/>
      <c r="X1755" s="86"/>
      <c r="Y1755" s="33"/>
      <c r="Z1755" s="36"/>
      <c r="AA1755" s="36"/>
      <c r="AD1755" s="33"/>
      <c r="AG1755" s="33"/>
      <c r="AH1755" s="43"/>
      <c r="AI1755" s="43"/>
      <c r="AJ1755" s="43"/>
      <c r="AK1755" s="43"/>
      <c r="AL1755" s="43"/>
      <c r="AM1755" s="43"/>
      <c r="AN1755" s="43"/>
      <c r="AO1755" s="43"/>
      <c r="AP1755" s="43"/>
      <c r="AQ1755" s="43"/>
      <c r="AR1755" s="43"/>
      <c r="AS1755" s="43"/>
      <c r="AT1755" s="43"/>
      <c r="AU1755" s="44"/>
      <c r="AV1755" s="33"/>
      <c r="AW1755" s="33"/>
      <c r="AX1755" s="33"/>
      <c r="AZ1755" s="141"/>
      <c r="BE1755" s="168"/>
      <c r="BF1755" s="168"/>
      <c r="BG1755" s="168"/>
      <c r="BH1755" s="168"/>
      <c r="BI1755" s="168"/>
      <c r="BJ1755" s="168"/>
      <c r="BK1755" s="168"/>
      <c r="BL1755" s="168"/>
      <c r="BM1755" s="168"/>
      <c r="DK1755" s="168"/>
      <c r="DL1755" s="168"/>
      <c r="DM1755" s="168"/>
      <c r="DN1755" s="168"/>
      <c r="DO1755" s="168"/>
      <c r="DP1755" s="168"/>
      <c r="DQ1755" s="168"/>
      <c r="DR1755" s="168"/>
      <c r="DS1755" s="168"/>
      <c r="DT1755" s="168"/>
      <c r="DU1755" s="168"/>
      <c r="DV1755" s="168"/>
      <c r="DW1755" s="168"/>
      <c r="DX1755" s="168"/>
      <c r="DY1755" s="168"/>
      <c r="DZ1755" s="168"/>
      <c r="EA1755" s="168"/>
      <c r="EB1755" s="168"/>
      <c r="EC1755" s="168"/>
      <c r="ED1755" s="168"/>
      <c r="EE1755" s="168"/>
      <c r="EF1755" s="168"/>
      <c r="EG1755" s="168"/>
      <c r="EH1755" s="168"/>
      <c r="EI1755" s="168"/>
      <c r="EJ1755" s="168"/>
      <c r="EK1755" s="168"/>
      <c r="EL1755" s="168"/>
      <c r="EM1755" s="168"/>
      <c r="EN1755" s="168"/>
      <c r="EO1755" s="168"/>
      <c r="EP1755" s="168"/>
      <c r="EQ1755" s="168"/>
      <c r="ER1755" s="168"/>
      <c r="ES1755" s="168"/>
      <c r="ET1755" s="168"/>
      <c r="EU1755" s="168"/>
      <c r="EV1755" s="168"/>
      <c r="EW1755" s="168"/>
      <c r="EX1755" s="168"/>
      <c r="EY1755" s="168"/>
      <c r="EZ1755" s="168"/>
      <c r="FA1755" s="168"/>
      <c r="FB1755" s="168"/>
      <c r="FC1755" s="168"/>
      <c r="FD1755" s="168"/>
    </row>
    <row r="1756" spans="1:160" s="5" customFormat="1" ht="14.4" thickBot="1" x14ac:dyDescent="0.35">
      <c r="A1756" s="263"/>
      <c r="B1756" s="263"/>
      <c r="C1756" s="265"/>
      <c r="D1756" s="425"/>
      <c r="E1756" s="426"/>
      <c r="F1756" s="426"/>
      <c r="G1756" s="426"/>
      <c r="H1756" s="426"/>
      <c r="I1756" s="426"/>
      <c r="J1756" s="426"/>
      <c r="K1756" s="426"/>
      <c r="L1756" s="426"/>
      <c r="M1756" s="427"/>
      <c r="N1756" s="422"/>
      <c r="O1756" s="423"/>
      <c r="P1756" s="423"/>
      <c r="Q1756" s="423"/>
      <c r="R1756" s="423"/>
      <c r="S1756" s="423"/>
      <c r="T1756" s="423"/>
      <c r="U1756" s="424"/>
      <c r="V1756" s="33"/>
      <c r="W1756" s="57"/>
      <c r="X1756" s="86"/>
      <c r="Y1756" s="33"/>
      <c r="Z1756" s="36"/>
      <c r="AA1756" s="36"/>
      <c r="AD1756" s="33"/>
      <c r="AG1756" s="33"/>
      <c r="AH1756" s="43"/>
      <c r="AI1756" s="43"/>
      <c r="AJ1756" s="43"/>
      <c r="AK1756" s="43"/>
      <c r="AL1756" s="43"/>
      <c r="AM1756" s="43"/>
      <c r="AN1756" s="43"/>
      <c r="AO1756" s="43"/>
      <c r="AP1756" s="43"/>
      <c r="AQ1756" s="43"/>
      <c r="AR1756" s="43"/>
      <c r="AS1756" s="43"/>
      <c r="AT1756" s="43"/>
      <c r="AU1756" s="44"/>
      <c r="AV1756" s="33"/>
      <c r="AW1756" s="33"/>
      <c r="AX1756" s="33"/>
      <c r="AZ1756" s="141"/>
      <c r="BE1756" s="168"/>
      <c r="BF1756" s="168"/>
      <c r="BG1756" s="168"/>
      <c r="BH1756" s="168"/>
      <c r="BI1756" s="168"/>
      <c r="BJ1756" s="168"/>
      <c r="BK1756" s="168"/>
      <c r="BL1756" s="168"/>
      <c r="BM1756" s="168"/>
      <c r="DK1756" s="168"/>
      <c r="DL1756" s="168"/>
      <c r="DM1756" s="168"/>
      <c r="DN1756" s="168"/>
      <c r="DO1756" s="168"/>
      <c r="DP1756" s="168"/>
      <c r="DQ1756" s="168"/>
      <c r="DR1756" s="168"/>
      <c r="DS1756" s="168"/>
      <c r="DT1756" s="168"/>
      <c r="DU1756" s="168"/>
      <c r="DV1756" s="168"/>
      <c r="DW1756" s="168"/>
      <c r="DX1756" s="168"/>
      <c r="DY1756" s="168"/>
      <c r="DZ1756" s="168"/>
      <c r="EA1756" s="168"/>
      <c r="EB1756" s="168"/>
      <c r="EC1756" s="168"/>
      <c r="ED1756" s="168"/>
      <c r="EE1756" s="168"/>
      <c r="EF1756" s="168"/>
      <c r="EG1756" s="168"/>
      <c r="EH1756" s="168"/>
      <c r="EI1756" s="168"/>
      <c r="EJ1756" s="168"/>
      <c r="EK1756" s="168"/>
      <c r="EL1756" s="168"/>
      <c r="EM1756" s="168"/>
      <c r="EN1756" s="168"/>
      <c r="EO1756" s="168"/>
      <c r="EP1756" s="168"/>
      <c r="EQ1756" s="168"/>
      <c r="ER1756" s="168"/>
      <c r="ES1756" s="168"/>
      <c r="ET1756" s="168"/>
      <c r="EU1756" s="168"/>
      <c r="EV1756" s="168"/>
      <c r="EW1756" s="168"/>
      <c r="EX1756" s="168"/>
      <c r="EY1756" s="168"/>
      <c r="EZ1756" s="168"/>
      <c r="FA1756" s="168"/>
      <c r="FB1756" s="168"/>
      <c r="FC1756" s="168"/>
      <c r="FD1756" s="168"/>
    </row>
    <row r="1757" spans="1:160" s="5" customFormat="1" ht="5.25" customHeight="1" thickBot="1" x14ac:dyDescent="0.35">
      <c r="A1757" s="263"/>
      <c r="B1757" s="263"/>
      <c r="C1757" s="265"/>
      <c r="D1757" s="428"/>
      <c r="E1757" s="428"/>
      <c r="F1757" s="428"/>
      <c r="G1757" s="428"/>
      <c r="H1757" s="428"/>
      <c r="I1757" s="428"/>
      <c r="J1757" s="428"/>
      <c r="K1757" s="428"/>
      <c r="L1757" s="428"/>
      <c r="M1757" s="428"/>
      <c r="N1757" s="428"/>
      <c r="O1757" s="428"/>
      <c r="P1757" s="428"/>
      <c r="Q1757" s="428"/>
      <c r="R1757" s="428"/>
      <c r="S1757" s="428"/>
      <c r="T1757" s="428"/>
      <c r="U1757" s="428"/>
      <c r="V1757" s="33"/>
      <c r="W1757" s="57"/>
      <c r="X1757" s="86"/>
      <c r="Y1757" s="33"/>
      <c r="Z1757" s="36"/>
      <c r="AA1757" s="36"/>
      <c r="AD1757" s="33"/>
      <c r="AG1757" s="33"/>
      <c r="AH1757" s="43"/>
      <c r="AI1757" s="43"/>
      <c r="AJ1757" s="43"/>
      <c r="AK1757" s="43"/>
      <c r="AL1757" s="43"/>
      <c r="AM1757" s="43"/>
      <c r="AN1757" s="43"/>
      <c r="AO1757" s="43"/>
      <c r="AP1757" s="43"/>
      <c r="AQ1757" s="43"/>
      <c r="AR1757" s="43"/>
      <c r="AS1757" s="43"/>
      <c r="AT1757" s="43"/>
      <c r="AU1757" s="44"/>
      <c r="AV1757" s="33"/>
      <c r="AW1757" s="33"/>
      <c r="AX1757" s="33"/>
      <c r="AZ1757" s="141"/>
      <c r="BE1757" s="168"/>
      <c r="BF1757" s="168"/>
      <c r="BG1757" s="168"/>
      <c r="BH1757" s="168"/>
      <c r="BI1757" s="168"/>
      <c r="BJ1757" s="168"/>
      <c r="BK1757" s="168"/>
      <c r="BL1757" s="168"/>
      <c r="BM1757" s="168"/>
      <c r="DK1757" s="168"/>
      <c r="DL1757" s="168"/>
      <c r="DM1757" s="168"/>
      <c r="DN1757" s="168"/>
      <c r="DO1757" s="168"/>
      <c r="DP1757" s="168"/>
      <c r="DQ1757" s="168"/>
      <c r="DR1757" s="168"/>
      <c r="DS1757" s="168"/>
      <c r="DT1757" s="168"/>
      <c r="DU1757" s="168"/>
      <c r="DV1757" s="168"/>
      <c r="DW1757" s="168"/>
      <c r="DX1757" s="168"/>
      <c r="DY1757" s="168"/>
      <c r="DZ1757" s="168"/>
      <c r="EA1757" s="168"/>
      <c r="EB1757" s="168"/>
      <c r="EC1757" s="168"/>
      <c r="ED1757" s="168"/>
      <c r="EE1757" s="168"/>
      <c r="EF1757" s="168"/>
      <c r="EG1757" s="168"/>
      <c r="EH1757" s="168"/>
      <c r="EI1757" s="168"/>
      <c r="EJ1757" s="168"/>
      <c r="EK1757" s="168"/>
      <c r="EL1757" s="168"/>
      <c r="EM1757" s="168"/>
      <c r="EN1757" s="168"/>
      <c r="EO1757" s="168"/>
      <c r="EP1757" s="168"/>
      <c r="EQ1757" s="168"/>
      <c r="ER1757" s="168"/>
      <c r="ES1757" s="168"/>
      <c r="ET1757" s="168"/>
      <c r="EU1757" s="168"/>
      <c r="EV1757" s="168"/>
      <c r="EW1757" s="168"/>
      <c r="EX1757" s="168"/>
      <c r="EY1757" s="168"/>
      <c r="EZ1757" s="168"/>
      <c r="FA1757" s="168"/>
      <c r="FB1757" s="168"/>
      <c r="FC1757" s="168"/>
      <c r="FD1757" s="168"/>
    </row>
    <row r="1758" spans="1:160" s="5" customFormat="1" ht="20.25" customHeight="1" x14ac:dyDescent="0.3">
      <c r="A1758" s="263"/>
      <c r="B1758" s="263"/>
      <c r="C1758" s="265"/>
      <c r="D1758" s="429" t="s">
        <v>18</v>
      </c>
      <c r="E1758" s="430"/>
      <c r="F1758" s="430"/>
      <c r="G1758" s="430"/>
      <c r="H1758" s="430"/>
      <c r="I1758" s="430"/>
      <c r="J1758" s="430"/>
      <c r="K1758" s="430"/>
      <c r="L1758" s="430"/>
      <c r="M1758" s="431"/>
      <c r="N1758" s="429" t="s">
        <v>19</v>
      </c>
      <c r="O1758" s="430"/>
      <c r="P1758" s="430"/>
      <c r="Q1758" s="430"/>
      <c r="R1758" s="430"/>
      <c r="S1758" s="430"/>
      <c r="T1758" s="430"/>
      <c r="U1758" s="431"/>
      <c r="V1758" s="33"/>
      <c r="W1758" s="57"/>
      <c r="X1758" s="86"/>
      <c r="Y1758" s="33"/>
      <c r="Z1758" s="36"/>
      <c r="AA1758" s="36"/>
      <c r="AD1758" s="33"/>
      <c r="AG1758" s="33"/>
      <c r="AH1758" s="43"/>
      <c r="AI1758" s="43"/>
      <c r="AJ1758" s="43"/>
      <c r="AK1758" s="43"/>
      <c r="AL1758" s="43"/>
      <c r="AM1758" s="43"/>
      <c r="AN1758" s="43"/>
      <c r="AO1758" s="43"/>
      <c r="AP1758" s="43"/>
      <c r="AQ1758" s="43"/>
      <c r="AR1758" s="43"/>
      <c r="AS1758" s="43"/>
      <c r="AT1758" s="43"/>
      <c r="AU1758" s="44"/>
      <c r="AV1758" s="33"/>
      <c r="AW1758" s="33"/>
      <c r="AX1758" s="33"/>
      <c r="AZ1758" s="141"/>
      <c r="BE1758" s="168"/>
      <c r="BF1758" s="168"/>
      <c r="BG1758" s="168"/>
      <c r="BH1758" s="168"/>
      <c r="BI1758" s="168"/>
      <c r="BJ1758" s="168"/>
      <c r="BK1758" s="168"/>
      <c r="BL1758" s="168"/>
      <c r="BM1758" s="168"/>
      <c r="DK1758" s="168"/>
      <c r="DL1758" s="168"/>
      <c r="DM1758" s="168"/>
      <c r="DN1758" s="168"/>
      <c r="DO1758" s="168"/>
      <c r="DP1758" s="168"/>
      <c r="DQ1758" s="168"/>
      <c r="DR1758" s="168"/>
      <c r="DS1758" s="168"/>
      <c r="DT1758" s="168"/>
      <c r="DU1758" s="168"/>
      <c r="DV1758" s="168"/>
      <c r="DW1758" s="168"/>
      <c r="DX1758" s="168"/>
      <c r="DY1758" s="168"/>
      <c r="DZ1758" s="168"/>
      <c r="EA1758" s="168"/>
      <c r="EB1758" s="168"/>
      <c r="EC1758" s="168"/>
      <c r="ED1758" s="168"/>
      <c r="EE1758" s="168"/>
      <c r="EF1758" s="168"/>
      <c r="EG1758" s="168"/>
      <c r="EH1758" s="168"/>
      <c r="EI1758" s="168"/>
      <c r="EJ1758" s="168"/>
      <c r="EK1758" s="168"/>
      <c r="EL1758" s="168"/>
      <c r="EM1758" s="168"/>
      <c r="EN1758" s="168"/>
      <c r="EO1758" s="168"/>
      <c r="EP1758" s="168"/>
      <c r="EQ1758" s="168"/>
      <c r="ER1758" s="168"/>
      <c r="ES1758" s="168"/>
      <c r="ET1758" s="168"/>
      <c r="EU1758" s="168"/>
      <c r="EV1758" s="168"/>
      <c r="EW1758" s="168"/>
      <c r="EX1758" s="168"/>
      <c r="EY1758" s="168"/>
      <c r="EZ1758" s="168"/>
      <c r="FA1758" s="168"/>
      <c r="FB1758" s="168"/>
      <c r="FC1758" s="168"/>
      <c r="FD1758" s="168"/>
    </row>
    <row r="1759" spans="1:160" s="5" customFormat="1" x14ac:dyDescent="0.3">
      <c r="A1759" s="263"/>
      <c r="B1759" s="263"/>
      <c r="C1759" s="265"/>
      <c r="D1759" s="432" t="s">
        <v>20</v>
      </c>
      <c r="E1759" s="433"/>
      <c r="F1759" s="433"/>
      <c r="G1759" s="433"/>
      <c r="H1759" s="433"/>
      <c r="I1759" s="433"/>
      <c r="J1759" s="433"/>
      <c r="K1759" s="433"/>
      <c r="L1759" s="433"/>
      <c r="M1759" s="434"/>
      <c r="N1759" s="435" t="s">
        <v>21</v>
      </c>
      <c r="O1759" s="436"/>
      <c r="P1759" s="436"/>
      <c r="Q1759" s="436"/>
      <c r="R1759" s="436"/>
      <c r="S1759" s="436"/>
      <c r="T1759" s="436"/>
      <c r="U1759" s="437"/>
      <c r="V1759" s="33"/>
      <c r="W1759" s="57"/>
      <c r="X1759" s="86"/>
      <c r="Y1759" s="33"/>
      <c r="Z1759" s="36"/>
      <c r="AA1759" s="36"/>
      <c r="AD1759" s="33"/>
      <c r="AG1759" s="33"/>
      <c r="AH1759" s="43"/>
      <c r="AI1759" s="43"/>
      <c r="AJ1759" s="43"/>
      <c r="AK1759" s="43"/>
      <c r="AL1759" s="43"/>
      <c r="AM1759" s="43"/>
      <c r="AN1759" s="43"/>
      <c r="AO1759" s="43"/>
      <c r="AP1759" s="43"/>
      <c r="AQ1759" s="43"/>
      <c r="AR1759" s="43"/>
      <c r="AS1759" s="43"/>
      <c r="AT1759" s="43"/>
      <c r="AU1759" s="44"/>
      <c r="AV1759" s="33"/>
      <c r="AW1759" s="33"/>
      <c r="AX1759" s="33"/>
      <c r="AZ1759" s="141"/>
      <c r="BE1759" s="168"/>
      <c r="BF1759" s="168"/>
      <c r="BG1759" s="168"/>
      <c r="BH1759" s="168"/>
      <c r="BI1759" s="168"/>
      <c r="BJ1759" s="168"/>
      <c r="BK1759" s="168"/>
      <c r="BL1759" s="168"/>
      <c r="BM1759" s="168"/>
      <c r="DK1759" s="168"/>
      <c r="DL1759" s="168"/>
      <c r="DM1759" s="168"/>
      <c r="DN1759" s="168"/>
      <c r="DO1759" s="168"/>
      <c r="DP1759" s="168"/>
      <c r="DQ1759" s="168"/>
      <c r="DR1759" s="168"/>
      <c r="DS1759" s="168"/>
      <c r="DT1759" s="168"/>
      <c r="DU1759" s="168"/>
      <c r="DV1759" s="168"/>
      <c r="DW1759" s="168"/>
      <c r="DX1759" s="168"/>
      <c r="DY1759" s="168"/>
      <c r="DZ1759" s="168"/>
      <c r="EA1759" s="168"/>
      <c r="EB1759" s="168"/>
      <c r="EC1759" s="168"/>
      <c r="ED1759" s="168"/>
      <c r="EE1759" s="168"/>
      <c r="EF1759" s="168"/>
      <c r="EG1759" s="168"/>
      <c r="EH1759" s="168"/>
      <c r="EI1759" s="168"/>
      <c r="EJ1759" s="168"/>
      <c r="EK1759" s="168"/>
      <c r="EL1759" s="168"/>
      <c r="EM1759" s="168"/>
      <c r="EN1759" s="168"/>
      <c r="EO1759" s="168"/>
      <c r="EP1759" s="168"/>
      <c r="EQ1759" s="168"/>
      <c r="ER1759" s="168"/>
      <c r="ES1759" s="168"/>
      <c r="ET1759" s="168"/>
      <c r="EU1759" s="168"/>
      <c r="EV1759" s="168"/>
      <c r="EW1759" s="168"/>
      <c r="EX1759" s="168"/>
      <c r="EY1759" s="168"/>
      <c r="EZ1759" s="168"/>
      <c r="FA1759" s="168"/>
      <c r="FB1759" s="168"/>
      <c r="FC1759" s="168"/>
      <c r="FD1759" s="168"/>
    </row>
    <row r="1760" spans="1:160" s="5" customFormat="1" ht="15.75" customHeight="1" x14ac:dyDescent="0.3">
      <c r="A1760" s="263"/>
      <c r="B1760" s="263"/>
      <c r="C1760" s="265"/>
      <c r="D1760" s="438" t="s">
        <v>22</v>
      </c>
      <c r="E1760" s="439"/>
      <c r="F1760" s="439"/>
      <c r="G1760" s="439"/>
      <c r="H1760" s="439"/>
      <c r="I1760" s="439"/>
      <c r="J1760" s="439"/>
      <c r="K1760" s="439"/>
      <c r="L1760" s="439"/>
      <c r="M1760" s="440"/>
      <c r="N1760" s="438" t="s">
        <v>22</v>
      </c>
      <c r="O1760" s="444"/>
      <c r="P1760" s="444"/>
      <c r="Q1760" s="444"/>
      <c r="R1760" s="444"/>
      <c r="S1760" s="444"/>
      <c r="T1760" s="444"/>
      <c r="U1760" s="440"/>
      <c r="V1760" s="33"/>
      <c r="W1760" s="57"/>
      <c r="X1760" s="86"/>
      <c r="Y1760" s="33"/>
      <c r="Z1760" s="36"/>
      <c r="AA1760" s="36"/>
      <c r="AD1760" s="33"/>
      <c r="AG1760" s="33"/>
      <c r="AH1760" s="43"/>
      <c r="AI1760" s="43"/>
      <c r="AJ1760" s="43"/>
      <c r="AK1760" s="43"/>
      <c r="AL1760" s="43"/>
      <c r="AM1760" s="43"/>
      <c r="AN1760" s="43"/>
      <c r="AO1760" s="43"/>
      <c r="AP1760" s="43"/>
      <c r="AQ1760" s="43"/>
      <c r="AR1760" s="43"/>
      <c r="AS1760" s="43"/>
      <c r="AT1760" s="43"/>
      <c r="AU1760" s="44"/>
      <c r="AV1760" s="33"/>
      <c r="AW1760" s="33"/>
      <c r="AX1760" s="33"/>
      <c r="AZ1760" s="141"/>
      <c r="BE1760" s="168"/>
      <c r="BF1760" s="168"/>
      <c r="BG1760" s="168"/>
      <c r="BH1760" s="168"/>
      <c r="BI1760" s="168"/>
      <c r="BJ1760" s="168"/>
      <c r="BK1760" s="168"/>
      <c r="BL1760" s="168"/>
      <c r="BM1760" s="168"/>
      <c r="DK1760" s="168"/>
      <c r="DL1760" s="168"/>
      <c r="DM1760" s="168"/>
      <c r="DN1760" s="168"/>
      <c r="DO1760" s="168"/>
      <c r="DP1760" s="168"/>
      <c r="DQ1760" s="168"/>
      <c r="DR1760" s="168"/>
      <c r="DS1760" s="168"/>
      <c r="DT1760" s="168"/>
      <c r="DU1760" s="168"/>
      <c r="DV1760" s="168"/>
      <c r="DW1760" s="168"/>
      <c r="DX1760" s="168"/>
      <c r="DY1760" s="168"/>
      <c r="DZ1760" s="168"/>
      <c r="EA1760" s="168"/>
      <c r="EB1760" s="168"/>
      <c r="EC1760" s="168"/>
      <c r="ED1760" s="168"/>
      <c r="EE1760" s="168"/>
      <c r="EF1760" s="168"/>
      <c r="EG1760" s="168"/>
      <c r="EH1760" s="168"/>
      <c r="EI1760" s="168"/>
      <c r="EJ1760" s="168"/>
      <c r="EK1760" s="168"/>
      <c r="EL1760" s="168"/>
      <c r="EM1760" s="168"/>
      <c r="EN1760" s="168"/>
      <c r="EO1760" s="168"/>
      <c r="EP1760" s="168"/>
      <c r="EQ1760" s="168"/>
      <c r="ER1760" s="168"/>
      <c r="ES1760" s="168"/>
      <c r="ET1760" s="168"/>
      <c r="EU1760" s="168"/>
      <c r="EV1760" s="168"/>
      <c r="EW1760" s="168"/>
      <c r="EX1760" s="168"/>
      <c r="EY1760" s="168"/>
      <c r="EZ1760" s="168"/>
      <c r="FA1760" s="168"/>
      <c r="FB1760" s="168"/>
      <c r="FC1760" s="168"/>
      <c r="FD1760" s="168"/>
    </row>
    <row r="1761" spans="1:160" s="5" customFormat="1" ht="15.75" customHeight="1" x14ac:dyDescent="0.3">
      <c r="A1761" s="263"/>
      <c r="B1761" s="263"/>
      <c r="C1761" s="265"/>
      <c r="D1761" s="438"/>
      <c r="E1761" s="439"/>
      <c r="F1761" s="439"/>
      <c r="G1761" s="439"/>
      <c r="H1761" s="439"/>
      <c r="I1761" s="439"/>
      <c r="J1761" s="439"/>
      <c r="K1761" s="439"/>
      <c r="L1761" s="439"/>
      <c r="M1761" s="440"/>
      <c r="N1761" s="438"/>
      <c r="O1761" s="439"/>
      <c r="P1761" s="439"/>
      <c r="Q1761" s="439"/>
      <c r="R1761" s="439"/>
      <c r="S1761" s="439"/>
      <c r="T1761" s="439"/>
      <c r="U1761" s="440"/>
      <c r="V1761" s="33"/>
      <c r="W1761" s="57"/>
      <c r="X1761" s="86"/>
      <c r="Y1761" s="33"/>
      <c r="Z1761" s="36"/>
      <c r="AA1761" s="36"/>
      <c r="AD1761" s="33"/>
      <c r="AG1761" s="33"/>
      <c r="AH1761" s="43"/>
      <c r="AI1761" s="43"/>
      <c r="AJ1761" s="43"/>
      <c r="AK1761" s="43"/>
      <c r="AL1761" s="43"/>
      <c r="AM1761" s="43"/>
      <c r="AN1761" s="43"/>
      <c r="AO1761" s="43"/>
      <c r="AP1761" s="43"/>
      <c r="AQ1761" s="43"/>
      <c r="AR1761" s="43"/>
      <c r="AS1761" s="43"/>
      <c r="AT1761" s="43"/>
      <c r="AU1761" s="44"/>
      <c r="AV1761" s="33"/>
      <c r="AW1761" s="33"/>
      <c r="AX1761" s="33"/>
      <c r="AZ1761" s="141"/>
      <c r="BE1761" s="168"/>
      <c r="BF1761" s="168"/>
      <c r="BG1761" s="168"/>
      <c r="BH1761" s="168"/>
      <c r="BI1761" s="168"/>
      <c r="BJ1761" s="168"/>
      <c r="BK1761" s="168"/>
      <c r="BL1761" s="168"/>
      <c r="BM1761" s="168"/>
      <c r="DK1761" s="168"/>
      <c r="DL1761" s="168"/>
      <c r="DM1761" s="168"/>
      <c r="DN1761" s="168"/>
      <c r="DO1761" s="168"/>
      <c r="DP1761" s="168"/>
      <c r="DQ1761" s="168"/>
      <c r="DR1761" s="168"/>
      <c r="DS1761" s="168"/>
      <c r="DT1761" s="168"/>
      <c r="DU1761" s="168"/>
      <c r="DV1761" s="168"/>
      <c r="DW1761" s="168"/>
      <c r="DX1761" s="168"/>
      <c r="DY1761" s="168"/>
      <c r="DZ1761" s="168"/>
      <c r="EA1761" s="168"/>
      <c r="EB1761" s="168"/>
      <c r="EC1761" s="168"/>
      <c r="ED1761" s="168"/>
      <c r="EE1761" s="168"/>
      <c r="EF1761" s="168"/>
      <c r="EG1761" s="168"/>
      <c r="EH1761" s="168"/>
      <c r="EI1761" s="168"/>
      <c r="EJ1761" s="168"/>
      <c r="EK1761" s="168"/>
      <c r="EL1761" s="168"/>
      <c r="EM1761" s="168"/>
      <c r="EN1761" s="168"/>
      <c r="EO1761" s="168"/>
      <c r="EP1761" s="168"/>
      <c r="EQ1761" s="168"/>
      <c r="ER1761" s="168"/>
      <c r="ES1761" s="168"/>
      <c r="ET1761" s="168"/>
      <c r="EU1761" s="168"/>
      <c r="EV1761" s="168"/>
      <c r="EW1761" s="168"/>
      <c r="EX1761" s="168"/>
      <c r="EY1761" s="168"/>
      <c r="EZ1761" s="168"/>
      <c r="FA1761" s="168"/>
      <c r="FB1761" s="168"/>
      <c r="FC1761" s="168"/>
      <c r="FD1761" s="168"/>
    </row>
    <row r="1762" spans="1:160" s="5" customFormat="1" ht="15.75" customHeight="1" x14ac:dyDescent="0.3">
      <c r="A1762" s="263"/>
      <c r="B1762" s="263"/>
      <c r="C1762" s="265"/>
      <c r="D1762" s="441"/>
      <c r="E1762" s="442"/>
      <c r="F1762" s="442"/>
      <c r="G1762" s="442"/>
      <c r="H1762" s="442"/>
      <c r="I1762" s="442"/>
      <c r="J1762" s="442"/>
      <c r="K1762" s="442"/>
      <c r="L1762" s="442"/>
      <c r="M1762" s="443"/>
      <c r="N1762" s="441"/>
      <c r="O1762" s="442"/>
      <c r="P1762" s="442"/>
      <c r="Q1762" s="442"/>
      <c r="R1762" s="442"/>
      <c r="S1762" s="442"/>
      <c r="T1762" s="442"/>
      <c r="U1762" s="443"/>
      <c r="V1762" s="33"/>
      <c r="W1762" s="57"/>
      <c r="X1762" s="86"/>
      <c r="Y1762" s="33"/>
      <c r="Z1762" s="36"/>
      <c r="AA1762" s="36"/>
      <c r="AD1762" s="33"/>
      <c r="AG1762" s="33"/>
      <c r="AH1762" s="43"/>
      <c r="AI1762" s="43"/>
      <c r="AJ1762" s="43"/>
      <c r="AK1762" s="43"/>
      <c r="AL1762" s="43"/>
      <c r="AM1762" s="43"/>
      <c r="AN1762" s="43"/>
      <c r="AO1762" s="43"/>
      <c r="AP1762" s="43"/>
      <c r="AQ1762" s="43"/>
      <c r="AR1762" s="43"/>
      <c r="AS1762" s="43"/>
      <c r="AT1762" s="43"/>
      <c r="AU1762" s="44"/>
      <c r="AV1762" s="33"/>
      <c r="AW1762" s="33"/>
      <c r="AX1762" s="33"/>
      <c r="AZ1762" s="141"/>
      <c r="BE1762" s="168"/>
      <c r="BF1762" s="168"/>
      <c r="BG1762" s="168"/>
      <c r="BH1762" s="168"/>
      <c r="BI1762" s="168"/>
      <c r="BJ1762" s="168"/>
      <c r="BK1762" s="168"/>
      <c r="BL1762" s="168"/>
      <c r="BM1762" s="168"/>
      <c r="DK1762" s="168"/>
      <c r="DL1762" s="168"/>
      <c r="DM1762" s="168"/>
      <c r="DN1762" s="168"/>
      <c r="DO1762" s="168"/>
      <c r="DP1762" s="168"/>
      <c r="DQ1762" s="168"/>
      <c r="DR1762" s="168"/>
      <c r="DS1762" s="168"/>
      <c r="DT1762" s="168"/>
      <c r="DU1762" s="168"/>
      <c r="DV1762" s="168"/>
      <c r="DW1762" s="168"/>
      <c r="DX1762" s="168"/>
      <c r="DY1762" s="168"/>
      <c r="DZ1762" s="168"/>
      <c r="EA1762" s="168"/>
      <c r="EB1762" s="168"/>
      <c r="EC1762" s="168"/>
      <c r="ED1762" s="168"/>
      <c r="EE1762" s="168"/>
      <c r="EF1762" s="168"/>
      <c r="EG1762" s="168"/>
      <c r="EH1762" s="168"/>
      <c r="EI1762" s="168"/>
      <c r="EJ1762" s="168"/>
      <c r="EK1762" s="168"/>
      <c r="EL1762" s="168"/>
      <c r="EM1762" s="168"/>
      <c r="EN1762" s="168"/>
      <c r="EO1762" s="168"/>
      <c r="EP1762" s="168"/>
      <c r="EQ1762" s="168"/>
      <c r="ER1762" s="168"/>
      <c r="ES1762" s="168"/>
      <c r="ET1762" s="168"/>
      <c r="EU1762" s="168"/>
      <c r="EV1762" s="168"/>
      <c r="EW1762" s="168"/>
      <c r="EX1762" s="168"/>
      <c r="EY1762" s="168"/>
      <c r="EZ1762" s="168"/>
      <c r="FA1762" s="168"/>
      <c r="FB1762" s="168"/>
      <c r="FC1762" s="168"/>
      <c r="FD1762" s="168"/>
    </row>
    <row r="1763" spans="1:160" s="5" customFormat="1" x14ac:dyDescent="0.25">
      <c r="A1763" s="263"/>
      <c r="B1763" s="263"/>
      <c r="C1763" s="265"/>
      <c r="D1763" s="10" t="s">
        <v>23</v>
      </c>
      <c r="E1763" s="445" t="e">
        <f>+#REF!</f>
        <v>#REF!</v>
      </c>
      <c r="F1763" s="445"/>
      <c r="G1763" s="445"/>
      <c r="H1763" s="445"/>
      <c r="I1763" s="445"/>
      <c r="J1763" s="445"/>
      <c r="K1763" s="445"/>
      <c r="L1763" s="445"/>
      <c r="M1763" s="446"/>
      <c r="N1763" s="11" t="s">
        <v>23</v>
      </c>
      <c r="O1763" s="445" t="e">
        <f>+#REF!</f>
        <v>#REF!</v>
      </c>
      <c r="P1763" s="445"/>
      <c r="Q1763" s="445"/>
      <c r="R1763" s="445"/>
      <c r="S1763" s="445"/>
      <c r="T1763" s="445"/>
      <c r="U1763" s="446"/>
      <c r="V1763" s="33"/>
      <c r="W1763" s="57"/>
      <c r="X1763" s="86"/>
      <c r="Y1763" s="33"/>
      <c r="Z1763" s="36"/>
      <c r="AA1763" s="36"/>
      <c r="AD1763" s="33"/>
      <c r="AG1763" s="33"/>
      <c r="AH1763" s="43"/>
      <c r="AI1763" s="43"/>
      <c r="AJ1763" s="43"/>
      <c r="AK1763" s="43"/>
      <c r="AL1763" s="43"/>
      <c r="AM1763" s="43"/>
      <c r="AN1763" s="43"/>
      <c r="AO1763" s="43"/>
      <c r="AP1763" s="43"/>
      <c r="AQ1763" s="43"/>
      <c r="AR1763" s="43"/>
      <c r="AS1763" s="43"/>
      <c r="AT1763" s="43"/>
      <c r="AU1763" s="44"/>
      <c r="AV1763" s="33"/>
      <c r="AW1763" s="33"/>
      <c r="AX1763" s="33"/>
      <c r="AZ1763" s="141"/>
      <c r="BE1763" s="168"/>
      <c r="BF1763" s="168"/>
      <c r="BG1763" s="168"/>
      <c r="BH1763" s="168"/>
      <c r="BI1763" s="168"/>
      <c r="BJ1763" s="168"/>
      <c r="BK1763" s="168"/>
      <c r="BL1763" s="168"/>
      <c r="BM1763" s="168"/>
      <c r="DK1763" s="168"/>
      <c r="DL1763" s="168"/>
      <c r="DM1763" s="168"/>
      <c r="DN1763" s="168"/>
      <c r="DO1763" s="168"/>
      <c r="DP1763" s="168"/>
      <c r="DQ1763" s="168"/>
      <c r="DR1763" s="168"/>
      <c r="DS1763" s="168"/>
      <c r="DT1763" s="168"/>
      <c r="DU1763" s="168"/>
      <c r="DV1763" s="168"/>
      <c r="DW1763" s="168"/>
      <c r="DX1763" s="168"/>
      <c r="DY1763" s="168"/>
      <c r="DZ1763" s="168"/>
      <c r="EA1763" s="168"/>
      <c r="EB1763" s="168"/>
      <c r="EC1763" s="168"/>
      <c r="ED1763" s="168"/>
      <c r="EE1763" s="168"/>
      <c r="EF1763" s="168"/>
      <c r="EG1763" s="168"/>
      <c r="EH1763" s="168"/>
      <c r="EI1763" s="168"/>
      <c r="EJ1763" s="168"/>
      <c r="EK1763" s="168"/>
      <c r="EL1763" s="168"/>
      <c r="EM1763" s="168"/>
      <c r="EN1763" s="168"/>
      <c r="EO1763" s="168"/>
      <c r="EP1763" s="168"/>
      <c r="EQ1763" s="168"/>
      <c r="ER1763" s="168"/>
      <c r="ES1763" s="168"/>
      <c r="ET1763" s="168"/>
      <c r="EU1763" s="168"/>
      <c r="EV1763" s="168"/>
      <c r="EW1763" s="168"/>
      <c r="EX1763" s="168"/>
      <c r="EY1763" s="168"/>
      <c r="EZ1763" s="168"/>
      <c r="FA1763" s="168"/>
      <c r="FB1763" s="168"/>
      <c r="FC1763" s="168"/>
      <c r="FD1763" s="168"/>
    </row>
    <row r="1764" spans="1:160" s="5" customFormat="1" ht="14.4" thickBot="1" x14ac:dyDescent="0.3">
      <c r="A1764" s="263"/>
      <c r="B1764" s="263"/>
      <c r="C1764" s="265"/>
      <c r="D1764" s="12" t="s">
        <v>25</v>
      </c>
      <c r="E1764" s="447" t="e">
        <f>+#REF!</f>
        <v>#REF!</v>
      </c>
      <c r="F1764" s="447"/>
      <c r="G1764" s="447"/>
      <c r="H1764" s="447"/>
      <c r="I1764" s="447"/>
      <c r="J1764" s="447"/>
      <c r="K1764" s="447"/>
      <c r="L1764" s="447"/>
      <c r="M1764" s="448"/>
      <c r="N1764" s="13" t="s">
        <v>25</v>
      </c>
      <c r="O1764" s="447" t="e">
        <f>+#REF!</f>
        <v>#REF!</v>
      </c>
      <c r="P1764" s="447"/>
      <c r="Q1764" s="447"/>
      <c r="R1764" s="447"/>
      <c r="S1764" s="447"/>
      <c r="T1764" s="447"/>
      <c r="U1764" s="448"/>
      <c r="V1764" s="33"/>
      <c r="W1764" s="57"/>
      <c r="X1764" s="86"/>
      <c r="Y1764" s="33"/>
      <c r="Z1764" s="36"/>
      <c r="AA1764" s="36"/>
      <c r="AD1764" s="33"/>
      <c r="AG1764" s="33"/>
      <c r="AH1764" s="43"/>
      <c r="AI1764" s="43"/>
      <c r="AJ1764" s="43"/>
      <c r="AK1764" s="43"/>
      <c r="AL1764" s="43"/>
      <c r="AM1764" s="43"/>
      <c r="AN1764" s="43"/>
      <c r="AO1764" s="43"/>
      <c r="AP1764" s="43"/>
      <c r="AQ1764" s="43"/>
      <c r="AR1764" s="43"/>
      <c r="AS1764" s="43"/>
      <c r="AT1764" s="43"/>
      <c r="AU1764" s="44"/>
      <c r="AV1764" s="33"/>
      <c r="AW1764" s="33"/>
      <c r="AX1764" s="33"/>
      <c r="AZ1764" s="141"/>
      <c r="BE1764" s="168"/>
      <c r="BF1764" s="168"/>
      <c r="BG1764" s="168"/>
      <c r="BH1764" s="168"/>
      <c r="BI1764" s="168"/>
      <c r="BJ1764" s="168"/>
      <c r="BK1764" s="168"/>
      <c r="BL1764" s="168"/>
      <c r="BM1764" s="168"/>
      <c r="DK1764" s="168"/>
      <c r="DL1764" s="168"/>
      <c r="DM1764" s="168"/>
      <c r="DN1764" s="168"/>
      <c r="DO1764" s="168"/>
      <c r="DP1764" s="168"/>
      <c r="DQ1764" s="168"/>
      <c r="DR1764" s="168"/>
      <c r="DS1764" s="168"/>
      <c r="DT1764" s="168"/>
      <c r="DU1764" s="168"/>
      <c r="DV1764" s="168"/>
      <c r="DW1764" s="168"/>
      <c r="DX1764" s="168"/>
      <c r="DY1764" s="168"/>
      <c r="DZ1764" s="168"/>
      <c r="EA1764" s="168"/>
      <c r="EB1764" s="168"/>
      <c r="EC1764" s="168"/>
      <c r="ED1764" s="168"/>
      <c r="EE1764" s="168"/>
      <c r="EF1764" s="168"/>
      <c r="EG1764" s="168"/>
      <c r="EH1764" s="168"/>
      <c r="EI1764" s="168"/>
      <c r="EJ1764" s="168"/>
      <c r="EK1764" s="168"/>
      <c r="EL1764" s="168"/>
      <c r="EM1764" s="168"/>
      <c r="EN1764" s="168"/>
      <c r="EO1764" s="168"/>
      <c r="EP1764" s="168"/>
      <c r="EQ1764" s="168"/>
      <c r="ER1764" s="168"/>
      <c r="ES1764" s="168"/>
      <c r="ET1764" s="168"/>
      <c r="EU1764" s="168"/>
      <c r="EV1764" s="168"/>
      <c r="EW1764" s="168"/>
      <c r="EX1764" s="168"/>
      <c r="EY1764" s="168"/>
      <c r="EZ1764" s="168"/>
      <c r="FA1764" s="168"/>
      <c r="FB1764" s="168"/>
      <c r="FC1764" s="168"/>
      <c r="FD1764" s="168"/>
    </row>
    <row r="1765" spans="1:160" s="5" customFormat="1" ht="9.9" customHeight="1" thickBot="1" x14ac:dyDescent="0.3">
      <c r="A1765" s="263"/>
      <c r="B1765" s="263"/>
      <c r="C1765" s="265"/>
      <c r="D1765" s="83"/>
      <c r="E1765" s="84"/>
      <c r="F1765" s="84"/>
      <c r="G1765" s="84"/>
      <c r="H1765" s="84"/>
      <c r="I1765" s="84"/>
      <c r="J1765" s="84"/>
      <c r="K1765" s="84"/>
      <c r="L1765" s="84"/>
      <c r="M1765" s="84"/>
      <c r="N1765" s="83"/>
      <c r="O1765" s="84"/>
      <c r="P1765" s="84"/>
      <c r="Q1765" s="84"/>
      <c r="R1765" s="84"/>
      <c r="S1765" s="84"/>
      <c r="T1765" s="84"/>
      <c r="U1765" s="84"/>
      <c r="V1765" s="33"/>
      <c r="W1765" s="57"/>
      <c r="X1765" s="86"/>
      <c r="Y1765" s="33"/>
      <c r="Z1765" s="36"/>
      <c r="AA1765" s="36"/>
      <c r="AD1765" s="33"/>
      <c r="AG1765" s="33"/>
      <c r="AH1765" s="43"/>
      <c r="AI1765" s="43"/>
      <c r="AJ1765" s="43"/>
      <c r="AK1765" s="43"/>
      <c r="AL1765" s="43"/>
      <c r="AM1765" s="43"/>
      <c r="AN1765" s="43"/>
      <c r="AO1765" s="43"/>
      <c r="AP1765" s="43"/>
      <c r="AQ1765" s="43"/>
      <c r="AR1765" s="43"/>
      <c r="AS1765" s="43"/>
      <c r="AT1765" s="43"/>
      <c r="AU1765" s="44"/>
      <c r="AV1765" s="33"/>
      <c r="AW1765" s="33"/>
      <c r="AX1765" s="33"/>
      <c r="AZ1765" s="141"/>
      <c r="BE1765" s="168"/>
      <c r="BF1765" s="168"/>
      <c r="BG1765" s="168"/>
      <c r="BH1765" s="168"/>
      <c r="BI1765" s="168"/>
      <c r="BJ1765" s="168"/>
      <c r="BK1765" s="168"/>
      <c r="BL1765" s="168"/>
      <c r="BM1765" s="168"/>
      <c r="DK1765" s="168"/>
      <c r="DL1765" s="168"/>
      <c r="DM1765" s="168"/>
      <c r="DN1765" s="168"/>
      <c r="DO1765" s="168"/>
      <c r="DP1765" s="168"/>
      <c r="DQ1765" s="168"/>
      <c r="DR1765" s="168"/>
      <c r="DS1765" s="168"/>
      <c r="DT1765" s="168"/>
      <c r="DU1765" s="168"/>
      <c r="DV1765" s="168"/>
      <c r="DW1765" s="168"/>
      <c r="DX1765" s="168"/>
      <c r="DY1765" s="168"/>
      <c r="DZ1765" s="168"/>
      <c r="EA1765" s="168"/>
      <c r="EB1765" s="168"/>
      <c r="EC1765" s="168"/>
      <c r="ED1765" s="168"/>
      <c r="EE1765" s="168"/>
      <c r="EF1765" s="168"/>
      <c r="EG1765" s="168"/>
      <c r="EH1765" s="168"/>
      <c r="EI1765" s="168"/>
      <c r="EJ1765" s="168"/>
      <c r="EK1765" s="168"/>
      <c r="EL1765" s="168"/>
      <c r="EM1765" s="168"/>
      <c r="EN1765" s="168"/>
      <c r="EO1765" s="168"/>
      <c r="EP1765" s="168"/>
      <c r="EQ1765" s="168"/>
      <c r="ER1765" s="168"/>
      <c r="ES1765" s="168"/>
      <c r="ET1765" s="168"/>
      <c r="EU1765" s="168"/>
      <c r="EV1765" s="168"/>
      <c r="EW1765" s="168"/>
      <c r="EX1765" s="168"/>
      <c r="EY1765" s="168"/>
      <c r="EZ1765" s="168"/>
      <c r="FA1765" s="168"/>
      <c r="FB1765" s="168"/>
      <c r="FC1765" s="168"/>
      <c r="FD1765" s="168"/>
    </row>
    <row r="1766" spans="1:160" s="168" customFormat="1" ht="15.75" customHeight="1" x14ac:dyDescent="0.3">
      <c r="A1766" s="263"/>
      <c r="B1766" s="263"/>
      <c r="C1766" s="265"/>
      <c r="D1766" s="484"/>
      <c r="E1766" s="485"/>
      <c r="F1766" s="488" t="s">
        <v>0</v>
      </c>
      <c r="G1766" s="489"/>
      <c r="H1766" s="489"/>
      <c r="I1766" s="489"/>
      <c r="J1766" s="489"/>
      <c r="K1766" s="489"/>
      <c r="L1766" s="489"/>
      <c r="M1766" s="489"/>
      <c r="N1766" s="489"/>
      <c r="O1766" s="490"/>
      <c r="P1766" s="494" t="s">
        <v>1</v>
      </c>
      <c r="Q1766" s="495"/>
      <c r="R1766" s="495"/>
      <c r="S1766" s="496"/>
      <c r="T1766" s="500"/>
      <c r="U1766" s="501"/>
      <c r="V1766" s="182"/>
      <c r="W1766" s="191"/>
      <c r="X1766" s="199"/>
      <c r="Y1766" s="182"/>
      <c r="Z1766" s="184"/>
      <c r="AA1766" s="184"/>
      <c r="AD1766" s="182"/>
      <c r="AG1766" s="182"/>
      <c r="AH1766" s="43"/>
      <c r="AI1766" s="43"/>
      <c r="AJ1766" s="43"/>
      <c r="AK1766" s="43"/>
      <c r="AL1766" s="43"/>
      <c r="AM1766" s="43"/>
      <c r="AN1766" s="43"/>
      <c r="AO1766" s="43"/>
      <c r="AP1766" s="43"/>
      <c r="AQ1766" s="43"/>
      <c r="AR1766" s="43"/>
      <c r="AS1766" s="43"/>
      <c r="AT1766" s="43"/>
      <c r="AU1766" s="44"/>
      <c r="AV1766" s="182"/>
      <c r="AW1766" s="182"/>
      <c r="AX1766" s="182"/>
      <c r="AZ1766" s="207"/>
    </row>
    <row r="1767" spans="1:160" s="168" customFormat="1" ht="15" customHeight="1" x14ac:dyDescent="0.3">
      <c r="A1767" s="263"/>
      <c r="B1767" s="263"/>
      <c r="C1767" s="265"/>
      <c r="D1767" s="481"/>
      <c r="E1767" s="482"/>
      <c r="F1767" s="491"/>
      <c r="G1767" s="492"/>
      <c r="H1767" s="492"/>
      <c r="I1767" s="492"/>
      <c r="J1767" s="492"/>
      <c r="K1767" s="492"/>
      <c r="L1767" s="492"/>
      <c r="M1767" s="492"/>
      <c r="N1767" s="492"/>
      <c r="O1767" s="493"/>
      <c r="P1767" s="497"/>
      <c r="Q1767" s="498"/>
      <c r="R1767" s="498"/>
      <c r="S1767" s="499"/>
      <c r="T1767" s="502"/>
      <c r="U1767" s="503"/>
      <c r="V1767" s="182"/>
      <c r="W1767" s="191"/>
      <c r="X1767" s="199"/>
      <c r="Y1767" s="186"/>
      <c r="Z1767" s="184"/>
      <c r="AA1767" s="184"/>
      <c r="AD1767" s="182"/>
      <c r="AG1767" s="182"/>
      <c r="AH1767" s="43"/>
      <c r="AI1767" s="43"/>
      <c r="AJ1767" s="43"/>
      <c r="AK1767" s="43"/>
      <c r="AL1767" s="43"/>
      <c r="AM1767" s="43"/>
      <c r="AN1767" s="43"/>
      <c r="AO1767" s="43"/>
      <c r="AP1767" s="43"/>
      <c r="AQ1767" s="43"/>
      <c r="AR1767" s="43"/>
      <c r="AS1767" s="43"/>
      <c r="AT1767" s="43"/>
      <c r="AU1767" s="44"/>
      <c r="AV1767" s="182"/>
      <c r="AW1767" s="182"/>
      <c r="AX1767" s="182"/>
      <c r="AZ1767" s="207"/>
    </row>
    <row r="1768" spans="1:160" s="168" customFormat="1" ht="30" customHeight="1" thickBot="1" x14ac:dyDescent="0.35">
      <c r="A1768" s="263"/>
      <c r="B1768" s="263"/>
      <c r="C1768" s="265"/>
      <c r="D1768" s="486"/>
      <c r="E1768" s="487"/>
      <c r="F1768" s="506" t="s">
        <v>2</v>
      </c>
      <c r="G1768" s="507"/>
      <c r="H1768" s="507"/>
      <c r="I1768" s="507"/>
      <c r="J1768" s="507"/>
      <c r="K1768" s="507"/>
      <c r="L1768" s="507"/>
      <c r="M1768" s="507"/>
      <c r="N1768" s="507"/>
      <c r="O1768" s="508"/>
      <c r="P1768" s="181">
        <v>37</v>
      </c>
      <c r="Q1768" s="210" t="s">
        <v>3</v>
      </c>
      <c r="R1768" s="509">
        <v>147</v>
      </c>
      <c r="S1768" s="510"/>
      <c r="T1768" s="504"/>
      <c r="U1768" s="505"/>
      <c r="V1768" s="182">
        <f>+IF(C1777="","",1)</f>
        <v>1</v>
      </c>
      <c r="W1768" s="191"/>
      <c r="X1768" s="199"/>
      <c r="Y1768" s="39"/>
      <c r="Z1768" s="184"/>
      <c r="AA1768" s="184"/>
      <c r="AD1768" s="182"/>
      <c r="AG1768" s="182"/>
      <c r="AH1768" s="43"/>
      <c r="AI1768" s="43"/>
      <c r="AJ1768" s="43"/>
      <c r="AK1768" s="43"/>
      <c r="AL1768" s="43"/>
      <c r="AM1768" s="43"/>
      <c r="AN1768" s="43"/>
      <c r="AO1768" s="43"/>
      <c r="AP1768" s="43"/>
      <c r="AQ1768" s="43"/>
      <c r="AR1768" s="43"/>
      <c r="AS1768" s="43"/>
      <c r="AT1768" s="43"/>
      <c r="AU1768" s="44"/>
      <c r="AV1768" s="182"/>
      <c r="AW1768" s="182"/>
      <c r="AX1768" s="182"/>
      <c r="AZ1768" s="207"/>
    </row>
    <row r="1769" spans="1:160" s="168" customFormat="1" ht="5.25" customHeight="1" thickBot="1" x14ac:dyDescent="0.35">
      <c r="A1769" s="263"/>
      <c r="B1769" s="263"/>
      <c r="C1769" s="265"/>
      <c r="D1769" s="454"/>
      <c r="E1769" s="454"/>
      <c r="F1769" s="454"/>
      <c r="G1769" s="454"/>
      <c r="H1769" s="454"/>
      <c r="I1769" s="454"/>
      <c r="J1769" s="454"/>
      <c r="K1769" s="454"/>
      <c r="L1769" s="454"/>
      <c r="M1769" s="454"/>
      <c r="N1769" s="454"/>
      <c r="O1769" s="454"/>
      <c r="P1769" s="454"/>
      <c r="Q1769" s="454"/>
      <c r="R1769" s="454"/>
      <c r="S1769" s="454"/>
      <c r="T1769" s="454"/>
      <c r="U1769" s="454"/>
      <c r="V1769" s="182"/>
      <c r="W1769" s="191"/>
      <c r="X1769" s="199"/>
      <c r="Y1769" s="186"/>
      <c r="Z1769" s="184"/>
      <c r="AA1769" s="184"/>
      <c r="AD1769" s="182"/>
      <c r="AG1769" s="182"/>
      <c r="AH1769" s="43"/>
      <c r="AI1769" s="43"/>
      <c r="AJ1769" s="43"/>
      <c r="AK1769" s="43"/>
      <c r="AL1769" s="43"/>
      <c r="AM1769" s="43"/>
      <c r="AN1769" s="43"/>
      <c r="AO1769" s="43"/>
      <c r="AP1769" s="43"/>
      <c r="AQ1769" s="43"/>
      <c r="AR1769" s="43"/>
      <c r="AS1769" s="43"/>
      <c r="AT1769" s="43"/>
      <c r="AU1769" s="44"/>
      <c r="AV1769" s="182"/>
      <c r="AW1769" s="182"/>
      <c r="AX1769" s="182"/>
      <c r="AZ1769" s="207"/>
    </row>
    <row r="1770" spans="1:160" s="168" customFormat="1" ht="24.9" customHeight="1" x14ac:dyDescent="0.3">
      <c r="A1770" s="263"/>
      <c r="B1770" s="263"/>
      <c r="C1770" s="265"/>
      <c r="D1770" s="511" t="s">
        <v>4</v>
      </c>
      <c r="E1770" s="512"/>
      <c r="F1770" s="513" t="s">
        <v>168</v>
      </c>
      <c r="G1770" s="514"/>
      <c r="H1770" s="514"/>
      <c r="I1770" s="515"/>
      <c r="J1770" s="516" t="s">
        <v>5</v>
      </c>
      <c r="K1770" s="512"/>
      <c r="L1770" s="513" t="s">
        <v>102</v>
      </c>
      <c r="M1770" s="514"/>
      <c r="N1770" s="514"/>
      <c r="O1770" s="514"/>
      <c r="P1770" s="515"/>
      <c r="Q1770" s="164" t="s">
        <v>6</v>
      </c>
      <c r="R1770" s="513" t="s">
        <v>36</v>
      </c>
      <c r="S1770" s="514"/>
      <c r="T1770" s="514"/>
      <c r="U1770" s="517"/>
      <c r="V1770" s="182"/>
      <c r="W1770" s="191"/>
      <c r="X1770" s="199"/>
      <c r="Y1770" s="182"/>
      <c r="Z1770" s="184"/>
      <c r="AA1770" s="184"/>
      <c r="AD1770" s="182"/>
      <c r="AG1770" s="182"/>
      <c r="AH1770" s="43"/>
      <c r="AI1770" s="43"/>
      <c r="AJ1770" s="43"/>
      <c r="AK1770" s="43"/>
      <c r="AL1770" s="43"/>
      <c r="AM1770" s="43"/>
      <c r="AN1770" s="43"/>
      <c r="AO1770" s="43"/>
      <c r="AP1770" s="43"/>
      <c r="AQ1770" s="43"/>
      <c r="AR1770" s="43"/>
      <c r="AS1770" s="43"/>
      <c r="AT1770" s="43"/>
      <c r="AU1770" s="44"/>
      <c r="AV1770" s="182"/>
      <c r="AW1770" s="182"/>
      <c r="AX1770" s="182"/>
      <c r="AZ1770" s="207"/>
    </row>
    <row r="1771" spans="1:160" s="168" customFormat="1" ht="45" customHeight="1" thickBot="1" x14ac:dyDescent="0.35">
      <c r="A1771" s="263"/>
      <c r="B1771" s="263"/>
      <c r="C1771" s="265"/>
      <c r="D1771" s="518" t="s">
        <v>7</v>
      </c>
      <c r="E1771" s="519"/>
      <c r="F1771" s="520" t="s">
        <v>169</v>
      </c>
      <c r="G1771" s="521"/>
      <c r="H1771" s="521"/>
      <c r="I1771" s="521"/>
      <c r="J1771" s="521"/>
      <c r="K1771" s="521"/>
      <c r="L1771" s="521"/>
      <c r="M1771" s="521"/>
      <c r="N1771" s="521"/>
      <c r="O1771" s="521"/>
      <c r="P1771" s="521"/>
      <c r="Q1771" s="521"/>
      <c r="R1771" s="521"/>
      <c r="S1771" s="521"/>
      <c r="T1771" s="521"/>
      <c r="U1771" s="522"/>
      <c r="V1771" s="182"/>
      <c r="W1771" s="191"/>
      <c r="X1771" s="199"/>
      <c r="Y1771" s="182"/>
      <c r="Z1771" s="184"/>
      <c r="AA1771" s="184"/>
      <c r="AD1771" s="182"/>
      <c r="AG1771" s="182"/>
      <c r="AH1771" s="43"/>
      <c r="AI1771" s="43"/>
      <c r="AJ1771" s="43"/>
      <c r="AK1771" s="43"/>
      <c r="AL1771" s="43"/>
      <c r="AM1771" s="43"/>
      <c r="AN1771" s="43"/>
      <c r="AO1771" s="43"/>
      <c r="AP1771" s="43"/>
      <c r="AQ1771" s="43"/>
      <c r="AR1771" s="43"/>
      <c r="AS1771" s="43"/>
      <c r="AT1771" s="43"/>
      <c r="AU1771" s="44"/>
      <c r="AV1771" s="182"/>
      <c r="AW1771" s="182"/>
      <c r="AX1771" s="182"/>
      <c r="AZ1771" s="207"/>
    </row>
    <row r="1772" spans="1:160" s="168" customFormat="1" ht="5.0999999999999996" customHeight="1" thickBot="1" x14ac:dyDescent="0.35">
      <c r="A1772" s="263"/>
      <c r="B1772" s="263"/>
      <c r="C1772" s="265"/>
      <c r="D1772" s="523"/>
      <c r="E1772" s="523"/>
      <c r="F1772" s="523"/>
      <c r="G1772" s="523"/>
      <c r="H1772" s="523"/>
      <c r="I1772" s="523"/>
      <c r="J1772" s="523"/>
      <c r="K1772" s="523"/>
      <c r="L1772" s="523"/>
      <c r="M1772" s="523"/>
      <c r="N1772" s="523"/>
      <c r="O1772" s="523"/>
      <c r="P1772" s="523"/>
      <c r="Q1772" s="523"/>
      <c r="R1772" s="523"/>
      <c r="S1772" s="523"/>
      <c r="T1772" s="523"/>
      <c r="U1772" s="523"/>
      <c r="V1772" s="182"/>
      <c r="W1772" s="191"/>
      <c r="X1772" s="199"/>
      <c r="Y1772" s="182"/>
      <c r="Z1772" s="184"/>
      <c r="AA1772" s="184"/>
      <c r="AD1772" s="182"/>
      <c r="AG1772" s="182"/>
      <c r="AH1772" s="43"/>
      <c r="AI1772" s="43"/>
      <c r="AJ1772" s="43"/>
      <c r="AK1772" s="43"/>
      <c r="AL1772" s="43"/>
      <c r="AM1772" s="43"/>
      <c r="AN1772" s="43"/>
      <c r="AO1772" s="43"/>
      <c r="AP1772" s="43"/>
      <c r="AQ1772" s="43"/>
      <c r="AR1772" s="43"/>
      <c r="AS1772" s="43"/>
      <c r="AT1772" s="43"/>
      <c r="AU1772" s="44"/>
      <c r="AV1772" s="182"/>
      <c r="AW1772" s="182"/>
      <c r="AX1772" s="182"/>
      <c r="AZ1772" s="207"/>
    </row>
    <row r="1773" spans="1:160" s="168" customFormat="1" ht="24.9" customHeight="1" thickBot="1" x14ac:dyDescent="0.35">
      <c r="A1773" s="263"/>
      <c r="B1773" s="263"/>
      <c r="C1773" s="265"/>
      <c r="D1773" s="165" t="s">
        <v>103</v>
      </c>
      <c r="E1773" s="209" t="s">
        <v>106</v>
      </c>
      <c r="F1773" s="455" t="s">
        <v>104</v>
      </c>
      <c r="G1773" s="524"/>
      <c r="H1773" s="456"/>
      <c r="I1773" s="525">
        <v>44058</v>
      </c>
      <c r="J1773" s="526"/>
      <c r="K1773" s="526"/>
      <c r="L1773" s="526"/>
      <c r="M1773" s="526"/>
      <c r="N1773" s="527"/>
      <c r="O1773" s="166" t="s">
        <v>8</v>
      </c>
      <c r="P1773" s="449" t="s">
        <v>24</v>
      </c>
      <c r="Q1773" s="450"/>
      <c r="R1773" s="450"/>
      <c r="S1773" s="450"/>
      <c r="T1773" s="450"/>
      <c r="U1773" s="528"/>
      <c r="V1773" s="182"/>
      <c r="W1773" s="191"/>
      <c r="X1773" s="199"/>
      <c r="Y1773" s="182"/>
      <c r="Z1773" s="184"/>
      <c r="AA1773" s="184"/>
      <c r="AD1773" s="182"/>
      <c r="AG1773" s="182"/>
      <c r="AH1773" s="43"/>
      <c r="AI1773" s="43"/>
      <c r="AJ1773" s="43"/>
      <c r="AK1773" s="43"/>
      <c r="AL1773" s="43"/>
      <c r="AM1773" s="43"/>
      <c r="AN1773" s="43"/>
      <c r="AO1773" s="43"/>
      <c r="AP1773" s="43"/>
      <c r="AQ1773" s="43"/>
      <c r="AR1773" s="43"/>
      <c r="AS1773" s="43"/>
      <c r="AT1773" s="43"/>
      <c r="AU1773" s="44"/>
      <c r="AV1773" s="182"/>
      <c r="AW1773" s="182"/>
      <c r="AX1773" s="182"/>
      <c r="AZ1773" s="207"/>
    </row>
    <row r="1774" spans="1:160" s="168" customFormat="1" ht="5.0999999999999996" customHeight="1" thickBot="1" x14ac:dyDescent="0.35">
      <c r="A1774" s="263"/>
      <c r="B1774" s="263"/>
      <c r="C1774" s="265"/>
      <c r="D1774" s="208"/>
      <c r="E1774" s="208"/>
      <c r="F1774" s="208"/>
      <c r="G1774" s="208"/>
      <c r="H1774" s="208"/>
      <c r="I1774" s="208"/>
      <c r="J1774" s="208"/>
      <c r="K1774" s="208"/>
      <c r="L1774" s="208"/>
      <c r="M1774" s="208"/>
      <c r="N1774" s="208"/>
      <c r="O1774" s="208"/>
      <c r="P1774" s="208"/>
      <c r="Q1774" s="208"/>
      <c r="R1774" s="208"/>
      <c r="S1774" s="208"/>
      <c r="T1774" s="208"/>
      <c r="U1774" s="208"/>
      <c r="V1774" s="182"/>
      <c r="W1774" s="191"/>
      <c r="X1774" s="199"/>
      <c r="Y1774" s="182"/>
      <c r="Z1774" s="184"/>
      <c r="AA1774" s="184"/>
      <c r="AD1774" s="182"/>
      <c r="AG1774" s="182"/>
      <c r="AH1774" s="43"/>
      <c r="AI1774" s="43"/>
      <c r="AJ1774" s="43"/>
      <c r="AK1774" s="43"/>
      <c r="AL1774" s="43"/>
      <c r="AM1774" s="43"/>
      <c r="AN1774" s="43"/>
      <c r="AO1774" s="43"/>
      <c r="AP1774" s="43"/>
      <c r="AQ1774" s="43"/>
      <c r="AR1774" s="43"/>
      <c r="AS1774" s="43"/>
      <c r="AT1774" s="43"/>
      <c r="AU1774" s="44"/>
      <c r="AV1774" s="182"/>
      <c r="AW1774" s="182"/>
      <c r="AX1774" s="182"/>
      <c r="AZ1774" s="207"/>
    </row>
    <row r="1775" spans="1:160" s="168" customFormat="1" ht="24.9" customHeight="1" thickBot="1" x14ac:dyDescent="0.35">
      <c r="A1775" s="263"/>
      <c r="B1775" s="263"/>
      <c r="C1775" s="265"/>
      <c r="D1775" s="165" t="s">
        <v>31</v>
      </c>
      <c r="E1775" s="449"/>
      <c r="F1775" s="450"/>
      <c r="G1775" s="450"/>
      <c r="H1775" s="450"/>
      <c r="I1775" s="450"/>
      <c r="J1775" s="451"/>
      <c r="K1775" s="177" t="s">
        <v>105</v>
      </c>
      <c r="L1775" s="452"/>
      <c r="M1775" s="452"/>
      <c r="N1775" s="452"/>
      <c r="O1775" s="452"/>
      <c r="P1775" s="452"/>
      <c r="Q1775" s="452"/>
      <c r="R1775" s="452"/>
      <c r="S1775" s="452"/>
      <c r="T1775" s="452"/>
      <c r="U1775" s="453"/>
      <c r="V1775" s="182"/>
      <c r="W1775" s="191"/>
      <c r="X1775" s="199"/>
      <c r="Y1775" s="182"/>
      <c r="Z1775" s="184"/>
      <c r="AA1775" s="184"/>
      <c r="AD1775" s="182"/>
      <c r="AG1775" s="182"/>
      <c r="AH1775" s="43"/>
      <c r="AI1775" s="43"/>
      <c r="AJ1775" s="43"/>
      <c r="AK1775" s="43"/>
      <c r="AL1775" s="43"/>
      <c r="AM1775" s="43"/>
      <c r="AN1775" s="43"/>
      <c r="AO1775" s="43"/>
      <c r="AP1775" s="43"/>
      <c r="AQ1775" s="43"/>
      <c r="AR1775" s="43"/>
      <c r="AS1775" s="43"/>
      <c r="AT1775" s="43"/>
      <c r="AU1775" s="44"/>
      <c r="AV1775" s="182"/>
      <c r="AW1775" s="182"/>
      <c r="AX1775" s="182"/>
      <c r="AZ1775" s="207"/>
    </row>
    <row r="1776" spans="1:160" s="168" customFormat="1" ht="5.0999999999999996" customHeight="1" thickBot="1" x14ac:dyDescent="0.35">
      <c r="A1776" s="263"/>
      <c r="B1776" s="263"/>
      <c r="C1776" s="265"/>
      <c r="D1776" s="454"/>
      <c r="E1776" s="454"/>
      <c r="F1776" s="454"/>
      <c r="G1776" s="454"/>
      <c r="H1776" s="454"/>
      <c r="I1776" s="454"/>
      <c r="J1776" s="454"/>
      <c r="K1776" s="454"/>
      <c r="L1776" s="454"/>
      <c r="M1776" s="454"/>
      <c r="N1776" s="454"/>
      <c r="O1776" s="454"/>
      <c r="P1776" s="454"/>
      <c r="Q1776" s="454"/>
      <c r="R1776" s="454"/>
      <c r="S1776" s="454"/>
      <c r="T1776" s="454"/>
      <c r="U1776" s="454"/>
      <c r="V1776" s="182"/>
      <c r="W1776" s="191"/>
      <c r="X1776" s="199"/>
      <c r="Y1776" s="182"/>
      <c r="Z1776" s="184"/>
      <c r="AA1776" s="184"/>
      <c r="AD1776" s="182"/>
      <c r="AG1776" s="182"/>
      <c r="AH1776" s="43"/>
      <c r="AI1776" s="43"/>
      <c r="AJ1776" s="43"/>
      <c r="AK1776" s="43"/>
      <c r="AL1776" s="43"/>
      <c r="AM1776" s="43"/>
      <c r="AN1776" s="43"/>
      <c r="AO1776" s="43"/>
      <c r="AP1776" s="43"/>
      <c r="AQ1776" s="43"/>
      <c r="AR1776" s="43"/>
      <c r="AS1776" s="43"/>
      <c r="AT1776" s="43"/>
      <c r="AU1776" s="44"/>
      <c r="AV1776" s="182"/>
      <c r="AW1776" s="182"/>
      <c r="AX1776" s="182"/>
      <c r="AZ1776" s="207"/>
    </row>
    <row r="1777" spans="1:52" s="168" customFormat="1" ht="45" customHeight="1" thickBot="1" x14ac:dyDescent="0.35">
      <c r="A1777" s="263">
        <f>+E1777</f>
        <v>7.01</v>
      </c>
      <c r="B1777" s="264">
        <f>+U1801</f>
        <v>289.99999999999989</v>
      </c>
      <c r="C1777" s="265">
        <v>31</v>
      </c>
      <c r="D1777" s="165" t="s">
        <v>9</v>
      </c>
      <c r="E1777" s="180">
        <v>7.01</v>
      </c>
      <c r="F1777" s="455" t="s">
        <v>29</v>
      </c>
      <c r="G1777" s="456"/>
      <c r="H1777" s="532" t="s">
        <v>137</v>
      </c>
      <c r="I1777" s="457"/>
      <c r="J1777" s="457"/>
      <c r="K1777" s="457"/>
      <c r="L1777" s="457"/>
      <c r="M1777" s="458"/>
      <c r="N1777" s="459" t="s">
        <v>32</v>
      </c>
      <c r="O1777" s="460"/>
      <c r="P1777" s="461"/>
      <c r="Q1777" s="462" t="s">
        <v>10</v>
      </c>
      <c r="R1777" s="463"/>
      <c r="S1777" s="463"/>
      <c r="T1777" s="463"/>
      <c r="U1777" s="464"/>
      <c r="V1777" s="182"/>
      <c r="W1777" s="191"/>
      <c r="X1777" s="199"/>
      <c r="Y1777" s="182"/>
      <c r="Z1777" s="186"/>
      <c r="AA1777" s="186"/>
      <c r="AD1777" s="182"/>
      <c r="AG1777" s="182"/>
      <c r="AH1777" s="43"/>
      <c r="AI1777" s="43"/>
      <c r="AJ1777" s="43"/>
      <c r="AK1777" s="43"/>
      <c r="AL1777" s="43"/>
      <c r="AM1777" s="43"/>
      <c r="AN1777" s="43"/>
      <c r="AO1777" s="43"/>
      <c r="AP1777" s="43"/>
      <c r="AQ1777" s="43"/>
      <c r="AR1777" s="43"/>
      <c r="AS1777" s="43"/>
      <c r="AT1777" s="43"/>
      <c r="AU1777" s="44"/>
      <c r="AV1777" s="182"/>
      <c r="AW1777" s="182"/>
      <c r="AX1777" s="182"/>
      <c r="AZ1777" s="207"/>
    </row>
    <row r="1778" spans="1:52" s="168" customFormat="1" ht="5.0999999999999996" customHeight="1" thickBot="1" x14ac:dyDescent="0.35">
      <c r="A1778" s="263"/>
      <c r="B1778" s="263"/>
      <c r="C1778" s="265"/>
      <c r="D1778" s="428"/>
      <c r="E1778" s="428"/>
      <c r="F1778" s="428"/>
      <c r="G1778" s="428"/>
      <c r="H1778" s="428"/>
      <c r="I1778" s="428"/>
      <c r="J1778" s="428"/>
      <c r="K1778" s="428"/>
      <c r="L1778" s="428"/>
      <c r="M1778" s="428"/>
      <c r="N1778" s="454"/>
      <c r="O1778" s="454"/>
      <c r="P1778" s="454"/>
      <c r="Q1778" s="454"/>
      <c r="R1778" s="454"/>
      <c r="S1778" s="454"/>
      <c r="T1778" s="454"/>
      <c r="U1778" s="454"/>
      <c r="V1778" s="182"/>
      <c r="W1778" s="191"/>
      <c r="X1778" s="199"/>
      <c r="Y1778" s="182"/>
      <c r="Z1778" s="193"/>
      <c r="AA1778" s="193"/>
      <c r="AD1778" s="182"/>
      <c r="AG1778" s="182"/>
      <c r="AH1778" s="43"/>
      <c r="AI1778" s="43"/>
      <c r="AJ1778" s="43"/>
      <c r="AK1778" s="43"/>
      <c r="AL1778" s="43"/>
      <c r="AM1778" s="43"/>
      <c r="AN1778" s="43"/>
      <c r="AO1778" s="43"/>
      <c r="AP1778" s="43"/>
      <c r="AQ1778" s="43"/>
      <c r="AR1778" s="43"/>
      <c r="AS1778" s="43"/>
      <c r="AT1778" s="43"/>
      <c r="AU1778" s="44"/>
      <c r="AV1778" s="182"/>
      <c r="AW1778" s="182"/>
      <c r="AX1778" s="182"/>
      <c r="AZ1778" s="207"/>
    </row>
    <row r="1779" spans="1:52" s="168" customFormat="1" ht="24.9" customHeight="1" x14ac:dyDescent="0.3">
      <c r="A1779" s="263"/>
      <c r="B1779" s="263"/>
      <c r="C1779" s="265"/>
      <c r="D1779" s="465" t="s">
        <v>30</v>
      </c>
      <c r="E1779" s="466"/>
      <c r="F1779" s="466"/>
      <c r="G1779" s="466"/>
      <c r="H1779" s="466"/>
      <c r="I1779" s="466"/>
      <c r="J1779" s="466"/>
      <c r="K1779" s="466"/>
      <c r="L1779" s="466"/>
      <c r="M1779" s="467"/>
      <c r="N1779" s="468" t="s">
        <v>11</v>
      </c>
      <c r="O1779" s="470" t="s">
        <v>12</v>
      </c>
      <c r="P1779" s="471"/>
      <c r="Q1779" s="474" t="s">
        <v>13</v>
      </c>
      <c r="R1779" s="475"/>
      <c r="S1779" s="476"/>
      <c r="T1779" s="477" t="s">
        <v>27</v>
      </c>
      <c r="U1779" s="479" t="s">
        <v>28</v>
      </c>
      <c r="V1779" s="182"/>
      <c r="W1779" s="191"/>
      <c r="X1779" s="199"/>
      <c r="Y1779" s="182"/>
      <c r="Z1779" s="193"/>
      <c r="AA1779" s="193"/>
      <c r="AD1779" s="182"/>
      <c r="AG1779" s="182"/>
      <c r="AH1779" s="43"/>
      <c r="AI1779" s="43"/>
      <c r="AJ1779" s="43"/>
      <c r="AK1779" s="43"/>
      <c r="AL1779" s="43"/>
      <c r="AM1779" s="43"/>
      <c r="AN1779" s="43"/>
      <c r="AO1779" s="43"/>
      <c r="AP1779" s="43"/>
      <c r="AQ1779" s="43"/>
      <c r="AR1779" s="43"/>
      <c r="AS1779" s="43"/>
      <c r="AT1779" s="43"/>
      <c r="AU1779" s="44"/>
      <c r="AV1779" s="182"/>
      <c r="AW1779" s="182"/>
      <c r="AX1779" s="182"/>
      <c r="AZ1779" s="207"/>
    </row>
    <row r="1780" spans="1:52" s="168" customFormat="1" ht="24.9" customHeight="1" x14ac:dyDescent="0.3">
      <c r="A1780" s="263"/>
      <c r="B1780" s="263"/>
      <c r="C1780" s="265"/>
      <c r="D1780" s="481"/>
      <c r="E1780" s="482"/>
      <c r="F1780" s="482"/>
      <c r="G1780" s="482"/>
      <c r="H1780" s="482"/>
      <c r="I1780" s="482"/>
      <c r="J1780" s="482"/>
      <c r="K1780" s="482"/>
      <c r="L1780" s="482"/>
      <c r="M1780" s="483"/>
      <c r="N1780" s="469"/>
      <c r="O1780" s="472"/>
      <c r="P1780" s="473"/>
      <c r="Q1780" s="170" t="s">
        <v>14</v>
      </c>
      <c r="R1780" s="170" t="s">
        <v>15</v>
      </c>
      <c r="S1780" s="170" t="s">
        <v>26</v>
      </c>
      <c r="T1780" s="478"/>
      <c r="U1780" s="480"/>
      <c r="V1780" s="182"/>
      <c r="W1780" s="191"/>
      <c r="X1780" s="199"/>
      <c r="Y1780" s="182"/>
      <c r="Z1780" s="194"/>
      <c r="AA1780" s="194"/>
      <c r="AD1780" s="182"/>
      <c r="AG1780" s="182"/>
      <c r="AH1780" s="43"/>
      <c r="AI1780" s="43"/>
      <c r="AJ1780" s="43"/>
      <c r="AK1780" s="43"/>
      <c r="AL1780" s="43"/>
      <c r="AM1780" s="43"/>
      <c r="AN1780" s="43"/>
      <c r="AO1780" s="43"/>
      <c r="AP1780" s="43"/>
      <c r="AQ1780" s="43"/>
      <c r="AR1780" s="43"/>
      <c r="AS1780" s="43"/>
      <c r="AT1780" s="43"/>
      <c r="AU1780" s="44"/>
      <c r="AV1780" s="182"/>
      <c r="AW1780" s="182"/>
      <c r="AX1780" s="182"/>
      <c r="AZ1780" s="207"/>
    </row>
    <row r="1781" spans="1:52" s="168" customFormat="1" ht="24.9" customHeight="1" x14ac:dyDescent="0.3">
      <c r="A1781" s="263"/>
      <c r="B1781" s="263"/>
      <c r="C1781" s="265"/>
      <c r="D1781" s="481"/>
      <c r="E1781" s="482"/>
      <c r="F1781" s="482"/>
      <c r="G1781" s="482"/>
      <c r="H1781" s="482"/>
      <c r="I1781" s="482"/>
      <c r="J1781" s="482"/>
      <c r="K1781" s="482"/>
      <c r="L1781" s="482"/>
      <c r="M1781" s="483"/>
      <c r="N1781" s="176">
        <v>14000741</v>
      </c>
      <c r="O1781" s="529" t="s">
        <v>309</v>
      </c>
      <c r="P1781" s="530"/>
      <c r="Q1781" s="8">
        <v>2</v>
      </c>
      <c r="R1781" s="8">
        <v>1</v>
      </c>
      <c r="S1781" s="8">
        <v>1</v>
      </c>
      <c r="T1781" s="9">
        <f>+T1735</f>
        <v>9</v>
      </c>
      <c r="U1781" s="17">
        <f t="shared" ref="U1781:U1800" si="123">+Q1781*R1781*S1781*T1781</f>
        <v>18</v>
      </c>
      <c r="V1781" s="182"/>
      <c r="W1781" s="191">
        <v>4</v>
      </c>
      <c r="X1781" s="199"/>
      <c r="Y1781" s="182">
        <f>+C1777</f>
        <v>31</v>
      </c>
      <c r="Z1781" s="41">
        <f>+SUMIF($N1781:$N1800,$Z$16,$U1781:$U1800)</f>
        <v>16</v>
      </c>
      <c r="AA1781" s="41">
        <f>+SUMIF($N1781:$N1800,$AA$16,$U1781:$U1800)</f>
        <v>6.4</v>
      </c>
      <c r="AB1781" s="41">
        <f>+SUMIF($N1781:$N1800,$AB$16,$U1781:$U1800)</f>
        <v>6.4</v>
      </c>
      <c r="AC1781" s="41">
        <f>+SUMIF($N1781:$N1800,$AC$16,$U1781:$U1800)</f>
        <v>24.4</v>
      </c>
      <c r="AD1781" s="41">
        <f>+SUMIF($N1781:$N1800,$AD$16,$U1781:$U1800)</f>
        <v>18.399999999999999</v>
      </c>
      <c r="AE1781" s="41">
        <f>+SUMIF($N1781:$N1800,$AE$16,$U1781:$U1800)</f>
        <v>18.399999999999999</v>
      </c>
      <c r="AF1781" s="41">
        <f>+SUMIF($N1781:$N1800,$AF$16,$U1781:$U1800)</f>
        <v>10</v>
      </c>
      <c r="AG1781" s="41">
        <f>+SUMIF($N1781:$N1800,$AG$16,$U1781:$U1800)</f>
        <v>20</v>
      </c>
      <c r="AH1781" s="41">
        <f>+SUMIF($N1781:$N1800,$AH$16,$U1781:$U1800)</f>
        <v>32</v>
      </c>
      <c r="AI1781" s="41">
        <f>+SUMIF($N1781:$N1800,$AI$16,$U1781:$U1800)</f>
        <v>32</v>
      </c>
      <c r="AJ1781" s="41">
        <f>+SUMIF($N1781:$N1800,$AJ$16,$U1781:$U1800)</f>
        <v>48</v>
      </c>
      <c r="AK1781" s="41">
        <f>+SUMIF($N1781:$N1800,$AK$16,$U1781:$U1800)</f>
        <v>0</v>
      </c>
      <c r="AL1781" s="41">
        <f>+SUMIF($N1781:$N1800,$AL$16,$U1781:$U1800)</f>
        <v>0</v>
      </c>
      <c r="AM1781" s="41">
        <f>+SUMIF($N1781:$N1800,$AM$16,$U1781:$U1800)</f>
        <v>0</v>
      </c>
      <c r="AN1781" s="41">
        <f>+SUMIF($N1781:$N1800,$AN$16,$U1781:$U1800)</f>
        <v>26</v>
      </c>
      <c r="AO1781" s="41">
        <f>+SUMIF($N1781:$N1800,$AO$16,$U1781:$U1800)</f>
        <v>0</v>
      </c>
      <c r="AP1781" s="41">
        <f>+SUMIF($N1781:$N1800,$AP$16,$U1781:$U1800)</f>
        <v>0</v>
      </c>
      <c r="AQ1781" s="41">
        <f>+SUMIF($N1781:$N1800,$AQ$16,$U1781:$U1800)</f>
        <v>18</v>
      </c>
      <c r="AR1781" s="41">
        <f>+SUMIF($N1781:$N1800,$AR$16,$U1781:$U1800)</f>
        <v>14</v>
      </c>
      <c r="AS1781" s="43"/>
      <c r="AT1781" s="43"/>
      <c r="AU1781" s="44"/>
      <c r="AV1781" s="182"/>
      <c r="AW1781" s="182"/>
      <c r="AX1781" s="182"/>
      <c r="AZ1781" s="207"/>
    </row>
    <row r="1782" spans="1:52" s="168" customFormat="1" ht="24.9" customHeight="1" x14ac:dyDescent="0.3">
      <c r="A1782" s="263"/>
      <c r="B1782" s="263"/>
      <c r="C1782" s="265"/>
      <c r="D1782" s="481"/>
      <c r="E1782" s="482"/>
      <c r="F1782" s="482"/>
      <c r="G1782" s="482"/>
      <c r="H1782" s="482"/>
      <c r="I1782" s="482"/>
      <c r="J1782" s="482"/>
      <c r="K1782" s="482"/>
      <c r="L1782" s="482"/>
      <c r="M1782" s="483"/>
      <c r="N1782" s="176">
        <v>14000718</v>
      </c>
      <c r="O1782" s="529" t="s">
        <v>309</v>
      </c>
      <c r="P1782" s="530"/>
      <c r="Q1782" s="8">
        <v>2</v>
      </c>
      <c r="R1782" s="8">
        <v>1</v>
      </c>
      <c r="S1782" s="8">
        <v>1</v>
      </c>
      <c r="T1782" s="9">
        <f t="shared" ref="T1782:T1794" si="124">+T1736</f>
        <v>6</v>
      </c>
      <c r="U1782" s="17">
        <f t="shared" si="123"/>
        <v>12</v>
      </c>
      <c r="V1782" s="182"/>
      <c r="W1782" s="191">
        <v>5</v>
      </c>
      <c r="X1782" s="199"/>
      <c r="Y1782" s="182"/>
      <c r="Z1782" s="184"/>
      <c r="AA1782" s="184"/>
      <c r="AC1782" s="93"/>
      <c r="AD1782" s="193"/>
      <c r="AE1782" s="193"/>
      <c r="AF1782" s="186"/>
      <c r="AG1782" s="88"/>
      <c r="AH1782" s="88"/>
      <c r="AI1782" s="88"/>
      <c r="AJ1782" s="88"/>
      <c r="AK1782" s="88"/>
      <c r="AL1782" s="88"/>
      <c r="AM1782" s="88"/>
      <c r="AN1782" s="88"/>
      <c r="AO1782" s="88"/>
      <c r="AP1782" s="88"/>
      <c r="AQ1782" s="88"/>
      <c r="AR1782" s="88"/>
      <c r="AS1782" s="88"/>
      <c r="AT1782" s="88"/>
      <c r="AU1782" s="89"/>
      <c r="AV1782" s="186"/>
      <c r="AW1782" s="186"/>
      <c r="AX1782" s="186"/>
      <c r="AZ1782" s="207"/>
    </row>
    <row r="1783" spans="1:52" s="168" customFormat="1" ht="24.9" customHeight="1" x14ac:dyDescent="0.3">
      <c r="A1783" s="263"/>
      <c r="B1783" s="263"/>
      <c r="C1783" s="265"/>
      <c r="D1783" s="481"/>
      <c r="E1783" s="482"/>
      <c r="F1783" s="482"/>
      <c r="G1783" s="482"/>
      <c r="H1783" s="482"/>
      <c r="I1783" s="482"/>
      <c r="J1783" s="482"/>
      <c r="K1783" s="482"/>
      <c r="L1783" s="482"/>
      <c r="M1783" s="483"/>
      <c r="N1783" s="176">
        <v>14001678</v>
      </c>
      <c r="O1783" s="529" t="s">
        <v>309</v>
      </c>
      <c r="P1783" s="530"/>
      <c r="Q1783" s="8">
        <v>2</v>
      </c>
      <c r="R1783" s="8">
        <v>1</v>
      </c>
      <c r="S1783" s="8">
        <v>1</v>
      </c>
      <c r="T1783" s="9">
        <f t="shared" si="124"/>
        <v>6</v>
      </c>
      <c r="U1783" s="17">
        <f t="shared" si="123"/>
        <v>12</v>
      </c>
      <c r="V1783" s="182"/>
      <c r="W1783" s="191">
        <v>6</v>
      </c>
      <c r="X1783" s="199"/>
      <c r="Y1783" s="182"/>
      <c r="Z1783" s="184"/>
      <c r="AA1783" s="184"/>
      <c r="AC1783" s="186"/>
      <c r="AD1783" s="193"/>
      <c r="AE1783" s="193"/>
      <c r="AF1783" s="186"/>
      <c r="AG1783" s="88"/>
      <c r="AH1783" s="88"/>
      <c r="AI1783" s="88"/>
      <c r="AJ1783" s="88"/>
      <c r="AK1783" s="88"/>
      <c r="AL1783" s="88"/>
      <c r="AM1783" s="88"/>
      <c r="AN1783" s="88"/>
      <c r="AO1783" s="88"/>
      <c r="AP1783" s="88"/>
      <c r="AQ1783" s="88"/>
      <c r="AR1783" s="88"/>
      <c r="AS1783" s="88"/>
      <c r="AT1783" s="186"/>
      <c r="AU1783" s="88"/>
      <c r="AV1783" s="88"/>
      <c r="AW1783" s="88"/>
      <c r="AX1783" s="186"/>
      <c r="AZ1783" s="207"/>
    </row>
    <row r="1784" spans="1:52" s="168" customFormat="1" ht="24.9" customHeight="1" x14ac:dyDescent="0.3">
      <c r="A1784" s="263"/>
      <c r="B1784" s="263"/>
      <c r="C1784" s="265"/>
      <c r="D1784" s="481"/>
      <c r="E1784" s="482"/>
      <c r="F1784" s="482"/>
      <c r="G1784" s="482"/>
      <c r="H1784" s="482"/>
      <c r="I1784" s="482"/>
      <c r="J1784" s="482"/>
      <c r="K1784" s="482"/>
      <c r="L1784" s="482"/>
      <c r="M1784" s="483"/>
      <c r="N1784" s="176">
        <v>14001545</v>
      </c>
      <c r="O1784" s="529" t="s">
        <v>309</v>
      </c>
      <c r="P1784" s="530"/>
      <c r="Q1784" s="8">
        <v>2</v>
      </c>
      <c r="R1784" s="8">
        <v>1</v>
      </c>
      <c r="S1784" s="8">
        <v>1</v>
      </c>
      <c r="T1784" s="9">
        <f t="shared" si="124"/>
        <v>5</v>
      </c>
      <c r="U1784" s="17">
        <f t="shared" si="123"/>
        <v>10</v>
      </c>
      <c r="V1784" s="182"/>
      <c r="W1784" s="191">
        <v>7</v>
      </c>
      <c r="X1784" s="199"/>
      <c r="Y1784" s="182"/>
      <c r="Z1784" s="184"/>
      <c r="AA1784" s="184"/>
      <c r="AC1784" s="193"/>
      <c r="AD1784" s="89"/>
      <c r="AE1784" s="89"/>
      <c r="AF1784" s="90"/>
      <c r="AG1784" s="91"/>
      <c r="AH1784" s="88"/>
      <c r="AI1784" s="88"/>
      <c r="AJ1784" s="88"/>
      <c r="AK1784" s="88"/>
      <c r="AL1784" s="88"/>
      <c r="AM1784" s="88"/>
      <c r="AN1784" s="88"/>
      <c r="AO1784" s="88"/>
      <c r="AP1784" s="88"/>
      <c r="AQ1784" s="88"/>
      <c r="AR1784" s="88"/>
      <c r="AS1784" s="88"/>
      <c r="AT1784" s="90"/>
      <c r="AU1784" s="91"/>
      <c r="AV1784" s="88"/>
      <c r="AW1784" s="88"/>
      <c r="AX1784" s="186"/>
      <c r="AZ1784" s="207"/>
    </row>
    <row r="1785" spans="1:52" s="168" customFormat="1" ht="24.9" customHeight="1" x14ac:dyDescent="0.3">
      <c r="A1785" s="263"/>
      <c r="B1785" s="263"/>
      <c r="C1785" s="265"/>
      <c r="D1785" s="481"/>
      <c r="E1785" s="482"/>
      <c r="F1785" s="482"/>
      <c r="G1785" s="482"/>
      <c r="H1785" s="482"/>
      <c r="I1785" s="482"/>
      <c r="J1785" s="482"/>
      <c r="K1785" s="482"/>
      <c r="L1785" s="482"/>
      <c r="M1785" s="483"/>
      <c r="N1785" s="176">
        <v>14001517</v>
      </c>
      <c r="O1785" s="529" t="s">
        <v>309</v>
      </c>
      <c r="P1785" s="530"/>
      <c r="Q1785" s="8">
        <v>2</v>
      </c>
      <c r="R1785" s="8">
        <v>1</v>
      </c>
      <c r="S1785" s="8">
        <v>1</v>
      </c>
      <c r="T1785" s="9">
        <f t="shared" si="124"/>
        <v>10</v>
      </c>
      <c r="U1785" s="17">
        <f t="shared" si="123"/>
        <v>20</v>
      </c>
      <c r="V1785" s="182"/>
      <c r="W1785" s="191">
        <v>8</v>
      </c>
      <c r="X1785" s="199"/>
      <c r="Y1785" s="182"/>
      <c r="Z1785" s="184"/>
      <c r="AA1785" s="184"/>
      <c r="AC1785" s="193"/>
      <c r="AD1785" s="89"/>
      <c r="AE1785" s="89"/>
      <c r="AF1785" s="90"/>
      <c r="AG1785" s="91"/>
      <c r="AH1785" s="88"/>
      <c r="AI1785" s="88"/>
      <c r="AJ1785" s="88"/>
      <c r="AK1785" s="88"/>
      <c r="AL1785" s="88"/>
      <c r="AM1785" s="88"/>
      <c r="AN1785" s="88"/>
      <c r="AO1785" s="88"/>
      <c r="AP1785" s="88"/>
      <c r="AQ1785" s="88"/>
      <c r="AR1785" s="88"/>
      <c r="AS1785" s="88"/>
      <c r="AT1785" s="90"/>
      <c r="AU1785" s="91"/>
      <c r="AV1785" s="88"/>
      <c r="AW1785" s="88"/>
      <c r="AX1785" s="186"/>
      <c r="AZ1785" s="207"/>
    </row>
    <row r="1786" spans="1:52" s="168" customFormat="1" ht="24.9" customHeight="1" x14ac:dyDescent="0.3">
      <c r="A1786" s="263"/>
      <c r="B1786" s="263"/>
      <c r="C1786" s="265"/>
      <c r="D1786" s="481"/>
      <c r="E1786" s="482"/>
      <c r="F1786" s="482"/>
      <c r="G1786" s="482"/>
      <c r="H1786" s="482"/>
      <c r="I1786" s="482"/>
      <c r="J1786" s="482"/>
      <c r="K1786" s="482"/>
      <c r="L1786" s="482"/>
      <c r="M1786" s="483"/>
      <c r="N1786" s="176">
        <v>14001156</v>
      </c>
      <c r="O1786" s="529" t="s">
        <v>309</v>
      </c>
      <c r="P1786" s="530"/>
      <c r="Q1786" s="8">
        <v>2</v>
      </c>
      <c r="R1786" s="8">
        <v>1</v>
      </c>
      <c r="S1786" s="8">
        <v>1</v>
      </c>
      <c r="T1786" s="9">
        <f t="shared" si="124"/>
        <v>16</v>
      </c>
      <c r="U1786" s="17">
        <f>+Q1786*R1786*S1786*T1786</f>
        <v>32</v>
      </c>
      <c r="V1786" s="182"/>
      <c r="W1786" s="191">
        <v>9</v>
      </c>
      <c r="X1786" s="199"/>
      <c r="Y1786" s="182"/>
      <c r="Z1786" s="184"/>
      <c r="AA1786" s="184"/>
      <c r="AC1786" s="193"/>
      <c r="AD1786" s="89"/>
      <c r="AE1786" s="89"/>
      <c r="AF1786" s="90"/>
      <c r="AG1786" s="91"/>
      <c r="AH1786" s="88"/>
      <c r="AI1786" s="88"/>
      <c r="AJ1786" s="88"/>
      <c r="AK1786" s="88"/>
      <c r="AL1786" s="88"/>
      <c r="AM1786" s="88"/>
      <c r="AN1786" s="88"/>
      <c r="AO1786" s="88"/>
      <c r="AP1786" s="88"/>
      <c r="AQ1786" s="88"/>
      <c r="AR1786" s="88"/>
      <c r="AS1786" s="88"/>
      <c r="AT1786" s="90"/>
      <c r="AU1786" s="91"/>
      <c r="AV1786" s="88"/>
      <c r="AW1786" s="88"/>
      <c r="AX1786" s="186"/>
      <c r="AZ1786" s="207"/>
    </row>
    <row r="1787" spans="1:52" s="168" customFormat="1" ht="24.9" customHeight="1" x14ac:dyDescent="0.3">
      <c r="A1787" s="263"/>
      <c r="B1787" s="263"/>
      <c r="C1787" s="265"/>
      <c r="D1787" s="481"/>
      <c r="E1787" s="482"/>
      <c r="F1787" s="482"/>
      <c r="G1787" s="482"/>
      <c r="H1787" s="482"/>
      <c r="I1787" s="482"/>
      <c r="J1787" s="482"/>
      <c r="K1787" s="482"/>
      <c r="L1787" s="482"/>
      <c r="M1787" s="483"/>
      <c r="N1787" s="176">
        <v>14001367</v>
      </c>
      <c r="O1787" s="529" t="s">
        <v>309</v>
      </c>
      <c r="P1787" s="530"/>
      <c r="Q1787" s="8">
        <v>2</v>
      </c>
      <c r="R1787" s="8">
        <v>1</v>
      </c>
      <c r="S1787" s="8">
        <v>1</v>
      </c>
      <c r="T1787" s="9">
        <f t="shared" si="124"/>
        <v>16</v>
      </c>
      <c r="U1787" s="17">
        <f t="shared" si="123"/>
        <v>32</v>
      </c>
      <c r="V1787" s="182"/>
      <c r="W1787" s="191">
        <v>10</v>
      </c>
      <c r="X1787" s="199"/>
      <c r="Y1787" s="182"/>
      <c r="Z1787" s="184"/>
      <c r="AA1787" s="184"/>
      <c r="AC1787" s="193"/>
      <c r="AD1787" s="89"/>
      <c r="AE1787" s="89"/>
      <c r="AF1787" s="90"/>
      <c r="AG1787" s="91"/>
      <c r="AH1787" s="88"/>
      <c r="AI1787" s="88"/>
      <c r="AJ1787" s="88"/>
      <c r="AK1787" s="88"/>
      <c r="AL1787" s="88"/>
      <c r="AM1787" s="88"/>
      <c r="AN1787" s="88"/>
      <c r="AO1787" s="88"/>
      <c r="AP1787" s="88"/>
      <c r="AQ1787" s="88"/>
      <c r="AR1787" s="88"/>
      <c r="AS1787" s="88"/>
      <c r="AT1787" s="90"/>
      <c r="AU1787" s="91"/>
      <c r="AV1787" s="88"/>
      <c r="AW1787" s="88"/>
      <c r="AX1787" s="186"/>
      <c r="AZ1787" s="207"/>
    </row>
    <row r="1788" spans="1:52" s="168" customFormat="1" ht="24.9" customHeight="1" x14ac:dyDescent="0.3">
      <c r="A1788" s="263"/>
      <c r="B1788" s="263"/>
      <c r="C1788" s="265"/>
      <c r="D1788" s="481"/>
      <c r="E1788" s="482"/>
      <c r="F1788" s="482"/>
      <c r="G1788" s="482"/>
      <c r="H1788" s="482"/>
      <c r="I1788" s="482"/>
      <c r="J1788" s="482"/>
      <c r="K1788" s="482"/>
      <c r="L1788" s="482"/>
      <c r="M1788" s="483"/>
      <c r="N1788" s="176">
        <v>14000126</v>
      </c>
      <c r="O1788" s="529" t="s">
        <v>309</v>
      </c>
      <c r="P1788" s="530"/>
      <c r="Q1788" s="8">
        <v>2</v>
      </c>
      <c r="R1788" s="8">
        <v>1</v>
      </c>
      <c r="S1788" s="8">
        <v>1</v>
      </c>
      <c r="T1788" s="9">
        <f t="shared" si="124"/>
        <v>24</v>
      </c>
      <c r="U1788" s="17">
        <f t="shared" si="123"/>
        <v>48</v>
      </c>
      <c r="V1788" s="182"/>
      <c r="W1788" s="191">
        <v>11</v>
      </c>
      <c r="X1788" s="199"/>
      <c r="Y1788" s="182"/>
      <c r="Z1788" s="184"/>
      <c r="AA1788" s="184"/>
      <c r="AC1788" s="193"/>
      <c r="AD1788" s="89"/>
      <c r="AE1788" s="89"/>
      <c r="AF1788" s="90"/>
      <c r="AG1788" s="91"/>
      <c r="AH1788" s="88"/>
      <c r="AI1788" s="88"/>
      <c r="AJ1788" s="88"/>
      <c r="AK1788" s="88"/>
      <c r="AL1788" s="88"/>
      <c r="AM1788" s="88"/>
      <c r="AN1788" s="88"/>
      <c r="AO1788" s="88"/>
      <c r="AP1788" s="88"/>
      <c r="AQ1788" s="88"/>
      <c r="AR1788" s="88"/>
      <c r="AS1788" s="88"/>
      <c r="AT1788" s="90"/>
      <c r="AU1788" s="91"/>
      <c r="AV1788" s="88"/>
      <c r="AW1788" s="88"/>
      <c r="AX1788" s="186"/>
      <c r="AZ1788" s="207"/>
    </row>
    <row r="1789" spans="1:52" s="168" customFormat="1" ht="24.9" customHeight="1" x14ac:dyDescent="0.3">
      <c r="A1789" s="263"/>
      <c r="B1789" s="263"/>
      <c r="C1789" s="265"/>
      <c r="D1789" s="481"/>
      <c r="E1789" s="482"/>
      <c r="F1789" s="482"/>
      <c r="G1789" s="482"/>
      <c r="H1789" s="482"/>
      <c r="I1789" s="482"/>
      <c r="J1789" s="482"/>
      <c r="K1789" s="482"/>
      <c r="L1789" s="482"/>
      <c r="M1789" s="483"/>
      <c r="N1789" s="176"/>
      <c r="O1789" s="529"/>
      <c r="P1789" s="530"/>
      <c r="Q1789" s="8"/>
      <c r="R1789" s="8"/>
      <c r="S1789" s="8"/>
      <c r="T1789" s="9"/>
      <c r="U1789" s="17"/>
      <c r="V1789" s="182"/>
      <c r="W1789" s="191"/>
      <c r="X1789" s="199"/>
      <c r="Y1789" s="182"/>
      <c r="Z1789" s="184"/>
      <c r="AA1789" s="184"/>
      <c r="AC1789" s="193"/>
      <c r="AD1789" s="89"/>
      <c r="AE1789" s="89"/>
      <c r="AF1789" s="90"/>
      <c r="AG1789" s="91"/>
      <c r="AH1789" s="88"/>
      <c r="AI1789" s="88"/>
      <c r="AJ1789" s="88"/>
      <c r="AK1789" s="88"/>
      <c r="AL1789" s="88"/>
      <c r="AM1789" s="88"/>
      <c r="AN1789" s="88"/>
      <c r="AO1789" s="88"/>
      <c r="AP1789" s="88"/>
      <c r="AQ1789" s="88"/>
      <c r="AR1789" s="88"/>
      <c r="AS1789" s="88"/>
      <c r="AT1789" s="90"/>
      <c r="AU1789" s="91"/>
      <c r="AV1789" s="88"/>
      <c r="AW1789" s="88"/>
      <c r="AX1789" s="186"/>
      <c r="AZ1789" s="207"/>
    </row>
    <row r="1790" spans="1:52" s="168" customFormat="1" ht="24.9" customHeight="1" x14ac:dyDescent="0.3">
      <c r="A1790" s="263"/>
      <c r="B1790" s="263"/>
      <c r="C1790" s="265"/>
      <c r="D1790" s="481"/>
      <c r="E1790" s="482"/>
      <c r="F1790" s="482"/>
      <c r="G1790" s="482"/>
      <c r="H1790" s="482"/>
      <c r="I1790" s="482"/>
      <c r="J1790" s="482"/>
      <c r="K1790" s="482"/>
      <c r="L1790" s="482"/>
      <c r="M1790" s="483"/>
      <c r="N1790" s="176"/>
      <c r="O1790" s="529"/>
      <c r="P1790" s="530"/>
      <c r="Q1790" s="8"/>
      <c r="R1790" s="8"/>
      <c r="S1790" s="8"/>
      <c r="T1790" s="9"/>
      <c r="U1790" s="17"/>
      <c r="V1790" s="182"/>
      <c r="W1790" s="191"/>
      <c r="X1790" s="199"/>
      <c r="Y1790" s="182"/>
      <c r="Z1790" s="184"/>
      <c r="AA1790" s="184"/>
      <c r="AC1790" s="193"/>
      <c r="AD1790" s="89"/>
      <c r="AE1790" s="89"/>
      <c r="AF1790" s="90"/>
      <c r="AG1790" s="91"/>
      <c r="AH1790" s="88"/>
      <c r="AI1790" s="88"/>
      <c r="AJ1790" s="88"/>
      <c r="AK1790" s="88"/>
      <c r="AL1790" s="88"/>
      <c r="AM1790" s="88"/>
      <c r="AN1790" s="88"/>
      <c r="AO1790" s="88"/>
      <c r="AP1790" s="88"/>
      <c r="AQ1790" s="88"/>
      <c r="AR1790" s="88"/>
      <c r="AS1790" s="88"/>
      <c r="AT1790" s="90"/>
      <c r="AU1790" s="91"/>
      <c r="AV1790" s="88"/>
      <c r="AW1790" s="88"/>
      <c r="AX1790" s="186"/>
      <c r="AZ1790" s="207"/>
    </row>
    <row r="1791" spans="1:52" s="168" customFormat="1" ht="24.9" customHeight="1" x14ac:dyDescent="0.3">
      <c r="A1791" s="263"/>
      <c r="B1791" s="263"/>
      <c r="C1791" s="265"/>
      <c r="D1791" s="481"/>
      <c r="E1791" s="482"/>
      <c r="F1791" s="482"/>
      <c r="G1791" s="482"/>
      <c r="H1791" s="482"/>
      <c r="I1791" s="482"/>
      <c r="J1791" s="482"/>
      <c r="K1791" s="482"/>
      <c r="L1791" s="482"/>
      <c r="M1791" s="483"/>
      <c r="N1791" s="176">
        <v>14001506</v>
      </c>
      <c r="O1791" s="529" t="s">
        <v>309</v>
      </c>
      <c r="P1791" s="530"/>
      <c r="Q1791" s="8">
        <v>2</v>
      </c>
      <c r="R1791" s="8">
        <v>1</v>
      </c>
      <c r="S1791" s="8">
        <v>1</v>
      </c>
      <c r="T1791" s="9">
        <f t="shared" si="124"/>
        <v>13</v>
      </c>
      <c r="U1791" s="17">
        <f t="shared" si="123"/>
        <v>26</v>
      </c>
      <c r="V1791" s="182"/>
      <c r="W1791" s="191">
        <v>15</v>
      </c>
      <c r="X1791" s="199"/>
      <c r="Y1791" s="182"/>
      <c r="Z1791" s="184"/>
      <c r="AA1791" s="184"/>
      <c r="AC1791" s="193"/>
      <c r="AD1791" s="89"/>
      <c r="AE1791" s="89"/>
      <c r="AF1791" s="90"/>
      <c r="AG1791" s="91"/>
      <c r="AH1791" s="88"/>
      <c r="AI1791" s="88"/>
      <c r="AJ1791" s="88"/>
      <c r="AK1791" s="88"/>
      <c r="AL1791" s="88"/>
      <c r="AM1791" s="88"/>
      <c r="AN1791" s="88"/>
      <c r="AO1791" s="88"/>
      <c r="AP1791" s="88"/>
      <c r="AQ1791" s="88"/>
      <c r="AR1791" s="88"/>
      <c r="AS1791" s="88"/>
      <c r="AT1791" s="90"/>
      <c r="AU1791" s="91"/>
      <c r="AV1791" s="88"/>
      <c r="AW1791" s="88"/>
      <c r="AX1791" s="186"/>
      <c r="AZ1791" s="207"/>
    </row>
    <row r="1792" spans="1:52" s="168" customFormat="1" ht="24.9" customHeight="1" x14ac:dyDescent="0.3">
      <c r="A1792" s="263"/>
      <c r="B1792" s="263"/>
      <c r="C1792" s="265"/>
      <c r="D1792" s="481"/>
      <c r="E1792" s="482"/>
      <c r="F1792" s="482"/>
      <c r="G1792" s="482"/>
      <c r="H1792" s="482"/>
      <c r="I1792" s="482"/>
      <c r="J1792" s="482"/>
      <c r="K1792" s="482"/>
      <c r="L1792" s="482"/>
      <c r="M1792" s="483"/>
      <c r="N1792" s="176"/>
      <c r="O1792" s="529"/>
      <c r="P1792" s="530"/>
      <c r="Q1792" s="8"/>
      <c r="R1792" s="8"/>
      <c r="S1792" s="8"/>
      <c r="T1792" s="9"/>
      <c r="U1792" s="17"/>
      <c r="V1792" s="182"/>
      <c r="W1792" s="191"/>
      <c r="X1792" s="199"/>
      <c r="Y1792" s="182"/>
      <c r="Z1792" s="184"/>
      <c r="AA1792" s="184"/>
      <c r="AC1792" s="193"/>
      <c r="AD1792" s="89"/>
      <c r="AE1792" s="89"/>
      <c r="AF1792" s="90"/>
      <c r="AG1792" s="91"/>
      <c r="AH1792" s="88"/>
      <c r="AI1792" s="88"/>
      <c r="AJ1792" s="88"/>
      <c r="AK1792" s="88"/>
      <c r="AL1792" s="88"/>
      <c r="AM1792" s="88"/>
      <c r="AN1792" s="88"/>
      <c r="AO1792" s="88"/>
      <c r="AP1792" s="88"/>
      <c r="AQ1792" s="88"/>
      <c r="AR1792" s="88"/>
      <c r="AS1792" s="88"/>
      <c r="AT1792" s="90"/>
      <c r="AU1792" s="91"/>
      <c r="AV1792" s="88"/>
      <c r="AW1792" s="88"/>
      <c r="AX1792" s="186"/>
      <c r="AZ1792" s="207"/>
    </row>
    <row r="1793" spans="1:52" s="168" customFormat="1" ht="24.9" customHeight="1" x14ac:dyDescent="0.3">
      <c r="A1793" s="263"/>
      <c r="B1793" s="263"/>
      <c r="C1793" s="265"/>
      <c r="D1793" s="481"/>
      <c r="E1793" s="482"/>
      <c r="F1793" s="482"/>
      <c r="G1793" s="482"/>
      <c r="H1793" s="482"/>
      <c r="I1793" s="482"/>
      <c r="J1793" s="482"/>
      <c r="K1793" s="482"/>
      <c r="L1793" s="482"/>
      <c r="M1793" s="483"/>
      <c r="N1793" s="176">
        <v>14001619</v>
      </c>
      <c r="O1793" s="529" t="s">
        <v>309</v>
      </c>
      <c r="P1793" s="530"/>
      <c r="Q1793" s="8">
        <v>2</v>
      </c>
      <c r="R1793" s="8">
        <v>1</v>
      </c>
      <c r="S1793" s="8">
        <v>1</v>
      </c>
      <c r="T1793" s="9">
        <f t="shared" si="124"/>
        <v>9</v>
      </c>
      <c r="U1793" s="17">
        <f t="shared" si="123"/>
        <v>18</v>
      </c>
      <c r="V1793" s="182"/>
      <c r="W1793" s="191">
        <v>18</v>
      </c>
      <c r="X1793" s="199"/>
      <c r="Y1793" s="182"/>
      <c r="Z1793" s="184"/>
      <c r="AA1793" s="184"/>
      <c r="AC1793" s="193"/>
      <c r="AD1793" s="89"/>
      <c r="AE1793" s="89"/>
      <c r="AF1793" s="90"/>
      <c r="AG1793" s="91"/>
      <c r="AH1793" s="88"/>
      <c r="AI1793" s="88"/>
      <c r="AJ1793" s="88"/>
      <c r="AK1793" s="88"/>
      <c r="AL1793" s="88"/>
      <c r="AM1793" s="88"/>
      <c r="AN1793" s="88"/>
      <c r="AO1793" s="88"/>
      <c r="AP1793" s="88"/>
      <c r="AQ1793" s="88"/>
      <c r="AR1793" s="88"/>
      <c r="AS1793" s="88"/>
      <c r="AT1793" s="90"/>
      <c r="AU1793" s="91"/>
      <c r="AV1793" s="88"/>
      <c r="AW1793" s="88"/>
      <c r="AX1793" s="186"/>
      <c r="AZ1793" s="207"/>
    </row>
    <row r="1794" spans="1:52" s="168" customFormat="1" ht="24.9" customHeight="1" x14ac:dyDescent="0.3">
      <c r="A1794" s="263"/>
      <c r="B1794" s="263"/>
      <c r="C1794" s="265"/>
      <c r="D1794" s="481"/>
      <c r="E1794" s="482"/>
      <c r="F1794" s="482"/>
      <c r="G1794" s="482"/>
      <c r="H1794" s="482"/>
      <c r="I1794" s="482"/>
      <c r="J1794" s="482"/>
      <c r="K1794" s="482"/>
      <c r="L1794" s="482"/>
      <c r="M1794" s="483"/>
      <c r="N1794" s="176">
        <v>14001616</v>
      </c>
      <c r="O1794" s="529" t="s">
        <v>309</v>
      </c>
      <c r="P1794" s="530"/>
      <c r="Q1794" s="8">
        <v>2</v>
      </c>
      <c r="R1794" s="8">
        <v>1</v>
      </c>
      <c r="S1794" s="8">
        <v>1</v>
      </c>
      <c r="T1794" s="9">
        <f t="shared" si="124"/>
        <v>7</v>
      </c>
      <c r="U1794" s="17">
        <f t="shared" si="123"/>
        <v>14</v>
      </c>
      <c r="V1794" s="182"/>
      <c r="W1794" s="191">
        <v>19</v>
      </c>
      <c r="X1794" s="199"/>
      <c r="Y1794" s="182"/>
      <c r="Z1794" s="184"/>
      <c r="AA1794" s="184"/>
      <c r="AC1794" s="193"/>
      <c r="AD1794" s="89"/>
      <c r="AE1794" s="89"/>
      <c r="AF1794" s="90"/>
      <c r="AG1794" s="92"/>
      <c r="AH1794" s="88"/>
      <c r="AI1794" s="88"/>
      <c r="AJ1794" s="88"/>
      <c r="AK1794" s="88"/>
      <c r="AL1794" s="88"/>
      <c r="AM1794" s="88"/>
      <c r="AN1794" s="88"/>
      <c r="AO1794" s="88"/>
      <c r="AP1794" s="88"/>
      <c r="AQ1794" s="88"/>
      <c r="AR1794" s="88"/>
      <c r="AS1794" s="88"/>
      <c r="AT1794" s="90"/>
      <c r="AU1794" s="92"/>
      <c r="AV1794" s="88"/>
      <c r="AW1794" s="88"/>
      <c r="AX1794" s="186"/>
      <c r="AZ1794" s="207"/>
    </row>
    <row r="1795" spans="1:52" s="168" customFormat="1" ht="24.9" customHeight="1" x14ac:dyDescent="0.3">
      <c r="A1795" s="263"/>
      <c r="B1795" s="263"/>
      <c r="C1795" s="265"/>
      <c r="D1795" s="481"/>
      <c r="E1795" s="482"/>
      <c r="F1795" s="482"/>
      <c r="G1795" s="482"/>
      <c r="H1795" s="482"/>
      <c r="I1795" s="482"/>
      <c r="J1795" s="482"/>
      <c r="K1795" s="482"/>
      <c r="L1795" s="482"/>
      <c r="M1795" s="483"/>
      <c r="N1795" s="176">
        <v>14001469</v>
      </c>
      <c r="O1795" s="529" t="s">
        <v>310</v>
      </c>
      <c r="P1795" s="530"/>
      <c r="Q1795" s="8">
        <v>10</v>
      </c>
      <c r="R1795" s="8">
        <v>0.8</v>
      </c>
      <c r="S1795" s="8">
        <v>0.4</v>
      </c>
      <c r="T1795" s="9">
        <v>5</v>
      </c>
      <c r="U1795" s="17">
        <f t="shared" si="123"/>
        <v>16</v>
      </c>
      <c r="V1795" s="182"/>
      <c r="W1795" s="191">
        <v>1</v>
      </c>
      <c r="X1795" s="199"/>
      <c r="Y1795" s="182"/>
      <c r="Z1795" s="184"/>
      <c r="AA1795" s="184"/>
      <c r="AC1795" s="193"/>
      <c r="AD1795" s="89"/>
      <c r="AE1795" s="89"/>
      <c r="AF1795" s="90"/>
      <c r="AG1795" s="92"/>
      <c r="AH1795" s="88"/>
      <c r="AI1795" s="88"/>
      <c r="AJ1795" s="88"/>
      <c r="AK1795" s="88"/>
      <c r="AL1795" s="88"/>
      <c r="AM1795" s="88"/>
      <c r="AN1795" s="88"/>
      <c r="AO1795" s="88"/>
      <c r="AP1795" s="88"/>
      <c r="AQ1795" s="88"/>
      <c r="AR1795" s="88"/>
      <c r="AS1795" s="88"/>
      <c r="AT1795" s="90"/>
      <c r="AU1795" s="92"/>
      <c r="AV1795" s="88"/>
      <c r="AW1795" s="88"/>
      <c r="AX1795" s="186"/>
      <c r="AZ1795" s="207"/>
    </row>
    <row r="1796" spans="1:52" s="168" customFormat="1" ht="24.9" customHeight="1" x14ac:dyDescent="0.3">
      <c r="A1796" s="263"/>
      <c r="B1796" s="263"/>
      <c r="C1796" s="265"/>
      <c r="D1796" s="481"/>
      <c r="E1796" s="482"/>
      <c r="F1796" s="482"/>
      <c r="G1796" s="482"/>
      <c r="H1796" s="482"/>
      <c r="I1796" s="482"/>
      <c r="J1796" s="482"/>
      <c r="K1796" s="482"/>
      <c r="L1796" s="482"/>
      <c r="M1796" s="483"/>
      <c r="N1796" s="176">
        <v>14001481</v>
      </c>
      <c r="O1796" s="529" t="s">
        <v>310</v>
      </c>
      <c r="P1796" s="530"/>
      <c r="Q1796" s="8">
        <v>10</v>
      </c>
      <c r="R1796" s="8">
        <v>0.8</v>
      </c>
      <c r="S1796" s="8">
        <v>0.4</v>
      </c>
      <c r="T1796" s="9">
        <v>2</v>
      </c>
      <c r="U1796" s="17">
        <f t="shared" si="123"/>
        <v>6.4</v>
      </c>
      <c r="V1796" s="182"/>
      <c r="W1796" s="191">
        <v>2</v>
      </c>
      <c r="X1796" s="199"/>
      <c r="Y1796" s="182"/>
      <c r="Z1796" s="184"/>
      <c r="AA1796" s="184"/>
      <c r="AC1796" s="193"/>
      <c r="AD1796" s="89"/>
      <c r="AE1796" s="89"/>
      <c r="AF1796" s="90"/>
      <c r="AG1796" s="92"/>
      <c r="AH1796" s="88"/>
      <c r="AI1796" s="88"/>
      <c r="AJ1796" s="88"/>
      <c r="AK1796" s="88"/>
      <c r="AL1796" s="88"/>
      <c r="AM1796" s="88"/>
      <c r="AN1796" s="88"/>
      <c r="AO1796" s="88"/>
      <c r="AP1796" s="88"/>
      <c r="AQ1796" s="88"/>
      <c r="AR1796" s="88"/>
      <c r="AS1796" s="88"/>
      <c r="AT1796" s="90"/>
      <c r="AU1796" s="92"/>
      <c r="AV1796" s="88"/>
      <c r="AW1796" s="88"/>
      <c r="AX1796" s="186"/>
      <c r="AZ1796" s="207"/>
    </row>
    <row r="1797" spans="1:52" s="168" customFormat="1" ht="24.9" customHeight="1" x14ac:dyDescent="0.3">
      <c r="A1797" s="263"/>
      <c r="B1797" s="263"/>
      <c r="C1797" s="265"/>
      <c r="D1797" s="481"/>
      <c r="E1797" s="482"/>
      <c r="F1797" s="482"/>
      <c r="G1797" s="482"/>
      <c r="H1797" s="482"/>
      <c r="I1797" s="482"/>
      <c r="J1797" s="482"/>
      <c r="K1797" s="482"/>
      <c r="L1797" s="482"/>
      <c r="M1797" s="483"/>
      <c r="N1797" s="176">
        <v>14000772</v>
      </c>
      <c r="O1797" s="529" t="s">
        <v>310</v>
      </c>
      <c r="P1797" s="530"/>
      <c r="Q1797" s="8">
        <v>10</v>
      </c>
      <c r="R1797" s="8">
        <v>0.8</v>
      </c>
      <c r="S1797" s="8">
        <v>0.4</v>
      </c>
      <c r="T1797" s="9">
        <v>2</v>
      </c>
      <c r="U1797" s="17">
        <f t="shared" si="123"/>
        <v>6.4</v>
      </c>
      <c r="V1797" s="182"/>
      <c r="W1797" s="191">
        <v>3</v>
      </c>
      <c r="X1797" s="199"/>
      <c r="Y1797" s="182"/>
      <c r="Z1797" s="184"/>
      <c r="AA1797" s="184"/>
      <c r="AC1797" s="193"/>
      <c r="AD1797" s="89"/>
      <c r="AE1797" s="89"/>
      <c r="AF1797" s="90"/>
      <c r="AG1797" s="92"/>
      <c r="AH1797" s="88"/>
      <c r="AI1797" s="88"/>
      <c r="AJ1797" s="88"/>
      <c r="AK1797" s="88"/>
      <c r="AL1797" s="88"/>
      <c r="AM1797" s="88"/>
      <c r="AN1797" s="88"/>
      <c r="AO1797" s="88"/>
      <c r="AP1797" s="88"/>
      <c r="AQ1797" s="88"/>
      <c r="AR1797" s="88"/>
      <c r="AS1797" s="88"/>
      <c r="AT1797" s="90"/>
      <c r="AU1797" s="92"/>
      <c r="AV1797" s="88"/>
      <c r="AW1797" s="88"/>
      <c r="AX1797" s="186"/>
      <c r="AZ1797" s="207"/>
    </row>
    <row r="1798" spans="1:52" s="168" customFormat="1" ht="24.9" customHeight="1" x14ac:dyDescent="0.3">
      <c r="A1798" s="263"/>
      <c r="B1798" s="263"/>
      <c r="C1798" s="265"/>
      <c r="D1798" s="481"/>
      <c r="E1798" s="482"/>
      <c r="F1798" s="482"/>
      <c r="G1798" s="482"/>
      <c r="H1798" s="482"/>
      <c r="I1798" s="482"/>
      <c r="J1798" s="482"/>
      <c r="K1798" s="482"/>
      <c r="L1798" s="482"/>
      <c r="M1798" s="483"/>
      <c r="N1798" s="176">
        <v>14000741</v>
      </c>
      <c r="O1798" s="529" t="s">
        <v>310</v>
      </c>
      <c r="P1798" s="530"/>
      <c r="Q1798" s="8">
        <v>10</v>
      </c>
      <c r="R1798" s="8">
        <v>0.8</v>
      </c>
      <c r="S1798" s="8">
        <v>0.4</v>
      </c>
      <c r="T1798" s="9">
        <v>2</v>
      </c>
      <c r="U1798" s="17">
        <f t="shared" si="123"/>
        <v>6.4</v>
      </c>
      <c r="V1798" s="182"/>
      <c r="W1798" s="191">
        <v>4</v>
      </c>
      <c r="X1798" s="199"/>
      <c r="Y1798" s="182"/>
      <c r="Z1798" s="184"/>
      <c r="AA1798" s="184"/>
      <c r="AC1798" s="196"/>
      <c r="AD1798" s="89"/>
      <c r="AE1798" s="89"/>
      <c r="AF1798" s="90"/>
      <c r="AG1798" s="186"/>
      <c r="AH1798" s="88"/>
      <c r="AI1798" s="88"/>
      <c r="AJ1798" s="88"/>
      <c r="AK1798" s="88"/>
      <c r="AL1798" s="88"/>
      <c r="AM1798" s="88"/>
      <c r="AN1798" s="88"/>
      <c r="AO1798" s="88"/>
      <c r="AP1798" s="88"/>
      <c r="AQ1798" s="88"/>
      <c r="AR1798" s="88"/>
      <c r="AS1798" s="88"/>
      <c r="AT1798" s="90"/>
      <c r="AU1798" s="186"/>
      <c r="AV1798" s="88"/>
      <c r="AW1798" s="88"/>
      <c r="AX1798" s="186"/>
      <c r="AZ1798" s="207"/>
    </row>
    <row r="1799" spans="1:52" s="168" customFormat="1" ht="24.9" customHeight="1" x14ac:dyDescent="0.3">
      <c r="A1799" s="263"/>
      <c r="B1799" s="263"/>
      <c r="C1799" s="265"/>
      <c r="D1799" s="481"/>
      <c r="E1799" s="482"/>
      <c r="F1799" s="482"/>
      <c r="G1799" s="482"/>
      <c r="H1799" s="482"/>
      <c r="I1799" s="482"/>
      <c r="J1799" s="482"/>
      <c r="K1799" s="482"/>
      <c r="L1799" s="482"/>
      <c r="M1799" s="483"/>
      <c r="N1799" s="176">
        <v>14000718</v>
      </c>
      <c r="O1799" s="529" t="s">
        <v>310</v>
      </c>
      <c r="P1799" s="530"/>
      <c r="Q1799" s="8">
        <v>10</v>
      </c>
      <c r="R1799" s="8">
        <v>0.8</v>
      </c>
      <c r="S1799" s="8">
        <v>0.4</v>
      </c>
      <c r="T1799" s="9">
        <v>2</v>
      </c>
      <c r="U1799" s="17">
        <f t="shared" si="123"/>
        <v>6.4</v>
      </c>
      <c r="V1799" s="182"/>
      <c r="W1799" s="191">
        <v>5</v>
      </c>
      <c r="X1799" s="199"/>
      <c r="Y1799" s="182"/>
      <c r="Z1799" s="184"/>
      <c r="AA1799" s="184"/>
      <c r="AC1799" s="196"/>
      <c r="AD1799" s="89"/>
      <c r="AE1799" s="89"/>
      <c r="AF1799" s="90"/>
      <c r="AG1799" s="186"/>
      <c r="AH1799" s="88"/>
      <c r="AI1799" s="88"/>
      <c r="AJ1799" s="88"/>
      <c r="AK1799" s="88"/>
      <c r="AL1799" s="88"/>
      <c r="AM1799" s="88"/>
      <c r="AN1799" s="88"/>
      <c r="AO1799" s="88"/>
      <c r="AP1799" s="88"/>
      <c r="AQ1799" s="88"/>
      <c r="AR1799" s="88"/>
      <c r="AS1799" s="88"/>
      <c r="AT1799" s="90"/>
      <c r="AU1799" s="186"/>
      <c r="AV1799" s="88"/>
      <c r="AW1799" s="88"/>
      <c r="AX1799" s="186"/>
      <c r="AZ1799" s="207"/>
    </row>
    <row r="1800" spans="1:52" s="168" customFormat="1" ht="24.9" customHeight="1" x14ac:dyDescent="0.3">
      <c r="A1800" s="263"/>
      <c r="B1800" s="263"/>
      <c r="C1800" s="265"/>
      <c r="D1800" s="481"/>
      <c r="E1800" s="482"/>
      <c r="F1800" s="482"/>
      <c r="G1800" s="482"/>
      <c r="H1800" s="482"/>
      <c r="I1800" s="482"/>
      <c r="J1800" s="482"/>
      <c r="K1800" s="482"/>
      <c r="L1800" s="482"/>
      <c r="M1800" s="483"/>
      <c r="N1800" s="176">
        <v>14001678</v>
      </c>
      <c r="O1800" s="529" t="s">
        <v>310</v>
      </c>
      <c r="P1800" s="530"/>
      <c r="Q1800" s="8">
        <v>10</v>
      </c>
      <c r="R1800" s="8">
        <v>0.8</v>
      </c>
      <c r="S1800" s="8">
        <v>0.4</v>
      </c>
      <c r="T1800" s="9">
        <v>2</v>
      </c>
      <c r="U1800" s="17">
        <f t="shared" si="123"/>
        <v>6.4</v>
      </c>
      <c r="V1800" s="182"/>
      <c r="W1800" s="191">
        <v>6</v>
      </c>
      <c r="X1800" s="199"/>
      <c r="Y1800" s="182"/>
      <c r="Z1800" s="184"/>
      <c r="AA1800" s="184"/>
      <c r="AC1800" s="196"/>
      <c r="AD1800" s="89"/>
      <c r="AE1800" s="89"/>
      <c r="AF1800" s="90"/>
      <c r="AG1800" s="186"/>
      <c r="AH1800" s="88"/>
      <c r="AI1800" s="88"/>
      <c r="AJ1800" s="88"/>
      <c r="AK1800" s="88"/>
      <c r="AL1800" s="88"/>
      <c r="AM1800" s="88"/>
      <c r="AN1800" s="88"/>
      <c r="AO1800" s="88"/>
      <c r="AP1800" s="88"/>
      <c r="AQ1800" s="88"/>
      <c r="AR1800" s="88"/>
      <c r="AS1800" s="88"/>
      <c r="AT1800" s="90"/>
      <c r="AU1800" s="186"/>
      <c r="AV1800" s="88"/>
      <c r="AW1800" s="88"/>
      <c r="AX1800" s="186"/>
      <c r="AZ1800" s="207"/>
    </row>
    <row r="1801" spans="1:52" s="168" customFormat="1" ht="24.9" customHeight="1" thickBot="1" x14ac:dyDescent="0.35">
      <c r="A1801" s="263"/>
      <c r="B1801" s="263"/>
      <c r="C1801" s="265"/>
      <c r="D1801" s="481"/>
      <c r="E1801" s="482"/>
      <c r="F1801" s="482"/>
      <c r="G1801" s="482"/>
      <c r="H1801" s="482"/>
      <c r="I1801" s="482"/>
      <c r="J1801" s="482"/>
      <c r="K1801" s="482"/>
      <c r="L1801" s="482"/>
      <c r="M1801" s="483"/>
      <c r="N1801" s="414" t="s">
        <v>16</v>
      </c>
      <c r="O1801" s="415"/>
      <c r="P1801" s="415"/>
      <c r="Q1801" s="415"/>
      <c r="R1801" s="415"/>
      <c r="S1801" s="415"/>
      <c r="T1801" s="415"/>
      <c r="U1801" s="18">
        <f>SUM(U1781:U1800)</f>
        <v>289.99999999999989</v>
      </c>
      <c r="V1801" s="182"/>
      <c r="W1801" s="191"/>
      <c r="X1801" s="199"/>
      <c r="Y1801" s="182"/>
      <c r="Z1801" s="184"/>
      <c r="AA1801" s="184"/>
      <c r="AC1801" s="196"/>
      <c r="AD1801" s="89"/>
      <c r="AE1801" s="89"/>
      <c r="AF1801" s="90"/>
      <c r="AG1801" s="186"/>
      <c r="AH1801" s="88"/>
      <c r="AI1801" s="88"/>
      <c r="AJ1801" s="88"/>
      <c r="AK1801" s="88"/>
      <c r="AL1801" s="88"/>
      <c r="AM1801" s="88"/>
      <c r="AN1801" s="88"/>
      <c r="AO1801" s="88"/>
      <c r="AP1801" s="88"/>
      <c r="AQ1801" s="88"/>
      <c r="AR1801" s="88"/>
      <c r="AS1801" s="88"/>
      <c r="AT1801" s="90"/>
      <c r="AU1801" s="186"/>
      <c r="AV1801" s="88"/>
      <c r="AW1801" s="88"/>
      <c r="AX1801" s="186"/>
      <c r="AZ1801" s="207"/>
    </row>
    <row r="1802" spans="1:52" s="168" customFormat="1" ht="14.4" customHeight="1" x14ac:dyDescent="0.3">
      <c r="A1802" s="263"/>
      <c r="B1802" s="263"/>
      <c r="C1802" s="265"/>
      <c r="D1802" s="481"/>
      <c r="E1802" s="482"/>
      <c r="F1802" s="482"/>
      <c r="G1802" s="482"/>
      <c r="H1802" s="482"/>
      <c r="I1802" s="482"/>
      <c r="J1802" s="482"/>
      <c r="K1802" s="482"/>
      <c r="L1802" s="482"/>
      <c r="M1802" s="483"/>
      <c r="N1802" s="416" t="s">
        <v>17</v>
      </c>
      <c r="O1802" s="417"/>
      <c r="P1802" s="417"/>
      <c r="Q1802" s="417"/>
      <c r="R1802" s="417"/>
      <c r="S1802" s="417"/>
      <c r="T1802" s="417"/>
      <c r="U1802" s="418"/>
      <c r="V1802" s="200"/>
      <c r="W1802" s="191"/>
      <c r="X1802" s="199"/>
      <c r="Y1802" s="182"/>
      <c r="Z1802" s="184"/>
      <c r="AA1802" s="184"/>
      <c r="AC1802" s="196"/>
      <c r="AD1802" s="186"/>
      <c r="AE1802" s="196"/>
      <c r="AF1802" s="196"/>
      <c r="AG1802" s="186"/>
      <c r="AH1802" s="88"/>
      <c r="AI1802" s="88"/>
      <c r="AJ1802" s="88"/>
      <c r="AK1802" s="88"/>
      <c r="AL1802" s="88"/>
      <c r="AM1802" s="88"/>
      <c r="AN1802" s="88"/>
      <c r="AO1802" s="88"/>
      <c r="AP1802" s="88"/>
      <c r="AQ1802" s="88"/>
      <c r="AR1802" s="88"/>
      <c r="AS1802" s="88"/>
      <c r="AT1802" s="88"/>
      <c r="AU1802" s="89"/>
      <c r="AV1802" s="186"/>
      <c r="AW1802" s="186"/>
      <c r="AX1802" s="186"/>
      <c r="AZ1802" s="207"/>
    </row>
    <row r="1803" spans="1:52" s="168" customFormat="1" x14ac:dyDescent="0.3">
      <c r="A1803" s="263"/>
      <c r="B1803" s="263"/>
      <c r="C1803" s="265"/>
      <c r="D1803" s="481"/>
      <c r="E1803" s="482"/>
      <c r="F1803" s="482"/>
      <c r="G1803" s="482"/>
      <c r="H1803" s="482"/>
      <c r="I1803" s="482"/>
      <c r="J1803" s="482"/>
      <c r="K1803" s="482"/>
      <c r="L1803" s="482"/>
      <c r="M1803" s="483"/>
      <c r="N1803" s="419"/>
      <c r="O1803" s="420"/>
      <c r="P1803" s="420"/>
      <c r="Q1803" s="420"/>
      <c r="R1803" s="420"/>
      <c r="S1803" s="420"/>
      <c r="T1803" s="420"/>
      <c r="U1803" s="421"/>
      <c r="V1803" s="182"/>
      <c r="W1803" s="191"/>
      <c r="X1803" s="199"/>
      <c r="Y1803" s="182"/>
      <c r="Z1803" s="184"/>
      <c r="AA1803" s="184"/>
      <c r="AC1803" s="196"/>
      <c r="AD1803" s="186"/>
      <c r="AE1803" s="196"/>
      <c r="AG1803" s="182"/>
      <c r="AH1803" s="43"/>
      <c r="AI1803" s="43"/>
      <c r="AJ1803" s="43"/>
      <c r="AK1803" s="43"/>
      <c r="AL1803" s="43"/>
      <c r="AM1803" s="43"/>
      <c r="AN1803" s="43"/>
      <c r="AO1803" s="43"/>
      <c r="AP1803" s="43"/>
      <c r="AQ1803" s="43"/>
      <c r="AR1803" s="43"/>
      <c r="AS1803" s="43"/>
      <c r="AT1803" s="43"/>
      <c r="AU1803" s="44"/>
      <c r="AV1803" s="182"/>
      <c r="AW1803" s="182"/>
      <c r="AX1803" s="182"/>
      <c r="AZ1803" s="207"/>
    </row>
    <row r="1804" spans="1:52" s="168" customFormat="1" x14ac:dyDescent="0.3">
      <c r="A1804" s="263"/>
      <c r="B1804" s="263"/>
      <c r="C1804" s="265"/>
      <c r="D1804" s="481"/>
      <c r="E1804" s="482"/>
      <c r="F1804" s="482"/>
      <c r="G1804" s="482"/>
      <c r="H1804" s="482"/>
      <c r="I1804" s="482"/>
      <c r="J1804" s="482"/>
      <c r="K1804" s="482"/>
      <c r="L1804" s="482"/>
      <c r="M1804" s="483"/>
      <c r="N1804" s="419"/>
      <c r="O1804" s="420"/>
      <c r="P1804" s="420"/>
      <c r="Q1804" s="420"/>
      <c r="R1804" s="420"/>
      <c r="S1804" s="420"/>
      <c r="T1804" s="420"/>
      <c r="U1804" s="421"/>
      <c r="V1804" s="182"/>
      <c r="W1804" s="191"/>
      <c r="X1804" s="199"/>
      <c r="Y1804" s="182"/>
      <c r="Z1804" s="184"/>
      <c r="AA1804" s="184"/>
      <c r="AD1804" s="182"/>
      <c r="AG1804" s="182"/>
      <c r="AH1804" s="43"/>
      <c r="AI1804" s="43"/>
      <c r="AJ1804" s="43"/>
      <c r="AK1804" s="43"/>
      <c r="AL1804" s="43"/>
      <c r="AM1804" s="43"/>
      <c r="AN1804" s="43"/>
      <c r="AO1804" s="43"/>
      <c r="AP1804" s="43"/>
      <c r="AQ1804" s="43"/>
      <c r="AR1804" s="43"/>
      <c r="AS1804" s="43"/>
      <c r="AT1804" s="43"/>
      <c r="AU1804" s="44"/>
      <c r="AV1804" s="182"/>
      <c r="AW1804" s="182"/>
      <c r="AX1804" s="182"/>
      <c r="AZ1804" s="207"/>
    </row>
    <row r="1805" spans="1:52" s="168" customFormat="1" ht="14.4" thickBot="1" x14ac:dyDescent="0.35">
      <c r="A1805" s="263"/>
      <c r="B1805" s="263"/>
      <c r="C1805" s="265"/>
      <c r="D1805" s="425"/>
      <c r="E1805" s="426"/>
      <c r="F1805" s="426"/>
      <c r="G1805" s="426"/>
      <c r="H1805" s="426"/>
      <c r="I1805" s="426"/>
      <c r="J1805" s="426"/>
      <c r="K1805" s="426"/>
      <c r="L1805" s="426"/>
      <c r="M1805" s="427"/>
      <c r="N1805" s="422"/>
      <c r="O1805" s="423"/>
      <c r="P1805" s="423"/>
      <c r="Q1805" s="423"/>
      <c r="R1805" s="423"/>
      <c r="S1805" s="423"/>
      <c r="T1805" s="423"/>
      <c r="U1805" s="424"/>
      <c r="V1805" s="182"/>
      <c r="W1805" s="191"/>
      <c r="X1805" s="199"/>
      <c r="Y1805" s="182"/>
      <c r="Z1805" s="184"/>
      <c r="AA1805" s="184"/>
      <c r="AD1805" s="182"/>
      <c r="AG1805" s="182"/>
      <c r="AH1805" s="43"/>
      <c r="AI1805" s="43"/>
      <c r="AJ1805" s="43"/>
      <c r="AK1805" s="43"/>
      <c r="AL1805" s="43"/>
      <c r="AM1805" s="43"/>
      <c r="AN1805" s="43"/>
      <c r="AO1805" s="43"/>
      <c r="AP1805" s="43"/>
      <c r="AQ1805" s="43"/>
      <c r="AR1805" s="43"/>
      <c r="AS1805" s="43"/>
      <c r="AT1805" s="43"/>
      <c r="AU1805" s="44"/>
      <c r="AV1805" s="182"/>
      <c r="AW1805" s="182"/>
      <c r="AX1805" s="182"/>
      <c r="AZ1805" s="207"/>
    </row>
    <row r="1806" spans="1:52" s="168" customFormat="1" ht="5.25" customHeight="1" thickBot="1" x14ac:dyDescent="0.35">
      <c r="A1806" s="263"/>
      <c r="B1806" s="263"/>
      <c r="C1806" s="265"/>
      <c r="D1806" s="428"/>
      <c r="E1806" s="428"/>
      <c r="F1806" s="428"/>
      <c r="G1806" s="428"/>
      <c r="H1806" s="428"/>
      <c r="I1806" s="428"/>
      <c r="J1806" s="428"/>
      <c r="K1806" s="428"/>
      <c r="L1806" s="428"/>
      <c r="M1806" s="428"/>
      <c r="N1806" s="428"/>
      <c r="O1806" s="428"/>
      <c r="P1806" s="428"/>
      <c r="Q1806" s="428"/>
      <c r="R1806" s="428"/>
      <c r="S1806" s="428"/>
      <c r="T1806" s="428"/>
      <c r="U1806" s="428"/>
      <c r="V1806" s="182"/>
      <c r="W1806" s="191"/>
      <c r="X1806" s="199"/>
      <c r="Y1806" s="182"/>
      <c r="Z1806" s="184"/>
      <c r="AA1806" s="184"/>
      <c r="AD1806" s="182"/>
      <c r="AG1806" s="182"/>
      <c r="AH1806" s="43"/>
      <c r="AI1806" s="43"/>
      <c r="AJ1806" s="43"/>
      <c r="AK1806" s="43"/>
      <c r="AL1806" s="43"/>
      <c r="AM1806" s="43"/>
      <c r="AN1806" s="43"/>
      <c r="AO1806" s="43"/>
      <c r="AP1806" s="43"/>
      <c r="AQ1806" s="43"/>
      <c r="AR1806" s="43"/>
      <c r="AS1806" s="43"/>
      <c r="AT1806" s="43"/>
      <c r="AU1806" s="44"/>
      <c r="AV1806" s="182"/>
      <c r="AW1806" s="182"/>
      <c r="AX1806" s="182"/>
      <c r="AZ1806" s="207"/>
    </row>
    <row r="1807" spans="1:52" s="168" customFormat="1" ht="20.25" customHeight="1" x14ac:dyDescent="0.3">
      <c r="A1807" s="263"/>
      <c r="B1807" s="263"/>
      <c r="C1807" s="265"/>
      <c r="D1807" s="429" t="s">
        <v>18</v>
      </c>
      <c r="E1807" s="430"/>
      <c r="F1807" s="430"/>
      <c r="G1807" s="430"/>
      <c r="H1807" s="430"/>
      <c r="I1807" s="430"/>
      <c r="J1807" s="430"/>
      <c r="K1807" s="430"/>
      <c r="L1807" s="430"/>
      <c r="M1807" s="431"/>
      <c r="N1807" s="429" t="s">
        <v>19</v>
      </c>
      <c r="O1807" s="430"/>
      <c r="P1807" s="430"/>
      <c r="Q1807" s="430"/>
      <c r="R1807" s="430"/>
      <c r="S1807" s="430"/>
      <c r="T1807" s="430"/>
      <c r="U1807" s="431"/>
      <c r="V1807" s="182"/>
      <c r="W1807" s="191"/>
      <c r="X1807" s="199"/>
      <c r="Y1807" s="182"/>
      <c r="Z1807" s="184"/>
      <c r="AA1807" s="184"/>
      <c r="AD1807" s="182"/>
      <c r="AG1807" s="182"/>
      <c r="AH1807" s="43"/>
      <c r="AI1807" s="43"/>
      <c r="AJ1807" s="43"/>
      <c r="AK1807" s="43"/>
      <c r="AL1807" s="43"/>
      <c r="AM1807" s="43"/>
      <c r="AN1807" s="43"/>
      <c r="AO1807" s="43"/>
      <c r="AP1807" s="43"/>
      <c r="AQ1807" s="43"/>
      <c r="AR1807" s="43"/>
      <c r="AS1807" s="43"/>
      <c r="AT1807" s="43"/>
      <c r="AU1807" s="44"/>
      <c r="AV1807" s="182"/>
      <c r="AW1807" s="182"/>
      <c r="AX1807" s="182"/>
      <c r="AZ1807" s="207"/>
    </row>
    <row r="1808" spans="1:52" s="168" customFormat="1" x14ac:dyDescent="0.3">
      <c r="A1808" s="263"/>
      <c r="B1808" s="263"/>
      <c r="C1808" s="265"/>
      <c r="D1808" s="432" t="s">
        <v>20</v>
      </c>
      <c r="E1808" s="433"/>
      <c r="F1808" s="433"/>
      <c r="G1808" s="433"/>
      <c r="H1808" s="433"/>
      <c r="I1808" s="433"/>
      <c r="J1808" s="433"/>
      <c r="K1808" s="433"/>
      <c r="L1808" s="433"/>
      <c r="M1808" s="434"/>
      <c r="N1808" s="435" t="s">
        <v>21</v>
      </c>
      <c r="O1808" s="436"/>
      <c r="P1808" s="436"/>
      <c r="Q1808" s="436"/>
      <c r="R1808" s="436"/>
      <c r="S1808" s="436"/>
      <c r="T1808" s="436"/>
      <c r="U1808" s="437"/>
      <c r="V1808" s="182"/>
      <c r="W1808" s="191"/>
      <c r="X1808" s="199"/>
      <c r="Y1808" s="182"/>
      <c r="Z1808" s="184"/>
      <c r="AA1808" s="184"/>
      <c r="AD1808" s="182"/>
      <c r="AG1808" s="182"/>
      <c r="AH1808" s="43"/>
      <c r="AI1808" s="43"/>
      <c r="AJ1808" s="43"/>
      <c r="AK1808" s="43"/>
      <c r="AL1808" s="43"/>
      <c r="AM1808" s="43"/>
      <c r="AN1808" s="43"/>
      <c r="AO1808" s="43"/>
      <c r="AP1808" s="43"/>
      <c r="AQ1808" s="43"/>
      <c r="AR1808" s="43"/>
      <c r="AS1808" s="43"/>
      <c r="AT1808" s="43"/>
      <c r="AU1808" s="44"/>
      <c r="AV1808" s="182"/>
      <c r="AW1808" s="182"/>
      <c r="AX1808" s="182"/>
      <c r="AZ1808" s="207"/>
    </row>
    <row r="1809" spans="1:52" s="168" customFormat="1" ht="15.75" customHeight="1" x14ac:dyDescent="0.3">
      <c r="A1809" s="263"/>
      <c r="B1809" s="263"/>
      <c r="C1809" s="265"/>
      <c r="D1809" s="438" t="s">
        <v>22</v>
      </c>
      <c r="E1809" s="439"/>
      <c r="F1809" s="439"/>
      <c r="G1809" s="439"/>
      <c r="H1809" s="439"/>
      <c r="I1809" s="439"/>
      <c r="J1809" s="439"/>
      <c r="K1809" s="439"/>
      <c r="L1809" s="439"/>
      <c r="M1809" s="440"/>
      <c r="N1809" s="438" t="s">
        <v>22</v>
      </c>
      <c r="O1809" s="444"/>
      <c r="P1809" s="444"/>
      <c r="Q1809" s="444"/>
      <c r="R1809" s="444"/>
      <c r="S1809" s="444"/>
      <c r="T1809" s="444"/>
      <c r="U1809" s="440"/>
      <c r="V1809" s="182"/>
      <c r="W1809" s="191"/>
      <c r="X1809" s="199"/>
      <c r="Y1809" s="182"/>
      <c r="Z1809" s="184"/>
      <c r="AA1809" s="184"/>
      <c r="AD1809" s="182"/>
      <c r="AG1809" s="182"/>
      <c r="AH1809" s="43"/>
      <c r="AI1809" s="43"/>
      <c r="AJ1809" s="43"/>
      <c r="AK1809" s="43"/>
      <c r="AL1809" s="43"/>
      <c r="AM1809" s="43"/>
      <c r="AN1809" s="43"/>
      <c r="AO1809" s="43"/>
      <c r="AP1809" s="43"/>
      <c r="AQ1809" s="43"/>
      <c r="AR1809" s="43"/>
      <c r="AS1809" s="43"/>
      <c r="AT1809" s="43"/>
      <c r="AU1809" s="44"/>
      <c r="AV1809" s="182"/>
      <c r="AW1809" s="182"/>
      <c r="AX1809" s="182"/>
      <c r="AZ1809" s="207"/>
    </row>
    <row r="1810" spans="1:52" s="168" customFormat="1" ht="15.75" customHeight="1" x14ac:dyDescent="0.3">
      <c r="A1810" s="263"/>
      <c r="B1810" s="263"/>
      <c r="C1810" s="265"/>
      <c r="D1810" s="438"/>
      <c r="E1810" s="439"/>
      <c r="F1810" s="439"/>
      <c r="G1810" s="439"/>
      <c r="H1810" s="439"/>
      <c r="I1810" s="439"/>
      <c r="J1810" s="439"/>
      <c r="K1810" s="439"/>
      <c r="L1810" s="439"/>
      <c r="M1810" s="440"/>
      <c r="N1810" s="438"/>
      <c r="O1810" s="439"/>
      <c r="P1810" s="439"/>
      <c r="Q1810" s="439"/>
      <c r="R1810" s="439"/>
      <c r="S1810" s="439"/>
      <c r="T1810" s="439"/>
      <c r="U1810" s="440"/>
      <c r="V1810" s="182"/>
      <c r="W1810" s="191"/>
      <c r="X1810" s="199"/>
      <c r="Y1810" s="182"/>
      <c r="Z1810" s="184"/>
      <c r="AA1810" s="184"/>
      <c r="AD1810" s="182"/>
      <c r="AG1810" s="182"/>
      <c r="AH1810" s="43"/>
      <c r="AI1810" s="43"/>
      <c r="AJ1810" s="43"/>
      <c r="AK1810" s="43"/>
      <c r="AL1810" s="43"/>
      <c r="AM1810" s="43"/>
      <c r="AN1810" s="43"/>
      <c r="AO1810" s="43"/>
      <c r="AP1810" s="43"/>
      <c r="AQ1810" s="43"/>
      <c r="AR1810" s="43"/>
      <c r="AS1810" s="43"/>
      <c r="AT1810" s="43"/>
      <c r="AU1810" s="44"/>
      <c r="AV1810" s="182"/>
      <c r="AW1810" s="182"/>
      <c r="AX1810" s="182"/>
      <c r="AZ1810" s="207"/>
    </row>
    <row r="1811" spans="1:52" s="168" customFormat="1" ht="15.75" customHeight="1" x14ac:dyDescent="0.3">
      <c r="A1811" s="263"/>
      <c r="B1811" s="263"/>
      <c r="C1811" s="265"/>
      <c r="D1811" s="441"/>
      <c r="E1811" s="442"/>
      <c r="F1811" s="442"/>
      <c r="G1811" s="442"/>
      <c r="H1811" s="442"/>
      <c r="I1811" s="442"/>
      <c r="J1811" s="442"/>
      <c r="K1811" s="442"/>
      <c r="L1811" s="442"/>
      <c r="M1811" s="443"/>
      <c r="N1811" s="441"/>
      <c r="O1811" s="442"/>
      <c r="P1811" s="442"/>
      <c r="Q1811" s="442"/>
      <c r="R1811" s="442"/>
      <c r="S1811" s="442"/>
      <c r="T1811" s="442"/>
      <c r="U1811" s="443"/>
      <c r="V1811" s="182"/>
      <c r="W1811" s="191"/>
      <c r="X1811" s="199"/>
      <c r="Y1811" s="182"/>
      <c r="Z1811" s="184"/>
      <c r="AA1811" s="184"/>
      <c r="AD1811" s="182"/>
      <c r="AG1811" s="182"/>
      <c r="AH1811" s="43"/>
      <c r="AI1811" s="43"/>
      <c r="AJ1811" s="43"/>
      <c r="AK1811" s="43"/>
      <c r="AL1811" s="43"/>
      <c r="AM1811" s="43"/>
      <c r="AN1811" s="43"/>
      <c r="AO1811" s="43"/>
      <c r="AP1811" s="43"/>
      <c r="AQ1811" s="43"/>
      <c r="AR1811" s="43"/>
      <c r="AS1811" s="43"/>
      <c r="AT1811" s="43"/>
      <c r="AU1811" s="44"/>
      <c r="AV1811" s="182"/>
      <c r="AW1811" s="182"/>
      <c r="AX1811" s="182"/>
      <c r="AZ1811" s="207"/>
    </row>
    <row r="1812" spans="1:52" s="168" customFormat="1" x14ac:dyDescent="0.25">
      <c r="A1812" s="263"/>
      <c r="B1812" s="263"/>
      <c r="C1812" s="265"/>
      <c r="D1812" s="171" t="s">
        <v>23</v>
      </c>
      <c r="E1812" s="445" t="e">
        <f>+#REF!</f>
        <v>#REF!</v>
      </c>
      <c r="F1812" s="445"/>
      <c r="G1812" s="445"/>
      <c r="H1812" s="445"/>
      <c r="I1812" s="445"/>
      <c r="J1812" s="445"/>
      <c r="K1812" s="445"/>
      <c r="L1812" s="445"/>
      <c r="M1812" s="446"/>
      <c r="N1812" s="172" t="s">
        <v>23</v>
      </c>
      <c r="O1812" s="445" t="e">
        <f>+#REF!</f>
        <v>#REF!</v>
      </c>
      <c r="P1812" s="445"/>
      <c r="Q1812" s="445"/>
      <c r="R1812" s="445"/>
      <c r="S1812" s="445"/>
      <c r="T1812" s="445"/>
      <c r="U1812" s="446"/>
      <c r="V1812" s="182"/>
      <c r="W1812" s="191"/>
      <c r="X1812" s="199"/>
      <c r="Y1812" s="182"/>
      <c r="Z1812" s="184"/>
      <c r="AA1812" s="184"/>
      <c r="AD1812" s="182"/>
      <c r="AG1812" s="182"/>
      <c r="AH1812" s="43"/>
      <c r="AI1812" s="43"/>
      <c r="AJ1812" s="43"/>
      <c r="AK1812" s="43"/>
      <c r="AL1812" s="43"/>
      <c r="AM1812" s="43"/>
      <c r="AN1812" s="43"/>
      <c r="AO1812" s="43"/>
      <c r="AP1812" s="43"/>
      <c r="AQ1812" s="43"/>
      <c r="AR1812" s="43"/>
      <c r="AS1812" s="43"/>
      <c r="AT1812" s="43"/>
      <c r="AU1812" s="44"/>
      <c r="AV1812" s="182"/>
      <c r="AW1812" s="182"/>
      <c r="AX1812" s="182"/>
      <c r="AZ1812" s="207"/>
    </row>
    <row r="1813" spans="1:52" s="168" customFormat="1" ht="14.4" thickBot="1" x14ac:dyDescent="0.3">
      <c r="A1813" s="263"/>
      <c r="B1813" s="263"/>
      <c r="C1813" s="265"/>
      <c r="D1813" s="173" t="s">
        <v>25</v>
      </c>
      <c r="E1813" s="447" t="e">
        <f>+#REF!</f>
        <v>#REF!</v>
      </c>
      <c r="F1813" s="447"/>
      <c r="G1813" s="447"/>
      <c r="H1813" s="447"/>
      <c r="I1813" s="447"/>
      <c r="J1813" s="447"/>
      <c r="K1813" s="447"/>
      <c r="L1813" s="447"/>
      <c r="M1813" s="448"/>
      <c r="N1813" s="174" t="s">
        <v>25</v>
      </c>
      <c r="O1813" s="447" t="e">
        <f>+#REF!</f>
        <v>#REF!</v>
      </c>
      <c r="P1813" s="447"/>
      <c r="Q1813" s="447"/>
      <c r="R1813" s="447"/>
      <c r="S1813" s="447"/>
      <c r="T1813" s="447"/>
      <c r="U1813" s="448"/>
      <c r="V1813" s="182"/>
      <c r="W1813" s="191"/>
      <c r="X1813" s="199"/>
      <c r="Y1813" s="182"/>
      <c r="Z1813" s="184"/>
      <c r="AA1813" s="184"/>
      <c r="AD1813" s="182"/>
      <c r="AG1813" s="182"/>
      <c r="AH1813" s="43"/>
      <c r="AI1813" s="43"/>
      <c r="AJ1813" s="43"/>
      <c r="AK1813" s="43"/>
      <c r="AL1813" s="43"/>
      <c r="AM1813" s="43"/>
      <c r="AN1813" s="43"/>
      <c r="AO1813" s="43"/>
      <c r="AP1813" s="43"/>
      <c r="AQ1813" s="43"/>
      <c r="AR1813" s="43"/>
      <c r="AS1813" s="43"/>
      <c r="AT1813" s="43"/>
      <c r="AU1813" s="44"/>
      <c r="AV1813" s="182"/>
      <c r="AW1813" s="182"/>
      <c r="AX1813" s="182"/>
      <c r="AZ1813" s="207"/>
    </row>
    <row r="1814" spans="1:52" s="168" customFormat="1" ht="9.9" customHeight="1" thickBot="1" x14ac:dyDescent="0.3">
      <c r="A1814" s="263"/>
      <c r="B1814" s="263"/>
      <c r="C1814" s="265"/>
      <c r="D1814" s="197"/>
      <c r="E1814" s="198"/>
      <c r="F1814" s="198"/>
      <c r="G1814" s="198"/>
      <c r="H1814" s="198"/>
      <c r="I1814" s="198"/>
      <c r="J1814" s="198"/>
      <c r="K1814" s="198"/>
      <c r="L1814" s="198"/>
      <c r="M1814" s="198"/>
      <c r="N1814" s="197"/>
      <c r="O1814" s="198"/>
      <c r="P1814" s="198"/>
      <c r="Q1814" s="198"/>
      <c r="R1814" s="198"/>
      <c r="S1814" s="198"/>
      <c r="T1814" s="198"/>
      <c r="U1814" s="198"/>
      <c r="V1814" s="182"/>
      <c r="W1814" s="191"/>
      <c r="X1814" s="199"/>
      <c r="Y1814" s="182"/>
      <c r="Z1814" s="184"/>
      <c r="AA1814" s="184"/>
      <c r="AD1814" s="182"/>
      <c r="AG1814" s="182"/>
      <c r="AH1814" s="43"/>
      <c r="AI1814" s="43"/>
      <c r="AJ1814" s="43"/>
      <c r="AK1814" s="43"/>
      <c r="AL1814" s="43"/>
      <c r="AM1814" s="43"/>
      <c r="AN1814" s="43"/>
      <c r="AO1814" s="43"/>
      <c r="AP1814" s="43"/>
      <c r="AQ1814" s="43"/>
      <c r="AR1814" s="43"/>
      <c r="AS1814" s="43"/>
      <c r="AT1814" s="43"/>
      <c r="AU1814" s="44"/>
      <c r="AV1814" s="182"/>
      <c r="AW1814" s="182"/>
      <c r="AX1814" s="182"/>
      <c r="AZ1814" s="207"/>
    </row>
    <row r="1815" spans="1:52" s="168" customFormat="1" ht="15.75" customHeight="1" x14ac:dyDescent="0.3">
      <c r="A1815" s="263"/>
      <c r="B1815" s="263"/>
      <c r="C1815" s="265"/>
      <c r="D1815" s="484"/>
      <c r="E1815" s="485"/>
      <c r="F1815" s="488" t="s">
        <v>0</v>
      </c>
      <c r="G1815" s="489"/>
      <c r="H1815" s="489"/>
      <c r="I1815" s="489"/>
      <c r="J1815" s="489"/>
      <c r="K1815" s="489"/>
      <c r="L1815" s="489"/>
      <c r="M1815" s="489"/>
      <c r="N1815" s="489"/>
      <c r="O1815" s="490"/>
      <c r="P1815" s="494" t="s">
        <v>1</v>
      </c>
      <c r="Q1815" s="495"/>
      <c r="R1815" s="495"/>
      <c r="S1815" s="496"/>
      <c r="T1815" s="500"/>
      <c r="U1815" s="501"/>
      <c r="V1815" s="182"/>
      <c r="W1815" s="191"/>
      <c r="X1815" s="199"/>
      <c r="Y1815" s="182"/>
      <c r="Z1815" s="184"/>
      <c r="AA1815" s="184"/>
      <c r="AD1815" s="182"/>
      <c r="AG1815" s="182"/>
      <c r="AH1815" s="43"/>
      <c r="AI1815" s="43"/>
      <c r="AJ1815" s="43"/>
      <c r="AK1815" s="43"/>
      <c r="AL1815" s="43"/>
      <c r="AM1815" s="43"/>
      <c r="AN1815" s="43"/>
      <c r="AO1815" s="43"/>
      <c r="AP1815" s="43"/>
      <c r="AQ1815" s="43"/>
      <c r="AR1815" s="43"/>
      <c r="AS1815" s="43"/>
      <c r="AT1815" s="43"/>
      <c r="AU1815" s="44"/>
      <c r="AV1815" s="182"/>
      <c r="AW1815" s="182"/>
      <c r="AX1815" s="182"/>
      <c r="AZ1815" s="207"/>
    </row>
    <row r="1816" spans="1:52" s="168" customFormat="1" ht="15" customHeight="1" x14ac:dyDescent="0.3">
      <c r="A1816" s="263"/>
      <c r="B1816" s="263"/>
      <c r="C1816" s="265"/>
      <c r="D1816" s="481"/>
      <c r="E1816" s="482"/>
      <c r="F1816" s="491"/>
      <c r="G1816" s="492"/>
      <c r="H1816" s="492"/>
      <c r="I1816" s="492"/>
      <c r="J1816" s="492"/>
      <c r="K1816" s="492"/>
      <c r="L1816" s="492"/>
      <c r="M1816" s="492"/>
      <c r="N1816" s="492"/>
      <c r="O1816" s="493"/>
      <c r="P1816" s="497"/>
      <c r="Q1816" s="498"/>
      <c r="R1816" s="498"/>
      <c r="S1816" s="499"/>
      <c r="T1816" s="502"/>
      <c r="U1816" s="503"/>
      <c r="V1816" s="182"/>
      <c r="W1816" s="191"/>
      <c r="X1816" s="199"/>
      <c r="Y1816" s="186"/>
      <c r="Z1816" s="184"/>
      <c r="AA1816" s="184"/>
      <c r="AD1816" s="182"/>
      <c r="AG1816" s="182"/>
      <c r="AH1816" s="43"/>
      <c r="AI1816" s="43"/>
      <c r="AJ1816" s="43"/>
      <c r="AK1816" s="43"/>
      <c r="AL1816" s="43"/>
      <c r="AM1816" s="43"/>
      <c r="AN1816" s="43"/>
      <c r="AO1816" s="43"/>
      <c r="AP1816" s="43"/>
      <c r="AQ1816" s="43"/>
      <c r="AR1816" s="43"/>
      <c r="AS1816" s="43"/>
      <c r="AT1816" s="43"/>
      <c r="AU1816" s="44"/>
      <c r="AV1816" s="182"/>
      <c r="AW1816" s="182"/>
      <c r="AX1816" s="182"/>
      <c r="AZ1816" s="207"/>
    </row>
    <row r="1817" spans="1:52" s="168" customFormat="1" ht="30" customHeight="1" thickBot="1" x14ac:dyDescent="0.35">
      <c r="A1817" s="263"/>
      <c r="B1817" s="263"/>
      <c r="C1817" s="265"/>
      <c r="D1817" s="486"/>
      <c r="E1817" s="487"/>
      <c r="F1817" s="506" t="s">
        <v>2</v>
      </c>
      <c r="G1817" s="507"/>
      <c r="H1817" s="507"/>
      <c r="I1817" s="507"/>
      <c r="J1817" s="507"/>
      <c r="K1817" s="507"/>
      <c r="L1817" s="507"/>
      <c r="M1817" s="507"/>
      <c r="N1817" s="507"/>
      <c r="O1817" s="508"/>
      <c r="P1817" s="181">
        <v>38</v>
      </c>
      <c r="Q1817" s="210" t="s">
        <v>3</v>
      </c>
      <c r="R1817" s="509">
        <v>147</v>
      </c>
      <c r="S1817" s="510"/>
      <c r="T1817" s="504"/>
      <c r="U1817" s="505"/>
      <c r="V1817" s="182">
        <f>+IF(C1826="","",1)</f>
        <v>1</v>
      </c>
      <c r="W1817" s="191"/>
      <c r="X1817" s="199"/>
      <c r="Y1817" s="39"/>
      <c r="Z1817" s="184"/>
      <c r="AA1817" s="184"/>
      <c r="AD1817" s="182"/>
      <c r="AG1817" s="182"/>
      <c r="AH1817" s="43"/>
      <c r="AI1817" s="43"/>
      <c r="AJ1817" s="43"/>
      <c r="AK1817" s="43"/>
      <c r="AL1817" s="43"/>
      <c r="AM1817" s="43"/>
      <c r="AN1817" s="43"/>
      <c r="AO1817" s="43"/>
      <c r="AP1817" s="43"/>
      <c r="AQ1817" s="43"/>
      <c r="AR1817" s="43"/>
      <c r="AS1817" s="43"/>
      <c r="AT1817" s="43"/>
      <c r="AU1817" s="44"/>
      <c r="AV1817" s="182"/>
      <c r="AW1817" s="182"/>
      <c r="AX1817" s="182"/>
      <c r="AZ1817" s="207"/>
    </row>
    <row r="1818" spans="1:52" s="168" customFormat="1" ht="5.25" customHeight="1" thickBot="1" x14ac:dyDescent="0.35">
      <c r="A1818" s="263"/>
      <c r="B1818" s="263"/>
      <c r="C1818" s="265"/>
      <c r="D1818" s="454"/>
      <c r="E1818" s="454"/>
      <c r="F1818" s="454"/>
      <c r="G1818" s="454"/>
      <c r="H1818" s="454"/>
      <c r="I1818" s="454"/>
      <c r="J1818" s="454"/>
      <c r="K1818" s="454"/>
      <c r="L1818" s="454"/>
      <c r="M1818" s="454"/>
      <c r="N1818" s="454"/>
      <c r="O1818" s="454"/>
      <c r="P1818" s="454"/>
      <c r="Q1818" s="454"/>
      <c r="R1818" s="454"/>
      <c r="S1818" s="454"/>
      <c r="T1818" s="454"/>
      <c r="U1818" s="454"/>
      <c r="V1818" s="182"/>
      <c r="W1818" s="191"/>
      <c r="X1818" s="199"/>
      <c r="Y1818" s="186"/>
      <c r="Z1818" s="184"/>
      <c r="AA1818" s="184"/>
      <c r="AD1818" s="182"/>
      <c r="AG1818" s="182"/>
      <c r="AH1818" s="43"/>
      <c r="AI1818" s="43"/>
      <c r="AJ1818" s="43"/>
      <c r="AK1818" s="43"/>
      <c r="AL1818" s="43"/>
      <c r="AM1818" s="43"/>
      <c r="AN1818" s="43"/>
      <c r="AO1818" s="43"/>
      <c r="AP1818" s="43"/>
      <c r="AQ1818" s="43"/>
      <c r="AR1818" s="43"/>
      <c r="AS1818" s="43"/>
      <c r="AT1818" s="43"/>
      <c r="AU1818" s="44"/>
      <c r="AV1818" s="182"/>
      <c r="AW1818" s="182"/>
      <c r="AX1818" s="182"/>
      <c r="AZ1818" s="207"/>
    </row>
    <row r="1819" spans="1:52" s="168" customFormat="1" ht="24.9" customHeight="1" x14ac:dyDescent="0.3">
      <c r="A1819" s="263"/>
      <c r="B1819" s="263"/>
      <c r="C1819" s="265"/>
      <c r="D1819" s="511" t="s">
        <v>4</v>
      </c>
      <c r="E1819" s="512"/>
      <c r="F1819" s="513" t="s">
        <v>168</v>
      </c>
      <c r="G1819" s="514"/>
      <c r="H1819" s="514"/>
      <c r="I1819" s="515"/>
      <c r="J1819" s="516" t="s">
        <v>5</v>
      </c>
      <c r="K1819" s="512"/>
      <c r="L1819" s="513" t="s">
        <v>102</v>
      </c>
      <c r="M1819" s="514"/>
      <c r="N1819" s="514"/>
      <c r="O1819" s="514"/>
      <c r="P1819" s="515"/>
      <c r="Q1819" s="164" t="s">
        <v>6</v>
      </c>
      <c r="R1819" s="513" t="s">
        <v>36</v>
      </c>
      <c r="S1819" s="514"/>
      <c r="T1819" s="514"/>
      <c r="U1819" s="517"/>
      <c r="V1819" s="182"/>
      <c r="W1819" s="191"/>
      <c r="X1819" s="199"/>
      <c r="Y1819" s="182"/>
      <c r="Z1819" s="184"/>
      <c r="AA1819" s="184"/>
      <c r="AD1819" s="182"/>
      <c r="AG1819" s="182"/>
      <c r="AH1819" s="43"/>
      <c r="AI1819" s="43"/>
      <c r="AJ1819" s="43"/>
      <c r="AK1819" s="43"/>
      <c r="AL1819" s="43"/>
      <c r="AM1819" s="43"/>
      <c r="AN1819" s="43"/>
      <c r="AO1819" s="43"/>
      <c r="AP1819" s="43"/>
      <c r="AQ1819" s="43"/>
      <c r="AR1819" s="43"/>
      <c r="AS1819" s="43"/>
      <c r="AT1819" s="43"/>
      <c r="AU1819" s="44"/>
      <c r="AV1819" s="182"/>
      <c r="AW1819" s="182"/>
      <c r="AX1819" s="182"/>
      <c r="AZ1819" s="207"/>
    </row>
    <row r="1820" spans="1:52" s="168" customFormat="1" ht="45" customHeight="1" thickBot="1" x14ac:dyDescent="0.35">
      <c r="A1820" s="263"/>
      <c r="B1820" s="263"/>
      <c r="C1820" s="265"/>
      <c r="D1820" s="518" t="s">
        <v>7</v>
      </c>
      <c r="E1820" s="519"/>
      <c r="F1820" s="520" t="s">
        <v>169</v>
      </c>
      <c r="G1820" s="521"/>
      <c r="H1820" s="521"/>
      <c r="I1820" s="521"/>
      <c r="J1820" s="521"/>
      <c r="K1820" s="521"/>
      <c r="L1820" s="521"/>
      <c r="M1820" s="521"/>
      <c r="N1820" s="521"/>
      <c r="O1820" s="521"/>
      <c r="P1820" s="521"/>
      <c r="Q1820" s="521"/>
      <c r="R1820" s="521"/>
      <c r="S1820" s="521"/>
      <c r="T1820" s="521"/>
      <c r="U1820" s="522"/>
      <c r="V1820" s="182"/>
      <c r="W1820" s="191"/>
      <c r="X1820" s="199"/>
      <c r="Y1820" s="182"/>
      <c r="Z1820" s="184"/>
      <c r="AA1820" s="184"/>
      <c r="AD1820" s="182"/>
      <c r="AG1820" s="182"/>
      <c r="AH1820" s="43"/>
      <c r="AI1820" s="43"/>
      <c r="AJ1820" s="43"/>
      <c r="AK1820" s="43"/>
      <c r="AL1820" s="43"/>
      <c r="AM1820" s="43"/>
      <c r="AN1820" s="43"/>
      <c r="AO1820" s="43"/>
      <c r="AP1820" s="43"/>
      <c r="AQ1820" s="43"/>
      <c r="AR1820" s="43"/>
      <c r="AS1820" s="43"/>
      <c r="AT1820" s="43"/>
      <c r="AU1820" s="44"/>
      <c r="AV1820" s="182"/>
      <c r="AW1820" s="182"/>
      <c r="AX1820" s="182"/>
      <c r="AZ1820" s="207"/>
    </row>
    <row r="1821" spans="1:52" s="168" customFormat="1" ht="5.0999999999999996" customHeight="1" thickBot="1" x14ac:dyDescent="0.35">
      <c r="A1821" s="263"/>
      <c r="B1821" s="263"/>
      <c r="C1821" s="265"/>
      <c r="D1821" s="523"/>
      <c r="E1821" s="523"/>
      <c r="F1821" s="523"/>
      <c r="G1821" s="523"/>
      <c r="H1821" s="523"/>
      <c r="I1821" s="523"/>
      <c r="J1821" s="523"/>
      <c r="K1821" s="523"/>
      <c r="L1821" s="523"/>
      <c r="M1821" s="523"/>
      <c r="N1821" s="523"/>
      <c r="O1821" s="523"/>
      <c r="P1821" s="523"/>
      <c r="Q1821" s="523"/>
      <c r="R1821" s="523"/>
      <c r="S1821" s="523"/>
      <c r="T1821" s="523"/>
      <c r="U1821" s="523"/>
      <c r="V1821" s="182"/>
      <c r="W1821" s="191"/>
      <c r="X1821" s="199"/>
      <c r="Y1821" s="182"/>
      <c r="Z1821" s="184"/>
      <c r="AA1821" s="184"/>
      <c r="AD1821" s="182"/>
      <c r="AG1821" s="182"/>
      <c r="AH1821" s="43"/>
      <c r="AI1821" s="43"/>
      <c r="AJ1821" s="43"/>
      <c r="AK1821" s="43"/>
      <c r="AL1821" s="43"/>
      <c r="AM1821" s="43"/>
      <c r="AN1821" s="43"/>
      <c r="AO1821" s="43"/>
      <c r="AP1821" s="43"/>
      <c r="AQ1821" s="43"/>
      <c r="AR1821" s="43"/>
      <c r="AS1821" s="43"/>
      <c r="AT1821" s="43"/>
      <c r="AU1821" s="44"/>
      <c r="AV1821" s="182"/>
      <c r="AW1821" s="182"/>
      <c r="AX1821" s="182"/>
      <c r="AZ1821" s="207"/>
    </row>
    <row r="1822" spans="1:52" s="168" customFormat="1" ht="24.9" customHeight="1" thickBot="1" x14ac:dyDescent="0.35">
      <c r="A1822" s="263"/>
      <c r="B1822" s="263"/>
      <c r="C1822" s="265"/>
      <c r="D1822" s="165" t="s">
        <v>103</v>
      </c>
      <c r="E1822" s="209" t="s">
        <v>106</v>
      </c>
      <c r="F1822" s="455" t="s">
        <v>104</v>
      </c>
      <c r="G1822" s="524"/>
      <c r="H1822" s="456"/>
      <c r="I1822" s="525">
        <v>44058</v>
      </c>
      <c r="J1822" s="526"/>
      <c r="K1822" s="526"/>
      <c r="L1822" s="526"/>
      <c r="M1822" s="526"/>
      <c r="N1822" s="527"/>
      <c r="O1822" s="166" t="s">
        <v>8</v>
      </c>
      <c r="P1822" s="449" t="s">
        <v>24</v>
      </c>
      <c r="Q1822" s="450"/>
      <c r="R1822" s="450"/>
      <c r="S1822" s="450"/>
      <c r="T1822" s="450"/>
      <c r="U1822" s="528"/>
      <c r="V1822" s="182"/>
      <c r="W1822" s="191"/>
      <c r="X1822" s="199"/>
      <c r="Y1822" s="182"/>
      <c r="Z1822" s="184"/>
      <c r="AA1822" s="184"/>
      <c r="AD1822" s="182"/>
      <c r="AG1822" s="182"/>
      <c r="AH1822" s="43"/>
      <c r="AI1822" s="43"/>
      <c r="AJ1822" s="43"/>
      <c r="AK1822" s="43"/>
      <c r="AL1822" s="43"/>
      <c r="AM1822" s="43"/>
      <c r="AN1822" s="43"/>
      <c r="AO1822" s="43"/>
      <c r="AP1822" s="43"/>
      <c r="AQ1822" s="43"/>
      <c r="AR1822" s="43"/>
      <c r="AS1822" s="43"/>
      <c r="AT1822" s="43"/>
      <c r="AU1822" s="44"/>
      <c r="AV1822" s="182"/>
      <c r="AW1822" s="182"/>
      <c r="AX1822" s="182"/>
      <c r="AZ1822" s="207"/>
    </row>
    <row r="1823" spans="1:52" s="168" customFormat="1" ht="5.0999999999999996" customHeight="1" thickBot="1" x14ac:dyDescent="0.35">
      <c r="A1823" s="263"/>
      <c r="B1823" s="263"/>
      <c r="C1823" s="265"/>
      <c r="D1823" s="208"/>
      <c r="E1823" s="208"/>
      <c r="F1823" s="208"/>
      <c r="G1823" s="208"/>
      <c r="H1823" s="208"/>
      <c r="I1823" s="208"/>
      <c r="J1823" s="208"/>
      <c r="K1823" s="208"/>
      <c r="L1823" s="208"/>
      <c r="M1823" s="208"/>
      <c r="N1823" s="208"/>
      <c r="O1823" s="208"/>
      <c r="P1823" s="208"/>
      <c r="Q1823" s="208"/>
      <c r="R1823" s="208"/>
      <c r="S1823" s="208"/>
      <c r="T1823" s="208"/>
      <c r="U1823" s="208"/>
      <c r="V1823" s="182"/>
      <c r="W1823" s="191"/>
      <c r="X1823" s="199"/>
      <c r="Y1823" s="182"/>
      <c r="Z1823" s="184"/>
      <c r="AA1823" s="184"/>
      <c r="AD1823" s="182"/>
      <c r="AG1823" s="182"/>
      <c r="AH1823" s="43"/>
      <c r="AI1823" s="43"/>
      <c r="AJ1823" s="43"/>
      <c r="AK1823" s="43"/>
      <c r="AL1823" s="43"/>
      <c r="AM1823" s="43"/>
      <c r="AN1823" s="43"/>
      <c r="AO1823" s="43"/>
      <c r="AP1823" s="43"/>
      <c r="AQ1823" s="43"/>
      <c r="AR1823" s="43"/>
      <c r="AS1823" s="43"/>
      <c r="AT1823" s="43"/>
      <c r="AU1823" s="44"/>
      <c r="AV1823" s="182"/>
      <c r="AW1823" s="182"/>
      <c r="AX1823" s="182"/>
      <c r="AZ1823" s="207"/>
    </row>
    <row r="1824" spans="1:52" s="168" customFormat="1" ht="24.9" customHeight="1" thickBot="1" x14ac:dyDescent="0.35">
      <c r="A1824" s="263"/>
      <c r="B1824" s="263"/>
      <c r="C1824" s="265"/>
      <c r="D1824" s="165" t="s">
        <v>31</v>
      </c>
      <c r="E1824" s="449"/>
      <c r="F1824" s="450"/>
      <c r="G1824" s="450"/>
      <c r="H1824" s="450"/>
      <c r="I1824" s="450"/>
      <c r="J1824" s="451"/>
      <c r="K1824" s="177" t="s">
        <v>105</v>
      </c>
      <c r="L1824" s="452"/>
      <c r="M1824" s="452"/>
      <c r="N1824" s="452"/>
      <c r="O1824" s="452"/>
      <c r="P1824" s="452"/>
      <c r="Q1824" s="452"/>
      <c r="R1824" s="452"/>
      <c r="S1824" s="452"/>
      <c r="T1824" s="452"/>
      <c r="U1824" s="453"/>
      <c r="V1824" s="182"/>
      <c r="W1824" s="191"/>
      <c r="X1824" s="199"/>
      <c r="Y1824" s="182"/>
      <c r="Z1824" s="184"/>
      <c r="AA1824" s="184"/>
      <c r="AD1824" s="182"/>
      <c r="AG1824" s="182"/>
      <c r="AH1824" s="43"/>
      <c r="AI1824" s="43"/>
      <c r="AJ1824" s="43"/>
      <c r="AK1824" s="43"/>
      <c r="AL1824" s="43"/>
      <c r="AM1824" s="43"/>
      <c r="AN1824" s="43"/>
      <c r="AO1824" s="43"/>
      <c r="AP1824" s="43"/>
      <c r="AQ1824" s="43"/>
      <c r="AR1824" s="43"/>
      <c r="AS1824" s="43"/>
      <c r="AT1824" s="43"/>
      <c r="AU1824" s="44"/>
      <c r="AV1824" s="182"/>
      <c r="AW1824" s="182"/>
      <c r="AX1824" s="182"/>
      <c r="AZ1824" s="207"/>
    </row>
    <row r="1825" spans="1:52" s="168" customFormat="1" ht="5.0999999999999996" customHeight="1" thickBot="1" x14ac:dyDescent="0.35">
      <c r="A1825" s="263"/>
      <c r="B1825" s="263"/>
      <c r="C1825" s="265"/>
      <c r="D1825" s="454"/>
      <c r="E1825" s="454"/>
      <c r="F1825" s="454"/>
      <c r="G1825" s="454"/>
      <c r="H1825" s="454"/>
      <c r="I1825" s="454"/>
      <c r="J1825" s="454"/>
      <c r="K1825" s="454"/>
      <c r="L1825" s="454"/>
      <c r="M1825" s="454"/>
      <c r="N1825" s="454"/>
      <c r="O1825" s="454"/>
      <c r="P1825" s="454"/>
      <c r="Q1825" s="454"/>
      <c r="R1825" s="454"/>
      <c r="S1825" s="454"/>
      <c r="T1825" s="454"/>
      <c r="U1825" s="454"/>
      <c r="V1825" s="182"/>
      <c r="W1825" s="191"/>
      <c r="X1825" s="199"/>
      <c r="Y1825" s="182"/>
      <c r="Z1825" s="184"/>
      <c r="AA1825" s="184"/>
      <c r="AD1825" s="182"/>
      <c r="AG1825" s="182"/>
      <c r="AH1825" s="43"/>
      <c r="AI1825" s="43"/>
      <c r="AJ1825" s="43"/>
      <c r="AK1825" s="43"/>
      <c r="AL1825" s="43"/>
      <c r="AM1825" s="43"/>
      <c r="AN1825" s="43"/>
      <c r="AO1825" s="43"/>
      <c r="AP1825" s="43"/>
      <c r="AQ1825" s="43"/>
      <c r="AR1825" s="43"/>
      <c r="AS1825" s="43"/>
      <c r="AT1825" s="43"/>
      <c r="AU1825" s="44"/>
      <c r="AV1825" s="182"/>
      <c r="AW1825" s="182"/>
      <c r="AX1825" s="182"/>
      <c r="AZ1825" s="207"/>
    </row>
    <row r="1826" spans="1:52" s="168" customFormat="1" ht="45" customHeight="1" thickBot="1" x14ac:dyDescent="0.35">
      <c r="A1826" s="263">
        <f>+E1826</f>
        <v>7.01</v>
      </c>
      <c r="B1826" s="264">
        <f>+U1850</f>
        <v>156.12</v>
      </c>
      <c r="C1826" s="265">
        <v>31</v>
      </c>
      <c r="D1826" s="165" t="s">
        <v>9</v>
      </c>
      <c r="E1826" s="180">
        <v>7.01</v>
      </c>
      <c r="F1826" s="455" t="s">
        <v>29</v>
      </c>
      <c r="G1826" s="456"/>
      <c r="H1826" s="532" t="s">
        <v>137</v>
      </c>
      <c r="I1826" s="457"/>
      <c r="J1826" s="457"/>
      <c r="K1826" s="457"/>
      <c r="L1826" s="457"/>
      <c r="M1826" s="458"/>
      <c r="N1826" s="459" t="s">
        <v>32</v>
      </c>
      <c r="O1826" s="460"/>
      <c r="P1826" s="461"/>
      <c r="Q1826" s="462" t="s">
        <v>10</v>
      </c>
      <c r="R1826" s="463"/>
      <c r="S1826" s="463"/>
      <c r="T1826" s="463"/>
      <c r="U1826" s="464"/>
      <c r="V1826" s="182"/>
      <c r="W1826" s="191"/>
      <c r="X1826" s="199"/>
      <c r="Y1826" s="182"/>
      <c r="Z1826" s="186"/>
      <c r="AA1826" s="186"/>
      <c r="AD1826" s="182"/>
      <c r="AG1826" s="182"/>
      <c r="AH1826" s="43"/>
      <c r="AI1826" s="43"/>
      <c r="AJ1826" s="43"/>
      <c r="AK1826" s="43"/>
      <c r="AL1826" s="43"/>
      <c r="AM1826" s="43"/>
      <c r="AN1826" s="43"/>
      <c r="AO1826" s="43"/>
      <c r="AP1826" s="43"/>
      <c r="AQ1826" s="43"/>
      <c r="AR1826" s="43"/>
      <c r="AS1826" s="43"/>
      <c r="AT1826" s="43"/>
      <c r="AU1826" s="44"/>
      <c r="AV1826" s="182"/>
      <c r="AW1826" s="182"/>
      <c r="AX1826" s="182"/>
      <c r="AZ1826" s="207"/>
    </row>
    <row r="1827" spans="1:52" s="168" customFormat="1" ht="5.0999999999999996" customHeight="1" thickBot="1" x14ac:dyDescent="0.35">
      <c r="A1827" s="263"/>
      <c r="B1827" s="263"/>
      <c r="C1827" s="265"/>
      <c r="D1827" s="428"/>
      <c r="E1827" s="428"/>
      <c r="F1827" s="428"/>
      <c r="G1827" s="428"/>
      <c r="H1827" s="428"/>
      <c r="I1827" s="428"/>
      <c r="J1827" s="428"/>
      <c r="K1827" s="428"/>
      <c r="L1827" s="428"/>
      <c r="M1827" s="428"/>
      <c r="N1827" s="454"/>
      <c r="O1827" s="454"/>
      <c r="P1827" s="454"/>
      <c r="Q1827" s="454"/>
      <c r="R1827" s="454"/>
      <c r="S1827" s="454"/>
      <c r="T1827" s="454"/>
      <c r="U1827" s="454"/>
      <c r="V1827" s="182"/>
      <c r="W1827" s="191"/>
      <c r="X1827" s="199"/>
      <c r="Y1827" s="182"/>
      <c r="Z1827" s="193"/>
      <c r="AA1827" s="193"/>
      <c r="AD1827" s="182"/>
      <c r="AG1827" s="182"/>
      <c r="AH1827" s="43"/>
      <c r="AI1827" s="43"/>
      <c r="AJ1827" s="43"/>
      <c r="AK1827" s="43"/>
      <c r="AL1827" s="43"/>
      <c r="AM1827" s="43"/>
      <c r="AN1827" s="43"/>
      <c r="AO1827" s="43"/>
      <c r="AP1827" s="43"/>
      <c r="AQ1827" s="43"/>
      <c r="AR1827" s="43"/>
      <c r="AS1827" s="43"/>
      <c r="AT1827" s="43"/>
      <c r="AU1827" s="44"/>
      <c r="AV1827" s="182"/>
      <c r="AW1827" s="182"/>
      <c r="AX1827" s="182"/>
      <c r="AZ1827" s="207"/>
    </row>
    <row r="1828" spans="1:52" s="168" customFormat="1" ht="24.9" customHeight="1" x14ac:dyDescent="0.3">
      <c r="A1828" s="263"/>
      <c r="B1828" s="263"/>
      <c r="C1828" s="265"/>
      <c r="D1828" s="465" t="s">
        <v>30</v>
      </c>
      <c r="E1828" s="466"/>
      <c r="F1828" s="466"/>
      <c r="G1828" s="466"/>
      <c r="H1828" s="466"/>
      <c r="I1828" s="466"/>
      <c r="J1828" s="466"/>
      <c r="K1828" s="466"/>
      <c r="L1828" s="466"/>
      <c r="M1828" s="467"/>
      <c r="N1828" s="468" t="s">
        <v>11</v>
      </c>
      <c r="O1828" s="470" t="s">
        <v>12</v>
      </c>
      <c r="P1828" s="471"/>
      <c r="Q1828" s="474" t="s">
        <v>13</v>
      </c>
      <c r="R1828" s="475"/>
      <c r="S1828" s="476"/>
      <c r="T1828" s="477" t="s">
        <v>27</v>
      </c>
      <c r="U1828" s="479" t="s">
        <v>28</v>
      </c>
      <c r="V1828" s="182"/>
      <c r="W1828" s="191"/>
      <c r="X1828" s="199"/>
      <c r="Y1828" s="182"/>
      <c r="Z1828" s="193"/>
      <c r="AA1828" s="193"/>
      <c r="AD1828" s="182"/>
      <c r="AG1828" s="182"/>
      <c r="AH1828" s="43"/>
      <c r="AI1828" s="43"/>
      <c r="AJ1828" s="43"/>
      <c r="AK1828" s="43"/>
      <c r="AL1828" s="43"/>
      <c r="AM1828" s="43"/>
      <c r="AN1828" s="43"/>
      <c r="AO1828" s="43"/>
      <c r="AP1828" s="43"/>
      <c r="AQ1828" s="43"/>
      <c r="AR1828" s="43"/>
      <c r="AS1828" s="43"/>
      <c r="AT1828" s="43"/>
      <c r="AU1828" s="44"/>
      <c r="AV1828" s="182"/>
      <c r="AW1828" s="182"/>
      <c r="AX1828" s="182"/>
      <c r="AZ1828" s="207"/>
    </row>
    <row r="1829" spans="1:52" s="168" customFormat="1" ht="24.9" customHeight="1" x14ac:dyDescent="0.3">
      <c r="A1829" s="263"/>
      <c r="B1829" s="263"/>
      <c r="C1829" s="265"/>
      <c r="D1829" s="481"/>
      <c r="E1829" s="482"/>
      <c r="F1829" s="482"/>
      <c r="G1829" s="482"/>
      <c r="H1829" s="482"/>
      <c r="I1829" s="482"/>
      <c r="J1829" s="482"/>
      <c r="K1829" s="482"/>
      <c r="L1829" s="482"/>
      <c r="M1829" s="483"/>
      <c r="N1829" s="469"/>
      <c r="O1829" s="472"/>
      <c r="P1829" s="473"/>
      <c r="Q1829" s="170" t="s">
        <v>14</v>
      </c>
      <c r="R1829" s="170" t="s">
        <v>15</v>
      </c>
      <c r="S1829" s="170" t="s">
        <v>26</v>
      </c>
      <c r="T1829" s="478"/>
      <c r="U1829" s="480"/>
      <c r="V1829" s="182"/>
      <c r="W1829" s="191"/>
      <c r="X1829" s="199"/>
      <c r="Y1829" s="182"/>
      <c r="Z1829" s="194"/>
      <c r="AA1829" s="194"/>
      <c r="AD1829" s="182"/>
      <c r="AG1829" s="182"/>
      <c r="AH1829" s="43"/>
      <c r="AI1829" s="43"/>
      <c r="AJ1829" s="43"/>
      <c r="AK1829" s="43"/>
      <c r="AL1829" s="43"/>
      <c r="AM1829" s="43"/>
      <c r="AN1829" s="43"/>
      <c r="AO1829" s="43"/>
      <c r="AP1829" s="43"/>
      <c r="AQ1829" s="43"/>
      <c r="AR1829" s="43"/>
      <c r="AS1829" s="43"/>
      <c r="AT1829" s="43"/>
      <c r="AU1829" s="44"/>
      <c r="AV1829" s="182"/>
      <c r="AW1829" s="182"/>
      <c r="AX1829" s="182"/>
      <c r="AZ1829" s="207"/>
    </row>
    <row r="1830" spans="1:52" s="168" customFormat="1" ht="24.9" customHeight="1" x14ac:dyDescent="0.3">
      <c r="A1830" s="263"/>
      <c r="B1830" s="263"/>
      <c r="C1830" s="265"/>
      <c r="D1830" s="481"/>
      <c r="E1830" s="482"/>
      <c r="F1830" s="482"/>
      <c r="G1830" s="482"/>
      <c r="H1830" s="482"/>
      <c r="I1830" s="482"/>
      <c r="J1830" s="482"/>
      <c r="K1830" s="482"/>
      <c r="L1830" s="482"/>
      <c r="M1830" s="483"/>
      <c r="N1830" s="176">
        <v>14001545</v>
      </c>
      <c r="O1830" s="529" t="s">
        <v>310</v>
      </c>
      <c r="P1830" s="530"/>
      <c r="Q1830" s="8">
        <v>10</v>
      </c>
      <c r="R1830" s="8">
        <v>0.8</v>
      </c>
      <c r="S1830" s="8">
        <v>0.4</v>
      </c>
      <c r="T1830" s="9">
        <v>2</v>
      </c>
      <c r="U1830" s="17">
        <f>+Q1830*R1830*S1830*T1830</f>
        <v>6.4</v>
      </c>
      <c r="V1830" s="182"/>
      <c r="W1830" s="191">
        <v>7</v>
      </c>
      <c r="X1830" s="199"/>
      <c r="Y1830" s="182">
        <f>+C1826</f>
        <v>31</v>
      </c>
      <c r="Z1830" s="41">
        <f>+SUMIF($N1830:$N1849,$Z$16,$U1830:$U1849)</f>
        <v>23.4</v>
      </c>
      <c r="AA1830" s="41">
        <f>+SUMIF($N1830:$N1849,$AA$16,$U1830:$U1849)</f>
        <v>9.36</v>
      </c>
      <c r="AB1830" s="41">
        <f>+SUMIF($N1830:$N1849,$AB$16,$U1830:$U1849)</f>
        <v>9.36</v>
      </c>
      <c r="AC1830" s="41">
        <f>+SUMIF($N1830:$N1849,$AC$16,$U1830:$U1849)</f>
        <v>9.36</v>
      </c>
      <c r="AD1830" s="41">
        <f>+SUMIF($N1830:$N1849,$AD$16,$U1830:$U1849)</f>
        <v>9.36</v>
      </c>
      <c r="AE1830" s="41">
        <f>+SUMIF($N1830:$N1849,$AE$16,$U1830:$U1849)</f>
        <v>9.36</v>
      </c>
      <c r="AF1830" s="41">
        <f>+SUMIF($N1830:$N1849,$AF$16,$U1830:$U1849)</f>
        <v>15.76</v>
      </c>
      <c r="AG1830" s="41">
        <f>+SUMIF($N1830:$N1849,$AG$16,$U1830:$U1849)</f>
        <v>15.76</v>
      </c>
      <c r="AH1830" s="41">
        <f>+SUMIF($N1830:$N1849,$AH$16,$U1830:$U1849)</f>
        <v>12.8</v>
      </c>
      <c r="AI1830" s="41">
        <f>+SUMIF($N1830:$N1849,$AI$16,$U1830:$U1849)</f>
        <v>6.4</v>
      </c>
      <c r="AJ1830" s="41">
        <f>+SUMIF($N1830:$N1849,$AJ$16,$U1830:$U1849)</f>
        <v>12.8</v>
      </c>
      <c r="AK1830" s="41">
        <f>+SUMIF($N1830:$N1849,$AK$16,$U1830:$U1849)</f>
        <v>0</v>
      </c>
      <c r="AL1830" s="41">
        <f>+SUMIF($N1830:$N1849,$AL$16,$U1830:$U1849)</f>
        <v>0</v>
      </c>
      <c r="AM1830" s="41">
        <f>+SUMIF($N1830:$N1849,$AM$16,$U1830:$U1849)</f>
        <v>0</v>
      </c>
      <c r="AN1830" s="41">
        <f>+SUMIF($N1830:$N1849,$AN$16,$U1830:$U1849)</f>
        <v>9.6000000000000014</v>
      </c>
      <c r="AO1830" s="41">
        <f>+SUMIF($N1830:$N1849,$AO$16,$U1830:$U1849)</f>
        <v>0</v>
      </c>
      <c r="AP1830" s="41">
        <f>+SUMIF($N1830:$N1849,$AP$16,$U1830:$U1849)</f>
        <v>0</v>
      </c>
      <c r="AQ1830" s="41">
        <f>+SUMIF($N1830:$N1849,$AQ$16,$U1830:$U1849)</f>
        <v>6.4</v>
      </c>
      <c r="AR1830" s="41">
        <f>+SUMIF($N1830:$N1849,$AR$16,$U1830:$U1849)</f>
        <v>6.4</v>
      </c>
      <c r="AS1830" s="43"/>
      <c r="AT1830" s="43"/>
      <c r="AU1830" s="44"/>
      <c r="AV1830" s="182"/>
      <c r="AW1830" s="182"/>
      <c r="AX1830" s="182"/>
      <c r="AZ1830" s="207"/>
    </row>
    <row r="1831" spans="1:52" s="168" customFormat="1" ht="24.9" customHeight="1" x14ac:dyDescent="0.3">
      <c r="A1831" s="263"/>
      <c r="B1831" s="263"/>
      <c r="C1831" s="265"/>
      <c r="D1831" s="481"/>
      <c r="E1831" s="482"/>
      <c r="F1831" s="482"/>
      <c r="G1831" s="482"/>
      <c r="H1831" s="482"/>
      <c r="I1831" s="482"/>
      <c r="J1831" s="482"/>
      <c r="K1831" s="482"/>
      <c r="L1831" s="482"/>
      <c r="M1831" s="483"/>
      <c r="N1831" s="176">
        <v>14001517</v>
      </c>
      <c r="O1831" s="529" t="s">
        <v>310</v>
      </c>
      <c r="P1831" s="530"/>
      <c r="Q1831" s="8">
        <v>10</v>
      </c>
      <c r="R1831" s="8">
        <v>0.8</v>
      </c>
      <c r="S1831" s="8">
        <v>0.4</v>
      </c>
      <c r="T1831" s="9">
        <v>2</v>
      </c>
      <c r="U1831" s="17">
        <f t="shared" ref="U1831:U1849" si="125">+Q1831*R1831*S1831*T1831</f>
        <v>6.4</v>
      </c>
      <c r="V1831" s="182"/>
      <c r="W1831" s="191">
        <v>8</v>
      </c>
      <c r="X1831" s="199"/>
      <c r="Y1831" s="182"/>
      <c r="Z1831" s="184"/>
      <c r="AA1831" s="184"/>
      <c r="AC1831" s="93"/>
      <c r="AD1831" s="193"/>
      <c r="AE1831" s="193"/>
      <c r="AF1831" s="186"/>
      <c r="AG1831" s="88"/>
      <c r="AH1831" s="88"/>
      <c r="AI1831" s="88"/>
      <c r="AJ1831" s="88"/>
      <c r="AK1831" s="88"/>
      <c r="AL1831" s="88"/>
      <c r="AM1831" s="88"/>
      <c r="AN1831" s="88"/>
      <c r="AO1831" s="88"/>
      <c r="AP1831" s="88"/>
      <c r="AQ1831" s="88"/>
      <c r="AR1831" s="88"/>
      <c r="AS1831" s="88"/>
      <c r="AT1831" s="88"/>
      <c r="AU1831" s="89"/>
      <c r="AV1831" s="186"/>
      <c r="AW1831" s="186"/>
      <c r="AX1831" s="186"/>
      <c r="AZ1831" s="207"/>
    </row>
    <row r="1832" spans="1:52" s="168" customFormat="1" ht="24.9" customHeight="1" x14ac:dyDescent="0.3">
      <c r="A1832" s="263"/>
      <c r="B1832" s="263"/>
      <c r="C1832" s="265"/>
      <c r="D1832" s="481"/>
      <c r="E1832" s="482"/>
      <c r="F1832" s="482"/>
      <c r="G1832" s="482"/>
      <c r="H1832" s="482"/>
      <c r="I1832" s="482"/>
      <c r="J1832" s="482"/>
      <c r="K1832" s="482"/>
      <c r="L1832" s="482"/>
      <c r="M1832" s="483"/>
      <c r="N1832" s="176">
        <v>14001156</v>
      </c>
      <c r="O1832" s="529" t="s">
        <v>310</v>
      </c>
      <c r="P1832" s="530"/>
      <c r="Q1832" s="8">
        <v>10</v>
      </c>
      <c r="R1832" s="8">
        <v>0.8</v>
      </c>
      <c r="S1832" s="8">
        <v>0.4</v>
      </c>
      <c r="T1832" s="9">
        <v>4</v>
      </c>
      <c r="U1832" s="17">
        <f t="shared" si="125"/>
        <v>12.8</v>
      </c>
      <c r="V1832" s="182"/>
      <c r="W1832" s="191">
        <v>9</v>
      </c>
      <c r="X1832" s="199"/>
      <c r="Y1832" s="182"/>
      <c r="Z1832" s="184"/>
      <c r="AA1832" s="184"/>
      <c r="AC1832" s="186"/>
      <c r="AD1832" s="193"/>
      <c r="AE1832" s="193"/>
      <c r="AF1832" s="186"/>
      <c r="AG1832" s="88"/>
      <c r="AH1832" s="88"/>
      <c r="AI1832" s="88"/>
      <c r="AJ1832" s="88"/>
      <c r="AK1832" s="88"/>
      <c r="AL1832" s="88"/>
      <c r="AM1832" s="88"/>
      <c r="AN1832" s="88"/>
      <c r="AO1832" s="88"/>
      <c r="AP1832" s="88"/>
      <c r="AQ1832" s="88"/>
      <c r="AR1832" s="88"/>
      <c r="AS1832" s="88"/>
      <c r="AT1832" s="186"/>
      <c r="AU1832" s="88"/>
      <c r="AV1832" s="88"/>
      <c r="AW1832" s="88"/>
      <c r="AX1832" s="186"/>
      <c r="AZ1832" s="207"/>
    </row>
    <row r="1833" spans="1:52" s="168" customFormat="1" ht="24.9" customHeight="1" x14ac:dyDescent="0.3">
      <c r="A1833" s="263"/>
      <c r="B1833" s="263"/>
      <c r="C1833" s="265"/>
      <c r="D1833" s="481"/>
      <c r="E1833" s="482"/>
      <c r="F1833" s="482"/>
      <c r="G1833" s="482"/>
      <c r="H1833" s="482"/>
      <c r="I1833" s="482"/>
      <c r="J1833" s="482"/>
      <c r="K1833" s="482"/>
      <c r="L1833" s="482"/>
      <c r="M1833" s="483"/>
      <c r="N1833" s="176">
        <v>14001367</v>
      </c>
      <c r="O1833" s="529" t="s">
        <v>310</v>
      </c>
      <c r="P1833" s="530"/>
      <c r="Q1833" s="8">
        <v>10</v>
      </c>
      <c r="R1833" s="8">
        <v>0.8</v>
      </c>
      <c r="S1833" s="8">
        <v>0.4</v>
      </c>
      <c r="T1833" s="9">
        <v>2</v>
      </c>
      <c r="U1833" s="17">
        <f t="shared" si="125"/>
        <v>6.4</v>
      </c>
      <c r="V1833" s="182"/>
      <c r="W1833" s="191">
        <v>10</v>
      </c>
      <c r="X1833" s="199"/>
      <c r="Y1833" s="182"/>
      <c r="Z1833" s="184"/>
      <c r="AA1833" s="184"/>
      <c r="AC1833" s="193"/>
      <c r="AD1833" s="89"/>
      <c r="AE1833" s="89"/>
      <c r="AF1833" s="90"/>
      <c r="AG1833" s="91"/>
      <c r="AH1833" s="88"/>
      <c r="AI1833" s="88"/>
      <c r="AJ1833" s="88"/>
      <c r="AK1833" s="88"/>
      <c r="AL1833" s="88"/>
      <c r="AM1833" s="88"/>
      <c r="AN1833" s="88"/>
      <c r="AO1833" s="88"/>
      <c r="AP1833" s="88"/>
      <c r="AQ1833" s="88"/>
      <c r="AR1833" s="88"/>
      <c r="AS1833" s="88"/>
      <c r="AT1833" s="90"/>
      <c r="AU1833" s="91"/>
      <c r="AV1833" s="88"/>
      <c r="AW1833" s="88"/>
      <c r="AX1833" s="186"/>
      <c r="AZ1833" s="207"/>
    </row>
    <row r="1834" spans="1:52" s="168" customFormat="1" ht="24.9" customHeight="1" x14ac:dyDescent="0.3">
      <c r="A1834" s="263"/>
      <c r="B1834" s="263"/>
      <c r="C1834" s="265"/>
      <c r="D1834" s="481"/>
      <c r="E1834" s="482"/>
      <c r="F1834" s="482"/>
      <c r="G1834" s="482"/>
      <c r="H1834" s="482"/>
      <c r="I1834" s="482"/>
      <c r="J1834" s="482"/>
      <c r="K1834" s="482"/>
      <c r="L1834" s="482"/>
      <c r="M1834" s="483"/>
      <c r="N1834" s="176">
        <v>14000126</v>
      </c>
      <c r="O1834" s="529" t="s">
        <v>310</v>
      </c>
      <c r="P1834" s="530"/>
      <c r="Q1834" s="8">
        <v>10</v>
      </c>
      <c r="R1834" s="8">
        <v>0.8</v>
      </c>
      <c r="S1834" s="8">
        <v>0.4</v>
      </c>
      <c r="T1834" s="9">
        <v>4</v>
      </c>
      <c r="U1834" s="17">
        <f t="shared" si="125"/>
        <v>12.8</v>
      </c>
      <c r="V1834" s="182"/>
      <c r="W1834" s="191">
        <v>11</v>
      </c>
      <c r="X1834" s="199"/>
      <c r="Y1834" s="182"/>
      <c r="Z1834" s="184"/>
      <c r="AA1834" s="184"/>
      <c r="AC1834" s="193"/>
      <c r="AD1834" s="89"/>
      <c r="AE1834" s="89"/>
      <c r="AF1834" s="90"/>
      <c r="AG1834" s="91"/>
      <c r="AH1834" s="88"/>
      <c r="AI1834" s="88"/>
      <c r="AJ1834" s="88"/>
      <c r="AK1834" s="88"/>
      <c r="AL1834" s="88"/>
      <c r="AM1834" s="88"/>
      <c r="AN1834" s="88"/>
      <c r="AO1834" s="88"/>
      <c r="AP1834" s="88"/>
      <c r="AQ1834" s="88"/>
      <c r="AR1834" s="88"/>
      <c r="AS1834" s="88"/>
      <c r="AT1834" s="90"/>
      <c r="AU1834" s="91"/>
      <c r="AV1834" s="88"/>
      <c r="AW1834" s="88"/>
      <c r="AX1834" s="186"/>
      <c r="AZ1834" s="207"/>
    </row>
    <row r="1835" spans="1:52" s="168" customFormat="1" ht="24.9" customHeight="1" x14ac:dyDescent="0.3">
      <c r="A1835" s="263"/>
      <c r="B1835" s="263"/>
      <c r="C1835" s="265"/>
      <c r="D1835" s="481"/>
      <c r="E1835" s="482"/>
      <c r="F1835" s="482"/>
      <c r="G1835" s="482"/>
      <c r="H1835" s="482"/>
      <c r="I1835" s="482"/>
      <c r="J1835" s="482"/>
      <c r="K1835" s="482"/>
      <c r="L1835" s="482"/>
      <c r="M1835" s="483"/>
      <c r="N1835" s="176"/>
      <c r="O1835" s="529"/>
      <c r="P1835" s="530"/>
      <c r="Q1835" s="8"/>
      <c r="R1835" s="8"/>
      <c r="S1835" s="8"/>
      <c r="T1835" s="9"/>
      <c r="U1835" s="17"/>
      <c r="V1835" s="182"/>
      <c r="W1835" s="191"/>
      <c r="X1835" s="199"/>
      <c r="Y1835" s="182"/>
      <c r="Z1835" s="184"/>
      <c r="AA1835" s="184"/>
      <c r="AC1835" s="193"/>
      <c r="AD1835" s="89"/>
      <c r="AE1835" s="89"/>
      <c r="AF1835" s="90"/>
      <c r="AG1835" s="91"/>
      <c r="AH1835" s="88"/>
      <c r="AI1835" s="88"/>
      <c r="AJ1835" s="88"/>
      <c r="AK1835" s="88"/>
      <c r="AL1835" s="88"/>
      <c r="AM1835" s="88"/>
      <c r="AN1835" s="88"/>
      <c r="AO1835" s="88"/>
      <c r="AP1835" s="88"/>
      <c r="AQ1835" s="88"/>
      <c r="AR1835" s="88"/>
      <c r="AS1835" s="88"/>
      <c r="AT1835" s="90"/>
      <c r="AU1835" s="91"/>
      <c r="AV1835" s="88"/>
      <c r="AW1835" s="88"/>
      <c r="AX1835" s="186"/>
      <c r="AZ1835" s="207"/>
    </row>
    <row r="1836" spans="1:52" s="168" customFormat="1" ht="24.9" customHeight="1" x14ac:dyDescent="0.3">
      <c r="A1836" s="263"/>
      <c r="B1836" s="263"/>
      <c r="C1836" s="265"/>
      <c r="D1836" s="481"/>
      <c r="E1836" s="482"/>
      <c r="F1836" s="482"/>
      <c r="G1836" s="482"/>
      <c r="H1836" s="482"/>
      <c r="I1836" s="482"/>
      <c r="J1836" s="482"/>
      <c r="K1836" s="482"/>
      <c r="L1836" s="482"/>
      <c r="M1836" s="483"/>
      <c r="N1836" s="176"/>
      <c r="O1836" s="529"/>
      <c r="P1836" s="530"/>
      <c r="Q1836" s="8"/>
      <c r="R1836" s="8"/>
      <c r="S1836" s="8"/>
      <c r="T1836" s="9"/>
      <c r="U1836" s="17"/>
      <c r="V1836" s="182"/>
      <c r="W1836" s="191"/>
      <c r="X1836" s="199"/>
      <c r="Y1836" s="182"/>
      <c r="Z1836" s="184"/>
      <c r="AA1836" s="184"/>
      <c r="AC1836" s="193"/>
      <c r="AD1836" s="89"/>
      <c r="AE1836" s="89"/>
      <c r="AF1836" s="90"/>
      <c r="AG1836" s="91"/>
      <c r="AH1836" s="88"/>
      <c r="AI1836" s="88"/>
      <c r="AJ1836" s="88"/>
      <c r="AK1836" s="88"/>
      <c r="AL1836" s="88"/>
      <c r="AM1836" s="88"/>
      <c r="AN1836" s="88"/>
      <c r="AO1836" s="88"/>
      <c r="AP1836" s="88"/>
      <c r="AQ1836" s="88"/>
      <c r="AR1836" s="88"/>
      <c r="AS1836" s="88"/>
      <c r="AT1836" s="90"/>
      <c r="AU1836" s="91"/>
      <c r="AV1836" s="88"/>
      <c r="AW1836" s="88"/>
      <c r="AX1836" s="186"/>
      <c r="AZ1836" s="207"/>
    </row>
    <row r="1837" spans="1:52" s="168" customFormat="1" ht="24.9" customHeight="1" x14ac:dyDescent="0.3">
      <c r="A1837" s="263"/>
      <c r="B1837" s="263"/>
      <c r="C1837" s="265"/>
      <c r="D1837" s="481"/>
      <c r="E1837" s="482"/>
      <c r="F1837" s="482"/>
      <c r="G1837" s="482"/>
      <c r="H1837" s="482"/>
      <c r="I1837" s="482"/>
      <c r="J1837" s="482"/>
      <c r="K1837" s="482"/>
      <c r="L1837" s="482"/>
      <c r="M1837" s="483"/>
      <c r="N1837" s="176">
        <v>14001506</v>
      </c>
      <c r="O1837" s="529" t="s">
        <v>310</v>
      </c>
      <c r="P1837" s="530"/>
      <c r="Q1837" s="8">
        <v>10</v>
      </c>
      <c r="R1837" s="8">
        <v>0.8</v>
      </c>
      <c r="S1837" s="8">
        <v>0.4</v>
      </c>
      <c r="T1837" s="9">
        <v>3</v>
      </c>
      <c r="U1837" s="17">
        <f t="shared" si="125"/>
        <v>9.6000000000000014</v>
      </c>
      <c r="V1837" s="182"/>
      <c r="W1837" s="191">
        <v>15</v>
      </c>
      <c r="X1837" s="199"/>
      <c r="Y1837" s="182"/>
      <c r="Z1837" s="184"/>
      <c r="AA1837" s="184"/>
      <c r="AC1837" s="193"/>
      <c r="AD1837" s="89"/>
      <c r="AE1837" s="89"/>
      <c r="AF1837" s="90"/>
      <c r="AG1837" s="91"/>
      <c r="AH1837" s="88"/>
      <c r="AI1837" s="88"/>
      <c r="AJ1837" s="88"/>
      <c r="AK1837" s="88"/>
      <c r="AL1837" s="88"/>
      <c r="AM1837" s="88"/>
      <c r="AN1837" s="88"/>
      <c r="AO1837" s="88"/>
      <c r="AP1837" s="88"/>
      <c r="AQ1837" s="88"/>
      <c r="AR1837" s="88"/>
      <c r="AS1837" s="88"/>
      <c r="AT1837" s="90"/>
      <c r="AU1837" s="91"/>
      <c r="AV1837" s="88"/>
      <c r="AW1837" s="88"/>
      <c r="AX1837" s="186"/>
      <c r="AZ1837" s="207"/>
    </row>
    <row r="1838" spans="1:52" s="168" customFormat="1" ht="24.9" customHeight="1" x14ac:dyDescent="0.3">
      <c r="A1838" s="263"/>
      <c r="B1838" s="263"/>
      <c r="C1838" s="265"/>
      <c r="D1838" s="481"/>
      <c r="E1838" s="482"/>
      <c r="F1838" s="482"/>
      <c r="G1838" s="482"/>
      <c r="H1838" s="482"/>
      <c r="I1838" s="482"/>
      <c r="J1838" s="482"/>
      <c r="K1838" s="482"/>
      <c r="L1838" s="482"/>
      <c r="M1838" s="483"/>
      <c r="N1838" s="176"/>
      <c r="O1838" s="529"/>
      <c r="P1838" s="530"/>
      <c r="Q1838" s="8"/>
      <c r="R1838" s="8"/>
      <c r="S1838" s="8"/>
      <c r="T1838" s="9"/>
      <c r="U1838" s="17"/>
      <c r="V1838" s="182"/>
      <c r="W1838" s="191"/>
      <c r="X1838" s="199"/>
      <c r="Y1838" s="182"/>
      <c r="Z1838" s="184"/>
      <c r="AA1838" s="184"/>
      <c r="AC1838" s="193"/>
      <c r="AD1838" s="89"/>
      <c r="AE1838" s="89"/>
      <c r="AF1838" s="90"/>
      <c r="AG1838" s="91"/>
      <c r="AH1838" s="88"/>
      <c r="AI1838" s="88"/>
      <c r="AJ1838" s="88"/>
      <c r="AK1838" s="88"/>
      <c r="AL1838" s="88"/>
      <c r="AM1838" s="88"/>
      <c r="AN1838" s="88"/>
      <c r="AO1838" s="88"/>
      <c r="AP1838" s="88"/>
      <c r="AQ1838" s="88"/>
      <c r="AR1838" s="88"/>
      <c r="AS1838" s="88"/>
      <c r="AT1838" s="90"/>
      <c r="AU1838" s="91"/>
      <c r="AV1838" s="88"/>
      <c r="AW1838" s="88"/>
      <c r="AX1838" s="186"/>
      <c r="AZ1838" s="207"/>
    </row>
    <row r="1839" spans="1:52" s="168" customFormat="1" ht="24.9" customHeight="1" x14ac:dyDescent="0.3">
      <c r="A1839" s="263"/>
      <c r="B1839" s="263"/>
      <c r="C1839" s="265"/>
      <c r="D1839" s="481"/>
      <c r="E1839" s="482"/>
      <c r="F1839" s="482"/>
      <c r="G1839" s="482"/>
      <c r="H1839" s="482"/>
      <c r="I1839" s="482"/>
      <c r="J1839" s="482"/>
      <c r="K1839" s="482"/>
      <c r="L1839" s="482"/>
      <c r="M1839" s="483"/>
      <c r="N1839" s="176"/>
      <c r="O1839" s="529"/>
      <c r="P1839" s="530"/>
      <c r="Q1839" s="8"/>
      <c r="R1839" s="8"/>
      <c r="S1839" s="8"/>
      <c r="T1839" s="9"/>
      <c r="U1839" s="17"/>
      <c r="V1839" s="182"/>
      <c r="W1839" s="191"/>
      <c r="X1839" s="199"/>
      <c r="Y1839" s="182"/>
      <c r="Z1839" s="184"/>
      <c r="AA1839" s="184"/>
      <c r="AC1839" s="193"/>
      <c r="AD1839" s="89"/>
      <c r="AE1839" s="89"/>
      <c r="AF1839" s="90"/>
      <c r="AG1839" s="91"/>
      <c r="AH1839" s="88"/>
      <c r="AI1839" s="88"/>
      <c r="AJ1839" s="88"/>
      <c r="AK1839" s="88"/>
      <c r="AL1839" s="88"/>
      <c r="AM1839" s="88"/>
      <c r="AN1839" s="88"/>
      <c r="AO1839" s="88"/>
      <c r="AP1839" s="88"/>
      <c r="AQ1839" s="88"/>
      <c r="AR1839" s="88"/>
      <c r="AS1839" s="88"/>
      <c r="AT1839" s="90"/>
      <c r="AU1839" s="91"/>
      <c r="AV1839" s="88"/>
      <c r="AW1839" s="88"/>
      <c r="AX1839" s="186"/>
      <c r="AZ1839" s="207"/>
    </row>
    <row r="1840" spans="1:52" s="168" customFormat="1" ht="24.9" customHeight="1" x14ac:dyDescent="0.3">
      <c r="A1840" s="263"/>
      <c r="B1840" s="263"/>
      <c r="C1840" s="265"/>
      <c r="D1840" s="481"/>
      <c r="E1840" s="482"/>
      <c r="F1840" s="482"/>
      <c r="G1840" s="482"/>
      <c r="H1840" s="482"/>
      <c r="I1840" s="482"/>
      <c r="J1840" s="482"/>
      <c r="K1840" s="482"/>
      <c r="L1840" s="482"/>
      <c r="M1840" s="483"/>
      <c r="N1840" s="176">
        <v>14001619</v>
      </c>
      <c r="O1840" s="529" t="s">
        <v>310</v>
      </c>
      <c r="P1840" s="530"/>
      <c r="Q1840" s="8">
        <v>10</v>
      </c>
      <c r="R1840" s="8">
        <v>0.8</v>
      </c>
      <c r="S1840" s="8">
        <v>0.4</v>
      </c>
      <c r="T1840" s="9">
        <v>2</v>
      </c>
      <c r="U1840" s="17">
        <f t="shared" si="125"/>
        <v>6.4</v>
      </c>
      <c r="V1840" s="182"/>
      <c r="W1840" s="191">
        <v>18</v>
      </c>
      <c r="X1840" s="199"/>
      <c r="Y1840" s="182"/>
      <c r="Z1840" s="184"/>
      <c r="AA1840" s="184"/>
      <c r="AC1840" s="193"/>
      <c r="AD1840" s="89"/>
      <c r="AE1840" s="89"/>
      <c r="AF1840" s="90"/>
      <c r="AG1840" s="91"/>
      <c r="AH1840" s="88"/>
      <c r="AI1840" s="88"/>
      <c r="AJ1840" s="88"/>
      <c r="AK1840" s="88"/>
      <c r="AL1840" s="88"/>
      <c r="AM1840" s="88"/>
      <c r="AN1840" s="88"/>
      <c r="AO1840" s="88"/>
      <c r="AP1840" s="88"/>
      <c r="AQ1840" s="88"/>
      <c r="AR1840" s="88"/>
      <c r="AS1840" s="88"/>
      <c r="AT1840" s="90"/>
      <c r="AU1840" s="91"/>
      <c r="AV1840" s="88"/>
      <c r="AW1840" s="88"/>
      <c r="AX1840" s="186"/>
      <c r="AZ1840" s="207"/>
    </row>
    <row r="1841" spans="1:52" s="168" customFormat="1" ht="24.9" customHeight="1" x14ac:dyDescent="0.3">
      <c r="A1841" s="263"/>
      <c r="B1841" s="263"/>
      <c r="C1841" s="265"/>
      <c r="D1841" s="481"/>
      <c r="E1841" s="482"/>
      <c r="F1841" s="482"/>
      <c r="G1841" s="482"/>
      <c r="H1841" s="482"/>
      <c r="I1841" s="482"/>
      <c r="J1841" s="482"/>
      <c r="K1841" s="482"/>
      <c r="L1841" s="482"/>
      <c r="M1841" s="483"/>
      <c r="N1841" s="176">
        <v>14001616</v>
      </c>
      <c r="O1841" s="529" t="s">
        <v>310</v>
      </c>
      <c r="P1841" s="530"/>
      <c r="Q1841" s="8">
        <v>10</v>
      </c>
      <c r="R1841" s="8">
        <v>0.8</v>
      </c>
      <c r="S1841" s="8">
        <v>0.4</v>
      </c>
      <c r="T1841" s="9">
        <v>2</v>
      </c>
      <c r="U1841" s="17">
        <f t="shared" si="125"/>
        <v>6.4</v>
      </c>
      <c r="V1841" s="182"/>
      <c r="W1841" s="191">
        <v>19</v>
      </c>
      <c r="X1841" s="199"/>
      <c r="Y1841" s="182"/>
      <c r="Z1841" s="184"/>
      <c r="AA1841" s="184"/>
      <c r="AC1841" s="193"/>
      <c r="AD1841" s="89"/>
      <c r="AE1841" s="89"/>
      <c r="AF1841" s="90"/>
      <c r="AG1841" s="91"/>
      <c r="AH1841" s="88"/>
      <c r="AI1841" s="88"/>
      <c r="AJ1841" s="88"/>
      <c r="AK1841" s="88"/>
      <c r="AL1841" s="88"/>
      <c r="AM1841" s="88"/>
      <c r="AN1841" s="88"/>
      <c r="AO1841" s="88"/>
      <c r="AP1841" s="88"/>
      <c r="AQ1841" s="88"/>
      <c r="AR1841" s="88"/>
      <c r="AS1841" s="88"/>
      <c r="AT1841" s="90"/>
      <c r="AU1841" s="91"/>
      <c r="AV1841" s="88"/>
      <c r="AW1841" s="88"/>
      <c r="AX1841" s="186"/>
      <c r="AZ1841" s="207"/>
    </row>
    <row r="1842" spans="1:52" s="168" customFormat="1" ht="24.9" customHeight="1" x14ac:dyDescent="0.3">
      <c r="A1842" s="263"/>
      <c r="B1842" s="263"/>
      <c r="C1842" s="265"/>
      <c r="D1842" s="481"/>
      <c r="E1842" s="482"/>
      <c r="F1842" s="482"/>
      <c r="G1842" s="482"/>
      <c r="H1842" s="482"/>
      <c r="I1842" s="482"/>
      <c r="J1842" s="482"/>
      <c r="K1842" s="482"/>
      <c r="L1842" s="482"/>
      <c r="M1842" s="483"/>
      <c r="N1842" s="176">
        <v>14001469</v>
      </c>
      <c r="O1842" s="529" t="s">
        <v>311</v>
      </c>
      <c r="P1842" s="530"/>
      <c r="Q1842" s="8">
        <v>2.6</v>
      </c>
      <c r="R1842" s="8">
        <v>1.2</v>
      </c>
      <c r="S1842" s="8">
        <v>1.5</v>
      </c>
      <c r="T1842" s="9">
        <v>5</v>
      </c>
      <c r="U1842" s="17">
        <f t="shared" si="125"/>
        <v>23.4</v>
      </c>
      <c r="V1842" s="182"/>
      <c r="W1842" s="191">
        <v>1</v>
      </c>
      <c r="X1842" s="199"/>
      <c r="Y1842" s="182"/>
      <c r="Z1842" s="184"/>
      <c r="AA1842" s="184"/>
      <c r="AC1842" s="193"/>
      <c r="AD1842" s="89"/>
      <c r="AE1842" s="89"/>
      <c r="AF1842" s="90"/>
      <c r="AG1842" s="91"/>
      <c r="AH1842" s="88"/>
      <c r="AI1842" s="88"/>
      <c r="AJ1842" s="88"/>
      <c r="AK1842" s="88"/>
      <c r="AL1842" s="88"/>
      <c r="AM1842" s="88"/>
      <c r="AN1842" s="88"/>
      <c r="AO1842" s="88"/>
      <c r="AP1842" s="88"/>
      <c r="AQ1842" s="88"/>
      <c r="AR1842" s="88"/>
      <c r="AS1842" s="88"/>
      <c r="AT1842" s="90"/>
      <c r="AU1842" s="91"/>
      <c r="AV1842" s="88"/>
      <c r="AW1842" s="88"/>
      <c r="AX1842" s="186"/>
      <c r="AZ1842" s="207"/>
    </row>
    <row r="1843" spans="1:52" s="168" customFormat="1" ht="24.9" customHeight="1" x14ac:dyDescent="0.3">
      <c r="A1843" s="263"/>
      <c r="B1843" s="263"/>
      <c r="C1843" s="265"/>
      <c r="D1843" s="481"/>
      <c r="E1843" s="482"/>
      <c r="F1843" s="482"/>
      <c r="G1843" s="482"/>
      <c r="H1843" s="482"/>
      <c r="I1843" s="482"/>
      <c r="J1843" s="482"/>
      <c r="K1843" s="482"/>
      <c r="L1843" s="482"/>
      <c r="M1843" s="483"/>
      <c r="N1843" s="176">
        <v>14001481</v>
      </c>
      <c r="O1843" s="529" t="s">
        <v>311</v>
      </c>
      <c r="P1843" s="530"/>
      <c r="Q1843" s="8">
        <v>2.6</v>
      </c>
      <c r="R1843" s="8">
        <v>1.2</v>
      </c>
      <c r="S1843" s="8">
        <v>1.5</v>
      </c>
      <c r="T1843" s="9">
        <v>2</v>
      </c>
      <c r="U1843" s="17">
        <f t="shared" si="125"/>
        <v>9.36</v>
      </c>
      <c r="V1843" s="182"/>
      <c r="W1843" s="191">
        <v>2</v>
      </c>
      <c r="X1843" s="199"/>
      <c r="Y1843" s="182"/>
      <c r="Z1843" s="184"/>
      <c r="AA1843" s="184"/>
      <c r="AC1843" s="193"/>
      <c r="AD1843" s="89"/>
      <c r="AE1843" s="89"/>
      <c r="AF1843" s="90"/>
      <c r="AG1843" s="92"/>
      <c r="AH1843" s="88"/>
      <c r="AI1843" s="88"/>
      <c r="AJ1843" s="88"/>
      <c r="AK1843" s="88"/>
      <c r="AL1843" s="88"/>
      <c r="AM1843" s="88"/>
      <c r="AN1843" s="88"/>
      <c r="AO1843" s="88"/>
      <c r="AP1843" s="88"/>
      <c r="AQ1843" s="88"/>
      <c r="AR1843" s="88"/>
      <c r="AS1843" s="88"/>
      <c r="AT1843" s="90"/>
      <c r="AU1843" s="92"/>
      <c r="AV1843" s="88"/>
      <c r="AW1843" s="88"/>
      <c r="AX1843" s="186"/>
      <c r="AZ1843" s="207"/>
    </row>
    <row r="1844" spans="1:52" s="168" customFormat="1" ht="24.9" customHeight="1" x14ac:dyDescent="0.3">
      <c r="A1844" s="263"/>
      <c r="B1844" s="263"/>
      <c r="C1844" s="265"/>
      <c r="D1844" s="481"/>
      <c r="E1844" s="482"/>
      <c r="F1844" s="482"/>
      <c r="G1844" s="482"/>
      <c r="H1844" s="482"/>
      <c r="I1844" s="482"/>
      <c r="J1844" s="482"/>
      <c r="K1844" s="482"/>
      <c r="L1844" s="482"/>
      <c r="M1844" s="483"/>
      <c r="N1844" s="176">
        <v>14000772</v>
      </c>
      <c r="O1844" s="529" t="s">
        <v>311</v>
      </c>
      <c r="P1844" s="530"/>
      <c r="Q1844" s="8">
        <v>2.6</v>
      </c>
      <c r="R1844" s="8">
        <v>1.2</v>
      </c>
      <c r="S1844" s="8">
        <v>1.5</v>
      </c>
      <c r="T1844" s="9">
        <v>2</v>
      </c>
      <c r="U1844" s="17">
        <f t="shared" si="125"/>
        <v>9.36</v>
      </c>
      <c r="V1844" s="182"/>
      <c r="W1844" s="191">
        <v>3</v>
      </c>
      <c r="X1844" s="199"/>
      <c r="Y1844" s="182"/>
      <c r="Z1844" s="184"/>
      <c r="AA1844" s="184"/>
      <c r="AC1844" s="193"/>
      <c r="AD1844" s="89"/>
      <c r="AE1844" s="89"/>
      <c r="AF1844" s="90"/>
      <c r="AG1844" s="92"/>
      <c r="AH1844" s="88"/>
      <c r="AI1844" s="88"/>
      <c r="AJ1844" s="88"/>
      <c r="AK1844" s="88"/>
      <c r="AL1844" s="88"/>
      <c r="AM1844" s="88"/>
      <c r="AN1844" s="88"/>
      <c r="AO1844" s="88"/>
      <c r="AP1844" s="88"/>
      <c r="AQ1844" s="88"/>
      <c r="AR1844" s="88"/>
      <c r="AS1844" s="88"/>
      <c r="AT1844" s="90"/>
      <c r="AU1844" s="92"/>
      <c r="AV1844" s="88"/>
      <c r="AW1844" s="88"/>
      <c r="AX1844" s="186"/>
      <c r="AZ1844" s="207"/>
    </row>
    <row r="1845" spans="1:52" s="168" customFormat="1" ht="24.9" customHeight="1" x14ac:dyDescent="0.3">
      <c r="A1845" s="263"/>
      <c r="B1845" s="263"/>
      <c r="C1845" s="265"/>
      <c r="D1845" s="481"/>
      <c r="E1845" s="482"/>
      <c r="F1845" s="482"/>
      <c r="G1845" s="482"/>
      <c r="H1845" s="482"/>
      <c r="I1845" s="482"/>
      <c r="J1845" s="482"/>
      <c r="K1845" s="482"/>
      <c r="L1845" s="482"/>
      <c r="M1845" s="483"/>
      <c r="N1845" s="176">
        <v>14000741</v>
      </c>
      <c r="O1845" s="529" t="s">
        <v>311</v>
      </c>
      <c r="P1845" s="530"/>
      <c r="Q1845" s="8">
        <v>2.6</v>
      </c>
      <c r="R1845" s="8">
        <v>1.2</v>
      </c>
      <c r="S1845" s="8">
        <v>1.5</v>
      </c>
      <c r="T1845" s="9">
        <v>2</v>
      </c>
      <c r="U1845" s="17">
        <f t="shared" si="125"/>
        <v>9.36</v>
      </c>
      <c r="V1845" s="182"/>
      <c r="W1845" s="191">
        <v>4</v>
      </c>
      <c r="X1845" s="199"/>
      <c r="Y1845" s="182"/>
      <c r="Z1845" s="184"/>
      <c r="AA1845" s="184"/>
      <c r="AC1845" s="193"/>
      <c r="AD1845" s="89"/>
      <c r="AE1845" s="89"/>
      <c r="AF1845" s="90"/>
      <c r="AG1845" s="92"/>
      <c r="AH1845" s="88"/>
      <c r="AI1845" s="88"/>
      <c r="AJ1845" s="88"/>
      <c r="AK1845" s="88"/>
      <c r="AL1845" s="88"/>
      <c r="AM1845" s="88"/>
      <c r="AN1845" s="88"/>
      <c r="AO1845" s="88"/>
      <c r="AP1845" s="88"/>
      <c r="AQ1845" s="88"/>
      <c r="AR1845" s="88"/>
      <c r="AS1845" s="88"/>
      <c r="AT1845" s="90"/>
      <c r="AU1845" s="92"/>
      <c r="AV1845" s="88"/>
      <c r="AW1845" s="88"/>
      <c r="AX1845" s="186"/>
      <c r="AZ1845" s="207"/>
    </row>
    <row r="1846" spans="1:52" s="168" customFormat="1" ht="24.9" customHeight="1" x14ac:dyDescent="0.3">
      <c r="A1846" s="263"/>
      <c r="B1846" s="263"/>
      <c r="C1846" s="265"/>
      <c r="D1846" s="481"/>
      <c r="E1846" s="482"/>
      <c r="F1846" s="482"/>
      <c r="G1846" s="482"/>
      <c r="H1846" s="482"/>
      <c r="I1846" s="482"/>
      <c r="J1846" s="482"/>
      <c r="K1846" s="482"/>
      <c r="L1846" s="482"/>
      <c r="M1846" s="483"/>
      <c r="N1846" s="176">
        <v>14000718</v>
      </c>
      <c r="O1846" s="529" t="s">
        <v>311</v>
      </c>
      <c r="P1846" s="530"/>
      <c r="Q1846" s="8">
        <v>2.6</v>
      </c>
      <c r="R1846" s="8">
        <v>1.2</v>
      </c>
      <c r="S1846" s="8">
        <v>1.5</v>
      </c>
      <c r="T1846" s="9">
        <v>2</v>
      </c>
      <c r="U1846" s="17">
        <f t="shared" si="125"/>
        <v>9.36</v>
      </c>
      <c r="V1846" s="182"/>
      <c r="W1846" s="191">
        <v>5</v>
      </c>
      <c r="X1846" s="199"/>
      <c r="Y1846" s="182"/>
      <c r="Z1846" s="184"/>
      <c r="AA1846" s="184"/>
      <c r="AC1846" s="193"/>
      <c r="AD1846" s="89"/>
      <c r="AE1846" s="89"/>
      <c r="AF1846" s="90"/>
      <c r="AG1846" s="92"/>
      <c r="AH1846" s="88"/>
      <c r="AI1846" s="88"/>
      <c r="AJ1846" s="88"/>
      <c r="AK1846" s="88"/>
      <c r="AL1846" s="88"/>
      <c r="AM1846" s="88"/>
      <c r="AN1846" s="88"/>
      <c r="AO1846" s="88"/>
      <c r="AP1846" s="88"/>
      <c r="AQ1846" s="88"/>
      <c r="AR1846" s="88"/>
      <c r="AS1846" s="88"/>
      <c r="AT1846" s="90"/>
      <c r="AU1846" s="92"/>
      <c r="AV1846" s="88"/>
      <c r="AW1846" s="88"/>
      <c r="AX1846" s="186"/>
      <c r="AZ1846" s="207"/>
    </row>
    <row r="1847" spans="1:52" s="168" customFormat="1" ht="24.9" customHeight="1" x14ac:dyDescent="0.3">
      <c r="A1847" s="263"/>
      <c r="B1847" s="263"/>
      <c r="C1847" s="265"/>
      <c r="D1847" s="481"/>
      <c r="E1847" s="482"/>
      <c r="F1847" s="482"/>
      <c r="G1847" s="482"/>
      <c r="H1847" s="482"/>
      <c r="I1847" s="482"/>
      <c r="J1847" s="482"/>
      <c r="K1847" s="482"/>
      <c r="L1847" s="482"/>
      <c r="M1847" s="483"/>
      <c r="N1847" s="176">
        <v>14001678</v>
      </c>
      <c r="O1847" s="529" t="s">
        <v>311</v>
      </c>
      <c r="P1847" s="530"/>
      <c r="Q1847" s="8">
        <v>2.6</v>
      </c>
      <c r="R1847" s="8">
        <v>1.2</v>
      </c>
      <c r="S1847" s="8">
        <v>1.5</v>
      </c>
      <c r="T1847" s="9">
        <v>2</v>
      </c>
      <c r="U1847" s="17">
        <f t="shared" si="125"/>
        <v>9.36</v>
      </c>
      <c r="V1847" s="182"/>
      <c r="W1847" s="191">
        <v>6</v>
      </c>
      <c r="X1847" s="199"/>
      <c r="Y1847" s="182"/>
      <c r="Z1847" s="184"/>
      <c r="AA1847" s="184"/>
      <c r="AC1847" s="196"/>
      <c r="AD1847" s="89"/>
      <c r="AE1847" s="89"/>
      <c r="AF1847" s="90"/>
      <c r="AG1847" s="186"/>
      <c r="AH1847" s="88"/>
      <c r="AI1847" s="88"/>
      <c r="AJ1847" s="88"/>
      <c r="AK1847" s="88"/>
      <c r="AL1847" s="88"/>
      <c r="AM1847" s="88"/>
      <c r="AN1847" s="88"/>
      <c r="AO1847" s="88"/>
      <c r="AP1847" s="88"/>
      <c r="AQ1847" s="88"/>
      <c r="AR1847" s="88"/>
      <c r="AS1847" s="88"/>
      <c r="AT1847" s="90"/>
      <c r="AU1847" s="186"/>
      <c r="AV1847" s="88"/>
      <c r="AW1847" s="88"/>
      <c r="AX1847" s="186"/>
      <c r="AZ1847" s="207"/>
    </row>
    <row r="1848" spans="1:52" s="168" customFormat="1" ht="24.9" customHeight="1" x14ac:dyDescent="0.3">
      <c r="A1848" s="263"/>
      <c r="B1848" s="263"/>
      <c r="C1848" s="265"/>
      <c r="D1848" s="481"/>
      <c r="E1848" s="482"/>
      <c r="F1848" s="482"/>
      <c r="G1848" s="482"/>
      <c r="H1848" s="482"/>
      <c r="I1848" s="482"/>
      <c r="J1848" s="482"/>
      <c r="K1848" s="482"/>
      <c r="L1848" s="482"/>
      <c r="M1848" s="483"/>
      <c r="N1848" s="176">
        <v>14001545</v>
      </c>
      <c r="O1848" s="529" t="s">
        <v>311</v>
      </c>
      <c r="P1848" s="530"/>
      <c r="Q1848" s="8">
        <v>2.6</v>
      </c>
      <c r="R1848" s="8">
        <v>1.2</v>
      </c>
      <c r="S1848" s="8">
        <v>1.5</v>
      </c>
      <c r="T1848" s="9">
        <v>2</v>
      </c>
      <c r="U1848" s="17">
        <f t="shared" si="125"/>
        <v>9.36</v>
      </c>
      <c r="V1848" s="182"/>
      <c r="W1848" s="191">
        <v>7</v>
      </c>
      <c r="X1848" s="199"/>
      <c r="Y1848" s="182"/>
      <c r="Z1848" s="184"/>
      <c r="AA1848" s="184"/>
      <c r="AC1848" s="196"/>
      <c r="AD1848" s="89"/>
      <c r="AE1848" s="89"/>
      <c r="AF1848" s="90"/>
      <c r="AG1848" s="186"/>
      <c r="AH1848" s="88"/>
      <c r="AI1848" s="88"/>
      <c r="AJ1848" s="88"/>
      <c r="AK1848" s="88"/>
      <c r="AL1848" s="88"/>
      <c r="AM1848" s="88"/>
      <c r="AN1848" s="88"/>
      <c r="AO1848" s="88"/>
      <c r="AP1848" s="88"/>
      <c r="AQ1848" s="88"/>
      <c r="AR1848" s="88"/>
      <c r="AS1848" s="88"/>
      <c r="AT1848" s="90"/>
      <c r="AU1848" s="186"/>
      <c r="AV1848" s="88"/>
      <c r="AW1848" s="88"/>
      <c r="AX1848" s="186"/>
      <c r="AZ1848" s="207"/>
    </row>
    <row r="1849" spans="1:52" s="168" customFormat="1" ht="24.9" customHeight="1" x14ac:dyDescent="0.3">
      <c r="A1849" s="263"/>
      <c r="B1849" s="263"/>
      <c r="C1849" s="265"/>
      <c r="D1849" s="481"/>
      <c r="E1849" s="482"/>
      <c r="F1849" s="482"/>
      <c r="G1849" s="482"/>
      <c r="H1849" s="482"/>
      <c r="I1849" s="482"/>
      <c r="J1849" s="482"/>
      <c r="K1849" s="482"/>
      <c r="L1849" s="482"/>
      <c r="M1849" s="483"/>
      <c r="N1849" s="176">
        <v>14001517</v>
      </c>
      <c r="O1849" s="529" t="s">
        <v>311</v>
      </c>
      <c r="P1849" s="530"/>
      <c r="Q1849" s="8">
        <v>2.6</v>
      </c>
      <c r="R1849" s="8">
        <v>1.2</v>
      </c>
      <c r="S1849" s="8">
        <v>1.5</v>
      </c>
      <c r="T1849" s="9">
        <v>2</v>
      </c>
      <c r="U1849" s="17">
        <f t="shared" si="125"/>
        <v>9.36</v>
      </c>
      <c r="V1849" s="182"/>
      <c r="W1849" s="191">
        <v>8</v>
      </c>
      <c r="X1849" s="199"/>
      <c r="Y1849" s="182"/>
      <c r="Z1849" s="184"/>
      <c r="AA1849" s="184"/>
      <c r="AC1849" s="196"/>
      <c r="AD1849" s="89"/>
      <c r="AE1849" s="89"/>
      <c r="AF1849" s="90"/>
      <c r="AG1849" s="186"/>
      <c r="AH1849" s="88"/>
      <c r="AI1849" s="88"/>
      <c r="AJ1849" s="88"/>
      <c r="AK1849" s="88"/>
      <c r="AL1849" s="88"/>
      <c r="AM1849" s="88"/>
      <c r="AN1849" s="88"/>
      <c r="AO1849" s="88"/>
      <c r="AP1849" s="88"/>
      <c r="AQ1849" s="88"/>
      <c r="AR1849" s="88"/>
      <c r="AS1849" s="88"/>
      <c r="AT1849" s="90"/>
      <c r="AU1849" s="186"/>
      <c r="AV1849" s="88"/>
      <c r="AW1849" s="88"/>
      <c r="AX1849" s="186"/>
      <c r="AZ1849" s="207"/>
    </row>
    <row r="1850" spans="1:52" s="168" customFormat="1" ht="24.9" customHeight="1" thickBot="1" x14ac:dyDescent="0.35">
      <c r="A1850" s="263"/>
      <c r="B1850" s="263"/>
      <c r="C1850" s="265"/>
      <c r="D1850" s="481"/>
      <c r="E1850" s="482"/>
      <c r="F1850" s="482"/>
      <c r="G1850" s="482"/>
      <c r="H1850" s="482"/>
      <c r="I1850" s="482"/>
      <c r="J1850" s="482"/>
      <c r="K1850" s="482"/>
      <c r="L1850" s="482"/>
      <c r="M1850" s="483"/>
      <c r="N1850" s="414" t="s">
        <v>16</v>
      </c>
      <c r="O1850" s="415"/>
      <c r="P1850" s="415"/>
      <c r="Q1850" s="415"/>
      <c r="R1850" s="415"/>
      <c r="S1850" s="415"/>
      <c r="T1850" s="415"/>
      <c r="U1850" s="18">
        <f>SUM(U1830:U1849)</f>
        <v>156.12</v>
      </c>
      <c r="V1850" s="182"/>
      <c r="W1850" s="191"/>
      <c r="X1850" s="199"/>
      <c r="Y1850" s="182"/>
      <c r="Z1850" s="184"/>
      <c r="AA1850" s="184"/>
      <c r="AC1850" s="196"/>
      <c r="AD1850" s="89"/>
      <c r="AE1850" s="89"/>
      <c r="AF1850" s="90"/>
      <c r="AG1850" s="186"/>
      <c r="AH1850" s="88"/>
      <c r="AI1850" s="88"/>
      <c r="AJ1850" s="88"/>
      <c r="AK1850" s="88"/>
      <c r="AL1850" s="88"/>
      <c r="AM1850" s="88"/>
      <c r="AN1850" s="88"/>
      <c r="AO1850" s="88"/>
      <c r="AP1850" s="88"/>
      <c r="AQ1850" s="88"/>
      <c r="AR1850" s="88"/>
      <c r="AS1850" s="88"/>
      <c r="AT1850" s="90"/>
      <c r="AU1850" s="186"/>
      <c r="AV1850" s="88"/>
      <c r="AW1850" s="88"/>
      <c r="AX1850" s="186"/>
      <c r="AZ1850" s="207"/>
    </row>
    <row r="1851" spans="1:52" s="168" customFormat="1" ht="14.4" customHeight="1" x14ac:dyDescent="0.3">
      <c r="A1851" s="263"/>
      <c r="B1851" s="263"/>
      <c r="C1851" s="265"/>
      <c r="D1851" s="481"/>
      <c r="E1851" s="482"/>
      <c r="F1851" s="482"/>
      <c r="G1851" s="482"/>
      <c r="H1851" s="482"/>
      <c r="I1851" s="482"/>
      <c r="J1851" s="482"/>
      <c r="K1851" s="482"/>
      <c r="L1851" s="482"/>
      <c r="M1851" s="483"/>
      <c r="N1851" s="416" t="s">
        <v>17</v>
      </c>
      <c r="O1851" s="417"/>
      <c r="P1851" s="417"/>
      <c r="Q1851" s="417"/>
      <c r="R1851" s="417"/>
      <c r="S1851" s="417"/>
      <c r="T1851" s="417"/>
      <c r="U1851" s="418"/>
      <c r="V1851" s="200"/>
      <c r="W1851" s="191"/>
      <c r="X1851" s="199"/>
      <c r="Y1851" s="182"/>
      <c r="Z1851" s="184"/>
      <c r="AA1851" s="184"/>
      <c r="AC1851" s="196"/>
      <c r="AD1851" s="186"/>
      <c r="AE1851" s="196"/>
      <c r="AF1851" s="196"/>
      <c r="AG1851" s="186"/>
      <c r="AH1851" s="88"/>
      <c r="AI1851" s="88"/>
      <c r="AJ1851" s="88"/>
      <c r="AK1851" s="88"/>
      <c r="AL1851" s="88"/>
      <c r="AM1851" s="88"/>
      <c r="AN1851" s="88"/>
      <c r="AO1851" s="88"/>
      <c r="AP1851" s="88"/>
      <c r="AQ1851" s="88"/>
      <c r="AR1851" s="88"/>
      <c r="AS1851" s="88"/>
      <c r="AT1851" s="88"/>
      <c r="AU1851" s="89"/>
      <c r="AV1851" s="186"/>
      <c r="AW1851" s="186"/>
      <c r="AX1851" s="186"/>
      <c r="AZ1851" s="207"/>
    </row>
    <row r="1852" spans="1:52" s="168" customFormat="1" x14ac:dyDescent="0.3">
      <c r="A1852" s="263"/>
      <c r="B1852" s="263"/>
      <c r="C1852" s="265"/>
      <c r="D1852" s="481"/>
      <c r="E1852" s="482"/>
      <c r="F1852" s="482"/>
      <c r="G1852" s="482"/>
      <c r="H1852" s="482"/>
      <c r="I1852" s="482"/>
      <c r="J1852" s="482"/>
      <c r="K1852" s="482"/>
      <c r="L1852" s="482"/>
      <c r="M1852" s="483"/>
      <c r="N1852" s="419"/>
      <c r="O1852" s="420"/>
      <c r="P1852" s="420"/>
      <c r="Q1852" s="420"/>
      <c r="R1852" s="420"/>
      <c r="S1852" s="420"/>
      <c r="T1852" s="420"/>
      <c r="U1852" s="421"/>
      <c r="V1852" s="182"/>
      <c r="W1852" s="191"/>
      <c r="X1852" s="199"/>
      <c r="Y1852" s="182"/>
      <c r="Z1852" s="184"/>
      <c r="AA1852" s="184"/>
      <c r="AC1852" s="196"/>
      <c r="AD1852" s="186"/>
      <c r="AE1852" s="196"/>
      <c r="AG1852" s="182"/>
      <c r="AH1852" s="43"/>
      <c r="AI1852" s="43"/>
      <c r="AJ1852" s="43"/>
      <c r="AK1852" s="43"/>
      <c r="AL1852" s="43"/>
      <c r="AM1852" s="43"/>
      <c r="AN1852" s="43"/>
      <c r="AO1852" s="43"/>
      <c r="AP1852" s="43"/>
      <c r="AQ1852" s="43"/>
      <c r="AR1852" s="43"/>
      <c r="AS1852" s="43"/>
      <c r="AT1852" s="43"/>
      <c r="AU1852" s="44"/>
      <c r="AV1852" s="182"/>
      <c r="AW1852" s="182"/>
      <c r="AX1852" s="182"/>
      <c r="AZ1852" s="207"/>
    </row>
    <row r="1853" spans="1:52" s="168" customFormat="1" x14ac:dyDescent="0.3">
      <c r="A1853" s="263"/>
      <c r="B1853" s="263"/>
      <c r="C1853" s="265"/>
      <c r="D1853" s="481"/>
      <c r="E1853" s="482"/>
      <c r="F1853" s="482"/>
      <c r="G1853" s="482"/>
      <c r="H1853" s="482"/>
      <c r="I1853" s="482"/>
      <c r="J1853" s="482"/>
      <c r="K1853" s="482"/>
      <c r="L1853" s="482"/>
      <c r="M1853" s="483"/>
      <c r="N1853" s="419"/>
      <c r="O1853" s="420"/>
      <c r="P1853" s="420"/>
      <c r="Q1853" s="420"/>
      <c r="R1853" s="420"/>
      <c r="S1853" s="420"/>
      <c r="T1853" s="420"/>
      <c r="U1853" s="421"/>
      <c r="V1853" s="182"/>
      <c r="W1853" s="191"/>
      <c r="X1853" s="199"/>
      <c r="Y1853" s="182"/>
      <c r="Z1853" s="184"/>
      <c r="AA1853" s="184"/>
      <c r="AD1853" s="182"/>
      <c r="AG1853" s="182"/>
      <c r="AH1853" s="43"/>
      <c r="AI1853" s="43"/>
      <c r="AJ1853" s="43"/>
      <c r="AK1853" s="43"/>
      <c r="AL1853" s="43"/>
      <c r="AM1853" s="43"/>
      <c r="AN1853" s="43"/>
      <c r="AO1853" s="43"/>
      <c r="AP1853" s="43"/>
      <c r="AQ1853" s="43"/>
      <c r="AR1853" s="43"/>
      <c r="AS1853" s="43"/>
      <c r="AT1853" s="43"/>
      <c r="AU1853" s="44"/>
      <c r="AV1853" s="182"/>
      <c r="AW1853" s="182"/>
      <c r="AX1853" s="182"/>
      <c r="AZ1853" s="207"/>
    </row>
    <row r="1854" spans="1:52" s="168" customFormat="1" ht="14.4" thickBot="1" x14ac:dyDescent="0.35">
      <c r="A1854" s="263"/>
      <c r="B1854" s="263"/>
      <c r="C1854" s="265"/>
      <c r="D1854" s="425"/>
      <c r="E1854" s="426"/>
      <c r="F1854" s="426"/>
      <c r="G1854" s="426"/>
      <c r="H1854" s="426"/>
      <c r="I1854" s="426"/>
      <c r="J1854" s="426"/>
      <c r="K1854" s="426"/>
      <c r="L1854" s="426"/>
      <c r="M1854" s="427"/>
      <c r="N1854" s="422"/>
      <c r="O1854" s="423"/>
      <c r="P1854" s="423"/>
      <c r="Q1854" s="423"/>
      <c r="R1854" s="423"/>
      <c r="S1854" s="423"/>
      <c r="T1854" s="423"/>
      <c r="U1854" s="424"/>
      <c r="V1854" s="182"/>
      <c r="W1854" s="191"/>
      <c r="X1854" s="199"/>
      <c r="Y1854" s="182"/>
      <c r="Z1854" s="184"/>
      <c r="AA1854" s="184"/>
      <c r="AD1854" s="182"/>
      <c r="AG1854" s="182"/>
      <c r="AH1854" s="43"/>
      <c r="AI1854" s="43"/>
      <c r="AJ1854" s="43"/>
      <c r="AK1854" s="43"/>
      <c r="AL1854" s="43"/>
      <c r="AM1854" s="43"/>
      <c r="AN1854" s="43"/>
      <c r="AO1854" s="43"/>
      <c r="AP1854" s="43"/>
      <c r="AQ1854" s="43"/>
      <c r="AR1854" s="43"/>
      <c r="AS1854" s="43"/>
      <c r="AT1854" s="43"/>
      <c r="AU1854" s="44"/>
      <c r="AV1854" s="182"/>
      <c r="AW1854" s="182"/>
      <c r="AX1854" s="182"/>
      <c r="AZ1854" s="207"/>
    </row>
    <row r="1855" spans="1:52" s="168" customFormat="1" ht="5.25" customHeight="1" thickBot="1" x14ac:dyDescent="0.35">
      <c r="A1855" s="263"/>
      <c r="B1855" s="263"/>
      <c r="C1855" s="265"/>
      <c r="D1855" s="428"/>
      <c r="E1855" s="428"/>
      <c r="F1855" s="428"/>
      <c r="G1855" s="428"/>
      <c r="H1855" s="428"/>
      <c r="I1855" s="428"/>
      <c r="J1855" s="428"/>
      <c r="K1855" s="428"/>
      <c r="L1855" s="428"/>
      <c r="M1855" s="428"/>
      <c r="N1855" s="428"/>
      <c r="O1855" s="428"/>
      <c r="P1855" s="428"/>
      <c r="Q1855" s="428"/>
      <c r="R1855" s="428"/>
      <c r="S1855" s="428"/>
      <c r="T1855" s="428"/>
      <c r="U1855" s="428"/>
      <c r="V1855" s="182"/>
      <c r="W1855" s="191"/>
      <c r="X1855" s="199"/>
      <c r="Y1855" s="182"/>
      <c r="Z1855" s="184"/>
      <c r="AA1855" s="184"/>
      <c r="AD1855" s="182"/>
      <c r="AG1855" s="182"/>
      <c r="AH1855" s="43"/>
      <c r="AI1855" s="43"/>
      <c r="AJ1855" s="43"/>
      <c r="AK1855" s="43"/>
      <c r="AL1855" s="43"/>
      <c r="AM1855" s="43"/>
      <c r="AN1855" s="43"/>
      <c r="AO1855" s="43"/>
      <c r="AP1855" s="43"/>
      <c r="AQ1855" s="43"/>
      <c r="AR1855" s="43"/>
      <c r="AS1855" s="43"/>
      <c r="AT1855" s="43"/>
      <c r="AU1855" s="44"/>
      <c r="AV1855" s="182"/>
      <c r="AW1855" s="182"/>
      <c r="AX1855" s="182"/>
      <c r="AZ1855" s="207"/>
    </row>
    <row r="1856" spans="1:52" s="168" customFormat="1" ht="20.25" customHeight="1" x14ac:dyDescent="0.3">
      <c r="A1856" s="263"/>
      <c r="B1856" s="263"/>
      <c r="C1856" s="265"/>
      <c r="D1856" s="429" t="s">
        <v>18</v>
      </c>
      <c r="E1856" s="430"/>
      <c r="F1856" s="430"/>
      <c r="G1856" s="430"/>
      <c r="H1856" s="430"/>
      <c r="I1856" s="430"/>
      <c r="J1856" s="430"/>
      <c r="K1856" s="430"/>
      <c r="L1856" s="430"/>
      <c r="M1856" s="431"/>
      <c r="N1856" s="429" t="s">
        <v>19</v>
      </c>
      <c r="O1856" s="430"/>
      <c r="P1856" s="430"/>
      <c r="Q1856" s="430"/>
      <c r="R1856" s="430"/>
      <c r="S1856" s="430"/>
      <c r="T1856" s="430"/>
      <c r="U1856" s="431"/>
      <c r="V1856" s="182"/>
      <c r="W1856" s="191"/>
      <c r="X1856" s="199"/>
      <c r="Y1856" s="182"/>
      <c r="Z1856" s="184"/>
      <c r="AA1856" s="184"/>
      <c r="AD1856" s="182"/>
      <c r="AG1856" s="182"/>
      <c r="AH1856" s="43"/>
      <c r="AI1856" s="43"/>
      <c r="AJ1856" s="43"/>
      <c r="AK1856" s="43"/>
      <c r="AL1856" s="43"/>
      <c r="AM1856" s="43"/>
      <c r="AN1856" s="43"/>
      <c r="AO1856" s="43"/>
      <c r="AP1856" s="43"/>
      <c r="AQ1856" s="43"/>
      <c r="AR1856" s="43"/>
      <c r="AS1856" s="43"/>
      <c r="AT1856" s="43"/>
      <c r="AU1856" s="44"/>
      <c r="AV1856" s="182"/>
      <c r="AW1856" s="182"/>
      <c r="AX1856" s="182"/>
      <c r="AZ1856" s="207"/>
    </row>
    <row r="1857" spans="1:52" s="168" customFormat="1" x14ac:dyDescent="0.3">
      <c r="A1857" s="263"/>
      <c r="B1857" s="263"/>
      <c r="C1857" s="265"/>
      <c r="D1857" s="432" t="s">
        <v>20</v>
      </c>
      <c r="E1857" s="433"/>
      <c r="F1857" s="433"/>
      <c r="G1857" s="433"/>
      <c r="H1857" s="433"/>
      <c r="I1857" s="433"/>
      <c r="J1857" s="433"/>
      <c r="K1857" s="433"/>
      <c r="L1857" s="433"/>
      <c r="M1857" s="434"/>
      <c r="N1857" s="435" t="s">
        <v>21</v>
      </c>
      <c r="O1857" s="436"/>
      <c r="P1857" s="436"/>
      <c r="Q1857" s="436"/>
      <c r="R1857" s="436"/>
      <c r="S1857" s="436"/>
      <c r="T1857" s="436"/>
      <c r="U1857" s="437"/>
      <c r="V1857" s="182"/>
      <c r="W1857" s="191"/>
      <c r="X1857" s="199"/>
      <c r="Y1857" s="182"/>
      <c r="Z1857" s="184"/>
      <c r="AA1857" s="184"/>
      <c r="AD1857" s="182"/>
      <c r="AG1857" s="182"/>
      <c r="AH1857" s="43"/>
      <c r="AI1857" s="43"/>
      <c r="AJ1857" s="43"/>
      <c r="AK1857" s="43"/>
      <c r="AL1857" s="43"/>
      <c r="AM1857" s="43"/>
      <c r="AN1857" s="43"/>
      <c r="AO1857" s="43"/>
      <c r="AP1857" s="43"/>
      <c r="AQ1857" s="43"/>
      <c r="AR1857" s="43"/>
      <c r="AS1857" s="43"/>
      <c r="AT1857" s="43"/>
      <c r="AU1857" s="44"/>
      <c r="AV1857" s="182"/>
      <c r="AW1857" s="182"/>
      <c r="AX1857" s="182"/>
      <c r="AZ1857" s="207"/>
    </row>
    <row r="1858" spans="1:52" s="168" customFormat="1" ht="15.75" customHeight="1" x14ac:dyDescent="0.3">
      <c r="A1858" s="263"/>
      <c r="B1858" s="263"/>
      <c r="C1858" s="265"/>
      <c r="D1858" s="438" t="s">
        <v>22</v>
      </c>
      <c r="E1858" s="439"/>
      <c r="F1858" s="439"/>
      <c r="G1858" s="439"/>
      <c r="H1858" s="439"/>
      <c r="I1858" s="439"/>
      <c r="J1858" s="439"/>
      <c r="K1858" s="439"/>
      <c r="L1858" s="439"/>
      <c r="M1858" s="440"/>
      <c r="N1858" s="438" t="s">
        <v>22</v>
      </c>
      <c r="O1858" s="444"/>
      <c r="P1858" s="444"/>
      <c r="Q1858" s="444"/>
      <c r="R1858" s="444"/>
      <c r="S1858" s="444"/>
      <c r="T1858" s="444"/>
      <c r="U1858" s="440"/>
      <c r="V1858" s="182"/>
      <c r="W1858" s="191"/>
      <c r="X1858" s="199"/>
      <c r="Y1858" s="182"/>
      <c r="Z1858" s="184"/>
      <c r="AA1858" s="184"/>
      <c r="AD1858" s="182"/>
      <c r="AG1858" s="182"/>
      <c r="AH1858" s="43"/>
      <c r="AI1858" s="43"/>
      <c r="AJ1858" s="43"/>
      <c r="AK1858" s="43"/>
      <c r="AL1858" s="43"/>
      <c r="AM1858" s="43"/>
      <c r="AN1858" s="43"/>
      <c r="AO1858" s="43"/>
      <c r="AP1858" s="43"/>
      <c r="AQ1858" s="43"/>
      <c r="AR1858" s="43"/>
      <c r="AS1858" s="43"/>
      <c r="AT1858" s="43"/>
      <c r="AU1858" s="44"/>
      <c r="AV1858" s="182"/>
      <c r="AW1858" s="182"/>
      <c r="AX1858" s="182"/>
      <c r="AZ1858" s="207"/>
    </row>
    <row r="1859" spans="1:52" s="168" customFormat="1" ht="15.75" customHeight="1" x14ac:dyDescent="0.3">
      <c r="A1859" s="263"/>
      <c r="B1859" s="263"/>
      <c r="C1859" s="265"/>
      <c r="D1859" s="438"/>
      <c r="E1859" s="439"/>
      <c r="F1859" s="439"/>
      <c r="G1859" s="439"/>
      <c r="H1859" s="439"/>
      <c r="I1859" s="439"/>
      <c r="J1859" s="439"/>
      <c r="K1859" s="439"/>
      <c r="L1859" s="439"/>
      <c r="M1859" s="440"/>
      <c r="N1859" s="438"/>
      <c r="O1859" s="439"/>
      <c r="P1859" s="439"/>
      <c r="Q1859" s="439"/>
      <c r="R1859" s="439"/>
      <c r="S1859" s="439"/>
      <c r="T1859" s="439"/>
      <c r="U1859" s="440"/>
      <c r="V1859" s="182"/>
      <c r="W1859" s="191"/>
      <c r="X1859" s="199"/>
      <c r="Y1859" s="182"/>
      <c r="Z1859" s="184"/>
      <c r="AA1859" s="184"/>
      <c r="AD1859" s="182"/>
      <c r="AG1859" s="182"/>
      <c r="AH1859" s="43"/>
      <c r="AI1859" s="43"/>
      <c r="AJ1859" s="43"/>
      <c r="AK1859" s="43"/>
      <c r="AL1859" s="43"/>
      <c r="AM1859" s="43"/>
      <c r="AN1859" s="43"/>
      <c r="AO1859" s="43"/>
      <c r="AP1859" s="43"/>
      <c r="AQ1859" s="43"/>
      <c r="AR1859" s="43"/>
      <c r="AS1859" s="43"/>
      <c r="AT1859" s="43"/>
      <c r="AU1859" s="44"/>
      <c r="AV1859" s="182"/>
      <c r="AW1859" s="182"/>
      <c r="AX1859" s="182"/>
      <c r="AZ1859" s="207"/>
    </row>
    <row r="1860" spans="1:52" s="168" customFormat="1" ht="15.75" customHeight="1" x14ac:dyDescent="0.3">
      <c r="A1860" s="263"/>
      <c r="B1860" s="263"/>
      <c r="C1860" s="265"/>
      <c r="D1860" s="441"/>
      <c r="E1860" s="442"/>
      <c r="F1860" s="442"/>
      <c r="G1860" s="442"/>
      <c r="H1860" s="442"/>
      <c r="I1860" s="442"/>
      <c r="J1860" s="442"/>
      <c r="K1860" s="442"/>
      <c r="L1860" s="442"/>
      <c r="M1860" s="443"/>
      <c r="N1860" s="441"/>
      <c r="O1860" s="442"/>
      <c r="P1860" s="442"/>
      <c r="Q1860" s="442"/>
      <c r="R1860" s="442"/>
      <c r="S1860" s="442"/>
      <c r="T1860" s="442"/>
      <c r="U1860" s="443"/>
      <c r="V1860" s="182"/>
      <c r="W1860" s="191"/>
      <c r="X1860" s="199"/>
      <c r="Y1860" s="182"/>
      <c r="Z1860" s="184"/>
      <c r="AA1860" s="184"/>
      <c r="AD1860" s="182"/>
      <c r="AG1860" s="182"/>
      <c r="AH1860" s="43"/>
      <c r="AI1860" s="43"/>
      <c r="AJ1860" s="43"/>
      <c r="AK1860" s="43"/>
      <c r="AL1860" s="43"/>
      <c r="AM1860" s="43"/>
      <c r="AN1860" s="43"/>
      <c r="AO1860" s="43"/>
      <c r="AP1860" s="43"/>
      <c r="AQ1860" s="43"/>
      <c r="AR1860" s="43"/>
      <c r="AS1860" s="43"/>
      <c r="AT1860" s="43"/>
      <c r="AU1860" s="44"/>
      <c r="AV1860" s="182"/>
      <c r="AW1860" s="182"/>
      <c r="AX1860" s="182"/>
      <c r="AZ1860" s="207"/>
    </row>
    <row r="1861" spans="1:52" s="168" customFormat="1" x14ac:dyDescent="0.25">
      <c r="A1861" s="263"/>
      <c r="B1861" s="263"/>
      <c r="C1861" s="265"/>
      <c r="D1861" s="171" t="s">
        <v>23</v>
      </c>
      <c r="E1861" s="445" t="e">
        <f>+#REF!</f>
        <v>#REF!</v>
      </c>
      <c r="F1861" s="445"/>
      <c r="G1861" s="445"/>
      <c r="H1861" s="445"/>
      <c r="I1861" s="445"/>
      <c r="J1861" s="445"/>
      <c r="K1861" s="445"/>
      <c r="L1861" s="445"/>
      <c r="M1861" s="446"/>
      <c r="N1861" s="172" t="s">
        <v>23</v>
      </c>
      <c r="O1861" s="445" t="e">
        <f>+#REF!</f>
        <v>#REF!</v>
      </c>
      <c r="P1861" s="445"/>
      <c r="Q1861" s="445"/>
      <c r="R1861" s="445"/>
      <c r="S1861" s="445"/>
      <c r="T1861" s="445"/>
      <c r="U1861" s="446"/>
      <c r="V1861" s="182"/>
      <c r="W1861" s="191"/>
      <c r="X1861" s="199"/>
      <c r="Y1861" s="182"/>
      <c r="Z1861" s="184"/>
      <c r="AA1861" s="184"/>
      <c r="AD1861" s="182"/>
      <c r="AG1861" s="182"/>
      <c r="AH1861" s="43"/>
      <c r="AI1861" s="43"/>
      <c r="AJ1861" s="43"/>
      <c r="AK1861" s="43"/>
      <c r="AL1861" s="43"/>
      <c r="AM1861" s="43"/>
      <c r="AN1861" s="43"/>
      <c r="AO1861" s="43"/>
      <c r="AP1861" s="43"/>
      <c r="AQ1861" s="43"/>
      <c r="AR1861" s="43"/>
      <c r="AS1861" s="43"/>
      <c r="AT1861" s="43"/>
      <c r="AU1861" s="44"/>
      <c r="AV1861" s="182"/>
      <c r="AW1861" s="182"/>
      <c r="AX1861" s="182"/>
      <c r="AZ1861" s="207"/>
    </row>
    <row r="1862" spans="1:52" s="168" customFormat="1" ht="14.4" thickBot="1" x14ac:dyDescent="0.3">
      <c r="A1862" s="263"/>
      <c r="B1862" s="263"/>
      <c r="C1862" s="265"/>
      <c r="D1862" s="173" t="s">
        <v>25</v>
      </c>
      <c r="E1862" s="447" t="e">
        <f>+#REF!</f>
        <v>#REF!</v>
      </c>
      <c r="F1862" s="447"/>
      <c r="G1862" s="447"/>
      <c r="H1862" s="447"/>
      <c r="I1862" s="447"/>
      <c r="J1862" s="447"/>
      <c r="K1862" s="447"/>
      <c r="L1862" s="447"/>
      <c r="M1862" s="448"/>
      <c r="N1862" s="174" t="s">
        <v>25</v>
      </c>
      <c r="O1862" s="447" t="e">
        <f>+#REF!</f>
        <v>#REF!</v>
      </c>
      <c r="P1862" s="447"/>
      <c r="Q1862" s="447"/>
      <c r="R1862" s="447"/>
      <c r="S1862" s="447"/>
      <c r="T1862" s="447"/>
      <c r="U1862" s="448"/>
      <c r="V1862" s="182"/>
      <c r="W1862" s="191"/>
      <c r="X1862" s="199"/>
      <c r="Y1862" s="182"/>
      <c r="Z1862" s="184"/>
      <c r="AA1862" s="184"/>
      <c r="AD1862" s="182"/>
      <c r="AG1862" s="182"/>
      <c r="AH1862" s="43"/>
      <c r="AI1862" s="43"/>
      <c r="AJ1862" s="43"/>
      <c r="AK1862" s="43"/>
      <c r="AL1862" s="43"/>
      <c r="AM1862" s="43"/>
      <c r="AN1862" s="43"/>
      <c r="AO1862" s="43"/>
      <c r="AP1862" s="43"/>
      <c r="AQ1862" s="43"/>
      <c r="AR1862" s="43"/>
      <c r="AS1862" s="43"/>
      <c r="AT1862" s="43"/>
      <c r="AU1862" s="44"/>
      <c r="AV1862" s="182"/>
      <c r="AW1862" s="182"/>
      <c r="AX1862" s="182"/>
      <c r="AZ1862" s="207"/>
    </row>
    <row r="1863" spans="1:52" s="168" customFormat="1" ht="9.9" customHeight="1" thickBot="1" x14ac:dyDescent="0.3">
      <c r="A1863" s="263"/>
      <c r="B1863" s="263"/>
      <c r="C1863" s="265"/>
      <c r="D1863" s="197"/>
      <c r="E1863" s="198"/>
      <c r="F1863" s="198"/>
      <c r="G1863" s="198"/>
      <c r="H1863" s="198"/>
      <c r="I1863" s="198"/>
      <c r="J1863" s="198"/>
      <c r="K1863" s="198"/>
      <c r="L1863" s="198"/>
      <c r="M1863" s="198"/>
      <c r="N1863" s="197"/>
      <c r="O1863" s="198"/>
      <c r="P1863" s="198"/>
      <c r="Q1863" s="198"/>
      <c r="R1863" s="198"/>
      <c r="S1863" s="198"/>
      <c r="T1863" s="198"/>
      <c r="U1863" s="198"/>
      <c r="V1863" s="182"/>
      <c r="W1863" s="191"/>
      <c r="X1863" s="199"/>
      <c r="Y1863" s="182"/>
      <c r="Z1863" s="184"/>
      <c r="AA1863" s="184"/>
      <c r="AD1863" s="182"/>
      <c r="AG1863" s="182"/>
      <c r="AH1863" s="43"/>
      <c r="AI1863" s="43"/>
      <c r="AJ1863" s="43"/>
      <c r="AK1863" s="43"/>
      <c r="AL1863" s="43"/>
      <c r="AM1863" s="43"/>
      <c r="AN1863" s="43"/>
      <c r="AO1863" s="43"/>
      <c r="AP1863" s="43"/>
      <c r="AQ1863" s="43"/>
      <c r="AR1863" s="43"/>
      <c r="AS1863" s="43"/>
      <c r="AT1863" s="43"/>
      <c r="AU1863" s="44"/>
      <c r="AV1863" s="182"/>
      <c r="AW1863" s="182"/>
      <c r="AX1863" s="182"/>
      <c r="AZ1863" s="207"/>
    </row>
    <row r="1864" spans="1:52" s="168" customFormat="1" ht="15.75" customHeight="1" x14ac:dyDescent="0.3">
      <c r="A1864" s="263"/>
      <c r="B1864" s="263"/>
      <c r="C1864" s="265"/>
      <c r="D1864" s="484"/>
      <c r="E1864" s="485"/>
      <c r="F1864" s="488" t="s">
        <v>0</v>
      </c>
      <c r="G1864" s="489"/>
      <c r="H1864" s="489"/>
      <c r="I1864" s="489"/>
      <c r="J1864" s="489"/>
      <c r="K1864" s="489"/>
      <c r="L1864" s="489"/>
      <c r="M1864" s="489"/>
      <c r="N1864" s="489"/>
      <c r="O1864" s="490"/>
      <c r="P1864" s="494" t="s">
        <v>1</v>
      </c>
      <c r="Q1864" s="495"/>
      <c r="R1864" s="495"/>
      <c r="S1864" s="496"/>
      <c r="T1864" s="500"/>
      <c r="U1864" s="501"/>
      <c r="V1864" s="182"/>
      <c r="W1864" s="191"/>
      <c r="X1864" s="199"/>
      <c r="Y1864" s="182"/>
      <c r="Z1864" s="184"/>
      <c r="AA1864" s="184"/>
      <c r="AD1864" s="182"/>
      <c r="AG1864" s="182"/>
      <c r="AH1864" s="43"/>
      <c r="AI1864" s="43"/>
      <c r="AJ1864" s="43"/>
      <c r="AK1864" s="43"/>
      <c r="AL1864" s="43"/>
      <c r="AM1864" s="43"/>
      <c r="AN1864" s="43"/>
      <c r="AO1864" s="43"/>
      <c r="AP1864" s="43"/>
      <c r="AQ1864" s="43"/>
      <c r="AR1864" s="43"/>
      <c r="AS1864" s="43"/>
      <c r="AT1864" s="43"/>
      <c r="AU1864" s="44"/>
      <c r="AV1864" s="182"/>
      <c r="AW1864" s="182"/>
      <c r="AX1864" s="182"/>
      <c r="AZ1864" s="207"/>
    </row>
    <row r="1865" spans="1:52" s="168" customFormat="1" ht="15" customHeight="1" x14ac:dyDescent="0.3">
      <c r="A1865" s="263"/>
      <c r="B1865" s="263"/>
      <c r="C1865" s="265"/>
      <c r="D1865" s="481"/>
      <c r="E1865" s="482"/>
      <c r="F1865" s="491"/>
      <c r="G1865" s="492"/>
      <c r="H1865" s="492"/>
      <c r="I1865" s="492"/>
      <c r="J1865" s="492"/>
      <c r="K1865" s="492"/>
      <c r="L1865" s="492"/>
      <c r="M1865" s="492"/>
      <c r="N1865" s="492"/>
      <c r="O1865" s="493"/>
      <c r="P1865" s="497"/>
      <c r="Q1865" s="498"/>
      <c r="R1865" s="498"/>
      <c r="S1865" s="499"/>
      <c r="T1865" s="502"/>
      <c r="U1865" s="503"/>
      <c r="V1865" s="182"/>
      <c r="W1865" s="191"/>
      <c r="X1865" s="199"/>
      <c r="Y1865" s="186"/>
      <c r="Z1865" s="184"/>
      <c r="AA1865" s="184"/>
      <c r="AD1865" s="182"/>
      <c r="AG1865" s="182"/>
      <c r="AH1865" s="43"/>
      <c r="AI1865" s="43"/>
      <c r="AJ1865" s="43"/>
      <c r="AK1865" s="43"/>
      <c r="AL1865" s="43"/>
      <c r="AM1865" s="43"/>
      <c r="AN1865" s="43"/>
      <c r="AO1865" s="43"/>
      <c r="AP1865" s="43"/>
      <c r="AQ1865" s="43"/>
      <c r="AR1865" s="43"/>
      <c r="AS1865" s="43"/>
      <c r="AT1865" s="43"/>
      <c r="AU1865" s="44"/>
      <c r="AV1865" s="182"/>
      <c r="AW1865" s="182"/>
      <c r="AX1865" s="182"/>
      <c r="AZ1865" s="207"/>
    </row>
    <row r="1866" spans="1:52" s="168" customFormat="1" ht="30" customHeight="1" thickBot="1" x14ac:dyDescent="0.35">
      <c r="A1866" s="263"/>
      <c r="B1866" s="263"/>
      <c r="C1866" s="265"/>
      <c r="D1866" s="486"/>
      <c r="E1866" s="487"/>
      <c r="F1866" s="506" t="s">
        <v>2</v>
      </c>
      <c r="G1866" s="507"/>
      <c r="H1866" s="507"/>
      <c r="I1866" s="507"/>
      <c r="J1866" s="507"/>
      <c r="K1866" s="507"/>
      <c r="L1866" s="507"/>
      <c r="M1866" s="507"/>
      <c r="N1866" s="507"/>
      <c r="O1866" s="508"/>
      <c r="P1866" s="181">
        <v>39</v>
      </c>
      <c r="Q1866" s="210" t="s">
        <v>3</v>
      </c>
      <c r="R1866" s="509">
        <v>147</v>
      </c>
      <c r="S1866" s="510"/>
      <c r="T1866" s="504"/>
      <c r="U1866" s="505"/>
      <c r="V1866" s="182">
        <f>+IF(C1875="","",1)</f>
        <v>1</v>
      </c>
      <c r="W1866" s="191"/>
      <c r="X1866" s="199"/>
      <c r="Y1866" s="39"/>
      <c r="Z1866" s="184"/>
      <c r="AA1866" s="184"/>
      <c r="AD1866" s="182"/>
      <c r="AG1866" s="182"/>
      <c r="AH1866" s="43"/>
      <c r="AI1866" s="43"/>
      <c r="AJ1866" s="43"/>
      <c r="AK1866" s="43"/>
      <c r="AL1866" s="43"/>
      <c r="AM1866" s="43"/>
      <c r="AN1866" s="43"/>
      <c r="AO1866" s="43"/>
      <c r="AP1866" s="43"/>
      <c r="AQ1866" s="43"/>
      <c r="AR1866" s="43"/>
      <c r="AS1866" s="43"/>
      <c r="AT1866" s="43"/>
      <c r="AU1866" s="44"/>
      <c r="AV1866" s="182"/>
      <c r="AW1866" s="182"/>
      <c r="AX1866" s="182"/>
      <c r="AZ1866" s="207"/>
    </row>
    <row r="1867" spans="1:52" s="168" customFormat="1" ht="5.25" customHeight="1" thickBot="1" x14ac:dyDescent="0.35">
      <c r="A1867" s="263"/>
      <c r="B1867" s="263"/>
      <c r="C1867" s="265"/>
      <c r="D1867" s="454"/>
      <c r="E1867" s="454"/>
      <c r="F1867" s="454"/>
      <c r="G1867" s="454"/>
      <c r="H1867" s="454"/>
      <c r="I1867" s="454"/>
      <c r="J1867" s="454"/>
      <c r="K1867" s="454"/>
      <c r="L1867" s="454"/>
      <c r="M1867" s="454"/>
      <c r="N1867" s="454"/>
      <c r="O1867" s="454"/>
      <c r="P1867" s="454"/>
      <c r="Q1867" s="454"/>
      <c r="R1867" s="454"/>
      <c r="S1867" s="454"/>
      <c r="T1867" s="454"/>
      <c r="U1867" s="454"/>
      <c r="V1867" s="182"/>
      <c r="W1867" s="191"/>
      <c r="X1867" s="199"/>
      <c r="Y1867" s="186"/>
      <c r="Z1867" s="184"/>
      <c r="AA1867" s="184"/>
      <c r="AD1867" s="182"/>
      <c r="AG1867" s="182"/>
      <c r="AH1867" s="43"/>
      <c r="AI1867" s="43"/>
      <c r="AJ1867" s="43"/>
      <c r="AK1867" s="43"/>
      <c r="AL1867" s="43"/>
      <c r="AM1867" s="43"/>
      <c r="AN1867" s="43"/>
      <c r="AO1867" s="43"/>
      <c r="AP1867" s="43"/>
      <c r="AQ1867" s="43"/>
      <c r="AR1867" s="43"/>
      <c r="AS1867" s="43"/>
      <c r="AT1867" s="43"/>
      <c r="AU1867" s="44"/>
      <c r="AV1867" s="182"/>
      <c r="AW1867" s="182"/>
      <c r="AX1867" s="182"/>
      <c r="AZ1867" s="207"/>
    </row>
    <row r="1868" spans="1:52" s="168" customFormat="1" ht="24.9" customHeight="1" x14ac:dyDescent="0.3">
      <c r="A1868" s="263"/>
      <c r="B1868" s="263"/>
      <c r="C1868" s="265"/>
      <c r="D1868" s="511" t="s">
        <v>4</v>
      </c>
      <c r="E1868" s="512"/>
      <c r="F1868" s="513" t="s">
        <v>168</v>
      </c>
      <c r="G1868" s="514"/>
      <c r="H1868" s="514"/>
      <c r="I1868" s="515"/>
      <c r="J1868" s="516" t="s">
        <v>5</v>
      </c>
      <c r="K1868" s="512"/>
      <c r="L1868" s="513" t="s">
        <v>102</v>
      </c>
      <c r="M1868" s="514"/>
      <c r="N1868" s="514"/>
      <c r="O1868" s="514"/>
      <c r="P1868" s="515"/>
      <c r="Q1868" s="164" t="s">
        <v>6</v>
      </c>
      <c r="R1868" s="513" t="s">
        <v>36</v>
      </c>
      <c r="S1868" s="514"/>
      <c r="T1868" s="514"/>
      <c r="U1868" s="517"/>
      <c r="V1868" s="182"/>
      <c r="W1868" s="191"/>
      <c r="X1868" s="199"/>
      <c r="Y1868" s="182"/>
      <c r="Z1868" s="184"/>
      <c r="AA1868" s="184"/>
      <c r="AD1868" s="182"/>
      <c r="AG1868" s="182"/>
      <c r="AH1868" s="43"/>
      <c r="AI1868" s="43"/>
      <c r="AJ1868" s="43"/>
      <c r="AK1868" s="43"/>
      <c r="AL1868" s="43"/>
      <c r="AM1868" s="43"/>
      <c r="AN1868" s="43"/>
      <c r="AO1868" s="43"/>
      <c r="AP1868" s="43"/>
      <c r="AQ1868" s="43"/>
      <c r="AR1868" s="43"/>
      <c r="AS1868" s="43"/>
      <c r="AT1868" s="43"/>
      <c r="AU1868" s="44"/>
      <c r="AV1868" s="182"/>
      <c r="AW1868" s="182"/>
      <c r="AX1868" s="182"/>
      <c r="AZ1868" s="207"/>
    </row>
    <row r="1869" spans="1:52" s="168" customFormat="1" ht="45" customHeight="1" thickBot="1" x14ac:dyDescent="0.35">
      <c r="A1869" s="263"/>
      <c r="B1869" s="263"/>
      <c r="C1869" s="265"/>
      <c r="D1869" s="518" t="s">
        <v>7</v>
      </c>
      <c r="E1869" s="519"/>
      <c r="F1869" s="520" t="s">
        <v>169</v>
      </c>
      <c r="G1869" s="521"/>
      <c r="H1869" s="521"/>
      <c r="I1869" s="521"/>
      <c r="J1869" s="521"/>
      <c r="K1869" s="521"/>
      <c r="L1869" s="521"/>
      <c r="M1869" s="521"/>
      <c r="N1869" s="521"/>
      <c r="O1869" s="521"/>
      <c r="P1869" s="521"/>
      <c r="Q1869" s="521"/>
      <c r="R1869" s="521"/>
      <c r="S1869" s="521"/>
      <c r="T1869" s="521"/>
      <c r="U1869" s="522"/>
      <c r="V1869" s="182"/>
      <c r="W1869" s="191"/>
      <c r="X1869" s="199"/>
      <c r="Y1869" s="182"/>
      <c r="Z1869" s="184"/>
      <c r="AA1869" s="184"/>
      <c r="AD1869" s="182"/>
      <c r="AG1869" s="182"/>
      <c r="AH1869" s="43"/>
      <c r="AI1869" s="43"/>
      <c r="AJ1869" s="43"/>
      <c r="AK1869" s="43"/>
      <c r="AL1869" s="43"/>
      <c r="AM1869" s="43"/>
      <c r="AN1869" s="43"/>
      <c r="AO1869" s="43"/>
      <c r="AP1869" s="43"/>
      <c r="AQ1869" s="43"/>
      <c r="AR1869" s="43"/>
      <c r="AS1869" s="43"/>
      <c r="AT1869" s="43"/>
      <c r="AU1869" s="44"/>
      <c r="AV1869" s="182"/>
      <c r="AW1869" s="182"/>
      <c r="AX1869" s="182"/>
      <c r="AZ1869" s="207"/>
    </row>
    <row r="1870" spans="1:52" s="168" customFormat="1" ht="5.0999999999999996" customHeight="1" thickBot="1" x14ac:dyDescent="0.35">
      <c r="A1870" s="263"/>
      <c r="B1870" s="263"/>
      <c r="C1870" s="265"/>
      <c r="D1870" s="523"/>
      <c r="E1870" s="523"/>
      <c r="F1870" s="523"/>
      <c r="G1870" s="523"/>
      <c r="H1870" s="523"/>
      <c r="I1870" s="523"/>
      <c r="J1870" s="523"/>
      <c r="K1870" s="523"/>
      <c r="L1870" s="523"/>
      <c r="M1870" s="523"/>
      <c r="N1870" s="523"/>
      <c r="O1870" s="523"/>
      <c r="P1870" s="523"/>
      <c r="Q1870" s="523"/>
      <c r="R1870" s="523"/>
      <c r="S1870" s="523"/>
      <c r="T1870" s="523"/>
      <c r="U1870" s="523"/>
      <c r="V1870" s="182"/>
      <c r="W1870" s="191"/>
      <c r="X1870" s="199"/>
      <c r="Y1870" s="182"/>
      <c r="Z1870" s="184"/>
      <c r="AA1870" s="184"/>
      <c r="AD1870" s="182"/>
      <c r="AG1870" s="182"/>
      <c r="AH1870" s="43"/>
      <c r="AI1870" s="43"/>
      <c r="AJ1870" s="43"/>
      <c r="AK1870" s="43"/>
      <c r="AL1870" s="43"/>
      <c r="AM1870" s="43"/>
      <c r="AN1870" s="43"/>
      <c r="AO1870" s="43"/>
      <c r="AP1870" s="43"/>
      <c r="AQ1870" s="43"/>
      <c r="AR1870" s="43"/>
      <c r="AS1870" s="43"/>
      <c r="AT1870" s="43"/>
      <c r="AU1870" s="44"/>
      <c r="AV1870" s="182"/>
      <c r="AW1870" s="182"/>
      <c r="AX1870" s="182"/>
      <c r="AZ1870" s="207"/>
    </row>
    <row r="1871" spans="1:52" s="168" customFormat="1" ht="24.9" customHeight="1" thickBot="1" x14ac:dyDescent="0.35">
      <c r="A1871" s="263"/>
      <c r="B1871" s="263"/>
      <c r="C1871" s="265"/>
      <c r="D1871" s="165" t="s">
        <v>103</v>
      </c>
      <c r="E1871" s="209" t="s">
        <v>106</v>
      </c>
      <c r="F1871" s="455" t="s">
        <v>104</v>
      </c>
      <c r="G1871" s="524"/>
      <c r="H1871" s="456"/>
      <c r="I1871" s="525">
        <v>44058</v>
      </c>
      <c r="J1871" s="526"/>
      <c r="K1871" s="526"/>
      <c r="L1871" s="526"/>
      <c r="M1871" s="526"/>
      <c r="N1871" s="527"/>
      <c r="O1871" s="166" t="s">
        <v>8</v>
      </c>
      <c r="P1871" s="449" t="s">
        <v>24</v>
      </c>
      <c r="Q1871" s="450"/>
      <c r="R1871" s="450"/>
      <c r="S1871" s="450"/>
      <c r="T1871" s="450"/>
      <c r="U1871" s="528"/>
      <c r="V1871" s="182"/>
      <c r="W1871" s="191"/>
      <c r="X1871" s="199"/>
      <c r="Y1871" s="182"/>
      <c r="Z1871" s="184"/>
      <c r="AA1871" s="184"/>
      <c r="AD1871" s="182"/>
      <c r="AG1871" s="182"/>
      <c r="AH1871" s="43"/>
      <c r="AI1871" s="43"/>
      <c r="AJ1871" s="43"/>
      <c r="AK1871" s="43"/>
      <c r="AL1871" s="43"/>
      <c r="AM1871" s="43"/>
      <c r="AN1871" s="43"/>
      <c r="AO1871" s="43"/>
      <c r="AP1871" s="43"/>
      <c r="AQ1871" s="43"/>
      <c r="AR1871" s="43"/>
      <c r="AS1871" s="43"/>
      <c r="AT1871" s="43"/>
      <c r="AU1871" s="44"/>
      <c r="AV1871" s="182"/>
      <c r="AW1871" s="182"/>
      <c r="AX1871" s="182"/>
      <c r="AZ1871" s="207"/>
    </row>
    <row r="1872" spans="1:52" s="168" customFormat="1" ht="5.0999999999999996" customHeight="1" thickBot="1" x14ac:dyDescent="0.35">
      <c r="A1872" s="263"/>
      <c r="B1872" s="263"/>
      <c r="C1872" s="265"/>
      <c r="D1872" s="208"/>
      <c r="E1872" s="208"/>
      <c r="F1872" s="208"/>
      <c r="G1872" s="208"/>
      <c r="H1872" s="208"/>
      <c r="I1872" s="208"/>
      <c r="J1872" s="208"/>
      <c r="K1872" s="208"/>
      <c r="L1872" s="208"/>
      <c r="M1872" s="208"/>
      <c r="N1872" s="208"/>
      <c r="O1872" s="208"/>
      <c r="P1872" s="208"/>
      <c r="Q1872" s="208"/>
      <c r="R1872" s="208"/>
      <c r="S1872" s="208"/>
      <c r="T1872" s="208"/>
      <c r="U1872" s="208"/>
      <c r="V1872" s="182"/>
      <c r="W1872" s="191"/>
      <c r="X1872" s="199"/>
      <c r="Y1872" s="182"/>
      <c r="Z1872" s="184"/>
      <c r="AA1872" s="184"/>
      <c r="AD1872" s="182"/>
      <c r="AG1872" s="182"/>
      <c r="AH1872" s="43"/>
      <c r="AI1872" s="43"/>
      <c r="AJ1872" s="43"/>
      <c r="AK1872" s="43"/>
      <c r="AL1872" s="43"/>
      <c r="AM1872" s="43"/>
      <c r="AN1872" s="43"/>
      <c r="AO1872" s="43"/>
      <c r="AP1872" s="43"/>
      <c r="AQ1872" s="43"/>
      <c r="AR1872" s="43"/>
      <c r="AS1872" s="43"/>
      <c r="AT1872" s="43"/>
      <c r="AU1872" s="44"/>
      <c r="AV1872" s="182"/>
      <c r="AW1872" s="182"/>
      <c r="AX1872" s="182"/>
      <c r="AZ1872" s="207"/>
    </row>
    <row r="1873" spans="1:52" s="168" customFormat="1" ht="24.9" customHeight="1" thickBot="1" x14ac:dyDescent="0.35">
      <c r="A1873" s="263"/>
      <c r="B1873" s="263"/>
      <c r="C1873" s="265"/>
      <c r="D1873" s="165" t="s">
        <v>31</v>
      </c>
      <c r="E1873" s="449"/>
      <c r="F1873" s="450"/>
      <c r="G1873" s="450"/>
      <c r="H1873" s="450"/>
      <c r="I1873" s="450"/>
      <c r="J1873" s="451"/>
      <c r="K1873" s="177" t="s">
        <v>105</v>
      </c>
      <c r="L1873" s="452"/>
      <c r="M1873" s="452"/>
      <c r="N1873" s="452"/>
      <c r="O1873" s="452"/>
      <c r="P1873" s="452"/>
      <c r="Q1873" s="452"/>
      <c r="R1873" s="452"/>
      <c r="S1873" s="452"/>
      <c r="T1873" s="452"/>
      <c r="U1873" s="453"/>
      <c r="V1873" s="182"/>
      <c r="W1873" s="191"/>
      <c r="X1873" s="199"/>
      <c r="Y1873" s="182"/>
      <c r="Z1873" s="184"/>
      <c r="AA1873" s="184"/>
      <c r="AD1873" s="182"/>
      <c r="AG1873" s="182"/>
      <c r="AH1873" s="43"/>
      <c r="AI1873" s="43"/>
      <c r="AJ1873" s="43"/>
      <c r="AK1873" s="43"/>
      <c r="AL1873" s="43"/>
      <c r="AM1873" s="43"/>
      <c r="AN1873" s="43"/>
      <c r="AO1873" s="43"/>
      <c r="AP1873" s="43"/>
      <c r="AQ1873" s="43"/>
      <c r="AR1873" s="43"/>
      <c r="AS1873" s="43"/>
      <c r="AT1873" s="43"/>
      <c r="AU1873" s="44"/>
      <c r="AV1873" s="182"/>
      <c r="AW1873" s="182"/>
      <c r="AX1873" s="182"/>
      <c r="AZ1873" s="207"/>
    </row>
    <row r="1874" spans="1:52" s="168" customFormat="1" ht="5.0999999999999996" customHeight="1" thickBot="1" x14ac:dyDescent="0.35">
      <c r="A1874" s="263"/>
      <c r="B1874" s="263"/>
      <c r="C1874" s="265"/>
      <c r="D1874" s="454"/>
      <c r="E1874" s="454"/>
      <c r="F1874" s="454"/>
      <c r="G1874" s="454"/>
      <c r="H1874" s="454"/>
      <c r="I1874" s="454"/>
      <c r="J1874" s="454"/>
      <c r="K1874" s="454"/>
      <c r="L1874" s="454"/>
      <c r="M1874" s="454"/>
      <c r="N1874" s="454"/>
      <c r="O1874" s="454"/>
      <c r="P1874" s="454"/>
      <c r="Q1874" s="454"/>
      <c r="R1874" s="454"/>
      <c r="S1874" s="454"/>
      <c r="T1874" s="454"/>
      <c r="U1874" s="454"/>
      <c r="V1874" s="182"/>
      <c r="W1874" s="191"/>
      <c r="X1874" s="199"/>
      <c r="Y1874" s="182"/>
      <c r="Z1874" s="184"/>
      <c r="AA1874" s="184"/>
      <c r="AD1874" s="182"/>
      <c r="AG1874" s="182"/>
      <c r="AH1874" s="43"/>
      <c r="AI1874" s="43"/>
      <c r="AJ1874" s="43"/>
      <c r="AK1874" s="43"/>
      <c r="AL1874" s="43"/>
      <c r="AM1874" s="43"/>
      <c r="AN1874" s="43"/>
      <c r="AO1874" s="43"/>
      <c r="AP1874" s="43"/>
      <c r="AQ1874" s="43"/>
      <c r="AR1874" s="43"/>
      <c r="AS1874" s="43"/>
      <c r="AT1874" s="43"/>
      <c r="AU1874" s="44"/>
      <c r="AV1874" s="182"/>
      <c r="AW1874" s="182"/>
      <c r="AX1874" s="182"/>
      <c r="AZ1874" s="207"/>
    </row>
    <row r="1875" spans="1:52" s="168" customFormat="1" ht="45" customHeight="1" thickBot="1" x14ac:dyDescent="0.35">
      <c r="A1875" s="263">
        <f>+E1875</f>
        <v>7.01</v>
      </c>
      <c r="B1875" s="264">
        <f>+U1899</f>
        <v>119.46000000000001</v>
      </c>
      <c r="C1875" s="265">
        <v>31</v>
      </c>
      <c r="D1875" s="165" t="s">
        <v>9</v>
      </c>
      <c r="E1875" s="180">
        <v>7.01</v>
      </c>
      <c r="F1875" s="455" t="s">
        <v>29</v>
      </c>
      <c r="G1875" s="456"/>
      <c r="H1875" s="532" t="s">
        <v>137</v>
      </c>
      <c r="I1875" s="457"/>
      <c r="J1875" s="457"/>
      <c r="K1875" s="457"/>
      <c r="L1875" s="457"/>
      <c r="M1875" s="458"/>
      <c r="N1875" s="459" t="s">
        <v>32</v>
      </c>
      <c r="O1875" s="460"/>
      <c r="P1875" s="461"/>
      <c r="Q1875" s="462" t="s">
        <v>10</v>
      </c>
      <c r="R1875" s="463"/>
      <c r="S1875" s="463"/>
      <c r="T1875" s="463"/>
      <c r="U1875" s="464"/>
      <c r="V1875" s="182"/>
      <c r="W1875" s="191"/>
      <c r="X1875" s="199"/>
      <c r="Y1875" s="182"/>
      <c r="Z1875" s="186"/>
      <c r="AA1875" s="186"/>
      <c r="AD1875" s="182"/>
      <c r="AG1875" s="182"/>
      <c r="AH1875" s="43"/>
      <c r="AI1875" s="43"/>
      <c r="AJ1875" s="43"/>
      <c r="AK1875" s="43"/>
      <c r="AL1875" s="43"/>
      <c r="AM1875" s="43"/>
      <c r="AN1875" s="43"/>
      <c r="AO1875" s="43"/>
      <c r="AP1875" s="43"/>
      <c r="AQ1875" s="43"/>
      <c r="AR1875" s="43"/>
      <c r="AS1875" s="43"/>
      <c r="AT1875" s="43"/>
      <c r="AU1875" s="44"/>
      <c r="AV1875" s="182"/>
      <c r="AW1875" s="182"/>
      <c r="AX1875" s="182"/>
      <c r="AZ1875" s="207"/>
    </row>
    <row r="1876" spans="1:52" s="168" customFormat="1" ht="5.0999999999999996" customHeight="1" thickBot="1" x14ac:dyDescent="0.35">
      <c r="A1876" s="263"/>
      <c r="B1876" s="263"/>
      <c r="C1876" s="265"/>
      <c r="D1876" s="428"/>
      <c r="E1876" s="428"/>
      <c r="F1876" s="428"/>
      <c r="G1876" s="428"/>
      <c r="H1876" s="428"/>
      <c r="I1876" s="428"/>
      <c r="J1876" s="428"/>
      <c r="K1876" s="428"/>
      <c r="L1876" s="428"/>
      <c r="M1876" s="428"/>
      <c r="N1876" s="454"/>
      <c r="O1876" s="454"/>
      <c r="P1876" s="454"/>
      <c r="Q1876" s="454"/>
      <c r="R1876" s="454"/>
      <c r="S1876" s="454"/>
      <c r="T1876" s="454"/>
      <c r="U1876" s="454"/>
      <c r="V1876" s="182"/>
      <c r="W1876" s="191"/>
      <c r="X1876" s="199"/>
      <c r="Y1876" s="182"/>
      <c r="Z1876" s="193"/>
      <c r="AA1876" s="193"/>
      <c r="AD1876" s="182"/>
      <c r="AG1876" s="182"/>
      <c r="AH1876" s="43"/>
      <c r="AI1876" s="43"/>
      <c r="AJ1876" s="43"/>
      <c r="AK1876" s="43"/>
      <c r="AL1876" s="43"/>
      <c r="AM1876" s="43"/>
      <c r="AN1876" s="43"/>
      <c r="AO1876" s="43"/>
      <c r="AP1876" s="43"/>
      <c r="AQ1876" s="43"/>
      <c r="AR1876" s="43"/>
      <c r="AS1876" s="43"/>
      <c r="AT1876" s="43"/>
      <c r="AU1876" s="44"/>
      <c r="AV1876" s="182"/>
      <c r="AW1876" s="182"/>
      <c r="AX1876" s="182"/>
      <c r="AZ1876" s="207"/>
    </row>
    <row r="1877" spans="1:52" s="168" customFormat="1" ht="24.9" customHeight="1" x14ac:dyDescent="0.3">
      <c r="A1877" s="263"/>
      <c r="B1877" s="263"/>
      <c r="C1877" s="265"/>
      <c r="D1877" s="465" t="s">
        <v>30</v>
      </c>
      <c r="E1877" s="466"/>
      <c r="F1877" s="466"/>
      <c r="G1877" s="466"/>
      <c r="H1877" s="466"/>
      <c r="I1877" s="466"/>
      <c r="J1877" s="466"/>
      <c r="K1877" s="466"/>
      <c r="L1877" s="466"/>
      <c r="M1877" s="467"/>
      <c r="N1877" s="468" t="s">
        <v>11</v>
      </c>
      <c r="O1877" s="470" t="s">
        <v>12</v>
      </c>
      <c r="P1877" s="471"/>
      <c r="Q1877" s="474" t="s">
        <v>13</v>
      </c>
      <c r="R1877" s="475"/>
      <c r="S1877" s="476"/>
      <c r="T1877" s="477" t="s">
        <v>27</v>
      </c>
      <c r="U1877" s="479" t="s">
        <v>28</v>
      </c>
      <c r="V1877" s="182"/>
      <c r="W1877" s="191"/>
      <c r="X1877" s="199"/>
      <c r="Y1877" s="182"/>
      <c r="Z1877" s="193"/>
      <c r="AA1877" s="193"/>
      <c r="AD1877" s="182"/>
      <c r="AG1877" s="182"/>
      <c r="AH1877" s="43"/>
      <c r="AI1877" s="43"/>
      <c r="AJ1877" s="43"/>
      <c r="AK1877" s="43"/>
      <c r="AL1877" s="43"/>
      <c r="AM1877" s="43"/>
      <c r="AN1877" s="43"/>
      <c r="AO1877" s="43"/>
      <c r="AP1877" s="43"/>
      <c r="AQ1877" s="43"/>
      <c r="AR1877" s="43"/>
      <c r="AS1877" s="43"/>
      <c r="AT1877" s="43"/>
      <c r="AU1877" s="44"/>
      <c r="AV1877" s="182"/>
      <c r="AW1877" s="182"/>
      <c r="AX1877" s="182"/>
      <c r="AZ1877" s="207"/>
    </row>
    <row r="1878" spans="1:52" s="168" customFormat="1" ht="24.9" customHeight="1" x14ac:dyDescent="0.3">
      <c r="A1878" s="263"/>
      <c r="B1878" s="263"/>
      <c r="C1878" s="265"/>
      <c r="D1878" s="481"/>
      <c r="E1878" s="482"/>
      <c r="F1878" s="482"/>
      <c r="G1878" s="482"/>
      <c r="H1878" s="482"/>
      <c r="I1878" s="482"/>
      <c r="J1878" s="482"/>
      <c r="K1878" s="482"/>
      <c r="L1878" s="482"/>
      <c r="M1878" s="483"/>
      <c r="N1878" s="469"/>
      <c r="O1878" s="472"/>
      <c r="P1878" s="473"/>
      <c r="Q1878" s="170" t="s">
        <v>14</v>
      </c>
      <c r="R1878" s="170" t="s">
        <v>15</v>
      </c>
      <c r="S1878" s="170" t="s">
        <v>26</v>
      </c>
      <c r="T1878" s="478"/>
      <c r="U1878" s="480"/>
      <c r="V1878" s="182"/>
      <c r="W1878" s="191"/>
      <c r="X1878" s="199"/>
      <c r="Y1878" s="182"/>
      <c r="Z1878" s="194"/>
      <c r="AA1878" s="194"/>
      <c r="AD1878" s="182"/>
      <c r="AG1878" s="182"/>
      <c r="AH1878" s="43"/>
      <c r="AI1878" s="43"/>
      <c r="AJ1878" s="43"/>
      <c r="AK1878" s="43"/>
      <c r="AL1878" s="43"/>
      <c r="AM1878" s="43"/>
      <c r="AN1878" s="43"/>
      <c r="AO1878" s="43"/>
      <c r="AP1878" s="43"/>
      <c r="AQ1878" s="43"/>
      <c r="AR1878" s="43"/>
      <c r="AS1878" s="43"/>
      <c r="AT1878" s="43"/>
      <c r="AU1878" s="44"/>
      <c r="AV1878" s="182"/>
      <c r="AW1878" s="182"/>
      <c r="AX1878" s="182"/>
      <c r="AZ1878" s="207"/>
    </row>
    <row r="1879" spans="1:52" s="168" customFormat="1" ht="24.9" customHeight="1" x14ac:dyDescent="0.3">
      <c r="A1879" s="263"/>
      <c r="B1879" s="263"/>
      <c r="C1879" s="265"/>
      <c r="D1879" s="481"/>
      <c r="E1879" s="482"/>
      <c r="F1879" s="482"/>
      <c r="G1879" s="482"/>
      <c r="H1879" s="482"/>
      <c r="I1879" s="482"/>
      <c r="J1879" s="482"/>
      <c r="K1879" s="482"/>
      <c r="L1879" s="482"/>
      <c r="M1879" s="483"/>
      <c r="N1879" s="176">
        <v>14001156</v>
      </c>
      <c r="O1879" s="529" t="s">
        <v>311</v>
      </c>
      <c r="P1879" s="530"/>
      <c r="Q1879" s="8">
        <v>2.6</v>
      </c>
      <c r="R1879" s="8">
        <v>1.2</v>
      </c>
      <c r="S1879" s="8">
        <v>1.5</v>
      </c>
      <c r="T1879" s="9">
        <v>4</v>
      </c>
      <c r="U1879" s="17">
        <f t="shared" ref="U1879:U1888" si="126">+Q1879*R1879*S1879*T1879</f>
        <v>18.72</v>
      </c>
      <c r="V1879" s="182"/>
      <c r="W1879" s="191">
        <v>9</v>
      </c>
      <c r="X1879" s="199"/>
      <c r="Y1879" s="182">
        <f>+C1875</f>
        <v>31</v>
      </c>
      <c r="Z1879" s="41">
        <f>+SUMIF($N1879:$N1898,$Z$16,$U1879:$U1898)</f>
        <v>5.6999999999999993</v>
      </c>
      <c r="AA1879" s="41">
        <f>+SUMIF($N1879:$N1898,$AA$16,$U1879:$U1898)</f>
        <v>5.6999999999999993</v>
      </c>
      <c r="AB1879" s="41">
        <f>+SUMIF($N1879:$N1898,$AB$16,$U1879:$U1898)</f>
        <v>0</v>
      </c>
      <c r="AC1879" s="41">
        <f>+SUMIF($N1879:$N1898,$AC$16,$U1879:$U1898)</f>
        <v>0</v>
      </c>
      <c r="AD1879" s="41">
        <f>+SUMIF($N1879:$N1898,$AD$16,$U1879:$U1898)</f>
        <v>0</v>
      </c>
      <c r="AE1879" s="41">
        <f>+SUMIF($N1879:$N1898,$AE$16,$U1879:$U1898)</f>
        <v>0</v>
      </c>
      <c r="AF1879" s="41">
        <f>+SUMIF($N1879:$N1898,$AF$16,$U1879:$U1898)</f>
        <v>5.6999999999999993</v>
      </c>
      <c r="AG1879" s="41">
        <f>+SUMIF($N1879:$N1898,$AG$16,$U1879:$U1898)</f>
        <v>0</v>
      </c>
      <c r="AH1879" s="41">
        <f>+SUMIF($N1879:$N1898,$AH$16,$U1879:$U1898)</f>
        <v>30.119999999999997</v>
      </c>
      <c r="AI1879" s="41">
        <f>+SUMIF($N1879:$N1898,$AI$16,$U1879:$U1898)</f>
        <v>15.059999999999999</v>
      </c>
      <c r="AJ1879" s="41">
        <f>+SUMIF($N1879:$N1898,$AJ$16,$U1879:$U1898)</f>
        <v>18.72</v>
      </c>
      <c r="AK1879" s="41">
        <f>+SUMIF($N1879:$N1898,$AK$16,$U1879:$U1898)</f>
        <v>0</v>
      </c>
      <c r="AL1879" s="41">
        <f>+SUMIF($N1879:$N1898,$AL$16,$U1879:$U1898)</f>
        <v>0</v>
      </c>
      <c r="AM1879" s="41">
        <f>+SUMIF($N1879:$N1898,$AM$16,$U1879:$U1898)</f>
        <v>0</v>
      </c>
      <c r="AN1879" s="41">
        <f>+SUMIF($N1879:$N1898,$AN$16,$U1879:$U1898)</f>
        <v>19.739999999999998</v>
      </c>
      <c r="AO1879" s="41">
        <f>+SUMIF($N1879:$N1898,$AO$16,$U1879:$U1898)</f>
        <v>0</v>
      </c>
      <c r="AP1879" s="41">
        <f>+SUMIF($N1879:$N1898,$AP$16,$U1879:$U1898)</f>
        <v>0</v>
      </c>
      <c r="AQ1879" s="41">
        <f>+SUMIF($N1879:$N1898,$AQ$16,$U1879:$U1898)</f>
        <v>9.36</v>
      </c>
      <c r="AR1879" s="41">
        <f>+SUMIF($N1879:$N1898,$AR$16,$U1879:$U1898)</f>
        <v>9.36</v>
      </c>
      <c r="AS1879" s="43"/>
      <c r="AT1879" s="43"/>
      <c r="AU1879" s="44"/>
      <c r="AV1879" s="182"/>
      <c r="AW1879" s="182"/>
      <c r="AX1879" s="182"/>
      <c r="AZ1879" s="207"/>
    </row>
    <row r="1880" spans="1:52" s="168" customFormat="1" ht="24.9" customHeight="1" x14ac:dyDescent="0.3">
      <c r="A1880" s="263"/>
      <c r="B1880" s="263"/>
      <c r="C1880" s="265"/>
      <c r="D1880" s="481"/>
      <c r="E1880" s="482"/>
      <c r="F1880" s="482"/>
      <c r="G1880" s="482"/>
      <c r="H1880" s="482"/>
      <c r="I1880" s="482"/>
      <c r="J1880" s="482"/>
      <c r="K1880" s="482"/>
      <c r="L1880" s="482"/>
      <c r="M1880" s="483"/>
      <c r="N1880" s="176">
        <v>14001367</v>
      </c>
      <c r="O1880" s="529" t="s">
        <v>311</v>
      </c>
      <c r="P1880" s="530"/>
      <c r="Q1880" s="8">
        <v>2.6</v>
      </c>
      <c r="R1880" s="8">
        <v>1.2</v>
      </c>
      <c r="S1880" s="8">
        <v>1.5</v>
      </c>
      <c r="T1880" s="9">
        <v>2</v>
      </c>
      <c r="U1880" s="17">
        <f t="shared" si="126"/>
        <v>9.36</v>
      </c>
      <c r="V1880" s="182"/>
      <c r="W1880" s="191">
        <v>10</v>
      </c>
      <c r="X1880" s="199"/>
      <c r="Y1880" s="182"/>
      <c r="Z1880" s="184"/>
      <c r="AA1880" s="184"/>
      <c r="AC1880" s="93"/>
      <c r="AD1880" s="193"/>
      <c r="AE1880" s="193"/>
      <c r="AF1880" s="186"/>
      <c r="AG1880" s="88"/>
      <c r="AH1880" s="88"/>
      <c r="AI1880" s="88"/>
      <c r="AJ1880" s="88"/>
      <c r="AK1880" s="88"/>
      <c r="AL1880" s="88"/>
      <c r="AM1880" s="88"/>
      <c r="AN1880" s="88"/>
      <c r="AO1880" s="88"/>
      <c r="AP1880" s="88"/>
      <c r="AQ1880" s="88"/>
      <c r="AR1880" s="88"/>
      <c r="AS1880" s="88"/>
      <c r="AT1880" s="88"/>
      <c r="AU1880" s="89"/>
      <c r="AV1880" s="186"/>
      <c r="AW1880" s="186"/>
      <c r="AX1880" s="186"/>
      <c r="AZ1880" s="207"/>
    </row>
    <row r="1881" spans="1:52" s="168" customFormat="1" ht="24.9" customHeight="1" x14ac:dyDescent="0.3">
      <c r="A1881" s="263"/>
      <c r="B1881" s="263"/>
      <c r="C1881" s="265"/>
      <c r="D1881" s="481"/>
      <c r="E1881" s="482"/>
      <c r="F1881" s="482"/>
      <c r="G1881" s="482"/>
      <c r="H1881" s="482"/>
      <c r="I1881" s="482"/>
      <c r="J1881" s="482"/>
      <c r="K1881" s="482"/>
      <c r="L1881" s="482"/>
      <c r="M1881" s="483"/>
      <c r="N1881" s="176">
        <v>14000126</v>
      </c>
      <c r="O1881" s="529" t="s">
        <v>311</v>
      </c>
      <c r="P1881" s="530"/>
      <c r="Q1881" s="8">
        <v>2.6</v>
      </c>
      <c r="R1881" s="8">
        <v>1.2</v>
      </c>
      <c r="S1881" s="8">
        <v>1.5</v>
      </c>
      <c r="T1881" s="9">
        <v>4</v>
      </c>
      <c r="U1881" s="17">
        <f t="shared" si="126"/>
        <v>18.72</v>
      </c>
      <c r="V1881" s="182"/>
      <c r="W1881" s="191">
        <v>11</v>
      </c>
      <c r="X1881" s="199"/>
      <c r="Y1881" s="182"/>
      <c r="Z1881" s="184"/>
      <c r="AA1881" s="184"/>
      <c r="AC1881" s="186"/>
      <c r="AD1881" s="193"/>
      <c r="AE1881" s="193"/>
      <c r="AF1881" s="186"/>
      <c r="AG1881" s="88"/>
      <c r="AH1881" s="88"/>
      <c r="AI1881" s="88"/>
      <c r="AJ1881" s="88"/>
      <c r="AK1881" s="88"/>
      <c r="AL1881" s="88"/>
      <c r="AM1881" s="88"/>
      <c r="AN1881" s="88"/>
      <c r="AO1881" s="88"/>
      <c r="AP1881" s="88"/>
      <c r="AQ1881" s="88"/>
      <c r="AR1881" s="88"/>
      <c r="AS1881" s="88"/>
      <c r="AT1881" s="186"/>
      <c r="AU1881" s="88"/>
      <c r="AV1881" s="88"/>
      <c r="AW1881" s="88"/>
      <c r="AX1881" s="186"/>
      <c r="AZ1881" s="207"/>
    </row>
    <row r="1882" spans="1:52" s="168" customFormat="1" ht="24.9" customHeight="1" x14ac:dyDescent="0.3">
      <c r="A1882" s="263"/>
      <c r="B1882" s="263"/>
      <c r="C1882" s="265"/>
      <c r="D1882" s="481"/>
      <c r="E1882" s="482"/>
      <c r="F1882" s="482"/>
      <c r="G1882" s="482"/>
      <c r="H1882" s="482"/>
      <c r="I1882" s="482"/>
      <c r="J1882" s="482"/>
      <c r="K1882" s="482"/>
      <c r="L1882" s="482"/>
      <c r="M1882" s="483"/>
      <c r="N1882" s="176"/>
      <c r="O1882" s="529"/>
      <c r="P1882" s="530"/>
      <c r="Q1882" s="8"/>
      <c r="R1882" s="8"/>
      <c r="S1882" s="8"/>
      <c r="T1882" s="9"/>
      <c r="U1882" s="17"/>
      <c r="V1882" s="182"/>
      <c r="W1882" s="191"/>
      <c r="X1882" s="199"/>
      <c r="Y1882" s="182"/>
      <c r="Z1882" s="184"/>
      <c r="AA1882" s="184"/>
      <c r="AC1882" s="193"/>
      <c r="AD1882" s="89"/>
      <c r="AE1882" s="89"/>
      <c r="AF1882" s="90"/>
      <c r="AG1882" s="91"/>
      <c r="AH1882" s="88"/>
      <c r="AI1882" s="88"/>
      <c r="AJ1882" s="88"/>
      <c r="AK1882" s="88"/>
      <c r="AL1882" s="88"/>
      <c r="AM1882" s="88"/>
      <c r="AN1882" s="88"/>
      <c r="AO1882" s="88"/>
      <c r="AP1882" s="88"/>
      <c r="AQ1882" s="88"/>
      <c r="AR1882" s="88"/>
      <c r="AS1882" s="88"/>
      <c r="AT1882" s="90"/>
      <c r="AU1882" s="91"/>
      <c r="AV1882" s="88"/>
      <c r="AW1882" s="88"/>
      <c r="AX1882" s="186"/>
      <c r="AZ1882" s="207"/>
    </row>
    <row r="1883" spans="1:52" s="168" customFormat="1" ht="24.9" customHeight="1" x14ac:dyDescent="0.3">
      <c r="A1883" s="263"/>
      <c r="B1883" s="263"/>
      <c r="C1883" s="265"/>
      <c r="D1883" s="481"/>
      <c r="E1883" s="482"/>
      <c r="F1883" s="482"/>
      <c r="G1883" s="482"/>
      <c r="H1883" s="482"/>
      <c r="I1883" s="482"/>
      <c r="J1883" s="482"/>
      <c r="K1883" s="482"/>
      <c r="L1883" s="482"/>
      <c r="M1883" s="483"/>
      <c r="N1883" s="176"/>
      <c r="O1883" s="529"/>
      <c r="P1883" s="530"/>
      <c r="Q1883" s="8"/>
      <c r="R1883" s="8"/>
      <c r="S1883" s="8"/>
      <c r="T1883" s="9"/>
      <c r="U1883" s="17"/>
      <c r="V1883" s="182"/>
      <c r="W1883" s="191"/>
      <c r="X1883" s="199"/>
      <c r="Y1883" s="182"/>
      <c r="Z1883" s="184"/>
      <c r="AA1883" s="184"/>
      <c r="AC1883" s="193"/>
      <c r="AD1883" s="89"/>
      <c r="AE1883" s="89"/>
      <c r="AF1883" s="90"/>
      <c r="AG1883" s="91"/>
      <c r="AH1883" s="88"/>
      <c r="AI1883" s="88"/>
      <c r="AJ1883" s="88"/>
      <c r="AK1883" s="88"/>
      <c r="AL1883" s="88"/>
      <c r="AM1883" s="88"/>
      <c r="AN1883" s="88"/>
      <c r="AO1883" s="88"/>
      <c r="AP1883" s="88"/>
      <c r="AQ1883" s="88"/>
      <c r="AR1883" s="88"/>
      <c r="AS1883" s="88"/>
      <c r="AT1883" s="90"/>
      <c r="AU1883" s="91"/>
      <c r="AV1883" s="88"/>
      <c r="AW1883" s="88"/>
      <c r="AX1883" s="186"/>
      <c r="AZ1883" s="207"/>
    </row>
    <row r="1884" spans="1:52" s="168" customFormat="1" ht="24.9" customHeight="1" x14ac:dyDescent="0.3">
      <c r="A1884" s="263"/>
      <c r="B1884" s="263"/>
      <c r="C1884" s="265"/>
      <c r="D1884" s="481"/>
      <c r="E1884" s="482"/>
      <c r="F1884" s="482"/>
      <c r="G1884" s="482"/>
      <c r="H1884" s="482"/>
      <c r="I1884" s="482"/>
      <c r="J1884" s="482"/>
      <c r="K1884" s="482"/>
      <c r="L1884" s="482"/>
      <c r="M1884" s="483"/>
      <c r="N1884" s="176">
        <v>14001506</v>
      </c>
      <c r="O1884" s="529" t="s">
        <v>311</v>
      </c>
      <c r="P1884" s="530"/>
      <c r="Q1884" s="8">
        <v>2.6</v>
      </c>
      <c r="R1884" s="8">
        <v>1.2</v>
      </c>
      <c r="S1884" s="8">
        <v>1.5</v>
      </c>
      <c r="T1884" s="9">
        <v>3</v>
      </c>
      <c r="U1884" s="17">
        <f t="shared" si="126"/>
        <v>14.04</v>
      </c>
      <c r="V1884" s="182"/>
      <c r="W1884" s="191">
        <v>15</v>
      </c>
      <c r="X1884" s="199"/>
      <c r="Y1884" s="182"/>
      <c r="Z1884" s="184"/>
      <c r="AA1884" s="184"/>
      <c r="AC1884" s="193"/>
      <c r="AD1884" s="89"/>
      <c r="AE1884" s="89"/>
      <c r="AF1884" s="90"/>
      <c r="AG1884" s="91"/>
      <c r="AH1884" s="88"/>
      <c r="AI1884" s="88"/>
      <c r="AJ1884" s="88"/>
      <c r="AK1884" s="88"/>
      <c r="AL1884" s="88"/>
      <c r="AM1884" s="88"/>
      <c r="AN1884" s="88"/>
      <c r="AO1884" s="88"/>
      <c r="AP1884" s="88"/>
      <c r="AQ1884" s="88"/>
      <c r="AR1884" s="88"/>
      <c r="AS1884" s="88"/>
      <c r="AT1884" s="90"/>
      <c r="AU1884" s="91"/>
      <c r="AV1884" s="88"/>
      <c r="AW1884" s="88"/>
      <c r="AX1884" s="186"/>
      <c r="AZ1884" s="207"/>
    </row>
    <row r="1885" spans="1:52" s="168" customFormat="1" ht="24.9" customHeight="1" x14ac:dyDescent="0.3">
      <c r="A1885" s="263"/>
      <c r="B1885" s="263"/>
      <c r="C1885" s="265"/>
      <c r="D1885" s="481"/>
      <c r="E1885" s="482"/>
      <c r="F1885" s="482"/>
      <c r="G1885" s="482"/>
      <c r="H1885" s="482"/>
      <c r="I1885" s="482"/>
      <c r="J1885" s="482"/>
      <c r="K1885" s="482"/>
      <c r="L1885" s="482"/>
      <c r="M1885" s="483"/>
      <c r="N1885" s="176"/>
      <c r="O1885" s="529"/>
      <c r="P1885" s="530"/>
      <c r="Q1885" s="8"/>
      <c r="R1885" s="8"/>
      <c r="S1885" s="8"/>
      <c r="T1885" s="9"/>
      <c r="U1885" s="17"/>
      <c r="V1885" s="182"/>
      <c r="W1885" s="191"/>
      <c r="X1885" s="199"/>
      <c r="Y1885" s="182"/>
      <c r="Z1885" s="184"/>
      <c r="AA1885" s="184"/>
      <c r="AC1885" s="193"/>
      <c r="AD1885" s="89"/>
      <c r="AE1885" s="89"/>
      <c r="AF1885" s="90"/>
      <c r="AG1885" s="91"/>
      <c r="AH1885" s="88"/>
      <c r="AI1885" s="88"/>
      <c r="AJ1885" s="88"/>
      <c r="AK1885" s="88"/>
      <c r="AL1885" s="88"/>
      <c r="AM1885" s="88"/>
      <c r="AN1885" s="88"/>
      <c r="AO1885" s="88"/>
      <c r="AP1885" s="88"/>
      <c r="AQ1885" s="88"/>
      <c r="AR1885" s="88"/>
      <c r="AS1885" s="88"/>
      <c r="AT1885" s="90"/>
      <c r="AU1885" s="91"/>
      <c r="AV1885" s="88"/>
      <c r="AW1885" s="88"/>
      <c r="AX1885" s="186"/>
      <c r="AZ1885" s="207"/>
    </row>
    <row r="1886" spans="1:52" s="168" customFormat="1" ht="24.9" customHeight="1" x14ac:dyDescent="0.3">
      <c r="A1886" s="263"/>
      <c r="B1886" s="263"/>
      <c r="C1886" s="265"/>
      <c r="D1886" s="481"/>
      <c r="E1886" s="482"/>
      <c r="F1886" s="482"/>
      <c r="G1886" s="482"/>
      <c r="H1886" s="482"/>
      <c r="I1886" s="482"/>
      <c r="J1886" s="482"/>
      <c r="K1886" s="482"/>
      <c r="L1886" s="482"/>
      <c r="M1886" s="483"/>
      <c r="N1886" s="176"/>
      <c r="O1886" s="529"/>
      <c r="P1886" s="530"/>
      <c r="Q1886" s="8"/>
      <c r="R1886" s="8"/>
      <c r="S1886" s="8"/>
      <c r="T1886" s="9"/>
      <c r="U1886" s="17"/>
      <c r="V1886" s="182"/>
      <c r="W1886" s="191"/>
      <c r="X1886" s="199"/>
      <c r="Y1886" s="182"/>
      <c r="Z1886" s="184"/>
      <c r="AA1886" s="184"/>
      <c r="AC1886" s="193"/>
      <c r="AD1886" s="89"/>
      <c r="AE1886" s="89"/>
      <c r="AF1886" s="90"/>
      <c r="AG1886" s="91"/>
      <c r="AH1886" s="88"/>
      <c r="AI1886" s="88"/>
      <c r="AJ1886" s="88"/>
      <c r="AK1886" s="88"/>
      <c r="AL1886" s="88"/>
      <c r="AM1886" s="88"/>
      <c r="AN1886" s="88"/>
      <c r="AO1886" s="88"/>
      <c r="AP1886" s="88"/>
      <c r="AQ1886" s="88"/>
      <c r="AR1886" s="88"/>
      <c r="AS1886" s="88"/>
      <c r="AT1886" s="90"/>
      <c r="AU1886" s="91"/>
      <c r="AV1886" s="88"/>
      <c r="AW1886" s="88"/>
      <c r="AX1886" s="186"/>
      <c r="AZ1886" s="207"/>
    </row>
    <row r="1887" spans="1:52" s="168" customFormat="1" ht="24.9" customHeight="1" x14ac:dyDescent="0.3">
      <c r="A1887" s="263"/>
      <c r="B1887" s="263"/>
      <c r="C1887" s="265"/>
      <c r="D1887" s="481"/>
      <c r="E1887" s="482"/>
      <c r="F1887" s="482"/>
      <c r="G1887" s="482"/>
      <c r="H1887" s="482"/>
      <c r="I1887" s="482"/>
      <c r="J1887" s="482"/>
      <c r="K1887" s="482"/>
      <c r="L1887" s="482"/>
      <c r="M1887" s="483"/>
      <c r="N1887" s="176">
        <v>14001619</v>
      </c>
      <c r="O1887" s="529" t="s">
        <v>311</v>
      </c>
      <c r="P1887" s="530"/>
      <c r="Q1887" s="8">
        <v>2.6</v>
      </c>
      <c r="R1887" s="8">
        <v>1.2</v>
      </c>
      <c r="S1887" s="8">
        <v>1.5</v>
      </c>
      <c r="T1887" s="9">
        <v>2</v>
      </c>
      <c r="U1887" s="17">
        <f t="shared" si="126"/>
        <v>9.36</v>
      </c>
      <c r="V1887" s="182"/>
      <c r="W1887" s="191">
        <v>18</v>
      </c>
      <c r="X1887" s="199"/>
      <c r="Y1887" s="182"/>
      <c r="Z1887" s="184"/>
      <c r="AA1887" s="184"/>
      <c r="AC1887" s="193"/>
      <c r="AD1887" s="89"/>
      <c r="AE1887" s="89"/>
      <c r="AF1887" s="90"/>
      <c r="AG1887" s="91"/>
      <c r="AH1887" s="88"/>
      <c r="AI1887" s="88"/>
      <c r="AJ1887" s="88"/>
      <c r="AK1887" s="88"/>
      <c r="AL1887" s="88"/>
      <c r="AM1887" s="88"/>
      <c r="AN1887" s="88"/>
      <c r="AO1887" s="88"/>
      <c r="AP1887" s="88"/>
      <c r="AQ1887" s="88"/>
      <c r="AR1887" s="88"/>
      <c r="AS1887" s="88"/>
      <c r="AT1887" s="90"/>
      <c r="AU1887" s="91"/>
      <c r="AV1887" s="88"/>
      <c r="AW1887" s="88"/>
      <c r="AX1887" s="186"/>
      <c r="AZ1887" s="207"/>
    </row>
    <row r="1888" spans="1:52" s="168" customFormat="1" ht="24.9" customHeight="1" x14ac:dyDescent="0.3">
      <c r="A1888" s="263"/>
      <c r="B1888" s="263"/>
      <c r="C1888" s="265"/>
      <c r="D1888" s="481"/>
      <c r="E1888" s="482"/>
      <c r="F1888" s="482"/>
      <c r="G1888" s="482"/>
      <c r="H1888" s="482"/>
      <c r="I1888" s="482"/>
      <c r="J1888" s="482"/>
      <c r="K1888" s="482"/>
      <c r="L1888" s="482"/>
      <c r="M1888" s="483"/>
      <c r="N1888" s="176">
        <v>14001616</v>
      </c>
      <c r="O1888" s="529" t="s">
        <v>311</v>
      </c>
      <c r="P1888" s="530"/>
      <c r="Q1888" s="8">
        <v>2.6</v>
      </c>
      <c r="R1888" s="8">
        <v>1.2</v>
      </c>
      <c r="S1888" s="8">
        <v>1.5</v>
      </c>
      <c r="T1888" s="9">
        <v>2</v>
      </c>
      <c r="U1888" s="17">
        <f t="shared" si="126"/>
        <v>9.36</v>
      </c>
      <c r="V1888" s="182"/>
      <c r="W1888" s="191">
        <v>19</v>
      </c>
      <c r="X1888" s="199"/>
      <c r="Y1888" s="182"/>
      <c r="Z1888" s="184"/>
      <c r="AA1888" s="184"/>
      <c r="AC1888" s="193"/>
      <c r="AD1888" s="89"/>
      <c r="AE1888" s="89"/>
      <c r="AF1888" s="90"/>
      <c r="AG1888" s="91"/>
      <c r="AH1888" s="88"/>
      <c r="AI1888" s="88"/>
      <c r="AJ1888" s="88"/>
      <c r="AK1888" s="88"/>
      <c r="AL1888" s="88"/>
      <c r="AM1888" s="88"/>
      <c r="AN1888" s="88"/>
      <c r="AO1888" s="88"/>
      <c r="AP1888" s="88"/>
      <c r="AQ1888" s="88"/>
      <c r="AR1888" s="88"/>
      <c r="AS1888" s="88"/>
      <c r="AT1888" s="90"/>
      <c r="AU1888" s="91"/>
      <c r="AV1888" s="88"/>
      <c r="AW1888" s="88"/>
      <c r="AX1888" s="186"/>
      <c r="AZ1888" s="207"/>
    </row>
    <row r="1889" spans="1:52" s="168" customFormat="1" ht="24.9" customHeight="1" x14ac:dyDescent="0.3">
      <c r="A1889" s="263"/>
      <c r="B1889" s="263"/>
      <c r="C1889" s="265"/>
      <c r="D1889" s="481"/>
      <c r="E1889" s="482"/>
      <c r="F1889" s="482"/>
      <c r="G1889" s="482"/>
      <c r="H1889" s="482"/>
      <c r="I1889" s="482"/>
      <c r="J1889" s="482"/>
      <c r="K1889" s="482"/>
      <c r="L1889" s="482"/>
      <c r="M1889" s="483"/>
      <c r="N1889" s="176">
        <v>14001469</v>
      </c>
      <c r="O1889" s="529" t="s">
        <v>312</v>
      </c>
      <c r="P1889" s="530"/>
      <c r="Q1889" s="8">
        <v>3.8</v>
      </c>
      <c r="R1889" s="211"/>
      <c r="S1889" s="8">
        <v>1.5</v>
      </c>
      <c r="T1889" s="9">
        <v>1</v>
      </c>
      <c r="U1889" s="17">
        <f>+Q1889*S1889*T1889</f>
        <v>5.6999999999999993</v>
      </c>
      <c r="V1889" s="182"/>
      <c r="W1889" s="191">
        <v>1</v>
      </c>
      <c r="X1889" s="199"/>
      <c r="Y1889" s="182"/>
      <c r="Z1889" s="184"/>
      <c r="AA1889" s="184"/>
      <c r="AC1889" s="193"/>
      <c r="AD1889" s="89"/>
      <c r="AE1889" s="89"/>
      <c r="AF1889" s="90"/>
      <c r="AG1889" s="91"/>
      <c r="AH1889" s="88"/>
      <c r="AI1889" s="88"/>
      <c r="AJ1889" s="88"/>
      <c r="AK1889" s="88"/>
      <c r="AL1889" s="88"/>
      <c r="AM1889" s="88"/>
      <c r="AN1889" s="88"/>
      <c r="AO1889" s="88"/>
      <c r="AP1889" s="88"/>
      <c r="AQ1889" s="88"/>
      <c r="AR1889" s="88"/>
      <c r="AS1889" s="88"/>
      <c r="AT1889" s="90"/>
      <c r="AU1889" s="91"/>
      <c r="AV1889" s="88"/>
      <c r="AW1889" s="88"/>
      <c r="AX1889" s="186"/>
      <c r="AZ1889" s="207"/>
    </row>
    <row r="1890" spans="1:52" s="168" customFormat="1" ht="24.9" customHeight="1" x14ac:dyDescent="0.3">
      <c r="A1890" s="263"/>
      <c r="B1890" s="263"/>
      <c r="C1890" s="265"/>
      <c r="D1890" s="481"/>
      <c r="E1890" s="482"/>
      <c r="F1890" s="482"/>
      <c r="G1890" s="482"/>
      <c r="H1890" s="482"/>
      <c r="I1890" s="482"/>
      <c r="J1890" s="482"/>
      <c r="K1890" s="482"/>
      <c r="L1890" s="482"/>
      <c r="M1890" s="483"/>
      <c r="N1890" s="176">
        <v>14001481</v>
      </c>
      <c r="O1890" s="529" t="s">
        <v>312</v>
      </c>
      <c r="P1890" s="530"/>
      <c r="Q1890" s="8">
        <v>3.8</v>
      </c>
      <c r="R1890" s="8"/>
      <c r="S1890" s="8">
        <v>1.5</v>
      </c>
      <c r="T1890" s="9">
        <v>1</v>
      </c>
      <c r="U1890" s="17">
        <f t="shared" ref="U1890:U1895" si="127">+Q1890*S1890*T1890</f>
        <v>5.6999999999999993</v>
      </c>
      <c r="V1890" s="182"/>
      <c r="W1890" s="191">
        <v>2</v>
      </c>
      <c r="X1890" s="199"/>
      <c r="Y1890" s="182"/>
      <c r="Z1890" s="184"/>
      <c r="AA1890" s="184"/>
      <c r="AC1890" s="193"/>
      <c r="AD1890" s="89"/>
      <c r="AE1890" s="89"/>
      <c r="AF1890" s="90"/>
      <c r="AG1890" s="91"/>
      <c r="AH1890" s="88"/>
      <c r="AI1890" s="88"/>
      <c r="AJ1890" s="88"/>
      <c r="AK1890" s="88"/>
      <c r="AL1890" s="88"/>
      <c r="AM1890" s="88"/>
      <c r="AN1890" s="88"/>
      <c r="AO1890" s="88"/>
      <c r="AP1890" s="88"/>
      <c r="AQ1890" s="88"/>
      <c r="AR1890" s="88"/>
      <c r="AS1890" s="88"/>
      <c r="AT1890" s="90"/>
      <c r="AU1890" s="91"/>
      <c r="AV1890" s="88"/>
      <c r="AW1890" s="88"/>
      <c r="AX1890" s="186"/>
      <c r="AZ1890" s="207"/>
    </row>
    <row r="1891" spans="1:52" s="168" customFormat="1" ht="24.9" customHeight="1" x14ac:dyDescent="0.3">
      <c r="A1891" s="263"/>
      <c r="B1891" s="263"/>
      <c r="C1891" s="265"/>
      <c r="D1891" s="481"/>
      <c r="E1891" s="482"/>
      <c r="F1891" s="482"/>
      <c r="G1891" s="482"/>
      <c r="H1891" s="482"/>
      <c r="I1891" s="482"/>
      <c r="J1891" s="482"/>
      <c r="K1891" s="482"/>
      <c r="L1891" s="482"/>
      <c r="M1891" s="483"/>
      <c r="N1891" s="176">
        <v>14001545</v>
      </c>
      <c r="O1891" s="529" t="s">
        <v>312</v>
      </c>
      <c r="P1891" s="530"/>
      <c r="Q1891" s="8">
        <v>3.8</v>
      </c>
      <c r="R1891" s="8"/>
      <c r="S1891" s="8">
        <v>1.5</v>
      </c>
      <c r="T1891" s="9">
        <v>1</v>
      </c>
      <c r="U1891" s="17">
        <f t="shared" si="127"/>
        <v>5.6999999999999993</v>
      </c>
      <c r="V1891" s="182"/>
      <c r="W1891" s="191">
        <v>7</v>
      </c>
      <c r="X1891" s="199"/>
      <c r="Y1891" s="182"/>
      <c r="Z1891" s="184"/>
      <c r="AA1891" s="184"/>
      <c r="AC1891" s="193"/>
      <c r="AD1891" s="89"/>
      <c r="AE1891" s="89"/>
      <c r="AF1891" s="90"/>
      <c r="AG1891" s="91"/>
      <c r="AH1891" s="88"/>
      <c r="AI1891" s="88"/>
      <c r="AJ1891" s="88"/>
      <c r="AK1891" s="88"/>
      <c r="AL1891" s="88"/>
      <c r="AM1891" s="88"/>
      <c r="AN1891" s="88"/>
      <c r="AO1891" s="88"/>
      <c r="AP1891" s="88"/>
      <c r="AQ1891" s="88"/>
      <c r="AR1891" s="88"/>
      <c r="AS1891" s="88"/>
      <c r="AT1891" s="90"/>
      <c r="AU1891" s="91"/>
      <c r="AV1891" s="88"/>
      <c r="AW1891" s="88"/>
      <c r="AX1891" s="186"/>
      <c r="AZ1891" s="207"/>
    </row>
    <row r="1892" spans="1:52" s="168" customFormat="1" ht="24.9" customHeight="1" x14ac:dyDescent="0.3">
      <c r="A1892" s="263"/>
      <c r="B1892" s="263"/>
      <c r="C1892" s="265"/>
      <c r="D1892" s="481"/>
      <c r="E1892" s="482"/>
      <c r="F1892" s="482"/>
      <c r="G1892" s="482"/>
      <c r="H1892" s="482"/>
      <c r="I1892" s="482"/>
      <c r="J1892" s="482"/>
      <c r="K1892" s="482"/>
      <c r="L1892" s="482"/>
      <c r="M1892" s="483"/>
      <c r="N1892" s="176">
        <v>14001156</v>
      </c>
      <c r="O1892" s="529" t="s">
        <v>312</v>
      </c>
      <c r="P1892" s="530"/>
      <c r="Q1892" s="8">
        <v>3.8</v>
      </c>
      <c r="R1892" s="8"/>
      <c r="S1892" s="8">
        <v>1.5</v>
      </c>
      <c r="T1892" s="9">
        <v>2</v>
      </c>
      <c r="U1892" s="17">
        <f t="shared" si="127"/>
        <v>11.399999999999999</v>
      </c>
      <c r="V1892" s="182"/>
      <c r="W1892" s="191">
        <v>9</v>
      </c>
      <c r="X1892" s="199"/>
      <c r="Y1892" s="182"/>
      <c r="Z1892" s="184"/>
      <c r="AA1892" s="184"/>
      <c r="AC1892" s="193"/>
      <c r="AD1892" s="89"/>
      <c r="AE1892" s="89"/>
      <c r="AF1892" s="90"/>
      <c r="AG1892" s="92"/>
      <c r="AH1892" s="88"/>
      <c r="AI1892" s="88"/>
      <c r="AJ1892" s="88"/>
      <c r="AK1892" s="88"/>
      <c r="AL1892" s="88"/>
      <c r="AM1892" s="88"/>
      <c r="AN1892" s="88"/>
      <c r="AO1892" s="88"/>
      <c r="AP1892" s="88"/>
      <c r="AQ1892" s="88"/>
      <c r="AR1892" s="88"/>
      <c r="AS1892" s="88"/>
      <c r="AT1892" s="90"/>
      <c r="AU1892" s="92"/>
      <c r="AV1892" s="88"/>
      <c r="AW1892" s="88"/>
      <c r="AX1892" s="186"/>
      <c r="AZ1892" s="207"/>
    </row>
    <row r="1893" spans="1:52" s="168" customFormat="1" ht="24.9" customHeight="1" x14ac:dyDescent="0.3">
      <c r="A1893" s="263"/>
      <c r="B1893" s="263"/>
      <c r="C1893" s="265"/>
      <c r="D1893" s="481"/>
      <c r="E1893" s="482"/>
      <c r="F1893" s="482"/>
      <c r="G1893" s="482"/>
      <c r="H1893" s="482"/>
      <c r="I1893" s="482"/>
      <c r="J1893" s="482"/>
      <c r="K1893" s="482"/>
      <c r="L1893" s="482"/>
      <c r="M1893" s="483"/>
      <c r="N1893" s="176">
        <v>14001367</v>
      </c>
      <c r="O1893" s="529" t="s">
        <v>312</v>
      </c>
      <c r="P1893" s="530"/>
      <c r="Q1893" s="8">
        <v>3.8</v>
      </c>
      <c r="R1893" s="8"/>
      <c r="S1893" s="8">
        <v>1.5</v>
      </c>
      <c r="T1893" s="9">
        <v>1</v>
      </c>
      <c r="U1893" s="17">
        <f t="shared" si="127"/>
        <v>5.6999999999999993</v>
      </c>
      <c r="V1893" s="182"/>
      <c r="W1893" s="191">
        <v>10</v>
      </c>
      <c r="X1893" s="199"/>
      <c r="Y1893" s="182"/>
      <c r="Z1893" s="184"/>
      <c r="AA1893" s="184"/>
      <c r="AC1893" s="193"/>
      <c r="AD1893" s="89"/>
      <c r="AE1893" s="89"/>
      <c r="AF1893" s="90"/>
      <c r="AG1893" s="92"/>
      <c r="AH1893" s="88"/>
      <c r="AI1893" s="88"/>
      <c r="AJ1893" s="88"/>
      <c r="AK1893" s="88"/>
      <c r="AL1893" s="88"/>
      <c r="AM1893" s="88"/>
      <c r="AN1893" s="88"/>
      <c r="AO1893" s="88"/>
      <c r="AP1893" s="88"/>
      <c r="AQ1893" s="88"/>
      <c r="AR1893" s="88"/>
      <c r="AS1893" s="88"/>
      <c r="AT1893" s="90"/>
      <c r="AU1893" s="92"/>
      <c r="AV1893" s="88"/>
      <c r="AW1893" s="88"/>
      <c r="AX1893" s="186"/>
      <c r="AZ1893" s="207"/>
    </row>
    <row r="1894" spans="1:52" s="168" customFormat="1" ht="24.9" customHeight="1" x14ac:dyDescent="0.3">
      <c r="A1894" s="263"/>
      <c r="B1894" s="263"/>
      <c r="C1894" s="265"/>
      <c r="D1894" s="481"/>
      <c r="E1894" s="482"/>
      <c r="F1894" s="482"/>
      <c r="G1894" s="482"/>
      <c r="H1894" s="482"/>
      <c r="I1894" s="482"/>
      <c r="J1894" s="482"/>
      <c r="K1894" s="482"/>
      <c r="L1894" s="482"/>
      <c r="M1894" s="483"/>
      <c r="N1894" s="176"/>
      <c r="O1894" s="529"/>
      <c r="P1894" s="530"/>
      <c r="Q1894" s="8"/>
      <c r="R1894" s="8"/>
      <c r="S1894" s="8"/>
      <c r="T1894" s="9"/>
      <c r="U1894" s="17"/>
      <c r="V1894" s="182"/>
      <c r="W1894" s="191"/>
      <c r="X1894" s="199"/>
      <c r="Y1894" s="182"/>
      <c r="Z1894" s="184"/>
      <c r="AA1894" s="184"/>
      <c r="AC1894" s="193"/>
      <c r="AD1894" s="89"/>
      <c r="AE1894" s="89"/>
      <c r="AF1894" s="90"/>
      <c r="AG1894" s="92"/>
      <c r="AH1894" s="88"/>
      <c r="AI1894" s="88"/>
      <c r="AJ1894" s="88"/>
      <c r="AK1894" s="88"/>
      <c r="AL1894" s="88"/>
      <c r="AM1894" s="88"/>
      <c r="AN1894" s="88"/>
      <c r="AO1894" s="88"/>
      <c r="AP1894" s="88"/>
      <c r="AQ1894" s="88"/>
      <c r="AR1894" s="88"/>
      <c r="AS1894" s="88"/>
      <c r="AT1894" s="90"/>
      <c r="AU1894" s="92"/>
      <c r="AV1894" s="88"/>
      <c r="AW1894" s="88"/>
      <c r="AX1894" s="186"/>
      <c r="AZ1894" s="207"/>
    </row>
    <row r="1895" spans="1:52" s="168" customFormat="1" ht="24.9" customHeight="1" x14ac:dyDescent="0.3">
      <c r="A1895" s="263"/>
      <c r="B1895" s="263"/>
      <c r="C1895" s="265"/>
      <c r="D1895" s="481"/>
      <c r="E1895" s="482"/>
      <c r="F1895" s="482"/>
      <c r="G1895" s="482"/>
      <c r="H1895" s="482"/>
      <c r="I1895" s="482"/>
      <c r="J1895" s="482"/>
      <c r="K1895" s="482"/>
      <c r="L1895" s="482"/>
      <c r="M1895" s="483"/>
      <c r="N1895" s="176">
        <v>14001506</v>
      </c>
      <c r="O1895" s="529" t="s">
        <v>312</v>
      </c>
      <c r="P1895" s="530"/>
      <c r="Q1895" s="8">
        <v>3.8</v>
      </c>
      <c r="R1895" s="8"/>
      <c r="S1895" s="8">
        <v>1.5</v>
      </c>
      <c r="T1895" s="9">
        <v>1</v>
      </c>
      <c r="U1895" s="17">
        <f t="shared" si="127"/>
        <v>5.6999999999999993</v>
      </c>
      <c r="V1895" s="182"/>
      <c r="W1895" s="191">
        <v>15</v>
      </c>
      <c r="X1895" s="199"/>
      <c r="Y1895" s="182"/>
      <c r="Z1895" s="184"/>
      <c r="AA1895" s="184"/>
      <c r="AC1895" s="193"/>
      <c r="AD1895" s="89"/>
      <c r="AE1895" s="89"/>
      <c r="AF1895" s="90"/>
      <c r="AG1895" s="92"/>
      <c r="AH1895" s="88"/>
      <c r="AI1895" s="88"/>
      <c r="AJ1895" s="88"/>
      <c r="AK1895" s="88"/>
      <c r="AL1895" s="88"/>
      <c r="AM1895" s="88"/>
      <c r="AN1895" s="88"/>
      <c r="AO1895" s="88"/>
      <c r="AP1895" s="88"/>
      <c r="AQ1895" s="88"/>
      <c r="AR1895" s="88"/>
      <c r="AS1895" s="88"/>
      <c r="AT1895" s="90"/>
      <c r="AU1895" s="92"/>
      <c r="AV1895" s="88"/>
      <c r="AW1895" s="88"/>
      <c r="AX1895" s="186"/>
      <c r="AZ1895" s="207"/>
    </row>
    <row r="1896" spans="1:52" s="168" customFormat="1" ht="24.9" customHeight="1" x14ac:dyDescent="0.3">
      <c r="A1896" s="263"/>
      <c r="B1896" s="263"/>
      <c r="C1896" s="265"/>
      <c r="D1896" s="481"/>
      <c r="E1896" s="482"/>
      <c r="F1896" s="482"/>
      <c r="G1896" s="482"/>
      <c r="H1896" s="482"/>
      <c r="I1896" s="482"/>
      <c r="J1896" s="482"/>
      <c r="K1896" s="482"/>
      <c r="L1896" s="482"/>
      <c r="M1896" s="483"/>
      <c r="N1896" s="176" t="str">
        <f t="shared" ref="N1896:N1898" si="128">+IF(W1896="","",LOOKUP(W1896,$Z$15:$AR$15,$Z$16:$AR$16))</f>
        <v/>
      </c>
      <c r="O1896" s="529" t="str">
        <f>+IF(X1896="","",LOOKUP(X1896,'PRESUPUESTO DE OBRA'!$B$26:$B$179,'PRESUPUESTO DE OBRA'!$C$26:$C$179))</f>
        <v/>
      </c>
      <c r="P1896" s="530"/>
      <c r="Q1896" s="8"/>
      <c r="R1896" s="8"/>
      <c r="S1896" s="8"/>
      <c r="T1896" s="9" t="str">
        <f t="shared" ref="T1896:T1898" si="129">+IF(X1896="","",LOOKUP(X1896,$AC$1098:$AC$1114,$AI$1098:$AI$1114))</f>
        <v/>
      </c>
      <c r="U1896" s="17" t="str">
        <f t="shared" ref="U1896:U1898" si="130">IF(T1896="","",IF(AND(Q1896="",R1896="",S1896=""),T1896,IF(AND(Q1896="",R1896=""),S1896*T1896,IF(AND(Q1896="",S1896=""),R1896*T1896,IF(AND(R1896="",S1896=""),T1896*Q1896,IF(Q1896="",T1896*S1896*R1896,IF(R1896="",T1896*S1896*Q1896,IF(S1896="",Q1896*R1896*T1896,T1896*S1896*R1896*Q1896))))))))</f>
        <v/>
      </c>
      <c r="V1896" s="182"/>
      <c r="W1896" s="191"/>
      <c r="X1896" s="199"/>
      <c r="Y1896" s="182"/>
      <c r="Z1896" s="184"/>
      <c r="AA1896" s="184"/>
      <c r="AC1896" s="196"/>
      <c r="AD1896" s="89"/>
      <c r="AE1896" s="89"/>
      <c r="AF1896" s="90"/>
      <c r="AG1896" s="186"/>
      <c r="AH1896" s="88"/>
      <c r="AI1896" s="88"/>
      <c r="AJ1896" s="88"/>
      <c r="AK1896" s="88"/>
      <c r="AL1896" s="88"/>
      <c r="AM1896" s="88"/>
      <c r="AN1896" s="88"/>
      <c r="AO1896" s="88"/>
      <c r="AP1896" s="88"/>
      <c r="AQ1896" s="88"/>
      <c r="AR1896" s="88"/>
      <c r="AS1896" s="88"/>
      <c r="AT1896" s="90"/>
      <c r="AU1896" s="186"/>
      <c r="AV1896" s="88"/>
      <c r="AW1896" s="88"/>
      <c r="AX1896" s="186"/>
      <c r="AZ1896" s="207"/>
    </row>
    <row r="1897" spans="1:52" s="168" customFormat="1" ht="24.9" customHeight="1" x14ac:dyDescent="0.3">
      <c r="A1897" s="263"/>
      <c r="B1897" s="263"/>
      <c r="C1897" s="265"/>
      <c r="D1897" s="481"/>
      <c r="E1897" s="482"/>
      <c r="F1897" s="482"/>
      <c r="G1897" s="482"/>
      <c r="H1897" s="482"/>
      <c r="I1897" s="482"/>
      <c r="J1897" s="482"/>
      <c r="K1897" s="482"/>
      <c r="L1897" s="482"/>
      <c r="M1897" s="483"/>
      <c r="N1897" s="176" t="str">
        <f t="shared" si="128"/>
        <v/>
      </c>
      <c r="O1897" s="529" t="str">
        <f>+IF(X1897="","",LOOKUP(X1897,'PRESUPUESTO DE OBRA'!$B$26:$B$179,'PRESUPUESTO DE OBRA'!$C$26:$C$179))</f>
        <v/>
      </c>
      <c r="P1897" s="530"/>
      <c r="Q1897" s="8"/>
      <c r="R1897" s="8"/>
      <c r="S1897" s="8"/>
      <c r="T1897" s="9" t="str">
        <f t="shared" si="129"/>
        <v/>
      </c>
      <c r="U1897" s="17" t="str">
        <f t="shared" si="130"/>
        <v/>
      </c>
      <c r="V1897" s="182"/>
      <c r="W1897" s="191"/>
      <c r="X1897" s="199"/>
      <c r="Y1897" s="182"/>
      <c r="Z1897" s="184"/>
      <c r="AA1897" s="184"/>
      <c r="AC1897" s="196"/>
      <c r="AD1897" s="89"/>
      <c r="AE1897" s="89"/>
      <c r="AF1897" s="90"/>
      <c r="AG1897" s="186"/>
      <c r="AH1897" s="88"/>
      <c r="AI1897" s="88"/>
      <c r="AJ1897" s="88"/>
      <c r="AK1897" s="88"/>
      <c r="AL1897" s="88"/>
      <c r="AM1897" s="88"/>
      <c r="AN1897" s="88"/>
      <c r="AO1897" s="88"/>
      <c r="AP1897" s="88"/>
      <c r="AQ1897" s="88"/>
      <c r="AR1897" s="88"/>
      <c r="AS1897" s="88"/>
      <c r="AT1897" s="90"/>
      <c r="AU1897" s="186"/>
      <c r="AV1897" s="88"/>
      <c r="AW1897" s="88"/>
      <c r="AX1897" s="186"/>
      <c r="AZ1897" s="207"/>
    </row>
    <row r="1898" spans="1:52" s="168" customFormat="1" ht="24.9" customHeight="1" x14ac:dyDescent="0.3">
      <c r="A1898" s="263"/>
      <c r="B1898" s="263"/>
      <c r="C1898" s="265"/>
      <c r="D1898" s="481"/>
      <c r="E1898" s="482"/>
      <c r="F1898" s="482"/>
      <c r="G1898" s="482"/>
      <c r="H1898" s="482"/>
      <c r="I1898" s="482"/>
      <c r="J1898" s="482"/>
      <c r="K1898" s="482"/>
      <c r="L1898" s="482"/>
      <c r="M1898" s="483"/>
      <c r="N1898" s="176" t="str">
        <f t="shared" si="128"/>
        <v/>
      </c>
      <c r="O1898" s="529" t="str">
        <f>+IF(X1898="","",LOOKUP(X1898,'PRESUPUESTO DE OBRA'!$B$26:$B$179,'PRESUPUESTO DE OBRA'!$C$26:$C$179))</f>
        <v/>
      </c>
      <c r="P1898" s="530"/>
      <c r="Q1898" s="8"/>
      <c r="R1898" s="8"/>
      <c r="S1898" s="8"/>
      <c r="T1898" s="9" t="str">
        <f t="shared" si="129"/>
        <v/>
      </c>
      <c r="U1898" s="17" t="str">
        <f t="shared" si="130"/>
        <v/>
      </c>
      <c r="V1898" s="182"/>
      <c r="W1898" s="191"/>
      <c r="X1898" s="199"/>
      <c r="Y1898" s="182"/>
      <c r="Z1898" s="184"/>
      <c r="AA1898" s="184"/>
      <c r="AC1898" s="196"/>
      <c r="AD1898" s="89"/>
      <c r="AE1898" s="89"/>
      <c r="AF1898" s="90"/>
      <c r="AG1898" s="186"/>
      <c r="AH1898" s="88"/>
      <c r="AI1898" s="88"/>
      <c r="AJ1898" s="88"/>
      <c r="AK1898" s="88"/>
      <c r="AL1898" s="88"/>
      <c r="AM1898" s="88"/>
      <c r="AN1898" s="88"/>
      <c r="AO1898" s="88"/>
      <c r="AP1898" s="88"/>
      <c r="AQ1898" s="88"/>
      <c r="AR1898" s="88"/>
      <c r="AS1898" s="88"/>
      <c r="AT1898" s="90"/>
      <c r="AU1898" s="186"/>
      <c r="AV1898" s="88"/>
      <c r="AW1898" s="88"/>
      <c r="AX1898" s="186"/>
      <c r="AZ1898" s="207"/>
    </row>
    <row r="1899" spans="1:52" s="168" customFormat="1" ht="24.9" customHeight="1" thickBot="1" x14ac:dyDescent="0.35">
      <c r="A1899" s="263"/>
      <c r="B1899" s="263"/>
      <c r="C1899" s="265"/>
      <c r="D1899" s="481"/>
      <c r="E1899" s="482"/>
      <c r="F1899" s="482"/>
      <c r="G1899" s="482"/>
      <c r="H1899" s="482"/>
      <c r="I1899" s="482"/>
      <c r="J1899" s="482"/>
      <c r="K1899" s="482"/>
      <c r="L1899" s="482"/>
      <c r="M1899" s="483"/>
      <c r="N1899" s="414" t="s">
        <v>16</v>
      </c>
      <c r="O1899" s="415"/>
      <c r="P1899" s="415"/>
      <c r="Q1899" s="415"/>
      <c r="R1899" s="415"/>
      <c r="S1899" s="415"/>
      <c r="T1899" s="415"/>
      <c r="U1899" s="18">
        <f>SUM(U1879:U1898)</f>
        <v>119.46000000000001</v>
      </c>
      <c r="V1899" s="182"/>
      <c r="W1899" s="191"/>
      <c r="X1899" s="199"/>
      <c r="Y1899" s="182"/>
      <c r="Z1899" s="184"/>
      <c r="AA1899" s="184"/>
      <c r="AC1899" s="196"/>
      <c r="AD1899" s="89"/>
      <c r="AE1899" s="89"/>
      <c r="AF1899" s="90"/>
      <c r="AG1899" s="186"/>
      <c r="AH1899" s="88"/>
      <c r="AI1899" s="88"/>
      <c r="AJ1899" s="88"/>
      <c r="AK1899" s="88"/>
      <c r="AL1899" s="88"/>
      <c r="AM1899" s="88"/>
      <c r="AN1899" s="88"/>
      <c r="AO1899" s="88"/>
      <c r="AP1899" s="88"/>
      <c r="AQ1899" s="88"/>
      <c r="AR1899" s="88"/>
      <c r="AS1899" s="88"/>
      <c r="AT1899" s="90"/>
      <c r="AU1899" s="186"/>
      <c r="AV1899" s="88"/>
      <c r="AW1899" s="88"/>
      <c r="AX1899" s="186"/>
      <c r="AZ1899" s="207"/>
    </row>
    <row r="1900" spans="1:52" s="168" customFormat="1" ht="14.4" customHeight="1" x14ac:dyDescent="0.3">
      <c r="A1900" s="263"/>
      <c r="B1900" s="263"/>
      <c r="C1900" s="265"/>
      <c r="D1900" s="481"/>
      <c r="E1900" s="482"/>
      <c r="F1900" s="482"/>
      <c r="G1900" s="482"/>
      <c r="H1900" s="482"/>
      <c r="I1900" s="482"/>
      <c r="J1900" s="482"/>
      <c r="K1900" s="482"/>
      <c r="L1900" s="482"/>
      <c r="M1900" s="483"/>
      <c r="N1900" s="416" t="s">
        <v>17</v>
      </c>
      <c r="O1900" s="417"/>
      <c r="P1900" s="417"/>
      <c r="Q1900" s="417"/>
      <c r="R1900" s="417"/>
      <c r="S1900" s="417"/>
      <c r="T1900" s="417"/>
      <c r="U1900" s="418"/>
      <c r="V1900" s="200"/>
      <c r="W1900" s="191"/>
      <c r="X1900" s="199"/>
      <c r="Y1900" s="182"/>
      <c r="Z1900" s="184"/>
      <c r="AA1900" s="184"/>
      <c r="AC1900" s="196"/>
      <c r="AD1900" s="186"/>
      <c r="AE1900" s="196"/>
      <c r="AF1900" s="196"/>
      <c r="AG1900" s="186"/>
      <c r="AH1900" s="88"/>
      <c r="AI1900" s="88"/>
      <c r="AJ1900" s="88"/>
      <c r="AK1900" s="88"/>
      <c r="AL1900" s="88"/>
      <c r="AM1900" s="88"/>
      <c r="AN1900" s="88"/>
      <c r="AO1900" s="88"/>
      <c r="AP1900" s="88"/>
      <c r="AQ1900" s="88"/>
      <c r="AR1900" s="88"/>
      <c r="AS1900" s="88"/>
      <c r="AT1900" s="88"/>
      <c r="AU1900" s="89"/>
      <c r="AV1900" s="186"/>
      <c r="AW1900" s="186"/>
      <c r="AX1900" s="186"/>
      <c r="AZ1900" s="207"/>
    </row>
    <row r="1901" spans="1:52" s="168" customFormat="1" x14ac:dyDescent="0.3">
      <c r="A1901" s="263"/>
      <c r="B1901" s="263"/>
      <c r="C1901" s="265"/>
      <c r="D1901" s="481"/>
      <c r="E1901" s="482"/>
      <c r="F1901" s="482"/>
      <c r="G1901" s="482"/>
      <c r="H1901" s="482"/>
      <c r="I1901" s="482"/>
      <c r="J1901" s="482"/>
      <c r="K1901" s="482"/>
      <c r="L1901" s="482"/>
      <c r="M1901" s="483"/>
      <c r="N1901" s="419"/>
      <c r="O1901" s="420"/>
      <c r="P1901" s="420"/>
      <c r="Q1901" s="420"/>
      <c r="R1901" s="420"/>
      <c r="S1901" s="420"/>
      <c r="T1901" s="420"/>
      <c r="U1901" s="421"/>
      <c r="V1901" s="182"/>
      <c r="W1901" s="191"/>
      <c r="X1901" s="199"/>
      <c r="Y1901" s="182"/>
      <c r="Z1901" s="184"/>
      <c r="AA1901" s="184"/>
      <c r="AC1901" s="196"/>
      <c r="AD1901" s="186"/>
      <c r="AE1901" s="196"/>
      <c r="AG1901" s="182"/>
      <c r="AH1901" s="43"/>
      <c r="AI1901" s="43"/>
      <c r="AJ1901" s="43"/>
      <c r="AK1901" s="43"/>
      <c r="AL1901" s="43"/>
      <c r="AM1901" s="43"/>
      <c r="AN1901" s="43"/>
      <c r="AO1901" s="43"/>
      <c r="AP1901" s="43"/>
      <c r="AQ1901" s="43"/>
      <c r="AR1901" s="43"/>
      <c r="AS1901" s="43"/>
      <c r="AT1901" s="43"/>
      <c r="AU1901" s="44"/>
      <c r="AV1901" s="182"/>
      <c r="AW1901" s="182"/>
      <c r="AX1901" s="182"/>
      <c r="AZ1901" s="207"/>
    </row>
    <row r="1902" spans="1:52" s="168" customFormat="1" x14ac:dyDescent="0.3">
      <c r="A1902" s="263"/>
      <c r="B1902" s="263"/>
      <c r="C1902" s="265"/>
      <c r="D1902" s="481"/>
      <c r="E1902" s="482"/>
      <c r="F1902" s="482"/>
      <c r="G1902" s="482"/>
      <c r="H1902" s="482"/>
      <c r="I1902" s="482"/>
      <c r="J1902" s="482"/>
      <c r="K1902" s="482"/>
      <c r="L1902" s="482"/>
      <c r="M1902" s="483"/>
      <c r="N1902" s="419"/>
      <c r="O1902" s="420"/>
      <c r="P1902" s="420"/>
      <c r="Q1902" s="420"/>
      <c r="R1902" s="420"/>
      <c r="S1902" s="420"/>
      <c r="T1902" s="420"/>
      <c r="U1902" s="421"/>
      <c r="V1902" s="182"/>
      <c r="W1902" s="191"/>
      <c r="X1902" s="199"/>
      <c r="Y1902" s="182"/>
      <c r="Z1902" s="184"/>
      <c r="AA1902" s="184"/>
      <c r="AD1902" s="182"/>
      <c r="AG1902" s="182"/>
      <c r="AH1902" s="43"/>
      <c r="AI1902" s="43"/>
      <c r="AJ1902" s="43"/>
      <c r="AK1902" s="43"/>
      <c r="AL1902" s="43"/>
      <c r="AM1902" s="43"/>
      <c r="AN1902" s="43"/>
      <c r="AO1902" s="43"/>
      <c r="AP1902" s="43"/>
      <c r="AQ1902" s="43"/>
      <c r="AR1902" s="43"/>
      <c r="AS1902" s="43"/>
      <c r="AT1902" s="43"/>
      <c r="AU1902" s="44"/>
      <c r="AV1902" s="182"/>
      <c r="AW1902" s="182"/>
      <c r="AX1902" s="182"/>
      <c r="AZ1902" s="207"/>
    </row>
    <row r="1903" spans="1:52" s="168" customFormat="1" ht="14.4" thickBot="1" x14ac:dyDescent="0.35">
      <c r="A1903" s="263"/>
      <c r="B1903" s="263"/>
      <c r="C1903" s="265"/>
      <c r="D1903" s="425"/>
      <c r="E1903" s="426"/>
      <c r="F1903" s="426"/>
      <c r="G1903" s="426"/>
      <c r="H1903" s="426"/>
      <c r="I1903" s="426"/>
      <c r="J1903" s="426"/>
      <c r="K1903" s="426"/>
      <c r="L1903" s="426"/>
      <c r="M1903" s="427"/>
      <c r="N1903" s="422"/>
      <c r="O1903" s="423"/>
      <c r="P1903" s="423"/>
      <c r="Q1903" s="423"/>
      <c r="R1903" s="423"/>
      <c r="S1903" s="423"/>
      <c r="T1903" s="423"/>
      <c r="U1903" s="424"/>
      <c r="V1903" s="182"/>
      <c r="W1903" s="191"/>
      <c r="X1903" s="199"/>
      <c r="Y1903" s="182"/>
      <c r="Z1903" s="184"/>
      <c r="AA1903" s="184"/>
      <c r="AD1903" s="182"/>
      <c r="AG1903" s="182"/>
      <c r="AH1903" s="43"/>
      <c r="AI1903" s="43"/>
      <c r="AJ1903" s="43"/>
      <c r="AK1903" s="43"/>
      <c r="AL1903" s="43"/>
      <c r="AM1903" s="43"/>
      <c r="AN1903" s="43"/>
      <c r="AO1903" s="43"/>
      <c r="AP1903" s="43"/>
      <c r="AQ1903" s="43"/>
      <c r="AR1903" s="43"/>
      <c r="AS1903" s="43"/>
      <c r="AT1903" s="43"/>
      <c r="AU1903" s="44"/>
      <c r="AV1903" s="182"/>
      <c r="AW1903" s="182"/>
      <c r="AX1903" s="182"/>
      <c r="AZ1903" s="207"/>
    </row>
    <row r="1904" spans="1:52" s="168" customFormat="1" ht="5.25" customHeight="1" thickBot="1" x14ac:dyDescent="0.35">
      <c r="A1904" s="263"/>
      <c r="B1904" s="263"/>
      <c r="C1904" s="265"/>
      <c r="D1904" s="428"/>
      <c r="E1904" s="428"/>
      <c r="F1904" s="428"/>
      <c r="G1904" s="428"/>
      <c r="H1904" s="428"/>
      <c r="I1904" s="428"/>
      <c r="J1904" s="428"/>
      <c r="K1904" s="428"/>
      <c r="L1904" s="428"/>
      <c r="M1904" s="428"/>
      <c r="N1904" s="428"/>
      <c r="O1904" s="428"/>
      <c r="P1904" s="428"/>
      <c r="Q1904" s="428"/>
      <c r="R1904" s="428"/>
      <c r="S1904" s="428"/>
      <c r="T1904" s="428"/>
      <c r="U1904" s="428"/>
      <c r="V1904" s="182"/>
      <c r="W1904" s="191"/>
      <c r="X1904" s="199"/>
      <c r="Y1904" s="182"/>
      <c r="Z1904" s="184"/>
      <c r="AA1904" s="184"/>
      <c r="AD1904" s="182"/>
      <c r="AG1904" s="182"/>
      <c r="AH1904" s="43"/>
      <c r="AI1904" s="43"/>
      <c r="AJ1904" s="43"/>
      <c r="AK1904" s="43"/>
      <c r="AL1904" s="43"/>
      <c r="AM1904" s="43"/>
      <c r="AN1904" s="43"/>
      <c r="AO1904" s="43"/>
      <c r="AP1904" s="43"/>
      <c r="AQ1904" s="43"/>
      <c r="AR1904" s="43"/>
      <c r="AS1904" s="43"/>
      <c r="AT1904" s="43"/>
      <c r="AU1904" s="44"/>
      <c r="AV1904" s="182"/>
      <c r="AW1904" s="182"/>
      <c r="AX1904" s="182"/>
      <c r="AZ1904" s="207"/>
    </row>
    <row r="1905" spans="1:160" s="168" customFormat="1" ht="20.25" customHeight="1" x14ac:dyDescent="0.3">
      <c r="A1905" s="263"/>
      <c r="B1905" s="263"/>
      <c r="C1905" s="265"/>
      <c r="D1905" s="429" t="s">
        <v>18</v>
      </c>
      <c r="E1905" s="430"/>
      <c r="F1905" s="430"/>
      <c r="G1905" s="430"/>
      <c r="H1905" s="430"/>
      <c r="I1905" s="430"/>
      <c r="J1905" s="430"/>
      <c r="K1905" s="430"/>
      <c r="L1905" s="430"/>
      <c r="M1905" s="431"/>
      <c r="N1905" s="429" t="s">
        <v>19</v>
      </c>
      <c r="O1905" s="430"/>
      <c r="P1905" s="430"/>
      <c r="Q1905" s="430"/>
      <c r="R1905" s="430"/>
      <c r="S1905" s="430"/>
      <c r="T1905" s="430"/>
      <c r="U1905" s="431"/>
      <c r="V1905" s="182"/>
      <c r="W1905" s="191"/>
      <c r="X1905" s="199"/>
      <c r="Y1905" s="182"/>
      <c r="Z1905" s="184"/>
      <c r="AA1905" s="184"/>
      <c r="AD1905" s="182"/>
      <c r="AG1905" s="182"/>
      <c r="AH1905" s="43"/>
      <c r="AI1905" s="43"/>
      <c r="AJ1905" s="43"/>
      <c r="AK1905" s="43"/>
      <c r="AL1905" s="43"/>
      <c r="AM1905" s="43"/>
      <c r="AN1905" s="43"/>
      <c r="AO1905" s="43"/>
      <c r="AP1905" s="43"/>
      <c r="AQ1905" s="43"/>
      <c r="AR1905" s="43"/>
      <c r="AS1905" s="43"/>
      <c r="AT1905" s="43"/>
      <c r="AU1905" s="44"/>
      <c r="AV1905" s="182"/>
      <c r="AW1905" s="182"/>
      <c r="AX1905" s="182"/>
      <c r="AZ1905" s="207"/>
    </row>
    <row r="1906" spans="1:160" s="168" customFormat="1" x14ac:dyDescent="0.3">
      <c r="A1906" s="263"/>
      <c r="B1906" s="263"/>
      <c r="C1906" s="265"/>
      <c r="D1906" s="432" t="s">
        <v>20</v>
      </c>
      <c r="E1906" s="433"/>
      <c r="F1906" s="433"/>
      <c r="G1906" s="433"/>
      <c r="H1906" s="433"/>
      <c r="I1906" s="433"/>
      <c r="J1906" s="433"/>
      <c r="K1906" s="433"/>
      <c r="L1906" s="433"/>
      <c r="M1906" s="434"/>
      <c r="N1906" s="435" t="s">
        <v>21</v>
      </c>
      <c r="O1906" s="436"/>
      <c r="P1906" s="436"/>
      <c r="Q1906" s="436"/>
      <c r="R1906" s="436"/>
      <c r="S1906" s="436"/>
      <c r="T1906" s="436"/>
      <c r="U1906" s="437"/>
      <c r="V1906" s="182"/>
      <c r="W1906" s="191"/>
      <c r="X1906" s="199"/>
      <c r="Y1906" s="182"/>
      <c r="Z1906" s="184"/>
      <c r="AA1906" s="184"/>
      <c r="AD1906" s="182"/>
      <c r="AG1906" s="182"/>
      <c r="AH1906" s="43"/>
      <c r="AI1906" s="43"/>
      <c r="AJ1906" s="43"/>
      <c r="AK1906" s="43"/>
      <c r="AL1906" s="43"/>
      <c r="AM1906" s="43"/>
      <c r="AN1906" s="43"/>
      <c r="AO1906" s="43"/>
      <c r="AP1906" s="43"/>
      <c r="AQ1906" s="43"/>
      <c r="AR1906" s="43"/>
      <c r="AS1906" s="43"/>
      <c r="AT1906" s="43"/>
      <c r="AU1906" s="44"/>
      <c r="AV1906" s="182"/>
      <c r="AW1906" s="182"/>
      <c r="AX1906" s="182"/>
      <c r="AZ1906" s="207"/>
    </row>
    <row r="1907" spans="1:160" s="168" customFormat="1" ht="15.75" customHeight="1" x14ac:dyDescent="0.3">
      <c r="A1907" s="263"/>
      <c r="B1907" s="263"/>
      <c r="C1907" s="265"/>
      <c r="D1907" s="438" t="s">
        <v>22</v>
      </c>
      <c r="E1907" s="439"/>
      <c r="F1907" s="439"/>
      <c r="G1907" s="439"/>
      <c r="H1907" s="439"/>
      <c r="I1907" s="439"/>
      <c r="J1907" s="439"/>
      <c r="K1907" s="439"/>
      <c r="L1907" s="439"/>
      <c r="M1907" s="440"/>
      <c r="N1907" s="438" t="s">
        <v>22</v>
      </c>
      <c r="O1907" s="444"/>
      <c r="P1907" s="444"/>
      <c r="Q1907" s="444"/>
      <c r="R1907" s="444"/>
      <c r="S1907" s="444"/>
      <c r="T1907" s="444"/>
      <c r="U1907" s="440"/>
      <c r="V1907" s="182"/>
      <c r="W1907" s="191"/>
      <c r="X1907" s="199"/>
      <c r="Y1907" s="182"/>
      <c r="Z1907" s="184"/>
      <c r="AA1907" s="184"/>
      <c r="AD1907" s="182"/>
      <c r="AG1907" s="182"/>
      <c r="AH1907" s="43"/>
      <c r="AI1907" s="43"/>
      <c r="AJ1907" s="43"/>
      <c r="AK1907" s="43"/>
      <c r="AL1907" s="43"/>
      <c r="AM1907" s="43"/>
      <c r="AN1907" s="43"/>
      <c r="AO1907" s="43"/>
      <c r="AP1907" s="43"/>
      <c r="AQ1907" s="43"/>
      <c r="AR1907" s="43"/>
      <c r="AS1907" s="43"/>
      <c r="AT1907" s="43"/>
      <c r="AU1907" s="44"/>
      <c r="AV1907" s="182"/>
      <c r="AW1907" s="182"/>
      <c r="AX1907" s="182"/>
      <c r="AZ1907" s="207"/>
    </row>
    <row r="1908" spans="1:160" s="168" customFormat="1" ht="15.75" customHeight="1" x14ac:dyDescent="0.3">
      <c r="A1908" s="263"/>
      <c r="B1908" s="263"/>
      <c r="C1908" s="265"/>
      <c r="D1908" s="438"/>
      <c r="E1908" s="439"/>
      <c r="F1908" s="439"/>
      <c r="G1908" s="439"/>
      <c r="H1908" s="439"/>
      <c r="I1908" s="439"/>
      <c r="J1908" s="439"/>
      <c r="K1908" s="439"/>
      <c r="L1908" s="439"/>
      <c r="M1908" s="440"/>
      <c r="N1908" s="438"/>
      <c r="O1908" s="439"/>
      <c r="P1908" s="439"/>
      <c r="Q1908" s="439"/>
      <c r="R1908" s="439"/>
      <c r="S1908" s="439"/>
      <c r="T1908" s="439"/>
      <c r="U1908" s="440"/>
      <c r="V1908" s="182"/>
      <c r="W1908" s="191"/>
      <c r="X1908" s="199"/>
      <c r="Y1908" s="182"/>
      <c r="Z1908" s="184"/>
      <c r="AA1908" s="184"/>
      <c r="AD1908" s="182"/>
      <c r="AG1908" s="182"/>
      <c r="AH1908" s="43"/>
      <c r="AI1908" s="43"/>
      <c r="AJ1908" s="43"/>
      <c r="AK1908" s="43"/>
      <c r="AL1908" s="43"/>
      <c r="AM1908" s="43"/>
      <c r="AN1908" s="43"/>
      <c r="AO1908" s="43"/>
      <c r="AP1908" s="43"/>
      <c r="AQ1908" s="43"/>
      <c r="AR1908" s="43"/>
      <c r="AS1908" s="43"/>
      <c r="AT1908" s="43"/>
      <c r="AU1908" s="44"/>
      <c r="AV1908" s="182"/>
      <c r="AW1908" s="182"/>
      <c r="AX1908" s="182"/>
      <c r="AZ1908" s="207"/>
    </row>
    <row r="1909" spans="1:160" s="168" customFormat="1" ht="15.75" customHeight="1" x14ac:dyDescent="0.3">
      <c r="A1909" s="263"/>
      <c r="B1909" s="263"/>
      <c r="C1909" s="265"/>
      <c r="D1909" s="441"/>
      <c r="E1909" s="442"/>
      <c r="F1909" s="442"/>
      <c r="G1909" s="442"/>
      <c r="H1909" s="442"/>
      <c r="I1909" s="442"/>
      <c r="J1909" s="442"/>
      <c r="K1909" s="442"/>
      <c r="L1909" s="442"/>
      <c r="M1909" s="443"/>
      <c r="N1909" s="441"/>
      <c r="O1909" s="442"/>
      <c r="P1909" s="442"/>
      <c r="Q1909" s="442"/>
      <c r="R1909" s="442"/>
      <c r="S1909" s="442"/>
      <c r="T1909" s="442"/>
      <c r="U1909" s="443"/>
      <c r="V1909" s="182"/>
      <c r="W1909" s="191"/>
      <c r="X1909" s="199"/>
      <c r="Y1909" s="182"/>
      <c r="Z1909" s="184"/>
      <c r="AA1909" s="184"/>
      <c r="AD1909" s="182"/>
      <c r="AG1909" s="182"/>
      <c r="AH1909" s="43"/>
      <c r="AI1909" s="43"/>
      <c r="AJ1909" s="43"/>
      <c r="AK1909" s="43"/>
      <c r="AL1909" s="43"/>
      <c r="AM1909" s="43"/>
      <c r="AN1909" s="43"/>
      <c r="AO1909" s="43"/>
      <c r="AP1909" s="43"/>
      <c r="AQ1909" s="43"/>
      <c r="AR1909" s="43"/>
      <c r="AS1909" s="43"/>
      <c r="AT1909" s="43"/>
      <c r="AU1909" s="44"/>
      <c r="AV1909" s="182"/>
      <c r="AW1909" s="182"/>
      <c r="AX1909" s="182"/>
      <c r="AZ1909" s="207"/>
    </row>
    <row r="1910" spans="1:160" s="168" customFormat="1" x14ac:dyDescent="0.25">
      <c r="A1910" s="263"/>
      <c r="B1910" s="263"/>
      <c r="C1910" s="265"/>
      <c r="D1910" s="171" t="s">
        <v>23</v>
      </c>
      <c r="E1910" s="445" t="e">
        <f>+#REF!</f>
        <v>#REF!</v>
      </c>
      <c r="F1910" s="445"/>
      <c r="G1910" s="445"/>
      <c r="H1910" s="445"/>
      <c r="I1910" s="445"/>
      <c r="J1910" s="445"/>
      <c r="K1910" s="445"/>
      <c r="L1910" s="445"/>
      <c r="M1910" s="446"/>
      <c r="N1910" s="172" t="s">
        <v>23</v>
      </c>
      <c r="O1910" s="445" t="e">
        <f>+#REF!</f>
        <v>#REF!</v>
      </c>
      <c r="P1910" s="445"/>
      <c r="Q1910" s="445"/>
      <c r="R1910" s="445"/>
      <c r="S1910" s="445"/>
      <c r="T1910" s="445"/>
      <c r="U1910" s="446"/>
      <c r="V1910" s="182"/>
      <c r="W1910" s="191"/>
      <c r="X1910" s="199"/>
      <c r="Y1910" s="182"/>
      <c r="Z1910" s="184"/>
      <c r="AA1910" s="184"/>
      <c r="AD1910" s="182"/>
      <c r="AG1910" s="182"/>
      <c r="AH1910" s="43"/>
      <c r="AI1910" s="43"/>
      <c r="AJ1910" s="43"/>
      <c r="AK1910" s="43"/>
      <c r="AL1910" s="43"/>
      <c r="AM1910" s="43"/>
      <c r="AN1910" s="43"/>
      <c r="AO1910" s="43"/>
      <c r="AP1910" s="43"/>
      <c r="AQ1910" s="43"/>
      <c r="AR1910" s="43"/>
      <c r="AS1910" s="43"/>
      <c r="AT1910" s="43"/>
      <c r="AU1910" s="44"/>
      <c r="AV1910" s="182"/>
      <c r="AW1910" s="182"/>
      <c r="AX1910" s="182"/>
      <c r="AZ1910" s="207"/>
    </row>
    <row r="1911" spans="1:160" s="168" customFormat="1" ht="14.4" thickBot="1" x14ac:dyDescent="0.3">
      <c r="A1911" s="263"/>
      <c r="B1911" s="263"/>
      <c r="C1911" s="265"/>
      <c r="D1911" s="173" t="s">
        <v>25</v>
      </c>
      <c r="E1911" s="447" t="e">
        <f>+#REF!</f>
        <v>#REF!</v>
      </c>
      <c r="F1911" s="447"/>
      <c r="G1911" s="447"/>
      <c r="H1911" s="447"/>
      <c r="I1911" s="447"/>
      <c r="J1911" s="447"/>
      <c r="K1911" s="447"/>
      <c r="L1911" s="447"/>
      <c r="M1911" s="448"/>
      <c r="N1911" s="174" t="s">
        <v>25</v>
      </c>
      <c r="O1911" s="447" t="e">
        <f>+#REF!</f>
        <v>#REF!</v>
      </c>
      <c r="P1911" s="447"/>
      <c r="Q1911" s="447"/>
      <c r="R1911" s="447"/>
      <c r="S1911" s="447"/>
      <c r="T1911" s="447"/>
      <c r="U1911" s="448"/>
      <c r="V1911" s="182"/>
      <c r="W1911" s="191"/>
      <c r="X1911" s="199"/>
      <c r="Y1911" s="182"/>
      <c r="Z1911" s="184"/>
      <c r="AA1911" s="184"/>
      <c r="AD1911" s="182"/>
      <c r="AG1911" s="182"/>
      <c r="AH1911" s="43"/>
      <c r="AI1911" s="43"/>
      <c r="AJ1911" s="43"/>
      <c r="AK1911" s="43"/>
      <c r="AL1911" s="43"/>
      <c r="AM1911" s="43"/>
      <c r="AN1911" s="43"/>
      <c r="AO1911" s="43"/>
      <c r="AP1911" s="43"/>
      <c r="AQ1911" s="43"/>
      <c r="AR1911" s="43"/>
      <c r="AS1911" s="43"/>
      <c r="AT1911" s="43"/>
      <c r="AU1911" s="44"/>
      <c r="AV1911" s="182"/>
      <c r="AW1911" s="182"/>
      <c r="AX1911" s="182"/>
      <c r="AZ1911" s="207"/>
    </row>
    <row r="1912" spans="1:160" s="168" customFormat="1" ht="9.9" customHeight="1" thickBot="1" x14ac:dyDescent="0.3">
      <c r="A1912" s="263"/>
      <c r="B1912" s="263"/>
      <c r="C1912" s="265"/>
      <c r="D1912" s="197"/>
      <c r="E1912" s="198"/>
      <c r="F1912" s="198"/>
      <c r="G1912" s="198"/>
      <c r="H1912" s="198"/>
      <c r="I1912" s="198"/>
      <c r="J1912" s="198"/>
      <c r="K1912" s="198"/>
      <c r="L1912" s="198"/>
      <c r="M1912" s="198"/>
      <c r="N1912" s="197"/>
      <c r="O1912" s="198"/>
      <c r="P1912" s="198"/>
      <c r="Q1912" s="198"/>
      <c r="R1912" s="198"/>
      <c r="S1912" s="198"/>
      <c r="T1912" s="198"/>
      <c r="U1912" s="198"/>
      <c r="V1912" s="182"/>
      <c r="W1912" s="191"/>
      <c r="X1912" s="199"/>
      <c r="Y1912" s="182"/>
      <c r="Z1912" s="184"/>
      <c r="AA1912" s="184"/>
      <c r="AD1912" s="182"/>
      <c r="AG1912" s="182"/>
      <c r="AH1912" s="43"/>
      <c r="AI1912" s="43"/>
      <c r="AJ1912" s="43"/>
      <c r="AK1912" s="43"/>
      <c r="AL1912" s="43"/>
      <c r="AM1912" s="43"/>
      <c r="AN1912" s="43"/>
      <c r="AO1912" s="43"/>
      <c r="AP1912" s="43"/>
      <c r="AQ1912" s="43"/>
      <c r="AR1912" s="43"/>
      <c r="AS1912" s="43"/>
      <c r="AT1912" s="43"/>
      <c r="AU1912" s="44"/>
      <c r="AV1912" s="182"/>
      <c r="AW1912" s="182"/>
      <c r="AX1912" s="182"/>
      <c r="AZ1912" s="207"/>
    </row>
    <row r="1913" spans="1:160" s="5" customFormat="1" ht="15.75" customHeight="1" x14ac:dyDescent="0.3">
      <c r="A1913" s="263"/>
      <c r="B1913" s="263"/>
      <c r="C1913" s="265"/>
      <c r="D1913" s="484"/>
      <c r="E1913" s="485"/>
      <c r="F1913" s="488" t="s">
        <v>0</v>
      </c>
      <c r="G1913" s="489"/>
      <c r="H1913" s="489"/>
      <c r="I1913" s="489"/>
      <c r="J1913" s="489"/>
      <c r="K1913" s="489"/>
      <c r="L1913" s="489"/>
      <c r="M1913" s="489"/>
      <c r="N1913" s="489"/>
      <c r="O1913" s="490"/>
      <c r="P1913" s="494" t="s">
        <v>1</v>
      </c>
      <c r="Q1913" s="495"/>
      <c r="R1913" s="495"/>
      <c r="S1913" s="496"/>
      <c r="T1913" s="500"/>
      <c r="U1913" s="501"/>
      <c r="V1913" s="33"/>
      <c r="W1913" s="57"/>
      <c r="X1913" s="86"/>
      <c r="Y1913" s="33"/>
      <c r="Z1913" s="36"/>
      <c r="AA1913" s="36"/>
      <c r="AD1913" s="33"/>
      <c r="AG1913" s="33"/>
      <c r="AH1913" s="43"/>
      <c r="AI1913" s="43"/>
      <c r="AJ1913" s="43"/>
      <c r="AK1913" s="43"/>
      <c r="AL1913" s="43"/>
      <c r="AM1913" s="43"/>
      <c r="AN1913" s="43"/>
      <c r="AO1913" s="43"/>
      <c r="AP1913" s="43"/>
      <c r="AQ1913" s="43"/>
      <c r="AR1913" s="43"/>
      <c r="AS1913" s="43"/>
      <c r="AT1913" s="43"/>
      <c r="AU1913" s="44"/>
      <c r="AV1913" s="33"/>
      <c r="AW1913" s="33"/>
      <c r="AX1913" s="33"/>
      <c r="AZ1913" s="141"/>
      <c r="BE1913" s="168"/>
      <c r="BF1913" s="168"/>
      <c r="BG1913" s="168"/>
      <c r="BH1913" s="168"/>
      <c r="BI1913" s="168"/>
      <c r="BJ1913" s="168"/>
      <c r="BK1913" s="168"/>
      <c r="BL1913" s="168"/>
      <c r="BM1913" s="168"/>
      <c r="DK1913" s="168"/>
      <c r="DL1913" s="168"/>
      <c r="DM1913" s="168"/>
      <c r="DN1913" s="168"/>
      <c r="DO1913" s="168"/>
      <c r="DP1913" s="168"/>
      <c r="DQ1913" s="168"/>
      <c r="DR1913" s="168"/>
      <c r="DS1913" s="168"/>
      <c r="DT1913" s="168"/>
      <c r="DU1913" s="168"/>
      <c r="DV1913" s="168"/>
      <c r="DW1913" s="168"/>
      <c r="DX1913" s="168"/>
      <c r="DY1913" s="168"/>
      <c r="DZ1913" s="168"/>
      <c r="EA1913" s="168"/>
      <c r="EB1913" s="168"/>
      <c r="EC1913" s="168"/>
      <c r="ED1913" s="168"/>
      <c r="EE1913" s="168"/>
      <c r="EF1913" s="168"/>
      <c r="EG1913" s="168"/>
      <c r="EH1913" s="168"/>
      <c r="EI1913" s="168"/>
      <c r="EJ1913" s="168"/>
      <c r="EK1913" s="168"/>
      <c r="EL1913" s="168"/>
      <c r="EM1913" s="168"/>
      <c r="EN1913" s="168"/>
      <c r="EO1913" s="168"/>
      <c r="EP1913" s="168"/>
      <c r="EQ1913" s="168"/>
      <c r="ER1913" s="168"/>
      <c r="ES1913" s="168"/>
      <c r="ET1913" s="168"/>
      <c r="EU1913" s="168"/>
      <c r="EV1913" s="168"/>
      <c r="EW1913" s="168"/>
      <c r="EX1913" s="168"/>
      <c r="EY1913" s="168"/>
      <c r="EZ1913" s="168"/>
      <c r="FA1913" s="168"/>
      <c r="FB1913" s="168"/>
      <c r="FC1913" s="168"/>
      <c r="FD1913" s="168"/>
    </row>
    <row r="1914" spans="1:160" s="5" customFormat="1" ht="15" customHeight="1" x14ac:dyDescent="0.3">
      <c r="A1914" s="263"/>
      <c r="B1914" s="263"/>
      <c r="C1914" s="265"/>
      <c r="D1914" s="481"/>
      <c r="E1914" s="482"/>
      <c r="F1914" s="491"/>
      <c r="G1914" s="492"/>
      <c r="H1914" s="492"/>
      <c r="I1914" s="492"/>
      <c r="J1914" s="492"/>
      <c r="K1914" s="492"/>
      <c r="L1914" s="492"/>
      <c r="M1914" s="492"/>
      <c r="N1914" s="492"/>
      <c r="O1914" s="493"/>
      <c r="P1914" s="497"/>
      <c r="Q1914" s="498"/>
      <c r="R1914" s="498"/>
      <c r="S1914" s="499"/>
      <c r="T1914" s="502"/>
      <c r="U1914" s="503"/>
      <c r="V1914" s="33"/>
      <c r="W1914" s="57"/>
      <c r="X1914" s="86"/>
      <c r="Y1914" s="38"/>
      <c r="Z1914" s="36"/>
      <c r="AA1914" s="36"/>
      <c r="AD1914" s="33"/>
      <c r="AG1914" s="33"/>
      <c r="AH1914" s="43"/>
      <c r="AI1914" s="43"/>
      <c r="AJ1914" s="43"/>
      <c r="AK1914" s="43"/>
      <c r="AL1914" s="43"/>
      <c r="AM1914" s="43"/>
      <c r="AN1914" s="43"/>
      <c r="AO1914" s="43"/>
      <c r="AP1914" s="43"/>
      <c r="AQ1914" s="43"/>
      <c r="AR1914" s="43"/>
      <c r="AS1914" s="43"/>
      <c r="AT1914" s="43"/>
      <c r="AU1914" s="44"/>
      <c r="AV1914" s="33"/>
      <c r="AW1914" s="33"/>
      <c r="AX1914" s="33"/>
      <c r="AZ1914" s="141"/>
      <c r="BE1914" s="168"/>
      <c r="BF1914" s="168"/>
      <c r="BG1914" s="168"/>
      <c r="BH1914" s="168"/>
      <c r="BI1914" s="168"/>
      <c r="BJ1914" s="168"/>
      <c r="BK1914" s="168"/>
      <c r="BL1914" s="168"/>
      <c r="BM1914" s="168"/>
      <c r="DK1914" s="168"/>
      <c r="DL1914" s="168"/>
      <c r="DM1914" s="168"/>
      <c r="DN1914" s="168"/>
      <c r="DO1914" s="168"/>
      <c r="DP1914" s="168"/>
      <c r="DQ1914" s="168"/>
      <c r="DR1914" s="168"/>
      <c r="DS1914" s="168"/>
      <c r="DT1914" s="168"/>
      <c r="DU1914" s="168"/>
      <c r="DV1914" s="168"/>
      <c r="DW1914" s="168"/>
      <c r="DX1914" s="168"/>
      <c r="DY1914" s="168"/>
      <c r="DZ1914" s="168"/>
      <c r="EA1914" s="168"/>
      <c r="EB1914" s="168"/>
      <c r="EC1914" s="168"/>
      <c r="ED1914" s="168"/>
      <c r="EE1914" s="168"/>
      <c r="EF1914" s="168"/>
      <c r="EG1914" s="168"/>
      <c r="EH1914" s="168"/>
      <c r="EI1914" s="168"/>
      <c r="EJ1914" s="168"/>
      <c r="EK1914" s="168"/>
      <c r="EL1914" s="168"/>
      <c r="EM1914" s="168"/>
      <c r="EN1914" s="168"/>
      <c r="EO1914" s="168"/>
      <c r="EP1914" s="168"/>
      <c r="EQ1914" s="168"/>
      <c r="ER1914" s="168"/>
      <c r="ES1914" s="168"/>
      <c r="ET1914" s="168"/>
      <c r="EU1914" s="168"/>
      <c r="EV1914" s="168"/>
      <c r="EW1914" s="168"/>
      <c r="EX1914" s="168"/>
      <c r="EY1914" s="168"/>
      <c r="EZ1914" s="168"/>
      <c r="FA1914" s="168"/>
      <c r="FB1914" s="168"/>
      <c r="FC1914" s="168"/>
      <c r="FD1914" s="168"/>
    </row>
    <row r="1915" spans="1:160" s="5" customFormat="1" ht="30" customHeight="1" thickBot="1" x14ac:dyDescent="0.35">
      <c r="A1915" s="263"/>
      <c r="B1915" s="263"/>
      <c r="C1915" s="265"/>
      <c r="D1915" s="486"/>
      <c r="E1915" s="487"/>
      <c r="F1915" s="506" t="s">
        <v>2</v>
      </c>
      <c r="G1915" s="507"/>
      <c r="H1915" s="507"/>
      <c r="I1915" s="507"/>
      <c r="J1915" s="507"/>
      <c r="K1915" s="507"/>
      <c r="L1915" s="507"/>
      <c r="M1915" s="507"/>
      <c r="N1915" s="507"/>
      <c r="O1915" s="508"/>
      <c r="P1915" s="32">
        <v>40</v>
      </c>
      <c r="Q1915" s="101" t="s">
        <v>3</v>
      </c>
      <c r="R1915" s="509">
        <v>147</v>
      </c>
      <c r="S1915" s="510"/>
      <c r="T1915" s="504"/>
      <c r="U1915" s="505"/>
      <c r="V1915" s="33">
        <f>+IF(C1924="","",1)</f>
        <v>1</v>
      </c>
      <c r="W1915" s="57"/>
      <c r="X1915" s="86"/>
      <c r="Y1915" s="39"/>
      <c r="Z1915" s="36"/>
      <c r="AA1915" s="36"/>
      <c r="AD1915" s="33"/>
      <c r="AG1915" s="33"/>
      <c r="AH1915" s="43"/>
      <c r="AI1915" s="43"/>
      <c r="AJ1915" s="43"/>
      <c r="AK1915" s="43"/>
      <c r="AL1915" s="43"/>
      <c r="AM1915" s="43"/>
      <c r="AN1915" s="43"/>
      <c r="AO1915" s="43"/>
      <c r="AP1915" s="43"/>
      <c r="AQ1915" s="43"/>
      <c r="AR1915" s="43"/>
      <c r="AS1915" s="43"/>
      <c r="AT1915" s="43"/>
      <c r="AU1915" s="44"/>
      <c r="AV1915" s="33"/>
      <c r="AW1915" s="33"/>
      <c r="AX1915" s="33"/>
      <c r="AZ1915" s="141"/>
      <c r="BE1915" s="168"/>
      <c r="BF1915" s="168"/>
      <c r="BG1915" s="168"/>
      <c r="BH1915" s="168"/>
      <c r="BI1915" s="168"/>
      <c r="BJ1915" s="168"/>
      <c r="BK1915" s="168"/>
      <c r="BL1915" s="168"/>
      <c r="BM1915" s="168"/>
      <c r="DK1915" s="168"/>
      <c r="DL1915" s="168"/>
      <c r="DM1915" s="168"/>
      <c r="DN1915" s="168"/>
      <c r="DO1915" s="168"/>
      <c r="DP1915" s="168"/>
      <c r="DQ1915" s="168"/>
      <c r="DR1915" s="168"/>
      <c r="DS1915" s="168"/>
      <c r="DT1915" s="168"/>
      <c r="DU1915" s="168"/>
      <c r="DV1915" s="168"/>
      <c r="DW1915" s="168"/>
      <c r="DX1915" s="168"/>
      <c r="DY1915" s="168"/>
      <c r="DZ1915" s="168"/>
      <c r="EA1915" s="168"/>
      <c r="EB1915" s="168"/>
      <c r="EC1915" s="168"/>
      <c r="ED1915" s="168"/>
      <c r="EE1915" s="168"/>
      <c r="EF1915" s="168"/>
      <c r="EG1915" s="168"/>
      <c r="EH1915" s="168"/>
      <c r="EI1915" s="168"/>
      <c r="EJ1915" s="168"/>
      <c r="EK1915" s="168"/>
      <c r="EL1915" s="168"/>
      <c r="EM1915" s="168"/>
      <c r="EN1915" s="168"/>
      <c r="EO1915" s="168"/>
      <c r="EP1915" s="168"/>
      <c r="EQ1915" s="168"/>
      <c r="ER1915" s="168"/>
      <c r="ES1915" s="168"/>
      <c r="ET1915" s="168"/>
      <c r="EU1915" s="168"/>
      <c r="EV1915" s="168"/>
      <c r="EW1915" s="168"/>
      <c r="EX1915" s="168"/>
      <c r="EY1915" s="168"/>
      <c r="EZ1915" s="168"/>
      <c r="FA1915" s="168"/>
      <c r="FB1915" s="168"/>
      <c r="FC1915" s="168"/>
      <c r="FD1915" s="168"/>
    </row>
    <row r="1916" spans="1:160" s="5" customFormat="1" ht="5.25" customHeight="1" thickBot="1" x14ac:dyDescent="0.35">
      <c r="A1916" s="263"/>
      <c r="B1916" s="263"/>
      <c r="C1916" s="265"/>
      <c r="D1916" s="454"/>
      <c r="E1916" s="454"/>
      <c r="F1916" s="454"/>
      <c r="G1916" s="454"/>
      <c r="H1916" s="454"/>
      <c r="I1916" s="454"/>
      <c r="J1916" s="454"/>
      <c r="K1916" s="454"/>
      <c r="L1916" s="454"/>
      <c r="M1916" s="454"/>
      <c r="N1916" s="454"/>
      <c r="O1916" s="454"/>
      <c r="P1916" s="454"/>
      <c r="Q1916" s="454"/>
      <c r="R1916" s="454"/>
      <c r="S1916" s="454"/>
      <c r="T1916" s="454"/>
      <c r="U1916" s="454"/>
      <c r="V1916" s="33"/>
      <c r="W1916" s="57"/>
      <c r="X1916" s="86"/>
      <c r="Y1916" s="38"/>
      <c r="Z1916" s="36"/>
      <c r="AA1916" s="36"/>
      <c r="AD1916" s="33"/>
      <c r="AG1916" s="33"/>
      <c r="AH1916" s="43"/>
      <c r="AI1916" s="43"/>
      <c r="AJ1916" s="43"/>
      <c r="AK1916" s="43"/>
      <c r="AL1916" s="43"/>
      <c r="AM1916" s="43"/>
      <c r="AN1916" s="43"/>
      <c r="AO1916" s="43"/>
      <c r="AP1916" s="43"/>
      <c r="AQ1916" s="43"/>
      <c r="AR1916" s="43"/>
      <c r="AS1916" s="43"/>
      <c r="AT1916" s="43"/>
      <c r="AU1916" s="44"/>
      <c r="AV1916" s="33"/>
      <c r="AW1916" s="33"/>
      <c r="AX1916" s="33"/>
      <c r="AZ1916" s="141"/>
      <c r="BE1916" s="168"/>
      <c r="BF1916" s="168"/>
      <c r="BG1916" s="168"/>
      <c r="BH1916" s="168"/>
      <c r="BI1916" s="168"/>
      <c r="BJ1916" s="168"/>
      <c r="BK1916" s="168"/>
      <c r="BL1916" s="168"/>
      <c r="BM1916" s="168"/>
      <c r="DK1916" s="168"/>
      <c r="DL1916" s="168"/>
      <c r="DM1916" s="168"/>
      <c r="DN1916" s="168"/>
      <c r="DO1916" s="168"/>
      <c r="DP1916" s="168"/>
      <c r="DQ1916" s="168"/>
      <c r="DR1916" s="168"/>
      <c r="DS1916" s="168"/>
      <c r="DT1916" s="168"/>
      <c r="DU1916" s="168"/>
      <c r="DV1916" s="168"/>
      <c r="DW1916" s="168"/>
      <c r="DX1916" s="168"/>
      <c r="DY1916" s="168"/>
      <c r="DZ1916" s="168"/>
      <c r="EA1916" s="168"/>
      <c r="EB1916" s="168"/>
      <c r="EC1916" s="168"/>
      <c r="ED1916" s="168"/>
      <c r="EE1916" s="168"/>
      <c r="EF1916" s="168"/>
      <c r="EG1916" s="168"/>
      <c r="EH1916" s="168"/>
      <c r="EI1916" s="168"/>
      <c r="EJ1916" s="168"/>
      <c r="EK1916" s="168"/>
      <c r="EL1916" s="168"/>
      <c r="EM1916" s="168"/>
      <c r="EN1916" s="168"/>
      <c r="EO1916" s="168"/>
      <c r="EP1916" s="168"/>
      <c r="EQ1916" s="168"/>
      <c r="ER1916" s="168"/>
      <c r="ES1916" s="168"/>
      <c r="ET1916" s="168"/>
      <c r="EU1916" s="168"/>
      <c r="EV1916" s="168"/>
      <c r="EW1916" s="168"/>
      <c r="EX1916" s="168"/>
      <c r="EY1916" s="168"/>
      <c r="EZ1916" s="168"/>
      <c r="FA1916" s="168"/>
      <c r="FB1916" s="168"/>
      <c r="FC1916" s="168"/>
      <c r="FD1916" s="168"/>
    </row>
    <row r="1917" spans="1:160" s="5" customFormat="1" ht="24.9" customHeight="1" x14ac:dyDescent="0.3">
      <c r="A1917" s="263"/>
      <c r="B1917" s="263"/>
      <c r="C1917" s="265"/>
      <c r="D1917" s="511" t="s">
        <v>4</v>
      </c>
      <c r="E1917" s="512"/>
      <c r="F1917" s="513" t="s">
        <v>168</v>
      </c>
      <c r="G1917" s="514"/>
      <c r="H1917" s="514"/>
      <c r="I1917" s="515"/>
      <c r="J1917" s="516" t="s">
        <v>5</v>
      </c>
      <c r="K1917" s="512"/>
      <c r="L1917" s="513" t="s">
        <v>102</v>
      </c>
      <c r="M1917" s="514"/>
      <c r="N1917" s="514"/>
      <c r="O1917" s="514"/>
      <c r="P1917" s="515"/>
      <c r="Q1917" s="1" t="s">
        <v>6</v>
      </c>
      <c r="R1917" s="513" t="s">
        <v>36</v>
      </c>
      <c r="S1917" s="514"/>
      <c r="T1917" s="514"/>
      <c r="U1917" s="517"/>
      <c r="V1917" s="33"/>
      <c r="W1917" s="57"/>
      <c r="X1917" s="86"/>
      <c r="Y1917" s="33"/>
      <c r="Z1917" s="36"/>
      <c r="AA1917" s="36"/>
      <c r="AD1917" s="33"/>
      <c r="AG1917" s="33"/>
      <c r="AH1917" s="43"/>
      <c r="AI1917" s="43"/>
      <c r="AJ1917" s="43"/>
      <c r="AK1917" s="43"/>
      <c r="AL1917" s="43"/>
      <c r="AM1917" s="43"/>
      <c r="AN1917" s="43"/>
      <c r="AO1917" s="43"/>
      <c r="AP1917" s="43"/>
      <c r="AQ1917" s="43"/>
      <c r="AR1917" s="43"/>
      <c r="AS1917" s="43"/>
      <c r="AT1917" s="43"/>
      <c r="AU1917" s="44"/>
      <c r="AV1917" s="33"/>
      <c r="AW1917" s="33"/>
      <c r="AX1917" s="33"/>
      <c r="AZ1917" s="141"/>
      <c r="BE1917" s="168"/>
      <c r="BF1917" s="168"/>
      <c r="BG1917" s="168"/>
      <c r="BH1917" s="168"/>
      <c r="BI1917" s="168"/>
      <c r="BJ1917" s="168"/>
      <c r="BK1917" s="168"/>
      <c r="BL1917" s="168"/>
      <c r="BM1917" s="168"/>
      <c r="DK1917" s="168"/>
      <c r="DL1917" s="168"/>
      <c r="DM1917" s="168"/>
      <c r="DN1917" s="168"/>
      <c r="DO1917" s="168"/>
      <c r="DP1917" s="168"/>
      <c r="DQ1917" s="168"/>
      <c r="DR1917" s="168"/>
      <c r="DS1917" s="168"/>
      <c r="DT1917" s="168"/>
      <c r="DU1917" s="168"/>
      <c r="DV1917" s="168"/>
      <c r="DW1917" s="168"/>
      <c r="DX1917" s="168"/>
      <c r="DY1917" s="168"/>
      <c r="DZ1917" s="168"/>
      <c r="EA1917" s="168"/>
      <c r="EB1917" s="168"/>
      <c r="EC1917" s="168"/>
      <c r="ED1917" s="168"/>
      <c r="EE1917" s="168"/>
      <c r="EF1917" s="168"/>
      <c r="EG1917" s="168"/>
      <c r="EH1917" s="168"/>
      <c r="EI1917" s="168"/>
      <c r="EJ1917" s="168"/>
      <c r="EK1917" s="168"/>
      <c r="EL1917" s="168"/>
      <c r="EM1917" s="168"/>
      <c r="EN1917" s="168"/>
      <c r="EO1917" s="168"/>
      <c r="EP1917" s="168"/>
      <c r="EQ1917" s="168"/>
      <c r="ER1917" s="168"/>
      <c r="ES1917" s="168"/>
      <c r="ET1917" s="168"/>
      <c r="EU1917" s="168"/>
      <c r="EV1917" s="168"/>
      <c r="EW1917" s="168"/>
      <c r="EX1917" s="168"/>
      <c r="EY1917" s="168"/>
      <c r="EZ1917" s="168"/>
      <c r="FA1917" s="168"/>
      <c r="FB1917" s="168"/>
      <c r="FC1917" s="168"/>
      <c r="FD1917" s="168"/>
    </row>
    <row r="1918" spans="1:160" s="5" customFormat="1" ht="45" customHeight="1" thickBot="1" x14ac:dyDescent="0.35">
      <c r="A1918" s="263"/>
      <c r="B1918" s="263"/>
      <c r="C1918" s="265"/>
      <c r="D1918" s="518" t="s">
        <v>7</v>
      </c>
      <c r="E1918" s="519"/>
      <c r="F1918" s="520" t="s">
        <v>169</v>
      </c>
      <c r="G1918" s="521"/>
      <c r="H1918" s="521"/>
      <c r="I1918" s="521"/>
      <c r="J1918" s="521"/>
      <c r="K1918" s="521"/>
      <c r="L1918" s="521"/>
      <c r="M1918" s="521"/>
      <c r="N1918" s="521"/>
      <c r="O1918" s="521"/>
      <c r="P1918" s="521"/>
      <c r="Q1918" s="521"/>
      <c r="R1918" s="521"/>
      <c r="S1918" s="521"/>
      <c r="T1918" s="521"/>
      <c r="U1918" s="522"/>
      <c r="V1918" s="33"/>
      <c r="W1918" s="57"/>
      <c r="X1918" s="86"/>
      <c r="Y1918" s="33"/>
      <c r="Z1918" s="36"/>
      <c r="AA1918" s="36"/>
      <c r="AD1918" s="33"/>
      <c r="AG1918" s="33"/>
      <c r="AH1918" s="43"/>
      <c r="AI1918" s="43"/>
      <c r="AJ1918" s="43"/>
      <c r="AK1918" s="43"/>
      <c r="AL1918" s="43"/>
      <c r="AM1918" s="43"/>
      <c r="AN1918" s="43"/>
      <c r="AO1918" s="43"/>
      <c r="AP1918" s="43"/>
      <c r="AQ1918" s="43"/>
      <c r="AR1918" s="43"/>
      <c r="AS1918" s="43"/>
      <c r="AT1918" s="43"/>
      <c r="AU1918" s="44"/>
      <c r="AV1918" s="33"/>
      <c r="AW1918" s="33"/>
      <c r="AX1918" s="33"/>
      <c r="AZ1918" s="141"/>
      <c r="BE1918" s="168"/>
      <c r="BF1918" s="168"/>
      <c r="BG1918" s="168"/>
      <c r="BH1918" s="168"/>
      <c r="BI1918" s="168"/>
      <c r="BJ1918" s="168"/>
      <c r="BK1918" s="168"/>
      <c r="BL1918" s="168"/>
      <c r="BM1918" s="168"/>
      <c r="DK1918" s="168"/>
      <c r="DL1918" s="168"/>
      <c r="DM1918" s="168"/>
      <c r="DN1918" s="168"/>
      <c r="DO1918" s="168"/>
      <c r="DP1918" s="168"/>
      <c r="DQ1918" s="168"/>
      <c r="DR1918" s="168"/>
      <c r="DS1918" s="168"/>
      <c r="DT1918" s="168"/>
      <c r="DU1918" s="168"/>
      <c r="DV1918" s="168"/>
      <c r="DW1918" s="168"/>
      <c r="DX1918" s="168"/>
      <c r="DY1918" s="168"/>
      <c r="DZ1918" s="168"/>
      <c r="EA1918" s="168"/>
      <c r="EB1918" s="168"/>
      <c r="EC1918" s="168"/>
      <c r="ED1918" s="168"/>
      <c r="EE1918" s="168"/>
      <c r="EF1918" s="168"/>
      <c r="EG1918" s="168"/>
      <c r="EH1918" s="168"/>
      <c r="EI1918" s="168"/>
      <c r="EJ1918" s="168"/>
      <c r="EK1918" s="168"/>
      <c r="EL1918" s="168"/>
      <c r="EM1918" s="168"/>
      <c r="EN1918" s="168"/>
      <c r="EO1918" s="168"/>
      <c r="EP1918" s="168"/>
      <c r="EQ1918" s="168"/>
      <c r="ER1918" s="168"/>
      <c r="ES1918" s="168"/>
      <c r="ET1918" s="168"/>
      <c r="EU1918" s="168"/>
      <c r="EV1918" s="168"/>
      <c r="EW1918" s="168"/>
      <c r="EX1918" s="168"/>
      <c r="EY1918" s="168"/>
      <c r="EZ1918" s="168"/>
      <c r="FA1918" s="168"/>
      <c r="FB1918" s="168"/>
      <c r="FC1918" s="168"/>
      <c r="FD1918" s="168"/>
    </row>
    <row r="1919" spans="1:160" s="5" customFormat="1" ht="5.0999999999999996" customHeight="1" thickBot="1" x14ac:dyDescent="0.35">
      <c r="A1919" s="263"/>
      <c r="B1919" s="263"/>
      <c r="C1919" s="265"/>
      <c r="D1919" s="523"/>
      <c r="E1919" s="523"/>
      <c r="F1919" s="523"/>
      <c r="G1919" s="523"/>
      <c r="H1919" s="523"/>
      <c r="I1919" s="523"/>
      <c r="J1919" s="523"/>
      <c r="K1919" s="523"/>
      <c r="L1919" s="523"/>
      <c r="M1919" s="523"/>
      <c r="N1919" s="523"/>
      <c r="O1919" s="523"/>
      <c r="P1919" s="523"/>
      <c r="Q1919" s="523"/>
      <c r="R1919" s="523"/>
      <c r="S1919" s="523"/>
      <c r="T1919" s="523"/>
      <c r="U1919" s="523"/>
      <c r="V1919" s="33"/>
      <c r="W1919" s="57"/>
      <c r="X1919" s="86"/>
      <c r="Y1919" s="33"/>
      <c r="Z1919" s="36"/>
      <c r="AA1919" s="36"/>
      <c r="AD1919" s="33"/>
      <c r="AG1919" s="33"/>
      <c r="AH1919" s="43"/>
      <c r="AI1919" s="43"/>
      <c r="AJ1919" s="43"/>
      <c r="AK1919" s="43"/>
      <c r="AL1919" s="43"/>
      <c r="AM1919" s="43"/>
      <c r="AN1919" s="43"/>
      <c r="AO1919" s="43"/>
      <c r="AP1919" s="43"/>
      <c r="AQ1919" s="43"/>
      <c r="AR1919" s="43"/>
      <c r="AS1919" s="43"/>
      <c r="AT1919" s="43"/>
      <c r="AU1919" s="44"/>
      <c r="AV1919" s="33"/>
      <c r="AW1919" s="33"/>
      <c r="AX1919" s="33"/>
      <c r="AZ1919" s="141"/>
      <c r="BE1919" s="168"/>
      <c r="BF1919" s="168"/>
      <c r="BG1919" s="168"/>
      <c r="BH1919" s="168"/>
      <c r="BI1919" s="168"/>
      <c r="BJ1919" s="168"/>
      <c r="BK1919" s="168"/>
      <c r="BL1919" s="168"/>
      <c r="BM1919" s="168"/>
      <c r="DK1919" s="168"/>
      <c r="DL1919" s="168"/>
      <c r="DM1919" s="168"/>
      <c r="DN1919" s="168"/>
      <c r="DO1919" s="168"/>
      <c r="DP1919" s="168"/>
      <c r="DQ1919" s="168"/>
      <c r="DR1919" s="168"/>
      <c r="DS1919" s="168"/>
      <c r="DT1919" s="168"/>
      <c r="DU1919" s="168"/>
      <c r="DV1919" s="168"/>
      <c r="DW1919" s="168"/>
      <c r="DX1919" s="168"/>
      <c r="DY1919" s="168"/>
      <c r="DZ1919" s="168"/>
      <c r="EA1919" s="168"/>
      <c r="EB1919" s="168"/>
      <c r="EC1919" s="168"/>
      <c r="ED1919" s="168"/>
      <c r="EE1919" s="168"/>
      <c r="EF1919" s="168"/>
      <c r="EG1919" s="168"/>
      <c r="EH1919" s="168"/>
      <c r="EI1919" s="168"/>
      <c r="EJ1919" s="168"/>
      <c r="EK1919" s="168"/>
      <c r="EL1919" s="168"/>
      <c r="EM1919" s="168"/>
      <c r="EN1919" s="168"/>
      <c r="EO1919" s="168"/>
      <c r="EP1919" s="168"/>
      <c r="EQ1919" s="168"/>
      <c r="ER1919" s="168"/>
      <c r="ES1919" s="168"/>
      <c r="ET1919" s="168"/>
      <c r="EU1919" s="168"/>
      <c r="EV1919" s="168"/>
      <c r="EW1919" s="168"/>
      <c r="EX1919" s="168"/>
      <c r="EY1919" s="168"/>
      <c r="EZ1919" s="168"/>
      <c r="FA1919" s="168"/>
      <c r="FB1919" s="168"/>
      <c r="FC1919" s="168"/>
      <c r="FD1919" s="168"/>
    </row>
    <row r="1920" spans="1:160" s="5" customFormat="1" ht="24.9" customHeight="1" thickBot="1" x14ac:dyDescent="0.35">
      <c r="A1920" s="263"/>
      <c r="B1920" s="263"/>
      <c r="C1920" s="265"/>
      <c r="D1920" s="2" t="s">
        <v>103</v>
      </c>
      <c r="E1920" s="98" t="s">
        <v>106</v>
      </c>
      <c r="F1920" s="455" t="s">
        <v>104</v>
      </c>
      <c r="G1920" s="524"/>
      <c r="H1920" s="456"/>
      <c r="I1920" s="525">
        <v>44058</v>
      </c>
      <c r="J1920" s="526"/>
      <c r="K1920" s="526"/>
      <c r="L1920" s="526"/>
      <c r="M1920" s="526"/>
      <c r="N1920" s="527"/>
      <c r="O1920" s="3" t="s">
        <v>8</v>
      </c>
      <c r="P1920" s="449" t="s">
        <v>24</v>
      </c>
      <c r="Q1920" s="450"/>
      <c r="R1920" s="450"/>
      <c r="S1920" s="450"/>
      <c r="T1920" s="450"/>
      <c r="U1920" s="528"/>
      <c r="V1920" s="33"/>
      <c r="W1920" s="57"/>
      <c r="X1920" s="86"/>
      <c r="Y1920" s="33"/>
      <c r="Z1920" s="36"/>
      <c r="AA1920" s="36"/>
      <c r="AD1920" s="33"/>
      <c r="AG1920" s="33"/>
      <c r="AH1920" s="43"/>
      <c r="AI1920" s="43"/>
      <c r="AJ1920" s="43"/>
      <c r="AK1920" s="43"/>
      <c r="AL1920" s="43"/>
      <c r="AM1920" s="43"/>
      <c r="AN1920" s="43"/>
      <c r="AO1920" s="43"/>
      <c r="AP1920" s="43"/>
      <c r="AQ1920" s="43"/>
      <c r="AR1920" s="43"/>
      <c r="AS1920" s="43"/>
      <c r="AT1920" s="43"/>
      <c r="AU1920" s="44"/>
      <c r="AV1920" s="33"/>
      <c r="AW1920" s="33"/>
      <c r="AX1920" s="33"/>
      <c r="AZ1920" s="141"/>
      <c r="BE1920" s="168"/>
      <c r="BF1920" s="168"/>
      <c r="BG1920" s="168"/>
      <c r="BH1920" s="168"/>
      <c r="BI1920" s="168"/>
      <c r="BJ1920" s="168"/>
      <c r="BK1920" s="168"/>
      <c r="BL1920" s="168"/>
      <c r="BM1920" s="168"/>
      <c r="DK1920" s="168"/>
      <c r="DL1920" s="168"/>
      <c r="DM1920" s="168"/>
      <c r="DN1920" s="168"/>
      <c r="DO1920" s="168"/>
      <c r="DP1920" s="168"/>
      <c r="DQ1920" s="168"/>
      <c r="DR1920" s="168"/>
      <c r="DS1920" s="168"/>
      <c r="DT1920" s="168"/>
      <c r="DU1920" s="168"/>
      <c r="DV1920" s="168"/>
      <c r="DW1920" s="168"/>
      <c r="DX1920" s="168"/>
      <c r="DY1920" s="168"/>
      <c r="DZ1920" s="168"/>
      <c r="EA1920" s="168"/>
      <c r="EB1920" s="168"/>
      <c r="EC1920" s="168"/>
      <c r="ED1920" s="168"/>
      <c r="EE1920" s="168"/>
      <c r="EF1920" s="168"/>
      <c r="EG1920" s="168"/>
      <c r="EH1920" s="168"/>
      <c r="EI1920" s="168"/>
      <c r="EJ1920" s="168"/>
      <c r="EK1920" s="168"/>
      <c r="EL1920" s="168"/>
      <c r="EM1920" s="168"/>
      <c r="EN1920" s="168"/>
      <c r="EO1920" s="168"/>
      <c r="EP1920" s="168"/>
      <c r="EQ1920" s="168"/>
      <c r="ER1920" s="168"/>
      <c r="ES1920" s="168"/>
      <c r="ET1920" s="168"/>
      <c r="EU1920" s="168"/>
      <c r="EV1920" s="168"/>
      <c r="EW1920" s="168"/>
      <c r="EX1920" s="168"/>
      <c r="EY1920" s="168"/>
      <c r="EZ1920" s="168"/>
      <c r="FA1920" s="168"/>
      <c r="FB1920" s="168"/>
      <c r="FC1920" s="168"/>
      <c r="FD1920" s="168"/>
    </row>
    <row r="1921" spans="1:171" s="5" customFormat="1" ht="5.0999999999999996" customHeight="1" thickBot="1" x14ac:dyDescent="0.35">
      <c r="A1921" s="263"/>
      <c r="B1921" s="263"/>
      <c r="C1921" s="265"/>
      <c r="D1921" s="100"/>
      <c r="E1921" s="100"/>
      <c r="F1921" s="100"/>
      <c r="G1921" s="100"/>
      <c r="H1921" s="100"/>
      <c r="I1921" s="100"/>
      <c r="J1921" s="100"/>
      <c r="K1921" s="100"/>
      <c r="L1921" s="100"/>
      <c r="M1921" s="100"/>
      <c r="N1921" s="100"/>
      <c r="O1921" s="100"/>
      <c r="P1921" s="100"/>
      <c r="Q1921" s="100"/>
      <c r="R1921" s="100"/>
      <c r="S1921" s="100"/>
      <c r="T1921" s="100"/>
      <c r="U1921" s="100"/>
      <c r="V1921" s="33"/>
      <c r="W1921" s="57"/>
      <c r="X1921" s="86"/>
      <c r="Y1921" s="33"/>
      <c r="Z1921" s="36"/>
      <c r="AA1921" s="36"/>
      <c r="AD1921" s="33"/>
      <c r="AG1921" s="33"/>
      <c r="AH1921" s="43"/>
      <c r="AI1921" s="43"/>
      <c r="AJ1921" s="43"/>
      <c r="AK1921" s="43"/>
      <c r="AL1921" s="43"/>
      <c r="AM1921" s="43"/>
      <c r="AN1921" s="43"/>
      <c r="AO1921" s="43"/>
      <c r="AP1921" s="43"/>
      <c r="AQ1921" s="43"/>
      <c r="AR1921" s="43"/>
      <c r="AS1921" s="43"/>
      <c r="AT1921" s="43"/>
      <c r="AU1921" s="44"/>
      <c r="AV1921" s="33"/>
      <c r="AW1921" s="33"/>
      <c r="AX1921" s="33"/>
      <c r="AZ1921" s="141"/>
      <c r="BE1921" s="168"/>
      <c r="BF1921" s="168"/>
      <c r="BG1921" s="168"/>
      <c r="BH1921" s="168"/>
      <c r="BI1921" s="168"/>
      <c r="BJ1921" s="168"/>
      <c r="BK1921" s="168"/>
      <c r="BL1921" s="168"/>
      <c r="BM1921" s="168"/>
      <c r="DK1921" s="168"/>
      <c r="DL1921" s="168"/>
      <c r="DM1921" s="168"/>
      <c r="DN1921" s="168"/>
      <c r="DO1921" s="168"/>
      <c r="DP1921" s="168"/>
      <c r="DQ1921" s="168"/>
      <c r="DR1921" s="168"/>
      <c r="DS1921" s="168"/>
      <c r="DT1921" s="168"/>
      <c r="DU1921" s="168"/>
      <c r="DV1921" s="168"/>
      <c r="DW1921" s="168"/>
      <c r="DX1921" s="168"/>
      <c r="DY1921" s="168"/>
      <c r="DZ1921" s="168"/>
      <c r="EA1921" s="168"/>
      <c r="EB1921" s="168"/>
      <c r="EC1921" s="168"/>
      <c r="ED1921" s="168"/>
      <c r="EE1921" s="168"/>
      <c r="EF1921" s="168"/>
      <c r="EG1921" s="168"/>
      <c r="EH1921" s="168"/>
      <c r="EI1921" s="168"/>
      <c r="EJ1921" s="168"/>
      <c r="EK1921" s="168"/>
      <c r="EL1921" s="168"/>
      <c r="EM1921" s="168"/>
      <c r="EN1921" s="168"/>
      <c r="EO1921" s="168"/>
      <c r="EP1921" s="168"/>
      <c r="EQ1921" s="168"/>
      <c r="ER1921" s="168"/>
      <c r="ES1921" s="168"/>
      <c r="ET1921" s="168"/>
      <c r="EU1921" s="168"/>
      <c r="EV1921" s="168"/>
      <c r="EW1921" s="168"/>
      <c r="EX1921" s="168"/>
      <c r="EY1921" s="168"/>
      <c r="EZ1921" s="168"/>
      <c r="FA1921" s="168"/>
      <c r="FB1921" s="168"/>
      <c r="FC1921" s="168"/>
      <c r="FD1921" s="168"/>
    </row>
    <row r="1922" spans="1:171" s="5" customFormat="1" ht="24.9" customHeight="1" thickBot="1" x14ac:dyDescent="0.35">
      <c r="A1922" s="263"/>
      <c r="B1922" s="263"/>
      <c r="C1922" s="265"/>
      <c r="D1922" s="2" t="s">
        <v>31</v>
      </c>
      <c r="E1922" s="449"/>
      <c r="F1922" s="450"/>
      <c r="G1922" s="450"/>
      <c r="H1922" s="450"/>
      <c r="I1922" s="450"/>
      <c r="J1922" s="451"/>
      <c r="K1922" s="19" t="s">
        <v>105</v>
      </c>
      <c r="L1922" s="452"/>
      <c r="M1922" s="452"/>
      <c r="N1922" s="452"/>
      <c r="O1922" s="452"/>
      <c r="P1922" s="452"/>
      <c r="Q1922" s="452"/>
      <c r="R1922" s="452"/>
      <c r="S1922" s="452"/>
      <c r="T1922" s="452"/>
      <c r="U1922" s="453"/>
      <c r="V1922" s="33"/>
      <c r="W1922" s="57"/>
      <c r="X1922" s="86"/>
      <c r="Y1922" s="33"/>
      <c r="Z1922" s="36"/>
      <c r="AA1922" s="36"/>
      <c r="AD1922" s="33"/>
      <c r="AG1922" s="33"/>
      <c r="AH1922" s="43"/>
      <c r="AI1922" s="43"/>
      <c r="AJ1922" s="43"/>
      <c r="AK1922" s="43"/>
      <c r="AL1922" s="43"/>
      <c r="AM1922" s="43"/>
      <c r="AN1922" s="43"/>
      <c r="AO1922" s="43"/>
      <c r="AP1922" s="43"/>
      <c r="AQ1922" s="43"/>
      <c r="AR1922" s="43"/>
      <c r="AS1922" s="43"/>
      <c r="AT1922" s="43"/>
      <c r="AU1922" s="44"/>
      <c r="AV1922" s="33"/>
      <c r="AW1922" s="33"/>
      <c r="AX1922" s="33"/>
      <c r="AZ1922" s="141"/>
      <c r="BE1922" s="168"/>
      <c r="BF1922" s="168"/>
      <c r="BG1922" s="168"/>
      <c r="BH1922" s="168"/>
      <c r="BI1922" s="168"/>
      <c r="BJ1922" s="168"/>
      <c r="BK1922" s="168"/>
      <c r="BL1922" s="168"/>
      <c r="BM1922" s="168"/>
      <c r="DK1922" s="168"/>
      <c r="DL1922" s="168"/>
      <c r="DM1922" s="168"/>
      <c r="DN1922" s="168"/>
      <c r="DO1922" s="168"/>
      <c r="DP1922" s="168"/>
      <c r="DQ1922" s="168"/>
      <c r="DR1922" s="168"/>
      <c r="DS1922" s="168"/>
      <c r="DT1922" s="168"/>
      <c r="DU1922" s="168"/>
      <c r="DV1922" s="168"/>
      <c r="DW1922" s="168"/>
      <c r="DX1922" s="168"/>
      <c r="DY1922" s="168"/>
      <c r="DZ1922" s="168"/>
      <c r="EA1922" s="168"/>
      <c r="EB1922" s="168"/>
      <c r="EC1922" s="168"/>
      <c r="ED1922" s="168"/>
      <c r="EE1922" s="168"/>
      <c r="EF1922" s="168"/>
      <c r="EG1922" s="168"/>
      <c r="EH1922" s="168"/>
      <c r="EI1922" s="168"/>
      <c r="EJ1922" s="168"/>
      <c r="EK1922" s="168"/>
      <c r="EL1922" s="168"/>
      <c r="EM1922" s="168"/>
      <c r="EN1922" s="168"/>
      <c r="EO1922" s="168"/>
      <c r="EP1922" s="168"/>
      <c r="EQ1922" s="168"/>
      <c r="ER1922" s="168"/>
      <c r="ES1922" s="168"/>
      <c r="ET1922" s="168"/>
      <c r="EU1922" s="168"/>
      <c r="EV1922" s="168"/>
      <c r="EW1922" s="168"/>
      <c r="EX1922" s="168"/>
      <c r="EY1922" s="168"/>
      <c r="EZ1922" s="168"/>
      <c r="FA1922" s="168"/>
      <c r="FB1922" s="168"/>
      <c r="FC1922" s="168"/>
      <c r="FD1922" s="168"/>
    </row>
    <row r="1923" spans="1:171" s="5" customFormat="1" ht="5.0999999999999996" customHeight="1" thickBot="1" x14ac:dyDescent="0.35">
      <c r="A1923" s="263"/>
      <c r="B1923" s="263"/>
      <c r="C1923" s="265"/>
      <c r="D1923" s="454"/>
      <c r="E1923" s="454"/>
      <c r="F1923" s="454"/>
      <c r="G1923" s="454"/>
      <c r="H1923" s="454"/>
      <c r="I1923" s="454"/>
      <c r="J1923" s="454"/>
      <c r="K1923" s="454"/>
      <c r="L1923" s="454"/>
      <c r="M1923" s="454"/>
      <c r="N1923" s="454"/>
      <c r="O1923" s="454"/>
      <c r="P1923" s="454"/>
      <c r="Q1923" s="454"/>
      <c r="R1923" s="454"/>
      <c r="S1923" s="454"/>
      <c r="T1923" s="454"/>
      <c r="U1923" s="454"/>
      <c r="V1923" s="33"/>
      <c r="W1923" s="57"/>
      <c r="X1923" s="86"/>
      <c r="Y1923" s="33"/>
      <c r="Z1923" s="36"/>
      <c r="AA1923" s="36"/>
      <c r="AD1923" s="33"/>
      <c r="AG1923" s="33"/>
      <c r="AH1923" s="43"/>
      <c r="AI1923" s="43"/>
      <c r="AJ1923" s="43"/>
      <c r="AK1923" s="43"/>
      <c r="AL1923" s="43"/>
      <c r="AM1923" s="43"/>
      <c r="AN1923" s="43"/>
      <c r="AO1923" s="43"/>
      <c r="AP1923" s="43"/>
      <c r="AQ1923" s="43"/>
      <c r="AR1923" s="43"/>
      <c r="AS1923" s="43"/>
      <c r="AT1923" s="43"/>
      <c r="AU1923" s="44"/>
      <c r="AV1923" s="33"/>
      <c r="AW1923" s="33"/>
      <c r="AX1923" s="33"/>
      <c r="AZ1923" s="141"/>
      <c r="BE1923" s="168"/>
      <c r="BF1923" s="168"/>
      <c r="BG1923" s="168"/>
      <c r="BH1923" s="168"/>
      <c r="BI1923" s="168"/>
      <c r="BJ1923" s="168"/>
      <c r="BK1923" s="168"/>
      <c r="BL1923" s="168"/>
      <c r="BM1923" s="168"/>
      <c r="DK1923" s="168"/>
      <c r="DL1923" s="168"/>
      <c r="DM1923" s="168"/>
      <c r="DN1923" s="168"/>
      <c r="DO1923" s="168"/>
      <c r="DP1923" s="168"/>
      <c r="DQ1923" s="168"/>
      <c r="DR1923" s="168"/>
      <c r="DS1923" s="168"/>
      <c r="DT1923" s="168"/>
      <c r="DU1923" s="168"/>
      <c r="DV1923" s="168"/>
      <c r="DW1923" s="168"/>
      <c r="DX1923" s="168"/>
      <c r="DY1923" s="168"/>
      <c r="DZ1923" s="168"/>
      <c r="EA1923" s="168"/>
      <c r="EB1923" s="168"/>
      <c r="EC1923" s="168"/>
      <c r="ED1923" s="168"/>
      <c r="EE1923" s="168"/>
      <c r="EF1923" s="168"/>
      <c r="EG1923" s="168"/>
      <c r="EH1923" s="168"/>
      <c r="EI1923" s="168"/>
      <c r="EJ1923" s="168"/>
      <c r="EK1923" s="168"/>
      <c r="EL1923" s="168"/>
      <c r="EM1923" s="168"/>
      <c r="EN1923" s="168"/>
      <c r="EO1923" s="168"/>
      <c r="EP1923" s="168"/>
      <c r="EQ1923" s="168"/>
      <c r="ER1923" s="168"/>
      <c r="ES1923" s="168"/>
      <c r="ET1923" s="168"/>
      <c r="EU1923" s="168"/>
      <c r="EV1923" s="168"/>
      <c r="EW1923" s="168"/>
      <c r="EX1923" s="168"/>
      <c r="EY1923" s="168"/>
      <c r="EZ1923" s="168"/>
      <c r="FA1923" s="168"/>
      <c r="FB1923" s="168"/>
      <c r="FC1923" s="168"/>
      <c r="FD1923" s="168"/>
    </row>
    <row r="1924" spans="1:171" s="5" customFormat="1" ht="45" customHeight="1" thickBot="1" x14ac:dyDescent="0.35">
      <c r="A1924" s="263">
        <f>+E1924</f>
        <v>7.02</v>
      </c>
      <c r="B1924" s="264">
        <f>+U1948</f>
        <v>0</v>
      </c>
      <c r="C1924" s="265">
        <v>32</v>
      </c>
      <c r="D1924" s="165" t="s">
        <v>9</v>
      </c>
      <c r="E1924" s="180">
        <v>7.02</v>
      </c>
      <c r="F1924" s="455" t="s">
        <v>29</v>
      </c>
      <c r="G1924" s="456"/>
      <c r="H1924" s="532" t="s">
        <v>61</v>
      </c>
      <c r="I1924" s="457"/>
      <c r="J1924" s="457"/>
      <c r="K1924" s="457"/>
      <c r="L1924" s="457"/>
      <c r="M1924" s="458"/>
      <c r="N1924" s="459" t="s">
        <v>32</v>
      </c>
      <c r="O1924" s="460"/>
      <c r="P1924" s="461"/>
      <c r="Q1924" s="462" t="s">
        <v>10</v>
      </c>
      <c r="R1924" s="463"/>
      <c r="S1924" s="463"/>
      <c r="T1924" s="463"/>
      <c r="U1924" s="464"/>
      <c r="V1924" s="33"/>
      <c r="W1924" s="57"/>
      <c r="X1924" s="86"/>
      <c r="Y1924" s="33"/>
      <c r="Z1924" s="38"/>
      <c r="AA1924" s="38"/>
      <c r="AD1924" s="33"/>
      <c r="AG1924" s="33"/>
      <c r="AH1924" s="43"/>
      <c r="AI1924" s="43"/>
      <c r="AJ1924" s="43"/>
      <c r="AK1924" s="43"/>
      <c r="AL1924" s="43"/>
      <c r="AM1924" s="43"/>
      <c r="AN1924" s="43"/>
      <c r="AO1924" s="43"/>
      <c r="AP1924" s="43"/>
      <c r="AQ1924" s="43"/>
      <c r="AR1924" s="43"/>
      <c r="AS1924" s="43"/>
      <c r="AT1924" s="43"/>
      <c r="AU1924" s="44"/>
      <c r="AV1924" s="33"/>
      <c r="AW1924" s="33"/>
      <c r="AX1924" s="33"/>
      <c r="AZ1924" s="141"/>
      <c r="BE1924" s="168"/>
      <c r="BF1924" s="168"/>
      <c r="BG1924" s="168"/>
      <c r="BH1924" s="168"/>
      <c r="BI1924" s="168"/>
      <c r="BJ1924" s="168"/>
      <c r="BK1924" s="168"/>
      <c r="BL1924" s="168"/>
      <c r="BM1924" s="168"/>
      <c r="DK1924" s="168"/>
      <c r="DL1924" s="168"/>
      <c r="DM1924" s="168"/>
      <c r="DN1924" s="168"/>
      <c r="DO1924" s="168"/>
      <c r="DP1924" s="168"/>
      <c r="DQ1924" s="168"/>
      <c r="DR1924" s="168"/>
      <c r="DS1924" s="168"/>
      <c r="DT1924" s="168"/>
      <c r="DU1924" s="168"/>
      <c r="DV1924" s="168"/>
      <c r="DW1924" s="168"/>
      <c r="DX1924" s="168"/>
      <c r="DY1924" s="168"/>
      <c r="DZ1924" s="168"/>
      <c r="EA1924" s="168"/>
      <c r="EB1924" s="168"/>
      <c r="EC1924" s="168"/>
      <c r="ED1924" s="168"/>
      <c r="EE1924" s="168"/>
      <c r="EF1924" s="168"/>
      <c r="EG1924" s="168"/>
      <c r="EH1924" s="168"/>
      <c r="EI1924" s="168"/>
      <c r="EJ1924" s="168"/>
      <c r="EK1924" s="168"/>
      <c r="EL1924" s="168"/>
      <c r="EM1924" s="168"/>
      <c r="EN1924" s="168"/>
      <c r="EO1924" s="168"/>
      <c r="EP1924" s="168"/>
      <c r="EQ1924" s="168"/>
      <c r="ER1924" s="168"/>
      <c r="ES1924" s="168"/>
      <c r="ET1924" s="168"/>
      <c r="EU1924" s="168"/>
      <c r="EV1924" s="168"/>
      <c r="EW1924" s="168"/>
      <c r="EX1924" s="168"/>
      <c r="EY1924" s="168"/>
      <c r="EZ1924" s="168"/>
      <c r="FA1924" s="168"/>
      <c r="FB1924" s="168"/>
      <c r="FC1924" s="168"/>
      <c r="FD1924" s="168"/>
    </row>
    <row r="1925" spans="1:171" s="5" customFormat="1" ht="5.0999999999999996" customHeight="1" thickBot="1" x14ac:dyDescent="0.35">
      <c r="A1925" s="263"/>
      <c r="B1925" s="263"/>
      <c r="C1925" s="265"/>
      <c r="D1925" s="428"/>
      <c r="E1925" s="428"/>
      <c r="F1925" s="428"/>
      <c r="G1925" s="428"/>
      <c r="H1925" s="428"/>
      <c r="I1925" s="428"/>
      <c r="J1925" s="428"/>
      <c r="K1925" s="428"/>
      <c r="L1925" s="428"/>
      <c r="M1925" s="428"/>
      <c r="N1925" s="454"/>
      <c r="O1925" s="454"/>
      <c r="P1925" s="454"/>
      <c r="Q1925" s="454"/>
      <c r="R1925" s="454"/>
      <c r="S1925" s="454"/>
      <c r="T1925" s="454"/>
      <c r="U1925" s="454"/>
      <c r="V1925" s="33"/>
      <c r="W1925" s="57"/>
      <c r="X1925" s="86"/>
      <c r="Y1925" s="33"/>
      <c r="Z1925" s="76"/>
      <c r="AA1925" s="76"/>
      <c r="AD1925" s="33"/>
      <c r="AG1925" s="33"/>
      <c r="AH1925" s="43"/>
      <c r="AI1925" s="43"/>
      <c r="AJ1925" s="43"/>
      <c r="AK1925" s="43"/>
      <c r="AL1925" s="43"/>
      <c r="AM1925" s="43"/>
      <c r="AN1925" s="43"/>
      <c r="AO1925" s="43"/>
      <c r="AP1925" s="43"/>
      <c r="AQ1925" s="43"/>
      <c r="AR1925" s="43"/>
      <c r="AS1925" s="43"/>
      <c r="AT1925" s="43"/>
      <c r="AU1925" s="44"/>
      <c r="AV1925" s="33"/>
      <c r="AW1925" s="33"/>
      <c r="AX1925" s="33"/>
      <c r="AZ1925" s="141"/>
      <c r="BE1925" s="168"/>
      <c r="BF1925" s="168"/>
      <c r="BG1925" s="168"/>
      <c r="BH1925" s="168"/>
      <c r="BI1925" s="168"/>
      <c r="BJ1925" s="168"/>
      <c r="BK1925" s="168"/>
      <c r="BL1925" s="168"/>
      <c r="BM1925" s="168"/>
      <c r="DK1925" s="168"/>
      <c r="DL1925" s="168"/>
      <c r="DM1925" s="168"/>
      <c r="DN1925" s="168"/>
      <c r="DO1925" s="168"/>
      <c r="DP1925" s="168"/>
      <c r="DQ1925" s="168"/>
      <c r="DR1925" s="168"/>
      <c r="DS1925" s="168"/>
      <c r="DT1925" s="168"/>
      <c r="DU1925" s="168"/>
      <c r="DV1925" s="168"/>
      <c r="DW1925" s="168"/>
      <c r="DX1925" s="168"/>
      <c r="DY1925" s="168"/>
      <c r="DZ1925" s="168"/>
      <c r="EA1925" s="168"/>
      <c r="EB1925" s="168"/>
      <c r="EC1925" s="168"/>
      <c r="ED1925" s="168"/>
      <c r="EE1925" s="168"/>
      <c r="EF1925" s="168"/>
      <c r="EG1925" s="168"/>
      <c r="EH1925" s="168"/>
      <c r="EI1925" s="168"/>
      <c r="EJ1925" s="168"/>
      <c r="EK1925" s="168"/>
      <c r="EL1925" s="168"/>
      <c r="EM1925" s="168"/>
      <c r="EN1925" s="168"/>
      <c r="EO1925" s="168"/>
      <c r="EP1925" s="168"/>
      <c r="EQ1925" s="168"/>
      <c r="ER1925" s="168"/>
      <c r="ES1925" s="168"/>
      <c r="ET1925" s="168"/>
      <c r="EU1925" s="168"/>
      <c r="EV1925" s="168"/>
      <c r="EW1925" s="168"/>
      <c r="EX1925" s="168"/>
      <c r="EY1925" s="168"/>
      <c r="EZ1925" s="168"/>
      <c r="FA1925" s="168"/>
      <c r="FB1925" s="168"/>
      <c r="FC1925" s="168"/>
      <c r="FD1925" s="168"/>
    </row>
    <row r="1926" spans="1:171" s="5" customFormat="1" ht="24.9" customHeight="1" x14ac:dyDescent="0.3">
      <c r="A1926" s="263"/>
      <c r="B1926" s="263"/>
      <c r="C1926" s="265"/>
      <c r="D1926" s="465" t="s">
        <v>30</v>
      </c>
      <c r="E1926" s="466"/>
      <c r="F1926" s="466"/>
      <c r="G1926" s="466"/>
      <c r="H1926" s="466"/>
      <c r="I1926" s="466"/>
      <c r="J1926" s="466"/>
      <c r="K1926" s="466"/>
      <c r="L1926" s="466"/>
      <c r="M1926" s="467"/>
      <c r="N1926" s="468" t="s">
        <v>11</v>
      </c>
      <c r="O1926" s="470" t="s">
        <v>12</v>
      </c>
      <c r="P1926" s="471"/>
      <c r="Q1926" s="474" t="s">
        <v>13</v>
      </c>
      <c r="R1926" s="475"/>
      <c r="S1926" s="476"/>
      <c r="T1926" s="477" t="s">
        <v>27</v>
      </c>
      <c r="U1926" s="479" t="s">
        <v>28</v>
      </c>
      <c r="V1926" s="33"/>
      <c r="W1926" s="57"/>
      <c r="X1926" s="86"/>
      <c r="Y1926" s="33"/>
      <c r="Z1926" s="76"/>
      <c r="AA1926" s="76"/>
      <c r="AD1926" s="33"/>
      <c r="AG1926" s="33"/>
      <c r="AH1926" s="43"/>
      <c r="AI1926" s="43"/>
      <c r="AJ1926" s="43"/>
      <c r="AK1926" s="43"/>
      <c r="AL1926" s="43"/>
      <c r="AM1926" s="43"/>
      <c r="AN1926" s="43"/>
      <c r="AO1926" s="43"/>
      <c r="AP1926" s="43"/>
      <c r="AQ1926" s="43"/>
      <c r="AR1926" s="43"/>
      <c r="AS1926" s="43"/>
      <c r="AT1926" s="43"/>
      <c r="AU1926" s="44"/>
      <c r="AV1926" s="33"/>
      <c r="AW1926" s="33"/>
      <c r="AX1926" s="33"/>
      <c r="AZ1926" s="141"/>
      <c r="BE1926" s="168"/>
      <c r="BF1926" s="168"/>
      <c r="BG1926" s="168"/>
      <c r="BH1926" s="168"/>
      <c r="BI1926" s="168"/>
      <c r="BJ1926" s="168"/>
      <c r="BK1926" s="168"/>
      <c r="BL1926" s="168"/>
      <c r="BM1926" s="168"/>
      <c r="DK1926" s="168"/>
      <c r="DL1926" s="168"/>
      <c r="DM1926" s="168"/>
      <c r="DN1926" s="168"/>
      <c r="DO1926" s="168"/>
      <c r="DP1926" s="168"/>
      <c r="DQ1926" s="168"/>
      <c r="DR1926" s="168"/>
      <c r="DS1926" s="168"/>
      <c r="DT1926" s="168"/>
      <c r="DU1926" s="168"/>
      <c r="DV1926" s="168"/>
      <c r="DW1926" s="168"/>
      <c r="DX1926" s="168"/>
      <c r="DY1926" s="168"/>
      <c r="DZ1926" s="168"/>
      <c r="EA1926" s="168"/>
      <c r="EB1926" s="168"/>
      <c r="EC1926" s="168"/>
      <c r="ED1926" s="168"/>
      <c r="EE1926" s="168"/>
      <c r="EF1926" s="168"/>
      <c r="EG1926" s="168"/>
      <c r="EH1926" s="168"/>
      <c r="EI1926" s="168"/>
      <c r="EJ1926" s="168"/>
      <c r="EK1926" s="168"/>
      <c r="EL1926" s="168"/>
      <c r="EM1926" s="168"/>
      <c r="EN1926" s="168"/>
      <c r="EO1926" s="168"/>
      <c r="EP1926" s="168"/>
      <c r="EQ1926" s="168"/>
      <c r="ER1926" s="168"/>
      <c r="ES1926" s="168"/>
      <c r="ET1926" s="168"/>
      <c r="EU1926" s="168"/>
      <c r="EV1926" s="168"/>
      <c r="EW1926" s="168"/>
      <c r="EX1926" s="168"/>
      <c r="EY1926" s="168"/>
      <c r="EZ1926" s="168"/>
      <c r="FA1926" s="168"/>
      <c r="FB1926" s="168"/>
      <c r="FC1926" s="168"/>
      <c r="FD1926" s="168"/>
    </row>
    <row r="1927" spans="1:171" s="5" customFormat="1" ht="24.9" customHeight="1" x14ac:dyDescent="0.3">
      <c r="A1927" s="263"/>
      <c r="B1927" s="263"/>
      <c r="C1927" s="265"/>
      <c r="D1927" s="481"/>
      <c r="E1927" s="482"/>
      <c r="F1927" s="482"/>
      <c r="G1927" s="482"/>
      <c r="H1927" s="482"/>
      <c r="I1927" s="482"/>
      <c r="J1927" s="482"/>
      <c r="K1927" s="482"/>
      <c r="L1927" s="482"/>
      <c r="M1927" s="483"/>
      <c r="N1927" s="469"/>
      <c r="O1927" s="472"/>
      <c r="P1927" s="473"/>
      <c r="Q1927" s="7" t="s">
        <v>14</v>
      </c>
      <c r="R1927" s="7" t="s">
        <v>15</v>
      </c>
      <c r="S1927" s="7" t="s">
        <v>26</v>
      </c>
      <c r="T1927" s="478"/>
      <c r="U1927" s="480"/>
      <c r="V1927" s="33"/>
      <c r="W1927" s="57"/>
      <c r="X1927" s="86"/>
      <c r="Y1927" s="33"/>
      <c r="Z1927" s="77"/>
      <c r="AA1927" s="77"/>
      <c r="AD1927" s="33"/>
      <c r="AG1927" s="33"/>
      <c r="AH1927" s="43"/>
      <c r="AI1927" s="43"/>
      <c r="AJ1927" s="43"/>
      <c r="AK1927" s="43"/>
      <c r="AL1927" s="43"/>
      <c r="AM1927" s="43"/>
      <c r="AN1927" s="43"/>
      <c r="AO1927" s="43"/>
      <c r="AP1927" s="43"/>
      <c r="AQ1927" s="43"/>
      <c r="AR1927" s="43"/>
      <c r="AS1927" s="43"/>
      <c r="AT1927" s="43"/>
      <c r="AU1927" s="44"/>
      <c r="AV1927" s="33"/>
      <c r="AW1927" s="33"/>
      <c r="AX1927" s="33"/>
      <c r="AZ1927" s="141"/>
      <c r="BE1927" s="168"/>
      <c r="BF1927" s="168"/>
      <c r="BG1927" s="168"/>
      <c r="BH1927" s="168"/>
      <c r="BI1927" s="168"/>
      <c r="BJ1927" s="168"/>
      <c r="BK1927" s="168"/>
      <c r="BL1927" s="168"/>
      <c r="BM1927" s="168"/>
      <c r="DK1927" s="168"/>
      <c r="DL1927" s="168"/>
      <c r="DM1927" s="168"/>
      <c r="DN1927" s="168"/>
      <c r="DO1927" s="168"/>
      <c r="DP1927" s="168"/>
      <c r="DQ1927" s="168"/>
      <c r="DR1927" s="168"/>
      <c r="DS1927" s="168"/>
      <c r="DT1927" s="168"/>
      <c r="DU1927" s="168"/>
      <c r="DV1927" s="168"/>
      <c r="DW1927" s="168"/>
      <c r="DX1927" s="168"/>
      <c r="DY1927" s="168"/>
      <c r="DZ1927" s="168"/>
      <c r="EA1927" s="168"/>
      <c r="EB1927" s="168"/>
      <c r="EC1927" s="168"/>
      <c r="ED1927" s="168"/>
      <c r="EE1927" s="168"/>
      <c r="EF1927" s="168"/>
      <c r="EG1927" s="168"/>
      <c r="EH1927" s="168"/>
      <c r="EI1927" s="168"/>
      <c r="EJ1927" s="168"/>
      <c r="EK1927" s="168"/>
      <c r="EL1927" s="168"/>
      <c r="EM1927" s="168"/>
      <c r="EN1927" s="168"/>
      <c r="EO1927" s="168"/>
      <c r="EP1927" s="168"/>
      <c r="EQ1927" s="168"/>
      <c r="ER1927" s="168"/>
      <c r="ES1927" s="168"/>
      <c r="ET1927" s="168"/>
      <c r="EU1927" s="168"/>
      <c r="EV1927" s="168"/>
      <c r="EW1927" s="168"/>
      <c r="EX1927" s="168"/>
      <c r="EY1927" s="168"/>
      <c r="EZ1927" s="168"/>
      <c r="FA1927" s="168"/>
      <c r="FB1927" s="168"/>
      <c r="FC1927" s="168"/>
      <c r="FD1927" s="168"/>
    </row>
    <row r="1928" spans="1:171" s="5" customFormat="1" ht="24.9" customHeight="1" x14ac:dyDescent="0.3">
      <c r="A1928" s="263"/>
      <c r="B1928" s="263"/>
      <c r="C1928" s="265"/>
      <c r="D1928" s="481"/>
      <c r="E1928" s="482"/>
      <c r="F1928" s="482"/>
      <c r="G1928" s="482"/>
      <c r="H1928" s="482"/>
      <c r="I1928" s="482"/>
      <c r="J1928" s="482"/>
      <c r="K1928" s="482"/>
      <c r="L1928" s="482"/>
      <c r="M1928" s="483"/>
      <c r="N1928" s="16"/>
      <c r="O1928" s="529"/>
      <c r="P1928" s="530"/>
      <c r="Q1928" s="8"/>
      <c r="R1928" s="8"/>
      <c r="S1928" s="8"/>
      <c r="T1928" s="9"/>
      <c r="U1928" s="17"/>
      <c r="V1928" s="33"/>
      <c r="W1928" s="57"/>
      <c r="X1928" s="86">
        <v>3</v>
      </c>
      <c r="Y1928" s="33">
        <f>+C1924</f>
        <v>32</v>
      </c>
      <c r="Z1928" s="41">
        <f>+SUMIF($N1928:$N1947,$Z$16,$U1928:$U1947)</f>
        <v>0</v>
      </c>
      <c r="AA1928" s="41">
        <f>+SUMIF($N1928:$N1947,$AA$16,$U1928:$U1947)</f>
        <v>0</v>
      </c>
      <c r="AB1928" s="41">
        <f>+SUMIF($N1928:$N1947,$AB$16,$U1928:$U1947)</f>
        <v>0</v>
      </c>
      <c r="AC1928" s="41">
        <f>+SUMIF($N1928:$N1947,$AC$16,$U1928:$U1947)</f>
        <v>0</v>
      </c>
      <c r="AD1928" s="41">
        <f>+SUMIF($N1928:$N1947,$AD$16,$U1928:$U1947)</f>
        <v>0</v>
      </c>
      <c r="AE1928" s="41">
        <f>+SUMIF($N1928:$N1947,$AE$16,$U1928:$U1947)</f>
        <v>0</v>
      </c>
      <c r="AF1928" s="41">
        <f>+SUMIF($N1928:$N1947,$AF$16,$U1928:$U1947)</f>
        <v>0</v>
      </c>
      <c r="AG1928" s="41">
        <f>+SUMIF($N1928:$N1947,$AG$16,$U1928:$U1947)</f>
        <v>0</v>
      </c>
      <c r="AH1928" s="41">
        <f>+SUMIF($N1928:$N1947,$AH$16,$U1928:$U1947)</f>
        <v>0</v>
      </c>
      <c r="AI1928" s="41">
        <f>+SUMIF($N1928:$N1947,$AI$16,$U1928:$U1947)</f>
        <v>0</v>
      </c>
      <c r="AJ1928" s="41">
        <f>+SUMIF($N1928:$N1947,$AJ$16,$U1928:$U1947)</f>
        <v>0</v>
      </c>
      <c r="AK1928" s="41">
        <f>+SUMIF($N1928:$N1947,$AK$16,$U1928:$U1947)</f>
        <v>0</v>
      </c>
      <c r="AL1928" s="41">
        <f>+SUMIF($N1928:$N1947,$AL$16,$U1928:$U1947)</f>
        <v>0</v>
      </c>
      <c r="AM1928" s="41">
        <f>+SUMIF($N1928:$N1947,$AM$16,$U1928:$U1947)</f>
        <v>0</v>
      </c>
      <c r="AN1928" s="41">
        <f>+SUMIF($N1928:$N1947,$AN$16,$U1928:$U1947)</f>
        <v>0</v>
      </c>
      <c r="AO1928" s="41">
        <f>+SUMIF($N1928:$N1947,$AO$16,$U1928:$U1947)</f>
        <v>0</v>
      </c>
      <c r="AP1928" s="41">
        <f>+SUMIF($N1928:$N1947,$AP$16,$U1928:$U1947)</f>
        <v>0</v>
      </c>
      <c r="AQ1928" s="41">
        <f>+SUMIF($N1928:$N1947,$AQ$16,$U1928:$U1947)</f>
        <v>0</v>
      </c>
      <c r="AR1928" s="41">
        <f>+SUMIF($N1928:$N1947,$AR$16,$U1928:$U1947)</f>
        <v>0</v>
      </c>
      <c r="AS1928" s="43"/>
      <c r="AT1928" s="43"/>
      <c r="AU1928" s="44"/>
      <c r="AV1928" s="33"/>
      <c r="AW1928" s="33"/>
      <c r="AX1928" s="33"/>
      <c r="AZ1928" s="141"/>
      <c r="BE1928" s="168"/>
      <c r="BF1928" s="168"/>
      <c r="BG1928" s="168"/>
      <c r="BH1928" s="168"/>
      <c r="BI1928" s="168"/>
      <c r="BJ1928" s="168"/>
      <c r="BK1928" s="168"/>
      <c r="BL1928" s="168"/>
      <c r="BM1928" s="168"/>
      <c r="DK1928" s="168"/>
      <c r="DL1928" s="168"/>
      <c r="DM1928" s="168"/>
      <c r="DN1928" s="168"/>
      <c r="DO1928" s="168"/>
      <c r="DP1928" s="168"/>
      <c r="DQ1928" s="168"/>
      <c r="DR1928" s="168"/>
      <c r="DS1928" s="168"/>
      <c r="DT1928" s="168"/>
      <c r="DU1928" s="168"/>
      <c r="DV1928" s="168"/>
      <c r="DW1928" s="168"/>
      <c r="DX1928" s="168"/>
      <c r="DY1928" s="168"/>
      <c r="DZ1928" s="168"/>
      <c r="EA1928" s="168"/>
      <c r="EB1928" s="168"/>
      <c r="EC1928" s="168"/>
      <c r="ED1928" s="168"/>
      <c r="EE1928" s="168"/>
      <c r="EF1928" s="168"/>
      <c r="EG1928" s="168"/>
      <c r="EH1928" s="168"/>
      <c r="EI1928" s="168"/>
      <c r="EJ1928" s="168"/>
      <c r="EK1928" s="168"/>
      <c r="EL1928" s="168"/>
      <c r="EM1928" s="168"/>
      <c r="EN1928" s="168"/>
      <c r="EO1928" s="168"/>
      <c r="EP1928" s="168"/>
      <c r="EQ1928" s="168"/>
      <c r="ER1928" s="168"/>
      <c r="ES1928" s="168"/>
      <c r="ET1928" s="168"/>
      <c r="EU1928" s="168"/>
      <c r="EV1928" s="168"/>
      <c r="EW1928" s="168"/>
      <c r="EX1928" s="168"/>
      <c r="EY1928" s="168"/>
      <c r="EZ1928" s="168"/>
      <c r="FA1928" s="168"/>
      <c r="FB1928" s="168"/>
      <c r="FC1928" s="168"/>
      <c r="FD1928" s="168"/>
    </row>
    <row r="1929" spans="1:171" s="5" customFormat="1" ht="24.9" customHeight="1" x14ac:dyDescent="0.3">
      <c r="A1929" s="263"/>
      <c r="B1929" s="263"/>
      <c r="C1929" s="265"/>
      <c r="D1929" s="481"/>
      <c r="E1929" s="482"/>
      <c r="F1929" s="482"/>
      <c r="G1929" s="482"/>
      <c r="H1929" s="482"/>
      <c r="I1929" s="482"/>
      <c r="J1929" s="482"/>
      <c r="K1929" s="482"/>
      <c r="L1929" s="482"/>
      <c r="M1929" s="483"/>
      <c r="N1929" s="16"/>
      <c r="O1929" s="529"/>
      <c r="P1929" s="530"/>
      <c r="Q1929" s="8"/>
      <c r="R1929" s="8"/>
      <c r="S1929" s="8"/>
      <c r="T1929" s="9"/>
      <c r="U1929" s="17"/>
      <c r="V1929" s="33"/>
      <c r="W1929" s="57"/>
      <c r="X1929" s="86">
        <v>31</v>
      </c>
      <c r="Y1929" s="33"/>
      <c r="Z1929" s="36"/>
      <c r="AA1929" s="36"/>
      <c r="AT1929" s="33"/>
      <c r="AU1929" s="102">
        <v>4</v>
      </c>
      <c r="AV1929" s="102">
        <v>5</v>
      </c>
      <c r="AW1929" s="102">
        <v>6</v>
      </c>
      <c r="AX1929" s="102">
        <v>7</v>
      </c>
      <c r="AY1929" s="102">
        <v>9</v>
      </c>
      <c r="AZ1929" s="102">
        <v>12</v>
      </c>
      <c r="BA1929" s="102">
        <v>14</v>
      </c>
      <c r="BB1929" s="102">
        <v>15</v>
      </c>
      <c r="BC1929" s="102">
        <v>16</v>
      </c>
      <c r="BD1929" s="102">
        <v>20</v>
      </c>
      <c r="BE1929" s="163"/>
      <c r="BF1929" s="163"/>
      <c r="BG1929" s="163"/>
      <c r="BH1929" s="163"/>
      <c r="BI1929" s="163"/>
      <c r="BJ1929" s="163"/>
      <c r="BK1929" s="163"/>
      <c r="BL1929" s="163"/>
      <c r="BM1929" s="163"/>
      <c r="BN1929" s="531">
        <f>+AU1929</f>
        <v>4</v>
      </c>
      <c r="BO1929" s="454"/>
      <c r="BP1929" s="454"/>
      <c r="BQ1929" s="454"/>
      <c r="BS1929" s="454">
        <f>+AV1929</f>
        <v>5</v>
      </c>
      <c r="BT1929" s="454"/>
      <c r="BU1929" s="454"/>
      <c r="BV1929" s="454"/>
      <c r="BX1929" s="454">
        <f>+AW1929</f>
        <v>6</v>
      </c>
      <c r="BY1929" s="454"/>
      <c r="BZ1929" s="454"/>
      <c r="CA1929" s="454"/>
      <c r="CC1929" s="454">
        <f>+AX1929</f>
        <v>7</v>
      </c>
      <c r="CD1929" s="454"/>
      <c r="CE1929" s="454"/>
      <c r="CF1929" s="454"/>
      <c r="CH1929" s="454">
        <f>+AY1929</f>
        <v>9</v>
      </c>
      <c r="CI1929" s="454"/>
      <c r="CJ1929" s="454"/>
      <c r="CK1929" s="454"/>
      <c r="CM1929" s="454">
        <f>+AZ1929</f>
        <v>12</v>
      </c>
      <c r="CN1929" s="454"/>
      <c r="CO1929" s="454"/>
      <c r="CP1929" s="454"/>
      <c r="CR1929" s="454">
        <f>+BA1929</f>
        <v>14</v>
      </c>
      <c r="CS1929" s="454"/>
      <c r="CT1929" s="454"/>
      <c r="CU1929" s="454"/>
      <c r="CW1929" s="454">
        <f>+BB1929</f>
        <v>15</v>
      </c>
      <c r="CX1929" s="454"/>
      <c r="CY1929" s="454"/>
      <c r="CZ1929" s="454"/>
      <c r="DB1929" s="454">
        <f>+BC1929</f>
        <v>16</v>
      </c>
      <c r="DC1929" s="454"/>
      <c r="DD1929" s="454"/>
      <c r="DE1929" s="454"/>
      <c r="DG1929" s="454">
        <f>+BD1929</f>
        <v>20</v>
      </c>
      <c r="DH1929" s="454"/>
      <c r="DI1929" s="454"/>
      <c r="DJ1929" s="454"/>
      <c r="DK1929" s="169"/>
      <c r="DL1929" s="169"/>
      <c r="DM1929" s="169"/>
      <c r="DN1929" s="169"/>
      <c r="DO1929" s="169"/>
      <c r="DP1929" s="169"/>
      <c r="DQ1929" s="169"/>
      <c r="DR1929" s="169"/>
      <c r="DS1929" s="169"/>
      <c r="DT1929" s="169"/>
      <c r="DU1929" s="169"/>
      <c r="DV1929" s="169"/>
      <c r="DW1929" s="169"/>
      <c r="DX1929" s="169"/>
      <c r="DY1929" s="169"/>
      <c r="DZ1929" s="169"/>
      <c r="EA1929" s="169"/>
      <c r="EB1929" s="169"/>
      <c r="EC1929" s="169"/>
      <c r="ED1929" s="169"/>
      <c r="EE1929" s="169"/>
      <c r="EF1929" s="169"/>
      <c r="EG1929" s="169"/>
      <c r="EH1929" s="169"/>
      <c r="EI1929" s="169"/>
      <c r="EJ1929" s="169"/>
      <c r="EK1929" s="169"/>
      <c r="EL1929" s="169"/>
      <c r="EM1929" s="169"/>
      <c r="EN1929" s="169"/>
      <c r="EO1929" s="169"/>
      <c r="EP1929" s="169"/>
      <c r="EQ1929" s="169"/>
      <c r="ER1929" s="169"/>
      <c r="ES1929" s="169"/>
      <c r="ET1929" s="169"/>
      <c r="EU1929" s="169"/>
      <c r="EV1929" s="169"/>
      <c r="EW1929" s="169"/>
      <c r="EX1929" s="169"/>
      <c r="EY1929" s="169"/>
      <c r="EZ1929" s="169"/>
      <c r="FA1929" s="169"/>
      <c r="FB1929" s="169"/>
      <c r="FC1929" s="169"/>
      <c r="FD1929" s="169"/>
      <c r="FE1929" s="33"/>
      <c r="FF1929" s="102">
        <v>4</v>
      </c>
      <c r="FG1929" s="102">
        <v>5</v>
      </c>
      <c r="FH1929" s="102">
        <v>6</v>
      </c>
      <c r="FI1929" s="102">
        <v>7</v>
      </c>
      <c r="FJ1929" s="102">
        <v>9</v>
      </c>
      <c r="FK1929" s="102">
        <v>12</v>
      </c>
      <c r="FL1929" s="102">
        <v>14</v>
      </c>
      <c r="FM1929" s="102">
        <v>15</v>
      </c>
      <c r="FN1929" s="102">
        <v>16</v>
      </c>
      <c r="FO1929" s="102">
        <v>20</v>
      </c>
    </row>
    <row r="1930" spans="1:171" s="5" customFormat="1" ht="24.9" customHeight="1" x14ac:dyDescent="0.3">
      <c r="A1930" s="263"/>
      <c r="B1930" s="263"/>
      <c r="C1930" s="265"/>
      <c r="D1930" s="481"/>
      <c r="E1930" s="482"/>
      <c r="F1930" s="482"/>
      <c r="G1930" s="482"/>
      <c r="H1930" s="482"/>
      <c r="I1930" s="482"/>
      <c r="J1930" s="482"/>
      <c r="K1930" s="482"/>
      <c r="L1930" s="482"/>
      <c r="M1930" s="483"/>
      <c r="N1930" s="16"/>
      <c r="O1930" s="529"/>
      <c r="P1930" s="530"/>
      <c r="Q1930" s="8"/>
      <c r="R1930" s="8"/>
      <c r="S1930" s="8"/>
      <c r="T1930" s="9"/>
      <c r="U1930" s="17"/>
      <c r="V1930" s="33"/>
      <c r="W1930" s="57"/>
      <c r="X1930" s="86">
        <v>66</v>
      </c>
      <c r="Y1930" s="33"/>
      <c r="Z1930" s="36"/>
      <c r="AA1930" s="36"/>
      <c r="AT1930" s="33"/>
      <c r="AU1930" s="102">
        <v>14000131</v>
      </c>
      <c r="AV1930" s="102">
        <v>14000178</v>
      </c>
      <c r="AW1930" s="102">
        <v>14000206</v>
      </c>
      <c r="AX1930" s="102">
        <v>14000233</v>
      </c>
      <c r="AY1930" s="102">
        <v>14000266</v>
      </c>
      <c r="AZ1930" s="102">
        <v>14001098</v>
      </c>
      <c r="BA1930" s="102">
        <v>14000425</v>
      </c>
      <c r="BB1930" s="102">
        <v>14000440</v>
      </c>
      <c r="BC1930" s="102">
        <v>14000463</v>
      </c>
      <c r="BD1930" s="102">
        <v>14000615</v>
      </c>
      <c r="BE1930" s="193"/>
      <c r="BF1930" s="193"/>
      <c r="BG1930" s="193"/>
      <c r="BH1930" s="193"/>
      <c r="BI1930" s="193"/>
      <c r="BJ1930" s="193"/>
      <c r="BK1930" s="193"/>
      <c r="BL1930" s="193"/>
      <c r="BM1930" s="193"/>
      <c r="BN1930" s="33"/>
      <c r="BO1930" s="43" t="s">
        <v>10</v>
      </c>
      <c r="BP1930" s="43" t="s">
        <v>108</v>
      </c>
      <c r="BQ1930" s="43" t="s">
        <v>109</v>
      </c>
      <c r="BR1930" s="43"/>
      <c r="BS1930" s="33"/>
      <c r="BT1930" s="43" t="s">
        <v>10</v>
      </c>
      <c r="BU1930" s="43" t="s">
        <v>108</v>
      </c>
      <c r="BV1930" s="43" t="s">
        <v>109</v>
      </c>
      <c r="BW1930" s="33"/>
      <c r="BX1930" s="33"/>
      <c r="BY1930" s="43" t="s">
        <v>10</v>
      </c>
      <c r="BZ1930" s="43" t="s">
        <v>108</v>
      </c>
      <c r="CA1930" s="43" t="s">
        <v>109</v>
      </c>
      <c r="CC1930" s="33"/>
      <c r="CD1930" s="43" t="s">
        <v>10</v>
      </c>
      <c r="CE1930" s="43" t="s">
        <v>108</v>
      </c>
      <c r="CF1930" s="43" t="s">
        <v>109</v>
      </c>
      <c r="CH1930" s="33"/>
      <c r="CI1930" s="43" t="s">
        <v>10</v>
      </c>
      <c r="CJ1930" s="43" t="s">
        <v>108</v>
      </c>
      <c r="CK1930" s="43" t="s">
        <v>109</v>
      </c>
      <c r="CM1930" s="33"/>
      <c r="CN1930" s="43" t="s">
        <v>10</v>
      </c>
      <c r="CO1930" s="43" t="s">
        <v>108</v>
      </c>
      <c r="CP1930" s="43" t="s">
        <v>109</v>
      </c>
      <c r="CR1930" s="33"/>
      <c r="CS1930" s="43" t="s">
        <v>10</v>
      </c>
      <c r="CT1930" s="43" t="s">
        <v>108</v>
      </c>
      <c r="CU1930" s="43" t="s">
        <v>109</v>
      </c>
      <c r="CW1930" s="33"/>
      <c r="CX1930" s="43" t="s">
        <v>10</v>
      </c>
      <c r="CY1930" s="43" t="s">
        <v>108</v>
      </c>
      <c r="CZ1930" s="43" t="s">
        <v>109</v>
      </c>
      <c r="DB1930" s="33"/>
      <c r="DC1930" s="43" t="s">
        <v>10</v>
      </c>
      <c r="DD1930" s="43" t="s">
        <v>108</v>
      </c>
      <c r="DE1930" s="43" t="s">
        <v>109</v>
      </c>
      <c r="DG1930" s="33"/>
      <c r="DH1930" s="43" t="s">
        <v>10</v>
      </c>
      <c r="DI1930" s="43" t="s">
        <v>108</v>
      </c>
      <c r="DJ1930" s="43" t="s">
        <v>109</v>
      </c>
      <c r="DK1930" s="43"/>
      <c r="DL1930" s="43"/>
      <c r="DM1930" s="43"/>
      <c r="DN1930" s="43"/>
      <c r="DO1930" s="43"/>
      <c r="DP1930" s="43"/>
      <c r="DQ1930" s="43"/>
      <c r="DR1930" s="43"/>
      <c r="DS1930" s="43"/>
      <c r="DT1930" s="43"/>
      <c r="DU1930" s="43"/>
      <c r="DV1930" s="43"/>
      <c r="DW1930" s="43"/>
      <c r="DX1930" s="43"/>
      <c r="DY1930" s="43"/>
      <c r="DZ1930" s="43"/>
      <c r="EA1930" s="43"/>
      <c r="EB1930" s="43"/>
      <c r="EC1930" s="43"/>
      <c r="ED1930" s="43"/>
      <c r="EE1930" s="43"/>
      <c r="EF1930" s="43"/>
      <c r="EG1930" s="43"/>
      <c r="EH1930" s="43"/>
      <c r="EI1930" s="43"/>
      <c r="EJ1930" s="43"/>
      <c r="EK1930" s="43"/>
      <c r="EL1930" s="43"/>
      <c r="EM1930" s="43"/>
      <c r="EN1930" s="43"/>
      <c r="EO1930" s="43"/>
      <c r="EP1930" s="43"/>
      <c r="EQ1930" s="43"/>
      <c r="ER1930" s="43"/>
      <c r="ES1930" s="43"/>
      <c r="ET1930" s="43"/>
      <c r="EU1930" s="43"/>
      <c r="EV1930" s="43"/>
      <c r="EW1930" s="43"/>
      <c r="EX1930" s="43"/>
      <c r="EY1930" s="43"/>
      <c r="EZ1930" s="43"/>
      <c r="FA1930" s="43"/>
      <c r="FB1930" s="43"/>
      <c r="FC1930" s="43"/>
      <c r="FD1930" s="43"/>
      <c r="FE1930" s="33"/>
      <c r="FF1930" s="102">
        <v>14000131</v>
      </c>
      <c r="FG1930" s="102">
        <v>14000178</v>
      </c>
      <c r="FH1930" s="102">
        <v>14000206</v>
      </c>
      <c r="FI1930" s="102">
        <v>14000233</v>
      </c>
      <c r="FJ1930" s="102">
        <v>14000266</v>
      </c>
      <c r="FK1930" s="102">
        <v>14001098</v>
      </c>
      <c r="FL1930" s="102">
        <v>14000425</v>
      </c>
      <c r="FM1930" s="102">
        <v>14000440</v>
      </c>
      <c r="FN1930" s="102">
        <v>14000463</v>
      </c>
      <c r="FO1930" s="102">
        <v>14000615</v>
      </c>
    </row>
    <row r="1931" spans="1:171" s="5" customFormat="1" ht="24.9" customHeight="1" x14ac:dyDescent="0.3">
      <c r="A1931" s="263"/>
      <c r="B1931" s="263"/>
      <c r="C1931" s="265"/>
      <c r="D1931" s="481"/>
      <c r="E1931" s="482"/>
      <c r="F1931" s="482"/>
      <c r="G1931" s="482"/>
      <c r="H1931" s="482"/>
      <c r="I1931" s="482"/>
      <c r="J1931" s="482"/>
      <c r="K1931" s="482"/>
      <c r="L1931" s="482"/>
      <c r="M1931" s="483"/>
      <c r="N1931" s="16"/>
      <c r="O1931" s="529"/>
      <c r="P1931" s="530"/>
      <c r="Q1931" s="8"/>
      <c r="R1931" s="8"/>
      <c r="S1931" s="8"/>
      <c r="T1931" s="9"/>
      <c r="U1931" s="17"/>
      <c r="V1931" s="33"/>
      <c r="W1931" s="57"/>
      <c r="X1931" s="86">
        <v>3</v>
      </c>
      <c r="Y1931" s="33"/>
      <c r="Z1931" s="36"/>
      <c r="AA1931" s="36"/>
      <c r="AT1931" s="102">
        <v>31</v>
      </c>
      <c r="AU1931" s="80">
        <f t="shared" ref="AU1931:AU1948" si="131">+SUMIF($Y$17:$Y$7203,$AT1931,$Z$17:$Z$7203)</f>
        <v>74.22</v>
      </c>
      <c r="AV1931" s="80">
        <f t="shared" ref="AV1931:AV1948" si="132">+SUMIF($Y$17:$Y$7203,$AT1931,$AA$17:$AA$7203)</f>
        <v>42.259999999999991</v>
      </c>
      <c r="AW1931" s="80">
        <f t="shared" ref="AW1931:AW1948" si="133">+SUMIF($Y$17:$Y$7203,$AT1931,$AB$17:$AB$7203)</f>
        <v>40.72</v>
      </c>
      <c r="AX1931" s="80">
        <f t="shared" ref="AX1931:AX1948" si="134">+SUMIF($Y$17:$Y$7203,$AT1931,$AC$17:$AC$7203)</f>
        <v>53.199999999999996</v>
      </c>
      <c r="AY1931" s="80">
        <f t="shared" ref="AY1931:AY1948" si="135">+SUMIF($Y$17:$Y$7203,$AT1931,$AD$17:$AD$7203)</f>
        <v>40.72</v>
      </c>
      <c r="AZ1931" s="80">
        <f t="shared" ref="AZ1931:AZ1948" si="136">+SUMIF($Y$17:$Y$7203,$AT1931,$AE$17:$AE$7203)</f>
        <v>40.72</v>
      </c>
      <c r="BA1931" s="80">
        <f t="shared" ref="BA1931:BA1948" si="137">+SUMIF($Y$17:$Y$7203,$AT1931,$AF$17:$AF$7203)</f>
        <v>42.259999999999991</v>
      </c>
      <c r="BB1931" s="80">
        <f t="shared" ref="BB1931:BB1948" si="138">+SUMIF($Y$17:$Y$7203,$AT1931,$AG$17:$AG$7203)</f>
        <v>57.359999999999992</v>
      </c>
      <c r="BC1931" s="80">
        <f t="shared" ref="BC1931:BC1948" si="139">+SUMIF($Y$17:$Y$7203,$AT1931,$AH$17:$AH$7203)</f>
        <v>109.47999999999999</v>
      </c>
      <c r="BD1931" s="80">
        <f t="shared" ref="BD1931:BD1948" si="140">+SUMIF($Y$17:$Y$7203,$AT1931,$AI$17:$AI$7203)</f>
        <v>88.02000000000001</v>
      </c>
      <c r="BE1931" s="89"/>
      <c r="BF1931" s="89"/>
      <c r="BG1931" s="89"/>
      <c r="BH1931" s="89"/>
      <c r="BI1931" s="89"/>
      <c r="BJ1931" s="89"/>
      <c r="BK1931" s="89"/>
      <c r="BL1931" s="89"/>
      <c r="BM1931" s="89"/>
      <c r="BN1931" s="35">
        <f>+AU1931</f>
        <v>74.22</v>
      </c>
      <c r="BO1931" s="59">
        <f>+BN1931*1</f>
        <v>74.22</v>
      </c>
      <c r="BP1931" s="43">
        <f>+BO1931*0.3</f>
        <v>22.265999999999998</v>
      </c>
      <c r="BQ1931" s="43">
        <f>+BO1931+BP1931</f>
        <v>96.48599999999999</v>
      </c>
      <c r="BR1931" s="43"/>
      <c r="BS1931" s="35">
        <f>+AV1931</f>
        <v>42.259999999999991</v>
      </c>
      <c r="BT1931" s="59">
        <f>+BS1931*1</f>
        <v>42.259999999999991</v>
      </c>
      <c r="BU1931" s="43">
        <f>+BT1931*0.3</f>
        <v>12.677999999999997</v>
      </c>
      <c r="BV1931" s="43">
        <f>+BT1931+BU1931</f>
        <v>54.937999999999988</v>
      </c>
      <c r="BW1931" s="33"/>
      <c r="BX1931" s="35">
        <f>+AW1931</f>
        <v>40.72</v>
      </c>
      <c r="BY1931" s="59">
        <f>+BX1931*1</f>
        <v>40.72</v>
      </c>
      <c r="BZ1931" s="43">
        <f>+BY1931*0.3</f>
        <v>12.215999999999999</v>
      </c>
      <c r="CA1931" s="43">
        <f>+BY1931+BZ1931</f>
        <v>52.936</v>
      </c>
      <c r="CC1931" s="35">
        <f>+AX1931</f>
        <v>53.199999999999996</v>
      </c>
      <c r="CD1931" s="59">
        <f>+CC1931*1</f>
        <v>53.199999999999996</v>
      </c>
      <c r="CE1931" s="43">
        <f>+CD1931*0.3</f>
        <v>15.959999999999997</v>
      </c>
      <c r="CF1931" s="43">
        <f>+CD1931+CE1931</f>
        <v>69.16</v>
      </c>
      <c r="CH1931" s="35">
        <f>+AY1931</f>
        <v>40.72</v>
      </c>
      <c r="CI1931" s="59">
        <f>+CH1931*1</f>
        <v>40.72</v>
      </c>
      <c r="CJ1931" s="43">
        <f>+CI1931*0.3</f>
        <v>12.215999999999999</v>
      </c>
      <c r="CK1931" s="43">
        <f>+CI1931+CJ1931</f>
        <v>52.936</v>
      </c>
      <c r="CM1931" s="35">
        <f>+AZ1931</f>
        <v>40.72</v>
      </c>
      <c r="CN1931" s="59">
        <f>+CM1931*1</f>
        <v>40.72</v>
      </c>
      <c r="CO1931" s="43">
        <f>+CN1931*0.3</f>
        <v>12.215999999999999</v>
      </c>
      <c r="CP1931" s="43">
        <f>+CN1931+CO1931</f>
        <v>52.936</v>
      </c>
      <c r="CR1931" s="35">
        <f>+BA1931</f>
        <v>42.259999999999991</v>
      </c>
      <c r="CS1931" s="59">
        <f>+CR1931*1</f>
        <v>42.259999999999991</v>
      </c>
      <c r="CT1931" s="43">
        <f>+CS1931*0.3</f>
        <v>12.677999999999997</v>
      </c>
      <c r="CU1931" s="43">
        <f>+CS1931+CT1931</f>
        <v>54.937999999999988</v>
      </c>
      <c r="CW1931" s="35">
        <f>+BB1931</f>
        <v>57.359999999999992</v>
      </c>
      <c r="CX1931" s="59">
        <f>+CW1931*1</f>
        <v>57.359999999999992</v>
      </c>
      <c r="CY1931" s="43">
        <f>+CX1931*0.3</f>
        <v>17.207999999999998</v>
      </c>
      <c r="CZ1931" s="43">
        <f>+CX1931+CY1931</f>
        <v>74.567999999999984</v>
      </c>
      <c r="DB1931" s="35">
        <f>+BC1931</f>
        <v>109.47999999999999</v>
      </c>
      <c r="DC1931" s="59">
        <f>+DB1931*1</f>
        <v>109.47999999999999</v>
      </c>
      <c r="DD1931" s="43">
        <f>+DC1931*0.3</f>
        <v>32.843999999999994</v>
      </c>
      <c r="DE1931" s="43">
        <f>+DC1931+DD1931</f>
        <v>142.32399999999998</v>
      </c>
      <c r="DG1931" s="35">
        <f>+BD1931</f>
        <v>88.02000000000001</v>
      </c>
      <c r="DH1931" s="59">
        <f>+DG1931*1</f>
        <v>88.02000000000001</v>
      </c>
      <c r="DI1931" s="43">
        <f>+DH1931*0.3</f>
        <v>26.406000000000002</v>
      </c>
      <c r="DJ1931" s="43">
        <f>+DH1931+DI1931</f>
        <v>114.42600000000002</v>
      </c>
      <c r="DK1931" s="43"/>
      <c r="DL1931" s="43"/>
      <c r="DM1931" s="43"/>
      <c r="DN1931" s="43"/>
      <c r="DO1931" s="43"/>
      <c r="DP1931" s="43"/>
      <c r="DQ1931" s="43"/>
      <c r="DR1931" s="43"/>
      <c r="DS1931" s="43"/>
      <c r="DT1931" s="43"/>
      <c r="DU1931" s="43"/>
      <c r="DV1931" s="43"/>
      <c r="DW1931" s="43"/>
      <c r="DX1931" s="43"/>
      <c r="DY1931" s="43"/>
      <c r="DZ1931" s="43"/>
      <c r="EA1931" s="43"/>
      <c r="EB1931" s="43"/>
      <c r="EC1931" s="43"/>
      <c r="ED1931" s="43"/>
      <c r="EE1931" s="43"/>
      <c r="EF1931" s="43"/>
      <c r="EG1931" s="43"/>
      <c r="EH1931" s="43"/>
      <c r="EI1931" s="43"/>
      <c r="EJ1931" s="43"/>
      <c r="EK1931" s="43"/>
      <c r="EL1931" s="43"/>
      <c r="EM1931" s="43"/>
      <c r="EN1931" s="43"/>
      <c r="EO1931" s="43"/>
      <c r="EP1931" s="43"/>
      <c r="EQ1931" s="43"/>
      <c r="ER1931" s="43"/>
      <c r="ES1931" s="43"/>
      <c r="ET1931" s="43"/>
      <c r="EU1931" s="43"/>
      <c r="EV1931" s="43"/>
      <c r="EW1931" s="43"/>
      <c r="EX1931" s="43"/>
      <c r="EY1931" s="43"/>
      <c r="EZ1931" s="43"/>
      <c r="FA1931" s="43"/>
      <c r="FB1931" s="43"/>
      <c r="FC1931" s="43"/>
      <c r="FD1931" s="43"/>
      <c r="FE1931" s="102">
        <v>31</v>
      </c>
      <c r="FF1931" s="80">
        <f t="shared" ref="FF1931:FF1948" si="141">+BQ1931</f>
        <v>96.48599999999999</v>
      </c>
      <c r="FG1931" s="80">
        <f t="shared" ref="FG1931:FG1948" si="142">+BV1931</f>
        <v>54.937999999999988</v>
      </c>
      <c r="FH1931" s="80">
        <f t="shared" ref="FH1931:FH1948" si="143">+CA1931</f>
        <v>52.936</v>
      </c>
      <c r="FI1931" s="80">
        <f t="shared" ref="FI1931:FI1948" si="144">+CF1931</f>
        <v>69.16</v>
      </c>
      <c r="FJ1931" s="80">
        <f t="shared" ref="FJ1931:FJ1948" si="145">+CK1931</f>
        <v>52.936</v>
      </c>
      <c r="FK1931" s="80">
        <f t="shared" ref="FK1931:FK1948" si="146">+CP1931</f>
        <v>52.936</v>
      </c>
      <c r="FL1931" s="80">
        <f t="shared" ref="FL1931:FL1948" si="147">+CU1931</f>
        <v>54.937999999999988</v>
      </c>
      <c r="FM1931" s="80">
        <f t="shared" ref="FM1931:FM1948" si="148">+CZ1931</f>
        <v>74.567999999999984</v>
      </c>
      <c r="FN1931" s="80">
        <f t="shared" ref="FN1931:FN1948" si="149">+DE1931</f>
        <v>142.32399999999998</v>
      </c>
      <c r="FO1931" s="80">
        <f t="shared" ref="FO1931:FO1948" si="150">+DJ1931</f>
        <v>114.42600000000002</v>
      </c>
    </row>
    <row r="1932" spans="1:171" s="5" customFormat="1" ht="24.9" customHeight="1" x14ac:dyDescent="0.3">
      <c r="A1932" s="263"/>
      <c r="B1932" s="263"/>
      <c r="C1932" s="265"/>
      <c r="D1932" s="481"/>
      <c r="E1932" s="482"/>
      <c r="F1932" s="482"/>
      <c r="G1932" s="482"/>
      <c r="H1932" s="482"/>
      <c r="I1932" s="482"/>
      <c r="J1932" s="482"/>
      <c r="K1932" s="482"/>
      <c r="L1932" s="482"/>
      <c r="M1932" s="483"/>
      <c r="N1932" s="16"/>
      <c r="O1932" s="529"/>
      <c r="P1932" s="530"/>
      <c r="Q1932" s="8"/>
      <c r="R1932" s="8"/>
      <c r="S1932" s="8"/>
      <c r="T1932" s="9"/>
      <c r="U1932" s="17"/>
      <c r="V1932" s="33"/>
      <c r="W1932" s="57"/>
      <c r="X1932" s="86">
        <v>31</v>
      </c>
      <c r="Y1932" s="33"/>
      <c r="Z1932" s="36"/>
      <c r="AA1932" s="36"/>
      <c r="AT1932" s="102">
        <v>66</v>
      </c>
      <c r="AU1932" s="80">
        <f t="shared" si="131"/>
        <v>0</v>
      </c>
      <c r="AV1932" s="80">
        <f t="shared" si="132"/>
        <v>0</v>
      </c>
      <c r="AW1932" s="80">
        <f t="shared" si="133"/>
        <v>0</v>
      </c>
      <c r="AX1932" s="80">
        <f t="shared" si="134"/>
        <v>0</v>
      </c>
      <c r="AY1932" s="80">
        <f t="shared" si="135"/>
        <v>0</v>
      </c>
      <c r="AZ1932" s="80">
        <f t="shared" si="136"/>
        <v>0</v>
      </c>
      <c r="BA1932" s="80">
        <f t="shared" si="137"/>
        <v>0</v>
      </c>
      <c r="BB1932" s="80">
        <f t="shared" si="138"/>
        <v>0</v>
      </c>
      <c r="BC1932" s="80">
        <f t="shared" si="139"/>
        <v>0</v>
      </c>
      <c r="BD1932" s="80">
        <f t="shared" si="140"/>
        <v>0</v>
      </c>
      <c r="BE1932" s="89"/>
      <c r="BF1932" s="89"/>
      <c r="BG1932" s="89"/>
      <c r="BH1932" s="89"/>
      <c r="BI1932" s="89"/>
      <c r="BJ1932" s="89"/>
      <c r="BK1932" s="89"/>
      <c r="BL1932" s="89"/>
      <c r="BM1932" s="89"/>
      <c r="BN1932" s="35">
        <f t="shared" ref="BN1932:BN1948" si="151">+AU1932</f>
        <v>0</v>
      </c>
      <c r="BO1932" s="59">
        <f t="shared" ref="BO1932:BO1933" si="152">+BN1932*1</f>
        <v>0</v>
      </c>
      <c r="BP1932" s="43">
        <f t="shared" ref="BP1932:BP1944" si="153">+BO1932*0.3</f>
        <v>0</v>
      </c>
      <c r="BQ1932" s="43">
        <f t="shared" ref="BQ1932:BQ1944" si="154">+BO1932+BP1932</f>
        <v>0</v>
      </c>
      <c r="BR1932" s="43"/>
      <c r="BS1932" s="35">
        <f t="shared" ref="BS1932:BS1948" si="155">+AV1932</f>
        <v>0</v>
      </c>
      <c r="BT1932" s="59">
        <f t="shared" ref="BT1932:BT1933" si="156">+BS1932*1</f>
        <v>0</v>
      </c>
      <c r="BU1932" s="43">
        <f t="shared" ref="BU1932:BU1944" si="157">+BT1932*0.3</f>
        <v>0</v>
      </c>
      <c r="BV1932" s="43">
        <f t="shared" ref="BV1932:BV1944" si="158">+BT1932+BU1932</f>
        <v>0</v>
      </c>
      <c r="BW1932" s="33"/>
      <c r="BX1932" s="35">
        <f t="shared" ref="BX1932:BX1948" si="159">+AW1932</f>
        <v>0</v>
      </c>
      <c r="BY1932" s="59">
        <f t="shared" ref="BY1932:BY1933" si="160">+BX1932*1</f>
        <v>0</v>
      </c>
      <c r="BZ1932" s="43">
        <f t="shared" ref="BZ1932:BZ1944" si="161">+BY1932*0.3</f>
        <v>0</v>
      </c>
      <c r="CA1932" s="43">
        <f t="shared" ref="CA1932:CA1944" si="162">+BY1932+BZ1932</f>
        <v>0</v>
      </c>
      <c r="CC1932" s="35">
        <f t="shared" ref="CC1932:CC1948" si="163">+AX1932</f>
        <v>0</v>
      </c>
      <c r="CD1932" s="59">
        <f t="shared" ref="CD1932:CD1933" si="164">+CC1932*1</f>
        <v>0</v>
      </c>
      <c r="CE1932" s="43">
        <f t="shared" ref="CE1932:CE1944" si="165">+CD1932*0.3</f>
        <v>0</v>
      </c>
      <c r="CF1932" s="43">
        <f t="shared" ref="CF1932:CF1944" si="166">+CD1932+CE1932</f>
        <v>0</v>
      </c>
      <c r="CH1932" s="35">
        <f t="shared" ref="CH1932:CH1948" si="167">+AY1932</f>
        <v>0</v>
      </c>
      <c r="CI1932" s="59">
        <f>+CH1932*1</f>
        <v>0</v>
      </c>
      <c r="CJ1932" s="43">
        <f t="shared" ref="CJ1932:CJ1933" si="168">+CI1932*0.3</f>
        <v>0</v>
      </c>
      <c r="CK1932" s="43">
        <f t="shared" ref="CK1932:CK1944" si="169">+CI1932+CJ1932</f>
        <v>0</v>
      </c>
      <c r="CM1932" s="35">
        <f t="shared" ref="CM1932:CM1948" si="170">+AZ1932</f>
        <v>0</v>
      </c>
      <c r="CN1932" s="59">
        <f t="shared" ref="CN1932:CN1933" si="171">+CM1932*1</f>
        <v>0</v>
      </c>
      <c r="CO1932" s="43">
        <f t="shared" ref="CO1932:CO1944" si="172">+CN1932*0.3</f>
        <v>0</v>
      </c>
      <c r="CP1932" s="43">
        <f t="shared" ref="CP1932:CP1944" si="173">+CN1932+CO1932</f>
        <v>0</v>
      </c>
      <c r="CR1932" s="35">
        <f t="shared" ref="CR1932:CR1948" si="174">+BA1932</f>
        <v>0</v>
      </c>
      <c r="CS1932" s="59">
        <f t="shared" ref="CS1932:CS1933" si="175">+CR1932*1</f>
        <v>0</v>
      </c>
      <c r="CT1932" s="43">
        <f t="shared" ref="CT1932:CT1944" si="176">+CS1932*0.3</f>
        <v>0</v>
      </c>
      <c r="CU1932" s="43">
        <f t="shared" ref="CU1932:CU1944" si="177">+CS1932+CT1932</f>
        <v>0</v>
      </c>
      <c r="CW1932" s="35">
        <f t="shared" ref="CW1932:CW1948" si="178">+BB1932</f>
        <v>0</v>
      </c>
      <c r="CX1932" s="59">
        <f t="shared" ref="CX1932:CX1933" si="179">+CW1932*1</f>
        <v>0</v>
      </c>
      <c r="CY1932" s="43">
        <f t="shared" ref="CY1932:CY1944" si="180">+CX1932*0.3</f>
        <v>0</v>
      </c>
      <c r="CZ1932" s="43">
        <f t="shared" ref="CZ1932:CZ1944" si="181">+CX1932+CY1932</f>
        <v>0</v>
      </c>
      <c r="DB1932" s="35">
        <f t="shared" ref="DB1932:DB1948" si="182">+BC1932</f>
        <v>0</v>
      </c>
      <c r="DC1932" s="59">
        <f t="shared" ref="DC1932:DC1933" si="183">+DB1932*1</f>
        <v>0</v>
      </c>
      <c r="DD1932" s="43">
        <f t="shared" ref="DD1932:DD1944" si="184">+DC1932*0.3</f>
        <v>0</v>
      </c>
      <c r="DE1932" s="43">
        <f t="shared" ref="DE1932:DE1944" si="185">+DC1932+DD1932</f>
        <v>0</v>
      </c>
      <c r="DG1932" s="35">
        <f t="shared" ref="DG1932:DG1948" si="186">+BD1932</f>
        <v>0</v>
      </c>
      <c r="DH1932" s="59">
        <f t="shared" ref="DH1932:DH1933" si="187">+DG1932*1</f>
        <v>0</v>
      </c>
      <c r="DI1932" s="43">
        <f t="shared" ref="DI1932:DI1944" si="188">+DH1932*0.3</f>
        <v>0</v>
      </c>
      <c r="DJ1932" s="43">
        <f t="shared" ref="DJ1932:DJ1944" si="189">+DH1932+DI1932</f>
        <v>0</v>
      </c>
      <c r="DK1932" s="43"/>
      <c r="DL1932" s="43"/>
      <c r="DM1932" s="43"/>
      <c r="DN1932" s="43"/>
      <c r="DO1932" s="43"/>
      <c r="DP1932" s="43"/>
      <c r="DQ1932" s="43"/>
      <c r="DR1932" s="43"/>
      <c r="DS1932" s="43"/>
      <c r="DT1932" s="43"/>
      <c r="DU1932" s="43"/>
      <c r="DV1932" s="43"/>
      <c r="DW1932" s="43"/>
      <c r="DX1932" s="43"/>
      <c r="DY1932" s="43"/>
      <c r="DZ1932" s="43"/>
      <c r="EA1932" s="43"/>
      <c r="EB1932" s="43"/>
      <c r="EC1932" s="43"/>
      <c r="ED1932" s="43"/>
      <c r="EE1932" s="43"/>
      <c r="EF1932" s="43"/>
      <c r="EG1932" s="43"/>
      <c r="EH1932" s="43"/>
      <c r="EI1932" s="43"/>
      <c r="EJ1932" s="43"/>
      <c r="EK1932" s="43"/>
      <c r="EL1932" s="43"/>
      <c r="EM1932" s="43"/>
      <c r="EN1932" s="43"/>
      <c r="EO1932" s="43"/>
      <c r="EP1932" s="43"/>
      <c r="EQ1932" s="43"/>
      <c r="ER1932" s="43"/>
      <c r="ES1932" s="43"/>
      <c r="ET1932" s="43"/>
      <c r="EU1932" s="43"/>
      <c r="EV1932" s="43"/>
      <c r="EW1932" s="43"/>
      <c r="EX1932" s="43"/>
      <c r="EY1932" s="43"/>
      <c r="EZ1932" s="43"/>
      <c r="FA1932" s="43"/>
      <c r="FB1932" s="43"/>
      <c r="FC1932" s="43"/>
      <c r="FD1932" s="43"/>
      <c r="FE1932" s="102">
        <v>66</v>
      </c>
      <c r="FF1932" s="80">
        <f t="shared" si="141"/>
        <v>0</v>
      </c>
      <c r="FG1932" s="80">
        <f t="shared" si="142"/>
        <v>0</v>
      </c>
      <c r="FH1932" s="80">
        <f t="shared" si="143"/>
        <v>0</v>
      </c>
      <c r="FI1932" s="80">
        <f t="shared" si="144"/>
        <v>0</v>
      </c>
      <c r="FJ1932" s="80">
        <f t="shared" si="145"/>
        <v>0</v>
      </c>
      <c r="FK1932" s="80">
        <f t="shared" si="146"/>
        <v>0</v>
      </c>
      <c r="FL1932" s="80">
        <f t="shared" si="147"/>
        <v>0</v>
      </c>
      <c r="FM1932" s="80">
        <f t="shared" si="148"/>
        <v>0</v>
      </c>
      <c r="FN1932" s="80">
        <f t="shared" si="149"/>
        <v>0</v>
      </c>
      <c r="FO1932" s="80">
        <f t="shared" si="150"/>
        <v>0</v>
      </c>
    </row>
    <row r="1933" spans="1:171" s="5" customFormat="1" ht="24.9" customHeight="1" x14ac:dyDescent="0.3">
      <c r="A1933" s="263"/>
      <c r="B1933" s="263"/>
      <c r="C1933" s="265"/>
      <c r="D1933" s="481"/>
      <c r="E1933" s="482"/>
      <c r="F1933" s="482"/>
      <c r="G1933" s="482"/>
      <c r="H1933" s="482"/>
      <c r="I1933" s="482"/>
      <c r="J1933" s="482"/>
      <c r="K1933" s="482"/>
      <c r="L1933" s="482"/>
      <c r="M1933" s="483"/>
      <c r="N1933" s="16"/>
      <c r="O1933" s="529"/>
      <c r="P1933" s="530"/>
      <c r="Q1933" s="8"/>
      <c r="R1933" s="8"/>
      <c r="S1933" s="8"/>
      <c r="T1933" s="9"/>
      <c r="U1933" s="17"/>
      <c r="V1933" s="33"/>
      <c r="W1933" s="57"/>
      <c r="X1933" s="86">
        <v>66</v>
      </c>
      <c r="Y1933" s="33"/>
      <c r="Z1933" s="36"/>
      <c r="AA1933" s="36"/>
      <c r="AT1933" s="102">
        <v>3</v>
      </c>
      <c r="AU1933" s="80">
        <f t="shared" si="131"/>
        <v>151.20000000000002</v>
      </c>
      <c r="AV1933" s="80">
        <f t="shared" si="132"/>
        <v>161.28000000000003</v>
      </c>
      <c r="AW1933" s="80">
        <f t="shared" si="133"/>
        <v>160.64999999999998</v>
      </c>
      <c r="AX1933" s="80">
        <f t="shared" si="134"/>
        <v>151.19999999999999</v>
      </c>
      <c r="AY1933" s="80">
        <f t="shared" si="135"/>
        <v>85.05</v>
      </c>
      <c r="AZ1933" s="80">
        <f t="shared" si="136"/>
        <v>88.199999999999989</v>
      </c>
      <c r="BA1933" s="80">
        <f t="shared" si="137"/>
        <v>139.64999999999998</v>
      </c>
      <c r="BB1933" s="80">
        <f t="shared" si="138"/>
        <v>132.29999999999998</v>
      </c>
      <c r="BC1933" s="80">
        <f t="shared" si="139"/>
        <v>180.6</v>
      </c>
      <c r="BD1933" s="80">
        <f t="shared" si="140"/>
        <v>360</v>
      </c>
      <c r="BE1933" s="89"/>
      <c r="BF1933" s="89"/>
      <c r="BG1933" s="89"/>
      <c r="BH1933" s="89"/>
      <c r="BI1933" s="89"/>
      <c r="BJ1933" s="89"/>
      <c r="BK1933" s="89"/>
      <c r="BL1933" s="89"/>
      <c r="BM1933" s="89"/>
      <c r="BN1933" s="35">
        <f t="shared" si="151"/>
        <v>151.20000000000002</v>
      </c>
      <c r="BO1933" s="59">
        <f t="shared" si="152"/>
        <v>151.20000000000002</v>
      </c>
      <c r="BP1933" s="43">
        <f t="shared" si="153"/>
        <v>45.360000000000007</v>
      </c>
      <c r="BQ1933" s="43">
        <f t="shared" si="154"/>
        <v>196.56000000000003</v>
      </c>
      <c r="BR1933" s="43"/>
      <c r="BS1933" s="35">
        <f t="shared" si="155"/>
        <v>161.28000000000003</v>
      </c>
      <c r="BT1933" s="59">
        <f t="shared" si="156"/>
        <v>161.28000000000003</v>
      </c>
      <c r="BU1933" s="43">
        <f t="shared" si="157"/>
        <v>48.384000000000007</v>
      </c>
      <c r="BV1933" s="43">
        <f t="shared" si="158"/>
        <v>209.66400000000004</v>
      </c>
      <c r="BW1933" s="33"/>
      <c r="BX1933" s="35">
        <f t="shared" si="159"/>
        <v>160.64999999999998</v>
      </c>
      <c r="BY1933" s="59">
        <f t="shared" si="160"/>
        <v>160.64999999999998</v>
      </c>
      <c r="BZ1933" s="43">
        <f t="shared" si="161"/>
        <v>48.194999999999993</v>
      </c>
      <c r="CA1933" s="43">
        <f t="shared" si="162"/>
        <v>208.84499999999997</v>
      </c>
      <c r="CC1933" s="35">
        <f t="shared" si="163"/>
        <v>151.19999999999999</v>
      </c>
      <c r="CD1933" s="59">
        <f t="shared" si="164"/>
        <v>151.19999999999999</v>
      </c>
      <c r="CE1933" s="43">
        <f t="shared" si="165"/>
        <v>45.359999999999992</v>
      </c>
      <c r="CF1933" s="43">
        <f t="shared" si="166"/>
        <v>196.55999999999997</v>
      </c>
      <c r="CH1933" s="35">
        <f t="shared" si="167"/>
        <v>85.05</v>
      </c>
      <c r="CI1933" s="59">
        <f>+CH1933*0.15</f>
        <v>12.757499999999999</v>
      </c>
      <c r="CJ1933" s="43">
        <f t="shared" si="168"/>
        <v>3.8272499999999994</v>
      </c>
      <c r="CK1933" s="43">
        <f t="shared" si="169"/>
        <v>16.58475</v>
      </c>
      <c r="CM1933" s="35">
        <f t="shared" si="170"/>
        <v>88.199999999999989</v>
      </c>
      <c r="CN1933" s="59">
        <f t="shared" si="171"/>
        <v>88.199999999999989</v>
      </c>
      <c r="CO1933" s="43">
        <f t="shared" si="172"/>
        <v>26.459999999999997</v>
      </c>
      <c r="CP1933" s="43">
        <f t="shared" si="173"/>
        <v>114.65999999999998</v>
      </c>
      <c r="CR1933" s="35">
        <f t="shared" si="174"/>
        <v>139.64999999999998</v>
      </c>
      <c r="CS1933" s="59">
        <f t="shared" si="175"/>
        <v>139.64999999999998</v>
      </c>
      <c r="CT1933" s="43">
        <f t="shared" si="176"/>
        <v>41.894999999999989</v>
      </c>
      <c r="CU1933" s="43">
        <f t="shared" si="177"/>
        <v>181.54499999999996</v>
      </c>
      <c r="CW1933" s="35">
        <f t="shared" si="178"/>
        <v>132.29999999999998</v>
      </c>
      <c r="CX1933" s="59">
        <f t="shared" si="179"/>
        <v>132.29999999999998</v>
      </c>
      <c r="CY1933" s="43">
        <f t="shared" si="180"/>
        <v>39.689999999999991</v>
      </c>
      <c r="CZ1933" s="43">
        <f t="shared" si="181"/>
        <v>171.98999999999998</v>
      </c>
      <c r="DB1933" s="35">
        <f t="shared" si="182"/>
        <v>180.6</v>
      </c>
      <c r="DC1933" s="59">
        <f t="shared" si="183"/>
        <v>180.6</v>
      </c>
      <c r="DD1933" s="43">
        <f t="shared" si="184"/>
        <v>54.18</v>
      </c>
      <c r="DE1933" s="43">
        <f t="shared" si="185"/>
        <v>234.78</v>
      </c>
      <c r="DG1933" s="35">
        <f t="shared" si="186"/>
        <v>360</v>
      </c>
      <c r="DH1933" s="59">
        <f t="shared" si="187"/>
        <v>360</v>
      </c>
      <c r="DI1933" s="43">
        <f t="shared" si="188"/>
        <v>108</v>
      </c>
      <c r="DJ1933" s="43">
        <f t="shared" si="189"/>
        <v>468</v>
      </c>
      <c r="DK1933" s="43"/>
      <c r="DL1933" s="43"/>
      <c r="DM1933" s="43"/>
      <c r="DN1933" s="43"/>
      <c r="DO1933" s="43"/>
      <c r="DP1933" s="43"/>
      <c r="DQ1933" s="43"/>
      <c r="DR1933" s="43"/>
      <c r="DS1933" s="43"/>
      <c r="DT1933" s="43"/>
      <c r="DU1933" s="43"/>
      <c r="DV1933" s="43"/>
      <c r="DW1933" s="43"/>
      <c r="DX1933" s="43"/>
      <c r="DY1933" s="43"/>
      <c r="DZ1933" s="43"/>
      <c r="EA1933" s="43"/>
      <c r="EB1933" s="43"/>
      <c r="EC1933" s="43"/>
      <c r="ED1933" s="43"/>
      <c r="EE1933" s="43"/>
      <c r="EF1933" s="43"/>
      <c r="EG1933" s="43"/>
      <c r="EH1933" s="43"/>
      <c r="EI1933" s="43"/>
      <c r="EJ1933" s="43"/>
      <c r="EK1933" s="43"/>
      <c r="EL1933" s="43"/>
      <c r="EM1933" s="43"/>
      <c r="EN1933" s="43"/>
      <c r="EO1933" s="43"/>
      <c r="EP1933" s="43"/>
      <c r="EQ1933" s="43"/>
      <c r="ER1933" s="43"/>
      <c r="ES1933" s="43"/>
      <c r="ET1933" s="43"/>
      <c r="EU1933" s="43"/>
      <c r="EV1933" s="43"/>
      <c r="EW1933" s="43"/>
      <c r="EX1933" s="43"/>
      <c r="EY1933" s="43"/>
      <c r="EZ1933" s="43"/>
      <c r="FA1933" s="43"/>
      <c r="FB1933" s="43"/>
      <c r="FC1933" s="43"/>
      <c r="FD1933" s="43"/>
      <c r="FE1933" s="102">
        <v>3</v>
      </c>
      <c r="FF1933" s="80">
        <f t="shared" si="141"/>
        <v>196.56000000000003</v>
      </c>
      <c r="FG1933" s="80">
        <f t="shared" si="142"/>
        <v>209.66400000000004</v>
      </c>
      <c r="FH1933" s="80">
        <f t="shared" si="143"/>
        <v>208.84499999999997</v>
      </c>
      <c r="FI1933" s="80">
        <f t="shared" si="144"/>
        <v>196.55999999999997</v>
      </c>
      <c r="FJ1933" s="80">
        <f t="shared" si="145"/>
        <v>16.58475</v>
      </c>
      <c r="FK1933" s="80">
        <f t="shared" si="146"/>
        <v>114.65999999999998</v>
      </c>
      <c r="FL1933" s="80">
        <f t="shared" si="147"/>
        <v>181.54499999999996</v>
      </c>
      <c r="FM1933" s="80">
        <f t="shared" si="148"/>
        <v>171.98999999999998</v>
      </c>
      <c r="FN1933" s="80">
        <f t="shared" si="149"/>
        <v>234.78</v>
      </c>
      <c r="FO1933" s="80">
        <f t="shared" si="150"/>
        <v>468</v>
      </c>
    </row>
    <row r="1934" spans="1:171" s="5" customFormat="1" ht="24.9" customHeight="1" x14ac:dyDescent="0.3">
      <c r="A1934" s="263"/>
      <c r="B1934" s="263"/>
      <c r="C1934" s="265"/>
      <c r="D1934" s="481"/>
      <c r="E1934" s="482"/>
      <c r="F1934" s="482"/>
      <c r="G1934" s="482"/>
      <c r="H1934" s="482"/>
      <c r="I1934" s="482"/>
      <c r="J1934" s="482"/>
      <c r="K1934" s="482"/>
      <c r="L1934" s="482"/>
      <c r="M1934" s="483"/>
      <c r="N1934" s="16"/>
      <c r="O1934" s="529"/>
      <c r="P1934" s="530"/>
      <c r="Q1934" s="8"/>
      <c r="R1934" s="8"/>
      <c r="S1934" s="8"/>
      <c r="T1934" s="9"/>
      <c r="U1934" s="17"/>
      <c r="V1934" s="33"/>
      <c r="W1934" s="57"/>
      <c r="X1934" s="86">
        <v>3</v>
      </c>
      <c r="Y1934" s="33"/>
      <c r="Z1934" s="36"/>
      <c r="AA1934" s="36"/>
      <c r="AT1934" s="102"/>
      <c r="AU1934" s="80">
        <f t="shared" si="131"/>
        <v>0</v>
      </c>
      <c r="AV1934" s="80">
        <f t="shared" si="132"/>
        <v>0</v>
      </c>
      <c r="AW1934" s="80">
        <f t="shared" si="133"/>
        <v>0</v>
      </c>
      <c r="AX1934" s="80">
        <f t="shared" si="134"/>
        <v>0</v>
      </c>
      <c r="AY1934" s="80">
        <f t="shared" si="135"/>
        <v>0</v>
      </c>
      <c r="AZ1934" s="80">
        <f t="shared" si="136"/>
        <v>0</v>
      </c>
      <c r="BA1934" s="80">
        <f t="shared" si="137"/>
        <v>0</v>
      </c>
      <c r="BB1934" s="80">
        <f t="shared" si="138"/>
        <v>0</v>
      </c>
      <c r="BC1934" s="80">
        <f t="shared" si="139"/>
        <v>0</v>
      </c>
      <c r="BD1934" s="80">
        <f t="shared" si="140"/>
        <v>0</v>
      </c>
      <c r="BE1934" s="89"/>
      <c r="BF1934" s="89"/>
      <c r="BG1934" s="89"/>
      <c r="BH1934" s="89"/>
      <c r="BI1934" s="89"/>
      <c r="BJ1934" s="89"/>
      <c r="BK1934" s="89"/>
      <c r="BL1934" s="89"/>
      <c r="BM1934" s="89"/>
      <c r="BN1934" s="35">
        <f t="shared" si="151"/>
        <v>0</v>
      </c>
      <c r="BO1934" s="59">
        <f>+BN1934*0.2</f>
        <v>0</v>
      </c>
      <c r="BP1934" s="43">
        <f t="shared" si="153"/>
        <v>0</v>
      </c>
      <c r="BQ1934" s="43">
        <f t="shared" si="154"/>
        <v>0</v>
      </c>
      <c r="BR1934" s="43"/>
      <c r="BS1934" s="35">
        <f t="shared" si="155"/>
        <v>0</v>
      </c>
      <c r="BT1934" s="59">
        <f>+BS1934*0.2</f>
        <v>0</v>
      </c>
      <c r="BU1934" s="43">
        <f t="shared" si="157"/>
        <v>0</v>
      </c>
      <c r="BV1934" s="43">
        <f t="shared" si="158"/>
        <v>0</v>
      </c>
      <c r="BW1934" s="33"/>
      <c r="BX1934" s="35">
        <f t="shared" si="159"/>
        <v>0</v>
      </c>
      <c r="BY1934" s="59">
        <f>+BX1934*0.2</f>
        <v>0</v>
      </c>
      <c r="BZ1934" s="43">
        <f t="shared" si="161"/>
        <v>0</v>
      </c>
      <c r="CA1934" s="43">
        <f t="shared" si="162"/>
        <v>0</v>
      </c>
      <c r="CC1934" s="35">
        <f t="shared" si="163"/>
        <v>0</v>
      </c>
      <c r="CD1934" s="59">
        <f>+CC1934*0.2</f>
        <v>0</v>
      </c>
      <c r="CE1934" s="43">
        <f t="shared" si="165"/>
        <v>0</v>
      </c>
      <c r="CF1934" s="43">
        <f t="shared" si="166"/>
        <v>0</v>
      </c>
      <c r="CH1934" s="35">
        <f t="shared" si="167"/>
        <v>0</v>
      </c>
      <c r="CI1934" s="59">
        <f>+CH1934*0.2</f>
        <v>0</v>
      </c>
      <c r="CJ1934" s="43">
        <f t="shared" ref="CJ1934:CJ1944" si="190">+CI1934*0.3</f>
        <v>0</v>
      </c>
      <c r="CK1934" s="43">
        <f t="shared" si="169"/>
        <v>0</v>
      </c>
      <c r="CM1934" s="35">
        <f t="shared" si="170"/>
        <v>0</v>
      </c>
      <c r="CN1934" s="59">
        <f>+CM1934*0.2</f>
        <v>0</v>
      </c>
      <c r="CO1934" s="43">
        <f t="shared" si="172"/>
        <v>0</v>
      </c>
      <c r="CP1934" s="43">
        <f t="shared" si="173"/>
        <v>0</v>
      </c>
      <c r="CR1934" s="35">
        <f t="shared" si="174"/>
        <v>0</v>
      </c>
      <c r="CS1934" s="59">
        <f>+CR1934*0.2</f>
        <v>0</v>
      </c>
      <c r="CT1934" s="43">
        <f t="shared" si="176"/>
        <v>0</v>
      </c>
      <c r="CU1934" s="43">
        <f t="shared" si="177"/>
        <v>0</v>
      </c>
      <c r="CW1934" s="35">
        <f t="shared" si="178"/>
        <v>0</v>
      </c>
      <c r="CX1934" s="59">
        <f>+CW1934*0.2</f>
        <v>0</v>
      </c>
      <c r="CY1934" s="43">
        <f t="shared" si="180"/>
        <v>0</v>
      </c>
      <c r="CZ1934" s="43">
        <f t="shared" si="181"/>
        <v>0</v>
      </c>
      <c r="DB1934" s="35">
        <f t="shared" si="182"/>
        <v>0</v>
      </c>
      <c r="DC1934" s="59">
        <f>+DB1934*0.2</f>
        <v>0</v>
      </c>
      <c r="DD1934" s="43">
        <f t="shared" si="184"/>
        <v>0</v>
      </c>
      <c r="DE1934" s="43">
        <f t="shared" si="185"/>
        <v>0</v>
      </c>
      <c r="DG1934" s="35">
        <f t="shared" si="186"/>
        <v>0</v>
      </c>
      <c r="DH1934" s="59">
        <f>+DG1934*0.2</f>
        <v>0</v>
      </c>
      <c r="DI1934" s="43">
        <f t="shared" si="188"/>
        <v>0</v>
      </c>
      <c r="DJ1934" s="43">
        <f t="shared" si="189"/>
        <v>0</v>
      </c>
      <c r="DK1934" s="43"/>
      <c r="DL1934" s="43"/>
      <c r="DM1934" s="43"/>
      <c r="DN1934" s="43"/>
      <c r="DO1934" s="43"/>
      <c r="DP1934" s="43"/>
      <c r="DQ1934" s="43"/>
      <c r="DR1934" s="43"/>
      <c r="DS1934" s="43"/>
      <c r="DT1934" s="43"/>
      <c r="DU1934" s="43"/>
      <c r="DV1934" s="43"/>
      <c r="DW1934" s="43"/>
      <c r="DX1934" s="43"/>
      <c r="DY1934" s="43"/>
      <c r="DZ1934" s="43"/>
      <c r="EA1934" s="43"/>
      <c r="EB1934" s="43"/>
      <c r="EC1934" s="43"/>
      <c r="ED1934" s="43"/>
      <c r="EE1934" s="43"/>
      <c r="EF1934" s="43"/>
      <c r="EG1934" s="43"/>
      <c r="EH1934" s="43"/>
      <c r="EI1934" s="43"/>
      <c r="EJ1934" s="43"/>
      <c r="EK1934" s="43"/>
      <c r="EL1934" s="43"/>
      <c r="EM1934" s="43"/>
      <c r="EN1934" s="43"/>
      <c r="EO1934" s="43"/>
      <c r="EP1934" s="43"/>
      <c r="EQ1934" s="43"/>
      <c r="ER1934" s="43"/>
      <c r="ES1934" s="43"/>
      <c r="ET1934" s="43"/>
      <c r="EU1934" s="43"/>
      <c r="EV1934" s="43"/>
      <c r="EW1934" s="43"/>
      <c r="EX1934" s="43"/>
      <c r="EY1934" s="43"/>
      <c r="EZ1934" s="43"/>
      <c r="FA1934" s="43"/>
      <c r="FB1934" s="43"/>
      <c r="FC1934" s="43"/>
      <c r="FD1934" s="43"/>
      <c r="FE1934" s="102"/>
      <c r="FF1934" s="80">
        <f t="shared" si="141"/>
        <v>0</v>
      </c>
      <c r="FG1934" s="80">
        <f t="shared" si="142"/>
        <v>0</v>
      </c>
      <c r="FH1934" s="80">
        <f t="shared" si="143"/>
        <v>0</v>
      </c>
      <c r="FI1934" s="80">
        <f t="shared" si="144"/>
        <v>0</v>
      </c>
      <c r="FJ1934" s="80">
        <f t="shared" si="145"/>
        <v>0</v>
      </c>
      <c r="FK1934" s="80">
        <f t="shared" si="146"/>
        <v>0</v>
      </c>
      <c r="FL1934" s="80">
        <f t="shared" si="147"/>
        <v>0</v>
      </c>
      <c r="FM1934" s="80">
        <f t="shared" si="148"/>
        <v>0</v>
      </c>
      <c r="FN1934" s="80">
        <f t="shared" si="149"/>
        <v>0</v>
      </c>
      <c r="FO1934" s="80">
        <f t="shared" si="150"/>
        <v>0</v>
      </c>
    </row>
    <row r="1935" spans="1:171" s="5" customFormat="1" ht="24.9" customHeight="1" x14ac:dyDescent="0.3">
      <c r="A1935" s="263"/>
      <c r="B1935" s="263"/>
      <c r="C1935" s="265"/>
      <c r="D1935" s="481"/>
      <c r="E1935" s="482"/>
      <c r="F1935" s="482"/>
      <c r="G1935" s="482"/>
      <c r="H1935" s="482"/>
      <c r="I1935" s="482"/>
      <c r="J1935" s="482"/>
      <c r="K1935" s="482"/>
      <c r="L1935" s="482"/>
      <c r="M1935" s="483"/>
      <c r="N1935" s="16"/>
      <c r="O1935" s="529"/>
      <c r="P1935" s="530"/>
      <c r="Q1935" s="8"/>
      <c r="R1935" s="8"/>
      <c r="S1935" s="8"/>
      <c r="T1935" s="9"/>
      <c r="U1935" s="17"/>
      <c r="V1935" s="33"/>
      <c r="W1935" s="57"/>
      <c r="X1935" s="86">
        <v>31</v>
      </c>
      <c r="Y1935" s="33"/>
      <c r="Z1935" s="36"/>
      <c r="AA1935" s="36"/>
      <c r="AT1935" s="102"/>
      <c r="AU1935" s="80">
        <f t="shared" si="131"/>
        <v>0</v>
      </c>
      <c r="AV1935" s="80">
        <f t="shared" si="132"/>
        <v>0</v>
      </c>
      <c r="AW1935" s="80">
        <f t="shared" si="133"/>
        <v>0</v>
      </c>
      <c r="AX1935" s="80">
        <f t="shared" si="134"/>
        <v>0</v>
      </c>
      <c r="AY1935" s="80">
        <f t="shared" si="135"/>
        <v>0</v>
      </c>
      <c r="AZ1935" s="80">
        <f t="shared" si="136"/>
        <v>0</v>
      </c>
      <c r="BA1935" s="80">
        <f t="shared" si="137"/>
        <v>0</v>
      </c>
      <c r="BB1935" s="80">
        <f t="shared" si="138"/>
        <v>0</v>
      </c>
      <c r="BC1935" s="80">
        <f t="shared" si="139"/>
        <v>0</v>
      </c>
      <c r="BD1935" s="80">
        <f t="shared" si="140"/>
        <v>0</v>
      </c>
      <c r="BE1935" s="89"/>
      <c r="BF1935" s="89"/>
      <c r="BG1935" s="89"/>
      <c r="BH1935" s="89"/>
      <c r="BI1935" s="89"/>
      <c r="BJ1935" s="89"/>
      <c r="BK1935" s="89"/>
      <c r="BL1935" s="89"/>
      <c r="BM1935" s="89"/>
      <c r="BN1935" s="35">
        <f t="shared" si="151"/>
        <v>0</v>
      </c>
      <c r="BO1935" s="59">
        <f>+BN1935*0.2*0.5</f>
        <v>0</v>
      </c>
      <c r="BP1935" s="43">
        <f t="shared" si="153"/>
        <v>0</v>
      </c>
      <c r="BQ1935" s="43">
        <f t="shared" si="154"/>
        <v>0</v>
      </c>
      <c r="BR1935" s="43"/>
      <c r="BS1935" s="35">
        <f t="shared" si="155"/>
        <v>0</v>
      </c>
      <c r="BT1935" s="59">
        <f>+BS1935*0.2*0.5</f>
        <v>0</v>
      </c>
      <c r="BU1935" s="43">
        <f t="shared" si="157"/>
        <v>0</v>
      </c>
      <c r="BV1935" s="43">
        <f t="shared" si="158"/>
        <v>0</v>
      </c>
      <c r="BW1935" s="33"/>
      <c r="BX1935" s="35">
        <f t="shared" si="159"/>
        <v>0</v>
      </c>
      <c r="BY1935" s="59">
        <f>+BX1935*0.2*0.5</f>
        <v>0</v>
      </c>
      <c r="BZ1935" s="43">
        <f t="shared" si="161"/>
        <v>0</v>
      </c>
      <c r="CA1935" s="43">
        <f t="shared" si="162"/>
        <v>0</v>
      </c>
      <c r="CC1935" s="35">
        <f t="shared" si="163"/>
        <v>0</v>
      </c>
      <c r="CD1935" s="59">
        <f>+CC1935*0.2*0.5</f>
        <v>0</v>
      </c>
      <c r="CE1935" s="43">
        <f t="shared" si="165"/>
        <v>0</v>
      </c>
      <c r="CF1935" s="43">
        <f t="shared" si="166"/>
        <v>0</v>
      </c>
      <c r="CH1935" s="35">
        <f t="shared" si="167"/>
        <v>0</v>
      </c>
      <c r="CI1935" s="59">
        <f>+CH1935*0.2*0.5</f>
        <v>0</v>
      </c>
      <c r="CJ1935" s="43">
        <f t="shared" si="190"/>
        <v>0</v>
      </c>
      <c r="CK1935" s="43">
        <f t="shared" si="169"/>
        <v>0</v>
      </c>
      <c r="CM1935" s="35">
        <f t="shared" si="170"/>
        <v>0</v>
      </c>
      <c r="CN1935" s="59">
        <f>+CM1935*0.2*0.5</f>
        <v>0</v>
      </c>
      <c r="CO1935" s="43">
        <f t="shared" si="172"/>
        <v>0</v>
      </c>
      <c r="CP1935" s="43">
        <f t="shared" si="173"/>
        <v>0</v>
      </c>
      <c r="CR1935" s="35">
        <f t="shared" si="174"/>
        <v>0</v>
      </c>
      <c r="CS1935" s="59">
        <f>+CR1935*0.2*0.5</f>
        <v>0</v>
      </c>
      <c r="CT1935" s="43">
        <f t="shared" si="176"/>
        <v>0</v>
      </c>
      <c r="CU1935" s="43">
        <f t="shared" si="177"/>
        <v>0</v>
      </c>
      <c r="CW1935" s="35">
        <f t="shared" si="178"/>
        <v>0</v>
      </c>
      <c r="CX1935" s="59">
        <f>+CW1935*0.2*0.5</f>
        <v>0</v>
      </c>
      <c r="CY1935" s="43">
        <f t="shared" si="180"/>
        <v>0</v>
      </c>
      <c r="CZ1935" s="43">
        <f t="shared" si="181"/>
        <v>0</v>
      </c>
      <c r="DB1935" s="35">
        <f t="shared" si="182"/>
        <v>0</v>
      </c>
      <c r="DC1935" s="59">
        <f>+DB1935*0.2*0.5</f>
        <v>0</v>
      </c>
      <c r="DD1935" s="43">
        <f t="shared" si="184"/>
        <v>0</v>
      </c>
      <c r="DE1935" s="43">
        <f t="shared" si="185"/>
        <v>0</v>
      </c>
      <c r="DG1935" s="35">
        <f t="shared" si="186"/>
        <v>0</v>
      </c>
      <c r="DH1935" s="59">
        <f>+DG1935*0.2*0.5</f>
        <v>0</v>
      </c>
      <c r="DI1935" s="43">
        <f t="shared" si="188"/>
        <v>0</v>
      </c>
      <c r="DJ1935" s="43">
        <f t="shared" si="189"/>
        <v>0</v>
      </c>
      <c r="DK1935" s="43"/>
      <c r="DL1935" s="43"/>
      <c r="DM1935" s="43"/>
      <c r="DN1935" s="43"/>
      <c r="DO1935" s="43"/>
      <c r="DP1935" s="43"/>
      <c r="DQ1935" s="43"/>
      <c r="DR1935" s="43"/>
      <c r="DS1935" s="43"/>
      <c r="DT1935" s="43"/>
      <c r="DU1935" s="43"/>
      <c r="DV1935" s="43"/>
      <c r="DW1935" s="43"/>
      <c r="DX1935" s="43"/>
      <c r="DY1935" s="43"/>
      <c r="DZ1935" s="43"/>
      <c r="EA1935" s="43"/>
      <c r="EB1935" s="43"/>
      <c r="EC1935" s="43"/>
      <c r="ED1935" s="43"/>
      <c r="EE1935" s="43"/>
      <c r="EF1935" s="43"/>
      <c r="EG1935" s="43"/>
      <c r="EH1935" s="43"/>
      <c r="EI1935" s="43"/>
      <c r="EJ1935" s="43"/>
      <c r="EK1935" s="43"/>
      <c r="EL1935" s="43"/>
      <c r="EM1935" s="43"/>
      <c r="EN1935" s="43"/>
      <c r="EO1935" s="43"/>
      <c r="EP1935" s="43"/>
      <c r="EQ1935" s="43"/>
      <c r="ER1935" s="43"/>
      <c r="ES1935" s="43"/>
      <c r="ET1935" s="43"/>
      <c r="EU1935" s="43"/>
      <c r="EV1935" s="43"/>
      <c r="EW1935" s="43"/>
      <c r="EX1935" s="43"/>
      <c r="EY1935" s="43"/>
      <c r="EZ1935" s="43"/>
      <c r="FA1935" s="43"/>
      <c r="FB1935" s="43"/>
      <c r="FC1935" s="43"/>
      <c r="FD1935" s="43"/>
      <c r="FE1935" s="102"/>
      <c r="FF1935" s="80">
        <f t="shared" si="141"/>
        <v>0</v>
      </c>
      <c r="FG1935" s="80">
        <f t="shared" si="142"/>
        <v>0</v>
      </c>
      <c r="FH1935" s="80">
        <f t="shared" si="143"/>
        <v>0</v>
      </c>
      <c r="FI1935" s="80">
        <f t="shared" si="144"/>
        <v>0</v>
      </c>
      <c r="FJ1935" s="80">
        <f t="shared" si="145"/>
        <v>0</v>
      </c>
      <c r="FK1935" s="80">
        <f t="shared" si="146"/>
        <v>0</v>
      </c>
      <c r="FL1935" s="80">
        <f t="shared" si="147"/>
        <v>0</v>
      </c>
      <c r="FM1935" s="80">
        <f t="shared" si="148"/>
        <v>0</v>
      </c>
      <c r="FN1935" s="80">
        <f t="shared" si="149"/>
        <v>0</v>
      </c>
      <c r="FO1935" s="80">
        <f t="shared" si="150"/>
        <v>0</v>
      </c>
    </row>
    <row r="1936" spans="1:171" s="5" customFormat="1" ht="24.9" customHeight="1" x14ac:dyDescent="0.3">
      <c r="A1936" s="263"/>
      <c r="B1936" s="263"/>
      <c r="C1936" s="265"/>
      <c r="D1936" s="481"/>
      <c r="E1936" s="482"/>
      <c r="F1936" s="482"/>
      <c r="G1936" s="482"/>
      <c r="H1936" s="482"/>
      <c r="I1936" s="482"/>
      <c r="J1936" s="482"/>
      <c r="K1936" s="482"/>
      <c r="L1936" s="482"/>
      <c r="M1936" s="483"/>
      <c r="N1936" s="16"/>
      <c r="O1936" s="529"/>
      <c r="P1936" s="530"/>
      <c r="Q1936" s="8"/>
      <c r="R1936" s="8"/>
      <c r="S1936" s="8"/>
      <c r="T1936" s="9"/>
      <c r="U1936" s="17"/>
      <c r="V1936" s="33"/>
      <c r="W1936" s="57"/>
      <c r="X1936" s="86">
        <v>66</v>
      </c>
      <c r="Y1936" s="33"/>
      <c r="Z1936" s="36"/>
      <c r="AA1936" s="36"/>
      <c r="AT1936" s="102"/>
      <c r="AU1936" s="80">
        <f t="shared" si="131"/>
        <v>0</v>
      </c>
      <c r="AV1936" s="80">
        <f t="shared" si="132"/>
        <v>0</v>
      </c>
      <c r="AW1936" s="80">
        <f t="shared" si="133"/>
        <v>0</v>
      </c>
      <c r="AX1936" s="80">
        <f t="shared" si="134"/>
        <v>0</v>
      </c>
      <c r="AY1936" s="80">
        <f t="shared" si="135"/>
        <v>0</v>
      </c>
      <c r="AZ1936" s="80">
        <f t="shared" si="136"/>
        <v>0</v>
      </c>
      <c r="BA1936" s="80">
        <f t="shared" si="137"/>
        <v>0</v>
      </c>
      <c r="BB1936" s="80">
        <f t="shared" si="138"/>
        <v>0</v>
      </c>
      <c r="BC1936" s="80">
        <f t="shared" si="139"/>
        <v>0</v>
      </c>
      <c r="BD1936" s="80">
        <f t="shared" si="140"/>
        <v>0</v>
      </c>
      <c r="BE1936" s="89"/>
      <c r="BF1936" s="89"/>
      <c r="BG1936" s="89"/>
      <c r="BH1936" s="89"/>
      <c r="BI1936" s="89"/>
      <c r="BJ1936" s="89"/>
      <c r="BK1936" s="89"/>
      <c r="BL1936" s="89"/>
      <c r="BM1936" s="89"/>
      <c r="BN1936" s="35">
        <f t="shared" si="151"/>
        <v>0</v>
      </c>
      <c r="BO1936" s="59">
        <f>+BN1936*0.06</f>
        <v>0</v>
      </c>
      <c r="BP1936" s="43">
        <f t="shared" si="153"/>
        <v>0</v>
      </c>
      <c r="BQ1936" s="43">
        <f t="shared" si="154"/>
        <v>0</v>
      </c>
      <c r="BR1936" s="43"/>
      <c r="BS1936" s="35">
        <f t="shared" si="155"/>
        <v>0</v>
      </c>
      <c r="BT1936" s="59">
        <f>+BS1936*0.06</f>
        <v>0</v>
      </c>
      <c r="BU1936" s="43">
        <f t="shared" si="157"/>
        <v>0</v>
      </c>
      <c r="BV1936" s="43">
        <f t="shared" si="158"/>
        <v>0</v>
      </c>
      <c r="BW1936" s="33"/>
      <c r="BX1936" s="35">
        <f t="shared" si="159"/>
        <v>0</v>
      </c>
      <c r="BY1936" s="59">
        <f>+BX1936*0.06</f>
        <v>0</v>
      </c>
      <c r="BZ1936" s="43">
        <f t="shared" si="161"/>
        <v>0</v>
      </c>
      <c r="CA1936" s="43">
        <f t="shared" si="162"/>
        <v>0</v>
      </c>
      <c r="CC1936" s="35">
        <f t="shared" si="163"/>
        <v>0</v>
      </c>
      <c r="CD1936" s="59">
        <f>+CC1936*0.06</f>
        <v>0</v>
      </c>
      <c r="CE1936" s="43">
        <f t="shared" si="165"/>
        <v>0</v>
      </c>
      <c r="CF1936" s="43">
        <f t="shared" si="166"/>
        <v>0</v>
      </c>
      <c r="CH1936" s="35">
        <f t="shared" si="167"/>
        <v>0</v>
      </c>
      <c r="CI1936" s="59">
        <f>+CH1936*0.06</f>
        <v>0</v>
      </c>
      <c r="CJ1936" s="43">
        <f t="shared" si="190"/>
        <v>0</v>
      </c>
      <c r="CK1936" s="43">
        <f t="shared" si="169"/>
        <v>0</v>
      </c>
      <c r="CM1936" s="35">
        <f t="shared" si="170"/>
        <v>0</v>
      </c>
      <c r="CN1936" s="59">
        <f>+CM1936*0.06</f>
        <v>0</v>
      </c>
      <c r="CO1936" s="43">
        <f t="shared" si="172"/>
        <v>0</v>
      </c>
      <c r="CP1936" s="43">
        <f t="shared" si="173"/>
        <v>0</v>
      </c>
      <c r="CR1936" s="35">
        <f t="shared" si="174"/>
        <v>0</v>
      </c>
      <c r="CS1936" s="59">
        <f>+CR1936*0.06</f>
        <v>0</v>
      </c>
      <c r="CT1936" s="43">
        <f t="shared" si="176"/>
        <v>0</v>
      </c>
      <c r="CU1936" s="43">
        <f t="shared" si="177"/>
        <v>0</v>
      </c>
      <c r="CW1936" s="35">
        <f t="shared" si="178"/>
        <v>0</v>
      </c>
      <c r="CX1936" s="59">
        <f>+CW1936*0.06</f>
        <v>0</v>
      </c>
      <c r="CY1936" s="43">
        <f t="shared" si="180"/>
        <v>0</v>
      </c>
      <c r="CZ1936" s="43">
        <f t="shared" si="181"/>
        <v>0</v>
      </c>
      <c r="DB1936" s="35">
        <f t="shared" si="182"/>
        <v>0</v>
      </c>
      <c r="DC1936" s="59">
        <f>+DB1936*0.06</f>
        <v>0</v>
      </c>
      <c r="DD1936" s="43">
        <f t="shared" si="184"/>
        <v>0</v>
      </c>
      <c r="DE1936" s="43">
        <f t="shared" si="185"/>
        <v>0</v>
      </c>
      <c r="DG1936" s="35">
        <f t="shared" si="186"/>
        <v>0</v>
      </c>
      <c r="DH1936" s="59">
        <f>+DG1936*0.06</f>
        <v>0</v>
      </c>
      <c r="DI1936" s="43">
        <f t="shared" si="188"/>
        <v>0</v>
      </c>
      <c r="DJ1936" s="43">
        <f t="shared" si="189"/>
        <v>0</v>
      </c>
      <c r="DK1936" s="43"/>
      <c r="DL1936" s="43"/>
      <c r="DM1936" s="43"/>
      <c r="DN1936" s="43"/>
      <c r="DO1936" s="43"/>
      <c r="DP1936" s="43"/>
      <c r="DQ1936" s="43"/>
      <c r="DR1936" s="43"/>
      <c r="DS1936" s="43"/>
      <c r="DT1936" s="43"/>
      <c r="DU1936" s="43"/>
      <c r="DV1936" s="43"/>
      <c r="DW1936" s="43"/>
      <c r="DX1936" s="43"/>
      <c r="DY1936" s="43"/>
      <c r="DZ1936" s="43"/>
      <c r="EA1936" s="43"/>
      <c r="EB1936" s="43"/>
      <c r="EC1936" s="43"/>
      <c r="ED1936" s="43"/>
      <c r="EE1936" s="43"/>
      <c r="EF1936" s="43"/>
      <c r="EG1936" s="43"/>
      <c r="EH1936" s="43"/>
      <c r="EI1936" s="43"/>
      <c r="EJ1936" s="43"/>
      <c r="EK1936" s="43"/>
      <c r="EL1936" s="43"/>
      <c r="EM1936" s="43"/>
      <c r="EN1936" s="43"/>
      <c r="EO1936" s="43"/>
      <c r="EP1936" s="43"/>
      <c r="EQ1936" s="43"/>
      <c r="ER1936" s="43"/>
      <c r="ES1936" s="43"/>
      <c r="ET1936" s="43"/>
      <c r="EU1936" s="43"/>
      <c r="EV1936" s="43"/>
      <c r="EW1936" s="43"/>
      <c r="EX1936" s="43"/>
      <c r="EY1936" s="43"/>
      <c r="EZ1936" s="43"/>
      <c r="FA1936" s="43"/>
      <c r="FB1936" s="43"/>
      <c r="FC1936" s="43"/>
      <c r="FD1936" s="43"/>
      <c r="FE1936" s="102"/>
      <c r="FF1936" s="80">
        <f t="shared" si="141"/>
        <v>0</v>
      </c>
      <c r="FG1936" s="80">
        <f t="shared" si="142"/>
        <v>0</v>
      </c>
      <c r="FH1936" s="80">
        <f t="shared" si="143"/>
        <v>0</v>
      </c>
      <c r="FI1936" s="80">
        <f t="shared" si="144"/>
        <v>0</v>
      </c>
      <c r="FJ1936" s="80">
        <f t="shared" si="145"/>
        <v>0</v>
      </c>
      <c r="FK1936" s="80">
        <f t="shared" si="146"/>
        <v>0</v>
      </c>
      <c r="FL1936" s="80">
        <f t="shared" si="147"/>
        <v>0</v>
      </c>
      <c r="FM1936" s="80">
        <f t="shared" si="148"/>
        <v>0</v>
      </c>
      <c r="FN1936" s="80">
        <f t="shared" si="149"/>
        <v>0</v>
      </c>
      <c r="FO1936" s="80">
        <f t="shared" si="150"/>
        <v>0</v>
      </c>
    </row>
    <row r="1937" spans="1:171" s="5" customFormat="1" ht="24.9" customHeight="1" x14ac:dyDescent="0.3">
      <c r="A1937" s="263"/>
      <c r="B1937" s="263"/>
      <c r="C1937" s="265"/>
      <c r="D1937" s="481"/>
      <c r="E1937" s="482"/>
      <c r="F1937" s="482"/>
      <c r="G1937" s="482"/>
      <c r="H1937" s="482"/>
      <c r="I1937" s="482"/>
      <c r="J1937" s="482"/>
      <c r="K1937" s="482"/>
      <c r="L1937" s="482"/>
      <c r="M1937" s="483"/>
      <c r="N1937" s="16"/>
      <c r="O1937" s="529"/>
      <c r="P1937" s="530"/>
      <c r="Q1937" s="8"/>
      <c r="R1937" s="8"/>
      <c r="S1937" s="8"/>
      <c r="T1937" s="9"/>
      <c r="U1937" s="17"/>
      <c r="V1937" s="33"/>
      <c r="W1937" s="57"/>
      <c r="X1937" s="86">
        <v>3</v>
      </c>
      <c r="Y1937" s="33"/>
      <c r="Z1937" s="36"/>
      <c r="AA1937" s="36"/>
      <c r="AT1937" s="102"/>
      <c r="AU1937" s="80">
        <f t="shared" si="131"/>
        <v>0</v>
      </c>
      <c r="AV1937" s="80">
        <f t="shared" si="132"/>
        <v>0</v>
      </c>
      <c r="AW1937" s="80">
        <f t="shared" si="133"/>
        <v>0</v>
      </c>
      <c r="AX1937" s="80">
        <f t="shared" si="134"/>
        <v>0</v>
      </c>
      <c r="AY1937" s="80">
        <f t="shared" si="135"/>
        <v>0</v>
      </c>
      <c r="AZ1937" s="80">
        <f t="shared" si="136"/>
        <v>0</v>
      </c>
      <c r="BA1937" s="80">
        <f t="shared" si="137"/>
        <v>0</v>
      </c>
      <c r="BB1937" s="80">
        <f t="shared" si="138"/>
        <v>0</v>
      </c>
      <c r="BC1937" s="80">
        <f t="shared" si="139"/>
        <v>0</v>
      </c>
      <c r="BD1937" s="80">
        <f t="shared" si="140"/>
        <v>0</v>
      </c>
      <c r="BE1937" s="89"/>
      <c r="BF1937" s="89"/>
      <c r="BG1937" s="89"/>
      <c r="BH1937" s="89"/>
      <c r="BI1937" s="89"/>
      <c r="BJ1937" s="89"/>
      <c r="BK1937" s="89"/>
      <c r="BL1937" s="89"/>
      <c r="BM1937" s="89"/>
      <c r="BN1937" s="35">
        <f t="shared" si="151"/>
        <v>0</v>
      </c>
      <c r="BO1937" s="59">
        <f>+BN1937*0.04</f>
        <v>0</v>
      </c>
      <c r="BP1937" s="43">
        <f t="shared" si="153"/>
        <v>0</v>
      </c>
      <c r="BQ1937" s="43">
        <f t="shared" si="154"/>
        <v>0</v>
      </c>
      <c r="BR1937" s="43"/>
      <c r="BS1937" s="35">
        <f t="shared" si="155"/>
        <v>0</v>
      </c>
      <c r="BT1937" s="59">
        <f>+BS1937*0.04</f>
        <v>0</v>
      </c>
      <c r="BU1937" s="43">
        <f t="shared" si="157"/>
        <v>0</v>
      </c>
      <c r="BV1937" s="43">
        <f t="shared" si="158"/>
        <v>0</v>
      </c>
      <c r="BW1937" s="33"/>
      <c r="BX1937" s="35">
        <f t="shared" si="159"/>
        <v>0</v>
      </c>
      <c r="BY1937" s="59">
        <f>+BX1937*0.04</f>
        <v>0</v>
      </c>
      <c r="BZ1937" s="43">
        <f t="shared" si="161"/>
        <v>0</v>
      </c>
      <c r="CA1937" s="43">
        <f t="shared" si="162"/>
        <v>0</v>
      </c>
      <c r="CC1937" s="35">
        <f t="shared" si="163"/>
        <v>0</v>
      </c>
      <c r="CD1937" s="59">
        <f>+CC1937*0.04</f>
        <v>0</v>
      </c>
      <c r="CE1937" s="43">
        <f t="shared" si="165"/>
        <v>0</v>
      </c>
      <c r="CF1937" s="43">
        <f t="shared" si="166"/>
        <v>0</v>
      </c>
      <c r="CH1937" s="35">
        <f t="shared" si="167"/>
        <v>0</v>
      </c>
      <c r="CI1937" s="59">
        <f>+CH1937*0.04</f>
        <v>0</v>
      </c>
      <c r="CJ1937" s="43">
        <f t="shared" si="190"/>
        <v>0</v>
      </c>
      <c r="CK1937" s="43">
        <f t="shared" si="169"/>
        <v>0</v>
      </c>
      <c r="CM1937" s="35">
        <f t="shared" si="170"/>
        <v>0</v>
      </c>
      <c r="CN1937" s="59">
        <f>+CM1937*0.04</f>
        <v>0</v>
      </c>
      <c r="CO1937" s="43">
        <f t="shared" si="172"/>
        <v>0</v>
      </c>
      <c r="CP1937" s="43">
        <f t="shared" si="173"/>
        <v>0</v>
      </c>
      <c r="CR1937" s="35">
        <f t="shared" si="174"/>
        <v>0</v>
      </c>
      <c r="CS1937" s="59">
        <f>+CR1937*0.04</f>
        <v>0</v>
      </c>
      <c r="CT1937" s="43">
        <f t="shared" si="176"/>
        <v>0</v>
      </c>
      <c r="CU1937" s="43">
        <f t="shared" si="177"/>
        <v>0</v>
      </c>
      <c r="CW1937" s="35">
        <f t="shared" si="178"/>
        <v>0</v>
      </c>
      <c r="CX1937" s="59">
        <f>+CW1937*0.04</f>
        <v>0</v>
      </c>
      <c r="CY1937" s="43">
        <f t="shared" si="180"/>
        <v>0</v>
      </c>
      <c r="CZ1937" s="43">
        <f t="shared" si="181"/>
        <v>0</v>
      </c>
      <c r="DB1937" s="35">
        <f t="shared" si="182"/>
        <v>0</v>
      </c>
      <c r="DC1937" s="59">
        <f>+DB1937*0.04</f>
        <v>0</v>
      </c>
      <c r="DD1937" s="43">
        <f t="shared" si="184"/>
        <v>0</v>
      </c>
      <c r="DE1937" s="43">
        <f t="shared" si="185"/>
        <v>0</v>
      </c>
      <c r="DG1937" s="35">
        <f t="shared" si="186"/>
        <v>0</v>
      </c>
      <c r="DH1937" s="59">
        <f>+DG1937*0.04</f>
        <v>0</v>
      </c>
      <c r="DI1937" s="43">
        <f t="shared" si="188"/>
        <v>0</v>
      </c>
      <c r="DJ1937" s="43">
        <f t="shared" si="189"/>
        <v>0</v>
      </c>
      <c r="DK1937" s="43"/>
      <c r="DL1937" s="43"/>
      <c r="DM1937" s="43"/>
      <c r="DN1937" s="43"/>
      <c r="DO1937" s="43"/>
      <c r="DP1937" s="43"/>
      <c r="DQ1937" s="43"/>
      <c r="DR1937" s="43"/>
      <c r="DS1937" s="43"/>
      <c r="DT1937" s="43"/>
      <c r="DU1937" s="43"/>
      <c r="DV1937" s="43"/>
      <c r="DW1937" s="43"/>
      <c r="DX1937" s="43"/>
      <c r="DY1937" s="43"/>
      <c r="DZ1937" s="43"/>
      <c r="EA1937" s="43"/>
      <c r="EB1937" s="43"/>
      <c r="EC1937" s="43"/>
      <c r="ED1937" s="43"/>
      <c r="EE1937" s="43"/>
      <c r="EF1937" s="43"/>
      <c r="EG1937" s="43"/>
      <c r="EH1937" s="43"/>
      <c r="EI1937" s="43"/>
      <c r="EJ1937" s="43"/>
      <c r="EK1937" s="43"/>
      <c r="EL1937" s="43"/>
      <c r="EM1937" s="43"/>
      <c r="EN1937" s="43"/>
      <c r="EO1937" s="43"/>
      <c r="EP1937" s="43"/>
      <c r="EQ1937" s="43"/>
      <c r="ER1937" s="43"/>
      <c r="ES1937" s="43"/>
      <c r="ET1937" s="43"/>
      <c r="EU1937" s="43"/>
      <c r="EV1937" s="43"/>
      <c r="EW1937" s="43"/>
      <c r="EX1937" s="43"/>
      <c r="EY1937" s="43"/>
      <c r="EZ1937" s="43"/>
      <c r="FA1937" s="43"/>
      <c r="FB1937" s="43"/>
      <c r="FC1937" s="43"/>
      <c r="FD1937" s="43"/>
      <c r="FE1937" s="102"/>
      <c r="FF1937" s="80">
        <f t="shared" si="141"/>
        <v>0</v>
      </c>
      <c r="FG1937" s="80">
        <f t="shared" si="142"/>
        <v>0</v>
      </c>
      <c r="FH1937" s="80">
        <f t="shared" si="143"/>
        <v>0</v>
      </c>
      <c r="FI1937" s="80">
        <f t="shared" si="144"/>
        <v>0</v>
      </c>
      <c r="FJ1937" s="80">
        <f t="shared" si="145"/>
        <v>0</v>
      </c>
      <c r="FK1937" s="80">
        <f t="shared" si="146"/>
        <v>0</v>
      </c>
      <c r="FL1937" s="80">
        <f t="shared" si="147"/>
        <v>0</v>
      </c>
      <c r="FM1937" s="80">
        <f t="shared" si="148"/>
        <v>0</v>
      </c>
      <c r="FN1937" s="80">
        <f t="shared" si="149"/>
        <v>0</v>
      </c>
      <c r="FO1937" s="80">
        <f t="shared" si="150"/>
        <v>0</v>
      </c>
    </row>
    <row r="1938" spans="1:171" s="5" customFormat="1" ht="24.9" customHeight="1" x14ac:dyDescent="0.3">
      <c r="A1938" s="263"/>
      <c r="B1938" s="263"/>
      <c r="C1938" s="265"/>
      <c r="D1938" s="481"/>
      <c r="E1938" s="482"/>
      <c r="F1938" s="482"/>
      <c r="G1938" s="482"/>
      <c r="H1938" s="482"/>
      <c r="I1938" s="482"/>
      <c r="J1938" s="482"/>
      <c r="K1938" s="482"/>
      <c r="L1938" s="482"/>
      <c r="M1938" s="483"/>
      <c r="N1938" s="16"/>
      <c r="O1938" s="529"/>
      <c r="P1938" s="530"/>
      <c r="Q1938" s="8"/>
      <c r="R1938" s="8"/>
      <c r="S1938" s="8"/>
      <c r="T1938" s="9"/>
      <c r="U1938" s="17"/>
      <c r="V1938" s="33"/>
      <c r="W1938" s="57"/>
      <c r="X1938" s="86">
        <v>31</v>
      </c>
      <c r="Y1938" s="33"/>
      <c r="Z1938" s="36"/>
      <c r="AA1938" s="36"/>
      <c r="AT1938" s="102"/>
      <c r="AU1938" s="80">
        <f t="shared" si="131"/>
        <v>0</v>
      </c>
      <c r="AV1938" s="80">
        <f t="shared" si="132"/>
        <v>0</v>
      </c>
      <c r="AW1938" s="80">
        <f t="shared" si="133"/>
        <v>0</v>
      </c>
      <c r="AX1938" s="80">
        <f t="shared" si="134"/>
        <v>0</v>
      </c>
      <c r="AY1938" s="80">
        <f t="shared" si="135"/>
        <v>0</v>
      </c>
      <c r="AZ1938" s="80">
        <f t="shared" si="136"/>
        <v>0</v>
      </c>
      <c r="BA1938" s="80">
        <f t="shared" si="137"/>
        <v>0</v>
      </c>
      <c r="BB1938" s="80">
        <f t="shared" si="138"/>
        <v>0</v>
      </c>
      <c r="BC1938" s="80">
        <f t="shared" si="139"/>
        <v>0</v>
      </c>
      <c r="BD1938" s="80">
        <f t="shared" si="140"/>
        <v>0</v>
      </c>
      <c r="BE1938" s="89"/>
      <c r="BF1938" s="89"/>
      <c r="BG1938" s="89"/>
      <c r="BH1938" s="89"/>
      <c r="BI1938" s="89"/>
      <c r="BJ1938" s="89"/>
      <c r="BK1938" s="89"/>
      <c r="BL1938" s="89"/>
      <c r="BM1938" s="89"/>
      <c r="BN1938" s="35">
        <f t="shared" si="151"/>
        <v>0</v>
      </c>
      <c r="BO1938" s="59">
        <f>+BN1938*1</f>
        <v>0</v>
      </c>
      <c r="BP1938" s="43">
        <f t="shared" si="153"/>
        <v>0</v>
      </c>
      <c r="BQ1938" s="43">
        <f t="shared" si="154"/>
        <v>0</v>
      </c>
      <c r="BR1938" s="43"/>
      <c r="BS1938" s="35">
        <f t="shared" si="155"/>
        <v>0</v>
      </c>
      <c r="BT1938" s="59">
        <f>+BS1938*1</f>
        <v>0</v>
      </c>
      <c r="BU1938" s="43">
        <f t="shared" si="157"/>
        <v>0</v>
      </c>
      <c r="BV1938" s="43">
        <f t="shared" si="158"/>
        <v>0</v>
      </c>
      <c r="BW1938" s="33"/>
      <c r="BX1938" s="35">
        <f t="shared" si="159"/>
        <v>0</v>
      </c>
      <c r="BY1938" s="59">
        <f>+BX1938*1</f>
        <v>0</v>
      </c>
      <c r="BZ1938" s="43">
        <f t="shared" si="161"/>
        <v>0</v>
      </c>
      <c r="CA1938" s="43">
        <f t="shared" si="162"/>
        <v>0</v>
      </c>
      <c r="CC1938" s="35">
        <f t="shared" si="163"/>
        <v>0</v>
      </c>
      <c r="CD1938" s="59">
        <f>+CC1938*1</f>
        <v>0</v>
      </c>
      <c r="CE1938" s="43">
        <f t="shared" si="165"/>
        <v>0</v>
      </c>
      <c r="CF1938" s="43">
        <f t="shared" si="166"/>
        <v>0</v>
      </c>
      <c r="CH1938" s="35">
        <f t="shared" si="167"/>
        <v>0</v>
      </c>
      <c r="CI1938" s="59">
        <f>+CH1938*1</f>
        <v>0</v>
      </c>
      <c r="CJ1938" s="43">
        <f t="shared" si="190"/>
        <v>0</v>
      </c>
      <c r="CK1938" s="43">
        <f t="shared" si="169"/>
        <v>0</v>
      </c>
      <c r="CM1938" s="35">
        <f t="shared" si="170"/>
        <v>0</v>
      </c>
      <c r="CN1938" s="59">
        <f>+CM1938*1</f>
        <v>0</v>
      </c>
      <c r="CO1938" s="43">
        <f t="shared" si="172"/>
        <v>0</v>
      </c>
      <c r="CP1938" s="43">
        <f t="shared" si="173"/>
        <v>0</v>
      </c>
      <c r="CR1938" s="35">
        <f t="shared" si="174"/>
        <v>0</v>
      </c>
      <c r="CS1938" s="59">
        <f>+CR1938*1</f>
        <v>0</v>
      </c>
      <c r="CT1938" s="43">
        <f t="shared" si="176"/>
        <v>0</v>
      </c>
      <c r="CU1938" s="43">
        <f t="shared" si="177"/>
        <v>0</v>
      </c>
      <c r="CW1938" s="35">
        <f t="shared" si="178"/>
        <v>0</v>
      </c>
      <c r="CX1938" s="59">
        <f>+CW1938*1</f>
        <v>0</v>
      </c>
      <c r="CY1938" s="43">
        <f t="shared" si="180"/>
        <v>0</v>
      </c>
      <c r="CZ1938" s="43">
        <f t="shared" si="181"/>
        <v>0</v>
      </c>
      <c r="DB1938" s="35">
        <f t="shared" si="182"/>
        <v>0</v>
      </c>
      <c r="DC1938" s="59">
        <f>+DB1938*1</f>
        <v>0</v>
      </c>
      <c r="DD1938" s="43">
        <f t="shared" si="184"/>
        <v>0</v>
      </c>
      <c r="DE1938" s="43">
        <f t="shared" si="185"/>
        <v>0</v>
      </c>
      <c r="DG1938" s="35">
        <f t="shared" si="186"/>
        <v>0</v>
      </c>
      <c r="DH1938" s="59">
        <f>+DG1938*1</f>
        <v>0</v>
      </c>
      <c r="DI1938" s="43">
        <f t="shared" si="188"/>
        <v>0</v>
      </c>
      <c r="DJ1938" s="43">
        <f t="shared" si="189"/>
        <v>0</v>
      </c>
      <c r="DK1938" s="43"/>
      <c r="DL1938" s="43"/>
      <c r="DM1938" s="43"/>
      <c r="DN1938" s="43"/>
      <c r="DO1938" s="43"/>
      <c r="DP1938" s="43"/>
      <c r="DQ1938" s="43"/>
      <c r="DR1938" s="43"/>
      <c r="DS1938" s="43"/>
      <c r="DT1938" s="43"/>
      <c r="DU1938" s="43"/>
      <c r="DV1938" s="43"/>
      <c r="DW1938" s="43"/>
      <c r="DX1938" s="43"/>
      <c r="DY1938" s="43"/>
      <c r="DZ1938" s="43"/>
      <c r="EA1938" s="43"/>
      <c r="EB1938" s="43"/>
      <c r="EC1938" s="43"/>
      <c r="ED1938" s="43"/>
      <c r="EE1938" s="43"/>
      <c r="EF1938" s="43"/>
      <c r="EG1938" s="43"/>
      <c r="EH1938" s="43"/>
      <c r="EI1938" s="43"/>
      <c r="EJ1938" s="43"/>
      <c r="EK1938" s="43"/>
      <c r="EL1938" s="43"/>
      <c r="EM1938" s="43"/>
      <c r="EN1938" s="43"/>
      <c r="EO1938" s="43"/>
      <c r="EP1938" s="43"/>
      <c r="EQ1938" s="43"/>
      <c r="ER1938" s="43"/>
      <c r="ES1938" s="43"/>
      <c r="ET1938" s="43"/>
      <c r="EU1938" s="43"/>
      <c r="EV1938" s="43"/>
      <c r="EW1938" s="43"/>
      <c r="EX1938" s="43"/>
      <c r="EY1938" s="43"/>
      <c r="EZ1938" s="43"/>
      <c r="FA1938" s="43"/>
      <c r="FB1938" s="43"/>
      <c r="FC1938" s="43"/>
      <c r="FD1938" s="43"/>
      <c r="FE1938" s="102"/>
      <c r="FF1938" s="80">
        <f t="shared" si="141"/>
        <v>0</v>
      </c>
      <c r="FG1938" s="80">
        <f t="shared" si="142"/>
        <v>0</v>
      </c>
      <c r="FH1938" s="80">
        <f t="shared" si="143"/>
        <v>0</v>
      </c>
      <c r="FI1938" s="80">
        <f t="shared" si="144"/>
        <v>0</v>
      </c>
      <c r="FJ1938" s="80">
        <f t="shared" si="145"/>
        <v>0</v>
      </c>
      <c r="FK1938" s="80">
        <f t="shared" si="146"/>
        <v>0</v>
      </c>
      <c r="FL1938" s="80">
        <f t="shared" si="147"/>
        <v>0</v>
      </c>
      <c r="FM1938" s="80">
        <f t="shared" si="148"/>
        <v>0</v>
      </c>
      <c r="FN1938" s="80">
        <f t="shared" si="149"/>
        <v>0</v>
      </c>
      <c r="FO1938" s="80">
        <f t="shared" si="150"/>
        <v>0</v>
      </c>
    </row>
    <row r="1939" spans="1:171" s="5" customFormat="1" ht="24.9" customHeight="1" x14ac:dyDescent="0.3">
      <c r="A1939" s="263"/>
      <c r="B1939" s="263"/>
      <c r="C1939" s="265"/>
      <c r="D1939" s="481"/>
      <c r="E1939" s="482"/>
      <c r="F1939" s="482"/>
      <c r="G1939" s="482"/>
      <c r="H1939" s="482"/>
      <c r="I1939" s="482"/>
      <c r="J1939" s="482"/>
      <c r="K1939" s="482"/>
      <c r="L1939" s="482"/>
      <c r="M1939" s="483"/>
      <c r="N1939" s="16"/>
      <c r="O1939" s="529"/>
      <c r="P1939" s="530"/>
      <c r="Q1939" s="8"/>
      <c r="R1939" s="8"/>
      <c r="S1939" s="8"/>
      <c r="T1939" s="9"/>
      <c r="U1939" s="17"/>
      <c r="V1939" s="33"/>
      <c r="W1939" s="57"/>
      <c r="X1939" s="86">
        <v>66</v>
      </c>
      <c r="Y1939" s="33"/>
      <c r="Z1939" s="36"/>
      <c r="AA1939" s="36"/>
      <c r="AT1939" s="102"/>
      <c r="AU1939" s="80">
        <f t="shared" si="131"/>
        <v>0</v>
      </c>
      <c r="AV1939" s="80">
        <f t="shared" si="132"/>
        <v>0</v>
      </c>
      <c r="AW1939" s="80">
        <f t="shared" si="133"/>
        <v>0</v>
      </c>
      <c r="AX1939" s="80">
        <f t="shared" si="134"/>
        <v>0</v>
      </c>
      <c r="AY1939" s="80">
        <f t="shared" si="135"/>
        <v>0</v>
      </c>
      <c r="AZ1939" s="80">
        <f t="shared" si="136"/>
        <v>0</v>
      </c>
      <c r="BA1939" s="80">
        <f t="shared" si="137"/>
        <v>0</v>
      </c>
      <c r="BB1939" s="80">
        <f t="shared" si="138"/>
        <v>0</v>
      </c>
      <c r="BC1939" s="80">
        <f t="shared" si="139"/>
        <v>0</v>
      </c>
      <c r="BD1939" s="80">
        <f t="shared" si="140"/>
        <v>0</v>
      </c>
      <c r="BE1939" s="89"/>
      <c r="BF1939" s="89"/>
      <c r="BG1939" s="89"/>
      <c r="BH1939" s="89"/>
      <c r="BI1939" s="89"/>
      <c r="BJ1939" s="89"/>
      <c r="BK1939" s="89"/>
      <c r="BL1939" s="89"/>
      <c r="BM1939" s="89"/>
      <c r="BN1939" s="35">
        <f t="shared" si="151"/>
        <v>0</v>
      </c>
      <c r="BO1939" s="59">
        <f>+BN1939*1</f>
        <v>0</v>
      </c>
      <c r="BP1939" s="43">
        <f t="shared" si="153"/>
        <v>0</v>
      </c>
      <c r="BQ1939" s="43">
        <f t="shared" si="154"/>
        <v>0</v>
      </c>
      <c r="BR1939" s="43"/>
      <c r="BS1939" s="35">
        <f t="shared" si="155"/>
        <v>0</v>
      </c>
      <c r="BT1939" s="59">
        <f>+BS1939*1</f>
        <v>0</v>
      </c>
      <c r="BU1939" s="43">
        <f t="shared" si="157"/>
        <v>0</v>
      </c>
      <c r="BV1939" s="43">
        <f t="shared" si="158"/>
        <v>0</v>
      </c>
      <c r="BW1939" s="33"/>
      <c r="BX1939" s="35">
        <f t="shared" si="159"/>
        <v>0</v>
      </c>
      <c r="BY1939" s="59">
        <f>+BX1939*1</f>
        <v>0</v>
      </c>
      <c r="BZ1939" s="43">
        <f t="shared" si="161"/>
        <v>0</v>
      </c>
      <c r="CA1939" s="43">
        <f t="shared" si="162"/>
        <v>0</v>
      </c>
      <c r="CC1939" s="35">
        <f t="shared" si="163"/>
        <v>0</v>
      </c>
      <c r="CD1939" s="59">
        <f>+CC1939*1</f>
        <v>0</v>
      </c>
      <c r="CE1939" s="43">
        <f t="shared" si="165"/>
        <v>0</v>
      </c>
      <c r="CF1939" s="43">
        <f t="shared" si="166"/>
        <v>0</v>
      </c>
      <c r="CH1939" s="35">
        <f t="shared" si="167"/>
        <v>0</v>
      </c>
      <c r="CI1939" s="59">
        <f>+CH1939*1</f>
        <v>0</v>
      </c>
      <c r="CJ1939" s="43">
        <f t="shared" si="190"/>
        <v>0</v>
      </c>
      <c r="CK1939" s="43">
        <f t="shared" si="169"/>
        <v>0</v>
      </c>
      <c r="CM1939" s="35">
        <f t="shared" si="170"/>
        <v>0</v>
      </c>
      <c r="CN1939" s="59">
        <f>+CM1939*1</f>
        <v>0</v>
      </c>
      <c r="CO1939" s="43">
        <f t="shared" si="172"/>
        <v>0</v>
      </c>
      <c r="CP1939" s="43">
        <f t="shared" si="173"/>
        <v>0</v>
      </c>
      <c r="CR1939" s="35">
        <f t="shared" si="174"/>
        <v>0</v>
      </c>
      <c r="CS1939" s="59">
        <f>+CR1939*1</f>
        <v>0</v>
      </c>
      <c r="CT1939" s="43">
        <f t="shared" si="176"/>
        <v>0</v>
      </c>
      <c r="CU1939" s="43">
        <f t="shared" si="177"/>
        <v>0</v>
      </c>
      <c r="CW1939" s="35">
        <f t="shared" si="178"/>
        <v>0</v>
      </c>
      <c r="CX1939" s="59">
        <f>+CW1939*1</f>
        <v>0</v>
      </c>
      <c r="CY1939" s="43">
        <f t="shared" si="180"/>
        <v>0</v>
      </c>
      <c r="CZ1939" s="43">
        <f t="shared" si="181"/>
        <v>0</v>
      </c>
      <c r="DB1939" s="35">
        <f t="shared" si="182"/>
        <v>0</v>
      </c>
      <c r="DC1939" s="59">
        <f>+DB1939*1</f>
        <v>0</v>
      </c>
      <c r="DD1939" s="43">
        <f t="shared" si="184"/>
        <v>0</v>
      </c>
      <c r="DE1939" s="43">
        <f t="shared" si="185"/>
        <v>0</v>
      </c>
      <c r="DG1939" s="35">
        <f t="shared" si="186"/>
        <v>0</v>
      </c>
      <c r="DH1939" s="59">
        <f>+DG1939*1</f>
        <v>0</v>
      </c>
      <c r="DI1939" s="43">
        <f t="shared" si="188"/>
        <v>0</v>
      </c>
      <c r="DJ1939" s="43">
        <f t="shared" si="189"/>
        <v>0</v>
      </c>
      <c r="DK1939" s="43"/>
      <c r="DL1939" s="43"/>
      <c r="DM1939" s="43"/>
      <c r="DN1939" s="43"/>
      <c r="DO1939" s="43"/>
      <c r="DP1939" s="43"/>
      <c r="DQ1939" s="43"/>
      <c r="DR1939" s="43"/>
      <c r="DS1939" s="43"/>
      <c r="DT1939" s="43"/>
      <c r="DU1939" s="43"/>
      <c r="DV1939" s="43"/>
      <c r="DW1939" s="43"/>
      <c r="DX1939" s="43"/>
      <c r="DY1939" s="43"/>
      <c r="DZ1939" s="43"/>
      <c r="EA1939" s="43"/>
      <c r="EB1939" s="43"/>
      <c r="EC1939" s="43"/>
      <c r="ED1939" s="43"/>
      <c r="EE1939" s="43"/>
      <c r="EF1939" s="43"/>
      <c r="EG1939" s="43"/>
      <c r="EH1939" s="43"/>
      <c r="EI1939" s="43"/>
      <c r="EJ1939" s="43"/>
      <c r="EK1939" s="43"/>
      <c r="EL1939" s="43"/>
      <c r="EM1939" s="43"/>
      <c r="EN1939" s="43"/>
      <c r="EO1939" s="43"/>
      <c r="EP1939" s="43"/>
      <c r="EQ1939" s="43"/>
      <c r="ER1939" s="43"/>
      <c r="ES1939" s="43"/>
      <c r="ET1939" s="43"/>
      <c r="EU1939" s="43"/>
      <c r="EV1939" s="43"/>
      <c r="EW1939" s="43"/>
      <c r="EX1939" s="43"/>
      <c r="EY1939" s="43"/>
      <c r="EZ1939" s="43"/>
      <c r="FA1939" s="43"/>
      <c r="FB1939" s="43"/>
      <c r="FC1939" s="43"/>
      <c r="FD1939" s="43"/>
      <c r="FE1939" s="102"/>
      <c r="FF1939" s="80">
        <f t="shared" si="141"/>
        <v>0</v>
      </c>
      <c r="FG1939" s="80">
        <f t="shared" si="142"/>
        <v>0</v>
      </c>
      <c r="FH1939" s="80">
        <f t="shared" si="143"/>
        <v>0</v>
      </c>
      <c r="FI1939" s="80">
        <f t="shared" si="144"/>
        <v>0</v>
      </c>
      <c r="FJ1939" s="80">
        <f t="shared" si="145"/>
        <v>0</v>
      </c>
      <c r="FK1939" s="80">
        <f t="shared" si="146"/>
        <v>0</v>
      </c>
      <c r="FL1939" s="80">
        <f t="shared" si="147"/>
        <v>0</v>
      </c>
      <c r="FM1939" s="80">
        <f t="shared" si="148"/>
        <v>0</v>
      </c>
      <c r="FN1939" s="80">
        <f t="shared" si="149"/>
        <v>0</v>
      </c>
      <c r="FO1939" s="80">
        <f t="shared" si="150"/>
        <v>0</v>
      </c>
    </row>
    <row r="1940" spans="1:171" s="5" customFormat="1" ht="24.9" customHeight="1" x14ac:dyDescent="0.3">
      <c r="A1940" s="263"/>
      <c r="B1940" s="263"/>
      <c r="C1940" s="265"/>
      <c r="D1940" s="481"/>
      <c r="E1940" s="482"/>
      <c r="F1940" s="482"/>
      <c r="G1940" s="482"/>
      <c r="H1940" s="482"/>
      <c r="I1940" s="482"/>
      <c r="J1940" s="482"/>
      <c r="K1940" s="482"/>
      <c r="L1940" s="482"/>
      <c r="M1940" s="483"/>
      <c r="N1940" s="16"/>
      <c r="O1940" s="529"/>
      <c r="P1940" s="530"/>
      <c r="Q1940" s="8"/>
      <c r="R1940" s="8"/>
      <c r="S1940" s="8"/>
      <c r="T1940" s="9"/>
      <c r="U1940" s="17"/>
      <c r="V1940" s="33"/>
      <c r="W1940" s="57"/>
      <c r="X1940" s="86">
        <v>3</v>
      </c>
      <c r="Y1940" s="33"/>
      <c r="Z1940" s="36"/>
      <c r="AA1940" s="36"/>
      <c r="AT1940" s="102"/>
      <c r="AU1940" s="80">
        <f t="shared" si="131"/>
        <v>0</v>
      </c>
      <c r="AV1940" s="80">
        <f t="shared" si="132"/>
        <v>0</v>
      </c>
      <c r="AW1940" s="80">
        <f t="shared" si="133"/>
        <v>0</v>
      </c>
      <c r="AX1940" s="80">
        <f t="shared" si="134"/>
        <v>0</v>
      </c>
      <c r="AY1940" s="80">
        <f t="shared" si="135"/>
        <v>0</v>
      </c>
      <c r="AZ1940" s="80">
        <f t="shared" si="136"/>
        <v>0</v>
      </c>
      <c r="BA1940" s="80">
        <f t="shared" si="137"/>
        <v>0</v>
      </c>
      <c r="BB1940" s="80">
        <f t="shared" si="138"/>
        <v>0</v>
      </c>
      <c r="BC1940" s="80">
        <f t="shared" si="139"/>
        <v>0</v>
      </c>
      <c r="BD1940" s="80">
        <f t="shared" si="140"/>
        <v>0</v>
      </c>
      <c r="BE1940" s="89"/>
      <c r="BF1940" s="89"/>
      <c r="BG1940" s="89"/>
      <c r="BH1940" s="89"/>
      <c r="BI1940" s="89"/>
      <c r="BJ1940" s="89"/>
      <c r="BK1940" s="89"/>
      <c r="BL1940" s="89"/>
      <c r="BM1940" s="89"/>
      <c r="BN1940" s="35">
        <f t="shared" si="151"/>
        <v>0</v>
      </c>
      <c r="BO1940" s="59">
        <f>+BN1940*0.1</f>
        <v>0</v>
      </c>
      <c r="BP1940" s="43">
        <f t="shared" si="153"/>
        <v>0</v>
      </c>
      <c r="BQ1940" s="43">
        <f t="shared" si="154"/>
        <v>0</v>
      </c>
      <c r="BR1940" s="43"/>
      <c r="BS1940" s="35">
        <f t="shared" si="155"/>
        <v>0</v>
      </c>
      <c r="BT1940" s="59">
        <f>+BS1940*0.1</f>
        <v>0</v>
      </c>
      <c r="BU1940" s="43">
        <f t="shared" si="157"/>
        <v>0</v>
      </c>
      <c r="BV1940" s="43">
        <f t="shared" si="158"/>
        <v>0</v>
      </c>
      <c r="BW1940" s="33"/>
      <c r="BX1940" s="35">
        <f t="shared" si="159"/>
        <v>0</v>
      </c>
      <c r="BY1940" s="59">
        <f>+BX1940*0.1</f>
        <v>0</v>
      </c>
      <c r="BZ1940" s="43">
        <f t="shared" si="161"/>
        <v>0</v>
      </c>
      <c r="CA1940" s="43">
        <f t="shared" si="162"/>
        <v>0</v>
      </c>
      <c r="CC1940" s="35">
        <f t="shared" si="163"/>
        <v>0</v>
      </c>
      <c r="CD1940" s="59">
        <f>+CC1940*0.1</f>
        <v>0</v>
      </c>
      <c r="CE1940" s="43">
        <f t="shared" si="165"/>
        <v>0</v>
      </c>
      <c r="CF1940" s="43">
        <f t="shared" si="166"/>
        <v>0</v>
      </c>
      <c r="CH1940" s="35">
        <f t="shared" si="167"/>
        <v>0</v>
      </c>
      <c r="CI1940" s="59">
        <f>+CH1940*0.1</f>
        <v>0</v>
      </c>
      <c r="CJ1940" s="43">
        <f t="shared" si="190"/>
        <v>0</v>
      </c>
      <c r="CK1940" s="43">
        <f t="shared" si="169"/>
        <v>0</v>
      </c>
      <c r="CM1940" s="35">
        <f t="shared" si="170"/>
        <v>0</v>
      </c>
      <c r="CN1940" s="59">
        <f>+CM1940*0.1</f>
        <v>0</v>
      </c>
      <c r="CO1940" s="43">
        <f t="shared" si="172"/>
        <v>0</v>
      </c>
      <c r="CP1940" s="43">
        <f t="shared" si="173"/>
        <v>0</v>
      </c>
      <c r="CR1940" s="35">
        <f t="shared" si="174"/>
        <v>0</v>
      </c>
      <c r="CS1940" s="59">
        <f>+CR1940*0.1</f>
        <v>0</v>
      </c>
      <c r="CT1940" s="43">
        <f t="shared" si="176"/>
        <v>0</v>
      </c>
      <c r="CU1940" s="43">
        <f t="shared" si="177"/>
        <v>0</v>
      </c>
      <c r="CW1940" s="35">
        <f t="shared" si="178"/>
        <v>0</v>
      </c>
      <c r="CX1940" s="59">
        <f>+CW1940*0.1</f>
        <v>0</v>
      </c>
      <c r="CY1940" s="43">
        <f t="shared" si="180"/>
        <v>0</v>
      </c>
      <c r="CZ1940" s="43">
        <f t="shared" si="181"/>
        <v>0</v>
      </c>
      <c r="DB1940" s="35">
        <f t="shared" si="182"/>
        <v>0</v>
      </c>
      <c r="DC1940" s="59">
        <f>+DB1940*0.1</f>
        <v>0</v>
      </c>
      <c r="DD1940" s="43">
        <f t="shared" si="184"/>
        <v>0</v>
      </c>
      <c r="DE1940" s="43">
        <f t="shared" si="185"/>
        <v>0</v>
      </c>
      <c r="DG1940" s="35">
        <f t="shared" si="186"/>
        <v>0</v>
      </c>
      <c r="DH1940" s="59">
        <f>+DG1940*0.1</f>
        <v>0</v>
      </c>
      <c r="DI1940" s="43">
        <f t="shared" si="188"/>
        <v>0</v>
      </c>
      <c r="DJ1940" s="43">
        <f t="shared" si="189"/>
        <v>0</v>
      </c>
      <c r="DK1940" s="43"/>
      <c r="DL1940" s="43"/>
      <c r="DM1940" s="43"/>
      <c r="DN1940" s="43"/>
      <c r="DO1940" s="43"/>
      <c r="DP1940" s="43"/>
      <c r="DQ1940" s="43"/>
      <c r="DR1940" s="43"/>
      <c r="DS1940" s="43"/>
      <c r="DT1940" s="43"/>
      <c r="DU1940" s="43"/>
      <c r="DV1940" s="43"/>
      <c r="DW1940" s="43"/>
      <c r="DX1940" s="43"/>
      <c r="DY1940" s="43"/>
      <c r="DZ1940" s="43"/>
      <c r="EA1940" s="43"/>
      <c r="EB1940" s="43"/>
      <c r="EC1940" s="43"/>
      <c r="ED1940" s="43"/>
      <c r="EE1940" s="43"/>
      <c r="EF1940" s="43"/>
      <c r="EG1940" s="43"/>
      <c r="EH1940" s="43"/>
      <c r="EI1940" s="43"/>
      <c r="EJ1940" s="43"/>
      <c r="EK1940" s="43"/>
      <c r="EL1940" s="43"/>
      <c r="EM1940" s="43"/>
      <c r="EN1940" s="43"/>
      <c r="EO1940" s="43"/>
      <c r="EP1940" s="43"/>
      <c r="EQ1940" s="43"/>
      <c r="ER1940" s="43"/>
      <c r="ES1940" s="43"/>
      <c r="ET1940" s="43"/>
      <c r="EU1940" s="43"/>
      <c r="EV1940" s="43"/>
      <c r="EW1940" s="43"/>
      <c r="EX1940" s="43"/>
      <c r="EY1940" s="43"/>
      <c r="EZ1940" s="43"/>
      <c r="FA1940" s="43"/>
      <c r="FB1940" s="43"/>
      <c r="FC1940" s="43"/>
      <c r="FD1940" s="43"/>
      <c r="FE1940" s="102"/>
      <c r="FF1940" s="80">
        <f t="shared" si="141"/>
        <v>0</v>
      </c>
      <c r="FG1940" s="80">
        <f t="shared" si="142"/>
        <v>0</v>
      </c>
      <c r="FH1940" s="80">
        <f t="shared" si="143"/>
        <v>0</v>
      </c>
      <c r="FI1940" s="80">
        <f t="shared" si="144"/>
        <v>0</v>
      </c>
      <c r="FJ1940" s="80">
        <f t="shared" si="145"/>
        <v>0</v>
      </c>
      <c r="FK1940" s="80">
        <f t="shared" si="146"/>
        <v>0</v>
      </c>
      <c r="FL1940" s="80">
        <f t="shared" si="147"/>
        <v>0</v>
      </c>
      <c r="FM1940" s="80">
        <f t="shared" si="148"/>
        <v>0</v>
      </c>
      <c r="FN1940" s="80">
        <f t="shared" si="149"/>
        <v>0</v>
      </c>
      <c r="FO1940" s="80">
        <f t="shared" si="150"/>
        <v>0</v>
      </c>
    </row>
    <row r="1941" spans="1:171" s="5" customFormat="1" ht="24.9" customHeight="1" x14ac:dyDescent="0.3">
      <c r="A1941" s="263"/>
      <c r="B1941" s="263"/>
      <c r="C1941" s="265"/>
      <c r="D1941" s="481"/>
      <c r="E1941" s="482"/>
      <c r="F1941" s="482"/>
      <c r="G1941" s="482"/>
      <c r="H1941" s="482"/>
      <c r="I1941" s="482"/>
      <c r="J1941" s="482"/>
      <c r="K1941" s="482"/>
      <c r="L1941" s="482"/>
      <c r="M1941" s="483"/>
      <c r="N1941" s="16"/>
      <c r="O1941" s="529"/>
      <c r="P1941" s="530"/>
      <c r="Q1941" s="8"/>
      <c r="R1941" s="8"/>
      <c r="S1941" s="8"/>
      <c r="T1941" s="9"/>
      <c r="U1941" s="17"/>
      <c r="V1941" s="33"/>
      <c r="W1941" s="57"/>
      <c r="X1941" s="86">
        <v>31</v>
      </c>
      <c r="Y1941" s="33"/>
      <c r="Z1941" s="36"/>
      <c r="AA1941" s="36"/>
      <c r="AT1941" s="102"/>
      <c r="AU1941" s="80">
        <f t="shared" si="131"/>
        <v>0</v>
      </c>
      <c r="AV1941" s="80">
        <f t="shared" si="132"/>
        <v>0</v>
      </c>
      <c r="AW1941" s="80">
        <f t="shared" si="133"/>
        <v>0</v>
      </c>
      <c r="AX1941" s="80">
        <f t="shared" si="134"/>
        <v>0</v>
      </c>
      <c r="AY1941" s="80">
        <f t="shared" si="135"/>
        <v>0</v>
      </c>
      <c r="AZ1941" s="80">
        <f t="shared" si="136"/>
        <v>0</v>
      </c>
      <c r="BA1941" s="80">
        <f t="shared" si="137"/>
        <v>0</v>
      </c>
      <c r="BB1941" s="80">
        <f t="shared" si="138"/>
        <v>0</v>
      </c>
      <c r="BC1941" s="80">
        <f t="shared" si="139"/>
        <v>0</v>
      </c>
      <c r="BD1941" s="80">
        <f t="shared" si="140"/>
        <v>0</v>
      </c>
      <c r="BE1941" s="89"/>
      <c r="BF1941" s="89"/>
      <c r="BG1941" s="89"/>
      <c r="BH1941" s="89"/>
      <c r="BI1941" s="89"/>
      <c r="BJ1941" s="89"/>
      <c r="BK1941" s="89"/>
      <c r="BL1941" s="89"/>
      <c r="BM1941" s="89"/>
      <c r="BN1941" s="35">
        <f t="shared" si="151"/>
        <v>0</v>
      </c>
      <c r="BO1941" s="42">
        <f>+BN1941*(0.4*0.1*0.1+0.4*0.4*0.35)</f>
        <v>0</v>
      </c>
      <c r="BP1941" s="43">
        <f t="shared" si="153"/>
        <v>0</v>
      </c>
      <c r="BQ1941" s="43">
        <f t="shared" si="154"/>
        <v>0</v>
      </c>
      <c r="BR1941" s="43"/>
      <c r="BS1941" s="35">
        <f t="shared" si="155"/>
        <v>0</v>
      </c>
      <c r="BT1941" s="42">
        <f>+BS1941*(0.4*0.1*0.1+0.4*0.4*0.35)</f>
        <v>0</v>
      </c>
      <c r="BU1941" s="43">
        <f t="shared" si="157"/>
        <v>0</v>
      </c>
      <c r="BV1941" s="43">
        <f t="shared" si="158"/>
        <v>0</v>
      </c>
      <c r="BW1941" s="33"/>
      <c r="BX1941" s="35">
        <f t="shared" si="159"/>
        <v>0</v>
      </c>
      <c r="BY1941" s="42">
        <f>+BX1941*(0.4*0.1*0.1+0.4*0.4*0.35)</f>
        <v>0</v>
      </c>
      <c r="BZ1941" s="43">
        <f t="shared" si="161"/>
        <v>0</v>
      </c>
      <c r="CA1941" s="43">
        <f t="shared" si="162"/>
        <v>0</v>
      </c>
      <c r="CC1941" s="35">
        <f t="shared" si="163"/>
        <v>0</v>
      </c>
      <c r="CD1941" s="42">
        <f>+CC1941*(0.4*0.1*0.1+0.4*0.4*0.35)</f>
        <v>0</v>
      </c>
      <c r="CE1941" s="43">
        <f t="shared" si="165"/>
        <v>0</v>
      </c>
      <c r="CF1941" s="43">
        <f t="shared" si="166"/>
        <v>0</v>
      </c>
      <c r="CH1941" s="35">
        <f t="shared" si="167"/>
        <v>0</v>
      </c>
      <c r="CI1941" s="42">
        <f>+CH1941*(0.4*0.1*0.1+0.4*0.4*0.35)</f>
        <v>0</v>
      </c>
      <c r="CJ1941" s="43">
        <f t="shared" si="190"/>
        <v>0</v>
      </c>
      <c r="CK1941" s="43">
        <f t="shared" si="169"/>
        <v>0</v>
      </c>
      <c r="CM1941" s="35">
        <f t="shared" si="170"/>
        <v>0</v>
      </c>
      <c r="CN1941" s="42">
        <f>+CM1941*(0.4*0.1*0.1+0.4*0.4*0.35)</f>
        <v>0</v>
      </c>
      <c r="CO1941" s="43">
        <f t="shared" si="172"/>
        <v>0</v>
      </c>
      <c r="CP1941" s="43">
        <f t="shared" si="173"/>
        <v>0</v>
      </c>
      <c r="CR1941" s="35">
        <f t="shared" si="174"/>
        <v>0</v>
      </c>
      <c r="CS1941" s="42">
        <f>+CR1941*(0.4*0.1*0.1+0.4*0.4*0.35)</f>
        <v>0</v>
      </c>
      <c r="CT1941" s="43">
        <f t="shared" si="176"/>
        <v>0</v>
      </c>
      <c r="CU1941" s="43">
        <f t="shared" si="177"/>
        <v>0</v>
      </c>
      <c r="CW1941" s="35">
        <f t="shared" si="178"/>
        <v>0</v>
      </c>
      <c r="CX1941" s="42">
        <f>+CW1941*(0.4*0.1*0.1+0.4*0.4*0.35)</f>
        <v>0</v>
      </c>
      <c r="CY1941" s="43">
        <f t="shared" si="180"/>
        <v>0</v>
      </c>
      <c r="CZ1941" s="43">
        <f t="shared" si="181"/>
        <v>0</v>
      </c>
      <c r="DB1941" s="35">
        <f t="shared" si="182"/>
        <v>0</v>
      </c>
      <c r="DC1941" s="42">
        <f>+DB1941*(0.4*0.1*0.1+0.4*0.4*0.35)</f>
        <v>0</v>
      </c>
      <c r="DD1941" s="43">
        <f t="shared" si="184"/>
        <v>0</v>
      </c>
      <c r="DE1941" s="43">
        <f t="shared" si="185"/>
        <v>0</v>
      </c>
      <c r="DG1941" s="35">
        <f t="shared" si="186"/>
        <v>0</v>
      </c>
      <c r="DH1941" s="42">
        <f>+DG1941*(0.4*0.1*0.1+0.4*0.4*0.35)</f>
        <v>0</v>
      </c>
      <c r="DI1941" s="43">
        <f t="shared" si="188"/>
        <v>0</v>
      </c>
      <c r="DJ1941" s="43">
        <f t="shared" si="189"/>
        <v>0</v>
      </c>
      <c r="DK1941" s="43"/>
      <c r="DL1941" s="43"/>
      <c r="DM1941" s="43"/>
      <c r="DN1941" s="43"/>
      <c r="DO1941" s="43"/>
      <c r="DP1941" s="43"/>
      <c r="DQ1941" s="43"/>
      <c r="DR1941" s="43"/>
      <c r="DS1941" s="43"/>
      <c r="DT1941" s="43"/>
      <c r="DU1941" s="43"/>
      <c r="DV1941" s="43"/>
      <c r="DW1941" s="43"/>
      <c r="DX1941" s="43"/>
      <c r="DY1941" s="43"/>
      <c r="DZ1941" s="43"/>
      <c r="EA1941" s="43"/>
      <c r="EB1941" s="43"/>
      <c r="EC1941" s="43"/>
      <c r="ED1941" s="43"/>
      <c r="EE1941" s="43"/>
      <c r="EF1941" s="43"/>
      <c r="EG1941" s="43"/>
      <c r="EH1941" s="43"/>
      <c r="EI1941" s="43"/>
      <c r="EJ1941" s="43"/>
      <c r="EK1941" s="43"/>
      <c r="EL1941" s="43"/>
      <c r="EM1941" s="43"/>
      <c r="EN1941" s="43"/>
      <c r="EO1941" s="43"/>
      <c r="EP1941" s="43"/>
      <c r="EQ1941" s="43"/>
      <c r="ER1941" s="43"/>
      <c r="ES1941" s="43"/>
      <c r="ET1941" s="43"/>
      <c r="EU1941" s="43"/>
      <c r="EV1941" s="43"/>
      <c r="EW1941" s="43"/>
      <c r="EX1941" s="43"/>
      <c r="EY1941" s="43"/>
      <c r="EZ1941" s="43"/>
      <c r="FA1941" s="43"/>
      <c r="FB1941" s="43"/>
      <c r="FC1941" s="43"/>
      <c r="FD1941" s="43"/>
      <c r="FE1941" s="102"/>
      <c r="FF1941" s="80">
        <f t="shared" si="141"/>
        <v>0</v>
      </c>
      <c r="FG1941" s="80">
        <f t="shared" si="142"/>
        <v>0</v>
      </c>
      <c r="FH1941" s="80">
        <f t="shared" si="143"/>
        <v>0</v>
      </c>
      <c r="FI1941" s="80">
        <f t="shared" si="144"/>
        <v>0</v>
      </c>
      <c r="FJ1941" s="80">
        <f t="shared" si="145"/>
        <v>0</v>
      </c>
      <c r="FK1941" s="80">
        <f t="shared" si="146"/>
        <v>0</v>
      </c>
      <c r="FL1941" s="80">
        <f t="shared" si="147"/>
        <v>0</v>
      </c>
      <c r="FM1941" s="80">
        <f t="shared" si="148"/>
        <v>0</v>
      </c>
      <c r="FN1941" s="80">
        <f t="shared" si="149"/>
        <v>0</v>
      </c>
      <c r="FO1941" s="80">
        <f t="shared" si="150"/>
        <v>0</v>
      </c>
    </row>
    <row r="1942" spans="1:171" s="5" customFormat="1" ht="24.9" customHeight="1" x14ac:dyDescent="0.3">
      <c r="A1942" s="263"/>
      <c r="B1942" s="263"/>
      <c r="C1942" s="265"/>
      <c r="D1942" s="481"/>
      <c r="E1942" s="482"/>
      <c r="F1942" s="482"/>
      <c r="G1942" s="482"/>
      <c r="H1942" s="482"/>
      <c r="I1942" s="482"/>
      <c r="J1942" s="482"/>
      <c r="K1942" s="482"/>
      <c r="L1942" s="482"/>
      <c r="M1942" s="483"/>
      <c r="N1942" s="16"/>
      <c r="O1942" s="529"/>
      <c r="P1942" s="530"/>
      <c r="Q1942" s="8"/>
      <c r="R1942" s="8"/>
      <c r="S1942" s="8"/>
      <c r="T1942" s="9"/>
      <c r="U1942" s="17"/>
      <c r="V1942" s="33"/>
      <c r="W1942" s="57"/>
      <c r="X1942" s="86">
        <v>66</v>
      </c>
      <c r="Y1942" s="33"/>
      <c r="Z1942" s="36"/>
      <c r="AA1942" s="36"/>
      <c r="AT1942" s="102"/>
      <c r="AU1942" s="80">
        <f t="shared" si="131"/>
        <v>0</v>
      </c>
      <c r="AV1942" s="80">
        <f t="shared" si="132"/>
        <v>0</v>
      </c>
      <c r="AW1942" s="80">
        <f t="shared" si="133"/>
        <v>0</v>
      </c>
      <c r="AX1942" s="80">
        <f t="shared" si="134"/>
        <v>0</v>
      </c>
      <c r="AY1942" s="80">
        <f t="shared" si="135"/>
        <v>0</v>
      </c>
      <c r="AZ1942" s="80">
        <f t="shared" si="136"/>
        <v>0</v>
      </c>
      <c r="BA1942" s="80">
        <f t="shared" si="137"/>
        <v>0</v>
      </c>
      <c r="BB1942" s="80">
        <f t="shared" si="138"/>
        <v>0</v>
      </c>
      <c r="BC1942" s="80">
        <f t="shared" si="139"/>
        <v>0</v>
      </c>
      <c r="BD1942" s="80">
        <f t="shared" si="140"/>
        <v>0</v>
      </c>
      <c r="BE1942" s="89"/>
      <c r="BF1942" s="89"/>
      <c r="BG1942" s="89"/>
      <c r="BH1942" s="89"/>
      <c r="BI1942" s="89"/>
      <c r="BJ1942" s="89"/>
      <c r="BK1942" s="89"/>
      <c r="BL1942" s="89"/>
      <c r="BM1942" s="89"/>
      <c r="BN1942" s="35">
        <f t="shared" si="151"/>
        <v>0</v>
      </c>
      <c r="BO1942" s="42">
        <f>+BN1942*0.2*0.6*0.8</f>
        <v>0</v>
      </c>
      <c r="BP1942" s="43">
        <f t="shared" si="153"/>
        <v>0</v>
      </c>
      <c r="BQ1942" s="43">
        <f t="shared" si="154"/>
        <v>0</v>
      </c>
      <c r="BR1942" s="43"/>
      <c r="BS1942" s="35">
        <f t="shared" si="155"/>
        <v>0</v>
      </c>
      <c r="BT1942" s="42">
        <f>+BS1942*0.2*0.6*0.8</f>
        <v>0</v>
      </c>
      <c r="BU1942" s="43">
        <f t="shared" si="157"/>
        <v>0</v>
      </c>
      <c r="BV1942" s="43">
        <f t="shared" si="158"/>
        <v>0</v>
      </c>
      <c r="BW1942" s="33"/>
      <c r="BX1942" s="35">
        <f t="shared" si="159"/>
        <v>0</v>
      </c>
      <c r="BY1942" s="42">
        <f>+BX1942*0.2*0.6*0.8</f>
        <v>0</v>
      </c>
      <c r="BZ1942" s="43">
        <f t="shared" si="161"/>
        <v>0</v>
      </c>
      <c r="CA1942" s="43">
        <f t="shared" si="162"/>
        <v>0</v>
      </c>
      <c r="CC1942" s="35">
        <f t="shared" si="163"/>
        <v>0</v>
      </c>
      <c r="CD1942" s="42">
        <f>+CC1942*0.2*0.6*0.8</f>
        <v>0</v>
      </c>
      <c r="CE1942" s="43">
        <f t="shared" si="165"/>
        <v>0</v>
      </c>
      <c r="CF1942" s="43">
        <f t="shared" si="166"/>
        <v>0</v>
      </c>
      <c r="CH1942" s="35">
        <f t="shared" si="167"/>
        <v>0</v>
      </c>
      <c r="CI1942" s="42">
        <f>+CH1942*0.2*0.6*0.8</f>
        <v>0</v>
      </c>
      <c r="CJ1942" s="43">
        <f t="shared" si="190"/>
        <v>0</v>
      </c>
      <c r="CK1942" s="43">
        <f t="shared" si="169"/>
        <v>0</v>
      </c>
      <c r="CM1942" s="35">
        <f t="shared" si="170"/>
        <v>0</v>
      </c>
      <c r="CN1942" s="42">
        <f>+CM1942*0.2*0.6*0.8</f>
        <v>0</v>
      </c>
      <c r="CO1942" s="43">
        <f t="shared" si="172"/>
        <v>0</v>
      </c>
      <c r="CP1942" s="43">
        <f t="shared" si="173"/>
        <v>0</v>
      </c>
      <c r="CR1942" s="35">
        <f t="shared" si="174"/>
        <v>0</v>
      </c>
      <c r="CS1942" s="42">
        <f>+CR1942*0.2*0.6*0.8</f>
        <v>0</v>
      </c>
      <c r="CT1942" s="43">
        <f t="shared" si="176"/>
        <v>0</v>
      </c>
      <c r="CU1942" s="43">
        <f t="shared" si="177"/>
        <v>0</v>
      </c>
      <c r="CW1942" s="35">
        <f t="shared" si="178"/>
        <v>0</v>
      </c>
      <c r="CX1942" s="42">
        <f>+CW1942*0.2*0.6*0.8</f>
        <v>0</v>
      </c>
      <c r="CY1942" s="43">
        <f t="shared" si="180"/>
        <v>0</v>
      </c>
      <c r="CZ1942" s="43">
        <f t="shared" si="181"/>
        <v>0</v>
      </c>
      <c r="DB1942" s="35">
        <f t="shared" si="182"/>
        <v>0</v>
      </c>
      <c r="DC1942" s="42">
        <f>+DB1942*0.2*0.6*0.8</f>
        <v>0</v>
      </c>
      <c r="DD1942" s="43">
        <f t="shared" si="184"/>
        <v>0</v>
      </c>
      <c r="DE1942" s="43">
        <f t="shared" si="185"/>
        <v>0</v>
      </c>
      <c r="DG1942" s="35">
        <f t="shared" si="186"/>
        <v>0</v>
      </c>
      <c r="DH1942" s="42">
        <f>+DG1942*0.2*0.6*0.8</f>
        <v>0</v>
      </c>
      <c r="DI1942" s="43">
        <f t="shared" si="188"/>
        <v>0</v>
      </c>
      <c r="DJ1942" s="43">
        <f t="shared" si="189"/>
        <v>0</v>
      </c>
      <c r="DK1942" s="43"/>
      <c r="DL1942" s="43"/>
      <c r="DM1942" s="43"/>
      <c r="DN1942" s="43"/>
      <c r="DO1942" s="43"/>
      <c r="DP1942" s="43"/>
      <c r="DQ1942" s="43"/>
      <c r="DR1942" s="43"/>
      <c r="DS1942" s="43"/>
      <c r="DT1942" s="43"/>
      <c r="DU1942" s="43"/>
      <c r="DV1942" s="43"/>
      <c r="DW1942" s="43"/>
      <c r="DX1942" s="43"/>
      <c r="DY1942" s="43"/>
      <c r="DZ1942" s="43"/>
      <c r="EA1942" s="43"/>
      <c r="EB1942" s="43"/>
      <c r="EC1942" s="43"/>
      <c r="ED1942" s="43"/>
      <c r="EE1942" s="43"/>
      <c r="EF1942" s="43"/>
      <c r="EG1942" s="43"/>
      <c r="EH1942" s="43"/>
      <c r="EI1942" s="43"/>
      <c r="EJ1942" s="43"/>
      <c r="EK1942" s="43"/>
      <c r="EL1942" s="43"/>
      <c r="EM1942" s="43"/>
      <c r="EN1942" s="43"/>
      <c r="EO1942" s="43"/>
      <c r="EP1942" s="43"/>
      <c r="EQ1942" s="43"/>
      <c r="ER1942" s="43"/>
      <c r="ES1942" s="43"/>
      <c r="ET1942" s="43"/>
      <c r="EU1942" s="43"/>
      <c r="EV1942" s="43"/>
      <c r="EW1942" s="43"/>
      <c r="EX1942" s="43"/>
      <c r="EY1942" s="43"/>
      <c r="EZ1942" s="43"/>
      <c r="FA1942" s="43"/>
      <c r="FB1942" s="43"/>
      <c r="FC1942" s="43"/>
      <c r="FD1942" s="43"/>
      <c r="FE1942" s="102"/>
      <c r="FF1942" s="80">
        <f t="shared" si="141"/>
        <v>0</v>
      </c>
      <c r="FG1942" s="80">
        <f t="shared" si="142"/>
        <v>0</v>
      </c>
      <c r="FH1942" s="80">
        <f t="shared" si="143"/>
        <v>0</v>
      </c>
      <c r="FI1942" s="80">
        <f t="shared" si="144"/>
        <v>0</v>
      </c>
      <c r="FJ1942" s="80">
        <f t="shared" si="145"/>
        <v>0</v>
      </c>
      <c r="FK1942" s="80">
        <f t="shared" si="146"/>
        <v>0</v>
      </c>
      <c r="FL1942" s="80">
        <f t="shared" si="147"/>
        <v>0</v>
      </c>
      <c r="FM1942" s="80">
        <f t="shared" si="148"/>
        <v>0</v>
      </c>
      <c r="FN1942" s="80">
        <f t="shared" si="149"/>
        <v>0</v>
      </c>
      <c r="FO1942" s="80">
        <f t="shared" si="150"/>
        <v>0</v>
      </c>
    </row>
    <row r="1943" spans="1:171" s="5" customFormat="1" ht="24.9" customHeight="1" x14ac:dyDescent="0.3">
      <c r="A1943" s="263"/>
      <c r="B1943" s="263"/>
      <c r="C1943" s="265"/>
      <c r="D1943" s="481"/>
      <c r="E1943" s="482"/>
      <c r="F1943" s="482"/>
      <c r="G1943" s="482"/>
      <c r="H1943" s="482"/>
      <c r="I1943" s="482"/>
      <c r="J1943" s="482"/>
      <c r="K1943" s="482"/>
      <c r="L1943" s="482"/>
      <c r="M1943" s="483"/>
      <c r="N1943" s="16"/>
      <c r="O1943" s="529"/>
      <c r="P1943" s="530"/>
      <c r="Q1943" s="8"/>
      <c r="R1943" s="8"/>
      <c r="S1943" s="8"/>
      <c r="T1943" s="9"/>
      <c r="U1943" s="17"/>
      <c r="V1943" s="33"/>
      <c r="W1943" s="57"/>
      <c r="X1943" s="86">
        <v>31</v>
      </c>
      <c r="Y1943" s="33"/>
      <c r="Z1943" s="36"/>
      <c r="AA1943" s="36"/>
      <c r="AT1943" s="102"/>
      <c r="AU1943" s="80">
        <f t="shared" si="131"/>
        <v>0</v>
      </c>
      <c r="AV1943" s="80">
        <f t="shared" si="132"/>
        <v>0</v>
      </c>
      <c r="AW1943" s="80">
        <f t="shared" si="133"/>
        <v>0</v>
      </c>
      <c r="AX1943" s="80">
        <f t="shared" si="134"/>
        <v>0</v>
      </c>
      <c r="AY1943" s="80">
        <f t="shared" si="135"/>
        <v>0</v>
      </c>
      <c r="AZ1943" s="80">
        <f t="shared" si="136"/>
        <v>0</v>
      </c>
      <c r="BA1943" s="80">
        <f t="shared" si="137"/>
        <v>0</v>
      </c>
      <c r="BB1943" s="80">
        <f t="shared" si="138"/>
        <v>0</v>
      </c>
      <c r="BC1943" s="80">
        <f t="shared" si="139"/>
        <v>0</v>
      </c>
      <c r="BD1943" s="80">
        <f t="shared" si="140"/>
        <v>0</v>
      </c>
      <c r="BE1943" s="89"/>
      <c r="BF1943" s="89"/>
      <c r="BG1943" s="89"/>
      <c r="BH1943" s="89"/>
      <c r="BI1943" s="89"/>
      <c r="BJ1943" s="89"/>
      <c r="BK1943" s="89"/>
      <c r="BL1943" s="89"/>
      <c r="BM1943" s="89"/>
      <c r="BN1943" s="35">
        <f t="shared" si="151"/>
        <v>0</v>
      </c>
      <c r="BO1943" s="42">
        <f>+AU1943*0.2</f>
        <v>0</v>
      </c>
      <c r="BP1943" s="43">
        <f t="shared" si="153"/>
        <v>0</v>
      </c>
      <c r="BQ1943" s="43">
        <f t="shared" si="154"/>
        <v>0</v>
      </c>
      <c r="BR1943" s="43"/>
      <c r="BS1943" s="35">
        <f t="shared" si="155"/>
        <v>0</v>
      </c>
      <c r="BT1943" s="42">
        <f>+AZ1943*0.2</f>
        <v>0</v>
      </c>
      <c r="BU1943" s="43">
        <f t="shared" si="157"/>
        <v>0</v>
      </c>
      <c r="BV1943" s="43">
        <f t="shared" si="158"/>
        <v>0</v>
      </c>
      <c r="BW1943" s="33"/>
      <c r="BX1943" s="35">
        <f t="shared" si="159"/>
        <v>0</v>
      </c>
      <c r="BY1943" s="42">
        <f>+BN1943*0.2</f>
        <v>0</v>
      </c>
      <c r="BZ1943" s="43">
        <f t="shared" si="161"/>
        <v>0</v>
      </c>
      <c r="CA1943" s="43">
        <f t="shared" si="162"/>
        <v>0</v>
      </c>
      <c r="CC1943" s="35">
        <f t="shared" si="163"/>
        <v>0</v>
      </c>
      <c r="CD1943" s="42">
        <f>+BS1943*0.2</f>
        <v>0</v>
      </c>
      <c r="CE1943" s="43">
        <f t="shared" si="165"/>
        <v>0</v>
      </c>
      <c r="CF1943" s="43">
        <f t="shared" si="166"/>
        <v>0</v>
      </c>
      <c r="CH1943" s="35">
        <f t="shared" si="167"/>
        <v>0</v>
      </c>
      <c r="CI1943" s="42">
        <f>+BX1943*0.2</f>
        <v>0</v>
      </c>
      <c r="CJ1943" s="43">
        <f t="shared" si="190"/>
        <v>0</v>
      </c>
      <c r="CK1943" s="43">
        <f t="shared" si="169"/>
        <v>0</v>
      </c>
      <c r="CM1943" s="35">
        <f t="shared" si="170"/>
        <v>0</v>
      </c>
      <c r="CN1943" s="42">
        <f>+CC1943*0.2</f>
        <v>0</v>
      </c>
      <c r="CO1943" s="43">
        <f t="shared" si="172"/>
        <v>0</v>
      </c>
      <c r="CP1943" s="43">
        <f t="shared" si="173"/>
        <v>0</v>
      </c>
      <c r="CR1943" s="35">
        <f t="shared" si="174"/>
        <v>0</v>
      </c>
      <c r="CS1943" s="42">
        <f>+CH1943*0.2</f>
        <v>0</v>
      </c>
      <c r="CT1943" s="43">
        <f t="shared" si="176"/>
        <v>0</v>
      </c>
      <c r="CU1943" s="43">
        <f t="shared" si="177"/>
        <v>0</v>
      </c>
      <c r="CW1943" s="35">
        <f t="shared" si="178"/>
        <v>0</v>
      </c>
      <c r="CX1943" s="42">
        <f>+CM1943*0.2</f>
        <v>0</v>
      </c>
      <c r="CY1943" s="43">
        <f t="shared" si="180"/>
        <v>0</v>
      </c>
      <c r="CZ1943" s="43">
        <f t="shared" si="181"/>
        <v>0</v>
      </c>
      <c r="DB1943" s="35">
        <f t="shared" si="182"/>
        <v>0</v>
      </c>
      <c r="DC1943" s="42">
        <f>+CR1943*0.2</f>
        <v>0</v>
      </c>
      <c r="DD1943" s="43">
        <f t="shared" si="184"/>
        <v>0</v>
      </c>
      <c r="DE1943" s="43">
        <f t="shared" si="185"/>
        <v>0</v>
      </c>
      <c r="DG1943" s="35">
        <f t="shared" si="186"/>
        <v>0</v>
      </c>
      <c r="DH1943" s="42">
        <f>+CW1943*0.2</f>
        <v>0</v>
      </c>
      <c r="DI1943" s="43">
        <f t="shared" si="188"/>
        <v>0</v>
      </c>
      <c r="DJ1943" s="43">
        <f t="shared" si="189"/>
        <v>0</v>
      </c>
      <c r="DK1943" s="43"/>
      <c r="DL1943" s="43"/>
      <c r="DM1943" s="43"/>
      <c r="DN1943" s="43"/>
      <c r="DO1943" s="43"/>
      <c r="DP1943" s="43"/>
      <c r="DQ1943" s="43"/>
      <c r="DR1943" s="43"/>
      <c r="DS1943" s="43"/>
      <c r="DT1943" s="43"/>
      <c r="DU1943" s="43"/>
      <c r="DV1943" s="43"/>
      <c r="DW1943" s="43"/>
      <c r="DX1943" s="43"/>
      <c r="DY1943" s="43"/>
      <c r="DZ1943" s="43"/>
      <c r="EA1943" s="43"/>
      <c r="EB1943" s="43"/>
      <c r="EC1943" s="43"/>
      <c r="ED1943" s="43"/>
      <c r="EE1943" s="43"/>
      <c r="EF1943" s="43"/>
      <c r="EG1943" s="43"/>
      <c r="EH1943" s="43"/>
      <c r="EI1943" s="43"/>
      <c r="EJ1943" s="43"/>
      <c r="EK1943" s="43"/>
      <c r="EL1943" s="43"/>
      <c r="EM1943" s="43"/>
      <c r="EN1943" s="43"/>
      <c r="EO1943" s="43"/>
      <c r="EP1943" s="43"/>
      <c r="EQ1943" s="43"/>
      <c r="ER1943" s="43"/>
      <c r="ES1943" s="43"/>
      <c r="ET1943" s="43"/>
      <c r="EU1943" s="43"/>
      <c r="EV1943" s="43"/>
      <c r="EW1943" s="43"/>
      <c r="EX1943" s="43"/>
      <c r="EY1943" s="43"/>
      <c r="EZ1943" s="43"/>
      <c r="FA1943" s="43"/>
      <c r="FB1943" s="43"/>
      <c r="FC1943" s="43"/>
      <c r="FD1943" s="43"/>
      <c r="FE1943" s="102"/>
      <c r="FF1943" s="80">
        <f t="shared" si="141"/>
        <v>0</v>
      </c>
      <c r="FG1943" s="80">
        <f t="shared" si="142"/>
        <v>0</v>
      </c>
      <c r="FH1943" s="80">
        <f t="shared" si="143"/>
        <v>0</v>
      </c>
      <c r="FI1943" s="80">
        <f t="shared" si="144"/>
        <v>0</v>
      </c>
      <c r="FJ1943" s="80">
        <f t="shared" si="145"/>
        <v>0</v>
      </c>
      <c r="FK1943" s="80">
        <f t="shared" si="146"/>
        <v>0</v>
      </c>
      <c r="FL1943" s="80">
        <f t="shared" si="147"/>
        <v>0</v>
      </c>
      <c r="FM1943" s="80">
        <f t="shared" si="148"/>
        <v>0</v>
      </c>
      <c r="FN1943" s="80">
        <f t="shared" si="149"/>
        <v>0</v>
      </c>
      <c r="FO1943" s="80">
        <f t="shared" si="150"/>
        <v>0</v>
      </c>
    </row>
    <row r="1944" spans="1:171" s="5" customFormat="1" ht="24.9" customHeight="1" x14ac:dyDescent="0.3">
      <c r="A1944" s="263"/>
      <c r="B1944" s="263"/>
      <c r="C1944" s="265"/>
      <c r="D1944" s="481"/>
      <c r="E1944" s="482"/>
      <c r="F1944" s="482"/>
      <c r="G1944" s="482"/>
      <c r="H1944" s="482"/>
      <c r="I1944" s="482"/>
      <c r="J1944" s="482"/>
      <c r="K1944" s="482"/>
      <c r="L1944" s="482"/>
      <c r="M1944" s="483"/>
      <c r="N1944" s="16"/>
      <c r="O1944" s="529"/>
      <c r="P1944" s="530"/>
      <c r="Q1944" s="8"/>
      <c r="R1944" s="8"/>
      <c r="S1944" s="8"/>
      <c r="T1944" s="9"/>
      <c r="U1944" s="17"/>
      <c r="V1944" s="33"/>
      <c r="W1944" s="57"/>
      <c r="X1944" s="86">
        <v>31</v>
      </c>
      <c r="Y1944" s="33"/>
      <c r="Z1944" s="36"/>
      <c r="AA1944" s="36"/>
      <c r="AT1944" s="102"/>
      <c r="AU1944" s="80">
        <f t="shared" si="131"/>
        <v>0</v>
      </c>
      <c r="AV1944" s="80">
        <f t="shared" si="132"/>
        <v>0</v>
      </c>
      <c r="AW1944" s="80">
        <f t="shared" si="133"/>
        <v>0</v>
      </c>
      <c r="AX1944" s="80">
        <f t="shared" si="134"/>
        <v>0</v>
      </c>
      <c r="AY1944" s="80">
        <f t="shared" si="135"/>
        <v>0</v>
      </c>
      <c r="AZ1944" s="80">
        <f t="shared" si="136"/>
        <v>0</v>
      </c>
      <c r="BA1944" s="80">
        <f t="shared" si="137"/>
        <v>0</v>
      </c>
      <c r="BB1944" s="80">
        <f t="shared" si="138"/>
        <v>0</v>
      </c>
      <c r="BC1944" s="80">
        <f t="shared" si="139"/>
        <v>0</v>
      </c>
      <c r="BD1944" s="80">
        <f t="shared" si="140"/>
        <v>0</v>
      </c>
      <c r="BE1944" s="89"/>
      <c r="BF1944" s="89"/>
      <c r="BG1944" s="89"/>
      <c r="BH1944" s="89"/>
      <c r="BI1944" s="89"/>
      <c r="BJ1944" s="89"/>
      <c r="BK1944" s="89"/>
      <c r="BL1944" s="89"/>
      <c r="BM1944" s="89"/>
      <c r="BN1944" s="35">
        <f t="shared" si="151"/>
        <v>0</v>
      </c>
      <c r="BO1944" s="42">
        <f>+BN1944*1</f>
        <v>0</v>
      </c>
      <c r="BP1944" s="43">
        <f t="shared" si="153"/>
        <v>0</v>
      </c>
      <c r="BQ1944" s="43">
        <f t="shared" si="154"/>
        <v>0</v>
      </c>
      <c r="BR1944" s="43"/>
      <c r="BS1944" s="35">
        <f t="shared" si="155"/>
        <v>0</v>
      </c>
      <c r="BT1944" s="42">
        <f>+BS1944*1</f>
        <v>0</v>
      </c>
      <c r="BU1944" s="43">
        <f t="shared" si="157"/>
        <v>0</v>
      </c>
      <c r="BV1944" s="43">
        <f t="shared" si="158"/>
        <v>0</v>
      </c>
      <c r="BW1944" s="33"/>
      <c r="BX1944" s="35">
        <f t="shared" si="159"/>
        <v>0</v>
      </c>
      <c r="BY1944" s="42">
        <f>+BX1944*1</f>
        <v>0</v>
      </c>
      <c r="BZ1944" s="43">
        <f t="shared" si="161"/>
        <v>0</v>
      </c>
      <c r="CA1944" s="43">
        <f t="shared" si="162"/>
        <v>0</v>
      </c>
      <c r="CC1944" s="35">
        <f t="shared" si="163"/>
        <v>0</v>
      </c>
      <c r="CD1944" s="42">
        <f>+CC1944*1</f>
        <v>0</v>
      </c>
      <c r="CE1944" s="43">
        <f t="shared" si="165"/>
        <v>0</v>
      </c>
      <c r="CF1944" s="43">
        <f t="shared" si="166"/>
        <v>0</v>
      </c>
      <c r="CH1944" s="35">
        <f t="shared" si="167"/>
        <v>0</v>
      </c>
      <c r="CI1944" s="42">
        <f>+CH1944*1</f>
        <v>0</v>
      </c>
      <c r="CJ1944" s="43">
        <f t="shared" si="190"/>
        <v>0</v>
      </c>
      <c r="CK1944" s="43">
        <f t="shared" si="169"/>
        <v>0</v>
      </c>
      <c r="CM1944" s="35">
        <f t="shared" si="170"/>
        <v>0</v>
      </c>
      <c r="CN1944" s="42">
        <f>+CM1944*1</f>
        <v>0</v>
      </c>
      <c r="CO1944" s="43">
        <f t="shared" si="172"/>
        <v>0</v>
      </c>
      <c r="CP1944" s="43">
        <f t="shared" si="173"/>
        <v>0</v>
      </c>
      <c r="CR1944" s="35">
        <f t="shared" si="174"/>
        <v>0</v>
      </c>
      <c r="CS1944" s="42">
        <f>+CR1944*1</f>
        <v>0</v>
      </c>
      <c r="CT1944" s="43">
        <f t="shared" si="176"/>
        <v>0</v>
      </c>
      <c r="CU1944" s="43">
        <f t="shared" si="177"/>
        <v>0</v>
      </c>
      <c r="CW1944" s="35">
        <f t="shared" si="178"/>
        <v>0</v>
      </c>
      <c r="CX1944" s="42">
        <f>+CW1944*1</f>
        <v>0</v>
      </c>
      <c r="CY1944" s="43">
        <f t="shared" si="180"/>
        <v>0</v>
      </c>
      <c r="CZ1944" s="43">
        <f t="shared" si="181"/>
        <v>0</v>
      </c>
      <c r="DB1944" s="35">
        <f t="shared" si="182"/>
        <v>0</v>
      </c>
      <c r="DC1944" s="42">
        <f>+DB1944*1</f>
        <v>0</v>
      </c>
      <c r="DD1944" s="43">
        <f t="shared" si="184"/>
        <v>0</v>
      </c>
      <c r="DE1944" s="43">
        <f t="shared" si="185"/>
        <v>0</v>
      </c>
      <c r="DG1944" s="35">
        <f t="shared" si="186"/>
        <v>0</v>
      </c>
      <c r="DH1944" s="42">
        <f>+DG1944*1</f>
        <v>0</v>
      </c>
      <c r="DI1944" s="43">
        <f t="shared" si="188"/>
        <v>0</v>
      </c>
      <c r="DJ1944" s="43">
        <f t="shared" si="189"/>
        <v>0</v>
      </c>
      <c r="DK1944" s="43"/>
      <c r="DL1944" s="43"/>
      <c r="DM1944" s="43"/>
      <c r="DN1944" s="43"/>
      <c r="DO1944" s="43"/>
      <c r="DP1944" s="43"/>
      <c r="DQ1944" s="43"/>
      <c r="DR1944" s="43"/>
      <c r="DS1944" s="43"/>
      <c r="DT1944" s="43"/>
      <c r="DU1944" s="43"/>
      <c r="DV1944" s="43"/>
      <c r="DW1944" s="43"/>
      <c r="DX1944" s="43"/>
      <c r="DY1944" s="43"/>
      <c r="DZ1944" s="43"/>
      <c r="EA1944" s="43"/>
      <c r="EB1944" s="43"/>
      <c r="EC1944" s="43"/>
      <c r="ED1944" s="43"/>
      <c r="EE1944" s="43"/>
      <c r="EF1944" s="43"/>
      <c r="EG1944" s="43"/>
      <c r="EH1944" s="43"/>
      <c r="EI1944" s="43"/>
      <c r="EJ1944" s="43"/>
      <c r="EK1944" s="43"/>
      <c r="EL1944" s="43"/>
      <c r="EM1944" s="43"/>
      <c r="EN1944" s="43"/>
      <c r="EO1944" s="43"/>
      <c r="EP1944" s="43"/>
      <c r="EQ1944" s="43"/>
      <c r="ER1944" s="43"/>
      <c r="ES1944" s="43"/>
      <c r="ET1944" s="43"/>
      <c r="EU1944" s="43"/>
      <c r="EV1944" s="43"/>
      <c r="EW1944" s="43"/>
      <c r="EX1944" s="43"/>
      <c r="EY1944" s="43"/>
      <c r="EZ1944" s="43"/>
      <c r="FA1944" s="43"/>
      <c r="FB1944" s="43"/>
      <c r="FC1944" s="43"/>
      <c r="FD1944" s="43"/>
      <c r="FE1944" s="102"/>
      <c r="FF1944" s="80">
        <f t="shared" si="141"/>
        <v>0</v>
      </c>
      <c r="FG1944" s="80">
        <f t="shared" si="142"/>
        <v>0</v>
      </c>
      <c r="FH1944" s="80">
        <f t="shared" si="143"/>
        <v>0</v>
      </c>
      <c r="FI1944" s="80">
        <f t="shared" si="144"/>
        <v>0</v>
      </c>
      <c r="FJ1944" s="80">
        <f t="shared" si="145"/>
        <v>0</v>
      </c>
      <c r="FK1944" s="80">
        <f t="shared" si="146"/>
        <v>0</v>
      </c>
      <c r="FL1944" s="80">
        <f t="shared" si="147"/>
        <v>0</v>
      </c>
      <c r="FM1944" s="80">
        <f t="shared" si="148"/>
        <v>0</v>
      </c>
      <c r="FN1944" s="80">
        <f t="shared" si="149"/>
        <v>0</v>
      </c>
      <c r="FO1944" s="80">
        <f t="shared" si="150"/>
        <v>0</v>
      </c>
    </row>
    <row r="1945" spans="1:171" s="5" customFormat="1" ht="24.9" customHeight="1" x14ac:dyDescent="0.3">
      <c r="A1945" s="263"/>
      <c r="B1945" s="263"/>
      <c r="C1945" s="265"/>
      <c r="D1945" s="481"/>
      <c r="E1945" s="482"/>
      <c r="F1945" s="482"/>
      <c r="G1945" s="482"/>
      <c r="H1945" s="482"/>
      <c r="I1945" s="482"/>
      <c r="J1945" s="482"/>
      <c r="K1945" s="482"/>
      <c r="L1945" s="482"/>
      <c r="M1945" s="483"/>
      <c r="N1945" s="16"/>
      <c r="O1945" s="529"/>
      <c r="P1945" s="530"/>
      <c r="Q1945" s="8"/>
      <c r="R1945" s="8"/>
      <c r="S1945" s="8"/>
      <c r="T1945" s="9"/>
      <c r="U1945" s="17"/>
      <c r="V1945" s="33"/>
      <c r="W1945" s="57"/>
      <c r="X1945" s="86">
        <v>31</v>
      </c>
      <c r="Y1945" s="33"/>
      <c r="Z1945" s="36"/>
      <c r="AA1945" s="36"/>
      <c r="AT1945" s="81"/>
      <c r="AU1945" s="80">
        <f t="shared" si="131"/>
        <v>0</v>
      </c>
      <c r="AV1945" s="80">
        <f t="shared" si="132"/>
        <v>0</v>
      </c>
      <c r="AW1945" s="80">
        <f t="shared" si="133"/>
        <v>0</v>
      </c>
      <c r="AX1945" s="80">
        <f t="shared" si="134"/>
        <v>0</v>
      </c>
      <c r="AY1945" s="80">
        <f t="shared" si="135"/>
        <v>0</v>
      </c>
      <c r="AZ1945" s="80">
        <f t="shared" si="136"/>
        <v>0</v>
      </c>
      <c r="BA1945" s="80">
        <f t="shared" si="137"/>
        <v>0</v>
      </c>
      <c r="BB1945" s="80">
        <f t="shared" si="138"/>
        <v>0</v>
      </c>
      <c r="BC1945" s="80">
        <f t="shared" si="139"/>
        <v>0</v>
      </c>
      <c r="BD1945" s="80">
        <f t="shared" si="140"/>
        <v>0</v>
      </c>
      <c r="BE1945" s="89"/>
      <c r="BF1945" s="89"/>
      <c r="BG1945" s="89"/>
      <c r="BH1945" s="89"/>
      <c r="BI1945" s="89"/>
      <c r="BJ1945" s="89"/>
      <c r="BK1945" s="89"/>
      <c r="BL1945" s="89"/>
      <c r="BM1945" s="89"/>
      <c r="BN1945" s="35">
        <f t="shared" si="151"/>
        <v>0</v>
      </c>
      <c r="BO1945" s="33"/>
      <c r="BP1945" s="43"/>
      <c r="BQ1945" s="43"/>
      <c r="BR1945" s="43"/>
      <c r="BS1945" s="35">
        <f t="shared" si="155"/>
        <v>0</v>
      </c>
      <c r="BT1945" s="33"/>
      <c r="BU1945" s="43"/>
      <c r="BV1945" s="43"/>
      <c r="BW1945" s="33"/>
      <c r="BX1945" s="35">
        <f t="shared" si="159"/>
        <v>0</v>
      </c>
      <c r="BY1945" s="33"/>
      <c r="BZ1945" s="43"/>
      <c r="CA1945" s="43"/>
      <c r="CC1945" s="35">
        <f t="shared" si="163"/>
        <v>0</v>
      </c>
      <c r="CD1945" s="33"/>
      <c r="CE1945" s="43"/>
      <c r="CF1945" s="43"/>
      <c r="CH1945" s="35">
        <f t="shared" si="167"/>
        <v>0</v>
      </c>
      <c r="CI1945" s="33"/>
      <c r="CJ1945" s="43"/>
      <c r="CK1945" s="43"/>
      <c r="CM1945" s="35">
        <f t="shared" si="170"/>
        <v>0</v>
      </c>
      <c r="CN1945" s="33"/>
      <c r="CO1945" s="43"/>
      <c r="CP1945" s="43"/>
      <c r="CR1945" s="35">
        <f t="shared" si="174"/>
        <v>0</v>
      </c>
      <c r="CS1945" s="33"/>
      <c r="CT1945" s="43"/>
      <c r="CU1945" s="43"/>
      <c r="CW1945" s="35">
        <f t="shared" si="178"/>
        <v>0</v>
      </c>
      <c r="CX1945" s="33"/>
      <c r="CY1945" s="43"/>
      <c r="CZ1945" s="43"/>
      <c r="DB1945" s="35">
        <f t="shared" si="182"/>
        <v>0</v>
      </c>
      <c r="DC1945" s="33"/>
      <c r="DD1945" s="43"/>
      <c r="DE1945" s="43"/>
      <c r="DG1945" s="35">
        <f t="shared" si="186"/>
        <v>0</v>
      </c>
      <c r="DH1945" s="33"/>
      <c r="DI1945" s="43"/>
      <c r="DJ1945" s="43"/>
      <c r="DK1945" s="43"/>
      <c r="DL1945" s="43"/>
      <c r="DM1945" s="43"/>
      <c r="DN1945" s="43"/>
      <c r="DO1945" s="43"/>
      <c r="DP1945" s="43"/>
      <c r="DQ1945" s="43"/>
      <c r="DR1945" s="43"/>
      <c r="DS1945" s="43"/>
      <c r="DT1945" s="43"/>
      <c r="DU1945" s="43"/>
      <c r="DV1945" s="43"/>
      <c r="DW1945" s="43"/>
      <c r="DX1945" s="43"/>
      <c r="DY1945" s="43"/>
      <c r="DZ1945" s="43"/>
      <c r="EA1945" s="43"/>
      <c r="EB1945" s="43"/>
      <c r="EC1945" s="43"/>
      <c r="ED1945" s="43"/>
      <c r="EE1945" s="43"/>
      <c r="EF1945" s="43"/>
      <c r="EG1945" s="43"/>
      <c r="EH1945" s="43"/>
      <c r="EI1945" s="43"/>
      <c r="EJ1945" s="43"/>
      <c r="EK1945" s="43"/>
      <c r="EL1945" s="43"/>
      <c r="EM1945" s="43"/>
      <c r="EN1945" s="43"/>
      <c r="EO1945" s="43"/>
      <c r="EP1945" s="43"/>
      <c r="EQ1945" s="43"/>
      <c r="ER1945" s="43"/>
      <c r="ES1945" s="43"/>
      <c r="ET1945" s="43"/>
      <c r="EU1945" s="43"/>
      <c r="EV1945" s="43"/>
      <c r="EW1945" s="43"/>
      <c r="EX1945" s="43"/>
      <c r="EY1945" s="43"/>
      <c r="EZ1945" s="43"/>
      <c r="FA1945" s="43"/>
      <c r="FB1945" s="43"/>
      <c r="FC1945" s="43"/>
      <c r="FD1945" s="43"/>
      <c r="FE1945" s="81"/>
      <c r="FF1945" s="80">
        <f t="shared" si="141"/>
        <v>0</v>
      </c>
      <c r="FG1945" s="80">
        <f t="shared" si="142"/>
        <v>0</v>
      </c>
      <c r="FH1945" s="80">
        <f t="shared" si="143"/>
        <v>0</v>
      </c>
      <c r="FI1945" s="80">
        <f t="shared" si="144"/>
        <v>0</v>
      </c>
      <c r="FJ1945" s="80">
        <f t="shared" si="145"/>
        <v>0</v>
      </c>
      <c r="FK1945" s="80">
        <f t="shared" si="146"/>
        <v>0</v>
      </c>
      <c r="FL1945" s="80">
        <f t="shared" si="147"/>
        <v>0</v>
      </c>
      <c r="FM1945" s="80">
        <f t="shared" si="148"/>
        <v>0</v>
      </c>
      <c r="FN1945" s="80">
        <f t="shared" si="149"/>
        <v>0</v>
      </c>
      <c r="FO1945" s="80">
        <f t="shared" si="150"/>
        <v>0</v>
      </c>
    </row>
    <row r="1946" spans="1:171" s="5" customFormat="1" ht="24.9" customHeight="1" x14ac:dyDescent="0.3">
      <c r="A1946" s="263"/>
      <c r="B1946" s="263"/>
      <c r="C1946" s="265"/>
      <c r="D1946" s="481"/>
      <c r="E1946" s="482"/>
      <c r="F1946" s="482"/>
      <c r="G1946" s="482"/>
      <c r="H1946" s="482"/>
      <c r="I1946" s="482"/>
      <c r="J1946" s="482"/>
      <c r="K1946" s="482"/>
      <c r="L1946" s="482"/>
      <c r="M1946" s="483"/>
      <c r="N1946" s="16"/>
      <c r="O1946" s="529"/>
      <c r="P1946" s="530"/>
      <c r="Q1946" s="8"/>
      <c r="R1946" s="8"/>
      <c r="S1946" s="8"/>
      <c r="T1946" s="9"/>
      <c r="U1946" s="17"/>
      <c r="V1946" s="33"/>
      <c r="W1946" s="57"/>
      <c r="X1946" s="86">
        <v>31</v>
      </c>
      <c r="Y1946" s="33"/>
      <c r="Z1946" s="36"/>
      <c r="AA1946" s="36"/>
      <c r="AT1946" s="81"/>
      <c r="AU1946" s="80">
        <f t="shared" si="131"/>
        <v>0</v>
      </c>
      <c r="AV1946" s="80">
        <f t="shared" si="132"/>
        <v>0</v>
      </c>
      <c r="AW1946" s="80">
        <f t="shared" si="133"/>
        <v>0</v>
      </c>
      <c r="AX1946" s="80">
        <f t="shared" si="134"/>
        <v>0</v>
      </c>
      <c r="AY1946" s="80">
        <f t="shared" si="135"/>
        <v>0</v>
      </c>
      <c r="AZ1946" s="80">
        <f t="shared" si="136"/>
        <v>0</v>
      </c>
      <c r="BA1946" s="80">
        <f t="shared" si="137"/>
        <v>0</v>
      </c>
      <c r="BB1946" s="80">
        <f t="shared" si="138"/>
        <v>0</v>
      </c>
      <c r="BC1946" s="80">
        <f t="shared" si="139"/>
        <v>0</v>
      </c>
      <c r="BD1946" s="80">
        <f t="shared" si="140"/>
        <v>0</v>
      </c>
      <c r="BE1946" s="89"/>
      <c r="BF1946" s="89"/>
      <c r="BG1946" s="89"/>
      <c r="BH1946" s="89"/>
      <c r="BI1946" s="89"/>
      <c r="BJ1946" s="89"/>
      <c r="BK1946" s="89"/>
      <c r="BL1946" s="89"/>
      <c r="BM1946" s="89"/>
      <c r="BN1946" s="35">
        <f t="shared" si="151"/>
        <v>0</v>
      </c>
      <c r="BO1946" s="33"/>
      <c r="BP1946" s="43"/>
      <c r="BQ1946" s="43"/>
      <c r="BR1946" s="43"/>
      <c r="BS1946" s="35">
        <f t="shared" si="155"/>
        <v>0</v>
      </c>
      <c r="BT1946" s="33"/>
      <c r="BU1946" s="43"/>
      <c r="BV1946" s="43"/>
      <c r="BW1946" s="33"/>
      <c r="BX1946" s="35">
        <f t="shared" si="159"/>
        <v>0</v>
      </c>
      <c r="BY1946" s="33"/>
      <c r="BZ1946" s="43"/>
      <c r="CA1946" s="43"/>
      <c r="CC1946" s="35">
        <f t="shared" si="163"/>
        <v>0</v>
      </c>
      <c r="CD1946" s="33"/>
      <c r="CE1946" s="43"/>
      <c r="CF1946" s="43"/>
      <c r="CH1946" s="35">
        <f t="shared" si="167"/>
        <v>0</v>
      </c>
      <c r="CI1946" s="33"/>
      <c r="CJ1946" s="43"/>
      <c r="CK1946" s="43"/>
      <c r="CM1946" s="35">
        <f t="shared" si="170"/>
        <v>0</v>
      </c>
      <c r="CN1946" s="33"/>
      <c r="CO1946" s="43"/>
      <c r="CP1946" s="43"/>
      <c r="CR1946" s="35">
        <f t="shared" si="174"/>
        <v>0</v>
      </c>
      <c r="CS1946" s="33"/>
      <c r="CT1946" s="43"/>
      <c r="CU1946" s="43"/>
      <c r="CW1946" s="35">
        <f t="shared" si="178"/>
        <v>0</v>
      </c>
      <c r="CX1946" s="33"/>
      <c r="CY1946" s="43"/>
      <c r="CZ1946" s="43"/>
      <c r="DB1946" s="35">
        <f t="shared" si="182"/>
        <v>0</v>
      </c>
      <c r="DC1946" s="33"/>
      <c r="DD1946" s="43"/>
      <c r="DE1946" s="43"/>
      <c r="DG1946" s="35">
        <f t="shared" si="186"/>
        <v>0</v>
      </c>
      <c r="DH1946" s="33"/>
      <c r="DI1946" s="43"/>
      <c r="DJ1946" s="43"/>
      <c r="DK1946" s="43"/>
      <c r="DL1946" s="43"/>
      <c r="DM1946" s="43"/>
      <c r="DN1946" s="43"/>
      <c r="DO1946" s="43"/>
      <c r="DP1946" s="43"/>
      <c r="DQ1946" s="43"/>
      <c r="DR1946" s="43"/>
      <c r="DS1946" s="43"/>
      <c r="DT1946" s="43"/>
      <c r="DU1946" s="43"/>
      <c r="DV1946" s="43"/>
      <c r="DW1946" s="43"/>
      <c r="DX1946" s="43"/>
      <c r="DY1946" s="43"/>
      <c r="DZ1946" s="43"/>
      <c r="EA1946" s="43"/>
      <c r="EB1946" s="43"/>
      <c r="EC1946" s="43"/>
      <c r="ED1946" s="43"/>
      <c r="EE1946" s="43"/>
      <c r="EF1946" s="43"/>
      <c r="EG1946" s="43"/>
      <c r="EH1946" s="43"/>
      <c r="EI1946" s="43"/>
      <c r="EJ1946" s="43"/>
      <c r="EK1946" s="43"/>
      <c r="EL1946" s="43"/>
      <c r="EM1946" s="43"/>
      <c r="EN1946" s="43"/>
      <c r="EO1946" s="43"/>
      <c r="EP1946" s="43"/>
      <c r="EQ1946" s="43"/>
      <c r="ER1946" s="43"/>
      <c r="ES1946" s="43"/>
      <c r="ET1946" s="43"/>
      <c r="EU1946" s="43"/>
      <c r="EV1946" s="43"/>
      <c r="EW1946" s="43"/>
      <c r="EX1946" s="43"/>
      <c r="EY1946" s="43"/>
      <c r="EZ1946" s="43"/>
      <c r="FA1946" s="43"/>
      <c r="FB1946" s="43"/>
      <c r="FC1946" s="43"/>
      <c r="FD1946" s="43"/>
      <c r="FE1946" s="81"/>
      <c r="FF1946" s="80">
        <f t="shared" si="141"/>
        <v>0</v>
      </c>
      <c r="FG1946" s="80">
        <f t="shared" si="142"/>
        <v>0</v>
      </c>
      <c r="FH1946" s="80">
        <f t="shared" si="143"/>
        <v>0</v>
      </c>
      <c r="FI1946" s="80">
        <f t="shared" si="144"/>
        <v>0</v>
      </c>
      <c r="FJ1946" s="80">
        <f t="shared" si="145"/>
        <v>0</v>
      </c>
      <c r="FK1946" s="80">
        <f t="shared" si="146"/>
        <v>0</v>
      </c>
      <c r="FL1946" s="80">
        <f t="shared" si="147"/>
        <v>0</v>
      </c>
      <c r="FM1946" s="80">
        <f t="shared" si="148"/>
        <v>0</v>
      </c>
      <c r="FN1946" s="80">
        <f t="shared" si="149"/>
        <v>0</v>
      </c>
      <c r="FO1946" s="80">
        <f t="shared" si="150"/>
        <v>0</v>
      </c>
    </row>
    <row r="1947" spans="1:171" s="5" customFormat="1" ht="24.9" customHeight="1" x14ac:dyDescent="0.3">
      <c r="A1947" s="263"/>
      <c r="B1947" s="263"/>
      <c r="C1947" s="265"/>
      <c r="D1947" s="481"/>
      <c r="E1947" s="482"/>
      <c r="F1947" s="482"/>
      <c r="G1947" s="482"/>
      <c r="H1947" s="482"/>
      <c r="I1947" s="482"/>
      <c r="J1947" s="482"/>
      <c r="K1947" s="482"/>
      <c r="L1947" s="482"/>
      <c r="M1947" s="483"/>
      <c r="N1947" s="16"/>
      <c r="O1947" s="529"/>
      <c r="P1947" s="530"/>
      <c r="Q1947" s="8"/>
      <c r="R1947" s="8"/>
      <c r="S1947" s="8"/>
      <c r="T1947" s="9"/>
      <c r="U1947" s="17"/>
      <c r="V1947" s="33"/>
      <c r="W1947" s="57"/>
      <c r="X1947" s="86">
        <v>31</v>
      </c>
      <c r="Y1947" s="33"/>
      <c r="Z1947" s="36"/>
      <c r="AA1947" s="36"/>
      <c r="AT1947" s="81"/>
      <c r="AU1947" s="80">
        <f t="shared" si="131"/>
        <v>0</v>
      </c>
      <c r="AV1947" s="80">
        <f t="shared" si="132"/>
        <v>0</v>
      </c>
      <c r="AW1947" s="80">
        <f t="shared" si="133"/>
        <v>0</v>
      </c>
      <c r="AX1947" s="80">
        <f t="shared" si="134"/>
        <v>0</v>
      </c>
      <c r="AY1947" s="80">
        <f t="shared" si="135"/>
        <v>0</v>
      </c>
      <c r="AZ1947" s="80">
        <f t="shared" si="136"/>
        <v>0</v>
      </c>
      <c r="BA1947" s="80">
        <f t="shared" si="137"/>
        <v>0</v>
      </c>
      <c r="BB1947" s="80">
        <f t="shared" si="138"/>
        <v>0</v>
      </c>
      <c r="BC1947" s="80">
        <f t="shared" si="139"/>
        <v>0</v>
      </c>
      <c r="BD1947" s="80">
        <f t="shared" si="140"/>
        <v>0</v>
      </c>
      <c r="BE1947" s="89"/>
      <c r="BF1947" s="89"/>
      <c r="BG1947" s="89"/>
      <c r="BH1947" s="89"/>
      <c r="BI1947" s="89"/>
      <c r="BJ1947" s="89"/>
      <c r="BK1947" s="89"/>
      <c r="BL1947" s="89"/>
      <c r="BM1947" s="89"/>
      <c r="BN1947" s="35">
        <f t="shared" si="151"/>
        <v>0</v>
      </c>
      <c r="BO1947" s="33"/>
      <c r="BP1947" s="43"/>
      <c r="BQ1947" s="43"/>
      <c r="BR1947" s="43"/>
      <c r="BS1947" s="35">
        <f t="shared" si="155"/>
        <v>0</v>
      </c>
      <c r="BT1947" s="33"/>
      <c r="BU1947" s="43"/>
      <c r="BV1947" s="43"/>
      <c r="BW1947" s="33"/>
      <c r="BX1947" s="35">
        <f t="shared" si="159"/>
        <v>0</v>
      </c>
      <c r="BY1947" s="33"/>
      <c r="BZ1947" s="43"/>
      <c r="CA1947" s="43"/>
      <c r="CC1947" s="35">
        <f t="shared" si="163"/>
        <v>0</v>
      </c>
      <c r="CD1947" s="33"/>
      <c r="CE1947" s="43"/>
      <c r="CF1947" s="43"/>
      <c r="CH1947" s="35">
        <f t="shared" si="167"/>
        <v>0</v>
      </c>
      <c r="CI1947" s="33"/>
      <c r="CJ1947" s="43"/>
      <c r="CK1947" s="43"/>
      <c r="CM1947" s="35">
        <f t="shared" si="170"/>
        <v>0</v>
      </c>
      <c r="CN1947" s="33"/>
      <c r="CO1947" s="43"/>
      <c r="CP1947" s="43"/>
      <c r="CR1947" s="35">
        <f t="shared" si="174"/>
        <v>0</v>
      </c>
      <c r="CS1947" s="33"/>
      <c r="CT1947" s="43"/>
      <c r="CU1947" s="43"/>
      <c r="CW1947" s="35">
        <f t="shared" si="178"/>
        <v>0</v>
      </c>
      <c r="CX1947" s="33"/>
      <c r="CY1947" s="43"/>
      <c r="CZ1947" s="43"/>
      <c r="DB1947" s="35">
        <f t="shared" si="182"/>
        <v>0</v>
      </c>
      <c r="DC1947" s="33"/>
      <c r="DD1947" s="43"/>
      <c r="DE1947" s="43"/>
      <c r="DG1947" s="35">
        <f t="shared" si="186"/>
        <v>0</v>
      </c>
      <c r="DH1947" s="33"/>
      <c r="DI1947" s="43"/>
      <c r="DJ1947" s="43"/>
      <c r="DK1947" s="43"/>
      <c r="DL1947" s="43"/>
      <c r="DM1947" s="43"/>
      <c r="DN1947" s="43"/>
      <c r="DO1947" s="43"/>
      <c r="DP1947" s="43"/>
      <c r="DQ1947" s="43"/>
      <c r="DR1947" s="43"/>
      <c r="DS1947" s="43"/>
      <c r="DT1947" s="43"/>
      <c r="DU1947" s="43"/>
      <c r="DV1947" s="43"/>
      <c r="DW1947" s="43"/>
      <c r="DX1947" s="43"/>
      <c r="DY1947" s="43"/>
      <c r="DZ1947" s="43"/>
      <c r="EA1947" s="43"/>
      <c r="EB1947" s="43"/>
      <c r="EC1947" s="43"/>
      <c r="ED1947" s="43"/>
      <c r="EE1947" s="43"/>
      <c r="EF1947" s="43"/>
      <c r="EG1947" s="43"/>
      <c r="EH1947" s="43"/>
      <c r="EI1947" s="43"/>
      <c r="EJ1947" s="43"/>
      <c r="EK1947" s="43"/>
      <c r="EL1947" s="43"/>
      <c r="EM1947" s="43"/>
      <c r="EN1947" s="43"/>
      <c r="EO1947" s="43"/>
      <c r="EP1947" s="43"/>
      <c r="EQ1947" s="43"/>
      <c r="ER1947" s="43"/>
      <c r="ES1947" s="43"/>
      <c r="ET1947" s="43"/>
      <c r="EU1947" s="43"/>
      <c r="EV1947" s="43"/>
      <c r="EW1947" s="43"/>
      <c r="EX1947" s="43"/>
      <c r="EY1947" s="43"/>
      <c r="EZ1947" s="43"/>
      <c r="FA1947" s="43"/>
      <c r="FB1947" s="43"/>
      <c r="FC1947" s="43"/>
      <c r="FD1947" s="43"/>
      <c r="FE1947" s="81"/>
      <c r="FF1947" s="80">
        <f t="shared" si="141"/>
        <v>0</v>
      </c>
      <c r="FG1947" s="80">
        <f t="shared" si="142"/>
        <v>0</v>
      </c>
      <c r="FH1947" s="80">
        <f t="shared" si="143"/>
        <v>0</v>
      </c>
      <c r="FI1947" s="80">
        <f t="shared" si="144"/>
        <v>0</v>
      </c>
      <c r="FJ1947" s="80">
        <f t="shared" si="145"/>
        <v>0</v>
      </c>
      <c r="FK1947" s="80">
        <f t="shared" si="146"/>
        <v>0</v>
      </c>
      <c r="FL1947" s="80">
        <f t="shared" si="147"/>
        <v>0</v>
      </c>
      <c r="FM1947" s="80">
        <f t="shared" si="148"/>
        <v>0</v>
      </c>
      <c r="FN1947" s="80">
        <f t="shared" si="149"/>
        <v>0</v>
      </c>
      <c r="FO1947" s="80">
        <f t="shared" si="150"/>
        <v>0</v>
      </c>
    </row>
    <row r="1948" spans="1:171" s="5" customFormat="1" ht="24.9" customHeight="1" thickBot="1" x14ac:dyDescent="0.35">
      <c r="A1948" s="263"/>
      <c r="B1948" s="263"/>
      <c r="C1948" s="265"/>
      <c r="D1948" s="481"/>
      <c r="E1948" s="482"/>
      <c r="F1948" s="482"/>
      <c r="G1948" s="482"/>
      <c r="H1948" s="482"/>
      <c r="I1948" s="482"/>
      <c r="J1948" s="482"/>
      <c r="K1948" s="482"/>
      <c r="L1948" s="482"/>
      <c r="M1948" s="483"/>
      <c r="N1948" s="414" t="s">
        <v>16</v>
      </c>
      <c r="O1948" s="415"/>
      <c r="P1948" s="415"/>
      <c r="Q1948" s="415"/>
      <c r="R1948" s="415"/>
      <c r="S1948" s="415"/>
      <c r="T1948" s="415"/>
      <c r="U1948" s="18">
        <f>SUM(U1928:U1947)</f>
        <v>0</v>
      </c>
      <c r="V1948" s="33"/>
      <c r="W1948" s="57"/>
      <c r="X1948" s="86"/>
      <c r="Y1948" s="33"/>
      <c r="Z1948" s="36"/>
      <c r="AA1948" s="36"/>
      <c r="AC1948" s="82"/>
      <c r="AD1948" s="82"/>
      <c r="AE1948" s="82"/>
      <c r="AT1948" s="81"/>
      <c r="AU1948" s="80">
        <f t="shared" si="131"/>
        <v>0</v>
      </c>
      <c r="AV1948" s="80">
        <f t="shared" si="132"/>
        <v>0</v>
      </c>
      <c r="AW1948" s="80">
        <f t="shared" si="133"/>
        <v>0</v>
      </c>
      <c r="AX1948" s="80">
        <f t="shared" si="134"/>
        <v>0</v>
      </c>
      <c r="AY1948" s="80">
        <f t="shared" si="135"/>
        <v>0</v>
      </c>
      <c r="AZ1948" s="80">
        <f t="shared" si="136"/>
        <v>0</v>
      </c>
      <c r="BA1948" s="80">
        <f t="shared" si="137"/>
        <v>0</v>
      </c>
      <c r="BB1948" s="80">
        <f t="shared" si="138"/>
        <v>0</v>
      </c>
      <c r="BC1948" s="80">
        <f t="shared" si="139"/>
        <v>0</v>
      </c>
      <c r="BD1948" s="80">
        <f t="shared" si="140"/>
        <v>0</v>
      </c>
      <c r="BE1948" s="89"/>
      <c r="BF1948" s="89"/>
      <c r="BG1948" s="89"/>
      <c r="BH1948" s="89"/>
      <c r="BI1948" s="89"/>
      <c r="BJ1948" s="89"/>
      <c r="BK1948" s="89"/>
      <c r="BL1948" s="89"/>
      <c r="BM1948" s="89"/>
      <c r="BN1948" s="35">
        <f t="shared" si="151"/>
        <v>0</v>
      </c>
      <c r="BO1948" s="33"/>
      <c r="BP1948" s="43"/>
      <c r="BQ1948" s="43"/>
      <c r="BR1948" s="43"/>
      <c r="BS1948" s="35">
        <f t="shared" si="155"/>
        <v>0</v>
      </c>
      <c r="BT1948" s="33"/>
      <c r="BU1948" s="43"/>
      <c r="BV1948" s="43"/>
      <c r="BW1948" s="33"/>
      <c r="BX1948" s="35">
        <f t="shared" si="159"/>
        <v>0</v>
      </c>
      <c r="BY1948" s="33"/>
      <c r="BZ1948" s="43"/>
      <c r="CA1948" s="43"/>
      <c r="CC1948" s="35">
        <f t="shared" si="163"/>
        <v>0</v>
      </c>
      <c r="CD1948" s="33"/>
      <c r="CE1948" s="43"/>
      <c r="CF1948" s="43"/>
      <c r="CH1948" s="35">
        <f t="shared" si="167"/>
        <v>0</v>
      </c>
      <c r="CI1948" s="33"/>
      <c r="CJ1948" s="43"/>
      <c r="CK1948" s="43"/>
      <c r="CM1948" s="35">
        <f t="shared" si="170"/>
        <v>0</v>
      </c>
      <c r="CN1948" s="33"/>
      <c r="CO1948" s="43"/>
      <c r="CP1948" s="43"/>
      <c r="CR1948" s="35">
        <f t="shared" si="174"/>
        <v>0</v>
      </c>
      <c r="CS1948" s="33"/>
      <c r="CT1948" s="43"/>
      <c r="CU1948" s="43"/>
      <c r="CW1948" s="35">
        <f t="shared" si="178"/>
        <v>0</v>
      </c>
      <c r="CX1948" s="33"/>
      <c r="CY1948" s="43"/>
      <c r="CZ1948" s="43"/>
      <c r="DB1948" s="35">
        <f t="shared" si="182"/>
        <v>0</v>
      </c>
      <c r="DC1948" s="33"/>
      <c r="DD1948" s="43"/>
      <c r="DE1948" s="43"/>
      <c r="DG1948" s="35">
        <f t="shared" si="186"/>
        <v>0</v>
      </c>
      <c r="DH1948" s="33"/>
      <c r="DI1948" s="43"/>
      <c r="DJ1948" s="43"/>
      <c r="DK1948" s="43"/>
      <c r="DL1948" s="43"/>
      <c r="DM1948" s="43"/>
      <c r="DN1948" s="43"/>
      <c r="DO1948" s="43"/>
      <c r="DP1948" s="43"/>
      <c r="DQ1948" s="43"/>
      <c r="DR1948" s="43"/>
      <c r="DS1948" s="43"/>
      <c r="DT1948" s="43"/>
      <c r="DU1948" s="43"/>
      <c r="DV1948" s="43"/>
      <c r="DW1948" s="43"/>
      <c r="DX1948" s="43"/>
      <c r="DY1948" s="43"/>
      <c r="DZ1948" s="43"/>
      <c r="EA1948" s="43"/>
      <c r="EB1948" s="43"/>
      <c r="EC1948" s="43"/>
      <c r="ED1948" s="43"/>
      <c r="EE1948" s="43"/>
      <c r="EF1948" s="43"/>
      <c r="EG1948" s="43"/>
      <c r="EH1948" s="43"/>
      <c r="EI1948" s="43"/>
      <c r="EJ1948" s="43"/>
      <c r="EK1948" s="43"/>
      <c r="EL1948" s="43"/>
      <c r="EM1948" s="43"/>
      <c r="EN1948" s="43"/>
      <c r="EO1948" s="43"/>
      <c r="EP1948" s="43"/>
      <c r="EQ1948" s="43"/>
      <c r="ER1948" s="43"/>
      <c r="ES1948" s="43"/>
      <c r="ET1948" s="43"/>
      <c r="EU1948" s="43"/>
      <c r="EV1948" s="43"/>
      <c r="EW1948" s="43"/>
      <c r="EX1948" s="43"/>
      <c r="EY1948" s="43"/>
      <c r="EZ1948" s="43"/>
      <c r="FA1948" s="43"/>
      <c r="FB1948" s="43"/>
      <c r="FC1948" s="43"/>
      <c r="FD1948" s="43"/>
      <c r="FE1948" s="81"/>
      <c r="FF1948" s="80">
        <f t="shared" si="141"/>
        <v>0</v>
      </c>
      <c r="FG1948" s="80">
        <f t="shared" si="142"/>
        <v>0</v>
      </c>
      <c r="FH1948" s="80">
        <f t="shared" si="143"/>
        <v>0</v>
      </c>
      <c r="FI1948" s="80">
        <f t="shared" si="144"/>
        <v>0</v>
      </c>
      <c r="FJ1948" s="80">
        <f t="shared" si="145"/>
        <v>0</v>
      </c>
      <c r="FK1948" s="80">
        <f t="shared" si="146"/>
        <v>0</v>
      </c>
      <c r="FL1948" s="80">
        <f t="shared" si="147"/>
        <v>0</v>
      </c>
      <c r="FM1948" s="80">
        <f t="shared" si="148"/>
        <v>0</v>
      </c>
      <c r="FN1948" s="80">
        <f t="shared" si="149"/>
        <v>0</v>
      </c>
      <c r="FO1948" s="80">
        <f t="shared" si="150"/>
        <v>0</v>
      </c>
    </row>
    <row r="1949" spans="1:171" s="5" customFormat="1" ht="14.4" customHeight="1" x14ac:dyDescent="0.3">
      <c r="A1949" s="263"/>
      <c r="B1949" s="263"/>
      <c r="C1949" s="265"/>
      <c r="D1949" s="481"/>
      <c r="E1949" s="482"/>
      <c r="F1949" s="482"/>
      <c r="G1949" s="482"/>
      <c r="H1949" s="482"/>
      <c r="I1949" s="482"/>
      <c r="J1949" s="482"/>
      <c r="K1949" s="482"/>
      <c r="L1949" s="482"/>
      <c r="M1949" s="483"/>
      <c r="N1949" s="416" t="s">
        <v>17</v>
      </c>
      <c r="O1949" s="417"/>
      <c r="P1949" s="417"/>
      <c r="Q1949" s="417"/>
      <c r="R1949" s="417"/>
      <c r="S1949" s="417"/>
      <c r="T1949" s="417"/>
      <c r="U1949" s="418"/>
      <c r="V1949" s="87"/>
      <c r="W1949" s="57"/>
      <c r="X1949" s="86"/>
      <c r="Y1949" s="33"/>
      <c r="Z1949" s="36"/>
      <c r="AA1949" s="36"/>
      <c r="AC1949" s="82"/>
      <c r="AD1949" s="38"/>
      <c r="AE1949" s="82"/>
      <c r="AZ1949" s="141"/>
      <c r="BE1949" s="168"/>
      <c r="BF1949" s="168"/>
      <c r="BG1949" s="168"/>
      <c r="BH1949" s="168"/>
      <c r="BI1949" s="168"/>
      <c r="BJ1949" s="168"/>
      <c r="BK1949" s="168"/>
      <c r="BL1949" s="168"/>
      <c r="BM1949" s="168"/>
      <c r="BO1949" s="33"/>
      <c r="BP1949" s="43"/>
      <c r="BQ1949" s="43">
        <f>SUM(BQ1931:BQ1948)</f>
        <v>293.04600000000005</v>
      </c>
      <c r="BR1949" s="43"/>
      <c r="BT1949" s="33"/>
      <c r="BU1949" s="43"/>
      <c r="BV1949" s="43">
        <f>SUM(BV1931:BV1948)</f>
        <v>264.60200000000003</v>
      </c>
      <c r="BW1949" s="33"/>
      <c r="BY1949" s="33"/>
      <c r="BZ1949" s="43"/>
      <c r="CA1949" s="43">
        <f>SUM(CA1931:CA1948)</f>
        <v>261.78099999999995</v>
      </c>
      <c r="CD1949" s="33"/>
      <c r="CE1949" s="43"/>
      <c r="CF1949" s="43">
        <f>SUM(CF1931:CF1948)</f>
        <v>265.71999999999997</v>
      </c>
      <c r="CI1949" s="33"/>
      <c r="CJ1949" s="43"/>
      <c r="CK1949" s="43">
        <f>SUM(CK1931:CK1948)</f>
        <v>69.520749999999992</v>
      </c>
      <c r="CN1949" s="33"/>
      <c r="CO1949" s="43"/>
      <c r="CP1949" s="43">
        <f>SUM(CP1931:CP1948)</f>
        <v>167.59599999999998</v>
      </c>
      <c r="CS1949" s="33"/>
      <c r="CT1949" s="43"/>
      <c r="CU1949" s="43">
        <f>SUM(CU1931:CU1948)</f>
        <v>236.48299999999995</v>
      </c>
      <c r="CX1949" s="33"/>
      <c r="CY1949" s="43"/>
      <c r="CZ1949" s="43">
        <f>SUM(CZ1931:CZ1948)</f>
        <v>246.55799999999996</v>
      </c>
      <c r="DC1949" s="33"/>
      <c r="DD1949" s="43"/>
      <c r="DE1949" s="43">
        <f>SUM(DE1931:DE1948)</f>
        <v>377.10399999999998</v>
      </c>
      <c r="DH1949" s="33"/>
      <c r="DI1949" s="43"/>
      <c r="DJ1949" s="43">
        <f>SUM(DJ1931:DJ1948)</f>
        <v>582.42600000000004</v>
      </c>
      <c r="DK1949" s="43"/>
      <c r="DL1949" s="43"/>
      <c r="DM1949" s="43"/>
      <c r="DN1949" s="43"/>
      <c r="DO1949" s="43"/>
      <c r="DP1949" s="43"/>
      <c r="DQ1949" s="43"/>
      <c r="DR1949" s="43"/>
      <c r="DS1949" s="43"/>
      <c r="DT1949" s="43"/>
      <c r="DU1949" s="43"/>
      <c r="DV1949" s="43"/>
      <c r="DW1949" s="43"/>
      <c r="DX1949" s="43"/>
      <c r="DY1949" s="43"/>
      <c r="DZ1949" s="43"/>
      <c r="EA1949" s="43"/>
      <c r="EB1949" s="43"/>
      <c r="EC1949" s="43"/>
      <c r="ED1949" s="43"/>
      <c r="EE1949" s="43"/>
      <c r="EF1949" s="43"/>
      <c r="EG1949" s="43"/>
      <c r="EH1949" s="43"/>
      <c r="EI1949" s="43"/>
      <c r="EJ1949" s="43"/>
      <c r="EK1949" s="43"/>
      <c r="EL1949" s="43"/>
      <c r="EM1949" s="43"/>
      <c r="EN1949" s="43"/>
      <c r="EO1949" s="43"/>
      <c r="EP1949" s="43"/>
      <c r="EQ1949" s="43"/>
      <c r="ER1949" s="43"/>
      <c r="ES1949" s="43"/>
      <c r="ET1949" s="43"/>
      <c r="EU1949" s="43"/>
      <c r="EV1949" s="43"/>
      <c r="EW1949" s="43"/>
      <c r="EX1949" s="43"/>
      <c r="EY1949" s="43"/>
      <c r="EZ1949" s="43"/>
      <c r="FA1949" s="43"/>
      <c r="FB1949" s="43"/>
      <c r="FC1949" s="43"/>
      <c r="FD1949" s="43"/>
    </row>
    <row r="1950" spans="1:171" s="5" customFormat="1" x14ac:dyDescent="0.3">
      <c r="A1950" s="263"/>
      <c r="B1950" s="263"/>
      <c r="C1950" s="265"/>
      <c r="D1950" s="481"/>
      <c r="E1950" s="482"/>
      <c r="F1950" s="482"/>
      <c r="G1950" s="482"/>
      <c r="H1950" s="482"/>
      <c r="I1950" s="482"/>
      <c r="J1950" s="482"/>
      <c r="K1950" s="482"/>
      <c r="L1950" s="482"/>
      <c r="M1950" s="483"/>
      <c r="N1950" s="419"/>
      <c r="O1950" s="420"/>
      <c r="P1950" s="420"/>
      <c r="Q1950" s="420"/>
      <c r="R1950" s="420"/>
      <c r="S1950" s="420"/>
      <c r="T1950" s="420"/>
      <c r="U1950" s="421"/>
      <c r="V1950" s="33"/>
      <c r="W1950" s="57"/>
      <c r="X1950" s="86"/>
      <c r="Y1950" s="33"/>
      <c r="Z1950" s="36"/>
      <c r="AA1950" s="36"/>
      <c r="AC1950" s="82"/>
      <c r="AD1950" s="38"/>
      <c r="AE1950" s="82"/>
      <c r="AG1950" s="33"/>
      <c r="AH1950" s="43"/>
      <c r="AI1950" s="43"/>
      <c r="AJ1950" s="43"/>
      <c r="AK1950" s="43"/>
      <c r="AL1950" s="43"/>
      <c r="AM1950" s="43"/>
      <c r="AN1950" s="43"/>
      <c r="AO1950" s="43"/>
      <c r="AP1950" s="43"/>
      <c r="AQ1950" s="43"/>
      <c r="AR1950" s="43"/>
      <c r="AS1950" s="43"/>
      <c r="AT1950" s="43"/>
      <c r="AU1950" s="44"/>
      <c r="AV1950" s="33"/>
      <c r="AW1950" s="33"/>
      <c r="AX1950" s="33"/>
      <c r="AZ1950" s="141"/>
      <c r="BE1950" s="168"/>
      <c r="BF1950" s="168"/>
      <c r="BG1950" s="168"/>
      <c r="BH1950" s="168"/>
      <c r="BI1950" s="168"/>
      <c r="BJ1950" s="168"/>
      <c r="BK1950" s="168"/>
      <c r="BL1950" s="168"/>
      <c r="BM1950" s="168"/>
      <c r="DK1950" s="168"/>
      <c r="DL1950" s="168"/>
      <c r="DM1950" s="168"/>
      <c r="DN1950" s="168"/>
      <c r="DO1950" s="168"/>
      <c r="DP1950" s="168"/>
      <c r="DQ1950" s="168"/>
      <c r="DR1950" s="168"/>
      <c r="DS1950" s="168"/>
      <c r="DT1950" s="168"/>
      <c r="DU1950" s="168"/>
      <c r="DV1950" s="168"/>
      <c r="DW1950" s="168"/>
      <c r="DX1950" s="168"/>
      <c r="DY1950" s="168"/>
      <c r="DZ1950" s="168"/>
      <c r="EA1950" s="168"/>
      <c r="EB1950" s="168"/>
      <c r="EC1950" s="168"/>
      <c r="ED1950" s="168"/>
      <c r="EE1950" s="168"/>
      <c r="EF1950" s="168"/>
      <c r="EG1950" s="168"/>
      <c r="EH1950" s="168"/>
      <c r="EI1950" s="168"/>
      <c r="EJ1950" s="168"/>
      <c r="EK1950" s="168"/>
      <c r="EL1950" s="168"/>
      <c r="EM1950" s="168"/>
      <c r="EN1950" s="168"/>
      <c r="EO1950" s="168"/>
      <c r="EP1950" s="168"/>
      <c r="EQ1950" s="168"/>
      <c r="ER1950" s="168"/>
      <c r="ES1950" s="168"/>
      <c r="ET1950" s="168"/>
      <c r="EU1950" s="168"/>
      <c r="EV1950" s="168"/>
      <c r="EW1950" s="168"/>
      <c r="EX1950" s="168"/>
      <c r="EY1950" s="168"/>
      <c r="EZ1950" s="168"/>
      <c r="FA1950" s="168"/>
      <c r="FB1950" s="168"/>
      <c r="FC1950" s="168"/>
      <c r="FD1950" s="168"/>
    </row>
    <row r="1951" spans="1:171" s="5" customFormat="1" x14ac:dyDescent="0.3">
      <c r="A1951" s="263"/>
      <c r="B1951" s="263"/>
      <c r="C1951" s="265"/>
      <c r="D1951" s="481"/>
      <c r="E1951" s="482"/>
      <c r="F1951" s="482"/>
      <c r="G1951" s="482"/>
      <c r="H1951" s="482"/>
      <c r="I1951" s="482"/>
      <c r="J1951" s="482"/>
      <c r="K1951" s="482"/>
      <c r="L1951" s="482"/>
      <c r="M1951" s="483"/>
      <c r="N1951" s="419"/>
      <c r="O1951" s="420"/>
      <c r="P1951" s="420"/>
      <c r="Q1951" s="420"/>
      <c r="R1951" s="420"/>
      <c r="S1951" s="420"/>
      <c r="T1951" s="420"/>
      <c r="U1951" s="421"/>
      <c r="V1951" s="33"/>
      <c r="W1951" s="57"/>
      <c r="X1951" s="86"/>
      <c r="Y1951" s="33"/>
      <c r="Z1951" s="36"/>
      <c r="AA1951" s="36"/>
      <c r="AD1951" s="33"/>
      <c r="AG1951" s="33"/>
      <c r="AH1951" s="43"/>
      <c r="AI1951" s="43"/>
      <c r="AJ1951" s="43"/>
      <c r="AK1951" s="43"/>
      <c r="AL1951" s="43"/>
      <c r="AM1951" s="43"/>
      <c r="AN1951" s="43"/>
      <c r="AO1951" s="43"/>
      <c r="AP1951" s="43"/>
      <c r="AQ1951" s="43"/>
      <c r="AR1951" s="43"/>
      <c r="AS1951" s="43"/>
      <c r="AT1951" s="43"/>
      <c r="AU1951" s="44"/>
      <c r="AV1951" s="33"/>
      <c r="AW1951" s="33"/>
      <c r="AX1951" s="33"/>
      <c r="AZ1951" s="141"/>
      <c r="BE1951" s="168"/>
      <c r="BF1951" s="168"/>
      <c r="BG1951" s="168"/>
      <c r="BH1951" s="168"/>
      <c r="BI1951" s="168"/>
      <c r="BJ1951" s="168"/>
      <c r="BK1951" s="168"/>
      <c r="BL1951" s="168"/>
      <c r="BM1951" s="168"/>
      <c r="DK1951" s="168"/>
      <c r="DL1951" s="168"/>
      <c r="DM1951" s="168"/>
      <c r="DN1951" s="168"/>
      <c r="DO1951" s="168"/>
      <c r="DP1951" s="168"/>
      <c r="DQ1951" s="168"/>
      <c r="DR1951" s="168"/>
      <c r="DS1951" s="168"/>
      <c r="DT1951" s="168"/>
      <c r="DU1951" s="168"/>
      <c r="DV1951" s="168"/>
      <c r="DW1951" s="168"/>
      <c r="DX1951" s="168"/>
      <c r="DY1951" s="168"/>
      <c r="DZ1951" s="168"/>
      <c r="EA1951" s="168"/>
      <c r="EB1951" s="168"/>
      <c r="EC1951" s="168"/>
      <c r="ED1951" s="168"/>
      <c r="EE1951" s="168"/>
      <c r="EF1951" s="168"/>
      <c r="EG1951" s="168"/>
      <c r="EH1951" s="168"/>
      <c r="EI1951" s="168"/>
      <c r="EJ1951" s="168"/>
      <c r="EK1951" s="168"/>
      <c r="EL1951" s="168"/>
      <c r="EM1951" s="168"/>
      <c r="EN1951" s="168"/>
      <c r="EO1951" s="168"/>
      <c r="EP1951" s="168"/>
      <c r="EQ1951" s="168"/>
      <c r="ER1951" s="168"/>
      <c r="ES1951" s="168"/>
      <c r="ET1951" s="168"/>
      <c r="EU1951" s="168"/>
      <c r="EV1951" s="168"/>
      <c r="EW1951" s="168"/>
      <c r="EX1951" s="168"/>
      <c r="EY1951" s="168"/>
      <c r="EZ1951" s="168"/>
      <c r="FA1951" s="168"/>
      <c r="FB1951" s="168"/>
      <c r="FC1951" s="168"/>
      <c r="FD1951" s="168"/>
    </row>
    <row r="1952" spans="1:171" s="5" customFormat="1" ht="14.4" thickBot="1" x14ac:dyDescent="0.35">
      <c r="A1952" s="263"/>
      <c r="B1952" s="263"/>
      <c r="C1952" s="265"/>
      <c r="D1952" s="425"/>
      <c r="E1952" s="426"/>
      <c r="F1952" s="426"/>
      <c r="G1952" s="426"/>
      <c r="H1952" s="426"/>
      <c r="I1952" s="426"/>
      <c r="J1952" s="426"/>
      <c r="K1952" s="426"/>
      <c r="L1952" s="426"/>
      <c r="M1952" s="427"/>
      <c r="N1952" s="422"/>
      <c r="O1952" s="423"/>
      <c r="P1952" s="423"/>
      <c r="Q1952" s="423"/>
      <c r="R1952" s="423"/>
      <c r="S1952" s="423"/>
      <c r="T1952" s="423"/>
      <c r="U1952" s="424"/>
      <c r="V1952" s="33"/>
      <c r="W1952" s="57"/>
      <c r="X1952" s="86"/>
      <c r="Y1952" s="33"/>
      <c r="Z1952" s="36"/>
      <c r="AA1952" s="36"/>
      <c r="AD1952" s="33"/>
      <c r="AG1952" s="33"/>
      <c r="AH1952" s="43"/>
      <c r="AI1952" s="43"/>
      <c r="AJ1952" s="43"/>
      <c r="AK1952" s="43"/>
      <c r="AL1952" s="43"/>
      <c r="AM1952" s="43"/>
      <c r="AN1952" s="43"/>
      <c r="AO1952" s="43"/>
      <c r="AP1952" s="43"/>
      <c r="AQ1952" s="43"/>
      <c r="AR1952" s="43"/>
      <c r="AS1952" s="43"/>
      <c r="AT1952" s="43"/>
      <c r="AU1952" s="44"/>
      <c r="AV1952" s="33"/>
      <c r="AW1952" s="33"/>
      <c r="AX1952" s="33"/>
      <c r="AZ1952" s="141"/>
      <c r="BE1952" s="168"/>
      <c r="BF1952" s="168"/>
      <c r="BG1952" s="168"/>
      <c r="BH1952" s="168"/>
      <c r="BI1952" s="168"/>
      <c r="BJ1952" s="168"/>
      <c r="BK1952" s="168"/>
      <c r="BL1952" s="168"/>
      <c r="BM1952" s="168"/>
      <c r="DK1952" s="168"/>
      <c r="DL1952" s="168"/>
      <c r="DM1952" s="168"/>
      <c r="DN1952" s="168"/>
      <c r="DO1952" s="168"/>
      <c r="DP1952" s="168"/>
      <c r="DQ1952" s="168"/>
      <c r="DR1952" s="168"/>
      <c r="DS1952" s="168"/>
      <c r="DT1952" s="168"/>
      <c r="DU1952" s="168"/>
      <c r="DV1952" s="168"/>
      <c r="DW1952" s="168"/>
      <c r="DX1952" s="168"/>
      <c r="DY1952" s="168"/>
      <c r="DZ1952" s="168"/>
      <c r="EA1952" s="168"/>
      <c r="EB1952" s="168"/>
      <c r="EC1952" s="168"/>
      <c r="ED1952" s="168"/>
      <c r="EE1952" s="168"/>
      <c r="EF1952" s="168"/>
      <c r="EG1952" s="168"/>
      <c r="EH1952" s="168"/>
      <c r="EI1952" s="168"/>
      <c r="EJ1952" s="168"/>
      <c r="EK1952" s="168"/>
      <c r="EL1952" s="168"/>
      <c r="EM1952" s="168"/>
      <c r="EN1952" s="168"/>
      <c r="EO1952" s="168"/>
      <c r="EP1952" s="168"/>
      <c r="EQ1952" s="168"/>
      <c r="ER1952" s="168"/>
      <c r="ES1952" s="168"/>
      <c r="ET1952" s="168"/>
      <c r="EU1952" s="168"/>
      <c r="EV1952" s="168"/>
      <c r="EW1952" s="168"/>
      <c r="EX1952" s="168"/>
      <c r="EY1952" s="168"/>
      <c r="EZ1952" s="168"/>
      <c r="FA1952" s="168"/>
      <c r="FB1952" s="168"/>
      <c r="FC1952" s="168"/>
      <c r="FD1952" s="168"/>
    </row>
    <row r="1953" spans="1:160" s="5" customFormat="1" ht="5.25" customHeight="1" thickBot="1" x14ac:dyDescent="0.35">
      <c r="A1953" s="263"/>
      <c r="B1953" s="263"/>
      <c r="C1953" s="265"/>
      <c r="D1953" s="428"/>
      <c r="E1953" s="428"/>
      <c r="F1953" s="428"/>
      <c r="G1953" s="428"/>
      <c r="H1953" s="428"/>
      <c r="I1953" s="428"/>
      <c r="J1953" s="428"/>
      <c r="K1953" s="428"/>
      <c r="L1953" s="428"/>
      <c r="M1953" s="428"/>
      <c r="N1953" s="428"/>
      <c r="O1953" s="428"/>
      <c r="P1953" s="428"/>
      <c r="Q1953" s="428"/>
      <c r="R1953" s="428"/>
      <c r="S1953" s="428"/>
      <c r="T1953" s="428"/>
      <c r="U1953" s="428"/>
      <c r="V1953" s="33"/>
      <c r="W1953" s="57"/>
      <c r="X1953" s="86"/>
      <c r="Y1953" s="33"/>
      <c r="Z1953" s="36"/>
      <c r="AA1953" s="36"/>
      <c r="AD1953" s="33"/>
      <c r="AG1953" s="33"/>
      <c r="AH1953" s="43"/>
      <c r="AI1953" s="43"/>
      <c r="AJ1953" s="43"/>
      <c r="AK1953" s="43"/>
      <c r="AL1953" s="43"/>
      <c r="AM1953" s="43"/>
      <c r="AN1953" s="43"/>
      <c r="AO1953" s="43"/>
      <c r="AP1953" s="43"/>
      <c r="AQ1953" s="43"/>
      <c r="AR1953" s="43"/>
      <c r="AS1953" s="43"/>
      <c r="AT1953" s="43"/>
      <c r="AU1953" s="44"/>
      <c r="AV1953" s="33"/>
      <c r="AW1953" s="33"/>
      <c r="AX1953" s="33"/>
      <c r="AZ1953" s="141"/>
      <c r="BE1953" s="168"/>
      <c r="BF1953" s="168"/>
      <c r="BG1953" s="168"/>
      <c r="BH1953" s="168"/>
      <c r="BI1953" s="168"/>
      <c r="BJ1953" s="168"/>
      <c r="BK1953" s="168"/>
      <c r="BL1953" s="168"/>
      <c r="BM1953" s="168"/>
      <c r="DK1953" s="168"/>
      <c r="DL1953" s="168"/>
      <c r="DM1953" s="168"/>
      <c r="DN1953" s="168"/>
      <c r="DO1953" s="168"/>
      <c r="DP1953" s="168"/>
      <c r="DQ1953" s="168"/>
      <c r="DR1953" s="168"/>
      <c r="DS1953" s="168"/>
      <c r="DT1953" s="168"/>
      <c r="DU1953" s="168"/>
      <c r="DV1953" s="168"/>
      <c r="DW1953" s="168"/>
      <c r="DX1953" s="168"/>
      <c r="DY1953" s="168"/>
      <c r="DZ1953" s="168"/>
      <c r="EA1953" s="168"/>
      <c r="EB1953" s="168"/>
      <c r="EC1953" s="168"/>
      <c r="ED1953" s="168"/>
      <c r="EE1953" s="168"/>
      <c r="EF1953" s="168"/>
      <c r="EG1953" s="168"/>
      <c r="EH1953" s="168"/>
      <c r="EI1953" s="168"/>
      <c r="EJ1953" s="168"/>
      <c r="EK1953" s="168"/>
      <c r="EL1953" s="168"/>
      <c r="EM1953" s="168"/>
      <c r="EN1953" s="168"/>
      <c r="EO1953" s="168"/>
      <c r="EP1953" s="168"/>
      <c r="EQ1953" s="168"/>
      <c r="ER1953" s="168"/>
      <c r="ES1953" s="168"/>
      <c r="ET1953" s="168"/>
      <c r="EU1953" s="168"/>
      <c r="EV1953" s="168"/>
      <c r="EW1953" s="168"/>
      <c r="EX1953" s="168"/>
      <c r="EY1953" s="168"/>
      <c r="EZ1953" s="168"/>
      <c r="FA1953" s="168"/>
      <c r="FB1953" s="168"/>
      <c r="FC1953" s="168"/>
      <c r="FD1953" s="168"/>
    </row>
    <row r="1954" spans="1:160" s="5" customFormat="1" ht="20.25" customHeight="1" x14ac:dyDescent="0.3">
      <c r="A1954" s="263"/>
      <c r="B1954" s="263"/>
      <c r="C1954" s="265"/>
      <c r="D1954" s="429" t="s">
        <v>18</v>
      </c>
      <c r="E1954" s="430"/>
      <c r="F1954" s="430"/>
      <c r="G1954" s="430"/>
      <c r="H1954" s="430"/>
      <c r="I1954" s="430"/>
      <c r="J1954" s="430"/>
      <c r="K1954" s="430"/>
      <c r="L1954" s="430"/>
      <c r="M1954" s="431"/>
      <c r="N1954" s="429" t="s">
        <v>19</v>
      </c>
      <c r="O1954" s="430"/>
      <c r="P1954" s="430"/>
      <c r="Q1954" s="430"/>
      <c r="R1954" s="430"/>
      <c r="S1954" s="430"/>
      <c r="T1954" s="430"/>
      <c r="U1954" s="431"/>
      <c r="V1954" s="33"/>
      <c r="W1954" s="57"/>
      <c r="X1954" s="86"/>
      <c r="Y1954" s="33"/>
      <c r="Z1954" s="36"/>
      <c r="AA1954" s="36"/>
      <c r="AD1954" s="33"/>
      <c r="AG1954" s="33"/>
      <c r="AH1954" s="43"/>
      <c r="AI1954" s="43"/>
      <c r="AJ1954" s="43"/>
      <c r="AK1954" s="43"/>
      <c r="AL1954" s="43"/>
      <c r="AM1954" s="43"/>
      <c r="AN1954" s="43"/>
      <c r="AO1954" s="43"/>
      <c r="AP1954" s="43"/>
      <c r="AQ1954" s="43"/>
      <c r="AR1954" s="43"/>
      <c r="AS1954" s="43"/>
      <c r="AT1954" s="43"/>
      <c r="AU1954" s="44"/>
      <c r="AV1954" s="33"/>
      <c r="AW1954" s="33"/>
      <c r="AX1954" s="33"/>
      <c r="AZ1954" s="141"/>
      <c r="BE1954" s="168"/>
      <c r="BF1954" s="168"/>
      <c r="BG1954" s="168"/>
      <c r="BH1954" s="168"/>
      <c r="BI1954" s="168"/>
      <c r="BJ1954" s="168"/>
      <c r="BK1954" s="168"/>
      <c r="BL1954" s="168"/>
      <c r="BM1954" s="168"/>
      <c r="DK1954" s="168"/>
      <c r="DL1954" s="168"/>
      <c r="DM1954" s="168"/>
      <c r="DN1954" s="168"/>
      <c r="DO1954" s="168"/>
      <c r="DP1954" s="168"/>
      <c r="DQ1954" s="168"/>
      <c r="DR1954" s="168"/>
      <c r="DS1954" s="168"/>
      <c r="DT1954" s="168"/>
      <c r="DU1954" s="168"/>
      <c r="DV1954" s="168"/>
      <c r="DW1954" s="168"/>
      <c r="DX1954" s="168"/>
      <c r="DY1954" s="168"/>
      <c r="DZ1954" s="168"/>
      <c r="EA1954" s="168"/>
      <c r="EB1954" s="168"/>
      <c r="EC1954" s="168"/>
      <c r="ED1954" s="168"/>
      <c r="EE1954" s="168"/>
      <c r="EF1954" s="168"/>
      <c r="EG1954" s="168"/>
      <c r="EH1954" s="168"/>
      <c r="EI1954" s="168"/>
      <c r="EJ1954" s="168"/>
      <c r="EK1954" s="168"/>
      <c r="EL1954" s="168"/>
      <c r="EM1954" s="168"/>
      <c r="EN1954" s="168"/>
      <c r="EO1954" s="168"/>
      <c r="EP1954" s="168"/>
      <c r="EQ1954" s="168"/>
      <c r="ER1954" s="168"/>
      <c r="ES1954" s="168"/>
      <c r="ET1954" s="168"/>
      <c r="EU1954" s="168"/>
      <c r="EV1954" s="168"/>
      <c r="EW1954" s="168"/>
      <c r="EX1954" s="168"/>
      <c r="EY1954" s="168"/>
      <c r="EZ1954" s="168"/>
      <c r="FA1954" s="168"/>
      <c r="FB1954" s="168"/>
      <c r="FC1954" s="168"/>
      <c r="FD1954" s="168"/>
    </row>
    <row r="1955" spans="1:160" s="5" customFormat="1" x14ac:dyDescent="0.3">
      <c r="A1955" s="263"/>
      <c r="B1955" s="263"/>
      <c r="C1955" s="265"/>
      <c r="D1955" s="432" t="s">
        <v>20</v>
      </c>
      <c r="E1955" s="433"/>
      <c r="F1955" s="433"/>
      <c r="G1955" s="433"/>
      <c r="H1955" s="433"/>
      <c r="I1955" s="433"/>
      <c r="J1955" s="433"/>
      <c r="K1955" s="433"/>
      <c r="L1955" s="433"/>
      <c r="M1955" s="434"/>
      <c r="N1955" s="435" t="s">
        <v>21</v>
      </c>
      <c r="O1955" s="436"/>
      <c r="P1955" s="436"/>
      <c r="Q1955" s="436"/>
      <c r="R1955" s="436"/>
      <c r="S1955" s="436"/>
      <c r="T1955" s="436"/>
      <c r="U1955" s="437"/>
      <c r="V1955" s="33"/>
      <c r="W1955" s="57"/>
      <c r="X1955" s="86"/>
      <c r="Y1955" s="33"/>
      <c r="Z1955" s="36"/>
      <c r="AA1955" s="36"/>
      <c r="AD1955" s="33"/>
      <c r="AG1955" s="33"/>
      <c r="AH1955" s="43"/>
      <c r="AI1955" s="43"/>
      <c r="AJ1955" s="43"/>
      <c r="AK1955" s="43"/>
      <c r="AL1955" s="43"/>
      <c r="AM1955" s="43"/>
      <c r="AN1955" s="43"/>
      <c r="AO1955" s="43"/>
      <c r="AP1955" s="43"/>
      <c r="AQ1955" s="43"/>
      <c r="AR1955" s="43"/>
      <c r="AS1955" s="43"/>
      <c r="AT1955" s="43"/>
      <c r="AU1955" s="44"/>
      <c r="AV1955" s="33"/>
      <c r="AW1955" s="33"/>
      <c r="AX1955" s="33"/>
      <c r="AZ1955" s="141"/>
      <c r="BE1955" s="168"/>
      <c r="BF1955" s="168"/>
      <c r="BG1955" s="168"/>
      <c r="BH1955" s="168"/>
      <c r="BI1955" s="168"/>
      <c r="BJ1955" s="168"/>
      <c r="BK1955" s="168"/>
      <c r="BL1955" s="168"/>
      <c r="BM1955" s="168"/>
      <c r="DK1955" s="168"/>
      <c r="DL1955" s="168"/>
      <c r="DM1955" s="168"/>
      <c r="DN1955" s="168"/>
      <c r="DO1955" s="168"/>
      <c r="DP1955" s="168"/>
      <c r="DQ1955" s="168"/>
      <c r="DR1955" s="168"/>
      <c r="DS1955" s="168"/>
      <c r="DT1955" s="168"/>
      <c r="DU1955" s="168"/>
      <c r="DV1955" s="168"/>
      <c r="DW1955" s="168"/>
      <c r="DX1955" s="168"/>
      <c r="DY1955" s="168"/>
      <c r="DZ1955" s="168"/>
      <c r="EA1955" s="168"/>
      <c r="EB1955" s="168"/>
      <c r="EC1955" s="168"/>
      <c r="ED1955" s="168"/>
      <c r="EE1955" s="168"/>
      <c r="EF1955" s="168"/>
      <c r="EG1955" s="168"/>
      <c r="EH1955" s="168"/>
      <c r="EI1955" s="168"/>
      <c r="EJ1955" s="168"/>
      <c r="EK1955" s="168"/>
      <c r="EL1955" s="168"/>
      <c r="EM1955" s="168"/>
      <c r="EN1955" s="168"/>
      <c r="EO1955" s="168"/>
      <c r="EP1955" s="168"/>
      <c r="EQ1955" s="168"/>
      <c r="ER1955" s="168"/>
      <c r="ES1955" s="168"/>
      <c r="ET1955" s="168"/>
      <c r="EU1955" s="168"/>
      <c r="EV1955" s="168"/>
      <c r="EW1955" s="168"/>
      <c r="EX1955" s="168"/>
      <c r="EY1955" s="168"/>
      <c r="EZ1955" s="168"/>
      <c r="FA1955" s="168"/>
      <c r="FB1955" s="168"/>
      <c r="FC1955" s="168"/>
      <c r="FD1955" s="168"/>
    </row>
    <row r="1956" spans="1:160" s="5" customFormat="1" ht="15.75" customHeight="1" x14ac:dyDescent="0.3">
      <c r="A1956" s="263"/>
      <c r="B1956" s="263"/>
      <c r="C1956" s="265"/>
      <c r="D1956" s="438" t="s">
        <v>22</v>
      </c>
      <c r="E1956" s="439"/>
      <c r="F1956" s="439"/>
      <c r="G1956" s="439"/>
      <c r="H1956" s="439"/>
      <c r="I1956" s="439"/>
      <c r="J1956" s="439"/>
      <c r="K1956" s="439"/>
      <c r="L1956" s="439"/>
      <c r="M1956" s="440"/>
      <c r="N1956" s="438" t="s">
        <v>22</v>
      </c>
      <c r="O1956" s="444"/>
      <c r="P1956" s="444"/>
      <c r="Q1956" s="444"/>
      <c r="R1956" s="444"/>
      <c r="S1956" s="444"/>
      <c r="T1956" s="444"/>
      <c r="U1956" s="440"/>
      <c r="V1956" s="33"/>
      <c r="W1956" s="57"/>
      <c r="X1956" s="86"/>
      <c r="Y1956" s="33"/>
      <c r="Z1956" s="36"/>
      <c r="AA1956" s="36"/>
      <c r="AD1956" s="33"/>
      <c r="AG1956" s="33"/>
      <c r="AH1956" s="43"/>
      <c r="AI1956" s="43"/>
      <c r="AJ1956" s="43"/>
      <c r="AK1956" s="43"/>
      <c r="AL1956" s="43"/>
      <c r="AM1956" s="43"/>
      <c r="AN1956" s="43"/>
      <c r="AO1956" s="43"/>
      <c r="AP1956" s="43"/>
      <c r="AQ1956" s="43"/>
      <c r="AR1956" s="43"/>
      <c r="AS1956" s="43"/>
      <c r="AT1956" s="43"/>
      <c r="AU1956" s="44"/>
      <c r="AV1956" s="33"/>
      <c r="AW1956" s="33"/>
      <c r="AX1956" s="33"/>
      <c r="AZ1956" s="141"/>
      <c r="BE1956" s="168"/>
      <c r="BF1956" s="168"/>
      <c r="BG1956" s="168"/>
      <c r="BH1956" s="168"/>
      <c r="BI1956" s="168"/>
      <c r="BJ1956" s="168"/>
      <c r="BK1956" s="168"/>
      <c r="BL1956" s="168"/>
      <c r="BM1956" s="168"/>
      <c r="DK1956" s="168"/>
      <c r="DL1956" s="168"/>
      <c r="DM1956" s="168"/>
      <c r="DN1956" s="168"/>
      <c r="DO1956" s="168"/>
      <c r="DP1956" s="168"/>
      <c r="DQ1956" s="168"/>
      <c r="DR1956" s="168"/>
      <c r="DS1956" s="168"/>
      <c r="DT1956" s="168"/>
      <c r="DU1956" s="168"/>
      <c r="DV1956" s="168"/>
      <c r="DW1956" s="168"/>
      <c r="DX1956" s="168"/>
      <c r="DY1956" s="168"/>
      <c r="DZ1956" s="168"/>
      <c r="EA1956" s="168"/>
      <c r="EB1956" s="168"/>
      <c r="EC1956" s="168"/>
      <c r="ED1956" s="168"/>
      <c r="EE1956" s="168"/>
      <c r="EF1956" s="168"/>
      <c r="EG1956" s="168"/>
      <c r="EH1956" s="168"/>
      <c r="EI1956" s="168"/>
      <c r="EJ1956" s="168"/>
      <c r="EK1956" s="168"/>
      <c r="EL1956" s="168"/>
      <c r="EM1956" s="168"/>
      <c r="EN1956" s="168"/>
      <c r="EO1956" s="168"/>
      <c r="EP1956" s="168"/>
      <c r="EQ1956" s="168"/>
      <c r="ER1956" s="168"/>
      <c r="ES1956" s="168"/>
      <c r="ET1956" s="168"/>
      <c r="EU1956" s="168"/>
      <c r="EV1956" s="168"/>
      <c r="EW1956" s="168"/>
      <c r="EX1956" s="168"/>
      <c r="EY1956" s="168"/>
      <c r="EZ1956" s="168"/>
      <c r="FA1956" s="168"/>
      <c r="FB1956" s="168"/>
      <c r="FC1956" s="168"/>
      <c r="FD1956" s="168"/>
    </row>
    <row r="1957" spans="1:160" s="5" customFormat="1" ht="15.75" customHeight="1" x14ac:dyDescent="0.3">
      <c r="A1957" s="263"/>
      <c r="B1957" s="263"/>
      <c r="C1957" s="265"/>
      <c r="D1957" s="438"/>
      <c r="E1957" s="439"/>
      <c r="F1957" s="439"/>
      <c r="G1957" s="439"/>
      <c r="H1957" s="439"/>
      <c r="I1957" s="439"/>
      <c r="J1957" s="439"/>
      <c r="K1957" s="439"/>
      <c r="L1957" s="439"/>
      <c r="M1957" s="440"/>
      <c r="N1957" s="438"/>
      <c r="O1957" s="439"/>
      <c r="P1957" s="439"/>
      <c r="Q1957" s="439"/>
      <c r="R1957" s="439"/>
      <c r="S1957" s="439"/>
      <c r="T1957" s="439"/>
      <c r="U1957" s="440"/>
      <c r="V1957" s="33"/>
      <c r="W1957" s="57"/>
      <c r="X1957" s="86"/>
      <c r="Y1957" s="33"/>
      <c r="Z1957" s="36"/>
      <c r="AA1957" s="36"/>
      <c r="AD1957" s="33"/>
      <c r="AG1957" s="33"/>
      <c r="AH1957" s="43"/>
      <c r="AI1957" s="43"/>
      <c r="AJ1957" s="43"/>
      <c r="AK1957" s="43"/>
      <c r="AL1957" s="43"/>
      <c r="AM1957" s="43"/>
      <c r="AN1957" s="43"/>
      <c r="AO1957" s="43"/>
      <c r="AP1957" s="43"/>
      <c r="AQ1957" s="43"/>
      <c r="AR1957" s="43"/>
      <c r="AS1957" s="43"/>
      <c r="AT1957" s="43"/>
      <c r="AU1957" s="44"/>
      <c r="AV1957" s="33"/>
      <c r="AW1957" s="33"/>
      <c r="AX1957" s="33"/>
      <c r="AZ1957" s="141"/>
      <c r="BE1957" s="168"/>
      <c r="BF1957" s="168"/>
      <c r="BG1957" s="168"/>
      <c r="BH1957" s="168"/>
      <c r="BI1957" s="168"/>
      <c r="BJ1957" s="168"/>
      <c r="BK1957" s="168"/>
      <c r="BL1957" s="168"/>
      <c r="BM1957" s="168"/>
      <c r="DK1957" s="168"/>
      <c r="DL1957" s="168"/>
      <c r="DM1957" s="168"/>
      <c r="DN1957" s="168"/>
      <c r="DO1957" s="168"/>
      <c r="DP1957" s="168"/>
      <c r="DQ1957" s="168"/>
      <c r="DR1957" s="168"/>
      <c r="DS1957" s="168"/>
      <c r="DT1957" s="168"/>
      <c r="DU1957" s="168"/>
      <c r="DV1957" s="168"/>
      <c r="DW1957" s="168"/>
      <c r="DX1957" s="168"/>
      <c r="DY1957" s="168"/>
      <c r="DZ1957" s="168"/>
      <c r="EA1957" s="168"/>
      <c r="EB1957" s="168"/>
      <c r="EC1957" s="168"/>
      <c r="ED1957" s="168"/>
      <c r="EE1957" s="168"/>
      <c r="EF1957" s="168"/>
      <c r="EG1957" s="168"/>
      <c r="EH1957" s="168"/>
      <c r="EI1957" s="168"/>
      <c r="EJ1957" s="168"/>
      <c r="EK1957" s="168"/>
      <c r="EL1957" s="168"/>
      <c r="EM1957" s="168"/>
      <c r="EN1957" s="168"/>
      <c r="EO1957" s="168"/>
      <c r="EP1957" s="168"/>
      <c r="EQ1957" s="168"/>
      <c r="ER1957" s="168"/>
      <c r="ES1957" s="168"/>
      <c r="ET1957" s="168"/>
      <c r="EU1957" s="168"/>
      <c r="EV1957" s="168"/>
      <c r="EW1957" s="168"/>
      <c r="EX1957" s="168"/>
      <c r="EY1957" s="168"/>
      <c r="EZ1957" s="168"/>
      <c r="FA1957" s="168"/>
      <c r="FB1957" s="168"/>
      <c r="FC1957" s="168"/>
      <c r="FD1957" s="168"/>
    </row>
    <row r="1958" spans="1:160" s="5" customFormat="1" ht="15.75" customHeight="1" x14ac:dyDescent="0.3">
      <c r="A1958" s="263"/>
      <c r="B1958" s="263"/>
      <c r="C1958" s="265"/>
      <c r="D1958" s="441"/>
      <c r="E1958" s="442"/>
      <c r="F1958" s="442"/>
      <c r="G1958" s="442"/>
      <c r="H1958" s="442"/>
      <c r="I1958" s="442"/>
      <c r="J1958" s="442"/>
      <c r="K1958" s="442"/>
      <c r="L1958" s="442"/>
      <c r="M1958" s="443"/>
      <c r="N1958" s="441"/>
      <c r="O1958" s="442"/>
      <c r="P1958" s="442"/>
      <c r="Q1958" s="442"/>
      <c r="R1958" s="442"/>
      <c r="S1958" s="442"/>
      <c r="T1958" s="442"/>
      <c r="U1958" s="443"/>
      <c r="V1958" s="33"/>
      <c r="W1958" s="57"/>
      <c r="X1958" s="86"/>
      <c r="Y1958" s="33"/>
      <c r="Z1958" s="36"/>
      <c r="AA1958" s="36"/>
      <c r="AD1958" s="33"/>
      <c r="AG1958" s="33"/>
      <c r="AH1958" s="43"/>
      <c r="AI1958" s="43"/>
      <c r="AJ1958" s="43"/>
      <c r="AK1958" s="43"/>
      <c r="AL1958" s="43"/>
      <c r="AM1958" s="43"/>
      <c r="AN1958" s="43"/>
      <c r="AO1958" s="43"/>
      <c r="AP1958" s="43"/>
      <c r="AQ1958" s="43"/>
      <c r="AR1958" s="43"/>
      <c r="AS1958" s="43"/>
      <c r="AT1958" s="43"/>
      <c r="AU1958" s="44"/>
      <c r="AV1958" s="33"/>
      <c r="AW1958" s="33"/>
      <c r="AX1958" s="33"/>
      <c r="AZ1958" s="141"/>
      <c r="BE1958" s="168"/>
      <c r="BF1958" s="168"/>
      <c r="BG1958" s="168"/>
      <c r="BH1958" s="168"/>
      <c r="BI1958" s="168"/>
      <c r="BJ1958" s="168"/>
      <c r="BK1958" s="168"/>
      <c r="BL1958" s="168"/>
      <c r="BM1958" s="168"/>
      <c r="DK1958" s="168"/>
      <c r="DL1958" s="168"/>
      <c r="DM1958" s="168"/>
      <c r="DN1958" s="168"/>
      <c r="DO1958" s="168"/>
      <c r="DP1958" s="168"/>
      <c r="DQ1958" s="168"/>
      <c r="DR1958" s="168"/>
      <c r="DS1958" s="168"/>
      <c r="DT1958" s="168"/>
      <c r="DU1958" s="168"/>
      <c r="DV1958" s="168"/>
      <c r="DW1958" s="168"/>
      <c r="DX1958" s="168"/>
      <c r="DY1958" s="168"/>
      <c r="DZ1958" s="168"/>
      <c r="EA1958" s="168"/>
      <c r="EB1958" s="168"/>
      <c r="EC1958" s="168"/>
      <c r="ED1958" s="168"/>
      <c r="EE1958" s="168"/>
      <c r="EF1958" s="168"/>
      <c r="EG1958" s="168"/>
      <c r="EH1958" s="168"/>
      <c r="EI1958" s="168"/>
      <c r="EJ1958" s="168"/>
      <c r="EK1958" s="168"/>
      <c r="EL1958" s="168"/>
      <c r="EM1958" s="168"/>
      <c r="EN1958" s="168"/>
      <c r="EO1958" s="168"/>
      <c r="EP1958" s="168"/>
      <c r="EQ1958" s="168"/>
      <c r="ER1958" s="168"/>
      <c r="ES1958" s="168"/>
      <c r="ET1958" s="168"/>
      <c r="EU1958" s="168"/>
      <c r="EV1958" s="168"/>
      <c r="EW1958" s="168"/>
      <c r="EX1958" s="168"/>
      <c r="EY1958" s="168"/>
      <c r="EZ1958" s="168"/>
      <c r="FA1958" s="168"/>
      <c r="FB1958" s="168"/>
      <c r="FC1958" s="168"/>
      <c r="FD1958" s="168"/>
    </row>
    <row r="1959" spans="1:160" s="5" customFormat="1" x14ac:dyDescent="0.25">
      <c r="A1959" s="263"/>
      <c r="B1959" s="263"/>
      <c r="C1959" s="265"/>
      <c r="D1959" s="10" t="s">
        <v>23</v>
      </c>
      <c r="E1959" s="445" t="e">
        <f>+#REF!</f>
        <v>#REF!</v>
      </c>
      <c r="F1959" s="445"/>
      <c r="G1959" s="445"/>
      <c r="H1959" s="445"/>
      <c r="I1959" s="445"/>
      <c r="J1959" s="445"/>
      <c r="K1959" s="445"/>
      <c r="L1959" s="445"/>
      <c r="M1959" s="446"/>
      <c r="N1959" s="11" t="s">
        <v>23</v>
      </c>
      <c r="O1959" s="445" t="e">
        <f>+#REF!</f>
        <v>#REF!</v>
      </c>
      <c r="P1959" s="445"/>
      <c r="Q1959" s="445"/>
      <c r="R1959" s="445"/>
      <c r="S1959" s="445"/>
      <c r="T1959" s="445"/>
      <c r="U1959" s="446"/>
      <c r="V1959" s="33"/>
      <c r="W1959" s="57"/>
      <c r="X1959" s="86"/>
      <c r="Y1959" s="33"/>
      <c r="Z1959" s="36"/>
      <c r="AA1959" s="36"/>
      <c r="AD1959" s="33"/>
      <c r="AG1959" s="33"/>
      <c r="AH1959" s="43"/>
      <c r="AI1959" s="43"/>
      <c r="AJ1959" s="43"/>
      <c r="AK1959" s="43"/>
      <c r="AL1959" s="43"/>
      <c r="AM1959" s="43"/>
      <c r="AN1959" s="43"/>
      <c r="AO1959" s="43"/>
      <c r="AP1959" s="43"/>
      <c r="AQ1959" s="43"/>
      <c r="AR1959" s="43"/>
      <c r="AS1959" s="43"/>
      <c r="AT1959" s="43"/>
      <c r="AU1959" s="44"/>
      <c r="AV1959" s="33"/>
      <c r="AW1959" s="33"/>
      <c r="AX1959" s="33"/>
      <c r="AZ1959" s="141"/>
      <c r="BE1959" s="168"/>
      <c r="BF1959" s="168"/>
      <c r="BG1959" s="168"/>
      <c r="BH1959" s="168"/>
      <c r="BI1959" s="168"/>
      <c r="BJ1959" s="168"/>
      <c r="BK1959" s="168"/>
      <c r="BL1959" s="168"/>
      <c r="BM1959" s="168"/>
      <c r="DK1959" s="168"/>
      <c r="DL1959" s="168"/>
      <c r="DM1959" s="168"/>
      <c r="DN1959" s="168"/>
      <c r="DO1959" s="168"/>
      <c r="DP1959" s="168"/>
      <c r="DQ1959" s="168"/>
      <c r="DR1959" s="168"/>
      <c r="DS1959" s="168"/>
      <c r="DT1959" s="168"/>
      <c r="DU1959" s="168"/>
      <c r="DV1959" s="168"/>
      <c r="DW1959" s="168"/>
      <c r="DX1959" s="168"/>
      <c r="DY1959" s="168"/>
      <c r="DZ1959" s="168"/>
      <c r="EA1959" s="168"/>
      <c r="EB1959" s="168"/>
      <c r="EC1959" s="168"/>
      <c r="ED1959" s="168"/>
      <c r="EE1959" s="168"/>
      <c r="EF1959" s="168"/>
      <c r="EG1959" s="168"/>
      <c r="EH1959" s="168"/>
      <c r="EI1959" s="168"/>
      <c r="EJ1959" s="168"/>
      <c r="EK1959" s="168"/>
      <c r="EL1959" s="168"/>
      <c r="EM1959" s="168"/>
      <c r="EN1959" s="168"/>
      <c r="EO1959" s="168"/>
      <c r="EP1959" s="168"/>
      <c r="EQ1959" s="168"/>
      <c r="ER1959" s="168"/>
      <c r="ES1959" s="168"/>
      <c r="ET1959" s="168"/>
      <c r="EU1959" s="168"/>
      <c r="EV1959" s="168"/>
      <c r="EW1959" s="168"/>
      <c r="EX1959" s="168"/>
      <c r="EY1959" s="168"/>
      <c r="EZ1959" s="168"/>
      <c r="FA1959" s="168"/>
      <c r="FB1959" s="168"/>
      <c r="FC1959" s="168"/>
      <c r="FD1959" s="168"/>
    </row>
    <row r="1960" spans="1:160" s="5" customFormat="1" ht="14.4" thickBot="1" x14ac:dyDescent="0.3">
      <c r="A1960" s="263"/>
      <c r="B1960" s="263"/>
      <c r="C1960" s="265"/>
      <c r="D1960" s="12" t="s">
        <v>25</v>
      </c>
      <c r="E1960" s="447" t="e">
        <f>+#REF!</f>
        <v>#REF!</v>
      </c>
      <c r="F1960" s="447"/>
      <c r="G1960" s="447"/>
      <c r="H1960" s="447"/>
      <c r="I1960" s="447"/>
      <c r="J1960" s="447"/>
      <c r="K1960" s="447"/>
      <c r="L1960" s="447"/>
      <c r="M1960" s="448"/>
      <c r="N1960" s="13" t="s">
        <v>25</v>
      </c>
      <c r="O1960" s="447" t="e">
        <f>+#REF!</f>
        <v>#REF!</v>
      </c>
      <c r="P1960" s="447"/>
      <c r="Q1960" s="447"/>
      <c r="R1960" s="447"/>
      <c r="S1960" s="447"/>
      <c r="T1960" s="447"/>
      <c r="U1960" s="448"/>
      <c r="V1960" s="33"/>
      <c r="W1960" s="57"/>
      <c r="X1960" s="86"/>
      <c r="Y1960" s="33"/>
      <c r="Z1960" s="36"/>
      <c r="AA1960" s="36"/>
      <c r="AD1960" s="33"/>
      <c r="AG1960" s="33"/>
      <c r="AH1960" s="43"/>
      <c r="AI1960" s="43"/>
      <c r="AJ1960" s="43"/>
      <c r="AK1960" s="43"/>
      <c r="AL1960" s="43"/>
      <c r="AM1960" s="43"/>
      <c r="AN1960" s="43"/>
      <c r="AO1960" s="43"/>
      <c r="AP1960" s="43"/>
      <c r="AQ1960" s="43"/>
      <c r="AR1960" s="43"/>
      <c r="AS1960" s="43"/>
      <c r="AT1960" s="43"/>
      <c r="AU1960" s="44"/>
      <c r="AV1960" s="33"/>
      <c r="AW1960" s="33"/>
      <c r="AX1960" s="33"/>
      <c r="AZ1960" s="141"/>
      <c r="BE1960" s="168"/>
      <c r="BF1960" s="168"/>
      <c r="BG1960" s="168"/>
      <c r="BH1960" s="168"/>
      <c r="BI1960" s="168"/>
      <c r="BJ1960" s="168"/>
      <c r="BK1960" s="168"/>
      <c r="BL1960" s="168"/>
      <c r="BM1960" s="168"/>
      <c r="DK1960" s="168"/>
      <c r="DL1960" s="168"/>
      <c r="DM1960" s="168"/>
      <c r="DN1960" s="168"/>
      <c r="DO1960" s="168"/>
      <c r="DP1960" s="168"/>
      <c r="DQ1960" s="168"/>
      <c r="DR1960" s="168"/>
      <c r="DS1960" s="168"/>
      <c r="DT1960" s="168"/>
      <c r="DU1960" s="168"/>
      <c r="DV1960" s="168"/>
      <c r="DW1960" s="168"/>
      <c r="DX1960" s="168"/>
      <c r="DY1960" s="168"/>
      <c r="DZ1960" s="168"/>
      <c r="EA1960" s="168"/>
      <c r="EB1960" s="168"/>
      <c r="EC1960" s="168"/>
      <c r="ED1960" s="168"/>
      <c r="EE1960" s="168"/>
      <c r="EF1960" s="168"/>
      <c r="EG1960" s="168"/>
      <c r="EH1960" s="168"/>
      <c r="EI1960" s="168"/>
      <c r="EJ1960" s="168"/>
      <c r="EK1960" s="168"/>
      <c r="EL1960" s="168"/>
      <c r="EM1960" s="168"/>
      <c r="EN1960" s="168"/>
      <c r="EO1960" s="168"/>
      <c r="EP1960" s="168"/>
      <c r="EQ1960" s="168"/>
      <c r="ER1960" s="168"/>
      <c r="ES1960" s="168"/>
      <c r="ET1960" s="168"/>
      <c r="EU1960" s="168"/>
      <c r="EV1960" s="168"/>
      <c r="EW1960" s="168"/>
      <c r="EX1960" s="168"/>
      <c r="EY1960" s="168"/>
      <c r="EZ1960" s="168"/>
      <c r="FA1960" s="168"/>
      <c r="FB1960" s="168"/>
      <c r="FC1960" s="168"/>
      <c r="FD1960" s="168"/>
    </row>
    <row r="1961" spans="1:160" s="5" customFormat="1" ht="9.9" customHeight="1" thickBot="1" x14ac:dyDescent="0.3">
      <c r="A1961" s="263"/>
      <c r="B1961" s="263"/>
      <c r="C1961" s="265"/>
      <c r="D1961" s="83"/>
      <c r="E1961" s="84"/>
      <c r="F1961" s="84"/>
      <c r="G1961" s="84"/>
      <c r="H1961" s="84"/>
      <c r="I1961" s="84"/>
      <c r="J1961" s="84"/>
      <c r="K1961" s="84"/>
      <c r="L1961" s="84"/>
      <c r="M1961" s="84"/>
      <c r="N1961" s="83"/>
      <c r="O1961" s="84"/>
      <c r="P1961" s="84"/>
      <c r="Q1961" s="84"/>
      <c r="R1961" s="84"/>
      <c r="S1961" s="84"/>
      <c r="T1961" s="84"/>
      <c r="U1961" s="84"/>
      <c r="V1961" s="33"/>
      <c r="W1961" s="57"/>
      <c r="X1961" s="86"/>
      <c r="Y1961" s="33"/>
      <c r="Z1961" s="36"/>
      <c r="AA1961" s="36"/>
      <c r="AD1961" s="33"/>
      <c r="AG1961" s="33"/>
      <c r="AH1961" s="43"/>
      <c r="AI1961" s="43"/>
      <c r="AJ1961" s="43"/>
      <c r="AK1961" s="43"/>
      <c r="AL1961" s="43"/>
      <c r="AM1961" s="43"/>
      <c r="AN1961" s="43"/>
      <c r="AO1961" s="43"/>
      <c r="AP1961" s="43"/>
      <c r="AQ1961" s="43"/>
      <c r="AR1961" s="43"/>
      <c r="AS1961" s="43"/>
      <c r="AT1961" s="43"/>
      <c r="AU1961" s="44"/>
      <c r="AV1961" s="33"/>
      <c r="AW1961" s="33"/>
      <c r="AX1961" s="33"/>
      <c r="AZ1961" s="141"/>
      <c r="BE1961" s="168"/>
      <c r="BF1961" s="168"/>
      <c r="BG1961" s="168"/>
      <c r="BH1961" s="168"/>
      <c r="BI1961" s="168"/>
      <c r="BJ1961" s="168"/>
      <c r="BK1961" s="168"/>
      <c r="BL1961" s="168"/>
      <c r="BM1961" s="168"/>
      <c r="DK1961" s="168"/>
      <c r="DL1961" s="168"/>
      <c r="DM1961" s="168"/>
      <c r="DN1961" s="168"/>
      <c r="DO1961" s="168"/>
      <c r="DP1961" s="168"/>
      <c r="DQ1961" s="168"/>
      <c r="DR1961" s="168"/>
      <c r="DS1961" s="168"/>
      <c r="DT1961" s="168"/>
      <c r="DU1961" s="168"/>
      <c r="DV1961" s="168"/>
      <c r="DW1961" s="168"/>
      <c r="DX1961" s="168"/>
      <c r="DY1961" s="168"/>
      <c r="DZ1961" s="168"/>
      <c r="EA1961" s="168"/>
      <c r="EB1961" s="168"/>
      <c r="EC1961" s="168"/>
      <c r="ED1961" s="168"/>
      <c r="EE1961" s="168"/>
      <c r="EF1961" s="168"/>
      <c r="EG1961" s="168"/>
      <c r="EH1961" s="168"/>
      <c r="EI1961" s="168"/>
      <c r="EJ1961" s="168"/>
      <c r="EK1961" s="168"/>
      <c r="EL1961" s="168"/>
      <c r="EM1961" s="168"/>
      <c r="EN1961" s="168"/>
      <c r="EO1961" s="168"/>
      <c r="EP1961" s="168"/>
      <c r="EQ1961" s="168"/>
      <c r="ER1961" s="168"/>
      <c r="ES1961" s="168"/>
      <c r="ET1961" s="168"/>
      <c r="EU1961" s="168"/>
      <c r="EV1961" s="168"/>
      <c r="EW1961" s="168"/>
      <c r="EX1961" s="168"/>
      <c r="EY1961" s="168"/>
      <c r="EZ1961" s="168"/>
      <c r="FA1961" s="168"/>
      <c r="FB1961" s="168"/>
      <c r="FC1961" s="168"/>
      <c r="FD1961" s="168"/>
    </row>
    <row r="1962" spans="1:160" s="5" customFormat="1" ht="15.75" customHeight="1" x14ac:dyDescent="0.3">
      <c r="A1962" s="263"/>
      <c r="B1962" s="263"/>
      <c r="C1962" s="265"/>
      <c r="D1962" s="484"/>
      <c r="E1962" s="485"/>
      <c r="F1962" s="488" t="s">
        <v>0</v>
      </c>
      <c r="G1962" s="489"/>
      <c r="H1962" s="489"/>
      <c r="I1962" s="489"/>
      <c r="J1962" s="489"/>
      <c r="K1962" s="489"/>
      <c r="L1962" s="489"/>
      <c r="M1962" s="489"/>
      <c r="N1962" s="489"/>
      <c r="O1962" s="490"/>
      <c r="P1962" s="494" t="s">
        <v>1</v>
      </c>
      <c r="Q1962" s="495"/>
      <c r="R1962" s="495"/>
      <c r="S1962" s="496"/>
      <c r="T1962" s="500"/>
      <c r="U1962" s="501"/>
      <c r="V1962" s="33"/>
      <c r="W1962" s="57"/>
      <c r="X1962" s="86"/>
      <c r="Y1962" s="33"/>
      <c r="Z1962" s="36"/>
      <c r="AA1962" s="36"/>
      <c r="AD1962" s="33"/>
      <c r="AG1962" s="33"/>
      <c r="AH1962" s="43"/>
      <c r="AI1962" s="43"/>
      <c r="AJ1962" s="43"/>
      <c r="AK1962" s="43"/>
      <c r="AL1962" s="43"/>
      <c r="AM1962" s="43"/>
      <c r="AN1962" s="43"/>
      <c r="AO1962" s="43"/>
      <c r="AP1962" s="43"/>
      <c r="AQ1962" s="43"/>
      <c r="AR1962" s="43"/>
      <c r="AS1962" s="43"/>
      <c r="AT1962" s="43"/>
      <c r="AU1962" s="44"/>
      <c r="AV1962" s="33"/>
      <c r="AW1962" s="33"/>
      <c r="AX1962" s="33"/>
      <c r="AZ1962" s="141"/>
      <c r="BE1962" s="168"/>
      <c r="BF1962" s="168"/>
      <c r="BG1962" s="168"/>
      <c r="BH1962" s="168"/>
      <c r="BI1962" s="168"/>
      <c r="BJ1962" s="168"/>
      <c r="BK1962" s="168"/>
      <c r="BL1962" s="168"/>
      <c r="BM1962" s="168"/>
      <c r="DK1962" s="168"/>
      <c r="DL1962" s="168"/>
      <c r="DM1962" s="168"/>
      <c r="DN1962" s="168"/>
      <c r="DO1962" s="168"/>
      <c r="DP1962" s="168"/>
      <c r="DQ1962" s="168"/>
      <c r="DR1962" s="168"/>
      <c r="DS1962" s="168"/>
      <c r="DT1962" s="168"/>
      <c r="DU1962" s="168"/>
      <c r="DV1962" s="168"/>
      <c r="DW1962" s="168"/>
      <c r="DX1962" s="168"/>
      <c r="DY1962" s="168"/>
      <c r="DZ1962" s="168"/>
      <c r="EA1962" s="168"/>
      <c r="EB1962" s="168"/>
      <c r="EC1962" s="168"/>
      <c r="ED1962" s="168"/>
      <c r="EE1962" s="168"/>
      <c r="EF1962" s="168"/>
      <c r="EG1962" s="168"/>
      <c r="EH1962" s="168"/>
      <c r="EI1962" s="168"/>
      <c r="EJ1962" s="168"/>
      <c r="EK1962" s="168"/>
      <c r="EL1962" s="168"/>
      <c r="EM1962" s="168"/>
      <c r="EN1962" s="168"/>
      <c r="EO1962" s="168"/>
      <c r="EP1962" s="168"/>
      <c r="EQ1962" s="168"/>
      <c r="ER1962" s="168"/>
      <c r="ES1962" s="168"/>
      <c r="ET1962" s="168"/>
      <c r="EU1962" s="168"/>
      <c r="EV1962" s="168"/>
      <c r="EW1962" s="168"/>
      <c r="EX1962" s="168"/>
      <c r="EY1962" s="168"/>
      <c r="EZ1962" s="168"/>
      <c r="FA1962" s="168"/>
      <c r="FB1962" s="168"/>
      <c r="FC1962" s="168"/>
      <c r="FD1962" s="168"/>
    </row>
    <row r="1963" spans="1:160" s="5" customFormat="1" ht="15" customHeight="1" x14ac:dyDescent="0.3">
      <c r="A1963" s="263"/>
      <c r="B1963" s="263"/>
      <c r="C1963" s="265"/>
      <c r="D1963" s="481"/>
      <c r="E1963" s="482"/>
      <c r="F1963" s="491"/>
      <c r="G1963" s="492"/>
      <c r="H1963" s="492"/>
      <c r="I1963" s="492"/>
      <c r="J1963" s="492"/>
      <c r="K1963" s="492"/>
      <c r="L1963" s="492"/>
      <c r="M1963" s="492"/>
      <c r="N1963" s="492"/>
      <c r="O1963" s="493"/>
      <c r="P1963" s="497"/>
      <c r="Q1963" s="498"/>
      <c r="R1963" s="498"/>
      <c r="S1963" s="499"/>
      <c r="T1963" s="502"/>
      <c r="U1963" s="503"/>
      <c r="V1963" s="33"/>
      <c r="W1963" s="57"/>
      <c r="X1963" s="86"/>
      <c r="Y1963" s="38"/>
      <c r="Z1963" s="36"/>
      <c r="AA1963" s="36"/>
      <c r="AD1963" s="33"/>
      <c r="AG1963" s="33"/>
      <c r="AH1963" s="43"/>
      <c r="AI1963" s="43"/>
      <c r="AJ1963" s="43"/>
      <c r="AK1963" s="43"/>
      <c r="AL1963" s="43"/>
      <c r="AM1963" s="43"/>
      <c r="AN1963" s="43"/>
      <c r="AO1963" s="43"/>
      <c r="AP1963" s="43"/>
      <c r="AQ1963" s="43"/>
      <c r="AR1963" s="43"/>
      <c r="AS1963" s="43"/>
      <c r="AT1963" s="43"/>
      <c r="AU1963" s="44"/>
      <c r="AV1963" s="33"/>
      <c r="AW1963" s="33"/>
      <c r="AX1963" s="33"/>
      <c r="AZ1963" s="141"/>
      <c r="BE1963" s="168"/>
      <c r="BF1963" s="168"/>
      <c r="BG1963" s="168"/>
      <c r="BH1963" s="168"/>
      <c r="BI1963" s="168"/>
      <c r="BJ1963" s="168"/>
      <c r="BK1963" s="168"/>
      <c r="BL1963" s="168"/>
      <c r="BM1963" s="168"/>
      <c r="DK1963" s="168"/>
      <c r="DL1963" s="168"/>
      <c r="DM1963" s="168"/>
      <c r="DN1963" s="168"/>
      <c r="DO1963" s="168"/>
      <c r="DP1963" s="168"/>
      <c r="DQ1963" s="168"/>
      <c r="DR1963" s="168"/>
      <c r="DS1963" s="168"/>
      <c r="DT1963" s="168"/>
      <c r="DU1963" s="168"/>
      <c r="DV1963" s="168"/>
      <c r="DW1963" s="168"/>
      <c r="DX1963" s="168"/>
      <c r="DY1963" s="168"/>
      <c r="DZ1963" s="168"/>
      <c r="EA1963" s="168"/>
      <c r="EB1963" s="168"/>
      <c r="EC1963" s="168"/>
      <c r="ED1963" s="168"/>
      <c r="EE1963" s="168"/>
      <c r="EF1963" s="168"/>
      <c r="EG1963" s="168"/>
      <c r="EH1963" s="168"/>
      <c r="EI1963" s="168"/>
      <c r="EJ1963" s="168"/>
      <c r="EK1963" s="168"/>
      <c r="EL1963" s="168"/>
      <c r="EM1963" s="168"/>
      <c r="EN1963" s="168"/>
      <c r="EO1963" s="168"/>
      <c r="EP1963" s="168"/>
      <c r="EQ1963" s="168"/>
      <c r="ER1963" s="168"/>
      <c r="ES1963" s="168"/>
      <c r="ET1963" s="168"/>
      <c r="EU1963" s="168"/>
      <c r="EV1963" s="168"/>
      <c r="EW1963" s="168"/>
      <c r="EX1963" s="168"/>
      <c r="EY1963" s="168"/>
      <c r="EZ1963" s="168"/>
      <c r="FA1963" s="168"/>
      <c r="FB1963" s="168"/>
      <c r="FC1963" s="168"/>
      <c r="FD1963" s="168"/>
    </row>
    <row r="1964" spans="1:160" s="5" customFormat="1" ht="30" customHeight="1" thickBot="1" x14ac:dyDescent="0.35">
      <c r="A1964" s="263"/>
      <c r="B1964" s="263"/>
      <c r="C1964" s="265"/>
      <c r="D1964" s="486"/>
      <c r="E1964" s="487"/>
      <c r="F1964" s="506" t="s">
        <v>2</v>
      </c>
      <c r="G1964" s="507"/>
      <c r="H1964" s="507"/>
      <c r="I1964" s="507"/>
      <c r="J1964" s="507"/>
      <c r="K1964" s="507"/>
      <c r="L1964" s="507"/>
      <c r="M1964" s="507"/>
      <c r="N1964" s="507"/>
      <c r="O1964" s="508"/>
      <c r="P1964" s="32">
        <v>41</v>
      </c>
      <c r="Q1964" s="101" t="s">
        <v>3</v>
      </c>
      <c r="R1964" s="509">
        <v>147</v>
      </c>
      <c r="S1964" s="510"/>
      <c r="T1964" s="504"/>
      <c r="U1964" s="505"/>
      <c r="V1964" s="33">
        <f>+IF(C1973="","",1)</f>
        <v>1</v>
      </c>
      <c r="W1964" s="57"/>
      <c r="X1964" s="86"/>
      <c r="Y1964" s="39"/>
      <c r="Z1964" s="36"/>
      <c r="AA1964" s="36"/>
      <c r="AD1964" s="33"/>
      <c r="AG1964" s="33"/>
      <c r="AH1964" s="43"/>
      <c r="AI1964" s="43"/>
      <c r="AJ1964" s="43"/>
      <c r="AK1964" s="43"/>
      <c r="AL1964" s="43"/>
      <c r="AM1964" s="43"/>
      <c r="AN1964" s="43"/>
      <c r="AO1964" s="43"/>
      <c r="AP1964" s="43"/>
      <c r="AQ1964" s="43"/>
      <c r="AR1964" s="43"/>
      <c r="AS1964" s="43"/>
      <c r="AT1964" s="43"/>
      <c r="AU1964" s="44"/>
      <c r="AV1964" s="33"/>
      <c r="AW1964" s="33"/>
      <c r="AX1964" s="33"/>
      <c r="AZ1964" s="141"/>
      <c r="BE1964" s="168"/>
      <c r="BF1964" s="168"/>
      <c r="BG1964" s="168"/>
      <c r="BH1964" s="168"/>
      <c r="BI1964" s="168"/>
      <c r="BJ1964" s="168"/>
      <c r="BK1964" s="168"/>
      <c r="BL1964" s="168"/>
      <c r="BM1964" s="168"/>
      <c r="DK1964" s="168"/>
      <c r="DL1964" s="168"/>
      <c r="DM1964" s="168"/>
      <c r="DN1964" s="168"/>
      <c r="DO1964" s="168"/>
      <c r="DP1964" s="168"/>
      <c r="DQ1964" s="168"/>
      <c r="DR1964" s="168"/>
      <c r="DS1964" s="168"/>
      <c r="DT1964" s="168"/>
      <c r="DU1964" s="168"/>
      <c r="DV1964" s="168"/>
      <c r="DW1964" s="168"/>
      <c r="DX1964" s="168"/>
      <c r="DY1964" s="168"/>
      <c r="DZ1964" s="168"/>
      <c r="EA1964" s="168"/>
      <c r="EB1964" s="168"/>
      <c r="EC1964" s="168"/>
      <c r="ED1964" s="168"/>
      <c r="EE1964" s="168"/>
      <c r="EF1964" s="168"/>
      <c r="EG1964" s="168"/>
      <c r="EH1964" s="168"/>
      <c r="EI1964" s="168"/>
      <c r="EJ1964" s="168"/>
      <c r="EK1964" s="168"/>
      <c r="EL1964" s="168"/>
      <c r="EM1964" s="168"/>
      <c r="EN1964" s="168"/>
      <c r="EO1964" s="168"/>
      <c r="EP1964" s="168"/>
      <c r="EQ1964" s="168"/>
      <c r="ER1964" s="168"/>
      <c r="ES1964" s="168"/>
      <c r="ET1964" s="168"/>
      <c r="EU1964" s="168"/>
      <c r="EV1964" s="168"/>
      <c r="EW1964" s="168"/>
      <c r="EX1964" s="168"/>
      <c r="EY1964" s="168"/>
      <c r="EZ1964" s="168"/>
      <c r="FA1964" s="168"/>
      <c r="FB1964" s="168"/>
      <c r="FC1964" s="168"/>
      <c r="FD1964" s="168"/>
    </row>
    <row r="1965" spans="1:160" s="5" customFormat="1" ht="5.25" customHeight="1" thickBot="1" x14ac:dyDescent="0.35">
      <c r="A1965" s="263"/>
      <c r="B1965" s="263"/>
      <c r="C1965" s="265"/>
      <c r="D1965" s="454"/>
      <c r="E1965" s="454"/>
      <c r="F1965" s="454"/>
      <c r="G1965" s="454"/>
      <c r="H1965" s="454"/>
      <c r="I1965" s="454"/>
      <c r="J1965" s="454"/>
      <c r="K1965" s="454"/>
      <c r="L1965" s="454"/>
      <c r="M1965" s="454"/>
      <c r="N1965" s="454"/>
      <c r="O1965" s="454"/>
      <c r="P1965" s="454"/>
      <c r="Q1965" s="454"/>
      <c r="R1965" s="454"/>
      <c r="S1965" s="454"/>
      <c r="T1965" s="454"/>
      <c r="U1965" s="454"/>
      <c r="V1965" s="33"/>
      <c r="W1965" s="57"/>
      <c r="X1965" s="86"/>
      <c r="Y1965" s="38"/>
      <c r="Z1965" s="36"/>
      <c r="AA1965" s="36"/>
      <c r="AD1965" s="33"/>
      <c r="AG1965" s="33"/>
      <c r="AH1965" s="43"/>
      <c r="AI1965" s="43"/>
      <c r="AJ1965" s="43"/>
      <c r="AK1965" s="43"/>
      <c r="AL1965" s="43"/>
      <c r="AM1965" s="43"/>
      <c r="AN1965" s="43"/>
      <c r="AO1965" s="43"/>
      <c r="AP1965" s="43"/>
      <c r="AQ1965" s="43"/>
      <c r="AR1965" s="43"/>
      <c r="AS1965" s="43"/>
      <c r="AT1965" s="43"/>
      <c r="AU1965" s="44"/>
      <c r="AV1965" s="33"/>
      <c r="AW1965" s="33"/>
      <c r="AX1965" s="33"/>
      <c r="AZ1965" s="141"/>
      <c r="BE1965" s="168"/>
      <c r="BF1965" s="168"/>
      <c r="BG1965" s="168"/>
      <c r="BH1965" s="168"/>
      <c r="BI1965" s="168"/>
      <c r="BJ1965" s="168"/>
      <c r="BK1965" s="168"/>
      <c r="BL1965" s="168"/>
      <c r="BM1965" s="168"/>
      <c r="DK1965" s="168"/>
      <c r="DL1965" s="168"/>
      <c r="DM1965" s="168"/>
      <c r="DN1965" s="168"/>
      <c r="DO1965" s="168"/>
      <c r="DP1965" s="168"/>
      <c r="DQ1965" s="168"/>
      <c r="DR1965" s="168"/>
      <c r="DS1965" s="168"/>
      <c r="DT1965" s="168"/>
      <c r="DU1965" s="168"/>
      <c r="DV1965" s="168"/>
      <c r="DW1965" s="168"/>
      <c r="DX1965" s="168"/>
      <c r="DY1965" s="168"/>
      <c r="DZ1965" s="168"/>
      <c r="EA1965" s="168"/>
      <c r="EB1965" s="168"/>
      <c r="EC1965" s="168"/>
      <c r="ED1965" s="168"/>
      <c r="EE1965" s="168"/>
      <c r="EF1965" s="168"/>
      <c r="EG1965" s="168"/>
      <c r="EH1965" s="168"/>
      <c r="EI1965" s="168"/>
      <c r="EJ1965" s="168"/>
      <c r="EK1965" s="168"/>
      <c r="EL1965" s="168"/>
      <c r="EM1965" s="168"/>
      <c r="EN1965" s="168"/>
      <c r="EO1965" s="168"/>
      <c r="EP1965" s="168"/>
      <c r="EQ1965" s="168"/>
      <c r="ER1965" s="168"/>
      <c r="ES1965" s="168"/>
      <c r="ET1965" s="168"/>
      <c r="EU1965" s="168"/>
      <c r="EV1965" s="168"/>
      <c r="EW1965" s="168"/>
      <c r="EX1965" s="168"/>
      <c r="EY1965" s="168"/>
      <c r="EZ1965" s="168"/>
      <c r="FA1965" s="168"/>
      <c r="FB1965" s="168"/>
      <c r="FC1965" s="168"/>
      <c r="FD1965" s="168"/>
    </row>
    <row r="1966" spans="1:160" s="5" customFormat="1" ht="24.9" customHeight="1" x14ac:dyDescent="0.3">
      <c r="A1966" s="263"/>
      <c r="B1966" s="263"/>
      <c r="C1966" s="265"/>
      <c r="D1966" s="511" t="s">
        <v>4</v>
      </c>
      <c r="E1966" s="512"/>
      <c r="F1966" s="513" t="s">
        <v>168</v>
      </c>
      <c r="G1966" s="514"/>
      <c r="H1966" s="514"/>
      <c r="I1966" s="515"/>
      <c r="J1966" s="516" t="s">
        <v>5</v>
      </c>
      <c r="K1966" s="512"/>
      <c r="L1966" s="513" t="s">
        <v>102</v>
      </c>
      <c r="M1966" s="514"/>
      <c r="N1966" s="514"/>
      <c r="O1966" s="514"/>
      <c r="P1966" s="515"/>
      <c r="Q1966" s="1" t="s">
        <v>6</v>
      </c>
      <c r="R1966" s="513" t="s">
        <v>36</v>
      </c>
      <c r="S1966" s="514"/>
      <c r="T1966" s="514"/>
      <c r="U1966" s="517"/>
      <c r="V1966" s="33"/>
      <c r="W1966" s="57"/>
      <c r="X1966" s="86"/>
      <c r="Y1966" s="33"/>
      <c r="Z1966" s="36"/>
      <c r="AA1966" s="36"/>
      <c r="AD1966" s="33"/>
      <c r="AG1966" s="33"/>
      <c r="AH1966" s="43"/>
      <c r="AI1966" s="43"/>
      <c r="AJ1966" s="43"/>
      <c r="AK1966" s="43"/>
      <c r="AL1966" s="43"/>
      <c r="AM1966" s="43"/>
      <c r="AN1966" s="43"/>
      <c r="AO1966" s="43"/>
      <c r="AP1966" s="43"/>
      <c r="AQ1966" s="43"/>
      <c r="AR1966" s="43"/>
      <c r="AS1966" s="43"/>
      <c r="AT1966" s="43"/>
      <c r="AU1966" s="44"/>
      <c r="AV1966" s="33"/>
      <c r="AW1966" s="33"/>
      <c r="AX1966" s="33"/>
      <c r="AZ1966" s="141"/>
      <c r="BE1966" s="168"/>
      <c r="BF1966" s="168"/>
      <c r="BG1966" s="168"/>
      <c r="BH1966" s="168"/>
      <c r="BI1966" s="168"/>
      <c r="BJ1966" s="168"/>
      <c r="BK1966" s="168"/>
      <c r="BL1966" s="168"/>
      <c r="BM1966" s="168"/>
      <c r="DK1966" s="168"/>
      <c r="DL1966" s="168"/>
      <c r="DM1966" s="168"/>
      <c r="DN1966" s="168"/>
      <c r="DO1966" s="168"/>
      <c r="DP1966" s="168"/>
      <c r="DQ1966" s="168"/>
      <c r="DR1966" s="168"/>
      <c r="DS1966" s="168"/>
      <c r="DT1966" s="168"/>
      <c r="DU1966" s="168"/>
      <c r="DV1966" s="168"/>
      <c r="DW1966" s="168"/>
      <c r="DX1966" s="168"/>
      <c r="DY1966" s="168"/>
      <c r="DZ1966" s="168"/>
      <c r="EA1966" s="168"/>
      <c r="EB1966" s="168"/>
      <c r="EC1966" s="168"/>
      <c r="ED1966" s="168"/>
      <c r="EE1966" s="168"/>
      <c r="EF1966" s="168"/>
      <c r="EG1966" s="168"/>
      <c r="EH1966" s="168"/>
      <c r="EI1966" s="168"/>
      <c r="EJ1966" s="168"/>
      <c r="EK1966" s="168"/>
      <c r="EL1966" s="168"/>
      <c r="EM1966" s="168"/>
      <c r="EN1966" s="168"/>
      <c r="EO1966" s="168"/>
      <c r="EP1966" s="168"/>
      <c r="EQ1966" s="168"/>
      <c r="ER1966" s="168"/>
      <c r="ES1966" s="168"/>
      <c r="ET1966" s="168"/>
      <c r="EU1966" s="168"/>
      <c r="EV1966" s="168"/>
      <c r="EW1966" s="168"/>
      <c r="EX1966" s="168"/>
      <c r="EY1966" s="168"/>
      <c r="EZ1966" s="168"/>
      <c r="FA1966" s="168"/>
      <c r="FB1966" s="168"/>
      <c r="FC1966" s="168"/>
      <c r="FD1966" s="168"/>
    </row>
    <row r="1967" spans="1:160" s="5" customFormat="1" ht="45" customHeight="1" thickBot="1" x14ac:dyDescent="0.35">
      <c r="A1967" s="263"/>
      <c r="B1967" s="263"/>
      <c r="C1967" s="265"/>
      <c r="D1967" s="518" t="s">
        <v>7</v>
      </c>
      <c r="E1967" s="519"/>
      <c r="F1967" s="520" t="s">
        <v>169</v>
      </c>
      <c r="G1967" s="521"/>
      <c r="H1967" s="521"/>
      <c r="I1967" s="521"/>
      <c r="J1967" s="521"/>
      <c r="K1967" s="521"/>
      <c r="L1967" s="521"/>
      <c r="M1967" s="521"/>
      <c r="N1967" s="521"/>
      <c r="O1967" s="521"/>
      <c r="P1967" s="521"/>
      <c r="Q1967" s="521"/>
      <c r="R1967" s="521"/>
      <c r="S1967" s="521"/>
      <c r="T1967" s="521"/>
      <c r="U1967" s="522"/>
      <c r="V1967" s="33"/>
      <c r="W1967" s="57"/>
      <c r="X1967" s="86"/>
      <c r="Y1967" s="33"/>
      <c r="Z1967" s="36"/>
      <c r="AA1967" s="36"/>
      <c r="AD1967" s="33"/>
      <c r="AG1967" s="33"/>
      <c r="AH1967" s="43"/>
      <c r="AI1967" s="43"/>
      <c r="AJ1967" s="43"/>
      <c r="AK1967" s="43"/>
      <c r="AL1967" s="43"/>
      <c r="AM1967" s="43"/>
      <c r="AN1967" s="43"/>
      <c r="AO1967" s="43"/>
      <c r="AP1967" s="43"/>
      <c r="AQ1967" s="43"/>
      <c r="AR1967" s="43"/>
      <c r="AS1967" s="43"/>
      <c r="AT1967" s="43"/>
      <c r="AU1967" s="44"/>
      <c r="AV1967" s="33"/>
      <c r="AW1967" s="33"/>
      <c r="AX1967" s="33"/>
      <c r="AZ1967" s="141"/>
      <c r="BE1967" s="168"/>
      <c r="BF1967" s="168"/>
      <c r="BG1967" s="168"/>
      <c r="BH1967" s="168"/>
      <c r="BI1967" s="168"/>
      <c r="BJ1967" s="168"/>
      <c r="BK1967" s="168"/>
      <c r="BL1967" s="168"/>
      <c r="BM1967" s="168"/>
      <c r="DK1967" s="168"/>
      <c r="DL1967" s="168"/>
      <c r="DM1967" s="168"/>
      <c r="DN1967" s="168"/>
      <c r="DO1967" s="168"/>
      <c r="DP1967" s="168"/>
      <c r="DQ1967" s="168"/>
      <c r="DR1967" s="168"/>
      <c r="DS1967" s="168"/>
      <c r="DT1967" s="168"/>
      <c r="DU1967" s="168"/>
      <c r="DV1967" s="168"/>
      <c r="DW1967" s="168"/>
      <c r="DX1967" s="168"/>
      <c r="DY1967" s="168"/>
      <c r="DZ1967" s="168"/>
      <c r="EA1967" s="168"/>
      <c r="EB1967" s="168"/>
      <c r="EC1967" s="168"/>
      <c r="ED1967" s="168"/>
      <c r="EE1967" s="168"/>
      <c r="EF1967" s="168"/>
      <c r="EG1967" s="168"/>
      <c r="EH1967" s="168"/>
      <c r="EI1967" s="168"/>
      <c r="EJ1967" s="168"/>
      <c r="EK1967" s="168"/>
      <c r="EL1967" s="168"/>
      <c r="EM1967" s="168"/>
      <c r="EN1967" s="168"/>
      <c r="EO1967" s="168"/>
      <c r="EP1967" s="168"/>
      <c r="EQ1967" s="168"/>
      <c r="ER1967" s="168"/>
      <c r="ES1967" s="168"/>
      <c r="ET1967" s="168"/>
      <c r="EU1967" s="168"/>
      <c r="EV1967" s="168"/>
      <c r="EW1967" s="168"/>
      <c r="EX1967" s="168"/>
      <c r="EY1967" s="168"/>
      <c r="EZ1967" s="168"/>
      <c r="FA1967" s="168"/>
      <c r="FB1967" s="168"/>
      <c r="FC1967" s="168"/>
      <c r="FD1967" s="168"/>
    </row>
    <row r="1968" spans="1:160" s="5" customFormat="1" ht="5.0999999999999996" customHeight="1" thickBot="1" x14ac:dyDescent="0.35">
      <c r="A1968" s="263"/>
      <c r="B1968" s="263"/>
      <c r="C1968" s="265"/>
      <c r="D1968" s="523"/>
      <c r="E1968" s="523"/>
      <c r="F1968" s="523"/>
      <c r="G1968" s="523"/>
      <c r="H1968" s="523"/>
      <c r="I1968" s="523"/>
      <c r="J1968" s="523"/>
      <c r="K1968" s="523"/>
      <c r="L1968" s="523"/>
      <c r="M1968" s="523"/>
      <c r="N1968" s="523"/>
      <c r="O1968" s="523"/>
      <c r="P1968" s="523"/>
      <c r="Q1968" s="523"/>
      <c r="R1968" s="523"/>
      <c r="S1968" s="523"/>
      <c r="T1968" s="523"/>
      <c r="U1968" s="523"/>
      <c r="V1968" s="33"/>
      <c r="W1968" s="57"/>
      <c r="X1968" s="86"/>
      <c r="Y1968" s="33"/>
      <c r="Z1968" s="36"/>
      <c r="AA1968" s="36"/>
      <c r="AD1968" s="33"/>
      <c r="AG1968" s="33"/>
      <c r="AH1968" s="43"/>
      <c r="AI1968" s="43"/>
      <c r="AJ1968" s="43"/>
      <c r="AK1968" s="43"/>
      <c r="AL1968" s="43"/>
      <c r="AM1968" s="43"/>
      <c r="AN1968" s="43"/>
      <c r="AO1968" s="43"/>
      <c r="AP1968" s="43"/>
      <c r="AQ1968" s="43"/>
      <c r="AR1968" s="43"/>
      <c r="AS1968" s="43"/>
      <c r="AT1968" s="43"/>
      <c r="AU1968" s="44"/>
      <c r="AV1968" s="33"/>
      <c r="AW1968" s="33"/>
      <c r="AX1968" s="33"/>
      <c r="AZ1968" s="141"/>
      <c r="BE1968" s="168"/>
      <c r="BF1968" s="168"/>
      <c r="BG1968" s="168"/>
      <c r="BH1968" s="168"/>
      <c r="BI1968" s="168"/>
      <c r="BJ1968" s="168"/>
      <c r="BK1968" s="168"/>
      <c r="BL1968" s="168"/>
      <c r="BM1968" s="168"/>
      <c r="DK1968" s="168"/>
      <c r="DL1968" s="168"/>
      <c r="DM1968" s="168"/>
      <c r="DN1968" s="168"/>
      <c r="DO1968" s="168"/>
      <c r="DP1968" s="168"/>
      <c r="DQ1968" s="168"/>
      <c r="DR1968" s="168"/>
      <c r="DS1968" s="168"/>
      <c r="DT1968" s="168"/>
      <c r="DU1968" s="168"/>
      <c r="DV1968" s="168"/>
      <c r="DW1968" s="168"/>
      <c r="DX1968" s="168"/>
      <c r="DY1968" s="168"/>
      <c r="DZ1968" s="168"/>
      <c r="EA1968" s="168"/>
      <c r="EB1968" s="168"/>
      <c r="EC1968" s="168"/>
      <c r="ED1968" s="168"/>
      <c r="EE1968" s="168"/>
      <c r="EF1968" s="168"/>
      <c r="EG1968" s="168"/>
      <c r="EH1968" s="168"/>
      <c r="EI1968" s="168"/>
      <c r="EJ1968" s="168"/>
      <c r="EK1968" s="168"/>
      <c r="EL1968" s="168"/>
      <c r="EM1968" s="168"/>
      <c r="EN1968" s="168"/>
      <c r="EO1968" s="168"/>
      <c r="EP1968" s="168"/>
      <c r="EQ1968" s="168"/>
      <c r="ER1968" s="168"/>
      <c r="ES1968" s="168"/>
      <c r="ET1968" s="168"/>
      <c r="EU1968" s="168"/>
      <c r="EV1968" s="168"/>
      <c r="EW1968" s="168"/>
      <c r="EX1968" s="168"/>
      <c r="EY1968" s="168"/>
      <c r="EZ1968" s="168"/>
      <c r="FA1968" s="168"/>
      <c r="FB1968" s="168"/>
      <c r="FC1968" s="168"/>
      <c r="FD1968" s="168"/>
    </row>
    <row r="1969" spans="1:160" s="5" customFormat="1" ht="24.9" customHeight="1" thickBot="1" x14ac:dyDescent="0.35">
      <c r="A1969" s="263"/>
      <c r="B1969" s="263"/>
      <c r="C1969" s="265"/>
      <c r="D1969" s="2" t="s">
        <v>103</v>
      </c>
      <c r="E1969" s="98" t="s">
        <v>106</v>
      </c>
      <c r="F1969" s="455" t="s">
        <v>104</v>
      </c>
      <c r="G1969" s="524"/>
      <c r="H1969" s="456"/>
      <c r="I1969" s="525">
        <v>44058</v>
      </c>
      <c r="J1969" s="526"/>
      <c r="K1969" s="526"/>
      <c r="L1969" s="526"/>
      <c r="M1969" s="526"/>
      <c r="N1969" s="527"/>
      <c r="O1969" s="3" t="s">
        <v>8</v>
      </c>
      <c r="P1969" s="449" t="s">
        <v>24</v>
      </c>
      <c r="Q1969" s="450"/>
      <c r="R1969" s="450"/>
      <c r="S1969" s="450"/>
      <c r="T1969" s="450"/>
      <c r="U1969" s="528"/>
      <c r="V1969" s="33"/>
      <c r="W1969" s="57"/>
      <c r="X1969" s="86"/>
      <c r="Y1969" s="33"/>
      <c r="Z1969" s="36"/>
      <c r="AA1969" s="36"/>
      <c r="AD1969" s="33"/>
      <c r="AG1969" s="33"/>
      <c r="AH1969" s="43"/>
      <c r="AI1969" s="43"/>
      <c r="AJ1969" s="43"/>
      <c r="AK1969" s="43"/>
      <c r="AL1969" s="43"/>
      <c r="AM1969" s="43"/>
      <c r="AN1969" s="43"/>
      <c r="AO1969" s="43"/>
      <c r="AP1969" s="43"/>
      <c r="AQ1969" s="43"/>
      <c r="AR1969" s="43"/>
      <c r="AS1969" s="43"/>
      <c r="AT1969" s="43"/>
      <c r="AU1969" s="44"/>
      <c r="AV1969" s="33"/>
      <c r="AW1969" s="33"/>
      <c r="AX1969" s="33"/>
      <c r="AZ1969" s="141"/>
      <c r="BE1969" s="168"/>
      <c r="BF1969" s="168"/>
      <c r="BG1969" s="168"/>
      <c r="BH1969" s="168"/>
      <c r="BI1969" s="168"/>
      <c r="BJ1969" s="168"/>
      <c r="BK1969" s="168"/>
      <c r="BL1969" s="168"/>
      <c r="BM1969" s="168"/>
      <c r="DK1969" s="168"/>
      <c r="DL1969" s="168"/>
      <c r="DM1969" s="168"/>
      <c r="DN1969" s="168"/>
      <c r="DO1969" s="168"/>
      <c r="DP1969" s="168"/>
      <c r="DQ1969" s="168"/>
      <c r="DR1969" s="168"/>
      <c r="DS1969" s="168"/>
      <c r="DT1969" s="168"/>
      <c r="DU1969" s="168"/>
      <c r="DV1969" s="168"/>
      <c r="DW1969" s="168"/>
      <c r="DX1969" s="168"/>
      <c r="DY1969" s="168"/>
      <c r="DZ1969" s="168"/>
      <c r="EA1969" s="168"/>
      <c r="EB1969" s="168"/>
      <c r="EC1969" s="168"/>
      <c r="ED1969" s="168"/>
      <c r="EE1969" s="168"/>
      <c r="EF1969" s="168"/>
      <c r="EG1969" s="168"/>
      <c r="EH1969" s="168"/>
      <c r="EI1969" s="168"/>
      <c r="EJ1969" s="168"/>
      <c r="EK1969" s="168"/>
      <c r="EL1969" s="168"/>
      <c r="EM1969" s="168"/>
      <c r="EN1969" s="168"/>
      <c r="EO1969" s="168"/>
      <c r="EP1969" s="168"/>
      <c r="EQ1969" s="168"/>
      <c r="ER1969" s="168"/>
      <c r="ES1969" s="168"/>
      <c r="ET1969" s="168"/>
      <c r="EU1969" s="168"/>
      <c r="EV1969" s="168"/>
      <c r="EW1969" s="168"/>
      <c r="EX1969" s="168"/>
      <c r="EY1969" s="168"/>
      <c r="EZ1969" s="168"/>
      <c r="FA1969" s="168"/>
      <c r="FB1969" s="168"/>
      <c r="FC1969" s="168"/>
      <c r="FD1969" s="168"/>
    </row>
    <row r="1970" spans="1:160" s="5" customFormat="1" ht="5.0999999999999996" customHeight="1" thickBot="1" x14ac:dyDescent="0.35">
      <c r="A1970" s="263"/>
      <c r="B1970" s="263"/>
      <c r="C1970" s="265"/>
      <c r="D1970" s="100"/>
      <c r="E1970" s="100"/>
      <c r="F1970" s="100"/>
      <c r="G1970" s="100"/>
      <c r="H1970" s="100"/>
      <c r="I1970" s="100"/>
      <c r="J1970" s="100"/>
      <c r="K1970" s="100"/>
      <c r="L1970" s="100"/>
      <c r="M1970" s="100"/>
      <c r="N1970" s="100"/>
      <c r="O1970" s="100"/>
      <c r="P1970" s="100"/>
      <c r="Q1970" s="100"/>
      <c r="R1970" s="100"/>
      <c r="S1970" s="100"/>
      <c r="T1970" s="100"/>
      <c r="U1970" s="100"/>
      <c r="V1970" s="33"/>
      <c r="W1970" s="57"/>
      <c r="X1970" s="86"/>
      <c r="Y1970" s="33"/>
      <c r="Z1970" s="36"/>
      <c r="AA1970" s="36"/>
      <c r="AD1970" s="33"/>
      <c r="AG1970" s="33"/>
      <c r="AH1970" s="43"/>
      <c r="AI1970" s="43"/>
      <c r="AJ1970" s="43"/>
      <c r="AK1970" s="43"/>
      <c r="AL1970" s="43"/>
      <c r="AM1970" s="43"/>
      <c r="AN1970" s="43"/>
      <c r="AO1970" s="43"/>
      <c r="AP1970" s="43"/>
      <c r="AQ1970" s="43"/>
      <c r="AR1970" s="43"/>
      <c r="AS1970" s="43"/>
      <c r="AT1970" s="43"/>
      <c r="AU1970" s="44"/>
      <c r="AV1970" s="33"/>
      <c r="AW1970" s="33"/>
      <c r="AX1970" s="33"/>
      <c r="AZ1970" s="141"/>
      <c r="BE1970" s="168"/>
      <c r="BF1970" s="168"/>
      <c r="BG1970" s="168"/>
      <c r="BH1970" s="168"/>
      <c r="BI1970" s="168"/>
      <c r="BJ1970" s="168"/>
      <c r="BK1970" s="168"/>
      <c r="BL1970" s="168"/>
      <c r="BM1970" s="168"/>
      <c r="DK1970" s="168"/>
      <c r="DL1970" s="168"/>
      <c r="DM1970" s="168"/>
      <c r="DN1970" s="168"/>
      <c r="DO1970" s="168"/>
      <c r="DP1970" s="168"/>
      <c r="DQ1970" s="168"/>
      <c r="DR1970" s="168"/>
      <c r="DS1970" s="168"/>
      <c r="DT1970" s="168"/>
      <c r="DU1970" s="168"/>
      <c r="DV1970" s="168"/>
      <c r="DW1970" s="168"/>
      <c r="DX1970" s="168"/>
      <c r="DY1970" s="168"/>
      <c r="DZ1970" s="168"/>
      <c r="EA1970" s="168"/>
      <c r="EB1970" s="168"/>
      <c r="EC1970" s="168"/>
      <c r="ED1970" s="168"/>
      <c r="EE1970" s="168"/>
      <c r="EF1970" s="168"/>
      <c r="EG1970" s="168"/>
      <c r="EH1970" s="168"/>
      <c r="EI1970" s="168"/>
      <c r="EJ1970" s="168"/>
      <c r="EK1970" s="168"/>
      <c r="EL1970" s="168"/>
      <c r="EM1970" s="168"/>
      <c r="EN1970" s="168"/>
      <c r="EO1970" s="168"/>
      <c r="EP1970" s="168"/>
      <c r="EQ1970" s="168"/>
      <c r="ER1970" s="168"/>
      <c r="ES1970" s="168"/>
      <c r="ET1970" s="168"/>
      <c r="EU1970" s="168"/>
      <c r="EV1970" s="168"/>
      <c r="EW1970" s="168"/>
      <c r="EX1970" s="168"/>
      <c r="EY1970" s="168"/>
      <c r="EZ1970" s="168"/>
      <c r="FA1970" s="168"/>
      <c r="FB1970" s="168"/>
      <c r="FC1970" s="168"/>
      <c r="FD1970" s="168"/>
    </row>
    <row r="1971" spans="1:160" s="5" customFormat="1" ht="24.9" customHeight="1" thickBot="1" x14ac:dyDescent="0.35">
      <c r="A1971" s="263"/>
      <c r="B1971" s="263"/>
      <c r="C1971" s="265"/>
      <c r="D1971" s="2" t="s">
        <v>31</v>
      </c>
      <c r="E1971" s="449"/>
      <c r="F1971" s="450"/>
      <c r="G1971" s="450"/>
      <c r="H1971" s="450"/>
      <c r="I1971" s="450"/>
      <c r="J1971" s="451"/>
      <c r="K1971" s="19" t="s">
        <v>105</v>
      </c>
      <c r="L1971" s="452"/>
      <c r="M1971" s="452"/>
      <c r="N1971" s="452"/>
      <c r="O1971" s="452"/>
      <c r="P1971" s="452"/>
      <c r="Q1971" s="452"/>
      <c r="R1971" s="452"/>
      <c r="S1971" s="452"/>
      <c r="T1971" s="452"/>
      <c r="U1971" s="453"/>
      <c r="V1971" s="33"/>
      <c r="W1971" s="57"/>
      <c r="X1971" s="86"/>
      <c r="Y1971" s="33"/>
      <c r="Z1971" s="36"/>
      <c r="AA1971" s="36"/>
      <c r="AD1971" s="33"/>
      <c r="AG1971" s="33"/>
      <c r="AH1971" s="43"/>
      <c r="AI1971" s="43"/>
      <c r="AJ1971" s="43"/>
      <c r="AK1971" s="43"/>
      <c r="AL1971" s="43"/>
      <c r="AM1971" s="43"/>
      <c r="AN1971" s="43"/>
      <c r="AO1971" s="43"/>
      <c r="AP1971" s="43"/>
      <c r="AQ1971" s="43"/>
      <c r="AR1971" s="43"/>
      <c r="AS1971" s="43"/>
      <c r="AT1971" s="43"/>
      <c r="AU1971" s="44"/>
      <c r="AV1971" s="33"/>
      <c r="AW1971" s="33"/>
      <c r="AX1971" s="33"/>
      <c r="AZ1971" s="141"/>
      <c r="BE1971" s="168"/>
      <c r="BF1971" s="168"/>
      <c r="BG1971" s="168"/>
      <c r="BH1971" s="168"/>
      <c r="BI1971" s="168"/>
      <c r="BJ1971" s="168"/>
      <c r="BK1971" s="168"/>
      <c r="BL1971" s="168"/>
      <c r="BM1971" s="168"/>
      <c r="DK1971" s="168"/>
      <c r="DL1971" s="168"/>
      <c r="DM1971" s="168"/>
      <c r="DN1971" s="168"/>
      <c r="DO1971" s="168"/>
      <c r="DP1971" s="168"/>
      <c r="DQ1971" s="168"/>
      <c r="DR1971" s="168"/>
      <c r="DS1971" s="168"/>
      <c r="DT1971" s="168"/>
      <c r="DU1971" s="168"/>
      <c r="DV1971" s="168"/>
      <c r="DW1971" s="168"/>
      <c r="DX1971" s="168"/>
      <c r="DY1971" s="168"/>
      <c r="DZ1971" s="168"/>
      <c r="EA1971" s="168"/>
      <c r="EB1971" s="168"/>
      <c r="EC1971" s="168"/>
      <c r="ED1971" s="168"/>
      <c r="EE1971" s="168"/>
      <c r="EF1971" s="168"/>
      <c r="EG1971" s="168"/>
      <c r="EH1971" s="168"/>
      <c r="EI1971" s="168"/>
      <c r="EJ1971" s="168"/>
      <c r="EK1971" s="168"/>
      <c r="EL1971" s="168"/>
      <c r="EM1971" s="168"/>
      <c r="EN1971" s="168"/>
      <c r="EO1971" s="168"/>
      <c r="EP1971" s="168"/>
      <c r="EQ1971" s="168"/>
      <c r="ER1971" s="168"/>
      <c r="ES1971" s="168"/>
      <c r="ET1971" s="168"/>
      <c r="EU1971" s="168"/>
      <c r="EV1971" s="168"/>
      <c r="EW1971" s="168"/>
      <c r="EX1971" s="168"/>
      <c r="EY1971" s="168"/>
      <c r="EZ1971" s="168"/>
      <c r="FA1971" s="168"/>
      <c r="FB1971" s="168"/>
      <c r="FC1971" s="168"/>
      <c r="FD1971" s="168"/>
    </row>
    <row r="1972" spans="1:160" s="5" customFormat="1" ht="5.0999999999999996" customHeight="1" thickBot="1" x14ac:dyDescent="0.35">
      <c r="A1972" s="263"/>
      <c r="B1972" s="263"/>
      <c r="C1972" s="265"/>
      <c r="D1972" s="454"/>
      <c r="E1972" s="454"/>
      <c r="F1972" s="454"/>
      <c r="G1972" s="454"/>
      <c r="H1972" s="454"/>
      <c r="I1972" s="454"/>
      <c r="J1972" s="454"/>
      <c r="K1972" s="454"/>
      <c r="L1972" s="454"/>
      <c r="M1972" s="454"/>
      <c r="N1972" s="454"/>
      <c r="O1972" s="454"/>
      <c r="P1972" s="454"/>
      <c r="Q1972" s="454"/>
      <c r="R1972" s="454"/>
      <c r="S1972" s="454"/>
      <c r="T1972" s="454"/>
      <c r="U1972" s="454"/>
      <c r="V1972" s="33"/>
      <c r="W1972" s="57"/>
      <c r="X1972" s="86"/>
      <c r="Y1972" s="33"/>
      <c r="Z1972" s="36"/>
      <c r="AA1972" s="36"/>
      <c r="AD1972" s="33"/>
      <c r="AG1972" s="33"/>
      <c r="AH1972" s="43"/>
      <c r="AI1972" s="43"/>
      <c r="AJ1972" s="43"/>
      <c r="AK1972" s="43"/>
      <c r="AL1972" s="43"/>
      <c r="AM1972" s="43"/>
      <c r="AN1972" s="43"/>
      <c r="AO1972" s="43"/>
      <c r="AP1972" s="43"/>
      <c r="AQ1972" s="43"/>
      <c r="AR1972" s="43"/>
      <c r="AS1972" s="43"/>
      <c r="AT1972" s="43"/>
      <c r="AU1972" s="44"/>
      <c r="AV1972" s="33"/>
      <c r="AW1972" s="33"/>
      <c r="AX1972" s="33"/>
      <c r="AZ1972" s="141"/>
      <c r="BE1972" s="168"/>
      <c r="BF1972" s="168"/>
      <c r="BG1972" s="168"/>
      <c r="BH1972" s="168"/>
      <c r="BI1972" s="168"/>
      <c r="BJ1972" s="168"/>
      <c r="BK1972" s="168"/>
      <c r="BL1972" s="168"/>
      <c r="BM1972" s="168"/>
      <c r="DK1972" s="168"/>
      <c r="DL1972" s="168"/>
      <c r="DM1972" s="168"/>
      <c r="DN1972" s="168"/>
      <c r="DO1972" s="168"/>
      <c r="DP1972" s="168"/>
      <c r="DQ1972" s="168"/>
      <c r="DR1972" s="168"/>
      <c r="DS1972" s="168"/>
      <c r="DT1972" s="168"/>
      <c r="DU1972" s="168"/>
      <c r="DV1972" s="168"/>
      <c r="DW1972" s="168"/>
      <c r="DX1972" s="168"/>
      <c r="DY1972" s="168"/>
      <c r="DZ1972" s="168"/>
      <c r="EA1972" s="168"/>
      <c r="EB1972" s="168"/>
      <c r="EC1972" s="168"/>
      <c r="ED1972" s="168"/>
      <c r="EE1972" s="168"/>
      <c r="EF1972" s="168"/>
      <c r="EG1972" s="168"/>
      <c r="EH1972" s="168"/>
      <c r="EI1972" s="168"/>
      <c r="EJ1972" s="168"/>
      <c r="EK1972" s="168"/>
      <c r="EL1972" s="168"/>
      <c r="EM1972" s="168"/>
      <c r="EN1972" s="168"/>
      <c r="EO1972" s="168"/>
      <c r="EP1972" s="168"/>
      <c r="EQ1972" s="168"/>
      <c r="ER1972" s="168"/>
      <c r="ES1972" s="168"/>
      <c r="ET1972" s="168"/>
      <c r="EU1972" s="168"/>
      <c r="EV1972" s="168"/>
      <c r="EW1972" s="168"/>
      <c r="EX1972" s="168"/>
      <c r="EY1972" s="168"/>
      <c r="EZ1972" s="168"/>
      <c r="FA1972" s="168"/>
      <c r="FB1972" s="168"/>
      <c r="FC1972" s="168"/>
      <c r="FD1972" s="168"/>
    </row>
    <row r="1973" spans="1:160" s="5" customFormat="1" ht="45" customHeight="1" thickBot="1" x14ac:dyDescent="0.35">
      <c r="A1973" s="263">
        <f>+E1973</f>
        <v>7.0599999999999987</v>
      </c>
      <c r="B1973" s="264">
        <f>+U1997</f>
        <v>0</v>
      </c>
      <c r="C1973" s="265">
        <v>33</v>
      </c>
      <c r="D1973" s="165" t="s">
        <v>9</v>
      </c>
      <c r="E1973" s="180">
        <v>7.0599999999999987</v>
      </c>
      <c r="F1973" s="455" t="s">
        <v>29</v>
      </c>
      <c r="G1973" s="456"/>
      <c r="H1973" s="532" t="s">
        <v>138</v>
      </c>
      <c r="I1973" s="457"/>
      <c r="J1973" s="457"/>
      <c r="K1973" s="457"/>
      <c r="L1973" s="457"/>
      <c r="M1973" s="458"/>
      <c r="N1973" s="459" t="s">
        <v>32</v>
      </c>
      <c r="O1973" s="460"/>
      <c r="P1973" s="461"/>
      <c r="Q1973" s="462" t="s">
        <v>10</v>
      </c>
      <c r="R1973" s="463"/>
      <c r="S1973" s="463"/>
      <c r="T1973" s="463"/>
      <c r="U1973" s="464"/>
      <c r="V1973" s="33"/>
      <c r="W1973" s="57"/>
      <c r="X1973" s="86"/>
      <c r="Y1973" s="33"/>
      <c r="Z1973" s="38"/>
      <c r="AA1973" s="38"/>
      <c r="AD1973" s="33"/>
      <c r="AG1973" s="33"/>
      <c r="AH1973" s="43"/>
      <c r="AI1973" s="43"/>
      <c r="AJ1973" s="43"/>
      <c r="AK1973" s="43"/>
      <c r="AL1973" s="43"/>
      <c r="AM1973" s="43"/>
      <c r="AN1973" s="43"/>
      <c r="AO1973" s="43"/>
      <c r="AP1973" s="43"/>
      <c r="AQ1973" s="43"/>
      <c r="AR1973" s="43"/>
      <c r="AS1973" s="43"/>
      <c r="AT1973" s="43"/>
      <c r="AU1973" s="44"/>
      <c r="AV1973" s="33"/>
      <c r="AW1973" s="33"/>
      <c r="AX1973" s="33"/>
      <c r="AZ1973" s="141"/>
      <c r="BE1973" s="168"/>
      <c r="BF1973" s="168"/>
      <c r="BG1973" s="168"/>
      <c r="BH1973" s="168"/>
      <c r="BI1973" s="168"/>
      <c r="BJ1973" s="168"/>
      <c r="BK1973" s="168"/>
      <c r="BL1973" s="168"/>
      <c r="BM1973" s="168"/>
      <c r="DK1973" s="168"/>
      <c r="DL1973" s="168"/>
      <c r="DM1973" s="168"/>
      <c r="DN1973" s="168"/>
      <c r="DO1973" s="168"/>
      <c r="DP1973" s="168"/>
      <c r="DQ1973" s="168"/>
      <c r="DR1973" s="168"/>
      <c r="DS1973" s="168"/>
      <c r="DT1973" s="168"/>
      <c r="DU1973" s="168"/>
      <c r="DV1973" s="168"/>
      <c r="DW1973" s="168"/>
      <c r="DX1973" s="168"/>
      <c r="DY1973" s="168"/>
      <c r="DZ1973" s="168"/>
      <c r="EA1973" s="168"/>
      <c r="EB1973" s="168"/>
      <c r="EC1973" s="168"/>
      <c r="ED1973" s="168"/>
      <c r="EE1973" s="168"/>
      <c r="EF1973" s="168"/>
      <c r="EG1973" s="168"/>
      <c r="EH1973" s="168"/>
      <c r="EI1973" s="168"/>
      <c r="EJ1973" s="168"/>
      <c r="EK1973" s="168"/>
      <c r="EL1973" s="168"/>
      <c r="EM1973" s="168"/>
      <c r="EN1973" s="168"/>
      <c r="EO1973" s="168"/>
      <c r="EP1973" s="168"/>
      <c r="EQ1973" s="168"/>
      <c r="ER1973" s="168"/>
      <c r="ES1973" s="168"/>
      <c r="ET1973" s="168"/>
      <c r="EU1973" s="168"/>
      <c r="EV1973" s="168"/>
      <c r="EW1973" s="168"/>
      <c r="EX1973" s="168"/>
      <c r="EY1973" s="168"/>
      <c r="EZ1973" s="168"/>
      <c r="FA1973" s="168"/>
      <c r="FB1973" s="168"/>
      <c r="FC1973" s="168"/>
      <c r="FD1973" s="168"/>
    </row>
    <row r="1974" spans="1:160" s="5" customFormat="1" ht="5.0999999999999996" customHeight="1" thickBot="1" x14ac:dyDescent="0.35">
      <c r="A1974" s="263"/>
      <c r="B1974" s="263"/>
      <c r="C1974" s="265"/>
      <c r="D1974" s="428"/>
      <c r="E1974" s="428"/>
      <c r="F1974" s="428"/>
      <c r="G1974" s="428"/>
      <c r="H1974" s="428"/>
      <c r="I1974" s="428"/>
      <c r="J1974" s="428"/>
      <c r="K1974" s="428"/>
      <c r="L1974" s="428"/>
      <c r="M1974" s="428"/>
      <c r="N1974" s="454"/>
      <c r="O1974" s="454"/>
      <c r="P1974" s="454"/>
      <c r="Q1974" s="454"/>
      <c r="R1974" s="454"/>
      <c r="S1974" s="454"/>
      <c r="T1974" s="454"/>
      <c r="U1974" s="454"/>
      <c r="V1974" s="33"/>
      <c r="W1974" s="57"/>
      <c r="X1974" s="86"/>
      <c r="Y1974" s="33"/>
      <c r="Z1974" s="76"/>
      <c r="AA1974" s="76"/>
      <c r="AD1974" s="33"/>
      <c r="AG1974" s="33"/>
      <c r="AH1974" s="43"/>
      <c r="AI1974" s="43"/>
      <c r="AJ1974" s="43"/>
      <c r="AK1974" s="43"/>
      <c r="AL1974" s="43"/>
      <c r="AM1974" s="43"/>
      <c r="AN1974" s="43"/>
      <c r="AO1974" s="43"/>
      <c r="AP1974" s="43"/>
      <c r="AQ1974" s="43"/>
      <c r="AR1974" s="43"/>
      <c r="AS1974" s="43"/>
      <c r="AT1974" s="43"/>
      <c r="AU1974" s="44"/>
      <c r="AV1974" s="33"/>
      <c r="AW1974" s="33"/>
      <c r="AX1974" s="33"/>
      <c r="AZ1974" s="141"/>
      <c r="BE1974" s="168"/>
      <c r="BF1974" s="168"/>
      <c r="BG1974" s="168"/>
      <c r="BH1974" s="168"/>
      <c r="BI1974" s="168"/>
      <c r="BJ1974" s="168"/>
      <c r="BK1974" s="168"/>
      <c r="BL1974" s="168"/>
      <c r="BM1974" s="168"/>
      <c r="DK1974" s="168"/>
      <c r="DL1974" s="168"/>
      <c r="DM1974" s="168"/>
      <c r="DN1974" s="168"/>
      <c r="DO1974" s="168"/>
      <c r="DP1974" s="168"/>
      <c r="DQ1974" s="168"/>
      <c r="DR1974" s="168"/>
      <c r="DS1974" s="168"/>
      <c r="DT1974" s="168"/>
      <c r="DU1974" s="168"/>
      <c r="DV1974" s="168"/>
      <c r="DW1974" s="168"/>
      <c r="DX1974" s="168"/>
      <c r="DY1974" s="168"/>
      <c r="DZ1974" s="168"/>
      <c r="EA1974" s="168"/>
      <c r="EB1974" s="168"/>
      <c r="EC1974" s="168"/>
      <c r="ED1974" s="168"/>
      <c r="EE1974" s="168"/>
      <c r="EF1974" s="168"/>
      <c r="EG1974" s="168"/>
      <c r="EH1974" s="168"/>
      <c r="EI1974" s="168"/>
      <c r="EJ1974" s="168"/>
      <c r="EK1974" s="168"/>
      <c r="EL1974" s="168"/>
      <c r="EM1974" s="168"/>
      <c r="EN1974" s="168"/>
      <c r="EO1974" s="168"/>
      <c r="EP1974" s="168"/>
      <c r="EQ1974" s="168"/>
      <c r="ER1974" s="168"/>
      <c r="ES1974" s="168"/>
      <c r="ET1974" s="168"/>
      <c r="EU1974" s="168"/>
      <c r="EV1974" s="168"/>
      <c r="EW1974" s="168"/>
      <c r="EX1974" s="168"/>
      <c r="EY1974" s="168"/>
      <c r="EZ1974" s="168"/>
      <c r="FA1974" s="168"/>
      <c r="FB1974" s="168"/>
      <c r="FC1974" s="168"/>
      <c r="FD1974" s="168"/>
    </row>
    <row r="1975" spans="1:160" s="5" customFormat="1" ht="24.9" customHeight="1" x14ac:dyDescent="0.3">
      <c r="A1975" s="263"/>
      <c r="B1975" s="263"/>
      <c r="C1975" s="265"/>
      <c r="D1975" s="465" t="s">
        <v>30</v>
      </c>
      <c r="E1975" s="466"/>
      <c r="F1975" s="466"/>
      <c r="G1975" s="466"/>
      <c r="H1975" s="466"/>
      <c r="I1975" s="466"/>
      <c r="J1975" s="466"/>
      <c r="K1975" s="466"/>
      <c r="L1975" s="466"/>
      <c r="M1975" s="467"/>
      <c r="N1975" s="468" t="s">
        <v>11</v>
      </c>
      <c r="O1975" s="470" t="s">
        <v>12</v>
      </c>
      <c r="P1975" s="471"/>
      <c r="Q1975" s="474" t="s">
        <v>13</v>
      </c>
      <c r="R1975" s="475"/>
      <c r="S1975" s="476"/>
      <c r="T1975" s="477" t="s">
        <v>27</v>
      </c>
      <c r="U1975" s="479" t="s">
        <v>28</v>
      </c>
      <c r="V1975" s="33"/>
      <c r="W1975" s="57"/>
      <c r="X1975" s="86"/>
      <c r="Y1975" s="33"/>
      <c r="Z1975" s="76"/>
      <c r="AA1975" s="76"/>
      <c r="AD1975" s="33"/>
      <c r="AG1975" s="33"/>
      <c r="AH1975" s="43"/>
      <c r="AI1975" s="43"/>
      <c r="AJ1975" s="43"/>
      <c r="AK1975" s="43"/>
      <c r="AL1975" s="43"/>
      <c r="AM1975" s="43"/>
      <c r="AN1975" s="43"/>
      <c r="AO1975" s="43"/>
      <c r="AP1975" s="43"/>
      <c r="AQ1975" s="43"/>
      <c r="AR1975" s="43"/>
      <c r="AS1975" s="43"/>
      <c r="AT1975" s="43"/>
      <c r="AU1975" s="44"/>
      <c r="AV1975" s="33"/>
      <c r="AW1975" s="33"/>
      <c r="AX1975" s="33"/>
      <c r="AZ1975" s="141"/>
      <c r="BE1975" s="168"/>
      <c r="BF1975" s="168"/>
      <c r="BG1975" s="168"/>
      <c r="BH1975" s="168"/>
      <c r="BI1975" s="168"/>
      <c r="BJ1975" s="168"/>
      <c r="BK1975" s="168"/>
      <c r="BL1975" s="168"/>
      <c r="BM1975" s="168"/>
      <c r="DK1975" s="168"/>
      <c r="DL1975" s="168"/>
      <c r="DM1975" s="168"/>
      <c r="DN1975" s="168"/>
      <c r="DO1975" s="168"/>
      <c r="DP1975" s="168"/>
      <c r="DQ1975" s="168"/>
      <c r="DR1975" s="168"/>
      <c r="DS1975" s="168"/>
      <c r="DT1975" s="168"/>
      <c r="DU1975" s="168"/>
      <c r="DV1975" s="168"/>
      <c r="DW1975" s="168"/>
      <c r="DX1975" s="168"/>
      <c r="DY1975" s="168"/>
      <c r="DZ1975" s="168"/>
      <c r="EA1975" s="168"/>
      <c r="EB1975" s="168"/>
      <c r="EC1975" s="168"/>
      <c r="ED1975" s="168"/>
      <c r="EE1975" s="168"/>
      <c r="EF1975" s="168"/>
      <c r="EG1975" s="168"/>
      <c r="EH1975" s="168"/>
      <c r="EI1975" s="168"/>
      <c r="EJ1975" s="168"/>
      <c r="EK1975" s="168"/>
      <c r="EL1975" s="168"/>
      <c r="EM1975" s="168"/>
      <c r="EN1975" s="168"/>
      <c r="EO1975" s="168"/>
      <c r="EP1975" s="168"/>
      <c r="EQ1975" s="168"/>
      <c r="ER1975" s="168"/>
      <c r="ES1975" s="168"/>
      <c r="ET1975" s="168"/>
      <c r="EU1975" s="168"/>
      <c r="EV1975" s="168"/>
      <c r="EW1975" s="168"/>
      <c r="EX1975" s="168"/>
      <c r="EY1975" s="168"/>
      <c r="EZ1975" s="168"/>
      <c r="FA1975" s="168"/>
      <c r="FB1975" s="168"/>
      <c r="FC1975" s="168"/>
      <c r="FD1975" s="168"/>
    </row>
    <row r="1976" spans="1:160" s="5" customFormat="1" ht="24.9" customHeight="1" x14ac:dyDescent="0.3">
      <c r="A1976" s="263"/>
      <c r="B1976" s="263"/>
      <c r="C1976" s="265"/>
      <c r="D1976" s="481"/>
      <c r="E1976" s="482"/>
      <c r="F1976" s="482"/>
      <c r="G1976" s="482"/>
      <c r="H1976" s="482"/>
      <c r="I1976" s="482"/>
      <c r="J1976" s="482"/>
      <c r="K1976" s="482"/>
      <c r="L1976" s="482"/>
      <c r="M1976" s="483"/>
      <c r="N1976" s="469"/>
      <c r="O1976" s="472"/>
      <c r="P1976" s="473"/>
      <c r="Q1976" s="7" t="s">
        <v>14</v>
      </c>
      <c r="R1976" s="7" t="s">
        <v>15</v>
      </c>
      <c r="S1976" s="7" t="s">
        <v>26</v>
      </c>
      <c r="T1976" s="478"/>
      <c r="U1976" s="480"/>
      <c r="V1976" s="33"/>
      <c r="W1976" s="57"/>
      <c r="X1976" s="86"/>
      <c r="Y1976" s="33"/>
      <c r="Z1976" s="77"/>
      <c r="AA1976" s="77"/>
      <c r="AD1976" s="33"/>
      <c r="AG1976" s="33"/>
      <c r="AH1976" s="43"/>
      <c r="AI1976" s="43"/>
      <c r="AJ1976" s="43"/>
      <c r="AK1976" s="43"/>
      <c r="AL1976" s="43"/>
      <c r="AM1976" s="43"/>
      <c r="AN1976" s="43"/>
      <c r="AO1976" s="43"/>
      <c r="AP1976" s="43"/>
      <c r="AQ1976" s="43"/>
      <c r="AR1976" s="43"/>
      <c r="AS1976" s="43"/>
      <c r="AT1976" s="43"/>
      <c r="AU1976" s="44"/>
      <c r="AV1976" s="33"/>
      <c r="AW1976" s="33"/>
      <c r="AX1976" s="33"/>
      <c r="AZ1976" s="141"/>
      <c r="BE1976" s="168"/>
      <c r="BF1976" s="168"/>
      <c r="BG1976" s="168"/>
      <c r="BH1976" s="168"/>
      <c r="BI1976" s="168"/>
      <c r="BJ1976" s="168"/>
      <c r="BK1976" s="168"/>
      <c r="BL1976" s="168"/>
      <c r="BM1976" s="168"/>
      <c r="DK1976" s="168"/>
      <c r="DL1976" s="168"/>
      <c r="DM1976" s="168"/>
      <c r="DN1976" s="168"/>
      <c r="DO1976" s="168"/>
      <c r="DP1976" s="168"/>
      <c r="DQ1976" s="168"/>
      <c r="DR1976" s="168"/>
      <c r="DS1976" s="168"/>
      <c r="DT1976" s="168"/>
      <c r="DU1976" s="168"/>
      <c r="DV1976" s="168"/>
      <c r="DW1976" s="168"/>
      <c r="DX1976" s="168"/>
      <c r="DY1976" s="168"/>
      <c r="DZ1976" s="168"/>
      <c r="EA1976" s="168"/>
      <c r="EB1976" s="168"/>
      <c r="EC1976" s="168"/>
      <c r="ED1976" s="168"/>
      <c r="EE1976" s="168"/>
      <c r="EF1976" s="168"/>
      <c r="EG1976" s="168"/>
      <c r="EH1976" s="168"/>
      <c r="EI1976" s="168"/>
      <c r="EJ1976" s="168"/>
      <c r="EK1976" s="168"/>
      <c r="EL1976" s="168"/>
      <c r="EM1976" s="168"/>
      <c r="EN1976" s="168"/>
      <c r="EO1976" s="168"/>
      <c r="EP1976" s="168"/>
      <c r="EQ1976" s="168"/>
      <c r="ER1976" s="168"/>
      <c r="ES1976" s="168"/>
      <c r="ET1976" s="168"/>
      <c r="EU1976" s="168"/>
      <c r="EV1976" s="168"/>
      <c r="EW1976" s="168"/>
      <c r="EX1976" s="168"/>
      <c r="EY1976" s="168"/>
      <c r="EZ1976" s="168"/>
      <c r="FA1976" s="168"/>
      <c r="FB1976" s="168"/>
      <c r="FC1976" s="168"/>
      <c r="FD1976" s="168"/>
    </row>
    <row r="1977" spans="1:160" s="5" customFormat="1" ht="24.9" customHeight="1" x14ac:dyDescent="0.3">
      <c r="A1977" s="263"/>
      <c r="B1977" s="263"/>
      <c r="C1977" s="265"/>
      <c r="D1977" s="481"/>
      <c r="E1977" s="482"/>
      <c r="F1977" s="482"/>
      <c r="G1977" s="482"/>
      <c r="H1977" s="482"/>
      <c r="I1977" s="482"/>
      <c r="J1977" s="482"/>
      <c r="K1977" s="482"/>
      <c r="L1977" s="482"/>
      <c r="M1977" s="483"/>
      <c r="N1977" s="16"/>
      <c r="O1977" s="529"/>
      <c r="P1977" s="530"/>
      <c r="Q1977" s="8"/>
      <c r="R1977" s="8"/>
      <c r="S1977" s="8"/>
      <c r="T1977" s="9"/>
      <c r="U1977" s="17"/>
      <c r="V1977" s="33"/>
      <c r="W1977" s="57"/>
      <c r="X1977" s="86"/>
      <c r="Y1977" s="33">
        <f>+C1973</f>
        <v>33</v>
      </c>
      <c r="Z1977" s="41">
        <f>+SUMIF($N1977:$N1996,$Z$16,$U1977:$U1996)</f>
        <v>0</v>
      </c>
      <c r="AA1977" s="41">
        <f>+SUMIF($N1977:$N1996,$AA$16,$U1977:$U1996)</f>
        <v>0</v>
      </c>
      <c r="AB1977" s="41">
        <f>+SUMIF($N1977:$N1996,$AB$16,$U1977:$U1996)</f>
        <v>0</v>
      </c>
      <c r="AC1977" s="41">
        <f>+SUMIF($N1977:$N1996,$AC$16,$U1977:$U1996)</f>
        <v>0</v>
      </c>
      <c r="AD1977" s="41">
        <f>+SUMIF($N1977:$N1996,$AD$16,$U1977:$U1996)</f>
        <v>0</v>
      </c>
      <c r="AE1977" s="41">
        <f>+SUMIF($N1977:$N1996,$AE$16,$U1977:$U1996)</f>
        <v>0</v>
      </c>
      <c r="AF1977" s="41">
        <f>+SUMIF($N1977:$N1996,$AF$16,$U1977:$U1996)</f>
        <v>0</v>
      </c>
      <c r="AG1977" s="41">
        <f>+SUMIF($N1977:$N1996,$AG$16,$U1977:$U1996)</f>
        <v>0</v>
      </c>
      <c r="AH1977" s="41">
        <f>+SUMIF($N1977:$N1996,$AH$16,$U1977:$U1996)</f>
        <v>0</v>
      </c>
      <c r="AI1977" s="41">
        <f>+SUMIF($N1977:$N1996,$AI$16,$U1977:$U1996)</f>
        <v>0</v>
      </c>
      <c r="AJ1977" s="41">
        <f>+SUMIF($N1977:$N1996,$AJ$16,$U1977:$U1996)</f>
        <v>0</v>
      </c>
      <c r="AK1977" s="41">
        <f>+SUMIF($N1977:$N1996,$AK$16,$U1977:$U1996)</f>
        <v>0</v>
      </c>
      <c r="AL1977" s="41">
        <f>+SUMIF($N1977:$N1996,$AL$16,$U1977:$U1996)</f>
        <v>0</v>
      </c>
      <c r="AM1977" s="41">
        <f>+SUMIF($N1977:$N1996,$AM$16,$U1977:$U1996)</f>
        <v>0</v>
      </c>
      <c r="AN1977" s="41">
        <f>+SUMIF($N1977:$N1996,$AN$16,$U1977:$U1996)</f>
        <v>0</v>
      </c>
      <c r="AO1977" s="41">
        <f>+SUMIF($N1977:$N1996,$AO$16,$U1977:$U1996)</f>
        <v>0</v>
      </c>
      <c r="AP1977" s="41">
        <f>+SUMIF($N1977:$N1996,$AP$16,$U1977:$U1996)</f>
        <v>0</v>
      </c>
      <c r="AQ1977" s="41">
        <f>+SUMIF($N1977:$N1996,$AQ$16,$U1977:$U1996)</f>
        <v>0</v>
      </c>
      <c r="AR1977" s="41">
        <f>+SUMIF($N1977:$N1996,$AR$16,$U1977:$U1996)</f>
        <v>0</v>
      </c>
      <c r="AS1977" s="43"/>
      <c r="AT1977" s="43"/>
      <c r="AU1977" s="44"/>
      <c r="AV1977" s="33"/>
      <c r="AW1977" s="33"/>
      <c r="AX1977" s="33"/>
      <c r="AZ1977" s="141"/>
      <c r="BE1977" s="168"/>
      <c r="BF1977" s="168"/>
      <c r="BG1977" s="168"/>
      <c r="BH1977" s="168"/>
      <c r="BI1977" s="168"/>
      <c r="BJ1977" s="168"/>
      <c r="BK1977" s="168"/>
      <c r="BL1977" s="168"/>
      <c r="BM1977" s="168"/>
      <c r="DK1977" s="168"/>
      <c r="DL1977" s="168"/>
      <c r="DM1977" s="168"/>
      <c r="DN1977" s="168"/>
      <c r="DO1977" s="168"/>
      <c r="DP1977" s="168"/>
      <c r="DQ1977" s="168"/>
      <c r="DR1977" s="168"/>
      <c r="DS1977" s="168"/>
      <c r="DT1977" s="168"/>
      <c r="DU1977" s="168"/>
      <c r="DV1977" s="168"/>
      <c r="DW1977" s="168"/>
      <c r="DX1977" s="168"/>
      <c r="DY1977" s="168"/>
      <c r="DZ1977" s="168"/>
      <c r="EA1977" s="168"/>
      <c r="EB1977" s="168"/>
      <c r="EC1977" s="168"/>
      <c r="ED1977" s="168"/>
      <c r="EE1977" s="168"/>
      <c r="EF1977" s="168"/>
      <c r="EG1977" s="168"/>
      <c r="EH1977" s="168"/>
      <c r="EI1977" s="168"/>
      <c r="EJ1977" s="168"/>
      <c r="EK1977" s="168"/>
      <c r="EL1977" s="168"/>
      <c r="EM1977" s="168"/>
      <c r="EN1977" s="168"/>
      <c r="EO1977" s="168"/>
      <c r="EP1977" s="168"/>
      <c r="EQ1977" s="168"/>
      <c r="ER1977" s="168"/>
      <c r="ES1977" s="168"/>
      <c r="ET1977" s="168"/>
      <c r="EU1977" s="168"/>
      <c r="EV1977" s="168"/>
      <c r="EW1977" s="168"/>
      <c r="EX1977" s="168"/>
      <c r="EY1977" s="168"/>
      <c r="EZ1977" s="168"/>
      <c r="FA1977" s="168"/>
      <c r="FB1977" s="168"/>
      <c r="FC1977" s="168"/>
      <c r="FD1977" s="168"/>
    </row>
    <row r="1978" spans="1:160" s="5" customFormat="1" ht="24.9" customHeight="1" x14ac:dyDescent="0.3">
      <c r="A1978" s="263"/>
      <c r="B1978" s="263"/>
      <c r="C1978" s="265"/>
      <c r="D1978" s="481"/>
      <c r="E1978" s="482"/>
      <c r="F1978" s="482"/>
      <c r="G1978" s="482"/>
      <c r="H1978" s="482"/>
      <c r="I1978" s="482"/>
      <c r="J1978" s="482"/>
      <c r="K1978" s="482"/>
      <c r="L1978" s="482"/>
      <c r="M1978" s="483"/>
      <c r="N1978" s="16"/>
      <c r="O1978" s="529"/>
      <c r="P1978" s="530"/>
      <c r="Q1978" s="8"/>
      <c r="R1978" s="8"/>
      <c r="S1978" s="8"/>
      <c r="T1978" s="9"/>
      <c r="U1978" s="17"/>
      <c r="V1978" s="33"/>
      <c r="W1978" s="57"/>
      <c r="X1978" s="86"/>
      <c r="Y1978" s="33"/>
      <c r="Z1978" s="36"/>
      <c r="AA1978" s="36"/>
      <c r="AD1978" s="33"/>
      <c r="AG1978" s="33"/>
      <c r="AH1978" s="43"/>
      <c r="AI1978" s="43"/>
      <c r="AJ1978" s="43"/>
      <c r="AK1978" s="43"/>
      <c r="AL1978" s="43"/>
      <c r="AM1978" s="43"/>
      <c r="AN1978" s="43"/>
      <c r="AO1978" s="43"/>
      <c r="AP1978" s="43"/>
      <c r="AQ1978" s="43"/>
      <c r="AR1978" s="43"/>
      <c r="AS1978" s="43"/>
      <c r="AT1978" s="43"/>
      <c r="AU1978" s="44"/>
      <c r="AV1978" s="33"/>
      <c r="AW1978" s="33"/>
      <c r="AX1978" s="33"/>
      <c r="AZ1978" s="141"/>
      <c r="BE1978" s="168"/>
      <c r="BF1978" s="168"/>
      <c r="BG1978" s="168"/>
      <c r="BH1978" s="168"/>
      <c r="BI1978" s="168"/>
      <c r="BJ1978" s="168"/>
      <c r="BK1978" s="168"/>
      <c r="BL1978" s="168"/>
      <c r="BM1978" s="168"/>
      <c r="DK1978" s="168"/>
      <c r="DL1978" s="168"/>
      <c r="DM1978" s="168"/>
      <c r="DN1978" s="168"/>
      <c r="DO1978" s="168"/>
      <c r="DP1978" s="168"/>
      <c r="DQ1978" s="168"/>
      <c r="DR1978" s="168"/>
      <c r="DS1978" s="168"/>
      <c r="DT1978" s="168"/>
      <c r="DU1978" s="168"/>
      <c r="DV1978" s="168"/>
      <c r="DW1978" s="168"/>
      <c r="DX1978" s="168"/>
      <c r="DY1978" s="168"/>
      <c r="DZ1978" s="168"/>
      <c r="EA1978" s="168"/>
      <c r="EB1978" s="168"/>
      <c r="EC1978" s="168"/>
      <c r="ED1978" s="168"/>
      <c r="EE1978" s="168"/>
      <c r="EF1978" s="168"/>
      <c r="EG1978" s="168"/>
      <c r="EH1978" s="168"/>
      <c r="EI1978" s="168"/>
      <c r="EJ1978" s="168"/>
      <c r="EK1978" s="168"/>
      <c r="EL1978" s="168"/>
      <c r="EM1978" s="168"/>
      <c r="EN1978" s="168"/>
      <c r="EO1978" s="168"/>
      <c r="EP1978" s="168"/>
      <c r="EQ1978" s="168"/>
      <c r="ER1978" s="168"/>
      <c r="ES1978" s="168"/>
      <c r="ET1978" s="168"/>
      <c r="EU1978" s="168"/>
      <c r="EV1978" s="168"/>
      <c r="EW1978" s="168"/>
      <c r="EX1978" s="168"/>
      <c r="EY1978" s="168"/>
      <c r="EZ1978" s="168"/>
      <c r="FA1978" s="168"/>
      <c r="FB1978" s="168"/>
      <c r="FC1978" s="168"/>
      <c r="FD1978" s="168"/>
    </row>
    <row r="1979" spans="1:160" s="5" customFormat="1" ht="24.9" customHeight="1" x14ac:dyDescent="0.3">
      <c r="A1979" s="263"/>
      <c r="B1979" s="263"/>
      <c r="C1979" s="265"/>
      <c r="D1979" s="481"/>
      <c r="E1979" s="482"/>
      <c r="F1979" s="482"/>
      <c r="G1979" s="482"/>
      <c r="H1979" s="482"/>
      <c r="I1979" s="482"/>
      <c r="J1979" s="482"/>
      <c r="K1979" s="482"/>
      <c r="L1979" s="482"/>
      <c r="M1979" s="483"/>
      <c r="N1979" s="16"/>
      <c r="O1979" s="529"/>
      <c r="P1979" s="530"/>
      <c r="Q1979" s="8"/>
      <c r="R1979" s="8"/>
      <c r="S1979" s="8"/>
      <c r="T1979" s="9"/>
      <c r="U1979" s="17"/>
      <c r="V1979" s="33"/>
      <c r="W1979" s="57"/>
      <c r="X1979" s="86"/>
      <c r="Y1979" s="33"/>
      <c r="Z1979" s="36"/>
      <c r="AA1979" s="36"/>
      <c r="AD1979" s="33"/>
      <c r="AG1979" s="33"/>
      <c r="AH1979" s="43"/>
      <c r="AI1979" s="43"/>
      <c r="AJ1979" s="43"/>
      <c r="AK1979" s="43"/>
      <c r="AL1979" s="43"/>
      <c r="AM1979" s="43"/>
      <c r="AN1979" s="43"/>
      <c r="AO1979" s="43"/>
      <c r="AP1979" s="43"/>
      <c r="AQ1979" s="43"/>
      <c r="AR1979" s="43"/>
      <c r="AS1979" s="43"/>
      <c r="AT1979" s="43"/>
      <c r="AU1979" s="44"/>
      <c r="AV1979" s="33"/>
      <c r="AW1979" s="33"/>
      <c r="AX1979" s="33"/>
      <c r="AZ1979" s="141"/>
      <c r="BE1979" s="168"/>
      <c r="BF1979" s="168"/>
      <c r="BG1979" s="168"/>
      <c r="BH1979" s="168"/>
      <c r="BI1979" s="168"/>
      <c r="BJ1979" s="168"/>
      <c r="BK1979" s="168"/>
      <c r="BL1979" s="168"/>
      <c r="BM1979" s="168"/>
      <c r="DK1979" s="168"/>
      <c r="DL1979" s="168"/>
      <c r="DM1979" s="168"/>
      <c r="DN1979" s="168"/>
      <c r="DO1979" s="168"/>
      <c r="DP1979" s="168"/>
      <c r="DQ1979" s="168"/>
      <c r="DR1979" s="168"/>
      <c r="DS1979" s="168"/>
      <c r="DT1979" s="168"/>
      <c r="DU1979" s="168"/>
      <c r="DV1979" s="168"/>
      <c r="DW1979" s="168"/>
      <c r="DX1979" s="168"/>
      <c r="DY1979" s="168"/>
      <c r="DZ1979" s="168"/>
      <c r="EA1979" s="168"/>
      <c r="EB1979" s="168"/>
      <c r="EC1979" s="168"/>
      <c r="ED1979" s="168"/>
      <c r="EE1979" s="168"/>
      <c r="EF1979" s="168"/>
      <c r="EG1979" s="168"/>
      <c r="EH1979" s="168"/>
      <c r="EI1979" s="168"/>
      <c r="EJ1979" s="168"/>
      <c r="EK1979" s="168"/>
      <c r="EL1979" s="168"/>
      <c r="EM1979" s="168"/>
      <c r="EN1979" s="168"/>
      <c r="EO1979" s="168"/>
      <c r="EP1979" s="168"/>
      <c r="EQ1979" s="168"/>
      <c r="ER1979" s="168"/>
      <c r="ES1979" s="168"/>
      <c r="ET1979" s="168"/>
      <c r="EU1979" s="168"/>
      <c r="EV1979" s="168"/>
      <c r="EW1979" s="168"/>
      <c r="EX1979" s="168"/>
      <c r="EY1979" s="168"/>
      <c r="EZ1979" s="168"/>
      <c r="FA1979" s="168"/>
      <c r="FB1979" s="168"/>
      <c r="FC1979" s="168"/>
      <c r="FD1979" s="168"/>
    </row>
    <row r="1980" spans="1:160" s="5" customFormat="1" ht="24.9" customHeight="1" x14ac:dyDescent="0.3">
      <c r="A1980" s="263"/>
      <c r="B1980" s="263"/>
      <c r="C1980" s="265"/>
      <c r="D1980" s="481"/>
      <c r="E1980" s="482"/>
      <c r="F1980" s="482"/>
      <c r="G1980" s="482"/>
      <c r="H1980" s="482"/>
      <c r="I1980" s="482"/>
      <c r="J1980" s="482"/>
      <c r="K1980" s="482"/>
      <c r="L1980" s="482"/>
      <c r="M1980" s="483"/>
      <c r="N1980" s="16"/>
      <c r="O1980" s="529"/>
      <c r="P1980" s="530"/>
      <c r="Q1980" s="8"/>
      <c r="R1980" s="8"/>
      <c r="S1980" s="8"/>
      <c r="T1980" s="9"/>
      <c r="U1980" s="17"/>
      <c r="V1980" s="33"/>
      <c r="W1980" s="57"/>
      <c r="X1980" s="86"/>
      <c r="Y1980" s="33"/>
      <c r="Z1980" s="36"/>
      <c r="AA1980" s="36"/>
      <c r="AD1980" s="33"/>
      <c r="AG1980" s="33"/>
      <c r="AH1980" s="43"/>
      <c r="AI1980" s="43"/>
      <c r="AJ1980" s="43"/>
      <c r="AK1980" s="43"/>
      <c r="AL1980" s="43"/>
      <c r="AM1980" s="43"/>
      <c r="AN1980" s="43"/>
      <c r="AO1980" s="43"/>
      <c r="AP1980" s="43"/>
      <c r="AQ1980" s="43"/>
      <c r="AR1980" s="43"/>
      <c r="AS1980" s="43"/>
      <c r="AT1980" s="43"/>
      <c r="AU1980" s="44"/>
      <c r="AV1980" s="33"/>
      <c r="AW1980" s="33"/>
      <c r="AX1980" s="33"/>
      <c r="AZ1980" s="141"/>
      <c r="BE1980" s="168"/>
      <c r="BF1980" s="168"/>
      <c r="BG1980" s="168"/>
      <c r="BH1980" s="168"/>
      <c r="BI1980" s="168"/>
      <c r="BJ1980" s="168"/>
      <c r="BK1980" s="168"/>
      <c r="BL1980" s="168"/>
      <c r="BM1980" s="168"/>
      <c r="DK1980" s="168"/>
      <c r="DL1980" s="168"/>
      <c r="DM1980" s="168"/>
      <c r="DN1980" s="168"/>
      <c r="DO1980" s="168"/>
      <c r="DP1980" s="168"/>
      <c r="DQ1980" s="168"/>
      <c r="DR1980" s="168"/>
      <c r="DS1980" s="168"/>
      <c r="DT1980" s="168"/>
      <c r="DU1980" s="168"/>
      <c r="DV1980" s="168"/>
      <c r="DW1980" s="168"/>
      <c r="DX1980" s="168"/>
      <c r="DY1980" s="168"/>
      <c r="DZ1980" s="168"/>
      <c r="EA1980" s="168"/>
      <c r="EB1980" s="168"/>
      <c r="EC1980" s="168"/>
      <c r="ED1980" s="168"/>
      <c r="EE1980" s="168"/>
      <c r="EF1980" s="168"/>
      <c r="EG1980" s="168"/>
      <c r="EH1980" s="168"/>
      <c r="EI1980" s="168"/>
      <c r="EJ1980" s="168"/>
      <c r="EK1980" s="168"/>
      <c r="EL1980" s="168"/>
      <c r="EM1980" s="168"/>
      <c r="EN1980" s="168"/>
      <c r="EO1980" s="168"/>
      <c r="EP1980" s="168"/>
      <c r="EQ1980" s="168"/>
      <c r="ER1980" s="168"/>
      <c r="ES1980" s="168"/>
      <c r="ET1980" s="168"/>
      <c r="EU1980" s="168"/>
      <c r="EV1980" s="168"/>
      <c r="EW1980" s="168"/>
      <c r="EX1980" s="168"/>
      <c r="EY1980" s="168"/>
      <c r="EZ1980" s="168"/>
      <c r="FA1980" s="168"/>
      <c r="FB1980" s="168"/>
      <c r="FC1980" s="168"/>
      <c r="FD1980" s="168"/>
    </row>
    <row r="1981" spans="1:160" s="5" customFormat="1" ht="24.9" customHeight="1" x14ac:dyDescent="0.3">
      <c r="A1981" s="263"/>
      <c r="B1981" s="263"/>
      <c r="C1981" s="265"/>
      <c r="D1981" s="481"/>
      <c r="E1981" s="482"/>
      <c r="F1981" s="482"/>
      <c r="G1981" s="482"/>
      <c r="H1981" s="482"/>
      <c r="I1981" s="482"/>
      <c r="J1981" s="482"/>
      <c r="K1981" s="482"/>
      <c r="L1981" s="482"/>
      <c r="M1981" s="483"/>
      <c r="N1981" s="16"/>
      <c r="O1981" s="529"/>
      <c r="P1981" s="530"/>
      <c r="Q1981" s="8"/>
      <c r="R1981" s="8"/>
      <c r="S1981" s="8"/>
      <c r="T1981" s="9"/>
      <c r="U1981" s="17"/>
      <c r="V1981" s="33"/>
      <c r="W1981" s="57"/>
      <c r="X1981" s="86"/>
      <c r="Y1981" s="33"/>
      <c r="Z1981" s="36"/>
      <c r="AA1981" s="36"/>
      <c r="AD1981" s="33"/>
      <c r="AG1981" s="33"/>
      <c r="AH1981" s="43"/>
      <c r="AI1981" s="43"/>
      <c r="AJ1981" s="43"/>
      <c r="AK1981" s="43"/>
      <c r="AL1981" s="43"/>
      <c r="AM1981" s="43"/>
      <c r="AN1981" s="43"/>
      <c r="AO1981" s="43"/>
      <c r="AP1981" s="43"/>
      <c r="AQ1981" s="43"/>
      <c r="AR1981" s="43"/>
      <c r="AS1981" s="43"/>
      <c r="AT1981" s="43"/>
      <c r="AU1981" s="44"/>
      <c r="AV1981" s="33"/>
      <c r="AW1981" s="33"/>
      <c r="AX1981" s="33"/>
      <c r="AZ1981" s="141"/>
      <c r="BE1981" s="168"/>
      <c r="BF1981" s="168"/>
      <c r="BG1981" s="168"/>
      <c r="BH1981" s="168"/>
      <c r="BI1981" s="168"/>
      <c r="BJ1981" s="168"/>
      <c r="BK1981" s="168"/>
      <c r="BL1981" s="168"/>
      <c r="BM1981" s="168"/>
      <c r="DK1981" s="168"/>
      <c r="DL1981" s="168"/>
      <c r="DM1981" s="168"/>
      <c r="DN1981" s="168"/>
      <c r="DO1981" s="168"/>
      <c r="DP1981" s="168"/>
      <c r="DQ1981" s="168"/>
      <c r="DR1981" s="168"/>
      <c r="DS1981" s="168"/>
      <c r="DT1981" s="168"/>
      <c r="DU1981" s="168"/>
      <c r="DV1981" s="168"/>
      <c r="DW1981" s="168"/>
      <c r="DX1981" s="168"/>
      <c r="DY1981" s="168"/>
      <c r="DZ1981" s="168"/>
      <c r="EA1981" s="168"/>
      <c r="EB1981" s="168"/>
      <c r="EC1981" s="168"/>
      <c r="ED1981" s="168"/>
      <c r="EE1981" s="168"/>
      <c r="EF1981" s="168"/>
      <c r="EG1981" s="168"/>
      <c r="EH1981" s="168"/>
      <c r="EI1981" s="168"/>
      <c r="EJ1981" s="168"/>
      <c r="EK1981" s="168"/>
      <c r="EL1981" s="168"/>
      <c r="EM1981" s="168"/>
      <c r="EN1981" s="168"/>
      <c r="EO1981" s="168"/>
      <c r="EP1981" s="168"/>
      <c r="EQ1981" s="168"/>
      <c r="ER1981" s="168"/>
      <c r="ES1981" s="168"/>
      <c r="ET1981" s="168"/>
      <c r="EU1981" s="168"/>
      <c r="EV1981" s="168"/>
      <c r="EW1981" s="168"/>
      <c r="EX1981" s="168"/>
      <c r="EY1981" s="168"/>
      <c r="EZ1981" s="168"/>
      <c r="FA1981" s="168"/>
      <c r="FB1981" s="168"/>
      <c r="FC1981" s="168"/>
      <c r="FD1981" s="168"/>
    </row>
    <row r="1982" spans="1:160" s="5" customFormat="1" ht="24.9" customHeight="1" x14ac:dyDescent="0.3">
      <c r="A1982" s="263"/>
      <c r="B1982" s="263"/>
      <c r="C1982" s="265"/>
      <c r="D1982" s="481"/>
      <c r="E1982" s="482"/>
      <c r="F1982" s="482"/>
      <c r="G1982" s="482"/>
      <c r="H1982" s="482"/>
      <c r="I1982" s="482"/>
      <c r="J1982" s="482"/>
      <c r="K1982" s="482"/>
      <c r="L1982" s="482"/>
      <c r="M1982" s="483"/>
      <c r="N1982" s="16"/>
      <c r="O1982" s="529"/>
      <c r="P1982" s="530"/>
      <c r="Q1982" s="8"/>
      <c r="R1982" s="8"/>
      <c r="S1982" s="8"/>
      <c r="T1982" s="9"/>
      <c r="U1982" s="17"/>
      <c r="V1982" s="33"/>
      <c r="W1982" s="57"/>
      <c r="X1982" s="86"/>
      <c r="Y1982" s="33"/>
      <c r="Z1982" s="36"/>
      <c r="AA1982" s="36"/>
      <c r="AD1982" s="33"/>
      <c r="AG1982" s="33"/>
      <c r="AH1982" s="43"/>
      <c r="AI1982" s="43"/>
      <c r="AJ1982" s="43"/>
      <c r="AK1982" s="43"/>
      <c r="AL1982" s="43"/>
      <c r="AM1982" s="43"/>
      <c r="AN1982" s="43"/>
      <c r="AO1982" s="43"/>
      <c r="AP1982" s="43"/>
      <c r="AQ1982" s="43"/>
      <c r="AR1982" s="43"/>
      <c r="AS1982" s="43"/>
      <c r="AT1982" s="43"/>
      <c r="AU1982" s="44"/>
      <c r="AV1982" s="33"/>
      <c r="AW1982" s="33"/>
      <c r="AX1982" s="33"/>
      <c r="AZ1982" s="141"/>
      <c r="BE1982" s="168"/>
      <c r="BF1982" s="168"/>
      <c r="BG1982" s="168"/>
      <c r="BH1982" s="168"/>
      <c r="BI1982" s="168"/>
      <c r="BJ1982" s="168"/>
      <c r="BK1982" s="168"/>
      <c r="BL1982" s="168"/>
      <c r="BM1982" s="168"/>
      <c r="DK1982" s="168"/>
      <c r="DL1982" s="168"/>
      <c r="DM1982" s="168"/>
      <c r="DN1982" s="168"/>
      <c r="DO1982" s="168"/>
      <c r="DP1982" s="168"/>
      <c r="DQ1982" s="168"/>
      <c r="DR1982" s="168"/>
      <c r="DS1982" s="168"/>
      <c r="DT1982" s="168"/>
      <c r="DU1982" s="168"/>
      <c r="DV1982" s="168"/>
      <c r="DW1982" s="168"/>
      <c r="DX1982" s="168"/>
      <c r="DY1982" s="168"/>
      <c r="DZ1982" s="168"/>
      <c r="EA1982" s="168"/>
      <c r="EB1982" s="168"/>
      <c r="EC1982" s="168"/>
      <c r="ED1982" s="168"/>
      <c r="EE1982" s="168"/>
      <c r="EF1982" s="168"/>
      <c r="EG1982" s="168"/>
      <c r="EH1982" s="168"/>
      <c r="EI1982" s="168"/>
      <c r="EJ1982" s="168"/>
      <c r="EK1982" s="168"/>
      <c r="EL1982" s="168"/>
      <c r="EM1982" s="168"/>
      <c r="EN1982" s="168"/>
      <c r="EO1982" s="168"/>
      <c r="EP1982" s="168"/>
      <c r="EQ1982" s="168"/>
      <c r="ER1982" s="168"/>
      <c r="ES1982" s="168"/>
      <c r="ET1982" s="168"/>
      <c r="EU1982" s="168"/>
      <c r="EV1982" s="168"/>
      <c r="EW1982" s="168"/>
      <c r="EX1982" s="168"/>
      <c r="EY1982" s="168"/>
      <c r="EZ1982" s="168"/>
      <c r="FA1982" s="168"/>
      <c r="FB1982" s="168"/>
      <c r="FC1982" s="168"/>
      <c r="FD1982" s="168"/>
    </row>
    <row r="1983" spans="1:160" s="5" customFormat="1" ht="24.9" customHeight="1" x14ac:dyDescent="0.3">
      <c r="A1983" s="263"/>
      <c r="B1983" s="263"/>
      <c r="C1983" s="265"/>
      <c r="D1983" s="481"/>
      <c r="E1983" s="482"/>
      <c r="F1983" s="482"/>
      <c r="G1983" s="482"/>
      <c r="H1983" s="482"/>
      <c r="I1983" s="482"/>
      <c r="J1983" s="482"/>
      <c r="K1983" s="482"/>
      <c r="L1983" s="482"/>
      <c r="M1983" s="483"/>
      <c r="N1983" s="16"/>
      <c r="O1983" s="529"/>
      <c r="P1983" s="530"/>
      <c r="Q1983" s="8"/>
      <c r="R1983" s="8"/>
      <c r="S1983" s="8"/>
      <c r="T1983" s="9"/>
      <c r="U1983" s="17"/>
      <c r="V1983" s="33"/>
      <c r="W1983" s="57"/>
      <c r="X1983" s="86"/>
      <c r="Y1983" s="33"/>
      <c r="Z1983" s="36"/>
      <c r="AA1983" s="36"/>
      <c r="AD1983" s="33"/>
      <c r="AG1983" s="33"/>
      <c r="AH1983" s="43"/>
      <c r="AI1983" s="43"/>
      <c r="AJ1983" s="43"/>
      <c r="AK1983" s="43"/>
      <c r="AL1983" s="43"/>
      <c r="AM1983" s="43"/>
      <c r="AN1983" s="43"/>
      <c r="AO1983" s="43"/>
      <c r="AP1983" s="43"/>
      <c r="AQ1983" s="43"/>
      <c r="AR1983" s="43"/>
      <c r="AS1983" s="43"/>
      <c r="AT1983" s="43"/>
      <c r="AU1983" s="44"/>
      <c r="AV1983" s="33"/>
      <c r="AW1983" s="33"/>
      <c r="AX1983" s="33"/>
      <c r="AZ1983" s="141"/>
      <c r="BE1983" s="168"/>
      <c r="BF1983" s="168"/>
      <c r="BG1983" s="168"/>
      <c r="BH1983" s="168"/>
      <c r="BI1983" s="168"/>
      <c r="BJ1983" s="168"/>
      <c r="BK1983" s="168"/>
      <c r="BL1983" s="168"/>
      <c r="BM1983" s="168"/>
      <c r="DK1983" s="168"/>
      <c r="DL1983" s="168"/>
      <c r="DM1983" s="168"/>
      <c r="DN1983" s="168"/>
      <c r="DO1983" s="168"/>
      <c r="DP1983" s="168"/>
      <c r="DQ1983" s="168"/>
      <c r="DR1983" s="168"/>
      <c r="DS1983" s="168"/>
      <c r="DT1983" s="168"/>
      <c r="DU1983" s="168"/>
      <c r="DV1983" s="168"/>
      <c r="DW1983" s="168"/>
      <c r="DX1983" s="168"/>
      <c r="DY1983" s="168"/>
      <c r="DZ1983" s="168"/>
      <c r="EA1983" s="168"/>
      <c r="EB1983" s="168"/>
      <c r="EC1983" s="168"/>
      <c r="ED1983" s="168"/>
      <c r="EE1983" s="168"/>
      <c r="EF1983" s="168"/>
      <c r="EG1983" s="168"/>
      <c r="EH1983" s="168"/>
      <c r="EI1983" s="168"/>
      <c r="EJ1983" s="168"/>
      <c r="EK1983" s="168"/>
      <c r="EL1983" s="168"/>
      <c r="EM1983" s="168"/>
      <c r="EN1983" s="168"/>
      <c r="EO1983" s="168"/>
      <c r="EP1983" s="168"/>
      <c r="EQ1983" s="168"/>
      <c r="ER1983" s="168"/>
      <c r="ES1983" s="168"/>
      <c r="ET1983" s="168"/>
      <c r="EU1983" s="168"/>
      <c r="EV1983" s="168"/>
      <c r="EW1983" s="168"/>
      <c r="EX1983" s="168"/>
      <c r="EY1983" s="168"/>
      <c r="EZ1983" s="168"/>
      <c r="FA1983" s="168"/>
      <c r="FB1983" s="168"/>
      <c r="FC1983" s="168"/>
      <c r="FD1983" s="168"/>
    </row>
    <row r="1984" spans="1:160" s="5" customFormat="1" ht="24.9" customHeight="1" x14ac:dyDescent="0.3">
      <c r="A1984" s="263"/>
      <c r="B1984" s="263"/>
      <c r="C1984" s="265"/>
      <c r="D1984" s="481"/>
      <c r="E1984" s="482"/>
      <c r="F1984" s="482"/>
      <c r="G1984" s="482"/>
      <c r="H1984" s="482"/>
      <c r="I1984" s="482"/>
      <c r="J1984" s="482"/>
      <c r="K1984" s="482"/>
      <c r="L1984" s="482"/>
      <c r="M1984" s="483"/>
      <c r="N1984" s="16"/>
      <c r="O1984" s="529"/>
      <c r="P1984" s="530"/>
      <c r="Q1984" s="8"/>
      <c r="R1984" s="8"/>
      <c r="S1984" s="8"/>
      <c r="T1984" s="9"/>
      <c r="U1984" s="17"/>
      <c r="V1984" s="33"/>
      <c r="W1984" s="57"/>
      <c r="X1984" s="86"/>
      <c r="Y1984" s="33"/>
      <c r="Z1984" s="36"/>
      <c r="AA1984" s="36"/>
      <c r="AD1984" s="33"/>
      <c r="AG1984" s="33"/>
      <c r="AH1984" s="43"/>
      <c r="AI1984" s="43"/>
      <c r="AJ1984" s="43"/>
      <c r="AK1984" s="43"/>
      <c r="AL1984" s="43"/>
      <c r="AM1984" s="43"/>
      <c r="AN1984" s="43"/>
      <c r="AO1984" s="43"/>
      <c r="AP1984" s="43"/>
      <c r="AQ1984" s="43"/>
      <c r="AR1984" s="43"/>
      <c r="AS1984" s="43"/>
      <c r="AT1984" s="43"/>
      <c r="AU1984" s="44"/>
      <c r="AV1984" s="33"/>
      <c r="AW1984" s="33"/>
      <c r="AX1984" s="33"/>
      <c r="AZ1984" s="141"/>
      <c r="BE1984" s="168"/>
      <c r="BF1984" s="168"/>
      <c r="BG1984" s="168"/>
      <c r="BH1984" s="168"/>
      <c r="BI1984" s="168"/>
      <c r="BJ1984" s="168"/>
      <c r="BK1984" s="168"/>
      <c r="BL1984" s="168"/>
      <c r="BM1984" s="168"/>
      <c r="DK1984" s="168"/>
      <c r="DL1984" s="168"/>
      <c r="DM1984" s="168"/>
      <c r="DN1984" s="168"/>
      <c r="DO1984" s="168"/>
      <c r="DP1984" s="168"/>
      <c r="DQ1984" s="168"/>
      <c r="DR1984" s="168"/>
      <c r="DS1984" s="168"/>
      <c r="DT1984" s="168"/>
      <c r="DU1984" s="168"/>
      <c r="DV1984" s="168"/>
      <c r="DW1984" s="168"/>
      <c r="DX1984" s="168"/>
      <c r="DY1984" s="168"/>
      <c r="DZ1984" s="168"/>
      <c r="EA1984" s="168"/>
      <c r="EB1984" s="168"/>
      <c r="EC1984" s="168"/>
      <c r="ED1984" s="168"/>
      <c r="EE1984" s="168"/>
      <c r="EF1984" s="168"/>
      <c r="EG1984" s="168"/>
      <c r="EH1984" s="168"/>
      <c r="EI1984" s="168"/>
      <c r="EJ1984" s="168"/>
      <c r="EK1984" s="168"/>
      <c r="EL1984" s="168"/>
      <c r="EM1984" s="168"/>
      <c r="EN1984" s="168"/>
      <c r="EO1984" s="168"/>
      <c r="EP1984" s="168"/>
      <c r="EQ1984" s="168"/>
      <c r="ER1984" s="168"/>
      <c r="ES1984" s="168"/>
      <c r="ET1984" s="168"/>
      <c r="EU1984" s="168"/>
      <c r="EV1984" s="168"/>
      <c r="EW1984" s="168"/>
      <c r="EX1984" s="168"/>
      <c r="EY1984" s="168"/>
      <c r="EZ1984" s="168"/>
      <c r="FA1984" s="168"/>
      <c r="FB1984" s="168"/>
      <c r="FC1984" s="168"/>
      <c r="FD1984" s="168"/>
    </row>
    <row r="1985" spans="1:160" s="5" customFormat="1" ht="24.9" customHeight="1" x14ac:dyDescent="0.3">
      <c r="A1985" s="263"/>
      <c r="B1985" s="263"/>
      <c r="C1985" s="265"/>
      <c r="D1985" s="481"/>
      <c r="E1985" s="482"/>
      <c r="F1985" s="482"/>
      <c r="G1985" s="482"/>
      <c r="H1985" s="482"/>
      <c r="I1985" s="482"/>
      <c r="J1985" s="482"/>
      <c r="K1985" s="482"/>
      <c r="L1985" s="482"/>
      <c r="M1985" s="483"/>
      <c r="N1985" s="16"/>
      <c r="O1985" s="529"/>
      <c r="P1985" s="530"/>
      <c r="Q1985" s="8"/>
      <c r="R1985" s="8"/>
      <c r="S1985" s="8"/>
      <c r="T1985" s="9"/>
      <c r="U1985" s="17"/>
      <c r="V1985" s="33"/>
      <c r="W1985" s="57"/>
      <c r="X1985" s="86"/>
      <c r="Y1985" s="33"/>
      <c r="Z1985" s="36"/>
      <c r="AA1985" s="36"/>
      <c r="AD1985" s="33"/>
      <c r="AG1985" s="33"/>
      <c r="AH1985" s="43"/>
      <c r="AI1985" s="43"/>
      <c r="AJ1985" s="43"/>
      <c r="AK1985" s="43"/>
      <c r="AL1985" s="43"/>
      <c r="AM1985" s="43"/>
      <c r="AN1985" s="43"/>
      <c r="AO1985" s="43"/>
      <c r="AP1985" s="43"/>
      <c r="AQ1985" s="43"/>
      <c r="AR1985" s="43"/>
      <c r="AS1985" s="43"/>
      <c r="AT1985" s="43"/>
      <c r="AU1985" s="44"/>
      <c r="AV1985" s="33"/>
      <c r="AW1985" s="33"/>
      <c r="AX1985" s="33"/>
      <c r="AZ1985" s="141"/>
      <c r="BE1985" s="168"/>
      <c r="BF1985" s="168"/>
      <c r="BG1985" s="168"/>
      <c r="BH1985" s="168"/>
      <c r="BI1985" s="168"/>
      <c r="BJ1985" s="168"/>
      <c r="BK1985" s="168"/>
      <c r="BL1985" s="168"/>
      <c r="BM1985" s="168"/>
      <c r="DK1985" s="168"/>
      <c r="DL1985" s="168"/>
      <c r="DM1985" s="168"/>
      <c r="DN1985" s="168"/>
      <c r="DO1985" s="168"/>
      <c r="DP1985" s="168"/>
      <c r="DQ1985" s="168"/>
      <c r="DR1985" s="168"/>
      <c r="DS1985" s="168"/>
      <c r="DT1985" s="168"/>
      <c r="DU1985" s="168"/>
      <c r="DV1985" s="168"/>
      <c r="DW1985" s="168"/>
      <c r="DX1985" s="168"/>
      <c r="DY1985" s="168"/>
      <c r="DZ1985" s="168"/>
      <c r="EA1985" s="168"/>
      <c r="EB1985" s="168"/>
      <c r="EC1985" s="168"/>
      <c r="ED1985" s="168"/>
      <c r="EE1985" s="168"/>
      <c r="EF1985" s="168"/>
      <c r="EG1985" s="168"/>
      <c r="EH1985" s="168"/>
      <c r="EI1985" s="168"/>
      <c r="EJ1985" s="168"/>
      <c r="EK1985" s="168"/>
      <c r="EL1985" s="168"/>
      <c r="EM1985" s="168"/>
      <c r="EN1985" s="168"/>
      <c r="EO1985" s="168"/>
      <c r="EP1985" s="168"/>
      <c r="EQ1985" s="168"/>
      <c r="ER1985" s="168"/>
      <c r="ES1985" s="168"/>
      <c r="ET1985" s="168"/>
      <c r="EU1985" s="168"/>
      <c r="EV1985" s="168"/>
      <c r="EW1985" s="168"/>
      <c r="EX1985" s="168"/>
      <c r="EY1985" s="168"/>
      <c r="EZ1985" s="168"/>
      <c r="FA1985" s="168"/>
      <c r="FB1985" s="168"/>
      <c r="FC1985" s="168"/>
      <c r="FD1985" s="168"/>
    </row>
    <row r="1986" spans="1:160" s="5" customFormat="1" ht="24.9" customHeight="1" x14ac:dyDescent="0.3">
      <c r="A1986" s="263"/>
      <c r="B1986" s="263"/>
      <c r="C1986" s="265"/>
      <c r="D1986" s="481"/>
      <c r="E1986" s="482"/>
      <c r="F1986" s="482"/>
      <c r="G1986" s="482"/>
      <c r="H1986" s="482"/>
      <c r="I1986" s="482"/>
      <c r="J1986" s="482"/>
      <c r="K1986" s="482"/>
      <c r="L1986" s="482"/>
      <c r="M1986" s="483"/>
      <c r="N1986" s="16"/>
      <c r="O1986" s="529"/>
      <c r="P1986" s="530"/>
      <c r="Q1986" s="8"/>
      <c r="R1986" s="8"/>
      <c r="S1986" s="8"/>
      <c r="T1986" s="9"/>
      <c r="U1986" s="17"/>
      <c r="V1986" s="33"/>
      <c r="W1986" s="57"/>
      <c r="X1986" s="86"/>
      <c r="Y1986" s="33"/>
      <c r="Z1986" s="36"/>
      <c r="AA1986" s="36"/>
      <c r="AD1986" s="33"/>
      <c r="AG1986" s="33"/>
      <c r="AH1986" s="43"/>
      <c r="AI1986" s="43"/>
      <c r="AJ1986" s="43"/>
      <c r="AK1986" s="43"/>
      <c r="AL1986" s="43"/>
      <c r="AM1986" s="43"/>
      <c r="AN1986" s="43"/>
      <c r="AO1986" s="43"/>
      <c r="AP1986" s="43"/>
      <c r="AQ1986" s="43"/>
      <c r="AR1986" s="43"/>
      <c r="AS1986" s="43"/>
      <c r="AT1986" s="43"/>
      <c r="AU1986" s="44"/>
      <c r="AV1986" s="33"/>
      <c r="AW1986" s="33"/>
      <c r="AX1986" s="33"/>
      <c r="AZ1986" s="141"/>
      <c r="BE1986" s="168"/>
      <c r="BF1986" s="168"/>
      <c r="BG1986" s="168"/>
      <c r="BH1986" s="168"/>
      <c r="BI1986" s="168"/>
      <c r="BJ1986" s="168"/>
      <c r="BK1986" s="168"/>
      <c r="BL1986" s="168"/>
      <c r="BM1986" s="168"/>
      <c r="DK1986" s="168"/>
      <c r="DL1986" s="168"/>
      <c r="DM1986" s="168"/>
      <c r="DN1986" s="168"/>
      <c r="DO1986" s="168"/>
      <c r="DP1986" s="168"/>
      <c r="DQ1986" s="168"/>
      <c r="DR1986" s="168"/>
      <c r="DS1986" s="168"/>
      <c r="DT1986" s="168"/>
      <c r="DU1986" s="168"/>
      <c r="DV1986" s="168"/>
      <c r="DW1986" s="168"/>
      <c r="DX1986" s="168"/>
      <c r="DY1986" s="168"/>
      <c r="DZ1986" s="168"/>
      <c r="EA1986" s="168"/>
      <c r="EB1986" s="168"/>
      <c r="EC1986" s="168"/>
      <c r="ED1986" s="168"/>
      <c r="EE1986" s="168"/>
      <c r="EF1986" s="168"/>
      <c r="EG1986" s="168"/>
      <c r="EH1986" s="168"/>
      <c r="EI1986" s="168"/>
      <c r="EJ1986" s="168"/>
      <c r="EK1986" s="168"/>
      <c r="EL1986" s="168"/>
      <c r="EM1986" s="168"/>
      <c r="EN1986" s="168"/>
      <c r="EO1986" s="168"/>
      <c r="EP1986" s="168"/>
      <c r="EQ1986" s="168"/>
      <c r="ER1986" s="168"/>
      <c r="ES1986" s="168"/>
      <c r="ET1986" s="168"/>
      <c r="EU1986" s="168"/>
      <c r="EV1986" s="168"/>
      <c r="EW1986" s="168"/>
      <c r="EX1986" s="168"/>
      <c r="EY1986" s="168"/>
      <c r="EZ1986" s="168"/>
      <c r="FA1986" s="168"/>
      <c r="FB1986" s="168"/>
      <c r="FC1986" s="168"/>
      <c r="FD1986" s="168"/>
    </row>
    <row r="1987" spans="1:160" s="5" customFormat="1" ht="24.9" customHeight="1" x14ac:dyDescent="0.3">
      <c r="A1987" s="263"/>
      <c r="B1987" s="263"/>
      <c r="C1987" s="265"/>
      <c r="D1987" s="481"/>
      <c r="E1987" s="482"/>
      <c r="F1987" s="482"/>
      <c r="G1987" s="482"/>
      <c r="H1987" s="482"/>
      <c r="I1987" s="482"/>
      <c r="J1987" s="482"/>
      <c r="K1987" s="482"/>
      <c r="L1987" s="482"/>
      <c r="M1987" s="483"/>
      <c r="N1987" s="16"/>
      <c r="O1987" s="529"/>
      <c r="P1987" s="530"/>
      <c r="Q1987" s="8"/>
      <c r="R1987" s="8"/>
      <c r="S1987" s="8"/>
      <c r="T1987" s="9"/>
      <c r="U1987" s="17"/>
      <c r="V1987" s="33"/>
      <c r="W1987" s="57"/>
      <c r="X1987" s="86"/>
      <c r="Y1987" s="33"/>
      <c r="Z1987" s="36"/>
      <c r="AA1987" s="36"/>
      <c r="AD1987" s="33"/>
      <c r="AG1987" s="33"/>
      <c r="AH1987" s="43"/>
      <c r="AI1987" s="43"/>
      <c r="AJ1987" s="43"/>
      <c r="AK1987" s="43"/>
      <c r="AL1987" s="43"/>
      <c r="AM1987" s="43"/>
      <c r="AN1987" s="43"/>
      <c r="AO1987" s="43"/>
      <c r="AP1987" s="43"/>
      <c r="AQ1987" s="43"/>
      <c r="AR1987" s="43"/>
      <c r="AS1987" s="43"/>
      <c r="AT1987" s="43"/>
      <c r="AU1987" s="44"/>
      <c r="AV1987" s="33"/>
      <c r="AW1987" s="33"/>
      <c r="AX1987" s="33"/>
      <c r="AZ1987" s="141"/>
      <c r="BE1987" s="168"/>
      <c r="BF1987" s="168"/>
      <c r="BG1987" s="168"/>
      <c r="BH1987" s="168"/>
      <c r="BI1987" s="168"/>
      <c r="BJ1987" s="168"/>
      <c r="BK1987" s="168"/>
      <c r="BL1987" s="168"/>
      <c r="BM1987" s="168"/>
      <c r="DK1987" s="168"/>
      <c r="DL1987" s="168"/>
      <c r="DM1987" s="168"/>
      <c r="DN1987" s="168"/>
      <c r="DO1987" s="168"/>
      <c r="DP1987" s="168"/>
      <c r="DQ1987" s="168"/>
      <c r="DR1987" s="168"/>
      <c r="DS1987" s="168"/>
      <c r="DT1987" s="168"/>
      <c r="DU1987" s="168"/>
      <c r="DV1987" s="168"/>
      <c r="DW1987" s="168"/>
      <c r="DX1987" s="168"/>
      <c r="DY1987" s="168"/>
      <c r="DZ1987" s="168"/>
      <c r="EA1987" s="168"/>
      <c r="EB1987" s="168"/>
      <c r="EC1987" s="168"/>
      <c r="ED1987" s="168"/>
      <c r="EE1987" s="168"/>
      <c r="EF1987" s="168"/>
      <c r="EG1987" s="168"/>
      <c r="EH1987" s="168"/>
      <c r="EI1987" s="168"/>
      <c r="EJ1987" s="168"/>
      <c r="EK1987" s="168"/>
      <c r="EL1987" s="168"/>
      <c r="EM1987" s="168"/>
      <c r="EN1987" s="168"/>
      <c r="EO1987" s="168"/>
      <c r="EP1987" s="168"/>
      <c r="EQ1987" s="168"/>
      <c r="ER1987" s="168"/>
      <c r="ES1987" s="168"/>
      <c r="ET1987" s="168"/>
      <c r="EU1987" s="168"/>
      <c r="EV1987" s="168"/>
      <c r="EW1987" s="168"/>
      <c r="EX1987" s="168"/>
      <c r="EY1987" s="168"/>
      <c r="EZ1987" s="168"/>
      <c r="FA1987" s="168"/>
      <c r="FB1987" s="168"/>
      <c r="FC1987" s="168"/>
      <c r="FD1987" s="168"/>
    </row>
    <row r="1988" spans="1:160" s="5" customFormat="1" ht="24.9" customHeight="1" x14ac:dyDescent="0.3">
      <c r="A1988" s="263"/>
      <c r="B1988" s="263"/>
      <c r="C1988" s="265"/>
      <c r="D1988" s="481"/>
      <c r="E1988" s="482"/>
      <c r="F1988" s="482"/>
      <c r="G1988" s="482"/>
      <c r="H1988" s="482"/>
      <c r="I1988" s="482"/>
      <c r="J1988" s="482"/>
      <c r="K1988" s="482"/>
      <c r="L1988" s="482"/>
      <c r="M1988" s="483"/>
      <c r="N1988" s="16"/>
      <c r="O1988" s="529"/>
      <c r="P1988" s="530"/>
      <c r="Q1988" s="8"/>
      <c r="R1988" s="8"/>
      <c r="S1988" s="8"/>
      <c r="T1988" s="9"/>
      <c r="U1988" s="17"/>
      <c r="V1988" s="33"/>
      <c r="W1988" s="57"/>
      <c r="X1988" s="86"/>
      <c r="Y1988" s="33"/>
      <c r="Z1988" s="36"/>
      <c r="AA1988" s="36"/>
      <c r="AD1988" s="33"/>
      <c r="AG1988" s="33"/>
      <c r="AH1988" s="43"/>
      <c r="AI1988" s="43"/>
      <c r="AJ1988" s="43"/>
      <c r="AK1988" s="43"/>
      <c r="AL1988" s="43"/>
      <c r="AM1988" s="43"/>
      <c r="AN1988" s="43"/>
      <c r="AO1988" s="43"/>
      <c r="AP1988" s="43"/>
      <c r="AQ1988" s="43"/>
      <c r="AR1988" s="43"/>
      <c r="AS1988" s="43"/>
      <c r="AT1988" s="43"/>
      <c r="AU1988" s="44"/>
      <c r="AV1988" s="33"/>
      <c r="AW1988" s="33"/>
      <c r="AX1988" s="33"/>
      <c r="AZ1988" s="141"/>
      <c r="BE1988" s="168"/>
      <c r="BF1988" s="168"/>
      <c r="BG1988" s="168"/>
      <c r="BH1988" s="168"/>
      <c r="BI1988" s="168"/>
      <c r="BJ1988" s="168"/>
      <c r="BK1988" s="168"/>
      <c r="BL1988" s="168"/>
      <c r="BM1988" s="168"/>
      <c r="DK1988" s="168"/>
      <c r="DL1988" s="168"/>
      <c r="DM1988" s="168"/>
      <c r="DN1988" s="168"/>
      <c r="DO1988" s="168"/>
      <c r="DP1988" s="168"/>
      <c r="DQ1988" s="168"/>
      <c r="DR1988" s="168"/>
      <c r="DS1988" s="168"/>
      <c r="DT1988" s="168"/>
      <c r="DU1988" s="168"/>
      <c r="DV1988" s="168"/>
      <c r="DW1988" s="168"/>
      <c r="DX1988" s="168"/>
      <c r="DY1988" s="168"/>
      <c r="DZ1988" s="168"/>
      <c r="EA1988" s="168"/>
      <c r="EB1988" s="168"/>
      <c r="EC1988" s="168"/>
      <c r="ED1988" s="168"/>
      <c r="EE1988" s="168"/>
      <c r="EF1988" s="168"/>
      <c r="EG1988" s="168"/>
      <c r="EH1988" s="168"/>
      <c r="EI1988" s="168"/>
      <c r="EJ1988" s="168"/>
      <c r="EK1988" s="168"/>
      <c r="EL1988" s="168"/>
      <c r="EM1988" s="168"/>
      <c r="EN1988" s="168"/>
      <c r="EO1988" s="168"/>
      <c r="EP1988" s="168"/>
      <c r="EQ1988" s="168"/>
      <c r="ER1988" s="168"/>
      <c r="ES1988" s="168"/>
      <c r="ET1988" s="168"/>
      <c r="EU1988" s="168"/>
      <c r="EV1988" s="168"/>
      <c r="EW1988" s="168"/>
      <c r="EX1988" s="168"/>
      <c r="EY1988" s="168"/>
      <c r="EZ1988" s="168"/>
      <c r="FA1988" s="168"/>
      <c r="FB1988" s="168"/>
      <c r="FC1988" s="168"/>
      <c r="FD1988" s="168"/>
    </row>
    <row r="1989" spans="1:160" s="5" customFormat="1" ht="24.9" customHeight="1" x14ac:dyDescent="0.3">
      <c r="A1989" s="263"/>
      <c r="B1989" s="263"/>
      <c r="C1989" s="265"/>
      <c r="D1989" s="481"/>
      <c r="E1989" s="482"/>
      <c r="F1989" s="482"/>
      <c r="G1989" s="482"/>
      <c r="H1989" s="482"/>
      <c r="I1989" s="482"/>
      <c r="J1989" s="482"/>
      <c r="K1989" s="482"/>
      <c r="L1989" s="482"/>
      <c r="M1989" s="483"/>
      <c r="N1989" s="16"/>
      <c r="O1989" s="412"/>
      <c r="P1989" s="413"/>
      <c r="Q1989" s="8"/>
      <c r="R1989" s="8"/>
      <c r="S1989" s="8"/>
      <c r="T1989" s="9"/>
      <c r="U1989" s="17"/>
      <c r="V1989" s="33"/>
      <c r="W1989" s="57"/>
      <c r="X1989" s="86"/>
      <c r="Y1989" s="33"/>
      <c r="Z1989" s="36"/>
      <c r="AA1989" s="36"/>
      <c r="AD1989" s="33"/>
      <c r="AG1989" s="33"/>
      <c r="AH1989" s="43"/>
      <c r="AI1989" s="43"/>
      <c r="AJ1989" s="43"/>
      <c r="AK1989" s="43"/>
      <c r="AL1989" s="43"/>
      <c r="AM1989" s="43"/>
      <c r="AN1989" s="43"/>
      <c r="AO1989" s="43"/>
      <c r="AP1989" s="43"/>
      <c r="AQ1989" s="43"/>
      <c r="AR1989" s="43"/>
      <c r="AS1989" s="43"/>
      <c r="AT1989" s="43"/>
      <c r="AU1989" s="44"/>
      <c r="AV1989" s="33"/>
      <c r="AW1989" s="33"/>
      <c r="AX1989" s="33"/>
      <c r="AZ1989" s="141"/>
      <c r="BE1989" s="168"/>
      <c r="BF1989" s="168"/>
      <c r="BG1989" s="168"/>
      <c r="BH1989" s="168"/>
      <c r="BI1989" s="168"/>
      <c r="BJ1989" s="168"/>
      <c r="BK1989" s="168"/>
      <c r="BL1989" s="168"/>
      <c r="BM1989" s="168"/>
      <c r="DK1989" s="168"/>
      <c r="DL1989" s="168"/>
      <c r="DM1989" s="168"/>
      <c r="DN1989" s="168"/>
      <c r="DO1989" s="168"/>
      <c r="DP1989" s="168"/>
      <c r="DQ1989" s="168"/>
      <c r="DR1989" s="168"/>
      <c r="DS1989" s="168"/>
      <c r="DT1989" s="168"/>
      <c r="DU1989" s="168"/>
      <c r="DV1989" s="168"/>
      <c r="DW1989" s="168"/>
      <c r="DX1989" s="168"/>
      <c r="DY1989" s="168"/>
      <c r="DZ1989" s="168"/>
      <c r="EA1989" s="168"/>
      <c r="EB1989" s="168"/>
      <c r="EC1989" s="168"/>
      <c r="ED1989" s="168"/>
      <c r="EE1989" s="168"/>
      <c r="EF1989" s="168"/>
      <c r="EG1989" s="168"/>
      <c r="EH1989" s="168"/>
      <c r="EI1989" s="168"/>
      <c r="EJ1989" s="168"/>
      <c r="EK1989" s="168"/>
      <c r="EL1989" s="168"/>
      <c r="EM1989" s="168"/>
      <c r="EN1989" s="168"/>
      <c r="EO1989" s="168"/>
      <c r="EP1989" s="168"/>
      <c r="EQ1989" s="168"/>
      <c r="ER1989" s="168"/>
      <c r="ES1989" s="168"/>
      <c r="ET1989" s="168"/>
      <c r="EU1989" s="168"/>
      <c r="EV1989" s="168"/>
      <c r="EW1989" s="168"/>
      <c r="EX1989" s="168"/>
      <c r="EY1989" s="168"/>
      <c r="EZ1989" s="168"/>
      <c r="FA1989" s="168"/>
      <c r="FB1989" s="168"/>
      <c r="FC1989" s="168"/>
      <c r="FD1989" s="168"/>
    </row>
    <row r="1990" spans="1:160" s="5" customFormat="1" ht="24.9" customHeight="1" x14ac:dyDescent="0.3">
      <c r="A1990" s="263"/>
      <c r="B1990" s="263"/>
      <c r="C1990" s="265"/>
      <c r="D1990" s="481"/>
      <c r="E1990" s="482"/>
      <c r="F1990" s="482"/>
      <c r="G1990" s="482"/>
      <c r="H1990" s="482"/>
      <c r="I1990" s="482"/>
      <c r="J1990" s="482"/>
      <c r="K1990" s="482"/>
      <c r="L1990" s="482"/>
      <c r="M1990" s="483"/>
      <c r="N1990" s="16"/>
      <c r="O1990" s="412"/>
      <c r="P1990" s="413"/>
      <c r="Q1990" s="8"/>
      <c r="R1990" s="8"/>
      <c r="S1990" s="8"/>
      <c r="T1990" s="9"/>
      <c r="U1990" s="17"/>
      <c r="V1990" s="33"/>
      <c r="W1990" s="57"/>
      <c r="X1990" s="86"/>
      <c r="Y1990" s="33"/>
      <c r="Z1990" s="36"/>
      <c r="AA1990" s="36"/>
      <c r="AD1990" s="33"/>
      <c r="AG1990" s="33"/>
      <c r="AH1990" s="43"/>
      <c r="AI1990" s="43"/>
      <c r="AJ1990" s="43"/>
      <c r="AK1990" s="43"/>
      <c r="AL1990" s="43"/>
      <c r="AM1990" s="43"/>
      <c r="AN1990" s="43"/>
      <c r="AO1990" s="43"/>
      <c r="AP1990" s="43"/>
      <c r="AQ1990" s="43"/>
      <c r="AR1990" s="43"/>
      <c r="AS1990" s="43"/>
      <c r="AT1990" s="43"/>
      <c r="AU1990" s="44"/>
      <c r="AV1990" s="33"/>
      <c r="AW1990" s="33"/>
      <c r="AX1990" s="33"/>
      <c r="AZ1990" s="141"/>
      <c r="BE1990" s="168"/>
      <c r="BF1990" s="168"/>
      <c r="BG1990" s="168"/>
      <c r="BH1990" s="168"/>
      <c r="BI1990" s="168"/>
      <c r="BJ1990" s="168"/>
      <c r="BK1990" s="168"/>
      <c r="BL1990" s="168"/>
      <c r="BM1990" s="168"/>
      <c r="DK1990" s="168"/>
      <c r="DL1990" s="168"/>
      <c r="DM1990" s="168"/>
      <c r="DN1990" s="168"/>
      <c r="DO1990" s="168"/>
      <c r="DP1990" s="168"/>
      <c r="DQ1990" s="168"/>
      <c r="DR1990" s="168"/>
      <c r="DS1990" s="168"/>
      <c r="DT1990" s="168"/>
      <c r="DU1990" s="168"/>
      <c r="DV1990" s="168"/>
      <c r="DW1990" s="168"/>
      <c r="DX1990" s="168"/>
      <c r="DY1990" s="168"/>
      <c r="DZ1990" s="168"/>
      <c r="EA1990" s="168"/>
      <c r="EB1990" s="168"/>
      <c r="EC1990" s="168"/>
      <c r="ED1990" s="168"/>
      <c r="EE1990" s="168"/>
      <c r="EF1990" s="168"/>
      <c r="EG1990" s="168"/>
      <c r="EH1990" s="168"/>
      <c r="EI1990" s="168"/>
      <c r="EJ1990" s="168"/>
      <c r="EK1990" s="168"/>
      <c r="EL1990" s="168"/>
      <c r="EM1990" s="168"/>
      <c r="EN1990" s="168"/>
      <c r="EO1990" s="168"/>
      <c r="EP1990" s="168"/>
      <c r="EQ1990" s="168"/>
      <c r="ER1990" s="168"/>
      <c r="ES1990" s="168"/>
      <c r="ET1990" s="168"/>
      <c r="EU1990" s="168"/>
      <c r="EV1990" s="168"/>
      <c r="EW1990" s="168"/>
      <c r="EX1990" s="168"/>
      <c r="EY1990" s="168"/>
      <c r="EZ1990" s="168"/>
      <c r="FA1990" s="168"/>
      <c r="FB1990" s="168"/>
      <c r="FC1990" s="168"/>
      <c r="FD1990" s="168"/>
    </row>
    <row r="1991" spans="1:160" s="5" customFormat="1" ht="24.9" customHeight="1" x14ac:dyDescent="0.3">
      <c r="A1991" s="263"/>
      <c r="B1991" s="263"/>
      <c r="C1991" s="265"/>
      <c r="D1991" s="481"/>
      <c r="E1991" s="482"/>
      <c r="F1991" s="482"/>
      <c r="G1991" s="482"/>
      <c r="H1991" s="482"/>
      <c r="I1991" s="482"/>
      <c r="J1991" s="482"/>
      <c r="K1991" s="482"/>
      <c r="L1991" s="482"/>
      <c r="M1991" s="483"/>
      <c r="N1991" s="16"/>
      <c r="O1991" s="412"/>
      <c r="P1991" s="413"/>
      <c r="Q1991" s="8"/>
      <c r="R1991" s="8"/>
      <c r="S1991" s="8"/>
      <c r="T1991" s="9"/>
      <c r="U1991" s="17"/>
      <c r="V1991" s="33"/>
      <c r="W1991" s="57"/>
      <c r="X1991" s="86"/>
      <c r="Y1991" s="33"/>
      <c r="Z1991" s="36"/>
      <c r="AA1991" s="36"/>
      <c r="AD1991" s="33"/>
      <c r="AG1991" s="33"/>
      <c r="AH1991" s="43"/>
      <c r="AI1991" s="43"/>
      <c r="AJ1991" s="43"/>
      <c r="AK1991" s="43"/>
      <c r="AL1991" s="43"/>
      <c r="AM1991" s="43"/>
      <c r="AN1991" s="43"/>
      <c r="AO1991" s="43"/>
      <c r="AP1991" s="43"/>
      <c r="AQ1991" s="43"/>
      <c r="AR1991" s="43"/>
      <c r="AS1991" s="43"/>
      <c r="AT1991" s="43"/>
      <c r="AU1991" s="44"/>
      <c r="AV1991" s="33"/>
      <c r="AW1991" s="33"/>
      <c r="AX1991" s="33"/>
      <c r="AZ1991" s="141"/>
      <c r="BE1991" s="168"/>
      <c r="BF1991" s="168"/>
      <c r="BG1991" s="168"/>
      <c r="BH1991" s="168"/>
      <c r="BI1991" s="168"/>
      <c r="BJ1991" s="168"/>
      <c r="BK1991" s="168"/>
      <c r="BL1991" s="168"/>
      <c r="BM1991" s="168"/>
      <c r="DK1991" s="168"/>
      <c r="DL1991" s="168"/>
      <c r="DM1991" s="168"/>
      <c r="DN1991" s="168"/>
      <c r="DO1991" s="168"/>
      <c r="DP1991" s="168"/>
      <c r="DQ1991" s="168"/>
      <c r="DR1991" s="168"/>
      <c r="DS1991" s="168"/>
      <c r="DT1991" s="168"/>
      <c r="DU1991" s="168"/>
      <c r="DV1991" s="168"/>
      <c r="DW1991" s="168"/>
      <c r="DX1991" s="168"/>
      <c r="DY1991" s="168"/>
      <c r="DZ1991" s="168"/>
      <c r="EA1991" s="168"/>
      <c r="EB1991" s="168"/>
      <c r="EC1991" s="168"/>
      <c r="ED1991" s="168"/>
      <c r="EE1991" s="168"/>
      <c r="EF1991" s="168"/>
      <c r="EG1991" s="168"/>
      <c r="EH1991" s="168"/>
      <c r="EI1991" s="168"/>
      <c r="EJ1991" s="168"/>
      <c r="EK1991" s="168"/>
      <c r="EL1991" s="168"/>
      <c r="EM1991" s="168"/>
      <c r="EN1991" s="168"/>
      <c r="EO1991" s="168"/>
      <c r="EP1991" s="168"/>
      <c r="EQ1991" s="168"/>
      <c r="ER1991" s="168"/>
      <c r="ES1991" s="168"/>
      <c r="ET1991" s="168"/>
      <c r="EU1991" s="168"/>
      <c r="EV1991" s="168"/>
      <c r="EW1991" s="168"/>
      <c r="EX1991" s="168"/>
      <c r="EY1991" s="168"/>
      <c r="EZ1991" s="168"/>
      <c r="FA1991" s="168"/>
      <c r="FB1991" s="168"/>
      <c r="FC1991" s="168"/>
      <c r="FD1991" s="168"/>
    </row>
    <row r="1992" spans="1:160" s="5" customFormat="1" ht="24.9" customHeight="1" x14ac:dyDescent="0.3">
      <c r="A1992" s="263"/>
      <c r="B1992" s="263"/>
      <c r="C1992" s="265"/>
      <c r="D1992" s="481"/>
      <c r="E1992" s="482"/>
      <c r="F1992" s="482"/>
      <c r="G1992" s="482"/>
      <c r="H1992" s="482"/>
      <c r="I1992" s="482"/>
      <c r="J1992" s="482"/>
      <c r="K1992" s="482"/>
      <c r="L1992" s="482"/>
      <c r="M1992" s="483"/>
      <c r="N1992" s="16"/>
      <c r="O1992" s="412"/>
      <c r="P1992" s="413"/>
      <c r="Q1992" s="8"/>
      <c r="R1992" s="8"/>
      <c r="S1992" s="8"/>
      <c r="T1992" s="9"/>
      <c r="U1992" s="17"/>
      <c r="V1992" s="33"/>
      <c r="W1992" s="57"/>
      <c r="X1992" s="86"/>
      <c r="Y1992" s="33"/>
      <c r="Z1992" s="36"/>
      <c r="AA1992" s="36"/>
      <c r="AD1992" s="33"/>
      <c r="AG1992" s="33"/>
      <c r="AH1992" s="43"/>
      <c r="AI1992" s="43"/>
      <c r="AJ1992" s="43"/>
      <c r="AK1992" s="43"/>
      <c r="AL1992" s="43"/>
      <c r="AM1992" s="43"/>
      <c r="AN1992" s="43"/>
      <c r="AO1992" s="43"/>
      <c r="AP1992" s="43"/>
      <c r="AQ1992" s="43"/>
      <c r="AR1992" s="43"/>
      <c r="AS1992" s="43"/>
      <c r="AT1992" s="43"/>
      <c r="AU1992" s="44"/>
      <c r="AV1992" s="33"/>
      <c r="AW1992" s="33"/>
      <c r="AX1992" s="33"/>
      <c r="AZ1992" s="141"/>
      <c r="BE1992" s="168"/>
      <c r="BF1992" s="168"/>
      <c r="BG1992" s="168"/>
      <c r="BH1992" s="168"/>
      <c r="BI1992" s="168"/>
      <c r="BJ1992" s="168"/>
      <c r="BK1992" s="168"/>
      <c r="BL1992" s="168"/>
      <c r="BM1992" s="168"/>
      <c r="DK1992" s="168"/>
      <c r="DL1992" s="168"/>
      <c r="DM1992" s="168"/>
      <c r="DN1992" s="168"/>
      <c r="DO1992" s="168"/>
      <c r="DP1992" s="168"/>
      <c r="DQ1992" s="168"/>
      <c r="DR1992" s="168"/>
      <c r="DS1992" s="168"/>
      <c r="DT1992" s="168"/>
      <c r="DU1992" s="168"/>
      <c r="DV1992" s="168"/>
      <c r="DW1992" s="168"/>
      <c r="DX1992" s="168"/>
      <c r="DY1992" s="168"/>
      <c r="DZ1992" s="168"/>
      <c r="EA1992" s="168"/>
      <c r="EB1992" s="168"/>
      <c r="EC1992" s="168"/>
      <c r="ED1992" s="168"/>
      <c r="EE1992" s="168"/>
      <c r="EF1992" s="168"/>
      <c r="EG1992" s="168"/>
      <c r="EH1992" s="168"/>
      <c r="EI1992" s="168"/>
      <c r="EJ1992" s="168"/>
      <c r="EK1992" s="168"/>
      <c r="EL1992" s="168"/>
      <c r="EM1992" s="168"/>
      <c r="EN1992" s="168"/>
      <c r="EO1992" s="168"/>
      <c r="EP1992" s="168"/>
      <c r="EQ1992" s="168"/>
      <c r="ER1992" s="168"/>
      <c r="ES1992" s="168"/>
      <c r="ET1992" s="168"/>
      <c r="EU1992" s="168"/>
      <c r="EV1992" s="168"/>
      <c r="EW1992" s="168"/>
      <c r="EX1992" s="168"/>
      <c r="EY1992" s="168"/>
      <c r="EZ1992" s="168"/>
      <c r="FA1992" s="168"/>
      <c r="FB1992" s="168"/>
      <c r="FC1992" s="168"/>
      <c r="FD1992" s="168"/>
    </row>
    <row r="1993" spans="1:160" s="5" customFormat="1" ht="24.9" customHeight="1" x14ac:dyDescent="0.3">
      <c r="A1993" s="263"/>
      <c r="B1993" s="263"/>
      <c r="C1993" s="265"/>
      <c r="D1993" s="481"/>
      <c r="E1993" s="482"/>
      <c r="F1993" s="482"/>
      <c r="G1993" s="482"/>
      <c r="H1993" s="482"/>
      <c r="I1993" s="482"/>
      <c r="J1993" s="482"/>
      <c r="K1993" s="482"/>
      <c r="L1993" s="482"/>
      <c r="M1993" s="483"/>
      <c r="N1993" s="16"/>
      <c r="O1993" s="412"/>
      <c r="P1993" s="413"/>
      <c r="Q1993" s="8"/>
      <c r="R1993" s="8"/>
      <c r="S1993" s="8"/>
      <c r="T1993" s="9"/>
      <c r="U1993" s="17"/>
      <c r="V1993" s="33"/>
      <c r="W1993" s="57"/>
      <c r="X1993" s="86"/>
      <c r="Y1993" s="33"/>
      <c r="Z1993" s="36"/>
      <c r="AA1993" s="36"/>
      <c r="AD1993" s="33"/>
      <c r="AG1993" s="33"/>
      <c r="AH1993" s="43"/>
      <c r="AI1993" s="43"/>
      <c r="AJ1993" s="43"/>
      <c r="AK1993" s="43"/>
      <c r="AL1993" s="43"/>
      <c r="AM1993" s="43"/>
      <c r="AN1993" s="43"/>
      <c r="AO1993" s="43"/>
      <c r="AP1993" s="43"/>
      <c r="AQ1993" s="43"/>
      <c r="AR1993" s="43"/>
      <c r="AS1993" s="43"/>
      <c r="AT1993" s="43"/>
      <c r="AU1993" s="44"/>
      <c r="AV1993" s="33"/>
      <c r="AW1993" s="33"/>
      <c r="AX1993" s="33"/>
      <c r="AZ1993" s="141"/>
      <c r="BE1993" s="168"/>
      <c r="BF1993" s="168"/>
      <c r="BG1993" s="168"/>
      <c r="BH1993" s="168"/>
      <c r="BI1993" s="168"/>
      <c r="BJ1993" s="168"/>
      <c r="BK1993" s="168"/>
      <c r="BL1993" s="168"/>
      <c r="BM1993" s="168"/>
      <c r="DK1993" s="168"/>
      <c r="DL1993" s="168"/>
      <c r="DM1993" s="168"/>
      <c r="DN1993" s="168"/>
      <c r="DO1993" s="168"/>
      <c r="DP1993" s="168"/>
      <c r="DQ1993" s="168"/>
      <c r="DR1993" s="168"/>
      <c r="DS1993" s="168"/>
      <c r="DT1993" s="168"/>
      <c r="DU1993" s="168"/>
      <c r="DV1993" s="168"/>
      <c r="DW1993" s="168"/>
      <c r="DX1993" s="168"/>
      <c r="DY1993" s="168"/>
      <c r="DZ1993" s="168"/>
      <c r="EA1993" s="168"/>
      <c r="EB1993" s="168"/>
      <c r="EC1993" s="168"/>
      <c r="ED1993" s="168"/>
      <c r="EE1993" s="168"/>
      <c r="EF1993" s="168"/>
      <c r="EG1993" s="168"/>
      <c r="EH1993" s="168"/>
      <c r="EI1993" s="168"/>
      <c r="EJ1993" s="168"/>
      <c r="EK1993" s="168"/>
      <c r="EL1993" s="168"/>
      <c r="EM1993" s="168"/>
      <c r="EN1993" s="168"/>
      <c r="EO1993" s="168"/>
      <c r="EP1993" s="168"/>
      <c r="EQ1993" s="168"/>
      <c r="ER1993" s="168"/>
      <c r="ES1993" s="168"/>
      <c r="ET1993" s="168"/>
      <c r="EU1993" s="168"/>
      <c r="EV1993" s="168"/>
      <c r="EW1993" s="168"/>
      <c r="EX1993" s="168"/>
      <c r="EY1993" s="168"/>
      <c r="EZ1993" s="168"/>
      <c r="FA1993" s="168"/>
      <c r="FB1993" s="168"/>
      <c r="FC1993" s="168"/>
      <c r="FD1993" s="168"/>
    </row>
    <row r="1994" spans="1:160" s="5" customFormat="1" ht="24.9" customHeight="1" x14ac:dyDescent="0.3">
      <c r="A1994" s="263"/>
      <c r="B1994" s="263"/>
      <c r="C1994" s="265"/>
      <c r="D1994" s="481"/>
      <c r="E1994" s="482"/>
      <c r="F1994" s="482"/>
      <c r="G1994" s="482"/>
      <c r="H1994" s="482"/>
      <c r="I1994" s="482"/>
      <c r="J1994" s="482"/>
      <c r="K1994" s="482"/>
      <c r="L1994" s="482"/>
      <c r="M1994" s="483"/>
      <c r="N1994" s="16"/>
      <c r="O1994" s="412"/>
      <c r="P1994" s="413"/>
      <c r="Q1994" s="8"/>
      <c r="R1994" s="8"/>
      <c r="S1994" s="8"/>
      <c r="T1994" s="9"/>
      <c r="U1994" s="17"/>
      <c r="V1994" s="33"/>
      <c r="W1994" s="57"/>
      <c r="X1994" s="86"/>
      <c r="Y1994" s="33"/>
      <c r="Z1994" s="36"/>
      <c r="AA1994" s="36"/>
      <c r="AD1994" s="33"/>
      <c r="AG1994" s="33"/>
      <c r="AH1994" s="43"/>
      <c r="AI1994" s="43"/>
      <c r="AJ1994" s="43"/>
      <c r="AK1994" s="43"/>
      <c r="AL1994" s="43"/>
      <c r="AM1994" s="43"/>
      <c r="AN1994" s="43"/>
      <c r="AO1994" s="43"/>
      <c r="AP1994" s="43"/>
      <c r="AQ1994" s="43"/>
      <c r="AR1994" s="43"/>
      <c r="AS1994" s="43"/>
      <c r="AT1994" s="43"/>
      <c r="AU1994" s="44"/>
      <c r="AV1994" s="33"/>
      <c r="AW1994" s="33"/>
      <c r="AX1994" s="33"/>
      <c r="AZ1994" s="141"/>
      <c r="BE1994" s="168"/>
      <c r="BF1994" s="168"/>
      <c r="BG1994" s="168"/>
      <c r="BH1994" s="168"/>
      <c r="BI1994" s="168"/>
      <c r="BJ1994" s="168"/>
      <c r="BK1994" s="168"/>
      <c r="BL1994" s="168"/>
      <c r="BM1994" s="168"/>
      <c r="DK1994" s="168"/>
      <c r="DL1994" s="168"/>
      <c r="DM1994" s="168"/>
      <c r="DN1994" s="168"/>
      <c r="DO1994" s="168"/>
      <c r="DP1994" s="168"/>
      <c r="DQ1994" s="168"/>
      <c r="DR1994" s="168"/>
      <c r="DS1994" s="168"/>
      <c r="DT1994" s="168"/>
      <c r="DU1994" s="168"/>
      <c r="DV1994" s="168"/>
      <c r="DW1994" s="168"/>
      <c r="DX1994" s="168"/>
      <c r="DY1994" s="168"/>
      <c r="DZ1994" s="168"/>
      <c r="EA1994" s="168"/>
      <c r="EB1994" s="168"/>
      <c r="EC1994" s="168"/>
      <c r="ED1994" s="168"/>
      <c r="EE1994" s="168"/>
      <c r="EF1994" s="168"/>
      <c r="EG1994" s="168"/>
      <c r="EH1994" s="168"/>
      <c r="EI1994" s="168"/>
      <c r="EJ1994" s="168"/>
      <c r="EK1994" s="168"/>
      <c r="EL1994" s="168"/>
      <c r="EM1994" s="168"/>
      <c r="EN1994" s="168"/>
      <c r="EO1994" s="168"/>
      <c r="EP1994" s="168"/>
      <c r="EQ1994" s="168"/>
      <c r="ER1994" s="168"/>
      <c r="ES1994" s="168"/>
      <c r="ET1994" s="168"/>
      <c r="EU1994" s="168"/>
      <c r="EV1994" s="168"/>
      <c r="EW1994" s="168"/>
      <c r="EX1994" s="168"/>
      <c r="EY1994" s="168"/>
      <c r="EZ1994" s="168"/>
      <c r="FA1994" s="168"/>
      <c r="FB1994" s="168"/>
      <c r="FC1994" s="168"/>
      <c r="FD1994" s="168"/>
    </row>
    <row r="1995" spans="1:160" s="5" customFormat="1" ht="24.9" customHeight="1" x14ac:dyDescent="0.3">
      <c r="A1995" s="263"/>
      <c r="B1995" s="263"/>
      <c r="C1995" s="265"/>
      <c r="D1995" s="481"/>
      <c r="E1995" s="482"/>
      <c r="F1995" s="482"/>
      <c r="G1995" s="482"/>
      <c r="H1995" s="482"/>
      <c r="I1995" s="482"/>
      <c r="J1995" s="482"/>
      <c r="K1995" s="482"/>
      <c r="L1995" s="482"/>
      <c r="M1995" s="483"/>
      <c r="N1995" s="16"/>
      <c r="O1995" s="412"/>
      <c r="P1995" s="413"/>
      <c r="Q1995" s="8"/>
      <c r="R1995" s="8"/>
      <c r="S1995" s="8"/>
      <c r="T1995" s="9"/>
      <c r="U1995" s="17"/>
      <c r="V1995" s="33"/>
      <c r="W1995" s="57"/>
      <c r="X1995" s="86"/>
      <c r="Y1995" s="33"/>
      <c r="Z1995" s="36"/>
      <c r="AA1995" s="36"/>
      <c r="AD1995" s="33"/>
      <c r="AG1995" s="33"/>
      <c r="AH1995" s="43"/>
      <c r="AI1995" s="43"/>
      <c r="AJ1995" s="43"/>
      <c r="AK1995" s="43"/>
      <c r="AL1995" s="43"/>
      <c r="AM1995" s="43"/>
      <c r="AN1995" s="43"/>
      <c r="AO1995" s="43"/>
      <c r="AP1995" s="43"/>
      <c r="AQ1995" s="43"/>
      <c r="AR1995" s="43"/>
      <c r="AS1995" s="43"/>
      <c r="AT1995" s="43"/>
      <c r="AU1995" s="44"/>
      <c r="AV1995" s="33"/>
      <c r="AW1995" s="33"/>
      <c r="AX1995" s="33"/>
      <c r="AZ1995" s="141"/>
      <c r="BE1995" s="168"/>
      <c r="BF1995" s="168"/>
      <c r="BG1995" s="168"/>
      <c r="BH1995" s="168"/>
      <c r="BI1995" s="168"/>
      <c r="BJ1995" s="168"/>
      <c r="BK1995" s="168"/>
      <c r="BL1995" s="168"/>
      <c r="BM1995" s="168"/>
      <c r="DK1995" s="168"/>
      <c r="DL1995" s="168"/>
      <c r="DM1995" s="168"/>
      <c r="DN1995" s="168"/>
      <c r="DO1995" s="168"/>
      <c r="DP1995" s="168"/>
      <c r="DQ1995" s="168"/>
      <c r="DR1995" s="168"/>
      <c r="DS1995" s="168"/>
      <c r="DT1995" s="168"/>
      <c r="DU1995" s="168"/>
      <c r="DV1995" s="168"/>
      <c r="DW1995" s="168"/>
      <c r="DX1995" s="168"/>
      <c r="DY1995" s="168"/>
      <c r="DZ1995" s="168"/>
      <c r="EA1995" s="168"/>
      <c r="EB1995" s="168"/>
      <c r="EC1995" s="168"/>
      <c r="ED1995" s="168"/>
      <c r="EE1995" s="168"/>
      <c r="EF1995" s="168"/>
      <c r="EG1995" s="168"/>
      <c r="EH1995" s="168"/>
      <c r="EI1995" s="168"/>
      <c r="EJ1995" s="168"/>
      <c r="EK1995" s="168"/>
      <c r="EL1995" s="168"/>
      <c r="EM1995" s="168"/>
      <c r="EN1995" s="168"/>
      <c r="EO1995" s="168"/>
      <c r="EP1995" s="168"/>
      <c r="EQ1995" s="168"/>
      <c r="ER1995" s="168"/>
      <c r="ES1995" s="168"/>
      <c r="ET1995" s="168"/>
      <c r="EU1995" s="168"/>
      <c r="EV1995" s="168"/>
      <c r="EW1995" s="168"/>
      <c r="EX1995" s="168"/>
      <c r="EY1995" s="168"/>
      <c r="EZ1995" s="168"/>
      <c r="FA1995" s="168"/>
      <c r="FB1995" s="168"/>
      <c r="FC1995" s="168"/>
      <c r="FD1995" s="168"/>
    </row>
    <row r="1996" spans="1:160" s="5" customFormat="1" ht="24.9" customHeight="1" x14ac:dyDescent="0.3">
      <c r="A1996" s="263"/>
      <c r="B1996" s="263"/>
      <c r="C1996" s="265"/>
      <c r="D1996" s="481"/>
      <c r="E1996" s="482"/>
      <c r="F1996" s="482"/>
      <c r="G1996" s="482"/>
      <c r="H1996" s="482"/>
      <c r="I1996" s="482"/>
      <c r="J1996" s="482"/>
      <c r="K1996" s="482"/>
      <c r="L1996" s="482"/>
      <c r="M1996" s="483"/>
      <c r="N1996" s="16"/>
      <c r="O1996" s="412"/>
      <c r="P1996" s="413"/>
      <c r="Q1996" s="8"/>
      <c r="R1996" s="8"/>
      <c r="S1996" s="8"/>
      <c r="T1996" s="9"/>
      <c r="U1996" s="17"/>
      <c r="V1996" s="33"/>
      <c r="W1996" s="57"/>
      <c r="X1996" s="86"/>
      <c r="Y1996" s="33"/>
      <c r="Z1996" s="36"/>
      <c r="AA1996" s="36"/>
      <c r="AD1996" s="33"/>
      <c r="AG1996" s="33"/>
      <c r="AH1996" s="43"/>
      <c r="AI1996" s="43"/>
      <c r="AJ1996" s="43"/>
      <c r="AK1996" s="43"/>
      <c r="AL1996" s="43"/>
      <c r="AM1996" s="43"/>
      <c r="AN1996" s="43"/>
      <c r="AO1996" s="43"/>
      <c r="AP1996" s="43"/>
      <c r="AQ1996" s="43"/>
      <c r="AR1996" s="43"/>
      <c r="AS1996" s="43"/>
      <c r="AT1996" s="43"/>
      <c r="AU1996" s="44"/>
      <c r="AV1996" s="33"/>
      <c r="AW1996" s="33"/>
      <c r="AX1996" s="33"/>
      <c r="AZ1996" s="141"/>
      <c r="BE1996" s="168"/>
      <c r="BF1996" s="168"/>
      <c r="BG1996" s="168"/>
      <c r="BH1996" s="168"/>
      <c r="BI1996" s="168"/>
      <c r="BJ1996" s="168"/>
      <c r="BK1996" s="168"/>
      <c r="BL1996" s="168"/>
      <c r="BM1996" s="168"/>
      <c r="DK1996" s="168"/>
      <c r="DL1996" s="168"/>
      <c r="DM1996" s="168"/>
      <c r="DN1996" s="168"/>
      <c r="DO1996" s="168"/>
      <c r="DP1996" s="168"/>
      <c r="DQ1996" s="168"/>
      <c r="DR1996" s="168"/>
      <c r="DS1996" s="168"/>
      <c r="DT1996" s="168"/>
      <c r="DU1996" s="168"/>
      <c r="DV1996" s="168"/>
      <c r="DW1996" s="168"/>
      <c r="DX1996" s="168"/>
      <c r="DY1996" s="168"/>
      <c r="DZ1996" s="168"/>
      <c r="EA1996" s="168"/>
      <c r="EB1996" s="168"/>
      <c r="EC1996" s="168"/>
      <c r="ED1996" s="168"/>
      <c r="EE1996" s="168"/>
      <c r="EF1996" s="168"/>
      <c r="EG1996" s="168"/>
      <c r="EH1996" s="168"/>
      <c r="EI1996" s="168"/>
      <c r="EJ1996" s="168"/>
      <c r="EK1996" s="168"/>
      <c r="EL1996" s="168"/>
      <c r="EM1996" s="168"/>
      <c r="EN1996" s="168"/>
      <c r="EO1996" s="168"/>
      <c r="EP1996" s="168"/>
      <c r="EQ1996" s="168"/>
      <c r="ER1996" s="168"/>
      <c r="ES1996" s="168"/>
      <c r="ET1996" s="168"/>
      <c r="EU1996" s="168"/>
      <c r="EV1996" s="168"/>
      <c r="EW1996" s="168"/>
      <c r="EX1996" s="168"/>
      <c r="EY1996" s="168"/>
      <c r="EZ1996" s="168"/>
      <c r="FA1996" s="168"/>
      <c r="FB1996" s="168"/>
      <c r="FC1996" s="168"/>
      <c r="FD1996" s="168"/>
    </row>
    <row r="1997" spans="1:160" s="5" customFormat="1" ht="24.9" customHeight="1" thickBot="1" x14ac:dyDescent="0.35">
      <c r="A1997" s="263"/>
      <c r="B1997" s="263"/>
      <c r="C1997" s="265"/>
      <c r="D1997" s="481"/>
      <c r="E1997" s="482"/>
      <c r="F1997" s="482"/>
      <c r="G1997" s="482"/>
      <c r="H1997" s="482"/>
      <c r="I1997" s="482"/>
      <c r="J1997" s="482"/>
      <c r="K1997" s="482"/>
      <c r="L1997" s="482"/>
      <c r="M1997" s="483"/>
      <c r="N1997" s="414" t="s">
        <v>16</v>
      </c>
      <c r="O1997" s="415"/>
      <c r="P1997" s="415"/>
      <c r="Q1997" s="415"/>
      <c r="R1997" s="415"/>
      <c r="S1997" s="415"/>
      <c r="T1997" s="415"/>
      <c r="U1997" s="18">
        <f>SUM(U1977:U1996)</f>
        <v>0</v>
      </c>
      <c r="V1997" s="33"/>
      <c r="W1997" s="57"/>
      <c r="X1997" s="86"/>
      <c r="Y1997" s="33"/>
      <c r="Z1997" s="36"/>
      <c r="AA1997" s="36"/>
      <c r="AD1997" s="33"/>
      <c r="AG1997" s="33"/>
      <c r="AH1997" s="43"/>
      <c r="AI1997" s="43"/>
      <c r="AJ1997" s="43"/>
      <c r="AK1997" s="43"/>
      <c r="AL1997" s="43"/>
      <c r="AM1997" s="43"/>
      <c r="AN1997" s="43"/>
      <c r="AO1997" s="43"/>
      <c r="AP1997" s="43"/>
      <c r="AQ1997" s="43"/>
      <c r="AR1997" s="43"/>
      <c r="AS1997" s="43"/>
      <c r="AT1997" s="43"/>
      <c r="AU1997" s="44"/>
      <c r="AV1997" s="33"/>
      <c r="AW1997" s="33"/>
      <c r="AX1997" s="33"/>
      <c r="AZ1997" s="141"/>
      <c r="BE1997" s="168"/>
      <c r="BF1997" s="168"/>
      <c r="BG1997" s="168"/>
      <c r="BH1997" s="168"/>
      <c r="BI1997" s="168"/>
      <c r="BJ1997" s="168"/>
      <c r="BK1997" s="168"/>
      <c r="BL1997" s="168"/>
      <c r="BM1997" s="168"/>
      <c r="DK1997" s="168"/>
      <c r="DL1997" s="168"/>
      <c r="DM1997" s="168"/>
      <c r="DN1997" s="168"/>
      <c r="DO1997" s="168"/>
      <c r="DP1997" s="168"/>
      <c r="DQ1997" s="168"/>
      <c r="DR1997" s="168"/>
      <c r="DS1997" s="168"/>
      <c r="DT1997" s="168"/>
      <c r="DU1997" s="168"/>
      <c r="DV1997" s="168"/>
      <c r="DW1997" s="168"/>
      <c r="DX1997" s="168"/>
      <c r="DY1997" s="168"/>
      <c r="DZ1997" s="168"/>
      <c r="EA1997" s="168"/>
      <c r="EB1997" s="168"/>
      <c r="EC1997" s="168"/>
      <c r="ED1997" s="168"/>
      <c r="EE1997" s="168"/>
      <c r="EF1997" s="168"/>
      <c r="EG1997" s="168"/>
      <c r="EH1997" s="168"/>
      <c r="EI1997" s="168"/>
      <c r="EJ1997" s="168"/>
      <c r="EK1997" s="168"/>
      <c r="EL1997" s="168"/>
      <c r="EM1997" s="168"/>
      <c r="EN1997" s="168"/>
      <c r="EO1997" s="168"/>
      <c r="EP1997" s="168"/>
      <c r="EQ1997" s="168"/>
      <c r="ER1997" s="168"/>
      <c r="ES1997" s="168"/>
      <c r="ET1997" s="168"/>
      <c r="EU1997" s="168"/>
      <c r="EV1997" s="168"/>
      <c r="EW1997" s="168"/>
      <c r="EX1997" s="168"/>
      <c r="EY1997" s="168"/>
      <c r="EZ1997" s="168"/>
      <c r="FA1997" s="168"/>
      <c r="FB1997" s="168"/>
      <c r="FC1997" s="168"/>
      <c r="FD1997" s="168"/>
    </row>
    <row r="1998" spans="1:160" s="5" customFormat="1" ht="14.4" customHeight="1" x14ac:dyDescent="0.3">
      <c r="A1998" s="263"/>
      <c r="B1998" s="263"/>
      <c r="C1998" s="265"/>
      <c r="D1998" s="481"/>
      <c r="E1998" s="482"/>
      <c r="F1998" s="482"/>
      <c r="G1998" s="482"/>
      <c r="H1998" s="482"/>
      <c r="I1998" s="482"/>
      <c r="J1998" s="482"/>
      <c r="K1998" s="482"/>
      <c r="L1998" s="482"/>
      <c r="M1998" s="483"/>
      <c r="N1998" s="416" t="s">
        <v>17</v>
      </c>
      <c r="O1998" s="417"/>
      <c r="P1998" s="417"/>
      <c r="Q1998" s="417"/>
      <c r="R1998" s="417"/>
      <c r="S1998" s="417"/>
      <c r="T1998" s="417"/>
      <c r="U1998" s="418"/>
      <c r="V1998" s="87"/>
      <c r="W1998" s="57"/>
      <c r="X1998" s="86"/>
      <c r="Y1998" s="33"/>
      <c r="Z1998" s="36"/>
      <c r="AA1998" s="36"/>
      <c r="AD1998" s="33"/>
      <c r="AG1998" s="33"/>
      <c r="AH1998" s="43"/>
      <c r="AI1998" s="43"/>
      <c r="AJ1998" s="43"/>
      <c r="AK1998" s="43"/>
      <c r="AL1998" s="43"/>
      <c r="AM1998" s="43"/>
      <c r="AN1998" s="43"/>
      <c r="AO1998" s="43"/>
      <c r="AP1998" s="43"/>
      <c r="AQ1998" s="43"/>
      <c r="AR1998" s="43"/>
      <c r="AS1998" s="43"/>
      <c r="AT1998" s="43"/>
      <c r="AU1998" s="44"/>
      <c r="AV1998" s="33"/>
      <c r="AW1998" s="33"/>
      <c r="AX1998" s="33"/>
      <c r="AZ1998" s="141"/>
      <c r="BE1998" s="168"/>
      <c r="BF1998" s="168"/>
      <c r="BG1998" s="168"/>
      <c r="BH1998" s="168"/>
      <c r="BI1998" s="168"/>
      <c r="BJ1998" s="168"/>
      <c r="BK1998" s="168"/>
      <c r="BL1998" s="168"/>
      <c r="BM1998" s="168"/>
      <c r="DK1998" s="168"/>
      <c r="DL1998" s="168"/>
      <c r="DM1998" s="168"/>
      <c r="DN1998" s="168"/>
      <c r="DO1998" s="168"/>
      <c r="DP1998" s="168"/>
      <c r="DQ1998" s="168"/>
      <c r="DR1998" s="168"/>
      <c r="DS1998" s="168"/>
      <c r="DT1998" s="168"/>
      <c r="DU1998" s="168"/>
      <c r="DV1998" s="168"/>
      <c r="DW1998" s="168"/>
      <c r="DX1998" s="168"/>
      <c r="DY1998" s="168"/>
      <c r="DZ1998" s="168"/>
      <c r="EA1998" s="168"/>
      <c r="EB1998" s="168"/>
      <c r="EC1998" s="168"/>
      <c r="ED1998" s="168"/>
      <c r="EE1998" s="168"/>
      <c r="EF1998" s="168"/>
      <c r="EG1998" s="168"/>
      <c r="EH1998" s="168"/>
      <c r="EI1998" s="168"/>
      <c r="EJ1998" s="168"/>
      <c r="EK1998" s="168"/>
      <c r="EL1998" s="168"/>
      <c r="EM1998" s="168"/>
      <c r="EN1998" s="168"/>
      <c r="EO1998" s="168"/>
      <c r="EP1998" s="168"/>
      <c r="EQ1998" s="168"/>
      <c r="ER1998" s="168"/>
      <c r="ES1998" s="168"/>
      <c r="ET1998" s="168"/>
      <c r="EU1998" s="168"/>
      <c r="EV1998" s="168"/>
      <c r="EW1998" s="168"/>
      <c r="EX1998" s="168"/>
      <c r="EY1998" s="168"/>
      <c r="EZ1998" s="168"/>
      <c r="FA1998" s="168"/>
      <c r="FB1998" s="168"/>
      <c r="FC1998" s="168"/>
      <c r="FD1998" s="168"/>
    </row>
    <row r="1999" spans="1:160" s="5" customFormat="1" x14ac:dyDescent="0.3">
      <c r="A1999" s="263"/>
      <c r="B1999" s="263"/>
      <c r="C1999" s="265"/>
      <c r="D1999" s="481"/>
      <c r="E1999" s="482"/>
      <c r="F1999" s="482"/>
      <c r="G1999" s="482"/>
      <c r="H1999" s="482"/>
      <c r="I1999" s="482"/>
      <c r="J1999" s="482"/>
      <c r="K1999" s="482"/>
      <c r="L1999" s="482"/>
      <c r="M1999" s="483"/>
      <c r="N1999" s="419"/>
      <c r="O1999" s="420"/>
      <c r="P1999" s="420"/>
      <c r="Q1999" s="420"/>
      <c r="R1999" s="420"/>
      <c r="S1999" s="420"/>
      <c r="T1999" s="420"/>
      <c r="U1999" s="421"/>
      <c r="V1999" s="33"/>
      <c r="W1999" s="57"/>
      <c r="X1999" s="86"/>
      <c r="Y1999" s="33"/>
      <c r="Z1999" s="36"/>
      <c r="AA1999" s="36"/>
      <c r="AD1999" s="33"/>
      <c r="AG1999" s="33"/>
      <c r="AH1999" s="43"/>
      <c r="AI1999" s="43"/>
      <c r="AJ1999" s="43"/>
      <c r="AK1999" s="43"/>
      <c r="AL1999" s="43"/>
      <c r="AM1999" s="43"/>
      <c r="AN1999" s="43"/>
      <c r="AO1999" s="43"/>
      <c r="AP1999" s="43"/>
      <c r="AQ1999" s="43"/>
      <c r="AR1999" s="43"/>
      <c r="AS1999" s="43"/>
      <c r="AT1999" s="43"/>
      <c r="AU1999" s="44"/>
      <c r="AV1999" s="33"/>
      <c r="AW1999" s="33"/>
      <c r="AX1999" s="33"/>
      <c r="AZ1999" s="141"/>
      <c r="BE1999" s="168"/>
      <c r="BF1999" s="168"/>
      <c r="BG1999" s="168"/>
      <c r="BH1999" s="168"/>
      <c r="BI1999" s="168"/>
      <c r="BJ1999" s="168"/>
      <c r="BK1999" s="168"/>
      <c r="BL1999" s="168"/>
      <c r="BM1999" s="168"/>
      <c r="DK1999" s="168"/>
      <c r="DL1999" s="168"/>
      <c r="DM1999" s="168"/>
      <c r="DN1999" s="168"/>
      <c r="DO1999" s="168"/>
      <c r="DP1999" s="168"/>
      <c r="DQ1999" s="168"/>
      <c r="DR1999" s="168"/>
      <c r="DS1999" s="168"/>
      <c r="DT1999" s="168"/>
      <c r="DU1999" s="168"/>
      <c r="DV1999" s="168"/>
      <c r="DW1999" s="168"/>
      <c r="DX1999" s="168"/>
      <c r="DY1999" s="168"/>
      <c r="DZ1999" s="168"/>
      <c r="EA1999" s="168"/>
      <c r="EB1999" s="168"/>
      <c r="EC1999" s="168"/>
      <c r="ED1999" s="168"/>
      <c r="EE1999" s="168"/>
      <c r="EF1999" s="168"/>
      <c r="EG1999" s="168"/>
      <c r="EH1999" s="168"/>
      <c r="EI1999" s="168"/>
      <c r="EJ1999" s="168"/>
      <c r="EK1999" s="168"/>
      <c r="EL1999" s="168"/>
      <c r="EM1999" s="168"/>
      <c r="EN1999" s="168"/>
      <c r="EO1999" s="168"/>
      <c r="EP1999" s="168"/>
      <c r="EQ1999" s="168"/>
      <c r="ER1999" s="168"/>
      <c r="ES1999" s="168"/>
      <c r="ET1999" s="168"/>
      <c r="EU1999" s="168"/>
      <c r="EV1999" s="168"/>
      <c r="EW1999" s="168"/>
      <c r="EX1999" s="168"/>
      <c r="EY1999" s="168"/>
      <c r="EZ1999" s="168"/>
      <c r="FA1999" s="168"/>
      <c r="FB1999" s="168"/>
      <c r="FC1999" s="168"/>
      <c r="FD1999" s="168"/>
    </row>
    <row r="2000" spans="1:160" s="5" customFormat="1" x14ac:dyDescent="0.3">
      <c r="A2000" s="263"/>
      <c r="B2000" s="263"/>
      <c r="C2000" s="265"/>
      <c r="D2000" s="481"/>
      <c r="E2000" s="482"/>
      <c r="F2000" s="482"/>
      <c r="G2000" s="482"/>
      <c r="H2000" s="482"/>
      <c r="I2000" s="482"/>
      <c r="J2000" s="482"/>
      <c r="K2000" s="482"/>
      <c r="L2000" s="482"/>
      <c r="M2000" s="483"/>
      <c r="N2000" s="419"/>
      <c r="O2000" s="420"/>
      <c r="P2000" s="420"/>
      <c r="Q2000" s="420"/>
      <c r="R2000" s="420"/>
      <c r="S2000" s="420"/>
      <c r="T2000" s="420"/>
      <c r="U2000" s="421"/>
      <c r="V2000" s="33"/>
      <c r="W2000" s="57"/>
      <c r="X2000" s="86"/>
      <c r="Y2000" s="33"/>
      <c r="Z2000" s="36"/>
      <c r="AA2000" s="36"/>
      <c r="AD2000" s="33"/>
      <c r="AG2000" s="33"/>
      <c r="AH2000" s="43"/>
      <c r="AI2000" s="43"/>
      <c r="AJ2000" s="43"/>
      <c r="AK2000" s="43"/>
      <c r="AL2000" s="43"/>
      <c r="AM2000" s="43"/>
      <c r="AN2000" s="43"/>
      <c r="AO2000" s="43"/>
      <c r="AP2000" s="43"/>
      <c r="AQ2000" s="43"/>
      <c r="AR2000" s="43"/>
      <c r="AS2000" s="43"/>
      <c r="AT2000" s="43"/>
      <c r="AU2000" s="44"/>
      <c r="AV2000" s="33"/>
      <c r="AW2000" s="33"/>
      <c r="AX2000" s="33"/>
      <c r="AZ2000" s="141"/>
      <c r="BE2000" s="168"/>
      <c r="BF2000" s="168"/>
      <c r="BG2000" s="168"/>
      <c r="BH2000" s="168"/>
      <c r="BI2000" s="168"/>
      <c r="BJ2000" s="168"/>
      <c r="BK2000" s="168"/>
      <c r="BL2000" s="168"/>
      <c r="BM2000" s="168"/>
      <c r="DK2000" s="168"/>
      <c r="DL2000" s="168"/>
      <c r="DM2000" s="168"/>
      <c r="DN2000" s="168"/>
      <c r="DO2000" s="168"/>
      <c r="DP2000" s="168"/>
      <c r="DQ2000" s="168"/>
      <c r="DR2000" s="168"/>
      <c r="DS2000" s="168"/>
      <c r="DT2000" s="168"/>
      <c r="DU2000" s="168"/>
      <c r="DV2000" s="168"/>
      <c r="DW2000" s="168"/>
      <c r="DX2000" s="168"/>
      <c r="DY2000" s="168"/>
      <c r="DZ2000" s="168"/>
      <c r="EA2000" s="168"/>
      <c r="EB2000" s="168"/>
      <c r="EC2000" s="168"/>
      <c r="ED2000" s="168"/>
      <c r="EE2000" s="168"/>
      <c r="EF2000" s="168"/>
      <c r="EG2000" s="168"/>
      <c r="EH2000" s="168"/>
      <c r="EI2000" s="168"/>
      <c r="EJ2000" s="168"/>
      <c r="EK2000" s="168"/>
      <c r="EL2000" s="168"/>
      <c r="EM2000" s="168"/>
      <c r="EN2000" s="168"/>
      <c r="EO2000" s="168"/>
      <c r="EP2000" s="168"/>
      <c r="EQ2000" s="168"/>
      <c r="ER2000" s="168"/>
      <c r="ES2000" s="168"/>
      <c r="ET2000" s="168"/>
      <c r="EU2000" s="168"/>
      <c r="EV2000" s="168"/>
      <c r="EW2000" s="168"/>
      <c r="EX2000" s="168"/>
      <c r="EY2000" s="168"/>
      <c r="EZ2000" s="168"/>
      <c r="FA2000" s="168"/>
      <c r="FB2000" s="168"/>
      <c r="FC2000" s="168"/>
      <c r="FD2000" s="168"/>
    </row>
    <row r="2001" spans="1:160" s="5" customFormat="1" ht="14.4" thickBot="1" x14ac:dyDescent="0.35">
      <c r="A2001" s="263"/>
      <c r="B2001" s="263"/>
      <c r="C2001" s="265"/>
      <c r="D2001" s="425"/>
      <c r="E2001" s="426"/>
      <c r="F2001" s="426"/>
      <c r="G2001" s="426"/>
      <c r="H2001" s="426"/>
      <c r="I2001" s="426"/>
      <c r="J2001" s="426"/>
      <c r="K2001" s="426"/>
      <c r="L2001" s="426"/>
      <c r="M2001" s="427"/>
      <c r="N2001" s="422"/>
      <c r="O2001" s="423"/>
      <c r="P2001" s="423"/>
      <c r="Q2001" s="423"/>
      <c r="R2001" s="423"/>
      <c r="S2001" s="423"/>
      <c r="T2001" s="423"/>
      <c r="U2001" s="424"/>
      <c r="V2001" s="33"/>
      <c r="W2001" s="57"/>
      <c r="X2001" s="86"/>
      <c r="Y2001" s="33"/>
      <c r="Z2001" s="36"/>
      <c r="AA2001" s="36"/>
      <c r="AD2001" s="33"/>
      <c r="AG2001" s="33"/>
      <c r="AH2001" s="43"/>
      <c r="AI2001" s="43"/>
      <c r="AJ2001" s="43"/>
      <c r="AK2001" s="43"/>
      <c r="AL2001" s="43"/>
      <c r="AM2001" s="43"/>
      <c r="AN2001" s="43"/>
      <c r="AO2001" s="43"/>
      <c r="AP2001" s="43"/>
      <c r="AQ2001" s="43"/>
      <c r="AR2001" s="43"/>
      <c r="AS2001" s="43"/>
      <c r="AT2001" s="43"/>
      <c r="AU2001" s="44"/>
      <c r="AV2001" s="33"/>
      <c r="AW2001" s="33"/>
      <c r="AX2001" s="33"/>
      <c r="AZ2001" s="141"/>
      <c r="BE2001" s="168"/>
      <c r="BF2001" s="168"/>
      <c r="BG2001" s="168"/>
      <c r="BH2001" s="168"/>
      <c r="BI2001" s="168"/>
      <c r="BJ2001" s="168"/>
      <c r="BK2001" s="168"/>
      <c r="BL2001" s="168"/>
      <c r="BM2001" s="168"/>
      <c r="DK2001" s="168"/>
      <c r="DL2001" s="168"/>
      <c r="DM2001" s="168"/>
      <c r="DN2001" s="168"/>
      <c r="DO2001" s="168"/>
      <c r="DP2001" s="168"/>
      <c r="DQ2001" s="168"/>
      <c r="DR2001" s="168"/>
      <c r="DS2001" s="168"/>
      <c r="DT2001" s="168"/>
      <c r="DU2001" s="168"/>
      <c r="DV2001" s="168"/>
      <c r="DW2001" s="168"/>
      <c r="DX2001" s="168"/>
      <c r="DY2001" s="168"/>
      <c r="DZ2001" s="168"/>
      <c r="EA2001" s="168"/>
      <c r="EB2001" s="168"/>
      <c r="EC2001" s="168"/>
      <c r="ED2001" s="168"/>
      <c r="EE2001" s="168"/>
      <c r="EF2001" s="168"/>
      <c r="EG2001" s="168"/>
      <c r="EH2001" s="168"/>
      <c r="EI2001" s="168"/>
      <c r="EJ2001" s="168"/>
      <c r="EK2001" s="168"/>
      <c r="EL2001" s="168"/>
      <c r="EM2001" s="168"/>
      <c r="EN2001" s="168"/>
      <c r="EO2001" s="168"/>
      <c r="EP2001" s="168"/>
      <c r="EQ2001" s="168"/>
      <c r="ER2001" s="168"/>
      <c r="ES2001" s="168"/>
      <c r="ET2001" s="168"/>
      <c r="EU2001" s="168"/>
      <c r="EV2001" s="168"/>
      <c r="EW2001" s="168"/>
      <c r="EX2001" s="168"/>
      <c r="EY2001" s="168"/>
      <c r="EZ2001" s="168"/>
      <c r="FA2001" s="168"/>
      <c r="FB2001" s="168"/>
      <c r="FC2001" s="168"/>
      <c r="FD2001" s="168"/>
    </row>
    <row r="2002" spans="1:160" s="5" customFormat="1" ht="5.25" customHeight="1" thickBot="1" x14ac:dyDescent="0.35">
      <c r="A2002" s="263"/>
      <c r="B2002" s="263"/>
      <c r="C2002" s="265"/>
      <c r="D2002" s="428"/>
      <c r="E2002" s="428"/>
      <c r="F2002" s="428"/>
      <c r="G2002" s="428"/>
      <c r="H2002" s="428"/>
      <c r="I2002" s="428"/>
      <c r="J2002" s="428"/>
      <c r="K2002" s="428"/>
      <c r="L2002" s="428"/>
      <c r="M2002" s="428"/>
      <c r="N2002" s="428"/>
      <c r="O2002" s="428"/>
      <c r="P2002" s="428"/>
      <c r="Q2002" s="428"/>
      <c r="R2002" s="428"/>
      <c r="S2002" s="428"/>
      <c r="T2002" s="428"/>
      <c r="U2002" s="428"/>
      <c r="V2002" s="33"/>
      <c r="W2002" s="57"/>
      <c r="X2002" s="86"/>
      <c r="Y2002" s="33"/>
      <c r="Z2002" s="36"/>
      <c r="AA2002" s="36"/>
      <c r="AD2002" s="33"/>
      <c r="AG2002" s="33"/>
      <c r="AH2002" s="43"/>
      <c r="AI2002" s="43"/>
      <c r="AJ2002" s="43"/>
      <c r="AK2002" s="43"/>
      <c r="AL2002" s="43"/>
      <c r="AM2002" s="43"/>
      <c r="AN2002" s="43"/>
      <c r="AO2002" s="43"/>
      <c r="AP2002" s="43"/>
      <c r="AQ2002" s="43"/>
      <c r="AR2002" s="43"/>
      <c r="AS2002" s="43"/>
      <c r="AT2002" s="43"/>
      <c r="AU2002" s="44"/>
      <c r="AV2002" s="33"/>
      <c r="AW2002" s="33"/>
      <c r="AX2002" s="33"/>
      <c r="AZ2002" s="141"/>
      <c r="BE2002" s="168"/>
      <c r="BF2002" s="168"/>
      <c r="BG2002" s="168"/>
      <c r="BH2002" s="168"/>
      <c r="BI2002" s="168"/>
      <c r="BJ2002" s="168"/>
      <c r="BK2002" s="168"/>
      <c r="BL2002" s="168"/>
      <c r="BM2002" s="168"/>
      <c r="DK2002" s="168"/>
      <c r="DL2002" s="168"/>
      <c r="DM2002" s="168"/>
      <c r="DN2002" s="168"/>
      <c r="DO2002" s="168"/>
      <c r="DP2002" s="168"/>
      <c r="DQ2002" s="168"/>
      <c r="DR2002" s="168"/>
      <c r="DS2002" s="168"/>
      <c r="DT2002" s="168"/>
      <c r="DU2002" s="168"/>
      <c r="DV2002" s="168"/>
      <c r="DW2002" s="168"/>
      <c r="DX2002" s="168"/>
      <c r="DY2002" s="168"/>
      <c r="DZ2002" s="168"/>
      <c r="EA2002" s="168"/>
      <c r="EB2002" s="168"/>
      <c r="EC2002" s="168"/>
      <c r="ED2002" s="168"/>
      <c r="EE2002" s="168"/>
      <c r="EF2002" s="168"/>
      <c r="EG2002" s="168"/>
      <c r="EH2002" s="168"/>
      <c r="EI2002" s="168"/>
      <c r="EJ2002" s="168"/>
      <c r="EK2002" s="168"/>
      <c r="EL2002" s="168"/>
      <c r="EM2002" s="168"/>
      <c r="EN2002" s="168"/>
      <c r="EO2002" s="168"/>
      <c r="EP2002" s="168"/>
      <c r="EQ2002" s="168"/>
      <c r="ER2002" s="168"/>
      <c r="ES2002" s="168"/>
      <c r="ET2002" s="168"/>
      <c r="EU2002" s="168"/>
      <c r="EV2002" s="168"/>
      <c r="EW2002" s="168"/>
      <c r="EX2002" s="168"/>
      <c r="EY2002" s="168"/>
      <c r="EZ2002" s="168"/>
      <c r="FA2002" s="168"/>
      <c r="FB2002" s="168"/>
      <c r="FC2002" s="168"/>
      <c r="FD2002" s="168"/>
    </row>
    <row r="2003" spans="1:160" s="5" customFormat="1" ht="20.25" customHeight="1" x14ac:dyDescent="0.3">
      <c r="A2003" s="263"/>
      <c r="B2003" s="263"/>
      <c r="C2003" s="265"/>
      <c r="D2003" s="429" t="s">
        <v>18</v>
      </c>
      <c r="E2003" s="430"/>
      <c r="F2003" s="430"/>
      <c r="G2003" s="430"/>
      <c r="H2003" s="430"/>
      <c r="I2003" s="430"/>
      <c r="J2003" s="430"/>
      <c r="K2003" s="430"/>
      <c r="L2003" s="430"/>
      <c r="M2003" s="431"/>
      <c r="N2003" s="429" t="s">
        <v>19</v>
      </c>
      <c r="O2003" s="430"/>
      <c r="P2003" s="430"/>
      <c r="Q2003" s="430"/>
      <c r="R2003" s="430"/>
      <c r="S2003" s="430"/>
      <c r="T2003" s="430"/>
      <c r="U2003" s="431"/>
      <c r="V2003" s="33"/>
      <c r="W2003" s="57"/>
      <c r="X2003" s="86"/>
      <c r="Y2003" s="33"/>
      <c r="Z2003" s="36"/>
      <c r="AA2003" s="36"/>
      <c r="AD2003" s="33"/>
      <c r="AG2003" s="33"/>
      <c r="AH2003" s="43"/>
      <c r="AI2003" s="43"/>
      <c r="AJ2003" s="43"/>
      <c r="AK2003" s="43"/>
      <c r="AL2003" s="43"/>
      <c r="AM2003" s="43"/>
      <c r="AN2003" s="43"/>
      <c r="AO2003" s="43"/>
      <c r="AP2003" s="43"/>
      <c r="AQ2003" s="43"/>
      <c r="AR2003" s="43"/>
      <c r="AS2003" s="43"/>
      <c r="AT2003" s="43"/>
      <c r="AU2003" s="44"/>
      <c r="AV2003" s="33"/>
      <c r="AW2003" s="33"/>
      <c r="AX2003" s="33"/>
      <c r="AZ2003" s="141"/>
      <c r="BE2003" s="168"/>
      <c r="BF2003" s="168"/>
      <c r="BG2003" s="168"/>
      <c r="BH2003" s="168"/>
      <c r="BI2003" s="168"/>
      <c r="BJ2003" s="168"/>
      <c r="BK2003" s="168"/>
      <c r="BL2003" s="168"/>
      <c r="BM2003" s="168"/>
      <c r="DK2003" s="168"/>
      <c r="DL2003" s="168"/>
      <c r="DM2003" s="168"/>
      <c r="DN2003" s="168"/>
      <c r="DO2003" s="168"/>
      <c r="DP2003" s="168"/>
      <c r="DQ2003" s="168"/>
      <c r="DR2003" s="168"/>
      <c r="DS2003" s="168"/>
      <c r="DT2003" s="168"/>
      <c r="DU2003" s="168"/>
      <c r="DV2003" s="168"/>
      <c r="DW2003" s="168"/>
      <c r="DX2003" s="168"/>
      <c r="DY2003" s="168"/>
      <c r="DZ2003" s="168"/>
      <c r="EA2003" s="168"/>
      <c r="EB2003" s="168"/>
      <c r="EC2003" s="168"/>
      <c r="ED2003" s="168"/>
      <c r="EE2003" s="168"/>
      <c r="EF2003" s="168"/>
      <c r="EG2003" s="168"/>
      <c r="EH2003" s="168"/>
      <c r="EI2003" s="168"/>
      <c r="EJ2003" s="168"/>
      <c r="EK2003" s="168"/>
      <c r="EL2003" s="168"/>
      <c r="EM2003" s="168"/>
      <c r="EN2003" s="168"/>
      <c r="EO2003" s="168"/>
      <c r="EP2003" s="168"/>
      <c r="EQ2003" s="168"/>
      <c r="ER2003" s="168"/>
      <c r="ES2003" s="168"/>
      <c r="ET2003" s="168"/>
      <c r="EU2003" s="168"/>
      <c r="EV2003" s="168"/>
      <c r="EW2003" s="168"/>
      <c r="EX2003" s="168"/>
      <c r="EY2003" s="168"/>
      <c r="EZ2003" s="168"/>
      <c r="FA2003" s="168"/>
      <c r="FB2003" s="168"/>
      <c r="FC2003" s="168"/>
      <c r="FD2003" s="168"/>
    </row>
    <row r="2004" spans="1:160" s="5" customFormat="1" x14ac:dyDescent="0.3">
      <c r="A2004" s="263"/>
      <c r="B2004" s="263"/>
      <c r="C2004" s="265"/>
      <c r="D2004" s="432" t="s">
        <v>20</v>
      </c>
      <c r="E2004" s="433"/>
      <c r="F2004" s="433"/>
      <c r="G2004" s="433"/>
      <c r="H2004" s="433"/>
      <c r="I2004" s="433"/>
      <c r="J2004" s="433"/>
      <c r="K2004" s="433"/>
      <c r="L2004" s="433"/>
      <c r="M2004" s="434"/>
      <c r="N2004" s="435" t="s">
        <v>21</v>
      </c>
      <c r="O2004" s="436"/>
      <c r="P2004" s="436"/>
      <c r="Q2004" s="436"/>
      <c r="R2004" s="436"/>
      <c r="S2004" s="436"/>
      <c r="T2004" s="436"/>
      <c r="U2004" s="437"/>
      <c r="V2004" s="33"/>
      <c r="W2004" s="57"/>
      <c r="X2004" s="86"/>
      <c r="Y2004" s="33"/>
      <c r="Z2004" s="36"/>
      <c r="AA2004" s="36"/>
      <c r="AD2004" s="33"/>
      <c r="AG2004" s="33"/>
      <c r="AH2004" s="43"/>
      <c r="AI2004" s="43"/>
      <c r="AJ2004" s="43"/>
      <c r="AK2004" s="43"/>
      <c r="AL2004" s="43"/>
      <c r="AM2004" s="43"/>
      <c r="AN2004" s="43"/>
      <c r="AO2004" s="43"/>
      <c r="AP2004" s="43"/>
      <c r="AQ2004" s="43"/>
      <c r="AR2004" s="43"/>
      <c r="AS2004" s="43"/>
      <c r="AT2004" s="43"/>
      <c r="AU2004" s="44"/>
      <c r="AV2004" s="33"/>
      <c r="AW2004" s="33"/>
      <c r="AX2004" s="33"/>
      <c r="AZ2004" s="141"/>
      <c r="BE2004" s="168"/>
      <c r="BF2004" s="168"/>
      <c r="BG2004" s="168"/>
      <c r="BH2004" s="168"/>
      <c r="BI2004" s="168"/>
      <c r="BJ2004" s="168"/>
      <c r="BK2004" s="168"/>
      <c r="BL2004" s="168"/>
      <c r="BM2004" s="168"/>
      <c r="DK2004" s="168"/>
      <c r="DL2004" s="168"/>
      <c r="DM2004" s="168"/>
      <c r="DN2004" s="168"/>
      <c r="DO2004" s="168"/>
      <c r="DP2004" s="168"/>
      <c r="DQ2004" s="168"/>
      <c r="DR2004" s="168"/>
      <c r="DS2004" s="168"/>
      <c r="DT2004" s="168"/>
      <c r="DU2004" s="168"/>
      <c r="DV2004" s="168"/>
      <c r="DW2004" s="168"/>
      <c r="DX2004" s="168"/>
      <c r="DY2004" s="168"/>
      <c r="DZ2004" s="168"/>
      <c r="EA2004" s="168"/>
      <c r="EB2004" s="168"/>
      <c r="EC2004" s="168"/>
      <c r="ED2004" s="168"/>
      <c r="EE2004" s="168"/>
      <c r="EF2004" s="168"/>
      <c r="EG2004" s="168"/>
      <c r="EH2004" s="168"/>
      <c r="EI2004" s="168"/>
      <c r="EJ2004" s="168"/>
      <c r="EK2004" s="168"/>
      <c r="EL2004" s="168"/>
      <c r="EM2004" s="168"/>
      <c r="EN2004" s="168"/>
      <c r="EO2004" s="168"/>
      <c r="EP2004" s="168"/>
      <c r="EQ2004" s="168"/>
      <c r="ER2004" s="168"/>
      <c r="ES2004" s="168"/>
      <c r="ET2004" s="168"/>
      <c r="EU2004" s="168"/>
      <c r="EV2004" s="168"/>
      <c r="EW2004" s="168"/>
      <c r="EX2004" s="168"/>
      <c r="EY2004" s="168"/>
      <c r="EZ2004" s="168"/>
      <c r="FA2004" s="168"/>
      <c r="FB2004" s="168"/>
      <c r="FC2004" s="168"/>
      <c r="FD2004" s="168"/>
    </row>
    <row r="2005" spans="1:160" s="5" customFormat="1" ht="15.75" customHeight="1" x14ac:dyDescent="0.3">
      <c r="A2005" s="263"/>
      <c r="B2005" s="263"/>
      <c r="C2005" s="265"/>
      <c r="D2005" s="438" t="s">
        <v>22</v>
      </c>
      <c r="E2005" s="439"/>
      <c r="F2005" s="439"/>
      <c r="G2005" s="439"/>
      <c r="H2005" s="439"/>
      <c r="I2005" s="439"/>
      <c r="J2005" s="439"/>
      <c r="K2005" s="439"/>
      <c r="L2005" s="439"/>
      <c r="M2005" s="440"/>
      <c r="N2005" s="438" t="s">
        <v>22</v>
      </c>
      <c r="O2005" s="444"/>
      <c r="P2005" s="444"/>
      <c r="Q2005" s="444"/>
      <c r="R2005" s="444"/>
      <c r="S2005" s="444"/>
      <c r="T2005" s="444"/>
      <c r="U2005" s="440"/>
      <c r="V2005" s="33"/>
      <c r="W2005" s="57"/>
      <c r="X2005" s="86"/>
      <c r="Y2005" s="33"/>
      <c r="Z2005" s="36"/>
      <c r="AA2005" s="36"/>
      <c r="AD2005" s="33"/>
      <c r="AG2005" s="33"/>
      <c r="AH2005" s="43"/>
      <c r="AI2005" s="43"/>
      <c r="AJ2005" s="43"/>
      <c r="AK2005" s="43"/>
      <c r="AL2005" s="43"/>
      <c r="AM2005" s="43"/>
      <c r="AN2005" s="43"/>
      <c r="AO2005" s="43"/>
      <c r="AP2005" s="43"/>
      <c r="AQ2005" s="43"/>
      <c r="AR2005" s="43"/>
      <c r="AS2005" s="43"/>
      <c r="AT2005" s="43"/>
      <c r="AU2005" s="44"/>
      <c r="AV2005" s="33"/>
      <c r="AW2005" s="33"/>
      <c r="AX2005" s="33"/>
      <c r="AZ2005" s="141"/>
      <c r="BE2005" s="168"/>
      <c r="BF2005" s="168"/>
      <c r="BG2005" s="168"/>
      <c r="BH2005" s="168"/>
      <c r="BI2005" s="168"/>
      <c r="BJ2005" s="168"/>
      <c r="BK2005" s="168"/>
      <c r="BL2005" s="168"/>
      <c r="BM2005" s="168"/>
      <c r="DK2005" s="168"/>
      <c r="DL2005" s="168"/>
      <c r="DM2005" s="168"/>
      <c r="DN2005" s="168"/>
      <c r="DO2005" s="168"/>
      <c r="DP2005" s="168"/>
      <c r="DQ2005" s="168"/>
      <c r="DR2005" s="168"/>
      <c r="DS2005" s="168"/>
      <c r="DT2005" s="168"/>
      <c r="DU2005" s="168"/>
      <c r="DV2005" s="168"/>
      <c r="DW2005" s="168"/>
      <c r="DX2005" s="168"/>
      <c r="DY2005" s="168"/>
      <c r="DZ2005" s="168"/>
      <c r="EA2005" s="168"/>
      <c r="EB2005" s="168"/>
      <c r="EC2005" s="168"/>
      <c r="ED2005" s="168"/>
      <c r="EE2005" s="168"/>
      <c r="EF2005" s="168"/>
      <c r="EG2005" s="168"/>
      <c r="EH2005" s="168"/>
      <c r="EI2005" s="168"/>
      <c r="EJ2005" s="168"/>
      <c r="EK2005" s="168"/>
      <c r="EL2005" s="168"/>
      <c r="EM2005" s="168"/>
      <c r="EN2005" s="168"/>
      <c r="EO2005" s="168"/>
      <c r="EP2005" s="168"/>
      <c r="EQ2005" s="168"/>
      <c r="ER2005" s="168"/>
      <c r="ES2005" s="168"/>
      <c r="ET2005" s="168"/>
      <c r="EU2005" s="168"/>
      <c r="EV2005" s="168"/>
      <c r="EW2005" s="168"/>
      <c r="EX2005" s="168"/>
      <c r="EY2005" s="168"/>
      <c r="EZ2005" s="168"/>
      <c r="FA2005" s="168"/>
      <c r="FB2005" s="168"/>
      <c r="FC2005" s="168"/>
      <c r="FD2005" s="168"/>
    </row>
    <row r="2006" spans="1:160" s="5" customFormat="1" ht="15.75" customHeight="1" x14ac:dyDescent="0.3">
      <c r="A2006" s="263"/>
      <c r="B2006" s="263"/>
      <c r="C2006" s="265"/>
      <c r="D2006" s="438"/>
      <c r="E2006" s="439"/>
      <c r="F2006" s="439"/>
      <c r="G2006" s="439"/>
      <c r="H2006" s="439"/>
      <c r="I2006" s="439"/>
      <c r="J2006" s="439"/>
      <c r="K2006" s="439"/>
      <c r="L2006" s="439"/>
      <c r="M2006" s="440"/>
      <c r="N2006" s="438"/>
      <c r="O2006" s="439"/>
      <c r="P2006" s="439"/>
      <c r="Q2006" s="439"/>
      <c r="R2006" s="439"/>
      <c r="S2006" s="439"/>
      <c r="T2006" s="439"/>
      <c r="U2006" s="440"/>
      <c r="V2006" s="33"/>
      <c r="W2006" s="57"/>
      <c r="X2006" s="86"/>
      <c r="Y2006" s="33"/>
      <c r="Z2006" s="36"/>
      <c r="AA2006" s="36"/>
      <c r="AD2006" s="33"/>
      <c r="AG2006" s="33"/>
      <c r="AH2006" s="43"/>
      <c r="AI2006" s="43"/>
      <c r="AJ2006" s="43"/>
      <c r="AK2006" s="43"/>
      <c r="AL2006" s="43"/>
      <c r="AM2006" s="43"/>
      <c r="AN2006" s="43"/>
      <c r="AO2006" s="43"/>
      <c r="AP2006" s="43"/>
      <c r="AQ2006" s="43"/>
      <c r="AR2006" s="43"/>
      <c r="AS2006" s="43"/>
      <c r="AT2006" s="43"/>
      <c r="AU2006" s="44"/>
      <c r="AV2006" s="33"/>
      <c r="AW2006" s="33"/>
      <c r="AX2006" s="33"/>
      <c r="AZ2006" s="141"/>
      <c r="BE2006" s="168"/>
      <c r="BF2006" s="168"/>
      <c r="BG2006" s="168"/>
      <c r="BH2006" s="168"/>
      <c r="BI2006" s="168"/>
      <c r="BJ2006" s="168"/>
      <c r="BK2006" s="168"/>
      <c r="BL2006" s="168"/>
      <c r="BM2006" s="168"/>
      <c r="DK2006" s="168"/>
      <c r="DL2006" s="168"/>
      <c r="DM2006" s="168"/>
      <c r="DN2006" s="168"/>
      <c r="DO2006" s="168"/>
      <c r="DP2006" s="168"/>
      <c r="DQ2006" s="168"/>
      <c r="DR2006" s="168"/>
      <c r="DS2006" s="168"/>
      <c r="DT2006" s="168"/>
      <c r="DU2006" s="168"/>
      <c r="DV2006" s="168"/>
      <c r="DW2006" s="168"/>
      <c r="DX2006" s="168"/>
      <c r="DY2006" s="168"/>
      <c r="DZ2006" s="168"/>
      <c r="EA2006" s="168"/>
      <c r="EB2006" s="168"/>
      <c r="EC2006" s="168"/>
      <c r="ED2006" s="168"/>
      <c r="EE2006" s="168"/>
      <c r="EF2006" s="168"/>
      <c r="EG2006" s="168"/>
      <c r="EH2006" s="168"/>
      <c r="EI2006" s="168"/>
      <c r="EJ2006" s="168"/>
      <c r="EK2006" s="168"/>
      <c r="EL2006" s="168"/>
      <c r="EM2006" s="168"/>
      <c r="EN2006" s="168"/>
      <c r="EO2006" s="168"/>
      <c r="EP2006" s="168"/>
      <c r="EQ2006" s="168"/>
      <c r="ER2006" s="168"/>
      <c r="ES2006" s="168"/>
      <c r="ET2006" s="168"/>
      <c r="EU2006" s="168"/>
      <c r="EV2006" s="168"/>
      <c r="EW2006" s="168"/>
      <c r="EX2006" s="168"/>
      <c r="EY2006" s="168"/>
      <c r="EZ2006" s="168"/>
      <c r="FA2006" s="168"/>
      <c r="FB2006" s="168"/>
      <c r="FC2006" s="168"/>
      <c r="FD2006" s="168"/>
    </row>
    <row r="2007" spans="1:160" s="5" customFormat="1" ht="15.75" customHeight="1" x14ac:dyDescent="0.3">
      <c r="A2007" s="263"/>
      <c r="B2007" s="263"/>
      <c r="C2007" s="265"/>
      <c r="D2007" s="441"/>
      <c r="E2007" s="442"/>
      <c r="F2007" s="442"/>
      <c r="G2007" s="442"/>
      <c r="H2007" s="442"/>
      <c r="I2007" s="442"/>
      <c r="J2007" s="442"/>
      <c r="K2007" s="442"/>
      <c r="L2007" s="442"/>
      <c r="M2007" s="443"/>
      <c r="N2007" s="441"/>
      <c r="O2007" s="442"/>
      <c r="P2007" s="442"/>
      <c r="Q2007" s="442"/>
      <c r="R2007" s="442"/>
      <c r="S2007" s="442"/>
      <c r="T2007" s="442"/>
      <c r="U2007" s="443"/>
      <c r="V2007" s="33"/>
      <c r="W2007" s="57"/>
      <c r="X2007" s="86"/>
      <c r="Y2007" s="33"/>
      <c r="Z2007" s="36"/>
      <c r="AA2007" s="36"/>
      <c r="AD2007" s="33"/>
      <c r="AG2007" s="33"/>
      <c r="AH2007" s="43"/>
      <c r="AI2007" s="43"/>
      <c r="AJ2007" s="43"/>
      <c r="AK2007" s="43"/>
      <c r="AL2007" s="43"/>
      <c r="AM2007" s="43"/>
      <c r="AN2007" s="43"/>
      <c r="AO2007" s="43"/>
      <c r="AP2007" s="43"/>
      <c r="AQ2007" s="43"/>
      <c r="AR2007" s="43"/>
      <c r="AS2007" s="43"/>
      <c r="AT2007" s="43"/>
      <c r="AU2007" s="44"/>
      <c r="AV2007" s="33"/>
      <c r="AW2007" s="33"/>
      <c r="AX2007" s="33"/>
      <c r="AZ2007" s="141"/>
      <c r="BE2007" s="168"/>
      <c r="BF2007" s="168"/>
      <c r="BG2007" s="168"/>
      <c r="BH2007" s="168"/>
      <c r="BI2007" s="168"/>
      <c r="BJ2007" s="168"/>
      <c r="BK2007" s="168"/>
      <c r="BL2007" s="168"/>
      <c r="BM2007" s="168"/>
      <c r="DK2007" s="168"/>
      <c r="DL2007" s="168"/>
      <c r="DM2007" s="168"/>
      <c r="DN2007" s="168"/>
      <c r="DO2007" s="168"/>
      <c r="DP2007" s="168"/>
      <c r="DQ2007" s="168"/>
      <c r="DR2007" s="168"/>
      <c r="DS2007" s="168"/>
      <c r="DT2007" s="168"/>
      <c r="DU2007" s="168"/>
      <c r="DV2007" s="168"/>
      <c r="DW2007" s="168"/>
      <c r="DX2007" s="168"/>
      <c r="DY2007" s="168"/>
      <c r="DZ2007" s="168"/>
      <c r="EA2007" s="168"/>
      <c r="EB2007" s="168"/>
      <c r="EC2007" s="168"/>
      <c r="ED2007" s="168"/>
      <c r="EE2007" s="168"/>
      <c r="EF2007" s="168"/>
      <c r="EG2007" s="168"/>
      <c r="EH2007" s="168"/>
      <c r="EI2007" s="168"/>
      <c r="EJ2007" s="168"/>
      <c r="EK2007" s="168"/>
      <c r="EL2007" s="168"/>
      <c r="EM2007" s="168"/>
      <c r="EN2007" s="168"/>
      <c r="EO2007" s="168"/>
      <c r="EP2007" s="168"/>
      <c r="EQ2007" s="168"/>
      <c r="ER2007" s="168"/>
      <c r="ES2007" s="168"/>
      <c r="ET2007" s="168"/>
      <c r="EU2007" s="168"/>
      <c r="EV2007" s="168"/>
      <c r="EW2007" s="168"/>
      <c r="EX2007" s="168"/>
      <c r="EY2007" s="168"/>
      <c r="EZ2007" s="168"/>
      <c r="FA2007" s="168"/>
      <c r="FB2007" s="168"/>
      <c r="FC2007" s="168"/>
      <c r="FD2007" s="168"/>
    </row>
    <row r="2008" spans="1:160" s="5" customFormat="1" x14ac:dyDescent="0.25">
      <c r="A2008" s="263"/>
      <c r="B2008" s="263"/>
      <c r="C2008" s="265"/>
      <c r="D2008" s="10" t="s">
        <v>23</v>
      </c>
      <c r="E2008" s="445" t="e">
        <f>+#REF!</f>
        <v>#REF!</v>
      </c>
      <c r="F2008" s="445"/>
      <c r="G2008" s="445"/>
      <c r="H2008" s="445"/>
      <c r="I2008" s="445"/>
      <c r="J2008" s="445"/>
      <c r="K2008" s="445"/>
      <c r="L2008" s="445"/>
      <c r="M2008" s="446"/>
      <c r="N2008" s="11" t="s">
        <v>23</v>
      </c>
      <c r="O2008" s="445" t="e">
        <f>+#REF!</f>
        <v>#REF!</v>
      </c>
      <c r="P2008" s="445"/>
      <c r="Q2008" s="445"/>
      <c r="R2008" s="445"/>
      <c r="S2008" s="445"/>
      <c r="T2008" s="445"/>
      <c r="U2008" s="446"/>
      <c r="V2008" s="33"/>
      <c r="W2008" s="57"/>
      <c r="X2008" s="86"/>
      <c r="Y2008" s="33"/>
      <c r="Z2008" s="36"/>
      <c r="AA2008" s="36"/>
      <c r="AD2008" s="33"/>
      <c r="AG2008" s="33"/>
      <c r="AH2008" s="43"/>
      <c r="AI2008" s="43"/>
      <c r="AJ2008" s="43"/>
      <c r="AK2008" s="43"/>
      <c r="AL2008" s="43"/>
      <c r="AM2008" s="43"/>
      <c r="AN2008" s="43"/>
      <c r="AO2008" s="43"/>
      <c r="AP2008" s="43"/>
      <c r="AQ2008" s="43"/>
      <c r="AR2008" s="43"/>
      <c r="AS2008" s="43"/>
      <c r="AT2008" s="43"/>
      <c r="AU2008" s="44"/>
      <c r="AV2008" s="33"/>
      <c r="AW2008" s="33"/>
      <c r="AX2008" s="33"/>
      <c r="AZ2008" s="141"/>
      <c r="BE2008" s="168"/>
      <c r="BF2008" s="168"/>
      <c r="BG2008" s="168"/>
      <c r="BH2008" s="168"/>
      <c r="BI2008" s="168"/>
      <c r="BJ2008" s="168"/>
      <c r="BK2008" s="168"/>
      <c r="BL2008" s="168"/>
      <c r="BM2008" s="168"/>
      <c r="DK2008" s="168"/>
      <c r="DL2008" s="168"/>
      <c r="DM2008" s="168"/>
      <c r="DN2008" s="168"/>
      <c r="DO2008" s="168"/>
      <c r="DP2008" s="168"/>
      <c r="DQ2008" s="168"/>
      <c r="DR2008" s="168"/>
      <c r="DS2008" s="168"/>
      <c r="DT2008" s="168"/>
      <c r="DU2008" s="168"/>
      <c r="DV2008" s="168"/>
      <c r="DW2008" s="168"/>
      <c r="DX2008" s="168"/>
      <c r="DY2008" s="168"/>
      <c r="DZ2008" s="168"/>
      <c r="EA2008" s="168"/>
      <c r="EB2008" s="168"/>
      <c r="EC2008" s="168"/>
      <c r="ED2008" s="168"/>
      <c r="EE2008" s="168"/>
      <c r="EF2008" s="168"/>
      <c r="EG2008" s="168"/>
      <c r="EH2008" s="168"/>
      <c r="EI2008" s="168"/>
      <c r="EJ2008" s="168"/>
      <c r="EK2008" s="168"/>
      <c r="EL2008" s="168"/>
      <c r="EM2008" s="168"/>
      <c r="EN2008" s="168"/>
      <c r="EO2008" s="168"/>
      <c r="EP2008" s="168"/>
      <c r="EQ2008" s="168"/>
      <c r="ER2008" s="168"/>
      <c r="ES2008" s="168"/>
      <c r="ET2008" s="168"/>
      <c r="EU2008" s="168"/>
      <c r="EV2008" s="168"/>
      <c r="EW2008" s="168"/>
      <c r="EX2008" s="168"/>
      <c r="EY2008" s="168"/>
      <c r="EZ2008" s="168"/>
      <c r="FA2008" s="168"/>
      <c r="FB2008" s="168"/>
      <c r="FC2008" s="168"/>
      <c r="FD2008" s="168"/>
    </row>
    <row r="2009" spans="1:160" s="5" customFormat="1" ht="14.4" thickBot="1" x14ac:dyDescent="0.3">
      <c r="A2009" s="263"/>
      <c r="B2009" s="263"/>
      <c r="C2009" s="265"/>
      <c r="D2009" s="12" t="s">
        <v>25</v>
      </c>
      <c r="E2009" s="447" t="e">
        <f>+#REF!</f>
        <v>#REF!</v>
      </c>
      <c r="F2009" s="447"/>
      <c r="G2009" s="447"/>
      <c r="H2009" s="447"/>
      <c r="I2009" s="447"/>
      <c r="J2009" s="447"/>
      <c r="K2009" s="447"/>
      <c r="L2009" s="447"/>
      <c r="M2009" s="448"/>
      <c r="N2009" s="13" t="s">
        <v>25</v>
      </c>
      <c r="O2009" s="447" t="e">
        <f>+#REF!</f>
        <v>#REF!</v>
      </c>
      <c r="P2009" s="447"/>
      <c r="Q2009" s="447"/>
      <c r="R2009" s="447"/>
      <c r="S2009" s="447"/>
      <c r="T2009" s="447"/>
      <c r="U2009" s="448"/>
      <c r="V2009" s="33"/>
      <c r="W2009" s="57"/>
      <c r="X2009" s="86"/>
      <c r="Y2009" s="33"/>
      <c r="Z2009" s="36"/>
      <c r="AA2009" s="36"/>
      <c r="AD2009" s="33"/>
      <c r="AG2009" s="33"/>
      <c r="AH2009" s="43"/>
      <c r="AI2009" s="43"/>
      <c r="AJ2009" s="43"/>
      <c r="AK2009" s="43"/>
      <c r="AL2009" s="43"/>
      <c r="AM2009" s="43"/>
      <c r="AN2009" s="43"/>
      <c r="AO2009" s="43"/>
      <c r="AP2009" s="43"/>
      <c r="AQ2009" s="43"/>
      <c r="AR2009" s="43"/>
      <c r="AS2009" s="43"/>
      <c r="AT2009" s="43"/>
      <c r="AU2009" s="44"/>
      <c r="AV2009" s="33"/>
      <c r="AW2009" s="33"/>
      <c r="AX2009" s="33"/>
      <c r="AZ2009" s="141"/>
      <c r="BE2009" s="168"/>
      <c r="BF2009" s="168"/>
      <c r="BG2009" s="168"/>
      <c r="BH2009" s="168"/>
      <c r="BI2009" s="168"/>
      <c r="BJ2009" s="168"/>
      <c r="BK2009" s="168"/>
      <c r="BL2009" s="168"/>
      <c r="BM2009" s="168"/>
      <c r="DK2009" s="168"/>
      <c r="DL2009" s="168"/>
      <c r="DM2009" s="168"/>
      <c r="DN2009" s="168"/>
      <c r="DO2009" s="168"/>
      <c r="DP2009" s="168"/>
      <c r="DQ2009" s="168"/>
      <c r="DR2009" s="168"/>
      <c r="DS2009" s="168"/>
      <c r="DT2009" s="168"/>
      <c r="DU2009" s="168"/>
      <c r="DV2009" s="168"/>
      <c r="DW2009" s="168"/>
      <c r="DX2009" s="168"/>
      <c r="DY2009" s="168"/>
      <c r="DZ2009" s="168"/>
      <c r="EA2009" s="168"/>
      <c r="EB2009" s="168"/>
      <c r="EC2009" s="168"/>
      <c r="ED2009" s="168"/>
      <c r="EE2009" s="168"/>
      <c r="EF2009" s="168"/>
      <c r="EG2009" s="168"/>
      <c r="EH2009" s="168"/>
      <c r="EI2009" s="168"/>
      <c r="EJ2009" s="168"/>
      <c r="EK2009" s="168"/>
      <c r="EL2009" s="168"/>
      <c r="EM2009" s="168"/>
      <c r="EN2009" s="168"/>
      <c r="EO2009" s="168"/>
      <c r="EP2009" s="168"/>
      <c r="EQ2009" s="168"/>
      <c r="ER2009" s="168"/>
      <c r="ES2009" s="168"/>
      <c r="ET2009" s="168"/>
      <c r="EU2009" s="168"/>
      <c r="EV2009" s="168"/>
      <c r="EW2009" s="168"/>
      <c r="EX2009" s="168"/>
      <c r="EY2009" s="168"/>
      <c r="EZ2009" s="168"/>
      <c r="FA2009" s="168"/>
      <c r="FB2009" s="168"/>
      <c r="FC2009" s="168"/>
      <c r="FD2009" s="168"/>
    </row>
    <row r="2010" spans="1:160" ht="9.9" customHeight="1" thickBot="1" x14ac:dyDescent="0.3"/>
    <row r="2011" spans="1:160" s="5" customFormat="1" ht="15.75" customHeight="1" x14ac:dyDescent="0.3">
      <c r="A2011" s="263"/>
      <c r="B2011" s="263"/>
      <c r="C2011" s="265"/>
      <c r="D2011" s="484"/>
      <c r="E2011" s="485"/>
      <c r="F2011" s="488" t="s">
        <v>0</v>
      </c>
      <c r="G2011" s="489"/>
      <c r="H2011" s="489"/>
      <c r="I2011" s="489"/>
      <c r="J2011" s="489"/>
      <c r="K2011" s="489"/>
      <c r="L2011" s="489"/>
      <c r="M2011" s="489"/>
      <c r="N2011" s="489"/>
      <c r="O2011" s="490"/>
      <c r="P2011" s="494" t="s">
        <v>1</v>
      </c>
      <c r="Q2011" s="495"/>
      <c r="R2011" s="495"/>
      <c r="S2011" s="496"/>
      <c r="T2011" s="500"/>
      <c r="U2011" s="501"/>
      <c r="V2011" s="33"/>
      <c r="W2011" s="57"/>
      <c r="X2011" s="86"/>
      <c r="Y2011" s="33"/>
      <c r="Z2011" s="36"/>
      <c r="AA2011" s="36"/>
      <c r="AD2011" s="33"/>
      <c r="AG2011" s="33"/>
      <c r="AH2011" s="43"/>
      <c r="AI2011" s="43"/>
      <c r="AJ2011" s="43"/>
      <c r="AK2011" s="43"/>
      <c r="AL2011" s="43"/>
      <c r="AM2011" s="43"/>
      <c r="AN2011" s="43"/>
      <c r="AO2011" s="43"/>
      <c r="AP2011" s="43"/>
      <c r="AQ2011" s="43"/>
      <c r="AR2011" s="43"/>
      <c r="AS2011" s="43"/>
      <c r="AT2011" s="43"/>
      <c r="AU2011" s="44"/>
      <c r="AV2011" s="33"/>
      <c r="AW2011" s="33"/>
      <c r="AX2011" s="33"/>
      <c r="AZ2011" s="141"/>
      <c r="BE2011" s="168"/>
      <c r="BF2011" s="168"/>
      <c r="BG2011" s="168"/>
      <c r="BH2011" s="168"/>
      <c r="BI2011" s="168"/>
      <c r="BJ2011" s="168"/>
      <c r="BK2011" s="168"/>
      <c r="BL2011" s="168"/>
      <c r="BM2011" s="168"/>
      <c r="DK2011" s="168"/>
      <c r="DL2011" s="168"/>
      <c r="DM2011" s="168"/>
      <c r="DN2011" s="168"/>
      <c r="DO2011" s="168"/>
      <c r="DP2011" s="168"/>
      <c r="DQ2011" s="168"/>
      <c r="DR2011" s="168"/>
      <c r="DS2011" s="168"/>
      <c r="DT2011" s="168"/>
      <c r="DU2011" s="168"/>
      <c r="DV2011" s="168"/>
      <c r="DW2011" s="168"/>
      <c r="DX2011" s="168"/>
      <c r="DY2011" s="168"/>
      <c r="DZ2011" s="168"/>
      <c r="EA2011" s="168"/>
      <c r="EB2011" s="168"/>
      <c r="EC2011" s="168"/>
      <c r="ED2011" s="168"/>
      <c r="EE2011" s="168"/>
      <c r="EF2011" s="168"/>
      <c r="EG2011" s="168"/>
      <c r="EH2011" s="168"/>
      <c r="EI2011" s="168"/>
      <c r="EJ2011" s="168"/>
      <c r="EK2011" s="168"/>
      <c r="EL2011" s="168"/>
      <c r="EM2011" s="168"/>
      <c r="EN2011" s="168"/>
      <c r="EO2011" s="168"/>
      <c r="EP2011" s="168"/>
      <c r="EQ2011" s="168"/>
      <c r="ER2011" s="168"/>
      <c r="ES2011" s="168"/>
      <c r="ET2011" s="168"/>
      <c r="EU2011" s="168"/>
      <c r="EV2011" s="168"/>
      <c r="EW2011" s="168"/>
      <c r="EX2011" s="168"/>
      <c r="EY2011" s="168"/>
      <c r="EZ2011" s="168"/>
      <c r="FA2011" s="168"/>
      <c r="FB2011" s="168"/>
      <c r="FC2011" s="168"/>
      <c r="FD2011" s="168"/>
    </row>
    <row r="2012" spans="1:160" s="5" customFormat="1" ht="15" customHeight="1" x14ac:dyDescent="0.3">
      <c r="A2012" s="263"/>
      <c r="B2012" s="263"/>
      <c r="C2012" s="265"/>
      <c r="D2012" s="481"/>
      <c r="E2012" s="482"/>
      <c r="F2012" s="491"/>
      <c r="G2012" s="492"/>
      <c r="H2012" s="492"/>
      <c r="I2012" s="492"/>
      <c r="J2012" s="492"/>
      <c r="K2012" s="492"/>
      <c r="L2012" s="492"/>
      <c r="M2012" s="492"/>
      <c r="N2012" s="492"/>
      <c r="O2012" s="493"/>
      <c r="P2012" s="497"/>
      <c r="Q2012" s="498"/>
      <c r="R2012" s="498"/>
      <c r="S2012" s="499"/>
      <c r="T2012" s="502"/>
      <c r="U2012" s="503"/>
      <c r="V2012" s="33"/>
      <c r="W2012" s="57"/>
      <c r="X2012" s="86"/>
      <c r="Y2012" s="38"/>
      <c r="Z2012" s="36"/>
      <c r="AA2012" s="36"/>
      <c r="AD2012" s="33"/>
      <c r="AG2012" s="33"/>
      <c r="AH2012" s="43"/>
      <c r="AI2012" s="43"/>
      <c r="AJ2012" s="43"/>
      <c r="AK2012" s="43"/>
      <c r="AL2012" s="43"/>
      <c r="AM2012" s="43"/>
      <c r="AN2012" s="43"/>
      <c r="AO2012" s="43"/>
      <c r="AP2012" s="43"/>
      <c r="AQ2012" s="43"/>
      <c r="AR2012" s="43"/>
      <c r="AS2012" s="43"/>
      <c r="AT2012" s="43"/>
      <c r="AU2012" s="44"/>
      <c r="AV2012" s="33"/>
      <c r="AW2012" s="33"/>
      <c r="AX2012" s="33"/>
      <c r="AZ2012" s="141"/>
      <c r="BE2012" s="168"/>
      <c r="BF2012" s="168"/>
      <c r="BG2012" s="168"/>
      <c r="BH2012" s="168"/>
      <c r="BI2012" s="168"/>
      <c r="BJ2012" s="168"/>
      <c r="BK2012" s="168"/>
      <c r="BL2012" s="168"/>
      <c r="BM2012" s="168"/>
      <c r="DK2012" s="168"/>
      <c r="DL2012" s="168"/>
      <c r="DM2012" s="168"/>
      <c r="DN2012" s="168"/>
      <c r="DO2012" s="168"/>
      <c r="DP2012" s="168"/>
      <c r="DQ2012" s="168"/>
      <c r="DR2012" s="168"/>
      <c r="DS2012" s="168"/>
      <c r="DT2012" s="168"/>
      <c r="DU2012" s="168"/>
      <c r="DV2012" s="168"/>
      <c r="DW2012" s="168"/>
      <c r="DX2012" s="168"/>
      <c r="DY2012" s="168"/>
      <c r="DZ2012" s="168"/>
      <c r="EA2012" s="168"/>
      <c r="EB2012" s="168"/>
      <c r="EC2012" s="168"/>
      <c r="ED2012" s="168"/>
      <c r="EE2012" s="168"/>
      <c r="EF2012" s="168"/>
      <c r="EG2012" s="168"/>
      <c r="EH2012" s="168"/>
      <c r="EI2012" s="168"/>
      <c r="EJ2012" s="168"/>
      <c r="EK2012" s="168"/>
      <c r="EL2012" s="168"/>
      <c r="EM2012" s="168"/>
      <c r="EN2012" s="168"/>
      <c r="EO2012" s="168"/>
      <c r="EP2012" s="168"/>
      <c r="EQ2012" s="168"/>
      <c r="ER2012" s="168"/>
      <c r="ES2012" s="168"/>
      <c r="ET2012" s="168"/>
      <c r="EU2012" s="168"/>
      <c r="EV2012" s="168"/>
      <c r="EW2012" s="168"/>
      <c r="EX2012" s="168"/>
      <c r="EY2012" s="168"/>
      <c r="EZ2012" s="168"/>
      <c r="FA2012" s="168"/>
      <c r="FB2012" s="168"/>
      <c r="FC2012" s="168"/>
      <c r="FD2012" s="168"/>
    </row>
    <row r="2013" spans="1:160" s="5" customFormat="1" ht="30" customHeight="1" thickBot="1" x14ac:dyDescent="0.35">
      <c r="A2013" s="263"/>
      <c r="B2013" s="263"/>
      <c r="C2013" s="265"/>
      <c r="D2013" s="486"/>
      <c r="E2013" s="487"/>
      <c r="F2013" s="506" t="s">
        <v>2</v>
      </c>
      <c r="G2013" s="507"/>
      <c r="H2013" s="507"/>
      <c r="I2013" s="507"/>
      <c r="J2013" s="507"/>
      <c r="K2013" s="507"/>
      <c r="L2013" s="507"/>
      <c r="M2013" s="507"/>
      <c r="N2013" s="507"/>
      <c r="O2013" s="508"/>
      <c r="P2013" s="32">
        <v>42</v>
      </c>
      <c r="Q2013" s="101" t="s">
        <v>3</v>
      </c>
      <c r="R2013" s="509">
        <v>147</v>
      </c>
      <c r="S2013" s="510"/>
      <c r="T2013" s="504"/>
      <c r="U2013" s="505"/>
      <c r="V2013" s="33">
        <f>+IF(C2022="","",1)</f>
        <v>1</v>
      </c>
      <c r="W2013" s="57"/>
      <c r="X2013" s="86"/>
      <c r="Y2013" s="39"/>
      <c r="Z2013" s="36"/>
      <c r="AA2013" s="36"/>
      <c r="AD2013" s="33"/>
      <c r="AG2013" s="33"/>
      <c r="AH2013" s="43"/>
      <c r="AI2013" s="43"/>
      <c r="AJ2013" s="43"/>
      <c r="AK2013" s="43"/>
      <c r="AL2013" s="43"/>
      <c r="AM2013" s="43"/>
      <c r="AN2013" s="43"/>
      <c r="AO2013" s="43"/>
      <c r="AP2013" s="43"/>
      <c r="AQ2013" s="43"/>
      <c r="AR2013" s="43"/>
      <c r="AS2013" s="43"/>
      <c r="AT2013" s="43"/>
      <c r="AU2013" s="44"/>
      <c r="AV2013" s="33"/>
      <c r="AW2013" s="33"/>
      <c r="AX2013" s="33"/>
      <c r="AZ2013" s="141"/>
      <c r="BE2013" s="168"/>
      <c r="BF2013" s="168"/>
      <c r="BG2013" s="168"/>
      <c r="BH2013" s="168"/>
      <c r="BI2013" s="168"/>
      <c r="BJ2013" s="168"/>
      <c r="BK2013" s="168"/>
      <c r="BL2013" s="168"/>
      <c r="BM2013" s="168"/>
      <c r="DK2013" s="168"/>
      <c r="DL2013" s="168"/>
      <c r="DM2013" s="168"/>
      <c r="DN2013" s="168"/>
      <c r="DO2013" s="168"/>
      <c r="DP2013" s="168"/>
      <c r="DQ2013" s="168"/>
      <c r="DR2013" s="168"/>
      <c r="DS2013" s="168"/>
      <c r="DT2013" s="168"/>
      <c r="DU2013" s="168"/>
      <c r="DV2013" s="168"/>
      <c r="DW2013" s="168"/>
      <c r="DX2013" s="168"/>
      <c r="DY2013" s="168"/>
      <c r="DZ2013" s="168"/>
      <c r="EA2013" s="168"/>
      <c r="EB2013" s="168"/>
      <c r="EC2013" s="168"/>
      <c r="ED2013" s="168"/>
      <c r="EE2013" s="168"/>
      <c r="EF2013" s="168"/>
      <c r="EG2013" s="168"/>
      <c r="EH2013" s="168"/>
      <c r="EI2013" s="168"/>
      <c r="EJ2013" s="168"/>
      <c r="EK2013" s="168"/>
      <c r="EL2013" s="168"/>
      <c r="EM2013" s="168"/>
      <c r="EN2013" s="168"/>
      <c r="EO2013" s="168"/>
      <c r="EP2013" s="168"/>
      <c r="EQ2013" s="168"/>
      <c r="ER2013" s="168"/>
      <c r="ES2013" s="168"/>
      <c r="ET2013" s="168"/>
      <c r="EU2013" s="168"/>
      <c r="EV2013" s="168"/>
      <c r="EW2013" s="168"/>
      <c r="EX2013" s="168"/>
      <c r="EY2013" s="168"/>
      <c r="EZ2013" s="168"/>
      <c r="FA2013" s="168"/>
      <c r="FB2013" s="168"/>
      <c r="FC2013" s="168"/>
      <c r="FD2013" s="168"/>
    </row>
    <row r="2014" spans="1:160" s="5" customFormat="1" ht="5.25" customHeight="1" thickBot="1" x14ac:dyDescent="0.35">
      <c r="A2014" s="263"/>
      <c r="B2014" s="263"/>
      <c r="C2014" s="265"/>
      <c r="D2014" s="454"/>
      <c r="E2014" s="454"/>
      <c r="F2014" s="454"/>
      <c r="G2014" s="454"/>
      <c r="H2014" s="454"/>
      <c r="I2014" s="454"/>
      <c r="J2014" s="454"/>
      <c r="K2014" s="454"/>
      <c r="L2014" s="454"/>
      <c r="M2014" s="454"/>
      <c r="N2014" s="454"/>
      <c r="O2014" s="454"/>
      <c r="P2014" s="454"/>
      <c r="Q2014" s="454"/>
      <c r="R2014" s="454"/>
      <c r="S2014" s="454"/>
      <c r="T2014" s="454"/>
      <c r="U2014" s="454"/>
      <c r="V2014" s="33"/>
      <c r="W2014" s="57"/>
      <c r="X2014" s="86"/>
      <c r="Y2014" s="38"/>
      <c r="Z2014" s="36"/>
      <c r="AA2014" s="36"/>
      <c r="AD2014" s="33"/>
      <c r="AG2014" s="33"/>
      <c r="AH2014" s="43"/>
      <c r="AI2014" s="43"/>
      <c r="AJ2014" s="43"/>
      <c r="AK2014" s="43"/>
      <c r="AL2014" s="43"/>
      <c r="AM2014" s="43"/>
      <c r="AN2014" s="43"/>
      <c r="AO2014" s="43"/>
      <c r="AP2014" s="43"/>
      <c r="AQ2014" s="43"/>
      <c r="AR2014" s="43"/>
      <c r="AS2014" s="43"/>
      <c r="AT2014" s="43"/>
      <c r="AU2014" s="44"/>
      <c r="AV2014" s="33"/>
      <c r="AW2014" s="33"/>
      <c r="AX2014" s="33"/>
      <c r="AZ2014" s="141"/>
      <c r="BE2014" s="168"/>
      <c r="BF2014" s="168"/>
      <c r="BG2014" s="168"/>
      <c r="BH2014" s="168"/>
      <c r="BI2014" s="168"/>
      <c r="BJ2014" s="168"/>
      <c r="BK2014" s="168"/>
      <c r="BL2014" s="168"/>
      <c r="BM2014" s="168"/>
      <c r="DK2014" s="168"/>
      <c r="DL2014" s="168"/>
      <c r="DM2014" s="168"/>
      <c r="DN2014" s="168"/>
      <c r="DO2014" s="168"/>
      <c r="DP2014" s="168"/>
      <c r="DQ2014" s="168"/>
      <c r="DR2014" s="168"/>
      <c r="DS2014" s="168"/>
      <c r="DT2014" s="168"/>
      <c r="DU2014" s="168"/>
      <c r="DV2014" s="168"/>
      <c r="DW2014" s="168"/>
      <c r="DX2014" s="168"/>
      <c r="DY2014" s="168"/>
      <c r="DZ2014" s="168"/>
      <c r="EA2014" s="168"/>
      <c r="EB2014" s="168"/>
      <c r="EC2014" s="168"/>
      <c r="ED2014" s="168"/>
      <c r="EE2014" s="168"/>
      <c r="EF2014" s="168"/>
      <c r="EG2014" s="168"/>
      <c r="EH2014" s="168"/>
      <c r="EI2014" s="168"/>
      <c r="EJ2014" s="168"/>
      <c r="EK2014" s="168"/>
      <c r="EL2014" s="168"/>
      <c r="EM2014" s="168"/>
      <c r="EN2014" s="168"/>
      <c r="EO2014" s="168"/>
      <c r="EP2014" s="168"/>
      <c r="EQ2014" s="168"/>
      <c r="ER2014" s="168"/>
      <c r="ES2014" s="168"/>
      <c r="ET2014" s="168"/>
      <c r="EU2014" s="168"/>
      <c r="EV2014" s="168"/>
      <c r="EW2014" s="168"/>
      <c r="EX2014" s="168"/>
      <c r="EY2014" s="168"/>
      <c r="EZ2014" s="168"/>
      <c r="FA2014" s="168"/>
      <c r="FB2014" s="168"/>
      <c r="FC2014" s="168"/>
      <c r="FD2014" s="168"/>
    </row>
    <row r="2015" spans="1:160" s="5" customFormat="1" ht="24.9" customHeight="1" x14ac:dyDescent="0.3">
      <c r="A2015" s="263"/>
      <c r="B2015" s="263"/>
      <c r="C2015" s="265"/>
      <c r="D2015" s="511" t="s">
        <v>4</v>
      </c>
      <c r="E2015" s="512"/>
      <c r="F2015" s="513" t="s">
        <v>168</v>
      </c>
      <c r="G2015" s="514"/>
      <c r="H2015" s="514"/>
      <c r="I2015" s="515"/>
      <c r="J2015" s="516" t="s">
        <v>5</v>
      </c>
      <c r="K2015" s="512"/>
      <c r="L2015" s="513" t="s">
        <v>102</v>
      </c>
      <c r="M2015" s="514"/>
      <c r="N2015" s="514"/>
      <c r="O2015" s="514"/>
      <c r="P2015" s="515"/>
      <c r="Q2015" s="1" t="s">
        <v>6</v>
      </c>
      <c r="R2015" s="513" t="s">
        <v>36</v>
      </c>
      <c r="S2015" s="514"/>
      <c r="T2015" s="514"/>
      <c r="U2015" s="517"/>
      <c r="V2015" s="33"/>
      <c r="W2015" s="57"/>
      <c r="X2015" s="86"/>
      <c r="Y2015" s="33"/>
      <c r="Z2015" s="36"/>
      <c r="AA2015" s="36"/>
      <c r="AD2015" s="33"/>
      <c r="AG2015" s="33"/>
      <c r="AH2015" s="43"/>
      <c r="AI2015" s="43"/>
      <c r="AJ2015" s="43"/>
      <c r="AK2015" s="43"/>
      <c r="AL2015" s="43"/>
      <c r="AM2015" s="43"/>
      <c r="AN2015" s="43"/>
      <c r="AO2015" s="43"/>
      <c r="AP2015" s="43"/>
      <c r="AQ2015" s="43"/>
      <c r="AR2015" s="43"/>
      <c r="AS2015" s="43"/>
      <c r="AT2015" s="43"/>
      <c r="AU2015" s="44"/>
      <c r="AV2015" s="33"/>
      <c r="AW2015" s="33"/>
      <c r="AX2015" s="33"/>
      <c r="AZ2015" s="141"/>
      <c r="BE2015" s="168"/>
      <c r="BF2015" s="168"/>
      <c r="BG2015" s="168"/>
      <c r="BH2015" s="168"/>
      <c r="BI2015" s="168"/>
      <c r="BJ2015" s="168"/>
      <c r="BK2015" s="168"/>
      <c r="BL2015" s="168"/>
      <c r="BM2015" s="168"/>
      <c r="DK2015" s="168"/>
      <c r="DL2015" s="168"/>
      <c r="DM2015" s="168"/>
      <c r="DN2015" s="168"/>
      <c r="DO2015" s="168"/>
      <c r="DP2015" s="168"/>
      <c r="DQ2015" s="168"/>
      <c r="DR2015" s="168"/>
      <c r="DS2015" s="168"/>
      <c r="DT2015" s="168"/>
      <c r="DU2015" s="168"/>
      <c r="DV2015" s="168"/>
      <c r="DW2015" s="168"/>
      <c r="DX2015" s="168"/>
      <c r="DY2015" s="168"/>
      <c r="DZ2015" s="168"/>
      <c r="EA2015" s="168"/>
      <c r="EB2015" s="168"/>
      <c r="EC2015" s="168"/>
      <c r="ED2015" s="168"/>
      <c r="EE2015" s="168"/>
      <c r="EF2015" s="168"/>
      <c r="EG2015" s="168"/>
      <c r="EH2015" s="168"/>
      <c r="EI2015" s="168"/>
      <c r="EJ2015" s="168"/>
      <c r="EK2015" s="168"/>
      <c r="EL2015" s="168"/>
      <c r="EM2015" s="168"/>
      <c r="EN2015" s="168"/>
      <c r="EO2015" s="168"/>
      <c r="EP2015" s="168"/>
      <c r="EQ2015" s="168"/>
      <c r="ER2015" s="168"/>
      <c r="ES2015" s="168"/>
      <c r="ET2015" s="168"/>
      <c r="EU2015" s="168"/>
      <c r="EV2015" s="168"/>
      <c r="EW2015" s="168"/>
      <c r="EX2015" s="168"/>
      <c r="EY2015" s="168"/>
      <c r="EZ2015" s="168"/>
      <c r="FA2015" s="168"/>
      <c r="FB2015" s="168"/>
      <c r="FC2015" s="168"/>
      <c r="FD2015" s="168"/>
    </row>
    <row r="2016" spans="1:160" s="5" customFormat="1" ht="45" customHeight="1" thickBot="1" x14ac:dyDescent="0.35">
      <c r="A2016" s="263"/>
      <c r="B2016" s="263"/>
      <c r="C2016" s="265"/>
      <c r="D2016" s="518" t="s">
        <v>7</v>
      </c>
      <c r="E2016" s="519"/>
      <c r="F2016" s="520" t="s">
        <v>169</v>
      </c>
      <c r="G2016" s="521"/>
      <c r="H2016" s="521"/>
      <c r="I2016" s="521"/>
      <c r="J2016" s="521"/>
      <c r="K2016" s="521"/>
      <c r="L2016" s="521"/>
      <c r="M2016" s="521"/>
      <c r="N2016" s="521"/>
      <c r="O2016" s="521"/>
      <c r="P2016" s="521"/>
      <c r="Q2016" s="521"/>
      <c r="R2016" s="521"/>
      <c r="S2016" s="521"/>
      <c r="T2016" s="521"/>
      <c r="U2016" s="522"/>
      <c r="V2016" s="33"/>
      <c r="W2016" s="57"/>
      <c r="X2016" s="86"/>
      <c r="Y2016" s="33"/>
      <c r="Z2016" s="36"/>
      <c r="AA2016" s="36"/>
      <c r="AD2016" s="33"/>
      <c r="AG2016" s="33"/>
      <c r="AH2016" s="43"/>
      <c r="AI2016" s="43"/>
      <c r="AJ2016" s="43"/>
      <c r="AK2016" s="43"/>
      <c r="AL2016" s="43"/>
      <c r="AM2016" s="43"/>
      <c r="AN2016" s="43"/>
      <c r="AO2016" s="43"/>
      <c r="AP2016" s="43"/>
      <c r="AQ2016" s="43"/>
      <c r="AR2016" s="43"/>
      <c r="AS2016" s="43"/>
      <c r="AT2016" s="43"/>
      <c r="AU2016" s="44"/>
      <c r="AV2016" s="33"/>
      <c r="AW2016" s="33"/>
      <c r="AX2016" s="33"/>
      <c r="AZ2016" s="141"/>
      <c r="BE2016" s="168"/>
      <c r="BF2016" s="168"/>
      <c r="BG2016" s="168"/>
      <c r="BH2016" s="168"/>
      <c r="BI2016" s="168"/>
      <c r="BJ2016" s="168"/>
      <c r="BK2016" s="168"/>
      <c r="BL2016" s="168"/>
      <c r="BM2016" s="168"/>
      <c r="DK2016" s="168"/>
      <c r="DL2016" s="168"/>
      <c r="DM2016" s="168"/>
      <c r="DN2016" s="168"/>
      <c r="DO2016" s="168"/>
      <c r="DP2016" s="168"/>
      <c r="DQ2016" s="168"/>
      <c r="DR2016" s="168"/>
      <c r="DS2016" s="168"/>
      <c r="DT2016" s="168"/>
      <c r="DU2016" s="168"/>
      <c r="DV2016" s="168"/>
      <c r="DW2016" s="168"/>
      <c r="DX2016" s="168"/>
      <c r="DY2016" s="168"/>
      <c r="DZ2016" s="168"/>
      <c r="EA2016" s="168"/>
      <c r="EB2016" s="168"/>
      <c r="EC2016" s="168"/>
      <c r="ED2016" s="168"/>
      <c r="EE2016" s="168"/>
      <c r="EF2016" s="168"/>
      <c r="EG2016" s="168"/>
      <c r="EH2016" s="168"/>
      <c r="EI2016" s="168"/>
      <c r="EJ2016" s="168"/>
      <c r="EK2016" s="168"/>
      <c r="EL2016" s="168"/>
      <c r="EM2016" s="168"/>
      <c r="EN2016" s="168"/>
      <c r="EO2016" s="168"/>
      <c r="EP2016" s="168"/>
      <c r="EQ2016" s="168"/>
      <c r="ER2016" s="168"/>
      <c r="ES2016" s="168"/>
      <c r="ET2016" s="168"/>
      <c r="EU2016" s="168"/>
      <c r="EV2016" s="168"/>
      <c r="EW2016" s="168"/>
      <c r="EX2016" s="168"/>
      <c r="EY2016" s="168"/>
      <c r="EZ2016" s="168"/>
      <c r="FA2016" s="168"/>
      <c r="FB2016" s="168"/>
      <c r="FC2016" s="168"/>
      <c r="FD2016" s="168"/>
    </row>
    <row r="2017" spans="1:160" s="5" customFormat="1" ht="5.0999999999999996" customHeight="1" thickBot="1" x14ac:dyDescent="0.35">
      <c r="A2017" s="263"/>
      <c r="B2017" s="263"/>
      <c r="C2017" s="265"/>
      <c r="D2017" s="523"/>
      <c r="E2017" s="523"/>
      <c r="F2017" s="523"/>
      <c r="G2017" s="523"/>
      <c r="H2017" s="523"/>
      <c r="I2017" s="523"/>
      <c r="J2017" s="523"/>
      <c r="K2017" s="523"/>
      <c r="L2017" s="523"/>
      <c r="M2017" s="523"/>
      <c r="N2017" s="523"/>
      <c r="O2017" s="523"/>
      <c r="P2017" s="523"/>
      <c r="Q2017" s="523"/>
      <c r="R2017" s="523"/>
      <c r="S2017" s="523"/>
      <c r="T2017" s="523"/>
      <c r="U2017" s="523"/>
      <c r="V2017" s="33"/>
      <c r="W2017" s="57"/>
      <c r="X2017" s="86"/>
      <c r="Y2017" s="33"/>
      <c r="Z2017" s="36"/>
      <c r="AA2017" s="36"/>
      <c r="AD2017" s="33"/>
      <c r="AG2017" s="33"/>
      <c r="AH2017" s="43"/>
      <c r="AI2017" s="43"/>
      <c r="AJ2017" s="43"/>
      <c r="AK2017" s="43"/>
      <c r="AL2017" s="43"/>
      <c r="AM2017" s="43"/>
      <c r="AN2017" s="43"/>
      <c r="AO2017" s="43"/>
      <c r="AP2017" s="43"/>
      <c r="AQ2017" s="43"/>
      <c r="AR2017" s="43"/>
      <c r="AS2017" s="43"/>
      <c r="AT2017" s="43"/>
      <c r="AU2017" s="44"/>
      <c r="AV2017" s="33"/>
      <c r="AW2017" s="33"/>
      <c r="AX2017" s="33"/>
      <c r="AZ2017" s="141"/>
      <c r="BE2017" s="168"/>
      <c r="BF2017" s="168"/>
      <c r="BG2017" s="168"/>
      <c r="BH2017" s="168"/>
      <c r="BI2017" s="168"/>
      <c r="BJ2017" s="168"/>
      <c r="BK2017" s="168"/>
      <c r="BL2017" s="168"/>
      <c r="BM2017" s="168"/>
      <c r="DK2017" s="168"/>
      <c r="DL2017" s="168"/>
      <c r="DM2017" s="168"/>
      <c r="DN2017" s="168"/>
      <c r="DO2017" s="168"/>
      <c r="DP2017" s="168"/>
      <c r="DQ2017" s="168"/>
      <c r="DR2017" s="168"/>
      <c r="DS2017" s="168"/>
      <c r="DT2017" s="168"/>
      <c r="DU2017" s="168"/>
      <c r="DV2017" s="168"/>
      <c r="DW2017" s="168"/>
      <c r="DX2017" s="168"/>
      <c r="DY2017" s="168"/>
      <c r="DZ2017" s="168"/>
      <c r="EA2017" s="168"/>
      <c r="EB2017" s="168"/>
      <c r="EC2017" s="168"/>
      <c r="ED2017" s="168"/>
      <c r="EE2017" s="168"/>
      <c r="EF2017" s="168"/>
      <c r="EG2017" s="168"/>
      <c r="EH2017" s="168"/>
      <c r="EI2017" s="168"/>
      <c r="EJ2017" s="168"/>
      <c r="EK2017" s="168"/>
      <c r="EL2017" s="168"/>
      <c r="EM2017" s="168"/>
      <c r="EN2017" s="168"/>
      <c r="EO2017" s="168"/>
      <c r="EP2017" s="168"/>
      <c r="EQ2017" s="168"/>
      <c r="ER2017" s="168"/>
      <c r="ES2017" s="168"/>
      <c r="ET2017" s="168"/>
      <c r="EU2017" s="168"/>
      <c r="EV2017" s="168"/>
      <c r="EW2017" s="168"/>
      <c r="EX2017" s="168"/>
      <c r="EY2017" s="168"/>
      <c r="EZ2017" s="168"/>
      <c r="FA2017" s="168"/>
      <c r="FB2017" s="168"/>
      <c r="FC2017" s="168"/>
      <c r="FD2017" s="168"/>
    </row>
    <row r="2018" spans="1:160" s="5" customFormat="1" ht="24.9" customHeight="1" thickBot="1" x14ac:dyDescent="0.35">
      <c r="A2018" s="263"/>
      <c r="B2018" s="263"/>
      <c r="C2018" s="265"/>
      <c r="D2018" s="2" t="s">
        <v>103</v>
      </c>
      <c r="E2018" s="98" t="s">
        <v>106</v>
      </c>
      <c r="F2018" s="455" t="s">
        <v>104</v>
      </c>
      <c r="G2018" s="524"/>
      <c r="H2018" s="456"/>
      <c r="I2018" s="525">
        <v>44058</v>
      </c>
      <c r="J2018" s="526"/>
      <c r="K2018" s="526"/>
      <c r="L2018" s="526"/>
      <c r="M2018" s="526"/>
      <c r="N2018" s="527"/>
      <c r="O2018" s="3" t="s">
        <v>8</v>
      </c>
      <c r="P2018" s="449" t="s">
        <v>24</v>
      </c>
      <c r="Q2018" s="450"/>
      <c r="R2018" s="450"/>
      <c r="S2018" s="450"/>
      <c r="T2018" s="450"/>
      <c r="U2018" s="528"/>
      <c r="V2018" s="33"/>
      <c r="W2018" s="57"/>
      <c r="X2018" s="86"/>
      <c r="Y2018" s="33"/>
      <c r="Z2018" s="36"/>
      <c r="AA2018" s="36"/>
      <c r="AD2018" s="33"/>
      <c r="AG2018" s="33"/>
      <c r="AH2018" s="43"/>
      <c r="AI2018" s="43"/>
      <c r="AJ2018" s="43"/>
      <c r="AK2018" s="43"/>
      <c r="AL2018" s="43"/>
      <c r="AM2018" s="43"/>
      <c r="AN2018" s="43"/>
      <c r="AO2018" s="43"/>
      <c r="AP2018" s="43"/>
      <c r="AQ2018" s="43"/>
      <c r="AR2018" s="43"/>
      <c r="AS2018" s="43"/>
      <c r="AT2018" s="43"/>
      <c r="AU2018" s="44"/>
      <c r="AV2018" s="33"/>
      <c r="AW2018" s="33"/>
      <c r="AX2018" s="33"/>
      <c r="AZ2018" s="141"/>
      <c r="BE2018" s="168"/>
      <c r="BF2018" s="168"/>
      <c r="BG2018" s="168"/>
      <c r="BH2018" s="168"/>
      <c r="BI2018" s="168"/>
      <c r="BJ2018" s="168"/>
      <c r="BK2018" s="168"/>
      <c r="BL2018" s="168"/>
      <c r="BM2018" s="168"/>
      <c r="DK2018" s="168"/>
      <c r="DL2018" s="168"/>
      <c r="DM2018" s="168"/>
      <c r="DN2018" s="168"/>
      <c r="DO2018" s="168"/>
      <c r="DP2018" s="168"/>
      <c r="DQ2018" s="168"/>
      <c r="DR2018" s="168"/>
      <c r="DS2018" s="168"/>
      <c r="DT2018" s="168"/>
      <c r="DU2018" s="168"/>
      <c r="DV2018" s="168"/>
      <c r="DW2018" s="168"/>
      <c r="DX2018" s="168"/>
      <c r="DY2018" s="168"/>
      <c r="DZ2018" s="168"/>
      <c r="EA2018" s="168"/>
      <c r="EB2018" s="168"/>
      <c r="EC2018" s="168"/>
      <c r="ED2018" s="168"/>
      <c r="EE2018" s="168"/>
      <c r="EF2018" s="168"/>
      <c r="EG2018" s="168"/>
      <c r="EH2018" s="168"/>
      <c r="EI2018" s="168"/>
      <c r="EJ2018" s="168"/>
      <c r="EK2018" s="168"/>
      <c r="EL2018" s="168"/>
      <c r="EM2018" s="168"/>
      <c r="EN2018" s="168"/>
      <c r="EO2018" s="168"/>
      <c r="EP2018" s="168"/>
      <c r="EQ2018" s="168"/>
      <c r="ER2018" s="168"/>
      <c r="ES2018" s="168"/>
      <c r="ET2018" s="168"/>
      <c r="EU2018" s="168"/>
      <c r="EV2018" s="168"/>
      <c r="EW2018" s="168"/>
      <c r="EX2018" s="168"/>
      <c r="EY2018" s="168"/>
      <c r="EZ2018" s="168"/>
      <c r="FA2018" s="168"/>
      <c r="FB2018" s="168"/>
      <c r="FC2018" s="168"/>
      <c r="FD2018" s="168"/>
    </row>
    <row r="2019" spans="1:160" s="5" customFormat="1" ht="5.0999999999999996" customHeight="1" thickBot="1" x14ac:dyDescent="0.35">
      <c r="A2019" s="263"/>
      <c r="B2019" s="263"/>
      <c r="C2019" s="265"/>
      <c r="D2019" s="100"/>
      <c r="E2019" s="100"/>
      <c r="F2019" s="100"/>
      <c r="G2019" s="100"/>
      <c r="H2019" s="100"/>
      <c r="I2019" s="100"/>
      <c r="J2019" s="100"/>
      <c r="K2019" s="100"/>
      <c r="L2019" s="100"/>
      <c r="M2019" s="100"/>
      <c r="N2019" s="100"/>
      <c r="O2019" s="100"/>
      <c r="P2019" s="100"/>
      <c r="Q2019" s="100"/>
      <c r="R2019" s="100"/>
      <c r="S2019" s="100"/>
      <c r="T2019" s="100"/>
      <c r="U2019" s="100"/>
      <c r="V2019" s="33"/>
      <c r="W2019" s="57"/>
      <c r="X2019" s="86"/>
      <c r="Y2019" s="33"/>
      <c r="Z2019" s="36"/>
      <c r="AA2019" s="36"/>
      <c r="AD2019" s="33"/>
      <c r="AG2019" s="33"/>
      <c r="AH2019" s="43"/>
      <c r="AI2019" s="43"/>
      <c r="AJ2019" s="43"/>
      <c r="AK2019" s="43"/>
      <c r="AL2019" s="43"/>
      <c r="AM2019" s="43"/>
      <c r="AN2019" s="43"/>
      <c r="AO2019" s="43"/>
      <c r="AP2019" s="43"/>
      <c r="AQ2019" s="43"/>
      <c r="AR2019" s="43"/>
      <c r="AS2019" s="43"/>
      <c r="AT2019" s="43"/>
      <c r="AU2019" s="44"/>
      <c r="AV2019" s="33"/>
      <c r="AW2019" s="33"/>
      <c r="AX2019" s="33"/>
      <c r="AZ2019" s="141"/>
      <c r="BE2019" s="168"/>
      <c r="BF2019" s="168"/>
      <c r="BG2019" s="168"/>
      <c r="BH2019" s="168"/>
      <c r="BI2019" s="168"/>
      <c r="BJ2019" s="168"/>
      <c r="BK2019" s="168"/>
      <c r="BL2019" s="168"/>
      <c r="BM2019" s="168"/>
      <c r="DK2019" s="168"/>
      <c r="DL2019" s="168"/>
      <c r="DM2019" s="168"/>
      <c r="DN2019" s="168"/>
      <c r="DO2019" s="168"/>
      <c r="DP2019" s="168"/>
      <c r="DQ2019" s="168"/>
      <c r="DR2019" s="168"/>
      <c r="DS2019" s="168"/>
      <c r="DT2019" s="168"/>
      <c r="DU2019" s="168"/>
      <c r="DV2019" s="168"/>
      <c r="DW2019" s="168"/>
      <c r="DX2019" s="168"/>
      <c r="DY2019" s="168"/>
      <c r="DZ2019" s="168"/>
      <c r="EA2019" s="168"/>
      <c r="EB2019" s="168"/>
      <c r="EC2019" s="168"/>
      <c r="ED2019" s="168"/>
      <c r="EE2019" s="168"/>
      <c r="EF2019" s="168"/>
      <c r="EG2019" s="168"/>
      <c r="EH2019" s="168"/>
      <c r="EI2019" s="168"/>
      <c r="EJ2019" s="168"/>
      <c r="EK2019" s="168"/>
      <c r="EL2019" s="168"/>
      <c r="EM2019" s="168"/>
      <c r="EN2019" s="168"/>
      <c r="EO2019" s="168"/>
      <c r="EP2019" s="168"/>
      <c r="EQ2019" s="168"/>
      <c r="ER2019" s="168"/>
      <c r="ES2019" s="168"/>
      <c r="ET2019" s="168"/>
      <c r="EU2019" s="168"/>
      <c r="EV2019" s="168"/>
      <c r="EW2019" s="168"/>
      <c r="EX2019" s="168"/>
      <c r="EY2019" s="168"/>
      <c r="EZ2019" s="168"/>
      <c r="FA2019" s="168"/>
      <c r="FB2019" s="168"/>
      <c r="FC2019" s="168"/>
      <c r="FD2019" s="168"/>
    </row>
    <row r="2020" spans="1:160" s="5" customFormat="1" ht="24.9" customHeight="1" thickBot="1" x14ac:dyDescent="0.35">
      <c r="A2020" s="263"/>
      <c r="B2020" s="263"/>
      <c r="C2020" s="265"/>
      <c r="D2020" s="2" t="s">
        <v>31</v>
      </c>
      <c r="E2020" s="449"/>
      <c r="F2020" s="450"/>
      <c r="G2020" s="450"/>
      <c r="H2020" s="450"/>
      <c r="I2020" s="450"/>
      <c r="J2020" s="451"/>
      <c r="K2020" s="19" t="s">
        <v>105</v>
      </c>
      <c r="L2020" s="452"/>
      <c r="M2020" s="452"/>
      <c r="N2020" s="452"/>
      <c r="O2020" s="452"/>
      <c r="P2020" s="452"/>
      <c r="Q2020" s="452"/>
      <c r="R2020" s="452"/>
      <c r="S2020" s="452"/>
      <c r="T2020" s="452"/>
      <c r="U2020" s="453"/>
      <c r="V2020" s="33"/>
      <c r="W2020" s="57"/>
      <c r="X2020" s="86"/>
      <c r="Y2020" s="33"/>
      <c r="Z2020" s="36"/>
      <c r="AA2020" s="36"/>
      <c r="AD2020" s="33"/>
      <c r="AG2020" s="33"/>
      <c r="AH2020" s="43"/>
      <c r="AI2020" s="43"/>
      <c r="AJ2020" s="43"/>
      <c r="AK2020" s="43"/>
      <c r="AL2020" s="43"/>
      <c r="AM2020" s="43"/>
      <c r="AN2020" s="43"/>
      <c r="AO2020" s="43"/>
      <c r="AP2020" s="43"/>
      <c r="AQ2020" s="43"/>
      <c r="AR2020" s="43"/>
      <c r="AS2020" s="43"/>
      <c r="AT2020" s="43"/>
      <c r="AU2020" s="44"/>
      <c r="AV2020" s="33"/>
      <c r="AW2020" s="33"/>
      <c r="AX2020" s="33"/>
      <c r="AZ2020" s="141"/>
      <c r="BE2020" s="168"/>
      <c r="BF2020" s="168"/>
      <c r="BG2020" s="168"/>
      <c r="BH2020" s="168"/>
      <c r="BI2020" s="168"/>
      <c r="BJ2020" s="168"/>
      <c r="BK2020" s="168"/>
      <c r="BL2020" s="168"/>
      <c r="BM2020" s="168"/>
      <c r="DK2020" s="168"/>
      <c r="DL2020" s="168"/>
      <c r="DM2020" s="168"/>
      <c r="DN2020" s="168"/>
      <c r="DO2020" s="168"/>
      <c r="DP2020" s="168"/>
      <c r="DQ2020" s="168"/>
      <c r="DR2020" s="168"/>
      <c r="DS2020" s="168"/>
      <c r="DT2020" s="168"/>
      <c r="DU2020" s="168"/>
      <c r="DV2020" s="168"/>
      <c r="DW2020" s="168"/>
      <c r="DX2020" s="168"/>
      <c r="DY2020" s="168"/>
      <c r="DZ2020" s="168"/>
      <c r="EA2020" s="168"/>
      <c r="EB2020" s="168"/>
      <c r="EC2020" s="168"/>
      <c r="ED2020" s="168"/>
      <c r="EE2020" s="168"/>
      <c r="EF2020" s="168"/>
      <c r="EG2020" s="168"/>
      <c r="EH2020" s="168"/>
      <c r="EI2020" s="168"/>
      <c r="EJ2020" s="168"/>
      <c r="EK2020" s="168"/>
      <c r="EL2020" s="168"/>
      <c r="EM2020" s="168"/>
      <c r="EN2020" s="168"/>
      <c r="EO2020" s="168"/>
      <c r="EP2020" s="168"/>
      <c r="EQ2020" s="168"/>
      <c r="ER2020" s="168"/>
      <c r="ES2020" s="168"/>
      <c r="ET2020" s="168"/>
      <c r="EU2020" s="168"/>
      <c r="EV2020" s="168"/>
      <c r="EW2020" s="168"/>
      <c r="EX2020" s="168"/>
      <c r="EY2020" s="168"/>
      <c r="EZ2020" s="168"/>
      <c r="FA2020" s="168"/>
      <c r="FB2020" s="168"/>
      <c r="FC2020" s="168"/>
      <c r="FD2020" s="168"/>
    </row>
    <row r="2021" spans="1:160" s="5" customFormat="1" ht="5.0999999999999996" customHeight="1" thickBot="1" x14ac:dyDescent="0.35">
      <c r="A2021" s="263"/>
      <c r="B2021" s="263"/>
      <c r="C2021" s="265"/>
      <c r="D2021" s="454"/>
      <c r="E2021" s="454"/>
      <c r="F2021" s="454"/>
      <c r="G2021" s="454"/>
      <c r="H2021" s="454"/>
      <c r="I2021" s="454"/>
      <c r="J2021" s="454"/>
      <c r="K2021" s="454"/>
      <c r="L2021" s="454"/>
      <c r="M2021" s="454"/>
      <c r="N2021" s="454"/>
      <c r="O2021" s="454"/>
      <c r="P2021" s="454"/>
      <c r="Q2021" s="454"/>
      <c r="R2021" s="454"/>
      <c r="S2021" s="454"/>
      <c r="T2021" s="454"/>
      <c r="U2021" s="454"/>
      <c r="V2021" s="33"/>
      <c r="W2021" s="57"/>
      <c r="X2021" s="86"/>
      <c r="Y2021" s="33"/>
      <c r="Z2021" s="36"/>
      <c r="AA2021" s="36"/>
      <c r="AD2021" s="33"/>
      <c r="AG2021" s="33"/>
      <c r="AH2021" s="43"/>
      <c r="AI2021" s="43"/>
      <c r="AJ2021" s="43"/>
      <c r="AK2021" s="43"/>
      <c r="AL2021" s="43"/>
      <c r="AM2021" s="43"/>
      <c r="AN2021" s="43"/>
      <c r="AO2021" s="43"/>
      <c r="AP2021" s="43"/>
      <c r="AQ2021" s="43"/>
      <c r="AR2021" s="43"/>
      <c r="AS2021" s="43"/>
      <c r="AT2021" s="43"/>
      <c r="AU2021" s="44"/>
      <c r="AV2021" s="33"/>
      <c r="AW2021" s="33"/>
      <c r="AX2021" s="33"/>
      <c r="AZ2021" s="141"/>
      <c r="BE2021" s="168"/>
      <c r="BF2021" s="168"/>
      <c r="BG2021" s="168"/>
      <c r="BH2021" s="168"/>
      <c r="BI2021" s="168"/>
      <c r="BJ2021" s="168"/>
      <c r="BK2021" s="168"/>
      <c r="BL2021" s="168"/>
      <c r="BM2021" s="168"/>
      <c r="DK2021" s="168"/>
      <c r="DL2021" s="168"/>
      <c r="DM2021" s="168"/>
      <c r="DN2021" s="168"/>
      <c r="DO2021" s="168"/>
      <c r="DP2021" s="168"/>
      <c r="DQ2021" s="168"/>
      <c r="DR2021" s="168"/>
      <c r="DS2021" s="168"/>
      <c r="DT2021" s="168"/>
      <c r="DU2021" s="168"/>
      <c r="DV2021" s="168"/>
      <c r="DW2021" s="168"/>
      <c r="DX2021" s="168"/>
      <c r="DY2021" s="168"/>
      <c r="DZ2021" s="168"/>
      <c r="EA2021" s="168"/>
      <c r="EB2021" s="168"/>
      <c r="EC2021" s="168"/>
      <c r="ED2021" s="168"/>
      <c r="EE2021" s="168"/>
      <c r="EF2021" s="168"/>
      <c r="EG2021" s="168"/>
      <c r="EH2021" s="168"/>
      <c r="EI2021" s="168"/>
      <c r="EJ2021" s="168"/>
      <c r="EK2021" s="168"/>
      <c r="EL2021" s="168"/>
      <c r="EM2021" s="168"/>
      <c r="EN2021" s="168"/>
      <c r="EO2021" s="168"/>
      <c r="EP2021" s="168"/>
      <c r="EQ2021" s="168"/>
      <c r="ER2021" s="168"/>
      <c r="ES2021" s="168"/>
      <c r="ET2021" s="168"/>
      <c r="EU2021" s="168"/>
      <c r="EV2021" s="168"/>
      <c r="EW2021" s="168"/>
      <c r="EX2021" s="168"/>
      <c r="EY2021" s="168"/>
      <c r="EZ2021" s="168"/>
      <c r="FA2021" s="168"/>
      <c r="FB2021" s="168"/>
      <c r="FC2021" s="168"/>
      <c r="FD2021" s="168"/>
    </row>
    <row r="2022" spans="1:160" s="5" customFormat="1" ht="45" customHeight="1" thickBot="1" x14ac:dyDescent="0.35">
      <c r="A2022" s="263">
        <f>+E2022</f>
        <v>7.0699999999999985</v>
      </c>
      <c r="B2022" s="264">
        <f>+U2046</f>
        <v>0</v>
      </c>
      <c r="C2022" s="265">
        <v>34</v>
      </c>
      <c r="D2022" s="165" t="s">
        <v>9</v>
      </c>
      <c r="E2022" s="180">
        <v>7.0699999999999985</v>
      </c>
      <c r="F2022" s="455" t="s">
        <v>29</v>
      </c>
      <c r="G2022" s="456"/>
      <c r="H2022" s="532" t="s">
        <v>139</v>
      </c>
      <c r="I2022" s="457"/>
      <c r="J2022" s="457"/>
      <c r="K2022" s="457"/>
      <c r="L2022" s="457"/>
      <c r="M2022" s="458"/>
      <c r="N2022" s="459" t="s">
        <v>32</v>
      </c>
      <c r="O2022" s="460"/>
      <c r="P2022" s="461"/>
      <c r="Q2022" s="462" t="s">
        <v>10</v>
      </c>
      <c r="R2022" s="463"/>
      <c r="S2022" s="463"/>
      <c r="T2022" s="463"/>
      <c r="U2022" s="464"/>
      <c r="V2022" s="33"/>
      <c r="W2022" s="57"/>
      <c r="X2022" s="86"/>
      <c r="Y2022" s="33"/>
      <c r="Z2022" s="38"/>
      <c r="AA2022" s="38"/>
      <c r="AD2022" s="33"/>
      <c r="AG2022" s="33"/>
      <c r="AH2022" s="43"/>
      <c r="AI2022" s="43"/>
      <c r="AJ2022" s="43"/>
      <c r="AK2022" s="43"/>
      <c r="AL2022" s="43"/>
      <c r="AM2022" s="43"/>
      <c r="AN2022" s="43"/>
      <c r="AO2022" s="43"/>
      <c r="AP2022" s="43"/>
      <c r="AQ2022" s="43"/>
      <c r="AR2022" s="43"/>
      <c r="AS2022" s="43"/>
      <c r="AT2022" s="43"/>
      <c r="AU2022" s="44"/>
      <c r="AV2022" s="33"/>
      <c r="AW2022" s="33"/>
      <c r="AX2022" s="33"/>
      <c r="AZ2022" s="141"/>
      <c r="BE2022" s="168"/>
      <c r="BF2022" s="168"/>
      <c r="BG2022" s="168"/>
      <c r="BH2022" s="168"/>
      <c r="BI2022" s="168"/>
      <c r="BJ2022" s="168"/>
      <c r="BK2022" s="168"/>
      <c r="BL2022" s="168"/>
      <c r="BM2022" s="168"/>
      <c r="DK2022" s="168"/>
      <c r="DL2022" s="168"/>
      <c r="DM2022" s="168"/>
      <c r="DN2022" s="168"/>
      <c r="DO2022" s="168"/>
      <c r="DP2022" s="168"/>
      <c r="DQ2022" s="168"/>
      <c r="DR2022" s="168"/>
      <c r="DS2022" s="168"/>
      <c r="DT2022" s="168"/>
      <c r="DU2022" s="168"/>
      <c r="DV2022" s="168"/>
      <c r="DW2022" s="168"/>
      <c r="DX2022" s="168"/>
      <c r="DY2022" s="168"/>
      <c r="DZ2022" s="168"/>
      <c r="EA2022" s="168"/>
      <c r="EB2022" s="168"/>
      <c r="EC2022" s="168"/>
      <c r="ED2022" s="168"/>
      <c r="EE2022" s="168"/>
      <c r="EF2022" s="168"/>
      <c r="EG2022" s="168"/>
      <c r="EH2022" s="168"/>
      <c r="EI2022" s="168"/>
      <c r="EJ2022" s="168"/>
      <c r="EK2022" s="168"/>
      <c r="EL2022" s="168"/>
      <c r="EM2022" s="168"/>
      <c r="EN2022" s="168"/>
      <c r="EO2022" s="168"/>
      <c r="EP2022" s="168"/>
      <c r="EQ2022" s="168"/>
      <c r="ER2022" s="168"/>
      <c r="ES2022" s="168"/>
      <c r="ET2022" s="168"/>
      <c r="EU2022" s="168"/>
      <c r="EV2022" s="168"/>
      <c r="EW2022" s="168"/>
      <c r="EX2022" s="168"/>
      <c r="EY2022" s="168"/>
      <c r="EZ2022" s="168"/>
      <c r="FA2022" s="168"/>
      <c r="FB2022" s="168"/>
      <c r="FC2022" s="168"/>
      <c r="FD2022" s="168"/>
    </row>
    <row r="2023" spans="1:160" s="5" customFormat="1" ht="5.0999999999999996" customHeight="1" thickBot="1" x14ac:dyDescent="0.35">
      <c r="A2023" s="263"/>
      <c r="B2023" s="263"/>
      <c r="C2023" s="265"/>
      <c r="D2023" s="428"/>
      <c r="E2023" s="428"/>
      <c r="F2023" s="428"/>
      <c r="G2023" s="428"/>
      <c r="H2023" s="428"/>
      <c r="I2023" s="428"/>
      <c r="J2023" s="428"/>
      <c r="K2023" s="428"/>
      <c r="L2023" s="428"/>
      <c r="M2023" s="428"/>
      <c r="N2023" s="454"/>
      <c r="O2023" s="454"/>
      <c r="P2023" s="454"/>
      <c r="Q2023" s="454"/>
      <c r="R2023" s="454"/>
      <c r="S2023" s="454"/>
      <c r="T2023" s="454"/>
      <c r="U2023" s="454"/>
      <c r="V2023" s="33"/>
      <c r="W2023" s="57"/>
      <c r="X2023" s="86"/>
      <c r="Y2023" s="33"/>
      <c r="Z2023" s="76"/>
      <c r="AA2023" s="76"/>
      <c r="AD2023" s="33"/>
      <c r="AG2023" s="33"/>
      <c r="AH2023" s="43"/>
      <c r="AI2023" s="43"/>
      <c r="AJ2023" s="43"/>
      <c r="AK2023" s="43"/>
      <c r="AL2023" s="43"/>
      <c r="AM2023" s="43"/>
      <c r="AN2023" s="43"/>
      <c r="AO2023" s="43"/>
      <c r="AP2023" s="43"/>
      <c r="AQ2023" s="43"/>
      <c r="AR2023" s="43"/>
      <c r="AS2023" s="43"/>
      <c r="AT2023" s="43"/>
      <c r="AU2023" s="44"/>
      <c r="AV2023" s="33"/>
      <c r="AW2023" s="33"/>
      <c r="AX2023" s="33"/>
      <c r="AZ2023" s="141"/>
      <c r="BE2023" s="168"/>
      <c r="BF2023" s="168"/>
      <c r="BG2023" s="168"/>
      <c r="BH2023" s="168"/>
      <c r="BI2023" s="168"/>
      <c r="BJ2023" s="168"/>
      <c r="BK2023" s="168"/>
      <c r="BL2023" s="168"/>
      <c r="BM2023" s="168"/>
      <c r="DK2023" s="168"/>
      <c r="DL2023" s="168"/>
      <c r="DM2023" s="168"/>
      <c r="DN2023" s="168"/>
      <c r="DO2023" s="168"/>
      <c r="DP2023" s="168"/>
      <c r="DQ2023" s="168"/>
      <c r="DR2023" s="168"/>
      <c r="DS2023" s="168"/>
      <c r="DT2023" s="168"/>
      <c r="DU2023" s="168"/>
      <c r="DV2023" s="168"/>
      <c r="DW2023" s="168"/>
      <c r="DX2023" s="168"/>
      <c r="DY2023" s="168"/>
      <c r="DZ2023" s="168"/>
      <c r="EA2023" s="168"/>
      <c r="EB2023" s="168"/>
      <c r="EC2023" s="168"/>
      <c r="ED2023" s="168"/>
      <c r="EE2023" s="168"/>
      <c r="EF2023" s="168"/>
      <c r="EG2023" s="168"/>
      <c r="EH2023" s="168"/>
      <c r="EI2023" s="168"/>
      <c r="EJ2023" s="168"/>
      <c r="EK2023" s="168"/>
      <c r="EL2023" s="168"/>
      <c r="EM2023" s="168"/>
      <c r="EN2023" s="168"/>
      <c r="EO2023" s="168"/>
      <c r="EP2023" s="168"/>
      <c r="EQ2023" s="168"/>
      <c r="ER2023" s="168"/>
      <c r="ES2023" s="168"/>
      <c r="ET2023" s="168"/>
      <c r="EU2023" s="168"/>
      <c r="EV2023" s="168"/>
      <c r="EW2023" s="168"/>
      <c r="EX2023" s="168"/>
      <c r="EY2023" s="168"/>
      <c r="EZ2023" s="168"/>
      <c r="FA2023" s="168"/>
      <c r="FB2023" s="168"/>
      <c r="FC2023" s="168"/>
      <c r="FD2023" s="168"/>
    </row>
    <row r="2024" spans="1:160" s="5" customFormat="1" ht="24.9" customHeight="1" x14ac:dyDescent="0.3">
      <c r="A2024" s="263"/>
      <c r="B2024" s="263"/>
      <c r="C2024" s="265"/>
      <c r="D2024" s="465" t="s">
        <v>30</v>
      </c>
      <c r="E2024" s="466"/>
      <c r="F2024" s="466"/>
      <c r="G2024" s="466"/>
      <c r="H2024" s="466"/>
      <c r="I2024" s="466"/>
      <c r="J2024" s="466"/>
      <c r="K2024" s="466"/>
      <c r="L2024" s="466"/>
      <c r="M2024" s="467"/>
      <c r="N2024" s="468" t="s">
        <v>11</v>
      </c>
      <c r="O2024" s="470" t="s">
        <v>12</v>
      </c>
      <c r="P2024" s="471"/>
      <c r="Q2024" s="474" t="s">
        <v>13</v>
      </c>
      <c r="R2024" s="475"/>
      <c r="S2024" s="476"/>
      <c r="T2024" s="477" t="s">
        <v>27</v>
      </c>
      <c r="U2024" s="479" t="s">
        <v>28</v>
      </c>
      <c r="V2024" s="33"/>
      <c r="W2024" s="57"/>
      <c r="X2024" s="86"/>
      <c r="Y2024" s="33"/>
      <c r="Z2024" s="76"/>
      <c r="AA2024" s="76"/>
      <c r="AD2024" s="33"/>
      <c r="AG2024" s="33"/>
      <c r="AH2024" s="43"/>
      <c r="AI2024" s="43"/>
      <c r="AJ2024" s="43"/>
      <c r="AK2024" s="43"/>
      <c r="AL2024" s="43"/>
      <c r="AM2024" s="43"/>
      <c r="AN2024" s="43"/>
      <c r="AO2024" s="43"/>
      <c r="AP2024" s="43"/>
      <c r="AQ2024" s="43"/>
      <c r="AR2024" s="43"/>
      <c r="AS2024" s="43"/>
      <c r="AT2024" s="43"/>
      <c r="AU2024" s="44"/>
      <c r="AV2024" s="33"/>
      <c r="AW2024" s="33"/>
      <c r="AX2024" s="33"/>
      <c r="AZ2024" s="141"/>
      <c r="BE2024" s="168"/>
      <c r="BF2024" s="168"/>
      <c r="BG2024" s="168"/>
      <c r="BH2024" s="168"/>
      <c r="BI2024" s="168"/>
      <c r="BJ2024" s="168"/>
      <c r="BK2024" s="168"/>
      <c r="BL2024" s="168"/>
      <c r="BM2024" s="168"/>
      <c r="DK2024" s="168"/>
      <c r="DL2024" s="168"/>
      <c r="DM2024" s="168"/>
      <c r="DN2024" s="168"/>
      <c r="DO2024" s="168"/>
      <c r="DP2024" s="168"/>
      <c r="DQ2024" s="168"/>
      <c r="DR2024" s="168"/>
      <c r="DS2024" s="168"/>
      <c r="DT2024" s="168"/>
      <c r="DU2024" s="168"/>
      <c r="DV2024" s="168"/>
      <c r="DW2024" s="168"/>
      <c r="DX2024" s="168"/>
      <c r="DY2024" s="168"/>
      <c r="DZ2024" s="168"/>
      <c r="EA2024" s="168"/>
      <c r="EB2024" s="168"/>
      <c r="EC2024" s="168"/>
      <c r="ED2024" s="168"/>
      <c r="EE2024" s="168"/>
      <c r="EF2024" s="168"/>
      <c r="EG2024" s="168"/>
      <c r="EH2024" s="168"/>
      <c r="EI2024" s="168"/>
      <c r="EJ2024" s="168"/>
      <c r="EK2024" s="168"/>
      <c r="EL2024" s="168"/>
      <c r="EM2024" s="168"/>
      <c r="EN2024" s="168"/>
      <c r="EO2024" s="168"/>
      <c r="EP2024" s="168"/>
      <c r="EQ2024" s="168"/>
      <c r="ER2024" s="168"/>
      <c r="ES2024" s="168"/>
      <c r="ET2024" s="168"/>
      <c r="EU2024" s="168"/>
      <c r="EV2024" s="168"/>
      <c r="EW2024" s="168"/>
      <c r="EX2024" s="168"/>
      <c r="EY2024" s="168"/>
      <c r="EZ2024" s="168"/>
      <c r="FA2024" s="168"/>
      <c r="FB2024" s="168"/>
      <c r="FC2024" s="168"/>
      <c r="FD2024" s="168"/>
    </row>
    <row r="2025" spans="1:160" s="5" customFormat="1" ht="24.9" customHeight="1" x14ac:dyDescent="0.3">
      <c r="A2025" s="263"/>
      <c r="B2025" s="263"/>
      <c r="C2025" s="265"/>
      <c r="D2025" s="481"/>
      <c r="E2025" s="482"/>
      <c r="F2025" s="482"/>
      <c r="G2025" s="482"/>
      <c r="H2025" s="482"/>
      <c r="I2025" s="482"/>
      <c r="J2025" s="482"/>
      <c r="K2025" s="482"/>
      <c r="L2025" s="482"/>
      <c r="M2025" s="483"/>
      <c r="N2025" s="469"/>
      <c r="O2025" s="472"/>
      <c r="P2025" s="473"/>
      <c r="Q2025" s="7" t="s">
        <v>14</v>
      </c>
      <c r="R2025" s="7" t="s">
        <v>15</v>
      </c>
      <c r="S2025" s="7" t="s">
        <v>26</v>
      </c>
      <c r="T2025" s="478"/>
      <c r="U2025" s="480"/>
      <c r="V2025" s="33"/>
      <c r="W2025" s="57"/>
      <c r="X2025" s="86"/>
      <c r="Y2025" s="33"/>
      <c r="Z2025" s="77"/>
      <c r="AA2025" s="77"/>
      <c r="AD2025" s="33"/>
      <c r="AG2025" s="33"/>
      <c r="AH2025" s="43"/>
      <c r="AI2025" s="43"/>
      <c r="AJ2025" s="43"/>
      <c r="AK2025" s="43"/>
      <c r="AL2025" s="43"/>
      <c r="AM2025" s="43"/>
      <c r="AN2025" s="43"/>
      <c r="AO2025" s="43"/>
      <c r="AP2025" s="43"/>
      <c r="AQ2025" s="43"/>
      <c r="AR2025" s="43"/>
      <c r="AS2025" s="43"/>
      <c r="AT2025" s="43"/>
      <c r="AU2025" s="44"/>
      <c r="AV2025" s="33"/>
      <c r="AW2025" s="33"/>
      <c r="AX2025" s="33"/>
      <c r="AZ2025" s="141"/>
      <c r="BE2025" s="168"/>
      <c r="BF2025" s="168"/>
      <c r="BG2025" s="168"/>
      <c r="BH2025" s="168"/>
      <c r="BI2025" s="168"/>
      <c r="BJ2025" s="168"/>
      <c r="BK2025" s="168"/>
      <c r="BL2025" s="168"/>
      <c r="BM2025" s="168"/>
      <c r="DK2025" s="168"/>
      <c r="DL2025" s="168"/>
      <c r="DM2025" s="168"/>
      <c r="DN2025" s="168"/>
      <c r="DO2025" s="168"/>
      <c r="DP2025" s="168"/>
      <c r="DQ2025" s="168"/>
      <c r="DR2025" s="168"/>
      <c r="DS2025" s="168"/>
      <c r="DT2025" s="168"/>
      <c r="DU2025" s="168"/>
      <c r="DV2025" s="168"/>
      <c r="DW2025" s="168"/>
      <c r="DX2025" s="168"/>
      <c r="DY2025" s="168"/>
      <c r="DZ2025" s="168"/>
      <c r="EA2025" s="168"/>
      <c r="EB2025" s="168"/>
      <c r="EC2025" s="168"/>
      <c r="ED2025" s="168"/>
      <c r="EE2025" s="168"/>
      <c r="EF2025" s="168"/>
      <c r="EG2025" s="168"/>
      <c r="EH2025" s="168"/>
      <c r="EI2025" s="168"/>
      <c r="EJ2025" s="168"/>
      <c r="EK2025" s="168"/>
      <c r="EL2025" s="168"/>
      <c r="EM2025" s="168"/>
      <c r="EN2025" s="168"/>
      <c r="EO2025" s="168"/>
      <c r="EP2025" s="168"/>
      <c r="EQ2025" s="168"/>
      <c r="ER2025" s="168"/>
      <c r="ES2025" s="168"/>
      <c r="ET2025" s="168"/>
      <c r="EU2025" s="168"/>
      <c r="EV2025" s="168"/>
      <c r="EW2025" s="168"/>
      <c r="EX2025" s="168"/>
      <c r="EY2025" s="168"/>
      <c r="EZ2025" s="168"/>
      <c r="FA2025" s="168"/>
      <c r="FB2025" s="168"/>
      <c r="FC2025" s="168"/>
      <c r="FD2025" s="168"/>
    </row>
    <row r="2026" spans="1:160" s="5" customFormat="1" ht="24.9" customHeight="1" x14ac:dyDescent="0.3">
      <c r="A2026" s="263"/>
      <c r="B2026" s="263"/>
      <c r="C2026" s="265"/>
      <c r="D2026" s="481"/>
      <c r="E2026" s="482"/>
      <c r="F2026" s="482"/>
      <c r="G2026" s="482"/>
      <c r="H2026" s="482"/>
      <c r="I2026" s="482"/>
      <c r="J2026" s="482"/>
      <c r="K2026" s="482"/>
      <c r="L2026" s="482"/>
      <c r="M2026" s="483"/>
      <c r="N2026" s="16"/>
      <c r="O2026" s="529"/>
      <c r="P2026" s="530"/>
      <c r="Q2026" s="8"/>
      <c r="R2026" s="8"/>
      <c r="S2026" s="8"/>
      <c r="T2026" s="9"/>
      <c r="U2026" s="17"/>
      <c r="V2026" s="33"/>
      <c r="W2026" s="57"/>
      <c r="X2026" s="86"/>
      <c r="Y2026" s="33">
        <f>+C2022</f>
        <v>34</v>
      </c>
      <c r="Z2026" s="41">
        <f>+SUMIF($N2026:$N2045,$Z$16,$U2026:$U2045)</f>
        <v>0</v>
      </c>
      <c r="AA2026" s="41">
        <f>+SUMIF($N2026:$N2045,$AA$16,$U2026:$U2045)</f>
        <v>0</v>
      </c>
      <c r="AB2026" s="41">
        <f>+SUMIF($N2026:$N2045,$AB$16,$U2026:$U2045)</f>
        <v>0</v>
      </c>
      <c r="AC2026" s="41">
        <f>+SUMIF($N2026:$N2045,$AC$16,$U2026:$U2045)</f>
        <v>0</v>
      </c>
      <c r="AD2026" s="41">
        <f>+SUMIF($N2026:$N2045,$AD$16,$U2026:$U2045)</f>
        <v>0</v>
      </c>
      <c r="AE2026" s="41">
        <f>+SUMIF($N2026:$N2045,$AE$16,$U2026:$U2045)</f>
        <v>0</v>
      </c>
      <c r="AF2026" s="41">
        <f>+SUMIF($N2026:$N2045,$AF$16,$U2026:$U2045)</f>
        <v>0</v>
      </c>
      <c r="AG2026" s="41">
        <f>+SUMIF($N2026:$N2045,$AG$16,$U2026:$U2045)</f>
        <v>0</v>
      </c>
      <c r="AH2026" s="41">
        <f>+SUMIF($N2026:$N2045,$AH$16,$U2026:$U2045)</f>
        <v>0</v>
      </c>
      <c r="AI2026" s="41">
        <f>+SUMIF($N2026:$N2045,$AI$16,$U2026:$U2045)</f>
        <v>0</v>
      </c>
      <c r="AJ2026" s="41">
        <f>+SUMIF($N2026:$N2045,$AJ$16,$U2026:$U2045)</f>
        <v>0</v>
      </c>
      <c r="AK2026" s="41">
        <f>+SUMIF($N2026:$N2045,$AK$16,$U2026:$U2045)</f>
        <v>0</v>
      </c>
      <c r="AL2026" s="41">
        <f>+SUMIF($N2026:$N2045,$AL$16,$U2026:$U2045)</f>
        <v>0</v>
      </c>
      <c r="AM2026" s="41">
        <f>+SUMIF($N2026:$N2045,$AM$16,$U2026:$U2045)</f>
        <v>0</v>
      </c>
      <c r="AN2026" s="41">
        <f>+SUMIF($N2026:$N2045,$AN$16,$U2026:$U2045)</f>
        <v>0</v>
      </c>
      <c r="AO2026" s="41">
        <f>+SUMIF($N2026:$N2045,$AO$16,$U2026:$U2045)</f>
        <v>0</v>
      </c>
      <c r="AP2026" s="41">
        <f>+SUMIF($N2026:$N2045,$AP$16,$U2026:$U2045)</f>
        <v>0</v>
      </c>
      <c r="AQ2026" s="41">
        <f>+SUMIF($N2026:$N2045,$AQ$16,$U2026:$U2045)</f>
        <v>0</v>
      </c>
      <c r="AR2026" s="41">
        <f>+SUMIF($N2026:$N2045,$AR$16,$U2026:$U2045)</f>
        <v>0</v>
      </c>
      <c r="AS2026" s="43"/>
      <c r="AT2026" s="43"/>
      <c r="AU2026" s="44"/>
      <c r="AV2026" s="33"/>
      <c r="AW2026" s="33"/>
      <c r="AX2026" s="33"/>
      <c r="AZ2026" s="141"/>
      <c r="BE2026" s="168"/>
      <c r="BF2026" s="168"/>
      <c r="BG2026" s="168"/>
      <c r="BH2026" s="168"/>
      <c r="BI2026" s="168"/>
      <c r="BJ2026" s="168"/>
      <c r="BK2026" s="168"/>
      <c r="BL2026" s="168"/>
      <c r="BM2026" s="168"/>
      <c r="DK2026" s="168"/>
      <c r="DL2026" s="168"/>
      <c r="DM2026" s="168"/>
      <c r="DN2026" s="168"/>
      <c r="DO2026" s="168"/>
      <c r="DP2026" s="168"/>
      <c r="DQ2026" s="168"/>
      <c r="DR2026" s="168"/>
      <c r="DS2026" s="168"/>
      <c r="DT2026" s="168"/>
      <c r="DU2026" s="168"/>
      <c r="DV2026" s="168"/>
      <c r="DW2026" s="168"/>
      <c r="DX2026" s="168"/>
      <c r="DY2026" s="168"/>
      <c r="DZ2026" s="168"/>
      <c r="EA2026" s="168"/>
      <c r="EB2026" s="168"/>
      <c r="EC2026" s="168"/>
      <c r="ED2026" s="168"/>
      <c r="EE2026" s="168"/>
      <c r="EF2026" s="168"/>
      <c r="EG2026" s="168"/>
      <c r="EH2026" s="168"/>
      <c r="EI2026" s="168"/>
      <c r="EJ2026" s="168"/>
      <c r="EK2026" s="168"/>
      <c r="EL2026" s="168"/>
      <c r="EM2026" s="168"/>
      <c r="EN2026" s="168"/>
      <c r="EO2026" s="168"/>
      <c r="EP2026" s="168"/>
      <c r="EQ2026" s="168"/>
      <c r="ER2026" s="168"/>
      <c r="ES2026" s="168"/>
      <c r="ET2026" s="168"/>
      <c r="EU2026" s="168"/>
      <c r="EV2026" s="168"/>
      <c r="EW2026" s="168"/>
      <c r="EX2026" s="168"/>
      <c r="EY2026" s="168"/>
      <c r="EZ2026" s="168"/>
      <c r="FA2026" s="168"/>
      <c r="FB2026" s="168"/>
      <c r="FC2026" s="168"/>
      <c r="FD2026" s="168"/>
    </row>
    <row r="2027" spans="1:160" s="5" customFormat="1" ht="24.9" customHeight="1" x14ac:dyDescent="0.3">
      <c r="A2027" s="263"/>
      <c r="B2027" s="263"/>
      <c r="C2027" s="265"/>
      <c r="D2027" s="481"/>
      <c r="E2027" s="482"/>
      <c r="F2027" s="482"/>
      <c r="G2027" s="482"/>
      <c r="H2027" s="482"/>
      <c r="I2027" s="482"/>
      <c r="J2027" s="482"/>
      <c r="K2027" s="482"/>
      <c r="L2027" s="482"/>
      <c r="M2027" s="483"/>
      <c r="N2027" s="16"/>
      <c r="O2027" s="529"/>
      <c r="P2027" s="530"/>
      <c r="Q2027" s="8"/>
      <c r="R2027" s="8"/>
      <c r="S2027" s="8"/>
      <c r="T2027" s="9"/>
      <c r="U2027" s="17"/>
      <c r="V2027" s="33"/>
      <c r="W2027" s="57"/>
      <c r="X2027" s="86"/>
      <c r="Y2027" s="33"/>
      <c r="Z2027" s="36"/>
      <c r="AA2027" s="36"/>
      <c r="AC2027" s="93"/>
      <c r="AD2027" s="76"/>
      <c r="AE2027" s="76"/>
      <c r="AF2027" s="38"/>
      <c r="AG2027" s="88"/>
      <c r="AH2027" s="88"/>
      <c r="AI2027" s="88"/>
      <c r="AJ2027" s="88"/>
      <c r="AK2027" s="88"/>
      <c r="AL2027" s="88"/>
      <c r="AM2027" s="88"/>
      <c r="AN2027" s="88"/>
      <c r="AO2027" s="88"/>
      <c r="AP2027" s="88"/>
      <c r="AQ2027" s="88"/>
      <c r="AR2027" s="88"/>
      <c r="AS2027" s="88"/>
      <c r="AT2027" s="88"/>
      <c r="AU2027" s="89"/>
      <c r="AV2027" s="38"/>
      <c r="AW2027" s="38"/>
      <c r="AX2027" s="38"/>
      <c r="AZ2027" s="141"/>
      <c r="BE2027" s="168"/>
      <c r="BF2027" s="168"/>
      <c r="BG2027" s="168"/>
      <c r="BH2027" s="168"/>
      <c r="BI2027" s="168"/>
      <c r="BJ2027" s="168"/>
      <c r="BK2027" s="168"/>
      <c r="BL2027" s="168"/>
      <c r="BM2027" s="168"/>
      <c r="DK2027" s="168"/>
      <c r="DL2027" s="168"/>
      <c r="DM2027" s="168"/>
      <c r="DN2027" s="168"/>
      <c r="DO2027" s="168"/>
      <c r="DP2027" s="168"/>
      <c r="DQ2027" s="168"/>
      <c r="DR2027" s="168"/>
      <c r="DS2027" s="168"/>
      <c r="DT2027" s="168"/>
      <c r="DU2027" s="168"/>
      <c r="DV2027" s="168"/>
      <c r="DW2027" s="168"/>
      <c r="DX2027" s="168"/>
      <c r="DY2027" s="168"/>
      <c r="DZ2027" s="168"/>
      <c r="EA2027" s="168"/>
      <c r="EB2027" s="168"/>
      <c r="EC2027" s="168"/>
      <c r="ED2027" s="168"/>
      <c r="EE2027" s="168"/>
      <c r="EF2027" s="168"/>
      <c r="EG2027" s="168"/>
      <c r="EH2027" s="168"/>
      <c r="EI2027" s="168"/>
      <c r="EJ2027" s="168"/>
      <c r="EK2027" s="168"/>
      <c r="EL2027" s="168"/>
      <c r="EM2027" s="168"/>
      <c r="EN2027" s="168"/>
      <c r="EO2027" s="168"/>
      <c r="EP2027" s="168"/>
      <c r="EQ2027" s="168"/>
      <c r="ER2027" s="168"/>
      <c r="ES2027" s="168"/>
      <c r="ET2027" s="168"/>
      <c r="EU2027" s="168"/>
      <c r="EV2027" s="168"/>
      <c r="EW2027" s="168"/>
      <c r="EX2027" s="168"/>
      <c r="EY2027" s="168"/>
      <c r="EZ2027" s="168"/>
      <c r="FA2027" s="168"/>
      <c r="FB2027" s="168"/>
      <c r="FC2027" s="168"/>
      <c r="FD2027" s="168"/>
    </row>
    <row r="2028" spans="1:160" s="5" customFormat="1" ht="24.9" customHeight="1" x14ac:dyDescent="0.3">
      <c r="A2028" s="263"/>
      <c r="B2028" s="263"/>
      <c r="C2028" s="265"/>
      <c r="D2028" s="481"/>
      <c r="E2028" s="482"/>
      <c r="F2028" s="482"/>
      <c r="G2028" s="482"/>
      <c r="H2028" s="482"/>
      <c r="I2028" s="482"/>
      <c r="J2028" s="482"/>
      <c r="K2028" s="482"/>
      <c r="L2028" s="482"/>
      <c r="M2028" s="483"/>
      <c r="N2028" s="16"/>
      <c r="O2028" s="529"/>
      <c r="P2028" s="530"/>
      <c r="Q2028" s="8"/>
      <c r="R2028" s="8"/>
      <c r="S2028" s="8"/>
      <c r="T2028" s="9"/>
      <c r="U2028" s="17"/>
      <c r="V2028" s="33"/>
      <c r="W2028" s="57"/>
      <c r="X2028" s="86"/>
      <c r="Y2028" s="33"/>
      <c r="Z2028" s="36"/>
      <c r="AA2028" s="36"/>
      <c r="AC2028" s="38"/>
      <c r="AD2028" s="76"/>
      <c r="AE2028" s="76"/>
      <c r="AF2028" s="38"/>
      <c r="AG2028" s="88"/>
      <c r="AH2028" s="88"/>
      <c r="AI2028" s="88"/>
      <c r="AJ2028" s="88"/>
      <c r="AK2028" s="88"/>
      <c r="AL2028" s="88"/>
      <c r="AM2028" s="88"/>
      <c r="AN2028" s="88"/>
      <c r="AO2028" s="88"/>
      <c r="AP2028" s="88"/>
      <c r="AQ2028" s="88"/>
      <c r="AR2028" s="88"/>
      <c r="AS2028" s="88"/>
      <c r="AT2028" s="38"/>
      <c r="AU2028" s="88"/>
      <c r="AV2028" s="88"/>
      <c r="AW2028" s="88"/>
      <c r="AX2028" s="38"/>
      <c r="AZ2028" s="141"/>
      <c r="BE2028" s="168"/>
      <c r="BF2028" s="168"/>
      <c r="BG2028" s="168"/>
      <c r="BH2028" s="168"/>
      <c r="BI2028" s="168"/>
      <c r="BJ2028" s="168"/>
      <c r="BK2028" s="168"/>
      <c r="BL2028" s="168"/>
      <c r="BM2028" s="168"/>
      <c r="DK2028" s="168"/>
      <c r="DL2028" s="168"/>
      <c r="DM2028" s="168"/>
      <c r="DN2028" s="168"/>
      <c r="DO2028" s="168"/>
      <c r="DP2028" s="168"/>
      <c r="DQ2028" s="168"/>
      <c r="DR2028" s="168"/>
      <c r="DS2028" s="168"/>
      <c r="DT2028" s="168"/>
      <c r="DU2028" s="168"/>
      <c r="DV2028" s="168"/>
      <c r="DW2028" s="168"/>
      <c r="DX2028" s="168"/>
      <c r="DY2028" s="168"/>
      <c r="DZ2028" s="168"/>
      <c r="EA2028" s="168"/>
      <c r="EB2028" s="168"/>
      <c r="EC2028" s="168"/>
      <c r="ED2028" s="168"/>
      <c r="EE2028" s="168"/>
      <c r="EF2028" s="168"/>
      <c r="EG2028" s="168"/>
      <c r="EH2028" s="168"/>
      <c r="EI2028" s="168"/>
      <c r="EJ2028" s="168"/>
      <c r="EK2028" s="168"/>
      <c r="EL2028" s="168"/>
      <c r="EM2028" s="168"/>
      <c r="EN2028" s="168"/>
      <c r="EO2028" s="168"/>
      <c r="EP2028" s="168"/>
      <c r="EQ2028" s="168"/>
      <c r="ER2028" s="168"/>
      <c r="ES2028" s="168"/>
      <c r="ET2028" s="168"/>
      <c r="EU2028" s="168"/>
      <c r="EV2028" s="168"/>
      <c r="EW2028" s="168"/>
      <c r="EX2028" s="168"/>
      <c r="EY2028" s="168"/>
      <c r="EZ2028" s="168"/>
      <c r="FA2028" s="168"/>
      <c r="FB2028" s="168"/>
      <c r="FC2028" s="168"/>
      <c r="FD2028" s="168"/>
    </row>
    <row r="2029" spans="1:160" s="5" customFormat="1" ht="24.9" customHeight="1" x14ac:dyDescent="0.3">
      <c r="A2029" s="263"/>
      <c r="B2029" s="263"/>
      <c r="C2029" s="265"/>
      <c r="D2029" s="481"/>
      <c r="E2029" s="482"/>
      <c r="F2029" s="482"/>
      <c r="G2029" s="482"/>
      <c r="H2029" s="482"/>
      <c r="I2029" s="482"/>
      <c r="J2029" s="482"/>
      <c r="K2029" s="482"/>
      <c r="L2029" s="482"/>
      <c r="M2029" s="483"/>
      <c r="N2029" s="16"/>
      <c r="O2029" s="529"/>
      <c r="P2029" s="530"/>
      <c r="Q2029" s="8"/>
      <c r="R2029" s="8"/>
      <c r="S2029" s="8"/>
      <c r="T2029" s="9"/>
      <c r="U2029" s="17"/>
      <c r="V2029" s="33"/>
      <c r="W2029" s="57"/>
      <c r="X2029" s="86"/>
      <c r="Y2029" s="33"/>
      <c r="Z2029" s="36"/>
      <c r="AA2029" s="36"/>
      <c r="AC2029" s="76"/>
      <c r="AD2029" s="89"/>
      <c r="AE2029" s="89"/>
      <c r="AF2029" s="90"/>
      <c r="AG2029" s="91"/>
      <c r="AH2029" s="88"/>
      <c r="AI2029" s="88"/>
      <c r="AJ2029" s="88"/>
      <c r="AK2029" s="88"/>
      <c r="AL2029" s="88"/>
      <c r="AM2029" s="88"/>
      <c r="AN2029" s="88"/>
      <c r="AO2029" s="88"/>
      <c r="AP2029" s="88"/>
      <c r="AQ2029" s="88"/>
      <c r="AR2029" s="88"/>
      <c r="AS2029" s="88"/>
      <c r="AT2029" s="90"/>
      <c r="AU2029" s="91"/>
      <c r="AV2029" s="88"/>
      <c r="AW2029" s="88"/>
      <c r="AX2029" s="38"/>
      <c r="AZ2029" s="141"/>
      <c r="BE2029" s="168"/>
      <c r="BF2029" s="168"/>
      <c r="BG2029" s="168"/>
      <c r="BH2029" s="168"/>
      <c r="BI2029" s="168"/>
      <c r="BJ2029" s="168"/>
      <c r="BK2029" s="168"/>
      <c r="BL2029" s="168"/>
      <c r="BM2029" s="168"/>
      <c r="DK2029" s="168"/>
      <c r="DL2029" s="168"/>
      <c r="DM2029" s="168"/>
      <c r="DN2029" s="168"/>
      <c r="DO2029" s="168"/>
      <c r="DP2029" s="168"/>
      <c r="DQ2029" s="168"/>
      <c r="DR2029" s="168"/>
      <c r="DS2029" s="168"/>
      <c r="DT2029" s="168"/>
      <c r="DU2029" s="168"/>
      <c r="DV2029" s="168"/>
      <c r="DW2029" s="168"/>
      <c r="DX2029" s="168"/>
      <c r="DY2029" s="168"/>
      <c r="DZ2029" s="168"/>
      <c r="EA2029" s="168"/>
      <c r="EB2029" s="168"/>
      <c r="EC2029" s="168"/>
      <c r="ED2029" s="168"/>
      <c r="EE2029" s="168"/>
      <c r="EF2029" s="168"/>
      <c r="EG2029" s="168"/>
      <c r="EH2029" s="168"/>
      <c r="EI2029" s="168"/>
      <c r="EJ2029" s="168"/>
      <c r="EK2029" s="168"/>
      <c r="EL2029" s="168"/>
      <c r="EM2029" s="168"/>
      <c r="EN2029" s="168"/>
      <c r="EO2029" s="168"/>
      <c r="EP2029" s="168"/>
      <c r="EQ2029" s="168"/>
      <c r="ER2029" s="168"/>
      <c r="ES2029" s="168"/>
      <c r="ET2029" s="168"/>
      <c r="EU2029" s="168"/>
      <c r="EV2029" s="168"/>
      <c r="EW2029" s="168"/>
      <c r="EX2029" s="168"/>
      <c r="EY2029" s="168"/>
      <c r="EZ2029" s="168"/>
      <c r="FA2029" s="168"/>
      <c r="FB2029" s="168"/>
      <c r="FC2029" s="168"/>
      <c r="FD2029" s="168"/>
    </row>
    <row r="2030" spans="1:160" s="5" customFormat="1" ht="24.9" customHeight="1" x14ac:dyDescent="0.3">
      <c r="A2030" s="263"/>
      <c r="B2030" s="263"/>
      <c r="C2030" s="265"/>
      <c r="D2030" s="481"/>
      <c r="E2030" s="482"/>
      <c r="F2030" s="482"/>
      <c r="G2030" s="482"/>
      <c r="H2030" s="482"/>
      <c r="I2030" s="482"/>
      <c r="J2030" s="482"/>
      <c r="K2030" s="482"/>
      <c r="L2030" s="482"/>
      <c r="M2030" s="483"/>
      <c r="N2030" s="16"/>
      <c r="O2030" s="529"/>
      <c r="P2030" s="530"/>
      <c r="Q2030" s="8"/>
      <c r="R2030" s="8"/>
      <c r="S2030" s="8"/>
      <c r="T2030" s="9"/>
      <c r="U2030" s="17"/>
      <c r="V2030" s="33"/>
      <c r="W2030" s="57"/>
      <c r="X2030" s="86"/>
      <c r="Y2030" s="33"/>
      <c r="Z2030" s="36"/>
      <c r="AA2030" s="36"/>
      <c r="AC2030" s="76"/>
      <c r="AD2030" s="89"/>
      <c r="AE2030" s="89"/>
      <c r="AF2030" s="90"/>
      <c r="AG2030" s="91"/>
      <c r="AH2030" s="88"/>
      <c r="AI2030" s="88"/>
      <c r="AJ2030" s="88"/>
      <c r="AK2030" s="88"/>
      <c r="AL2030" s="88"/>
      <c r="AM2030" s="88"/>
      <c r="AN2030" s="88"/>
      <c r="AO2030" s="88"/>
      <c r="AP2030" s="88"/>
      <c r="AQ2030" s="88"/>
      <c r="AR2030" s="88"/>
      <c r="AS2030" s="88"/>
      <c r="AT2030" s="90"/>
      <c r="AU2030" s="91"/>
      <c r="AV2030" s="88"/>
      <c r="AW2030" s="88"/>
      <c r="AX2030" s="38"/>
      <c r="AZ2030" s="141"/>
      <c r="BE2030" s="168"/>
      <c r="BF2030" s="168"/>
      <c r="BG2030" s="168"/>
      <c r="BH2030" s="168"/>
      <c r="BI2030" s="168"/>
      <c r="BJ2030" s="168"/>
      <c r="BK2030" s="168"/>
      <c r="BL2030" s="168"/>
      <c r="BM2030" s="168"/>
      <c r="DK2030" s="168"/>
      <c r="DL2030" s="168"/>
      <c r="DM2030" s="168"/>
      <c r="DN2030" s="168"/>
      <c r="DO2030" s="168"/>
      <c r="DP2030" s="168"/>
      <c r="DQ2030" s="168"/>
      <c r="DR2030" s="168"/>
      <c r="DS2030" s="168"/>
      <c r="DT2030" s="168"/>
      <c r="DU2030" s="168"/>
      <c r="DV2030" s="168"/>
      <c r="DW2030" s="168"/>
      <c r="DX2030" s="168"/>
      <c r="DY2030" s="168"/>
      <c r="DZ2030" s="168"/>
      <c r="EA2030" s="168"/>
      <c r="EB2030" s="168"/>
      <c r="EC2030" s="168"/>
      <c r="ED2030" s="168"/>
      <c r="EE2030" s="168"/>
      <c r="EF2030" s="168"/>
      <c r="EG2030" s="168"/>
      <c r="EH2030" s="168"/>
      <c r="EI2030" s="168"/>
      <c r="EJ2030" s="168"/>
      <c r="EK2030" s="168"/>
      <c r="EL2030" s="168"/>
      <c r="EM2030" s="168"/>
      <c r="EN2030" s="168"/>
      <c r="EO2030" s="168"/>
      <c r="EP2030" s="168"/>
      <c r="EQ2030" s="168"/>
      <c r="ER2030" s="168"/>
      <c r="ES2030" s="168"/>
      <c r="ET2030" s="168"/>
      <c r="EU2030" s="168"/>
      <c r="EV2030" s="168"/>
      <c r="EW2030" s="168"/>
      <c r="EX2030" s="168"/>
      <c r="EY2030" s="168"/>
      <c r="EZ2030" s="168"/>
      <c r="FA2030" s="168"/>
      <c r="FB2030" s="168"/>
      <c r="FC2030" s="168"/>
      <c r="FD2030" s="168"/>
    </row>
    <row r="2031" spans="1:160" s="5" customFormat="1" ht="24.9" customHeight="1" x14ac:dyDescent="0.3">
      <c r="A2031" s="263"/>
      <c r="B2031" s="263"/>
      <c r="C2031" s="265"/>
      <c r="D2031" s="481"/>
      <c r="E2031" s="482"/>
      <c r="F2031" s="482"/>
      <c r="G2031" s="482"/>
      <c r="H2031" s="482"/>
      <c r="I2031" s="482"/>
      <c r="J2031" s="482"/>
      <c r="K2031" s="482"/>
      <c r="L2031" s="482"/>
      <c r="M2031" s="483"/>
      <c r="N2031" s="16"/>
      <c r="O2031" s="529"/>
      <c r="P2031" s="530"/>
      <c r="Q2031" s="8"/>
      <c r="R2031" s="8"/>
      <c r="S2031" s="8"/>
      <c r="T2031" s="9"/>
      <c r="U2031" s="17"/>
      <c r="V2031" s="33"/>
      <c r="W2031" s="57"/>
      <c r="X2031" s="86"/>
      <c r="Y2031" s="33"/>
      <c r="Z2031" s="36"/>
      <c r="AA2031" s="36"/>
      <c r="AC2031" s="76"/>
      <c r="AD2031" s="89"/>
      <c r="AE2031" s="89"/>
      <c r="AF2031" s="90"/>
      <c r="AG2031" s="91"/>
      <c r="AH2031" s="88"/>
      <c r="AI2031" s="88"/>
      <c r="AJ2031" s="88"/>
      <c r="AK2031" s="88"/>
      <c r="AL2031" s="88"/>
      <c r="AM2031" s="88"/>
      <c r="AN2031" s="88"/>
      <c r="AO2031" s="88"/>
      <c r="AP2031" s="88"/>
      <c r="AQ2031" s="88"/>
      <c r="AR2031" s="88"/>
      <c r="AS2031" s="88"/>
      <c r="AT2031" s="90"/>
      <c r="AU2031" s="91"/>
      <c r="AV2031" s="88"/>
      <c r="AW2031" s="88"/>
      <c r="AX2031" s="38"/>
      <c r="AZ2031" s="141"/>
      <c r="BE2031" s="168"/>
      <c r="BF2031" s="168"/>
      <c r="BG2031" s="168"/>
      <c r="BH2031" s="168"/>
      <c r="BI2031" s="168"/>
      <c r="BJ2031" s="168"/>
      <c r="BK2031" s="168"/>
      <c r="BL2031" s="168"/>
      <c r="BM2031" s="168"/>
      <c r="DK2031" s="168"/>
      <c r="DL2031" s="168"/>
      <c r="DM2031" s="168"/>
      <c r="DN2031" s="168"/>
      <c r="DO2031" s="168"/>
      <c r="DP2031" s="168"/>
      <c r="DQ2031" s="168"/>
      <c r="DR2031" s="168"/>
      <c r="DS2031" s="168"/>
      <c r="DT2031" s="168"/>
      <c r="DU2031" s="168"/>
      <c r="DV2031" s="168"/>
      <c r="DW2031" s="168"/>
      <c r="DX2031" s="168"/>
      <c r="DY2031" s="168"/>
      <c r="DZ2031" s="168"/>
      <c r="EA2031" s="168"/>
      <c r="EB2031" s="168"/>
      <c r="EC2031" s="168"/>
      <c r="ED2031" s="168"/>
      <c r="EE2031" s="168"/>
      <c r="EF2031" s="168"/>
      <c r="EG2031" s="168"/>
      <c r="EH2031" s="168"/>
      <c r="EI2031" s="168"/>
      <c r="EJ2031" s="168"/>
      <c r="EK2031" s="168"/>
      <c r="EL2031" s="168"/>
      <c r="EM2031" s="168"/>
      <c r="EN2031" s="168"/>
      <c r="EO2031" s="168"/>
      <c r="EP2031" s="168"/>
      <c r="EQ2031" s="168"/>
      <c r="ER2031" s="168"/>
      <c r="ES2031" s="168"/>
      <c r="ET2031" s="168"/>
      <c r="EU2031" s="168"/>
      <c r="EV2031" s="168"/>
      <c r="EW2031" s="168"/>
      <c r="EX2031" s="168"/>
      <c r="EY2031" s="168"/>
      <c r="EZ2031" s="168"/>
      <c r="FA2031" s="168"/>
      <c r="FB2031" s="168"/>
      <c r="FC2031" s="168"/>
      <c r="FD2031" s="168"/>
    </row>
    <row r="2032" spans="1:160" s="5" customFormat="1" ht="24.9" customHeight="1" x14ac:dyDescent="0.3">
      <c r="A2032" s="263"/>
      <c r="B2032" s="263"/>
      <c r="C2032" s="265"/>
      <c r="D2032" s="481"/>
      <c r="E2032" s="482"/>
      <c r="F2032" s="482"/>
      <c r="G2032" s="482"/>
      <c r="H2032" s="482"/>
      <c r="I2032" s="482"/>
      <c r="J2032" s="482"/>
      <c r="K2032" s="482"/>
      <c r="L2032" s="482"/>
      <c r="M2032" s="483"/>
      <c r="N2032" s="16"/>
      <c r="O2032" s="529"/>
      <c r="P2032" s="530"/>
      <c r="Q2032" s="8"/>
      <c r="R2032" s="8"/>
      <c r="S2032" s="8"/>
      <c r="T2032" s="9"/>
      <c r="U2032" s="17"/>
      <c r="V2032" s="33"/>
      <c r="W2032" s="57"/>
      <c r="X2032" s="86"/>
      <c r="Y2032" s="33"/>
      <c r="Z2032" s="36"/>
      <c r="AA2032" s="36"/>
      <c r="AC2032" s="76"/>
      <c r="AD2032" s="89"/>
      <c r="AE2032" s="89"/>
      <c r="AF2032" s="90"/>
      <c r="AG2032" s="91"/>
      <c r="AH2032" s="88"/>
      <c r="AI2032" s="88"/>
      <c r="AJ2032" s="88"/>
      <c r="AK2032" s="88"/>
      <c r="AL2032" s="88"/>
      <c r="AM2032" s="88"/>
      <c r="AN2032" s="88"/>
      <c r="AO2032" s="88"/>
      <c r="AP2032" s="88"/>
      <c r="AQ2032" s="88"/>
      <c r="AR2032" s="88"/>
      <c r="AS2032" s="88"/>
      <c r="AT2032" s="90"/>
      <c r="AU2032" s="91"/>
      <c r="AV2032" s="88"/>
      <c r="AW2032" s="88"/>
      <c r="AX2032" s="38"/>
      <c r="AZ2032" s="141"/>
      <c r="BE2032" s="168"/>
      <c r="BF2032" s="168"/>
      <c r="BG2032" s="168"/>
      <c r="BH2032" s="168"/>
      <c r="BI2032" s="168"/>
      <c r="BJ2032" s="168"/>
      <c r="BK2032" s="168"/>
      <c r="BL2032" s="168"/>
      <c r="BM2032" s="168"/>
      <c r="DK2032" s="168"/>
      <c r="DL2032" s="168"/>
      <c r="DM2032" s="168"/>
      <c r="DN2032" s="168"/>
      <c r="DO2032" s="168"/>
      <c r="DP2032" s="168"/>
      <c r="DQ2032" s="168"/>
      <c r="DR2032" s="168"/>
      <c r="DS2032" s="168"/>
      <c r="DT2032" s="168"/>
      <c r="DU2032" s="168"/>
      <c r="DV2032" s="168"/>
      <c r="DW2032" s="168"/>
      <c r="DX2032" s="168"/>
      <c r="DY2032" s="168"/>
      <c r="DZ2032" s="168"/>
      <c r="EA2032" s="168"/>
      <c r="EB2032" s="168"/>
      <c r="EC2032" s="168"/>
      <c r="ED2032" s="168"/>
      <c r="EE2032" s="168"/>
      <c r="EF2032" s="168"/>
      <c r="EG2032" s="168"/>
      <c r="EH2032" s="168"/>
      <c r="EI2032" s="168"/>
      <c r="EJ2032" s="168"/>
      <c r="EK2032" s="168"/>
      <c r="EL2032" s="168"/>
      <c r="EM2032" s="168"/>
      <c r="EN2032" s="168"/>
      <c r="EO2032" s="168"/>
      <c r="EP2032" s="168"/>
      <c r="EQ2032" s="168"/>
      <c r="ER2032" s="168"/>
      <c r="ES2032" s="168"/>
      <c r="ET2032" s="168"/>
      <c r="EU2032" s="168"/>
      <c r="EV2032" s="168"/>
      <c r="EW2032" s="168"/>
      <c r="EX2032" s="168"/>
      <c r="EY2032" s="168"/>
      <c r="EZ2032" s="168"/>
      <c r="FA2032" s="168"/>
      <c r="FB2032" s="168"/>
      <c r="FC2032" s="168"/>
      <c r="FD2032" s="168"/>
    </row>
    <row r="2033" spans="1:160" s="5" customFormat="1" ht="24.9" customHeight="1" x14ac:dyDescent="0.3">
      <c r="A2033" s="263"/>
      <c r="B2033" s="263"/>
      <c r="C2033" s="265"/>
      <c r="D2033" s="481"/>
      <c r="E2033" s="482"/>
      <c r="F2033" s="482"/>
      <c r="G2033" s="482"/>
      <c r="H2033" s="482"/>
      <c r="I2033" s="482"/>
      <c r="J2033" s="482"/>
      <c r="K2033" s="482"/>
      <c r="L2033" s="482"/>
      <c r="M2033" s="483"/>
      <c r="N2033" s="16"/>
      <c r="O2033" s="529"/>
      <c r="P2033" s="530"/>
      <c r="Q2033" s="8"/>
      <c r="R2033" s="8"/>
      <c r="S2033" s="8"/>
      <c r="T2033" s="9"/>
      <c r="U2033" s="17"/>
      <c r="V2033" s="33"/>
      <c r="W2033" s="57"/>
      <c r="X2033" s="86"/>
      <c r="Y2033" s="33"/>
      <c r="Z2033" s="36"/>
      <c r="AA2033" s="36"/>
      <c r="AC2033" s="76"/>
      <c r="AD2033" s="89"/>
      <c r="AE2033" s="89"/>
      <c r="AF2033" s="90"/>
      <c r="AG2033" s="91"/>
      <c r="AH2033" s="88"/>
      <c r="AI2033" s="88"/>
      <c r="AJ2033" s="88"/>
      <c r="AK2033" s="88"/>
      <c r="AL2033" s="88"/>
      <c r="AM2033" s="88"/>
      <c r="AN2033" s="88"/>
      <c r="AO2033" s="88"/>
      <c r="AP2033" s="88"/>
      <c r="AQ2033" s="88"/>
      <c r="AR2033" s="88"/>
      <c r="AS2033" s="88"/>
      <c r="AT2033" s="90"/>
      <c r="AU2033" s="91"/>
      <c r="AV2033" s="88"/>
      <c r="AW2033" s="88"/>
      <c r="AX2033" s="38"/>
      <c r="AZ2033" s="141"/>
      <c r="BE2033" s="168"/>
      <c r="BF2033" s="168"/>
      <c r="BG2033" s="168"/>
      <c r="BH2033" s="168"/>
      <c r="BI2033" s="168"/>
      <c r="BJ2033" s="168"/>
      <c r="BK2033" s="168"/>
      <c r="BL2033" s="168"/>
      <c r="BM2033" s="168"/>
      <c r="DK2033" s="168"/>
      <c r="DL2033" s="168"/>
      <c r="DM2033" s="168"/>
      <c r="DN2033" s="168"/>
      <c r="DO2033" s="168"/>
      <c r="DP2033" s="168"/>
      <c r="DQ2033" s="168"/>
      <c r="DR2033" s="168"/>
      <c r="DS2033" s="168"/>
      <c r="DT2033" s="168"/>
      <c r="DU2033" s="168"/>
      <c r="DV2033" s="168"/>
      <c r="DW2033" s="168"/>
      <c r="DX2033" s="168"/>
      <c r="DY2033" s="168"/>
      <c r="DZ2033" s="168"/>
      <c r="EA2033" s="168"/>
      <c r="EB2033" s="168"/>
      <c r="EC2033" s="168"/>
      <c r="ED2033" s="168"/>
      <c r="EE2033" s="168"/>
      <c r="EF2033" s="168"/>
      <c r="EG2033" s="168"/>
      <c r="EH2033" s="168"/>
      <c r="EI2033" s="168"/>
      <c r="EJ2033" s="168"/>
      <c r="EK2033" s="168"/>
      <c r="EL2033" s="168"/>
      <c r="EM2033" s="168"/>
      <c r="EN2033" s="168"/>
      <c r="EO2033" s="168"/>
      <c r="EP2033" s="168"/>
      <c r="EQ2033" s="168"/>
      <c r="ER2033" s="168"/>
      <c r="ES2033" s="168"/>
      <c r="ET2033" s="168"/>
      <c r="EU2033" s="168"/>
      <c r="EV2033" s="168"/>
      <c r="EW2033" s="168"/>
      <c r="EX2033" s="168"/>
      <c r="EY2033" s="168"/>
      <c r="EZ2033" s="168"/>
      <c r="FA2033" s="168"/>
      <c r="FB2033" s="168"/>
      <c r="FC2033" s="168"/>
      <c r="FD2033" s="168"/>
    </row>
    <row r="2034" spans="1:160" s="5" customFormat="1" ht="24.9" customHeight="1" x14ac:dyDescent="0.3">
      <c r="A2034" s="263"/>
      <c r="B2034" s="263"/>
      <c r="C2034" s="265"/>
      <c r="D2034" s="481"/>
      <c r="E2034" s="482"/>
      <c r="F2034" s="482"/>
      <c r="G2034" s="482"/>
      <c r="H2034" s="482"/>
      <c r="I2034" s="482"/>
      <c r="J2034" s="482"/>
      <c r="K2034" s="482"/>
      <c r="L2034" s="482"/>
      <c r="M2034" s="483"/>
      <c r="N2034" s="16"/>
      <c r="O2034" s="529"/>
      <c r="P2034" s="530"/>
      <c r="Q2034" s="8"/>
      <c r="R2034" s="8"/>
      <c r="S2034" s="8"/>
      <c r="T2034" s="9"/>
      <c r="U2034" s="17"/>
      <c r="V2034" s="33"/>
      <c r="W2034" s="57"/>
      <c r="X2034" s="86"/>
      <c r="Y2034" s="33"/>
      <c r="Z2034" s="36"/>
      <c r="AA2034" s="36"/>
      <c r="AC2034" s="76"/>
      <c r="AD2034" s="89"/>
      <c r="AE2034" s="89"/>
      <c r="AF2034" s="90"/>
      <c r="AG2034" s="91"/>
      <c r="AH2034" s="88"/>
      <c r="AI2034" s="88"/>
      <c r="AJ2034" s="88"/>
      <c r="AK2034" s="88"/>
      <c r="AL2034" s="88"/>
      <c r="AM2034" s="88"/>
      <c r="AN2034" s="88"/>
      <c r="AO2034" s="88"/>
      <c r="AP2034" s="88"/>
      <c r="AQ2034" s="88"/>
      <c r="AR2034" s="88"/>
      <c r="AS2034" s="88"/>
      <c r="AT2034" s="90"/>
      <c r="AU2034" s="91"/>
      <c r="AV2034" s="88"/>
      <c r="AW2034" s="88"/>
      <c r="AX2034" s="38"/>
      <c r="AZ2034" s="141"/>
      <c r="BE2034" s="168"/>
      <c r="BF2034" s="168"/>
      <c r="BG2034" s="168"/>
      <c r="BH2034" s="168"/>
      <c r="BI2034" s="168"/>
      <c r="BJ2034" s="168"/>
      <c r="BK2034" s="168"/>
      <c r="BL2034" s="168"/>
      <c r="BM2034" s="168"/>
      <c r="DK2034" s="168"/>
      <c r="DL2034" s="168"/>
      <c r="DM2034" s="168"/>
      <c r="DN2034" s="168"/>
      <c r="DO2034" s="168"/>
      <c r="DP2034" s="168"/>
      <c r="DQ2034" s="168"/>
      <c r="DR2034" s="168"/>
      <c r="DS2034" s="168"/>
      <c r="DT2034" s="168"/>
      <c r="DU2034" s="168"/>
      <c r="DV2034" s="168"/>
      <c r="DW2034" s="168"/>
      <c r="DX2034" s="168"/>
      <c r="DY2034" s="168"/>
      <c r="DZ2034" s="168"/>
      <c r="EA2034" s="168"/>
      <c r="EB2034" s="168"/>
      <c r="EC2034" s="168"/>
      <c r="ED2034" s="168"/>
      <c r="EE2034" s="168"/>
      <c r="EF2034" s="168"/>
      <c r="EG2034" s="168"/>
      <c r="EH2034" s="168"/>
      <c r="EI2034" s="168"/>
      <c r="EJ2034" s="168"/>
      <c r="EK2034" s="168"/>
      <c r="EL2034" s="168"/>
      <c r="EM2034" s="168"/>
      <c r="EN2034" s="168"/>
      <c r="EO2034" s="168"/>
      <c r="EP2034" s="168"/>
      <c r="EQ2034" s="168"/>
      <c r="ER2034" s="168"/>
      <c r="ES2034" s="168"/>
      <c r="ET2034" s="168"/>
      <c r="EU2034" s="168"/>
      <c r="EV2034" s="168"/>
      <c r="EW2034" s="168"/>
      <c r="EX2034" s="168"/>
      <c r="EY2034" s="168"/>
      <c r="EZ2034" s="168"/>
      <c r="FA2034" s="168"/>
      <c r="FB2034" s="168"/>
      <c r="FC2034" s="168"/>
      <c r="FD2034" s="168"/>
    </row>
    <row r="2035" spans="1:160" s="5" customFormat="1" ht="24.9" customHeight="1" x14ac:dyDescent="0.3">
      <c r="A2035" s="263"/>
      <c r="B2035" s="263"/>
      <c r="C2035" s="265"/>
      <c r="D2035" s="481"/>
      <c r="E2035" s="482"/>
      <c r="F2035" s="482"/>
      <c r="G2035" s="482"/>
      <c r="H2035" s="482"/>
      <c r="I2035" s="482"/>
      <c r="J2035" s="482"/>
      <c r="K2035" s="482"/>
      <c r="L2035" s="482"/>
      <c r="M2035" s="483"/>
      <c r="N2035" s="16"/>
      <c r="O2035" s="529"/>
      <c r="P2035" s="530"/>
      <c r="Q2035" s="8"/>
      <c r="R2035" s="8"/>
      <c r="S2035" s="8"/>
      <c r="T2035" s="9"/>
      <c r="U2035" s="17"/>
      <c r="V2035" s="33"/>
      <c r="W2035" s="57"/>
      <c r="X2035" s="86"/>
      <c r="Y2035" s="33"/>
      <c r="Z2035" s="36"/>
      <c r="AA2035" s="36"/>
      <c r="AC2035" s="76"/>
      <c r="AD2035" s="89"/>
      <c r="AE2035" s="89"/>
      <c r="AF2035" s="90"/>
      <c r="AG2035" s="91"/>
      <c r="AH2035" s="88"/>
      <c r="AI2035" s="88"/>
      <c r="AJ2035" s="88"/>
      <c r="AK2035" s="88"/>
      <c r="AL2035" s="88"/>
      <c r="AM2035" s="88"/>
      <c r="AN2035" s="88"/>
      <c r="AO2035" s="88"/>
      <c r="AP2035" s="88"/>
      <c r="AQ2035" s="88"/>
      <c r="AR2035" s="88"/>
      <c r="AS2035" s="88"/>
      <c r="AT2035" s="90"/>
      <c r="AU2035" s="91"/>
      <c r="AV2035" s="88"/>
      <c r="AW2035" s="88"/>
      <c r="AX2035" s="38"/>
      <c r="AZ2035" s="141"/>
      <c r="BE2035" s="168"/>
      <c r="BF2035" s="168"/>
      <c r="BG2035" s="168"/>
      <c r="BH2035" s="168"/>
      <c r="BI2035" s="168"/>
      <c r="BJ2035" s="168"/>
      <c r="BK2035" s="168"/>
      <c r="BL2035" s="168"/>
      <c r="BM2035" s="168"/>
      <c r="DK2035" s="168"/>
      <c r="DL2035" s="168"/>
      <c r="DM2035" s="168"/>
      <c r="DN2035" s="168"/>
      <c r="DO2035" s="168"/>
      <c r="DP2035" s="168"/>
      <c r="DQ2035" s="168"/>
      <c r="DR2035" s="168"/>
      <c r="DS2035" s="168"/>
      <c r="DT2035" s="168"/>
      <c r="DU2035" s="168"/>
      <c r="DV2035" s="168"/>
      <c r="DW2035" s="168"/>
      <c r="DX2035" s="168"/>
      <c r="DY2035" s="168"/>
      <c r="DZ2035" s="168"/>
      <c r="EA2035" s="168"/>
      <c r="EB2035" s="168"/>
      <c r="EC2035" s="168"/>
      <c r="ED2035" s="168"/>
      <c r="EE2035" s="168"/>
      <c r="EF2035" s="168"/>
      <c r="EG2035" s="168"/>
      <c r="EH2035" s="168"/>
      <c r="EI2035" s="168"/>
      <c r="EJ2035" s="168"/>
      <c r="EK2035" s="168"/>
      <c r="EL2035" s="168"/>
      <c r="EM2035" s="168"/>
      <c r="EN2035" s="168"/>
      <c r="EO2035" s="168"/>
      <c r="EP2035" s="168"/>
      <c r="EQ2035" s="168"/>
      <c r="ER2035" s="168"/>
      <c r="ES2035" s="168"/>
      <c r="ET2035" s="168"/>
      <c r="EU2035" s="168"/>
      <c r="EV2035" s="168"/>
      <c r="EW2035" s="168"/>
      <c r="EX2035" s="168"/>
      <c r="EY2035" s="168"/>
      <c r="EZ2035" s="168"/>
      <c r="FA2035" s="168"/>
      <c r="FB2035" s="168"/>
      <c r="FC2035" s="168"/>
      <c r="FD2035" s="168"/>
    </row>
    <row r="2036" spans="1:160" s="5" customFormat="1" ht="24.9" customHeight="1" x14ac:dyDescent="0.3">
      <c r="A2036" s="263"/>
      <c r="B2036" s="263"/>
      <c r="C2036" s="265"/>
      <c r="D2036" s="481"/>
      <c r="E2036" s="482"/>
      <c r="F2036" s="482"/>
      <c r="G2036" s="482"/>
      <c r="H2036" s="482"/>
      <c r="I2036" s="482"/>
      <c r="J2036" s="482"/>
      <c r="K2036" s="482"/>
      <c r="L2036" s="482"/>
      <c r="M2036" s="483"/>
      <c r="N2036" s="16"/>
      <c r="O2036" s="529"/>
      <c r="P2036" s="530"/>
      <c r="Q2036" s="8"/>
      <c r="R2036" s="8"/>
      <c r="S2036" s="8"/>
      <c r="T2036" s="9"/>
      <c r="U2036" s="17"/>
      <c r="V2036" s="33"/>
      <c r="W2036" s="57"/>
      <c r="X2036" s="86"/>
      <c r="Y2036" s="33"/>
      <c r="Z2036" s="36"/>
      <c r="AA2036" s="36"/>
      <c r="AC2036" s="76"/>
      <c r="AD2036" s="89"/>
      <c r="AE2036" s="89"/>
      <c r="AF2036" s="90"/>
      <c r="AG2036" s="91"/>
      <c r="AH2036" s="88"/>
      <c r="AI2036" s="88"/>
      <c r="AJ2036" s="88"/>
      <c r="AK2036" s="88"/>
      <c r="AL2036" s="88"/>
      <c r="AM2036" s="88"/>
      <c r="AN2036" s="88"/>
      <c r="AO2036" s="88"/>
      <c r="AP2036" s="88"/>
      <c r="AQ2036" s="88"/>
      <c r="AR2036" s="88"/>
      <c r="AS2036" s="88"/>
      <c r="AT2036" s="90"/>
      <c r="AU2036" s="91"/>
      <c r="AV2036" s="88"/>
      <c r="AW2036" s="88"/>
      <c r="AX2036" s="38"/>
      <c r="AZ2036" s="141"/>
      <c r="BE2036" s="168"/>
      <c r="BF2036" s="168"/>
      <c r="BG2036" s="168"/>
      <c r="BH2036" s="168"/>
      <c r="BI2036" s="168"/>
      <c r="BJ2036" s="168"/>
      <c r="BK2036" s="168"/>
      <c r="BL2036" s="168"/>
      <c r="BM2036" s="168"/>
      <c r="DK2036" s="168"/>
      <c r="DL2036" s="168"/>
      <c r="DM2036" s="168"/>
      <c r="DN2036" s="168"/>
      <c r="DO2036" s="168"/>
      <c r="DP2036" s="168"/>
      <c r="DQ2036" s="168"/>
      <c r="DR2036" s="168"/>
      <c r="DS2036" s="168"/>
      <c r="DT2036" s="168"/>
      <c r="DU2036" s="168"/>
      <c r="DV2036" s="168"/>
      <c r="DW2036" s="168"/>
      <c r="DX2036" s="168"/>
      <c r="DY2036" s="168"/>
      <c r="DZ2036" s="168"/>
      <c r="EA2036" s="168"/>
      <c r="EB2036" s="168"/>
      <c r="EC2036" s="168"/>
      <c r="ED2036" s="168"/>
      <c r="EE2036" s="168"/>
      <c r="EF2036" s="168"/>
      <c r="EG2036" s="168"/>
      <c r="EH2036" s="168"/>
      <c r="EI2036" s="168"/>
      <c r="EJ2036" s="168"/>
      <c r="EK2036" s="168"/>
      <c r="EL2036" s="168"/>
      <c r="EM2036" s="168"/>
      <c r="EN2036" s="168"/>
      <c r="EO2036" s="168"/>
      <c r="EP2036" s="168"/>
      <c r="EQ2036" s="168"/>
      <c r="ER2036" s="168"/>
      <c r="ES2036" s="168"/>
      <c r="ET2036" s="168"/>
      <c r="EU2036" s="168"/>
      <c r="EV2036" s="168"/>
      <c r="EW2036" s="168"/>
      <c r="EX2036" s="168"/>
      <c r="EY2036" s="168"/>
      <c r="EZ2036" s="168"/>
      <c r="FA2036" s="168"/>
      <c r="FB2036" s="168"/>
      <c r="FC2036" s="168"/>
      <c r="FD2036" s="168"/>
    </row>
    <row r="2037" spans="1:160" s="5" customFormat="1" ht="24.9" customHeight="1" x14ac:dyDescent="0.3">
      <c r="A2037" s="263"/>
      <c r="B2037" s="263"/>
      <c r="C2037" s="265"/>
      <c r="D2037" s="481"/>
      <c r="E2037" s="482"/>
      <c r="F2037" s="482"/>
      <c r="G2037" s="482"/>
      <c r="H2037" s="482"/>
      <c r="I2037" s="482"/>
      <c r="J2037" s="482"/>
      <c r="K2037" s="482"/>
      <c r="L2037" s="482"/>
      <c r="M2037" s="483"/>
      <c r="N2037" s="16"/>
      <c r="O2037" s="529"/>
      <c r="P2037" s="530"/>
      <c r="Q2037" s="8"/>
      <c r="R2037" s="8"/>
      <c r="S2037" s="8"/>
      <c r="T2037" s="9"/>
      <c r="U2037" s="17"/>
      <c r="V2037" s="33"/>
      <c r="W2037" s="57"/>
      <c r="X2037" s="86"/>
      <c r="Y2037" s="33"/>
      <c r="Z2037" s="36"/>
      <c r="AA2037" s="36"/>
      <c r="AC2037" s="76"/>
      <c r="AD2037" s="89"/>
      <c r="AE2037" s="89"/>
      <c r="AF2037" s="90"/>
      <c r="AG2037" s="91"/>
      <c r="AH2037" s="88"/>
      <c r="AI2037" s="88"/>
      <c r="AJ2037" s="88"/>
      <c r="AK2037" s="88"/>
      <c r="AL2037" s="88"/>
      <c r="AM2037" s="88"/>
      <c r="AN2037" s="88"/>
      <c r="AO2037" s="88"/>
      <c r="AP2037" s="88"/>
      <c r="AQ2037" s="88"/>
      <c r="AR2037" s="88"/>
      <c r="AS2037" s="88"/>
      <c r="AT2037" s="90"/>
      <c r="AU2037" s="91"/>
      <c r="AV2037" s="88"/>
      <c r="AW2037" s="88"/>
      <c r="AX2037" s="38"/>
      <c r="AZ2037" s="141"/>
      <c r="BE2037" s="168"/>
      <c r="BF2037" s="168"/>
      <c r="BG2037" s="168"/>
      <c r="BH2037" s="168"/>
      <c r="BI2037" s="168"/>
      <c r="BJ2037" s="168"/>
      <c r="BK2037" s="168"/>
      <c r="BL2037" s="168"/>
      <c r="BM2037" s="168"/>
      <c r="DK2037" s="168"/>
      <c r="DL2037" s="168"/>
      <c r="DM2037" s="168"/>
      <c r="DN2037" s="168"/>
      <c r="DO2037" s="168"/>
      <c r="DP2037" s="168"/>
      <c r="DQ2037" s="168"/>
      <c r="DR2037" s="168"/>
      <c r="DS2037" s="168"/>
      <c r="DT2037" s="168"/>
      <c r="DU2037" s="168"/>
      <c r="DV2037" s="168"/>
      <c r="DW2037" s="168"/>
      <c r="DX2037" s="168"/>
      <c r="DY2037" s="168"/>
      <c r="DZ2037" s="168"/>
      <c r="EA2037" s="168"/>
      <c r="EB2037" s="168"/>
      <c r="EC2037" s="168"/>
      <c r="ED2037" s="168"/>
      <c r="EE2037" s="168"/>
      <c r="EF2037" s="168"/>
      <c r="EG2037" s="168"/>
      <c r="EH2037" s="168"/>
      <c r="EI2037" s="168"/>
      <c r="EJ2037" s="168"/>
      <c r="EK2037" s="168"/>
      <c r="EL2037" s="168"/>
      <c r="EM2037" s="168"/>
      <c r="EN2037" s="168"/>
      <c r="EO2037" s="168"/>
      <c r="EP2037" s="168"/>
      <c r="EQ2037" s="168"/>
      <c r="ER2037" s="168"/>
      <c r="ES2037" s="168"/>
      <c r="ET2037" s="168"/>
      <c r="EU2037" s="168"/>
      <c r="EV2037" s="168"/>
      <c r="EW2037" s="168"/>
      <c r="EX2037" s="168"/>
      <c r="EY2037" s="168"/>
      <c r="EZ2037" s="168"/>
      <c r="FA2037" s="168"/>
      <c r="FB2037" s="168"/>
      <c r="FC2037" s="168"/>
      <c r="FD2037" s="168"/>
    </row>
    <row r="2038" spans="1:160" s="5" customFormat="1" ht="24.9" customHeight="1" x14ac:dyDescent="0.3">
      <c r="A2038" s="263"/>
      <c r="B2038" s="263"/>
      <c r="C2038" s="265"/>
      <c r="D2038" s="481"/>
      <c r="E2038" s="482"/>
      <c r="F2038" s="482"/>
      <c r="G2038" s="482"/>
      <c r="H2038" s="482"/>
      <c r="I2038" s="482"/>
      <c r="J2038" s="482"/>
      <c r="K2038" s="482"/>
      <c r="L2038" s="482"/>
      <c r="M2038" s="483"/>
      <c r="N2038" s="16"/>
      <c r="O2038" s="529"/>
      <c r="P2038" s="530"/>
      <c r="Q2038" s="8"/>
      <c r="R2038" s="8"/>
      <c r="S2038" s="8"/>
      <c r="T2038" s="9"/>
      <c r="U2038" s="17"/>
      <c r="V2038" s="33"/>
      <c r="W2038" s="57"/>
      <c r="X2038" s="86"/>
      <c r="Y2038" s="33"/>
      <c r="Z2038" s="36"/>
      <c r="AA2038" s="36"/>
      <c r="AC2038" s="76"/>
      <c r="AD2038" s="89"/>
      <c r="AE2038" s="89"/>
      <c r="AF2038" s="90"/>
      <c r="AG2038" s="91"/>
      <c r="AH2038" s="88"/>
      <c r="AI2038" s="88"/>
      <c r="AJ2038" s="88"/>
      <c r="AK2038" s="88"/>
      <c r="AL2038" s="88"/>
      <c r="AM2038" s="88"/>
      <c r="AN2038" s="88"/>
      <c r="AO2038" s="88"/>
      <c r="AP2038" s="88"/>
      <c r="AQ2038" s="88"/>
      <c r="AR2038" s="88"/>
      <c r="AS2038" s="88"/>
      <c r="AT2038" s="90"/>
      <c r="AU2038" s="91"/>
      <c r="AV2038" s="88"/>
      <c r="AW2038" s="88"/>
      <c r="AX2038" s="38"/>
      <c r="AZ2038" s="141"/>
      <c r="BE2038" s="168"/>
      <c r="BF2038" s="168"/>
      <c r="BG2038" s="168"/>
      <c r="BH2038" s="168"/>
      <c r="BI2038" s="168"/>
      <c r="BJ2038" s="168"/>
      <c r="BK2038" s="168"/>
      <c r="BL2038" s="168"/>
      <c r="BM2038" s="168"/>
      <c r="DK2038" s="168"/>
      <c r="DL2038" s="168"/>
      <c r="DM2038" s="168"/>
      <c r="DN2038" s="168"/>
      <c r="DO2038" s="168"/>
      <c r="DP2038" s="168"/>
      <c r="DQ2038" s="168"/>
      <c r="DR2038" s="168"/>
      <c r="DS2038" s="168"/>
      <c r="DT2038" s="168"/>
      <c r="DU2038" s="168"/>
      <c r="DV2038" s="168"/>
      <c r="DW2038" s="168"/>
      <c r="DX2038" s="168"/>
      <c r="DY2038" s="168"/>
      <c r="DZ2038" s="168"/>
      <c r="EA2038" s="168"/>
      <c r="EB2038" s="168"/>
      <c r="EC2038" s="168"/>
      <c r="ED2038" s="168"/>
      <c r="EE2038" s="168"/>
      <c r="EF2038" s="168"/>
      <c r="EG2038" s="168"/>
      <c r="EH2038" s="168"/>
      <c r="EI2038" s="168"/>
      <c r="EJ2038" s="168"/>
      <c r="EK2038" s="168"/>
      <c r="EL2038" s="168"/>
      <c r="EM2038" s="168"/>
      <c r="EN2038" s="168"/>
      <c r="EO2038" s="168"/>
      <c r="EP2038" s="168"/>
      <c r="EQ2038" s="168"/>
      <c r="ER2038" s="168"/>
      <c r="ES2038" s="168"/>
      <c r="ET2038" s="168"/>
      <c r="EU2038" s="168"/>
      <c r="EV2038" s="168"/>
      <c r="EW2038" s="168"/>
      <c r="EX2038" s="168"/>
      <c r="EY2038" s="168"/>
      <c r="EZ2038" s="168"/>
      <c r="FA2038" s="168"/>
      <c r="FB2038" s="168"/>
      <c r="FC2038" s="168"/>
      <c r="FD2038" s="168"/>
    </row>
    <row r="2039" spans="1:160" s="5" customFormat="1" ht="24.9" customHeight="1" x14ac:dyDescent="0.3">
      <c r="A2039" s="263"/>
      <c r="B2039" s="263"/>
      <c r="C2039" s="265"/>
      <c r="D2039" s="481"/>
      <c r="E2039" s="482"/>
      <c r="F2039" s="482"/>
      <c r="G2039" s="482"/>
      <c r="H2039" s="482"/>
      <c r="I2039" s="482"/>
      <c r="J2039" s="482"/>
      <c r="K2039" s="482"/>
      <c r="L2039" s="482"/>
      <c r="M2039" s="483"/>
      <c r="N2039" s="16"/>
      <c r="O2039" s="529"/>
      <c r="P2039" s="530"/>
      <c r="Q2039" s="8"/>
      <c r="R2039" s="8"/>
      <c r="S2039" s="8"/>
      <c r="T2039" s="9"/>
      <c r="U2039" s="17"/>
      <c r="V2039" s="33"/>
      <c r="W2039" s="57"/>
      <c r="X2039" s="86"/>
      <c r="Y2039" s="33"/>
      <c r="Z2039" s="36"/>
      <c r="AA2039" s="36"/>
      <c r="AC2039" s="76"/>
      <c r="AD2039" s="89"/>
      <c r="AE2039" s="89"/>
      <c r="AF2039" s="90"/>
      <c r="AG2039" s="92"/>
      <c r="AH2039" s="88"/>
      <c r="AI2039" s="88"/>
      <c r="AJ2039" s="88"/>
      <c r="AK2039" s="88"/>
      <c r="AL2039" s="88"/>
      <c r="AM2039" s="88"/>
      <c r="AN2039" s="88"/>
      <c r="AO2039" s="88"/>
      <c r="AP2039" s="88"/>
      <c r="AQ2039" s="88"/>
      <c r="AR2039" s="88"/>
      <c r="AS2039" s="88"/>
      <c r="AT2039" s="90"/>
      <c r="AU2039" s="92"/>
      <c r="AV2039" s="88"/>
      <c r="AW2039" s="88"/>
      <c r="AX2039" s="38"/>
      <c r="AZ2039" s="141"/>
      <c r="BE2039" s="168"/>
      <c r="BF2039" s="168"/>
      <c r="BG2039" s="168"/>
      <c r="BH2039" s="168"/>
      <c r="BI2039" s="168"/>
      <c r="BJ2039" s="168"/>
      <c r="BK2039" s="168"/>
      <c r="BL2039" s="168"/>
      <c r="BM2039" s="168"/>
      <c r="DK2039" s="168"/>
      <c r="DL2039" s="168"/>
      <c r="DM2039" s="168"/>
      <c r="DN2039" s="168"/>
      <c r="DO2039" s="168"/>
      <c r="DP2039" s="168"/>
      <c r="DQ2039" s="168"/>
      <c r="DR2039" s="168"/>
      <c r="DS2039" s="168"/>
      <c r="DT2039" s="168"/>
      <c r="DU2039" s="168"/>
      <c r="DV2039" s="168"/>
      <c r="DW2039" s="168"/>
      <c r="DX2039" s="168"/>
      <c r="DY2039" s="168"/>
      <c r="DZ2039" s="168"/>
      <c r="EA2039" s="168"/>
      <c r="EB2039" s="168"/>
      <c r="EC2039" s="168"/>
      <c r="ED2039" s="168"/>
      <c r="EE2039" s="168"/>
      <c r="EF2039" s="168"/>
      <c r="EG2039" s="168"/>
      <c r="EH2039" s="168"/>
      <c r="EI2039" s="168"/>
      <c r="EJ2039" s="168"/>
      <c r="EK2039" s="168"/>
      <c r="EL2039" s="168"/>
      <c r="EM2039" s="168"/>
      <c r="EN2039" s="168"/>
      <c r="EO2039" s="168"/>
      <c r="EP2039" s="168"/>
      <c r="EQ2039" s="168"/>
      <c r="ER2039" s="168"/>
      <c r="ES2039" s="168"/>
      <c r="ET2039" s="168"/>
      <c r="EU2039" s="168"/>
      <c r="EV2039" s="168"/>
      <c r="EW2039" s="168"/>
      <c r="EX2039" s="168"/>
      <c r="EY2039" s="168"/>
      <c r="EZ2039" s="168"/>
      <c r="FA2039" s="168"/>
      <c r="FB2039" s="168"/>
      <c r="FC2039" s="168"/>
      <c r="FD2039" s="168"/>
    </row>
    <row r="2040" spans="1:160" s="5" customFormat="1" ht="24.9" customHeight="1" x14ac:dyDescent="0.3">
      <c r="A2040" s="263"/>
      <c r="B2040" s="263"/>
      <c r="C2040" s="265"/>
      <c r="D2040" s="481"/>
      <c r="E2040" s="482"/>
      <c r="F2040" s="482"/>
      <c r="G2040" s="482"/>
      <c r="H2040" s="482"/>
      <c r="I2040" s="482"/>
      <c r="J2040" s="482"/>
      <c r="K2040" s="482"/>
      <c r="L2040" s="482"/>
      <c r="M2040" s="483"/>
      <c r="N2040" s="16"/>
      <c r="O2040" s="529"/>
      <c r="P2040" s="530"/>
      <c r="Q2040" s="8"/>
      <c r="R2040" s="8"/>
      <c r="S2040" s="8"/>
      <c r="T2040" s="9"/>
      <c r="U2040" s="17"/>
      <c r="V2040" s="33"/>
      <c r="W2040" s="57"/>
      <c r="X2040" s="86"/>
      <c r="Y2040" s="33"/>
      <c r="Z2040" s="36"/>
      <c r="AA2040" s="36"/>
      <c r="AC2040" s="76"/>
      <c r="AD2040" s="89"/>
      <c r="AE2040" s="89"/>
      <c r="AF2040" s="90"/>
      <c r="AG2040" s="92"/>
      <c r="AH2040" s="88"/>
      <c r="AI2040" s="88"/>
      <c r="AJ2040" s="88"/>
      <c r="AK2040" s="88"/>
      <c r="AL2040" s="88"/>
      <c r="AM2040" s="88"/>
      <c r="AN2040" s="88"/>
      <c r="AO2040" s="88"/>
      <c r="AP2040" s="88"/>
      <c r="AQ2040" s="88"/>
      <c r="AR2040" s="88"/>
      <c r="AS2040" s="88"/>
      <c r="AT2040" s="90"/>
      <c r="AU2040" s="92"/>
      <c r="AV2040" s="88"/>
      <c r="AW2040" s="88"/>
      <c r="AX2040" s="38"/>
      <c r="AZ2040" s="141"/>
      <c r="BE2040" s="168"/>
      <c r="BF2040" s="168"/>
      <c r="BG2040" s="168"/>
      <c r="BH2040" s="168"/>
      <c r="BI2040" s="168"/>
      <c r="BJ2040" s="168"/>
      <c r="BK2040" s="168"/>
      <c r="BL2040" s="168"/>
      <c r="BM2040" s="168"/>
      <c r="DK2040" s="168"/>
      <c r="DL2040" s="168"/>
      <c r="DM2040" s="168"/>
      <c r="DN2040" s="168"/>
      <c r="DO2040" s="168"/>
      <c r="DP2040" s="168"/>
      <c r="DQ2040" s="168"/>
      <c r="DR2040" s="168"/>
      <c r="DS2040" s="168"/>
      <c r="DT2040" s="168"/>
      <c r="DU2040" s="168"/>
      <c r="DV2040" s="168"/>
      <c r="DW2040" s="168"/>
      <c r="DX2040" s="168"/>
      <c r="DY2040" s="168"/>
      <c r="DZ2040" s="168"/>
      <c r="EA2040" s="168"/>
      <c r="EB2040" s="168"/>
      <c r="EC2040" s="168"/>
      <c r="ED2040" s="168"/>
      <c r="EE2040" s="168"/>
      <c r="EF2040" s="168"/>
      <c r="EG2040" s="168"/>
      <c r="EH2040" s="168"/>
      <c r="EI2040" s="168"/>
      <c r="EJ2040" s="168"/>
      <c r="EK2040" s="168"/>
      <c r="EL2040" s="168"/>
      <c r="EM2040" s="168"/>
      <c r="EN2040" s="168"/>
      <c r="EO2040" s="168"/>
      <c r="EP2040" s="168"/>
      <c r="EQ2040" s="168"/>
      <c r="ER2040" s="168"/>
      <c r="ES2040" s="168"/>
      <c r="ET2040" s="168"/>
      <c r="EU2040" s="168"/>
      <c r="EV2040" s="168"/>
      <c r="EW2040" s="168"/>
      <c r="EX2040" s="168"/>
      <c r="EY2040" s="168"/>
      <c r="EZ2040" s="168"/>
      <c r="FA2040" s="168"/>
      <c r="FB2040" s="168"/>
      <c r="FC2040" s="168"/>
      <c r="FD2040" s="168"/>
    </row>
    <row r="2041" spans="1:160" s="5" customFormat="1" ht="24.9" customHeight="1" x14ac:dyDescent="0.3">
      <c r="A2041" s="263"/>
      <c r="B2041" s="263"/>
      <c r="C2041" s="265"/>
      <c r="D2041" s="481"/>
      <c r="E2041" s="482"/>
      <c r="F2041" s="482"/>
      <c r="G2041" s="482"/>
      <c r="H2041" s="482"/>
      <c r="I2041" s="482"/>
      <c r="J2041" s="482"/>
      <c r="K2041" s="482"/>
      <c r="L2041" s="482"/>
      <c r="M2041" s="483"/>
      <c r="N2041" s="16"/>
      <c r="O2041" s="529"/>
      <c r="P2041" s="530"/>
      <c r="Q2041" s="8"/>
      <c r="R2041" s="8"/>
      <c r="S2041" s="8"/>
      <c r="T2041" s="9"/>
      <c r="U2041" s="17"/>
      <c r="V2041" s="33"/>
      <c r="W2041" s="57"/>
      <c r="X2041" s="86"/>
      <c r="Y2041" s="33"/>
      <c r="Z2041" s="36"/>
      <c r="AA2041" s="36"/>
      <c r="AC2041" s="76"/>
      <c r="AD2041" s="89"/>
      <c r="AE2041" s="89"/>
      <c r="AF2041" s="90"/>
      <c r="AG2041" s="92"/>
      <c r="AH2041" s="88"/>
      <c r="AI2041" s="88"/>
      <c r="AJ2041" s="88"/>
      <c r="AK2041" s="88"/>
      <c r="AL2041" s="88"/>
      <c r="AM2041" s="88"/>
      <c r="AN2041" s="88"/>
      <c r="AO2041" s="88"/>
      <c r="AP2041" s="88"/>
      <c r="AQ2041" s="88"/>
      <c r="AR2041" s="88"/>
      <c r="AS2041" s="88"/>
      <c r="AT2041" s="90"/>
      <c r="AU2041" s="92"/>
      <c r="AV2041" s="88"/>
      <c r="AW2041" s="88"/>
      <c r="AX2041" s="38"/>
      <c r="AZ2041" s="141"/>
      <c r="BE2041" s="168"/>
      <c r="BF2041" s="168"/>
      <c r="BG2041" s="168"/>
      <c r="BH2041" s="168"/>
      <c r="BI2041" s="168"/>
      <c r="BJ2041" s="168"/>
      <c r="BK2041" s="168"/>
      <c r="BL2041" s="168"/>
      <c r="BM2041" s="168"/>
      <c r="DK2041" s="168"/>
      <c r="DL2041" s="168"/>
      <c r="DM2041" s="168"/>
      <c r="DN2041" s="168"/>
      <c r="DO2041" s="168"/>
      <c r="DP2041" s="168"/>
      <c r="DQ2041" s="168"/>
      <c r="DR2041" s="168"/>
      <c r="DS2041" s="168"/>
      <c r="DT2041" s="168"/>
      <c r="DU2041" s="168"/>
      <c r="DV2041" s="168"/>
      <c r="DW2041" s="168"/>
      <c r="DX2041" s="168"/>
      <c r="DY2041" s="168"/>
      <c r="DZ2041" s="168"/>
      <c r="EA2041" s="168"/>
      <c r="EB2041" s="168"/>
      <c r="EC2041" s="168"/>
      <c r="ED2041" s="168"/>
      <c r="EE2041" s="168"/>
      <c r="EF2041" s="168"/>
      <c r="EG2041" s="168"/>
      <c r="EH2041" s="168"/>
      <c r="EI2041" s="168"/>
      <c r="EJ2041" s="168"/>
      <c r="EK2041" s="168"/>
      <c r="EL2041" s="168"/>
      <c r="EM2041" s="168"/>
      <c r="EN2041" s="168"/>
      <c r="EO2041" s="168"/>
      <c r="EP2041" s="168"/>
      <c r="EQ2041" s="168"/>
      <c r="ER2041" s="168"/>
      <c r="ES2041" s="168"/>
      <c r="ET2041" s="168"/>
      <c r="EU2041" s="168"/>
      <c r="EV2041" s="168"/>
      <c r="EW2041" s="168"/>
      <c r="EX2041" s="168"/>
      <c r="EY2041" s="168"/>
      <c r="EZ2041" s="168"/>
      <c r="FA2041" s="168"/>
      <c r="FB2041" s="168"/>
      <c r="FC2041" s="168"/>
      <c r="FD2041" s="168"/>
    </row>
    <row r="2042" spans="1:160" s="5" customFormat="1" ht="24.9" customHeight="1" x14ac:dyDescent="0.3">
      <c r="A2042" s="263"/>
      <c r="B2042" s="263"/>
      <c r="C2042" s="265"/>
      <c r="D2042" s="481"/>
      <c r="E2042" s="482"/>
      <c r="F2042" s="482"/>
      <c r="G2042" s="482"/>
      <c r="H2042" s="482"/>
      <c r="I2042" s="482"/>
      <c r="J2042" s="482"/>
      <c r="K2042" s="482"/>
      <c r="L2042" s="482"/>
      <c r="M2042" s="483"/>
      <c r="N2042" s="16"/>
      <c r="O2042" s="529"/>
      <c r="P2042" s="530"/>
      <c r="Q2042" s="8"/>
      <c r="R2042" s="8"/>
      <c r="S2042" s="8"/>
      <c r="T2042" s="9"/>
      <c r="U2042" s="17"/>
      <c r="V2042" s="33"/>
      <c r="W2042" s="57"/>
      <c r="X2042" s="86"/>
      <c r="Y2042" s="33"/>
      <c r="Z2042" s="36"/>
      <c r="AA2042" s="36"/>
      <c r="AC2042" s="76"/>
      <c r="AD2042" s="89"/>
      <c r="AE2042" s="89"/>
      <c r="AF2042" s="90"/>
      <c r="AG2042" s="92"/>
      <c r="AH2042" s="88"/>
      <c r="AI2042" s="88"/>
      <c r="AJ2042" s="88"/>
      <c r="AK2042" s="88"/>
      <c r="AL2042" s="88"/>
      <c r="AM2042" s="88"/>
      <c r="AN2042" s="88"/>
      <c r="AO2042" s="88"/>
      <c r="AP2042" s="88"/>
      <c r="AQ2042" s="88"/>
      <c r="AR2042" s="88"/>
      <c r="AS2042" s="88"/>
      <c r="AT2042" s="90"/>
      <c r="AU2042" s="92"/>
      <c r="AV2042" s="88"/>
      <c r="AW2042" s="88"/>
      <c r="AX2042" s="38"/>
      <c r="AZ2042" s="141"/>
      <c r="BE2042" s="168"/>
      <c r="BF2042" s="168"/>
      <c r="BG2042" s="168"/>
      <c r="BH2042" s="168"/>
      <c r="BI2042" s="168"/>
      <c r="BJ2042" s="168"/>
      <c r="BK2042" s="168"/>
      <c r="BL2042" s="168"/>
      <c r="BM2042" s="168"/>
      <c r="DK2042" s="168"/>
      <c r="DL2042" s="168"/>
      <c r="DM2042" s="168"/>
      <c r="DN2042" s="168"/>
      <c r="DO2042" s="168"/>
      <c r="DP2042" s="168"/>
      <c r="DQ2042" s="168"/>
      <c r="DR2042" s="168"/>
      <c r="DS2042" s="168"/>
      <c r="DT2042" s="168"/>
      <c r="DU2042" s="168"/>
      <c r="DV2042" s="168"/>
      <c r="DW2042" s="168"/>
      <c r="DX2042" s="168"/>
      <c r="DY2042" s="168"/>
      <c r="DZ2042" s="168"/>
      <c r="EA2042" s="168"/>
      <c r="EB2042" s="168"/>
      <c r="EC2042" s="168"/>
      <c r="ED2042" s="168"/>
      <c r="EE2042" s="168"/>
      <c r="EF2042" s="168"/>
      <c r="EG2042" s="168"/>
      <c r="EH2042" s="168"/>
      <c r="EI2042" s="168"/>
      <c r="EJ2042" s="168"/>
      <c r="EK2042" s="168"/>
      <c r="EL2042" s="168"/>
      <c r="EM2042" s="168"/>
      <c r="EN2042" s="168"/>
      <c r="EO2042" s="168"/>
      <c r="EP2042" s="168"/>
      <c r="EQ2042" s="168"/>
      <c r="ER2042" s="168"/>
      <c r="ES2042" s="168"/>
      <c r="ET2042" s="168"/>
      <c r="EU2042" s="168"/>
      <c r="EV2042" s="168"/>
      <c r="EW2042" s="168"/>
      <c r="EX2042" s="168"/>
      <c r="EY2042" s="168"/>
      <c r="EZ2042" s="168"/>
      <c r="FA2042" s="168"/>
      <c r="FB2042" s="168"/>
      <c r="FC2042" s="168"/>
      <c r="FD2042" s="168"/>
    </row>
    <row r="2043" spans="1:160" s="5" customFormat="1" ht="24.9" customHeight="1" x14ac:dyDescent="0.3">
      <c r="A2043" s="263"/>
      <c r="B2043" s="263"/>
      <c r="C2043" s="265"/>
      <c r="D2043" s="481"/>
      <c r="E2043" s="482"/>
      <c r="F2043" s="482"/>
      <c r="G2043" s="482"/>
      <c r="H2043" s="482"/>
      <c r="I2043" s="482"/>
      <c r="J2043" s="482"/>
      <c r="K2043" s="482"/>
      <c r="L2043" s="482"/>
      <c r="M2043" s="483"/>
      <c r="N2043" s="16"/>
      <c r="O2043" s="529"/>
      <c r="P2043" s="530"/>
      <c r="Q2043" s="8"/>
      <c r="R2043" s="8"/>
      <c r="S2043" s="8"/>
      <c r="T2043" s="9"/>
      <c r="U2043" s="17"/>
      <c r="V2043" s="33"/>
      <c r="W2043" s="57"/>
      <c r="X2043" s="86"/>
      <c r="Y2043" s="33"/>
      <c r="Z2043" s="36"/>
      <c r="AA2043" s="36"/>
      <c r="AC2043" s="82"/>
      <c r="AD2043" s="89"/>
      <c r="AE2043" s="89"/>
      <c r="AF2043" s="90"/>
      <c r="AG2043" s="38"/>
      <c r="AH2043" s="88"/>
      <c r="AI2043" s="88"/>
      <c r="AJ2043" s="88"/>
      <c r="AK2043" s="88"/>
      <c r="AL2043" s="88"/>
      <c r="AM2043" s="88"/>
      <c r="AN2043" s="88"/>
      <c r="AO2043" s="88"/>
      <c r="AP2043" s="88"/>
      <c r="AQ2043" s="88"/>
      <c r="AR2043" s="88"/>
      <c r="AS2043" s="88"/>
      <c r="AT2043" s="90"/>
      <c r="AU2043" s="38"/>
      <c r="AV2043" s="88"/>
      <c r="AW2043" s="88"/>
      <c r="AX2043" s="38"/>
      <c r="AZ2043" s="141"/>
      <c r="BE2043" s="168"/>
      <c r="BF2043" s="168"/>
      <c r="BG2043" s="168"/>
      <c r="BH2043" s="168"/>
      <c r="BI2043" s="168"/>
      <c r="BJ2043" s="168"/>
      <c r="BK2043" s="168"/>
      <c r="BL2043" s="168"/>
      <c r="BM2043" s="168"/>
      <c r="DK2043" s="168"/>
      <c r="DL2043" s="168"/>
      <c r="DM2043" s="168"/>
      <c r="DN2043" s="168"/>
      <c r="DO2043" s="168"/>
      <c r="DP2043" s="168"/>
      <c r="DQ2043" s="168"/>
      <c r="DR2043" s="168"/>
      <c r="DS2043" s="168"/>
      <c r="DT2043" s="168"/>
      <c r="DU2043" s="168"/>
      <c r="DV2043" s="168"/>
      <c r="DW2043" s="168"/>
      <c r="DX2043" s="168"/>
      <c r="DY2043" s="168"/>
      <c r="DZ2043" s="168"/>
      <c r="EA2043" s="168"/>
      <c r="EB2043" s="168"/>
      <c r="EC2043" s="168"/>
      <c r="ED2043" s="168"/>
      <c r="EE2043" s="168"/>
      <c r="EF2043" s="168"/>
      <c r="EG2043" s="168"/>
      <c r="EH2043" s="168"/>
      <c r="EI2043" s="168"/>
      <c r="EJ2043" s="168"/>
      <c r="EK2043" s="168"/>
      <c r="EL2043" s="168"/>
      <c r="EM2043" s="168"/>
      <c r="EN2043" s="168"/>
      <c r="EO2043" s="168"/>
      <c r="EP2043" s="168"/>
      <c r="EQ2043" s="168"/>
      <c r="ER2043" s="168"/>
      <c r="ES2043" s="168"/>
      <c r="ET2043" s="168"/>
      <c r="EU2043" s="168"/>
      <c r="EV2043" s="168"/>
      <c r="EW2043" s="168"/>
      <c r="EX2043" s="168"/>
      <c r="EY2043" s="168"/>
      <c r="EZ2043" s="168"/>
      <c r="FA2043" s="168"/>
      <c r="FB2043" s="168"/>
      <c r="FC2043" s="168"/>
      <c r="FD2043" s="168"/>
    </row>
    <row r="2044" spans="1:160" s="5" customFormat="1" ht="24.9" customHeight="1" x14ac:dyDescent="0.3">
      <c r="A2044" s="263"/>
      <c r="B2044" s="263"/>
      <c r="C2044" s="265"/>
      <c r="D2044" s="481"/>
      <c r="E2044" s="482"/>
      <c r="F2044" s="482"/>
      <c r="G2044" s="482"/>
      <c r="H2044" s="482"/>
      <c r="I2044" s="482"/>
      <c r="J2044" s="482"/>
      <c r="K2044" s="482"/>
      <c r="L2044" s="482"/>
      <c r="M2044" s="483"/>
      <c r="N2044" s="16"/>
      <c r="O2044" s="529"/>
      <c r="P2044" s="530"/>
      <c r="Q2044" s="8"/>
      <c r="R2044" s="8"/>
      <c r="S2044" s="8"/>
      <c r="T2044" s="9"/>
      <c r="U2044" s="17"/>
      <c r="V2044" s="33"/>
      <c r="W2044" s="57"/>
      <c r="X2044" s="86"/>
      <c r="Y2044" s="33"/>
      <c r="Z2044" s="36"/>
      <c r="AA2044" s="36"/>
      <c r="AC2044" s="82"/>
      <c r="AD2044" s="89"/>
      <c r="AE2044" s="89"/>
      <c r="AF2044" s="90"/>
      <c r="AG2044" s="38"/>
      <c r="AH2044" s="88"/>
      <c r="AI2044" s="88"/>
      <c r="AJ2044" s="88"/>
      <c r="AK2044" s="88"/>
      <c r="AL2044" s="88"/>
      <c r="AM2044" s="88"/>
      <c r="AN2044" s="88"/>
      <c r="AO2044" s="88"/>
      <c r="AP2044" s="88"/>
      <c r="AQ2044" s="88"/>
      <c r="AR2044" s="88"/>
      <c r="AS2044" s="88"/>
      <c r="AT2044" s="90"/>
      <c r="AU2044" s="38"/>
      <c r="AV2044" s="88"/>
      <c r="AW2044" s="88"/>
      <c r="AX2044" s="38"/>
      <c r="AZ2044" s="141"/>
      <c r="BE2044" s="168"/>
      <c r="BF2044" s="168"/>
      <c r="BG2044" s="168"/>
      <c r="BH2044" s="168"/>
      <c r="BI2044" s="168"/>
      <c r="BJ2044" s="168"/>
      <c r="BK2044" s="168"/>
      <c r="BL2044" s="168"/>
      <c r="BM2044" s="168"/>
      <c r="DK2044" s="168"/>
      <c r="DL2044" s="168"/>
      <c r="DM2044" s="168"/>
      <c r="DN2044" s="168"/>
      <c r="DO2044" s="168"/>
      <c r="DP2044" s="168"/>
      <c r="DQ2044" s="168"/>
      <c r="DR2044" s="168"/>
      <c r="DS2044" s="168"/>
      <c r="DT2044" s="168"/>
      <c r="DU2044" s="168"/>
      <c r="DV2044" s="168"/>
      <c r="DW2044" s="168"/>
      <c r="DX2044" s="168"/>
      <c r="DY2044" s="168"/>
      <c r="DZ2044" s="168"/>
      <c r="EA2044" s="168"/>
      <c r="EB2044" s="168"/>
      <c r="EC2044" s="168"/>
      <c r="ED2044" s="168"/>
      <c r="EE2044" s="168"/>
      <c r="EF2044" s="168"/>
      <c r="EG2044" s="168"/>
      <c r="EH2044" s="168"/>
      <c r="EI2044" s="168"/>
      <c r="EJ2044" s="168"/>
      <c r="EK2044" s="168"/>
      <c r="EL2044" s="168"/>
      <c r="EM2044" s="168"/>
      <c r="EN2044" s="168"/>
      <c r="EO2044" s="168"/>
      <c r="EP2044" s="168"/>
      <c r="EQ2044" s="168"/>
      <c r="ER2044" s="168"/>
      <c r="ES2044" s="168"/>
      <c r="ET2044" s="168"/>
      <c r="EU2044" s="168"/>
      <c r="EV2044" s="168"/>
      <c r="EW2044" s="168"/>
      <c r="EX2044" s="168"/>
      <c r="EY2044" s="168"/>
      <c r="EZ2044" s="168"/>
      <c r="FA2044" s="168"/>
      <c r="FB2044" s="168"/>
      <c r="FC2044" s="168"/>
      <c r="FD2044" s="168"/>
    </row>
    <row r="2045" spans="1:160" s="5" customFormat="1" ht="24.9" customHeight="1" x14ac:dyDescent="0.3">
      <c r="A2045" s="263"/>
      <c r="B2045" s="263"/>
      <c r="C2045" s="265"/>
      <c r="D2045" s="481"/>
      <c r="E2045" s="482"/>
      <c r="F2045" s="482"/>
      <c r="G2045" s="482"/>
      <c r="H2045" s="482"/>
      <c r="I2045" s="482"/>
      <c r="J2045" s="482"/>
      <c r="K2045" s="482"/>
      <c r="L2045" s="482"/>
      <c r="M2045" s="483"/>
      <c r="N2045" s="16"/>
      <c r="O2045" s="529"/>
      <c r="P2045" s="530"/>
      <c r="Q2045" s="8"/>
      <c r="R2045" s="8"/>
      <c r="S2045" s="8"/>
      <c r="T2045" s="9"/>
      <c r="U2045" s="17"/>
      <c r="V2045" s="33"/>
      <c r="W2045" s="57"/>
      <c r="X2045" s="86"/>
      <c r="Y2045" s="33"/>
      <c r="Z2045" s="36"/>
      <c r="AA2045" s="36"/>
      <c r="AC2045" s="82"/>
      <c r="AD2045" s="89"/>
      <c r="AE2045" s="89"/>
      <c r="AF2045" s="90"/>
      <c r="AG2045" s="38"/>
      <c r="AH2045" s="88"/>
      <c r="AI2045" s="88"/>
      <c r="AJ2045" s="88"/>
      <c r="AK2045" s="88"/>
      <c r="AL2045" s="88"/>
      <c r="AM2045" s="88"/>
      <c r="AN2045" s="88"/>
      <c r="AO2045" s="88"/>
      <c r="AP2045" s="88"/>
      <c r="AQ2045" s="88"/>
      <c r="AR2045" s="88"/>
      <c r="AS2045" s="88"/>
      <c r="AT2045" s="90"/>
      <c r="AU2045" s="38"/>
      <c r="AV2045" s="88"/>
      <c r="AW2045" s="88"/>
      <c r="AX2045" s="38"/>
      <c r="AZ2045" s="141"/>
      <c r="BE2045" s="168"/>
      <c r="BF2045" s="168"/>
      <c r="BG2045" s="168"/>
      <c r="BH2045" s="168"/>
      <c r="BI2045" s="168"/>
      <c r="BJ2045" s="168"/>
      <c r="BK2045" s="168"/>
      <c r="BL2045" s="168"/>
      <c r="BM2045" s="168"/>
      <c r="DK2045" s="168"/>
      <c r="DL2045" s="168"/>
      <c r="DM2045" s="168"/>
      <c r="DN2045" s="168"/>
      <c r="DO2045" s="168"/>
      <c r="DP2045" s="168"/>
      <c r="DQ2045" s="168"/>
      <c r="DR2045" s="168"/>
      <c r="DS2045" s="168"/>
      <c r="DT2045" s="168"/>
      <c r="DU2045" s="168"/>
      <c r="DV2045" s="168"/>
      <c r="DW2045" s="168"/>
      <c r="DX2045" s="168"/>
      <c r="DY2045" s="168"/>
      <c r="DZ2045" s="168"/>
      <c r="EA2045" s="168"/>
      <c r="EB2045" s="168"/>
      <c r="EC2045" s="168"/>
      <c r="ED2045" s="168"/>
      <c r="EE2045" s="168"/>
      <c r="EF2045" s="168"/>
      <c r="EG2045" s="168"/>
      <c r="EH2045" s="168"/>
      <c r="EI2045" s="168"/>
      <c r="EJ2045" s="168"/>
      <c r="EK2045" s="168"/>
      <c r="EL2045" s="168"/>
      <c r="EM2045" s="168"/>
      <c r="EN2045" s="168"/>
      <c r="EO2045" s="168"/>
      <c r="EP2045" s="168"/>
      <c r="EQ2045" s="168"/>
      <c r="ER2045" s="168"/>
      <c r="ES2045" s="168"/>
      <c r="ET2045" s="168"/>
      <c r="EU2045" s="168"/>
      <c r="EV2045" s="168"/>
      <c r="EW2045" s="168"/>
      <c r="EX2045" s="168"/>
      <c r="EY2045" s="168"/>
      <c r="EZ2045" s="168"/>
      <c r="FA2045" s="168"/>
      <c r="FB2045" s="168"/>
      <c r="FC2045" s="168"/>
      <c r="FD2045" s="168"/>
    </row>
    <row r="2046" spans="1:160" s="5" customFormat="1" ht="24.9" customHeight="1" thickBot="1" x14ac:dyDescent="0.35">
      <c r="A2046" s="263"/>
      <c r="B2046" s="263"/>
      <c r="C2046" s="265"/>
      <c r="D2046" s="481"/>
      <c r="E2046" s="482"/>
      <c r="F2046" s="482"/>
      <c r="G2046" s="482"/>
      <c r="H2046" s="482"/>
      <c r="I2046" s="482"/>
      <c r="J2046" s="482"/>
      <c r="K2046" s="482"/>
      <c r="L2046" s="482"/>
      <c r="M2046" s="483"/>
      <c r="N2046" s="414" t="s">
        <v>16</v>
      </c>
      <c r="O2046" s="415"/>
      <c r="P2046" s="415"/>
      <c r="Q2046" s="415"/>
      <c r="R2046" s="415"/>
      <c r="S2046" s="415"/>
      <c r="T2046" s="415"/>
      <c r="U2046" s="18">
        <f>SUM(U2026:U2045)</f>
        <v>0</v>
      </c>
      <c r="V2046" s="33"/>
      <c r="W2046" s="57"/>
      <c r="X2046" s="86"/>
      <c r="Y2046" s="33"/>
      <c r="Z2046" s="36"/>
      <c r="AA2046" s="36"/>
      <c r="AC2046" s="82"/>
      <c r="AD2046" s="89"/>
      <c r="AE2046" s="89"/>
      <c r="AF2046" s="90"/>
      <c r="AG2046" s="38"/>
      <c r="AH2046" s="88"/>
      <c r="AI2046" s="88"/>
      <c r="AJ2046" s="88"/>
      <c r="AK2046" s="88"/>
      <c r="AL2046" s="88"/>
      <c r="AM2046" s="88"/>
      <c r="AN2046" s="88"/>
      <c r="AO2046" s="88"/>
      <c r="AP2046" s="88"/>
      <c r="AQ2046" s="88"/>
      <c r="AR2046" s="88"/>
      <c r="AS2046" s="88"/>
      <c r="AT2046" s="90"/>
      <c r="AU2046" s="38"/>
      <c r="AV2046" s="88"/>
      <c r="AW2046" s="88"/>
      <c r="AX2046" s="38"/>
      <c r="AZ2046" s="141"/>
      <c r="BE2046" s="168"/>
      <c r="BF2046" s="168"/>
      <c r="BG2046" s="168"/>
      <c r="BH2046" s="168"/>
      <c r="BI2046" s="168"/>
      <c r="BJ2046" s="168"/>
      <c r="BK2046" s="168"/>
      <c r="BL2046" s="168"/>
      <c r="BM2046" s="168"/>
      <c r="DK2046" s="168"/>
      <c r="DL2046" s="168"/>
      <c r="DM2046" s="168"/>
      <c r="DN2046" s="168"/>
      <c r="DO2046" s="168"/>
      <c r="DP2046" s="168"/>
      <c r="DQ2046" s="168"/>
      <c r="DR2046" s="168"/>
      <c r="DS2046" s="168"/>
      <c r="DT2046" s="168"/>
      <c r="DU2046" s="168"/>
      <c r="DV2046" s="168"/>
      <c r="DW2046" s="168"/>
      <c r="DX2046" s="168"/>
      <c r="DY2046" s="168"/>
      <c r="DZ2046" s="168"/>
      <c r="EA2046" s="168"/>
      <c r="EB2046" s="168"/>
      <c r="EC2046" s="168"/>
      <c r="ED2046" s="168"/>
      <c r="EE2046" s="168"/>
      <c r="EF2046" s="168"/>
      <c r="EG2046" s="168"/>
      <c r="EH2046" s="168"/>
      <c r="EI2046" s="168"/>
      <c r="EJ2046" s="168"/>
      <c r="EK2046" s="168"/>
      <c r="EL2046" s="168"/>
      <c r="EM2046" s="168"/>
      <c r="EN2046" s="168"/>
      <c r="EO2046" s="168"/>
      <c r="EP2046" s="168"/>
      <c r="EQ2046" s="168"/>
      <c r="ER2046" s="168"/>
      <c r="ES2046" s="168"/>
      <c r="ET2046" s="168"/>
      <c r="EU2046" s="168"/>
      <c r="EV2046" s="168"/>
      <c r="EW2046" s="168"/>
      <c r="EX2046" s="168"/>
      <c r="EY2046" s="168"/>
      <c r="EZ2046" s="168"/>
      <c r="FA2046" s="168"/>
      <c r="FB2046" s="168"/>
      <c r="FC2046" s="168"/>
      <c r="FD2046" s="168"/>
    </row>
    <row r="2047" spans="1:160" s="5" customFormat="1" ht="14.4" customHeight="1" x14ac:dyDescent="0.3">
      <c r="A2047" s="263"/>
      <c r="B2047" s="263"/>
      <c r="C2047" s="265"/>
      <c r="D2047" s="481"/>
      <c r="E2047" s="482"/>
      <c r="F2047" s="482"/>
      <c r="G2047" s="482"/>
      <c r="H2047" s="482"/>
      <c r="I2047" s="482"/>
      <c r="J2047" s="482"/>
      <c r="K2047" s="482"/>
      <c r="L2047" s="482"/>
      <c r="M2047" s="483"/>
      <c r="N2047" s="416" t="s">
        <v>17</v>
      </c>
      <c r="O2047" s="417"/>
      <c r="P2047" s="417"/>
      <c r="Q2047" s="417"/>
      <c r="R2047" s="417"/>
      <c r="S2047" s="417"/>
      <c r="T2047" s="417"/>
      <c r="U2047" s="418"/>
      <c r="V2047" s="87"/>
      <c r="W2047" s="57"/>
      <c r="X2047" s="86"/>
      <c r="Y2047" s="33"/>
      <c r="Z2047" s="36"/>
      <c r="AA2047" s="36"/>
      <c r="AC2047" s="82"/>
      <c r="AD2047" s="38"/>
      <c r="AE2047" s="82"/>
      <c r="AF2047" s="82"/>
      <c r="AG2047" s="38"/>
      <c r="AH2047" s="88"/>
      <c r="AI2047" s="88"/>
      <c r="AJ2047" s="88"/>
      <c r="AK2047" s="88"/>
      <c r="AL2047" s="88"/>
      <c r="AM2047" s="88"/>
      <c r="AN2047" s="88"/>
      <c r="AO2047" s="88"/>
      <c r="AP2047" s="88"/>
      <c r="AQ2047" s="88"/>
      <c r="AR2047" s="88"/>
      <c r="AS2047" s="88"/>
      <c r="AT2047" s="88"/>
      <c r="AU2047" s="89"/>
      <c r="AV2047" s="38"/>
      <c r="AW2047" s="38"/>
      <c r="AX2047" s="38"/>
      <c r="AZ2047" s="141"/>
      <c r="BE2047" s="168"/>
      <c r="BF2047" s="168"/>
      <c r="BG2047" s="168"/>
      <c r="BH2047" s="168"/>
      <c r="BI2047" s="168"/>
      <c r="BJ2047" s="168"/>
      <c r="BK2047" s="168"/>
      <c r="BL2047" s="168"/>
      <c r="BM2047" s="168"/>
      <c r="DK2047" s="168"/>
      <c r="DL2047" s="168"/>
      <c r="DM2047" s="168"/>
      <c r="DN2047" s="168"/>
      <c r="DO2047" s="168"/>
      <c r="DP2047" s="168"/>
      <c r="DQ2047" s="168"/>
      <c r="DR2047" s="168"/>
      <c r="DS2047" s="168"/>
      <c r="DT2047" s="168"/>
      <c r="DU2047" s="168"/>
      <c r="DV2047" s="168"/>
      <c r="DW2047" s="168"/>
      <c r="DX2047" s="168"/>
      <c r="DY2047" s="168"/>
      <c r="DZ2047" s="168"/>
      <c r="EA2047" s="168"/>
      <c r="EB2047" s="168"/>
      <c r="EC2047" s="168"/>
      <c r="ED2047" s="168"/>
      <c r="EE2047" s="168"/>
      <c r="EF2047" s="168"/>
      <c r="EG2047" s="168"/>
      <c r="EH2047" s="168"/>
      <c r="EI2047" s="168"/>
      <c r="EJ2047" s="168"/>
      <c r="EK2047" s="168"/>
      <c r="EL2047" s="168"/>
      <c r="EM2047" s="168"/>
      <c r="EN2047" s="168"/>
      <c r="EO2047" s="168"/>
      <c r="EP2047" s="168"/>
      <c r="EQ2047" s="168"/>
      <c r="ER2047" s="168"/>
      <c r="ES2047" s="168"/>
      <c r="ET2047" s="168"/>
      <c r="EU2047" s="168"/>
      <c r="EV2047" s="168"/>
      <c r="EW2047" s="168"/>
      <c r="EX2047" s="168"/>
      <c r="EY2047" s="168"/>
      <c r="EZ2047" s="168"/>
      <c r="FA2047" s="168"/>
      <c r="FB2047" s="168"/>
      <c r="FC2047" s="168"/>
      <c r="FD2047" s="168"/>
    </row>
    <row r="2048" spans="1:160" s="5" customFormat="1" x14ac:dyDescent="0.3">
      <c r="A2048" s="263"/>
      <c r="B2048" s="263"/>
      <c r="C2048" s="265"/>
      <c r="D2048" s="481"/>
      <c r="E2048" s="482"/>
      <c r="F2048" s="482"/>
      <c r="G2048" s="482"/>
      <c r="H2048" s="482"/>
      <c r="I2048" s="482"/>
      <c r="J2048" s="482"/>
      <c r="K2048" s="482"/>
      <c r="L2048" s="482"/>
      <c r="M2048" s="483"/>
      <c r="N2048" s="419"/>
      <c r="O2048" s="420"/>
      <c r="P2048" s="420"/>
      <c r="Q2048" s="420"/>
      <c r="R2048" s="420"/>
      <c r="S2048" s="420"/>
      <c r="T2048" s="420"/>
      <c r="U2048" s="421"/>
      <c r="V2048" s="33"/>
      <c r="W2048" s="57"/>
      <c r="X2048" s="86"/>
      <c r="Y2048" s="33"/>
      <c r="Z2048" s="36"/>
      <c r="AA2048" s="36"/>
      <c r="AC2048" s="82"/>
      <c r="AD2048" s="38"/>
      <c r="AE2048" s="82"/>
      <c r="AG2048" s="33"/>
      <c r="AH2048" s="43"/>
      <c r="AI2048" s="43"/>
      <c r="AJ2048" s="43"/>
      <c r="AK2048" s="43"/>
      <c r="AL2048" s="43"/>
      <c r="AM2048" s="43"/>
      <c r="AN2048" s="43"/>
      <c r="AO2048" s="43"/>
      <c r="AP2048" s="43"/>
      <c r="AQ2048" s="43"/>
      <c r="AR2048" s="43"/>
      <c r="AS2048" s="43"/>
      <c r="AT2048" s="43"/>
      <c r="AU2048" s="44"/>
      <c r="AV2048" s="33"/>
      <c r="AW2048" s="33"/>
      <c r="AX2048" s="33"/>
      <c r="AZ2048" s="141"/>
      <c r="BE2048" s="168"/>
      <c r="BF2048" s="168"/>
      <c r="BG2048" s="168"/>
      <c r="BH2048" s="168"/>
      <c r="BI2048" s="168"/>
      <c r="BJ2048" s="168"/>
      <c r="BK2048" s="168"/>
      <c r="BL2048" s="168"/>
      <c r="BM2048" s="168"/>
      <c r="DK2048" s="168"/>
      <c r="DL2048" s="168"/>
      <c r="DM2048" s="168"/>
      <c r="DN2048" s="168"/>
      <c r="DO2048" s="168"/>
      <c r="DP2048" s="168"/>
      <c r="DQ2048" s="168"/>
      <c r="DR2048" s="168"/>
      <c r="DS2048" s="168"/>
      <c r="DT2048" s="168"/>
      <c r="DU2048" s="168"/>
      <c r="DV2048" s="168"/>
      <c r="DW2048" s="168"/>
      <c r="DX2048" s="168"/>
      <c r="DY2048" s="168"/>
      <c r="DZ2048" s="168"/>
      <c r="EA2048" s="168"/>
      <c r="EB2048" s="168"/>
      <c r="EC2048" s="168"/>
      <c r="ED2048" s="168"/>
      <c r="EE2048" s="168"/>
      <c r="EF2048" s="168"/>
      <c r="EG2048" s="168"/>
      <c r="EH2048" s="168"/>
      <c r="EI2048" s="168"/>
      <c r="EJ2048" s="168"/>
      <c r="EK2048" s="168"/>
      <c r="EL2048" s="168"/>
      <c r="EM2048" s="168"/>
      <c r="EN2048" s="168"/>
      <c r="EO2048" s="168"/>
      <c r="EP2048" s="168"/>
      <c r="EQ2048" s="168"/>
      <c r="ER2048" s="168"/>
      <c r="ES2048" s="168"/>
      <c r="ET2048" s="168"/>
      <c r="EU2048" s="168"/>
      <c r="EV2048" s="168"/>
      <c r="EW2048" s="168"/>
      <c r="EX2048" s="168"/>
      <c r="EY2048" s="168"/>
      <c r="EZ2048" s="168"/>
      <c r="FA2048" s="168"/>
      <c r="FB2048" s="168"/>
      <c r="FC2048" s="168"/>
      <c r="FD2048" s="168"/>
    </row>
    <row r="2049" spans="1:160" s="5" customFormat="1" x14ac:dyDescent="0.3">
      <c r="A2049" s="263"/>
      <c r="B2049" s="263"/>
      <c r="C2049" s="265"/>
      <c r="D2049" s="481"/>
      <c r="E2049" s="482"/>
      <c r="F2049" s="482"/>
      <c r="G2049" s="482"/>
      <c r="H2049" s="482"/>
      <c r="I2049" s="482"/>
      <c r="J2049" s="482"/>
      <c r="K2049" s="482"/>
      <c r="L2049" s="482"/>
      <c r="M2049" s="483"/>
      <c r="N2049" s="419"/>
      <c r="O2049" s="420"/>
      <c r="P2049" s="420"/>
      <c r="Q2049" s="420"/>
      <c r="R2049" s="420"/>
      <c r="S2049" s="420"/>
      <c r="T2049" s="420"/>
      <c r="U2049" s="421"/>
      <c r="V2049" s="33"/>
      <c r="W2049" s="57"/>
      <c r="X2049" s="86"/>
      <c r="Y2049" s="33"/>
      <c r="Z2049" s="36"/>
      <c r="AA2049" s="36"/>
      <c r="AD2049" s="33"/>
      <c r="AG2049" s="33"/>
      <c r="AH2049" s="43"/>
      <c r="AI2049" s="43"/>
      <c r="AJ2049" s="43"/>
      <c r="AK2049" s="43"/>
      <c r="AL2049" s="43"/>
      <c r="AM2049" s="43"/>
      <c r="AN2049" s="43"/>
      <c r="AO2049" s="43"/>
      <c r="AP2049" s="43"/>
      <c r="AQ2049" s="43"/>
      <c r="AR2049" s="43"/>
      <c r="AS2049" s="43"/>
      <c r="AT2049" s="43"/>
      <c r="AU2049" s="44"/>
      <c r="AV2049" s="33"/>
      <c r="AW2049" s="33"/>
      <c r="AX2049" s="33"/>
      <c r="AZ2049" s="141"/>
      <c r="BE2049" s="168"/>
      <c r="BF2049" s="168"/>
      <c r="BG2049" s="168"/>
      <c r="BH2049" s="168"/>
      <c r="BI2049" s="168"/>
      <c r="BJ2049" s="168"/>
      <c r="BK2049" s="168"/>
      <c r="BL2049" s="168"/>
      <c r="BM2049" s="168"/>
      <c r="DK2049" s="168"/>
      <c r="DL2049" s="168"/>
      <c r="DM2049" s="168"/>
      <c r="DN2049" s="168"/>
      <c r="DO2049" s="168"/>
      <c r="DP2049" s="168"/>
      <c r="DQ2049" s="168"/>
      <c r="DR2049" s="168"/>
      <c r="DS2049" s="168"/>
      <c r="DT2049" s="168"/>
      <c r="DU2049" s="168"/>
      <c r="DV2049" s="168"/>
      <c r="DW2049" s="168"/>
      <c r="DX2049" s="168"/>
      <c r="DY2049" s="168"/>
      <c r="DZ2049" s="168"/>
      <c r="EA2049" s="168"/>
      <c r="EB2049" s="168"/>
      <c r="EC2049" s="168"/>
      <c r="ED2049" s="168"/>
      <c r="EE2049" s="168"/>
      <c r="EF2049" s="168"/>
      <c r="EG2049" s="168"/>
      <c r="EH2049" s="168"/>
      <c r="EI2049" s="168"/>
      <c r="EJ2049" s="168"/>
      <c r="EK2049" s="168"/>
      <c r="EL2049" s="168"/>
      <c r="EM2049" s="168"/>
      <c r="EN2049" s="168"/>
      <c r="EO2049" s="168"/>
      <c r="EP2049" s="168"/>
      <c r="EQ2049" s="168"/>
      <c r="ER2049" s="168"/>
      <c r="ES2049" s="168"/>
      <c r="ET2049" s="168"/>
      <c r="EU2049" s="168"/>
      <c r="EV2049" s="168"/>
      <c r="EW2049" s="168"/>
      <c r="EX2049" s="168"/>
      <c r="EY2049" s="168"/>
      <c r="EZ2049" s="168"/>
      <c r="FA2049" s="168"/>
      <c r="FB2049" s="168"/>
      <c r="FC2049" s="168"/>
      <c r="FD2049" s="168"/>
    </row>
    <row r="2050" spans="1:160" s="5" customFormat="1" ht="14.4" thickBot="1" x14ac:dyDescent="0.35">
      <c r="A2050" s="263"/>
      <c r="B2050" s="263"/>
      <c r="C2050" s="265"/>
      <c r="D2050" s="425"/>
      <c r="E2050" s="426"/>
      <c r="F2050" s="426"/>
      <c r="G2050" s="426"/>
      <c r="H2050" s="426"/>
      <c r="I2050" s="426"/>
      <c r="J2050" s="426"/>
      <c r="K2050" s="426"/>
      <c r="L2050" s="426"/>
      <c r="M2050" s="427"/>
      <c r="N2050" s="422"/>
      <c r="O2050" s="423"/>
      <c r="P2050" s="423"/>
      <c r="Q2050" s="423"/>
      <c r="R2050" s="423"/>
      <c r="S2050" s="423"/>
      <c r="T2050" s="423"/>
      <c r="U2050" s="424"/>
      <c r="V2050" s="33"/>
      <c r="W2050" s="57"/>
      <c r="X2050" s="86"/>
      <c r="Y2050" s="33"/>
      <c r="Z2050" s="36"/>
      <c r="AA2050" s="36"/>
      <c r="AD2050" s="33"/>
      <c r="AG2050" s="33"/>
      <c r="AH2050" s="43"/>
      <c r="AI2050" s="43"/>
      <c r="AJ2050" s="43"/>
      <c r="AK2050" s="43"/>
      <c r="AL2050" s="43"/>
      <c r="AM2050" s="43"/>
      <c r="AN2050" s="43"/>
      <c r="AO2050" s="43"/>
      <c r="AP2050" s="43"/>
      <c r="AQ2050" s="43"/>
      <c r="AR2050" s="43"/>
      <c r="AS2050" s="43"/>
      <c r="AT2050" s="43"/>
      <c r="AU2050" s="44"/>
      <c r="AV2050" s="33"/>
      <c r="AW2050" s="33"/>
      <c r="AX2050" s="33"/>
      <c r="AZ2050" s="141"/>
      <c r="BE2050" s="168"/>
      <c r="BF2050" s="168"/>
      <c r="BG2050" s="168"/>
      <c r="BH2050" s="168"/>
      <c r="BI2050" s="168"/>
      <c r="BJ2050" s="168"/>
      <c r="BK2050" s="168"/>
      <c r="BL2050" s="168"/>
      <c r="BM2050" s="168"/>
      <c r="DK2050" s="168"/>
      <c r="DL2050" s="168"/>
      <c r="DM2050" s="168"/>
      <c r="DN2050" s="168"/>
      <c r="DO2050" s="168"/>
      <c r="DP2050" s="168"/>
      <c r="DQ2050" s="168"/>
      <c r="DR2050" s="168"/>
      <c r="DS2050" s="168"/>
      <c r="DT2050" s="168"/>
      <c r="DU2050" s="168"/>
      <c r="DV2050" s="168"/>
      <c r="DW2050" s="168"/>
      <c r="DX2050" s="168"/>
      <c r="DY2050" s="168"/>
      <c r="DZ2050" s="168"/>
      <c r="EA2050" s="168"/>
      <c r="EB2050" s="168"/>
      <c r="EC2050" s="168"/>
      <c r="ED2050" s="168"/>
      <c r="EE2050" s="168"/>
      <c r="EF2050" s="168"/>
      <c r="EG2050" s="168"/>
      <c r="EH2050" s="168"/>
      <c r="EI2050" s="168"/>
      <c r="EJ2050" s="168"/>
      <c r="EK2050" s="168"/>
      <c r="EL2050" s="168"/>
      <c r="EM2050" s="168"/>
      <c r="EN2050" s="168"/>
      <c r="EO2050" s="168"/>
      <c r="EP2050" s="168"/>
      <c r="EQ2050" s="168"/>
      <c r="ER2050" s="168"/>
      <c r="ES2050" s="168"/>
      <c r="ET2050" s="168"/>
      <c r="EU2050" s="168"/>
      <c r="EV2050" s="168"/>
      <c r="EW2050" s="168"/>
      <c r="EX2050" s="168"/>
      <c r="EY2050" s="168"/>
      <c r="EZ2050" s="168"/>
      <c r="FA2050" s="168"/>
      <c r="FB2050" s="168"/>
      <c r="FC2050" s="168"/>
      <c r="FD2050" s="168"/>
    </row>
    <row r="2051" spans="1:160" s="5" customFormat="1" ht="5.25" customHeight="1" thickBot="1" x14ac:dyDescent="0.35">
      <c r="A2051" s="263"/>
      <c r="B2051" s="263"/>
      <c r="C2051" s="265"/>
      <c r="D2051" s="428"/>
      <c r="E2051" s="428"/>
      <c r="F2051" s="428"/>
      <c r="G2051" s="428"/>
      <c r="H2051" s="428"/>
      <c r="I2051" s="428"/>
      <c r="J2051" s="428"/>
      <c r="K2051" s="428"/>
      <c r="L2051" s="428"/>
      <c r="M2051" s="428"/>
      <c r="N2051" s="428"/>
      <c r="O2051" s="428"/>
      <c r="P2051" s="428"/>
      <c r="Q2051" s="428"/>
      <c r="R2051" s="428"/>
      <c r="S2051" s="428"/>
      <c r="T2051" s="428"/>
      <c r="U2051" s="428"/>
      <c r="V2051" s="33"/>
      <c r="W2051" s="57"/>
      <c r="X2051" s="86"/>
      <c r="Y2051" s="33"/>
      <c r="Z2051" s="36"/>
      <c r="AA2051" s="36"/>
      <c r="AD2051" s="33"/>
      <c r="AG2051" s="33"/>
      <c r="AH2051" s="43"/>
      <c r="AI2051" s="43"/>
      <c r="AJ2051" s="43"/>
      <c r="AK2051" s="43"/>
      <c r="AL2051" s="43"/>
      <c r="AM2051" s="43"/>
      <c r="AN2051" s="43"/>
      <c r="AO2051" s="43"/>
      <c r="AP2051" s="43"/>
      <c r="AQ2051" s="43"/>
      <c r="AR2051" s="43"/>
      <c r="AS2051" s="43"/>
      <c r="AT2051" s="43"/>
      <c r="AU2051" s="44"/>
      <c r="AV2051" s="33"/>
      <c r="AW2051" s="33"/>
      <c r="AX2051" s="33"/>
      <c r="AZ2051" s="141"/>
      <c r="BE2051" s="168"/>
      <c r="BF2051" s="168"/>
      <c r="BG2051" s="168"/>
      <c r="BH2051" s="168"/>
      <c r="BI2051" s="168"/>
      <c r="BJ2051" s="168"/>
      <c r="BK2051" s="168"/>
      <c r="BL2051" s="168"/>
      <c r="BM2051" s="168"/>
      <c r="DK2051" s="168"/>
      <c r="DL2051" s="168"/>
      <c r="DM2051" s="168"/>
      <c r="DN2051" s="168"/>
      <c r="DO2051" s="168"/>
      <c r="DP2051" s="168"/>
      <c r="DQ2051" s="168"/>
      <c r="DR2051" s="168"/>
      <c r="DS2051" s="168"/>
      <c r="DT2051" s="168"/>
      <c r="DU2051" s="168"/>
      <c r="DV2051" s="168"/>
      <c r="DW2051" s="168"/>
      <c r="DX2051" s="168"/>
      <c r="DY2051" s="168"/>
      <c r="DZ2051" s="168"/>
      <c r="EA2051" s="168"/>
      <c r="EB2051" s="168"/>
      <c r="EC2051" s="168"/>
      <c r="ED2051" s="168"/>
      <c r="EE2051" s="168"/>
      <c r="EF2051" s="168"/>
      <c r="EG2051" s="168"/>
      <c r="EH2051" s="168"/>
      <c r="EI2051" s="168"/>
      <c r="EJ2051" s="168"/>
      <c r="EK2051" s="168"/>
      <c r="EL2051" s="168"/>
      <c r="EM2051" s="168"/>
      <c r="EN2051" s="168"/>
      <c r="EO2051" s="168"/>
      <c r="EP2051" s="168"/>
      <c r="EQ2051" s="168"/>
      <c r="ER2051" s="168"/>
      <c r="ES2051" s="168"/>
      <c r="ET2051" s="168"/>
      <c r="EU2051" s="168"/>
      <c r="EV2051" s="168"/>
      <c r="EW2051" s="168"/>
      <c r="EX2051" s="168"/>
      <c r="EY2051" s="168"/>
      <c r="EZ2051" s="168"/>
      <c r="FA2051" s="168"/>
      <c r="FB2051" s="168"/>
      <c r="FC2051" s="168"/>
      <c r="FD2051" s="168"/>
    </row>
    <row r="2052" spans="1:160" s="5" customFormat="1" ht="20.25" customHeight="1" x14ac:dyDescent="0.3">
      <c r="A2052" s="263"/>
      <c r="B2052" s="263"/>
      <c r="C2052" s="265"/>
      <c r="D2052" s="429" t="s">
        <v>18</v>
      </c>
      <c r="E2052" s="430"/>
      <c r="F2052" s="430"/>
      <c r="G2052" s="430"/>
      <c r="H2052" s="430"/>
      <c r="I2052" s="430"/>
      <c r="J2052" s="430"/>
      <c r="K2052" s="430"/>
      <c r="L2052" s="430"/>
      <c r="M2052" s="431"/>
      <c r="N2052" s="429" t="s">
        <v>19</v>
      </c>
      <c r="O2052" s="430"/>
      <c r="P2052" s="430"/>
      <c r="Q2052" s="430"/>
      <c r="R2052" s="430"/>
      <c r="S2052" s="430"/>
      <c r="T2052" s="430"/>
      <c r="U2052" s="431"/>
      <c r="V2052" s="33"/>
      <c r="W2052" s="57"/>
      <c r="X2052" s="86"/>
      <c r="Y2052" s="33"/>
      <c r="Z2052" s="36"/>
      <c r="AA2052" s="36"/>
      <c r="AD2052" s="33"/>
      <c r="AG2052" s="33"/>
      <c r="AH2052" s="43"/>
      <c r="AI2052" s="43"/>
      <c r="AJ2052" s="43"/>
      <c r="AK2052" s="43"/>
      <c r="AL2052" s="43"/>
      <c r="AM2052" s="43"/>
      <c r="AN2052" s="43"/>
      <c r="AO2052" s="43"/>
      <c r="AP2052" s="43"/>
      <c r="AQ2052" s="43"/>
      <c r="AR2052" s="43"/>
      <c r="AS2052" s="43"/>
      <c r="AT2052" s="43"/>
      <c r="AU2052" s="44"/>
      <c r="AV2052" s="33"/>
      <c r="AW2052" s="33"/>
      <c r="AX2052" s="33"/>
      <c r="AZ2052" s="141"/>
      <c r="BE2052" s="168"/>
      <c r="BF2052" s="168"/>
      <c r="BG2052" s="168"/>
      <c r="BH2052" s="168"/>
      <c r="BI2052" s="168"/>
      <c r="BJ2052" s="168"/>
      <c r="BK2052" s="168"/>
      <c r="BL2052" s="168"/>
      <c r="BM2052" s="168"/>
      <c r="DK2052" s="168"/>
      <c r="DL2052" s="168"/>
      <c r="DM2052" s="168"/>
      <c r="DN2052" s="168"/>
      <c r="DO2052" s="168"/>
      <c r="DP2052" s="168"/>
      <c r="DQ2052" s="168"/>
      <c r="DR2052" s="168"/>
      <c r="DS2052" s="168"/>
      <c r="DT2052" s="168"/>
      <c r="DU2052" s="168"/>
      <c r="DV2052" s="168"/>
      <c r="DW2052" s="168"/>
      <c r="DX2052" s="168"/>
      <c r="DY2052" s="168"/>
      <c r="DZ2052" s="168"/>
      <c r="EA2052" s="168"/>
      <c r="EB2052" s="168"/>
      <c r="EC2052" s="168"/>
      <c r="ED2052" s="168"/>
      <c r="EE2052" s="168"/>
      <c r="EF2052" s="168"/>
      <c r="EG2052" s="168"/>
      <c r="EH2052" s="168"/>
      <c r="EI2052" s="168"/>
      <c r="EJ2052" s="168"/>
      <c r="EK2052" s="168"/>
      <c r="EL2052" s="168"/>
      <c r="EM2052" s="168"/>
      <c r="EN2052" s="168"/>
      <c r="EO2052" s="168"/>
      <c r="EP2052" s="168"/>
      <c r="EQ2052" s="168"/>
      <c r="ER2052" s="168"/>
      <c r="ES2052" s="168"/>
      <c r="ET2052" s="168"/>
      <c r="EU2052" s="168"/>
      <c r="EV2052" s="168"/>
      <c r="EW2052" s="168"/>
      <c r="EX2052" s="168"/>
      <c r="EY2052" s="168"/>
      <c r="EZ2052" s="168"/>
      <c r="FA2052" s="168"/>
      <c r="FB2052" s="168"/>
      <c r="FC2052" s="168"/>
      <c r="FD2052" s="168"/>
    </row>
    <row r="2053" spans="1:160" s="5" customFormat="1" x14ac:dyDescent="0.3">
      <c r="A2053" s="263"/>
      <c r="B2053" s="263"/>
      <c r="C2053" s="265"/>
      <c r="D2053" s="432" t="s">
        <v>20</v>
      </c>
      <c r="E2053" s="433"/>
      <c r="F2053" s="433"/>
      <c r="G2053" s="433"/>
      <c r="H2053" s="433"/>
      <c r="I2053" s="433"/>
      <c r="J2053" s="433"/>
      <c r="K2053" s="433"/>
      <c r="L2053" s="433"/>
      <c r="M2053" s="434"/>
      <c r="N2053" s="435" t="s">
        <v>21</v>
      </c>
      <c r="O2053" s="436"/>
      <c r="P2053" s="436"/>
      <c r="Q2053" s="436"/>
      <c r="R2053" s="436"/>
      <c r="S2053" s="436"/>
      <c r="T2053" s="436"/>
      <c r="U2053" s="437"/>
      <c r="V2053" s="33"/>
      <c r="W2053" s="57"/>
      <c r="X2053" s="86"/>
      <c r="Y2053" s="33"/>
      <c r="Z2053" s="36"/>
      <c r="AA2053" s="36"/>
      <c r="AD2053" s="33"/>
      <c r="AG2053" s="33"/>
      <c r="AH2053" s="43"/>
      <c r="AI2053" s="43"/>
      <c r="AJ2053" s="43"/>
      <c r="AK2053" s="43"/>
      <c r="AL2053" s="43"/>
      <c r="AM2053" s="43"/>
      <c r="AN2053" s="43"/>
      <c r="AO2053" s="43"/>
      <c r="AP2053" s="43"/>
      <c r="AQ2053" s="43"/>
      <c r="AR2053" s="43"/>
      <c r="AS2053" s="43"/>
      <c r="AT2053" s="43"/>
      <c r="AU2053" s="44"/>
      <c r="AV2053" s="33"/>
      <c r="AW2053" s="33"/>
      <c r="AX2053" s="33"/>
      <c r="AZ2053" s="141"/>
      <c r="BE2053" s="168"/>
      <c r="BF2053" s="168"/>
      <c r="BG2053" s="168"/>
      <c r="BH2053" s="168"/>
      <c r="BI2053" s="168"/>
      <c r="BJ2053" s="168"/>
      <c r="BK2053" s="168"/>
      <c r="BL2053" s="168"/>
      <c r="BM2053" s="168"/>
      <c r="DK2053" s="168"/>
      <c r="DL2053" s="168"/>
      <c r="DM2053" s="168"/>
      <c r="DN2053" s="168"/>
      <c r="DO2053" s="168"/>
      <c r="DP2053" s="168"/>
      <c r="DQ2053" s="168"/>
      <c r="DR2053" s="168"/>
      <c r="DS2053" s="168"/>
      <c r="DT2053" s="168"/>
      <c r="DU2053" s="168"/>
      <c r="DV2053" s="168"/>
      <c r="DW2053" s="168"/>
      <c r="DX2053" s="168"/>
      <c r="DY2053" s="168"/>
      <c r="DZ2053" s="168"/>
      <c r="EA2053" s="168"/>
      <c r="EB2053" s="168"/>
      <c r="EC2053" s="168"/>
      <c r="ED2053" s="168"/>
      <c r="EE2053" s="168"/>
      <c r="EF2053" s="168"/>
      <c r="EG2053" s="168"/>
      <c r="EH2053" s="168"/>
      <c r="EI2053" s="168"/>
      <c r="EJ2053" s="168"/>
      <c r="EK2053" s="168"/>
      <c r="EL2053" s="168"/>
      <c r="EM2053" s="168"/>
      <c r="EN2053" s="168"/>
      <c r="EO2053" s="168"/>
      <c r="EP2053" s="168"/>
      <c r="EQ2053" s="168"/>
      <c r="ER2053" s="168"/>
      <c r="ES2053" s="168"/>
      <c r="ET2053" s="168"/>
      <c r="EU2053" s="168"/>
      <c r="EV2053" s="168"/>
      <c r="EW2053" s="168"/>
      <c r="EX2053" s="168"/>
      <c r="EY2053" s="168"/>
      <c r="EZ2053" s="168"/>
      <c r="FA2053" s="168"/>
      <c r="FB2053" s="168"/>
      <c r="FC2053" s="168"/>
      <c r="FD2053" s="168"/>
    </row>
    <row r="2054" spans="1:160" s="5" customFormat="1" ht="15.75" customHeight="1" x14ac:dyDescent="0.3">
      <c r="A2054" s="263"/>
      <c r="B2054" s="263"/>
      <c r="C2054" s="265"/>
      <c r="D2054" s="438" t="s">
        <v>22</v>
      </c>
      <c r="E2054" s="439"/>
      <c r="F2054" s="439"/>
      <c r="G2054" s="439"/>
      <c r="H2054" s="439"/>
      <c r="I2054" s="439"/>
      <c r="J2054" s="439"/>
      <c r="K2054" s="439"/>
      <c r="L2054" s="439"/>
      <c r="M2054" s="440"/>
      <c r="N2054" s="438" t="s">
        <v>22</v>
      </c>
      <c r="O2054" s="444"/>
      <c r="P2054" s="444"/>
      <c r="Q2054" s="444"/>
      <c r="R2054" s="444"/>
      <c r="S2054" s="444"/>
      <c r="T2054" s="444"/>
      <c r="U2054" s="440"/>
      <c r="V2054" s="33"/>
      <c r="W2054" s="57"/>
      <c r="X2054" s="86"/>
      <c r="Y2054" s="33"/>
      <c r="Z2054" s="36"/>
      <c r="AA2054" s="36"/>
      <c r="AD2054" s="33"/>
      <c r="AG2054" s="33"/>
      <c r="AH2054" s="43"/>
      <c r="AI2054" s="43"/>
      <c r="AJ2054" s="43"/>
      <c r="AK2054" s="43"/>
      <c r="AL2054" s="43"/>
      <c r="AM2054" s="43"/>
      <c r="AN2054" s="43"/>
      <c r="AO2054" s="43"/>
      <c r="AP2054" s="43"/>
      <c r="AQ2054" s="43"/>
      <c r="AR2054" s="43"/>
      <c r="AS2054" s="43"/>
      <c r="AT2054" s="43"/>
      <c r="AU2054" s="44"/>
      <c r="AV2054" s="33"/>
      <c r="AW2054" s="33"/>
      <c r="AX2054" s="33"/>
      <c r="AZ2054" s="141"/>
      <c r="BE2054" s="168"/>
      <c r="BF2054" s="168"/>
      <c r="BG2054" s="168"/>
      <c r="BH2054" s="168"/>
      <c r="BI2054" s="168"/>
      <c r="BJ2054" s="168"/>
      <c r="BK2054" s="168"/>
      <c r="BL2054" s="168"/>
      <c r="BM2054" s="168"/>
      <c r="DK2054" s="168"/>
      <c r="DL2054" s="168"/>
      <c r="DM2054" s="168"/>
      <c r="DN2054" s="168"/>
      <c r="DO2054" s="168"/>
      <c r="DP2054" s="168"/>
      <c r="DQ2054" s="168"/>
      <c r="DR2054" s="168"/>
      <c r="DS2054" s="168"/>
      <c r="DT2054" s="168"/>
      <c r="DU2054" s="168"/>
      <c r="DV2054" s="168"/>
      <c r="DW2054" s="168"/>
      <c r="DX2054" s="168"/>
      <c r="DY2054" s="168"/>
      <c r="DZ2054" s="168"/>
      <c r="EA2054" s="168"/>
      <c r="EB2054" s="168"/>
      <c r="EC2054" s="168"/>
      <c r="ED2054" s="168"/>
      <c r="EE2054" s="168"/>
      <c r="EF2054" s="168"/>
      <c r="EG2054" s="168"/>
      <c r="EH2054" s="168"/>
      <c r="EI2054" s="168"/>
      <c r="EJ2054" s="168"/>
      <c r="EK2054" s="168"/>
      <c r="EL2054" s="168"/>
      <c r="EM2054" s="168"/>
      <c r="EN2054" s="168"/>
      <c r="EO2054" s="168"/>
      <c r="EP2054" s="168"/>
      <c r="EQ2054" s="168"/>
      <c r="ER2054" s="168"/>
      <c r="ES2054" s="168"/>
      <c r="ET2054" s="168"/>
      <c r="EU2054" s="168"/>
      <c r="EV2054" s="168"/>
      <c r="EW2054" s="168"/>
      <c r="EX2054" s="168"/>
      <c r="EY2054" s="168"/>
      <c r="EZ2054" s="168"/>
      <c r="FA2054" s="168"/>
      <c r="FB2054" s="168"/>
      <c r="FC2054" s="168"/>
      <c r="FD2054" s="168"/>
    </row>
    <row r="2055" spans="1:160" s="5" customFormat="1" ht="15.75" customHeight="1" x14ac:dyDescent="0.3">
      <c r="A2055" s="263"/>
      <c r="B2055" s="263"/>
      <c r="C2055" s="265"/>
      <c r="D2055" s="438"/>
      <c r="E2055" s="439"/>
      <c r="F2055" s="439"/>
      <c r="G2055" s="439"/>
      <c r="H2055" s="439"/>
      <c r="I2055" s="439"/>
      <c r="J2055" s="439"/>
      <c r="K2055" s="439"/>
      <c r="L2055" s="439"/>
      <c r="M2055" s="440"/>
      <c r="N2055" s="438"/>
      <c r="O2055" s="439"/>
      <c r="P2055" s="439"/>
      <c r="Q2055" s="439"/>
      <c r="R2055" s="439"/>
      <c r="S2055" s="439"/>
      <c r="T2055" s="439"/>
      <c r="U2055" s="440"/>
      <c r="V2055" s="33"/>
      <c r="W2055" s="57"/>
      <c r="X2055" s="86"/>
      <c r="Y2055" s="33"/>
      <c r="Z2055" s="36"/>
      <c r="AA2055" s="36"/>
      <c r="AD2055" s="33"/>
      <c r="AG2055" s="33"/>
      <c r="AH2055" s="43"/>
      <c r="AI2055" s="43"/>
      <c r="AJ2055" s="43"/>
      <c r="AK2055" s="43"/>
      <c r="AL2055" s="43"/>
      <c r="AM2055" s="43"/>
      <c r="AN2055" s="43"/>
      <c r="AO2055" s="43"/>
      <c r="AP2055" s="43"/>
      <c r="AQ2055" s="43"/>
      <c r="AR2055" s="43"/>
      <c r="AS2055" s="43"/>
      <c r="AT2055" s="43"/>
      <c r="AU2055" s="44"/>
      <c r="AV2055" s="33"/>
      <c r="AW2055" s="33"/>
      <c r="AX2055" s="33"/>
      <c r="AZ2055" s="141"/>
      <c r="BE2055" s="168"/>
      <c r="BF2055" s="168"/>
      <c r="BG2055" s="168"/>
      <c r="BH2055" s="168"/>
      <c r="BI2055" s="168"/>
      <c r="BJ2055" s="168"/>
      <c r="BK2055" s="168"/>
      <c r="BL2055" s="168"/>
      <c r="BM2055" s="168"/>
      <c r="DK2055" s="168"/>
      <c r="DL2055" s="168"/>
      <c r="DM2055" s="168"/>
      <c r="DN2055" s="168"/>
      <c r="DO2055" s="168"/>
      <c r="DP2055" s="168"/>
      <c r="DQ2055" s="168"/>
      <c r="DR2055" s="168"/>
      <c r="DS2055" s="168"/>
      <c r="DT2055" s="168"/>
      <c r="DU2055" s="168"/>
      <c r="DV2055" s="168"/>
      <c r="DW2055" s="168"/>
      <c r="DX2055" s="168"/>
      <c r="DY2055" s="168"/>
      <c r="DZ2055" s="168"/>
      <c r="EA2055" s="168"/>
      <c r="EB2055" s="168"/>
      <c r="EC2055" s="168"/>
      <c r="ED2055" s="168"/>
      <c r="EE2055" s="168"/>
      <c r="EF2055" s="168"/>
      <c r="EG2055" s="168"/>
      <c r="EH2055" s="168"/>
      <c r="EI2055" s="168"/>
      <c r="EJ2055" s="168"/>
      <c r="EK2055" s="168"/>
      <c r="EL2055" s="168"/>
      <c r="EM2055" s="168"/>
      <c r="EN2055" s="168"/>
      <c r="EO2055" s="168"/>
      <c r="EP2055" s="168"/>
      <c r="EQ2055" s="168"/>
      <c r="ER2055" s="168"/>
      <c r="ES2055" s="168"/>
      <c r="ET2055" s="168"/>
      <c r="EU2055" s="168"/>
      <c r="EV2055" s="168"/>
      <c r="EW2055" s="168"/>
      <c r="EX2055" s="168"/>
      <c r="EY2055" s="168"/>
      <c r="EZ2055" s="168"/>
      <c r="FA2055" s="168"/>
      <c r="FB2055" s="168"/>
      <c r="FC2055" s="168"/>
      <c r="FD2055" s="168"/>
    </row>
    <row r="2056" spans="1:160" s="5" customFormat="1" ht="15.75" customHeight="1" x14ac:dyDescent="0.3">
      <c r="A2056" s="263"/>
      <c r="B2056" s="263"/>
      <c r="C2056" s="265"/>
      <c r="D2056" s="441"/>
      <c r="E2056" s="442"/>
      <c r="F2056" s="442"/>
      <c r="G2056" s="442"/>
      <c r="H2056" s="442"/>
      <c r="I2056" s="442"/>
      <c r="J2056" s="442"/>
      <c r="K2056" s="442"/>
      <c r="L2056" s="442"/>
      <c r="M2056" s="443"/>
      <c r="N2056" s="441"/>
      <c r="O2056" s="442"/>
      <c r="P2056" s="442"/>
      <c r="Q2056" s="442"/>
      <c r="R2056" s="442"/>
      <c r="S2056" s="442"/>
      <c r="T2056" s="442"/>
      <c r="U2056" s="443"/>
      <c r="V2056" s="33"/>
      <c r="W2056" s="57"/>
      <c r="X2056" s="86"/>
      <c r="Y2056" s="33"/>
      <c r="Z2056" s="36"/>
      <c r="AA2056" s="36"/>
      <c r="AD2056" s="33"/>
      <c r="AG2056" s="33"/>
      <c r="AH2056" s="43"/>
      <c r="AI2056" s="43"/>
      <c r="AJ2056" s="43"/>
      <c r="AK2056" s="43"/>
      <c r="AL2056" s="43"/>
      <c r="AM2056" s="43"/>
      <c r="AN2056" s="43"/>
      <c r="AO2056" s="43"/>
      <c r="AP2056" s="43"/>
      <c r="AQ2056" s="43"/>
      <c r="AR2056" s="43"/>
      <c r="AS2056" s="43"/>
      <c r="AT2056" s="43"/>
      <c r="AU2056" s="44"/>
      <c r="AV2056" s="33"/>
      <c r="AW2056" s="33"/>
      <c r="AX2056" s="33"/>
      <c r="AZ2056" s="141"/>
      <c r="BE2056" s="168"/>
      <c r="BF2056" s="168"/>
      <c r="BG2056" s="168"/>
      <c r="BH2056" s="168"/>
      <c r="BI2056" s="168"/>
      <c r="BJ2056" s="168"/>
      <c r="BK2056" s="168"/>
      <c r="BL2056" s="168"/>
      <c r="BM2056" s="168"/>
      <c r="DK2056" s="168"/>
      <c r="DL2056" s="168"/>
      <c r="DM2056" s="168"/>
      <c r="DN2056" s="168"/>
      <c r="DO2056" s="168"/>
      <c r="DP2056" s="168"/>
      <c r="DQ2056" s="168"/>
      <c r="DR2056" s="168"/>
      <c r="DS2056" s="168"/>
      <c r="DT2056" s="168"/>
      <c r="DU2056" s="168"/>
      <c r="DV2056" s="168"/>
      <c r="DW2056" s="168"/>
      <c r="DX2056" s="168"/>
      <c r="DY2056" s="168"/>
      <c r="DZ2056" s="168"/>
      <c r="EA2056" s="168"/>
      <c r="EB2056" s="168"/>
      <c r="EC2056" s="168"/>
      <c r="ED2056" s="168"/>
      <c r="EE2056" s="168"/>
      <c r="EF2056" s="168"/>
      <c r="EG2056" s="168"/>
      <c r="EH2056" s="168"/>
      <c r="EI2056" s="168"/>
      <c r="EJ2056" s="168"/>
      <c r="EK2056" s="168"/>
      <c r="EL2056" s="168"/>
      <c r="EM2056" s="168"/>
      <c r="EN2056" s="168"/>
      <c r="EO2056" s="168"/>
      <c r="EP2056" s="168"/>
      <c r="EQ2056" s="168"/>
      <c r="ER2056" s="168"/>
      <c r="ES2056" s="168"/>
      <c r="ET2056" s="168"/>
      <c r="EU2056" s="168"/>
      <c r="EV2056" s="168"/>
      <c r="EW2056" s="168"/>
      <c r="EX2056" s="168"/>
      <c r="EY2056" s="168"/>
      <c r="EZ2056" s="168"/>
      <c r="FA2056" s="168"/>
      <c r="FB2056" s="168"/>
      <c r="FC2056" s="168"/>
      <c r="FD2056" s="168"/>
    </row>
    <row r="2057" spans="1:160" s="5" customFormat="1" x14ac:dyDescent="0.25">
      <c r="A2057" s="263"/>
      <c r="B2057" s="263"/>
      <c r="C2057" s="265"/>
      <c r="D2057" s="10" t="s">
        <v>23</v>
      </c>
      <c r="E2057" s="445" t="e">
        <f>+#REF!</f>
        <v>#REF!</v>
      </c>
      <c r="F2057" s="445"/>
      <c r="G2057" s="445"/>
      <c r="H2057" s="445"/>
      <c r="I2057" s="445"/>
      <c r="J2057" s="445"/>
      <c r="K2057" s="445"/>
      <c r="L2057" s="445"/>
      <c r="M2057" s="446"/>
      <c r="N2057" s="11" t="s">
        <v>23</v>
      </c>
      <c r="O2057" s="445" t="e">
        <f>+#REF!</f>
        <v>#REF!</v>
      </c>
      <c r="P2057" s="445"/>
      <c r="Q2057" s="445"/>
      <c r="R2057" s="445"/>
      <c r="S2057" s="445"/>
      <c r="T2057" s="445"/>
      <c r="U2057" s="446"/>
      <c r="V2057" s="33"/>
      <c r="W2057" s="57"/>
      <c r="X2057" s="86"/>
      <c r="Y2057" s="33"/>
      <c r="Z2057" s="36"/>
      <c r="AA2057" s="36"/>
      <c r="AD2057" s="33"/>
      <c r="AG2057" s="33"/>
      <c r="AH2057" s="43"/>
      <c r="AI2057" s="43"/>
      <c r="AJ2057" s="43"/>
      <c r="AK2057" s="43"/>
      <c r="AL2057" s="43"/>
      <c r="AM2057" s="43"/>
      <c r="AN2057" s="43"/>
      <c r="AO2057" s="43"/>
      <c r="AP2057" s="43"/>
      <c r="AQ2057" s="43"/>
      <c r="AR2057" s="43"/>
      <c r="AS2057" s="43"/>
      <c r="AT2057" s="43"/>
      <c r="AU2057" s="44"/>
      <c r="AV2057" s="33"/>
      <c r="AW2057" s="33"/>
      <c r="AX2057" s="33"/>
      <c r="AZ2057" s="141"/>
      <c r="BE2057" s="168"/>
      <c r="BF2057" s="168"/>
      <c r="BG2057" s="168"/>
      <c r="BH2057" s="168"/>
      <c r="BI2057" s="168"/>
      <c r="BJ2057" s="168"/>
      <c r="BK2057" s="168"/>
      <c r="BL2057" s="168"/>
      <c r="BM2057" s="168"/>
      <c r="DK2057" s="168"/>
      <c r="DL2057" s="168"/>
      <c r="DM2057" s="168"/>
      <c r="DN2057" s="168"/>
      <c r="DO2057" s="168"/>
      <c r="DP2057" s="168"/>
      <c r="DQ2057" s="168"/>
      <c r="DR2057" s="168"/>
      <c r="DS2057" s="168"/>
      <c r="DT2057" s="168"/>
      <c r="DU2057" s="168"/>
      <c r="DV2057" s="168"/>
      <c r="DW2057" s="168"/>
      <c r="DX2057" s="168"/>
      <c r="DY2057" s="168"/>
      <c r="DZ2057" s="168"/>
      <c r="EA2057" s="168"/>
      <c r="EB2057" s="168"/>
      <c r="EC2057" s="168"/>
      <c r="ED2057" s="168"/>
      <c r="EE2057" s="168"/>
      <c r="EF2057" s="168"/>
      <c r="EG2057" s="168"/>
      <c r="EH2057" s="168"/>
      <c r="EI2057" s="168"/>
      <c r="EJ2057" s="168"/>
      <c r="EK2057" s="168"/>
      <c r="EL2057" s="168"/>
      <c r="EM2057" s="168"/>
      <c r="EN2057" s="168"/>
      <c r="EO2057" s="168"/>
      <c r="EP2057" s="168"/>
      <c r="EQ2057" s="168"/>
      <c r="ER2057" s="168"/>
      <c r="ES2057" s="168"/>
      <c r="ET2057" s="168"/>
      <c r="EU2057" s="168"/>
      <c r="EV2057" s="168"/>
      <c r="EW2057" s="168"/>
      <c r="EX2057" s="168"/>
      <c r="EY2057" s="168"/>
      <c r="EZ2057" s="168"/>
      <c r="FA2057" s="168"/>
      <c r="FB2057" s="168"/>
      <c r="FC2057" s="168"/>
      <c r="FD2057" s="168"/>
    </row>
    <row r="2058" spans="1:160" s="5" customFormat="1" ht="14.4" thickBot="1" x14ac:dyDescent="0.3">
      <c r="A2058" s="263"/>
      <c r="B2058" s="263"/>
      <c r="C2058" s="265"/>
      <c r="D2058" s="12" t="s">
        <v>25</v>
      </c>
      <c r="E2058" s="447" t="e">
        <f>+#REF!</f>
        <v>#REF!</v>
      </c>
      <c r="F2058" s="447"/>
      <c r="G2058" s="447"/>
      <c r="H2058" s="447"/>
      <c r="I2058" s="447"/>
      <c r="J2058" s="447"/>
      <c r="K2058" s="447"/>
      <c r="L2058" s="447"/>
      <c r="M2058" s="448"/>
      <c r="N2058" s="13" t="s">
        <v>25</v>
      </c>
      <c r="O2058" s="447" t="e">
        <f>+#REF!</f>
        <v>#REF!</v>
      </c>
      <c r="P2058" s="447"/>
      <c r="Q2058" s="447"/>
      <c r="R2058" s="447"/>
      <c r="S2058" s="447"/>
      <c r="T2058" s="447"/>
      <c r="U2058" s="448"/>
      <c r="V2058" s="33"/>
      <c r="W2058" s="57"/>
      <c r="X2058" s="86"/>
      <c r="Y2058" s="33"/>
      <c r="Z2058" s="36"/>
      <c r="AA2058" s="36"/>
      <c r="AD2058" s="33"/>
      <c r="AG2058" s="33"/>
      <c r="AH2058" s="43"/>
      <c r="AI2058" s="43"/>
      <c r="AJ2058" s="43"/>
      <c r="AK2058" s="43"/>
      <c r="AL2058" s="43"/>
      <c r="AM2058" s="43"/>
      <c r="AN2058" s="43"/>
      <c r="AO2058" s="43"/>
      <c r="AP2058" s="43"/>
      <c r="AQ2058" s="43"/>
      <c r="AR2058" s="43"/>
      <c r="AS2058" s="43"/>
      <c r="AT2058" s="43"/>
      <c r="AU2058" s="44"/>
      <c r="AV2058" s="33"/>
      <c r="AW2058" s="33"/>
      <c r="AX2058" s="33"/>
      <c r="AZ2058" s="141"/>
      <c r="BE2058" s="168"/>
      <c r="BF2058" s="168"/>
      <c r="BG2058" s="168"/>
      <c r="BH2058" s="168"/>
      <c r="BI2058" s="168"/>
      <c r="BJ2058" s="168"/>
      <c r="BK2058" s="168"/>
      <c r="BL2058" s="168"/>
      <c r="BM2058" s="168"/>
      <c r="DK2058" s="168"/>
      <c r="DL2058" s="168"/>
      <c r="DM2058" s="168"/>
      <c r="DN2058" s="168"/>
      <c r="DO2058" s="168"/>
      <c r="DP2058" s="168"/>
      <c r="DQ2058" s="168"/>
      <c r="DR2058" s="168"/>
      <c r="DS2058" s="168"/>
      <c r="DT2058" s="168"/>
      <c r="DU2058" s="168"/>
      <c r="DV2058" s="168"/>
      <c r="DW2058" s="168"/>
      <c r="DX2058" s="168"/>
      <c r="DY2058" s="168"/>
      <c r="DZ2058" s="168"/>
      <c r="EA2058" s="168"/>
      <c r="EB2058" s="168"/>
      <c r="EC2058" s="168"/>
      <c r="ED2058" s="168"/>
      <c r="EE2058" s="168"/>
      <c r="EF2058" s="168"/>
      <c r="EG2058" s="168"/>
      <c r="EH2058" s="168"/>
      <c r="EI2058" s="168"/>
      <c r="EJ2058" s="168"/>
      <c r="EK2058" s="168"/>
      <c r="EL2058" s="168"/>
      <c r="EM2058" s="168"/>
      <c r="EN2058" s="168"/>
      <c r="EO2058" s="168"/>
      <c r="EP2058" s="168"/>
      <c r="EQ2058" s="168"/>
      <c r="ER2058" s="168"/>
      <c r="ES2058" s="168"/>
      <c r="ET2058" s="168"/>
      <c r="EU2058" s="168"/>
      <c r="EV2058" s="168"/>
      <c r="EW2058" s="168"/>
      <c r="EX2058" s="168"/>
      <c r="EY2058" s="168"/>
      <c r="EZ2058" s="168"/>
      <c r="FA2058" s="168"/>
      <c r="FB2058" s="168"/>
      <c r="FC2058" s="168"/>
      <c r="FD2058" s="168"/>
    </row>
    <row r="2059" spans="1:160" s="5" customFormat="1" ht="9.9" customHeight="1" thickBot="1" x14ac:dyDescent="0.3">
      <c r="A2059" s="263"/>
      <c r="B2059" s="263"/>
      <c r="C2059" s="265"/>
      <c r="D2059" s="83"/>
      <c r="E2059" s="84"/>
      <c r="F2059" s="84"/>
      <c r="G2059" s="84"/>
      <c r="H2059" s="84"/>
      <c r="I2059" s="84"/>
      <c r="J2059" s="84"/>
      <c r="K2059" s="84"/>
      <c r="L2059" s="84"/>
      <c r="M2059" s="84"/>
      <c r="N2059" s="83"/>
      <c r="O2059" s="84"/>
      <c r="P2059" s="84"/>
      <c r="Q2059" s="84"/>
      <c r="R2059" s="84"/>
      <c r="S2059" s="84"/>
      <c r="T2059" s="84"/>
      <c r="U2059" s="84"/>
      <c r="V2059" s="33"/>
      <c r="W2059" s="57"/>
      <c r="X2059" s="86"/>
      <c r="Y2059" s="33"/>
      <c r="Z2059" s="36"/>
      <c r="AA2059" s="36"/>
      <c r="AD2059" s="33"/>
      <c r="AG2059" s="33"/>
      <c r="AH2059" s="43"/>
      <c r="AI2059" s="43"/>
      <c r="AJ2059" s="43"/>
      <c r="AK2059" s="43"/>
      <c r="AL2059" s="43"/>
      <c r="AM2059" s="43"/>
      <c r="AN2059" s="43"/>
      <c r="AO2059" s="43"/>
      <c r="AP2059" s="43"/>
      <c r="AQ2059" s="43"/>
      <c r="AR2059" s="43"/>
      <c r="AS2059" s="43"/>
      <c r="AT2059" s="43"/>
      <c r="AU2059" s="44"/>
      <c r="AV2059" s="33"/>
      <c r="AW2059" s="33"/>
      <c r="AX2059" s="33"/>
      <c r="AZ2059" s="141"/>
      <c r="BE2059" s="168"/>
      <c r="BF2059" s="168"/>
      <c r="BG2059" s="168"/>
      <c r="BH2059" s="168"/>
      <c r="BI2059" s="168"/>
      <c r="BJ2059" s="168"/>
      <c r="BK2059" s="168"/>
      <c r="BL2059" s="168"/>
      <c r="BM2059" s="168"/>
      <c r="DK2059" s="168"/>
      <c r="DL2059" s="168"/>
      <c r="DM2059" s="168"/>
      <c r="DN2059" s="168"/>
      <c r="DO2059" s="168"/>
      <c r="DP2059" s="168"/>
      <c r="DQ2059" s="168"/>
      <c r="DR2059" s="168"/>
      <c r="DS2059" s="168"/>
      <c r="DT2059" s="168"/>
      <c r="DU2059" s="168"/>
      <c r="DV2059" s="168"/>
      <c r="DW2059" s="168"/>
      <c r="DX2059" s="168"/>
      <c r="DY2059" s="168"/>
      <c r="DZ2059" s="168"/>
      <c r="EA2059" s="168"/>
      <c r="EB2059" s="168"/>
      <c r="EC2059" s="168"/>
      <c r="ED2059" s="168"/>
      <c r="EE2059" s="168"/>
      <c r="EF2059" s="168"/>
      <c r="EG2059" s="168"/>
      <c r="EH2059" s="168"/>
      <c r="EI2059" s="168"/>
      <c r="EJ2059" s="168"/>
      <c r="EK2059" s="168"/>
      <c r="EL2059" s="168"/>
      <c r="EM2059" s="168"/>
      <c r="EN2059" s="168"/>
      <c r="EO2059" s="168"/>
      <c r="EP2059" s="168"/>
      <c r="EQ2059" s="168"/>
      <c r="ER2059" s="168"/>
      <c r="ES2059" s="168"/>
      <c r="ET2059" s="168"/>
      <c r="EU2059" s="168"/>
      <c r="EV2059" s="168"/>
      <c r="EW2059" s="168"/>
      <c r="EX2059" s="168"/>
      <c r="EY2059" s="168"/>
      <c r="EZ2059" s="168"/>
      <c r="FA2059" s="168"/>
      <c r="FB2059" s="168"/>
      <c r="FC2059" s="168"/>
      <c r="FD2059" s="168"/>
    </row>
    <row r="2060" spans="1:160" s="5" customFormat="1" ht="15.75" customHeight="1" x14ac:dyDescent="0.3">
      <c r="A2060" s="263"/>
      <c r="B2060" s="263"/>
      <c r="C2060" s="265"/>
      <c r="D2060" s="484"/>
      <c r="E2060" s="485"/>
      <c r="F2060" s="488" t="s">
        <v>0</v>
      </c>
      <c r="G2060" s="489"/>
      <c r="H2060" s="489"/>
      <c r="I2060" s="489"/>
      <c r="J2060" s="489"/>
      <c r="K2060" s="489"/>
      <c r="L2060" s="489"/>
      <c r="M2060" s="489"/>
      <c r="N2060" s="489"/>
      <c r="O2060" s="490"/>
      <c r="P2060" s="494" t="s">
        <v>1</v>
      </c>
      <c r="Q2060" s="495"/>
      <c r="R2060" s="495"/>
      <c r="S2060" s="496"/>
      <c r="T2060" s="500"/>
      <c r="U2060" s="501"/>
      <c r="V2060" s="33"/>
      <c r="W2060" s="57"/>
      <c r="X2060" s="86"/>
      <c r="Y2060" s="33"/>
      <c r="Z2060" s="36"/>
      <c r="AA2060" s="36"/>
      <c r="AD2060" s="33"/>
      <c r="AG2060" s="33"/>
      <c r="AH2060" s="43"/>
      <c r="AI2060" s="43"/>
      <c r="AJ2060" s="43"/>
      <c r="AK2060" s="43"/>
      <c r="AL2060" s="43"/>
      <c r="AM2060" s="43"/>
      <c r="AN2060" s="43"/>
      <c r="AO2060" s="43"/>
      <c r="AP2060" s="43"/>
      <c r="AQ2060" s="43"/>
      <c r="AR2060" s="43"/>
      <c r="AS2060" s="43"/>
      <c r="AT2060" s="43"/>
      <c r="AU2060" s="44"/>
      <c r="AV2060" s="33"/>
      <c r="AW2060" s="33"/>
      <c r="AX2060" s="33"/>
      <c r="AZ2060" s="141"/>
      <c r="BE2060" s="168"/>
      <c r="BF2060" s="168"/>
      <c r="BG2060" s="168"/>
      <c r="BH2060" s="168"/>
      <c r="BI2060" s="168"/>
      <c r="BJ2060" s="168"/>
      <c r="BK2060" s="168"/>
      <c r="BL2060" s="168"/>
      <c r="BM2060" s="168"/>
      <c r="DK2060" s="168"/>
      <c r="DL2060" s="168"/>
      <c r="DM2060" s="168"/>
      <c r="DN2060" s="168"/>
      <c r="DO2060" s="168"/>
      <c r="DP2060" s="168"/>
      <c r="DQ2060" s="168"/>
      <c r="DR2060" s="168"/>
      <c r="DS2060" s="168"/>
      <c r="DT2060" s="168"/>
      <c r="DU2060" s="168"/>
      <c r="DV2060" s="168"/>
      <c r="DW2060" s="168"/>
      <c r="DX2060" s="168"/>
      <c r="DY2060" s="168"/>
      <c r="DZ2060" s="168"/>
      <c r="EA2060" s="168"/>
      <c r="EB2060" s="168"/>
      <c r="EC2060" s="168"/>
      <c r="ED2060" s="168"/>
      <c r="EE2060" s="168"/>
      <c r="EF2060" s="168"/>
      <c r="EG2060" s="168"/>
      <c r="EH2060" s="168"/>
      <c r="EI2060" s="168"/>
      <c r="EJ2060" s="168"/>
      <c r="EK2060" s="168"/>
      <c r="EL2060" s="168"/>
      <c r="EM2060" s="168"/>
      <c r="EN2060" s="168"/>
      <c r="EO2060" s="168"/>
      <c r="EP2060" s="168"/>
      <c r="EQ2060" s="168"/>
      <c r="ER2060" s="168"/>
      <c r="ES2060" s="168"/>
      <c r="ET2060" s="168"/>
      <c r="EU2060" s="168"/>
      <c r="EV2060" s="168"/>
      <c r="EW2060" s="168"/>
      <c r="EX2060" s="168"/>
      <c r="EY2060" s="168"/>
      <c r="EZ2060" s="168"/>
      <c r="FA2060" s="168"/>
      <c r="FB2060" s="168"/>
      <c r="FC2060" s="168"/>
      <c r="FD2060" s="168"/>
    </row>
    <row r="2061" spans="1:160" s="5" customFormat="1" ht="15" customHeight="1" x14ac:dyDescent="0.3">
      <c r="A2061" s="263"/>
      <c r="B2061" s="263"/>
      <c r="C2061" s="265"/>
      <c r="D2061" s="481"/>
      <c r="E2061" s="482"/>
      <c r="F2061" s="491"/>
      <c r="G2061" s="492"/>
      <c r="H2061" s="492"/>
      <c r="I2061" s="492"/>
      <c r="J2061" s="492"/>
      <c r="K2061" s="492"/>
      <c r="L2061" s="492"/>
      <c r="M2061" s="492"/>
      <c r="N2061" s="492"/>
      <c r="O2061" s="493"/>
      <c r="P2061" s="497"/>
      <c r="Q2061" s="498"/>
      <c r="R2061" s="498"/>
      <c r="S2061" s="499"/>
      <c r="T2061" s="502"/>
      <c r="U2061" s="503"/>
      <c r="V2061" s="33"/>
      <c r="W2061" s="57"/>
      <c r="X2061" s="86"/>
      <c r="Y2061" s="38"/>
      <c r="Z2061" s="36"/>
      <c r="AA2061" s="36"/>
      <c r="AD2061" s="33"/>
      <c r="AG2061" s="33"/>
      <c r="AH2061" s="43"/>
      <c r="AI2061" s="43"/>
      <c r="AJ2061" s="43"/>
      <c r="AK2061" s="43"/>
      <c r="AL2061" s="43"/>
      <c r="AM2061" s="43"/>
      <c r="AN2061" s="43"/>
      <c r="AO2061" s="43"/>
      <c r="AP2061" s="43"/>
      <c r="AQ2061" s="43"/>
      <c r="AR2061" s="43"/>
      <c r="AS2061" s="43"/>
      <c r="AT2061" s="43"/>
      <c r="AU2061" s="44"/>
      <c r="AV2061" s="33"/>
      <c r="AW2061" s="33"/>
      <c r="AX2061" s="33"/>
      <c r="AZ2061" s="141"/>
      <c r="BE2061" s="168"/>
      <c r="BF2061" s="168"/>
      <c r="BG2061" s="168"/>
      <c r="BH2061" s="168"/>
      <c r="BI2061" s="168"/>
      <c r="BJ2061" s="168"/>
      <c r="BK2061" s="168"/>
      <c r="BL2061" s="168"/>
      <c r="BM2061" s="168"/>
      <c r="DK2061" s="168"/>
      <c r="DL2061" s="168"/>
      <c r="DM2061" s="168"/>
      <c r="DN2061" s="168"/>
      <c r="DO2061" s="168"/>
      <c r="DP2061" s="168"/>
      <c r="DQ2061" s="168"/>
      <c r="DR2061" s="168"/>
      <c r="DS2061" s="168"/>
      <c r="DT2061" s="168"/>
      <c r="DU2061" s="168"/>
      <c r="DV2061" s="168"/>
      <c r="DW2061" s="168"/>
      <c r="DX2061" s="168"/>
      <c r="DY2061" s="168"/>
      <c r="DZ2061" s="168"/>
      <c r="EA2061" s="168"/>
      <c r="EB2061" s="168"/>
      <c r="EC2061" s="168"/>
      <c r="ED2061" s="168"/>
      <c r="EE2061" s="168"/>
      <c r="EF2061" s="168"/>
      <c r="EG2061" s="168"/>
      <c r="EH2061" s="168"/>
      <c r="EI2061" s="168"/>
      <c r="EJ2061" s="168"/>
      <c r="EK2061" s="168"/>
      <c r="EL2061" s="168"/>
      <c r="EM2061" s="168"/>
      <c r="EN2061" s="168"/>
      <c r="EO2061" s="168"/>
      <c r="EP2061" s="168"/>
      <c r="EQ2061" s="168"/>
      <c r="ER2061" s="168"/>
      <c r="ES2061" s="168"/>
      <c r="ET2061" s="168"/>
      <c r="EU2061" s="168"/>
      <c r="EV2061" s="168"/>
      <c r="EW2061" s="168"/>
      <c r="EX2061" s="168"/>
      <c r="EY2061" s="168"/>
      <c r="EZ2061" s="168"/>
      <c r="FA2061" s="168"/>
      <c r="FB2061" s="168"/>
      <c r="FC2061" s="168"/>
      <c r="FD2061" s="168"/>
    </row>
    <row r="2062" spans="1:160" s="5" customFormat="1" ht="30" customHeight="1" thickBot="1" x14ac:dyDescent="0.35">
      <c r="A2062" s="263"/>
      <c r="B2062" s="263"/>
      <c r="C2062" s="265"/>
      <c r="D2062" s="486"/>
      <c r="E2062" s="487"/>
      <c r="F2062" s="506" t="s">
        <v>2</v>
      </c>
      <c r="G2062" s="507"/>
      <c r="H2062" s="507"/>
      <c r="I2062" s="507"/>
      <c r="J2062" s="507"/>
      <c r="K2062" s="507"/>
      <c r="L2062" s="507"/>
      <c r="M2062" s="507"/>
      <c r="N2062" s="507"/>
      <c r="O2062" s="508"/>
      <c r="P2062" s="32">
        <v>43</v>
      </c>
      <c r="Q2062" s="101" t="s">
        <v>3</v>
      </c>
      <c r="R2062" s="509">
        <v>147</v>
      </c>
      <c r="S2062" s="510"/>
      <c r="T2062" s="504"/>
      <c r="U2062" s="505"/>
      <c r="V2062" s="33">
        <f>+IF(C2071="","",1)</f>
        <v>1</v>
      </c>
      <c r="W2062" s="57"/>
      <c r="X2062" s="86"/>
      <c r="Y2062" s="39"/>
      <c r="Z2062" s="36"/>
      <c r="AA2062" s="36"/>
      <c r="AD2062" s="33"/>
      <c r="AG2062" s="33"/>
      <c r="AH2062" s="43"/>
      <c r="AI2062" s="43"/>
      <c r="AJ2062" s="43"/>
      <c r="AK2062" s="43"/>
      <c r="AL2062" s="43"/>
      <c r="AM2062" s="43"/>
      <c r="AN2062" s="43"/>
      <c r="AO2062" s="43"/>
      <c r="AP2062" s="43"/>
      <c r="AQ2062" s="43"/>
      <c r="AR2062" s="43"/>
      <c r="AS2062" s="43"/>
      <c r="AT2062" s="43"/>
      <c r="AU2062" s="44"/>
      <c r="AV2062" s="33"/>
      <c r="AW2062" s="33"/>
      <c r="AX2062" s="33"/>
      <c r="AZ2062" s="141"/>
      <c r="BE2062" s="168"/>
      <c r="BF2062" s="168"/>
      <c r="BG2062" s="168"/>
      <c r="BH2062" s="168"/>
      <c r="BI2062" s="168"/>
      <c r="BJ2062" s="168"/>
      <c r="BK2062" s="168"/>
      <c r="BL2062" s="168"/>
      <c r="BM2062" s="168"/>
      <c r="DK2062" s="168"/>
      <c r="DL2062" s="168"/>
      <c r="DM2062" s="168"/>
      <c r="DN2062" s="168"/>
      <c r="DO2062" s="168"/>
      <c r="DP2062" s="168"/>
      <c r="DQ2062" s="168"/>
      <c r="DR2062" s="168"/>
      <c r="DS2062" s="168"/>
      <c r="DT2062" s="168"/>
      <c r="DU2062" s="168"/>
      <c r="DV2062" s="168"/>
      <c r="DW2062" s="168"/>
      <c r="DX2062" s="168"/>
      <c r="DY2062" s="168"/>
      <c r="DZ2062" s="168"/>
      <c r="EA2062" s="168"/>
      <c r="EB2062" s="168"/>
      <c r="EC2062" s="168"/>
      <c r="ED2062" s="168"/>
      <c r="EE2062" s="168"/>
      <c r="EF2062" s="168"/>
      <c r="EG2062" s="168"/>
      <c r="EH2062" s="168"/>
      <c r="EI2062" s="168"/>
      <c r="EJ2062" s="168"/>
      <c r="EK2062" s="168"/>
      <c r="EL2062" s="168"/>
      <c r="EM2062" s="168"/>
      <c r="EN2062" s="168"/>
      <c r="EO2062" s="168"/>
      <c r="EP2062" s="168"/>
      <c r="EQ2062" s="168"/>
      <c r="ER2062" s="168"/>
      <c r="ES2062" s="168"/>
      <c r="ET2062" s="168"/>
      <c r="EU2062" s="168"/>
      <c r="EV2062" s="168"/>
      <c r="EW2062" s="168"/>
      <c r="EX2062" s="168"/>
      <c r="EY2062" s="168"/>
      <c r="EZ2062" s="168"/>
      <c r="FA2062" s="168"/>
      <c r="FB2062" s="168"/>
      <c r="FC2062" s="168"/>
      <c r="FD2062" s="168"/>
    </row>
    <row r="2063" spans="1:160" s="5" customFormat="1" ht="5.25" customHeight="1" thickBot="1" x14ac:dyDescent="0.35">
      <c r="A2063" s="263"/>
      <c r="B2063" s="263"/>
      <c r="C2063" s="265"/>
      <c r="D2063" s="454"/>
      <c r="E2063" s="454"/>
      <c r="F2063" s="454"/>
      <c r="G2063" s="454"/>
      <c r="H2063" s="454"/>
      <c r="I2063" s="454"/>
      <c r="J2063" s="454"/>
      <c r="K2063" s="454"/>
      <c r="L2063" s="454"/>
      <c r="M2063" s="454"/>
      <c r="N2063" s="454"/>
      <c r="O2063" s="454"/>
      <c r="P2063" s="454"/>
      <c r="Q2063" s="454"/>
      <c r="R2063" s="454"/>
      <c r="S2063" s="454"/>
      <c r="T2063" s="454"/>
      <c r="U2063" s="454"/>
      <c r="V2063" s="33"/>
      <c r="W2063" s="57"/>
      <c r="X2063" s="86"/>
      <c r="Y2063" s="38"/>
      <c r="Z2063" s="36"/>
      <c r="AA2063" s="36"/>
      <c r="AD2063" s="33"/>
      <c r="AG2063" s="33"/>
      <c r="AH2063" s="43"/>
      <c r="AI2063" s="43"/>
      <c r="AJ2063" s="43"/>
      <c r="AK2063" s="43"/>
      <c r="AL2063" s="43"/>
      <c r="AM2063" s="43"/>
      <c r="AN2063" s="43"/>
      <c r="AO2063" s="43"/>
      <c r="AP2063" s="43"/>
      <c r="AQ2063" s="43"/>
      <c r="AR2063" s="43"/>
      <c r="AS2063" s="43"/>
      <c r="AT2063" s="43"/>
      <c r="AU2063" s="44"/>
      <c r="AV2063" s="33"/>
      <c r="AW2063" s="33"/>
      <c r="AX2063" s="33"/>
      <c r="AZ2063" s="141"/>
      <c r="BE2063" s="168"/>
      <c r="BF2063" s="168"/>
      <c r="BG2063" s="168"/>
      <c r="BH2063" s="168"/>
      <c r="BI2063" s="168"/>
      <c r="BJ2063" s="168"/>
      <c r="BK2063" s="168"/>
      <c r="BL2063" s="168"/>
      <c r="BM2063" s="168"/>
      <c r="DK2063" s="168"/>
      <c r="DL2063" s="168"/>
      <c r="DM2063" s="168"/>
      <c r="DN2063" s="168"/>
      <c r="DO2063" s="168"/>
      <c r="DP2063" s="168"/>
      <c r="DQ2063" s="168"/>
      <c r="DR2063" s="168"/>
      <c r="DS2063" s="168"/>
      <c r="DT2063" s="168"/>
      <c r="DU2063" s="168"/>
      <c r="DV2063" s="168"/>
      <c r="DW2063" s="168"/>
      <c r="DX2063" s="168"/>
      <c r="DY2063" s="168"/>
      <c r="DZ2063" s="168"/>
      <c r="EA2063" s="168"/>
      <c r="EB2063" s="168"/>
      <c r="EC2063" s="168"/>
      <c r="ED2063" s="168"/>
      <c r="EE2063" s="168"/>
      <c r="EF2063" s="168"/>
      <c r="EG2063" s="168"/>
      <c r="EH2063" s="168"/>
      <c r="EI2063" s="168"/>
      <c r="EJ2063" s="168"/>
      <c r="EK2063" s="168"/>
      <c r="EL2063" s="168"/>
      <c r="EM2063" s="168"/>
      <c r="EN2063" s="168"/>
      <c r="EO2063" s="168"/>
      <c r="EP2063" s="168"/>
      <c r="EQ2063" s="168"/>
      <c r="ER2063" s="168"/>
      <c r="ES2063" s="168"/>
      <c r="ET2063" s="168"/>
      <c r="EU2063" s="168"/>
      <c r="EV2063" s="168"/>
      <c r="EW2063" s="168"/>
      <c r="EX2063" s="168"/>
      <c r="EY2063" s="168"/>
      <c r="EZ2063" s="168"/>
      <c r="FA2063" s="168"/>
      <c r="FB2063" s="168"/>
      <c r="FC2063" s="168"/>
      <c r="FD2063" s="168"/>
    </row>
    <row r="2064" spans="1:160" s="5" customFormat="1" ht="24.9" customHeight="1" x14ac:dyDescent="0.3">
      <c r="A2064" s="263"/>
      <c r="B2064" s="263"/>
      <c r="C2064" s="265"/>
      <c r="D2064" s="511" t="s">
        <v>4</v>
      </c>
      <c r="E2064" s="512"/>
      <c r="F2064" s="513" t="s">
        <v>168</v>
      </c>
      <c r="G2064" s="514"/>
      <c r="H2064" s="514"/>
      <c r="I2064" s="515"/>
      <c r="J2064" s="516" t="s">
        <v>5</v>
      </c>
      <c r="K2064" s="512"/>
      <c r="L2064" s="513" t="s">
        <v>102</v>
      </c>
      <c r="M2064" s="514"/>
      <c r="N2064" s="514"/>
      <c r="O2064" s="514"/>
      <c r="P2064" s="515"/>
      <c r="Q2064" s="1" t="s">
        <v>6</v>
      </c>
      <c r="R2064" s="513" t="s">
        <v>36</v>
      </c>
      <c r="S2064" s="514"/>
      <c r="T2064" s="514"/>
      <c r="U2064" s="517"/>
      <c r="V2064" s="33"/>
      <c r="W2064" s="57"/>
      <c r="X2064" s="86"/>
      <c r="Y2064" s="33"/>
      <c r="Z2064" s="36"/>
      <c r="AA2064" s="36"/>
      <c r="AD2064" s="33"/>
      <c r="AG2064" s="33"/>
      <c r="AH2064" s="43"/>
      <c r="AI2064" s="43"/>
      <c r="AJ2064" s="43"/>
      <c r="AK2064" s="43"/>
      <c r="AL2064" s="43"/>
      <c r="AM2064" s="43"/>
      <c r="AN2064" s="43"/>
      <c r="AO2064" s="43"/>
      <c r="AP2064" s="43"/>
      <c r="AQ2064" s="43"/>
      <c r="AR2064" s="43"/>
      <c r="AS2064" s="43"/>
      <c r="AT2064" s="43"/>
      <c r="AU2064" s="44"/>
      <c r="AV2064" s="33"/>
      <c r="AW2064" s="33"/>
      <c r="AX2064" s="33"/>
      <c r="AZ2064" s="141"/>
      <c r="BE2064" s="168"/>
      <c r="BF2064" s="168"/>
      <c r="BG2064" s="168"/>
      <c r="BH2064" s="168"/>
      <c r="BI2064" s="168"/>
      <c r="BJ2064" s="168"/>
      <c r="BK2064" s="168"/>
      <c r="BL2064" s="168"/>
      <c r="BM2064" s="168"/>
      <c r="DK2064" s="168"/>
      <c r="DL2064" s="168"/>
      <c r="DM2064" s="168"/>
      <c r="DN2064" s="168"/>
      <c r="DO2064" s="168"/>
      <c r="DP2064" s="168"/>
      <c r="DQ2064" s="168"/>
      <c r="DR2064" s="168"/>
      <c r="DS2064" s="168"/>
      <c r="DT2064" s="168"/>
      <c r="DU2064" s="168"/>
      <c r="DV2064" s="168"/>
      <c r="DW2064" s="168"/>
      <c r="DX2064" s="168"/>
      <c r="DY2064" s="168"/>
      <c r="DZ2064" s="168"/>
      <c r="EA2064" s="168"/>
      <c r="EB2064" s="168"/>
      <c r="EC2064" s="168"/>
      <c r="ED2064" s="168"/>
      <c r="EE2064" s="168"/>
      <c r="EF2064" s="168"/>
      <c r="EG2064" s="168"/>
      <c r="EH2064" s="168"/>
      <c r="EI2064" s="168"/>
      <c r="EJ2064" s="168"/>
      <c r="EK2064" s="168"/>
      <c r="EL2064" s="168"/>
      <c r="EM2064" s="168"/>
      <c r="EN2064" s="168"/>
      <c r="EO2064" s="168"/>
      <c r="EP2064" s="168"/>
      <c r="EQ2064" s="168"/>
      <c r="ER2064" s="168"/>
      <c r="ES2064" s="168"/>
      <c r="ET2064" s="168"/>
      <c r="EU2064" s="168"/>
      <c r="EV2064" s="168"/>
      <c r="EW2064" s="168"/>
      <c r="EX2064" s="168"/>
      <c r="EY2064" s="168"/>
      <c r="EZ2064" s="168"/>
      <c r="FA2064" s="168"/>
      <c r="FB2064" s="168"/>
      <c r="FC2064" s="168"/>
      <c r="FD2064" s="168"/>
    </row>
    <row r="2065" spans="1:160" s="5" customFormat="1" ht="45" customHeight="1" thickBot="1" x14ac:dyDescent="0.35">
      <c r="A2065" s="263"/>
      <c r="B2065" s="263"/>
      <c r="C2065" s="265"/>
      <c r="D2065" s="518" t="s">
        <v>7</v>
      </c>
      <c r="E2065" s="519"/>
      <c r="F2065" s="520" t="s">
        <v>169</v>
      </c>
      <c r="G2065" s="521"/>
      <c r="H2065" s="521"/>
      <c r="I2065" s="521"/>
      <c r="J2065" s="521"/>
      <c r="K2065" s="521"/>
      <c r="L2065" s="521"/>
      <c r="M2065" s="521"/>
      <c r="N2065" s="521"/>
      <c r="O2065" s="521"/>
      <c r="P2065" s="521"/>
      <c r="Q2065" s="521"/>
      <c r="R2065" s="521"/>
      <c r="S2065" s="521"/>
      <c r="T2065" s="521"/>
      <c r="U2065" s="522"/>
      <c r="V2065" s="33"/>
      <c r="W2065" s="57"/>
      <c r="X2065" s="86"/>
      <c r="Y2065" s="33"/>
      <c r="Z2065" s="36"/>
      <c r="AA2065" s="36"/>
      <c r="AD2065" s="33"/>
      <c r="AG2065" s="33"/>
      <c r="AH2065" s="43"/>
      <c r="AI2065" s="43"/>
      <c r="AJ2065" s="43"/>
      <c r="AK2065" s="43"/>
      <c r="AL2065" s="43"/>
      <c r="AM2065" s="43"/>
      <c r="AN2065" s="43"/>
      <c r="AO2065" s="43"/>
      <c r="AP2065" s="43"/>
      <c r="AQ2065" s="43"/>
      <c r="AR2065" s="43"/>
      <c r="AS2065" s="43"/>
      <c r="AT2065" s="43"/>
      <c r="AU2065" s="44"/>
      <c r="AV2065" s="33"/>
      <c r="AW2065" s="33"/>
      <c r="AX2065" s="33"/>
      <c r="AZ2065" s="141"/>
      <c r="BE2065" s="168"/>
      <c r="BF2065" s="168"/>
      <c r="BG2065" s="168"/>
      <c r="BH2065" s="168"/>
      <c r="BI2065" s="168"/>
      <c r="BJ2065" s="168"/>
      <c r="BK2065" s="168"/>
      <c r="BL2065" s="168"/>
      <c r="BM2065" s="168"/>
      <c r="DK2065" s="168"/>
      <c r="DL2065" s="168"/>
      <c r="DM2065" s="168"/>
      <c r="DN2065" s="168"/>
      <c r="DO2065" s="168"/>
      <c r="DP2065" s="168"/>
      <c r="DQ2065" s="168"/>
      <c r="DR2065" s="168"/>
      <c r="DS2065" s="168"/>
      <c r="DT2065" s="168"/>
      <c r="DU2065" s="168"/>
      <c r="DV2065" s="168"/>
      <c r="DW2065" s="168"/>
      <c r="DX2065" s="168"/>
      <c r="DY2065" s="168"/>
      <c r="DZ2065" s="168"/>
      <c r="EA2065" s="168"/>
      <c r="EB2065" s="168"/>
      <c r="EC2065" s="168"/>
      <c r="ED2065" s="168"/>
      <c r="EE2065" s="168"/>
      <c r="EF2065" s="168"/>
      <c r="EG2065" s="168"/>
      <c r="EH2065" s="168"/>
      <c r="EI2065" s="168"/>
      <c r="EJ2065" s="168"/>
      <c r="EK2065" s="168"/>
      <c r="EL2065" s="168"/>
      <c r="EM2065" s="168"/>
      <c r="EN2065" s="168"/>
      <c r="EO2065" s="168"/>
      <c r="EP2065" s="168"/>
      <c r="EQ2065" s="168"/>
      <c r="ER2065" s="168"/>
      <c r="ES2065" s="168"/>
      <c r="ET2065" s="168"/>
      <c r="EU2065" s="168"/>
      <c r="EV2065" s="168"/>
      <c r="EW2065" s="168"/>
      <c r="EX2065" s="168"/>
      <c r="EY2065" s="168"/>
      <c r="EZ2065" s="168"/>
      <c r="FA2065" s="168"/>
      <c r="FB2065" s="168"/>
      <c r="FC2065" s="168"/>
      <c r="FD2065" s="168"/>
    </row>
    <row r="2066" spans="1:160" s="5" customFormat="1" ht="5.0999999999999996" customHeight="1" thickBot="1" x14ac:dyDescent="0.35">
      <c r="A2066" s="263"/>
      <c r="B2066" s="263"/>
      <c r="C2066" s="265"/>
      <c r="D2066" s="523"/>
      <c r="E2066" s="523"/>
      <c r="F2066" s="523"/>
      <c r="G2066" s="523"/>
      <c r="H2066" s="523"/>
      <c r="I2066" s="523"/>
      <c r="J2066" s="523"/>
      <c r="K2066" s="523"/>
      <c r="L2066" s="523"/>
      <c r="M2066" s="523"/>
      <c r="N2066" s="523"/>
      <c r="O2066" s="523"/>
      <c r="P2066" s="523"/>
      <c r="Q2066" s="523"/>
      <c r="R2066" s="523"/>
      <c r="S2066" s="523"/>
      <c r="T2066" s="523"/>
      <c r="U2066" s="523"/>
      <c r="V2066" s="33"/>
      <c r="W2066" s="57"/>
      <c r="X2066" s="86"/>
      <c r="Y2066" s="33"/>
      <c r="Z2066" s="36"/>
      <c r="AA2066" s="36"/>
      <c r="AD2066" s="33"/>
      <c r="AG2066" s="33"/>
      <c r="AH2066" s="43"/>
      <c r="AI2066" s="43"/>
      <c r="AJ2066" s="43"/>
      <c r="AK2066" s="43"/>
      <c r="AL2066" s="43"/>
      <c r="AM2066" s="43"/>
      <c r="AN2066" s="43"/>
      <c r="AO2066" s="43"/>
      <c r="AP2066" s="43"/>
      <c r="AQ2066" s="43"/>
      <c r="AR2066" s="43"/>
      <c r="AS2066" s="43"/>
      <c r="AT2066" s="43"/>
      <c r="AU2066" s="44"/>
      <c r="AV2066" s="33"/>
      <c r="AW2066" s="33"/>
      <c r="AX2066" s="33"/>
      <c r="AZ2066" s="141"/>
      <c r="BE2066" s="168"/>
      <c r="BF2066" s="168"/>
      <c r="BG2066" s="168"/>
      <c r="BH2066" s="168"/>
      <c r="BI2066" s="168"/>
      <c r="BJ2066" s="168"/>
      <c r="BK2066" s="168"/>
      <c r="BL2066" s="168"/>
      <c r="BM2066" s="168"/>
      <c r="DK2066" s="168"/>
      <c r="DL2066" s="168"/>
      <c r="DM2066" s="168"/>
      <c r="DN2066" s="168"/>
      <c r="DO2066" s="168"/>
      <c r="DP2066" s="168"/>
      <c r="DQ2066" s="168"/>
      <c r="DR2066" s="168"/>
      <c r="DS2066" s="168"/>
      <c r="DT2066" s="168"/>
      <c r="DU2066" s="168"/>
      <c r="DV2066" s="168"/>
      <c r="DW2066" s="168"/>
      <c r="DX2066" s="168"/>
      <c r="DY2066" s="168"/>
      <c r="DZ2066" s="168"/>
      <c r="EA2066" s="168"/>
      <c r="EB2066" s="168"/>
      <c r="EC2066" s="168"/>
      <c r="ED2066" s="168"/>
      <c r="EE2066" s="168"/>
      <c r="EF2066" s="168"/>
      <c r="EG2066" s="168"/>
      <c r="EH2066" s="168"/>
      <c r="EI2066" s="168"/>
      <c r="EJ2066" s="168"/>
      <c r="EK2066" s="168"/>
      <c r="EL2066" s="168"/>
      <c r="EM2066" s="168"/>
      <c r="EN2066" s="168"/>
      <c r="EO2066" s="168"/>
      <c r="EP2066" s="168"/>
      <c r="EQ2066" s="168"/>
      <c r="ER2066" s="168"/>
      <c r="ES2066" s="168"/>
      <c r="ET2066" s="168"/>
      <c r="EU2066" s="168"/>
      <c r="EV2066" s="168"/>
      <c r="EW2066" s="168"/>
      <c r="EX2066" s="168"/>
      <c r="EY2066" s="168"/>
      <c r="EZ2066" s="168"/>
      <c r="FA2066" s="168"/>
      <c r="FB2066" s="168"/>
      <c r="FC2066" s="168"/>
      <c r="FD2066" s="168"/>
    </row>
    <row r="2067" spans="1:160" s="5" customFormat="1" ht="24.9" customHeight="1" thickBot="1" x14ac:dyDescent="0.35">
      <c r="A2067" s="263"/>
      <c r="B2067" s="263"/>
      <c r="C2067" s="265"/>
      <c r="D2067" s="2" t="s">
        <v>103</v>
      </c>
      <c r="E2067" s="98" t="s">
        <v>106</v>
      </c>
      <c r="F2067" s="455" t="s">
        <v>104</v>
      </c>
      <c r="G2067" s="524"/>
      <c r="H2067" s="456"/>
      <c r="I2067" s="525">
        <v>44058</v>
      </c>
      <c r="J2067" s="526"/>
      <c r="K2067" s="526"/>
      <c r="L2067" s="526"/>
      <c r="M2067" s="526"/>
      <c r="N2067" s="527"/>
      <c r="O2067" s="3" t="s">
        <v>8</v>
      </c>
      <c r="P2067" s="449" t="s">
        <v>24</v>
      </c>
      <c r="Q2067" s="450"/>
      <c r="R2067" s="450"/>
      <c r="S2067" s="450"/>
      <c r="T2067" s="450"/>
      <c r="U2067" s="528"/>
      <c r="V2067" s="33"/>
      <c r="W2067" s="57"/>
      <c r="X2067" s="86"/>
      <c r="Y2067" s="33"/>
      <c r="Z2067" s="36"/>
      <c r="AA2067" s="36"/>
      <c r="AD2067" s="33"/>
      <c r="AG2067" s="33"/>
      <c r="AH2067" s="43"/>
      <c r="AI2067" s="43"/>
      <c r="AJ2067" s="43"/>
      <c r="AK2067" s="43"/>
      <c r="AL2067" s="43"/>
      <c r="AM2067" s="43"/>
      <c r="AN2067" s="43"/>
      <c r="AO2067" s="43"/>
      <c r="AP2067" s="43"/>
      <c r="AQ2067" s="43"/>
      <c r="AR2067" s="43"/>
      <c r="AS2067" s="43"/>
      <c r="AT2067" s="43"/>
      <c r="AU2067" s="44"/>
      <c r="AV2067" s="33"/>
      <c r="AW2067" s="33"/>
      <c r="AX2067" s="33"/>
      <c r="AZ2067" s="141"/>
      <c r="BE2067" s="168"/>
      <c r="BF2067" s="168"/>
      <c r="BG2067" s="168"/>
      <c r="BH2067" s="168"/>
      <c r="BI2067" s="168"/>
      <c r="BJ2067" s="168"/>
      <c r="BK2067" s="168"/>
      <c r="BL2067" s="168"/>
      <c r="BM2067" s="168"/>
      <c r="DK2067" s="168"/>
      <c r="DL2067" s="168"/>
      <c r="DM2067" s="168"/>
      <c r="DN2067" s="168"/>
      <c r="DO2067" s="168"/>
      <c r="DP2067" s="168"/>
      <c r="DQ2067" s="168"/>
      <c r="DR2067" s="168"/>
      <c r="DS2067" s="168"/>
      <c r="DT2067" s="168"/>
      <c r="DU2067" s="168"/>
      <c r="DV2067" s="168"/>
      <c r="DW2067" s="168"/>
      <c r="DX2067" s="168"/>
      <c r="DY2067" s="168"/>
      <c r="DZ2067" s="168"/>
      <c r="EA2067" s="168"/>
      <c r="EB2067" s="168"/>
      <c r="EC2067" s="168"/>
      <c r="ED2067" s="168"/>
      <c r="EE2067" s="168"/>
      <c r="EF2067" s="168"/>
      <c r="EG2067" s="168"/>
      <c r="EH2067" s="168"/>
      <c r="EI2067" s="168"/>
      <c r="EJ2067" s="168"/>
      <c r="EK2067" s="168"/>
      <c r="EL2067" s="168"/>
      <c r="EM2067" s="168"/>
      <c r="EN2067" s="168"/>
      <c r="EO2067" s="168"/>
      <c r="EP2067" s="168"/>
      <c r="EQ2067" s="168"/>
      <c r="ER2067" s="168"/>
      <c r="ES2067" s="168"/>
      <c r="ET2067" s="168"/>
      <c r="EU2067" s="168"/>
      <c r="EV2067" s="168"/>
      <c r="EW2067" s="168"/>
      <c r="EX2067" s="168"/>
      <c r="EY2067" s="168"/>
      <c r="EZ2067" s="168"/>
      <c r="FA2067" s="168"/>
      <c r="FB2067" s="168"/>
      <c r="FC2067" s="168"/>
      <c r="FD2067" s="168"/>
    </row>
    <row r="2068" spans="1:160" s="5" customFormat="1" ht="5.0999999999999996" customHeight="1" thickBot="1" x14ac:dyDescent="0.35">
      <c r="A2068" s="263"/>
      <c r="B2068" s="263"/>
      <c r="C2068" s="265"/>
      <c r="D2068" s="100"/>
      <c r="E2068" s="100"/>
      <c r="F2068" s="100"/>
      <c r="G2068" s="100"/>
      <c r="H2068" s="100"/>
      <c r="I2068" s="100"/>
      <c r="J2068" s="100"/>
      <c r="K2068" s="100"/>
      <c r="L2068" s="100"/>
      <c r="M2068" s="100"/>
      <c r="N2068" s="100"/>
      <c r="O2068" s="100"/>
      <c r="P2068" s="100"/>
      <c r="Q2068" s="100"/>
      <c r="R2068" s="100"/>
      <c r="S2068" s="100"/>
      <c r="T2068" s="100"/>
      <c r="U2068" s="100"/>
      <c r="V2068" s="33"/>
      <c r="W2068" s="57"/>
      <c r="X2068" s="86"/>
      <c r="Y2068" s="33"/>
      <c r="Z2068" s="36"/>
      <c r="AA2068" s="36"/>
      <c r="AD2068" s="33"/>
      <c r="AG2068" s="33"/>
      <c r="AH2068" s="43"/>
      <c r="AI2068" s="43"/>
      <c r="AJ2068" s="43"/>
      <c r="AK2068" s="43"/>
      <c r="AL2068" s="43"/>
      <c r="AM2068" s="43"/>
      <c r="AN2068" s="43"/>
      <c r="AO2068" s="43"/>
      <c r="AP2068" s="43"/>
      <c r="AQ2068" s="43"/>
      <c r="AR2068" s="43"/>
      <c r="AS2068" s="43"/>
      <c r="AT2068" s="43"/>
      <c r="AU2068" s="44"/>
      <c r="AV2068" s="33"/>
      <c r="AW2068" s="33"/>
      <c r="AX2068" s="33"/>
      <c r="AZ2068" s="141"/>
      <c r="BE2068" s="168"/>
      <c r="BF2068" s="168"/>
      <c r="BG2068" s="168"/>
      <c r="BH2068" s="168"/>
      <c r="BI2068" s="168"/>
      <c r="BJ2068" s="168"/>
      <c r="BK2068" s="168"/>
      <c r="BL2068" s="168"/>
      <c r="BM2068" s="168"/>
      <c r="DK2068" s="168"/>
      <c r="DL2068" s="168"/>
      <c r="DM2068" s="168"/>
      <c r="DN2068" s="168"/>
      <c r="DO2068" s="168"/>
      <c r="DP2068" s="168"/>
      <c r="DQ2068" s="168"/>
      <c r="DR2068" s="168"/>
      <c r="DS2068" s="168"/>
      <c r="DT2068" s="168"/>
      <c r="DU2068" s="168"/>
      <c r="DV2068" s="168"/>
      <c r="DW2068" s="168"/>
      <c r="DX2068" s="168"/>
      <c r="DY2068" s="168"/>
      <c r="DZ2068" s="168"/>
      <c r="EA2068" s="168"/>
      <c r="EB2068" s="168"/>
      <c r="EC2068" s="168"/>
      <c r="ED2068" s="168"/>
      <c r="EE2068" s="168"/>
      <c r="EF2068" s="168"/>
      <c r="EG2068" s="168"/>
      <c r="EH2068" s="168"/>
      <c r="EI2068" s="168"/>
      <c r="EJ2068" s="168"/>
      <c r="EK2068" s="168"/>
      <c r="EL2068" s="168"/>
      <c r="EM2068" s="168"/>
      <c r="EN2068" s="168"/>
      <c r="EO2068" s="168"/>
      <c r="EP2068" s="168"/>
      <c r="EQ2068" s="168"/>
      <c r="ER2068" s="168"/>
      <c r="ES2068" s="168"/>
      <c r="ET2068" s="168"/>
      <c r="EU2068" s="168"/>
      <c r="EV2068" s="168"/>
      <c r="EW2068" s="168"/>
      <c r="EX2068" s="168"/>
      <c r="EY2068" s="168"/>
      <c r="EZ2068" s="168"/>
      <c r="FA2068" s="168"/>
      <c r="FB2068" s="168"/>
      <c r="FC2068" s="168"/>
      <c r="FD2068" s="168"/>
    </row>
    <row r="2069" spans="1:160" s="5" customFormat="1" ht="24.9" customHeight="1" thickBot="1" x14ac:dyDescent="0.35">
      <c r="A2069" s="263"/>
      <c r="B2069" s="263"/>
      <c r="C2069" s="265"/>
      <c r="D2069" s="2" t="s">
        <v>31</v>
      </c>
      <c r="E2069" s="449"/>
      <c r="F2069" s="450"/>
      <c r="G2069" s="450"/>
      <c r="H2069" s="450"/>
      <c r="I2069" s="450"/>
      <c r="J2069" s="451"/>
      <c r="K2069" s="19" t="s">
        <v>105</v>
      </c>
      <c r="L2069" s="452"/>
      <c r="M2069" s="452"/>
      <c r="N2069" s="452"/>
      <c r="O2069" s="452"/>
      <c r="P2069" s="452"/>
      <c r="Q2069" s="452"/>
      <c r="R2069" s="452"/>
      <c r="S2069" s="452"/>
      <c r="T2069" s="452"/>
      <c r="U2069" s="453"/>
      <c r="V2069" s="33"/>
      <c r="W2069" s="57"/>
      <c r="X2069" s="86"/>
      <c r="Y2069" s="33"/>
      <c r="Z2069" s="36"/>
      <c r="AA2069" s="36"/>
      <c r="AD2069" s="33"/>
      <c r="AG2069" s="33"/>
      <c r="AH2069" s="43"/>
      <c r="AI2069" s="43"/>
      <c r="AJ2069" s="43"/>
      <c r="AK2069" s="43"/>
      <c r="AL2069" s="43"/>
      <c r="AM2069" s="43"/>
      <c r="AN2069" s="43"/>
      <c r="AO2069" s="43"/>
      <c r="AP2069" s="43"/>
      <c r="AQ2069" s="43"/>
      <c r="AR2069" s="43"/>
      <c r="AS2069" s="43"/>
      <c r="AT2069" s="43"/>
      <c r="AU2069" s="44"/>
      <c r="AV2069" s="33"/>
      <c r="AW2069" s="33"/>
      <c r="AX2069" s="33"/>
      <c r="AZ2069" s="141"/>
      <c r="BE2069" s="168"/>
      <c r="BF2069" s="168"/>
      <c r="BG2069" s="168"/>
      <c r="BH2069" s="168"/>
      <c r="BI2069" s="168"/>
      <c r="BJ2069" s="168"/>
      <c r="BK2069" s="168"/>
      <c r="BL2069" s="168"/>
      <c r="BM2069" s="168"/>
      <c r="DK2069" s="168"/>
      <c r="DL2069" s="168"/>
      <c r="DM2069" s="168"/>
      <c r="DN2069" s="168"/>
      <c r="DO2069" s="168"/>
      <c r="DP2069" s="168"/>
      <c r="DQ2069" s="168"/>
      <c r="DR2069" s="168"/>
      <c r="DS2069" s="168"/>
      <c r="DT2069" s="168"/>
      <c r="DU2069" s="168"/>
      <c r="DV2069" s="168"/>
      <c r="DW2069" s="168"/>
      <c r="DX2069" s="168"/>
      <c r="DY2069" s="168"/>
      <c r="DZ2069" s="168"/>
      <c r="EA2069" s="168"/>
      <c r="EB2069" s="168"/>
      <c r="EC2069" s="168"/>
      <c r="ED2069" s="168"/>
      <c r="EE2069" s="168"/>
      <c r="EF2069" s="168"/>
      <c r="EG2069" s="168"/>
      <c r="EH2069" s="168"/>
      <c r="EI2069" s="168"/>
      <c r="EJ2069" s="168"/>
      <c r="EK2069" s="168"/>
      <c r="EL2069" s="168"/>
      <c r="EM2069" s="168"/>
      <c r="EN2069" s="168"/>
      <c r="EO2069" s="168"/>
      <c r="EP2069" s="168"/>
      <c r="EQ2069" s="168"/>
      <c r="ER2069" s="168"/>
      <c r="ES2069" s="168"/>
      <c r="ET2069" s="168"/>
      <c r="EU2069" s="168"/>
      <c r="EV2069" s="168"/>
      <c r="EW2069" s="168"/>
      <c r="EX2069" s="168"/>
      <c r="EY2069" s="168"/>
      <c r="EZ2069" s="168"/>
      <c r="FA2069" s="168"/>
      <c r="FB2069" s="168"/>
      <c r="FC2069" s="168"/>
      <c r="FD2069" s="168"/>
    </row>
    <row r="2070" spans="1:160" s="5" customFormat="1" ht="5.0999999999999996" customHeight="1" thickBot="1" x14ac:dyDescent="0.35">
      <c r="A2070" s="263"/>
      <c r="B2070" s="263"/>
      <c r="C2070" s="265"/>
      <c r="D2070" s="454"/>
      <c r="E2070" s="454"/>
      <c r="F2070" s="454"/>
      <c r="G2070" s="454"/>
      <c r="H2070" s="454"/>
      <c r="I2070" s="454"/>
      <c r="J2070" s="454"/>
      <c r="K2070" s="454"/>
      <c r="L2070" s="454"/>
      <c r="M2070" s="454"/>
      <c r="N2070" s="454"/>
      <c r="O2070" s="454"/>
      <c r="P2070" s="454"/>
      <c r="Q2070" s="454"/>
      <c r="R2070" s="454"/>
      <c r="S2070" s="454"/>
      <c r="T2070" s="454"/>
      <c r="U2070" s="454"/>
      <c r="V2070" s="33"/>
      <c r="W2070" s="57"/>
      <c r="X2070" s="86"/>
      <c r="Y2070" s="33"/>
      <c r="Z2070" s="36"/>
      <c r="AA2070" s="36"/>
      <c r="AD2070" s="33"/>
      <c r="AG2070" s="33"/>
      <c r="AH2070" s="43"/>
      <c r="AI2070" s="43"/>
      <c r="AJ2070" s="43"/>
      <c r="AK2070" s="43"/>
      <c r="AL2070" s="43"/>
      <c r="AM2070" s="43"/>
      <c r="AN2070" s="43"/>
      <c r="AO2070" s="43"/>
      <c r="AP2070" s="43"/>
      <c r="AQ2070" s="43"/>
      <c r="AR2070" s="43"/>
      <c r="AS2070" s="43"/>
      <c r="AT2070" s="43"/>
      <c r="AU2070" s="44"/>
      <c r="AV2070" s="33"/>
      <c r="AW2070" s="33"/>
      <c r="AX2070" s="33"/>
      <c r="AZ2070" s="141"/>
      <c r="BE2070" s="168"/>
      <c r="BF2070" s="168"/>
      <c r="BG2070" s="168"/>
      <c r="BH2070" s="168"/>
      <c r="BI2070" s="168"/>
      <c r="BJ2070" s="168"/>
      <c r="BK2070" s="168"/>
      <c r="BL2070" s="168"/>
      <c r="BM2070" s="168"/>
      <c r="DK2070" s="168"/>
      <c r="DL2070" s="168"/>
      <c r="DM2070" s="168"/>
      <c r="DN2070" s="168"/>
      <c r="DO2070" s="168"/>
      <c r="DP2070" s="168"/>
      <c r="DQ2070" s="168"/>
      <c r="DR2070" s="168"/>
      <c r="DS2070" s="168"/>
      <c r="DT2070" s="168"/>
      <c r="DU2070" s="168"/>
      <c r="DV2070" s="168"/>
      <c r="DW2070" s="168"/>
      <c r="DX2070" s="168"/>
      <c r="DY2070" s="168"/>
      <c r="DZ2070" s="168"/>
      <c r="EA2070" s="168"/>
      <c r="EB2070" s="168"/>
      <c r="EC2070" s="168"/>
      <c r="ED2070" s="168"/>
      <c r="EE2070" s="168"/>
      <c r="EF2070" s="168"/>
      <c r="EG2070" s="168"/>
      <c r="EH2070" s="168"/>
      <c r="EI2070" s="168"/>
      <c r="EJ2070" s="168"/>
      <c r="EK2070" s="168"/>
      <c r="EL2070" s="168"/>
      <c r="EM2070" s="168"/>
      <c r="EN2070" s="168"/>
      <c r="EO2070" s="168"/>
      <c r="EP2070" s="168"/>
      <c r="EQ2070" s="168"/>
      <c r="ER2070" s="168"/>
      <c r="ES2070" s="168"/>
      <c r="ET2070" s="168"/>
      <c r="EU2070" s="168"/>
      <c r="EV2070" s="168"/>
      <c r="EW2070" s="168"/>
      <c r="EX2070" s="168"/>
      <c r="EY2070" s="168"/>
      <c r="EZ2070" s="168"/>
      <c r="FA2070" s="168"/>
      <c r="FB2070" s="168"/>
      <c r="FC2070" s="168"/>
      <c r="FD2070" s="168"/>
    </row>
    <row r="2071" spans="1:160" s="5" customFormat="1" ht="45" customHeight="1" thickBot="1" x14ac:dyDescent="0.35">
      <c r="A2071" s="263">
        <f>+E2071</f>
        <v>7.0799999999999983</v>
      </c>
      <c r="B2071" s="264">
        <f>+U2095</f>
        <v>0</v>
      </c>
      <c r="C2071" s="265">
        <v>35</v>
      </c>
      <c r="D2071" s="165" t="s">
        <v>9</v>
      </c>
      <c r="E2071" s="180">
        <v>7.0799999999999983</v>
      </c>
      <c r="F2071" s="455" t="s">
        <v>29</v>
      </c>
      <c r="G2071" s="456"/>
      <c r="H2071" s="532" t="s">
        <v>55</v>
      </c>
      <c r="I2071" s="457"/>
      <c r="J2071" s="457"/>
      <c r="K2071" s="457"/>
      <c r="L2071" s="457"/>
      <c r="M2071" s="458"/>
      <c r="N2071" s="459" t="s">
        <v>32</v>
      </c>
      <c r="O2071" s="460"/>
      <c r="P2071" s="461"/>
      <c r="Q2071" s="462" t="s">
        <v>10</v>
      </c>
      <c r="R2071" s="463"/>
      <c r="S2071" s="463"/>
      <c r="T2071" s="463"/>
      <c r="U2071" s="464"/>
      <c r="V2071" s="33"/>
      <c r="W2071" s="57"/>
      <c r="X2071" s="86"/>
      <c r="Y2071" s="33"/>
      <c r="Z2071" s="38"/>
      <c r="AA2071" s="38"/>
      <c r="AD2071" s="33"/>
      <c r="AG2071" s="33"/>
      <c r="AH2071" s="43"/>
      <c r="AI2071" s="43"/>
      <c r="AJ2071" s="43"/>
      <c r="AK2071" s="43"/>
      <c r="AL2071" s="43"/>
      <c r="AM2071" s="43"/>
      <c r="AN2071" s="43"/>
      <c r="AO2071" s="43"/>
      <c r="AP2071" s="43"/>
      <c r="AQ2071" s="43"/>
      <c r="AR2071" s="43"/>
      <c r="AS2071" s="43"/>
      <c r="AT2071" s="43"/>
      <c r="AU2071" s="44"/>
      <c r="AV2071" s="33"/>
      <c r="AW2071" s="33"/>
      <c r="AX2071" s="33"/>
      <c r="AZ2071" s="141"/>
      <c r="BE2071" s="168"/>
      <c r="BF2071" s="168"/>
      <c r="BG2071" s="168"/>
      <c r="BH2071" s="168"/>
      <c r="BI2071" s="168"/>
      <c r="BJ2071" s="168"/>
      <c r="BK2071" s="168"/>
      <c r="BL2071" s="168"/>
      <c r="BM2071" s="168"/>
      <c r="DK2071" s="168"/>
      <c r="DL2071" s="168"/>
      <c r="DM2071" s="168"/>
      <c r="DN2071" s="168"/>
      <c r="DO2071" s="168"/>
      <c r="DP2071" s="168"/>
      <c r="DQ2071" s="168"/>
      <c r="DR2071" s="168"/>
      <c r="DS2071" s="168"/>
      <c r="DT2071" s="168"/>
      <c r="DU2071" s="168"/>
      <c r="DV2071" s="168"/>
      <c r="DW2071" s="168"/>
      <c r="DX2071" s="168"/>
      <c r="DY2071" s="168"/>
      <c r="DZ2071" s="168"/>
      <c r="EA2071" s="168"/>
      <c r="EB2071" s="168"/>
      <c r="EC2071" s="168"/>
      <c r="ED2071" s="168"/>
      <c r="EE2071" s="168"/>
      <c r="EF2071" s="168"/>
      <c r="EG2071" s="168"/>
      <c r="EH2071" s="168"/>
      <c r="EI2071" s="168"/>
      <c r="EJ2071" s="168"/>
      <c r="EK2071" s="168"/>
      <c r="EL2071" s="168"/>
      <c r="EM2071" s="168"/>
      <c r="EN2071" s="168"/>
      <c r="EO2071" s="168"/>
      <c r="EP2071" s="168"/>
      <c r="EQ2071" s="168"/>
      <c r="ER2071" s="168"/>
      <c r="ES2071" s="168"/>
      <c r="ET2071" s="168"/>
      <c r="EU2071" s="168"/>
      <c r="EV2071" s="168"/>
      <c r="EW2071" s="168"/>
      <c r="EX2071" s="168"/>
      <c r="EY2071" s="168"/>
      <c r="EZ2071" s="168"/>
      <c r="FA2071" s="168"/>
      <c r="FB2071" s="168"/>
      <c r="FC2071" s="168"/>
      <c r="FD2071" s="168"/>
    </row>
    <row r="2072" spans="1:160" s="5" customFormat="1" ht="5.0999999999999996" customHeight="1" thickBot="1" x14ac:dyDescent="0.35">
      <c r="A2072" s="263"/>
      <c r="B2072" s="263"/>
      <c r="C2072" s="265"/>
      <c r="D2072" s="428"/>
      <c r="E2072" s="428"/>
      <c r="F2072" s="428"/>
      <c r="G2072" s="428"/>
      <c r="H2072" s="428"/>
      <c r="I2072" s="428"/>
      <c r="J2072" s="428"/>
      <c r="K2072" s="428"/>
      <c r="L2072" s="428"/>
      <c r="M2072" s="428"/>
      <c r="N2072" s="454"/>
      <c r="O2072" s="454"/>
      <c r="P2072" s="454"/>
      <c r="Q2072" s="454"/>
      <c r="R2072" s="454"/>
      <c r="S2072" s="454"/>
      <c r="T2072" s="454"/>
      <c r="U2072" s="454"/>
      <c r="V2072" s="33"/>
      <c r="W2072" s="57"/>
      <c r="X2072" s="86"/>
      <c r="Y2072" s="33"/>
      <c r="Z2072" s="76"/>
      <c r="AA2072" s="76"/>
      <c r="AD2072" s="33"/>
      <c r="AG2072" s="33"/>
      <c r="AH2072" s="43"/>
      <c r="AI2072" s="43"/>
      <c r="AJ2072" s="43"/>
      <c r="AK2072" s="43"/>
      <c r="AL2072" s="43"/>
      <c r="AM2072" s="43"/>
      <c r="AN2072" s="43"/>
      <c r="AO2072" s="43"/>
      <c r="AP2072" s="43"/>
      <c r="AQ2072" s="43"/>
      <c r="AR2072" s="43"/>
      <c r="AS2072" s="43"/>
      <c r="AT2072" s="43"/>
      <c r="AU2072" s="44"/>
      <c r="AV2072" s="33"/>
      <c r="AW2072" s="33"/>
      <c r="AX2072" s="33"/>
      <c r="AZ2072" s="141"/>
      <c r="BE2072" s="168"/>
      <c r="BF2072" s="168"/>
      <c r="BG2072" s="168"/>
      <c r="BH2072" s="168"/>
      <c r="BI2072" s="168"/>
      <c r="BJ2072" s="168"/>
      <c r="BK2072" s="168"/>
      <c r="BL2072" s="168"/>
      <c r="BM2072" s="168"/>
      <c r="DK2072" s="168"/>
      <c r="DL2072" s="168"/>
      <c r="DM2072" s="168"/>
      <c r="DN2072" s="168"/>
      <c r="DO2072" s="168"/>
      <c r="DP2072" s="168"/>
      <c r="DQ2072" s="168"/>
      <c r="DR2072" s="168"/>
      <c r="DS2072" s="168"/>
      <c r="DT2072" s="168"/>
      <c r="DU2072" s="168"/>
      <c r="DV2072" s="168"/>
      <c r="DW2072" s="168"/>
      <c r="DX2072" s="168"/>
      <c r="DY2072" s="168"/>
      <c r="DZ2072" s="168"/>
      <c r="EA2072" s="168"/>
      <c r="EB2072" s="168"/>
      <c r="EC2072" s="168"/>
      <c r="ED2072" s="168"/>
      <c r="EE2072" s="168"/>
      <c r="EF2072" s="168"/>
      <c r="EG2072" s="168"/>
      <c r="EH2072" s="168"/>
      <c r="EI2072" s="168"/>
      <c r="EJ2072" s="168"/>
      <c r="EK2072" s="168"/>
      <c r="EL2072" s="168"/>
      <c r="EM2072" s="168"/>
      <c r="EN2072" s="168"/>
      <c r="EO2072" s="168"/>
      <c r="EP2072" s="168"/>
      <c r="EQ2072" s="168"/>
      <c r="ER2072" s="168"/>
      <c r="ES2072" s="168"/>
      <c r="ET2072" s="168"/>
      <c r="EU2072" s="168"/>
      <c r="EV2072" s="168"/>
      <c r="EW2072" s="168"/>
      <c r="EX2072" s="168"/>
      <c r="EY2072" s="168"/>
      <c r="EZ2072" s="168"/>
      <c r="FA2072" s="168"/>
      <c r="FB2072" s="168"/>
      <c r="FC2072" s="168"/>
      <c r="FD2072" s="168"/>
    </row>
    <row r="2073" spans="1:160" s="5" customFormat="1" ht="24.9" customHeight="1" x14ac:dyDescent="0.3">
      <c r="A2073" s="263"/>
      <c r="B2073" s="263"/>
      <c r="C2073" s="265"/>
      <c r="D2073" s="465" t="s">
        <v>30</v>
      </c>
      <c r="E2073" s="466"/>
      <c r="F2073" s="466"/>
      <c r="G2073" s="466"/>
      <c r="H2073" s="466"/>
      <c r="I2073" s="466"/>
      <c r="J2073" s="466"/>
      <c r="K2073" s="466"/>
      <c r="L2073" s="466"/>
      <c r="M2073" s="467"/>
      <c r="N2073" s="468" t="s">
        <v>11</v>
      </c>
      <c r="O2073" s="470" t="s">
        <v>12</v>
      </c>
      <c r="P2073" s="471"/>
      <c r="Q2073" s="474" t="s">
        <v>13</v>
      </c>
      <c r="R2073" s="475"/>
      <c r="S2073" s="476"/>
      <c r="T2073" s="477" t="s">
        <v>27</v>
      </c>
      <c r="U2073" s="479" t="s">
        <v>28</v>
      </c>
      <c r="V2073" s="33"/>
      <c r="W2073" s="57"/>
      <c r="X2073" s="86"/>
      <c r="Y2073" s="33"/>
      <c r="Z2073" s="76"/>
      <c r="AA2073" s="76"/>
      <c r="AD2073" s="33"/>
      <c r="AG2073" s="33"/>
      <c r="AH2073" s="43"/>
      <c r="AI2073" s="43"/>
      <c r="AJ2073" s="43"/>
      <c r="AK2073" s="43"/>
      <c r="AL2073" s="43"/>
      <c r="AM2073" s="43"/>
      <c r="AN2073" s="43"/>
      <c r="AO2073" s="43"/>
      <c r="AP2073" s="43"/>
      <c r="AQ2073" s="43"/>
      <c r="AR2073" s="43"/>
      <c r="AS2073" s="43"/>
      <c r="AT2073" s="43"/>
      <c r="AU2073" s="44"/>
      <c r="AV2073" s="33"/>
      <c r="AW2073" s="33"/>
      <c r="AX2073" s="33"/>
      <c r="AZ2073" s="141"/>
      <c r="BE2073" s="168"/>
      <c r="BF2073" s="168"/>
      <c r="BG2073" s="168"/>
      <c r="BH2073" s="168"/>
      <c r="BI2073" s="168"/>
      <c r="BJ2073" s="168"/>
      <c r="BK2073" s="168"/>
      <c r="BL2073" s="168"/>
      <c r="BM2073" s="168"/>
      <c r="DK2073" s="168"/>
      <c r="DL2073" s="168"/>
      <c r="DM2073" s="168"/>
      <c r="DN2073" s="168"/>
      <c r="DO2073" s="168"/>
      <c r="DP2073" s="168"/>
      <c r="DQ2073" s="168"/>
      <c r="DR2073" s="168"/>
      <c r="DS2073" s="168"/>
      <c r="DT2073" s="168"/>
      <c r="DU2073" s="168"/>
      <c r="DV2073" s="168"/>
      <c r="DW2073" s="168"/>
      <c r="DX2073" s="168"/>
      <c r="DY2073" s="168"/>
      <c r="DZ2073" s="168"/>
      <c r="EA2073" s="168"/>
      <c r="EB2073" s="168"/>
      <c r="EC2073" s="168"/>
      <c r="ED2073" s="168"/>
      <c r="EE2073" s="168"/>
      <c r="EF2073" s="168"/>
      <c r="EG2073" s="168"/>
      <c r="EH2073" s="168"/>
      <c r="EI2073" s="168"/>
      <c r="EJ2073" s="168"/>
      <c r="EK2073" s="168"/>
      <c r="EL2073" s="168"/>
      <c r="EM2073" s="168"/>
      <c r="EN2073" s="168"/>
      <c r="EO2073" s="168"/>
      <c r="EP2073" s="168"/>
      <c r="EQ2073" s="168"/>
      <c r="ER2073" s="168"/>
      <c r="ES2073" s="168"/>
      <c r="ET2073" s="168"/>
      <c r="EU2073" s="168"/>
      <c r="EV2073" s="168"/>
      <c r="EW2073" s="168"/>
      <c r="EX2073" s="168"/>
      <c r="EY2073" s="168"/>
      <c r="EZ2073" s="168"/>
      <c r="FA2073" s="168"/>
      <c r="FB2073" s="168"/>
      <c r="FC2073" s="168"/>
      <c r="FD2073" s="168"/>
    </row>
    <row r="2074" spans="1:160" s="5" customFormat="1" ht="24.9" customHeight="1" x14ac:dyDescent="0.3">
      <c r="A2074" s="263"/>
      <c r="B2074" s="263"/>
      <c r="C2074" s="265"/>
      <c r="D2074" s="481"/>
      <c r="E2074" s="482"/>
      <c r="F2074" s="482"/>
      <c r="G2074" s="482"/>
      <c r="H2074" s="482"/>
      <c r="I2074" s="482"/>
      <c r="J2074" s="482"/>
      <c r="K2074" s="482"/>
      <c r="L2074" s="482"/>
      <c r="M2074" s="483"/>
      <c r="N2074" s="469"/>
      <c r="O2074" s="472"/>
      <c r="P2074" s="473"/>
      <c r="Q2074" s="7" t="s">
        <v>14</v>
      </c>
      <c r="R2074" s="7" t="s">
        <v>15</v>
      </c>
      <c r="S2074" s="7" t="s">
        <v>26</v>
      </c>
      <c r="T2074" s="478"/>
      <c r="U2074" s="480"/>
      <c r="V2074" s="33"/>
      <c r="W2074" s="57"/>
      <c r="X2074" s="86"/>
      <c r="Y2074" s="33"/>
      <c r="Z2074" s="77"/>
      <c r="AA2074" s="77"/>
      <c r="AD2074" s="33"/>
      <c r="AG2074" s="33"/>
      <c r="AH2074" s="43"/>
      <c r="AI2074" s="43"/>
      <c r="AJ2074" s="43"/>
      <c r="AK2074" s="43"/>
      <c r="AL2074" s="43"/>
      <c r="AM2074" s="43"/>
      <c r="AN2074" s="43"/>
      <c r="AO2074" s="43"/>
      <c r="AP2074" s="43"/>
      <c r="AQ2074" s="43"/>
      <c r="AR2074" s="43"/>
      <c r="AS2074" s="43"/>
      <c r="AT2074" s="43"/>
      <c r="AU2074" s="44"/>
      <c r="AV2074" s="33"/>
      <c r="AW2074" s="33"/>
      <c r="AX2074" s="33"/>
      <c r="AZ2074" s="141"/>
      <c r="BE2074" s="168"/>
      <c r="BF2074" s="168"/>
      <c r="BG2074" s="168"/>
      <c r="BH2074" s="168"/>
      <c r="BI2074" s="168"/>
      <c r="BJ2074" s="168"/>
      <c r="BK2074" s="168"/>
      <c r="BL2074" s="168"/>
      <c r="BM2074" s="168"/>
      <c r="DK2074" s="168"/>
      <c r="DL2074" s="168"/>
      <c r="DM2074" s="168"/>
      <c r="DN2074" s="168"/>
      <c r="DO2074" s="168"/>
      <c r="DP2074" s="168"/>
      <c r="DQ2074" s="168"/>
      <c r="DR2074" s="168"/>
      <c r="DS2074" s="168"/>
      <c r="DT2074" s="168"/>
      <c r="DU2074" s="168"/>
      <c r="DV2074" s="168"/>
      <c r="DW2074" s="168"/>
      <c r="DX2074" s="168"/>
      <c r="DY2074" s="168"/>
      <c r="DZ2074" s="168"/>
      <c r="EA2074" s="168"/>
      <c r="EB2074" s="168"/>
      <c r="EC2074" s="168"/>
      <c r="ED2074" s="168"/>
      <c r="EE2074" s="168"/>
      <c r="EF2074" s="168"/>
      <c r="EG2074" s="168"/>
      <c r="EH2074" s="168"/>
      <c r="EI2074" s="168"/>
      <c r="EJ2074" s="168"/>
      <c r="EK2074" s="168"/>
      <c r="EL2074" s="168"/>
      <c r="EM2074" s="168"/>
      <c r="EN2074" s="168"/>
      <c r="EO2074" s="168"/>
      <c r="EP2074" s="168"/>
      <c r="EQ2074" s="168"/>
      <c r="ER2074" s="168"/>
      <c r="ES2074" s="168"/>
      <c r="ET2074" s="168"/>
      <c r="EU2074" s="168"/>
      <c r="EV2074" s="168"/>
      <c r="EW2074" s="168"/>
      <c r="EX2074" s="168"/>
      <c r="EY2074" s="168"/>
      <c r="EZ2074" s="168"/>
      <c r="FA2074" s="168"/>
      <c r="FB2074" s="168"/>
      <c r="FC2074" s="168"/>
      <c r="FD2074" s="168"/>
    </row>
    <row r="2075" spans="1:160" s="5" customFormat="1" ht="24.9" customHeight="1" x14ac:dyDescent="0.3">
      <c r="A2075" s="263"/>
      <c r="B2075" s="263"/>
      <c r="C2075" s="265"/>
      <c r="D2075" s="481"/>
      <c r="E2075" s="482"/>
      <c r="F2075" s="482"/>
      <c r="G2075" s="482"/>
      <c r="H2075" s="482"/>
      <c r="I2075" s="482"/>
      <c r="J2075" s="482"/>
      <c r="K2075" s="482"/>
      <c r="L2075" s="482"/>
      <c r="M2075" s="483"/>
      <c r="N2075" s="16"/>
      <c r="O2075" s="412"/>
      <c r="P2075" s="413"/>
      <c r="Q2075" s="8"/>
      <c r="R2075" s="8"/>
      <c r="S2075" s="8"/>
      <c r="T2075" s="9"/>
      <c r="U2075" s="17"/>
      <c r="V2075" s="33"/>
      <c r="W2075" s="57"/>
      <c r="X2075" s="86"/>
      <c r="Y2075" s="33">
        <f>+C2071</f>
        <v>35</v>
      </c>
      <c r="Z2075" s="41">
        <f>+SUMIF($N2075:$N2094,$Z$16,$U2075:$U2094)</f>
        <v>0</v>
      </c>
      <c r="AA2075" s="41">
        <f>+SUMIF($N2075:$N2094,$AA$16,$U2075:$U2094)</f>
        <v>0</v>
      </c>
      <c r="AB2075" s="41">
        <f>+SUMIF($N2075:$N2094,$AB$16,$U2075:$U2094)</f>
        <v>0</v>
      </c>
      <c r="AC2075" s="41">
        <f>+SUMIF($N2075:$N2094,$AC$16,$U2075:$U2094)</f>
        <v>0</v>
      </c>
      <c r="AD2075" s="41">
        <f>+SUMIF($N2075:$N2094,$AD$16,$U2075:$U2094)</f>
        <v>0</v>
      </c>
      <c r="AE2075" s="41">
        <f>+SUMIF($N2075:$N2094,$AE$16,$U2075:$U2094)</f>
        <v>0</v>
      </c>
      <c r="AF2075" s="41">
        <f>+SUMIF($N2075:$N2094,$AF$16,$U2075:$U2094)</f>
        <v>0</v>
      </c>
      <c r="AG2075" s="41">
        <f>+SUMIF($N2075:$N2094,$AG$16,$U2075:$U2094)</f>
        <v>0</v>
      </c>
      <c r="AH2075" s="41">
        <f>+SUMIF($N2075:$N2094,$AH$16,$U2075:$U2094)</f>
        <v>0</v>
      </c>
      <c r="AI2075" s="41">
        <f>+SUMIF($N2075:$N2094,$AI$16,$U2075:$U2094)</f>
        <v>0</v>
      </c>
      <c r="AJ2075" s="41">
        <f>+SUMIF($N2075:$N2094,$AJ$16,$U2075:$U2094)</f>
        <v>0</v>
      </c>
      <c r="AK2075" s="41">
        <f>+SUMIF($N2075:$N2094,$AK$16,$U2075:$U2094)</f>
        <v>0</v>
      </c>
      <c r="AL2075" s="41">
        <f>+SUMIF($N2075:$N2094,$AL$16,$U2075:$U2094)</f>
        <v>0</v>
      </c>
      <c r="AM2075" s="41">
        <f>+SUMIF($N2075:$N2094,$AM$16,$U2075:$U2094)</f>
        <v>0</v>
      </c>
      <c r="AN2075" s="41">
        <f>+SUMIF($N2075:$N2094,$AN$16,$U2075:$U2094)</f>
        <v>0</v>
      </c>
      <c r="AO2075" s="41">
        <f>+SUMIF($N2075:$N2094,$AO$16,$U2075:$U2094)</f>
        <v>0</v>
      </c>
      <c r="AP2075" s="41">
        <f>+SUMIF($N2075:$N2094,$AP$16,$U2075:$U2094)</f>
        <v>0</v>
      </c>
      <c r="AQ2075" s="41">
        <f>+SUMIF($N2075:$N2094,$AQ$16,$U2075:$U2094)</f>
        <v>0</v>
      </c>
      <c r="AR2075" s="41">
        <f>+SUMIF($N2075:$N2094,$AR$16,$U2075:$U2094)</f>
        <v>0</v>
      </c>
      <c r="AS2075" s="43"/>
      <c r="AT2075" s="43"/>
      <c r="AU2075" s="44"/>
      <c r="AV2075" s="33"/>
      <c r="AW2075" s="33"/>
      <c r="AX2075" s="33"/>
      <c r="AZ2075" s="141"/>
      <c r="BE2075" s="168"/>
      <c r="BF2075" s="168"/>
      <c r="BG2075" s="168"/>
      <c r="BH2075" s="168"/>
      <c r="BI2075" s="168"/>
      <c r="BJ2075" s="168"/>
      <c r="BK2075" s="168"/>
      <c r="BL2075" s="168"/>
      <c r="BM2075" s="168"/>
      <c r="DK2075" s="168"/>
      <c r="DL2075" s="168"/>
      <c r="DM2075" s="168"/>
      <c r="DN2075" s="168"/>
      <c r="DO2075" s="168"/>
      <c r="DP2075" s="168"/>
      <c r="DQ2075" s="168"/>
      <c r="DR2075" s="168"/>
      <c r="DS2075" s="168"/>
      <c r="DT2075" s="168"/>
      <c r="DU2075" s="168"/>
      <c r="DV2075" s="168"/>
      <c r="DW2075" s="168"/>
      <c r="DX2075" s="168"/>
      <c r="DY2075" s="168"/>
      <c r="DZ2075" s="168"/>
      <c r="EA2075" s="168"/>
      <c r="EB2075" s="168"/>
      <c r="EC2075" s="168"/>
      <c r="ED2075" s="168"/>
      <c r="EE2075" s="168"/>
      <c r="EF2075" s="168"/>
      <c r="EG2075" s="168"/>
      <c r="EH2075" s="168"/>
      <c r="EI2075" s="168"/>
      <c r="EJ2075" s="168"/>
      <c r="EK2075" s="168"/>
      <c r="EL2075" s="168"/>
      <c r="EM2075" s="168"/>
      <c r="EN2075" s="168"/>
      <c r="EO2075" s="168"/>
      <c r="EP2075" s="168"/>
      <c r="EQ2075" s="168"/>
      <c r="ER2075" s="168"/>
      <c r="ES2075" s="168"/>
      <c r="ET2075" s="168"/>
      <c r="EU2075" s="168"/>
      <c r="EV2075" s="168"/>
      <c r="EW2075" s="168"/>
      <c r="EX2075" s="168"/>
      <c r="EY2075" s="168"/>
      <c r="EZ2075" s="168"/>
      <c r="FA2075" s="168"/>
      <c r="FB2075" s="168"/>
      <c r="FC2075" s="168"/>
      <c r="FD2075" s="168"/>
    </row>
    <row r="2076" spans="1:160" s="5" customFormat="1" ht="24.9" customHeight="1" x14ac:dyDescent="0.3">
      <c r="A2076" s="263"/>
      <c r="B2076" s="263"/>
      <c r="C2076" s="265"/>
      <c r="D2076" s="481"/>
      <c r="E2076" s="482"/>
      <c r="F2076" s="482"/>
      <c r="G2076" s="482"/>
      <c r="H2076" s="482"/>
      <c r="I2076" s="482"/>
      <c r="J2076" s="482"/>
      <c r="K2076" s="482"/>
      <c r="L2076" s="482"/>
      <c r="M2076" s="483"/>
      <c r="N2076" s="16"/>
      <c r="O2076" s="412"/>
      <c r="P2076" s="413"/>
      <c r="Q2076" s="8"/>
      <c r="R2076" s="8"/>
      <c r="S2076" s="8"/>
      <c r="T2076" s="9"/>
      <c r="U2076" s="17"/>
      <c r="V2076" s="33"/>
      <c r="W2076" s="57"/>
      <c r="X2076" s="86"/>
      <c r="Y2076" s="33"/>
      <c r="Z2076" s="36"/>
      <c r="AA2076" s="36"/>
      <c r="AD2076" s="33"/>
      <c r="AG2076" s="33"/>
      <c r="AH2076" s="43"/>
      <c r="AI2076" s="43"/>
      <c r="AJ2076" s="43"/>
      <c r="AK2076" s="43"/>
      <c r="AL2076" s="43"/>
      <c r="AM2076" s="43"/>
      <c r="AN2076" s="43"/>
      <c r="AO2076" s="43"/>
      <c r="AP2076" s="43"/>
      <c r="AQ2076" s="43"/>
      <c r="AR2076" s="43"/>
      <c r="AS2076" s="43"/>
      <c r="AT2076" s="43"/>
      <c r="AU2076" s="44"/>
      <c r="AV2076" s="33"/>
      <c r="AW2076" s="33"/>
      <c r="AX2076" s="33"/>
      <c r="AZ2076" s="141"/>
      <c r="BE2076" s="168"/>
      <c r="BF2076" s="168"/>
      <c r="BG2076" s="168"/>
      <c r="BH2076" s="168"/>
      <c r="BI2076" s="168"/>
      <c r="BJ2076" s="168"/>
      <c r="BK2076" s="168"/>
      <c r="BL2076" s="168"/>
      <c r="BM2076" s="168"/>
      <c r="DK2076" s="168"/>
      <c r="DL2076" s="168"/>
      <c r="DM2076" s="168"/>
      <c r="DN2076" s="168"/>
      <c r="DO2076" s="168"/>
      <c r="DP2076" s="168"/>
      <c r="DQ2076" s="168"/>
      <c r="DR2076" s="168"/>
      <c r="DS2076" s="168"/>
      <c r="DT2076" s="168"/>
      <c r="DU2076" s="168"/>
      <c r="DV2076" s="168"/>
      <c r="DW2076" s="168"/>
      <c r="DX2076" s="168"/>
      <c r="DY2076" s="168"/>
      <c r="DZ2076" s="168"/>
      <c r="EA2076" s="168"/>
      <c r="EB2076" s="168"/>
      <c r="EC2076" s="168"/>
      <c r="ED2076" s="168"/>
      <c r="EE2076" s="168"/>
      <c r="EF2076" s="168"/>
      <c r="EG2076" s="168"/>
      <c r="EH2076" s="168"/>
      <c r="EI2076" s="168"/>
      <c r="EJ2076" s="168"/>
      <c r="EK2076" s="168"/>
      <c r="EL2076" s="168"/>
      <c r="EM2076" s="168"/>
      <c r="EN2076" s="168"/>
      <c r="EO2076" s="168"/>
      <c r="EP2076" s="168"/>
      <c r="EQ2076" s="168"/>
      <c r="ER2076" s="168"/>
      <c r="ES2076" s="168"/>
      <c r="ET2076" s="168"/>
      <c r="EU2076" s="168"/>
      <c r="EV2076" s="168"/>
      <c r="EW2076" s="168"/>
      <c r="EX2076" s="168"/>
      <c r="EY2076" s="168"/>
      <c r="EZ2076" s="168"/>
      <c r="FA2076" s="168"/>
      <c r="FB2076" s="168"/>
      <c r="FC2076" s="168"/>
      <c r="FD2076" s="168"/>
    </row>
    <row r="2077" spans="1:160" s="5" customFormat="1" ht="24.9" customHeight="1" x14ac:dyDescent="0.3">
      <c r="A2077" s="263"/>
      <c r="B2077" s="263"/>
      <c r="C2077" s="265"/>
      <c r="D2077" s="481"/>
      <c r="E2077" s="482"/>
      <c r="F2077" s="482"/>
      <c r="G2077" s="482"/>
      <c r="H2077" s="482"/>
      <c r="I2077" s="482"/>
      <c r="J2077" s="482"/>
      <c r="K2077" s="482"/>
      <c r="L2077" s="482"/>
      <c r="M2077" s="483"/>
      <c r="N2077" s="16"/>
      <c r="O2077" s="412"/>
      <c r="P2077" s="413"/>
      <c r="Q2077" s="8"/>
      <c r="R2077" s="8"/>
      <c r="S2077" s="8"/>
      <c r="T2077" s="9"/>
      <c r="U2077" s="17"/>
      <c r="V2077" s="33"/>
      <c r="W2077" s="57"/>
      <c r="X2077" s="86"/>
      <c r="Y2077" s="33"/>
      <c r="Z2077" s="36"/>
      <c r="AA2077" s="36"/>
      <c r="AD2077" s="33"/>
      <c r="AG2077" s="33"/>
      <c r="AH2077" s="43"/>
      <c r="AI2077" s="43"/>
      <c r="AJ2077" s="43"/>
      <c r="AK2077" s="43"/>
      <c r="AL2077" s="43"/>
      <c r="AM2077" s="43"/>
      <c r="AN2077" s="43"/>
      <c r="AO2077" s="43"/>
      <c r="AP2077" s="43"/>
      <c r="AQ2077" s="43"/>
      <c r="AR2077" s="43"/>
      <c r="AS2077" s="43"/>
      <c r="AT2077" s="43"/>
      <c r="AU2077" s="44"/>
      <c r="AV2077" s="33"/>
      <c r="AW2077" s="33"/>
      <c r="AX2077" s="33"/>
      <c r="AZ2077" s="141"/>
      <c r="BE2077" s="168"/>
      <c r="BF2077" s="168"/>
      <c r="BG2077" s="168"/>
      <c r="BH2077" s="168"/>
      <c r="BI2077" s="168"/>
      <c r="BJ2077" s="168"/>
      <c r="BK2077" s="168"/>
      <c r="BL2077" s="168"/>
      <c r="BM2077" s="168"/>
      <c r="DK2077" s="168"/>
      <c r="DL2077" s="168"/>
      <c r="DM2077" s="168"/>
      <c r="DN2077" s="168"/>
      <c r="DO2077" s="168"/>
      <c r="DP2077" s="168"/>
      <c r="DQ2077" s="168"/>
      <c r="DR2077" s="168"/>
      <c r="DS2077" s="168"/>
      <c r="DT2077" s="168"/>
      <c r="DU2077" s="168"/>
      <c r="DV2077" s="168"/>
      <c r="DW2077" s="168"/>
      <c r="DX2077" s="168"/>
      <c r="DY2077" s="168"/>
      <c r="DZ2077" s="168"/>
      <c r="EA2077" s="168"/>
      <c r="EB2077" s="168"/>
      <c r="EC2077" s="168"/>
      <c r="ED2077" s="168"/>
      <c r="EE2077" s="168"/>
      <c r="EF2077" s="168"/>
      <c r="EG2077" s="168"/>
      <c r="EH2077" s="168"/>
      <c r="EI2077" s="168"/>
      <c r="EJ2077" s="168"/>
      <c r="EK2077" s="168"/>
      <c r="EL2077" s="168"/>
      <c r="EM2077" s="168"/>
      <c r="EN2077" s="168"/>
      <c r="EO2077" s="168"/>
      <c r="EP2077" s="168"/>
      <c r="EQ2077" s="168"/>
      <c r="ER2077" s="168"/>
      <c r="ES2077" s="168"/>
      <c r="ET2077" s="168"/>
      <c r="EU2077" s="168"/>
      <c r="EV2077" s="168"/>
      <c r="EW2077" s="168"/>
      <c r="EX2077" s="168"/>
      <c r="EY2077" s="168"/>
      <c r="EZ2077" s="168"/>
      <c r="FA2077" s="168"/>
      <c r="FB2077" s="168"/>
      <c r="FC2077" s="168"/>
      <c r="FD2077" s="168"/>
    </row>
    <row r="2078" spans="1:160" s="5" customFormat="1" ht="24.9" customHeight="1" x14ac:dyDescent="0.3">
      <c r="A2078" s="263"/>
      <c r="B2078" s="263"/>
      <c r="C2078" s="265"/>
      <c r="D2078" s="481"/>
      <c r="E2078" s="482"/>
      <c r="F2078" s="482"/>
      <c r="G2078" s="482"/>
      <c r="H2078" s="482"/>
      <c r="I2078" s="482"/>
      <c r="J2078" s="482"/>
      <c r="K2078" s="482"/>
      <c r="L2078" s="482"/>
      <c r="M2078" s="483"/>
      <c r="N2078" s="16"/>
      <c r="O2078" s="412"/>
      <c r="P2078" s="413"/>
      <c r="Q2078" s="8"/>
      <c r="R2078" s="8"/>
      <c r="S2078" s="8"/>
      <c r="T2078" s="9"/>
      <c r="U2078" s="17"/>
      <c r="V2078" s="33"/>
      <c r="W2078" s="57"/>
      <c r="X2078" s="86"/>
      <c r="Y2078" s="33"/>
      <c r="Z2078" s="36"/>
      <c r="AA2078" s="36"/>
      <c r="AD2078" s="33"/>
      <c r="AG2078" s="33"/>
      <c r="AH2078" s="43"/>
      <c r="AI2078" s="43"/>
      <c r="AJ2078" s="43"/>
      <c r="AK2078" s="43"/>
      <c r="AL2078" s="43"/>
      <c r="AM2078" s="43"/>
      <c r="AN2078" s="43"/>
      <c r="AO2078" s="43"/>
      <c r="AP2078" s="43"/>
      <c r="AQ2078" s="43"/>
      <c r="AR2078" s="43"/>
      <c r="AS2078" s="43"/>
      <c r="AT2078" s="43"/>
      <c r="AU2078" s="44"/>
      <c r="AV2078" s="33"/>
      <c r="AW2078" s="33"/>
      <c r="AX2078" s="33"/>
      <c r="AZ2078" s="141"/>
      <c r="BE2078" s="168"/>
      <c r="BF2078" s="168"/>
      <c r="BG2078" s="168"/>
      <c r="BH2078" s="168"/>
      <c r="BI2078" s="168"/>
      <c r="BJ2078" s="168"/>
      <c r="BK2078" s="168"/>
      <c r="BL2078" s="168"/>
      <c r="BM2078" s="168"/>
      <c r="DK2078" s="168"/>
      <c r="DL2078" s="168"/>
      <c r="DM2078" s="168"/>
      <c r="DN2078" s="168"/>
      <c r="DO2078" s="168"/>
      <c r="DP2078" s="168"/>
      <c r="DQ2078" s="168"/>
      <c r="DR2078" s="168"/>
      <c r="DS2078" s="168"/>
      <c r="DT2078" s="168"/>
      <c r="DU2078" s="168"/>
      <c r="DV2078" s="168"/>
      <c r="DW2078" s="168"/>
      <c r="DX2078" s="168"/>
      <c r="DY2078" s="168"/>
      <c r="DZ2078" s="168"/>
      <c r="EA2078" s="168"/>
      <c r="EB2078" s="168"/>
      <c r="EC2078" s="168"/>
      <c r="ED2078" s="168"/>
      <c r="EE2078" s="168"/>
      <c r="EF2078" s="168"/>
      <c r="EG2078" s="168"/>
      <c r="EH2078" s="168"/>
      <c r="EI2078" s="168"/>
      <c r="EJ2078" s="168"/>
      <c r="EK2078" s="168"/>
      <c r="EL2078" s="168"/>
      <c r="EM2078" s="168"/>
      <c r="EN2078" s="168"/>
      <c r="EO2078" s="168"/>
      <c r="EP2078" s="168"/>
      <c r="EQ2078" s="168"/>
      <c r="ER2078" s="168"/>
      <c r="ES2078" s="168"/>
      <c r="ET2078" s="168"/>
      <c r="EU2078" s="168"/>
      <c r="EV2078" s="168"/>
      <c r="EW2078" s="168"/>
      <c r="EX2078" s="168"/>
      <c r="EY2078" s="168"/>
      <c r="EZ2078" s="168"/>
      <c r="FA2078" s="168"/>
      <c r="FB2078" s="168"/>
      <c r="FC2078" s="168"/>
      <c r="FD2078" s="168"/>
    </row>
    <row r="2079" spans="1:160" s="5" customFormat="1" ht="24.9" customHeight="1" x14ac:dyDescent="0.3">
      <c r="A2079" s="263"/>
      <c r="B2079" s="263"/>
      <c r="C2079" s="265"/>
      <c r="D2079" s="481"/>
      <c r="E2079" s="482"/>
      <c r="F2079" s="482"/>
      <c r="G2079" s="482"/>
      <c r="H2079" s="482"/>
      <c r="I2079" s="482"/>
      <c r="J2079" s="482"/>
      <c r="K2079" s="482"/>
      <c r="L2079" s="482"/>
      <c r="M2079" s="483"/>
      <c r="N2079" s="16"/>
      <c r="O2079" s="412"/>
      <c r="P2079" s="413"/>
      <c r="Q2079" s="8"/>
      <c r="R2079" s="8"/>
      <c r="S2079" s="8"/>
      <c r="T2079" s="9"/>
      <c r="U2079" s="17"/>
      <c r="V2079" s="33"/>
      <c r="W2079" s="57"/>
      <c r="X2079" s="86"/>
      <c r="Y2079" s="33"/>
      <c r="Z2079" s="36"/>
      <c r="AA2079" s="36"/>
      <c r="AD2079" s="33"/>
      <c r="AG2079" s="33"/>
      <c r="AH2079" s="43"/>
      <c r="AI2079" s="43"/>
      <c r="AJ2079" s="43"/>
      <c r="AK2079" s="43"/>
      <c r="AL2079" s="43"/>
      <c r="AM2079" s="43"/>
      <c r="AN2079" s="43"/>
      <c r="AO2079" s="43"/>
      <c r="AP2079" s="43"/>
      <c r="AQ2079" s="43"/>
      <c r="AR2079" s="43"/>
      <c r="AS2079" s="43"/>
      <c r="AT2079" s="43"/>
      <c r="AU2079" s="44"/>
      <c r="AV2079" s="33"/>
      <c r="AW2079" s="33"/>
      <c r="AX2079" s="33"/>
      <c r="AZ2079" s="141"/>
      <c r="BE2079" s="168"/>
      <c r="BF2079" s="168"/>
      <c r="BG2079" s="168"/>
      <c r="BH2079" s="168"/>
      <c r="BI2079" s="168"/>
      <c r="BJ2079" s="168"/>
      <c r="BK2079" s="168"/>
      <c r="BL2079" s="168"/>
      <c r="BM2079" s="168"/>
      <c r="DK2079" s="168"/>
      <c r="DL2079" s="168"/>
      <c r="DM2079" s="168"/>
      <c r="DN2079" s="168"/>
      <c r="DO2079" s="168"/>
      <c r="DP2079" s="168"/>
      <c r="DQ2079" s="168"/>
      <c r="DR2079" s="168"/>
      <c r="DS2079" s="168"/>
      <c r="DT2079" s="168"/>
      <c r="DU2079" s="168"/>
      <c r="DV2079" s="168"/>
      <c r="DW2079" s="168"/>
      <c r="DX2079" s="168"/>
      <c r="DY2079" s="168"/>
      <c r="DZ2079" s="168"/>
      <c r="EA2079" s="168"/>
      <c r="EB2079" s="168"/>
      <c r="EC2079" s="168"/>
      <c r="ED2079" s="168"/>
      <c r="EE2079" s="168"/>
      <c r="EF2079" s="168"/>
      <c r="EG2079" s="168"/>
      <c r="EH2079" s="168"/>
      <c r="EI2079" s="168"/>
      <c r="EJ2079" s="168"/>
      <c r="EK2079" s="168"/>
      <c r="EL2079" s="168"/>
      <c r="EM2079" s="168"/>
      <c r="EN2079" s="168"/>
      <c r="EO2079" s="168"/>
      <c r="EP2079" s="168"/>
      <c r="EQ2079" s="168"/>
      <c r="ER2079" s="168"/>
      <c r="ES2079" s="168"/>
      <c r="ET2079" s="168"/>
      <c r="EU2079" s="168"/>
      <c r="EV2079" s="168"/>
      <c r="EW2079" s="168"/>
      <c r="EX2079" s="168"/>
      <c r="EY2079" s="168"/>
      <c r="EZ2079" s="168"/>
      <c r="FA2079" s="168"/>
      <c r="FB2079" s="168"/>
      <c r="FC2079" s="168"/>
      <c r="FD2079" s="168"/>
    </row>
    <row r="2080" spans="1:160" s="5" customFormat="1" ht="24.9" customHeight="1" x14ac:dyDescent="0.3">
      <c r="A2080" s="263"/>
      <c r="B2080" s="263"/>
      <c r="C2080" s="265"/>
      <c r="D2080" s="481"/>
      <c r="E2080" s="482"/>
      <c r="F2080" s="482"/>
      <c r="G2080" s="482"/>
      <c r="H2080" s="482"/>
      <c r="I2080" s="482"/>
      <c r="J2080" s="482"/>
      <c r="K2080" s="482"/>
      <c r="L2080" s="482"/>
      <c r="M2080" s="483"/>
      <c r="N2080" s="16"/>
      <c r="O2080" s="412"/>
      <c r="P2080" s="413"/>
      <c r="Q2080" s="8"/>
      <c r="R2080" s="8"/>
      <c r="S2080" s="8"/>
      <c r="T2080" s="9"/>
      <c r="U2080" s="17"/>
      <c r="V2080" s="33"/>
      <c r="W2080" s="57"/>
      <c r="X2080" s="86"/>
      <c r="Y2080" s="33"/>
      <c r="Z2080" s="36"/>
      <c r="AA2080" s="36"/>
      <c r="AD2080" s="33"/>
      <c r="AG2080" s="33"/>
      <c r="AH2080" s="43"/>
      <c r="AI2080" s="43"/>
      <c r="AJ2080" s="43"/>
      <c r="AK2080" s="43"/>
      <c r="AL2080" s="43"/>
      <c r="AM2080" s="43"/>
      <c r="AN2080" s="43"/>
      <c r="AO2080" s="43"/>
      <c r="AP2080" s="43"/>
      <c r="AQ2080" s="43"/>
      <c r="AR2080" s="43"/>
      <c r="AS2080" s="43"/>
      <c r="AT2080" s="43"/>
      <c r="AU2080" s="44"/>
      <c r="AV2080" s="33"/>
      <c r="AW2080" s="33"/>
      <c r="AX2080" s="33"/>
      <c r="AZ2080" s="141"/>
      <c r="BE2080" s="168"/>
      <c r="BF2080" s="168"/>
      <c r="BG2080" s="168"/>
      <c r="BH2080" s="168"/>
      <c r="BI2080" s="168"/>
      <c r="BJ2080" s="168"/>
      <c r="BK2080" s="168"/>
      <c r="BL2080" s="168"/>
      <c r="BM2080" s="168"/>
      <c r="DK2080" s="168"/>
      <c r="DL2080" s="168"/>
      <c r="DM2080" s="168"/>
      <c r="DN2080" s="168"/>
      <c r="DO2080" s="168"/>
      <c r="DP2080" s="168"/>
      <c r="DQ2080" s="168"/>
      <c r="DR2080" s="168"/>
      <c r="DS2080" s="168"/>
      <c r="DT2080" s="168"/>
      <c r="DU2080" s="168"/>
      <c r="DV2080" s="168"/>
      <c r="DW2080" s="168"/>
      <c r="DX2080" s="168"/>
      <c r="DY2080" s="168"/>
      <c r="DZ2080" s="168"/>
      <c r="EA2080" s="168"/>
      <c r="EB2080" s="168"/>
      <c r="EC2080" s="168"/>
      <c r="ED2080" s="168"/>
      <c r="EE2080" s="168"/>
      <c r="EF2080" s="168"/>
      <c r="EG2080" s="168"/>
      <c r="EH2080" s="168"/>
      <c r="EI2080" s="168"/>
      <c r="EJ2080" s="168"/>
      <c r="EK2080" s="168"/>
      <c r="EL2080" s="168"/>
      <c r="EM2080" s="168"/>
      <c r="EN2080" s="168"/>
      <c r="EO2080" s="168"/>
      <c r="EP2080" s="168"/>
      <c r="EQ2080" s="168"/>
      <c r="ER2080" s="168"/>
      <c r="ES2080" s="168"/>
      <c r="ET2080" s="168"/>
      <c r="EU2080" s="168"/>
      <c r="EV2080" s="168"/>
      <c r="EW2080" s="168"/>
      <c r="EX2080" s="168"/>
      <c r="EY2080" s="168"/>
      <c r="EZ2080" s="168"/>
      <c r="FA2080" s="168"/>
      <c r="FB2080" s="168"/>
      <c r="FC2080" s="168"/>
      <c r="FD2080" s="168"/>
    </row>
    <row r="2081" spans="1:160" s="5" customFormat="1" ht="24.9" customHeight="1" x14ac:dyDescent="0.3">
      <c r="A2081" s="263"/>
      <c r="B2081" s="263"/>
      <c r="C2081" s="265"/>
      <c r="D2081" s="481"/>
      <c r="E2081" s="482"/>
      <c r="F2081" s="482"/>
      <c r="G2081" s="482"/>
      <c r="H2081" s="482"/>
      <c r="I2081" s="482"/>
      <c r="J2081" s="482"/>
      <c r="K2081" s="482"/>
      <c r="L2081" s="482"/>
      <c r="M2081" s="483"/>
      <c r="N2081" s="16"/>
      <c r="O2081" s="412"/>
      <c r="P2081" s="413"/>
      <c r="Q2081" s="8"/>
      <c r="R2081" s="8"/>
      <c r="S2081" s="8"/>
      <c r="T2081" s="9"/>
      <c r="U2081" s="17"/>
      <c r="V2081" s="33"/>
      <c r="W2081" s="57"/>
      <c r="X2081" s="86"/>
      <c r="Y2081" s="33"/>
      <c r="Z2081" s="36"/>
      <c r="AA2081" s="36"/>
      <c r="AD2081" s="33"/>
      <c r="AG2081" s="33"/>
      <c r="AH2081" s="43"/>
      <c r="AI2081" s="43"/>
      <c r="AJ2081" s="43"/>
      <c r="AK2081" s="43"/>
      <c r="AL2081" s="43"/>
      <c r="AM2081" s="43"/>
      <c r="AN2081" s="43"/>
      <c r="AO2081" s="43"/>
      <c r="AP2081" s="43"/>
      <c r="AQ2081" s="43"/>
      <c r="AR2081" s="43"/>
      <c r="AS2081" s="43"/>
      <c r="AT2081" s="43"/>
      <c r="AU2081" s="44"/>
      <c r="AV2081" s="33"/>
      <c r="AW2081" s="33"/>
      <c r="AX2081" s="33"/>
      <c r="AZ2081" s="141"/>
      <c r="BE2081" s="168"/>
      <c r="BF2081" s="168"/>
      <c r="BG2081" s="168"/>
      <c r="BH2081" s="168"/>
      <c r="BI2081" s="168"/>
      <c r="BJ2081" s="168"/>
      <c r="BK2081" s="168"/>
      <c r="BL2081" s="168"/>
      <c r="BM2081" s="168"/>
      <c r="DK2081" s="168"/>
      <c r="DL2081" s="168"/>
      <c r="DM2081" s="168"/>
      <c r="DN2081" s="168"/>
      <c r="DO2081" s="168"/>
      <c r="DP2081" s="168"/>
      <c r="DQ2081" s="168"/>
      <c r="DR2081" s="168"/>
      <c r="DS2081" s="168"/>
      <c r="DT2081" s="168"/>
      <c r="DU2081" s="168"/>
      <c r="DV2081" s="168"/>
      <c r="DW2081" s="168"/>
      <c r="DX2081" s="168"/>
      <c r="DY2081" s="168"/>
      <c r="DZ2081" s="168"/>
      <c r="EA2081" s="168"/>
      <c r="EB2081" s="168"/>
      <c r="EC2081" s="168"/>
      <c r="ED2081" s="168"/>
      <c r="EE2081" s="168"/>
      <c r="EF2081" s="168"/>
      <c r="EG2081" s="168"/>
      <c r="EH2081" s="168"/>
      <c r="EI2081" s="168"/>
      <c r="EJ2081" s="168"/>
      <c r="EK2081" s="168"/>
      <c r="EL2081" s="168"/>
      <c r="EM2081" s="168"/>
      <c r="EN2081" s="168"/>
      <c r="EO2081" s="168"/>
      <c r="EP2081" s="168"/>
      <c r="EQ2081" s="168"/>
      <c r="ER2081" s="168"/>
      <c r="ES2081" s="168"/>
      <c r="ET2081" s="168"/>
      <c r="EU2081" s="168"/>
      <c r="EV2081" s="168"/>
      <c r="EW2081" s="168"/>
      <c r="EX2081" s="168"/>
      <c r="EY2081" s="168"/>
      <c r="EZ2081" s="168"/>
      <c r="FA2081" s="168"/>
      <c r="FB2081" s="168"/>
      <c r="FC2081" s="168"/>
      <c r="FD2081" s="168"/>
    </row>
    <row r="2082" spans="1:160" s="5" customFormat="1" ht="24.9" customHeight="1" x14ac:dyDescent="0.3">
      <c r="A2082" s="263"/>
      <c r="B2082" s="263"/>
      <c r="C2082" s="265"/>
      <c r="D2082" s="481"/>
      <c r="E2082" s="482"/>
      <c r="F2082" s="482"/>
      <c r="G2082" s="482"/>
      <c r="H2082" s="482"/>
      <c r="I2082" s="482"/>
      <c r="J2082" s="482"/>
      <c r="K2082" s="482"/>
      <c r="L2082" s="482"/>
      <c r="M2082" s="483"/>
      <c r="N2082" s="16"/>
      <c r="O2082" s="412"/>
      <c r="P2082" s="413"/>
      <c r="Q2082" s="8"/>
      <c r="R2082" s="8"/>
      <c r="S2082" s="8"/>
      <c r="T2082" s="9"/>
      <c r="U2082" s="17"/>
      <c r="V2082" s="33"/>
      <c r="W2082" s="57"/>
      <c r="X2082" s="86"/>
      <c r="Y2082" s="33"/>
      <c r="Z2082" s="36"/>
      <c r="AA2082" s="36"/>
      <c r="AD2082" s="33"/>
      <c r="AG2082" s="33"/>
      <c r="AH2082" s="43"/>
      <c r="AI2082" s="43"/>
      <c r="AJ2082" s="43"/>
      <c r="AK2082" s="43"/>
      <c r="AL2082" s="43"/>
      <c r="AM2082" s="43"/>
      <c r="AN2082" s="43"/>
      <c r="AO2082" s="43"/>
      <c r="AP2082" s="43"/>
      <c r="AQ2082" s="43"/>
      <c r="AR2082" s="43"/>
      <c r="AS2082" s="43"/>
      <c r="AT2082" s="43"/>
      <c r="AU2082" s="44"/>
      <c r="AV2082" s="33"/>
      <c r="AW2082" s="33"/>
      <c r="AX2082" s="33"/>
      <c r="AZ2082" s="141"/>
      <c r="BE2082" s="168"/>
      <c r="BF2082" s="168"/>
      <c r="BG2082" s="168"/>
      <c r="BH2082" s="168"/>
      <c r="BI2082" s="168"/>
      <c r="BJ2082" s="168"/>
      <c r="BK2082" s="168"/>
      <c r="BL2082" s="168"/>
      <c r="BM2082" s="168"/>
      <c r="DK2082" s="168"/>
      <c r="DL2082" s="168"/>
      <c r="DM2082" s="168"/>
      <c r="DN2082" s="168"/>
      <c r="DO2082" s="168"/>
      <c r="DP2082" s="168"/>
      <c r="DQ2082" s="168"/>
      <c r="DR2082" s="168"/>
      <c r="DS2082" s="168"/>
      <c r="DT2082" s="168"/>
      <c r="DU2082" s="168"/>
      <c r="DV2082" s="168"/>
      <c r="DW2082" s="168"/>
      <c r="DX2082" s="168"/>
      <c r="DY2082" s="168"/>
      <c r="DZ2082" s="168"/>
      <c r="EA2082" s="168"/>
      <c r="EB2082" s="168"/>
      <c r="EC2082" s="168"/>
      <c r="ED2082" s="168"/>
      <c r="EE2082" s="168"/>
      <c r="EF2082" s="168"/>
      <c r="EG2082" s="168"/>
      <c r="EH2082" s="168"/>
      <c r="EI2082" s="168"/>
      <c r="EJ2082" s="168"/>
      <c r="EK2082" s="168"/>
      <c r="EL2082" s="168"/>
      <c r="EM2082" s="168"/>
      <c r="EN2082" s="168"/>
      <c r="EO2082" s="168"/>
      <c r="EP2082" s="168"/>
      <c r="EQ2082" s="168"/>
      <c r="ER2082" s="168"/>
      <c r="ES2082" s="168"/>
      <c r="ET2082" s="168"/>
      <c r="EU2082" s="168"/>
      <c r="EV2082" s="168"/>
      <c r="EW2082" s="168"/>
      <c r="EX2082" s="168"/>
      <c r="EY2082" s="168"/>
      <c r="EZ2082" s="168"/>
      <c r="FA2082" s="168"/>
      <c r="FB2082" s="168"/>
      <c r="FC2082" s="168"/>
      <c r="FD2082" s="168"/>
    </row>
    <row r="2083" spans="1:160" s="5" customFormat="1" ht="24.9" customHeight="1" x14ac:dyDescent="0.3">
      <c r="A2083" s="263"/>
      <c r="B2083" s="263"/>
      <c r="C2083" s="265"/>
      <c r="D2083" s="481"/>
      <c r="E2083" s="482"/>
      <c r="F2083" s="482"/>
      <c r="G2083" s="482"/>
      <c r="H2083" s="482"/>
      <c r="I2083" s="482"/>
      <c r="J2083" s="482"/>
      <c r="K2083" s="482"/>
      <c r="L2083" s="482"/>
      <c r="M2083" s="483"/>
      <c r="N2083" s="16"/>
      <c r="O2083" s="412"/>
      <c r="P2083" s="413"/>
      <c r="Q2083" s="8"/>
      <c r="R2083" s="8"/>
      <c r="S2083" s="8"/>
      <c r="T2083" s="9"/>
      <c r="U2083" s="17"/>
      <c r="V2083" s="33"/>
      <c r="W2083" s="57"/>
      <c r="X2083" s="86"/>
      <c r="Y2083" s="33"/>
      <c r="Z2083" s="36"/>
      <c r="AA2083" s="36"/>
      <c r="AD2083" s="33"/>
      <c r="AG2083" s="33"/>
      <c r="AH2083" s="43"/>
      <c r="AI2083" s="43"/>
      <c r="AJ2083" s="43"/>
      <c r="AK2083" s="43"/>
      <c r="AL2083" s="43"/>
      <c r="AM2083" s="43"/>
      <c r="AN2083" s="43"/>
      <c r="AO2083" s="43"/>
      <c r="AP2083" s="43"/>
      <c r="AQ2083" s="43"/>
      <c r="AR2083" s="43"/>
      <c r="AS2083" s="43"/>
      <c r="AT2083" s="43"/>
      <c r="AU2083" s="44"/>
      <c r="AV2083" s="33"/>
      <c r="AW2083" s="33"/>
      <c r="AX2083" s="33"/>
      <c r="AZ2083" s="141"/>
      <c r="BE2083" s="168"/>
      <c r="BF2083" s="168"/>
      <c r="BG2083" s="168"/>
      <c r="BH2083" s="168"/>
      <c r="BI2083" s="168"/>
      <c r="BJ2083" s="168"/>
      <c r="BK2083" s="168"/>
      <c r="BL2083" s="168"/>
      <c r="BM2083" s="168"/>
      <c r="DK2083" s="168"/>
      <c r="DL2083" s="168"/>
      <c r="DM2083" s="168"/>
      <c r="DN2083" s="168"/>
      <c r="DO2083" s="168"/>
      <c r="DP2083" s="168"/>
      <c r="DQ2083" s="168"/>
      <c r="DR2083" s="168"/>
      <c r="DS2083" s="168"/>
      <c r="DT2083" s="168"/>
      <c r="DU2083" s="168"/>
      <c r="DV2083" s="168"/>
      <c r="DW2083" s="168"/>
      <c r="DX2083" s="168"/>
      <c r="DY2083" s="168"/>
      <c r="DZ2083" s="168"/>
      <c r="EA2083" s="168"/>
      <c r="EB2083" s="168"/>
      <c r="EC2083" s="168"/>
      <c r="ED2083" s="168"/>
      <c r="EE2083" s="168"/>
      <c r="EF2083" s="168"/>
      <c r="EG2083" s="168"/>
      <c r="EH2083" s="168"/>
      <c r="EI2083" s="168"/>
      <c r="EJ2083" s="168"/>
      <c r="EK2083" s="168"/>
      <c r="EL2083" s="168"/>
      <c r="EM2083" s="168"/>
      <c r="EN2083" s="168"/>
      <c r="EO2083" s="168"/>
      <c r="EP2083" s="168"/>
      <c r="EQ2083" s="168"/>
      <c r="ER2083" s="168"/>
      <c r="ES2083" s="168"/>
      <c r="ET2083" s="168"/>
      <c r="EU2083" s="168"/>
      <c r="EV2083" s="168"/>
      <c r="EW2083" s="168"/>
      <c r="EX2083" s="168"/>
      <c r="EY2083" s="168"/>
      <c r="EZ2083" s="168"/>
      <c r="FA2083" s="168"/>
      <c r="FB2083" s="168"/>
      <c r="FC2083" s="168"/>
      <c r="FD2083" s="168"/>
    </row>
    <row r="2084" spans="1:160" s="5" customFormat="1" ht="24.9" customHeight="1" x14ac:dyDescent="0.3">
      <c r="A2084" s="263"/>
      <c r="B2084" s="263"/>
      <c r="C2084" s="265"/>
      <c r="D2084" s="481"/>
      <c r="E2084" s="482"/>
      <c r="F2084" s="482"/>
      <c r="G2084" s="482"/>
      <c r="H2084" s="482"/>
      <c r="I2084" s="482"/>
      <c r="J2084" s="482"/>
      <c r="K2084" s="482"/>
      <c r="L2084" s="482"/>
      <c r="M2084" s="483"/>
      <c r="N2084" s="16"/>
      <c r="O2084" s="412"/>
      <c r="P2084" s="413"/>
      <c r="Q2084" s="8"/>
      <c r="R2084" s="8"/>
      <c r="S2084" s="8"/>
      <c r="T2084" s="9"/>
      <c r="U2084" s="17"/>
      <c r="V2084" s="33"/>
      <c r="W2084" s="57"/>
      <c r="X2084" s="86"/>
      <c r="Y2084" s="33"/>
      <c r="Z2084" s="36"/>
      <c r="AA2084" s="36"/>
      <c r="AD2084" s="33"/>
      <c r="AG2084" s="33"/>
      <c r="AH2084" s="43"/>
      <c r="AI2084" s="43"/>
      <c r="AJ2084" s="43"/>
      <c r="AK2084" s="43"/>
      <c r="AL2084" s="43"/>
      <c r="AM2084" s="43"/>
      <c r="AN2084" s="43"/>
      <c r="AO2084" s="43"/>
      <c r="AP2084" s="43"/>
      <c r="AQ2084" s="43"/>
      <c r="AR2084" s="43"/>
      <c r="AS2084" s="43"/>
      <c r="AT2084" s="43"/>
      <c r="AU2084" s="44"/>
      <c r="AV2084" s="33"/>
      <c r="AW2084" s="33"/>
      <c r="AX2084" s="33"/>
      <c r="AZ2084" s="141"/>
      <c r="BE2084" s="168"/>
      <c r="BF2084" s="168"/>
      <c r="BG2084" s="168"/>
      <c r="BH2084" s="168"/>
      <c r="BI2084" s="168"/>
      <c r="BJ2084" s="168"/>
      <c r="BK2084" s="168"/>
      <c r="BL2084" s="168"/>
      <c r="BM2084" s="168"/>
      <c r="DK2084" s="168"/>
      <c r="DL2084" s="168"/>
      <c r="DM2084" s="168"/>
      <c r="DN2084" s="168"/>
      <c r="DO2084" s="168"/>
      <c r="DP2084" s="168"/>
      <c r="DQ2084" s="168"/>
      <c r="DR2084" s="168"/>
      <c r="DS2084" s="168"/>
      <c r="DT2084" s="168"/>
      <c r="DU2084" s="168"/>
      <c r="DV2084" s="168"/>
      <c r="DW2084" s="168"/>
      <c r="DX2084" s="168"/>
      <c r="DY2084" s="168"/>
      <c r="DZ2084" s="168"/>
      <c r="EA2084" s="168"/>
      <c r="EB2084" s="168"/>
      <c r="EC2084" s="168"/>
      <c r="ED2084" s="168"/>
      <c r="EE2084" s="168"/>
      <c r="EF2084" s="168"/>
      <c r="EG2084" s="168"/>
      <c r="EH2084" s="168"/>
      <c r="EI2084" s="168"/>
      <c r="EJ2084" s="168"/>
      <c r="EK2084" s="168"/>
      <c r="EL2084" s="168"/>
      <c r="EM2084" s="168"/>
      <c r="EN2084" s="168"/>
      <c r="EO2084" s="168"/>
      <c r="EP2084" s="168"/>
      <c r="EQ2084" s="168"/>
      <c r="ER2084" s="168"/>
      <c r="ES2084" s="168"/>
      <c r="ET2084" s="168"/>
      <c r="EU2084" s="168"/>
      <c r="EV2084" s="168"/>
      <c r="EW2084" s="168"/>
      <c r="EX2084" s="168"/>
      <c r="EY2084" s="168"/>
      <c r="EZ2084" s="168"/>
      <c r="FA2084" s="168"/>
      <c r="FB2084" s="168"/>
      <c r="FC2084" s="168"/>
      <c r="FD2084" s="168"/>
    </row>
    <row r="2085" spans="1:160" s="5" customFormat="1" ht="24.9" customHeight="1" x14ac:dyDescent="0.3">
      <c r="A2085" s="263"/>
      <c r="B2085" s="263"/>
      <c r="C2085" s="265"/>
      <c r="D2085" s="481"/>
      <c r="E2085" s="482"/>
      <c r="F2085" s="482"/>
      <c r="G2085" s="482"/>
      <c r="H2085" s="482"/>
      <c r="I2085" s="482"/>
      <c r="J2085" s="482"/>
      <c r="K2085" s="482"/>
      <c r="L2085" s="482"/>
      <c r="M2085" s="483"/>
      <c r="N2085" s="16"/>
      <c r="O2085" s="412"/>
      <c r="P2085" s="413"/>
      <c r="Q2085" s="8"/>
      <c r="R2085" s="8"/>
      <c r="S2085" s="8"/>
      <c r="T2085" s="9"/>
      <c r="U2085" s="17"/>
      <c r="V2085" s="33"/>
      <c r="W2085" s="57"/>
      <c r="X2085" s="86"/>
      <c r="Y2085" s="33"/>
      <c r="Z2085" s="36"/>
      <c r="AA2085" s="36"/>
      <c r="AD2085" s="33"/>
      <c r="AG2085" s="33"/>
      <c r="AH2085" s="43"/>
      <c r="AI2085" s="43"/>
      <c r="AJ2085" s="43"/>
      <c r="AK2085" s="43"/>
      <c r="AL2085" s="43"/>
      <c r="AM2085" s="43"/>
      <c r="AN2085" s="43"/>
      <c r="AO2085" s="43"/>
      <c r="AP2085" s="43"/>
      <c r="AQ2085" s="43"/>
      <c r="AR2085" s="43"/>
      <c r="AS2085" s="43"/>
      <c r="AT2085" s="43"/>
      <c r="AU2085" s="44"/>
      <c r="AV2085" s="33"/>
      <c r="AW2085" s="33"/>
      <c r="AX2085" s="33"/>
      <c r="AZ2085" s="141"/>
      <c r="BE2085" s="168"/>
      <c r="BF2085" s="168"/>
      <c r="BG2085" s="168"/>
      <c r="BH2085" s="168"/>
      <c r="BI2085" s="168"/>
      <c r="BJ2085" s="168"/>
      <c r="BK2085" s="168"/>
      <c r="BL2085" s="168"/>
      <c r="BM2085" s="168"/>
      <c r="DK2085" s="168"/>
      <c r="DL2085" s="168"/>
      <c r="DM2085" s="168"/>
      <c r="DN2085" s="168"/>
      <c r="DO2085" s="168"/>
      <c r="DP2085" s="168"/>
      <c r="DQ2085" s="168"/>
      <c r="DR2085" s="168"/>
      <c r="DS2085" s="168"/>
      <c r="DT2085" s="168"/>
      <c r="DU2085" s="168"/>
      <c r="DV2085" s="168"/>
      <c r="DW2085" s="168"/>
      <c r="DX2085" s="168"/>
      <c r="DY2085" s="168"/>
      <c r="DZ2085" s="168"/>
      <c r="EA2085" s="168"/>
      <c r="EB2085" s="168"/>
      <c r="EC2085" s="168"/>
      <c r="ED2085" s="168"/>
      <c r="EE2085" s="168"/>
      <c r="EF2085" s="168"/>
      <c r="EG2085" s="168"/>
      <c r="EH2085" s="168"/>
      <c r="EI2085" s="168"/>
      <c r="EJ2085" s="168"/>
      <c r="EK2085" s="168"/>
      <c r="EL2085" s="168"/>
      <c r="EM2085" s="168"/>
      <c r="EN2085" s="168"/>
      <c r="EO2085" s="168"/>
      <c r="EP2085" s="168"/>
      <c r="EQ2085" s="168"/>
      <c r="ER2085" s="168"/>
      <c r="ES2085" s="168"/>
      <c r="ET2085" s="168"/>
      <c r="EU2085" s="168"/>
      <c r="EV2085" s="168"/>
      <c r="EW2085" s="168"/>
      <c r="EX2085" s="168"/>
      <c r="EY2085" s="168"/>
      <c r="EZ2085" s="168"/>
      <c r="FA2085" s="168"/>
      <c r="FB2085" s="168"/>
      <c r="FC2085" s="168"/>
      <c r="FD2085" s="168"/>
    </row>
    <row r="2086" spans="1:160" s="5" customFormat="1" ht="24.9" customHeight="1" x14ac:dyDescent="0.3">
      <c r="A2086" s="263"/>
      <c r="B2086" s="263"/>
      <c r="C2086" s="265"/>
      <c r="D2086" s="481"/>
      <c r="E2086" s="482"/>
      <c r="F2086" s="482"/>
      <c r="G2086" s="482"/>
      <c r="H2086" s="482"/>
      <c r="I2086" s="482"/>
      <c r="J2086" s="482"/>
      <c r="K2086" s="482"/>
      <c r="L2086" s="482"/>
      <c r="M2086" s="483"/>
      <c r="N2086" s="16"/>
      <c r="O2086" s="412"/>
      <c r="P2086" s="413"/>
      <c r="Q2086" s="8"/>
      <c r="R2086" s="8"/>
      <c r="S2086" s="8"/>
      <c r="T2086" s="9"/>
      <c r="U2086" s="17"/>
      <c r="V2086" s="33"/>
      <c r="W2086" s="57"/>
      <c r="X2086" s="86"/>
      <c r="Y2086" s="33"/>
      <c r="Z2086" s="36"/>
      <c r="AA2086" s="36"/>
      <c r="AD2086" s="33"/>
      <c r="AG2086" s="33"/>
      <c r="AH2086" s="43"/>
      <c r="AI2086" s="43"/>
      <c r="AJ2086" s="43"/>
      <c r="AK2086" s="43"/>
      <c r="AL2086" s="43"/>
      <c r="AM2086" s="43"/>
      <c r="AN2086" s="43"/>
      <c r="AO2086" s="43"/>
      <c r="AP2086" s="43"/>
      <c r="AQ2086" s="43"/>
      <c r="AR2086" s="43"/>
      <c r="AS2086" s="43"/>
      <c r="AT2086" s="43"/>
      <c r="AU2086" s="44"/>
      <c r="AV2086" s="33"/>
      <c r="AW2086" s="33"/>
      <c r="AX2086" s="33"/>
      <c r="AZ2086" s="141"/>
      <c r="BE2086" s="168"/>
      <c r="BF2086" s="168"/>
      <c r="BG2086" s="168"/>
      <c r="BH2086" s="168"/>
      <c r="BI2086" s="168"/>
      <c r="BJ2086" s="168"/>
      <c r="BK2086" s="168"/>
      <c r="BL2086" s="168"/>
      <c r="BM2086" s="168"/>
      <c r="DK2086" s="168"/>
      <c r="DL2086" s="168"/>
      <c r="DM2086" s="168"/>
      <c r="DN2086" s="168"/>
      <c r="DO2086" s="168"/>
      <c r="DP2086" s="168"/>
      <c r="DQ2086" s="168"/>
      <c r="DR2086" s="168"/>
      <c r="DS2086" s="168"/>
      <c r="DT2086" s="168"/>
      <c r="DU2086" s="168"/>
      <c r="DV2086" s="168"/>
      <c r="DW2086" s="168"/>
      <c r="DX2086" s="168"/>
      <c r="DY2086" s="168"/>
      <c r="DZ2086" s="168"/>
      <c r="EA2086" s="168"/>
      <c r="EB2086" s="168"/>
      <c r="EC2086" s="168"/>
      <c r="ED2086" s="168"/>
      <c r="EE2086" s="168"/>
      <c r="EF2086" s="168"/>
      <c r="EG2086" s="168"/>
      <c r="EH2086" s="168"/>
      <c r="EI2086" s="168"/>
      <c r="EJ2086" s="168"/>
      <c r="EK2086" s="168"/>
      <c r="EL2086" s="168"/>
      <c r="EM2086" s="168"/>
      <c r="EN2086" s="168"/>
      <c r="EO2086" s="168"/>
      <c r="EP2086" s="168"/>
      <c r="EQ2086" s="168"/>
      <c r="ER2086" s="168"/>
      <c r="ES2086" s="168"/>
      <c r="ET2086" s="168"/>
      <c r="EU2086" s="168"/>
      <c r="EV2086" s="168"/>
      <c r="EW2086" s="168"/>
      <c r="EX2086" s="168"/>
      <c r="EY2086" s="168"/>
      <c r="EZ2086" s="168"/>
      <c r="FA2086" s="168"/>
      <c r="FB2086" s="168"/>
      <c r="FC2086" s="168"/>
      <c r="FD2086" s="168"/>
    </row>
    <row r="2087" spans="1:160" s="5" customFormat="1" ht="24.9" customHeight="1" x14ac:dyDescent="0.3">
      <c r="A2087" s="263"/>
      <c r="B2087" s="263"/>
      <c r="C2087" s="265"/>
      <c r="D2087" s="481"/>
      <c r="E2087" s="482"/>
      <c r="F2087" s="482"/>
      <c r="G2087" s="482"/>
      <c r="H2087" s="482"/>
      <c r="I2087" s="482"/>
      <c r="J2087" s="482"/>
      <c r="K2087" s="482"/>
      <c r="L2087" s="482"/>
      <c r="M2087" s="483"/>
      <c r="N2087" s="16"/>
      <c r="O2087" s="412"/>
      <c r="P2087" s="413"/>
      <c r="Q2087" s="8"/>
      <c r="R2087" s="8"/>
      <c r="S2087" s="8"/>
      <c r="T2087" s="9"/>
      <c r="U2087" s="17"/>
      <c r="V2087" s="33"/>
      <c r="W2087" s="57"/>
      <c r="X2087" s="86"/>
      <c r="Y2087" s="33"/>
      <c r="Z2087" s="36"/>
      <c r="AA2087" s="36"/>
      <c r="AD2087" s="33"/>
      <c r="AG2087" s="33"/>
      <c r="AH2087" s="43"/>
      <c r="AI2087" s="43"/>
      <c r="AJ2087" s="43"/>
      <c r="AK2087" s="43"/>
      <c r="AL2087" s="43"/>
      <c r="AM2087" s="43"/>
      <c r="AN2087" s="43"/>
      <c r="AO2087" s="43"/>
      <c r="AP2087" s="43"/>
      <c r="AQ2087" s="43"/>
      <c r="AR2087" s="43"/>
      <c r="AS2087" s="43"/>
      <c r="AT2087" s="43"/>
      <c r="AU2087" s="44"/>
      <c r="AV2087" s="33"/>
      <c r="AW2087" s="33"/>
      <c r="AX2087" s="33"/>
      <c r="AZ2087" s="141"/>
      <c r="BE2087" s="168"/>
      <c r="BF2087" s="168"/>
      <c r="BG2087" s="168"/>
      <c r="BH2087" s="168"/>
      <c r="BI2087" s="168"/>
      <c r="BJ2087" s="168"/>
      <c r="BK2087" s="168"/>
      <c r="BL2087" s="168"/>
      <c r="BM2087" s="168"/>
      <c r="DK2087" s="168"/>
      <c r="DL2087" s="168"/>
      <c r="DM2087" s="168"/>
      <c r="DN2087" s="168"/>
      <c r="DO2087" s="168"/>
      <c r="DP2087" s="168"/>
      <c r="DQ2087" s="168"/>
      <c r="DR2087" s="168"/>
      <c r="DS2087" s="168"/>
      <c r="DT2087" s="168"/>
      <c r="DU2087" s="168"/>
      <c r="DV2087" s="168"/>
      <c r="DW2087" s="168"/>
      <c r="DX2087" s="168"/>
      <c r="DY2087" s="168"/>
      <c r="DZ2087" s="168"/>
      <c r="EA2087" s="168"/>
      <c r="EB2087" s="168"/>
      <c r="EC2087" s="168"/>
      <c r="ED2087" s="168"/>
      <c r="EE2087" s="168"/>
      <c r="EF2087" s="168"/>
      <c r="EG2087" s="168"/>
      <c r="EH2087" s="168"/>
      <c r="EI2087" s="168"/>
      <c r="EJ2087" s="168"/>
      <c r="EK2087" s="168"/>
      <c r="EL2087" s="168"/>
      <c r="EM2087" s="168"/>
      <c r="EN2087" s="168"/>
      <c r="EO2087" s="168"/>
      <c r="EP2087" s="168"/>
      <c r="EQ2087" s="168"/>
      <c r="ER2087" s="168"/>
      <c r="ES2087" s="168"/>
      <c r="ET2087" s="168"/>
      <c r="EU2087" s="168"/>
      <c r="EV2087" s="168"/>
      <c r="EW2087" s="168"/>
      <c r="EX2087" s="168"/>
      <c r="EY2087" s="168"/>
      <c r="EZ2087" s="168"/>
      <c r="FA2087" s="168"/>
      <c r="FB2087" s="168"/>
      <c r="FC2087" s="168"/>
      <c r="FD2087" s="168"/>
    </row>
    <row r="2088" spans="1:160" s="5" customFormat="1" ht="24.9" customHeight="1" x14ac:dyDescent="0.3">
      <c r="A2088" s="263"/>
      <c r="B2088" s="263"/>
      <c r="C2088" s="265"/>
      <c r="D2088" s="481"/>
      <c r="E2088" s="482"/>
      <c r="F2088" s="482"/>
      <c r="G2088" s="482"/>
      <c r="H2088" s="482"/>
      <c r="I2088" s="482"/>
      <c r="J2088" s="482"/>
      <c r="K2088" s="482"/>
      <c r="L2088" s="482"/>
      <c r="M2088" s="483"/>
      <c r="N2088" s="16"/>
      <c r="O2088" s="412"/>
      <c r="P2088" s="413"/>
      <c r="Q2088" s="8"/>
      <c r="R2088" s="8"/>
      <c r="S2088" s="8"/>
      <c r="T2088" s="9"/>
      <c r="U2088" s="17"/>
      <c r="V2088" s="33"/>
      <c r="W2088" s="57"/>
      <c r="X2088" s="86"/>
      <c r="Y2088" s="33"/>
      <c r="Z2088" s="36"/>
      <c r="AA2088" s="36"/>
      <c r="AD2088" s="33"/>
      <c r="AG2088" s="33"/>
      <c r="AH2088" s="43"/>
      <c r="AI2088" s="43"/>
      <c r="AJ2088" s="43"/>
      <c r="AK2088" s="43"/>
      <c r="AL2088" s="43"/>
      <c r="AM2088" s="43"/>
      <c r="AN2088" s="43"/>
      <c r="AO2088" s="43"/>
      <c r="AP2088" s="43"/>
      <c r="AQ2088" s="43"/>
      <c r="AR2088" s="43"/>
      <c r="AS2088" s="43"/>
      <c r="AT2088" s="43"/>
      <c r="AU2088" s="44"/>
      <c r="AV2088" s="33"/>
      <c r="AW2088" s="33"/>
      <c r="AX2088" s="33"/>
      <c r="AZ2088" s="141"/>
      <c r="BE2088" s="168"/>
      <c r="BF2088" s="168"/>
      <c r="BG2088" s="168"/>
      <c r="BH2088" s="168"/>
      <c r="BI2088" s="168"/>
      <c r="BJ2088" s="168"/>
      <c r="BK2088" s="168"/>
      <c r="BL2088" s="168"/>
      <c r="BM2088" s="168"/>
      <c r="DK2088" s="168"/>
      <c r="DL2088" s="168"/>
      <c r="DM2088" s="168"/>
      <c r="DN2088" s="168"/>
      <c r="DO2088" s="168"/>
      <c r="DP2088" s="168"/>
      <c r="DQ2088" s="168"/>
      <c r="DR2088" s="168"/>
      <c r="DS2088" s="168"/>
      <c r="DT2088" s="168"/>
      <c r="DU2088" s="168"/>
      <c r="DV2088" s="168"/>
      <c r="DW2088" s="168"/>
      <c r="DX2088" s="168"/>
      <c r="DY2088" s="168"/>
      <c r="DZ2088" s="168"/>
      <c r="EA2088" s="168"/>
      <c r="EB2088" s="168"/>
      <c r="EC2088" s="168"/>
      <c r="ED2088" s="168"/>
      <c r="EE2088" s="168"/>
      <c r="EF2088" s="168"/>
      <c r="EG2088" s="168"/>
      <c r="EH2088" s="168"/>
      <c r="EI2088" s="168"/>
      <c r="EJ2088" s="168"/>
      <c r="EK2088" s="168"/>
      <c r="EL2088" s="168"/>
      <c r="EM2088" s="168"/>
      <c r="EN2088" s="168"/>
      <c r="EO2088" s="168"/>
      <c r="EP2088" s="168"/>
      <c r="EQ2088" s="168"/>
      <c r="ER2088" s="168"/>
      <c r="ES2088" s="168"/>
      <c r="ET2088" s="168"/>
      <c r="EU2088" s="168"/>
      <c r="EV2088" s="168"/>
      <c r="EW2088" s="168"/>
      <c r="EX2088" s="168"/>
      <c r="EY2088" s="168"/>
      <c r="EZ2088" s="168"/>
      <c r="FA2088" s="168"/>
      <c r="FB2088" s="168"/>
      <c r="FC2088" s="168"/>
      <c r="FD2088" s="168"/>
    </row>
    <row r="2089" spans="1:160" s="5" customFormat="1" ht="24.9" customHeight="1" x14ac:dyDescent="0.3">
      <c r="A2089" s="263"/>
      <c r="B2089" s="263"/>
      <c r="C2089" s="265"/>
      <c r="D2089" s="481"/>
      <c r="E2089" s="482"/>
      <c r="F2089" s="482"/>
      <c r="G2089" s="482"/>
      <c r="H2089" s="482"/>
      <c r="I2089" s="482"/>
      <c r="J2089" s="482"/>
      <c r="K2089" s="482"/>
      <c r="L2089" s="482"/>
      <c r="M2089" s="483"/>
      <c r="N2089" s="16"/>
      <c r="O2089" s="412"/>
      <c r="P2089" s="413"/>
      <c r="Q2089" s="8"/>
      <c r="R2089" s="8"/>
      <c r="S2089" s="8"/>
      <c r="T2089" s="9"/>
      <c r="U2089" s="17"/>
      <c r="V2089" s="33"/>
      <c r="W2089" s="57"/>
      <c r="X2089" s="86"/>
      <c r="Y2089" s="33"/>
      <c r="Z2089" s="36"/>
      <c r="AA2089" s="36"/>
      <c r="AD2089" s="33"/>
      <c r="AG2089" s="33"/>
      <c r="AH2089" s="43"/>
      <c r="AI2089" s="43"/>
      <c r="AJ2089" s="43"/>
      <c r="AK2089" s="43"/>
      <c r="AL2089" s="43"/>
      <c r="AM2089" s="43"/>
      <c r="AN2089" s="43"/>
      <c r="AO2089" s="43"/>
      <c r="AP2089" s="43"/>
      <c r="AQ2089" s="43"/>
      <c r="AR2089" s="43"/>
      <c r="AS2089" s="43"/>
      <c r="AT2089" s="43"/>
      <c r="AU2089" s="44"/>
      <c r="AV2089" s="33"/>
      <c r="AW2089" s="33"/>
      <c r="AX2089" s="33"/>
      <c r="AZ2089" s="141"/>
      <c r="BE2089" s="168"/>
      <c r="BF2089" s="168"/>
      <c r="BG2089" s="168"/>
      <c r="BH2089" s="168"/>
      <c r="BI2089" s="168"/>
      <c r="BJ2089" s="168"/>
      <c r="BK2089" s="168"/>
      <c r="BL2089" s="168"/>
      <c r="BM2089" s="168"/>
      <c r="DK2089" s="168"/>
      <c r="DL2089" s="168"/>
      <c r="DM2089" s="168"/>
      <c r="DN2089" s="168"/>
      <c r="DO2089" s="168"/>
      <c r="DP2089" s="168"/>
      <c r="DQ2089" s="168"/>
      <c r="DR2089" s="168"/>
      <c r="DS2089" s="168"/>
      <c r="DT2089" s="168"/>
      <c r="DU2089" s="168"/>
      <c r="DV2089" s="168"/>
      <c r="DW2089" s="168"/>
      <c r="DX2089" s="168"/>
      <c r="DY2089" s="168"/>
      <c r="DZ2089" s="168"/>
      <c r="EA2089" s="168"/>
      <c r="EB2089" s="168"/>
      <c r="EC2089" s="168"/>
      <c r="ED2089" s="168"/>
      <c r="EE2089" s="168"/>
      <c r="EF2089" s="168"/>
      <c r="EG2089" s="168"/>
      <c r="EH2089" s="168"/>
      <c r="EI2089" s="168"/>
      <c r="EJ2089" s="168"/>
      <c r="EK2089" s="168"/>
      <c r="EL2089" s="168"/>
      <c r="EM2089" s="168"/>
      <c r="EN2089" s="168"/>
      <c r="EO2089" s="168"/>
      <c r="EP2089" s="168"/>
      <c r="EQ2089" s="168"/>
      <c r="ER2089" s="168"/>
      <c r="ES2089" s="168"/>
      <c r="ET2089" s="168"/>
      <c r="EU2089" s="168"/>
      <c r="EV2089" s="168"/>
      <c r="EW2089" s="168"/>
      <c r="EX2089" s="168"/>
      <c r="EY2089" s="168"/>
      <c r="EZ2089" s="168"/>
      <c r="FA2089" s="168"/>
      <c r="FB2089" s="168"/>
      <c r="FC2089" s="168"/>
      <c r="FD2089" s="168"/>
    </row>
    <row r="2090" spans="1:160" s="5" customFormat="1" ht="24.9" customHeight="1" x14ac:dyDescent="0.3">
      <c r="A2090" s="263"/>
      <c r="B2090" s="263"/>
      <c r="C2090" s="265"/>
      <c r="D2090" s="481"/>
      <c r="E2090" s="482"/>
      <c r="F2090" s="482"/>
      <c r="G2090" s="482"/>
      <c r="H2090" s="482"/>
      <c r="I2090" s="482"/>
      <c r="J2090" s="482"/>
      <c r="K2090" s="482"/>
      <c r="L2090" s="482"/>
      <c r="M2090" s="483"/>
      <c r="N2090" s="16"/>
      <c r="O2090" s="412"/>
      <c r="P2090" s="413"/>
      <c r="Q2090" s="8"/>
      <c r="R2090" s="8"/>
      <c r="S2090" s="8"/>
      <c r="T2090" s="9"/>
      <c r="U2090" s="17"/>
      <c r="V2090" s="33"/>
      <c r="W2090" s="57"/>
      <c r="X2090" s="86"/>
      <c r="Y2090" s="33"/>
      <c r="Z2090" s="36"/>
      <c r="AA2090" s="36"/>
      <c r="AD2090" s="33"/>
      <c r="AG2090" s="33"/>
      <c r="AH2090" s="43"/>
      <c r="AI2090" s="43"/>
      <c r="AJ2090" s="43"/>
      <c r="AK2090" s="43"/>
      <c r="AL2090" s="43"/>
      <c r="AM2090" s="43"/>
      <c r="AN2090" s="43"/>
      <c r="AO2090" s="43"/>
      <c r="AP2090" s="43"/>
      <c r="AQ2090" s="43"/>
      <c r="AR2090" s="43"/>
      <c r="AS2090" s="43"/>
      <c r="AT2090" s="43"/>
      <c r="AU2090" s="44"/>
      <c r="AV2090" s="33"/>
      <c r="AW2090" s="33"/>
      <c r="AX2090" s="33"/>
      <c r="AZ2090" s="141"/>
      <c r="BE2090" s="168"/>
      <c r="BF2090" s="168"/>
      <c r="BG2090" s="168"/>
      <c r="BH2090" s="168"/>
      <c r="BI2090" s="168"/>
      <c r="BJ2090" s="168"/>
      <c r="BK2090" s="168"/>
      <c r="BL2090" s="168"/>
      <c r="BM2090" s="168"/>
      <c r="DK2090" s="168"/>
      <c r="DL2090" s="168"/>
      <c r="DM2090" s="168"/>
      <c r="DN2090" s="168"/>
      <c r="DO2090" s="168"/>
      <c r="DP2090" s="168"/>
      <c r="DQ2090" s="168"/>
      <c r="DR2090" s="168"/>
      <c r="DS2090" s="168"/>
      <c r="DT2090" s="168"/>
      <c r="DU2090" s="168"/>
      <c r="DV2090" s="168"/>
      <c r="DW2090" s="168"/>
      <c r="DX2090" s="168"/>
      <c r="DY2090" s="168"/>
      <c r="DZ2090" s="168"/>
      <c r="EA2090" s="168"/>
      <c r="EB2090" s="168"/>
      <c r="EC2090" s="168"/>
      <c r="ED2090" s="168"/>
      <c r="EE2090" s="168"/>
      <c r="EF2090" s="168"/>
      <c r="EG2090" s="168"/>
      <c r="EH2090" s="168"/>
      <c r="EI2090" s="168"/>
      <c r="EJ2090" s="168"/>
      <c r="EK2090" s="168"/>
      <c r="EL2090" s="168"/>
      <c r="EM2090" s="168"/>
      <c r="EN2090" s="168"/>
      <c r="EO2090" s="168"/>
      <c r="EP2090" s="168"/>
      <c r="EQ2090" s="168"/>
      <c r="ER2090" s="168"/>
      <c r="ES2090" s="168"/>
      <c r="ET2090" s="168"/>
      <c r="EU2090" s="168"/>
      <c r="EV2090" s="168"/>
      <c r="EW2090" s="168"/>
      <c r="EX2090" s="168"/>
      <c r="EY2090" s="168"/>
      <c r="EZ2090" s="168"/>
      <c r="FA2090" s="168"/>
      <c r="FB2090" s="168"/>
      <c r="FC2090" s="168"/>
      <c r="FD2090" s="168"/>
    </row>
    <row r="2091" spans="1:160" s="5" customFormat="1" ht="24.9" customHeight="1" x14ac:dyDescent="0.3">
      <c r="A2091" s="263"/>
      <c r="B2091" s="263"/>
      <c r="C2091" s="265"/>
      <c r="D2091" s="481"/>
      <c r="E2091" s="482"/>
      <c r="F2091" s="482"/>
      <c r="G2091" s="482"/>
      <c r="H2091" s="482"/>
      <c r="I2091" s="482"/>
      <c r="J2091" s="482"/>
      <c r="K2091" s="482"/>
      <c r="L2091" s="482"/>
      <c r="M2091" s="483"/>
      <c r="N2091" s="16"/>
      <c r="O2091" s="412"/>
      <c r="P2091" s="413"/>
      <c r="Q2091" s="8"/>
      <c r="R2091" s="8"/>
      <c r="S2091" s="8"/>
      <c r="T2091" s="9"/>
      <c r="U2091" s="17"/>
      <c r="V2091" s="33"/>
      <c r="W2091" s="57"/>
      <c r="X2091" s="86"/>
      <c r="Y2091" s="33"/>
      <c r="Z2091" s="36"/>
      <c r="AA2091" s="36"/>
      <c r="AD2091" s="33"/>
      <c r="AG2091" s="33"/>
      <c r="AH2091" s="43"/>
      <c r="AI2091" s="43"/>
      <c r="AJ2091" s="43"/>
      <c r="AK2091" s="43"/>
      <c r="AL2091" s="43"/>
      <c r="AM2091" s="43"/>
      <c r="AN2091" s="43"/>
      <c r="AO2091" s="43"/>
      <c r="AP2091" s="43"/>
      <c r="AQ2091" s="43"/>
      <c r="AR2091" s="43"/>
      <c r="AS2091" s="43"/>
      <c r="AT2091" s="43"/>
      <c r="AU2091" s="44"/>
      <c r="AV2091" s="33"/>
      <c r="AW2091" s="33"/>
      <c r="AX2091" s="33"/>
      <c r="AZ2091" s="141"/>
      <c r="BE2091" s="168"/>
      <c r="BF2091" s="168"/>
      <c r="BG2091" s="168"/>
      <c r="BH2091" s="168"/>
      <c r="BI2091" s="168"/>
      <c r="BJ2091" s="168"/>
      <c r="BK2091" s="168"/>
      <c r="BL2091" s="168"/>
      <c r="BM2091" s="168"/>
      <c r="DK2091" s="168"/>
      <c r="DL2091" s="168"/>
      <c r="DM2091" s="168"/>
      <c r="DN2091" s="168"/>
      <c r="DO2091" s="168"/>
      <c r="DP2091" s="168"/>
      <c r="DQ2091" s="168"/>
      <c r="DR2091" s="168"/>
      <c r="DS2091" s="168"/>
      <c r="DT2091" s="168"/>
      <c r="DU2091" s="168"/>
      <c r="DV2091" s="168"/>
      <c r="DW2091" s="168"/>
      <c r="DX2091" s="168"/>
      <c r="DY2091" s="168"/>
      <c r="DZ2091" s="168"/>
      <c r="EA2091" s="168"/>
      <c r="EB2091" s="168"/>
      <c r="EC2091" s="168"/>
      <c r="ED2091" s="168"/>
      <c r="EE2091" s="168"/>
      <c r="EF2091" s="168"/>
      <c r="EG2091" s="168"/>
      <c r="EH2091" s="168"/>
      <c r="EI2091" s="168"/>
      <c r="EJ2091" s="168"/>
      <c r="EK2091" s="168"/>
      <c r="EL2091" s="168"/>
      <c r="EM2091" s="168"/>
      <c r="EN2091" s="168"/>
      <c r="EO2091" s="168"/>
      <c r="EP2091" s="168"/>
      <c r="EQ2091" s="168"/>
      <c r="ER2091" s="168"/>
      <c r="ES2091" s="168"/>
      <c r="ET2091" s="168"/>
      <c r="EU2091" s="168"/>
      <c r="EV2091" s="168"/>
      <c r="EW2091" s="168"/>
      <c r="EX2091" s="168"/>
      <c r="EY2091" s="168"/>
      <c r="EZ2091" s="168"/>
      <c r="FA2091" s="168"/>
      <c r="FB2091" s="168"/>
      <c r="FC2091" s="168"/>
      <c r="FD2091" s="168"/>
    </row>
    <row r="2092" spans="1:160" s="5" customFormat="1" ht="24.9" customHeight="1" x14ac:dyDescent="0.3">
      <c r="A2092" s="263"/>
      <c r="B2092" s="263"/>
      <c r="C2092" s="265"/>
      <c r="D2092" s="481"/>
      <c r="E2092" s="482"/>
      <c r="F2092" s="482"/>
      <c r="G2092" s="482"/>
      <c r="H2092" s="482"/>
      <c r="I2092" s="482"/>
      <c r="J2092" s="482"/>
      <c r="K2092" s="482"/>
      <c r="L2092" s="482"/>
      <c r="M2092" s="483"/>
      <c r="N2092" s="16"/>
      <c r="O2092" s="412"/>
      <c r="P2092" s="413"/>
      <c r="Q2092" s="8"/>
      <c r="R2092" s="8"/>
      <c r="S2092" s="8"/>
      <c r="T2092" s="9"/>
      <c r="U2092" s="17"/>
      <c r="V2092" s="33"/>
      <c r="W2092" s="57"/>
      <c r="X2092" s="86"/>
      <c r="Y2092" s="33"/>
      <c r="Z2092" s="36"/>
      <c r="AA2092" s="36"/>
      <c r="AD2092" s="33"/>
      <c r="AG2092" s="33"/>
      <c r="AH2092" s="43"/>
      <c r="AI2092" s="43"/>
      <c r="AJ2092" s="43"/>
      <c r="AK2092" s="43"/>
      <c r="AL2092" s="43"/>
      <c r="AM2092" s="43"/>
      <c r="AN2092" s="43"/>
      <c r="AO2092" s="43"/>
      <c r="AP2092" s="43"/>
      <c r="AQ2092" s="43"/>
      <c r="AR2092" s="43"/>
      <c r="AS2092" s="43"/>
      <c r="AT2092" s="43"/>
      <c r="AU2092" s="44"/>
      <c r="AV2092" s="33"/>
      <c r="AW2092" s="33"/>
      <c r="AX2092" s="33"/>
      <c r="AZ2092" s="141"/>
      <c r="BE2092" s="168"/>
      <c r="BF2092" s="168"/>
      <c r="BG2092" s="168"/>
      <c r="BH2092" s="168"/>
      <c r="BI2092" s="168"/>
      <c r="BJ2092" s="168"/>
      <c r="BK2092" s="168"/>
      <c r="BL2092" s="168"/>
      <c r="BM2092" s="168"/>
      <c r="DK2092" s="168"/>
      <c r="DL2092" s="168"/>
      <c r="DM2092" s="168"/>
      <c r="DN2092" s="168"/>
      <c r="DO2092" s="168"/>
      <c r="DP2092" s="168"/>
      <c r="DQ2092" s="168"/>
      <c r="DR2092" s="168"/>
      <c r="DS2092" s="168"/>
      <c r="DT2092" s="168"/>
      <c r="DU2092" s="168"/>
      <c r="DV2092" s="168"/>
      <c r="DW2092" s="168"/>
      <c r="DX2092" s="168"/>
      <c r="DY2092" s="168"/>
      <c r="DZ2092" s="168"/>
      <c r="EA2092" s="168"/>
      <c r="EB2092" s="168"/>
      <c r="EC2092" s="168"/>
      <c r="ED2092" s="168"/>
      <c r="EE2092" s="168"/>
      <c r="EF2092" s="168"/>
      <c r="EG2092" s="168"/>
      <c r="EH2092" s="168"/>
      <c r="EI2092" s="168"/>
      <c r="EJ2092" s="168"/>
      <c r="EK2092" s="168"/>
      <c r="EL2092" s="168"/>
      <c r="EM2092" s="168"/>
      <c r="EN2092" s="168"/>
      <c r="EO2092" s="168"/>
      <c r="EP2092" s="168"/>
      <c r="EQ2092" s="168"/>
      <c r="ER2092" s="168"/>
      <c r="ES2092" s="168"/>
      <c r="ET2092" s="168"/>
      <c r="EU2092" s="168"/>
      <c r="EV2092" s="168"/>
      <c r="EW2092" s="168"/>
      <c r="EX2092" s="168"/>
      <c r="EY2092" s="168"/>
      <c r="EZ2092" s="168"/>
      <c r="FA2092" s="168"/>
      <c r="FB2092" s="168"/>
      <c r="FC2092" s="168"/>
      <c r="FD2092" s="168"/>
    </row>
    <row r="2093" spans="1:160" s="5" customFormat="1" ht="24.9" customHeight="1" x14ac:dyDescent="0.3">
      <c r="A2093" s="263"/>
      <c r="B2093" s="263"/>
      <c r="C2093" s="265"/>
      <c r="D2093" s="481"/>
      <c r="E2093" s="482"/>
      <c r="F2093" s="482"/>
      <c r="G2093" s="482"/>
      <c r="H2093" s="482"/>
      <c r="I2093" s="482"/>
      <c r="J2093" s="482"/>
      <c r="K2093" s="482"/>
      <c r="L2093" s="482"/>
      <c r="M2093" s="483"/>
      <c r="N2093" s="16"/>
      <c r="O2093" s="412"/>
      <c r="P2093" s="413"/>
      <c r="Q2093" s="8"/>
      <c r="R2093" s="8"/>
      <c r="S2093" s="8"/>
      <c r="T2093" s="9"/>
      <c r="U2093" s="17"/>
      <c r="V2093" s="33"/>
      <c r="W2093" s="57"/>
      <c r="X2093" s="86"/>
      <c r="Y2093" s="33"/>
      <c r="Z2093" s="36"/>
      <c r="AA2093" s="36"/>
      <c r="AD2093" s="33"/>
      <c r="AG2093" s="33"/>
      <c r="AH2093" s="43"/>
      <c r="AI2093" s="43"/>
      <c r="AJ2093" s="43"/>
      <c r="AK2093" s="43"/>
      <c r="AL2093" s="43"/>
      <c r="AM2093" s="43"/>
      <c r="AN2093" s="43"/>
      <c r="AO2093" s="43"/>
      <c r="AP2093" s="43"/>
      <c r="AQ2093" s="43"/>
      <c r="AR2093" s="43"/>
      <c r="AS2093" s="43"/>
      <c r="AT2093" s="43"/>
      <c r="AU2093" s="44"/>
      <c r="AV2093" s="33"/>
      <c r="AW2093" s="33"/>
      <c r="AX2093" s="33"/>
      <c r="AZ2093" s="141"/>
      <c r="BE2093" s="168"/>
      <c r="BF2093" s="168"/>
      <c r="BG2093" s="168"/>
      <c r="BH2093" s="168"/>
      <c r="BI2093" s="168"/>
      <c r="BJ2093" s="168"/>
      <c r="BK2093" s="168"/>
      <c r="BL2093" s="168"/>
      <c r="BM2093" s="168"/>
      <c r="DK2093" s="168"/>
      <c r="DL2093" s="168"/>
      <c r="DM2093" s="168"/>
      <c r="DN2093" s="168"/>
      <c r="DO2093" s="168"/>
      <c r="DP2093" s="168"/>
      <c r="DQ2093" s="168"/>
      <c r="DR2093" s="168"/>
      <c r="DS2093" s="168"/>
      <c r="DT2093" s="168"/>
      <c r="DU2093" s="168"/>
      <c r="DV2093" s="168"/>
      <c r="DW2093" s="168"/>
      <c r="DX2093" s="168"/>
      <c r="DY2093" s="168"/>
      <c r="DZ2093" s="168"/>
      <c r="EA2093" s="168"/>
      <c r="EB2093" s="168"/>
      <c r="EC2093" s="168"/>
      <c r="ED2093" s="168"/>
      <c r="EE2093" s="168"/>
      <c r="EF2093" s="168"/>
      <c r="EG2093" s="168"/>
      <c r="EH2093" s="168"/>
      <c r="EI2093" s="168"/>
      <c r="EJ2093" s="168"/>
      <c r="EK2093" s="168"/>
      <c r="EL2093" s="168"/>
      <c r="EM2093" s="168"/>
      <c r="EN2093" s="168"/>
      <c r="EO2093" s="168"/>
      <c r="EP2093" s="168"/>
      <c r="EQ2093" s="168"/>
      <c r="ER2093" s="168"/>
      <c r="ES2093" s="168"/>
      <c r="ET2093" s="168"/>
      <c r="EU2093" s="168"/>
      <c r="EV2093" s="168"/>
      <c r="EW2093" s="168"/>
      <c r="EX2093" s="168"/>
      <c r="EY2093" s="168"/>
      <c r="EZ2093" s="168"/>
      <c r="FA2093" s="168"/>
      <c r="FB2093" s="168"/>
      <c r="FC2093" s="168"/>
      <c r="FD2093" s="168"/>
    </row>
    <row r="2094" spans="1:160" s="5" customFormat="1" ht="24.9" customHeight="1" x14ac:dyDescent="0.3">
      <c r="A2094" s="263"/>
      <c r="B2094" s="263"/>
      <c r="C2094" s="265"/>
      <c r="D2094" s="481"/>
      <c r="E2094" s="482"/>
      <c r="F2094" s="482"/>
      <c r="G2094" s="482"/>
      <c r="H2094" s="482"/>
      <c r="I2094" s="482"/>
      <c r="J2094" s="482"/>
      <c r="K2094" s="482"/>
      <c r="L2094" s="482"/>
      <c r="M2094" s="483"/>
      <c r="N2094" s="16"/>
      <c r="O2094" s="412"/>
      <c r="P2094" s="413"/>
      <c r="Q2094" s="8"/>
      <c r="R2094" s="8"/>
      <c r="S2094" s="8"/>
      <c r="T2094" s="9"/>
      <c r="U2094" s="17"/>
      <c r="V2094" s="33"/>
      <c r="W2094" s="57"/>
      <c r="X2094" s="86"/>
      <c r="Y2094" s="33"/>
      <c r="Z2094" s="36"/>
      <c r="AA2094" s="36"/>
      <c r="AD2094" s="33"/>
      <c r="AG2094" s="33"/>
      <c r="AH2094" s="43"/>
      <c r="AI2094" s="43"/>
      <c r="AJ2094" s="43"/>
      <c r="AK2094" s="43"/>
      <c r="AL2094" s="43"/>
      <c r="AM2094" s="43"/>
      <c r="AN2094" s="43"/>
      <c r="AO2094" s="43"/>
      <c r="AP2094" s="43"/>
      <c r="AQ2094" s="43"/>
      <c r="AR2094" s="43"/>
      <c r="AS2094" s="43"/>
      <c r="AT2094" s="43"/>
      <c r="AU2094" s="44"/>
      <c r="AV2094" s="33"/>
      <c r="AW2094" s="33"/>
      <c r="AX2094" s="33"/>
      <c r="AZ2094" s="141"/>
      <c r="BE2094" s="168"/>
      <c r="BF2094" s="168"/>
      <c r="BG2094" s="168"/>
      <c r="BH2094" s="168"/>
      <c r="BI2094" s="168"/>
      <c r="BJ2094" s="168"/>
      <c r="BK2094" s="168"/>
      <c r="BL2094" s="168"/>
      <c r="BM2094" s="168"/>
      <c r="DK2094" s="168"/>
      <c r="DL2094" s="168"/>
      <c r="DM2094" s="168"/>
      <c r="DN2094" s="168"/>
      <c r="DO2094" s="168"/>
      <c r="DP2094" s="168"/>
      <c r="DQ2094" s="168"/>
      <c r="DR2094" s="168"/>
      <c r="DS2094" s="168"/>
      <c r="DT2094" s="168"/>
      <c r="DU2094" s="168"/>
      <c r="DV2094" s="168"/>
      <c r="DW2094" s="168"/>
      <c r="DX2094" s="168"/>
      <c r="DY2094" s="168"/>
      <c r="DZ2094" s="168"/>
      <c r="EA2094" s="168"/>
      <c r="EB2094" s="168"/>
      <c r="EC2094" s="168"/>
      <c r="ED2094" s="168"/>
      <c r="EE2094" s="168"/>
      <c r="EF2094" s="168"/>
      <c r="EG2094" s="168"/>
      <c r="EH2094" s="168"/>
      <c r="EI2094" s="168"/>
      <c r="EJ2094" s="168"/>
      <c r="EK2094" s="168"/>
      <c r="EL2094" s="168"/>
      <c r="EM2094" s="168"/>
      <c r="EN2094" s="168"/>
      <c r="EO2094" s="168"/>
      <c r="EP2094" s="168"/>
      <c r="EQ2094" s="168"/>
      <c r="ER2094" s="168"/>
      <c r="ES2094" s="168"/>
      <c r="ET2094" s="168"/>
      <c r="EU2094" s="168"/>
      <c r="EV2094" s="168"/>
      <c r="EW2094" s="168"/>
      <c r="EX2094" s="168"/>
      <c r="EY2094" s="168"/>
      <c r="EZ2094" s="168"/>
      <c r="FA2094" s="168"/>
      <c r="FB2094" s="168"/>
      <c r="FC2094" s="168"/>
      <c r="FD2094" s="168"/>
    </row>
    <row r="2095" spans="1:160" s="5" customFormat="1" ht="24.9" customHeight="1" thickBot="1" x14ac:dyDescent="0.35">
      <c r="A2095" s="263"/>
      <c r="B2095" s="263"/>
      <c r="C2095" s="265"/>
      <c r="D2095" s="481"/>
      <c r="E2095" s="482"/>
      <c r="F2095" s="482"/>
      <c r="G2095" s="482"/>
      <c r="H2095" s="482"/>
      <c r="I2095" s="482"/>
      <c r="J2095" s="482"/>
      <c r="K2095" s="482"/>
      <c r="L2095" s="482"/>
      <c r="M2095" s="483"/>
      <c r="N2095" s="414" t="s">
        <v>16</v>
      </c>
      <c r="O2095" s="415"/>
      <c r="P2095" s="415"/>
      <c r="Q2095" s="415"/>
      <c r="R2095" s="415"/>
      <c r="S2095" s="415"/>
      <c r="T2095" s="415"/>
      <c r="U2095" s="18">
        <f>SUM(U2075:U2094)</f>
        <v>0</v>
      </c>
      <c r="V2095" s="33"/>
      <c r="W2095" s="57"/>
      <c r="X2095" s="86"/>
      <c r="Y2095" s="33"/>
      <c r="Z2095" s="36"/>
      <c r="AA2095" s="36"/>
      <c r="AD2095" s="33"/>
      <c r="AG2095" s="33"/>
      <c r="AH2095" s="43"/>
      <c r="AI2095" s="43"/>
      <c r="AJ2095" s="43"/>
      <c r="AK2095" s="43"/>
      <c r="AL2095" s="43"/>
      <c r="AM2095" s="43"/>
      <c r="AN2095" s="43"/>
      <c r="AO2095" s="43"/>
      <c r="AP2095" s="43"/>
      <c r="AQ2095" s="43"/>
      <c r="AR2095" s="43"/>
      <c r="AS2095" s="43"/>
      <c r="AT2095" s="43"/>
      <c r="AU2095" s="44"/>
      <c r="AV2095" s="33"/>
      <c r="AW2095" s="33"/>
      <c r="AX2095" s="33"/>
      <c r="AZ2095" s="141"/>
      <c r="BE2095" s="168"/>
      <c r="BF2095" s="168"/>
      <c r="BG2095" s="168"/>
      <c r="BH2095" s="168"/>
      <c r="BI2095" s="168"/>
      <c r="BJ2095" s="168"/>
      <c r="BK2095" s="168"/>
      <c r="BL2095" s="168"/>
      <c r="BM2095" s="168"/>
      <c r="DK2095" s="168"/>
      <c r="DL2095" s="168"/>
      <c r="DM2095" s="168"/>
      <c r="DN2095" s="168"/>
      <c r="DO2095" s="168"/>
      <c r="DP2095" s="168"/>
      <c r="DQ2095" s="168"/>
      <c r="DR2095" s="168"/>
      <c r="DS2095" s="168"/>
      <c r="DT2095" s="168"/>
      <c r="DU2095" s="168"/>
      <c r="DV2095" s="168"/>
      <c r="DW2095" s="168"/>
      <c r="DX2095" s="168"/>
      <c r="DY2095" s="168"/>
      <c r="DZ2095" s="168"/>
      <c r="EA2095" s="168"/>
      <c r="EB2095" s="168"/>
      <c r="EC2095" s="168"/>
      <c r="ED2095" s="168"/>
      <c r="EE2095" s="168"/>
      <c r="EF2095" s="168"/>
      <c r="EG2095" s="168"/>
      <c r="EH2095" s="168"/>
      <c r="EI2095" s="168"/>
      <c r="EJ2095" s="168"/>
      <c r="EK2095" s="168"/>
      <c r="EL2095" s="168"/>
      <c r="EM2095" s="168"/>
      <c r="EN2095" s="168"/>
      <c r="EO2095" s="168"/>
      <c r="EP2095" s="168"/>
      <c r="EQ2095" s="168"/>
      <c r="ER2095" s="168"/>
      <c r="ES2095" s="168"/>
      <c r="ET2095" s="168"/>
      <c r="EU2095" s="168"/>
      <c r="EV2095" s="168"/>
      <c r="EW2095" s="168"/>
      <c r="EX2095" s="168"/>
      <c r="EY2095" s="168"/>
      <c r="EZ2095" s="168"/>
      <c r="FA2095" s="168"/>
      <c r="FB2095" s="168"/>
      <c r="FC2095" s="168"/>
      <c r="FD2095" s="168"/>
    </row>
    <row r="2096" spans="1:160" s="5" customFormat="1" ht="14.4" customHeight="1" x14ac:dyDescent="0.3">
      <c r="A2096" s="263"/>
      <c r="B2096" s="263"/>
      <c r="C2096" s="265"/>
      <c r="D2096" s="481"/>
      <c r="E2096" s="482"/>
      <c r="F2096" s="482"/>
      <c r="G2096" s="482"/>
      <c r="H2096" s="482"/>
      <c r="I2096" s="482"/>
      <c r="J2096" s="482"/>
      <c r="K2096" s="482"/>
      <c r="L2096" s="482"/>
      <c r="M2096" s="483"/>
      <c r="N2096" s="416" t="s">
        <v>17</v>
      </c>
      <c r="O2096" s="417"/>
      <c r="P2096" s="417"/>
      <c r="Q2096" s="417"/>
      <c r="R2096" s="417"/>
      <c r="S2096" s="417"/>
      <c r="T2096" s="417"/>
      <c r="U2096" s="418"/>
      <c r="V2096" s="87"/>
      <c r="W2096" s="57"/>
      <c r="X2096" s="86"/>
      <c r="Y2096" s="33"/>
      <c r="Z2096" s="36"/>
      <c r="AA2096" s="36"/>
      <c r="AD2096" s="33"/>
      <c r="AG2096" s="33"/>
      <c r="AH2096" s="43"/>
      <c r="AI2096" s="43"/>
      <c r="AJ2096" s="43"/>
      <c r="AK2096" s="43"/>
      <c r="AL2096" s="43"/>
      <c r="AM2096" s="43"/>
      <c r="AN2096" s="43"/>
      <c r="AO2096" s="43"/>
      <c r="AP2096" s="43"/>
      <c r="AQ2096" s="43"/>
      <c r="AR2096" s="43"/>
      <c r="AS2096" s="43"/>
      <c r="AT2096" s="43"/>
      <c r="AU2096" s="44"/>
      <c r="AV2096" s="33"/>
      <c r="AW2096" s="33"/>
      <c r="AX2096" s="33"/>
      <c r="AZ2096" s="141"/>
      <c r="BE2096" s="168"/>
      <c r="BF2096" s="168"/>
      <c r="BG2096" s="168"/>
      <c r="BH2096" s="168"/>
      <c r="BI2096" s="168"/>
      <c r="BJ2096" s="168"/>
      <c r="BK2096" s="168"/>
      <c r="BL2096" s="168"/>
      <c r="BM2096" s="168"/>
      <c r="DK2096" s="168"/>
      <c r="DL2096" s="168"/>
      <c r="DM2096" s="168"/>
      <c r="DN2096" s="168"/>
      <c r="DO2096" s="168"/>
      <c r="DP2096" s="168"/>
      <c r="DQ2096" s="168"/>
      <c r="DR2096" s="168"/>
      <c r="DS2096" s="168"/>
      <c r="DT2096" s="168"/>
      <c r="DU2096" s="168"/>
      <c r="DV2096" s="168"/>
      <c r="DW2096" s="168"/>
      <c r="DX2096" s="168"/>
      <c r="DY2096" s="168"/>
      <c r="DZ2096" s="168"/>
      <c r="EA2096" s="168"/>
      <c r="EB2096" s="168"/>
      <c r="EC2096" s="168"/>
      <c r="ED2096" s="168"/>
      <c r="EE2096" s="168"/>
      <c r="EF2096" s="168"/>
      <c r="EG2096" s="168"/>
      <c r="EH2096" s="168"/>
      <c r="EI2096" s="168"/>
      <c r="EJ2096" s="168"/>
      <c r="EK2096" s="168"/>
      <c r="EL2096" s="168"/>
      <c r="EM2096" s="168"/>
      <c r="EN2096" s="168"/>
      <c r="EO2096" s="168"/>
      <c r="EP2096" s="168"/>
      <c r="EQ2096" s="168"/>
      <c r="ER2096" s="168"/>
      <c r="ES2096" s="168"/>
      <c r="ET2096" s="168"/>
      <c r="EU2096" s="168"/>
      <c r="EV2096" s="168"/>
      <c r="EW2096" s="168"/>
      <c r="EX2096" s="168"/>
      <c r="EY2096" s="168"/>
      <c r="EZ2096" s="168"/>
      <c r="FA2096" s="168"/>
      <c r="FB2096" s="168"/>
      <c r="FC2096" s="168"/>
      <c r="FD2096" s="168"/>
    </row>
    <row r="2097" spans="1:160" s="5" customFormat="1" x14ac:dyDescent="0.3">
      <c r="A2097" s="263"/>
      <c r="B2097" s="263"/>
      <c r="C2097" s="265"/>
      <c r="D2097" s="481"/>
      <c r="E2097" s="482"/>
      <c r="F2097" s="482"/>
      <c r="G2097" s="482"/>
      <c r="H2097" s="482"/>
      <c r="I2097" s="482"/>
      <c r="J2097" s="482"/>
      <c r="K2097" s="482"/>
      <c r="L2097" s="482"/>
      <c r="M2097" s="483"/>
      <c r="N2097" s="419"/>
      <c r="O2097" s="420"/>
      <c r="P2097" s="420"/>
      <c r="Q2097" s="420"/>
      <c r="R2097" s="420"/>
      <c r="S2097" s="420"/>
      <c r="T2097" s="420"/>
      <c r="U2097" s="421"/>
      <c r="V2097" s="33"/>
      <c r="W2097" s="57"/>
      <c r="X2097" s="86"/>
      <c r="Y2097" s="33"/>
      <c r="Z2097" s="36"/>
      <c r="AA2097" s="36"/>
      <c r="AD2097" s="33"/>
      <c r="AG2097" s="33"/>
      <c r="AH2097" s="43"/>
      <c r="AI2097" s="43"/>
      <c r="AJ2097" s="43"/>
      <c r="AK2097" s="43"/>
      <c r="AL2097" s="43"/>
      <c r="AM2097" s="43"/>
      <c r="AN2097" s="43"/>
      <c r="AO2097" s="43"/>
      <c r="AP2097" s="43"/>
      <c r="AQ2097" s="43"/>
      <c r="AR2097" s="43"/>
      <c r="AS2097" s="43"/>
      <c r="AT2097" s="43"/>
      <c r="AU2097" s="44"/>
      <c r="AV2097" s="33"/>
      <c r="AW2097" s="33"/>
      <c r="AX2097" s="33"/>
      <c r="AZ2097" s="141"/>
      <c r="BE2097" s="168"/>
      <c r="BF2097" s="168"/>
      <c r="BG2097" s="168"/>
      <c r="BH2097" s="168"/>
      <c r="BI2097" s="168"/>
      <c r="BJ2097" s="168"/>
      <c r="BK2097" s="168"/>
      <c r="BL2097" s="168"/>
      <c r="BM2097" s="168"/>
      <c r="DK2097" s="168"/>
      <c r="DL2097" s="168"/>
      <c r="DM2097" s="168"/>
      <c r="DN2097" s="168"/>
      <c r="DO2097" s="168"/>
      <c r="DP2097" s="168"/>
      <c r="DQ2097" s="168"/>
      <c r="DR2097" s="168"/>
      <c r="DS2097" s="168"/>
      <c r="DT2097" s="168"/>
      <c r="DU2097" s="168"/>
      <c r="DV2097" s="168"/>
      <c r="DW2097" s="168"/>
      <c r="DX2097" s="168"/>
      <c r="DY2097" s="168"/>
      <c r="DZ2097" s="168"/>
      <c r="EA2097" s="168"/>
      <c r="EB2097" s="168"/>
      <c r="EC2097" s="168"/>
      <c r="ED2097" s="168"/>
      <c r="EE2097" s="168"/>
      <c r="EF2097" s="168"/>
      <c r="EG2097" s="168"/>
      <c r="EH2097" s="168"/>
      <c r="EI2097" s="168"/>
      <c r="EJ2097" s="168"/>
      <c r="EK2097" s="168"/>
      <c r="EL2097" s="168"/>
      <c r="EM2097" s="168"/>
      <c r="EN2097" s="168"/>
      <c r="EO2097" s="168"/>
      <c r="EP2097" s="168"/>
      <c r="EQ2097" s="168"/>
      <c r="ER2097" s="168"/>
      <c r="ES2097" s="168"/>
      <c r="ET2097" s="168"/>
      <c r="EU2097" s="168"/>
      <c r="EV2097" s="168"/>
      <c r="EW2097" s="168"/>
      <c r="EX2097" s="168"/>
      <c r="EY2097" s="168"/>
      <c r="EZ2097" s="168"/>
      <c r="FA2097" s="168"/>
      <c r="FB2097" s="168"/>
      <c r="FC2097" s="168"/>
      <c r="FD2097" s="168"/>
    </row>
    <row r="2098" spans="1:160" s="5" customFormat="1" x14ac:dyDescent="0.3">
      <c r="A2098" s="263"/>
      <c r="B2098" s="263"/>
      <c r="C2098" s="265"/>
      <c r="D2098" s="481"/>
      <c r="E2098" s="482"/>
      <c r="F2098" s="482"/>
      <c r="G2098" s="482"/>
      <c r="H2098" s="482"/>
      <c r="I2098" s="482"/>
      <c r="J2098" s="482"/>
      <c r="K2098" s="482"/>
      <c r="L2098" s="482"/>
      <c r="M2098" s="483"/>
      <c r="N2098" s="419"/>
      <c r="O2098" s="420"/>
      <c r="P2098" s="420"/>
      <c r="Q2098" s="420"/>
      <c r="R2098" s="420"/>
      <c r="S2098" s="420"/>
      <c r="T2098" s="420"/>
      <c r="U2098" s="421"/>
      <c r="V2098" s="33"/>
      <c r="W2098" s="57"/>
      <c r="X2098" s="86"/>
      <c r="Y2098" s="33"/>
      <c r="Z2098" s="36"/>
      <c r="AA2098" s="36"/>
      <c r="AD2098" s="33"/>
      <c r="AG2098" s="33"/>
      <c r="AH2098" s="43"/>
      <c r="AI2098" s="43"/>
      <c r="AJ2098" s="43"/>
      <c r="AK2098" s="43"/>
      <c r="AL2098" s="43"/>
      <c r="AM2098" s="43"/>
      <c r="AN2098" s="43"/>
      <c r="AO2098" s="43"/>
      <c r="AP2098" s="43"/>
      <c r="AQ2098" s="43"/>
      <c r="AR2098" s="43"/>
      <c r="AS2098" s="43"/>
      <c r="AT2098" s="43"/>
      <c r="AU2098" s="44"/>
      <c r="AV2098" s="33"/>
      <c r="AW2098" s="33"/>
      <c r="AX2098" s="33"/>
      <c r="AZ2098" s="141"/>
      <c r="BE2098" s="168"/>
      <c r="BF2098" s="168"/>
      <c r="BG2098" s="168"/>
      <c r="BH2098" s="168"/>
      <c r="BI2098" s="168"/>
      <c r="BJ2098" s="168"/>
      <c r="BK2098" s="168"/>
      <c r="BL2098" s="168"/>
      <c r="BM2098" s="168"/>
      <c r="DK2098" s="168"/>
      <c r="DL2098" s="168"/>
      <c r="DM2098" s="168"/>
      <c r="DN2098" s="168"/>
      <c r="DO2098" s="168"/>
      <c r="DP2098" s="168"/>
      <c r="DQ2098" s="168"/>
      <c r="DR2098" s="168"/>
      <c r="DS2098" s="168"/>
      <c r="DT2098" s="168"/>
      <c r="DU2098" s="168"/>
      <c r="DV2098" s="168"/>
      <c r="DW2098" s="168"/>
      <c r="DX2098" s="168"/>
      <c r="DY2098" s="168"/>
      <c r="DZ2098" s="168"/>
      <c r="EA2098" s="168"/>
      <c r="EB2098" s="168"/>
      <c r="EC2098" s="168"/>
      <c r="ED2098" s="168"/>
      <c r="EE2098" s="168"/>
      <c r="EF2098" s="168"/>
      <c r="EG2098" s="168"/>
      <c r="EH2098" s="168"/>
      <c r="EI2098" s="168"/>
      <c r="EJ2098" s="168"/>
      <c r="EK2098" s="168"/>
      <c r="EL2098" s="168"/>
      <c r="EM2098" s="168"/>
      <c r="EN2098" s="168"/>
      <c r="EO2098" s="168"/>
      <c r="EP2098" s="168"/>
      <c r="EQ2098" s="168"/>
      <c r="ER2098" s="168"/>
      <c r="ES2098" s="168"/>
      <c r="ET2098" s="168"/>
      <c r="EU2098" s="168"/>
      <c r="EV2098" s="168"/>
      <c r="EW2098" s="168"/>
      <c r="EX2098" s="168"/>
      <c r="EY2098" s="168"/>
      <c r="EZ2098" s="168"/>
      <c r="FA2098" s="168"/>
      <c r="FB2098" s="168"/>
      <c r="FC2098" s="168"/>
      <c r="FD2098" s="168"/>
    </row>
    <row r="2099" spans="1:160" s="5" customFormat="1" ht="14.4" thickBot="1" x14ac:dyDescent="0.35">
      <c r="A2099" s="263"/>
      <c r="B2099" s="263"/>
      <c r="C2099" s="265"/>
      <c r="D2099" s="425"/>
      <c r="E2099" s="426"/>
      <c r="F2099" s="426"/>
      <c r="G2099" s="426"/>
      <c r="H2099" s="426"/>
      <c r="I2099" s="426"/>
      <c r="J2099" s="426"/>
      <c r="K2099" s="426"/>
      <c r="L2099" s="426"/>
      <c r="M2099" s="427"/>
      <c r="N2099" s="422"/>
      <c r="O2099" s="423"/>
      <c r="P2099" s="423"/>
      <c r="Q2099" s="423"/>
      <c r="R2099" s="423"/>
      <c r="S2099" s="423"/>
      <c r="T2099" s="423"/>
      <c r="U2099" s="424"/>
      <c r="V2099" s="33"/>
      <c r="W2099" s="57"/>
      <c r="X2099" s="86"/>
      <c r="Y2099" s="33"/>
      <c r="Z2099" s="36"/>
      <c r="AA2099" s="36"/>
      <c r="AD2099" s="33"/>
      <c r="AG2099" s="33"/>
      <c r="AH2099" s="43"/>
      <c r="AI2099" s="43"/>
      <c r="AJ2099" s="43"/>
      <c r="AK2099" s="43"/>
      <c r="AL2099" s="43"/>
      <c r="AM2099" s="43"/>
      <c r="AN2099" s="43"/>
      <c r="AO2099" s="43"/>
      <c r="AP2099" s="43"/>
      <c r="AQ2099" s="43"/>
      <c r="AR2099" s="43"/>
      <c r="AS2099" s="43"/>
      <c r="AT2099" s="43"/>
      <c r="AU2099" s="44"/>
      <c r="AV2099" s="33"/>
      <c r="AW2099" s="33"/>
      <c r="AX2099" s="33"/>
      <c r="AZ2099" s="141"/>
      <c r="BE2099" s="168"/>
      <c r="BF2099" s="168"/>
      <c r="BG2099" s="168"/>
      <c r="BH2099" s="168"/>
      <c r="BI2099" s="168"/>
      <c r="BJ2099" s="168"/>
      <c r="BK2099" s="168"/>
      <c r="BL2099" s="168"/>
      <c r="BM2099" s="168"/>
      <c r="DK2099" s="168"/>
      <c r="DL2099" s="168"/>
      <c r="DM2099" s="168"/>
      <c r="DN2099" s="168"/>
      <c r="DO2099" s="168"/>
      <c r="DP2099" s="168"/>
      <c r="DQ2099" s="168"/>
      <c r="DR2099" s="168"/>
      <c r="DS2099" s="168"/>
      <c r="DT2099" s="168"/>
      <c r="DU2099" s="168"/>
      <c r="DV2099" s="168"/>
      <c r="DW2099" s="168"/>
      <c r="DX2099" s="168"/>
      <c r="DY2099" s="168"/>
      <c r="DZ2099" s="168"/>
      <c r="EA2099" s="168"/>
      <c r="EB2099" s="168"/>
      <c r="EC2099" s="168"/>
      <c r="ED2099" s="168"/>
      <c r="EE2099" s="168"/>
      <c r="EF2099" s="168"/>
      <c r="EG2099" s="168"/>
      <c r="EH2099" s="168"/>
      <c r="EI2099" s="168"/>
      <c r="EJ2099" s="168"/>
      <c r="EK2099" s="168"/>
      <c r="EL2099" s="168"/>
      <c r="EM2099" s="168"/>
      <c r="EN2099" s="168"/>
      <c r="EO2099" s="168"/>
      <c r="EP2099" s="168"/>
      <c r="EQ2099" s="168"/>
      <c r="ER2099" s="168"/>
      <c r="ES2099" s="168"/>
      <c r="ET2099" s="168"/>
      <c r="EU2099" s="168"/>
      <c r="EV2099" s="168"/>
      <c r="EW2099" s="168"/>
      <c r="EX2099" s="168"/>
      <c r="EY2099" s="168"/>
      <c r="EZ2099" s="168"/>
      <c r="FA2099" s="168"/>
      <c r="FB2099" s="168"/>
      <c r="FC2099" s="168"/>
      <c r="FD2099" s="168"/>
    </row>
    <row r="2100" spans="1:160" s="5" customFormat="1" ht="5.25" customHeight="1" thickBot="1" x14ac:dyDescent="0.35">
      <c r="A2100" s="263"/>
      <c r="B2100" s="263"/>
      <c r="C2100" s="265"/>
      <c r="D2100" s="428"/>
      <c r="E2100" s="428"/>
      <c r="F2100" s="428"/>
      <c r="G2100" s="428"/>
      <c r="H2100" s="428"/>
      <c r="I2100" s="428"/>
      <c r="J2100" s="428"/>
      <c r="K2100" s="428"/>
      <c r="L2100" s="428"/>
      <c r="M2100" s="428"/>
      <c r="N2100" s="428"/>
      <c r="O2100" s="428"/>
      <c r="P2100" s="428"/>
      <c r="Q2100" s="428"/>
      <c r="R2100" s="428"/>
      <c r="S2100" s="428"/>
      <c r="T2100" s="428"/>
      <c r="U2100" s="428"/>
      <c r="V2100" s="33"/>
      <c r="W2100" s="57"/>
      <c r="X2100" s="86"/>
      <c r="Y2100" s="33"/>
      <c r="Z2100" s="36"/>
      <c r="AA2100" s="36"/>
      <c r="AD2100" s="33"/>
      <c r="AG2100" s="33"/>
      <c r="AH2100" s="43"/>
      <c r="AI2100" s="43"/>
      <c r="AJ2100" s="43"/>
      <c r="AK2100" s="43"/>
      <c r="AL2100" s="43"/>
      <c r="AM2100" s="43"/>
      <c r="AN2100" s="43"/>
      <c r="AO2100" s="43"/>
      <c r="AP2100" s="43"/>
      <c r="AQ2100" s="43"/>
      <c r="AR2100" s="43"/>
      <c r="AS2100" s="43"/>
      <c r="AT2100" s="43"/>
      <c r="AU2100" s="44"/>
      <c r="AV2100" s="33"/>
      <c r="AW2100" s="33"/>
      <c r="AX2100" s="33"/>
      <c r="AZ2100" s="141"/>
      <c r="BE2100" s="168"/>
      <c r="BF2100" s="168"/>
      <c r="BG2100" s="168"/>
      <c r="BH2100" s="168"/>
      <c r="BI2100" s="168"/>
      <c r="BJ2100" s="168"/>
      <c r="BK2100" s="168"/>
      <c r="BL2100" s="168"/>
      <c r="BM2100" s="168"/>
      <c r="DK2100" s="168"/>
      <c r="DL2100" s="168"/>
      <c r="DM2100" s="168"/>
      <c r="DN2100" s="168"/>
      <c r="DO2100" s="168"/>
      <c r="DP2100" s="168"/>
      <c r="DQ2100" s="168"/>
      <c r="DR2100" s="168"/>
      <c r="DS2100" s="168"/>
      <c r="DT2100" s="168"/>
      <c r="DU2100" s="168"/>
      <c r="DV2100" s="168"/>
      <c r="DW2100" s="168"/>
      <c r="DX2100" s="168"/>
      <c r="DY2100" s="168"/>
      <c r="DZ2100" s="168"/>
      <c r="EA2100" s="168"/>
      <c r="EB2100" s="168"/>
      <c r="EC2100" s="168"/>
      <c r="ED2100" s="168"/>
      <c r="EE2100" s="168"/>
      <c r="EF2100" s="168"/>
      <c r="EG2100" s="168"/>
      <c r="EH2100" s="168"/>
      <c r="EI2100" s="168"/>
      <c r="EJ2100" s="168"/>
      <c r="EK2100" s="168"/>
      <c r="EL2100" s="168"/>
      <c r="EM2100" s="168"/>
      <c r="EN2100" s="168"/>
      <c r="EO2100" s="168"/>
      <c r="EP2100" s="168"/>
      <c r="EQ2100" s="168"/>
      <c r="ER2100" s="168"/>
      <c r="ES2100" s="168"/>
      <c r="ET2100" s="168"/>
      <c r="EU2100" s="168"/>
      <c r="EV2100" s="168"/>
      <c r="EW2100" s="168"/>
      <c r="EX2100" s="168"/>
      <c r="EY2100" s="168"/>
      <c r="EZ2100" s="168"/>
      <c r="FA2100" s="168"/>
      <c r="FB2100" s="168"/>
      <c r="FC2100" s="168"/>
      <c r="FD2100" s="168"/>
    </row>
    <row r="2101" spans="1:160" s="5" customFormat="1" ht="20.25" customHeight="1" x14ac:dyDescent="0.3">
      <c r="A2101" s="263"/>
      <c r="B2101" s="263"/>
      <c r="C2101" s="265"/>
      <c r="D2101" s="429" t="s">
        <v>18</v>
      </c>
      <c r="E2101" s="430"/>
      <c r="F2101" s="430"/>
      <c r="G2101" s="430"/>
      <c r="H2101" s="430"/>
      <c r="I2101" s="430"/>
      <c r="J2101" s="430"/>
      <c r="K2101" s="430"/>
      <c r="L2101" s="430"/>
      <c r="M2101" s="431"/>
      <c r="N2101" s="429" t="s">
        <v>19</v>
      </c>
      <c r="O2101" s="430"/>
      <c r="P2101" s="430"/>
      <c r="Q2101" s="430"/>
      <c r="R2101" s="430"/>
      <c r="S2101" s="430"/>
      <c r="T2101" s="430"/>
      <c r="U2101" s="431"/>
      <c r="V2101" s="33"/>
      <c r="W2101" s="57"/>
      <c r="X2101" s="86"/>
      <c r="Y2101" s="33"/>
      <c r="Z2101" s="36"/>
      <c r="AA2101" s="36"/>
      <c r="AD2101" s="33"/>
      <c r="AG2101" s="33"/>
      <c r="AH2101" s="43"/>
      <c r="AI2101" s="43"/>
      <c r="AJ2101" s="43"/>
      <c r="AK2101" s="43"/>
      <c r="AL2101" s="43"/>
      <c r="AM2101" s="43"/>
      <c r="AN2101" s="43"/>
      <c r="AO2101" s="43"/>
      <c r="AP2101" s="43"/>
      <c r="AQ2101" s="43"/>
      <c r="AR2101" s="43"/>
      <c r="AS2101" s="43"/>
      <c r="AT2101" s="43"/>
      <c r="AU2101" s="44"/>
      <c r="AV2101" s="33"/>
      <c r="AW2101" s="33"/>
      <c r="AX2101" s="33"/>
      <c r="AZ2101" s="141"/>
      <c r="BE2101" s="168"/>
      <c r="BF2101" s="168"/>
      <c r="BG2101" s="168"/>
      <c r="BH2101" s="168"/>
      <c r="BI2101" s="168"/>
      <c r="BJ2101" s="168"/>
      <c r="BK2101" s="168"/>
      <c r="BL2101" s="168"/>
      <c r="BM2101" s="168"/>
      <c r="DK2101" s="168"/>
      <c r="DL2101" s="168"/>
      <c r="DM2101" s="168"/>
      <c r="DN2101" s="168"/>
      <c r="DO2101" s="168"/>
      <c r="DP2101" s="168"/>
      <c r="DQ2101" s="168"/>
      <c r="DR2101" s="168"/>
      <c r="DS2101" s="168"/>
      <c r="DT2101" s="168"/>
      <c r="DU2101" s="168"/>
      <c r="DV2101" s="168"/>
      <c r="DW2101" s="168"/>
      <c r="DX2101" s="168"/>
      <c r="DY2101" s="168"/>
      <c r="DZ2101" s="168"/>
      <c r="EA2101" s="168"/>
      <c r="EB2101" s="168"/>
      <c r="EC2101" s="168"/>
      <c r="ED2101" s="168"/>
      <c r="EE2101" s="168"/>
      <c r="EF2101" s="168"/>
      <c r="EG2101" s="168"/>
      <c r="EH2101" s="168"/>
      <c r="EI2101" s="168"/>
      <c r="EJ2101" s="168"/>
      <c r="EK2101" s="168"/>
      <c r="EL2101" s="168"/>
      <c r="EM2101" s="168"/>
      <c r="EN2101" s="168"/>
      <c r="EO2101" s="168"/>
      <c r="EP2101" s="168"/>
      <c r="EQ2101" s="168"/>
      <c r="ER2101" s="168"/>
      <c r="ES2101" s="168"/>
      <c r="ET2101" s="168"/>
      <c r="EU2101" s="168"/>
      <c r="EV2101" s="168"/>
      <c r="EW2101" s="168"/>
      <c r="EX2101" s="168"/>
      <c r="EY2101" s="168"/>
      <c r="EZ2101" s="168"/>
      <c r="FA2101" s="168"/>
      <c r="FB2101" s="168"/>
      <c r="FC2101" s="168"/>
      <c r="FD2101" s="168"/>
    </row>
    <row r="2102" spans="1:160" s="5" customFormat="1" x14ac:dyDescent="0.3">
      <c r="A2102" s="263"/>
      <c r="B2102" s="263"/>
      <c r="C2102" s="265"/>
      <c r="D2102" s="432" t="s">
        <v>20</v>
      </c>
      <c r="E2102" s="433"/>
      <c r="F2102" s="433"/>
      <c r="G2102" s="433"/>
      <c r="H2102" s="433"/>
      <c r="I2102" s="433"/>
      <c r="J2102" s="433"/>
      <c r="K2102" s="433"/>
      <c r="L2102" s="433"/>
      <c r="M2102" s="434"/>
      <c r="N2102" s="435" t="s">
        <v>21</v>
      </c>
      <c r="O2102" s="436"/>
      <c r="P2102" s="436"/>
      <c r="Q2102" s="436"/>
      <c r="R2102" s="436"/>
      <c r="S2102" s="436"/>
      <c r="T2102" s="436"/>
      <c r="U2102" s="437"/>
      <c r="V2102" s="33"/>
      <c r="W2102" s="57"/>
      <c r="X2102" s="86"/>
      <c r="Y2102" s="33"/>
      <c r="Z2102" s="36"/>
      <c r="AA2102" s="36"/>
      <c r="AD2102" s="33"/>
      <c r="AG2102" s="33"/>
      <c r="AH2102" s="43"/>
      <c r="AI2102" s="43"/>
      <c r="AJ2102" s="43"/>
      <c r="AK2102" s="43"/>
      <c r="AL2102" s="43"/>
      <c r="AM2102" s="43"/>
      <c r="AN2102" s="43"/>
      <c r="AO2102" s="43"/>
      <c r="AP2102" s="43"/>
      <c r="AQ2102" s="43"/>
      <c r="AR2102" s="43"/>
      <c r="AS2102" s="43"/>
      <c r="AT2102" s="43"/>
      <c r="AU2102" s="44"/>
      <c r="AV2102" s="33"/>
      <c r="AW2102" s="33"/>
      <c r="AX2102" s="33"/>
      <c r="AZ2102" s="141"/>
      <c r="BE2102" s="168"/>
      <c r="BF2102" s="168"/>
      <c r="BG2102" s="168"/>
      <c r="BH2102" s="168"/>
      <c r="BI2102" s="168"/>
      <c r="BJ2102" s="168"/>
      <c r="BK2102" s="168"/>
      <c r="BL2102" s="168"/>
      <c r="BM2102" s="168"/>
      <c r="DK2102" s="168"/>
      <c r="DL2102" s="168"/>
      <c r="DM2102" s="168"/>
      <c r="DN2102" s="168"/>
      <c r="DO2102" s="168"/>
      <c r="DP2102" s="168"/>
      <c r="DQ2102" s="168"/>
      <c r="DR2102" s="168"/>
      <c r="DS2102" s="168"/>
      <c r="DT2102" s="168"/>
      <c r="DU2102" s="168"/>
      <c r="DV2102" s="168"/>
      <c r="DW2102" s="168"/>
      <c r="DX2102" s="168"/>
      <c r="DY2102" s="168"/>
      <c r="DZ2102" s="168"/>
      <c r="EA2102" s="168"/>
      <c r="EB2102" s="168"/>
      <c r="EC2102" s="168"/>
      <c r="ED2102" s="168"/>
      <c r="EE2102" s="168"/>
      <c r="EF2102" s="168"/>
      <c r="EG2102" s="168"/>
      <c r="EH2102" s="168"/>
      <c r="EI2102" s="168"/>
      <c r="EJ2102" s="168"/>
      <c r="EK2102" s="168"/>
      <c r="EL2102" s="168"/>
      <c r="EM2102" s="168"/>
      <c r="EN2102" s="168"/>
      <c r="EO2102" s="168"/>
      <c r="EP2102" s="168"/>
      <c r="EQ2102" s="168"/>
      <c r="ER2102" s="168"/>
      <c r="ES2102" s="168"/>
      <c r="ET2102" s="168"/>
      <c r="EU2102" s="168"/>
      <c r="EV2102" s="168"/>
      <c r="EW2102" s="168"/>
      <c r="EX2102" s="168"/>
      <c r="EY2102" s="168"/>
      <c r="EZ2102" s="168"/>
      <c r="FA2102" s="168"/>
      <c r="FB2102" s="168"/>
      <c r="FC2102" s="168"/>
      <c r="FD2102" s="168"/>
    </row>
    <row r="2103" spans="1:160" s="5" customFormat="1" ht="15.75" customHeight="1" x14ac:dyDescent="0.3">
      <c r="A2103" s="263"/>
      <c r="B2103" s="263"/>
      <c r="C2103" s="265"/>
      <c r="D2103" s="438" t="s">
        <v>22</v>
      </c>
      <c r="E2103" s="439"/>
      <c r="F2103" s="439"/>
      <c r="G2103" s="439"/>
      <c r="H2103" s="439"/>
      <c r="I2103" s="439"/>
      <c r="J2103" s="439"/>
      <c r="K2103" s="439"/>
      <c r="L2103" s="439"/>
      <c r="M2103" s="440"/>
      <c r="N2103" s="438" t="s">
        <v>22</v>
      </c>
      <c r="O2103" s="444"/>
      <c r="P2103" s="444"/>
      <c r="Q2103" s="444"/>
      <c r="R2103" s="444"/>
      <c r="S2103" s="444"/>
      <c r="T2103" s="444"/>
      <c r="U2103" s="440"/>
      <c r="V2103" s="33"/>
      <c r="W2103" s="57"/>
      <c r="X2103" s="86"/>
      <c r="Y2103" s="33"/>
      <c r="Z2103" s="36"/>
      <c r="AA2103" s="36"/>
      <c r="AD2103" s="33"/>
      <c r="AG2103" s="33"/>
      <c r="AH2103" s="43"/>
      <c r="AI2103" s="43"/>
      <c r="AJ2103" s="43"/>
      <c r="AK2103" s="43"/>
      <c r="AL2103" s="43"/>
      <c r="AM2103" s="43"/>
      <c r="AN2103" s="43"/>
      <c r="AO2103" s="43"/>
      <c r="AP2103" s="43"/>
      <c r="AQ2103" s="43"/>
      <c r="AR2103" s="43"/>
      <c r="AS2103" s="43"/>
      <c r="AT2103" s="43"/>
      <c r="AU2103" s="44"/>
      <c r="AV2103" s="33"/>
      <c r="AW2103" s="33"/>
      <c r="AX2103" s="33"/>
      <c r="AZ2103" s="141"/>
      <c r="BE2103" s="168"/>
      <c r="BF2103" s="168"/>
      <c r="BG2103" s="168"/>
      <c r="BH2103" s="168"/>
      <c r="BI2103" s="168"/>
      <c r="BJ2103" s="168"/>
      <c r="BK2103" s="168"/>
      <c r="BL2103" s="168"/>
      <c r="BM2103" s="168"/>
      <c r="DK2103" s="168"/>
      <c r="DL2103" s="168"/>
      <c r="DM2103" s="168"/>
      <c r="DN2103" s="168"/>
      <c r="DO2103" s="168"/>
      <c r="DP2103" s="168"/>
      <c r="DQ2103" s="168"/>
      <c r="DR2103" s="168"/>
      <c r="DS2103" s="168"/>
      <c r="DT2103" s="168"/>
      <c r="DU2103" s="168"/>
      <c r="DV2103" s="168"/>
      <c r="DW2103" s="168"/>
      <c r="DX2103" s="168"/>
      <c r="DY2103" s="168"/>
      <c r="DZ2103" s="168"/>
      <c r="EA2103" s="168"/>
      <c r="EB2103" s="168"/>
      <c r="EC2103" s="168"/>
      <c r="ED2103" s="168"/>
      <c r="EE2103" s="168"/>
      <c r="EF2103" s="168"/>
      <c r="EG2103" s="168"/>
      <c r="EH2103" s="168"/>
      <c r="EI2103" s="168"/>
      <c r="EJ2103" s="168"/>
      <c r="EK2103" s="168"/>
      <c r="EL2103" s="168"/>
      <c r="EM2103" s="168"/>
      <c r="EN2103" s="168"/>
      <c r="EO2103" s="168"/>
      <c r="EP2103" s="168"/>
      <c r="EQ2103" s="168"/>
      <c r="ER2103" s="168"/>
      <c r="ES2103" s="168"/>
      <c r="ET2103" s="168"/>
      <c r="EU2103" s="168"/>
      <c r="EV2103" s="168"/>
      <c r="EW2103" s="168"/>
      <c r="EX2103" s="168"/>
      <c r="EY2103" s="168"/>
      <c r="EZ2103" s="168"/>
      <c r="FA2103" s="168"/>
      <c r="FB2103" s="168"/>
      <c r="FC2103" s="168"/>
      <c r="FD2103" s="168"/>
    </row>
    <row r="2104" spans="1:160" s="5" customFormat="1" ht="15.75" customHeight="1" x14ac:dyDescent="0.3">
      <c r="A2104" s="263"/>
      <c r="B2104" s="263"/>
      <c r="C2104" s="265"/>
      <c r="D2104" s="438"/>
      <c r="E2104" s="439"/>
      <c r="F2104" s="439"/>
      <c r="G2104" s="439"/>
      <c r="H2104" s="439"/>
      <c r="I2104" s="439"/>
      <c r="J2104" s="439"/>
      <c r="K2104" s="439"/>
      <c r="L2104" s="439"/>
      <c r="M2104" s="440"/>
      <c r="N2104" s="438"/>
      <c r="O2104" s="439"/>
      <c r="P2104" s="439"/>
      <c r="Q2104" s="439"/>
      <c r="R2104" s="439"/>
      <c r="S2104" s="439"/>
      <c r="T2104" s="439"/>
      <c r="U2104" s="440"/>
      <c r="V2104" s="33"/>
      <c r="W2104" s="57"/>
      <c r="X2104" s="86"/>
      <c r="Y2104" s="33"/>
      <c r="Z2104" s="36"/>
      <c r="AA2104" s="36"/>
      <c r="AD2104" s="33"/>
      <c r="AG2104" s="33"/>
      <c r="AH2104" s="43"/>
      <c r="AI2104" s="43"/>
      <c r="AJ2104" s="43"/>
      <c r="AK2104" s="43"/>
      <c r="AL2104" s="43"/>
      <c r="AM2104" s="43"/>
      <c r="AN2104" s="43"/>
      <c r="AO2104" s="43"/>
      <c r="AP2104" s="43"/>
      <c r="AQ2104" s="43"/>
      <c r="AR2104" s="43"/>
      <c r="AS2104" s="43"/>
      <c r="AT2104" s="43"/>
      <c r="AU2104" s="44"/>
      <c r="AV2104" s="33"/>
      <c r="AW2104" s="33"/>
      <c r="AX2104" s="33"/>
      <c r="AZ2104" s="141"/>
      <c r="BE2104" s="168"/>
      <c r="BF2104" s="168"/>
      <c r="BG2104" s="168"/>
      <c r="BH2104" s="168"/>
      <c r="BI2104" s="168"/>
      <c r="BJ2104" s="168"/>
      <c r="BK2104" s="168"/>
      <c r="BL2104" s="168"/>
      <c r="BM2104" s="168"/>
      <c r="DK2104" s="168"/>
      <c r="DL2104" s="168"/>
      <c r="DM2104" s="168"/>
      <c r="DN2104" s="168"/>
      <c r="DO2104" s="168"/>
      <c r="DP2104" s="168"/>
      <c r="DQ2104" s="168"/>
      <c r="DR2104" s="168"/>
      <c r="DS2104" s="168"/>
      <c r="DT2104" s="168"/>
      <c r="DU2104" s="168"/>
      <c r="DV2104" s="168"/>
      <c r="DW2104" s="168"/>
      <c r="DX2104" s="168"/>
      <c r="DY2104" s="168"/>
      <c r="DZ2104" s="168"/>
      <c r="EA2104" s="168"/>
      <c r="EB2104" s="168"/>
      <c r="EC2104" s="168"/>
      <c r="ED2104" s="168"/>
      <c r="EE2104" s="168"/>
      <c r="EF2104" s="168"/>
      <c r="EG2104" s="168"/>
      <c r="EH2104" s="168"/>
      <c r="EI2104" s="168"/>
      <c r="EJ2104" s="168"/>
      <c r="EK2104" s="168"/>
      <c r="EL2104" s="168"/>
      <c r="EM2104" s="168"/>
      <c r="EN2104" s="168"/>
      <c r="EO2104" s="168"/>
      <c r="EP2104" s="168"/>
      <c r="EQ2104" s="168"/>
      <c r="ER2104" s="168"/>
      <c r="ES2104" s="168"/>
      <c r="ET2104" s="168"/>
      <c r="EU2104" s="168"/>
      <c r="EV2104" s="168"/>
      <c r="EW2104" s="168"/>
      <c r="EX2104" s="168"/>
      <c r="EY2104" s="168"/>
      <c r="EZ2104" s="168"/>
      <c r="FA2104" s="168"/>
      <c r="FB2104" s="168"/>
      <c r="FC2104" s="168"/>
      <c r="FD2104" s="168"/>
    </row>
    <row r="2105" spans="1:160" s="5" customFormat="1" ht="15.75" customHeight="1" x14ac:dyDescent="0.3">
      <c r="A2105" s="263"/>
      <c r="B2105" s="263"/>
      <c r="C2105" s="265"/>
      <c r="D2105" s="441"/>
      <c r="E2105" s="442"/>
      <c r="F2105" s="442"/>
      <c r="G2105" s="442"/>
      <c r="H2105" s="442"/>
      <c r="I2105" s="442"/>
      <c r="J2105" s="442"/>
      <c r="K2105" s="442"/>
      <c r="L2105" s="442"/>
      <c r="M2105" s="443"/>
      <c r="N2105" s="441"/>
      <c r="O2105" s="442"/>
      <c r="P2105" s="442"/>
      <c r="Q2105" s="442"/>
      <c r="R2105" s="442"/>
      <c r="S2105" s="442"/>
      <c r="T2105" s="442"/>
      <c r="U2105" s="443"/>
      <c r="V2105" s="33"/>
      <c r="W2105" s="57"/>
      <c r="X2105" s="86"/>
      <c r="Y2105" s="33"/>
      <c r="Z2105" s="36"/>
      <c r="AA2105" s="36"/>
      <c r="AD2105" s="33"/>
      <c r="AG2105" s="33"/>
      <c r="AH2105" s="43"/>
      <c r="AI2105" s="43"/>
      <c r="AJ2105" s="43"/>
      <c r="AK2105" s="43"/>
      <c r="AL2105" s="43"/>
      <c r="AM2105" s="43"/>
      <c r="AN2105" s="43"/>
      <c r="AO2105" s="43"/>
      <c r="AP2105" s="43"/>
      <c r="AQ2105" s="43"/>
      <c r="AR2105" s="43"/>
      <c r="AS2105" s="43"/>
      <c r="AT2105" s="43"/>
      <c r="AU2105" s="44"/>
      <c r="AV2105" s="33"/>
      <c r="AW2105" s="33"/>
      <c r="AX2105" s="33"/>
      <c r="AZ2105" s="141"/>
      <c r="BE2105" s="168"/>
      <c r="BF2105" s="168"/>
      <c r="BG2105" s="168"/>
      <c r="BH2105" s="168"/>
      <c r="BI2105" s="168"/>
      <c r="BJ2105" s="168"/>
      <c r="BK2105" s="168"/>
      <c r="BL2105" s="168"/>
      <c r="BM2105" s="168"/>
      <c r="DK2105" s="168"/>
      <c r="DL2105" s="168"/>
      <c r="DM2105" s="168"/>
      <c r="DN2105" s="168"/>
      <c r="DO2105" s="168"/>
      <c r="DP2105" s="168"/>
      <c r="DQ2105" s="168"/>
      <c r="DR2105" s="168"/>
      <c r="DS2105" s="168"/>
      <c r="DT2105" s="168"/>
      <c r="DU2105" s="168"/>
      <c r="DV2105" s="168"/>
      <c r="DW2105" s="168"/>
      <c r="DX2105" s="168"/>
      <c r="DY2105" s="168"/>
      <c r="DZ2105" s="168"/>
      <c r="EA2105" s="168"/>
      <c r="EB2105" s="168"/>
      <c r="EC2105" s="168"/>
      <c r="ED2105" s="168"/>
      <c r="EE2105" s="168"/>
      <c r="EF2105" s="168"/>
      <c r="EG2105" s="168"/>
      <c r="EH2105" s="168"/>
      <c r="EI2105" s="168"/>
      <c r="EJ2105" s="168"/>
      <c r="EK2105" s="168"/>
      <c r="EL2105" s="168"/>
      <c r="EM2105" s="168"/>
      <c r="EN2105" s="168"/>
      <c r="EO2105" s="168"/>
      <c r="EP2105" s="168"/>
      <c r="EQ2105" s="168"/>
      <c r="ER2105" s="168"/>
      <c r="ES2105" s="168"/>
      <c r="ET2105" s="168"/>
      <c r="EU2105" s="168"/>
      <c r="EV2105" s="168"/>
      <c r="EW2105" s="168"/>
      <c r="EX2105" s="168"/>
      <c r="EY2105" s="168"/>
      <c r="EZ2105" s="168"/>
      <c r="FA2105" s="168"/>
      <c r="FB2105" s="168"/>
      <c r="FC2105" s="168"/>
      <c r="FD2105" s="168"/>
    </row>
    <row r="2106" spans="1:160" s="5" customFormat="1" x14ac:dyDescent="0.25">
      <c r="A2106" s="263"/>
      <c r="B2106" s="263"/>
      <c r="C2106" s="265"/>
      <c r="D2106" s="10" t="s">
        <v>23</v>
      </c>
      <c r="E2106" s="445" t="e">
        <f>+#REF!</f>
        <v>#REF!</v>
      </c>
      <c r="F2106" s="445"/>
      <c r="G2106" s="445"/>
      <c r="H2106" s="445"/>
      <c r="I2106" s="445"/>
      <c r="J2106" s="445"/>
      <c r="K2106" s="445"/>
      <c r="L2106" s="445"/>
      <c r="M2106" s="446"/>
      <c r="N2106" s="11" t="s">
        <v>23</v>
      </c>
      <c r="O2106" s="445" t="e">
        <f>+#REF!</f>
        <v>#REF!</v>
      </c>
      <c r="P2106" s="445"/>
      <c r="Q2106" s="445"/>
      <c r="R2106" s="445"/>
      <c r="S2106" s="445"/>
      <c r="T2106" s="445"/>
      <c r="U2106" s="446"/>
      <c r="V2106" s="33"/>
      <c r="W2106" s="57"/>
      <c r="X2106" s="86"/>
      <c r="Y2106" s="33"/>
      <c r="Z2106" s="36"/>
      <c r="AA2106" s="36"/>
      <c r="AD2106" s="33"/>
      <c r="AG2106" s="33"/>
      <c r="AH2106" s="43"/>
      <c r="AI2106" s="43"/>
      <c r="AJ2106" s="43"/>
      <c r="AK2106" s="43"/>
      <c r="AL2106" s="43"/>
      <c r="AM2106" s="43"/>
      <c r="AN2106" s="43"/>
      <c r="AO2106" s="43"/>
      <c r="AP2106" s="43"/>
      <c r="AQ2106" s="43"/>
      <c r="AR2106" s="43"/>
      <c r="AS2106" s="43"/>
      <c r="AT2106" s="43"/>
      <c r="AU2106" s="44"/>
      <c r="AV2106" s="33"/>
      <c r="AW2106" s="33"/>
      <c r="AX2106" s="33"/>
      <c r="AZ2106" s="141"/>
      <c r="BE2106" s="168"/>
      <c r="BF2106" s="168"/>
      <c r="BG2106" s="168"/>
      <c r="BH2106" s="168"/>
      <c r="BI2106" s="168"/>
      <c r="BJ2106" s="168"/>
      <c r="BK2106" s="168"/>
      <c r="BL2106" s="168"/>
      <c r="BM2106" s="168"/>
      <c r="DK2106" s="168"/>
      <c r="DL2106" s="168"/>
      <c r="DM2106" s="168"/>
      <c r="DN2106" s="168"/>
      <c r="DO2106" s="168"/>
      <c r="DP2106" s="168"/>
      <c r="DQ2106" s="168"/>
      <c r="DR2106" s="168"/>
      <c r="DS2106" s="168"/>
      <c r="DT2106" s="168"/>
      <c r="DU2106" s="168"/>
      <c r="DV2106" s="168"/>
      <c r="DW2106" s="168"/>
      <c r="DX2106" s="168"/>
      <c r="DY2106" s="168"/>
      <c r="DZ2106" s="168"/>
      <c r="EA2106" s="168"/>
      <c r="EB2106" s="168"/>
      <c r="EC2106" s="168"/>
      <c r="ED2106" s="168"/>
      <c r="EE2106" s="168"/>
      <c r="EF2106" s="168"/>
      <c r="EG2106" s="168"/>
      <c r="EH2106" s="168"/>
      <c r="EI2106" s="168"/>
      <c r="EJ2106" s="168"/>
      <c r="EK2106" s="168"/>
      <c r="EL2106" s="168"/>
      <c r="EM2106" s="168"/>
      <c r="EN2106" s="168"/>
      <c r="EO2106" s="168"/>
      <c r="EP2106" s="168"/>
      <c r="EQ2106" s="168"/>
      <c r="ER2106" s="168"/>
      <c r="ES2106" s="168"/>
      <c r="ET2106" s="168"/>
      <c r="EU2106" s="168"/>
      <c r="EV2106" s="168"/>
      <c r="EW2106" s="168"/>
      <c r="EX2106" s="168"/>
      <c r="EY2106" s="168"/>
      <c r="EZ2106" s="168"/>
      <c r="FA2106" s="168"/>
      <c r="FB2106" s="168"/>
      <c r="FC2106" s="168"/>
      <c r="FD2106" s="168"/>
    </row>
    <row r="2107" spans="1:160" s="5" customFormat="1" ht="14.4" thickBot="1" x14ac:dyDescent="0.3">
      <c r="A2107" s="263"/>
      <c r="B2107" s="263"/>
      <c r="C2107" s="265"/>
      <c r="D2107" s="12" t="s">
        <v>25</v>
      </c>
      <c r="E2107" s="447" t="e">
        <f>+#REF!</f>
        <v>#REF!</v>
      </c>
      <c r="F2107" s="447"/>
      <c r="G2107" s="447"/>
      <c r="H2107" s="447"/>
      <c r="I2107" s="447"/>
      <c r="J2107" s="447"/>
      <c r="K2107" s="447"/>
      <c r="L2107" s="447"/>
      <c r="M2107" s="448"/>
      <c r="N2107" s="13" t="s">
        <v>25</v>
      </c>
      <c r="O2107" s="447" t="e">
        <f>+#REF!</f>
        <v>#REF!</v>
      </c>
      <c r="P2107" s="447"/>
      <c r="Q2107" s="447"/>
      <c r="R2107" s="447"/>
      <c r="S2107" s="447"/>
      <c r="T2107" s="447"/>
      <c r="U2107" s="448"/>
      <c r="V2107" s="33"/>
      <c r="W2107" s="57"/>
      <c r="X2107" s="86"/>
      <c r="Y2107" s="33"/>
      <c r="Z2107" s="36"/>
      <c r="AA2107" s="36"/>
      <c r="AD2107" s="33"/>
      <c r="AG2107" s="33"/>
      <c r="AH2107" s="43"/>
      <c r="AI2107" s="43"/>
      <c r="AJ2107" s="43"/>
      <c r="AK2107" s="43"/>
      <c r="AL2107" s="43"/>
      <c r="AM2107" s="43"/>
      <c r="AN2107" s="43"/>
      <c r="AO2107" s="43"/>
      <c r="AP2107" s="43"/>
      <c r="AQ2107" s="43"/>
      <c r="AR2107" s="43"/>
      <c r="AS2107" s="43"/>
      <c r="AT2107" s="43"/>
      <c r="AU2107" s="44"/>
      <c r="AV2107" s="33"/>
      <c r="AW2107" s="33"/>
      <c r="AX2107" s="33"/>
      <c r="AZ2107" s="141"/>
      <c r="BE2107" s="168"/>
      <c r="BF2107" s="168"/>
      <c r="BG2107" s="168"/>
      <c r="BH2107" s="168"/>
      <c r="BI2107" s="168"/>
      <c r="BJ2107" s="168"/>
      <c r="BK2107" s="168"/>
      <c r="BL2107" s="168"/>
      <c r="BM2107" s="168"/>
      <c r="DK2107" s="168"/>
      <c r="DL2107" s="168"/>
      <c r="DM2107" s="168"/>
      <c r="DN2107" s="168"/>
      <c r="DO2107" s="168"/>
      <c r="DP2107" s="168"/>
      <c r="DQ2107" s="168"/>
      <c r="DR2107" s="168"/>
      <c r="DS2107" s="168"/>
      <c r="DT2107" s="168"/>
      <c r="DU2107" s="168"/>
      <c r="DV2107" s="168"/>
      <c r="DW2107" s="168"/>
      <c r="DX2107" s="168"/>
      <c r="DY2107" s="168"/>
      <c r="DZ2107" s="168"/>
      <c r="EA2107" s="168"/>
      <c r="EB2107" s="168"/>
      <c r="EC2107" s="168"/>
      <c r="ED2107" s="168"/>
      <c r="EE2107" s="168"/>
      <c r="EF2107" s="168"/>
      <c r="EG2107" s="168"/>
      <c r="EH2107" s="168"/>
      <c r="EI2107" s="168"/>
      <c r="EJ2107" s="168"/>
      <c r="EK2107" s="168"/>
      <c r="EL2107" s="168"/>
      <c r="EM2107" s="168"/>
      <c r="EN2107" s="168"/>
      <c r="EO2107" s="168"/>
      <c r="EP2107" s="168"/>
      <c r="EQ2107" s="168"/>
      <c r="ER2107" s="168"/>
      <c r="ES2107" s="168"/>
      <c r="ET2107" s="168"/>
      <c r="EU2107" s="168"/>
      <c r="EV2107" s="168"/>
      <c r="EW2107" s="168"/>
      <c r="EX2107" s="168"/>
      <c r="EY2107" s="168"/>
      <c r="EZ2107" s="168"/>
      <c r="FA2107" s="168"/>
      <c r="FB2107" s="168"/>
      <c r="FC2107" s="168"/>
      <c r="FD2107" s="168"/>
    </row>
    <row r="2108" spans="1:160" ht="9.9" customHeight="1" thickBot="1" x14ac:dyDescent="0.3"/>
    <row r="2109" spans="1:160" s="5" customFormat="1" ht="15.75" customHeight="1" x14ac:dyDescent="0.3">
      <c r="A2109" s="263"/>
      <c r="B2109" s="263"/>
      <c r="C2109" s="265"/>
      <c r="D2109" s="484"/>
      <c r="E2109" s="485"/>
      <c r="F2109" s="488" t="s">
        <v>0</v>
      </c>
      <c r="G2109" s="489"/>
      <c r="H2109" s="489"/>
      <c r="I2109" s="489"/>
      <c r="J2109" s="489"/>
      <c r="K2109" s="489"/>
      <c r="L2109" s="489"/>
      <c r="M2109" s="489"/>
      <c r="N2109" s="489"/>
      <c r="O2109" s="490"/>
      <c r="P2109" s="494" t="s">
        <v>1</v>
      </c>
      <c r="Q2109" s="495"/>
      <c r="R2109" s="495"/>
      <c r="S2109" s="496"/>
      <c r="T2109" s="500"/>
      <c r="U2109" s="501"/>
      <c r="V2109" s="33"/>
      <c r="W2109" s="57"/>
      <c r="X2109" s="86"/>
      <c r="Y2109" s="33"/>
      <c r="Z2109" s="36"/>
      <c r="AA2109" s="36"/>
      <c r="AD2109" s="33"/>
      <c r="AG2109" s="33"/>
      <c r="AH2109" s="43"/>
      <c r="AI2109" s="43"/>
      <c r="AJ2109" s="43"/>
      <c r="AK2109" s="43"/>
      <c r="AL2109" s="43"/>
      <c r="AM2109" s="43"/>
      <c r="AN2109" s="43"/>
      <c r="AO2109" s="43"/>
      <c r="AP2109" s="43"/>
      <c r="AQ2109" s="43"/>
      <c r="AR2109" s="43"/>
      <c r="AS2109" s="43"/>
      <c r="AT2109" s="43"/>
      <c r="AU2109" s="44"/>
      <c r="AV2109" s="33"/>
      <c r="AW2109" s="33"/>
      <c r="AX2109" s="33"/>
      <c r="AZ2109" s="141"/>
      <c r="BE2109" s="168"/>
      <c r="BF2109" s="168"/>
      <c r="BG2109" s="168"/>
      <c r="BH2109" s="168"/>
      <c r="BI2109" s="168"/>
      <c r="BJ2109" s="168"/>
      <c r="BK2109" s="168"/>
      <c r="BL2109" s="168"/>
      <c r="BM2109" s="168"/>
      <c r="DK2109" s="168"/>
      <c r="DL2109" s="168"/>
      <c r="DM2109" s="168"/>
      <c r="DN2109" s="168"/>
      <c r="DO2109" s="168"/>
      <c r="DP2109" s="168"/>
      <c r="DQ2109" s="168"/>
      <c r="DR2109" s="168"/>
      <c r="DS2109" s="168"/>
      <c r="DT2109" s="168"/>
      <c r="DU2109" s="168"/>
      <c r="DV2109" s="168"/>
      <c r="DW2109" s="168"/>
      <c r="DX2109" s="168"/>
      <c r="DY2109" s="168"/>
      <c r="DZ2109" s="168"/>
      <c r="EA2109" s="168"/>
      <c r="EB2109" s="168"/>
      <c r="EC2109" s="168"/>
      <c r="ED2109" s="168"/>
      <c r="EE2109" s="168"/>
      <c r="EF2109" s="168"/>
      <c r="EG2109" s="168"/>
      <c r="EH2109" s="168"/>
      <c r="EI2109" s="168"/>
      <c r="EJ2109" s="168"/>
      <c r="EK2109" s="168"/>
      <c r="EL2109" s="168"/>
      <c r="EM2109" s="168"/>
      <c r="EN2109" s="168"/>
      <c r="EO2109" s="168"/>
      <c r="EP2109" s="168"/>
      <c r="EQ2109" s="168"/>
      <c r="ER2109" s="168"/>
      <c r="ES2109" s="168"/>
      <c r="ET2109" s="168"/>
      <c r="EU2109" s="168"/>
      <c r="EV2109" s="168"/>
      <c r="EW2109" s="168"/>
      <c r="EX2109" s="168"/>
      <c r="EY2109" s="168"/>
      <c r="EZ2109" s="168"/>
      <c r="FA2109" s="168"/>
      <c r="FB2109" s="168"/>
      <c r="FC2109" s="168"/>
      <c r="FD2109" s="168"/>
    </row>
    <row r="2110" spans="1:160" s="5" customFormat="1" ht="15" customHeight="1" x14ac:dyDescent="0.3">
      <c r="A2110" s="263"/>
      <c r="B2110" s="263"/>
      <c r="C2110" s="265"/>
      <c r="D2110" s="481"/>
      <c r="E2110" s="482"/>
      <c r="F2110" s="491"/>
      <c r="G2110" s="492"/>
      <c r="H2110" s="492"/>
      <c r="I2110" s="492"/>
      <c r="J2110" s="492"/>
      <c r="K2110" s="492"/>
      <c r="L2110" s="492"/>
      <c r="M2110" s="492"/>
      <c r="N2110" s="492"/>
      <c r="O2110" s="493"/>
      <c r="P2110" s="497"/>
      <c r="Q2110" s="498"/>
      <c r="R2110" s="498"/>
      <c r="S2110" s="499"/>
      <c r="T2110" s="502"/>
      <c r="U2110" s="503"/>
      <c r="V2110" s="33"/>
      <c r="W2110" s="57"/>
      <c r="X2110" s="86"/>
      <c r="Y2110" s="38"/>
      <c r="Z2110" s="36"/>
      <c r="AA2110" s="36"/>
      <c r="AD2110" s="33"/>
      <c r="AG2110" s="33"/>
      <c r="AH2110" s="43"/>
      <c r="AI2110" s="43"/>
      <c r="AJ2110" s="43"/>
      <c r="AK2110" s="43"/>
      <c r="AL2110" s="43"/>
      <c r="AM2110" s="43"/>
      <c r="AN2110" s="43"/>
      <c r="AO2110" s="43"/>
      <c r="AP2110" s="43"/>
      <c r="AQ2110" s="43"/>
      <c r="AR2110" s="43"/>
      <c r="AS2110" s="43"/>
      <c r="AT2110" s="43"/>
      <c r="AU2110" s="44"/>
      <c r="AV2110" s="33"/>
      <c r="AW2110" s="33"/>
      <c r="AX2110" s="33"/>
      <c r="AZ2110" s="141"/>
      <c r="BE2110" s="168"/>
      <c r="BF2110" s="168"/>
      <c r="BG2110" s="168"/>
      <c r="BH2110" s="168"/>
      <c r="BI2110" s="168"/>
      <c r="BJ2110" s="168"/>
      <c r="BK2110" s="168"/>
      <c r="BL2110" s="168"/>
      <c r="BM2110" s="168"/>
      <c r="DK2110" s="168"/>
      <c r="DL2110" s="168"/>
      <c r="DM2110" s="168"/>
      <c r="DN2110" s="168"/>
      <c r="DO2110" s="168"/>
      <c r="DP2110" s="168"/>
      <c r="DQ2110" s="168"/>
      <c r="DR2110" s="168"/>
      <c r="DS2110" s="168"/>
      <c r="DT2110" s="168"/>
      <c r="DU2110" s="168"/>
      <c r="DV2110" s="168"/>
      <c r="DW2110" s="168"/>
      <c r="DX2110" s="168"/>
      <c r="DY2110" s="168"/>
      <c r="DZ2110" s="168"/>
      <c r="EA2110" s="168"/>
      <c r="EB2110" s="168"/>
      <c r="EC2110" s="168"/>
      <c r="ED2110" s="168"/>
      <c r="EE2110" s="168"/>
      <c r="EF2110" s="168"/>
      <c r="EG2110" s="168"/>
      <c r="EH2110" s="168"/>
      <c r="EI2110" s="168"/>
      <c r="EJ2110" s="168"/>
      <c r="EK2110" s="168"/>
      <c r="EL2110" s="168"/>
      <c r="EM2110" s="168"/>
      <c r="EN2110" s="168"/>
      <c r="EO2110" s="168"/>
      <c r="EP2110" s="168"/>
      <c r="EQ2110" s="168"/>
      <c r="ER2110" s="168"/>
      <c r="ES2110" s="168"/>
      <c r="ET2110" s="168"/>
      <c r="EU2110" s="168"/>
      <c r="EV2110" s="168"/>
      <c r="EW2110" s="168"/>
      <c r="EX2110" s="168"/>
      <c r="EY2110" s="168"/>
      <c r="EZ2110" s="168"/>
      <c r="FA2110" s="168"/>
      <c r="FB2110" s="168"/>
      <c r="FC2110" s="168"/>
      <c r="FD2110" s="168"/>
    </row>
    <row r="2111" spans="1:160" s="5" customFormat="1" ht="30" customHeight="1" thickBot="1" x14ac:dyDescent="0.35">
      <c r="A2111" s="263"/>
      <c r="B2111" s="263"/>
      <c r="C2111" s="265"/>
      <c r="D2111" s="486"/>
      <c r="E2111" s="487"/>
      <c r="F2111" s="506" t="s">
        <v>2</v>
      </c>
      <c r="G2111" s="507"/>
      <c r="H2111" s="507"/>
      <c r="I2111" s="507"/>
      <c r="J2111" s="507"/>
      <c r="K2111" s="507"/>
      <c r="L2111" s="507"/>
      <c r="M2111" s="507"/>
      <c r="N2111" s="507"/>
      <c r="O2111" s="508"/>
      <c r="P2111" s="32">
        <v>44</v>
      </c>
      <c r="Q2111" s="101" t="s">
        <v>3</v>
      </c>
      <c r="R2111" s="509">
        <v>147</v>
      </c>
      <c r="S2111" s="510"/>
      <c r="T2111" s="504"/>
      <c r="U2111" s="505"/>
      <c r="V2111" s="33">
        <f>+IF(C2120="","",1)</f>
        <v>1</v>
      </c>
      <c r="W2111" s="57"/>
      <c r="X2111" s="86"/>
      <c r="Y2111" s="39"/>
      <c r="Z2111" s="36"/>
      <c r="AA2111" s="36"/>
      <c r="AD2111" s="33"/>
      <c r="AG2111" s="33"/>
      <c r="AH2111" s="43"/>
      <c r="AI2111" s="43"/>
      <c r="AJ2111" s="43"/>
      <c r="AK2111" s="43"/>
      <c r="AL2111" s="43"/>
      <c r="AM2111" s="43"/>
      <c r="AN2111" s="43"/>
      <c r="AO2111" s="43"/>
      <c r="AP2111" s="43"/>
      <c r="AQ2111" s="43"/>
      <c r="AR2111" s="43"/>
      <c r="AS2111" s="43"/>
      <c r="AT2111" s="43"/>
      <c r="AU2111" s="44"/>
      <c r="AV2111" s="33"/>
      <c r="AW2111" s="33"/>
      <c r="AX2111" s="33"/>
      <c r="AZ2111" s="141"/>
      <c r="BE2111" s="168"/>
      <c r="BF2111" s="168"/>
      <c r="BG2111" s="168"/>
      <c r="BH2111" s="168"/>
      <c r="BI2111" s="168"/>
      <c r="BJ2111" s="168"/>
      <c r="BK2111" s="168"/>
      <c r="BL2111" s="168"/>
      <c r="BM2111" s="168"/>
      <c r="DK2111" s="168"/>
      <c r="DL2111" s="168"/>
      <c r="DM2111" s="168"/>
      <c r="DN2111" s="168"/>
      <c r="DO2111" s="168"/>
      <c r="DP2111" s="168"/>
      <c r="DQ2111" s="168"/>
      <c r="DR2111" s="168"/>
      <c r="DS2111" s="168"/>
      <c r="DT2111" s="168"/>
      <c r="DU2111" s="168"/>
      <c r="DV2111" s="168"/>
      <c r="DW2111" s="168"/>
      <c r="DX2111" s="168"/>
      <c r="DY2111" s="168"/>
      <c r="DZ2111" s="168"/>
      <c r="EA2111" s="168"/>
      <c r="EB2111" s="168"/>
      <c r="EC2111" s="168"/>
      <c r="ED2111" s="168"/>
      <c r="EE2111" s="168"/>
      <c r="EF2111" s="168"/>
      <c r="EG2111" s="168"/>
      <c r="EH2111" s="168"/>
      <c r="EI2111" s="168"/>
      <c r="EJ2111" s="168"/>
      <c r="EK2111" s="168"/>
      <c r="EL2111" s="168"/>
      <c r="EM2111" s="168"/>
      <c r="EN2111" s="168"/>
      <c r="EO2111" s="168"/>
      <c r="EP2111" s="168"/>
      <c r="EQ2111" s="168"/>
      <c r="ER2111" s="168"/>
      <c r="ES2111" s="168"/>
      <c r="ET2111" s="168"/>
      <c r="EU2111" s="168"/>
      <c r="EV2111" s="168"/>
      <c r="EW2111" s="168"/>
      <c r="EX2111" s="168"/>
      <c r="EY2111" s="168"/>
      <c r="EZ2111" s="168"/>
      <c r="FA2111" s="168"/>
      <c r="FB2111" s="168"/>
      <c r="FC2111" s="168"/>
      <c r="FD2111" s="168"/>
    </row>
    <row r="2112" spans="1:160" s="5" customFormat="1" ht="5.25" customHeight="1" thickBot="1" x14ac:dyDescent="0.35">
      <c r="A2112" s="263"/>
      <c r="B2112" s="263"/>
      <c r="C2112" s="265"/>
      <c r="D2112" s="454"/>
      <c r="E2112" s="454"/>
      <c r="F2112" s="454"/>
      <c r="G2112" s="454"/>
      <c r="H2112" s="454"/>
      <c r="I2112" s="454"/>
      <c r="J2112" s="454"/>
      <c r="K2112" s="454"/>
      <c r="L2112" s="454"/>
      <c r="M2112" s="454"/>
      <c r="N2112" s="454"/>
      <c r="O2112" s="454"/>
      <c r="P2112" s="454"/>
      <c r="Q2112" s="454"/>
      <c r="R2112" s="454"/>
      <c r="S2112" s="454"/>
      <c r="T2112" s="454"/>
      <c r="U2112" s="454"/>
      <c r="V2112" s="33"/>
      <c r="W2112" s="57"/>
      <c r="X2112" s="86"/>
      <c r="Y2112" s="38"/>
      <c r="Z2112" s="36"/>
      <c r="AA2112" s="36"/>
      <c r="AD2112" s="33"/>
      <c r="AG2112" s="33"/>
      <c r="AH2112" s="43"/>
      <c r="AI2112" s="43"/>
      <c r="AJ2112" s="43"/>
      <c r="AK2112" s="43"/>
      <c r="AL2112" s="43"/>
      <c r="AM2112" s="43"/>
      <c r="AN2112" s="43"/>
      <c r="AO2112" s="43"/>
      <c r="AP2112" s="43"/>
      <c r="AQ2112" s="43"/>
      <c r="AR2112" s="43"/>
      <c r="AS2112" s="43"/>
      <c r="AT2112" s="43"/>
      <c r="AU2112" s="44"/>
      <c r="AV2112" s="33"/>
      <c r="AW2112" s="33"/>
      <c r="AX2112" s="33"/>
      <c r="AZ2112" s="141"/>
      <c r="BE2112" s="168"/>
      <c r="BF2112" s="168"/>
      <c r="BG2112" s="168"/>
      <c r="BH2112" s="168"/>
      <c r="BI2112" s="168"/>
      <c r="BJ2112" s="168"/>
      <c r="BK2112" s="168"/>
      <c r="BL2112" s="168"/>
      <c r="BM2112" s="168"/>
      <c r="DK2112" s="168"/>
      <c r="DL2112" s="168"/>
      <c r="DM2112" s="168"/>
      <c r="DN2112" s="168"/>
      <c r="DO2112" s="168"/>
      <c r="DP2112" s="168"/>
      <c r="DQ2112" s="168"/>
      <c r="DR2112" s="168"/>
      <c r="DS2112" s="168"/>
      <c r="DT2112" s="168"/>
      <c r="DU2112" s="168"/>
      <c r="DV2112" s="168"/>
      <c r="DW2112" s="168"/>
      <c r="DX2112" s="168"/>
      <c r="DY2112" s="168"/>
      <c r="DZ2112" s="168"/>
      <c r="EA2112" s="168"/>
      <c r="EB2112" s="168"/>
      <c r="EC2112" s="168"/>
      <c r="ED2112" s="168"/>
      <c r="EE2112" s="168"/>
      <c r="EF2112" s="168"/>
      <c r="EG2112" s="168"/>
      <c r="EH2112" s="168"/>
      <c r="EI2112" s="168"/>
      <c r="EJ2112" s="168"/>
      <c r="EK2112" s="168"/>
      <c r="EL2112" s="168"/>
      <c r="EM2112" s="168"/>
      <c r="EN2112" s="168"/>
      <c r="EO2112" s="168"/>
      <c r="EP2112" s="168"/>
      <c r="EQ2112" s="168"/>
      <c r="ER2112" s="168"/>
      <c r="ES2112" s="168"/>
      <c r="ET2112" s="168"/>
      <c r="EU2112" s="168"/>
      <c r="EV2112" s="168"/>
      <c r="EW2112" s="168"/>
      <c r="EX2112" s="168"/>
      <c r="EY2112" s="168"/>
      <c r="EZ2112" s="168"/>
      <c r="FA2112" s="168"/>
      <c r="FB2112" s="168"/>
      <c r="FC2112" s="168"/>
      <c r="FD2112" s="168"/>
    </row>
    <row r="2113" spans="1:160" s="5" customFormat="1" ht="24.9" customHeight="1" x14ac:dyDescent="0.3">
      <c r="A2113" s="263"/>
      <c r="B2113" s="263"/>
      <c r="C2113" s="265"/>
      <c r="D2113" s="511" t="s">
        <v>4</v>
      </c>
      <c r="E2113" s="512"/>
      <c r="F2113" s="513" t="s">
        <v>168</v>
      </c>
      <c r="G2113" s="514"/>
      <c r="H2113" s="514"/>
      <c r="I2113" s="515"/>
      <c r="J2113" s="516" t="s">
        <v>5</v>
      </c>
      <c r="K2113" s="512"/>
      <c r="L2113" s="513" t="s">
        <v>102</v>
      </c>
      <c r="M2113" s="514"/>
      <c r="N2113" s="514"/>
      <c r="O2113" s="514"/>
      <c r="P2113" s="515"/>
      <c r="Q2113" s="1" t="s">
        <v>6</v>
      </c>
      <c r="R2113" s="513" t="s">
        <v>36</v>
      </c>
      <c r="S2113" s="514"/>
      <c r="T2113" s="514"/>
      <c r="U2113" s="517"/>
      <c r="V2113" s="33"/>
      <c r="W2113" s="57"/>
      <c r="X2113" s="86"/>
      <c r="Y2113" s="33"/>
      <c r="Z2113" s="36"/>
      <c r="AA2113" s="36"/>
      <c r="AD2113" s="33"/>
      <c r="AG2113" s="33"/>
      <c r="AH2113" s="43"/>
      <c r="AI2113" s="43"/>
      <c r="AJ2113" s="43"/>
      <c r="AK2113" s="43"/>
      <c r="AL2113" s="43"/>
      <c r="AM2113" s="43"/>
      <c r="AN2113" s="43"/>
      <c r="AO2113" s="43"/>
      <c r="AP2113" s="43"/>
      <c r="AQ2113" s="43"/>
      <c r="AR2113" s="43"/>
      <c r="AS2113" s="43"/>
      <c r="AT2113" s="43"/>
      <c r="AU2113" s="44"/>
      <c r="AV2113" s="33"/>
      <c r="AW2113" s="33"/>
      <c r="AX2113" s="33"/>
      <c r="AZ2113" s="141"/>
      <c r="BE2113" s="168"/>
      <c r="BF2113" s="168"/>
      <c r="BG2113" s="168"/>
      <c r="BH2113" s="168"/>
      <c r="BI2113" s="168"/>
      <c r="BJ2113" s="168"/>
      <c r="BK2113" s="168"/>
      <c r="BL2113" s="168"/>
      <c r="BM2113" s="168"/>
      <c r="DK2113" s="168"/>
      <c r="DL2113" s="168"/>
      <c r="DM2113" s="168"/>
      <c r="DN2113" s="168"/>
      <c r="DO2113" s="168"/>
      <c r="DP2113" s="168"/>
      <c r="DQ2113" s="168"/>
      <c r="DR2113" s="168"/>
      <c r="DS2113" s="168"/>
      <c r="DT2113" s="168"/>
      <c r="DU2113" s="168"/>
      <c r="DV2113" s="168"/>
      <c r="DW2113" s="168"/>
      <c r="DX2113" s="168"/>
      <c r="DY2113" s="168"/>
      <c r="DZ2113" s="168"/>
      <c r="EA2113" s="168"/>
      <c r="EB2113" s="168"/>
      <c r="EC2113" s="168"/>
      <c r="ED2113" s="168"/>
      <c r="EE2113" s="168"/>
      <c r="EF2113" s="168"/>
      <c r="EG2113" s="168"/>
      <c r="EH2113" s="168"/>
      <c r="EI2113" s="168"/>
      <c r="EJ2113" s="168"/>
      <c r="EK2113" s="168"/>
      <c r="EL2113" s="168"/>
      <c r="EM2113" s="168"/>
      <c r="EN2113" s="168"/>
      <c r="EO2113" s="168"/>
      <c r="EP2113" s="168"/>
      <c r="EQ2113" s="168"/>
      <c r="ER2113" s="168"/>
      <c r="ES2113" s="168"/>
      <c r="ET2113" s="168"/>
      <c r="EU2113" s="168"/>
      <c r="EV2113" s="168"/>
      <c r="EW2113" s="168"/>
      <c r="EX2113" s="168"/>
      <c r="EY2113" s="168"/>
      <c r="EZ2113" s="168"/>
      <c r="FA2113" s="168"/>
      <c r="FB2113" s="168"/>
      <c r="FC2113" s="168"/>
      <c r="FD2113" s="168"/>
    </row>
    <row r="2114" spans="1:160" s="5" customFormat="1" ht="45" customHeight="1" thickBot="1" x14ac:dyDescent="0.35">
      <c r="A2114" s="263"/>
      <c r="B2114" s="263"/>
      <c r="C2114" s="265"/>
      <c r="D2114" s="518" t="s">
        <v>7</v>
      </c>
      <c r="E2114" s="519"/>
      <c r="F2114" s="520" t="s">
        <v>169</v>
      </c>
      <c r="G2114" s="521"/>
      <c r="H2114" s="521"/>
      <c r="I2114" s="521"/>
      <c r="J2114" s="521"/>
      <c r="K2114" s="521"/>
      <c r="L2114" s="521"/>
      <c r="M2114" s="521"/>
      <c r="N2114" s="521"/>
      <c r="O2114" s="521"/>
      <c r="P2114" s="521"/>
      <c r="Q2114" s="521"/>
      <c r="R2114" s="521"/>
      <c r="S2114" s="521"/>
      <c r="T2114" s="521"/>
      <c r="U2114" s="522"/>
      <c r="V2114" s="33"/>
      <c r="W2114" s="57"/>
      <c r="X2114" s="86"/>
      <c r="Y2114" s="33"/>
      <c r="Z2114" s="36"/>
      <c r="AA2114" s="36"/>
      <c r="AD2114" s="33"/>
      <c r="AG2114" s="33"/>
      <c r="AH2114" s="43"/>
      <c r="AI2114" s="43"/>
      <c r="AJ2114" s="43"/>
      <c r="AK2114" s="43"/>
      <c r="AL2114" s="43"/>
      <c r="AM2114" s="43"/>
      <c r="AN2114" s="43"/>
      <c r="AO2114" s="43"/>
      <c r="AP2114" s="43"/>
      <c r="AQ2114" s="43"/>
      <c r="AR2114" s="43"/>
      <c r="AS2114" s="43"/>
      <c r="AT2114" s="43"/>
      <c r="AU2114" s="44"/>
      <c r="AV2114" s="33"/>
      <c r="AW2114" s="33"/>
      <c r="AX2114" s="33"/>
      <c r="AZ2114" s="141"/>
      <c r="BE2114" s="168"/>
      <c r="BF2114" s="168"/>
      <c r="BG2114" s="168"/>
      <c r="BH2114" s="168"/>
      <c r="BI2114" s="168"/>
      <c r="BJ2114" s="168"/>
      <c r="BK2114" s="168"/>
      <c r="BL2114" s="168"/>
      <c r="BM2114" s="168"/>
      <c r="DK2114" s="168"/>
      <c r="DL2114" s="168"/>
      <c r="DM2114" s="168"/>
      <c r="DN2114" s="168"/>
      <c r="DO2114" s="168"/>
      <c r="DP2114" s="168"/>
      <c r="DQ2114" s="168"/>
      <c r="DR2114" s="168"/>
      <c r="DS2114" s="168"/>
      <c r="DT2114" s="168"/>
      <c r="DU2114" s="168"/>
      <c r="DV2114" s="168"/>
      <c r="DW2114" s="168"/>
      <c r="DX2114" s="168"/>
      <c r="DY2114" s="168"/>
      <c r="DZ2114" s="168"/>
      <c r="EA2114" s="168"/>
      <c r="EB2114" s="168"/>
      <c r="EC2114" s="168"/>
      <c r="ED2114" s="168"/>
      <c r="EE2114" s="168"/>
      <c r="EF2114" s="168"/>
      <c r="EG2114" s="168"/>
      <c r="EH2114" s="168"/>
      <c r="EI2114" s="168"/>
      <c r="EJ2114" s="168"/>
      <c r="EK2114" s="168"/>
      <c r="EL2114" s="168"/>
      <c r="EM2114" s="168"/>
      <c r="EN2114" s="168"/>
      <c r="EO2114" s="168"/>
      <c r="EP2114" s="168"/>
      <c r="EQ2114" s="168"/>
      <c r="ER2114" s="168"/>
      <c r="ES2114" s="168"/>
      <c r="ET2114" s="168"/>
      <c r="EU2114" s="168"/>
      <c r="EV2114" s="168"/>
      <c r="EW2114" s="168"/>
      <c r="EX2114" s="168"/>
      <c r="EY2114" s="168"/>
      <c r="EZ2114" s="168"/>
      <c r="FA2114" s="168"/>
      <c r="FB2114" s="168"/>
      <c r="FC2114" s="168"/>
      <c r="FD2114" s="168"/>
    </row>
    <row r="2115" spans="1:160" s="5" customFormat="1" ht="5.0999999999999996" customHeight="1" thickBot="1" x14ac:dyDescent="0.35">
      <c r="A2115" s="263"/>
      <c r="B2115" s="263"/>
      <c r="C2115" s="265"/>
      <c r="D2115" s="523"/>
      <c r="E2115" s="523"/>
      <c r="F2115" s="523"/>
      <c r="G2115" s="523"/>
      <c r="H2115" s="523"/>
      <c r="I2115" s="523"/>
      <c r="J2115" s="523"/>
      <c r="K2115" s="523"/>
      <c r="L2115" s="523"/>
      <c r="M2115" s="523"/>
      <c r="N2115" s="523"/>
      <c r="O2115" s="523"/>
      <c r="P2115" s="523"/>
      <c r="Q2115" s="523"/>
      <c r="R2115" s="523"/>
      <c r="S2115" s="523"/>
      <c r="T2115" s="523"/>
      <c r="U2115" s="523"/>
      <c r="V2115" s="33"/>
      <c r="W2115" s="57"/>
      <c r="X2115" s="86"/>
      <c r="Y2115" s="33"/>
      <c r="Z2115" s="36"/>
      <c r="AA2115" s="36"/>
      <c r="AD2115" s="33"/>
      <c r="AG2115" s="33"/>
      <c r="AH2115" s="43"/>
      <c r="AI2115" s="43"/>
      <c r="AJ2115" s="43"/>
      <c r="AK2115" s="43"/>
      <c r="AL2115" s="43"/>
      <c r="AM2115" s="43"/>
      <c r="AN2115" s="43"/>
      <c r="AO2115" s="43"/>
      <c r="AP2115" s="43"/>
      <c r="AQ2115" s="43"/>
      <c r="AR2115" s="43"/>
      <c r="AS2115" s="43"/>
      <c r="AT2115" s="43"/>
      <c r="AU2115" s="44"/>
      <c r="AV2115" s="33"/>
      <c r="AW2115" s="33"/>
      <c r="AX2115" s="33"/>
      <c r="AZ2115" s="141"/>
      <c r="BE2115" s="168"/>
      <c r="BF2115" s="168"/>
      <c r="BG2115" s="168"/>
      <c r="BH2115" s="168"/>
      <c r="BI2115" s="168"/>
      <c r="BJ2115" s="168"/>
      <c r="BK2115" s="168"/>
      <c r="BL2115" s="168"/>
      <c r="BM2115" s="168"/>
      <c r="DK2115" s="168"/>
      <c r="DL2115" s="168"/>
      <c r="DM2115" s="168"/>
      <c r="DN2115" s="168"/>
      <c r="DO2115" s="168"/>
      <c r="DP2115" s="168"/>
      <c r="DQ2115" s="168"/>
      <c r="DR2115" s="168"/>
      <c r="DS2115" s="168"/>
      <c r="DT2115" s="168"/>
      <c r="DU2115" s="168"/>
      <c r="DV2115" s="168"/>
      <c r="DW2115" s="168"/>
      <c r="DX2115" s="168"/>
      <c r="DY2115" s="168"/>
      <c r="DZ2115" s="168"/>
      <c r="EA2115" s="168"/>
      <c r="EB2115" s="168"/>
      <c r="EC2115" s="168"/>
      <c r="ED2115" s="168"/>
      <c r="EE2115" s="168"/>
      <c r="EF2115" s="168"/>
      <c r="EG2115" s="168"/>
      <c r="EH2115" s="168"/>
      <c r="EI2115" s="168"/>
      <c r="EJ2115" s="168"/>
      <c r="EK2115" s="168"/>
      <c r="EL2115" s="168"/>
      <c r="EM2115" s="168"/>
      <c r="EN2115" s="168"/>
      <c r="EO2115" s="168"/>
      <c r="EP2115" s="168"/>
      <c r="EQ2115" s="168"/>
      <c r="ER2115" s="168"/>
      <c r="ES2115" s="168"/>
      <c r="ET2115" s="168"/>
      <c r="EU2115" s="168"/>
      <c r="EV2115" s="168"/>
      <c r="EW2115" s="168"/>
      <c r="EX2115" s="168"/>
      <c r="EY2115" s="168"/>
      <c r="EZ2115" s="168"/>
      <c r="FA2115" s="168"/>
      <c r="FB2115" s="168"/>
      <c r="FC2115" s="168"/>
      <c r="FD2115" s="168"/>
    </row>
    <row r="2116" spans="1:160" s="5" customFormat="1" ht="24.9" customHeight="1" thickBot="1" x14ac:dyDescent="0.35">
      <c r="A2116" s="263"/>
      <c r="B2116" s="263"/>
      <c r="C2116" s="265"/>
      <c r="D2116" s="2" t="s">
        <v>103</v>
      </c>
      <c r="E2116" s="98" t="s">
        <v>106</v>
      </c>
      <c r="F2116" s="455" t="s">
        <v>104</v>
      </c>
      <c r="G2116" s="524"/>
      <c r="H2116" s="456"/>
      <c r="I2116" s="525">
        <v>44058</v>
      </c>
      <c r="J2116" s="526"/>
      <c r="K2116" s="526"/>
      <c r="L2116" s="526"/>
      <c r="M2116" s="526"/>
      <c r="N2116" s="527"/>
      <c r="O2116" s="3" t="s">
        <v>8</v>
      </c>
      <c r="P2116" s="449" t="s">
        <v>24</v>
      </c>
      <c r="Q2116" s="450"/>
      <c r="R2116" s="450"/>
      <c r="S2116" s="450"/>
      <c r="T2116" s="450"/>
      <c r="U2116" s="528"/>
      <c r="V2116" s="33"/>
      <c r="W2116" s="57"/>
      <c r="X2116" s="86"/>
      <c r="Y2116" s="33"/>
      <c r="Z2116" s="36"/>
      <c r="AA2116" s="36"/>
      <c r="AD2116" s="33"/>
      <c r="AG2116" s="33"/>
      <c r="AH2116" s="43"/>
      <c r="AI2116" s="43"/>
      <c r="AJ2116" s="43"/>
      <c r="AK2116" s="43"/>
      <c r="AL2116" s="43"/>
      <c r="AM2116" s="43"/>
      <c r="AN2116" s="43"/>
      <c r="AO2116" s="43"/>
      <c r="AP2116" s="43"/>
      <c r="AQ2116" s="43"/>
      <c r="AR2116" s="43"/>
      <c r="AS2116" s="43"/>
      <c r="AT2116" s="43"/>
      <c r="AU2116" s="44"/>
      <c r="AV2116" s="33"/>
      <c r="AW2116" s="33"/>
      <c r="AX2116" s="33"/>
      <c r="AZ2116" s="141"/>
      <c r="BE2116" s="168"/>
      <c r="BF2116" s="168"/>
      <c r="BG2116" s="168"/>
      <c r="BH2116" s="168"/>
      <c r="BI2116" s="168"/>
      <c r="BJ2116" s="168"/>
      <c r="BK2116" s="168"/>
      <c r="BL2116" s="168"/>
      <c r="BM2116" s="168"/>
      <c r="DK2116" s="168"/>
      <c r="DL2116" s="168"/>
      <c r="DM2116" s="168"/>
      <c r="DN2116" s="168"/>
      <c r="DO2116" s="168"/>
      <c r="DP2116" s="168"/>
      <c r="DQ2116" s="168"/>
      <c r="DR2116" s="168"/>
      <c r="DS2116" s="168"/>
      <c r="DT2116" s="168"/>
      <c r="DU2116" s="168"/>
      <c r="DV2116" s="168"/>
      <c r="DW2116" s="168"/>
      <c r="DX2116" s="168"/>
      <c r="DY2116" s="168"/>
      <c r="DZ2116" s="168"/>
      <c r="EA2116" s="168"/>
      <c r="EB2116" s="168"/>
      <c r="EC2116" s="168"/>
      <c r="ED2116" s="168"/>
      <c r="EE2116" s="168"/>
      <c r="EF2116" s="168"/>
      <c r="EG2116" s="168"/>
      <c r="EH2116" s="168"/>
      <c r="EI2116" s="168"/>
      <c r="EJ2116" s="168"/>
      <c r="EK2116" s="168"/>
      <c r="EL2116" s="168"/>
      <c r="EM2116" s="168"/>
      <c r="EN2116" s="168"/>
      <c r="EO2116" s="168"/>
      <c r="EP2116" s="168"/>
      <c r="EQ2116" s="168"/>
      <c r="ER2116" s="168"/>
      <c r="ES2116" s="168"/>
      <c r="ET2116" s="168"/>
      <c r="EU2116" s="168"/>
      <c r="EV2116" s="168"/>
      <c r="EW2116" s="168"/>
      <c r="EX2116" s="168"/>
      <c r="EY2116" s="168"/>
      <c r="EZ2116" s="168"/>
      <c r="FA2116" s="168"/>
      <c r="FB2116" s="168"/>
      <c r="FC2116" s="168"/>
      <c r="FD2116" s="168"/>
    </row>
    <row r="2117" spans="1:160" s="5" customFormat="1" ht="5.0999999999999996" customHeight="1" thickBot="1" x14ac:dyDescent="0.35">
      <c r="A2117" s="263"/>
      <c r="B2117" s="263"/>
      <c r="C2117" s="265"/>
      <c r="D2117" s="100"/>
      <c r="E2117" s="100"/>
      <c r="F2117" s="100"/>
      <c r="G2117" s="100"/>
      <c r="H2117" s="100"/>
      <c r="I2117" s="100"/>
      <c r="J2117" s="100"/>
      <c r="K2117" s="100"/>
      <c r="L2117" s="100"/>
      <c r="M2117" s="100"/>
      <c r="N2117" s="100"/>
      <c r="O2117" s="100"/>
      <c r="P2117" s="100"/>
      <c r="Q2117" s="100"/>
      <c r="R2117" s="100"/>
      <c r="S2117" s="100"/>
      <c r="T2117" s="100"/>
      <c r="U2117" s="100"/>
      <c r="V2117" s="33"/>
      <c r="W2117" s="57"/>
      <c r="X2117" s="86"/>
      <c r="Y2117" s="33"/>
      <c r="Z2117" s="36"/>
      <c r="AA2117" s="36"/>
      <c r="AD2117" s="33"/>
      <c r="AG2117" s="33"/>
      <c r="AH2117" s="43"/>
      <c r="AI2117" s="43"/>
      <c r="AJ2117" s="43"/>
      <c r="AK2117" s="43"/>
      <c r="AL2117" s="43"/>
      <c r="AM2117" s="43"/>
      <c r="AN2117" s="43"/>
      <c r="AO2117" s="43"/>
      <c r="AP2117" s="43"/>
      <c r="AQ2117" s="43"/>
      <c r="AR2117" s="43"/>
      <c r="AS2117" s="43"/>
      <c r="AT2117" s="43"/>
      <c r="AU2117" s="44"/>
      <c r="AV2117" s="33"/>
      <c r="AW2117" s="33"/>
      <c r="AX2117" s="33"/>
      <c r="AZ2117" s="141"/>
      <c r="BE2117" s="168"/>
      <c r="BF2117" s="168"/>
      <c r="BG2117" s="168"/>
      <c r="BH2117" s="168"/>
      <c r="BI2117" s="168"/>
      <c r="BJ2117" s="168"/>
      <c r="BK2117" s="168"/>
      <c r="BL2117" s="168"/>
      <c r="BM2117" s="168"/>
      <c r="DK2117" s="168"/>
      <c r="DL2117" s="168"/>
      <c r="DM2117" s="168"/>
      <c r="DN2117" s="168"/>
      <c r="DO2117" s="168"/>
      <c r="DP2117" s="168"/>
      <c r="DQ2117" s="168"/>
      <c r="DR2117" s="168"/>
      <c r="DS2117" s="168"/>
      <c r="DT2117" s="168"/>
      <c r="DU2117" s="168"/>
      <c r="DV2117" s="168"/>
      <c r="DW2117" s="168"/>
      <c r="DX2117" s="168"/>
      <c r="DY2117" s="168"/>
      <c r="DZ2117" s="168"/>
      <c r="EA2117" s="168"/>
      <c r="EB2117" s="168"/>
      <c r="EC2117" s="168"/>
      <c r="ED2117" s="168"/>
      <c r="EE2117" s="168"/>
      <c r="EF2117" s="168"/>
      <c r="EG2117" s="168"/>
      <c r="EH2117" s="168"/>
      <c r="EI2117" s="168"/>
      <c r="EJ2117" s="168"/>
      <c r="EK2117" s="168"/>
      <c r="EL2117" s="168"/>
      <c r="EM2117" s="168"/>
      <c r="EN2117" s="168"/>
      <c r="EO2117" s="168"/>
      <c r="EP2117" s="168"/>
      <c r="EQ2117" s="168"/>
      <c r="ER2117" s="168"/>
      <c r="ES2117" s="168"/>
      <c r="ET2117" s="168"/>
      <c r="EU2117" s="168"/>
      <c r="EV2117" s="168"/>
      <c r="EW2117" s="168"/>
      <c r="EX2117" s="168"/>
      <c r="EY2117" s="168"/>
      <c r="EZ2117" s="168"/>
      <c r="FA2117" s="168"/>
      <c r="FB2117" s="168"/>
      <c r="FC2117" s="168"/>
      <c r="FD2117" s="168"/>
    </row>
    <row r="2118" spans="1:160" s="5" customFormat="1" ht="24.9" customHeight="1" thickBot="1" x14ac:dyDescent="0.35">
      <c r="A2118" s="263"/>
      <c r="B2118" s="263"/>
      <c r="C2118" s="265"/>
      <c r="D2118" s="2" t="s">
        <v>31</v>
      </c>
      <c r="E2118" s="449"/>
      <c r="F2118" s="450"/>
      <c r="G2118" s="450"/>
      <c r="H2118" s="450"/>
      <c r="I2118" s="450"/>
      <c r="J2118" s="451"/>
      <c r="K2118" s="19" t="s">
        <v>105</v>
      </c>
      <c r="L2118" s="452"/>
      <c r="M2118" s="452"/>
      <c r="N2118" s="452"/>
      <c r="O2118" s="452"/>
      <c r="P2118" s="452"/>
      <c r="Q2118" s="452"/>
      <c r="R2118" s="452"/>
      <c r="S2118" s="452"/>
      <c r="T2118" s="452"/>
      <c r="U2118" s="453"/>
      <c r="V2118" s="33"/>
      <c r="W2118" s="57"/>
      <c r="X2118" s="86"/>
      <c r="Y2118" s="33"/>
      <c r="Z2118" s="36"/>
      <c r="AA2118" s="36"/>
      <c r="AD2118" s="33"/>
      <c r="AG2118" s="33"/>
      <c r="AH2118" s="43"/>
      <c r="AI2118" s="43"/>
      <c r="AJ2118" s="43"/>
      <c r="AK2118" s="43"/>
      <c r="AL2118" s="43"/>
      <c r="AM2118" s="43"/>
      <c r="AN2118" s="43"/>
      <c r="AO2118" s="43"/>
      <c r="AP2118" s="43"/>
      <c r="AQ2118" s="43"/>
      <c r="AR2118" s="43"/>
      <c r="AS2118" s="43"/>
      <c r="AT2118" s="43"/>
      <c r="AU2118" s="44"/>
      <c r="AV2118" s="33"/>
      <c r="AW2118" s="33"/>
      <c r="AX2118" s="33"/>
      <c r="AZ2118" s="141"/>
      <c r="BE2118" s="168"/>
      <c r="BF2118" s="168"/>
      <c r="BG2118" s="168"/>
      <c r="BH2118" s="168"/>
      <c r="BI2118" s="168"/>
      <c r="BJ2118" s="168"/>
      <c r="BK2118" s="168"/>
      <c r="BL2118" s="168"/>
      <c r="BM2118" s="168"/>
      <c r="DK2118" s="168"/>
      <c r="DL2118" s="168"/>
      <c r="DM2118" s="168"/>
      <c r="DN2118" s="168"/>
      <c r="DO2118" s="168"/>
      <c r="DP2118" s="168"/>
      <c r="DQ2118" s="168"/>
      <c r="DR2118" s="168"/>
      <c r="DS2118" s="168"/>
      <c r="DT2118" s="168"/>
      <c r="DU2118" s="168"/>
      <c r="DV2118" s="168"/>
      <c r="DW2118" s="168"/>
      <c r="DX2118" s="168"/>
      <c r="DY2118" s="168"/>
      <c r="DZ2118" s="168"/>
      <c r="EA2118" s="168"/>
      <c r="EB2118" s="168"/>
      <c r="EC2118" s="168"/>
      <c r="ED2118" s="168"/>
      <c r="EE2118" s="168"/>
      <c r="EF2118" s="168"/>
      <c r="EG2118" s="168"/>
      <c r="EH2118" s="168"/>
      <c r="EI2118" s="168"/>
      <c r="EJ2118" s="168"/>
      <c r="EK2118" s="168"/>
      <c r="EL2118" s="168"/>
      <c r="EM2118" s="168"/>
      <c r="EN2118" s="168"/>
      <c r="EO2118" s="168"/>
      <c r="EP2118" s="168"/>
      <c r="EQ2118" s="168"/>
      <c r="ER2118" s="168"/>
      <c r="ES2118" s="168"/>
      <c r="ET2118" s="168"/>
      <c r="EU2118" s="168"/>
      <c r="EV2118" s="168"/>
      <c r="EW2118" s="168"/>
      <c r="EX2118" s="168"/>
      <c r="EY2118" s="168"/>
      <c r="EZ2118" s="168"/>
      <c r="FA2118" s="168"/>
      <c r="FB2118" s="168"/>
      <c r="FC2118" s="168"/>
      <c r="FD2118" s="168"/>
    </row>
    <row r="2119" spans="1:160" s="5" customFormat="1" ht="5.0999999999999996" customHeight="1" thickBot="1" x14ac:dyDescent="0.35">
      <c r="A2119" s="263"/>
      <c r="B2119" s="263"/>
      <c r="C2119" s="265"/>
      <c r="D2119" s="454"/>
      <c r="E2119" s="454"/>
      <c r="F2119" s="454"/>
      <c r="G2119" s="454"/>
      <c r="H2119" s="454"/>
      <c r="I2119" s="454"/>
      <c r="J2119" s="454"/>
      <c r="K2119" s="454"/>
      <c r="L2119" s="454"/>
      <c r="M2119" s="454"/>
      <c r="N2119" s="454"/>
      <c r="O2119" s="454"/>
      <c r="P2119" s="454"/>
      <c r="Q2119" s="454"/>
      <c r="R2119" s="454"/>
      <c r="S2119" s="454"/>
      <c r="T2119" s="454"/>
      <c r="U2119" s="454"/>
      <c r="V2119" s="33"/>
      <c r="W2119" s="57"/>
      <c r="X2119" s="86"/>
      <c r="Y2119" s="33"/>
      <c r="Z2119" s="36"/>
      <c r="AA2119" s="36"/>
      <c r="AD2119" s="33"/>
      <c r="AG2119" s="33"/>
      <c r="AH2119" s="43"/>
      <c r="AI2119" s="43"/>
      <c r="AJ2119" s="43"/>
      <c r="AK2119" s="43"/>
      <c r="AL2119" s="43"/>
      <c r="AM2119" s="43"/>
      <c r="AN2119" s="43"/>
      <c r="AO2119" s="43"/>
      <c r="AP2119" s="43"/>
      <c r="AQ2119" s="43"/>
      <c r="AR2119" s="43"/>
      <c r="AS2119" s="43"/>
      <c r="AT2119" s="43"/>
      <c r="AU2119" s="44"/>
      <c r="AV2119" s="33"/>
      <c r="AW2119" s="33"/>
      <c r="AX2119" s="33"/>
      <c r="AZ2119" s="141"/>
      <c r="BE2119" s="168"/>
      <c r="BF2119" s="168"/>
      <c r="BG2119" s="168"/>
      <c r="BH2119" s="168"/>
      <c r="BI2119" s="168"/>
      <c r="BJ2119" s="168"/>
      <c r="BK2119" s="168"/>
      <c r="BL2119" s="168"/>
      <c r="BM2119" s="168"/>
      <c r="DK2119" s="168"/>
      <c r="DL2119" s="168"/>
      <c r="DM2119" s="168"/>
      <c r="DN2119" s="168"/>
      <c r="DO2119" s="168"/>
      <c r="DP2119" s="168"/>
      <c r="DQ2119" s="168"/>
      <c r="DR2119" s="168"/>
      <c r="DS2119" s="168"/>
      <c r="DT2119" s="168"/>
      <c r="DU2119" s="168"/>
      <c r="DV2119" s="168"/>
      <c r="DW2119" s="168"/>
      <c r="DX2119" s="168"/>
      <c r="DY2119" s="168"/>
      <c r="DZ2119" s="168"/>
      <c r="EA2119" s="168"/>
      <c r="EB2119" s="168"/>
      <c r="EC2119" s="168"/>
      <c r="ED2119" s="168"/>
      <c r="EE2119" s="168"/>
      <c r="EF2119" s="168"/>
      <c r="EG2119" s="168"/>
      <c r="EH2119" s="168"/>
      <c r="EI2119" s="168"/>
      <c r="EJ2119" s="168"/>
      <c r="EK2119" s="168"/>
      <c r="EL2119" s="168"/>
      <c r="EM2119" s="168"/>
      <c r="EN2119" s="168"/>
      <c r="EO2119" s="168"/>
      <c r="EP2119" s="168"/>
      <c r="EQ2119" s="168"/>
      <c r="ER2119" s="168"/>
      <c r="ES2119" s="168"/>
      <c r="ET2119" s="168"/>
      <c r="EU2119" s="168"/>
      <c r="EV2119" s="168"/>
      <c r="EW2119" s="168"/>
      <c r="EX2119" s="168"/>
      <c r="EY2119" s="168"/>
      <c r="EZ2119" s="168"/>
      <c r="FA2119" s="168"/>
      <c r="FB2119" s="168"/>
      <c r="FC2119" s="168"/>
      <c r="FD2119" s="168"/>
    </row>
    <row r="2120" spans="1:160" s="5" customFormat="1" ht="45" customHeight="1" thickBot="1" x14ac:dyDescent="0.35">
      <c r="A2120" s="263">
        <f>+E2120</f>
        <v>7.2699999999999942</v>
      </c>
      <c r="B2120" s="264">
        <f>+U2144</f>
        <v>0</v>
      </c>
      <c r="C2120" s="265">
        <v>36</v>
      </c>
      <c r="D2120" s="165" t="s">
        <v>9</v>
      </c>
      <c r="E2120" s="180">
        <v>7.2699999999999942</v>
      </c>
      <c r="F2120" s="455" t="s">
        <v>29</v>
      </c>
      <c r="G2120" s="456"/>
      <c r="H2120" s="532" t="s">
        <v>141</v>
      </c>
      <c r="I2120" s="457"/>
      <c r="J2120" s="457"/>
      <c r="K2120" s="457"/>
      <c r="L2120" s="457"/>
      <c r="M2120" s="458"/>
      <c r="N2120" s="459" t="s">
        <v>32</v>
      </c>
      <c r="O2120" s="460"/>
      <c r="P2120" s="461"/>
      <c r="Q2120" s="462" t="s">
        <v>49</v>
      </c>
      <c r="R2120" s="463"/>
      <c r="S2120" s="463"/>
      <c r="T2120" s="463"/>
      <c r="U2120" s="464"/>
      <c r="V2120" s="33"/>
      <c r="W2120" s="57"/>
      <c r="X2120" s="86"/>
      <c r="Y2120" s="33"/>
      <c r="Z2120" s="38"/>
      <c r="AA2120" s="38"/>
      <c r="AD2120" s="33"/>
      <c r="AG2120" s="33"/>
      <c r="AH2120" s="43"/>
      <c r="AI2120" s="43"/>
      <c r="AJ2120" s="43"/>
      <c r="AK2120" s="43"/>
      <c r="AL2120" s="43"/>
      <c r="AM2120" s="43"/>
      <c r="AN2120" s="43"/>
      <c r="AO2120" s="43"/>
      <c r="AP2120" s="43"/>
      <c r="AQ2120" s="43"/>
      <c r="AR2120" s="43"/>
      <c r="AS2120" s="43"/>
      <c r="AT2120" s="43"/>
      <c r="AU2120" s="44"/>
      <c r="AV2120" s="33"/>
      <c r="AW2120" s="33"/>
      <c r="AX2120" s="33"/>
      <c r="AZ2120" s="141"/>
      <c r="BE2120" s="168"/>
      <c r="BF2120" s="168"/>
      <c r="BG2120" s="168"/>
      <c r="BH2120" s="168"/>
      <c r="BI2120" s="168"/>
      <c r="BJ2120" s="168"/>
      <c r="BK2120" s="168"/>
      <c r="BL2120" s="168"/>
      <c r="BM2120" s="168"/>
      <c r="DK2120" s="168"/>
      <c r="DL2120" s="168"/>
      <c r="DM2120" s="168"/>
      <c r="DN2120" s="168"/>
      <c r="DO2120" s="168"/>
      <c r="DP2120" s="168"/>
      <c r="DQ2120" s="168"/>
      <c r="DR2120" s="168"/>
      <c r="DS2120" s="168"/>
      <c r="DT2120" s="168"/>
      <c r="DU2120" s="168"/>
      <c r="DV2120" s="168"/>
      <c r="DW2120" s="168"/>
      <c r="DX2120" s="168"/>
      <c r="DY2120" s="168"/>
      <c r="DZ2120" s="168"/>
      <c r="EA2120" s="168"/>
      <c r="EB2120" s="168"/>
      <c r="EC2120" s="168"/>
      <c r="ED2120" s="168"/>
      <c r="EE2120" s="168"/>
      <c r="EF2120" s="168"/>
      <c r="EG2120" s="168"/>
      <c r="EH2120" s="168"/>
      <c r="EI2120" s="168"/>
      <c r="EJ2120" s="168"/>
      <c r="EK2120" s="168"/>
      <c r="EL2120" s="168"/>
      <c r="EM2120" s="168"/>
      <c r="EN2120" s="168"/>
      <c r="EO2120" s="168"/>
      <c r="EP2120" s="168"/>
      <c r="EQ2120" s="168"/>
      <c r="ER2120" s="168"/>
      <c r="ES2120" s="168"/>
      <c r="ET2120" s="168"/>
      <c r="EU2120" s="168"/>
      <c r="EV2120" s="168"/>
      <c r="EW2120" s="168"/>
      <c r="EX2120" s="168"/>
      <c r="EY2120" s="168"/>
      <c r="EZ2120" s="168"/>
      <c r="FA2120" s="168"/>
      <c r="FB2120" s="168"/>
      <c r="FC2120" s="168"/>
      <c r="FD2120" s="168"/>
    </row>
    <row r="2121" spans="1:160" s="5" customFormat="1" ht="5.0999999999999996" customHeight="1" thickBot="1" x14ac:dyDescent="0.35">
      <c r="A2121" s="263"/>
      <c r="B2121" s="263"/>
      <c r="C2121" s="265"/>
      <c r="D2121" s="428"/>
      <c r="E2121" s="428"/>
      <c r="F2121" s="428"/>
      <c r="G2121" s="428"/>
      <c r="H2121" s="428"/>
      <c r="I2121" s="428"/>
      <c r="J2121" s="428"/>
      <c r="K2121" s="428"/>
      <c r="L2121" s="428"/>
      <c r="M2121" s="428"/>
      <c r="N2121" s="454"/>
      <c r="O2121" s="454"/>
      <c r="P2121" s="454"/>
      <c r="Q2121" s="454"/>
      <c r="R2121" s="454"/>
      <c r="S2121" s="454"/>
      <c r="T2121" s="454"/>
      <c r="U2121" s="454"/>
      <c r="V2121" s="33"/>
      <c r="W2121" s="57"/>
      <c r="X2121" s="86"/>
      <c r="Y2121" s="33"/>
      <c r="Z2121" s="76"/>
      <c r="AA2121" s="76"/>
      <c r="AD2121" s="33"/>
      <c r="AG2121" s="33"/>
      <c r="AH2121" s="43"/>
      <c r="AI2121" s="43"/>
      <c r="AJ2121" s="43"/>
      <c r="AK2121" s="43"/>
      <c r="AL2121" s="43"/>
      <c r="AM2121" s="43"/>
      <c r="AN2121" s="43"/>
      <c r="AO2121" s="43"/>
      <c r="AP2121" s="43"/>
      <c r="AQ2121" s="43"/>
      <c r="AR2121" s="43"/>
      <c r="AS2121" s="43"/>
      <c r="AT2121" s="43"/>
      <c r="AU2121" s="44"/>
      <c r="AV2121" s="33"/>
      <c r="AW2121" s="33"/>
      <c r="AX2121" s="33"/>
      <c r="AZ2121" s="141"/>
      <c r="BE2121" s="168"/>
      <c r="BF2121" s="168"/>
      <c r="BG2121" s="168"/>
      <c r="BH2121" s="168"/>
      <c r="BI2121" s="168"/>
      <c r="BJ2121" s="168"/>
      <c r="BK2121" s="168"/>
      <c r="BL2121" s="168"/>
      <c r="BM2121" s="168"/>
      <c r="DK2121" s="168"/>
      <c r="DL2121" s="168"/>
      <c r="DM2121" s="168"/>
      <c r="DN2121" s="168"/>
      <c r="DO2121" s="168"/>
      <c r="DP2121" s="168"/>
      <c r="DQ2121" s="168"/>
      <c r="DR2121" s="168"/>
      <c r="DS2121" s="168"/>
      <c r="DT2121" s="168"/>
      <c r="DU2121" s="168"/>
      <c r="DV2121" s="168"/>
      <c r="DW2121" s="168"/>
      <c r="DX2121" s="168"/>
      <c r="DY2121" s="168"/>
      <c r="DZ2121" s="168"/>
      <c r="EA2121" s="168"/>
      <c r="EB2121" s="168"/>
      <c r="EC2121" s="168"/>
      <c r="ED2121" s="168"/>
      <c r="EE2121" s="168"/>
      <c r="EF2121" s="168"/>
      <c r="EG2121" s="168"/>
      <c r="EH2121" s="168"/>
      <c r="EI2121" s="168"/>
      <c r="EJ2121" s="168"/>
      <c r="EK2121" s="168"/>
      <c r="EL2121" s="168"/>
      <c r="EM2121" s="168"/>
      <c r="EN2121" s="168"/>
      <c r="EO2121" s="168"/>
      <c r="EP2121" s="168"/>
      <c r="EQ2121" s="168"/>
      <c r="ER2121" s="168"/>
      <c r="ES2121" s="168"/>
      <c r="ET2121" s="168"/>
      <c r="EU2121" s="168"/>
      <c r="EV2121" s="168"/>
      <c r="EW2121" s="168"/>
      <c r="EX2121" s="168"/>
      <c r="EY2121" s="168"/>
      <c r="EZ2121" s="168"/>
      <c r="FA2121" s="168"/>
      <c r="FB2121" s="168"/>
      <c r="FC2121" s="168"/>
      <c r="FD2121" s="168"/>
    </row>
    <row r="2122" spans="1:160" s="5" customFormat="1" ht="24.9" customHeight="1" x14ac:dyDescent="0.3">
      <c r="A2122" s="263"/>
      <c r="B2122" s="263"/>
      <c r="C2122" s="265"/>
      <c r="D2122" s="465" t="s">
        <v>30</v>
      </c>
      <c r="E2122" s="466"/>
      <c r="F2122" s="466"/>
      <c r="G2122" s="466"/>
      <c r="H2122" s="466"/>
      <c r="I2122" s="466"/>
      <c r="J2122" s="466"/>
      <c r="K2122" s="466"/>
      <c r="L2122" s="466"/>
      <c r="M2122" s="467"/>
      <c r="N2122" s="468" t="s">
        <v>11</v>
      </c>
      <c r="O2122" s="470" t="s">
        <v>12</v>
      </c>
      <c r="P2122" s="471"/>
      <c r="Q2122" s="474" t="s">
        <v>13</v>
      </c>
      <c r="R2122" s="475"/>
      <c r="S2122" s="476"/>
      <c r="T2122" s="477" t="s">
        <v>27</v>
      </c>
      <c r="U2122" s="479" t="s">
        <v>28</v>
      </c>
      <c r="V2122" s="33"/>
      <c r="W2122" s="57"/>
      <c r="X2122" s="86"/>
      <c r="Y2122" s="33"/>
      <c r="Z2122" s="76"/>
      <c r="AA2122" s="76"/>
      <c r="AD2122" s="33"/>
      <c r="AG2122" s="33"/>
      <c r="AH2122" s="43"/>
      <c r="AI2122" s="43"/>
      <c r="AJ2122" s="43"/>
      <c r="AK2122" s="43"/>
      <c r="AL2122" s="43"/>
      <c r="AM2122" s="43"/>
      <c r="AN2122" s="43"/>
      <c r="AO2122" s="43"/>
      <c r="AP2122" s="43"/>
      <c r="AQ2122" s="43"/>
      <c r="AR2122" s="43"/>
      <c r="AS2122" s="43"/>
      <c r="AT2122" s="43"/>
      <c r="AU2122" s="44"/>
      <c r="AV2122" s="33"/>
      <c r="AW2122" s="33"/>
      <c r="AX2122" s="33"/>
      <c r="AZ2122" s="141"/>
      <c r="BE2122" s="168"/>
      <c r="BF2122" s="168"/>
      <c r="BG2122" s="168"/>
      <c r="BH2122" s="168"/>
      <c r="BI2122" s="168"/>
      <c r="BJ2122" s="168"/>
      <c r="BK2122" s="168"/>
      <c r="BL2122" s="168"/>
      <c r="BM2122" s="168"/>
      <c r="DK2122" s="168"/>
      <c r="DL2122" s="168"/>
      <c r="DM2122" s="168"/>
      <c r="DN2122" s="168"/>
      <c r="DO2122" s="168"/>
      <c r="DP2122" s="168"/>
      <c r="DQ2122" s="168"/>
      <c r="DR2122" s="168"/>
      <c r="DS2122" s="168"/>
      <c r="DT2122" s="168"/>
      <c r="DU2122" s="168"/>
      <c r="DV2122" s="168"/>
      <c r="DW2122" s="168"/>
      <c r="DX2122" s="168"/>
      <c r="DY2122" s="168"/>
      <c r="DZ2122" s="168"/>
      <c r="EA2122" s="168"/>
      <c r="EB2122" s="168"/>
      <c r="EC2122" s="168"/>
      <c r="ED2122" s="168"/>
      <c r="EE2122" s="168"/>
      <c r="EF2122" s="168"/>
      <c r="EG2122" s="168"/>
      <c r="EH2122" s="168"/>
      <c r="EI2122" s="168"/>
      <c r="EJ2122" s="168"/>
      <c r="EK2122" s="168"/>
      <c r="EL2122" s="168"/>
      <c r="EM2122" s="168"/>
      <c r="EN2122" s="168"/>
      <c r="EO2122" s="168"/>
      <c r="EP2122" s="168"/>
      <c r="EQ2122" s="168"/>
      <c r="ER2122" s="168"/>
      <c r="ES2122" s="168"/>
      <c r="ET2122" s="168"/>
      <c r="EU2122" s="168"/>
      <c r="EV2122" s="168"/>
      <c r="EW2122" s="168"/>
      <c r="EX2122" s="168"/>
      <c r="EY2122" s="168"/>
      <c r="EZ2122" s="168"/>
      <c r="FA2122" s="168"/>
      <c r="FB2122" s="168"/>
      <c r="FC2122" s="168"/>
      <c r="FD2122" s="168"/>
    </row>
    <row r="2123" spans="1:160" s="5" customFormat="1" ht="24.9" customHeight="1" x14ac:dyDescent="0.3">
      <c r="A2123" s="263"/>
      <c r="B2123" s="263"/>
      <c r="C2123" s="265"/>
      <c r="D2123" s="481"/>
      <c r="E2123" s="482"/>
      <c r="F2123" s="482"/>
      <c r="G2123" s="482"/>
      <c r="H2123" s="482"/>
      <c r="I2123" s="482"/>
      <c r="J2123" s="482"/>
      <c r="K2123" s="482"/>
      <c r="L2123" s="482"/>
      <c r="M2123" s="483"/>
      <c r="N2123" s="469"/>
      <c r="O2123" s="472"/>
      <c r="P2123" s="473"/>
      <c r="Q2123" s="7" t="s">
        <v>14</v>
      </c>
      <c r="R2123" s="7" t="s">
        <v>15</v>
      </c>
      <c r="S2123" s="7" t="s">
        <v>26</v>
      </c>
      <c r="T2123" s="478"/>
      <c r="U2123" s="480"/>
      <c r="V2123" s="33"/>
      <c r="W2123" s="57"/>
      <c r="X2123" s="86"/>
      <c r="Y2123" s="33"/>
      <c r="Z2123" s="77"/>
      <c r="AA2123" s="77"/>
      <c r="AD2123" s="33"/>
      <c r="AG2123" s="33"/>
      <c r="AH2123" s="43"/>
      <c r="AI2123" s="43"/>
      <c r="AJ2123" s="43"/>
      <c r="AK2123" s="43"/>
      <c r="AL2123" s="43"/>
      <c r="AM2123" s="43"/>
      <c r="AN2123" s="43"/>
      <c r="AO2123" s="43"/>
      <c r="AP2123" s="43"/>
      <c r="AQ2123" s="43"/>
      <c r="AR2123" s="43"/>
      <c r="AS2123" s="43"/>
      <c r="AT2123" s="43"/>
      <c r="AU2123" s="44"/>
      <c r="AV2123" s="33"/>
      <c r="AW2123" s="33"/>
      <c r="AX2123" s="33"/>
      <c r="AZ2123" s="141"/>
      <c r="BE2123" s="168"/>
      <c r="BF2123" s="168"/>
      <c r="BG2123" s="168"/>
      <c r="BH2123" s="168"/>
      <c r="BI2123" s="168"/>
      <c r="BJ2123" s="168"/>
      <c r="BK2123" s="168"/>
      <c r="BL2123" s="168"/>
      <c r="BM2123" s="168"/>
      <c r="DK2123" s="168"/>
      <c r="DL2123" s="168"/>
      <c r="DM2123" s="168"/>
      <c r="DN2123" s="168"/>
      <c r="DO2123" s="168"/>
      <c r="DP2123" s="168"/>
      <c r="DQ2123" s="168"/>
      <c r="DR2123" s="168"/>
      <c r="DS2123" s="168"/>
      <c r="DT2123" s="168"/>
      <c r="DU2123" s="168"/>
      <c r="DV2123" s="168"/>
      <c r="DW2123" s="168"/>
      <c r="DX2123" s="168"/>
      <c r="DY2123" s="168"/>
      <c r="DZ2123" s="168"/>
      <c r="EA2123" s="168"/>
      <c r="EB2123" s="168"/>
      <c r="EC2123" s="168"/>
      <c r="ED2123" s="168"/>
      <c r="EE2123" s="168"/>
      <c r="EF2123" s="168"/>
      <c r="EG2123" s="168"/>
      <c r="EH2123" s="168"/>
      <c r="EI2123" s="168"/>
      <c r="EJ2123" s="168"/>
      <c r="EK2123" s="168"/>
      <c r="EL2123" s="168"/>
      <c r="EM2123" s="168"/>
      <c r="EN2123" s="168"/>
      <c r="EO2123" s="168"/>
      <c r="EP2123" s="168"/>
      <c r="EQ2123" s="168"/>
      <c r="ER2123" s="168"/>
      <c r="ES2123" s="168"/>
      <c r="ET2123" s="168"/>
      <c r="EU2123" s="168"/>
      <c r="EV2123" s="168"/>
      <c r="EW2123" s="168"/>
      <c r="EX2123" s="168"/>
      <c r="EY2123" s="168"/>
      <c r="EZ2123" s="168"/>
      <c r="FA2123" s="168"/>
      <c r="FB2123" s="168"/>
      <c r="FC2123" s="168"/>
      <c r="FD2123" s="168"/>
    </row>
    <row r="2124" spans="1:160" s="5" customFormat="1" ht="24.9" customHeight="1" x14ac:dyDescent="0.3">
      <c r="A2124" s="263"/>
      <c r="B2124" s="263"/>
      <c r="C2124" s="265"/>
      <c r="D2124" s="481"/>
      <c r="E2124" s="482"/>
      <c r="F2124" s="482"/>
      <c r="G2124" s="482"/>
      <c r="H2124" s="482"/>
      <c r="I2124" s="482"/>
      <c r="J2124" s="482"/>
      <c r="K2124" s="482"/>
      <c r="L2124" s="482"/>
      <c r="M2124" s="483"/>
      <c r="N2124" s="16"/>
      <c r="O2124" s="529"/>
      <c r="P2124" s="530"/>
      <c r="Q2124" s="8"/>
      <c r="R2124" s="8"/>
      <c r="S2124" s="8"/>
      <c r="T2124" s="9"/>
      <c r="U2124" s="17"/>
      <c r="V2124" s="33"/>
      <c r="W2124" s="57"/>
      <c r="X2124" s="86"/>
      <c r="Y2124" s="33">
        <f>+C2120</f>
        <v>36</v>
      </c>
      <c r="Z2124" s="41">
        <f>+SUMIF($N2124:$N2143,$Z$16,$U2124:$U2143)</f>
        <v>0</v>
      </c>
      <c r="AA2124" s="41">
        <f>+SUMIF($N2124:$N2143,$AA$16,$U2124:$U2143)</f>
        <v>0</v>
      </c>
      <c r="AB2124" s="41">
        <f>+SUMIF($N2124:$N2143,$AB$16,$U2124:$U2143)</f>
        <v>0</v>
      </c>
      <c r="AC2124" s="41">
        <f>+SUMIF($N2124:$N2143,$AC$16,$U2124:$U2143)</f>
        <v>0</v>
      </c>
      <c r="AD2124" s="41">
        <f>+SUMIF($N2124:$N2143,$AD$16,$U2124:$U2143)</f>
        <v>0</v>
      </c>
      <c r="AE2124" s="41">
        <f>+SUMIF($N2124:$N2143,$AE$16,$U2124:$U2143)</f>
        <v>0</v>
      </c>
      <c r="AF2124" s="41">
        <f>+SUMIF($N2124:$N2143,$AF$16,$U2124:$U2143)</f>
        <v>0</v>
      </c>
      <c r="AG2124" s="41">
        <f>+SUMIF($N2124:$N2143,$AG$16,$U2124:$U2143)</f>
        <v>0</v>
      </c>
      <c r="AH2124" s="41">
        <f>+SUMIF($N2124:$N2143,$AH$16,$U2124:$U2143)</f>
        <v>0</v>
      </c>
      <c r="AI2124" s="41">
        <f>+SUMIF($N2124:$N2143,$AI$16,$U2124:$U2143)</f>
        <v>0</v>
      </c>
      <c r="AJ2124" s="41">
        <f>+SUMIF($N2124:$N2143,$AJ$16,$U2124:$U2143)</f>
        <v>0</v>
      </c>
      <c r="AK2124" s="41">
        <f>+SUMIF($N2124:$N2143,$AK$16,$U2124:$U2143)</f>
        <v>0</v>
      </c>
      <c r="AL2124" s="41">
        <f>+SUMIF($N2124:$N2143,$AL$16,$U2124:$U2143)</f>
        <v>0</v>
      </c>
      <c r="AM2124" s="41">
        <f>+SUMIF($N2124:$N2143,$AM$16,$U2124:$U2143)</f>
        <v>0</v>
      </c>
      <c r="AN2124" s="41">
        <f>+SUMIF($N2124:$N2143,$AN$16,$U2124:$U2143)</f>
        <v>0</v>
      </c>
      <c r="AO2124" s="41">
        <f>+SUMIF($N2124:$N2143,$AO$16,$U2124:$U2143)</f>
        <v>0</v>
      </c>
      <c r="AP2124" s="41">
        <f>+SUMIF($N2124:$N2143,$AP$16,$U2124:$U2143)</f>
        <v>0</v>
      </c>
      <c r="AQ2124" s="41">
        <f>+SUMIF($N2124:$N2143,$AQ$16,$U2124:$U2143)</f>
        <v>0</v>
      </c>
      <c r="AR2124" s="41">
        <f>+SUMIF($N2124:$N2143,$AR$16,$U2124:$U2143)</f>
        <v>0</v>
      </c>
      <c r="AS2124" s="43"/>
      <c r="AT2124" s="43"/>
      <c r="AU2124" s="44"/>
      <c r="AV2124" s="33"/>
      <c r="AW2124" s="33"/>
      <c r="AX2124" s="33"/>
      <c r="AZ2124" s="141"/>
      <c r="BE2124" s="168"/>
      <c r="BF2124" s="168"/>
      <c r="BG2124" s="168"/>
      <c r="BH2124" s="168"/>
      <c r="BI2124" s="168"/>
      <c r="BJ2124" s="168"/>
      <c r="BK2124" s="168"/>
      <c r="BL2124" s="168"/>
      <c r="BM2124" s="168"/>
      <c r="DK2124" s="168"/>
      <c r="DL2124" s="168"/>
      <c r="DM2124" s="168"/>
      <c r="DN2124" s="168"/>
      <c r="DO2124" s="168"/>
      <c r="DP2124" s="168"/>
      <c r="DQ2124" s="168"/>
      <c r="DR2124" s="168"/>
      <c r="DS2124" s="168"/>
      <c r="DT2124" s="168"/>
      <c r="DU2124" s="168"/>
      <c r="DV2124" s="168"/>
      <c r="DW2124" s="168"/>
      <c r="DX2124" s="168"/>
      <c r="DY2124" s="168"/>
      <c r="DZ2124" s="168"/>
      <c r="EA2124" s="168"/>
      <c r="EB2124" s="168"/>
      <c r="EC2124" s="168"/>
      <c r="ED2124" s="168"/>
      <c r="EE2124" s="168"/>
      <c r="EF2124" s="168"/>
      <c r="EG2124" s="168"/>
      <c r="EH2124" s="168"/>
      <c r="EI2124" s="168"/>
      <c r="EJ2124" s="168"/>
      <c r="EK2124" s="168"/>
      <c r="EL2124" s="168"/>
      <c r="EM2124" s="168"/>
      <c r="EN2124" s="168"/>
      <c r="EO2124" s="168"/>
      <c r="EP2124" s="168"/>
      <c r="EQ2124" s="168"/>
      <c r="ER2124" s="168"/>
      <c r="ES2124" s="168"/>
      <c r="ET2124" s="168"/>
      <c r="EU2124" s="168"/>
      <c r="EV2124" s="168"/>
      <c r="EW2124" s="168"/>
      <c r="EX2124" s="168"/>
      <c r="EY2124" s="168"/>
      <c r="EZ2124" s="168"/>
      <c r="FA2124" s="168"/>
      <c r="FB2124" s="168"/>
      <c r="FC2124" s="168"/>
      <c r="FD2124" s="168"/>
    </row>
    <row r="2125" spans="1:160" s="5" customFormat="1" ht="24.9" customHeight="1" x14ac:dyDescent="0.3">
      <c r="A2125" s="263"/>
      <c r="B2125" s="263"/>
      <c r="C2125" s="265"/>
      <c r="D2125" s="481"/>
      <c r="E2125" s="482"/>
      <c r="F2125" s="482"/>
      <c r="G2125" s="482"/>
      <c r="H2125" s="482"/>
      <c r="I2125" s="482"/>
      <c r="J2125" s="482"/>
      <c r="K2125" s="482"/>
      <c r="L2125" s="482"/>
      <c r="M2125" s="483"/>
      <c r="N2125" s="16"/>
      <c r="O2125" s="412"/>
      <c r="P2125" s="413"/>
      <c r="Q2125" s="8"/>
      <c r="R2125" s="8"/>
      <c r="S2125" s="8"/>
      <c r="T2125" s="9"/>
      <c r="U2125" s="17"/>
      <c r="V2125" s="33"/>
      <c r="W2125" s="57"/>
      <c r="X2125" s="86"/>
      <c r="Y2125" s="33"/>
      <c r="Z2125" s="36"/>
      <c r="AA2125" s="36"/>
      <c r="AD2125" s="33"/>
      <c r="AG2125" s="33"/>
      <c r="AH2125" s="43"/>
      <c r="AI2125" s="43"/>
      <c r="AJ2125" s="43"/>
      <c r="AK2125" s="43"/>
      <c r="AL2125" s="43"/>
      <c r="AM2125" s="43"/>
      <c r="AN2125" s="43"/>
      <c r="AO2125" s="43"/>
      <c r="AP2125" s="43"/>
      <c r="AQ2125" s="43"/>
      <c r="AR2125" s="43"/>
      <c r="AS2125" s="43"/>
      <c r="AT2125" s="43"/>
      <c r="AU2125" s="44"/>
      <c r="AV2125" s="33"/>
      <c r="AW2125" s="33"/>
      <c r="AX2125" s="33"/>
      <c r="AZ2125" s="141"/>
      <c r="BE2125" s="168"/>
      <c r="BF2125" s="168"/>
      <c r="BG2125" s="168"/>
      <c r="BH2125" s="168"/>
      <c r="BI2125" s="168"/>
      <c r="BJ2125" s="168"/>
      <c r="BK2125" s="168"/>
      <c r="BL2125" s="168"/>
      <c r="BM2125" s="168"/>
      <c r="DK2125" s="168"/>
      <c r="DL2125" s="168"/>
      <c r="DM2125" s="168"/>
      <c r="DN2125" s="168"/>
      <c r="DO2125" s="168"/>
      <c r="DP2125" s="168"/>
      <c r="DQ2125" s="168"/>
      <c r="DR2125" s="168"/>
      <c r="DS2125" s="168"/>
      <c r="DT2125" s="168"/>
      <c r="DU2125" s="168"/>
      <c r="DV2125" s="168"/>
      <c r="DW2125" s="168"/>
      <c r="DX2125" s="168"/>
      <c r="DY2125" s="168"/>
      <c r="DZ2125" s="168"/>
      <c r="EA2125" s="168"/>
      <c r="EB2125" s="168"/>
      <c r="EC2125" s="168"/>
      <c r="ED2125" s="168"/>
      <c r="EE2125" s="168"/>
      <c r="EF2125" s="168"/>
      <c r="EG2125" s="168"/>
      <c r="EH2125" s="168"/>
      <c r="EI2125" s="168"/>
      <c r="EJ2125" s="168"/>
      <c r="EK2125" s="168"/>
      <c r="EL2125" s="168"/>
      <c r="EM2125" s="168"/>
      <c r="EN2125" s="168"/>
      <c r="EO2125" s="168"/>
      <c r="EP2125" s="168"/>
      <c r="EQ2125" s="168"/>
      <c r="ER2125" s="168"/>
      <c r="ES2125" s="168"/>
      <c r="ET2125" s="168"/>
      <c r="EU2125" s="168"/>
      <c r="EV2125" s="168"/>
      <c r="EW2125" s="168"/>
      <c r="EX2125" s="168"/>
      <c r="EY2125" s="168"/>
      <c r="EZ2125" s="168"/>
      <c r="FA2125" s="168"/>
      <c r="FB2125" s="168"/>
      <c r="FC2125" s="168"/>
      <c r="FD2125" s="168"/>
    </row>
    <row r="2126" spans="1:160" s="5" customFormat="1" ht="24.9" customHeight="1" x14ac:dyDescent="0.3">
      <c r="A2126" s="263"/>
      <c r="B2126" s="263"/>
      <c r="C2126" s="265"/>
      <c r="D2126" s="481"/>
      <c r="E2126" s="482"/>
      <c r="F2126" s="482"/>
      <c r="G2126" s="482"/>
      <c r="H2126" s="482"/>
      <c r="I2126" s="482"/>
      <c r="J2126" s="482"/>
      <c r="K2126" s="482"/>
      <c r="L2126" s="482"/>
      <c r="M2126" s="483"/>
      <c r="N2126" s="16"/>
      <c r="O2126" s="412"/>
      <c r="P2126" s="413"/>
      <c r="Q2126" s="8"/>
      <c r="R2126" s="8"/>
      <c r="S2126" s="8"/>
      <c r="T2126" s="9"/>
      <c r="U2126" s="17"/>
      <c r="V2126" s="33"/>
      <c r="W2126" s="57"/>
      <c r="X2126" s="86"/>
      <c r="Y2126" s="33"/>
      <c r="Z2126" s="36"/>
      <c r="AA2126" s="36"/>
      <c r="AD2126" s="33"/>
      <c r="AG2126" s="33"/>
      <c r="AH2126" s="43"/>
      <c r="AI2126" s="43"/>
      <c r="AJ2126" s="43"/>
      <c r="AK2126" s="43"/>
      <c r="AL2126" s="43"/>
      <c r="AM2126" s="43"/>
      <c r="AN2126" s="43"/>
      <c r="AO2126" s="43"/>
      <c r="AP2126" s="43"/>
      <c r="AQ2126" s="43"/>
      <c r="AR2126" s="43"/>
      <c r="AS2126" s="43"/>
      <c r="AT2126" s="43"/>
      <c r="AU2126" s="44"/>
      <c r="AV2126" s="33"/>
      <c r="AW2126" s="33"/>
      <c r="AX2126" s="33"/>
      <c r="AZ2126" s="141"/>
      <c r="BE2126" s="168"/>
      <c r="BF2126" s="168"/>
      <c r="BG2126" s="168"/>
      <c r="BH2126" s="168"/>
      <c r="BI2126" s="168"/>
      <c r="BJ2126" s="168"/>
      <c r="BK2126" s="168"/>
      <c r="BL2126" s="168"/>
      <c r="BM2126" s="168"/>
      <c r="DK2126" s="168"/>
      <c r="DL2126" s="168"/>
      <c r="DM2126" s="168"/>
      <c r="DN2126" s="168"/>
      <c r="DO2126" s="168"/>
      <c r="DP2126" s="168"/>
      <c r="DQ2126" s="168"/>
      <c r="DR2126" s="168"/>
      <c r="DS2126" s="168"/>
      <c r="DT2126" s="168"/>
      <c r="DU2126" s="168"/>
      <c r="DV2126" s="168"/>
      <c r="DW2126" s="168"/>
      <c r="DX2126" s="168"/>
      <c r="DY2126" s="168"/>
      <c r="DZ2126" s="168"/>
      <c r="EA2126" s="168"/>
      <c r="EB2126" s="168"/>
      <c r="EC2126" s="168"/>
      <c r="ED2126" s="168"/>
      <c r="EE2126" s="168"/>
      <c r="EF2126" s="168"/>
      <c r="EG2126" s="168"/>
      <c r="EH2126" s="168"/>
      <c r="EI2126" s="168"/>
      <c r="EJ2126" s="168"/>
      <c r="EK2126" s="168"/>
      <c r="EL2126" s="168"/>
      <c r="EM2126" s="168"/>
      <c r="EN2126" s="168"/>
      <c r="EO2126" s="168"/>
      <c r="EP2126" s="168"/>
      <c r="EQ2126" s="168"/>
      <c r="ER2126" s="168"/>
      <c r="ES2126" s="168"/>
      <c r="ET2126" s="168"/>
      <c r="EU2126" s="168"/>
      <c r="EV2126" s="168"/>
      <c r="EW2126" s="168"/>
      <c r="EX2126" s="168"/>
      <c r="EY2126" s="168"/>
      <c r="EZ2126" s="168"/>
      <c r="FA2126" s="168"/>
      <c r="FB2126" s="168"/>
      <c r="FC2126" s="168"/>
      <c r="FD2126" s="168"/>
    </row>
    <row r="2127" spans="1:160" s="5" customFormat="1" ht="24.9" customHeight="1" x14ac:dyDescent="0.3">
      <c r="A2127" s="263"/>
      <c r="B2127" s="263"/>
      <c r="C2127" s="265"/>
      <c r="D2127" s="481"/>
      <c r="E2127" s="482"/>
      <c r="F2127" s="482"/>
      <c r="G2127" s="482"/>
      <c r="H2127" s="482"/>
      <c r="I2127" s="482"/>
      <c r="J2127" s="482"/>
      <c r="K2127" s="482"/>
      <c r="L2127" s="482"/>
      <c r="M2127" s="483"/>
      <c r="N2127" s="16"/>
      <c r="O2127" s="412"/>
      <c r="P2127" s="413"/>
      <c r="Q2127" s="8"/>
      <c r="R2127" s="8"/>
      <c r="S2127" s="8"/>
      <c r="T2127" s="9"/>
      <c r="U2127" s="17"/>
      <c r="V2127" s="33"/>
      <c r="W2127" s="57"/>
      <c r="X2127" s="86"/>
      <c r="Y2127" s="33"/>
      <c r="Z2127" s="36"/>
      <c r="AA2127" s="36"/>
      <c r="AD2127" s="33"/>
      <c r="AG2127" s="33"/>
      <c r="AH2127" s="43"/>
      <c r="AI2127" s="43"/>
      <c r="AJ2127" s="43"/>
      <c r="AK2127" s="43"/>
      <c r="AL2127" s="43"/>
      <c r="AM2127" s="43"/>
      <c r="AN2127" s="43"/>
      <c r="AO2127" s="43"/>
      <c r="AP2127" s="43"/>
      <c r="AQ2127" s="43"/>
      <c r="AR2127" s="43"/>
      <c r="AS2127" s="43"/>
      <c r="AT2127" s="43"/>
      <c r="AU2127" s="44"/>
      <c r="AV2127" s="33"/>
      <c r="AW2127" s="33"/>
      <c r="AX2127" s="33"/>
      <c r="AZ2127" s="141"/>
      <c r="BE2127" s="168"/>
      <c r="BF2127" s="168"/>
      <c r="BG2127" s="168"/>
      <c r="BH2127" s="168"/>
      <c r="BI2127" s="168"/>
      <c r="BJ2127" s="168"/>
      <c r="BK2127" s="168"/>
      <c r="BL2127" s="168"/>
      <c r="BM2127" s="168"/>
      <c r="DK2127" s="168"/>
      <c r="DL2127" s="168"/>
      <c r="DM2127" s="168"/>
      <c r="DN2127" s="168"/>
      <c r="DO2127" s="168"/>
      <c r="DP2127" s="168"/>
      <c r="DQ2127" s="168"/>
      <c r="DR2127" s="168"/>
      <c r="DS2127" s="168"/>
      <c r="DT2127" s="168"/>
      <c r="DU2127" s="168"/>
      <c r="DV2127" s="168"/>
      <c r="DW2127" s="168"/>
      <c r="DX2127" s="168"/>
      <c r="DY2127" s="168"/>
      <c r="DZ2127" s="168"/>
      <c r="EA2127" s="168"/>
      <c r="EB2127" s="168"/>
      <c r="EC2127" s="168"/>
      <c r="ED2127" s="168"/>
      <c r="EE2127" s="168"/>
      <c r="EF2127" s="168"/>
      <c r="EG2127" s="168"/>
      <c r="EH2127" s="168"/>
      <c r="EI2127" s="168"/>
      <c r="EJ2127" s="168"/>
      <c r="EK2127" s="168"/>
      <c r="EL2127" s="168"/>
      <c r="EM2127" s="168"/>
      <c r="EN2127" s="168"/>
      <c r="EO2127" s="168"/>
      <c r="EP2127" s="168"/>
      <c r="EQ2127" s="168"/>
      <c r="ER2127" s="168"/>
      <c r="ES2127" s="168"/>
      <c r="ET2127" s="168"/>
      <c r="EU2127" s="168"/>
      <c r="EV2127" s="168"/>
      <c r="EW2127" s="168"/>
      <c r="EX2127" s="168"/>
      <c r="EY2127" s="168"/>
      <c r="EZ2127" s="168"/>
      <c r="FA2127" s="168"/>
      <c r="FB2127" s="168"/>
      <c r="FC2127" s="168"/>
      <c r="FD2127" s="168"/>
    </row>
    <row r="2128" spans="1:160" s="5" customFormat="1" ht="24.9" customHeight="1" x14ac:dyDescent="0.3">
      <c r="A2128" s="263"/>
      <c r="B2128" s="263"/>
      <c r="C2128" s="265"/>
      <c r="D2128" s="481"/>
      <c r="E2128" s="482"/>
      <c r="F2128" s="482"/>
      <c r="G2128" s="482"/>
      <c r="H2128" s="482"/>
      <c r="I2128" s="482"/>
      <c r="J2128" s="482"/>
      <c r="K2128" s="482"/>
      <c r="L2128" s="482"/>
      <c r="M2128" s="483"/>
      <c r="N2128" s="16"/>
      <c r="O2128" s="412"/>
      <c r="P2128" s="413"/>
      <c r="Q2128" s="8"/>
      <c r="R2128" s="8"/>
      <c r="S2128" s="8"/>
      <c r="T2128" s="9"/>
      <c r="U2128" s="17"/>
      <c r="V2128" s="33"/>
      <c r="W2128" s="57"/>
      <c r="X2128" s="86"/>
      <c r="Y2128" s="33"/>
      <c r="Z2128" s="36"/>
      <c r="AA2128" s="36"/>
      <c r="AD2128" s="33"/>
      <c r="AG2128" s="33"/>
      <c r="AH2128" s="43"/>
      <c r="AI2128" s="43"/>
      <c r="AJ2128" s="43"/>
      <c r="AK2128" s="43"/>
      <c r="AL2128" s="43"/>
      <c r="AM2128" s="43"/>
      <c r="AN2128" s="43"/>
      <c r="AO2128" s="43"/>
      <c r="AP2128" s="43"/>
      <c r="AQ2128" s="43"/>
      <c r="AR2128" s="43"/>
      <c r="AS2128" s="43"/>
      <c r="AT2128" s="43"/>
      <c r="AU2128" s="44"/>
      <c r="AV2128" s="33"/>
      <c r="AW2128" s="33"/>
      <c r="AX2128" s="33"/>
      <c r="AZ2128" s="141"/>
      <c r="BE2128" s="168"/>
      <c r="BF2128" s="168"/>
      <c r="BG2128" s="168"/>
      <c r="BH2128" s="168"/>
      <c r="BI2128" s="168"/>
      <c r="BJ2128" s="168"/>
      <c r="BK2128" s="168"/>
      <c r="BL2128" s="168"/>
      <c r="BM2128" s="168"/>
      <c r="DK2128" s="168"/>
      <c r="DL2128" s="168"/>
      <c r="DM2128" s="168"/>
      <c r="DN2128" s="168"/>
      <c r="DO2128" s="168"/>
      <c r="DP2128" s="168"/>
      <c r="DQ2128" s="168"/>
      <c r="DR2128" s="168"/>
      <c r="DS2128" s="168"/>
      <c r="DT2128" s="168"/>
      <c r="DU2128" s="168"/>
      <c r="DV2128" s="168"/>
      <c r="DW2128" s="168"/>
      <c r="DX2128" s="168"/>
      <c r="DY2128" s="168"/>
      <c r="DZ2128" s="168"/>
      <c r="EA2128" s="168"/>
      <c r="EB2128" s="168"/>
      <c r="EC2128" s="168"/>
      <c r="ED2128" s="168"/>
      <c r="EE2128" s="168"/>
      <c r="EF2128" s="168"/>
      <c r="EG2128" s="168"/>
      <c r="EH2128" s="168"/>
      <c r="EI2128" s="168"/>
      <c r="EJ2128" s="168"/>
      <c r="EK2128" s="168"/>
      <c r="EL2128" s="168"/>
      <c r="EM2128" s="168"/>
      <c r="EN2128" s="168"/>
      <c r="EO2128" s="168"/>
      <c r="EP2128" s="168"/>
      <c r="EQ2128" s="168"/>
      <c r="ER2128" s="168"/>
      <c r="ES2128" s="168"/>
      <c r="ET2128" s="168"/>
      <c r="EU2128" s="168"/>
      <c r="EV2128" s="168"/>
      <c r="EW2128" s="168"/>
      <c r="EX2128" s="168"/>
      <c r="EY2128" s="168"/>
      <c r="EZ2128" s="168"/>
      <c r="FA2128" s="168"/>
      <c r="FB2128" s="168"/>
      <c r="FC2128" s="168"/>
      <c r="FD2128" s="168"/>
    </row>
    <row r="2129" spans="1:160" s="5" customFormat="1" ht="24.9" customHeight="1" x14ac:dyDescent="0.3">
      <c r="A2129" s="263"/>
      <c r="B2129" s="263"/>
      <c r="C2129" s="265"/>
      <c r="D2129" s="481"/>
      <c r="E2129" s="482"/>
      <c r="F2129" s="482"/>
      <c r="G2129" s="482"/>
      <c r="H2129" s="482"/>
      <c r="I2129" s="482"/>
      <c r="J2129" s="482"/>
      <c r="K2129" s="482"/>
      <c r="L2129" s="482"/>
      <c r="M2129" s="483"/>
      <c r="N2129" s="16"/>
      <c r="O2129" s="412"/>
      <c r="P2129" s="413"/>
      <c r="Q2129" s="8"/>
      <c r="R2129" s="8"/>
      <c r="S2129" s="8"/>
      <c r="T2129" s="9"/>
      <c r="U2129" s="17"/>
      <c r="V2129" s="33"/>
      <c r="W2129" s="57"/>
      <c r="X2129" s="86"/>
      <c r="Y2129" s="33"/>
      <c r="Z2129" s="36"/>
      <c r="AA2129" s="36"/>
      <c r="AD2129" s="33"/>
      <c r="AG2129" s="33"/>
      <c r="AH2129" s="43"/>
      <c r="AI2129" s="43"/>
      <c r="AJ2129" s="43"/>
      <c r="AK2129" s="43"/>
      <c r="AL2129" s="43"/>
      <c r="AM2129" s="43"/>
      <c r="AN2129" s="43"/>
      <c r="AO2129" s="43"/>
      <c r="AP2129" s="43"/>
      <c r="AQ2129" s="43"/>
      <c r="AR2129" s="43"/>
      <c r="AS2129" s="43"/>
      <c r="AT2129" s="43"/>
      <c r="AU2129" s="44"/>
      <c r="AV2129" s="33"/>
      <c r="AW2129" s="33"/>
      <c r="AX2129" s="33"/>
      <c r="AZ2129" s="141"/>
      <c r="BE2129" s="168"/>
      <c r="BF2129" s="168"/>
      <c r="BG2129" s="168"/>
      <c r="BH2129" s="168"/>
      <c r="BI2129" s="168"/>
      <c r="BJ2129" s="168"/>
      <c r="BK2129" s="168"/>
      <c r="BL2129" s="168"/>
      <c r="BM2129" s="168"/>
      <c r="DK2129" s="168"/>
      <c r="DL2129" s="168"/>
      <c r="DM2129" s="168"/>
      <c r="DN2129" s="168"/>
      <c r="DO2129" s="168"/>
      <c r="DP2129" s="168"/>
      <c r="DQ2129" s="168"/>
      <c r="DR2129" s="168"/>
      <c r="DS2129" s="168"/>
      <c r="DT2129" s="168"/>
      <c r="DU2129" s="168"/>
      <c r="DV2129" s="168"/>
      <c r="DW2129" s="168"/>
      <c r="DX2129" s="168"/>
      <c r="DY2129" s="168"/>
      <c r="DZ2129" s="168"/>
      <c r="EA2129" s="168"/>
      <c r="EB2129" s="168"/>
      <c r="EC2129" s="168"/>
      <c r="ED2129" s="168"/>
      <c r="EE2129" s="168"/>
      <c r="EF2129" s="168"/>
      <c r="EG2129" s="168"/>
      <c r="EH2129" s="168"/>
      <c r="EI2129" s="168"/>
      <c r="EJ2129" s="168"/>
      <c r="EK2129" s="168"/>
      <c r="EL2129" s="168"/>
      <c r="EM2129" s="168"/>
      <c r="EN2129" s="168"/>
      <c r="EO2129" s="168"/>
      <c r="EP2129" s="168"/>
      <c r="EQ2129" s="168"/>
      <c r="ER2129" s="168"/>
      <c r="ES2129" s="168"/>
      <c r="ET2129" s="168"/>
      <c r="EU2129" s="168"/>
      <c r="EV2129" s="168"/>
      <c r="EW2129" s="168"/>
      <c r="EX2129" s="168"/>
      <c r="EY2129" s="168"/>
      <c r="EZ2129" s="168"/>
      <c r="FA2129" s="168"/>
      <c r="FB2129" s="168"/>
      <c r="FC2129" s="168"/>
      <c r="FD2129" s="168"/>
    </row>
    <row r="2130" spans="1:160" s="5" customFormat="1" ht="24.9" customHeight="1" x14ac:dyDescent="0.3">
      <c r="A2130" s="263"/>
      <c r="B2130" s="263"/>
      <c r="C2130" s="265"/>
      <c r="D2130" s="481"/>
      <c r="E2130" s="482"/>
      <c r="F2130" s="482"/>
      <c r="G2130" s="482"/>
      <c r="H2130" s="482"/>
      <c r="I2130" s="482"/>
      <c r="J2130" s="482"/>
      <c r="K2130" s="482"/>
      <c r="L2130" s="482"/>
      <c r="M2130" s="483"/>
      <c r="N2130" s="16"/>
      <c r="O2130" s="412"/>
      <c r="P2130" s="413"/>
      <c r="Q2130" s="8"/>
      <c r="R2130" s="8"/>
      <c r="S2130" s="8"/>
      <c r="T2130" s="9"/>
      <c r="U2130" s="17"/>
      <c r="V2130" s="33"/>
      <c r="W2130" s="57"/>
      <c r="X2130" s="86"/>
      <c r="Y2130" s="33"/>
      <c r="Z2130" s="36"/>
      <c r="AA2130" s="36"/>
      <c r="AD2130" s="33"/>
      <c r="AG2130" s="33"/>
      <c r="AH2130" s="43"/>
      <c r="AI2130" s="43"/>
      <c r="AJ2130" s="43"/>
      <c r="AK2130" s="43"/>
      <c r="AL2130" s="43"/>
      <c r="AM2130" s="43"/>
      <c r="AN2130" s="43"/>
      <c r="AO2130" s="43"/>
      <c r="AP2130" s="43"/>
      <c r="AQ2130" s="43"/>
      <c r="AR2130" s="43"/>
      <c r="AS2130" s="43"/>
      <c r="AT2130" s="43"/>
      <c r="AU2130" s="44"/>
      <c r="AV2130" s="33"/>
      <c r="AW2130" s="33"/>
      <c r="AX2130" s="33"/>
      <c r="AZ2130" s="141"/>
      <c r="BE2130" s="168"/>
      <c r="BF2130" s="168"/>
      <c r="BG2130" s="168"/>
      <c r="BH2130" s="168"/>
      <c r="BI2130" s="168"/>
      <c r="BJ2130" s="168"/>
      <c r="BK2130" s="168"/>
      <c r="BL2130" s="168"/>
      <c r="BM2130" s="168"/>
      <c r="DK2130" s="168"/>
      <c r="DL2130" s="168"/>
      <c r="DM2130" s="168"/>
      <c r="DN2130" s="168"/>
      <c r="DO2130" s="168"/>
      <c r="DP2130" s="168"/>
      <c r="DQ2130" s="168"/>
      <c r="DR2130" s="168"/>
      <c r="DS2130" s="168"/>
      <c r="DT2130" s="168"/>
      <c r="DU2130" s="168"/>
      <c r="DV2130" s="168"/>
      <c r="DW2130" s="168"/>
      <c r="DX2130" s="168"/>
      <c r="DY2130" s="168"/>
      <c r="DZ2130" s="168"/>
      <c r="EA2130" s="168"/>
      <c r="EB2130" s="168"/>
      <c r="EC2130" s="168"/>
      <c r="ED2130" s="168"/>
      <c r="EE2130" s="168"/>
      <c r="EF2130" s="168"/>
      <c r="EG2130" s="168"/>
      <c r="EH2130" s="168"/>
      <c r="EI2130" s="168"/>
      <c r="EJ2130" s="168"/>
      <c r="EK2130" s="168"/>
      <c r="EL2130" s="168"/>
      <c r="EM2130" s="168"/>
      <c r="EN2130" s="168"/>
      <c r="EO2130" s="168"/>
      <c r="EP2130" s="168"/>
      <c r="EQ2130" s="168"/>
      <c r="ER2130" s="168"/>
      <c r="ES2130" s="168"/>
      <c r="ET2130" s="168"/>
      <c r="EU2130" s="168"/>
      <c r="EV2130" s="168"/>
      <c r="EW2130" s="168"/>
      <c r="EX2130" s="168"/>
      <c r="EY2130" s="168"/>
      <c r="EZ2130" s="168"/>
      <c r="FA2130" s="168"/>
      <c r="FB2130" s="168"/>
      <c r="FC2130" s="168"/>
      <c r="FD2130" s="168"/>
    </row>
    <row r="2131" spans="1:160" s="5" customFormat="1" ht="24.9" customHeight="1" x14ac:dyDescent="0.3">
      <c r="A2131" s="263"/>
      <c r="B2131" s="263"/>
      <c r="C2131" s="265"/>
      <c r="D2131" s="481"/>
      <c r="E2131" s="482"/>
      <c r="F2131" s="482"/>
      <c r="G2131" s="482"/>
      <c r="H2131" s="482"/>
      <c r="I2131" s="482"/>
      <c r="J2131" s="482"/>
      <c r="K2131" s="482"/>
      <c r="L2131" s="482"/>
      <c r="M2131" s="483"/>
      <c r="N2131" s="16"/>
      <c r="O2131" s="412"/>
      <c r="P2131" s="413"/>
      <c r="Q2131" s="8"/>
      <c r="R2131" s="8"/>
      <c r="S2131" s="8"/>
      <c r="T2131" s="9"/>
      <c r="U2131" s="17"/>
      <c r="V2131" s="33"/>
      <c r="W2131" s="57"/>
      <c r="X2131" s="86"/>
      <c r="Y2131" s="33"/>
      <c r="Z2131" s="36"/>
      <c r="AA2131" s="36"/>
      <c r="AD2131" s="33"/>
      <c r="AG2131" s="33"/>
      <c r="AH2131" s="43"/>
      <c r="AI2131" s="43"/>
      <c r="AJ2131" s="43"/>
      <c r="AK2131" s="43"/>
      <c r="AL2131" s="43"/>
      <c r="AM2131" s="43"/>
      <c r="AN2131" s="43"/>
      <c r="AO2131" s="43"/>
      <c r="AP2131" s="43"/>
      <c r="AQ2131" s="43"/>
      <c r="AR2131" s="43"/>
      <c r="AS2131" s="43"/>
      <c r="AT2131" s="43"/>
      <c r="AU2131" s="44"/>
      <c r="AV2131" s="33"/>
      <c r="AW2131" s="33"/>
      <c r="AX2131" s="33"/>
      <c r="AZ2131" s="141"/>
      <c r="BE2131" s="168"/>
      <c r="BF2131" s="168"/>
      <c r="BG2131" s="168"/>
      <c r="BH2131" s="168"/>
      <c r="BI2131" s="168"/>
      <c r="BJ2131" s="168"/>
      <c r="BK2131" s="168"/>
      <c r="BL2131" s="168"/>
      <c r="BM2131" s="168"/>
      <c r="DK2131" s="168"/>
      <c r="DL2131" s="168"/>
      <c r="DM2131" s="168"/>
      <c r="DN2131" s="168"/>
      <c r="DO2131" s="168"/>
      <c r="DP2131" s="168"/>
      <c r="DQ2131" s="168"/>
      <c r="DR2131" s="168"/>
      <c r="DS2131" s="168"/>
      <c r="DT2131" s="168"/>
      <c r="DU2131" s="168"/>
      <c r="DV2131" s="168"/>
      <c r="DW2131" s="168"/>
      <c r="DX2131" s="168"/>
      <c r="DY2131" s="168"/>
      <c r="DZ2131" s="168"/>
      <c r="EA2131" s="168"/>
      <c r="EB2131" s="168"/>
      <c r="EC2131" s="168"/>
      <c r="ED2131" s="168"/>
      <c r="EE2131" s="168"/>
      <c r="EF2131" s="168"/>
      <c r="EG2131" s="168"/>
      <c r="EH2131" s="168"/>
      <c r="EI2131" s="168"/>
      <c r="EJ2131" s="168"/>
      <c r="EK2131" s="168"/>
      <c r="EL2131" s="168"/>
      <c r="EM2131" s="168"/>
      <c r="EN2131" s="168"/>
      <c r="EO2131" s="168"/>
      <c r="EP2131" s="168"/>
      <c r="EQ2131" s="168"/>
      <c r="ER2131" s="168"/>
      <c r="ES2131" s="168"/>
      <c r="ET2131" s="168"/>
      <c r="EU2131" s="168"/>
      <c r="EV2131" s="168"/>
      <c r="EW2131" s="168"/>
      <c r="EX2131" s="168"/>
      <c r="EY2131" s="168"/>
      <c r="EZ2131" s="168"/>
      <c r="FA2131" s="168"/>
      <c r="FB2131" s="168"/>
      <c r="FC2131" s="168"/>
      <c r="FD2131" s="168"/>
    </row>
    <row r="2132" spans="1:160" s="5" customFormat="1" ht="24.9" customHeight="1" x14ac:dyDescent="0.3">
      <c r="A2132" s="263"/>
      <c r="B2132" s="263"/>
      <c r="C2132" s="265"/>
      <c r="D2132" s="481"/>
      <c r="E2132" s="482"/>
      <c r="F2132" s="482"/>
      <c r="G2132" s="482"/>
      <c r="H2132" s="482"/>
      <c r="I2132" s="482"/>
      <c r="J2132" s="482"/>
      <c r="K2132" s="482"/>
      <c r="L2132" s="482"/>
      <c r="M2132" s="483"/>
      <c r="N2132" s="16"/>
      <c r="O2132" s="412"/>
      <c r="P2132" s="413"/>
      <c r="Q2132" s="8"/>
      <c r="R2132" s="8"/>
      <c r="S2132" s="8"/>
      <c r="T2132" s="9"/>
      <c r="U2132" s="17"/>
      <c r="V2132" s="33"/>
      <c r="W2132" s="57"/>
      <c r="X2132" s="86"/>
      <c r="Y2132" s="33"/>
      <c r="Z2132" s="36"/>
      <c r="AA2132" s="36"/>
      <c r="AD2132" s="33"/>
      <c r="AG2132" s="33"/>
      <c r="AH2132" s="43"/>
      <c r="AI2132" s="43"/>
      <c r="AJ2132" s="43"/>
      <c r="AK2132" s="43"/>
      <c r="AL2132" s="43"/>
      <c r="AM2132" s="43"/>
      <c r="AN2132" s="43"/>
      <c r="AO2132" s="43"/>
      <c r="AP2132" s="43"/>
      <c r="AQ2132" s="43"/>
      <c r="AR2132" s="43"/>
      <c r="AS2132" s="43"/>
      <c r="AT2132" s="43"/>
      <c r="AU2132" s="44"/>
      <c r="AV2132" s="33"/>
      <c r="AW2132" s="33"/>
      <c r="AX2132" s="33"/>
      <c r="AZ2132" s="141"/>
      <c r="BE2132" s="168"/>
      <c r="BF2132" s="168"/>
      <c r="BG2132" s="168"/>
      <c r="BH2132" s="168"/>
      <c r="BI2132" s="168"/>
      <c r="BJ2132" s="168"/>
      <c r="BK2132" s="168"/>
      <c r="BL2132" s="168"/>
      <c r="BM2132" s="168"/>
      <c r="DK2132" s="168"/>
      <c r="DL2132" s="168"/>
      <c r="DM2132" s="168"/>
      <c r="DN2132" s="168"/>
      <c r="DO2132" s="168"/>
      <c r="DP2132" s="168"/>
      <c r="DQ2132" s="168"/>
      <c r="DR2132" s="168"/>
      <c r="DS2132" s="168"/>
      <c r="DT2132" s="168"/>
      <c r="DU2132" s="168"/>
      <c r="DV2132" s="168"/>
      <c r="DW2132" s="168"/>
      <c r="DX2132" s="168"/>
      <c r="DY2132" s="168"/>
      <c r="DZ2132" s="168"/>
      <c r="EA2132" s="168"/>
      <c r="EB2132" s="168"/>
      <c r="EC2132" s="168"/>
      <c r="ED2132" s="168"/>
      <c r="EE2132" s="168"/>
      <c r="EF2132" s="168"/>
      <c r="EG2132" s="168"/>
      <c r="EH2132" s="168"/>
      <c r="EI2132" s="168"/>
      <c r="EJ2132" s="168"/>
      <c r="EK2132" s="168"/>
      <c r="EL2132" s="168"/>
      <c r="EM2132" s="168"/>
      <c r="EN2132" s="168"/>
      <c r="EO2132" s="168"/>
      <c r="EP2132" s="168"/>
      <c r="EQ2132" s="168"/>
      <c r="ER2132" s="168"/>
      <c r="ES2132" s="168"/>
      <c r="ET2132" s="168"/>
      <c r="EU2132" s="168"/>
      <c r="EV2132" s="168"/>
      <c r="EW2132" s="168"/>
      <c r="EX2132" s="168"/>
      <c r="EY2132" s="168"/>
      <c r="EZ2132" s="168"/>
      <c r="FA2132" s="168"/>
      <c r="FB2132" s="168"/>
      <c r="FC2132" s="168"/>
      <c r="FD2132" s="168"/>
    </row>
    <row r="2133" spans="1:160" s="5" customFormat="1" ht="24.9" customHeight="1" x14ac:dyDescent="0.3">
      <c r="A2133" s="263"/>
      <c r="B2133" s="263"/>
      <c r="C2133" s="265"/>
      <c r="D2133" s="481"/>
      <c r="E2133" s="482"/>
      <c r="F2133" s="482"/>
      <c r="G2133" s="482"/>
      <c r="H2133" s="482"/>
      <c r="I2133" s="482"/>
      <c r="J2133" s="482"/>
      <c r="K2133" s="482"/>
      <c r="L2133" s="482"/>
      <c r="M2133" s="483"/>
      <c r="N2133" s="16"/>
      <c r="O2133" s="412"/>
      <c r="P2133" s="413"/>
      <c r="Q2133" s="8"/>
      <c r="R2133" s="8"/>
      <c r="S2133" s="8"/>
      <c r="T2133" s="9"/>
      <c r="U2133" s="17"/>
      <c r="V2133" s="33"/>
      <c r="W2133" s="57"/>
      <c r="X2133" s="86"/>
      <c r="Y2133" s="33"/>
      <c r="Z2133" s="36"/>
      <c r="AA2133" s="36"/>
      <c r="AD2133" s="33"/>
      <c r="AG2133" s="33"/>
      <c r="AH2133" s="43"/>
      <c r="AI2133" s="43"/>
      <c r="AJ2133" s="43"/>
      <c r="AK2133" s="43"/>
      <c r="AL2133" s="43"/>
      <c r="AM2133" s="43"/>
      <c r="AN2133" s="43"/>
      <c r="AO2133" s="43"/>
      <c r="AP2133" s="43"/>
      <c r="AQ2133" s="43"/>
      <c r="AR2133" s="43"/>
      <c r="AS2133" s="43"/>
      <c r="AT2133" s="43"/>
      <c r="AU2133" s="44"/>
      <c r="AV2133" s="33"/>
      <c r="AW2133" s="33"/>
      <c r="AX2133" s="33"/>
      <c r="AZ2133" s="141"/>
      <c r="BE2133" s="168"/>
      <c r="BF2133" s="168"/>
      <c r="BG2133" s="168"/>
      <c r="BH2133" s="168"/>
      <c r="BI2133" s="168"/>
      <c r="BJ2133" s="168"/>
      <c r="BK2133" s="168"/>
      <c r="BL2133" s="168"/>
      <c r="BM2133" s="168"/>
      <c r="DK2133" s="168"/>
      <c r="DL2133" s="168"/>
      <c r="DM2133" s="168"/>
      <c r="DN2133" s="168"/>
      <c r="DO2133" s="168"/>
      <c r="DP2133" s="168"/>
      <c r="DQ2133" s="168"/>
      <c r="DR2133" s="168"/>
      <c r="DS2133" s="168"/>
      <c r="DT2133" s="168"/>
      <c r="DU2133" s="168"/>
      <c r="DV2133" s="168"/>
      <c r="DW2133" s="168"/>
      <c r="DX2133" s="168"/>
      <c r="DY2133" s="168"/>
      <c r="DZ2133" s="168"/>
      <c r="EA2133" s="168"/>
      <c r="EB2133" s="168"/>
      <c r="EC2133" s="168"/>
      <c r="ED2133" s="168"/>
      <c r="EE2133" s="168"/>
      <c r="EF2133" s="168"/>
      <c r="EG2133" s="168"/>
      <c r="EH2133" s="168"/>
      <c r="EI2133" s="168"/>
      <c r="EJ2133" s="168"/>
      <c r="EK2133" s="168"/>
      <c r="EL2133" s="168"/>
      <c r="EM2133" s="168"/>
      <c r="EN2133" s="168"/>
      <c r="EO2133" s="168"/>
      <c r="EP2133" s="168"/>
      <c r="EQ2133" s="168"/>
      <c r="ER2133" s="168"/>
      <c r="ES2133" s="168"/>
      <c r="ET2133" s="168"/>
      <c r="EU2133" s="168"/>
      <c r="EV2133" s="168"/>
      <c r="EW2133" s="168"/>
      <c r="EX2133" s="168"/>
      <c r="EY2133" s="168"/>
      <c r="EZ2133" s="168"/>
      <c r="FA2133" s="168"/>
      <c r="FB2133" s="168"/>
      <c r="FC2133" s="168"/>
      <c r="FD2133" s="168"/>
    </row>
    <row r="2134" spans="1:160" s="5" customFormat="1" ht="24.9" customHeight="1" x14ac:dyDescent="0.3">
      <c r="A2134" s="263"/>
      <c r="B2134" s="263"/>
      <c r="C2134" s="265"/>
      <c r="D2134" s="481"/>
      <c r="E2134" s="482"/>
      <c r="F2134" s="482"/>
      <c r="G2134" s="482"/>
      <c r="H2134" s="482"/>
      <c r="I2134" s="482"/>
      <c r="J2134" s="482"/>
      <c r="K2134" s="482"/>
      <c r="L2134" s="482"/>
      <c r="M2134" s="483"/>
      <c r="N2134" s="16"/>
      <c r="O2134" s="412"/>
      <c r="P2134" s="413"/>
      <c r="Q2134" s="8"/>
      <c r="R2134" s="8"/>
      <c r="S2134" s="8"/>
      <c r="T2134" s="9"/>
      <c r="U2134" s="17"/>
      <c r="V2134" s="33"/>
      <c r="W2134" s="57"/>
      <c r="X2134" s="86"/>
      <c r="Y2134" s="33"/>
      <c r="Z2134" s="36"/>
      <c r="AA2134" s="36"/>
      <c r="AD2134" s="33"/>
      <c r="AG2134" s="33"/>
      <c r="AH2134" s="43"/>
      <c r="AI2134" s="43"/>
      <c r="AJ2134" s="43"/>
      <c r="AK2134" s="43"/>
      <c r="AL2134" s="43"/>
      <c r="AM2134" s="43"/>
      <c r="AN2134" s="43"/>
      <c r="AO2134" s="43"/>
      <c r="AP2134" s="43"/>
      <c r="AQ2134" s="43"/>
      <c r="AR2134" s="43"/>
      <c r="AS2134" s="43"/>
      <c r="AT2134" s="43"/>
      <c r="AU2134" s="44"/>
      <c r="AV2134" s="33"/>
      <c r="AW2134" s="33"/>
      <c r="AX2134" s="33"/>
      <c r="AZ2134" s="141"/>
      <c r="BE2134" s="168"/>
      <c r="BF2134" s="168"/>
      <c r="BG2134" s="168"/>
      <c r="BH2134" s="168"/>
      <c r="BI2134" s="168"/>
      <c r="BJ2134" s="168"/>
      <c r="BK2134" s="168"/>
      <c r="BL2134" s="168"/>
      <c r="BM2134" s="168"/>
      <c r="DK2134" s="168"/>
      <c r="DL2134" s="168"/>
      <c r="DM2134" s="168"/>
      <c r="DN2134" s="168"/>
      <c r="DO2134" s="168"/>
      <c r="DP2134" s="168"/>
      <c r="DQ2134" s="168"/>
      <c r="DR2134" s="168"/>
      <c r="DS2134" s="168"/>
      <c r="DT2134" s="168"/>
      <c r="DU2134" s="168"/>
      <c r="DV2134" s="168"/>
      <c r="DW2134" s="168"/>
      <c r="DX2134" s="168"/>
      <c r="DY2134" s="168"/>
      <c r="DZ2134" s="168"/>
      <c r="EA2134" s="168"/>
      <c r="EB2134" s="168"/>
      <c r="EC2134" s="168"/>
      <c r="ED2134" s="168"/>
      <c r="EE2134" s="168"/>
      <c r="EF2134" s="168"/>
      <c r="EG2134" s="168"/>
      <c r="EH2134" s="168"/>
      <c r="EI2134" s="168"/>
      <c r="EJ2134" s="168"/>
      <c r="EK2134" s="168"/>
      <c r="EL2134" s="168"/>
      <c r="EM2134" s="168"/>
      <c r="EN2134" s="168"/>
      <c r="EO2134" s="168"/>
      <c r="EP2134" s="168"/>
      <c r="EQ2134" s="168"/>
      <c r="ER2134" s="168"/>
      <c r="ES2134" s="168"/>
      <c r="ET2134" s="168"/>
      <c r="EU2134" s="168"/>
      <c r="EV2134" s="168"/>
      <c r="EW2134" s="168"/>
      <c r="EX2134" s="168"/>
      <c r="EY2134" s="168"/>
      <c r="EZ2134" s="168"/>
      <c r="FA2134" s="168"/>
      <c r="FB2134" s="168"/>
      <c r="FC2134" s="168"/>
      <c r="FD2134" s="168"/>
    </row>
    <row r="2135" spans="1:160" s="5" customFormat="1" ht="24.9" customHeight="1" x14ac:dyDescent="0.3">
      <c r="A2135" s="263"/>
      <c r="B2135" s="263"/>
      <c r="C2135" s="265"/>
      <c r="D2135" s="481"/>
      <c r="E2135" s="482"/>
      <c r="F2135" s="482"/>
      <c r="G2135" s="482"/>
      <c r="H2135" s="482"/>
      <c r="I2135" s="482"/>
      <c r="J2135" s="482"/>
      <c r="K2135" s="482"/>
      <c r="L2135" s="482"/>
      <c r="M2135" s="483"/>
      <c r="N2135" s="16"/>
      <c r="O2135" s="412"/>
      <c r="P2135" s="413"/>
      <c r="Q2135" s="8"/>
      <c r="R2135" s="8"/>
      <c r="S2135" s="8"/>
      <c r="T2135" s="9"/>
      <c r="U2135" s="17"/>
      <c r="V2135" s="33"/>
      <c r="W2135" s="57"/>
      <c r="X2135" s="86"/>
      <c r="Y2135" s="33"/>
      <c r="Z2135" s="36"/>
      <c r="AA2135" s="36"/>
      <c r="AD2135" s="33"/>
      <c r="AG2135" s="33"/>
      <c r="AH2135" s="43"/>
      <c r="AI2135" s="43"/>
      <c r="AJ2135" s="43"/>
      <c r="AK2135" s="43"/>
      <c r="AL2135" s="43"/>
      <c r="AM2135" s="43"/>
      <c r="AN2135" s="43"/>
      <c r="AO2135" s="43"/>
      <c r="AP2135" s="43"/>
      <c r="AQ2135" s="43"/>
      <c r="AR2135" s="43"/>
      <c r="AS2135" s="43"/>
      <c r="AT2135" s="43"/>
      <c r="AU2135" s="44"/>
      <c r="AV2135" s="33"/>
      <c r="AW2135" s="33"/>
      <c r="AX2135" s="33"/>
      <c r="AZ2135" s="141"/>
      <c r="BE2135" s="168"/>
      <c r="BF2135" s="168"/>
      <c r="BG2135" s="168"/>
      <c r="BH2135" s="168"/>
      <c r="BI2135" s="168"/>
      <c r="BJ2135" s="168"/>
      <c r="BK2135" s="168"/>
      <c r="BL2135" s="168"/>
      <c r="BM2135" s="168"/>
      <c r="DK2135" s="168"/>
      <c r="DL2135" s="168"/>
      <c r="DM2135" s="168"/>
      <c r="DN2135" s="168"/>
      <c r="DO2135" s="168"/>
      <c r="DP2135" s="168"/>
      <c r="DQ2135" s="168"/>
      <c r="DR2135" s="168"/>
      <c r="DS2135" s="168"/>
      <c r="DT2135" s="168"/>
      <c r="DU2135" s="168"/>
      <c r="DV2135" s="168"/>
      <c r="DW2135" s="168"/>
      <c r="DX2135" s="168"/>
      <c r="DY2135" s="168"/>
      <c r="DZ2135" s="168"/>
      <c r="EA2135" s="168"/>
      <c r="EB2135" s="168"/>
      <c r="EC2135" s="168"/>
      <c r="ED2135" s="168"/>
      <c r="EE2135" s="168"/>
      <c r="EF2135" s="168"/>
      <c r="EG2135" s="168"/>
      <c r="EH2135" s="168"/>
      <c r="EI2135" s="168"/>
      <c r="EJ2135" s="168"/>
      <c r="EK2135" s="168"/>
      <c r="EL2135" s="168"/>
      <c r="EM2135" s="168"/>
      <c r="EN2135" s="168"/>
      <c r="EO2135" s="168"/>
      <c r="EP2135" s="168"/>
      <c r="EQ2135" s="168"/>
      <c r="ER2135" s="168"/>
      <c r="ES2135" s="168"/>
      <c r="ET2135" s="168"/>
      <c r="EU2135" s="168"/>
      <c r="EV2135" s="168"/>
      <c r="EW2135" s="168"/>
      <c r="EX2135" s="168"/>
      <c r="EY2135" s="168"/>
      <c r="EZ2135" s="168"/>
      <c r="FA2135" s="168"/>
      <c r="FB2135" s="168"/>
      <c r="FC2135" s="168"/>
      <c r="FD2135" s="168"/>
    </row>
    <row r="2136" spans="1:160" s="5" customFormat="1" ht="24.9" customHeight="1" x14ac:dyDescent="0.3">
      <c r="A2136" s="263"/>
      <c r="B2136" s="263"/>
      <c r="C2136" s="265"/>
      <c r="D2136" s="481"/>
      <c r="E2136" s="482"/>
      <c r="F2136" s="482"/>
      <c r="G2136" s="482"/>
      <c r="H2136" s="482"/>
      <c r="I2136" s="482"/>
      <c r="J2136" s="482"/>
      <c r="K2136" s="482"/>
      <c r="L2136" s="482"/>
      <c r="M2136" s="483"/>
      <c r="N2136" s="16"/>
      <c r="O2136" s="412"/>
      <c r="P2136" s="413"/>
      <c r="Q2136" s="8"/>
      <c r="R2136" s="8"/>
      <c r="S2136" s="8"/>
      <c r="T2136" s="9"/>
      <c r="U2136" s="17"/>
      <c r="V2136" s="33"/>
      <c r="W2136" s="57"/>
      <c r="X2136" s="86"/>
      <c r="Y2136" s="33"/>
      <c r="Z2136" s="36"/>
      <c r="AA2136" s="36"/>
      <c r="AD2136" s="33"/>
      <c r="AG2136" s="33"/>
      <c r="AH2136" s="43"/>
      <c r="AI2136" s="43"/>
      <c r="AJ2136" s="43"/>
      <c r="AK2136" s="43"/>
      <c r="AL2136" s="43"/>
      <c r="AM2136" s="43"/>
      <c r="AN2136" s="43"/>
      <c r="AO2136" s="43"/>
      <c r="AP2136" s="43"/>
      <c r="AQ2136" s="43"/>
      <c r="AR2136" s="43"/>
      <c r="AS2136" s="43"/>
      <c r="AT2136" s="43"/>
      <c r="AU2136" s="44"/>
      <c r="AV2136" s="33"/>
      <c r="AW2136" s="33"/>
      <c r="AX2136" s="33"/>
      <c r="AZ2136" s="141"/>
      <c r="BE2136" s="168"/>
      <c r="BF2136" s="168"/>
      <c r="BG2136" s="168"/>
      <c r="BH2136" s="168"/>
      <c r="BI2136" s="168"/>
      <c r="BJ2136" s="168"/>
      <c r="BK2136" s="168"/>
      <c r="BL2136" s="168"/>
      <c r="BM2136" s="168"/>
      <c r="DK2136" s="168"/>
      <c r="DL2136" s="168"/>
      <c r="DM2136" s="168"/>
      <c r="DN2136" s="168"/>
      <c r="DO2136" s="168"/>
      <c r="DP2136" s="168"/>
      <c r="DQ2136" s="168"/>
      <c r="DR2136" s="168"/>
      <c r="DS2136" s="168"/>
      <c r="DT2136" s="168"/>
      <c r="DU2136" s="168"/>
      <c r="DV2136" s="168"/>
      <c r="DW2136" s="168"/>
      <c r="DX2136" s="168"/>
      <c r="DY2136" s="168"/>
      <c r="DZ2136" s="168"/>
      <c r="EA2136" s="168"/>
      <c r="EB2136" s="168"/>
      <c r="EC2136" s="168"/>
      <c r="ED2136" s="168"/>
      <c r="EE2136" s="168"/>
      <c r="EF2136" s="168"/>
      <c r="EG2136" s="168"/>
      <c r="EH2136" s="168"/>
      <c r="EI2136" s="168"/>
      <c r="EJ2136" s="168"/>
      <c r="EK2136" s="168"/>
      <c r="EL2136" s="168"/>
      <c r="EM2136" s="168"/>
      <c r="EN2136" s="168"/>
      <c r="EO2136" s="168"/>
      <c r="EP2136" s="168"/>
      <c r="EQ2136" s="168"/>
      <c r="ER2136" s="168"/>
      <c r="ES2136" s="168"/>
      <c r="ET2136" s="168"/>
      <c r="EU2136" s="168"/>
      <c r="EV2136" s="168"/>
      <c r="EW2136" s="168"/>
      <c r="EX2136" s="168"/>
      <c r="EY2136" s="168"/>
      <c r="EZ2136" s="168"/>
      <c r="FA2136" s="168"/>
      <c r="FB2136" s="168"/>
      <c r="FC2136" s="168"/>
      <c r="FD2136" s="168"/>
    </row>
    <row r="2137" spans="1:160" s="5" customFormat="1" ht="24.9" customHeight="1" x14ac:dyDescent="0.3">
      <c r="A2137" s="263"/>
      <c r="B2137" s="263"/>
      <c r="C2137" s="265"/>
      <c r="D2137" s="481"/>
      <c r="E2137" s="482"/>
      <c r="F2137" s="482"/>
      <c r="G2137" s="482"/>
      <c r="H2137" s="482"/>
      <c r="I2137" s="482"/>
      <c r="J2137" s="482"/>
      <c r="K2137" s="482"/>
      <c r="L2137" s="482"/>
      <c r="M2137" s="483"/>
      <c r="N2137" s="16"/>
      <c r="O2137" s="412"/>
      <c r="P2137" s="413"/>
      <c r="Q2137" s="8"/>
      <c r="R2137" s="8"/>
      <c r="S2137" s="8"/>
      <c r="T2137" s="9"/>
      <c r="U2137" s="17"/>
      <c r="V2137" s="33"/>
      <c r="W2137" s="57"/>
      <c r="X2137" s="86"/>
      <c r="Y2137" s="33"/>
      <c r="Z2137" s="36"/>
      <c r="AA2137" s="36"/>
      <c r="AD2137" s="33"/>
      <c r="AG2137" s="33"/>
      <c r="AH2137" s="43"/>
      <c r="AI2137" s="43"/>
      <c r="AJ2137" s="43"/>
      <c r="AK2137" s="43"/>
      <c r="AL2137" s="43"/>
      <c r="AM2137" s="43"/>
      <c r="AN2137" s="43"/>
      <c r="AO2137" s="43"/>
      <c r="AP2137" s="43"/>
      <c r="AQ2137" s="43"/>
      <c r="AR2137" s="43"/>
      <c r="AS2137" s="43"/>
      <c r="AT2137" s="43"/>
      <c r="AU2137" s="44"/>
      <c r="AV2137" s="33"/>
      <c r="AW2137" s="33"/>
      <c r="AX2137" s="33"/>
      <c r="AZ2137" s="141"/>
      <c r="BE2137" s="168"/>
      <c r="BF2137" s="168"/>
      <c r="BG2137" s="168"/>
      <c r="BH2137" s="168"/>
      <c r="BI2137" s="168"/>
      <c r="BJ2137" s="168"/>
      <c r="BK2137" s="168"/>
      <c r="BL2137" s="168"/>
      <c r="BM2137" s="168"/>
      <c r="DK2137" s="168"/>
      <c r="DL2137" s="168"/>
      <c r="DM2137" s="168"/>
      <c r="DN2137" s="168"/>
      <c r="DO2137" s="168"/>
      <c r="DP2137" s="168"/>
      <c r="DQ2137" s="168"/>
      <c r="DR2137" s="168"/>
      <c r="DS2137" s="168"/>
      <c r="DT2137" s="168"/>
      <c r="DU2137" s="168"/>
      <c r="DV2137" s="168"/>
      <c r="DW2137" s="168"/>
      <c r="DX2137" s="168"/>
      <c r="DY2137" s="168"/>
      <c r="DZ2137" s="168"/>
      <c r="EA2137" s="168"/>
      <c r="EB2137" s="168"/>
      <c r="EC2137" s="168"/>
      <c r="ED2137" s="168"/>
      <c r="EE2137" s="168"/>
      <c r="EF2137" s="168"/>
      <c r="EG2137" s="168"/>
      <c r="EH2137" s="168"/>
      <c r="EI2137" s="168"/>
      <c r="EJ2137" s="168"/>
      <c r="EK2137" s="168"/>
      <c r="EL2137" s="168"/>
      <c r="EM2137" s="168"/>
      <c r="EN2137" s="168"/>
      <c r="EO2137" s="168"/>
      <c r="EP2137" s="168"/>
      <c r="EQ2137" s="168"/>
      <c r="ER2137" s="168"/>
      <c r="ES2137" s="168"/>
      <c r="ET2137" s="168"/>
      <c r="EU2137" s="168"/>
      <c r="EV2137" s="168"/>
      <c r="EW2137" s="168"/>
      <c r="EX2137" s="168"/>
      <c r="EY2137" s="168"/>
      <c r="EZ2137" s="168"/>
      <c r="FA2137" s="168"/>
      <c r="FB2137" s="168"/>
      <c r="FC2137" s="168"/>
      <c r="FD2137" s="168"/>
    </row>
    <row r="2138" spans="1:160" s="5" customFormat="1" ht="24.9" customHeight="1" x14ac:dyDescent="0.3">
      <c r="A2138" s="263"/>
      <c r="B2138" s="263"/>
      <c r="C2138" s="265"/>
      <c r="D2138" s="481"/>
      <c r="E2138" s="482"/>
      <c r="F2138" s="482"/>
      <c r="G2138" s="482"/>
      <c r="H2138" s="482"/>
      <c r="I2138" s="482"/>
      <c r="J2138" s="482"/>
      <c r="K2138" s="482"/>
      <c r="L2138" s="482"/>
      <c r="M2138" s="483"/>
      <c r="N2138" s="16"/>
      <c r="O2138" s="412"/>
      <c r="P2138" s="413"/>
      <c r="Q2138" s="8"/>
      <c r="R2138" s="8"/>
      <c r="S2138" s="8"/>
      <c r="T2138" s="9"/>
      <c r="U2138" s="17"/>
      <c r="V2138" s="33"/>
      <c r="W2138" s="57"/>
      <c r="X2138" s="86"/>
      <c r="Y2138" s="33"/>
      <c r="Z2138" s="36"/>
      <c r="AA2138" s="36"/>
      <c r="AD2138" s="33"/>
      <c r="AG2138" s="33"/>
      <c r="AH2138" s="43"/>
      <c r="AI2138" s="43"/>
      <c r="AJ2138" s="43"/>
      <c r="AK2138" s="43"/>
      <c r="AL2138" s="43"/>
      <c r="AM2138" s="43"/>
      <c r="AN2138" s="43"/>
      <c r="AO2138" s="43"/>
      <c r="AP2138" s="43"/>
      <c r="AQ2138" s="43"/>
      <c r="AR2138" s="43"/>
      <c r="AS2138" s="43"/>
      <c r="AT2138" s="43"/>
      <c r="AU2138" s="44"/>
      <c r="AV2138" s="33"/>
      <c r="AW2138" s="33"/>
      <c r="AX2138" s="33"/>
      <c r="AZ2138" s="141"/>
      <c r="BE2138" s="168"/>
      <c r="BF2138" s="168"/>
      <c r="BG2138" s="168"/>
      <c r="BH2138" s="168"/>
      <c r="BI2138" s="168"/>
      <c r="BJ2138" s="168"/>
      <c r="BK2138" s="168"/>
      <c r="BL2138" s="168"/>
      <c r="BM2138" s="168"/>
      <c r="DK2138" s="168"/>
      <c r="DL2138" s="168"/>
      <c r="DM2138" s="168"/>
      <c r="DN2138" s="168"/>
      <c r="DO2138" s="168"/>
      <c r="DP2138" s="168"/>
      <c r="DQ2138" s="168"/>
      <c r="DR2138" s="168"/>
      <c r="DS2138" s="168"/>
      <c r="DT2138" s="168"/>
      <c r="DU2138" s="168"/>
      <c r="DV2138" s="168"/>
      <c r="DW2138" s="168"/>
      <c r="DX2138" s="168"/>
      <c r="DY2138" s="168"/>
      <c r="DZ2138" s="168"/>
      <c r="EA2138" s="168"/>
      <c r="EB2138" s="168"/>
      <c r="EC2138" s="168"/>
      <c r="ED2138" s="168"/>
      <c r="EE2138" s="168"/>
      <c r="EF2138" s="168"/>
      <c r="EG2138" s="168"/>
      <c r="EH2138" s="168"/>
      <c r="EI2138" s="168"/>
      <c r="EJ2138" s="168"/>
      <c r="EK2138" s="168"/>
      <c r="EL2138" s="168"/>
      <c r="EM2138" s="168"/>
      <c r="EN2138" s="168"/>
      <c r="EO2138" s="168"/>
      <c r="EP2138" s="168"/>
      <c r="EQ2138" s="168"/>
      <c r="ER2138" s="168"/>
      <c r="ES2138" s="168"/>
      <c r="ET2138" s="168"/>
      <c r="EU2138" s="168"/>
      <c r="EV2138" s="168"/>
      <c r="EW2138" s="168"/>
      <c r="EX2138" s="168"/>
      <c r="EY2138" s="168"/>
      <c r="EZ2138" s="168"/>
      <c r="FA2138" s="168"/>
      <c r="FB2138" s="168"/>
      <c r="FC2138" s="168"/>
      <c r="FD2138" s="168"/>
    </row>
    <row r="2139" spans="1:160" s="5" customFormat="1" ht="24.9" customHeight="1" x14ac:dyDescent="0.3">
      <c r="A2139" s="263"/>
      <c r="B2139" s="263"/>
      <c r="C2139" s="265"/>
      <c r="D2139" s="481"/>
      <c r="E2139" s="482"/>
      <c r="F2139" s="482"/>
      <c r="G2139" s="482"/>
      <c r="H2139" s="482"/>
      <c r="I2139" s="482"/>
      <c r="J2139" s="482"/>
      <c r="K2139" s="482"/>
      <c r="L2139" s="482"/>
      <c r="M2139" s="483"/>
      <c r="N2139" s="16"/>
      <c r="O2139" s="412"/>
      <c r="P2139" s="413"/>
      <c r="Q2139" s="8"/>
      <c r="R2139" s="8"/>
      <c r="S2139" s="8"/>
      <c r="T2139" s="9"/>
      <c r="U2139" s="17"/>
      <c r="V2139" s="33"/>
      <c r="W2139" s="57"/>
      <c r="X2139" s="86"/>
      <c r="Y2139" s="33"/>
      <c r="Z2139" s="36"/>
      <c r="AA2139" s="36"/>
      <c r="AD2139" s="33"/>
      <c r="AG2139" s="33"/>
      <c r="AH2139" s="43"/>
      <c r="AI2139" s="43"/>
      <c r="AJ2139" s="43"/>
      <c r="AK2139" s="43"/>
      <c r="AL2139" s="43"/>
      <c r="AM2139" s="43"/>
      <c r="AN2139" s="43"/>
      <c r="AO2139" s="43"/>
      <c r="AP2139" s="43"/>
      <c r="AQ2139" s="43"/>
      <c r="AR2139" s="43"/>
      <c r="AS2139" s="43"/>
      <c r="AT2139" s="43"/>
      <c r="AU2139" s="44"/>
      <c r="AV2139" s="33"/>
      <c r="AW2139" s="33"/>
      <c r="AX2139" s="33"/>
      <c r="AZ2139" s="141"/>
      <c r="BE2139" s="168"/>
      <c r="BF2139" s="168"/>
      <c r="BG2139" s="168"/>
      <c r="BH2139" s="168"/>
      <c r="BI2139" s="168"/>
      <c r="BJ2139" s="168"/>
      <c r="BK2139" s="168"/>
      <c r="BL2139" s="168"/>
      <c r="BM2139" s="168"/>
      <c r="DK2139" s="168"/>
      <c r="DL2139" s="168"/>
      <c r="DM2139" s="168"/>
      <c r="DN2139" s="168"/>
      <c r="DO2139" s="168"/>
      <c r="DP2139" s="168"/>
      <c r="DQ2139" s="168"/>
      <c r="DR2139" s="168"/>
      <c r="DS2139" s="168"/>
      <c r="DT2139" s="168"/>
      <c r="DU2139" s="168"/>
      <c r="DV2139" s="168"/>
      <c r="DW2139" s="168"/>
      <c r="DX2139" s="168"/>
      <c r="DY2139" s="168"/>
      <c r="DZ2139" s="168"/>
      <c r="EA2139" s="168"/>
      <c r="EB2139" s="168"/>
      <c r="EC2139" s="168"/>
      <c r="ED2139" s="168"/>
      <c r="EE2139" s="168"/>
      <c r="EF2139" s="168"/>
      <c r="EG2139" s="168"/>
      <c r="EH2139" s="168"/>
      <c r="EI2139" s="168"/>
      <c r="EJ2139" s="168"/>
      <c r="EK2139" s="168"/>
      <c r="EL2139" s="168"/>
      <c r="EM2139" s="168"/>
      <c r="EN2139" s="168"/>
      <c r="EO2139" s="168"/>
      <c r="EP2139" s="168"/>
      <c r="EQ2139" s="168"/>
      <c r="ER2139" s="168"/>
      <c r="ES2139" s="168"/>
      <c r="ET2139" s="168"/>
      <c r="EU2139" s="168"/>
      <c r="EV2139" s="168"/>
      <c r="EW2139" s="168"/>
      <c r="EX2139" s="168"/>
      <c r="EY2139" s="168"/>
      <c r="EZ2139" s="168"/>
      <c r="FA2139" s="168"/>
      <c r="FB2139" s="168"/>
      <c r="FC2139" s="168"/>
      <c r="FD2139" s="168"/>
    </row>
    <row r="2140" spans="1:160" s="5" customFormat="1" ht="24.9" customHeight="1" x14ac:dyDescent="0.3">
      <c r="A2140" s="263"/>
      <c r="B2140" s="263"/>
      <c r="C2140" s="265"/>
      <c r="D2140" s="481"/>
      <c r="E2140" s="482"/>
      <c r="F2140" s="482"/>
      <c r="G2140" s="482"/>
      <c r="H2140" s="482"/>
      <c r="I2140" s="482"/>
      <c r="J2140" s="482"/>
      <c r="K2140" s="482"/>
      <c r="L2140" s="482"/>
      <c r="M2140" s="483"/>
      <c r="N2140" s="16"/>
      <c r="O2140" s="412"/>
      <c r="P2140" s="413"/>
      <c r="Q2140" s="8"/>
      <c r="R2140" s="8"/>
      <c r="S2140" s="8"/>
      <c r="T2140" s="9"/>
      <c r="U2140" s="17"/>
      <c r="V2140" s="33"/>
      <c r="W2140" s="57"/>
      <c r="X2140" s="86"/>
      <c r="Y2140" s="33"/>
      <c r="Z2140" s="36"/>
      <c r="AA2140" s="36"/>
      <c r="AD2140" s="33"/>
      <c r="AG2140" s="33"/>
      <c r="AH2140" s="43"/>
      <c r="AI2140" s="43"/>
      <c r="AJ2140" s="43"/>
      <c r="AK2140" s="43"/>
      <c r="AL2140" s="43"/>
      <c r="AM2140" s="43"/>
      <c r="AN2140" s="43"/>
      <c r="AO2140" s="43"/>
      <c r="AP2140" s="43"/>
      <c r="AQ2140" s="43"/>
      <c r="AR2140" s="43"/>
      <c r="AS2140" s="43"/>
      <c r="AT2140" s="43"/>
      <c r="AU2140" s="44"/>
      <c r="AV2140" s="33"/>
      <c r="AW2140" s="33"/>
      <c r="AX2140" s="33"/>
      <c r="AZ2140" s="141"/>
      <c r="BE2140" s="168"/>
      <c r="BF2140" s="168"/>
      <c r="BG2140" s="168"/>
      <c r="BH2140" s="168"/>
      <c r="BI2140" s="168"/>
      <c r="BJ2140" s="168"/>
      <c r="BK2140" s="168"/>
      <c r="BL2140" s="168"/>
      <c r="BM2140" s="168"/>
      <c r="DK2140" s="168"/>
      <c r="DL2140" s="168"/>
      <c r="DM2140" s="168"/>
      <c r="DN2140" s="168"/>
      <c r="DO2140" s="168"/>
      <c r="DP2140" s="168"/>
      <c r="DQ2140" s="168"/>
      <c r="DR2140" s="168"/>
      <c r="DS2140" s="168"/>
      <c r="DT2140" s="168"/>
      <c r="DU2140" s="168"/>
      <c r="DV2140" s="168"/>
      <c r="DW2140" s="168"/>
      <c r="DX2140" s="168"/>
      <c r="DY2140" s="168"/>
      <c r="DZ2140" s="168"/>
      <c r="EA2140" s="168"/>
      <c r="EB2140" s="168"/>
      <c r="EC2140" s="168"/>
      <c r="ED2140" s="168"/>
      <c r="EE2140" s="168"/>
      <c r="EF2140" s="168"/>
      <c r="EG2140" s="168"/>
      <c r="EH2140" s="168"/>
      <c r="EI2140" s="168"/>
      <c r="EJ2140" s="168"/>
      <c r="EK2140" s="168"/>
      <c r="EL2140" s="168"/>
      <c r="EM2140" s="168"/>
      <c r="EN2140" s="168"/>
      <c r="EO2140" s="168"/>
      <c r="EP2140" s="168"/>
      <c r="EQ2140" s="168"/>
      <c r="ER2140" s="168"/>
      <c r="ES2140" s="168"/>
      <c r="ET2140" s="168"/>
      <c r="EU2140" s="168"/>
      <c r="EV2140" s="168"/>
      <c r="EW2140" s="168"/>
      <c r="EX2140" s="168"/>
      <c r="EY2140" s="168"/>
      <c r="EZ2140" s="168"/>
      <c r="FA2140" s="168"/>
      <c r="FB2140" s="168"/>
      <c r="FC2140" s="168"/>
      <c r="FD2140" s="168"/>
    </row>
    <row r="2141" spans="1:160" s="5" customFormat="1" ht="24.9" customHeight="1" x14ac:dyDescent="0.3">
      <c r="A2141" s="263"/>
      <c r="B2141" s="263"/>
      <c r="C2141" s="265"/>
      <c r="D2141" s="481"/>
      <c r="E2141" s="482"/>
      <c r="F2141" s="482"/>
      <c r="G2141" s="482"/>
      <c r="H2141" s="482"/>
      <c r="I2141" s="482"/>
      <c r="J2141" s="482"/>
      <c r="K2141" s="482"/>
      <c r="L2141" s="482"/>
      <c r="M2141" s="483"/>
      <c r="N2141" s="16"/>
      <c r="O2141" s="412"/>
      <c r="P2141" s="413"/>
      <c r="Q2141" s="8"/>
      <c r="R2141" s="8"/>
      <c r="S2141" s="8"/>
      <c r="T2141" s="9"/>
      <c r="U2141" s="17"/>
      <c r="V2141" s="33"/>
      <c r="W2141" s="57"/>
      <c r="X2141" s="86"/>
      <c r="Y2141" s="33"/>
      <c r="Z2141" s="36"/>
      <c r="AA2141" s="36"/>
      <c r="AD2141" s="33"/>
      <c r="AG2141" s="33"/>
      <c r="AH2141" s="43"/>
      <c r="AI2141" s="43"/>
      <c r="AJ2141" s="43"/>
      <c r="AK2141" s="43"/>
      <c r="AL2141" s="43"/>
      <c r="AM2141" s="43"/>
      <c r="AN2141" s="43"/>
      <c r="AO2141" s="43"/>
      <c r="AP2141" s="43"/>
      <c r="AQ2141" s="43"/>
      <c r="AR2141" s="43"/>
      <c r="AS2141" s="43"/>
      <c r="AT2141" s="43"/>
      <c r="AU2141" s="44"/>
      <c r="AV2141" s="33"/>
      <c r="AW2141" s="33"/>
      <c r="AX2141" s="33"/>
      <c r="AZ2141" s="141"/>
      <c r="BE2141" s="168"/>
      <c r="BF2141" s="168"/>
      <c r="BG2141" s="168"/>
      <c r="BH2141" s="168"/>
      <c r="BI2141" s="168"/>
      <c r="BJ2141" s="168"/>
      <c r="BK2141" s="168"/>
      <c r="BL2141" s="168"/>
      <c r="BM2141" s="168"/>
      <c r="DK2141" s="168"/>
      <c r="DL2141" s="168"/>
      <c r="DM2141" s="168"/>
      <c r="DN2141" s="168"/>
      <c r="DO2141" s="168"/>
      <c r="DP2141" s="168"/>
      <c r="DQ2141" s="168"/>
      <c r="DR2141" s="168"/>
      <c r="DS2141" s="168"/>
      <c r="DT2141" s="168"/>
      <c r="DU2141" s="168"/>
      <c r="DV2141" s="168"/>
      <c r="DW2141" s="168"/>
      <c r="DX2141" s="168"/>
      <c r="DY2141" s="168"/>
      <c r="DZ2141" s="168"/>
      <c r="EA2141" s="168"/>
      <c r="EB2141" s="168"/>
      <c r="EC2141" s="168"/>
      <c r="ED2141" s="168"/>
      <c r="EE2141" s="168"/>
      <c r="EF2141" s="168"/>
      <c r="EG2141" s="168"/>
      <c r="EH2141" s="168"/>
      <c r="EI2141" s="168"/>
      <c r="EJ2141" s="168"/>
      <c r="EK2141" s="168"/>
      <c r="EL2141" s="168"/>
      <c r="EM2141" s="168"/>
      <c r="EN2141" s="168"/>
      <c r="EO2141" s="168"/>
      <c r="EP2141" s="168"/>
      <c r="EQ2141" s="168"/>
      <c r="ER2141" s="168"/>
      <c r="ES2141" s="168"/>
      <c r="ET2141" s="168"/>
      <c r="EU2141" s="168"/>
      <c r="EV2141" s="168"/>
      <c r="EW2141" s="168"/>
      <c r="EX2141" s="168"/>
      <c r="EY2141" s="168"/>
      <c r="EZ2141" s="168"/>
      <c r="FA2141" s="168"/>
      <c r="FB2141" s="168"/>
      <c r="FC2141" s="168"/>
      <c r="FD2141" s="168"/>
    </row>
    <row r="2142" spans="1:160" s="5" customFormat="1" ht="24.9" customHeight="1" x14ac:dyDescent="0.3">
      <c r="A2142" s="263"/>
      <c r="B2142" s="263"/>
      <c r="C2142" s="265"/>
      <c r="D2142" s="481"/>
      <c r="E2142" s="482"/>
      <c r="F2142" s="482"/>
      <c r="G2142" s="482"/>
      <c r="H2142" s="482"/>
      <c r="I2142" s="482"/>
      <c r="J2142" s="482"/>
      <c r="K2142" s="482"/>
      <c r="L2142" s="482"/>
      <c r="M2142" s="483"/>
      <c r="N2142" s="16"/>
      <c r="O2142" s="412"/>
      <c r="P2142" s="413"/>
      <c r="Q2142" s="8"/>
      <c r="R2142" s="8"/>
      <c r="S2142" s="8"/>
      <c r="T2142" s="9"/>
      <c r="U2142" s="17"/>
      <c r="V2142" s="33"/>
      <c r="W2142" s="57"/>
      <c r="X2142" s="86"/>
      <c r="Y2142" s="33"/>
      <c r="Z2142" s="36"/>
      <c r="AA2142" s="36"/>
      <c r="AD2142" s="33"/>
      <c r="AG2142" s="33"/>
      <c r="AH2142" s="43"/>
      <c r="AI2142" s="43"/>
      <c r="AJ2142" s="43"/>
      <c r="AK2142" s="43"/>
      <c r="AL2142" s="43"/>
      <c r="AM2142" s="43"/>
      <c r="AN2142" s="43"/>
      <c r="AO2142" s="43"/>
      <c r="AP2142" s="43"/>
      <c r="AQ2142" s="43"/>
      <c r="AR2142" s="43"/>
      <c r="AS2142" s="43"/>
      <c r="AT2142" s="43"/>
      <c r="AU2142" s="44"/>
      <c r="AV2142" s="33"/>
      <c r="AW2142" s="33"/>
      <c r="AX2142" s="33"/>
      <c r="AZ2142" s="141"/>
      <c r="BE2142" s="168"/>
      <c r="BF2142" s="168"/>
      <c r="BG2142" s="168"/>
      <c r="BH2142" s="168"/>
      <c r="BI2142" s="168"/>
      <c r="BJ2142" s="168"/>
      <c r="BK2142" s="168"/>
      <c r="BL2142" s="168"/>
      <c r="BM2142" s="168"/>
      <c r="DK2142" s="168"/>
      <c r="DL2142" s="168"/>
      <c r="DM2142" s="168"/>
      <c r="DN2142" s="168"/>
      <c r="DO2142" s="168"/>
      <c r="DP2142" s="168"/>
      <c r="DQ2142" s="168"/>
      <c r="DR2142" s="168"/>
      <c r="DS2142" s="168"/>
      <c r="DT2142" s="168"/>
      <c r="DU2142" s="168"/>
      <c r="DV2142" s="168"/>
      <c r="DW2142" s="168"/>
      <c r="DX2142" s="168"/>
      <c r="DY2142" s="168"/>
      <c r="DZ2142" s="168"/>
      <c r="EA2142" s="168"/>
      <c r="EB2142" s="168"/>
      <c r="EC2142" s="168"/>
      <c r="ED2142" s="168"/>
      <c r="EE2142" s="168"/>
      <c r="EF2142" s="168"/>
      <c r="EG2142" s="168"/>
      <c r="EH2142" s="168"/>
      <c r="EI2142" s="168"/>
      <c r="EJ2142" s="168"/>
      <c r="EK2142" s="168"/>
      <c r="EL2142" s="168"/>
      <c r="EM2142" s="168"/>
      <c r="EN2142" s="168"/>
      <c r="EO2142" s="168"/>
      <c r="EP2142" s="168"/>
      <c r="EQ2142" s="168"/>
      <c r="ER2142" s="168"/>
      <c r="ES2142" s="168"/>
      <c r="ET2142" s="168"/>
      <c r="EU2142" s="168"/>
      <c r="EV2142" s="168"/>
      <c r="EW2142" s="168"/>
      <c r="EX2142" s="168"/>
      <c r="EY2142" s="168"/>
      <c r="EZ2142" s="168"/>
      <c r="FA2142" s="168"/>
      <c r="FB2142" s="168"/>
      <c r="FC2142" s="168"/>
      <c r="FD2142" s="168"/>
    </row>
    <row r="2143" spans="1:160" s="5" customFormat="1" ht="24.9" customHeight="1" x14ac:dyDescent="0.3">
      <c r="A2143" s="263"/>
      <c r="B2143" s="263"/>
      <c r="C2143" s="265"/>
      <c r="D2143" s="481"/>
      <c r="E2143" s="482"/>
      <c r="F2143" s="482"/>
      <c r="G2143" s="482"/>
      <c r="H2143" s="482"/>
      <c r="I2143" s="482"/>
      <c r="J2143" s="482"/>
      <c r="K2143" s="482"/>
      <c r="L2143" s="482"/>
      <c r="M2143" s="483"/>
      <c r="N2143" s="16"/>
      <c r="O2143" s="412"/>
      <c r="P2143" s="413"/>
      <c r="Q2143" s="8"/>
      <c r="R2143" s="8"/>
      <c r="S2143" s="8"/>
      <c r="T2143" s="9"/>
      <c r="U2143" s="17"/>
      <c r="V2143" s="33"/>
      <c r="W2143" s="57"/>
      <c r="X2143" s="86"/>
      <c r="Y2143" s="33"/>
      <c r="Z2143" s="36"/>
      <c r="AA2143" s="36"/>
      <c r="AD2143" s="33"/>
      <c r="AG2143" s="33"/>
      <c r="AH2143" s="43"/>
      <c r="AI2143" s="43"/>
      <c r="AJ2143" s="43"/>
      <c r="AK2143" s="43"/>
      <c r="AL2143" s="43"/>
      <c r="AM2143" s="43"/>
      <c r="AN2143" s="43"/>
      <c r="AO2143" s="43"/>
      <c r="AP2143" s="43"/>
      <c r="AQ2143" s="43"/>
      <c r="AR2143" s="43"/>
      <c r="AS2143" s="43"/>
      <c r="AT2143" s="43"/>
      <c r="AU2143" s="44"/>
      <c r="AV2143" s="33"/>
      <c r="AW2143" s="33"/>
      <c r="AX2143" s="33"/>
      <c r="AZ2143" s="141"/>
      <c r="BE2143" s="168"/>
      <c r="BF2143" s="168"/>
      <c r="BG2143" s="168"/>
      <c r="BH2143" s="168"/>
      <c r="BI2143" s="168"/>
      <c r="BJ2143" s="168"/>
      <c r="BK2143" s="168"/>
      <c r="BL2143" s="168"/>
      <c r="BM2143" s="168"/>
      <c r="DK2143" s="168"/>
      <c r="DL2143" s="168"/>
      <c r="DM2143" s="168"/>
      <c r="DN2143" s="168"/>
      <c r="DO2143" s="168"/>
      <c r="DP2143" s="168"/>
      <c r="DQ2143" s="168"/>
      <c r="DR2143" s="168"/>
      <c r="DS2143" s="168"/>
      <c r="DT2143" s="168"/>
      <c r="DU2143" s="168"/>
      <c r="DV2143" s="168"/>
      <c r="DW2143" s="168"/>
      <c r="DX2143" s="168"/>
      <c r="DY2143" s="168"/>
      <c r="DZ2143" s="168"/>
      <c r="EA2143" s="168"/>
      <c r="EB2143" s="168"/>
      <c r="EC2143" s="168"/>
      <c r="ED2143" s="168"/>
      <c r="EE2143" s="168"/>
      <c r="EF2143" s="168"/>
      <c r="EG2143" s="168"/>
      <c r="EH2143" s="168"/>
      <c r="EI2143" s="168"/>
      <c r="EJ2143" s="168"/>
      <c r="EK2143" s="168"/>
      <c r="EL2143" s="168"/>
      <c r="EM2143" s="168"/>
      <c r="EN2143" s="168"/>
      <c r="EO2143" s="168"/>
      <c r="EP2143" s="168"/>
      <c r="EQ2143" s="168"/>
      <c r="ER2143" s="168"/>
      <c r="ES2143" s="168"/>
      <c r="ET2143" s="168"/>
      <c r="EU2143" s="168"/>
      <c r="EV2143" s="168"/>
      <c r="EW2143" s="168"/>
      <c r="EX2143" s="168"/>
      <c r="EY2143" s="168"/>
      <c r="EZ2143" s="168"/>
      <c r="FA2143" s="168"/>
      <c r="FB2143" s="168"/>
      <c r="FC2143" s="168"/>
      <c r="FD2143" s="168"/>
    </row>
    <row r="2144" spans="1:160" s="5" customFormat="1" ht="24.9" customHeight="1" thickBot="1" x14ac:dyDescent="0.35">
      <c r="A2144" s="263"/>
      <c r="B2144" s="263"/>
      <c r="C2144" s="265"/>
      <c r="D2144" s="481"/>
      <c r="E2144" s="482"/>
      <c r="F2144" s="482"/>
      <c r="G2144" s="482"/>
      <c r="H2144" s="482"/>
      <c r="I2144" s="482"/>
      <c r="J2144" s="482"/>
      <c r="K2144" s="482"/>
      <c r="L2144" s="482"/>
      <c r="M2144" s="483"/>
      <c r="N2144" s="414" t="s">
        <v>16</v>
      </c>
      <c r="O2144" s="415"/>
      <c r="P2144" s="415"/>
      <c r="Q2144" s="415"/>
      <c r="R2144" s="415"/>
      <c r="S2144" s="415"/>
      <c r="T2144" s="415"/>
      <c r="U2144" s="18">
        <f>SUM(U2124:U2143)</f>
        <v>0</v>
      </c>
      <c r="V2144" s="33"/>
      <c r="W2144" s="57"/>
      <c r="X2144" s="86"/>
      <c r="Y2144" s="33"/>
      <c r="Z2144" s="36"/>
      <c r="AA2144" s="36"/>
      <c r="AD2144" s="33"/>
      <c r="AG2144" s="33"/>
      <c r="AH2144" s="43"/>
      <c r="AI2144" s="43"/>
      <c r="AJ2144" s="43"/>
      <c r="AK2144" s="43"/>
      <c r="AL2144" s="43"/>
      <c r="AM2144" s="43"/>
      <c r="AN2144" s="43"/>
      <c r="AO2144" s="43"/>
      <c r="AP2144" s="43"/>
      <c r="AQ2144" s="43"/>
      <c r="AR2144" s="43"/>
      <c r="AS2144" s="43"/>
      <c r="AT2144" s="43"/>
      <c r="AU2144" s="44"/>
      <c r="AV2144" s="33"/>
      <c r="AW2144" s="33"/>
      <c r="AX2144" s="33"/>
      <c r="AZ2144" s="141"/>
      <c r="BE2144" s="168"/>
      <c r="BF2144" s="168"/>
      <c r="BG2144" s="168"/>
      <c r="BH2144" s="168"/>
      <c r="BI2144" s="168"/>
      <c r="BJ2144" s="168"/>
      <c r="BK2144" s="168"/>
      <c r="BL2144" s="168"/>
      <c r="BM2144" s="168"/>
      <c r="DK2144" s="168"/>
      <c r="DL2144" s="168"/>
      <c r="DM2144" s="168"/>
      <c r="DN2144" s="168"/>
      <c r="DO2144" s="168"/>
      <c r="DP2144" s="168"/>
      <c r="DQ2144" s="168"/>
      <c r="DR2144" s="168"/>
      <c r="DS2144" s="168"/>
      <c r="DT2144" s="168"/>
      <c r="DU2144" s="168"/>
      <c r="DV2144" s="168"/>
      <c r="DW2144" s="168"/>
      <c r="DX2144" s="168"/>
      <c r="DY2144" s="168"/>
      <c r="DZ2144" s="168"/>
      <c r="EA2144" s="168"/>
      <c r="EB2144" s="168"/>
      <c r="EC2144" s="168"/>
      <c r="ED2144" s="168"/>
      <c r="EE2144" s="168"/>
      <c r="EF2144" s="168"/>
      <c r="EG2144" s="168"/>
      <c r="EH2144" s="168"/>
      <c r="EI2144" s="168"/>
      <c r="EJ2144" s="168"/>
      <c r="EK2144" s="168"/>
      <c r="EL2144" s="168"/>
      <c r="EM2144" s="168"/>
      <c r="EN2144" s="168"/>
      <c r="EO2144" s="168"/>
      <c r="EP2144" s="168"/>
      <c r="EQ2144" s="168"/>
      <c r="ER2144" s="168"/>
      <c r="ES2144" s="168"/>
      <c r="ET2144" s="168"/>
      <c r="EU2144" s="168"/>
      <c r="EV2144" s="168"/>
      <c r="EW2144" s="168"/>
      <c r="EX2144" s="168"/>
      <c r="EY2144" s="168"/>
      <c r="EZ2144" s="168"/>
      <c r="FA2144" s="168"/>
      <c r="FB2144" s="168"/>
      <c r="FC2144" s="168"/>
      <c r="FD2144" s="168"/>
    </row>
    <row r="2145" spans="1:160" s="5" customFormat="1" ht="14.4" customHeight="1" x14ac:dyDescent="0.3">
      <c r="A2145" s="263"/>
      <c r="B2145" s="263"/>
      <c r="C2145" s="265"/>
      <c r="D2145" s="481"/>
      <c r="E2145" s="482"/>
      <c r="F2145" s="482"/>
      <c r="G2145" s="482"/>
      <c r="H2145" s="482"/>
      <c r="I2145" s="482"/>
      <c r="J2145" s="482"/>
      <c r="K2145" s="482"/>
      <c r="L2145" s="482"/>
      <c r="M2145" s="483"/>
      <c r="N2145" s="416" t="s">
        <v>17</v>
      </c>
      <c r="O2145" s="417"/>
      <c r="P2145" s="417"/>
      <c r="Q2145" s="417"/>
      <c r="R2145" s="417"/>
      <c r="S2145" s="417"/>
      <c r="T2145" s="417"/>
      <c r="U2145" s="418"/>
      <c r="V2145" s="87"/>
      <c r="W2145" s="57"/>
      <c r="X2145" s="86"/>
      <c r="Y2145" s="33"/>
      <c r="Z2145" s="36"/>
      <c r="AA2145" s="36"/>
      <c r="AD2145" s="33"/>
      <c r="AG2145" s="33"/>
      <c r="AH2145" s="43"/>
      <c r="AI2145" s="43"/>
      <c r="AJ2145" s="43"/>
      <c r="AK2145" s="43"/>
      <c r="AL2145" s="43"/>
      <c r="AM2145" s="43"/>
      <c r="AN2145" s="43"/>
      <c r="AO2145" s="43"/>
      <c r="AP2145" s="43"/>
      <c r="AQ2145" s="43"/>
      <c r="AR2145" s="43"/>
      <c r="AS2145" s="43"/>
      <c r="AT2145" s="43"/>
      <c r="AU2145" s="44"/>
      <c r="AV2145" s="33"/>
      <c r="AW2145" s="33"/>
      <c r="AX2145" s="33"/>
      <c r="AZ2145" s="141"/>
      <c r="BE2145" s="168"/>
      <c r="BF2145" s="168"/>
      <c r="BG2145" s="168"/>
      <c r="BH2145" s="168"/>
      <c r="BI2145" s="168"/>
      <c r="BJ2145" s="168"/>
      <c r="BK2145" s="168"/>
      <c r="BL2145" s="168"/>
      <c r="BM2145" s="168"/>
      <c r="DK2145" s="168"/>
      <c r="DL2145" s="168"/>
      <c r="DM2145" s="168"/>
      <c r="DN2145" s="168"/>
      <c r="DO2145" s="168"/>
      <c r="DP2145" s="168"/>
      <c r="DQ2145" s="168"/>
      <c r="DR2145" s="168"/>
      <c r="DS2145" s="168"/>
      <c r="DT2145" s="168"/>
      <c r="DU2145" s="168"/>
      <c r="DV2145" s="168"/>
      <c r="DW2145" s="168"/>
      <c r="DX2145" s="168"/>
      <c r="DY2145" s="168"/>
      <c r="DZ2145" s="168"/>
      <c r="EA2145" s="168"/>
      <c r="EB2145" s="168"/>
      <c r="EC2145" s="168"/>
      <c r="ED2145" s="168"/>
      <c r="EE2145" s="168"/>
      <c r="EF2145" s="168"/>
      <c r="EG2145" s="168"/>
      <c r="EH2145" s="168"/>
      <c r="EI2145" s="168"/>
      <c r="EJ2145" s="168"/>
      <c r="EK2145" s="168"/>
      <c r="EL2145" s="168"/>
      <c r="EM2145" s="168"/>
      <c r="EN2145" s="168"/>
      <c r="EO2145" s="168"/>
      <c r="EP2145" s="168"/>
      <c r="EQ2145" s="168"/>
      <c r="ER2145" s="168"/>
      <c r="ES2145" s="168"/>
      <c r="ET2145" s="168"/>
      <c r="EU2145" s="168"/>
      <c r="EV2145" s="168"/>
      <c r="EW2145" s="168"/>
      <c r="EX2145" s="168"/>
      <c r="EY2145" s="168"/>
      <c r="EZ2145" s="168"/>
      <c r="FA2145" s="168"/>
      <c r="FB2145" s="168"/>
      <c r="FC2145" s="168"/>
      <c r="FD2145" s="168"/>
    </row>
    <row r="2146" spans="1:160" s="5" customFormat="1" x14ac:dyDescent="0.3">
      <c r="A2146" s="263"/>
      <c r="B2146" s="263"/>
      <c r="C2146" s="265"/>
      <c r="D2146" s="481"/>
      <c r="E2146" s="482"/>
      <c r="F2146" s="482"/>
      <c r="G2146" s="482"/>
      <c r="H2146" s="482"/>
      <c r="I2146" s="482"/>
      <c r="J2146" s="482"/>
      <c r="K2146" s="482"/>
      <c r="L2146" s="482"/>
      <c r="M2146" s="483"/>
      <c r="N2146" s="419"/>
      <c r="O2146" s="420"/>
      <c r="P2146" s="420"/>
      <c r="Q2146" s="420"/>
      <c r="R2146" s="420"/>
      <c r="S2146" s="420"/>
      <c r="T2146" s="420"/>
      <c r="U2146" s="421"/>
      <c r="V2146" s="33"/>
      <c r="W2146" s="57"/>
      <c r="X2146" s="86"/>
      <c r="Y2146" s="33"/>
      <c r="Z2146" s="36"/>
      <c r="AA2146" s="36"/>
      <c r="AD2146" s="33"/>
      <c r="AG2146" s="33"/>
      <c r="AH2146" s="43"/>
      <c r="AI2146" s="43"/>
      <c r="AJ2146" s="43"/>
      <c r="AK2146" s="43"/>
      <c r="AL2146" s="43"/>
      <c r="AM2146" s="43"/>
      <c r="AN2146" s="43"/>
      <c r="AO2146" s="43"/>
      <c r="AP2146" s="43"/>
      <c r="AQ2146" s="43"/>
      <c r="AR2146" s="43"/>
      <c r="AS2146" s="43"/>
      <c r="AT2146" s="43"/>
      <c r="AU2146" s="44"/>
      <c r="AV2146" s="33"/>
      <c r="AW2146" s="33"/>
      <c r="AX2146" s="33"/>
      <c r="AZ2146" s="141"/>
      <c r="BE2146" s="168"/>
      <c r="BF2146" s="168"/>
      <c r="BG2146" s="168"/>
      <c r="BH2146" s="168"/>
      <c r="BI2146" s="168"/>
      <c r="BJ2146" s="168"/>
      <c r="BK2146" s="168"/>
      <c r="BL2146" s="168"/>
      <c r="BM2146" s="168"/>
      <c r="DK2146" s="168"/>
      <c r="DL2146" s="168"/>
      <c r="DM2146" s="168"/>
      <c r="DN2146" s="168"/>
      <c r="DO2146" s="168"/>
      <c r="DP2146" s="168"/>
      <c r="DQ2146" s="168"/>
      <c r="DR2146" s="168"/>
      <c r="DS2146" s="168"/>
      <c r="DT2146" s="168"/>
      <c r="DU2146" s="168"/>
      <c r="DV2146" s="168"/>
      <c r="DW2146" s="168"/>
      <c r="DX2146" s="168"/>
      <c r="DY2146" s="168"/>
      <c r="DZ2146" s="168"/>
      <c r="EA2146" s="168"/>
      <c r="EB2146" s="168"/>
      <c r="EC2146" s="168"/>
      <c r="ED2146" s="168"/>
      <c r="EE2146" s="168"/>
      <c r="EF2146" s="168"/>
      <c r="EG2146" s="168"/>
      <c r="EH2146" s="168"/>
      <c r="EI2146" s="168"/>
      <c r="EJ2146" s="168"/>
      <c r="EK2146" s="168"/>
      <c r="EL2146" s="168"/>
      <c r="EM2146" s="168"/>
      <c r="EN2146" s="168"/>
      <c r="EO2146" s="168"/>
      <c r="EP2146" s="168"/>
      <c r="EQ2146" s="168"/>
      <c r="ER2146" s="168"/>
      <c r="ES2146" s="168"/>
      <c r="ET2146" s="168"/>
      <c r="EU2146" s="168"/>
      <c r="EV2146" s="168"/>
      <c r="EW2146" s="168"/>
      <c r="EX2146" s="168"/>
      <c r="EY2146" s="168"/>
      <c r="EZ2146" s="168"/>
      <c r="FA2146" s="168"/>
      <c r="FB2146" s="168"/>
      <c r="FC2146" s="168"/>
      <c r="FD2146" s="168"/>
    </row>
    <row r="2147" spans="1:160" s="5" customFormat="1" x14ac:dyDescent="0.3">
      <c r="A2147" s="263"/>
      <c r="B2147" s="263"/>
      <c r="C2147" s="265"/>
      <c r="D2147" s="481"/>
      <c r="E2147" s="482"/>
      <c r="F2147" s="482"/>
      <c r="G2147" s="482"/>
      <c r="H2147" s="482"/>
      <c r="I2147" s="482"/>
      <c r="J2147" s="482"/>
      <c r="K2147" s="482"/>
      <c r="L2147" s="482"/>
      <c r="M2147" s="483"/>
      <c r="N2147" s="419"/>
      <c r="O2147" s="420"/>
      <c r="P2147" s="420"/>
      <c r="Q2147" s="420"/>
      <c r="R2147" s="420"/>
      <c r="S2147" s="420"/>
      <c r="T2147" s="420"/>
      <c r="U2147" s="421"/>
      <c r="V2147" s="33"/>
      <c r="W2147" s="57"/>
      <c r="X2147" s="86"/>
      <c r="Y2147" s="33"/>
      <c r="Z2147" s="36"/>
      <c r="AA2147" s="36"/>
      <c r="AD2147" s="33"/>
      <c r="AG2147" s="33"/>
      <c r="AH2147" s="43"/>
      <c r="AI2147" s="43"/>
      <c r="AJ2147" s="43"/>
      <c r="AK2147" s="43"/>
      <c r="AL2147" s="43"/>
      <c r="AM2147" s="43"/>
      <c r="AN2147" s="43"/>
      <c r="AO2147" s="43"/>
      <c r="AP2147" s="43"/>
      <c r="AQ2147" s="43"/>
      <c r="AR2147" s="43"/>
      <c r="AS2147" s="43"/>
      <c r="AT2147" s="43"/>
      <c r="AU2147" s="44"/>
      <c r="AV2147" s="33"/>
      <c r="AW2147" s="33"/>
      <c r="AX2147" s="33"/>
      <c r="AZ2147" s="141"/>
      <c r="BE2147" s="168"/>
      <c r="BF2147" s="168"/>
      <c r="BG2147" s="168"/>
      <c r="BH2147" s="168"/>
      <c r="BI2147" s="168"/>
      <c r="BJ2147" s="168"/>
      <c r="BK2147" s="168"/>
      <c r="BL2147" s="168"/>
      <c r="BM2147" s="168"/>
      <c r="DK2147" s="168"/>
      <c r="DL2147" s="168"/>
      <c r="DM2147" s="168"/>
      <c r="DN2147" s="168"/>
      <c r="DO2147" s="168"/>
      <c r="DP2147" s="168"/>
      <c r="DQ2147" s="168"/>
      <c r="DR2147" s="168"/>
      <c r="DS2147" s="168"/>
      <c r="DT2147" s="168"/>
      <c r="DU2147" s="168"/>
      <c r="DV2147" s="168"/>
      <c r="DW2147" s="168"/>
      <c r="DX2147" s="168"/>
      <c r="DY2147" s="168"/>
      <c r="DZ2147" s="168"/>
      <c r="EA2147" s="168"/>
      <c r="EB2147" s="168"/>
      <c r="EC2147" s="168"/>
      <c r="ED2147" s="168"/>
      <c r="EE2147" s="168"/>
      <c r="EF2147" s="168"/>
      <c r="EG2147" s="168"/>
      <c r="EH2147" s="168"/>
      <c r="EI2147" s="168"/>
      <c r="EJ2147" s="168"/>
      <c r="EK2147" s="168"/>
      <c r="EL2147" s="168"/>
      <c r="EM2147" s="168"/>
      <c r="EN2147" s="168"/>
      <c r="EO2147" s="168"/>
      <c r="EP2147" s="168"/>
      <c r="EQ2147" s="168"/>
      <c r="ER2147" s="168"/>
      <c r="ES2147" s="168"/>
      <c r="ET2147" s="168"/>
      <c r="EU2147" s="168"/>
      <c r="EV2147" s="168"/>
      <c r="EW2147" s="168"/>
      <c r="EX2147" s="168"/>
      <c r="EY2147" s="168"/>
      <c r="EZ2147" s="168"/>
      <c r="FA2147" s="168"/>
      <c r="FB2147" s="168"/>
      <c r="FC2147" s="168"/>
      <c r="FD2147" s="168"/>
    </row>
    <row r="2148" spans="1:160" s="5" customFormat="1" ht="14.4" thickBot="1" x14ac:dyDescent="0.35">
      <c r="A2148" s="263"/>
      <c r="B2148" s="263"/>
      <c r="C2148" s="265"/>
      <c r="D2148" s="425"/>
      <c r="E2148" s="426"/>
      <c r="F2148" s="426"/>
      <c r="G2148" s="426"/>
      <c r="H2148" s="426"/>
      <c r="I2148" s="426"/>
      <c r="J2148" s="426"/>
      <c r="K2148" s="426"/>
      <c r="L2148" s="426"/>
      <c r="M2148" s="427"/>
      <c r="N2148" s="422"/>
      <c r="O2148" s="423"/>
      <c r="P2148" s="423"/>
      <c r="Q2148" s="423"/>
      <c r="R2148" s="423"/>
      <c r="S2148" s="423"/>
      <c r="T2148" s="423"/>
      <c r="U2148" s="424"/>
      <c r="V2148" s="33"/>
      <c r="W2148" s="57"/>
      <c r="X2148" s="86"/>
      <c r="Y2148" s="33"/>
      <c r="Z2148" s="36"/>
      <c r="AA2148" s="36"/>
      <c r="AD2148" s="33"/>
      <c r="AG2148" s="33"/>
      <c r="AH2148" s="43"/>
      <c r="AI2148" s="43"/>
      <c r="AJ2148" s="43"/>
      <c r="AK2148" s="43"/>
      <c r="AL2148" s="43"/>
      <c r="AM2148" s="43"/>
      <c r="AN2148" s="43"/>
      <c r="AO2148" s="43"/>
      <c r="AP2148" s="43"/>
      <c r="AQ2148" s="43"/>
      <c r="AR2148" s="43"/>
      <c r="AS2148" s="43"/>
      <c r="AT2148" s="43"/>
      <c r="AU2148" s="44"/>
      <c r="AV2148" s="33"/>
      <c r="AW2148" s="33"/>
      <c r="AX2148" s="33"/>
      <c r="AZ2148" s="141"/>
      <c r="BE2148" s="168"/>
      <c r="BF2148" s="168"/>
      <c r="BG2148" s="168"/>
      <c r="BH2148" s="168"/>
      <c r="BI2148" s="168"/>
      <c r="BJ2148" s="168"/>
      <c r="BK2148" s="168"/>
      <c r="BL2148" s="168"/>
      <c r="BM2148" s="168"/>
      <c r="DK2148" s="168"/>
      <c r="DL2148" s="168"/>
      <c r="DM2148" s="168"/>
      <c r="DN2148" s="168"/>
      <c r="DO2148" s="168"/>
      <c r="DP2148" s="168"/>
      <c r="DQ2148" s="168"/>
      <c r="DR2148" s="168"/>
      <c r="DS2148" s="168"/>
      <c r="DT2148" s="168"/>
      <c r="DU2148" s="168"/>
      <c r="DV2148" s="168"/>
      <c r="DW2148" s="168"/>
      <c r="DX2148" s="168"/>
      <c r="DY2148" s="168"/>
      <c r="DZ2148" s="168"/>
      <c r="EA2148" s="168"/>
      <c r="EB2148" s="168"/>
      <c r="EC2148" s="168"/>
      <c r="ED2148" s="168"/>
      <c r="EE2148" s="168"/>
      <c r="EF2148" s="168"/>
      <c r="EG2148" s="168"/>
      <c r="EH2148" s="168"/>
      <c r="EI2148" s="168"/>
      <c r="EJ2148" s="168"/>
      <c r="EK2148" s="168"/>
      <c r="EL2148" s="168"/>
      <c r="EM2148" s="168"/>
      <c r="EN2148" s="168"/>
      <c r="EO2148" s="168"/>
      <c r="EP2148" s="168"/>
      <c r="EQ2148" s="168"/>
      <c r="ER2148" s="168"/>
      <c r="ES2148" s="168"/>
      <c r="ET2148" s="168"/>
      <c r="EU2148" s="168"/>
      <c r="EV2148" s="168"/>
      <c r="EW2148" s="168"/>
      <c r="EX2148" s="168"/>
      <c r="EY2148" s="168"/>
      <c r="EZ2148" s="168"/>
      <c r="FA2148" s="168"/>
      <c r="FB2148" s="168"/>
      <c r="FC2148" s="168"/>
      <c r="FD2148" s="168"/>
    </row>
    <row r="2149" spans="1:160" s="5" customFormat="1" ht="5.25" customHeight="1" thickBot="1" x14ac:dyDescent="0.35">
      <c r="A2149" s="263"/>
      <c r="B2149" s="263"/>
      <c r="C2149" s="265"/>
      <c r="D2149" s="428"/>
      <c r="E2149" s="428"/>
      <c r="F2149" s="428"/>
      <c r="G2149" s="428"/>
      <c r="H2149" s="428"/>
      <c r="I2149" s="428"/>
      <c r="J2149" s="428"/>
      <c r="K2149" s="428"/>
      <c r="L2149" s="428"/>
      <c r="M2149" s="428"/>
      <c r="N2149" s="428"/>
      <c r="O2149" s="428"/>
      <c r="P2149" s="428"/>
      <c r="Q2149" s="428"/>
      <c r="R2149" s="428"/>
      <c r="S2149" s="428"/>
      <c r="T2149" s="428"/>
      <c r="U2149" s="428"/>
      <c r="V2149" s="33"/>
      <c r="W2149" s="57"/>
      <c r="X2149" s="86"/>
      <c r="Y2149" s="33"/>
      <c r="Z2149" s="36"/>
      <c r="AA2149" s="36"/>
      <c r="AD2149" s="33"/>
      <c r="AG2149" s="33"/>
      <c r="AH2149" s="43"/>
      <c r="AI2149" s="43"/>
      <c r="AJ2149" s="43"/>
      <c r="AK2149" s="43"/>
      <c r="AL2149" s="43"/>
      <c r="AM2149" s="43"/>
      <c r="AN2149" s="43"/>
      <c r="AO2149" s="43"/>
      <c r="AP2149" s="43"/>
      <c r="AQ2149" s="43"/>
      <c r="AR2149" s="43"/>
      <c r="AS2149" s="43"/>
      <c r="AT2149" s="43"/>
      <c r="AU2149" s="44"/>
      <c r="AV2149" s="33"/>
      <c r="AW2149" s="33"/>
      <c r="AX2149" s="33"/>
      <c r="AZ2149" s="141"/>
      <c r="BE2149" s="168"/>
      <c r="BF2149" s="168"/>
      <c r="BG2149" s="168"/>
      <c r="BH2149" s="168"/>
      <c r="BI2149" s="168"/>
      <c r="BJ2149" s="168"/>
      <c r="BK2149" s="168"/>
      <c r="BL2149" s="168"/>
      <c r="BM2149" s="168"/>
      <c r="DK2149" s="168"/>
      <c r="DL2149" s="168"/>
      <c r="DM2149" s="168"/>
      <c r="DN2149" s="168"/>
      <c r="DO2149" s="168"/>
      <c r="DP2149" s="168"/>
      <c r="DQ2149" s="168"/>
      <c r="DR2149" s="168"/>
      <c r="DS2149" s="168"/>
      <c r="DT2149" s="168"/>
      <c r="DU2149" s="168"/>
      <c r="DV2149" s="168"/>
      <c r="DW2149" s="168"/>
      <c r="DX2149" s="168"/>
      <c r="DY2149" s="168"/>
      <c r="DZ2149" s="168"/>
      <c r="EA2149" s="168"/>
      <c r="EB2149" s="168"/>
      <c r="EC2149" s="168"/>
      <c r="ED2149" s="168"/>
      <c r="EE2149" s="168"/>
      <c r="EF2149" s="168"/>
      <c r="EG2149" s="168"/>
      <c r="EH2149" s="168"/>
      <c r="EI2149" s="168"/>
      <c r="EJ2149" s="168"/>
      <c r="EK2149" s="168"/>
      <c r="EL2149" s="168"/>
      <c r="EM2149" s="168"/>
      <c r="EN2149" s="168"/>
      <c r="EO2149" s="168"/>
      <c r="EP2149" s="168"/>
      <c r="EQ2149" s="168"/>
      <c r="ER2149" s="168"/>
      <c r="ES2149" s="168"/>
      <c r="ET2149" s="168"/>
      <c r="EU2149" s="168"/>
      <c r="EV2149" s="168"/>
      <c r="EW2149" s="168"/>
      <c r="EX2149" s="168"/>
      <c r="EY2149" s="168"/>
      <c r="EZ2149" s="168"/>
      <c r="FA2149" s="168"/>
      <c r="FB2149" s="168"/>
      <c r="FC2149" s="168"/>
      <c r="FD2149" s="168"/>
    </row>
    <row r="2150" spans="1:160" s="5" customFormat="1" ht="20.25" customHeight="1" x14ac:dyDescent="0.3">
      <c r="A2150" s="263"/>
      <c r="B2150" s="263"/>
      <c r="C2150" s="265"/>
      <c r="D2150" s="429" t="s">
        <v>18</v>
      </c>
      <c r="E2150" s="430"/>
      <c r="F2150" s="430"/>
      <c r="G2150" s="430"/>
      <c r="H2150" s="430"/>
      <c r="I2150" s="430"/>
      <c r="J2150" s="430"/>
      <c r="K2150" s="430"/>
      <c r="L2150" s="430"/>
      <c r="M2150" s="431"/>
      <c r="N2150" s="429" t="s">
        <v>19</v>
      </c>
      <c r="O2150" s="430"/>
      <c r="P2150" s="430"/>
      <c r="Q2150" s="430"/>
      <c r="R2150" s="430"/>
      <c r="S2150" s="430"/>
      <c r="T2150" s="430"/>
      <c r="U2150" s="431"/>
      <c r="V2150" s="33"/>
      <c r="W2150" s="57"/>
      <c r="X2150" s="86"/>
      <c r="Y2150" s="33"/>
      <c r="Z2150" s="36"/>
      <c r="AA2150" s="36"/>
      <c r="AD2150" s="33"/>
      <c r="AG2150" s="33"/>
      <c r="AH2150" s="43"/>
      <c r="AI2150" s="43"/>
      <c r="AJ2150" s="43"/>
      <c r="AK2150" s="43"/>
      <c r="AL2150" s="43"/>
      <c r="AM2150" s="43"/>
      <c r="AN2150" s="43"/>
      <c r="AO2150" s="43"/>
      <c r="AP2150" s="43"/>
      <c r="AQ2150" s="43"/>
      <c r="AR2150" s="43"/>
      <c r="AS2150" s="43"/>
      <c r="AT2150" s="43"/>
      <c r="AU2150" s="44"/>
      <c r="AV2150" s="33"/>
      <c r="AW2150" s="33"/>
      <c r="AX2150" s="33"/>
      <c r="AZ2150" s="141"/>
      <c r="BE2150" s="168"/>
      <c r="BF2150" s="168"/>
      <c r="BG2150" s="168"/>
      <c r="BH2150" s="168"/>
      <c r="BI2150" s="168"/>
      <c r="BJ2150" s="168"/>
      <c r="BK2150" s="168"/>
      <c r="BL2150" s="168"/>
      <c r="BM2150" s="168"/>
      <c r="DK2150" s="168"/>
      <c r="DL2150" s="168"/>
      <c r="DM2150" s="168"/>
      <c r="DN2150" s="168"/>
      <c r="DO2150" s="168"/>
      <c r="DP2150" s="168"/>
      <c r="DQ2150" s="168"/>
      <c r="DR2150" s="168"/>
      <c r="DS2150" s="168"/>
      <c r="DT2150" s="168"/>
      <c r="DU2150" s="168"/>
      <c r="DV2150" s="168"/>
      <c r="DW2150" s="168"/>
      <c r="DX2150" s="168"/>
      <c r="DY2150" s="168"/>
      <c r="DZ2150" s="168"/>
      <c r="EA2150" s="168"/>
      <c r="EB2150" s="168"/>
      <c r="EC2150" s="168"/>
      <c r="ED2150" s="168"/>
      <c r="EE2150" s="168"/>
      <c r="EF2150" s="168"/>
      <c r="EG2150" s="168"/>
      <c r="EH2150" s="168"/>
      <c r="EI2150" s="168"/>
      <c r="EJ2150" s="168"/>
      <c r="EK2150" s="168"/>
      <c r="EL2150" s="168"/>
      <c r="EM2150" s="168"/>
      <c r="EN2150" s="168"/>
      <c r="EO2150" s="168"/>
      <c r="EP2150" s="168"/>
      <c r="EQ2150" s="168"/>
      <c r="ER2150" s="168"/>
      <c r="ES2150" s="168"/>
      <c r="ET2150" s="168"/>
      <c r="EU2150" s="168"/>
      <c r="EV2150" s="168"/>
      <c r="EW2150" s="168"/>
      <c r="EX2150" s="168"/>
      <c r="EY2150" s="168"/>
      <c r="EZ2150" s="168"/>
      <c r="FA2150" s="168"/>
      <c r="FB2150" s="168"/>
      <c r="FC2150" s="168"/>
      <c r="FD2150" s="168"/>
    </row>
    <row r="2151" spans="1:160" s="5" customFormat="1" x14ac:dyDescent="0.3">
      <c r="A2151" s="263"/>
      <c r="B2151" s="263"/>
      <c r="C2151" s="265"/>
      <c r="D2151" s="432" t="s">
        <v>20</v>
      </c>
      <c r="E2151" s="433"/>
      <c r="F2151" s="433"/>
      <c r="G2151" s="433"/>
      <c r="H2151" s="433"/>
      <c r="I2151" s="433"/>
      <c r="J2151" s="433"/>
      <c r="K2151" s="433"/>
      <c r="L2151" s="433"/>
      <c r="M2151" s="434"/>
      <c r="N2151" s="435" t="s">
        <v>21</v>
      </c>
      <c r="O2151" s="436"/>
      <c r="P2151" s="436"/>
      <c r="Q2151" s="436"/>
      <c r="R2151" s="436"/>
      <c r="S2151" s="436"/>
      <c r="T2151" s="436"/>
      <c r="U2151" s="437"/>
      <c r="V2151" s="33"/>
      <c r="W2151" s="57"/>
      <c r="X2151" s="86"/>
      <c r="Y2151" s="33"/>
      <c r="Z2151" s="36"/>
      <c r="AA2151" s="36"/>
      <c r="AD2151" s="33"/>
      <c r="AG2151" s="33"/>
      <c r="AH2151" s="43"/>
      <c r="AI2151" s="43"/>
      <c r="AJ2151" s="43"/>
      <c r="AK2151" s="43"/>
      <c r="AL2151" s="43"/>
      <c r="AM2151" s="43"/>
      <c r="AN2151" s="43"/>
      <c r="AO2151" s="43"/>
      <c r="AP2151" s="43"/>
      <c r="AQ2151" s="43"/>
      <c r="AR2151" s="43"/>
      <c r="AS2151" s="43"/>
      <c r="AT2151" s="43"/>
      <c r="AU2151" s="44"/>
      <c r="AV2151" s="33"/>
      <c r="AW2151" s="33"/>
      <c r="AX2151" s="33"/>
      <c r="AZ2151" s="141"/>
      <c r="BE2151" s="168"/>
      <c r="BF2151" s="168"/>
      <c r="BG2151" s="168"/>
      <c r="BH2151" s="168"/>
      <c r="BI2151" s="168"/>
      <c r="BJ2151" s="168"/>
      <c r="BK2151" s="168"/>
      <c r="BL2151" s="168"/>
      <c r="BM2151" s="168"/>
      <c r="DK2151" s="168"/>
      <c r="DL2151" s="168"/>
      <c r="DM2151" s="168"/>
      <c r="DN2151" s="168"/>
      <c r="DO2151" s="168"/>
      <c r="DP2151" s="168"/>
      <c r="DQ2151" s="168"/>
      <c r="DR2151" s="168"/>
      <c r="DS2151" s="168"/>
      <c r="DT2151" s="168"/>
      <c r="DU2151" s="168"/>
      <c r="DV2151" s="168"/>
      <c r="DW2151" s="168"/>
      <c r="DX2151" s="168"/>
      <c r="DY2151" s="168"/>
      <c r="DZ2151" s="168"/>
      <c r="EA2151" s="168"/>
      <c r="EB2151" s="168"/>
      <c r="EC2151" s="168"/>
      <c r="ED2151" s="168"/>
      <c r="EE2151" s="168"/>
      <c r="EF2151" s="168"/>
      <c r="EG2151" s="168"/>
      <c r="EH2151" s="168"/>
      <c r="EI2151" s="168"/>
      <c r="EJ2151" s="168"/>
      <c r="EK2151" s="168"/>
      <c r="EL2151" s="168"/>
      <c r="EM2151" s="168"/>
      <c r="EN2151" s="168"/>
      <c r="EO2151" s="168"/>
      <c r="EP2151" s="168"/>
      <c r="EQ2151" s="168"/>
      <c r="ER2151" s="168"/>
      <c r="ES2151" s="168"/>
      <c r="ET2151" s="168"/>
      <c r="EU2151" s="168"/>
      <c r="EV2151" s="168"/>
      <c r="EW2151" s="168"/>
      <c r="EX2151" s="168"/>
      <c r="EY2151" s="168"/>
      <c r="EZ2151" s="168"/>
      <c r="FA2151" s="168"/>
      <c r="FB2151" s="168"/>
      <c r="FC2151" s="168"/>
      <c r="FD2151" s="168"/>
    </row>
    <row r="2152" spans="1:160" s="5" customFormat="1" ht="15.75" customHeight="1" x14ac:dyDescent="0.3">
      <c r="A2152" s="263"/>
      <c r="B2152" s="263"/>
      <c r="C2152" s="265"/>
      <c r="D2152" s="438" t="s">
        <v>22</v>
      </c>
      <c r="E2152" s="439"/>
      <c r="F2152" s="439"/>
      <c r="G2152" s="439"/>
      <c r="H2152" s="439"/>
      <c r="I2152" s="439"/>
      <c r="J2152" s="439"/>
      <c r="K2152" s="439"/>
      <c r="L2152" s="439"/>
      <c r="M2152" s="440"/>
      <c r="N2152" s="438" t="s">
        <v>22</v>
      </c>
      <c r="O2152" s="444"/>
      <c r="P2152" s="444"/>
      <c r="Q2152" s="444"/>
      <c r="R2152" s="444"/>
      <c r="S2152" s="444"/>
      <c r="T2152" s="444"/>
      <c r="U2152" s="440"/>
      <c r="V2152" s="33"/>
      <c r="W2152" s="57"/>
      <c r="X2152" s="86"/>
      <c r="Y2152" s="33"/>
      <c r="Z2152" s="36"/>
      <c r="AA2152" s="36"/>
      <c r="AD2152" s="33"/>
      <c r="AG2152" s="33"/>
      <c r="AH2152" s="43"/>
      <c r="AI2152" s="43"/>
      <c r="AJ2152" s="43"/>
      <c r="AK2152" s="43"/>
      <c r="AL2152" s="43"/>
      <c r="AM2152" s="43"/>
      <c r="AN2152" s="43"/>
      <c r="AO2152" s="43"/>
      <c r="AP2152" s="43"/>
      <c r="AQ2152" s="43"/>
      <c r="AR2152" s="43"/>
      <c r="AS2152" s="43"/>
      <c r="AT2152" s="43"/>
      <c r="AU2152" s="44"/>
      <c r="AV2152" s="33"/>
      <c r="AW2152" s="33"/>
      <c r="AX2152" s="33"/>
      <c r="AZ2152" s="141"/>
      <c r="BE2152" s="168"/>
      <c r="BF2152" s="168"/>
      <c r="BG2152" s="168"/>
      <c r="BH2152" s="168"/>
      <c r="BI2152" s="168"/>
      <c r="BJ2152" s="168"/>
      <c r="BK2152" s="168"/>
      <c r="BL2152" s="168"/>
      <c r="BM2152" s="168"/>
      <c r="DK2152" s="168"/>
      <c r="DL2152" s="168"/>
      <c r="DM2152" s="168"/>
      <c r="DN2152" s="168"/>
      <c r="DO2152" s="168"/>
      <c r="DP2152" s="168"/>
      <c r="DQ2152" s="168"/>
      <c r="DR2152" s="168"/>
      <c r="DS2152" s="168"/>
      <c r="DT2152" s="168"/>
      <c r="DU2152" s="168"/>
      <c r="DV2152" s="168"/>
      <c r="DW2152" s="168"/>
      <c r="DX2152" s="168"/>
      <c r="DY2152" s="168"/>
      <c r="DZ2152" s="168"/>
      <c r="EA2152" s="168"/>
      <c r="EB2152" s="168"/>
      <c r="EC2152" s="168"/>
      <c r="ED2152" s="168"/>
      <c r="EE2152" s="168"/>
      <c r="EF2152" s="168"/>
      <c r="EG2152" s="168"/>
      <c r="EH2152" s="168"/>
      <c r="EI2152" s="168"/>
      <c r="EJ2152" s="168"/>
      <c r="EK2152" s="168"/>
      <c r="EL2152" s="168"/>
      <c r="EM2152" s="168"/>
      <c r="EN2152" s="168"/>
      <c r="EO2152" s="168"/>
      <c r="EP2152" s="168"/>
      <c r="EQ2152" s="168"/>
      <c r="ER2152" s="168"/>
      <c r="ES2152" s="168"/>
      <c r="ET2152" s="168"/>
      <c r="EU2152" s="168"/>
      <c r="EV2152" s="168"/>
      <c r="EW2152" s="168"/>
      <c r="EX2152" s="168"/>
      <c r="EY2152" s="168"/>
      <c r="EZ2152" s="168"/>
      <c r="FA2152" s="168"/>
      <c r="FB2152" s="168"/>
      <c r="FC2152" s="168"/>
      <c r="FD2152" s="168"/>
    </row>
    <row r="2153" spans="1:160" s="5" customFormat="1" ht="15.75" customHeight="1" x14ac:dyDescent="0.3">
      <c r="A2153" s="263"/>
      <c r="B2153" s="263"/>
      <c r="C2153" s="265"/>
      <c r="D2153" s="438"/>
      <c r="E2153" s="439"/>
      <c r="F2153" s="439"/>
      <c r="G2153" s="439"/>
      <c r="H2153" s="439"/>
      <c r="I2153" s="439"/>
      <c r="J2153" s="439"/>
      <c r="K2153" s="439"/>
      <c r="L2153" s="439"/>
      <c r="M2153" s="440"/>
      <c r="N2153" s="438"/>
      <c r="O2153" s="439"/>
      <c r="P2153" s="439"/>
      <c r="Q2153" s="439"/>
      <c r="R2153" s="439"/>
      <c r="S2153" s="439"/>
      <c r="T2153" s="439"/>
      <c r="U2153" s="440"/>
      <c r="V2153" s="33"/>
      <c r="W2153" s="57"/>
      <c r="X2153" s="86"/>
      <c r="Y2153" s="33"/>
      <c r="Z2153" s="36"/>
      <c r="AA2153" s="36"/>
      <c r="AD2153" s="33"/>
      <c r="AG2153" s="33"/>
      <c r="AH2153" s="43"/>
      <c r="AI2153" s="43"/>
      <c r="AJ2153" s="43"/>
      <c r="AK2153" s="43"/>
      <c r="AL2153" s="43"/>
      <c r="AM2153" s="43"/>
      <c r="AN2153" s="43"/>
      <c r="AO2153" s="43"/>
      <c r="AP2153" s="43"/>
      <c r="AQ2153" s="43"/>
      <c r="AR2153" s="43"/>
      <c r="AS2153" s="43"/>
      <c r="AT2153" s="43"/>
      <c r="AU2153" s="44"/>
      <c r="AV2153" s="33"/>
      <c r="AW2153" s="33"/>
      <c r="AX2153" s="33"/>
      <c r="AZ2153" s="141"/>
      <c r="BE2153" s="168"/>
      <c r="BF2153" s="168"/>
      <c r="BG2153" s="168"/>
      <c r="BH2153" s="168"/>
      <c r="BI2153" s="168"/>
      <c r="BJ2153" s="168"/>
      <c r="BK2153" s="168"/>
      <c r="BL2153" s="168"/>
      <c r="BM2153" s="168"/>
      <c r="DK2153" s="168"/>
      <c r="DL2153" s="168"/>
      <c r="DM2153" s="168"/>
      <c r="DN2153" s="168"/>
      <c r="DO2153" s="168"/>
      <c r="DP2153" s="168"/>
      <c r="DQ2153" s="168"/>
      <c r="DR2153" s="168"/>
      <c r="DS2153" s="168"/>
      <c r="DT2153" s="168"/>
      <c r="DU2153" s="168"/>
      <c r="DV2153" s="168"/>
      <c r="DW2153" s="168"/>
      <c r="DX2153" s="168"/>
      <c r="DY2153" s="168"/>
      <c r="DZ2153" s="168"/>
      <c r="EA2153" s="168"/>
      <c r="EB2153" s="168"/>
      <c r="EC2153" s="168"/>
      <c r="ED2153" s="168"/>
      <c r="EE2153" s="168"/>
      <c r="EF2153" s="168"/>
      <c r="EG2153" s="168"/>
      <c r="EH2153" s="168"/>
      <c r="EI2153" s="168"/>
      <c r="EJ2153" s="168"/>
      <c r="EK2153" s="168"/>
      <c r="EL2153" s="168"/>
      <c r="EM2153" s="168"/>
      <c r="EN2153" s="168"/>
      <c r="EO2153" s="168"/>
      <c r="EP2153" s="168"/>
      <c r="EQ2153" s="168"/>
      <c r="ER2153" s="168"/>
      <c r="ES2153" s="168"/>
      <c r="ET2153" s="168"/>
      <c r="EU2153" s="168"/>
      <c r="EV2153" s="168"/>
      <c r="EW2153" s="168"/>
      <c r="EX2153" s="168"/>
      <c r="EY2153" s="168"/>
      <c r="EZ2153" s="168"/>
      <c r="FA2153" s="168"/>
      <c r="FB2153" s="168"/>
      <c r="FC2153" s="168"/>
      <c r="FD2153" s="168"/>
    </row>
    <row r="2154" spans="1:160" s="5" customFormat="1" ht="15.75" customHeight="1" x14ac:dyDescent="0.3">
      <c r="A2154" s="263"/>
      <c r="B2154" s="263"/>
      <c r="C2154" s="265"/>
      <c r="D2154" s="441"/>
      <c r="E2154" s="442"/>
      <c r="F2154" s="442"/>
      <c r="G2154" s="442"/>
      <c r="H2154" s="442"/>
      <c r="I2154" s="442"/>
      <c r="J2154" s="442"/>
      <c r="K2154" s="442"/>
      <c r="L2154" s="442"/>
      <c r="M2154" s="443"/>
      <c r="N2154" s="441"/>
      <c r="O2154" s="442"/>
      <c r="P2154" s="442"/>
      <c r="Q2154" s="442"/>
      <c r="R2154" s="442"/>
      <c r="S2154" s="442"/>
      <c r="T2154" s="442"/>
      <c r="U2154" s="443"/>
      <c r="V2154" s="33"/>
      <c r="W2154" s="57"/>
      <c r="X2154" s="86"/>
      <c r="Y2154" s="33"/>
      <c r="Z2154" s="36"/>
      <c r="AA2154" s="36"/>
      <c r="AD2154" s="33"/>
      <c r="AG2154" s="33"/>
      <c r="AH2154" s="43"/>
      <c r="AI2154" s="43"/>
      <c r="AJ2154" s="43"/>
      <c r="AK2154" s="43"/>
      <c r="AL2154" s="43"/>
      <c r="AM2154" s="43"/>
      <c r="AN2154" s="43"/>
      <c r="AO2154" s="43"/>
      <c r="AP2154" s="43"/>
      <c r="AQ2154" s="43"/>
      <c r="AR2154" s="43"/>
      <c r="AS2154" s="43"/>
      <c r="AT2154" s="43"/>
      <c r="AU2154" s="44"/>
      <c r="AV2154" s="33"/>
      <c r="AW2154" s="33"/>
      <c r="AX2154" s="33"/>
      <c r="AZ2154" s="141"/>
      <c r="BE2154" s="168"/>
      <c r="BF2154" s="168"/>
      <c r="BG2154" s="168"/>
      <c r="BH2154" s="168"/>
      <c r="BI2154" s="168"/>
      <c r="BJ2154" s="168"/>
      <c r="BK2154" s="168"/>
      <c r="BL2154" s="168"/>
      <c r="BM2154" s="168"/>
      <c r="DK2154" s="168"/>
      <c r="DL2154" s="168"/>
      <c r="DM2154" s="168"/>
      <c r="DN2154" s="168"/>
      <c r="DO2154" s="168"/>
      <c r="DP2154" s="168"/>
      <c r="DQ2154" s="168"/>
      <c r="DR2154" s="168"/>
      <c r="DS2154" s="168"/>
      <c r="DT2154" s="168"/>
      <c r="DU2154" s="168"/>
      <c r="DV2154" s="168"/>
      <c r="DW2154" s="168"/>
      <c r="DX2154" s="168"/>
      <c r="DY2154" s="168"/>
      <c r="DZ2154" s="168"/>
      <c r="EA2154" s="168"/>
      <c r="EB2154" s="168"/>
      <c r="EC2154" s="168"/>
      <c r="ED2154" s="168"/>
      <c r="EE2154" s="168"/>
      <c r="EF2154" s="168"/>
      <c r="EG2154" s="168"/>
      <c r="EH2154" s="168"/>
      <c r="EI2154" s="168"/>
      <c r="EJ2154" s="168"/>
      <c r="EK2154" s="168"/>
      <c r="EL2154" s="168"/>
      <c r="EM2154" s="168"/>
      <c r="EN2154" s="168"/>
      <c r="EO2154" s="168"/>
      <c r="EP2154" s="168"/>
      <c r="EQ2154" s="168"/>
      <c r="ER2154" s="168"/>
      <c r="ES2154" s="168"/>
      <c r="ET2154" s="168"/>
      <c r="EU2154" s="168"/>
      <c r="EV2154" s="168"/>
      <c r="EW2154" s="168"/>
      <c r="EX2154" s="168"/>
      <c r="EY2154" s="168"/>
      <c r="EZ2154" s="168"/>
      <c r="FA2154" s="168"/>
      <c r="FB2154" s="168"/>
      <c r="FC2154" s="168"/>
      <c r="FD2154" s="168"/>
    </row>
    <row r="2155" spans="1:160" s="5" customFormat="1" x14ac:dyDescent="0.25">
      <c r="A2155" s="263"/>
      <c r="B2155" s="263"/>
      <c r="C2155" s="265"/>
      <c r="D2155" s="10" t="s">
        <v>23</v>
      </c>
      <c r="E2155" s="445" t="e">
        <f>+#REF!</f>
        <v>#REF!</v>
      </c>
      <c r="F2155" s="445"/>
      <c r="G2155" s="445"/>
      <c r="H2155" s="445"/>
      <c r="I2155" s="445"/>
      <c r="J2155" s="445"/>
      <c r="K2155" s="445"/>
      <c r="L2155" s="445"/>
      <c r="M2155" s="446"/>
      <c r="N2155" s="11" t="s">
        <v>23</v>
      </c>
      <c r="O2155" s="445" t="e">
        <f>+#REF!</f>
        <v>#REF!</v>
      </c>
      <c r="P2155" s="445"/>
      <c r="Q2155" s="445"/>
      <c r="R2155" s="445"/>
      <c r="S2155" s="445"/>
      <c r="T2155" s="445"/>
      <c r="U2155" s="446"/>
      <c r="V2155" s="33"/>
      <c r="W2155" s="57"/>
      <c r="X2155" s="86"/>
      <c r="Y2155" s="33"/>
      <c r="Z2155" s="36"/>
      <c r="AA2155" s="36"/>
      <c r="AD2155" s="33"/>
      <c r="AG2155" s="33"/>
      <c r="AH2155" s="43"/>
      <c r="AI2155" s="43"/>
      <c r="AJ2155" s="43"/>
      <c r="AK2155" s="43"/>
      <c r="AL2155" s="43"/>
      <c r="AM2155" s="43"/>
      <c r="AN2155" s="43"/>
      <c r="AO2155" s="43"/>
      <c r="AP2155" s="43"/>
      <c r="AQ2155" s="43"/>
      <c r="AR2155" s="43"/>
      <c r="AS2155" s="43"/>
      <c r="AT2155" s="43"/>
      <c r="AU2155" s="44"/>
      <c r="AV2155" s="33"/>
      <c r="AW2155" s="33"/>
      <c r="AX2155" s="33"/>
      <c r="AZ2155" s="141"/>
      <c r="BE2155" s="168"/>
      <c r="BF2155" s="168"/>
      <c r="BG2155" s="168"/>
      <c r="BH2155" s="168"/>
      <c r="BI2155" s="168"/>
      <c r="BJ2155" s="168"/>
      <c r="BK2155" s="168"/>
      <c r="BL2155" s="168"/>
      <c r="BM2155" s="168"/>
      <c r="DK2155" s="168"/>
      <c r="DL2155" s="168"/>
      <c r="DM2155" s="168"/>
      <c r="DN2155" s="168"/>
      <c r="DO2155" s="168"/>
      <c r="DP2155" s="168"/>
      <c r="DQ2155" s="168"/>
      <c r="DR2155" s="168"/>
      <c r="DS2155" s="168"/>
      <c r="DT2155" s="168"/>
      <c r="DU2155" s="168"/>
      <c r="DV2155" s="168"/>
      <c r="DW2155" s="168"/>
      <c r="DX2155" s="168"/>
      <c r="DY2155" s="168"/>
      <c r="DZ2155" s="168"/>
      <c r="EA2155" s="168"/>
      <c r="EB2155" s="168"/>
      <c r="EC2155" s="168"/>
      <c r="ED2155" s="168"/>
      <c r="EE2155" s="168"/>
      <c r="EF2155" s="168"/>
      <c r="EG2155" s="168"/>
      <c r="EH2155" s="168"/>
      <c r="EI2155" s="168"/>
      <c r="EJ2155" s="168"/>
      <c r="EK2155" s="168"/>
      <c r="EL2155" s="168"/>
      <c r="EM2155" s="168"/>
      <c r="EN2155" s="168"/>
      <c r="EO2155" s="168"/>
      <c r="EP2155" s="168"/>
      <c r="EQ2155" s="168"/>
      <c r="ER2155" s="168"/>
      <c r="ES2155" s="168"/>
      <c r="ET2155" s="168"/>
      <c r="EU2155" s="168"/>
      <c r="EV2155" s="168"/>
      <c r="EW2155" s="168"/>
      <c r="EX2155" s="168"/>
      <c r="EY2155" s="168"/>
      <c r="EZ2155" s="168"/>
      <c r="FA2155" s="168"/>
      <c r="FB2155" s="168"/>
      <c r="FC2155" s="168"/>
      <c r="FD2155" s="168"/>
    </row>
    <row r="2156" spans="1:160" s="5" customFormat="1" ht="14.4" thickBot="1" x14ac:dyDescent="0.3">
      <c r="A2156" s="263"/>
      <c r="B2156" s="263"/>
      <c r="C2156" s="265"/>
      <c r="D2156" s="12" t="s">
        <v>25</v>
      </c>
      <c r="E2156" s="447" t="e">
        <f>+#REF!</f>
        <v>#REF!</v>
      </c>
      <c r="F2156" s="447"/>
      <c r="G2156" s="447"/>
      <c r="H2156" s="447"/>
      <c r="I2156" s="447"/>
      <c r="J2156" s="447"/>
      <c r="K2156" s="447"/>
      <c r="L2156" s="447"/>
      <c r="M2156" s="448"/>
      <c r="N2156" s="13" t="s">
        <v>25</v>
      </c>
      <c r="O2156" s="447" t="e">
        <f>+#REF!</f>
        <v>#REF!</v>
      </c>
      <c r="P2156" s="447"/>
      <c r="Q2156" s="447"/>
      <c r="R2156" s="447"/>
      <c r="S2156" s="447"/>
      <c r="T2156" s="447"/>
      <c r="U2156" s="448"/>
      <c r="V2156" s="33"/>
      <c r="W2156" s="57"/>
      <c r="X2156" s="86"/>
      <c r="Y2156" s="33"/>
      <c r="Z2156" s="36"/>
      <c r="AA2156" s="36"/>
      <c r="AD2156" s="33"/>
      <c r="AG2156" s="33"/>
      <c r="AH2156" s="43"/>
      <c r="AI2156" s="43"/>
      <c r="AJ2156" s="43"/>
      <c r="AK2156" s="43"/>
      <c r="AL2156" s="43"/>
      <c r="AM2156" s="43"/>
      <c r="AN2156" s="43"/>
      <c r="AO2156" s="43"/>
      <c r="AP2156" s="43"/>
      <c r="AQ2156" s="43"/>
      <c r="AR2156" s="43"/>
      <c r="AS2156" s="43"/>
      <c r="AT2156" s="43"/>
      <c r="AU2156" s="44"/>
      <c r="AV2156" s="33"/>
      <c r="AW2156" s="33"/>
      <c r="AX2156" s="33"/>
      <c r="AZ2156" s="141"/>
      <c r="BE2156" s="168"/>
      <c r="BF2156" s="168"/>
      <c r="BG2156" s="168"/>
      <c r="BH2156" s="168"/>
      <c r="BI2156" s="168"/>
      <c r="BJ2156" s="168"/>
      <c r="BK2156" s="168"/>
      <c r="BL2156" s="168"/>
      <c r="BM2156" s="168"/>
      <c r="DK2156" s="168"/>
      <c r="DL2156" s="168"/>
      <c r="DM2156" s="168"/>
      <c r="DN2156" s="168"/>
      <c r="DO2156" s="168"/>
      <c r="DP2156" s="168"/>
      <c r="DQ2156" s="168"/>
      <c r="DR2156" s="168"/>
      <c r="DS2156" s="168"/>
      <c r="DT2156" s="168"/>
      <c r="DU2156" s="168"/>
      <c r="DV2156" s="168"/>
      <c r="DW2156" s="168"/>
      <c r="DX2156" s="168"/>
      <c r="DY2156" s="168"/>
      <c r="DZ2156" s="168"/>
      <c r="EA2156" s="168"/>
      <c r="EB2156" s="168"/>
      <c r="EC2156" s="168"/>
      <c r="ED2156" s="168"/>
      <c r="EE2156" s="168"/>
      <c r="EF2156" s="168"/>
      <c r="EG2156" s="168"/>
      <c r="EH2156" s="168"/>
      <c r="EI2156" s="168"/>
      <c r="EJ2156" s="168"/>
      <c r="EK2156" s="168"/>
      <c r="EL2156" s="168"/>
      <c r="EM2156" s="168"/>
      <c r="EN2156" s="168"/>
      <c r="EO2156" s="168"/>
      <c r="EP2156" s="168"/>
      <c r="EQ2156" s="168"/>
      <c r="ER2156" s="168"/>
      <c r="ES2156" s="168"/>
      <c r="ET2156" s="168"/>
      <c r="EU2156" s="168"/>
      <c r="EV2156" s="168"/>
      <c r="EW2156" s="168"/>
      <c r="EX2156" s="168"/>
      <c r="EY2156" s="168"/>
      <c r="EZ2156" s="168"/>
      <c r="FA2156" s="168"/>
      <c r="FB2156" s="168"/>
      <c r="FC2156" s="168"/>
      <c r="FD2156" s="168"/>
    </row>
    <row r="2157" spans="1:160" ht="9.9" customHeight="1" thickBot="1" x14ac:dyDescent="0.3"/>
    <row r="2158" spans="1:160" s="5" customFormat="1" ht="15.75" customHeight="1" x14ac:dyDescent="0.3">
      <c r="A2158" s="263"/>
      <c r="B2158" s="263"/>
      <c r="C2158" s="265"/>
      <c r="D2158" s="484"/>
      <c r="E2158" s="485"/>
      <c r="F2158" s="488" t="s">
        <v>0</v>
      </c>
      <c r="G2158" s="489"/>
      <c r="H2158" s="489"/>
      <c r="I2158" s="489"/>
      <c r="J2158" s="489"/>
      <c r="K2158" s="489"/>
      <c r="L2158" s="489"/>
      <c r="M2158" s="489"/>
      <c r="N2158" s="489"/>
      <c r="O2158" s="490"/>
      <c r="P2158" s="494" t="s">
        <v>1</v>
      </c>
      <c r="Q2158" s="495"/>
      <c r="R2158" s="495"/>
      <c r="S2158" s="496"/>
      <c r="T2158" s="500"/>
      <c r="U2158" s="501"/>
      <c r="V2158" s="33"/>
      <c r="W2158" s="57"/>
      <c r="X2158" s="86"/>
      <c r="Y2158" s="33"/>
      <c r="Z2158" s="36"/>
      <c r="AA2158" s="36"/>
      <c r="AD2158" s="33"/>
      <c r="AG2158" s="33"/>
      <c r="AH2158" s="43"/>
      <c r="AI2158" s="43"/>
      <c r="AJ2158" s="43"/>
      <c r="AK2158" s="43"/>
      <c r="AL2158" s="43"/>
      <c r="AM2158" s="43"/>
      <c r="AN2158" s="43"/>
      <c r="AO2158" s="43"/>
      <c r="AP2158" s="43"/>
      <c r="AQ2158" s="43"/>
      <c r="AR2158" s="43"/>
      <c r="AS2158" s="43"/>
      <c r="AT2158" s="43"/>
      <c r="AU2158" s="44"/>
      <c r="AV2158" s="33"/>
      <c r="AW2158" s="33"/>
      <c r="AX2158" s="33"/>
      <c r="AZ2158" s="141"/>
      <c r="BE2158" s="168"/>
      <c r="BF2158" s="168"/>
      <c r="BG2158" s="168"/>
      <c r="BH2158" s="168"/>
      <c r="BI2158" s="168"/>
      <c r="BJ2158" s="168"/>
      <c r="BK2158" s="168"/>
      <c r="BL2158" s="168"/>
      <c r="BM2158" s="168"/>
      <c r="DK2158" s="168"/>
      <c r="DL2158" s="168"/>
      <c r="DM2158" s="168"/>
      <c r="DN2158" s="168"/>
      <c r="DO2158" s="168"/>
      <c r="DP2158" s="168"/>
      <c r="DQ2158" s="168"/>
      <c r="DR2158" s="168"/>
      <c r="DS2158" s="168"/>
      <c r="DT2158" s="168"/>
      <c r="DU2158" s="168"/>
      <c r="DV2158" s="168"/>
      <c r="DW2158" s="168"/>
      <c r="DX2158" s="168"/>
      <c r="DY2158" s="168"/>
      <c r="DZ2158" s="168"/>
      <c r="EA2158" s="168"/>
      <c r="EB2158" s="168"/>
      <c r="EC2158" s="168"/>
      <c r="ED2158" s="168"/>
      <c r="EE2158" s="168"/>
      <c r="EF2158" s="168"/>
      <c r="EG2158" s="168"/>
      <c r="EH2158" s="168"/>
      <c r="EI2158" s="168"/>
      <c r="EJ2158" s="168"/>
      <c r="EK2158" s="168"/>
      <c r="EL2158" s="168"/>
      <c r="EM2158" s="168"/>
      <c r="EN2158" s="168"/>
      <c r="EO2158" s="168"/>
      <c r="EP2158" s="168"/>
      <c r="EQ2158" s="168"/>
      <c r="ER2158" s="168"/>
      <c r="ES2158" s="168"/>
      <c r="ET2158" s="168"/>
      <c r="EU2158" s="168"/>
      <c r="EV2158" s="168"/>
      <c r="EW2158" s="168"/>
      <c r="EX2158" s="168"/>
      <c r="EY2158" s="168"/>
      <c r="EZ2158" s="168"/>
      <c r="FA2158" s="168"/>
      <c r="FB2158" s="168"/>
      <c r="FC2158" s="168"/>
      <c r="FD2158" s="168"/>
    </row>
    <row r="2159" spans="1:160" s="5" customFormat="1" ht="15" customHeight="1" x14ac:dyDescent="0.3">
      <c r="A2159" s="263"/>
      <c r="B2159" s="263"/>
      <c r="C2159" s="265"/>
      <c r="D2159" s="481"/>
      <c r="E2159" s="482"/>
      <c r="F2159" s="491"/>
      <c r="G2159" s="492"/>
      <c r="H2159" s="492"/>
      <c r="I2159" s="492"/>
      <c r="J2159" s="492"/>
      <c r="K2159" s="492"/>
      <c r="L2159" s="492"/>
      <c r="M2159" s="492"/>
      <c r="N2159" s="492"/>
      <c r="O2159" s="493"/>
      <c r="P2159" s="497"/>
      <c r="Q2159" s="498"/>
      <c r="R2159" s="498"/>
      <c r="S2159" s="499"/>
      <c r="T2159" s="502"/>
      <c r="U2159" s="503"/>
      <c r="V2159" s="33"/>
      <c r="W2159" s="57"/>
      <c r="X2159" s="86"/>
      <c r="Y2159" s="38"/>
      <c r="Z2159" s="36"/>
      <c r="AA2159" s="36"/>
      <c r="AD2159" s="33"/>
      <c r="AG2159" s="33"/>
      <c r="AH2159" s="43"/>
      <c r="AI2159" s="43"/>
      <c r="AJ2159" s="43"/>
      <c r="AK2159" s="43"/>
      <c r="AL2159" s="43"/>
      <c r="AM2159" s="43"/>
      <c r="AN2159" s="43"/>
      <c r="AO2159" s="43"/>
      <c r="AP2159" s="43"/>
      <c r="AQ2159" s="43"/>
      <c r="AR2159" s="43"/>
      <c r="AS2159" s="43"/>
      <c r="AT2159" s="43"/>
      <c r="AU2159" s="44"/>
      <c r="AV2159" s="33"/>
      <c r="AW2159" s="33"/>
      <c r="AX2159" s="33"/>
      <c r="AZ2159" s="141"/>
      <c r="BE2159" s="168"/>
      <c r="BF2159" s="168"/>
      <c r="BG2159" s="168"/>
      <c r="BH2159" s="168"/>
      <c r="BI2159" s="168"/>
      <c r="BJ2159" s="168"/>
      <c r="BK2159" s="168"/>
      <c r="BL2159" s="168"/>
      <c r="BM2159" s="168"/>
      <c r="DK2159" s="168"/>
      <c r="DL2159" s="168"/>
      <c r="DM2159" s="168"/>
      <c r="DN2159" s="168"/>
      <c r="DO2159" s="168"/>
      <c r="DP2159" s="168"/>
      <c r="DQ2159" s="168"/>
      <c r="DR2159" s="168"/>
      <c r="DS2159" s="168"/>
      <c r="DT2159" s="168"/>
      <c r="DU2159" s="168"/>
      <c r="DV2159" s="168"/>
      <c r="DW2159" s="168"/>
      <c r="DX2159" s="168"/>
      <c r="DY2159" s="168"/>
      <c r="DZ2159" s="168"/>
      <c r="EA2159" s="168"/>
      <c r="EB2159" s="168"/>
      <c r="EC2159" s="168"/>
      <c r="ED2159" s="168"/>
      <c r="EE2159" s="168"/>
      <c r="EF2159" s="168"/>
      <c r="EG2159" s="168"/>
      <c r="EH2159" s="168"/>
      <c r="EI2159" s="168"/>
      <c r="EJ2159" s="168"/>
      <c r="EK2159" s="168"/>
      <c r="EL2159" s="168"/>
      <c r="EM2159" s="168"/>
      <c r="EN2159" s="168"/>
      <c r="EO2159" s="168"/>
      <c r="EP2159" s="168"/>
      <c r="EQ2159" s="168"/>
      <c r="ER2159" s="168"/>
      <c r="ES2159" s="168"/>
      <c r="ET2159" s="168"/>
      <c r="EU2159" s="168"/>
      <c r="EV2159" s="168"/>
      <c r="EW2159" s="168"/>
      <c r="EX2159" s="168"/>
      <c r="EY2159" s="168"/>
      <c r="EZ2159" s="168"/>
      <c r="FA2159" s="168"/>
      <c r="FB2159" s="168"/>
      <c r="FC2159" s="168"/>
      <c r="FD2159" s="168"/>
    </row>
    <row r="2160" spans="1:160" s="5" customFormat="1" ht="30" customHeight="1" thickBot="1" x14ac:dyDescent="0.35">
      <c r="A2160" s="263"/>
      <c r="B2160" s="263"/>
      <c r="C2160" s="265"/>
      <c r="D2160" s="486"/>
      <c r="E2160" s="487"/>
      <c r="F2160" s="506" t="s">
        <v>2</v>
      </c>
      <c r="G2160" s="507"/>
      <c r="H2160" s="507"/>
      <c r="I2160" s="507"/>
      <c r="J2160" s="507"/>
      <c r="K2160" s="507"/>
      <c r="L2160" s="507"/>
      <c r="M2160" s="507"/>
      <c r="N2160" s="507"/>
      <c r="O2160" s="508"/>
      <c r="P2160" s="32">
        <v>45</v>
      </c>
      <c r="Q2160" s="101" t="s">
        <v>3</v>
      </c>
      <c r="R2160" s="509">
        <v>147</v>
      </c>
      <c r="S2160" s="510"/>
      <c r="T2160" s="504"/>
      <c r="U2160" s="505"/>
      <c r="V2160" s="33">
        <f>+IF(C2169="","",1)</f>
        <v>1</v>
      </c>
      <c r="W2160" s="57"/>
      <c r="X2160" s="86"/>
      <c r="Y2160" s="39"/>
      <c r="Z2160" s="36"/>
      <c r="AA2160" s="36"/>
      <c r="AD2160" s="33"/>
      <c r="AG2160" s="33"/>
      <c r="AH2160" s="43"/>
      <c r="AI2160" s="43"/>
      <c r="AJ2160" s="43"/>
      <c r="AK2160" s="43"/>
      <c r="AL2160" s="43"/>
      <c r="AM2160" s="43"/>
      <c r="AN2160" s="43"/>
      <c r="AO2160" s="43"/>
      <c r="AP2160" s="43"/>
      <c r="AQ2160" s="43"/>
      <c r="AR2160" s="43"/>
      <c r="AS2160" s="43"/>
      <c r="AT2160" s="43"/>
      <c r="AU2160" s="44"/>
      <c r="AV2160" s="33"/>
      <c r="AW2160" s="33"/>
      <c r="AX2160" s="33"/>
      <c r="AZ2160" s="141"/>
      <c r="BE2160" s="168"/>
      <c r="BF2160" s="168"/>
      <c r="BG2160" s="168"/>
      <c r="BH2160" s="168"/>
      <c r="BI2160" s="168"/>
      <c r="BJ2160" s="168"/>
      <c r="BK2160" s="168"/>
      <c r="BL2160" s="168"/>
      <c r="BM2160" s="168"/>
      <c r="DK2160" s="168"/>
      <c r="DL2160" s="168"/>
      <c r="DM2160" s="168"/>
      <c r="DN2160" s="168"/>
      <c r="DO2160" s="168"/>
      <c r="DP2160" s="168"/>
      <c r="DQ2160" s="168"/>
      <c r="DR2160" s="168"/>
      <c r="DS2160" s="168"/>
      <c r="DT2160" s="168"/>
      <c r="DU2160" s="168"/>
      <c r="DV2160" s="168"/>
      <c r="DW2160" s="168"/>
      <c r="DX2160" s="168"/>
      <c r="DY2160" s="168"/>
      <c r="DZ2160" s="168"/>
      <c r="EA2160" s="168"/>
      <c r="EB2160" s="168"/>
      <c r="EC2160" s="168"/>
      <c r="ED2160" s="168"/>
      <c r="EE2160" s="168"/>
      <c r="EF2160" s="168"/>
      <c r="EG2160" s="168"/>
      <c r="EH2160" s="168"/>
      <c r="EI2160" s="168"/>
      <c r="EJ2160" s="168"/>
      <c r="EK2160" s="168"/>
      <c r="EL2160" s="168"/>
      <c r="EM2160" s="168"/>
      <c r="EN2160" s="168"/>
      <c r="EO2160" s="168"/>
      <c r="EP2160" s="168"/>
      <c r="EQ2160" s="168"/>
      <c r="ER2160" s="168"/>
      <c r="ES2160" s="168"/>
      <c r="ET2160" s="168"/>
      <c r="EU2160" s="168"/>
      <c r="EV2160" s="168"/>
      <c r="EW2160" s="168"/>
      <c r="EX2160" s="168"/>
      <c r="EY2160" s="168"/>
      <c r="EZ2160" s="168"/>
      <c r="FA2160" s="168"/>
      <c r="FB2160" s="168"/>
      <c r="FC2160" s="168"/>
      <c r="FD2160" s="168"/>
    </row>
    <row r="2161" spans="1:160" s="5" customFormat="1" ht="5.25" customHeight="1" thickBot="1" x14ac:dyDescent="0.35">
      <c r="A2161" s="263"/>
      <c r="B2161" s="263"/>
      <c r="C2161" s="265"/>
      <c r="D2161" s="454"/>
      <c r="E2161" s="454"/>
      <c r="F2161" s="454"/>
      <c r="G2161" s="454"/>
      <c r="H2161" s="454"/>
      <c r="I2161" s="454"/>
      <c r="J2161" s="454"/>
      <c r="K2161" s="454"/>
      <c r="L2161" s="454"/>
      <c r="M2161" s="454"/>
      <c r="N2161" s="454"/>
      <c r="O2161" s="454"/>
      <c r="P2161" s="454"/>
      <c r="Q2161" s="454"/>
      <c r="R2161" s="454"/>
      <c r="S2161" s="454"/>
      <c r="T2161" s="454"/>
      <c r="U2161" s="454"/>
      <c r="V2161" s="33"/>
      <c r="W2161" s="57"/>
      <c r="X2161" s="86"/>
      <c r="Y2161" s="38"/>
      <c r="Z2161" s="36"/>
      <c r="AA2161" s="36"/>
      <c r="AD2161" s="33"/>
      <c r="AG2161" s="33"/>
      <c r="AH2161" s="43"/>
      <c r="AI2161" s="43"/>
      <c r="AJ2161" s="43"/>
      <c r="AK2161" s="43"/>
      <c r="AL2161" s="43"/>
      <c r="AM2161" s="43"/>
      <c r="AN2161" s="43"/>
      <c r="AO2161" s="43"/>
      <c r="AP2161" s="43"/>
      <c r="AQ2161" s="43"/>
      <c r="AR2161" s="43"/>
      <c r="AS2161" s="43"/>
      <c r="AT2161" s="43"/>
      <c r="AU2161" s="44"/>
      <c r="AV2161" s="33"/>
      <c r="AW2161" s="33"/>
      <c r="AX2161" s="33"/>
      <c r="AZ2161" s="141"/>
      <c r="BE2161" s="168"/>
      <c r="BF2161" s="168"/>
      <c r="BG2161" s="168"/>
      <c r="BH2161" s="168"/>
      <c r="BI2161" s="168"/>
      <c r="BJ2161" s="168"/>
      <c r="BK2161" s="168"/>
      <c r="BL2161" s="168"/>
      <c r="BM2161" s="168"/>
      <c r="DK2161" s="168"/>
      <c r="DL2161" s="168"/>
      <c r="DM2161" s="168"/>
      <c r="DN2161" s="168"/>
      <c r="DO2161" s="168"/>
      <c r="DP2161" s="168"/>
      <c r="DQ2161" s="168"/>
      <c r="DR2161" s="168"/>
      <c r="DS2161" s="168"/>
      <c r="DT2161" s="168"/>
      <c r="DU2161" s="168"/>
      <c r="DV2161" s="168"/>
      <c r="DW2161" s="168"/>
      <c r="DX2161" s="168"/>
      <c r="DY2161" s="168"/>
      <c r="DZ2161" s="168"/>
      <c r="EA2161" s="168"/>
      <c r="EB2161" s="168"/>
      <c r="EC2161" s="168"/>
      <c r="ED2161" s="168"/>
      <c r="EE2161" s="168"/>
      <c r="EF2161" s="168"/>
      <c r="EG2161" s="168"/>
      <c r="EH2161" s="168"/>
      <c r="EI2161" s="168"/>
      <c r="EJ2161" s="168"/>
      <c r="EK2161" s="168"/>
      <c r="EL2161" s="168"/>
      <c r="EM2161" s="168"/>
      <c r="EN2161" s="168"/>
      <c r="EO2161" s="168"/>
      <c r="EP2161" s="168"/>
      <c r="EQ2161" s="168"/>
      <c r="ER2161" s="168"/>
      <c r="ES2161" s="168"/>
      <c r="ET2161" s="168"/>
      <c r="EU2161" s="168"/>
      <c r="EV2161" s="168"/>
      <c r="EW2161" s="168"/>
      <c r="EX2161" s="168"/>
      <c r="EY2161" s="168"/>
      <c r="EZ2161" s="168"/>
      <c r="FA2161" s="168"/>
      <c r="FB2161" s="168"/>
      <c r="FC2161" s="168"/>
      <c r="FD2161" s="168"/>
    </row>
    <row r="2162" spans="1:160" s="5" customFormat="1" ht="24.9" customHeight="1" x14ac:dyDescent="0.3">
      <c r="A2162" s="263"/>
      <c r="B2162" s="263"/>
      <c r="C2162" s="265"/>
      <c r="D2162" s="511" t="s">
        <v>4</v>
      </c>
      <c r="E2162" s="512"/>
      <c r="F2162" s="513" t="s">
        <v>168</v>
      </c>
      <c r="G2162" s="514"/>
      <c r="H2162" s="514"/>
      <c r="I2162" s="515"/>
      <c r="J2162" s="516" t="s">
        <v>5</v>
      </c>
      <c r="K2162" s="512"/>
      <c r="L2162" s="513" t="s">
        <v>102</v>
      </c>
      <c r="M2162" s="514"/>
      <c r="N2162" s="514"/>
      <c r="O2162" s="514"/>
      <c r="P2162" s="515"/>
      <c r="Q2162" s="1" t="s">
        <v>6</v>
      </c>
      <c r="R2162" s="513" t="s">
        <v>36</v>
      </c>
      <c r="S2162" s="514"/>
      <c r="T2162" s="514"/>
      <c r="U2162" s="517"/>
      <c r="V2162" s="33"/>
      <c r="W2162" s="57"/>
      <c r="X2162" s="86"/>
      <c r="Y2162" s="33"/>
      <c r="Z2162" s="36"/>
      <c r="AA2162" s="36"/>
      <c r="AD2162" s="33"/>
      <c r="AG2162" s="33"/>
      <c r="AH2162" s="43"/>
      <c r="AI2162" s="43"/>
      <c r="AJ2162" s="43"/>
      <c r="AK2162" s="43"/>
      <c r="AL2162" s="43"/>
      <c r="AM2162" s="43"/>
      <c r="AN2162" s="43"/>
      <c r="AO2162" s="43"/>
      <c r="AP2162" s="43"/>
      <c r="AQ2162" s="43"/>
      <c r="AR2162" s="43"/>
      <c r="AS2162" s="43"/>
      <c r="AT2162" s="43"/>
      <c r="AU2162" s="44"/>
      <c r="AV2162" s="33"/>
      <c r="AW2162" s="33"/>
      <c r="AX2162" s="33"/>
      <c r="AZ2162" s="141"/>
      <c r="BE2162" s="168"/>
      <c r="BF2162" s="168"/>
      <c r="BG2162" s="168"/>
      <c r="BH2162" s="168"/>
      <c r="BI2162" s="168"/>
      <c r="BJ2162" s="168"/>
      <c r="BK2162" s="168"/>
      <c r="BL2162" s="168"/>
      <c r="BM2162" s="168"/>
      <c r="DK2162" s="168"/>
      <c r="DL2162" s="168"/>
      <c r="DM2162" s="168"/>
      <c r="DN2162" s="168"/>
      <c r="DO2162" s="168"/>
      <c r="DP2162" s="168"/>
      <c r="DQ2162" s="168"/>
      <c r="DR2162" s="168"/>
      <c r="DS2162" s="168"/>
      <c r="DT2162" s="168"/>
      <c r="DU2162" s="168"/>
      <c r="DV2162" s="168"/>
      <c r="DW2162" s="168"/>
      <c r="DX2162" s="168"/>
      <c r="DY2162" s="168"/>
      <c r="DZ2162" s="168"/>
      <c r="EA2162" s="168"/>
      <c r="EB2162" s="168"/>
      <c r="EC2162" s="168"/>
      <c r="ED2162" s="168"/>
      <c r="EE2162" s="168"/>
      <c r="EF2162" s="168"/>
      <c r="EG2162" s="168"/>
      <c r="EH2162" s="168"/>
      <c r="EI2162" s="168"/>
      <c r="EJ2162" s="168"/>
      <c r="EK2162" s="168"/>
      <c r="EL2162" s="168"/>
      <c r="EM2162" s="168"/>
      <c r="EN2162" s="168"/>
      <c r="EO2162" s="168"/>
      <c r="EP2162" s="168"/>
      <c r="EQ2162" s="168"/>
      <c r="ER2162" s="168"/>
      <c r="ES2162" s="168"/>
      <c r="ET2162" s="168"/>
      <c r="EU2162" s="168"/>
      <c r="EV2162" s="168"/>
      <c r="EW2162" s="168"/>
      <c r="EX2162" s="168"/>
      <c r="EY2162" s="168"/>
      <c r="EZ2162" s="168"/>
      <c r="FA2162" s="168"/>
      <c r="FB2162" s="168"/>
      <c r="FC2162" s="168"/>
      <c r="FD2162" s="168"/>
    </row>
    <row r="2163" spans="1:160" s="5" customFormat="1" ht="45" customHeight="1" thickBot="1" x14ac:dyDescent="0.35">
      <c r="A2163" s="263"/>
      <c r="B2163" s="263"/>
      <c r="C2163" s="265"/>
      <c r="D2163" s="518" t="s">
        <v>7</v>
      </c>
      <c r="E2163" s="519"/>
      <c r="F2163" s="520" t="s">
        <v>169</v>
      </c>
      <c r="G2163" s="521"/>
      <c r="H2163" s="521"/>
      <c r="I2163" s="521"/>
      <c r="J2163" s="521"/>
      <c r="K2163" s="521"/>
      <c r="L2163" s="521"/>
      <c r="M2163" s="521"/>
      <c r="N2163" s="521"/>
      <c r="O2163" s="521"/>
      <c r="P2163" s="521"/>
      <c r="Q2163" s="521"/>
      <c r="R2163" s="521"/>
      <c r="S2163" s="521"/>
      <c r="T2163" s="521"/>
      <c r="U2163" s="522"/>
      <c r="V2163" s="33"/>
      <c r="W2163" s="57"/>
      <c r="X2163" s="86"/>
      <c r="Y2163" s="33"/>
      <c r="Z2163" s="36"/>
      <c r="AA2163" s="36"/>
      <c r="AD2163" s="33"/>
      <c r="AG2163" s="33"/>
      <c r="AH2163" s="43"/>
      <c r="AI2163" s="43"/>
      <c r="AJ2163" s="43"/>
      <c r="AK2163" s="43"/>
      <c r="AL2163" s="43"/>
      <c r="AM2163" s="43"/>
      <c r="AN2163" s="43"/>
      <c r="AO2163" s="43"/>
      <c r="AP2163" s="43"/>
      <c r="AQ2163" s="43"/>
      <c r="AR2163" s="43"/>
      <c r="AS2163" s="43"/>
      <c r="AT2163" s="43"/>
      <c r="AU2163" s="44"/>
      <c r="AV2163" s="33"/>
      <c r="AW2163" s="33"/>
      <c r="AX2163" s="33"/>
      <c r="AZ2163" s="141"/>
      <c r="BE2163" s="168"/>
      <c r="BF2163" s="168"/>
      <c r="BG2163" s="168"/>
      <c r="BH2163" s="168"/>
      <c r="BI2163" s="168"/>
      <c r="BJ2163" s="168"/>
      <c r="BK2163" s="168"/>
      <c r="BL2163" s="168"/>
      <c r="BM2163" s="168"/>
      <c r="DK2163" s="168"/>
      <c r="DL2163" s="168"/>
      <c r="DM2163" s="168"/>
      <c r="DN2163" s="168"/>
      <c r="DO2163" s="168"/>
      <c r="DP2163" s="168"/>
      <c r="DQ2163" s="168"/>
      <c r="DR2163" s="168"/>
      <c r="DS2163" s="168"/>
      <c r="DT2163" s="168"/>
      <c r="DU2163" s="168"/>
      <c r="DV2163" s="168"/>
      <c r="DW2163" s="168"/>
      <c r="DX2163" s="168"/>
      <c r="DY2163" s="168"/>
      <c r="DZ2163" s="168"/>
      <c r="EA2163" s="168"/>
      <c r="EB2163" s="168"/>
      <c r="EC2163" s="168"/>
      <c r="ED2163" s="168"/>
      <c r="EE2163" s="168"/>
      <c r="EF2163" s="168"/>
      <c r="EG2163" s="168"/>
      <c r="EH2163" s="168"/>
      <c r="EI2163" s="168"/>
      <c r="EJ2163" s="168"/>
      <c r="EK2163" s="168"/>
      <c r="EL2163" s="168"/>
      <c r="EM2163" s="168"/>
      <c r="EN2163" s="168"/>
      <c r="EO2163" s="168"/>
      <c r="EP2163" s="168"/>
      <c r="EQ2163" s="168"/>
      <c r="ER2163" s="168"/>
      <c r="ES2163" s="168"/>
      <c r="ET2163" s="168"/>
      <c r="EU2163" s="168"/>
      <c r="EV2163" s="168"/>
      <c r="EW2163" s="168"/>
      <c r="EX2163" s="168"/>
      <c r="EY2163" s="168"/>
      <c r="EZ2163" s="168"/>
      <c r="FA2163" s="168"/>
      <c r="FB2163" s="168"/>
      <c r="FC2163" s="168"/>
      <c r="FD2163" s="168"/>
    </row>
    <row r="2164" spans="1:160" s="5" customFormat="1" ht="5.0999999999999996" customHeight="1" thickBot="1" x14ac:dyDescent="0.35">
      <c r="A2164" s="263"/>
      <c r="B2164" s="263"/>
      <c r="C2164" s="265"/>
      <c r="D2164" s="523"/>
      <c r="E2164" s="523"/>
      <c r="F2164" s="523"/>
      <c r="G2164" s="523"/>
      <c r="H2164" s="523"/>
      <c r="I2164" s="523"/>
      <c r="J2164" s="523"/>
      <c r="K2164" s="523"/>
      <c r="L2164" s="523"/>
      <c r="M2164" s="523"/>
      <c r="N2164" s="523"/>
      <c r="O2164" s="523"/>
      <c r="P2164" s="523"/>
      <c r="Q2164" s="523"/>
      <c r="R2164" s="523"/>
      <c r="S2164" s="523"/>
      <c r="T2164" s="523"/>
      <c r="U2164" s="523"/>
      <c r="V2164" s="33"/>
      <c r="W2164" s="57"/>
      <c r="X2164" s="86"/>
      <c r="Y2164" s="33"/>
      <c r="Z2164" s="36"/>
      <c r="AA2164" s="36"/>
      <c r="AD2164" s="33"/>
      <c r="AG2164" s="33"/>
      <c r="AH2164" s="43"/>
      <c r="AI2164" s="43"/>
      <c r="AJ2164" s="43"/>
      <c r="AK2164" s="43"/>
      <c r="AL2164" s="43"/>
      <c r="AM2164" s="43"/>
      <c r="AN2164" s="43"/>
      <c r="AO2164" s="43"/>
      <c r="AP2164" s="43"/>
      <c r="AQ2164" s="43"/>
      <c r="AR2164" s="43"/>
      <c r="AS2164" s="43"/>
      <c r="AT2164" s="43"/>
      <c r="AU2164" s="44"/>
      <c r="AV2164" s="33"/>
      <c r="AW2164" s="33"/>
      <c r="AX2164" s="33"/>
      <c r="AZ2164" s="141"/>
      <c r="BE2164" s="168"/>
      <c r="BF2164" s="168"/>
      <c r="BG2164" s="168"/>
      <c r="BH2164" s="168"/>
      <c r="BI2164" s="168"/>
      <c r="BJ2164" s="168"/>
      <c r="BK2164" s="168"/>
      <c r="BL2164" s="168"/>
      <c r="BM2164" s="168"/>
      <c r="DK2164" s="168"/>
      <c r="DL2164" s="168"/>
      <c r="DM2164" s="168"/>
      <c r="DN2164" s="168"/>
      <c r="DO2164" s="168"/>
      <c r="DP2164" s="168"/>
      <c r="DQ2164" s="168"/>
      <c r="DR2164" s="168"/>
      <c r="DS2164" s="168"/>
      <c r="DT2164" s="168"/>
      <c r="DU2164" s="168"/>
      <c r="DV2164" s="168"/>
      <c r="DW2164" s="168"/>
      <c r="DX2164" s="168"/>
      <c r="DY2164" s="168"/>
      <c r="DZ2164" s="168"/>
      <c r="EA2164" s="168"/>
      <c r="EB2164" s="168"/>
      <c r="EC2164" s="168"/>
      <c r="ED2164" s="168"/>
      <c r="EE2164" s="168"/>
      <c r="EF2164" s="168"/>
      <c r="EG2164" s="168"/>
      <c r="EH2164" s="168"/>
      <c r="EI2164" s="168"/>
      <c r="EJ2164" s="168"/>
      <c r="EK2164" s="168"/>
      <c r="EL2164" s="168"/>
      <c r="EM2164" s="168"/>
      <c r="EN2164" s="168"/>
      <c r="EO2164" s="168"/>
      <c r="EP2164" s="168"/>
      <c r="EQ2164" s="168"/>
      <c r="ER2164" s="168"/>
      <c r="ES2164" s="168"/>
      <c r="ET2164" s="168"/>
      <c r="EU2164" s="168"/>
      <c r="EV2164" s="168"/>
      <c r="EW2164" s="168"/>
      <c r="EX2164" s="168"/>
      <c r="EY2164" s="168"/>
      <c r="EZ2164" s="168"/>
      <c r="FA2164" s="168"/>
      <c r="FB2164" s="168"/>
      <c r="FC2164" s="168"/>
      <c r="FD2164" s="168"/>
    </row>
    <row r="2165" spans="1:160" s="5" customFormat="1" ht="24.9" customHeight="1" thickBot="1" x14ac:dyDescent="0.35">
      <c r="A2165" s="263"/>
      <c r="B2165" s="263"/>
      <c r="C2165" s="265"/>
      <c r="D2165" s="2" t="s">
        <v>103</v>
      </c>
      <c r="E2165" s="98" t="s">
        <v>106</v>
      </c>
      <c r="F2165" s="455" t="s">
        <v>104</v>
      </c>
      <c r="G2165" s="524"/>
      <c r="H2165" s="456"/>
      <c r="I2165" s="525">
        <v>44058</v>
      </c>
      <c r="J2165" s="526"/>
      <c r="K2165" s="526"/>
      <c r="L2165" s="526"/>
      <c r="M2165" s="526"/>
      <c r="N2165" s="527"/>
      <c r="O2165" s="3" t="s">
        <v>8</v>
      </c>
      <c r="P2165" s="449" t="s">
        <v>24</v>
      </c>
      <c r="Q2165" s="450"/>
      <c r="R2165" s="450"/>
      <c r="S2165" s="450"/>
      <c r="T2165" s="450"/>
      <c r="U2165" s="528"/>
      <c r="V2165" s="33"/>
      <c r="W2165" s="57"/>
      <c r="X2165" s="86"/>
      <c r="Y2165" s="33"/>
      <c r="Z2165" s="36"/>
      <c r="AA2165" s="36"/>
      <c r="AD2165" s="33"/>
      <c r="AG2165" s="33"/>
      <c r="AH2165" s="43"/>
      <c r="AI2165" s="43"/>
      <c r="AJ2165" s="43"/>
      <c r="AK2165" s="43"/>
      <c r="AL2165" s="43"/>
      <c r="AM2165" s="43"/>
      <c r="AN2165" s="43"/>
      <c r="AO2165" s="43"/>
      <c r="AP2165" s="43"/>
      <c r="AQ2165" s="43"/>
      <c r="AR2165" s="43"/>
      <c r="AS2165" s="43"/>
      <c r="AT2165" s="43"/>
      <c r="AU2165" s="44"/>
      <c r="AV2165" s="33"/>
      <c r="AW2165" s="33"/>
      <c r="AX2165" s="33"/>
      <c r="AZ2165" s="141"/>
      <c r="BE2165" s="168"/>
      <c r="BF2165" s="168"/>
      <c r="BG2165" s="168"/>
      <c r="BH2165" s="168"/>
      <c r="BI2165" s="168"/>
      <c r="BJ2165" s="168"/>
      <c r="BK2165" s="168"/>
      <c r="BL2165" s="168"/>
      <c r="BM2165" s="168"/>
      <c r="DK2165" s="168"/>
      <c r="DL2165" s="168"/>
      <c r="DM2165" s="168"/>
      <c r="DN2165" s="168"/>
      <c r="DO2165" s="168"/>
      <c r="DP2165" s="168"/>
      <c r="DQ2165" s="168"/>
      <c r="DR2165" s="168"/>
      <c r="DS2165" s="168"/>
      <c r="DT2165" s="168"/>
      <c r="DU2165" s="168"/>
      <c r="DV2165" s="168"/>
      <c r="DW2165" s="168"/>
      <c r="DX2165" s="168"/>
      <c r="DY2165" s="168"/>
      <c r="DZ2165" s="168"/>
      <c r="EA2165" s="168"/>
      <c r="EB2165" s="168"/>
      <c r="EC2165" s="168"/>
      <c r="ED2165" s="168"/>
      <c r="EE2165" s="168"/>
      <c r="EF2165" s="168"/>
      <c r="EG2165" s="168"/>
      <c r="EH2165" s="168"/>
      <c r="EI2165" s="168"/>
      <c r="EJ2165" s="168"/>
      <c r="EK2165" s="168"/>
      <c r="EL2165" s="168"/>
      <c r="EM2165" s="168"/>
      <c r="EN2165" s="168"/>
      <c r="EO2165" s="168"/>
      <c r="EP2165" s="168"/>
      <c r="EQ2165" s="168"/>
      <c r="ER2165" s="168"/>
      <c r="ES2165" s="168"/>
      <c r="ET2165" s="168"/>
      <c r="EU2165" s="168"/>
      <c r="EV2165" s="168"/>
      <c r="EW2165" s="168"/>
      <c r="EX2165" s="168"/>
      <c r="EY2165" s="168"/>
      <c r="EZ2165" s="168"/>
      <c r="FA2165" s="168"/>
      <c r="FB2165" s="168"/>
      <c r="FC2165" s="168"/>
      <c r="FD2165" s="168"/>
    </row>
    <row r="2166" spans="1:160" s="5" customFormat="1" ht="5.0999999999999996" customHeight="1" thickBot="1" x14ac:dyDescent="0.35">
      <c r="A2166" s="263"/>
      <c r="B2166" s="263"/>
      <c r="C2166" s="265"/>
      <c r="D2166" s="100"/>
      <c r="E2166" s="100"/>
      <c r="F2166" s="100"/>
      <c r="G2166" s="100"/>
      <c r="H2166" s="100"/>
      <c r="I2166" s="100"/>
      <c r="J2166" s="100"/>
      <c r="K2166" s="100"/>
      <c r="L2166" s="100"/>
      <c r="M2166" s="100"/>
      <c r="N2166" s="100"/>
      <c r="O2166" s="100"/>
      <c r="P2166" s="100"/>
      <c r="Q2166" s="100"/>
      <c r="R2166" s="100"/>
      <c r="S2166" s="100"/>
      <c r="T2166" s="100"/>
      <c r="U2166" s="100"/>
      <c r="V2166" s="33"/>
      <c r="W2166" s="57"/>
      <c r="X2166" s="86"/>
      <c r="Y2166" s="33"/>
      <c r="Z2166" s="36"/>
      <c r="AA2166" s="36"/>
      <c r="AD2166" s="33"/>
      <c r="AG2166" s="33"/>
      <c r="AH2166" s="43"/>
      <c r="AI2166" s="43"/>
      <c r="AJ2166" s="43"/>
      <c r="AK2166" s="43"/>
      <c r="AL2166" s="43"/>
      <c r="AM2166" s="43"/>
      <c r="AN2166" s="43"/>
      <c r="AO2166" s="43"/>
      <c r="AP2166" s="43"/>
      <c r="AQ2166" s="43"/>
      <c r="AR2166" s="43"/>
      <c r="AS2166" s="43"/>
      <c r="AT2166" s="43"/>
      <c r="AU2166" s="44"/>
      <c r="AV2166" s="33"/>
      <c r="AW2166" s="33"/>
      <c r="AX2166" s="33"/>
      <c r="AZ2166" s="141"/>
      <c r="BE2166" s="168"/>
      <c r="BF2166" s="168"/>
      <c r="BG2166" s="168"/>
      <c r="BH2166" s="168"/>
      <c r="BI2166" s="168"/>
      <c r="BJ2166" s="168"/>
      <c r="BK2166" s="168"/>
      <c r="BL2166" s="168"/>
      <c r="BM2166" s="168"/>
      <c r="DK2166" s="168"/>
      <c r="DL2166" s="168"/>
      <c r="DM2166" s="168"/>
      <c r="DN2166" s="168"/>
      <c r="DO2166" s="168"/>
      <c r="DP2166" s="168"/>
      <c r="DQ2166" s="168"/>
      <c r="DR2166" s="168"/>
      <c r="DS2166" s="168"/>
      <c r="DT2166" s="168"/>
      <c r="DU2166" s="168"/>
      <c r="DV2166" s="168"/>
      <c r="DW2166" s="168"/>
      <c r="DX2166" s="168"/>
      <c r="DY2166" s="168"/>
      <c r="DZ2166" s="168"/>
      <c r="EA2166" s="168"/>
      <c r="EB2166" s="168"/>
      <c r="EC2166" s="168"/>
      <c r="ED2166" s="168"/>
      <c r="EE2166" s="168"/>
      <c r="EF2166" s="168"/>
      <c r="EG2166" s="168"/>
      <c r="EH2166" s="168"/>
      <c r="EI2166" s="168"/>
      <c r="EJ2166" s="168"/>
      <c r="EK2166" s="168"/>
      <c r="EL2166" s="168"/>
      <c r="EM2166" s="168"/>
      <c r="EN2166" s="168"/>
      <c r="EO2166" s="168"/>
      <c r="EP2166" s="168"/>
      <c r="EQ2166" s="168"/>
      <c r="ER2166" s="168"/>
      <c r="ES2166" s="168"/>
      <c r="ET2166" s="168"/>
      <c r="EU2166" s="168"/>
      <c r="EV2166" s="168"/>
      <c r="EW2166" s="168"/>
      <c r="EX2166" s="168"/>
      <c r="EY2166" s="168"/>
      <c r="EZ2166" s="168"/>
      <c r="FA2166" s="168"/>
      <c r="FB2166" s="168"/>
      <c r="FC2166" s="168"/>
      <c r="FD2166" s="168"/>
    </row>
    <row r="2167" spans="1:160" s="5" customFormat="1" ht="24.9" customHeight="1" thickBot="1" x14ac:dyDescent="0.35">
      <c r="A2167" s="263"/>
      <c r="B2167" s="263"/>
      <c r="C2167" s="265"/>
      <c r="D2167" s="2" t="s">
        <v>31</v>
      </c>
      <c r="E2167" s="449"/>
      <c r="F2167" s="450"/>
      <c r="G2167" s="450"/>
      <c r="H2167" s="450"/>
      <c r="I2167" s="450"/>
      <c r="J2167" s="451"/>
      <c r="K2167" s="19" t="s">
        <v>105</v>
      </c>
      <c r="L2167" s="452"/>
      <c r="M2167" s="452"/>
      <c r="N2167" s="452"/>
      <c r="O2167" s="452"/>
      <c r="P2167" s="452"/>
      <c r="Q2167" s="452"/>
      <c r="R2167" s="452"/>
      <c r="S2167" s="452"/>
      <c r="T2167" s="452"/>
      <c r="U2167" s="453"/>
      <c r="V2167" s="33"/>
      <c r="W2167" s="57"/>
      <c r="X2167" s="86"/>
      <c r="Y2167" s="33"/>
      <c r="Z2167" s="36"/>
      <c r="AA2167" s="36"/>
      <c r="AD2167" s="33"/>
      <c r="AG2167" s="33"/>
      <c r="AH2167" s="43"/>
      <c r="AI2167" s="43"/>
      <c r="AJ2167" s="43"/>
      <c r="AK2167" s="43"/>
      <c r="AL2167" s="43"/>
      <c r="AM2167" s="43"/>
      <c r="AN2167" s="43"/>
      <c r="AO2167" s="43"/>
      <c r="AP2167" s="43"/>
      <c r="AQ2167" s="43"/>
      <c r="AR2167" s="43"/>
      <c r="AS2167" s="43"/>
      <c r="AT2167" s="43"/>
      <c r="AU2167" s="44"/>
      <c r="AV2167" s="33"/>
      <c r="AW2167" s="33"/>
      <c r="AX2167" s="33"/>
      <c r="AZ2167" s="141"/>
      <c r="BE2167" s="168"/>
      <c r="BF2167" s="168"/>
      <c r="BG2167" s="168"/>
      <c r="BH2167" s="168"/>
      <c r="BI2167" s="168"/>
      <c r="BJ2167" s="168"/>
      <c r="BK2167" s="168"/>
      <c r="BL2167" s="168"/>
      <c r="BM2167" s="168"/>
      <c r="DK2167" s="168"/>
      <c r="DL2167" s="168"/>
      <c r="DM2167" s="168"/>
      <c r="DN2167" s="168"/>
      <c r="DO2167" s="168"/>
      <c r="DP2167" s="168"/>
      <c r="DQ2167" s="168"/>
      <c r="DR2167" s="168"/>
      <c r="DS2167" s="168"/>
      <c r="DT2167" s="168"/>
      <c r="DU2167" s="168"/>
      <c r="DV2167" s="168"/>
      <c r="DW2167" s="168"/>
      <c r="DX2167" s="168"/>
      <c r="DY2167" s="168"/>
      <c r="DZ2167" s="168"/>
      <c r="EA2167" s="168"/>
      <c r="EB2167" s="168"/>
      <c r="EC2167" s="168"/>
      <c r="ED2167" s="168"/>
      <c r="EE2167" s="168"/>
      <c r="EF2167" s="168"/>
      <c r="EG2167" s="168"/>
      <c r="EH2167" s="168"/>
      <c r="EI2167" s="168"/>
      <c r="EJ2167" s="168"/>
      <c r="EK2167" s="168"/>
      <c r="EL2167" s="168"/>
      <c r="EM2167" s="168"/>
      <c r="EN2167" s="168"/>
      <c r="EO2167" s="168"/>
      <c r="EP2167" s="168"/>
      <c r="EQ2167" s="168"/>
      <c r="ER2167" s="168"/>
      <c r="ES2167" s="168"/>
      <c r="ET2167" s="168"/>
      <c r="EU2167" s="168"/>
      <c r="EV2167" s="168"/>
      <c r="EW2167" s="168"/>
      <c r="EX2167" s="168"/>
      <c r="EY2167" s="168"/>
      <c r="EZ2167" s="168"/>
      <c r="FA2167" s="168"/>
      <c r="FB2167" s="168"/>
      <c r="FC2167" s="168"/>
      <c r="FD2167" s="168"/>
    </row>
    <row r="2168" spans="1:160" s="5" customFormat="1" ht="5.0999999999999996" customHeight="1" thickBot="1" x14ac:dyDescent="0.35">
      <c r="A2168" s="263"/>
      <c r="B2168" s="263"/>
      <c r="C2168" s="265"/>
      <c r="D2168" s="454"/>
      <c r="E2168" s="454"/>
      <c r="F2168" s="454"/>
      <c r="G2168" s="454"/>
      <c r="H2168" s="454"/>
      <c r="I2168" s="454"/>
      <c r="J2168" s="454"/>
      <c r="K2168" s="454"/>
      <c r="L2168" s="454"/>
      <c r="M2168" s="454"/>
      <c r="N2168" s="454"/>
      <c r="O2168" s="454"/>
      <c r="P2168" s="454"/>
      <c r="Q2168" s="454"/>
      <c r="R2168" s="454"/>
      <c r="S2168" s="454"/>
      <c r="T2168" s="454"/>
      <c r="U2168" s="454"/>
      <c r="V2168" s="33"/>
      <c r="W2168" s="57"/>
      <c r="X2168" s="86"/>
      <c r="Y2168" s="33"/>
      <c r="Z2168" s="36"/>
      <c r="AA2168" s="36"/>
      <c r="AD2168" s="33"/>
      <c r="AG2168" s="33"/>
      <c r="AH2168" s="43"/>
      <c r="AI2168" s="43"/>
      <c r="AJ2168" s="43"/>
      <c r="AK2168" s="43"/>
      <c r="AL2168" s="43"/>
      <c r="AM2168" s="43"/>
      <c r="AN2168" s="43"/>
      <c r="AO2168" s="43"/>
      <c r="AP2168" s="43"/>
      <c r="AQ2168" s="43"/>
      <c r="AR2168" s="43"/>
      <c r="AS2168" s="43"/>
      <c r="AT2168" s="43"/>
      <c r="AU2168" s="44"/>
      <c r="AV2168" s="33"/>
      <c r="AW2168" s="33"/>
      <c r="AX2168" s="33"/>
      <c r="AZ2168" s="141"/>
      <c r="BE2168" s="168"/>
      <c r="BF2168" s="168"/>
      <c r="BG2168" s="168"/>
      <c r="BH2168" s="168"/>
      <c r="BI2168" s="168"/>
      <c r="BJ2168" s="168"/>
      <c r="BK2168" s="168"/>
      <c r="BL2168" s="168"/>
      <c r="BM2168" s="168"/>
      <c r="DK2168" s="168"/>
      <c r="DL2168" s="168"/>
      <c r="DM2168" s="168"/>
      <c r="DN2168" s="168"/>
      <c r="DO2168" s="168"/>
      <c r="DP2168" s="168"/>
      <c r="DQ2168" s="168"/>
      <c r="DR2168" s="168"/>
      <c r="DS2168" s="168"/>
      <c r="DT2168" s="168"/>
      <c r="DU2168" s="168"/>
      <c r="DV2168" s="168"/>
      <c r="DW2168" s="168"/>
      <c r="DX2168" s="168"/>
      <c r="DY2168" s="168"/>
      <c r="DZ2168" s="168"/>
      <c r="EA2168" s="168"/>
      <c r="EB2168" s="168"/>
      <c r="EC2168" s="168"/>
      <c r="ED2168" s="168"/>
      <c r="EE2168" s="168"/>
      <c r="EF2168" s="168"/>
      <c r="EG2168" s="168"/>
      <c r="EH2168" s="168"/>
      <c r="EI2168" s="168"/>
      <c r="EJ2168" s="168"/>
      <c r="EK2168" s="168"/>
      <c r="EL2168" s="168"/>
      <c r="EM2168" s="168"/>
      <c r="EN2168" s="168"/>
      <c r="EO2168" s="168"/>
      <c r="EP2168" s="168"/>
      <c r="EQ2168" s="168"/>
      <c r="ER2168" s="168"/>
      <c r="ES2168" s="168"/>
      <c r="ET2168" s="168"/>
      <c r="EU2168" s="168"/>
      <c r="EV2168" s="168"/>
      <c r="EW2168" s="168"/>
      <c r="EX2168" s="168"/>
      <c r="EY2168" s="168"/>
      <c r="EZ2168" s="168"/>
      <c r="FA2168" s="168"/>
      <c r="FB2168" s="168"/>
      <c r="FC2168" s="168"/>
      <c r="FD2168" s="168"/>
    </row>
    <row r="2169" spans="1:160" s="5" customFormat="1" ht="45" customHeight="1" thickBot="1" x14ac:dyDescent="0.35">
      <c r="A2169" s="263">
        <f>+E2169</f>
        <v>7.28</v>
      </c>
      <c r="B2169" s="264">
        <f>+U2193</f>
        <v>0</v>
      </c>
      <c r="C2169" s="265">
        <v>37</v>
      </c>
      <c r="D2169" s="165" t="s">
        <v>9</v>
      </c>
      <c r="E2169" s="180">
        <v>7.28</v>
      </c>
      <c r="F2169" s="455" t="s">
        <v>29</v>
      </c>
      <c r="G2169" s="456"/>
      <c r="H2169" s="532" t="s">
        <v>142</v>
      </c>
      <c r="I2169" s="457"/>
      <c r="J2169" s="457"/>
      <c r="K2169" s="457"/>
      <c r="L2169" s="457"/>
      <c r="M2169" s="458"/>
      <c r="N2169" s="459" t="s">
        <v>32</v>
      </c>
      <c r="O2169" s="460"/>
      <c r="P2169" s="461"/>
      <c r="Q2169" s="462" t="s">
        <v>49</v>
      </c>
      <c r="R2169" s="463"/>
      <c r="S2169" s="463"/>
      <c r="T2169" s="463"/>
      <c r="U2169" s="464"/>
      <c r="V2169" s="33"/>
      <c r="W2169" s="57"/>
      <c r="X2169" s="86"/>
      <c r="Y2169" s="33"/>
      <c r="Z2169" s="38"/>
      <c r="AA2169" s="38"/>
      <c r="AD2169" s="33"/>
      <c r="AG2169" s="33"/>
      <c r="AH2169" s="43"/>
      <c r="AI2169" s="43"/>
      <c r="AJ2169" s="43"/>
      <c r="AK2169" s="43"/>
      <c r="AL2169" s="43"/>
      <c r="AM2169" s="43"/>
      <c r="AN2169" s="43"/>
      <c r="AO2169" s="43"/>
      <c r="AP2169" s="43"/>
      <c r="AQ2169" s="43"/>
      <c r="AR2169" s="43"/>
      <c r="AS2169" s="43"/>
      <c r="AT2169" s="43"/>
      <c r="AU2169" s="44"/>
      <c r="AV2169" s="33"/>
      <c r="AW2169" s="33"/>
      <c r="AX2169" s="33"/>
      <c r="AZ2169" s="141"/>
      <c r="BE2169" s="168"/>
      <c r="BF2169" s="168"/>
      <c r="BG2169" s="168"/>
      <c r="BH2169" s="168"/>
      <c r="BI2169" s="168"/>
      <c r="BJ2169" s="168"/>
      <c r="BK2169" s="168"/>
      <c r="BL2169" s="168"/>
      <c r="BM2169" s="168"/>
      <c r="DK2169" s="168"/>
      <c r="DL2169" s="168"/>
      <c r="DM2169" s="168"/>
      <c r="DN2169" s="168"/>
      <c r="DO2169" s="168"/>
      <c r="DP2169" s="168"/>
      <c r="DQ2169" s="168"/>
      <c r="DR2169" s="168"/>
      <c r="DS2169" s="168"/>
      <c r="DT2169" s="168"/>
      <c r="DU2169" s="168"/>
      <c r="DV2169" s="168"/>
      <c r="DW2169" s="168"/>
      <c r="DX2169" s="168"/>
      <c r="DY2169" s="168"/>
      <c r="DZ2169" s="168"/>
      <c r="EA2169" s="168"/>
      <c r="EB2169" s="168"/>
      <c r="EC2169" s="168"/>
      <c r="ED2169" s="168"/>
      <c r="EE2169" s="168"/>
      <c r="EF2169" s="168"/>
      <c r="EG2169" s="168"/>
      <c r="EH2169" s="168"/>
      <c r="EI2169" s="168"/>
      <c r="EJ2169" s="168"/>
      <c r="EK2169" s="168"/>
      <c r="EL2169" s="168"/>
      <c r="EM2169" s="168"/>
      <c r="EN2169" s="168"/>
      <c r="EO2169" s="168"/>
      <c r="EP2169" s="168"/>
      <c r="EQ2169" s="168"/>
      <c r="ER2169" s="168"/>
      <c r="ES2169" s="168"/>
      <c r="ET2169" s="168"/>
      <c r="EU2169" s="168"/>
      <c r="EV2169" s="168"/>
      <c r="EW2169" s="168"/>
      <c r="EX2169" s="168"/>
      <c r="EY2169" s="168"/>
      <c r="EZ2169" s="168"/>
      <c r="FA2169" s="168"/>
      <c r="FB2169" s="168"/>
      <c r="FC2169" s="168"/>
      <c r="FD2169" s="168"/>
    </row>
    <row r="2170" spans="1:160" s="5" customFormat="1" ht="5.0999999999999996" customHeight="1" thickBot="1" x14ac:dyDescent="0.35">
      <c r="A2170" s="263"/>
      <c r="B2170" s="263"/>
      <c r="C2170" s="265"/>
      <c r="D2170" s="428"/>
      <c r="E2170" s="428"/>
      <c r="F2170" s="428"/>
      <c r="G2170" s="428"/>
      <c r="H2170" s="428"/>
      <c r="I2170" s="428"/>
      <c r="J2170" s="428"/>
      <c r="K2170" s="428"/>
      <c r="L2170" s="428"/>
      <c r="M2170" s="428"/>
      <c r="N2170" s="454"/>
      <c r="O2170" s="454"/>
      <c r="P2170" s="454"/>
      <c r="Q2170" s="454"/>
      <c r="R2170" s="454"/>
      <c r="S2170" s="454"/>
      <c r="T2170" s="454"/>
      <c r="U2170" s="454"/>
      <c r="V2170" s="33"/>
      <c r="W2170" s="57"/>
      <c r="X2170" s="86"/>
      <c r="Y2170" s="33"/>
      <c r="Z2170" s="76"/>
      <c r="AA2170" s="76"/>
      <c r="AD2170" s="33"/>
      <c r="AG2170" s="33"/>
      <c r="AH2170" s="43"/>
      <c r="AI2170" s="43"/>
      <c r="AJ2170" s="43"/>
      <c r="AK2170" s="43"/>
      <c r="AL2170" s="43"/>
      <c r="AM2170" s="43"/>
      <c r="AN2170" s="43"/>
      <c r="AO2170" s="43"/>
      <c r="AP2170" s="43"/>
      <c r="AQ2170" s="43"/>
      <c r="AR2170" s="43"/>
      <c r="AS2170" s="43"/>
      <c r="AT2170" s="43"/>
      <c r="AU2170" s="44"/>
      <c r="AV2170" s="33"/>
      <c r="AW2170" s="33"/>
      <c r="AX2170" s="33"/>
      <c r="AZ2170" s="141"/>
      <c r="BE2170" s="168"/>
      <c r="BF2170" s="168"/>
      <c r="BG2170" s="168"/>
      <c r="BH2170" s="168"/>
      <c r="BI2170" s="168"/>
      <c r="BJ2170" s="168"/>
      <c r="BK2170" s="168"/>
      <c r="BL2170" s="168"/>
      <c r="BM2170" s="168"/>
      <c r="DK2170" s="168"/>
      <c r="DL2170" s="168"/>
      <c r="DM2170" s="168"/>
      <c r="DN2170" s="168"/>
      <c r="DO2170" s="168"/>
      <c r="DP2170" s="168"/>
      <c r="DQ2170" s="168"/>
      <c r="DR2170" s="168"/>
      <c r="DS2170" s="168"/>
      <c r="DT2170" s="168"/>
      <c r="DU2170" s="168"/>
      <c r="DV2170" s="168"/>
      <c r="DW2170" s="168"/>
      <c r="DX2170" s="168"/>
      <c r="DY2170" s="168"/>
      <c r="DZ2170" s="168"/>
      <c r="EA2170" s="168"/>
      <c r="EB2170" s="168"/>
      <c r="EC2170" s="168"/>
      <c r="ED2170" s="168"/>
      <c r="EE2170" s="168"/>
      <c r="EF2170" s="168"/>
      <c r="EG2170" s="168"/>
      <c r="EH2170" s="168"/>
      <c r="EI2170" s="168"/>
      <c r="EJ2170" s="168"/>
      <c r="EK2170" s="168"/>
      <c r="EL2170" s="168"/>
      <c r="EM2170" s="168"/>
      <c r="EN2170" s="168"/>
      <c r="EO2170" s="168"/>
      <c r="EP2170" s="168"/>
      <c r="EQ2170" s="168"/>
      <c r="ER2170" s="168"/>
      <c r="ES2170" s="168"/>
      <c r="ET2170" s="168"/>
      <c r="EU2170" s="168"/>
      <c r="EV2170" s="168"/>
      <c r="EW2170" s="168"/>
      <c r="EX2170" s="168"/>
      <c r="EY2170" s="168"/>
      <c r="EZ2170" s="168"/>
      <c r="FA2170" s="168"/>
      <c r="FB2170" s="168"/>
      <c r="FC2170" s="168"/>
      <c r="FD2170" s="168"/>
    </row>
    <row r="2171" spans="1:160" s="5" customFormat="1" ht="24.9" customHeight="1" x14ac:dyDescent="0.3">
      <c r="A2171" s="263"/>
      <c r="B2171" s="263"/>
      <c r="C2171" s="265"/>
      <c r="D2171" s="465" t="s">
        <v>30</v>
      </c>
      <c r="E2171" s="466"/>
      <c r="F2171" s="466"/>
      <c r="G2171" s="466"/>
      <c r="H2171" s="466"/>
      <c r="I2171" s="466"/>
      <c r="J2171" s="466"/>
      <c r="K2171" s="466"/>
      <c r="L2171" s="466"/>
      <c r="M2171" s="467"/>
      <c r="N2171" s="468" t="s">
        <v>11</v>
      </c>
      <c r="O2171" s="470" t="s">
        <v>12</v>
      </c>
      <c r="P2171" s="471"/>
      <c r="Q2171" s="474" t="s">
        <v>13</v>
      </c>
      <c r="R2171" s="475"/>
      <c r="S2171" s="476"/>
      <c r="T2171" s="477" t="s">
        <v>27</v>
      </c>
      <c r="U2171" s="479" t="s">
        <v>28</v>
      </c>
      <c r="V2171" s="33"/>
      <c r="W2171" s="57"/>
      <c r="X2171" s="86"/>
      <c r="Y2171" s="33"/>
      <c r="Z2171" s="76"/>
      <c r="AA2171" s="76"/>
      <c r="AD2171" s="33"/>
      <c r="AG2171" s="33"/>
      <c r="AH2171" s="43"/>
      <c r="AI2171" s="43"/>
      <c r="AJ2171" s="43"/>
      <c r="AK2171" s="43"/>
      <c r="AL2171" s="43"/>
      <c r="AM2171" s="43"/>
      <c r="AN2171" s="43"/>
      <c r="AO2171" s="43"/>
      <c r="AP2171" s="43"/>
      <c r="AQ2171" s="43"/>
      <c r="AR2171" s="43"/>
      <c r="AS2171" s="43"/>
      <c r="AT2171" s="43"/>
      <c r="AU2171" s="44"/>
      <c r="AV2171" s="33"/>
      <c r="AW2171" s="33"/>
      <c r="AX2171" s="33"/>
      <c r="AZ2171" s="141"/>
      <c r="BE2171" s="168"/>
      <c r="BF2171" s="168"/>
      <c r="BG2171" s="168"/>
      <c r="BH2171" s="168"/>
      <c r="BI2171" s="168"/>
      <c r="BJ2171" s="168"/>
      <c r="BK2171" s="168"/>
      <c r="BL2171" s="168"/>
      <c r="BM2171" s="168"/>
      <c r="DK2171" s="168"/>
      <c r="DL2171" s="168"/>
      <c r="DM2171" s="168"/>
      <c r="DN2171" s="168"/>
      <c r="DO2171" s="168"/>
      <c r="DP2171" s="168"/>
      <c r="DQ2171" s="168"/>
      <c r="DR2171" s="168"/>
      <c r="DS2171" s="168"/>
      <c r="DT2171" s="168"/>
      <c r="DU2171" s="168"/>
      <c r="DV2171" s="168"/>
      <c r="DW2171" s="168"/>
      <c r="DX2171" s="168"/>
      <c r="DY2171" s="168"/>
      <c r="DZ2171" s="168"/>
      <c r="EA2171" s="168"/>
      <c r="EB2171" s="168"/>
      <c r="EC2171" s="168"/>
      <c r="ED2171" s="168"/>
      <c r="EE2171" s="168"/>
      <c r="EF2171" s="168"/>
      <c r="EG2171" s="168"/>
      <c r="EH2171" s="168"/>
      <c r="EI2171" s="168"/>
      <c r="EJ2171" s="168"/>
      <c r="EK2171" s="168"/>
      <c r="EL2171" s="168"/>
      <c r="EM2171" s="168"/>
      <c r="EN2171" s="168"/>
      <c r="EO2171" s="168"/>
      <c r="EP2171" s="168"/>
      <c r="EQ2171" s="168"/>
      <c r="ER2171" s="168"/>
      <c r="ES2171" s="168"/>
      <c r="ET2171" s="168"/>
      <c r="EU2171" s="168"/>
      <c r="EV2171" s="168"/>
      <c r="EW2171" s="168"/>
      <c r="EX2171" s="168"/>
      <c r="EY2171" s="168"/>
      <c r="EZ2171" s="168"/>
      <c r="FA2171" s="168"/>
      <c r="FB2171" s="168"/>
      <c r="FC2171" s="168"/>
      <c r="FD2171" s="168"/>
    </row>
    <row r="2172" spans="1:160" s="5" customFormat="1" ht="24.9" customHeight="1" x14ac:dyDescent="0.3">
      <c r="A2172" s="263"/>
      <c r="B2172" s="263"/>
      <c r="C2172" s="265"/>
      <c r="D2172" s="481"/>
      <c r="E2172" s="482"/>
      <c r="F2172" s="482"/>
      <c r="G2172" s="482"/>
      <c r="H2172" s="482"/>
      <c r="I2172" s="482"/>
      <c r="J2172" s="482"/>
      <c r="K2172" s="482"/>
      <c r="L2172" s="482"/>
      <c r="M2172" s="483"/>
      <c r="N2172" s="469"/>
      <c r="O2172" s="472"/>
      <c r="P2172" s="473"/>
      <c r="Q2172" s="7" t="s">
        <v>14</v>
      </c>
      <c r="R2172" s="7" t="s">
        <v>15</v>
      </c>
      <c r="S2172" s="7" t="s">
        <v>26</v>
      </c>
      <c r="T2172" s="478"/>
      <c r="U2172" s="480"/>
      <c r="V2172" s="33"/>
      <c r="W2172" s="57"/>
      <c r="X2172" s="86"/>
      <c r="Y2172" s="33"/>
      <c r="Z2172" s="77"/>
      <c r="AA2172" s="77"/>
      <c r="AD2172" s="33"/>
      <c r="AG2172" s="33"/>
      <c r="AH2172" s="43"/>
      <c r="AI2172" s="43"/>
      <c r="AJ2172" s="43"/>
      <c r="AK2172" s="43"/>
      <c r="AL2172" s="43"/>
      <c r="AM2172" s="43"/>
      <c r="AN2172" s="43"/>
      <c r="AO2172" s="43"/>
      <c r="AP2172" s="43"/>
      <c r="AQ2172" s="43"/>
      <c r="AR2172" s="43"/>
      <c r="AS2172" s="43"/>
      <c r="AT2172" s="43"/>
      <c r="AU2172" s="44"/>
      <c r="AV2172" s="33"/>
      <c r="AW2172" s="33"/>
      <c r="AX2172" s="33"/>
      <c r="AZ2172" s="141"/>
      <c r="BE2172" s="168"/>
      <c r="BF2172" s="168"/>
      <c r="BG2172" s="168"/>
      <c r="BH2172" s="168"/>
      <c r="BI2172" s="168"/>
      <c r="BJ2172" s="168"/>
      <c r="BK2172" s="168"/>
      <c r="BL2172" s="168"/>
      <c r="BM2172" s="168"/>
      <c r="DK2172" s="168"/>
      <c r="DL2172" s="168"/>
      <c r="DM2172" s="168"/>
      <c r="DN2172" s="168"/>
      <c r="DO2172" s="168"/>
      <c r="DP2172" s="168"/>
      <c r="DQ2172" s="168"/>
      <c r="DR2172" s="168"/>
      <c r="DS2172" s="168"/>
      <c r="DT2172" s="168"/>
      <c r="DU2172" s="168"/>
      <c r="DV2172" s="168"/>
      <c r="DW2172" s="168"/>
      <c r="DX2172" s="168"/>
      <c r="DY2172" s="168"/>
      <c r="DZ2172" s="168"/>
      <c r="EA2172" s="168"/>
      <c r="EB2172" s="168"/>
      <c r="EC2172" s="168"/>
      <c r="ED2172" s="168"/>
      <c r="EE2172" s="168"/>
      <c r="EF2172" s="168"/>
      <c r="EG2172" s="168"/>
      <c r="EH2172" s="168"/>
      <c r="EI2172" s="168"/>
      <c r="EJ2172" s="168"/>
      <c r="EK2172" s="168"/>
      <c r="EL2172" s="168"/>
      <c r="EM2172" s="168"/>
      <c r="EN2172" s="168"/>
      <c r="EO2172" s="168"/>
      <c r="EP2172" s="168"/>
      <c r="EQ2172" s="168"/>
      <c r="ER2172" s="168"/>
      <c r="ES2172" s="168"/>
      <c r="ET2172" s="168"/>
      <c r="EU2172" s="168"/>
      <c r="EV2172" s="168"/>
      <c r="EW2172" s="168"/>
      <c r="EX2172" s="168"/>
      <c r="EY2172" s="168"/>
      <c r="EZ2172" s="168"/>
      <c r="FA2172" s="168"/>
      <c r="FB2172" s="168"/>
      <c r="FC2172" s="168"/>
      <c r="FD2172" s="168"/>
    </row>
    <row r="2173" spans="1:160" s="5" customFormat="1" ht="24.9" customHeight="1" x14ac:dyDescent="0.3">
      <c r="A2173" s="263"/>
      <c r="B2173" s="263"/>
      <c r="C2173" s="265"/>
      <c r="D2173" s="481"/>
      <c r="E2173" s="482"/>
      <c r="F2173" s="482"/>
      <c r="G2173" s="482"/>
      <c r="H2173" s="482"/>
      <c r="I2173" s="482"/>
      <c r="J2173" s="482"/>
      <c r="K2173" s="482"/>
      <c r="L2173" s="482"/>
      <c r="M2173" s="483"/>
      <c r="N2173" s="16"/>
      <c r="O2173" s="529"/>
      <c r="P2173" s="530"/>
      <c r="Q2173" s="8"/>
      <c r="R2173" s="8"/>
      <c r="S2173" s="8"/>
      <c r="T2173" s="9"/>
      <c r="U2173" s="17"/>
      <c r="V2173" s="33"/>
      <c r="W2173" s="57"/>
      <c r="X2173" s="86"/>
      <c r="Y2173" s="33">
        <f>+C2169</f>
        <v>37</v>
      </c>
      <c r="Z2173" s="41">
        <f>+SUMIF($N2173:$N2192,$Z$16,$U2173:$U2192)</f>
        <v>0</v>
      </c>
      <c r="AA2173" s="41">
        <f>+SUMIF($N2173:$N2192,$AA$16,$U2173:$U2192)</f>
        <v>0</v>
      </c>
      <c r="AB2173" s="41">
        <f>+SUMIF($N2173:$N2192,$AB$16,$U2173:$U2192)</f>
        <v>0</v>
      </c>
      <c r="AC2173" s="41">
        <f>+SUMIF($N2173:$N2192,$AC$16,$U2173:$U2192)</f>
        <v>0</v>
      </c>
      <c r="AD2173" s="41">
        <f>+SUMIF($N2173:$N2192,$AD$16,$U2173:$U2192)</f>
        <v>0</v>
      </c>
      <c r="AE2173" s="41">
        <f>+SUMIF($N2173:$N2192,$AE$16,$U2173:$U2192)</f>
        <v>0</v>
      </c>
      <c r="AF2173" s="41">
        <f>+SUMIF($N2173:$N2192,$AF$16,$U2173:$U2192)</f>
        <v>0</v>
      </c>
      <c r="AG2173" s="41">
        <f>+SUMIF($N2173:$N2192,$AG$16,$U2173:$U2192)</f>
        <v>0</v>
      </c>
      <c r="AH2173" s="41">
        <f>+SUMIF($N2173:$N2192,$AH$16,$U2173:$U2192)</f>
        <v>0</v>
      </c>
      <c r="AI2173" s="41">
        <f>+SUMIF($N2173:$N2192,$AI$16,$U2173:$U2192)</f>
        <v>0</v>
      </c>
      <c r="AJ2173" s="41">
        <f>+SUMIF($N2173:$N2192,$AJ$16,$U2173:$U2192)</f>
        <v>0</v>
      </c>
      <c r="AK2173" s="41">
        <f>+SUMIF($N2173:$N2192,$AK$16,$U2173:$U2192)</f>
        <v>0</v>
      </c>
      <c r="AL2173" s="41">
        <f>+SUMIF($N2173:$N2192,$AL$16,$U2173:$U2192)</f>
        <v>0</v>
      </c>
      <c r="AM2173" s="41">
        <f>+SUMIF($N2173:$N2192,$AM$16,$U2173:$U2192)</f>
        <v>0</v>
      </c>
      <c r="AN2173" s="41">
        <f>+SUMIF($N2173:$N2192,$AN$16,$U2173:$U2192)</f>
        <v>0</v>
      </c>
      <c r="AO2173" s="41">
        <f>+SUMIF($N2173:$N2192,$AO$16,$U2173:$U2192)</f>
        <v>0</v>
      </c>
      <c r="AP2173" s="41">
        <f>+SUMIF($N2173:$N2192,$AP$16,$U2173:$U2192)</f>
        <v>0</v>
      </c>
      <c r="AQ2173" s="41">
        <f>+SUMIF($N2173:$N2192,$AQ$16,$U2173:$U2192)</f>
        <v>0</v>
      </c>
      <c r="AR2173" s="41">
        <f>+SUMIF($N2173:$N2192,$AR$16,$U2173:$U2192)</f>
        <v>0</v>
      </c>
      <c r="AS2173" s="43"/>
      <c r="AT2173" s="43"/>
      <c r="AU2173" s="44"/>
      <c r="AV2173" s="33"/>
      <c r="AW2173" s="33"/>
      <c r="AX2173" s="33"/>
      <c r="AZ2173" s="141"/>
      <c r="BE2173" s="168"/>
      <c r="BF2173" s="168"/>
      <c r="BG2173" s="168"/>
      <c r="BH2173" s="168"/>
      <c r="BI2173" s="168"/>
      <c r="BJ2173" s="168"/>
      <c r="BK2173" s="168"/>
      <c r="BL2173" s="168"/>
      <c r="BM2173" s="168"/>
      <c r="DK2173" s="168"/>
      <c r="DL2173" s="168"/>
      <c r="DM2173" s="168"/>
      <c r="DN2173" s="168"/>
      <c r="DO2173" s="168"/>
      <c r="DP2173" s="168"/>
      <c r="DQ2173" s="168"/>
      <c r="DR2173" s="168"/>
      <c r="DS2173" s="168"/>
      <c r="DT2173" s="168"/>
      <c r="DU2173" s="168"/>
      <c r="DV2173" s="168"/>
      <c r="DW2173" s="168"/>
      <c r="DX2173" s="168"/>
      <c r="DY2173" s="168"/>
      <c r="DZ2173" s="168"/>
      <c r="EA2173" s="168"/>
      <c r="EB2173" s="168"/>
      <c r="EC2173" s="168"/>
      <c r="ED2173" s="168"/>
      <c r="EE2173" s="168"/>
      <c r="EF2173" s="168"/>
      <c r="EG2173" s="168"/>
      <c r="EH2173" s="168"/>
      <c r="EI2173" s="168"/>
      <c r="EJ2173" s="168"/>
      <c r="EK2173" s="168"/>
      <c r="EL2173" s="168"/>
      <c r="EM2173" s="168"/>
      <c r="EN2173" s="168"/>
      <c r="EO2173" s="168"/>
      <c r="EP2173" s="168"/>
      <c r="EQ2173" s="168"/>
      <c r="ER2173" s="168"/>
      <c r="ES2173" s="168"/>
      <c r="ET2173" s="168"/>
      <c r="EU2173" s="168"/>
      <c r="EV2173" s="168"/>
      <c r="EW2173" s="168"/>
      <c r="EX2173" s="168"/>
      <c r="EY2173" s="168"/>
      <c r="EZ2173" s="168"/>
      <c r="FA2173" s="168"/>
      <c r="FB2173" s="168"/>
      <c r="FC2173" s="168"/>
      <c r="FD2173" s="168"/>
    </row>
    <row r="2174" spans="1:160" s="5" customFormat="1" ht="24.9" customHeight="1" x14ac:dyDescent="0.3">
      <c r="A2174" s="263"/>
      <c r="B2174" s="263"/>
      <c r="C2174" s="265"/>
      <c r="D2174" s="481"/>
      <c r="E2174" s="482"/>
      <c r="F2174" s="482"/>
      <c r="G2174" s="482"/>
      <c r="H2174" s="482"/>
      <c r="I2174" s="482"/>
      <c r="J2174" s="482"/>
      <c r="K2174" s="482"/>
      <c r="L2174" s="482"/>
      <c r="M2174" s="483"/>
      <c r="N2174" s="16"/>
      <c r="O2174" s="529"/>
      <c r="P2174" s="530"/>
      <c r="Q2174" s="8"/>
      <c r="R2174" s="8"/>
      <c r="S2174" s="8"/>
      <c r="T2174" s="9"/>
      <c r="U2174" s="17"/>
      <c r="V2174" s="33"/>
      <c r="W2174" s="57"/>
      <c r="X2174" s="86"/>
      <c r="Y2174" s="33"/>
      <c r="Z2174" s="36"/>
      <c r="AA2174" s="36"/>
      <c r="AC2174" s="93"/>
      <c r="AD2174" s="76"/>
      <c r="AE2174" s="76"/>
      <c r="AF2174" s="38"/>
      <c r="AG2174" s="88"/>
      <c r="AH2174" s="88"/>
      <c r="AI2174" s="88"/>
      <c r="AJ2174" s="88"/>
      <c r="AK2174" s="88"/>
      <c r="AL2174" s="88"/>
      <c r="AM2174" s="88"/>
      <c r="AN2174" s="88"/>
      <c r="AO2174" s="88"/>
      <c r="AP2174" s="88"/>
      <c r="AQ2174" s="88"/>
      <c r="AR2174" s="88"/>
      <c r="AS2174" s="88"/>
      <c r="AT2174" s="88"/>
      <c r="AU2174" s="89"/>
      <c r="AV2174" s="38"/>
      <c r="AW2174" s="38"/>
      <c r="AX2174" s="38"/>
      <c r="AZ2174" s="141"/>
      <c r="BE2174" s="168"/>
      <c r="BF2174" s="168"/>
      <c r="BG2174" s="168"/>
      <c r="BH2174" s="168"/>
      <c r="BI2174" s="168"/>
      <c r="BJ2174" s="168"/>
      <c r="BK2174" s="168"/>
      <c r="BL2174" s="168"/>
      <c r="BM2174" s="168"/>
      <c r="DK2174" s="168"/>
      <c r="DL2174" s="168"/>
      <c r="DM2174" s="168"/>
      <c r="DN2174" s="168"/>
      <c r="DO2174" s="168"/>
      <c r="DP2174" s="168"/>
      <c r="DQ2174" s="168"/>
      <c r="DR2174" s="168"/>
      <c r="DS2174" s="168"/>
      <c r="DT2174" s="168"/>
      <c r="DU2174" s="168"/>
      <c r="DV2174" s="168"/>
      <c r="DW2174" s="168"/>
      <c r="DX2174" s="168"/>
      <c r="DY2174" s="168"/>
      <c r="DZ2174" s="168"/>
      <c r="EA2174" s="168"/>
      <c r="EB2174" s="168"/>
      <c r="EC2174" s="168"/>
      <c r="ED2174" s="168"/>
      <c r="EE2174" s="168"/>
      <c r="EF2174" s="168"/>
      <c r="EG2174" s="168"/>
      <c r="EH2174" s="168"/>
      <c r="EI2174" s="168"/>
      <c r="EJ2174" s="168"/>
      <c r="EK2174" s="168"/>
      <c r="EL2174" s="168"/>
      <c r="EM2174" s="168"/>
      <c r="EN2174" s="168"/>
      <c r="EO2174" s="168"/>
      <c r="EP2174" s="168"/>
      <c r="EQ2174" s="168"/>
      <c r="ER2174" s="168"/>
      <c r="ES2174" s="168"/>
      <c r="ET2174" s="168"/>
      <c r="EU2174" s="168"/>
      <c r="EV2174" s="168"/>
      <c r="EW2174" s="168"/>
      <c r="EX2174" s="168"/>
      <c r="EY2174" s="168"/>
      <c r="EZ2174" s="168"/>
      <c r="FA2174" s="168"/>
      <c r="FB2174" s="168"/>
      <c r="FC2174" s="168"/>
      <c r="FD2174" s="168"/>
    </row>
    <row r="2175" spans="1:160" s="5" customFormat="1" ht="24.9" customHeight="1" x14ac:dyDescent="0.3">
      <c r="A2175" s="263"/>
      <c r="B2175" s="263"/>
      <c r="C2175" s="265"/>
      <c r="D2175" s="481"/>
      <c r="E2175" s="482"/>
      <c r="F2175" s="482"/>
      <c r="G2175" s="482"/>
      <c r="H2175" s="482"/>
      <c r="I2175" s="482"/>
      <c r="J2175" s="482"/>
      <c r="K2175" s="482"/>
      <c r="L2175" s="482"/>
      <c r="M2175" s="483"/>
      <c r="N2175" s="16"/>
      <c r="O2175" s="529"/>
      <c r="P2175" s="530"/>
      <c r="Q2175" s="8"/>
      <c r="R2175" s="8"/>
      <c r="S2175" s="8"/>
      <c r="T2175" s="9"/>
      <c r="U2175" s="17"/>
      <c r="V2175" s="33"/>
      <c r="W2175" s="57"/>
      <c r="X2175" s="86"/>
      <c r="Y2175" s="33"/>
      <c r="Z2175" s="36"/>
      <c r="AA2175" s="36"/>
      <c r="AC2175" s="38"/>
      <c r="AD2175" s="76"/>
      <c r="AE2175" s="76"/>
      <c r="AF2175" s="38"/>
      <c r="AG2175" s="88"/>
      <c r="AH2175" s="88"/>
      <c r="AI2175" s="88"/>
      <c r="AJ2175" s="88"/>
      <c r="AK2175" s="88"/>
      <c r="AL2175" s="88"/>
      <c r="AM2175" s="88"/>
      <c r="AN2175" s="88"/>
      <c r="AO2175" s="88"/>
      <c r="AP2175" s="88"/>
      <c r="AQ2175" s="88"/>
      <c r="AR2175" s="88"/>
      <c r="AS2175" s="88"/>
      <c r="AT2175" s="38"/>
      <c r="AU2175" s="88"/>
      <c r="AV2175" s="88"/>
      <c r="AW2175" s="88"/>
      <c r="AX2175" s="38"/>
      <c r="AZ2175" s="141"/>
      <c r="BE2175" s="168"/>
      <c r="BF2175" s="168"/>
      <c r="BG2175" s="168"/>
      <c r="BH2175" s="168"/>
      <c r="BI2175" s="168"/>
      <c r="BJ2175" s="168"/>
      <c r="BK2175" s="168"/>
      <c r="BL2175" s="168"/>
      <c r="BM2175" s="168"/>
      <c r="DK2175" s="168"/>
      <c r="DL2175" s="168"/>
      <c r="DM2175" s="168"/>
      <c r="DN2175" s="168"/>
      <c r="DO2175" s="168"/>
      <c r="DP2175" s="168"/>
      <c r="DQ2175" s="168"/>
      <c r="DR2175" s="168"/>
      <c r="DS2175" s="168"/>
      <c r="DT2175" s="168"/>
      <c r="DU2175" s="168"/>
      <c r="DV2175" s="168"/>
      <c r="DW2175" s="168"/>
      <c r="DX2175" s="168"/>
      <c r="DY2175" s="168"/>
      <c r="DZ2175" s="168"/>
      <c r="EA2175" s="168"/>
      <c r="EB2175" s="168"/>
      <c r="EC2175" s="168"/>
      <c r="ED2175" s="168"/>
      <c r="EE2175" s="168"/>
      <c r="EF2175" s="168"/>
      <c r="EG2175" s="168"/>
      <c r="EH2175" s="168"/>
      <c r="EI2175" s="168"/>
      <c r="EJ2175" s="168"/>
      <c r="EK2175" s="168"/>
      <c r="EL2175" s="168"/>
      <c r="EM2175" s="168"/>
      <c r="EN2175" s="168"/>
      <c r="EO2175" s="168"/>
      <c r="EP2175" s="168"/>
      <c r="EQ2175" s="168"/>
      <c r="ER2175" s="168"/>
      <c r="ES2175" s="168"/>
      <c r="ET2175" s="168"/>
      <c r="EU2175" s="168"/>
      <c r="EV2175" s="168"/>
      <c r="EW2175" s="168"/>
      <c r="EX2175" s="168"/>
      <c r="EY2175" s="168"/>
      <c r="EZ2175" s="168"/>
      <c r="FA2175" s="168"/>
      <c r="FB2175" s="168"/>
      <c r="FC2175" s="168"/>
      <c r="FD2175" s="168"/>
    </row>
    <row r="2176" spans="1:160" s="5" customFormat="1" ht="24.9" customHeight="1" x14ac:dyDescent="0.3">
      <c r="A2176" s="263"/>
      <c r="B2176" s="263"/>
      <c r="C2176" s="265"/>
      <c r="D2176" s="481"/>
      <c r="E2176" s="482"/>
      <c r="F2176" s="482"/>
      <c r="G2176" s="482"/>
      <c r="H2176" s="482"/>
      <c r="I2176" s="482"/>
      <c r="J2176" s="482"/>
      <c r="K2176" s="482"/>
      <c r="L2176" s="482"/>
      <c r="M2176" s="483"/>
      <c r="N2176" s="16"/>
      <c r="O2176" s="529"/>
      <c r="P2176" s="530"/>
      <c r="Q2176" s="8"/>
      <c r="R2176" s="8"/>
      <c r="S2176" s="8"/>
      <c r="T2176" s="9"/>
      <c r="U2176" s="17"/>
      <c r="V2176" s="33"/>
      <c r="W2176" s="57"/>
      <c r="X2176" s="86"/>
      <c r="Y2176" s="33"/>
      <c r="Z2176" s="36"/>
      <c r="AA2176" s="36"/>
      <c r="AC2176" s="76"/>
      <c r="AD2176" s="89"/>
      <c r="AE2176" s="89"/>
      <c r="AF2176" s="90"/>
      <c r="AG2176" s="91"/>
      <c r="AH2176" s="88"/>
      <c r="AI2176" s="88"/>
      <c r="AJ2176" s="88"/>
      <c r="AK2176" s="88"/>
      <c r="AL2176" s="88"/>
      <c r="AM2176" s="88"/>
      <c r="AN2176" s="88"/>
      <c r="AO2176" s="88"/>
      <c r="AP2176" s="88"/>
      <c r="AQ2176" s="88"/>
      <c r="AR2176" s="88"/>
      <c r="AS2176" s="88"/>
      <c r="AT2176" s="90"/>
      <c r="AU2176" s="91"/>
      <c r="AV2176" s="88"/>
      <c r="AW2176" s="88"/>
      <c r="AX2176" s="38"/>
      <c r="AZ2176" s="141"/>
      <c r="BE2176" s="168"/>
      <c r="BF2176" s="168"/>
      <c r="BG2176" s="168"/>
      <c r="BH2176" s="168"/>
      <c r="BI2176" s="168"/>
      <c r="BJ2176" s="168"/>
      <c r="BK2176" s="168"/>
      <c r="BL2176" s="168"/>
      <c r="BM2176" s="168"/>
      <c r="DK2176" s="168"/>
      <c r="DL2176" s="168"/>
      <c r="DM2176" s="168"/>
      <c r="DN2176" s="168"/>
      <c r="DO2176" s="168"/>
      <c r="DP2176" s="168"/>
      <c r="DQ2176" s="168"/>
      <c r="DR2176" s="168"/>
      <c r="DS2176" s="168"/>
      <c r="DT2176" s="168"/>
      <c r="DU2176" s="168"/>
      <c r="DV2176" s="168"/>
      <c r="DW2176" s="168"/>
      <c r="DX2176" s="168"/>
      <c r="DY2176" s="168"/>
      <c r="DZ2176" s="168"/>
      <c r="EA2176" s="168"/>
      <c r="EB2176" s="168"/>
      <c r="EC2176" s="168"/>
      <c r="ED2176" s="168"/>
      <c r="EE2176" s="168"/>
      <c r="EF2176" s="168"/>
      <c r="EG2176" s="168"/>
      <c r="EH2176" s="168"/>
      <c r="EI2176" s="168"/>
      <c r="EJ2176" s="168"/>
      <c r="EK2176" s="168"/>
      <c r="EL2176" s="168"/>
      <c r="EM2176" s="168"/>
      <c r="EN2176" s="168"/>
      <c r="EO2176" s="168"/>
      <c r="EP2176" s="168"/>
      <c r="EQ2176" s="168"/>
      <c r="ER2176" s="168"/>
      <c r="ES2176" s="168"/>
      <c r="ET2176" s="168"/>
      <c r="EU2176" s="168"/>
      <c r="EV2176" s="168"/>
      <c r="EW2176" s="168"/>
      <c r="EX2176" s="168"/>
      <c r="EY2176" s="168"/>
      <c r="EZ2176" s="168"/>
      <c r="FA2176" s="168"/>
      <c r="FB2176" s="168"/>
      <c r="FC2176" s="168"/>
      <c r="FD2176" s="168"/>
    </row>
    <row r="2177" spans="1:160" s="5" customFormat="1" ht="24.9" customHeight="1" x14ac:dyDescent="0.3">
      <c r="A2177" s="263"/>
      <c r="B2177" s="263"/>
      <c r="C2177" s="265"/>
      <c r="D2177" s="481"/>
      <c r="E2177" s="482"/>
      <c r="F2177" s="482"/>
      <c r="G2177" s="482"/>
      <c r="H2177" s="482"/>
      <c r="I2177" s="482"/>
      <c r="J2177" s="482"/>
      <c r="K2177" s="482"/>
      <c r="L2177" s="482"/>
      <c r="M2177" s="483"/>
      <c r="N2177" s="16"/>
      <c r="O2177" s="529"/>
      <c r="P2177" s="530"/>
      <c r="Q2177" s="8"/>
      <c r="R2177" s="8"/>
      <c r="S2177" s="8"/>
      <c r="T2177" s="9"/>
      <c r="U2177" s="17"/>
      <c r="V2177" s="33"/>
      <c r="W2177" s="57"/>
      <c r="X2177" s="86"/>
      <c r="Y2177" s="33"/>
      <c r="Z2177" s="36"/>
      <c r="AA2177" s="36"/>
      <c r="AC2177" s="76"/>
      <c r="AD2177" s="89"/>
      <c r="AE2177" s="89"/>
      <c r="AF2177" s="90"/>
      <c r="AG2177" s="91"/>
      <c r="AH2177" s="88"/>
      <c r="AI2177" s="88"/>
      <c r="AJ2177" s="88"/>
      <c r="AK2177" s="88"/>
      <c r="AL2177" s="88"/>
      <c r="AM2177" s="88"/>
      <c r="AN2177" s="88"/>
      <c r="AO2177" s="88"/>
      <c r="AP2177" s="88"/>
      <c r="AQ2177" s="88"/>
      <c r="AR2177" s="88"/>
      <c r="AS2177" s="88"/>
      <c r="AT2177" s="90"/>
      <c r="AU2177" s="91"/>
      <c r="AV2177" s="88"/>
      <c r="AW2177" s="88"/>
      <c r="AX2177" s="38"/>
      <c r="AZ2177" s="141"/>
      <c r="BE2177" s="168"/>
      <c r="BF2177" s="168"/>
      <c r="BG2177" s="168"/>
      <c r="BH2177" s="168"/>
      <c r="BI2177" s="168"/>
      <c r="BJ2177" s="168"/>
      <c r="BK2177" s="168"/>
      <c r="BL2177" s="168"/>
      <c r="BM2177" s="168"/>
      <c r="DK2177" s="168"/>
      <c r="DL2177" s="168"/>
      <c r="DM2177" s="168"/>
      <c r="DN2177" s="168"/>
      <c r="DO2177" s="168"/>
      <c r="DP2177" s="168"/>
      <c r="DQ2177" s="168"/>
      <c r="DR2177" s="168"/>
      <c r="DS2177" s="168"/>
      <c r="DT2177" s="168"/>
      <c r="DU2177" s="168"/>
      <c r="DV2177" s="168"/>
      <c r="DW2177" s="168"/>
      <c r="DX2177" s="168"/>
      <c r="DY2177" s="168"/>
      <c r="DZ2177" s="168"/>
      <c r="EA2177" s="168"/>
      <c r="EB2177" s="168"/>
      <c r="EC2177" s="168"/>
      <c r="ED2177" s="168"/>
      <c r="EE2177" s="168"/>
      <c r="EF2177" s="168"/>
      <c r="EG2177" s="168"/>
      <c r="EH2177" s="168"/>
      <c r="EI2177" s="168"/>
      <c r="EJ2177" s="168"/>
      <c r="EK2177" s="168"/>
      <c r="EL2177" s="168"/>
      <c r="EM2177" s="168"/>
      <c r="EN2177" s="168"/>
      <c r="EO2177" s="168"/>
      <c r="EP2177" s="168"/>
      <c r="EQ2177" s="168"/>
      <c r="ER2177" s="168"/>
      <c r="ES2177" s="168"/>
      <c r="ET2177" s="168"/>
      <c r="EU2177" s="168"/>
      <c r="EV2177" s="168"/>
      <c r="EW2177" s="168"/>
      <c r="EX2177" s="168"/>
      <c r="EY2177" s="168"/>
      <c r="EZ2177" s="168"/>
      <c r="FA2177" s="168"/>
      <c r="FB2177" s="168"/>
      <c r="FC2177" s="168"/>
      <c r="FD2177" s="168"/>
    </row>
    <row r="2178" spans="1:160" s="5" customFormat="1" ht="24.9" customHeight="1" x14ac:dyDescent="0.3">
      <c r="A2178" s="263"/>
      <c r="B2178" s="263"/>
      <c r="C2178" s="265"/>
      <c r="D2178" s="481"/>
      <c r="E2178" s="482"/>
      <c r="F2178" s="482"/>
      <c r="G2178" s="482"/>
      <c r="H2178" s="482"/>
      <c r="I2178" s="482"/>
      <c r="J2178" s="482"/>
      <c r="K2178" s="482"/>
      <c r="L2178" s="482"/>
      <c r="M2178" s="483"/>
      <c r="N2178" s="16"/>
      <c r="O2178" s="529"/>
      <c r="P2178" s="530"/>
      <c r="Q2178" s="8"/>
      <c r="R2178" s="8"/>
      <c r="S2178" s="8"/>
      <c r="T2178" s="9"/>
      <c r="U2178" s="17"/>
      <c r="V2178" s="33"/>
      <c r="W2178" s="57"/>
      <c r="X2178" s="86"/>
      <c r="Y2178" s="33"/>
      <c r="Z2178" s="36"/>
      <c r="AA2178" s="36"/>
      <c r="AC2178" s="76"/>
      <c r="AD2178" s="89"/>
      <c r="AE2178" s="89"/>
      <c r="AF2178" s="90"/>
      <c r="AG2178" s="91"/>
      <c r="AH2178" s="88"/>
      <c r="AI2178" s="88"/>
      <c r="AJ2178" s="88"/>
      <c r="AK2178" s="88"/>
      <c r="AL2178" s="88"/>
      <c r="AM2178" s="88"/>
      <c r="AN2178" s="88"/>
      <c r="AO2178" s="88"/>
      <c r="AP2178" s="88"/>
      <c r="AQ2178" s="88"/>
      <c r="AR2178" s="88"/>
      <c r="AS2178" s="88"/>
      <c r="AT2178" s="90"/>
      <c r="AU2178" s="91"/>
      <c r="AV2178" s="88"/>
      <c r="AW2178" s="88"/>
      <c r="AX2178" s="38"/>
      <c r="AZ2178" s="141"/>
      <c r="BE2178" s="168"/>
      <c r="BF2178" s="168"/>
      <c r="BG2178" s="168"/>
      <c r="BH2178" s="168"/>
      <c r="BI2178" s="168"/>
      <c r="BJ2178" s="168"/>
      <c r="BK2178" s="168"/>
      <c r="BL2178" s="168"/>
      <c r="BM2178" s="168"/>
      <c r="DK2178" s="168"/>
      <c r="DL2178" s="168"/>
      <c r="DM2178" s="168"/>
      <c r="DN2178" s="168"/>
      <c r="DO2178" s="168"/>
      <c r="DP2178" s="168"/>
      <c r="DQ2178" s="168"/>
      <c r="DR2178" s="168"/>
      <c r="DS2178" s="168"/>
      <c r="DT2178" s="168"/>
      <c r="DU2178" s="168"/>
      <c r="DV2178" s="168"/>
      <c r="DW2178" s="168"/>
      <c r="DX2178" s="168"/>
      <c r="DY2178" s="168"/>
      <c r="DZ2178" s="168"/>
      <c r="EA2178" s="168"/>
      <c r="EB2178" s="168"/>
      <c r="EC2178" s="168"/>
      <c r="ED2178" s="168"/>
      <c r="EE2178" s="168"/>
      <c r="EF2178" s="168"/>
      <c r="EG2178" s="168"/>
      <c r="EH2178" s="168"/>
      <c r="EI2178" s="168"/>
      <c r="EJ2178" s="168"/>
      <c r="EK2178" s="168"/>
      <c r="EL2178" s="168"/>
      <c r="EM2178" s="168"/>
      <c r="EN2178" s="168"/>
      <c r="EO2178" s="168"/>
      <c r="EP2178" s="168"/>
      <c r="EQ2178" s="168"/>
      <c r="ER2178" s="168"/>
      <c r="ES2178" s="168"/>
      <c r="ET2178" s="168"/>
      <c r="EU2178" s="168"/>
      <c r="EV2178" s="168"/>
      <c r="EW2178" s="168"/>
      <c r="EX2178" s="168"/>
      <c r="EY2178" s="168"/>
      <c r="EZ2178" s="168"/>
      <c r="FA2178" s="168"/>
      <c r="FB2178" s="168"/>
      <c r="FC2178" s="168"/>
      <c r="FD2178" s="168"/>
    </row>
    <row r="2179" spans="1:160" s="5" customFormat="1" ht="24.9" customHeight="1" x14ac:dyDescent="0.3">
      <c r="A2179" s="263"/>
      <c r="B2179" s="263"/>
      <c r="C2179" s="265"/>
      <c r="D2179" s="481"/>
      <c r="E2179" s="482"/>
      <c r="F2179" s="482"/>
      <c r="G2179" s="482"/>
      <c r="H2179" s="482"/>
      <c r="I2179" s="482"/>
      <c r="J2179" s="482"/>
      <c r="K2179" s="482"/>
      <c r="L2179" s="482"/>
      <c r="M2179" s="483"/>
      <c r="N2179" s="16"/>
      <c r="O2179" s="529"/>
      <c r="P2179" s="530"/>
      <c r="Q2179" s="8"/>
      <c r="R2179" s="8"/>
      <c r="S2179" s="8"/>
      <c r="T2179" s="9"/>
      <c r="U2179" s="17"/>
      <c r="V2179" s="33"/>
      <c r="W2179" s="57"/>
      <c r="X2179" s="86"/>
      <c r="Y2179" s="33"/>
      <c r="Z2179" s="36"/>
      <c r="AA2179" s="36"/>
      <c r="AC2179" s="76"/>
      <c r="AD2179" s="89"/>
      <c r="AE2179" s="89"/>
      <c r="AF2179" s="90"/>
      <c r="AG2179" s="91"/>
      <c r="AH2179" s="88"/>
      <c r="AI2179" s="88"/>
      <c r="AJ2179" s="88"/>
      <c r="AK2179" s="88"/>
      <c r="AL2179" s="88"/>
      <c r="AM2179" s="88"/>
      <c r="AN2179" s="88"/>
      <c r="AO2179" s="88"/>
      <c r="AP2179" s="88"/>
      <c r="AQ2179" s="88"/>
      <c r="AR2179" s="88"/>
      <c r="AS2179" s="88"/>
      <c r="AT2179" s="90"/>
      <c r="AU2179" s="91"/>
      <c r="AV2179" s="88"/>
      <c r="AW2179" s="88"/>
      <c r="AX2179" s="38"/>
      <c r="AZ2179" s="141"/>
      <c r="BE2179" s="168"/>
      <c r="BF2179" s="168"/>
      <c r="BG2179" s="168"/>
      <c r="BH2179" s="168"/>
      <c r="BI2179" s="168"/>
      <c r="BJ2179" s="168"/>
      <c r="BK2179" s="168"/>
      <c r="BL2179" s="168"/>
      <c r="BM2179" s="168"/>
      <c r="DK2179" s="168"/>
      <c r="DL2179" s="168"/>
      <c r="DM2179" s="168"/>
      <c r="DN2179" s="168"/>
      <c r="DO2179" s="168"/>
      <c r="DP2179" s="168"/>
      <c r="DQ2179" s="168"/>
      <c r="DR2179" s="168"/>
      <c r="DS2179" s="168"/>
      <c r="DT2179" s="168"/>
      <c r="DU2179" s="168"/>
      <c r="DV2179" s="168"/>
      <c r="DW2179" s="168"/>
      <c r="DX2179" s="168"/>
      <c r="DY2179" s="168"/>
      <c r="DZ2179" s="168"/>
      <c r="EA2179" s="168"/>
      <c r="EB2179" s="168"/>
      <c r="EC2179" s="168"/>
      <c r="ED2179" s="168"/>
      <c r="EE2179" s="168"/>
      <c r="EF2179" s="168"/>
      <c r="EG2179" s="168"/>
      <c r="EH2179" s="168"/>
      <c r="EI2179" s="168"/>
      <c r="EJ2179" s="168"/>
      <c r="EK2179" s="168"/>
      <c r="EL2179" s="168"/>
      <c r="EM2179" s="168"/>
      <c r="EN2179" s="168"/>
      <c r="EO2179" s="168"/>
      <c r="EP2179" s="168"/>
      <c r="EQ2179" s="168"/>
      <c r="ER2179" s="168"/>
      <c r="ES2179" s="168"/>
      <c r="ET2179" s="168"/>
      <c r="EU2179" s="168"/>
      <c r="EV2179" s="168"/>
      <c r="EW2179" s="168"/>
      <c r="EX2179" s="168"/>
      <c r="EY2179" s="168"/>
      <c r="EZ2179" s="168"/>
      <c r="FA2179" s="168"/>
      <c r="FB2179" s="168"/>
      <c r="FC2179" s="168"/>
      <c r="FD2179" s="168"/>
    </row>
    <row r="2180" spans="1:160" s="5" customFormat="1" ht="24.9" customHeight="1" x14ac:dyDescent="0.3">
      <c r="A2180" s="263"/>
      <c r="B2180" s="263"/>
      <c r="C2180" s="265"/>
      <c r="D2180" s="481"/>
      <c r="E2180" s="482"/>
      <c r="F2180" s="482"/>
      <c r="G2180" s="482"/>
      <c r="H2180" s="482"/>
      <c r="I2180" s="482"/>
      <c r="J2180" s="482"/>
      <c r="K2180" s="482"/>
      <c r="L2180" s="482"/>
      <c r="M2180" s="483"/>
      <c r="N2180" s="16"/>
      <c r="O2180" s="529"/>
      <c r="P2180" s="530"/>
      <c r="Q2180" s="8"/>
      <c r="R2180" s="8"/>
      <c r="S2180" s="8"/>
      <c r="T2180" s="9"/>
      <c r="U2180" s="17"/>
      <c r="V2180" s="33"/>
      <c r="W2180" s="57"/>
      <c r="X2180" s="86"/>
      <c r="Y2180" s="33"/>
      <c r="Z2180" s="36"/>
      <c r="AA2180" s="36"/>
      <c r="AC2180" s="76"/>
      <c r="AD2180" s="89"/>
      <c r="AE2180" s="89"/>
      <c r="AF2180" s="90"/>
      <c r="AG2180" s="91"/>
      <c r="AH2180" s="88"/>
      <c r="AI2180" s="88"/>
      <c r="AJ2180" s="88"/>
      <c r="AK2180" s="88"/>
      <c r="AL2180" s="88"/>
      <c r="AM2180" s="88"/>
      <c r="AN2180" s="88"/>
      <c r="AO2180" s="88"/>
      <c r="AP2180" s="88"/>
      <c r="AQ2180" s="88"/>
      <c r="AR2180" s="88"/>
      <c r="AS2180" s="88"/>
      <c r="AT2180" s="90"/>
      <c r="AU2180" s="91"/>
      <c r="AV2180" s="88"/>
      <c r="AW2180" s="88"/>
      <c r="AX2180" s="38"/>
      <c r="AZ2180" s="141"/>
      <c r="BE2180" s="168"/>
      <c r="BF2180" s="168"/>
      <c r="BG2180" s="168"/>
      <c r="BH2180" s="168"/>
      <c r="BI2180" s="168"/>
      <c r="BJ2180" s="168"/>
      <c r="BK2180" s="168"/>
      <c r="BL2180" s="168"/>
      <c r="BM2180" s="168"/>
      <c r="DK2180" s="168"/>
      <c r="DL2180" s="168"/>
      <c r="DM2180" s="168"/>
      <c r="DN2180" s="168"/>
      <c r="DO2180" s="168"/>
      <c r="DP2180" s="168"/>
      <c r="DQ2180" s="168"/>
      <c r="DR2180" s="168"/>
      <c r="DS2180" s="168"/>
      <c r="DT2180" s="168"/>
      <c r="DU2180" s="168"/>
      <c r="DV2180" s="168"/>
      <c r="DW2180" s="168"/>
      <c r="DX2180" s="168"/>
      <c r="DY2180" s="168"/>
      <c r="DZ2180" s="168"/>
      <c r="EA2180" s="168"/>
      <c r="EB2180" s="168"/>
      <c r="EC2180" s="168"/>
      <c r="ED2180" s="168"/>
      <c r="EE2180" s="168"/>
      <c r="EF2180" s="168"/>
      <c r="EG2180" s="168"/>
      <c r="EH2180" s="168"/>
      <c r="EI2180" s="168"/>
      <c r="EJ2180" s="168"/>
      <c r="EK2180" s="168"/>
      <c r="EL2180" s="168"/>
      <c r="EM2180" s="168"/>
      <c r="EN2180" s="168"/>
      <c r="EO2180" s="168"/>
      <c r="EP2180" s="168"/>
      <c r="EQ2180" s="168"/>
      <c r="ER2180" s="168"/>
      <c r="ES2180" s="168"/>
      <c r="ET2180" s="168"/>
      <c r="EU2180" s="168"/>
      <c r="EV2180" s="168"/>
      <c r="EW2180" s="168"/>
      <c r="EX2180" s="168"/>
      <c r="EY2180" s="168"/>
      <c r="EZ2180" s="168"/>
      <c r="FA2180" s="168"/>
      <c r="FB2180" s="168"/>
      <c r="FC2180" s="168"/>
      <c r="FD2180" s="168"/>
    </row>
    <row r="2181" spans="1:160" s="5" customFormat="1" ht="24.9" customHeight="1" x14ac:dyDescent="0.3">
      <c r="A2181" s="263"/>
      <c r="B2181" s="263"/>
      <c r="C2181" s="265"/>
      <c r="D2181" s="481"/>
      <c r="E2181" s="482"/>
      <c r="F2181" s="482"/>
      <c r="G2181" s="482"/>
      <c r="H2181" s="482"/>
      <c r="I2181" s="482"/>
      <c r="J2181" s="482"/>
      <c r="K2181" s="482"/>
      <c r="L2181" s="482"/>
      <c r="M2181" s="483"/>
      <c r="N2181" s="16"/>
      <c r="O2181" s="529"/>
      <c r="P2181" s="530"/>
      <c r="Q2181" s="8"/>
      <c r="R2181" s="8"/>
      <c r="S2181" s="8"/>
      <c r="T2181" s="9"/>
      <c r="U2181" s="17"/>
      <c r="V2181" s="33"/>
      <c r="W2181" s="57"/>
      <c r="X2181" s="86"/>
      <c r="Y2181" s="33"/>
      <c r="Z2181" s="36"/>
      <c r="AA2181" s="36"/>
      <c r="AC2181" s="76"/>
      <c r="AD2181" s="89"/>
      <c r="AE2181" s="89"/>
      <c r="AF2181" s="90"/>
      <c r="AG2181" s="91"/>
      <c r="AH2181" s="88"/>
      <c r="AI2181" s="88"/>
      <c r="AJ2181" s="88"/>
      <c r="AK2181" s="88"/>
      <c r="AL2181" s="88"/>
      <c r="AM2181" s="88"/>
      <c r="AN2181" s="88"/>
      <c r="AO2181" s="88"/>
      <c r="AP2181" s="88"/>
      <c r="AQ2181" s="88"/>
      <c r="AR2181" s="88"/>
      <c r="AS2181" s="88"/>
      <c r="AT2181" s="90"/>
      <c r="AU2181" s="91"/>
      <c r="AV2181" s="88"/>
      <c r="AW2181" s="88"/>
      <c r="AX2181" s="38"/>
      <c r="AZ2181" s="141"/>
      <c r="BE2181" s="168"/>
      <c r="BF2181" s="168"/>
      <c r="BG2181" s="168"/>
      <c r="BH2181" s="168"/>
      <c r="BI2181" s="168"/>
      <c r="BJ2181" s="168"/>
      <c r="BK2181" s="168"/>
      <c r="BL2181" s="168"/>
      <c r="BM2181" s="168"/>
      <c r="DK2181" s="168"/>
      <c r="DL2181" s="168"/>
      <c r="DM2181" s="168"/>
      <c r="DN2181" s="168"/>
      <c r="DO2181" s="168"/>
      <c r="DP2181" s="168"/>
      <c r="DQ2181" s="168"/>
      <c r="DR2181" s="168"/>
      <c r="DS2181" s="168"/>
      <c r="DT2181" s="168"/>
      <c r="DU2181" s="168"/>
      <c r="DV2181" s="168"/>
      <c r="DW2181" s="168"/>
      <c r="DX2181" s="168"/>
      <c r="DY2181" s="168"/>
      <c r="DZ2181" s="168"/>
      <c r="EA2181" s="168"/>
      <c r="EB2181" s="168"/>
      <c r="EC2181" s="168"/>
      <c r="ED2181" s="168"/>
      <c r="EE2181" s="168"/>
      <c r="EF2181" s="168"/>
      <c r="EG2181" s="168"/>
      <c r="EH2181" s="168"/>
      <c r="EI2181" s="168"/>
      <c r="EJ2181" s="168"/>
      <c r="EK2181" s="168"/>
      <c r="EL2181" s="168"/>
      <c r="EM2181" s="168"/>
      <c r="EN2181" s="168"/>
      <c r="EO2181" s="168"/>
      <c r="EP2181" s="168"/>
      <c r="EQ2181" s="168"/>
      <c r="ER2181" s="168"/>
      <c r="ES2181" s="168"/>
      <c r="ET2181" s="168"/>
      <c r="EU2181" s="168"/>
      <c r="EV2181" s="168"/>
      <c r="EW2181" s="168"/>
      <c r="EX2181" s="168"/>
      <c r="EY2181" s="168"/>
      <c r="EZ2181" s="168"/>
      <c r="FA2181" s="168"/>
      <c r="FB2181" s="168"/>
      <c r="FC2181" s="168"/>
      <c r="FD2181" s="168"/>
    </row>
    <row r="2182" spans="1:160" s="5" customFormat="1" ht="24.9" customHeight="1" x14ac:dyDescent="0.3">
      <c r="A2182" s="263"/>
      <c r="B2182" s="263"/>
      <c r="C2182" s="265"/>
      <c r="D2182" s="481"/>
      <c r="E2182" s="482"/>
      <c r="F2182" s="482"/>
      <c r="G2182" s="482"/>
      <c r="H2182" s="482"/>
      <c r="I2182" s="482"/>
      <c r="J2182" s="482"/>
      <c r="K2182" s="482"/>
      <c r="L2182" s="482"/>
      <c r="M2182" s="483"/>
      <c r="N2182" s="16"/>
      <c r="O2182" s="529"/>
      <c r="P2182" s="530"/>
      <c r="Q2182" s="8"/>
      <c r="R2182" s="8"/>
      <c r="S2182" s="8"/>
      <c r="T2182" s="9"/>
      <c r="U2182" s="17"/>
      <c r="V2182" s="33"/>
      <c r="W2182" s="57"/>
      <c r="X2182" s="86"/>
      <c r="Y2182" s="33"/>
      <c r="Z2182" s="36"/>
      <c r="AA2182" s="36"/>
      <c r="AC2182" s="76"/>
      <c r="AD2182" s="89"/>
      <c r="AE2182" s="89"/>
      <c r="AF2182" s="90"/>
      <c r="AG2182" s="91"/>
      <c r="AH2182" s="88"/>
      <c r="AI2182" s="88"/>
      <c r="AJ2182" s="88"/>
      <c r="AK2182" s="88"/>
      <c r="AL2182" s="88"/>
      <c r="AM2182" s="88"/>
      <c r="AN2182" s="88"/>
      <c r="AO2182" s="88"/>
      <c r="AP2182" s="88"/>
      <c r="AQ2182" s="88"/>
      <c r="AR2182" s="88"/>
      <c r="AS2182" s="88"/>
      <c r="AT2182" s="90"/>
      <c r="AU2182" s="91"/>
      <c r="AV2182" s="88"/>
      <c r="AW2182" s="88"/>
      <c r="AX2182" s="38"/>
      <c r="AZ2182" s="141"/>
      <c r="BE2182" s="168"/>
      <c r="BF2182" s="168"/>
      <c r="BG2182" s="168"/>
      <c r="BH2182" s="168"/>
      <c r="BI2182" s="168"/>
      <c r="BJ2182" s="168"/>
      <c r="BK2182" s="168"/>
      <c r="BL2182" s="168"/>
      <c r="BM2182" s="168"/>
      <c r="DK2182" s="168"/>
      <c r="DL2182" s="168"/>
      <c r="DM2182" s="168"/>
      <c r="DN2182" s="168"/>
      <c r="DO2182" s="168"/>
      <c r="DP2182" s="168"/>
      <c r="DQ2182" s="168"/>
      <c r="DR2182" s="168"/>
      <c r="DS2182" s="168"/>
      <c r="DT2182" s="168"/>
      <c r="DU2182" s="168"/>
      <c r="DV2182" s="168"/>
      <c r="DW2182" s="168"/>
      <c r="DX2182" s="168"/>
      <c r="DY2182" s="168"/>
      <c r="DZ2182" s="168"/>
      <c r="EA2182" s="168"/>
      <c r="EB2182" s="168"/>
      <c r="EC2182" s="168"/>
      <c r="ED2182" s="168"/>
      <c r="EE2182" s="168"/>
      <c r="EF2182" s="168"/>
      <c r="EG2182" s="168"/>
      <c r="EH2182" s="168"/>
      <c r="EI2182" s="168"/>
      <c r="EJ2182" s="168"/>
      <c r="EK2182" s="168"/>
      <c r="EL2182" s="168"/>
      <c r="EM2182" s="168"/>
      <c r="EN2182" s="168"/>
      <c r="EO2182" s="168"/>
      <c r="EP2182" s="168"/>
      <c r="EQ2182" s="168"/>
      <c r="ER2182" s="168"/>
      <c r="ES2182" s="168"/>
      <c r="ET2182" s="168"/>
      <c r="EU2182" s="168"/>
      <c r="EV2182" s="168"/>
      <c r="EW2182" s="168"/>
      <c r="EX2182" s="168"/>
      <c r="EY2182" s="168"/>
      <c r="EZ2182" s="168"/>
      <c r="FA2182" s="168"/>
      <c r="FB2182" s="168"/>
      <c r="FC2182" s="168"/>
      <c r="FD2182" s="168"/>
    </row>
    <row r="2183" spans="1:160" s="5" customFormat="1" ht="24.9" customHeight="1" x14ac:dyDescent="0.3">
      <c r="A2183" s="263"/>
      <c r="B2183" s="263"/>
      <c r="C2183" s="265"/>
      <c r="D2183" s="481"/>
      <c r="E2183" s="482"/>
      <c r="F2183" s="482"/>
      <c r="G2183" s="482"/>
      <c r="H2183" s="482"/>
      <c r="I2183" s="482"/>
      <c r="J2183" s="482"/>
      <c r="K2183" s="482"/>
      <c r="L2183" s="482"/>
      <c r="M2183" s="483"/>
      <c r="N2183" s="16"/>
      <c r="O2183" s="529"/>
      <c r="P2183" s="530"/>
      <c r="Q2183" s="8"/>
      <c r="R2183" s="8"/>
      <c r="S2183" s="8"/>
      <c r="T2183" s="9"/>
      <c r="U2183" s="17"/>
      <c r="V2183" s="33"/>
      <c r="W2183" s="57"/>
      <c r="X2183" s="86"/>
      <c r="Y2183" s="33"/>
      <c r="Z2183" s="36"/>
      <c r="AA2183" s="36"/>
      <c r="AC2183" s="76"/>
      <c r="AD2183" s="89"/>
      <c r="AE2183" s="89"/>
      <c r="AF2183" s="90"/>
      <c r="AG2183" s="91"/>
      <c r="AH2183" s="88"/>
      <c r="AI2183" s="88"/>
      <c r="AJ2183" s="88"/>
      <c r="AK2183" s="88"/>
      <c r="AL2183" s="88"/>
      <c r="AM2183" s="88"/>
      <c r="AN2183" s="88"/>
      <c r="AO2183" s="88"/>
      <c r="AP2183" s="88"/>
      <c r="AQ2183" s="88"/>
      <c r="AR2183" s="88"/>
      <c r="AS2183" s="88"/>
      <c r="AT2183" s="90"/>
      <c r="AU2183" s="91"/>
      <c r="AV2183" s="88"/>
      <c r="AW2183" s="88"/>
      <c r="AX2183" s="38"/>
      <c r="AZ2183" s="141"/>
      <c r="BE2183" s="168"/>
      <c r="BF2183" s="168"/>
      <c r="BG2183" s="168"/>
      <c r="BH2183" s="168"/>
      <c r="BI2183" s="168"/>
      <c r="BJ2183" s="168"/>
      <c r="BK2183" s="168"/>
      <c r="BL2183" s="168"/>
      <c r="BM2183" s="168"/>
      <c r="DK2183" s="168"/>
      <c r="DL2183" s="168"/>
      <c r="DM2183" s="168"/>
      <c r="DN2183" s="168"/>
      <c r="DO2183" s="168"/>
      <c r="DP2183" s="168"/>
      <c r="DQ2183" s="168"/>
      <c r="DR2183" s="168"/>
      <c r="DS2183" s="168"/>
      <c r="DT2183" s="168"/>
      <c r="DU2183" s="168"/>
      <c r="DV2183" s="168"/>
      <c r="DW2183" s="168"/>
      <c r="DX2183" s="168"/>
      <c r="DY2183" s="168"/>
      <c r="DZ2183" s="168"/>
      <c r="EA2183" s="168"/>
      <c r="EB2183" s="168"/>
      <c r="EC2183" s="168"/>
      <c r="ED2183" s="168"/>
      <c r="EE2183" s="168"/>
      <c r="EF2183" s="168"/>
      <c r="EG2183" s="168"/>
      <c r="EH2183" s="168"/>
      <c r="EI2183" s="168"/>
      <c r="EJ2183" s="168"/>
      <c r="EK2183" s="168"/>
      <c r="EL2183" s="168"/>
      <c r="EM2183" s="168"/>
      <c r="EN2183" s="168"/>
      <c r="EO2183" s="168"/>
      <c r="EP2183" s="168"/>
      <c r="EQ2183" s="168"/>
      <c r="ER2183" s="168"/>
      <c r="ES2183" s="168"/>
      <c r="ET2183" s="168"/>
      <c r="EU2183" s="168"/>
      <c r="EV2183" s="168"/>
      <c r="EW2183" s="168"/>
      <c r="EX2183" s="168"/>
      <c r="EY2183" s="168"/>
      <c r="EZ2183" s="168"/>
      <c r="FA2183" s="168"/>
      <c r="FB2183" s="168"/>
      <c r="FC2183" s="168"/>
      <c r="FD2183" s="168"/>
    </row>
    <row r="2184" spans="1:160" s="5" customFormat="1" ht="24.9" customHeight="1" x14ac:dyDescent="0.3">
      <c r="A2184" s="263"/>
      <c r="B2184" s="263"/>
      <c r="C2184" s="265"/>
      <c r="D2184" s="481"/>
      <c r="E2184" s="482"/>
      <c r="F2184" s="482"/>
      <c r="G2184" s="482"/>
      <c r="H2184" s="482"/>
      <c r="I2184" s="482"/>
      <c r="J2184" s="482"/>
      <c r="K2184" s="482"/>
      <c r="L2184" s="482"/>
      <c r="M2184" s="483"/>
      <c r="N2184" s="16"/>
      <c r="O2184" s="529"/>
      <c r="P2184" s="530"/>
      <c r="Q2184" s="8"/>
      <c r="R2184" s="8"/>
      <c r="S2184" s="8"/>
      <c r="T2184" s="9"/>
      <c r="U2184" s="17"/>
      <c r="V2184" s="33"/>
      <c r="W2184" s="57"/>
      <c r="X2184" s="86"/>
      <c r="Y2184" s="33"/>
      <c r="Z2184" s="36"/>
      <c r="AA2184" s="36"/>
      <c r="AC2184" s="76"/>
      <c r="AD2184" s="89"/>
      <c r="AE2184" s="89"/>
      <c r="AF2184" s="90"/>
      <c r="AG2184" s="91"/>
      <c r="AH2184" s="88"/>
      <c r="AI2184" s="88"/>
      <c r="AJ2184" s="88"/>
      <c r="AK2184" s="88"/>
      <c r="AL2184" s="88"/>
      <c r="AM2184" s="88"/>
      <c r="AN2184" s="88"/>
      <c r="AO2184" s="88"/>
      <c r="AP2184" s="88"/>
      <c r="AQ2184" s="88"/>
      <c r="AR2184" s="88"/>
      <c r="AS2184" s="88"/>
      <c r="AT2184" s="90"/>
      <c r="AU2184" s="91"/>
      <c r="AV2184" s="88"/>
      <c r="AW2184" s="88"/>
      <c r="AX2184" s="38"/>
      <c r="AZ2184" s="141"/>
      <c r="BE2184" s="168"/>
      <c r="BF2184" s="168"/>
      <c r="BG2184" s="168"/>
      <c r="BH2184" s="168"/>
      <c r="BI2184" s="168"/>
      <c r="BJ2184" s="168"/>
      <c r="BK2184" s="168"/>
      <c r="BL2184" s="168"/>
      <c r="BM2184" s="168"/>
      <c r="DK2184" s="168"/>
      <c r="DL2184" s="168"/>
      <c r="DM2184" s="168"/>
      <c r="DN2184" s="168"/>
      <c r="DO2184" s="168"/>
      <c r="DP2184" s="168"/>
      <c r="DQ2184" s="168"/>
      <c r="DR2184" s="168"/>
      <c r="DS2184" s="168"/>
      <c r="DT2184" s="168"/>
      <c r="DU2184" s="168"/>
      <c r="DV2184" s="168"/>
      <c r="DW2184" s="168"/>
      <c r="DX2184" s="168"/>
      <c r="DY2184" s="168"/>
      <c r="DZ2184" s="168"/>
      <c r="EA2184" s="168"/>
      <c r="EB2184" s="168"/>
      <c r="EC2184" s="168"/>
      <c r="ED2184" s="168"/>
      <c r="EE2184" s="168"/>
      <c r="EF2184" s="168"/>
      <c r="EG2184" s="168"/>
      <c r="EH2184" s="168"/>
      <c r="EI2184" s="168"/>
      <c r="EJ2184" s="168"/>
      <c r="EK2184" s="168"/>
      <c r="EL2184" s="168"/>
      <c r="EM2184" s="168"/>
      <c r="EN2184" s="168"/>
      <c r="EO2184" s="168"/>
      <c r="EP2184" s="168"/>
      <c r="EQ2184" s="168"/>
      <c r="ER2184" s="168"/>
      <c r="ES2184" s="168"/>
      <c r="ET2184" s="168"/>
      <c r="EU2184" s="168"/>
      <c r="EV2184" s="168"/>
      <c r="EW2184" s="168"/>
      <c r="EX2184" s="168"/>
      <c r="EY2184" s="168"/>
      <c r="EZ2184" s="168"/>
      <c r="FA2184" s="168"/>
      <c r="FB2184" s="168"/>
      <c r="FC2184" s="168"/>
      <c r="FD2184" s="168"/>
    </row>
    <row r="2185" spans="1:160" s="5" customFormat="1" ht="24.9" customHeight="1" x14ac:dyDescent="0.3">
      <c r="A2185" s="263"/>
      <c r="B2185" s="263"/>
      <c r="C2185" s="265"/>
      <c r="D2185" s="481"/>
      <c r="E2185" s="482"/>
      <c r="F2185" s="482"/>
      <c r="G2185" s="482"/>
      <c r="H2185" s="482"/>
      <c r="I2185" s="482"/>
      <c r="J2185" s="482"/>
      <c r="K2185" s="482"/>
      <c r="L2185" s="482"/>
      <c r="M2185" s="483"/>
      <c r="N2185" s="16"/>
      <c r="O2185" s="529"/>
      <c r="P2185" s="530"/>
      <c r="Q2185" s="8"/>
      <c r="R2185" s="8"/>
      <c r="S2185" s="8"/>
      <c r="T2185" s="9"/>
      <c r="U2185" s="17"/>
      <c r="V2185" s="33"/>
      <c r="W2185" s="57"/>
      <c r="X2185" s="86"/>
      <c r="Y2185" s="33"/>
      <c r="Z2185" s="36"/>
      <c r="AA2185" s="36"/>
      <c r="AC2185" s="76"/>
      <c r="AD2185" s="89"/>
      <c r="AE2185" s="89"/>
      <c r="AF2185" s="90"/>
      <c r="AG2185" s="91"/>
      <c r="AH2185" s="88"/>
      <c r="AI2185" s="88"/>
      <c r="AJ2185" s="88"/>
      <c r="AK2185" s="88"/>
      <c r="AL2185" s="88"/>
      <c r="AM2185" s="88"/>
      <c r="AN2185" s="88"/>
      <c r="AO2185" s="88"/>
      <c r="AP2185" s="88"/>
      <c r="AQ2185" s="88"/>
      <c r="AR2185" s="88"/>
      <c r="AS2185" s="88"/>
      <c r="AT2185" s="90"/>
      <c r="AU2185" s="91"/>
      <c r="AV2185" s="88"/>
      <c r="AW2185" s="88"/>
      <c r="AX2185" s="38"/>
      <c r="AZ2185" s="141"/>
      <c r="BE2185" s="168"/>
      <c r="BF2185" s="168"/>
      <c r="BG2185" s="168"/>
      <c r="BH2185" s="168"/>
      <c r="BI2185" s="168"/>
      <c r="BJ2185" s="168"/>
      <c r="BK2185" s="168"/>
      <c r="BL2185" s="168"/>
      <c r="BM2185" s="168"/>
      <c r="DK2185" s="168"/>
      <c r="DL2185" s="168"/>
      <c r="DM2185" s="168"/>
      <c r="DN2185" s="168"/>
      <c r="DO2185" s="168"/>
      <c r="DP2185" s="168"/>
      <c r="DQ2185" s="168"/>
      <c r="DR2185" s="168"/>
      <c r="DS2185" s="168"/>
      <c r="DT2185" s="168"/>
      <c r="DU2185" s="168"/>
      <c r="DV2185" s="168"/>
      <c r="DW2185" s="168"/>
      <c r="DX2185" s="168"/>
      <c r="DY2185" s="168"/>
      <c r="DZ2185" s="168"/>
      <c r="EA2185" s="168"/>
      <c r="EB2185" s="168"/>
      <c r="EC2185" s="168"/>
      <c r="ED2185" s="168"/>
      <c r="EE2185" s="168"/>
      <c r="EF2185" s="168"/>
      <c r="EG2185" s="168"/>
      <c r="EH2185" s="168"/>
      <c r="EI2185" s="168"/>
      <c r="EJ2185" s="168"/>
      <c r="EK2185" s="168"/>
      <c r="EL2185" s="168"/>
      <c r="EM2185" s="168"/>
      <c r="EN2185" s="168"/>
      <c r="EO2185" s="168"/>
      <c r="EP2185" s="168"/>
      <c r="EQ2185" s="168"/>
      <c r="ER2185" s="168"/>
      <c r="ES2185" s="168"/>
      <c r="ET2185" s="168"/>
      <c r="EU2185" s="168"/>
      <c r="EV2185" s="168"/>
      <c r="EW2185" s="168"/>
      <c r="EX2185" s="168"/>
      <c r="EY2185" s="168"/>
      <c r="EZ2185" s="168"/>
      <c r="FA2185" s="168"/>
      <c r="FB2185" s="168"/>
      <c r="FC2185" s="168"/>
      <c r="FD2185" s="168"/>
    </row>
    <row r="2186" spans="1:160" s="5" customFormat="1" ht="24.9" customHeight="1" x14ac:dyDescent="0.3">
      <c r="A2186" s="263"/>
      <c r="B2186" s="263"/>
      <c r="C2186" s="265"/>
      <c r="D2186" s="481"/>
      <c r="E2186" s="482"/>
      <c r="F2186" s="482"/>
      <c r="G2186" s="482"/>
      <c r="H2186" s="482"/>
      <c r="I2186" s="482"/>
      <c r="J2186" s="482"/>
      <c r="K2186" s="482"/>
      <c r="L2186" s="482"/>
      <c r="M2186" s="483"/>
      <c r="N2186" s="16"/>
      <c r="O2186" s="529"/>
      <c r="P2186" s="530"/>
      <c r="Q2186" s="8"/>
      <c r="R2186" s="8"/>
      <c r="S2186" s="8"/>
      <c r="T2186" s="9"/>
      <c r="U2186" s="17"/>
      <c r="V2186" s="33"/>
      <c r="W2186" s="57"/>
      <c r="X2186" s="86"/>
      <c r="Y2186" s="33"/>
      <c r="Z2186" s="36"/>
      <c r="AA2186" s="36"/>
      <c r="AC2186" s="76"/>
      <c r="AD2186" s="89"/>
      <c r="AE2186" s="89"/>
      <c r="AF2186" s="90"/>
      <c r="AG2186" s="92"/>
      <c r="AH2186" s="88"/>
      <c r="AI2186" s="88"/>
      <c r="AJ2186" s="88"/>
      <c r="AK2186" s="88"/>
      <c r="AL2186" s="88"/>
      <c r="AM2186" s="88"/>
      <c r="AN2186" s="88"/>
      <c r="AO2186" s="88"/>
      <c r="AP2186" s="88"/>
      <c r="AQ2186" s="88"/>
      <c r="AR2186" s="88"/>
      <c r="AS2186" s="88"/>
      <c r="AT2186" s="90"/>
      <c r="AU2186" s="92"/>
      <c r="AV2186" s="88"/>
      <c r="AW2186" s="88"/>
      <c r="AX2186" s="38"/>
      <c r="AZ2186" s="141"/>
      <c r="BE2186" s="168"/>
      <c r="BF2186" s="168"/>
      <c r="BG2186" s="168"/>
      <c r="BH2186" s="168"/>
      <c r="BI2186" s="168"/>
      <c r="BJ2186" s="168"/>
      <c r="BK2186" s="168"/>
      <c r="BL2186" s="168"/>
      <c r="BM2186" s="168"/>
      <c r="DK2186" s="168"/>
      <c r="DL2186" s="168"/>
      <c r="DM2186" s="168"/>
      <c r="DN2186" s="168"/>
      <c r="DO2186" s="168"/>
      <c r="DP2186" s="168"/>
      <c r="DQ2186" s="168"/>
      <c r="DR2186" s="168"/>
      <c r="DS2186" s="168"/>
      <c r="DT2186" s="168"/>
      <c r="DU2186" s="168"/>
      <c r="DV2186" s="168"/>
      <c r="DW2186" s="168"/>
      <c r="DX2186" s="168"/>
      <c r="DY2186" s="168"/>
      <c r="DZ2186" s="168"/>
      <c r="EA2186" s="168"/>
      <c r="EB2186" s="168"/>
      <c r="EC2186" s="168"/>
      <c r="ED2186" s="168"/>
      <c r="EE2186" s="168"/>
      <c r="EF2186" s="168"/>
      <c r="EG2186" s="168"/>
      <c r="EH2186" s="168"/>
      <c r="EI2186" s="168"/>
      <c r="EJ2186" s="168"/>
      <c r="EK2186" s="168"/>
      <c r="EL2186" s="168"/>
      <c r="EM2186" s="168"/>
      <c r="EN2186" s="168"/>
      <c r="EO2186" s="168"/>
      <c r="EP2186" s="168"/>
      <c r="EQ2186" s="168"/>
      <c r="ER2186" s="168"/>
      <c r="ES2186" s="168"/>
      <c r="ET2186" s="168"/>
      <c r="EU2186" s="168"/>
      <c r="EV2186" s="168"/>
      <c r="EW2186" s="168"/>
      <c r="EX2186" s="168"/>
      <c r="EY2186" s="168"/>
      <c r="EZ2186" s="168"/>
      <c r="FA2186" s="168"/>
      <c r="FB2186" s="168"/>
      <c r="FC2186" s="168"/>
      <c r="FD2186" s="168"/>
    </row>
    <row r="2187" spans="1:160" s="5" customFormat="1" ht="24.9" customHeight="1" x14ac:dyDescent="0.3">
      <c r="A2187" s="263"/>
      <c r="B2187" s="263"/>
      <c r="C2187" s="265"/>
      <c r="D2187" s="481"/>
      <c r="E2187" s="482"/>
      <c r="F2187" s="482"/>
      <c r="G2187" s="482"/>
      <c r="H2187" s="482"/>
      <c r="I2187" s="482"/>
      <c r="J2187" s="482"/>
      <c r="K2187" s="482"/>
      <c r="L2187" s="482"/>
      <c r="M2187" s="483"/>
      <c r="N2187" s="16"/>
      <c r="O2187" s="529"/>
      <c r="P2187" s="530"/>
      <c r="Q2187" s="8"/>
      <c r="R2187" s="8"/>
      <c r="S2187" s="8"/>
      <c r="T2187" s="9"/>
      <c r="U2187" s="17"/>
      <c r="V2187" s="33"/>
      <c r="W2187" s="57"/>
      <c r="X2187" s="86"/>
      <c r="Y2187" s="33"/>
      <c r="Z2187" s="36"/>
      <c r="AA2187" s="36"/>
      <c r="AC2187" s="76"/>
      <c r="AD2187" s="89"/>
      <c r="AE2187" s="89"/>
      <c r="AF2187" s="90"/>
      <c r="AG2187" s="92"/>
      <c r="AH2187" s="88"/>
      <c r="AI2187" s="88"/>
      <c r="AJ2187" s="88"/>
      <c r="AK2187" s="88"/>
      <c r="AL2187" s="88"/>
      <c r="AM2187" s="88"/>
      <c r="AN2187" s="88"/>
      <c r="AO2187" s="88"/>
      <c r="AP2187" s="88"/>
      <c r="AQ2187" s="88"/>
      <c r="AR2187" s="88"/>
      <c r="AS2187" s="88"/>
      <c r="AT2187" s="90"/>
      <c r="AU2187" s="92"/>
      <c r="AV2187" s="88"/>
      <c r="AW2187" s="88"/>
      <c r="AX2187" s="38"/>
      <c r="AZ2187" s="141"/>
      <c r="BE2187" s="168"/>
      <c r="BF2187" s="168"/>
      <c r="BG2187" s="168"/>
      <c r="BH2187" s="168"/>
      <c r="BI2187" s="168"/>
      <c r="BJ2187" s="168"/>
      <c r="BK2187" s="168"/>
      <c r="BL2187" s="168"/>
      <c r="BM2187" s="168"/>
      <c r="DK2187" s="168"/>
      <c r="DL2187" s="168"/>
      <c r="DM2187" s="168"/>
      <c r="DN2187" s="168"/>
      <c r="DO2187" s="168"/>
      <c r="DP2187" s="168"/>
      <c r="DQ2187" s="168"/>
      <c r="DR2187" s="168"/>
      <c r="DS2187" s="168"/>
      <c r="DT2187" s="168"/>
      <c r="DU2187" s="168"/>
      <c r="DV2187" s="168"/>
      <c r="DW2187" s="168"/>
      <c r="DX2187" s="168"/>
      <c r="DY2187" s="168"/>
      <c r="DZ2187" s="168"/>
      <c r="EA2187" s="168"/>
      <c r="EB2187" s="168"/>
      <c r="EC2187" s="168"/>
      <c r="ED2187" s="168"/>
      <c r="EE2187" s="168"/>
      <c r="EF2187" s="168"/>
      <c r="EG2187" s="168"/>
      <c r="EH2187" s="168"/>
      <c r="EI2187" s="168"/>
      <c r="EJ2187" s="168"/>
      <c r="EK2187" s="168"/>
      <c r="EL2187" s="168"/>
      <c r="EM2187" s="168"/>
      <c r="EN2187" s="168"/>
      <c r="EO2187" s="168"/>
      <c r="EP2187" s="168"/>
      <c r="EQ2187" s="168"/>
      <c r="ER2187" s="168"/>
      <c r="ES2187" s="168"/>
      <c r="ET2187" s="168"/>
      <c r="EU2187" s="168"/>
      <c r="EV2187" s="168"/>
      <c r="EW2187" s="168"/>
      <c r="EX2187" s="168"/>
      <c r="EY2187" s="168"/>
      <c r="EZ2187" s="168"/>
      <c r="FA2187" s="168"/>
      <c r="FB2187" s="168"/>
      <c r="FC2187" s="168"/>
      <c r="FD2187" s="168"/>
    </row>
    <row r="2188" spans="1:160" s="5" customFormat="1" ht="24.9" customHeight="1" x14ac:dyDescent="0.3">
      <c r="A2188" s="263"/>
      <c r="B2188" s="263"/>
      <c r="C2188" s="265"/>
      <c r="D2188" s="481"/>
      <c r="E2188" s="482"/>
      <c r="F2188" s="482"/>
      <c r="G2188" s="482"/>
      <c r="H2188" s="482"/>
      <c r="I2188" s="482"/>
      <c r="J2188" s="482"/>
      <c r="K2188" s="482"/>
      <c r="L2188" s="482"/>
      <c r="M2188" s="483"/>
      <c r="N2188" s="16"/>
      <c r="O2188" s="529"/>
      <c r="P2188" s="530"/>
      <c r="Q2188" s="8"/>
      <c r="R2188" s="8"/>
      <c r="S2188" s="8"/>
      <c r="T2188" s="9"/>
      <c r="U2188" s="17"/>
      <c r="V2188" s="33"/>
      <c r="W2188" s="57"/>
      <c r="X2188" s="86"/>
      <c r="Y2188" s="33"/>
      <c r="Z2188" s="36"/>
      <c r="AA2188" s="36"/>
      <c r="AC2188" s="76"/>
      <c r="AD2188" s="89"/>
      <c r="AE2188" s="89"/>
      <c r="AF2188" s="90"/>
      <c r="AG2188" s="92"/>
      <c r="AH2188" s="88"/>
      <c r="AI2188" s="88"/>
      <c r="AJ2188" s="88"/>
      <c r="AK2188" s="88"/>
      <c r="AL2188" s="88"/>
      <c r="AM2188" s="88"/>
      <c r="AN2188" s="88"/>
      <c r="AO2188" s="88"/>
      <c r="AP2188" s="88"/>
      <c r="AQ2188" s="88"/>
      <c r="AR2188" s="88"/>
      <c r="AS2188" s="88"/>
      <c r="AT2188" s="90"/>
      <c r="AU2188" s="92"/>
      <c r="AV2188" s="88"/>
      <c r="AW2188" s="88"/>
      <c r="AX2188" s="38"/>
      <c r="AZ2188" s="141"/>
      <c r="BE2188" s="168"/>
      <c r="BF2188" s="168"/>
      <c r="BG2188" s="168"/>
      <c r="BH2188" s="168"/>
      <c r="BI2188" s="168"/>
      <c r="BJ2188" s="168"/>
      <c r="BK2188" s="168"/>
      <c r="BL2188" s="168"/>
      <c r="BM2188" s="168"/>
      <c r="DK2188" s="168"/>
      <c r="DL2188" s="168"/>
      <c r="DM2188" s="168"/>
      <c r="DN2188" s="168"/>
      <c r="DO2188" s="168"/>
      <c r="DP2188" s="168"/>
      <c r="DQ2188" s="168"/>
      <c r="DR2188" s="168"/>
      <c r="DS2188" s="168"/>
      <c r="DT2188" s="168"/>
      <c r="DU2188" s="168"/>
      <c r="DV2188" s="168"/>
      <c r="DW2188" s="168"/>
      <c r="DX2188" s="168"/>
      <c r="DY2188" s="168"/>
      <c r="DZ2188" s="168"/>
      <c r="EA2188" s="168"/>
      <c r="EB2188" s="168"/>
      <c r="EC2188" s="168"/>
      <c r="ED2188" s="168"/>
      <c r="EE2188" s="168"/>
      <c r="EF2188" s="168"/>
      <c r="EG2188" s="168"/>
      <c r="EH2188" s="168"/>
      <c r="EI2188" s="168"/>
      <c r="EJ2188" s="168"/>
      <c r="EK2188" s="168"/>
      <c r="EL2188" s="168"/>
      <c r="EM2188" s="168"/>
      <c r="EN2188" s="168"/>
      <c r="EO2188" s="168"/>
      <c r="EP2188" s="168"/>
      <c r="EQ2188" s="168"/>
      <c r="ER2188" s="168"/>
      <c r="ES2188" s="168"/>
      <c r="ET2188" s="168"/>
      <c r="EU2188" s="168"/>
      <c r="EV2188" s="168"/>
      <c r="EW2188" s="168"/>
      <c r="EX2188" s="168"/>
      <c r="EY2188" s="168"/>
      <c r="EZ2188" s="168"/>
      <c r="FA2188" s="168"/>
      <c r="FB2188" s="168"/>
      <c r="FC2188" s="168"/>
      <c r="FD2188" s="168"/>
    </row>
    <row r="2189" spans="1:160" s="5" customFormat="1" ht="24.9" customHeight="1" x14ac:dyDescent="0.3">
      <c r="A2189" s="263"/>
      <c r="B2189" s="263"/>
      <c r="C2189" s="265"/>
      <c r="D2189" s="481"/>
      <c r="E2189" s="482"/>
      <c r="F2189" s="482"/>
      <c r="G2189" s="482"/>
      <c r="H2189" s="482"/>
      <c r="I2189" s="482"/>
      <c r="J2189" s="482"/>
      <c r="K2189" s="482"/>
      <c r="L2189" s="482"/>
      <c r="M2189" s="483"/>
      <c r="N2189" s="16"/>
      <c r="O2189" s="529"/>
      <c r="P2189" s="530"/>
      <c r="Q2189" s="8"/>
      <c r="R2189" s="8"/>
      <c r="S2189" s="8"/>
      <c r="T2189" s="9"/>
      <c r="U2189" s="17"/>
      <c r="V2189" s="33"/>
      <c r="W2189" s="57"/>
      <c r="X2189" s="86"/>
      <c r="Y2189" s="33"/>
      <c r="Z2189" s="36"/>
      <c r="AA2189" s="36"/>
      <c r="AC2189" s="76"/>
      <c r="AD2189" s="89"/>
      <c r="AE2189" s="89"/>
      <c r="AF2189" s="90"/>
      <c r="AG2189" s="92"/>
      <c r="AH2189" s="88"/>
      <c r="AI2189" s="88"/>
      <c r="AJ2189" s="88"/>
      <c r="AK2189" s="88"/>
      <c r="AL2189" s="88"/>
      <c r="AM2189" s="88"/>
      <c r="AN2189" s="88"/>
      <c r="AO2189" s="88"/>
      <c r="AP2189" s="88"/>
      <c r="AQ2189" s="88"/>
      <c r="AR2189" s="88"/>
      <c r="AS2189" s="88"/>
      <c r="AT2189" s="90"/>
      <c r="AU2189" s="92"/>
      <c r="AV2189" s="88"/>
      <c r="AW2189" s="88"/>
      <c r="AX2189" s="38"/>
      <c r="AZ2189" s="141"/>
      <c r="BE2189" s="168"/>
      <c r="BF2189" s="168"/>
      <c r="BG2189" s="168"/>
      <c r="BH2189" s="168"/>
      <c r="BI2189" s="168"/>
      <c r="BJ2189" s="168"/>
      <c r="BK2189" s="168"/>
      <c r="BL2189" s="168"/>
      <c r="BM2189" s="168"/>
      <c r="DK2189" s="168"/>
      <c r="DL2189" s="168"/>
      <c r="DM2189" s="168"/>
      <c r="DN2189" s="168"/>
      <c r="DO2189" s="168"/>
      <c r="DP2189" s="168"/>
      <c r="DQ2189" s="168"/>
      <c r="DR2189" s="168"/>
      <c r="DS2189" s="168"/>
      <c r="DT2189" s="168"/>
      <c r="DU2189" s="168"/>
      <c r="DV2189" s="168"/>
      <c r="DW2189" s="168"/>
      <c r="DX2189" s="168"/>
      <c r="DY2189" s="168"/>
      <c r="DZ2189" s="168"/>
      <c r="EA2189" s="168"/>
      <c r="EB2189" s="168"/>
      <c r="EC2189" s="168"/>
      <c r="ED2189" s="168"/>
      <c r="EE2189" s="168"/>
      <c r="EF2189" s="168"/>
      <c r="EG2189" s="168"/>
      <c r="EH2189" s="168"/>
      <c r="EI2189" s="168"/>
      <c r="EJ2189" s="168"/>
      <c r="EK2189" s="168"/>
      <c r="EL2189" s="168"/>
      <c r="EM2189" s="168"/>
      <c r="EN2189" s="168"/>
      <c r="EO2189" s="168"/>
      <c r="EP2189" s="168"/>
      <c r="EQ2189" s="168"/>
      <c r="ER2189" s="168"/>
      <c r="ES2189" s="168"/>
      <c r="ET2189" s="168"/>
      <c r="EU2189" s="168"/>
      <c r="EV2189" s="168"/>
      <c r="EW2189" s="168"/>
      <c r="EX2189" s="168"/>
      <c r="EY2189" s="168"/>
      <c r="EZ2189" s="168"/>
      <c r="FA2189" s="168"/>
      <c r="FB2189" s="168"/>
      <c r="FC2189" s="168"/>
      <c r="FD2189" s="168"/>
    </row>
    <row r="2190" spans="1:160" s="5" customFormat="1" ht="24.9" customHeight="1" x14ac:dyDescent="0.3">
      <c r="A2190" s="263"/>
      <c r="B2190" s="263"/>
      <c r="C2190" s="265"/>
      <c r="D2190" s="481"/>
      <c r="E2190" s="482"/>
      <c r="F2190" s="482"/>
      <c r="G2190" s="482"/>
      <c r="H2190" s="482"/>
      <c r="I2190" s="482"/>
      <c r="J2190" s="482"/>
      <c r="K2190" s="482"/>
      <c r="L2190" s="482"/>
      <c r="M2190" s="483"/>
      <c r="N2190" s="16"/>
      <c r="O2190" s="529"/>
      <c r="P2190" s="530"/>
      <c r="Q2190" s="8"/>
      <c r="R2190" s="8"/>
      <c r="S2190" s="8"/>
      <c r="T2190" s="9"/>
      <c r="U2190" s="17"/>
      <c r="V2190" s="33"/>
      <c r="W2190" s="57"/>
      <c r="X2190" s="86"/>
      <c r="Y2190" s="33"/>
      <c r="Z2190" s="36"/>
      <c r="AA2190" s="36"/>
      <c r="AC2190" s="82"/>
      <c r="AD2190" s="89"/>
      <c r="AE2190" s="89"/>
      <c r="AF2190" s="90"/>
      <c r="AG2190" s="38"/>
      <c r="AH2190" s="88"/>
      <c r="AI2190" s="88"/>
      <c r="AJ2190" s="88"/>
      <c r="AK2190" s="88"/>
      <c r="AL2190" s="88"/>
      <c r="AM2190" s="88"/>
      <c r="AN2190" s="88"/>
      <c r="AO2190" s="88"/>
      <c r="AP2190" s="88"/>
      <c r="AQ2190" s="88"/>
      <c r="AR2190" s="88"/>
      <c r="AS2190" s="88"/>
      <c r="AT2190" s="90"/>
      <c r="AU2190" s="38"/>
      <c r="AV2190" s="88"/>
      <c r="AW2190" s="88"/>
      <c r="AX2190" s="38"/>
      <c r="AZ2190" s="141"/>
      <c r="BE2190" s="168"/>
      <c r="BF2190" s="168"/>
      <c r="BG2190" s="168"/>
      <c r="BH2190" s="168"/>
      <c r="BI2190" s="168"/>
      <c r="BJ2190" s="168"/>
      <c r="BK2190" s="168"/>
      <c r="BL2190" s="168"/>
      <c r="BM2190" s="168"/>
      <c r="DK2190" s="168"/>
      <c r="DL2190" s="168"/>
      <c r="DM2190" s="168"/>
      <c r="DN2190" s="168"/>
      <c r="DO2190" s="168"/>
      <c r="DP2190" s="168"/>
      <c r="DQ2190" s="168"/>
      <c r="DR2190" s="168"/>
      <c r="DS2190" s="168"/>
      <c r="DT2190" s="168"/>
      <c r="DU2190" s="168"/>
      <c r="DV2190" s="168"/>
      <c r="DW2190" s="168"/>
      <c r="DX2190" s="168"/>
      <c r="DY2190" s="168"/>
      <c r="DZ2190" s="168"/>
      <c r="EA2190" s="168"/>
      <c r="EB2190" s="168"/>
      <c r="EC2190" s="168"/>
      <c r="ED2190" s="168"/>
      <c r="EE2190" s="168"/>
      <c r="EF2190" s="168"/>
      <c r="EG2190" s="168"/>
      <c r="EH2190" s="168"/>
      <c r="EI2190" s="168"/>
      <c r="EJ2190" s="168"/>
      <c r="EK2190" s="168"/>
      <c r="EL2190" s="168"/>
      <c r="EM2190" s="168"/>
      <c r="EN2190" s="168"/>
      <c r="EO2190" s="168"/>
      <c r="EP2190" s="168"/>
      <c r="EQ2190" s="168"/>
      <c r="ER2190" s="168"/>
      <c r="ES2190" s="168"/>
      <c r="ET2190" s="168"/>
      <c r="EU2190" s="168"/>
      <c r="EV2190" s="168"/>
      <c r="EW2190" s="168"/>
      <c r="EX2190" s="168"/>
      <c r="EY2190" s="168"/>
      <c r="EZ2190" s="168"/>
      <c r="FA2190" s="168"/>
      <c r="FB2190" s="168"/>
      <c r="FC2190" s="168"/>
      <c r="FD2190" s="168"/>
    </row>
    <row r="2191" spans="1:160" s="5" customFormat="1" ht="24.9" customHeight="1" x14ac:dyDescent="0.3">
      <c r="A2191" s="263"/>
      <c r="B2191" s="263"/>
      <c r="C2191" s="265"/>
      <c r="D2191" s="481"/>
      <c r="E2191" s="482"/>
      <c r="F2191" s="482"/>
      <c r="G2191" s="482"/>
      <c r="H2191" s="482"/>
      <c r="I2191" s="482"/>
      <c r="J2191" s="482"/>
      <c r="K2191" s="482"/>
      <c r="L2191" s="482"/>
      <c r="M2191" s="483"/>
      <c r="N2191" s="16"/>
      <c r="O2191" s="529"/>
      <c r="P2191" s="530"/>
      <c r="Q2191" s="8"/>
      <c r="R2191" s="8"/>
      <c r="S2191" s="8"/>
      <c r="T2191" s="9"/>
      <c r="U2191" s="17"/>
      <c r="V2191" s="33"/>
      <c r="W2191" s="57"/>
      <c r="X2191" s="86"/>
      <c r="Y2191" s="33"/>
      <c r="Z2191" s="36"/>
      <c r="AA2191" s="36"/>
      <c r="AC2191" s="82"/>
      <c r="AD2191" s="89"/>
      <c r="AE2191" s="89"/>
      <c r="AF2191" s="90"/>
      <c r="AG2191" s="38"/>
      <c r="AH2191" s="88"/>
      <c r="AI2191" s="88"/>
      <c r="AJ2191" s="88"/>
      <c r="AK2191" s="88"/>
      <c r="AL2191" s="88"/>
      <c r="AM2191" s="88"/>
      <c r="AN2191" s="88"/>
      <c r="AO2191" s="88"/>
      <c r="AP2191" s="88"/>
      <c r="AQ2191" s="88"/>
      <c r="AR2191" s="88"/>
      <c r="AS2191" s="88"/>
      <c r="AT2191" s="90"/>
      <c r="AU2191" s="38"/>
      <c r="AV2191" s="88"/>
      <c r="AW2191" s="88"/>
      <c r="AX2191" s="38"/>
      <c r="AZ2191" s="141"/>
      <c r="BE2191" s="168"/>
      <c r="BF2191" s="168"/>
      <c r="BG2191" s="168"/>
      <c r="BH2191" s="168"/>
      <c r="BI2191" s="168"/>
      <c r="BJ2191" s="168"/>
      <c r="BK2191" s="168"/>
      <c r="BL2191" s="168"/>
      <c r="BM2191" s="168"/>
      <c r="DK2191" s="168"/>
      <c r="DL2191" s="168"/>
      <c r="DM2191" s="168"/>
      <c r="DN2191" s="168"/>
      <c r="DO2191" s="168"/>
      <c r="DP2191" s="168"/>
      <c r="DQ2191" s="168"/>
      <c r="DR2191" s="168"/>
      <c r="DS2191" s="168"/>
      <c r="DT2191" s="168"/>
      <c r="DU2191" s="168"/>
      <c r="DV2191" s="168"/>
      <c r="DW2191" s="168"/>
      <c r="DX2191" s="168"/>
      <c r="DY2191" s="168"/>
      <c r="DZ2191" s="168"/>
      <c r="EA2191" s="168"/>
      <c r="EB2191" s="168"/>
      <c r="EC2191" s="168"/>
      <c r="ED2191" s="168"/>
      <c r="EE2191" s="168"/>
      <c r="EF2191" s="168"/>
      <c r="EG2191" s="168"/>
      <c r="EH2191" s="168"/>
      <c r="EI2191" s="168"/>
      <c r="EJ2191" s="168"/>
      <c r="EK2191" s="168"/>
      <c r="EL2191" s="168"/>
      <c r="EM2191" s="168"/>
      <c r="EN2191" s="168"/>
      <c r="EO2191" s="168"/>
      <c r="EP2191" s="168"/>
      <c r="EQ2191" s="168"/>
      <c r="ER2191" s="168"/>
      <c r="ES2191" s="168"/>
      <c r="ET2191" s="168"/>
      <c r="EU2191" s="168"/>
      <c r="EV2191" s="168"/>
      <c r="EW2191" s="168"/>
      <c r="EX2191" s="168"/>
      <c r="EY2191" s="168"/>
      <c r="EZ2191" s="168"/>
      <c r="FA2191" s="168"/>
      <c r="FB2191" s="168"/>
      <c r="FC2191" s="168"/>
      <c r="FD2191" s="168"/>
    </row>
    <row r="2192" spans="1:160" s="5" customFormat="1" ht="24.9" customHeight="1" x14ac:dyDescent="0.3">
      <c r="A2192" s="263"/>
      <c r="B2192" s="263"/>
      <c r="C2192" s="265"/>
      <c r="D2192" s="481"/>
      <c r="E2192" s="482"/>
      <c r="F2192" s="482"/>
      <c r="G2192" s="482"/>
      <c r="H2192" s="482"/>
      <c r="I2192" s="482"/>
      <c r="J2192" s="482"/>
      <c r="K2192" s="482"/>
      <c r="L2192" s="482"/>
      <c r="M2192" s="483"/>
      <c r="N2192" s="16"/>
      <c r="O2192" s="529"/>
      <c r="P2192" s="530"/>
      <c r="Q2192" s="8"/>
      <c r="R2192" s="8"/>
      <c r="S2192" s="8"/>
      <c r="T2192" s="9"/>
      <c r="U2192" s="17"/>
      <c r="V2192" s="33"/>
      <c r="W2192" s="57"/>
      <c r="X2192" s="86"/>
      <c r="Y2192" s="33"/>
      <c r="Z2192" s="36"/>
      <c r="AA2192" s="36"/>
      <c r="AC2192" s="82"/>
      <c r="AD2192" s="89"/>
      <c r="AE2192" s="89"/>
      <c r="AF2192" s="90"/>
      <c r="AG2192" s="38"/>
      <c r="AH2192" s="88"/>
      <c r="AI2192" s="88"/>
      <c r="AJ2192" s="88"/>
      <c r="AK2192" s="88"/>
      <c r="AL2192" s="88"/>
      <c r="AM2192" s="88"/>
      <c r="AN2192" s="88"/>
      <c r="AO2192" s="88"/>
      <c r="AP2192" s="88"/>
      <c r="AQ2192" s="88"/>
      <c r="AR2192" s="88"/>
      <c r="AS2192" s="88"/>
      <c r="AT2192" s="90"/>
      <c r="AU2192" s="38"/>
      <c r="AV2192" s="88"/>
      <c r="AW2192" s="88"/>
      <c r="AX2192" s="38"/>
      <c r="AZ2192" s="141"/>
      <c r="BE2192" s="168"/>
      <c r="BF2192" s="168"/>
      <c r="BG2192" s="168"/>
      <c r="BH2192" s="168"/>
      <c r="BI2192" s="168"/>
      <c r="BJ2192" s="168"/>
      <c r="BK2192" s="168"/>
      <c r="BL2192" s="168"/>
      <c r="BM2192" s="168"/>
      <c r="DK2192" s="168"/>
      <c r="DL2192" s="168"/>
      <c r="DM2192" s="168"/>
      <c r="DN2192" s="168"/>
      <c r="DO2192" s="168"/>
      <c r="DP2192" s="168"/>
      <c r="DQ2192" s="168"/>
      <c r="DR2192" s="168"/>
      <c r="DS2192" s="168"/>
      <c r="DT2192" s="168"/>
      <c r="DU2192" s="168"/>
      <c r="DV2192" s="168"/>
      <c r="DW2192" s="168"/>
      <c r="DX2192" s="168"/>
      <c r="DY2192" s="168"/>
      <c r="DZ2192" s="168"/>
      <c r="EA2192" s="168"/>
      <c r="EB2192" s="168"/>
      <c r="EC2192" s="168"/>
      <c r="ED2192" s="168"/>
      <c r="EE2192" s="168"/>
      <c r="EF2192" s="168"/>
      <c r="EG2192" s="168"/>
      <c r="EH2192" s="168"/>
      <c r="EI2192" s="168"/>
      <c r="EJ2192" s="168"/>
      <c r="EK2192" s="168"/>
      <c r="EL2192" s="168"/>
      <c r="EM2192" s="168"/>
      <c r="EN2192" s="168"/>
      <c r="EO2192" s="168"/>
      <c r="EP2192" s="168"/>
      <c r="EQ2192" s="168"/>
      <c r="ER2192" s="168"/>
      <c r="ES2192" s="168"/>
      <c r="ET2192" s="168"/>
      <c r="EU2192" s="168"/>
      <c r="EV2192" s="168"/>
      <c r="EW2192" s="168"/>
      <c r="EX2192" s="168"/>
      <c r="EY2192" s="168"/>
      <c r="EZ2192" s="168"/>
      <c r="FA2192" s="168"/>
      <c r="FB2192" s="168"/>
      <c r="FC2192" s="168"/>
      <c r="FD2192" s="168"/>
    </row>
    <row r="2193" spans="1:160" s="5" customFormat="1" ht="24.9" customHeight="1" thickBot="1" x14ac:dyDescent="0.35">
      <c r="A2193" s="263"/>
      <c r="B2193" s="263"/>
      <c r="C2193" s="265"/>
      <c r="D2193" s="481"/>
      <c r="E2193" s="482"/>
      <c r="F2193" s="482"/>
      <c r="G2193" s="482"/>
      <c r="H2193" s="482"/>
      <c r="I2193" s="482"/>
      <c r="J2193" s="482"/>
      <c r="K2193" s="482"/>
      <c r="L2193" s="482"/>
      <c r="M2193" s="483"/>
      <c r="N2193" s="414" t="s">
        <v>16</v>
      </c>
      <c r="O2193" s="415"/>
      <c r="P2193" s="415"/>
      <c r="Q2193" s="415"/>
      <c r="R2193" s="415"/>
      <c r="S2193" s="415"/>
      <c r="T2193" s="415"/>
      <c r="U2193" s="18">
        <f>SUM(U2173:U2192)</f>
        <v>0</v>
      </c>
      <c r="V2193" s="33"/>
      <c r="W2193" s="57"/>
      <c r="X2193" s="86"/>
      <c r="Y2193" s="33"/>
      <c r="Z2193" s="36"/>
      <c r="AA2193" s="36"/>
      <c r="AC2193" s="82"/>
      <c r="AD2193" s="89"/>
      <c r="AE2193" s="89"/>
      <c r="AF2193" s="90"/>
      <c r="AG2193" s="38"/>
      <c r="AH2193" s="88"/>
      <c r="AI2193" s="88"/>
      <c r="AJ2193" s="88"/>
      <c r="AK2193" s="88"/>
      <c r="AL2193" s="88"/>
      <c r="AM2193" s="88"/>
      <c r="AN2193" s="88"/>
      <c r="AO2193" s="88"/>
      <c r="AP2193" s="88"/>
      <c r="AQ2193" s="88"/>
      <c r="AR2193" s="88"/>
      <c r="AS2193" s="88"/>
      <c r="AT2193" s="90"/>
      <c r="AU2193" s="38"/>
      <c r="AV2193" s="88"/>
      <c r="AW2193" s="88"/>
      <c r="AX2193" s="38"/>
      <c r="AZ2193" s="141"/>
      <c r="BE2193" s="168"/>
      <c r="BF2193" s="168"/>
      <c r="BG2193" s="168"/>
      <c r="BH2193" s="168"/>
      <c r="BI2193" s="168"/>
      <c r="BJ2193" s="168"/>
      <c r="BK2193" s="168"/>
      <c r="BL2193" s="168"/>
      <c r="BM2193" s="168"/>
      <c r="DK2193" s="168"/>
      <c r="DL2193" s="168"/>
      <c r="DM2193" s="168"/>
      <c r="DN2193" s="168"/>
      <c r="DO2193" s="168"/>
      <c r="DP2193" s="168"/>
      <c r="DQ2193" s="168"/>
      <c r="DR2193" s="168"/>
      <c r="DS2193" s="168"/>
      <c r="DT2193" s="168"/>
      <c r="DU2193" s="168"/>
      <c r="DV2193" s="168"/>
      <c r="DW2193" s="168"/>
      <c r="DX2193" s="168"/>
      <c r="DY2193" s="168"/>
      <c r="DZ2193" s="168"/>
      <c r="EA2193" s="168"/>
      <c r="EB2193" s="168"/>
      <c r="EC2193" s="168"/>
      <c r="ED2193" s="168"/>
      <c r="EE2193" s="168"/>
      <c r="EF2193" s="168"/>
      <c r="EG2193" s="168"/>
      <c r="EH2193" s="168"/>
      <c r="EI2193" s="168"/>
      <c r="EJ2193" s="168"/>
      <c r="EK2193" s="168"/>
      <c r="EL2193" s="168"/>
      <c r="EM2193" s="168"/>
      <c r="EN2193" s="168"/>
      <c r="EO2193" s="168"/>
      <c r="EP2193" s="168"/>
      <c r="EQ2193" s="168"/>
      <c r="ER2193" s="168"/>
      <c r="ES2193" s="168"/>
      <c r="ET2193" s="168"/>
      <c r="EU2193" s="168"/>
      <c r="EV2193" s="168"/>
      <c r="EW2193" s="168"/>
      <c r="EX2193" s="168"/>
      <c r="EY2193" s="168"/>
      <c r="EZ2193" s="168"/>
      <c r="FA2193" s="168"/>
      <c r="FB2193" s="168"/>
      <c r="FC2193" s="168"/>
      <c r="FD2193" s="168"/>
    </row>
    <row r="2194" spans="1:160" s="5" customFormat="1" ht="14.4" customHeight="1" x14ac:dyDescent="0.3">
      <c r="A2194" s="263"/>
      <c r="B2194" s="263"/>
      <c r="C2194" s="265"/>
      <c r="D2194" s="481"/>
      <c r="E2194" s="482"/>
      <c r="F2194" s="482"/>
      <c r="G2194" s="482"/>
      <c r="H2194" s="482"/>
      <c r="I2194" s="482"/>
      <c r="J2194" s="482"/>
      <c r="K2194" s="482"/>
      <c r="L2194" s="482"/>
      <c r="M2194" s="483"/>
      <c r="N2194" s="416" t="s">
        <v>17</v>
      </c>
      <c r="O2194" s="417"/>
      <c r="P2194" s="417"/>
      <c r="Q2194" s="417"/>
      <c r="R2194" s="417"/>
      <c r="S2194" s="417"/>
      <c r="T2194" s="417"/>
      <c r="U2194" s="418"/>
      <c r="V2194" s="87"/>
      <c r="W2194" s="57"/>
      <c r="X2194" s="86"/>
      <c r="Y2194" s="33"/>
      <c r="Z2194" s="36"/>
      <c r="AA2194" s="36"/>
      <c r="AC2194" s="82"/>
      <c r="AD2194" s="38"/>
      <c r="AE2194" s="82"/>
      <c r="AF2194" s="82"/>
      <c r="AG2194" s="38"/>
      <c r="AH2194" s="88"/>
      <c r="AI2194" s="88"/>
      <c r="AJ2194" s="88"/>
      <c r="AK2194" s="88"/>
      <c r="AL2194" s="88"/>
      <c r="AM2194" s="88"/>
      <c r="AN2194" s="88"/>
      <c r="AO2194" s="88"/>
      <c r="AP2194" s="88"/>
      <c r="AQ2194" s="88"/>
      <c r="AR2194" s="88"/>
      <c r="AS2194" s="88"/>
      <c r="AT2194" s="88"/>
      <c r="AU2194" s="89"/>
      <c r="AV2194" s="38"/>
      <c r="AW2194" s="38"/>
      <c r="AX2194" s="38"/>
      <c r="AZ2194" s="141"/>
      <c r="BE2194" s="168"/>
      <c r="BF2194" s="168"/>
      <c r="BG2194" s="168"/>
      <c r="BH2194" s="168"/>
      <c r="BI2194" s="168"/>
      <c r="BJ2194" s="168"/>
      <c r="BK2194" s="168"/>
      <c r="BL2194" s="168"/>
      <c r="BM2194" s="168"/>
      <c r="DK2194" s="168"/>
      <c r="DL2194" s="168"/>
      <c r="DM2194" s="168"/>
      <c r="DN2194" s="168"/>
      <c r="DO2194" s="168"/>
      <c r="DP2194" s="168"/>
      <c r="DQ2194" s="168"/>
      <c r="DR2194" s="168"/>
      <c r="DS2194" s="168"/>
      <c r="DT2194" s="168"/>
      <c r="DU2194" s="168"/>
      <c r="DV2194" s="168"/>
      <c r="DW2194" s="168"/>
      <c r="DX2194" s="168"/>
      <c r="DY2194" s="168"/>
      <c r="DZ2194" s="168"/>
      <c r="EA2194" s="168"/>
      <c r="EB2194" s="168"/>
      <c r="EC2194" s="168"/>
      <c r="ED2194" s="168"/>
      <c r="EE2194" s="168"/>
      <c r="EF2194" s="168"/>
      <c r="EG2194" s="168"/>
      <c r="EH2194" s="168"/>
      <c r="EI2194" s="168"/>
      <c r="EJ2194" s="168"/>
      <c r="EK2194" s="168"/>
      <c r="EL2194" s="168"/>
      <c r="EM2194" s="168"/>
      <c r="EN2194" s="168"/>
      <c r="EO2194" s="168"/>
      <c r="EP2194" s="168"/>
      <c r="EQ2194" s="168"/>
      <c r="ER2194" s="168"/>
      <c r="ES2194" s="168"/>
      <c r="ET2194" s="168"/>
      <c r="EU2194" s="168"/>
      <c r="EV2194" s="168"/>
      <c r="EW2194" s="168"/>
      <c r="EX2194" s="168"/>
      <c r="EY2194" s="168"/>
      <c r="EZ2194" s="168"/>
      <c r="FA2194" s="168"/>
      <c r="FB2194" s="168"/>
      <c r="FC2194" s="168"/>
      <c r="FD2194" s="168"/>
    </row>
    <row r="2195" spans="1:160" s="5" customFormat="1" x14ac:dyDescent="0.3">
      <c r="A2195" s="263"/>
      <c r="B2195" s="263"/>
      <c r="C2195" s="265"/>
      <c r="D2195" s="481"/>
      <c r="E2195" s="482"/>
      <c r="F2195" s="482"/>
      <c r="G2195" s="482"/>
      <c r="H2195" s="482"/>
      <c r="I2195" s="482"/>
      <c r="J2195" s="482"/>
      <c r="K2195" s="482"/>
      <c r="L2195" s="482"/>
      <c r="M2195" s="483"/>
      <c r="N2195" s="419"/>
      <c r="O2195" s="420"/>
      <c r="P2195" s="420"/>
      <c r="Q2195" s="420"/>
      <c r="R2195" s="420"/>
      <c r="S2195" s="420"/>
      <c r="T2195" s="420"/>
      <c r="U2195" s="421"/>
      <c r="V2195" s="33"/>
      <c r="W2195" s="57"/>
      <c r="X2195" s="86"/>
      <c r="Y2195" s="33"/>
      <c r="Z2195" s="36"/>
      <c r="AA2195" s="36"/>
      <c r="AC2195" s="82"/>
      <c r="AD2195" s="38"/>
      <c r="AE2195" s="82"/>
      <c r="AG2195" s="33"/>
      <c r="AH2195" s="43"/>
      <c r="AI2195" s="43"/>
      <c r="AJ2195" s="43"/>
      <c r="AK2195" s="43"/>
      <c r="AL2195" s="43"/>
      <c r="AM2195" s="43"/>
      <c r="AN2195" s="43"/>
      <c r="AO2195" s="43"/>
      <c r="AP2195" s="43"/>
      <c r="AQ2195" s="43"/>
      <c r="AR2195" s="43"/>
      <c r="AS2195" s="43"/>
      <c r="AT2195" s="43"/>
      <c r="AU2195" s="44"/>
      <c r="AV2195" s="33"/>
      <c r="AW2195" s="33"/>
      <c r="AX2195" s="33"/>
      <c r="AZ2195" s="141"/>
      <c r="BE2195" s="168"/>
      <c r="BF2195" s="168"/>
      <c r="BG2195" s="168"/>
      <c r="BH2195" s="168"/>
      <c r="BI2195" s="168"/>
      <c r="BJ2195" s="168"/>
      <c r="BK2195" s="168"/>
      <c r="BL2195" s="168"/>
      <c r="BM2195" s="168"/>
      <c r="DK2195" s="168"/>
      <c r="DL2195" s="168"/>
      <c r="DM2195" s="168"/>
      <c r="DN2195" s="168"/>
      <c r="DO2195" s="168"/>
      <c r="DP2195" s="168"/>
      <c r="DQ2195" s="168"/>
      <c r="DR2195" s="168"/>
      <c r="DS2195" s="168"/>
      <c r="DT2195" s="168"/>
      <c r="DU2195" s="168"/>
      <c r="DV2195" s="168"/>
      <c r="DW2195" s="168"/>
      <c r="DX2195" s="168"/>
      <c r="DY2195" s="168"/>
      <c r="DZ2195" s="168"/>
      <c r="EA2195" s="168"/>
      <c r="EB2195" s="168"/>
      <c r="EC2195" s="168"/>
      <c r="ED2195" s="168"/>
      <c r="EE2195" s="168"/>
      <c r="EF2195" s="168"/>
      <c r="EG2195" s="168"/>
      <c r="EH2195" s="168"/>
      <c r="EI2195" s="168"/>
      <c r="EJ2195" s="168"/>
      <c r="EK2195" s="168"/>
      <c r="EL2195" s="168"/>
      <c r="EM2195" s="168"/>
      <c r="EN2195" s="168"/>
      <c r="EO2195" s="168"/>
      <c r="EP2195" s="168"/>
      <c r="EQ2195" s="168"/>
      <c r="ER2195" s="168"/>
      <c r="ES2195" s="168"/>
      <c r="ET2195" s="168"/>
      <c r="EU2195" s="168"/>
      <c r="EV2195" s="168"/>
      <c r="EW2195" s="168"/>
      <c r="EX2195" s="168"/>
      <c r="EY2195" s="168"/>
      <c r="EZ2195" s="168"/>
      <c r="FA2195" s="168"/>
      <c r="FB2195" s="168"/>
      <c r="FC2195" s="168"/>
      <c r="FD2195" s="168"/>
    </row>
    <row r="2196" spans="1:160" s="5" customFormat="1" x14ac:dyDescent="0.3">
      <c r="A2196" s="263"/>
      <c r="B2196" s="263"/>
      <c r="C2196" s="265"/>
      <c r="D2196" s="481"/>
      <c r="E2196" s="482"/>
      <c r="F2196" s="482"/>
      <c r="G2196" s="482"/>
      <c r="H2196" s="482"/>
      <c r="I2196" s="482"/>
      <c r="J2196" s="482"/>
      <c r="K2196" s="482"/>
      <c r="L2196" s="482"/>
      <c r="M2196" s="483"/>
      <c r="N2196" s="419"/>
      <c r="O2196" s="420"/>
      <c r="P2196" s="420"/>
      <c r="Q2196" s="420"/>
      <c r="R2196" s="420"/>
      <c r="S2196" s="420"/>
      <c r="T2196" s="420"/>
      <c r="U2196" s="421"/>
      <c r="V2196" s="33"/>
      <c r="W2196" s="57"/>
      <c r="X2196" s="86"/>
      <c r="Y2196" s="33"/>
      <c r="Z2196" s="36"/>
      <c r="AA2196" s="36"/>
      <c r="AD2196" s="33"/>
      <c r="AG2196" s="33"/>
      <c r="AH2196" s="43"/>
      <c r="AI2196" s="43"/>
      <c r="AJ2196" s="43"/>
      <c r="AK2196" s="43"/>
      <c r="AL2196" s="43"/>
      <c r="AM2196" s="43"/>
      <c r="AN2196" s="43"/>
      <c r="AO2196" s="43"/>
      <c r="AP2196" s="43"/>
      <c r="AQ2196" s="43"/>
      <c r="AR2196" s="43"/>
      <c r="AS2196" s="43"/>
      <c r="AT2196" s="43"/>
      <c r="AU2196" s="44"/>
      <c r="AV2196" s="33"/>
      <c r="AW2196" s="33"/>
      <c r="AX2196" s="33"/>
      <c r="AZ2196" s="141"/>
      <c r="BE2196" s="168"/>
      <c r="BF2196" s="168"/>
      <c r="BG2196" s="168"/>
      <c r="BH2196" s="168"/>
      <c r="BI2196" s="168"/>
      <c r="BJ2196" s="168"/>
      <c r="BK2196" s="168"/>
      <c r="BL2196" s="168"/>
      <c r="BM2196" s="168"/>
      <c r="DK2196" s="168"/>
      <c r="DL2196" s="168"/>
      <c r="DM2196" s="168"/>
      <c r="DN2196" s="168"/>
      <c r="DO2196" s="168"/>
      <c r="DP2196" s="168"/>
      <c r="DQ2196" s="168"/>
      <c r="DR2196" s="168"/>
      <c r="DS2196" s="168"/>
      <c r="DT2196" s="168"/>
      <c r="DU2196" s="168"/>
      <c r="DV2196" s="168"/>
      <c r="DW2196" s="168"/>
      <c r="DX2196" s="168"/>
      <c r="DY2196" s="168"/>
      <c r="DZ2196" s="168"/>
      <c r="EA2196" s="168"/>
      <c r="EB2196" s="168"/>
      <c r="EC2196" s="168"/>
      <c r="ED2196" s="168"/>
      <c r="EE2196" s="168"/>
      <c r="EF2196" s="168"/>
      <c r="EG2196" s="168"/>
      <c r="EH2196" s="168"/>
      <c r="EI2196" s="168"/>
      <c r="EJ2196" s="168"/>
      <c r="EK2196" s="168"/>
      <c r="EL2196" s="168"/>
      <c r="EM2196" s="168"/>
      <c r="EN2196" s="168"/>
      <c r="EO2196" s="168"/>
      <c r="EP2196" s="168"/>
      <c r="EQ2196" s="168"/>
      <c r="ER2196" s="168"/>
      <c r="ES2196" s="168"/>
      <c r="ET2196" s="168"/>
      <c r="EU2196" s="168"/>
      <c r="EV2196" s="168"/>
      <c r="EW2196" s="168"/>
      <c r="EX2196" s="168"/>
      <c r="EY2196" s="168"/>
      <c r="EZ2196" s="168"/>
      <c r="FA2196" s="168"/>
      <c r="FB2196" s="168"/>
      <c r="FC2196" s="168"/>
      <c r="FD2196" s="168"/>
    </row>
    <row r="2197" spans="1:160" s="5" customFormat="1" ht="14.4" thickBot="1" x14ac:dyDescent="0.35">
      <c r="A2197" s="263"/>
      <c r="B2197" s="263"/>
      <c r="C2197" s="265"/>
      <c r="D2197" s="425"/>
      <c r="E2197" s="426"/>
      <c r="F2197" s="426"/>
      <c r="G2197" s="426"/>
      <c r="H2197" s="426"/>
      <c r="I2197" s="426"/>
      <c r="J2197" s="426"/>
      <c r="K2197" s="426"/>
      <c r="L2197" s="426"/>
      <c r="M2197" s="427"/>
      <c r="N2197" s="422"/>
      <c r="O2197" s="423"/>
      <c r="P2197" s="423"/>
      <c r="Q2197" s="423"/>
      <c r="R2197" s="423"/>
      <c r="S2197" s="423"/>
      <c r="T2197" s="423"/>
      <c r="U2197" s="424"/>
      <c r="V2197" s="33"/>
      <c r="W2197" s="57"/>
      <c r="X2197" s="86"/>
      <c r="Y2197" s="33"/>
      <c r="Z2197" s="36"/>
      <c r="AA2197" s="36"/>
      <c r="AD2197" s="33"/>
      <c r="AG2197" s="33"/>
      <c r="AH2197" s="43"/>
      <c r="AI2197" s="43"/>
      <c r="AJ2197" s="43"/>
      <c r="AK2197" s="43"/>
      <c r="AL2197" s="43"/>
      <c r="AM2197" s="43"/>
      <c r="AN2197" s="43"/>
      <c r="AO2197" s="43"/>
      <c r="AP2197" s="43"/>
      <c r="AQ2197" s="43"/>
      <c r="AR2197" s="43"/>
      <c r="AS2197" s="43"/>
      <c r="AT2197" s="43"/>
      <c r="AU2197" s="44"/>
      <c r="AV2197" s="33"/>
      <c r="AW2197" s="33"/>
      <c r="AX2197" s="33"/>
      <c r="AZ2197" s="141"/>
      <c r="BE2197" s="168"/>
      <c r="BF2197" s="168"/>
      <c r="BG2197" s="168"/>
      <c r="BH2197" s="168"/>
      <c r="BI2197" s="168"/>
      <c r="BJ2197" s="168"/>
      <c r="BK2197" s="168"/>
      <c r="BL2197" s="168"/>
      <c r="BM2197" s="168"/>
      <c r="DK2197" s="168"/>
      <c r="DL2197" s="168"/>
      <c r="DM2197" s="168"/>
      <c r="DN2197" s="168"/>
      <c r="DO2197" s="168"/>
      <c r="DP2197" s="168"/>
      <c r="DQ2197" s="168"/>
      <c r="DR2197" s="168"/>
      <c r="DS2197" s="168"/>
      <c r="DT2197" s="168"/>
      <c r="DU2197" s="168"/>
      <c r="DV2197" s="168"/>
      <c r="DW2197" s="168"/>
      <c r="DX2197" s="168"/>
      <c r="DY2197" s="168"/>
      <c r="DZ2197" s="168"/>
      <c r="EA2197" s="168"/>
      <c r="EB2197" s="168"/>
      <c r="EC2197" s="168"/>
      <c r="ED2197" s="168"/>
      <c r="EE2197" s="168"/>
      <c r="EF2197" s="168"/>
      <c r="EG2197" s="168"/>
      <c r="EH2197" s="168"/>
      <c r="EI2197" s="168"/>
      <c r="EJ2197" s="168"/>
      <c r="EK2197" s="168"/>
      <c r="EL2197" s="168"/>
      <c r="EM2197" s="168"/>
      <c r="EN2197" s="168"/>
      <c r="EO2197" s="168"/>
      <c r="EP2197" s="168"/>
      <c r="EQ2197" s="168"/>
      <c r="ER2197" s="168"/>
      <c r="ES2197" s="168"/>
      <c r="ET2197" s="168"/>
      <c r="EU2197" s="168"/>
      <c r="EV2197" s="168"/>
      <c r="EW2197" s="168"/>
      <c r="EX2197" s="168"/>
      <c r="EY2197" s="168"/>
      <c r="EZ2197" s="168"/>
      <c r="FA2197" s="168"/>
      <c r="FB2197" s="168"/>
      <c r="FC2197" s="168"/>
      <c r="FD2197" s="168"/>
    </row>
    <row r="2198" spans="1:160" s="5" customFormat="1" ht="5.25" customHeight="1" thickBot="1" x14ac:dyDescent="0.35">
      <c r="A2198" s="263"/>
      <c r="B2198" s="263"/>
      <c r="C2198" s="265"/>
      <c r="D2198" s="428"/>
      <c r="E2198" s="428"/>
      <c r="F2198" s="428"/>
      <c r="G2198" s="428"/>
      <c r="H2198" s="428"/>
      <c r="I2198" s="428"/>
      <c r="J2198" s="428"/>
      <c r="K2198" s="428"/>
      <c r="L2198" s="428"/>
      <c r="M2198" s="428"/>
      <c r="N2198" s="428"/>
      <c r="O2198" s="428"/>
      <c r="P2198" s="428"/>
      <c r="Q2198" s="428"/>
      <c r="R2198" s="428"/>
      <c r="S2198" s="428"/>
      <c r="T2198" s="428"/>
      <c r="U2198" s="428"/>
      <c r="V2198" s="33"/>
      <c r="W2198" s="57"/>
      <c r="X2198" s="86"/>
      <c r="Y2198" s="33"/>
      <c r="Z2198" s="36"/>
      <c r="AA2198" s="36"/>
      <c r="AD2198" s="33"/>
      <c r="AG2198" s="33"/>
      <c r="AH2198" s="43"/>
      <c r="AI2198" s="43"/>
      <c r="AJ2198" s="43"/>
      <c r="AK2198" s="43"/>
      <c r="AL2198" s="43"/>
      <c r="AM2198" s="43"/>
      <c r="AN2198" s="43"/>
      <c r="AO2198" s="43"/>
      <c r="AP2198" s="43"/>
      <c r="AQ2198" s="43"/>
      <c r="AR2198" s="43"/>
      <c r="AS2198" s="43"/>
      <c r="AT2198" s="43"/>
      <c r="AU2198" s="44"/>
      <c r="AV2198" s="33"/>
      <c r="AW2198" s="33"/>
      <c r="AX2198" s="33"/>
      <c r="AZ2198" s="141"/>
      <c r="BE2198" s="168"/>
      <c r="BF2198" s="168"/>
      <c r="BG2198" s="168"/>
      <c r="BH2198" s="168"/>
      <c r="BI2198" s="168"/>
      <c r="BJ2198" s="168"/>
      <c r="BK2198" s="168"/>
      <c r="BL2198" s="168"/>
      <c r="BM2198" s="168"/>
      <c r="DK2198" s="168"/>
      <c r="DL2198" s="168"/>
      <c r="DM2198" s="168"/>
      <c r="DN2198" s="168"/>
      <c r="DO2198" s="168"/>
      <c r="DP2198" s="168"/>
      <c r="DQ2198" s="168"/>
      <c r="DR2198" s="168"/>
      <c r="DS2198" s="168"/>
      <c r="DT2198" s="168"/>
      <c r="DU2198" s="168"/>
      <c r="DV2198" s="168"/>
      <c r="DW2198" s="168"/>
      <c r="DX2198" s="168"/>
      <c r="DY2198" s="168"/>
      <c r="DZ2198" s="168"/>
      <c r="EA2198" s="168"/>
      <c r="EB2198" s="168"/>
      <c r="EC2198" s="168"/>
      <c r="ED2198" s="168"/>
      <c r="EE2198" s="168"/>
      <c r="EF2198" s="168"/>
      <c r="EG2198" s="168"/>
      <c r="EH2198" s="168"/>
      <c r="EI2198" s="168"/>
      <c r="EJ2198" s="168"/>
      <c r="EK2198" s="168"/>
      <c r="EL2198" s="168"/>
      <c r="EM2198" s="168"/>
      <c r="EN2198" s="168"/>
      <c r="EO2198" s="168"/>
      <c r="EP2198" s="168"/>
      <c r="EQ2198" s="168"/>
      <c r="ER2198" s="168"/>
      <c r="ES2198" s="168"/>
      <c r="ET2198" s="168"/>
      <c r="EU2198" s="168"/>
      <c r="EV2198" s="168"/>
      <c r="EW2198" s="168"/>
      <c r="EX2198" s="168"/>
      <c r="EY2198" s="168"/>
      <c r="EZ2198" s="168"/>
      <c r="FA2198" s="168"/>
      <c r="FB2198" s="168"/>
      <c r="FC2198" s="168"/>
      <c r="FD2198" s="168"/>
    </row>
    <row r="2199" spans="1:160" s="5" customFormat="1" ht="20.25" customHeight="1" x14ac:dyDescent="0.3">
      <c r="A2199" s="263"/>
      <c r="B2199" s="263"/>
      <c r="C2199" s="265"/>
      <c r="D2199" s="429" t="s">
        <v>18</v>
      </c>
      <c r="E2199" s="430"/>
      <c r="F2199" s="430"/>
      <c r="G2199" s="430"/>
      <c r="H2199" s="430"/>
      <c r="I2199" s="430"/>
      <c r="J2199" s="430"/>
      <c r="K2199" s="430"/>
      <c r="L2199" s="430"/>
      <c r="M2199" s="431"/>
      <c r="N2199" s="429" t="s">
        <v>19</v>
      </c>
      <c r="O2199" s="430"/>
      <c r="P2199" s="430"/>
      <c r="Q2199" s="430"/>
      <c r="R2199" s="430"/>
      <c r="S2199" s="430"/>
      <c r="T2199" s="430"/>
      <c r="U2199" s="431"/>
      <c r="V2199" s="33"/>
      <c r="W2199" s="57"/>
      <c r="X2199" s="86"/>
      <c r="Y2199" s="33"/>
      <c r="Z2199" s="36"/>
      <c r="AA2199" s="36"/>
      <c r="AD2199" s="33"/>
      <c r="AG2199" s="33"/>
      <c r="AH2199" s="43"/>
      <c r="AI2199" s="43"/>
      <c r="AJ2199" s="43"/>
      <c r="AK2199" s="43"/>
      <c r="AL2199" s="43"/>
      <c r="AM2199" s="43"/>
      <c r="AN2199" s="43"/>
      <c r="AO2199" s="43"/>
      <c r="AP2199" s="43"/>
      <c r="AQ2199" s="43"/>
      <c r="AR2199" s="43"/>
      <c r="AS2199" s="43"/>
      <c r="AT2199" s="43"/>
      <c r="AU2199" s="44"/>
      <c r="AV2199" s="33"/>
      <c r="AW2199" s="33"/>
      <c r="AX2199" s="33"/>
      <c r="AZ2199" s="141"/>
      <c r="BE2199" s="168"/>
      <c r="BF2199" s="168"/>
      <c r="BG2199" s="168"/>
      <c r="BH2199" s="168"/>
      <c r="BI2199" s="168"/>
      <c r="BJ2199" s="168"/>
      <c r="BK2199" s="168"/>
      <c r="BL2199" s="168"/>
      <c r="BM2199" s="168"/>
      <c r="DK2199" s="168"/>
      <c r="DL2199" s="168"/>
      <c r="DM2199" s="168"/>
      <c r="DN2199" s="168"/>
      <c r="DO2199" s="168"/>
      <c r="DP2199" s="168"/>
      <c r="DQ2199" s="168"/>
      <c r="DR2199" s="168"/>
      <c r="DS2199" s="168"/>
      <c r="DT2199" s="168"/>
      <c r="DU2199" s="168"/>
      <c r="DV2199" s="168"/>
      <c r="DW2199" s="168"/>
      <c r="DX2199" s="168"/>
      <c r="DY2199" s="168"/>
      <c r="DZ2199" s="168"/>
      <c r="EA2199" s="168"/>
      <c r="EB2199" s="168"/>
      <c r="EC2199" s="168"/>
      <c r="ED2199" s="168"/>
      <c r="EE2199" s="168"/>
      <c r="EF2199" s="168"/>
      <c r="EG2199" s="168"/>
      <c r="EH2199" s="168"/>
      <c r="EI2199" s="168"/>
      <c r="EJ2199" s="168"/>
      <c r="EK2199" s="168"/>
      <c r="EL2199" s="168"/>
      <c r="EM2199" s="168"/>
      <c r="EN2199" s="168"/>
      <c r="EO2199" s="168"/>
      <c r="EP2199" s="168"/>
      <c r="EQ2199" s="168"/>
      <c r="ER2199" s="168"/>
      <c r="ES2199" s="168"/>
      <c r="ET2199" s="168"/>
      <c r="EU2199" s="168"/>
      <c r="EV2199" s="168"/>
      <c r="EW2199" s="168"/>
      <c r="EX2199" s="168"/>
      <c r="EY2199" s="168"/>
      <c r="EZ2199" s="168"/>
      <c r="FA2199" s="168"/>
      <c r="FB2199" s="168"/>
      <c r="FC2199" s="168"/>
      <c r="FD2199" s="168"/>
    </row>
    <row r="2200" spans="1:160" s="5" customFormat="1" x14ac:dyDescent="0.3">
      <c r="A2200" s="263"/>
      <c r="B2200" s="263"/>
      <c r="C2200" s="265"/>
      <c r="D2200" s="432" t="s">
        <v>20</v>
      </c>
      <c r="E2200" s="433"/>
      <c r="F2200" s="433"/>
      <c r="G2200" s="433"/>
      <c r="H2200" s="433"/>
      <c r="I2200" s="433"/>
      <c r="J2200" s="433"/>
      <c r="K2200" s="433"/>
      <c r="L2200" s="433"/>
      <c r="M2200" s="434"/>
      <c r="N2200" s="435" t="s">
        <v>21</v>
      </c>
      <c r="O2200" s="436"/>
      <c r="P2200" s="436"/>
      <c r="Q2200" s="436"/>
      <c r="R2200" s="436"/>
      <c r="S2200" s="436"/>
      <c r="T2200" s="436"/>
      <c r="U2200" s="437"/>
      <c r="V2200" s="33"/>
      <c r="W2200" s="57"/>
      <c r="X2200" s="86"/>
      <c r="Y2200" s="33"/>
      <c r="Z2200" s="36"/>
      <c r="AA2200" s="36"/>
      <c r="AD2200" s="33"/>
      <c r="AG2200" s="33"/>
      <c r="AH2200" s="43"/>
      <c r="AI2200" s="43"/>
      <c r="AJ2200" s="43"/>
      <c r="AK2200" s="43"/>
      <c r="AL2200" s="43"/>
      <c r="AM2200" s="43"/>
      <c r="AN2200" s="43"/>
      <c r="AO2200" s="43"/>
      <c r="AP2200" s="43"/>
      <c r="AQ2200" s="43"/>
      <c r="AR2200" s="43"/>
      <c r="AS2200" s="43"/>
      <c r="AT2200" s="43"/>
      <c r="AU2200" s="44"/>
      <c r="AV2200" s="33"/>
      <c r="AW2200" s="33"/>
      <c r="AX2200" s="33"/>
      <c r="AZ2200" s="141"/>
      <c r="BE2200" s="168"/>
      <c r="BF2200" s="168"/>
      <c r="BG2200" s="168"/>
      <c r="BH2200" s="168"/>
      <c r="BI2200" s="168"/>
      <c r="BJ2200" s="168"/>
      <c r="BK2200" s="168"/>
      <c r="BL2200" s="168"/>
      <c r="BM2200" s="168"/>
      <c r="DK2200" s="168"/>
      <c r="DL2200" s="168"/>
      <c r="DM2200" s="168"/>
      <c r="DN2200" s="168"/>
      <c r="DO2200" s="168"/>
      <c r="DP2200" s="168"/>
      <c r="DQ2200" s="168"/>
      <c r="DR2200" s="168"/>
      <c r="DS2200" s="168"/>
      <c r="DT2200" s="168"/>
      <c r="DU2200" s="168"/>
      <c r="DV2200" s="168"/>
      <c r="DW2200" s="168"/>
      <c r="DX2200" s="168"/>
      <c r="DY2200" s="168"/>
      <c r="DZ2200" s="168"/>
      <c r="EA2200" s="168"/>
      <c r="EB2200" s="168"/>
      <c r="EC2200" s="168"/>
      <c r="ED2200" s="168"/>
      <c r="EE2200" s="168"/>
      <c r="EF2200" s="168"/>
      <c r="EG2200" s="168"/>
      <c r="EH2200" s="168"/>
      <c r="EI2200" s="168"/>
      <c r="EJ2200" s="168"/>
      <c r="EK2200" s="168"/>
      <c r="EL2200" s="168"/>
      <c r="EM2200" s="168"/>
      <c r="EN2200" s="168"/>
      <c r="EO2200" s="168"/>
      <c r="EP2200" s="168"/>
      <c r="EQ2200" s="168"/>
      <c r="ER2200" s="168"/>
      <c r="ES2200" s="168"/>
      <c r="ET2200" s="168"/>
      <c r="EU2200" s="168"/>
      <c r="EV2200" s="168"/>
      <c r="EW2200" s="168"/>
      <c r="EX2200" s="168"/>
      <c r="EY2200" s="168"/>
      <c r="EZ2200" s="168"/>
      <c r="FA2200" s="168"/>
      <c r="FB2200" s="168"/>
      <c r="FC2200" s="168"/>
      <c r="FD2200" s="168"/>
    </row>
    <row r="2201" spans="1:160" s="5" customFormat="1" ht="15.75" customHeight="1" x14ac:dyDescent="0.3">
      <c r="A2201" s="263"/>
      <c r="B2201" s="263"/>
      <c r="C2201" s="265"/>
      <c r="D2201" s="438" t="s">
        <v>22</v>
      </c>
      <c r="E2201" s="439"/>
      <c r="F2201" s="439"/>
      <c r="G2201" s="439"/>
      <c r="H2201" s="439"/>
      <c r="I2201" s="439"/>
      <c r="J2201" s="439"/>
      <c r="K2201" s="439"/>
      <c r="L2201" s="439"/>
      <c r="M2201" s="440"/>
      <c r="N2201" s="438" t="s">
        <v>22</v>
      </c>
      <c r="O2201" s="444"/>
      <c r="P2201" s="444"/>
      <c r="Q2201" s="444"/>
      <c r="R2201" s="444"/>
      <c r="S2201" s="444"/>
      <c r="T2201" s="444"/>
      <c r="U2201" s="440"/>
      <c r="V2201" s="33"/>
      <c r="W2201" s="57"/>
      <c r="X2201" s="86"/>
      <c r="Y2201" s="33"/>
      <c r="Z2201" s="36"/>
      <c r="AA2201" s="36"/>
      <c r="AD2201" s="33"/>
      <c r="AG2201" s="33"/>
      <c r="AH2201" s="43"/>
      <c r="AI2201" s="43"/>
      <c r="AJ2201" s="43"/>
      <c r="AK2201" s="43"/>
      <c r="AL2201" s="43"/>
      <c r="AM2201" s="43"/>
      <c r="AN2201" s="43"/>
      <c r="AO2201" s="43"/>
      <c r="AP2201" s="43"/>
      <c r="AQ2201" s="43"/>
      <c r="AR2201" s="43"/>
      <c r="AS2201" s="43"/>
      <c r="AT2201" s="43"/>
      <c r="AU2201" s="44"/>
      <c r="AV2201" s="33"/>
      <c r="AW2201" s="33"/>
      <c r="AX2201" s="33"/>
      <c r="AZ2201" s="141"/>
      <c r="BE2201" s="168"/>
      <c r="BF2201" s="168"/>
      <c r="BG2201" s="168"/>
      <c r="BH2201" s="168"/>
      <c r="BI2201" s="168"/>
      <c r="BJ2201" s="168"/>
      <c r="BK2201" s="168"/>
      <c r="BL2201" s="168"/>
      <c r="BM2201" s="168"/>
      <c r="DK2201" s="168"/>
      <c r="DL2201" s="168"/>
      <c r="DM2201" s="168"/>
      <c r="DN2201" s="168"/>
      <c r="DO2201" s="168"/>
      <c r="DP2201" s="168"/>
      <c r="DQ2201" s="168"/>
      <c r="DR2201" s="168"/>
      <c r="DS2201" s="168"/>
      <c r="DT2201" s="168"/>
      <c r="DU2201" s="168"/>
      <c r="DV2201" s="168"/>
      <c r="DW2201" s="168"/>
      <c r="DX2201" s="168"/>
      <c r="DY2201" s="168"/>
      <c r="DZ2201" s="168"/>
      <c r="EA2201" s="168"/>
      <c r="EB2201" s="168"/>
      <c r="EC2201" s="168"/>
      <c r="ED2201" s="168"/>
      <c r="EE2201" s="168"/>
      <c r="EF2201" s="168"/>
      <c r="EG2201" s="168"/>
      <c r="EH2201" s="168"/>
      <c r="EI2201" s="168"/>
      <c r="EJ2201" s="168"/>
      <c r="EK2201" s="168"/>
      <c r="EL2201" s="168"/>
      <c r="EM2201" s="168"/>
      <c r="EN2201" s="168"/>
      <c r="EO2201" s="168"/>
      <c r="EP2201" s="168"/>
      <c r="EQ2201" s="168"/>
      <c r="ER2201" s="168"/>
      <c r="ES2201" s="168"/>
      <c r="ET2201" s="168"/>
      <c r="EU2201" s="168"/>
      <c r="EV2201" s="168"/>
      <c r="EW2201" s="168"/>
      <c r="EX2201" s="168"/>
      <c r="EY2201" s="168"/>
      <c r="EZ2201" s="168"/>
      <c r="FA2201" s="168"/>
      <c r="FB2201" s="168"/>
      <c r="FC2201" s="168"/>
      <c r="FD2201" s="168"/>
    </row>
    <row r="2202" spans="1:160" s="5" customFormat="1" ht="15.75" customHeight="1" x14ac:dyDescent="0.3">
      <c r="A2202" s="263"/>
      <c r="B2202" s="263"/>
      <c r="C2202" s="265"/>
      <c r="D2202" s="438"/>
      <c r="E2202" s="439"/>
      <c r="F2202" s="439"/>
      <c r="G2202" s="439"/>
      <c r="H2202" s="439"/>
      <c r="I2202" s="439"/>
      <c r="J2202" s="439"/>
      <c r="K2202" s="439"/>
      <c r="L2202" s="439"/>
      <c r="M2202" s="440"/>
      <c r="N2202" s="438"/>
      <c r="O2202" s="439"/>
      <c r="P2202" s="439"/>
      <c r="Q2202" s="439"/>
      <c r="R2202" s="439"/>
      <c r="S2202" s="439"/>
      <c r="T2202" s="439"/>
      <c r="U2202" s="440"/>
      <c r="V2202" s="33"/>
      <c r="W2202" s="57"/>
      <c r="X2202" s="86"/>
      <c r="Y2202" s="33"/>
      <c r="Z2202" s="36"/>
      <c r="AA2202" s="36"/>
      <c r="AD2202" s="33"/>
      <c r="AG2202" s="33"/>
      <c r="AH2202" s="43"/>
      <c r="AI2202" s="43"/>
      <c r="AJ2202" s="43"/>
      <c r="AK2202" s="43"/>
      <c r="AL2202" s="43"/>
      <c r="AM2202" s="43"/>
      <c r="AN2202" s="43"/>
      <c r="AO2202" s="43"/>
      <c r="AP2202" s="43"/>
      <c r="AQ2202" s="43"/>
      <c r="AR2202" s="43"/>
      <c r="AS2202" s="43"/>
      <c r="AT2202" s="43"/>
      <c r="AU2202" s="44"/>
      <c r="AV2202" s="33"/>
      <c r="AW2202" s="33"/>
      <c r="AX2202" s="33"/>
      <c r="AZ2202" s="141"/>
      <c r="BE2202" s="168"/>
      <c r="BF2202" s="168"/>
      <c r="BG2202" s="168"/>
      <c r="BH2202" s="168"/>
      <c r="BI2202" s="168"/>
      <c r="BJ2202" s="168"/>
      <c r="BK2202" s="168"/>
      <c r="BL2202" s="168"/>
      <c r="BM2202" s="168"/>
      <c r="DK2202" s="168"/>
      <c r="DL2202" s="168"/>
      <c r="DM2202" s="168"/>
      <c r="DN2202" s="168"/>
      <c r="DO2202" s="168"/>
      <c r="DP2202" s="168"/>
      <c r="DQ2202" s="168"/>
      <c r="DR2202" s="168"/>
      <c r="DS2202" s="168"/>
      <c r="DT2202" s="168"/>
      <c r="DU2202" s="168"/>
      <c r="DV2202" s="168"/>
      <c r="DW2202" s="168"/>
      <c r="DX2202" s="168"/>
      <c r="DY2202" s="168"/>
      <c r="DZ2202" s="168"/>
      <c r="EA2202" s="168"/>
      <c r="EB2202" s="168"/>
      <c r="EC2202" s="168"/>
      <c r="ED2202" s="168"/>
      <c r="EE2202" s="168"/>
      <c r="EF2202" s="168"/>
      <c r="EG2202" s="168"/>
      <c r="EH2202" s="168"/>
      <c r="EI2202" s="168"/>
      <c r="EJ2202" s="168"/>
      <c r="EK2202" s="168"/>
      <c r="EL2202" s="168"/>
      <c r="EM2202" s="168"/>
      <c r="EN2202" s="168"/>
      <c r="EO2202" s="168"/>
      <c r="EP2202" s="168"/>
      <c r="EQ2202" s="168"/>
      <c r="ER2202" s="168"/>
      <c r="ES2202" s="168"/>
      <c r="ET2202" s="168"/>
      <c r="EU2202" s="168"/>
      <c r="EV2202" s="168"/>
      <c r="EW2202" s="168"/>
      <c r="EX2202" s="168"/>
      <c r="EY2202" s="168"/>
      <c r="EZ2202" s="168"/>
      <c r="FA2202" s="168"/>
      <c r="FB2202" s="168"/>
      <c r="FC2202" s="168"/>
      <c r="FD2202" s="168"/>
    </row>
    <row r="2203" spans="1:160" s="5" customFormat="1" ht="15.75" customHeight="1" x14ac:dyDescent="0.3">
      <c r="A2203" s="263"/>
      <c r="B2203" s="263"/>
      <c r="C2203" s="265"/>
      <c r="D2203" s="441"/>
      <c r="E2203" s="442"/>
      <c r="F2203" s="442"/>
      <c r="G2203" s="442"/>
      <c r="H2203" s="442"/>
      <c r="I2203" s="442"/>
      <c r="J2203" s="442"/>
      <c r="K2203" s="442"/>
      <c r="L2203" s="442"/>
      <c r="M2203" s="443"/>
      <c r="N2203" s="441"/>
      <c r="O2203" s="442"/>
      <c r="P2203" s="442"/>
      <c r="Q2203" s="442"/>
      <c r="R2203" s="442"/>
      <c r="S2203" s="442"/>
      <c r="T2203" s="442"/>
      <c r="U2203" s="443"/>
      <c r="V2203" s="33"/>
      <c r="W2203" s="57"/>
      <c r="X2203" s="86"/>
      <c r="Y2203" s="33"/>
      <c r="Z2203" s="36"/>
      <c r="AA2203" s="36"/>
      <c r="AD2203" s="33"/>
      <c r="AG2203" s="33"/>
      <c r="AH2203" s="43"/>
      <c r="AI2203" s="43"/>
      <c r="AJ2203" s="43"/>
      <c r="AK2203" s="43"/>
      <c r="AL2203" s="43"/>
      <c r="AM2203" s="43"/>
      <c r="AN2203" s="43"/>
      <c r="AO2203" s="43"/>
      <c r="AP2203" s="43"/>
      <c r="AQ2203" s="43"/>
      <c r="AR2203" s="43"/>
      <c r="AS2203" s="43"/>
      <c r="AT2203" s="43"/>
      <c r="AU2203" s="44"/>
      <c r="AV2203" s="33"/>
      <c r="AW2203" s="33"/>
      <c r="AX2203" s="33"/>
      <c r="AZ2203" s="141"/>
      <c r="BE2203" s="168"/>
      <c r="BF2203" s="168"/>
      <c r="BG2203" s="168"/>
      <c r="BH2203" s="168"/>
      <c r="BI2203" s="168"/>
      <c r="BJ2203" s="168"/>
      <c r="BK2203" s="168"/>
      <c r="BL2203" s="168"/>
      <c r="BM2203" s="168"/>
      <c r="DK2203" s="168"/>
      <c r="DL2203" s="168"/>
      <c r="DM2203" s="168"/>
      <c r="DN2203" s="168"/>
      <c r="DO2203" s="168"/>
      <c r="DP2203" s="168"/>
      <c r="DQ2203" s="168"/>
      <c r="DR2203" s="168"/>
      <c r="DS2203" s="168"/>
      <c r="DT2203" s="168"/>
      <c r="DU2203" s="168"/>
      <c r="DV2203" s="168"/>
      <c r="DW2203" s="168"/>
      <c r="DX2203" s="168"/>
      <c r="DY2203" s="168"/>
      <c r="DZ2203" s="168"/>
      <c r="EA2203" s="168"/>
      <c r="EB2203" s="168"/>
      <c r="EC2203" s="168"/>
      <c r="ED2203" s="168"/>
      <c r="EE2203" s="168"/>
      <c r="EF2203" s="168"/>
      <c r="EG2203" s="168"/>
      <c r="EH2203" s="168"/>
      <c r="EI2203" s="168"/>
      <c r="EJ2203" s="168"/>
      <c r="EK2203" s="168"/>
      <c r="EL2203" s="168"/>
      <c r="EM2203" s="168"/>
      <c r="EN2203" s="168"/>
      <c r="EO2203" s="168"/>
      <c r="EP2203" s="168"/>
      <c r="EQ2203" s="168"/>
      <c r="ER2203" s="168"/>
      <c r="ES2203" s="168"/>
      <c r="ET2203" s="168"/>
      <c r="EU2203" s="168"/>
      <c r="EV2203" s="168"/>
      <c r="EW2203" s="168"/>
      <c r="EX2203" s="168"/>
      <c r="EY2203" s="168"/>
      <c r="EZ2203" s="168"/>
      <c r="FA2203" s="168"/>
      <c r="FB2203" s="168"/>
      <c r="FC2203" s="168"/>
      <c r="FD2203" s="168"/>
    </row>
    <row r="2204" spans="1:160" s="5" customFormat="1" x14ac:dyDescent="0.25">
      <c r="A2204" s="263"/>
      <c r="B2204" s="263"/>
      <c r="C2204" s="265"/>
      <c r="D2204" s="10" t="s">
        <v>23</v>
      </c>
      <c r="E2204" s="445" t="e">
        <f>+#REF!</f>
        <v>#REF!</v>
      </c>
      <c r="F2204" s="445"/>
      <c r="G2204" s="445"/>
      <c r="H2204" s="445"/>
      <c r="I2204" s="445"/>
      <c r="J2204" s="445"/>
      <c r="K2204" s="445"/>
      <c r="L2204" s="445"/>
      <c r="M2204" s="446"/>
      <c r="N2204" s="11" t="s">
        <v>23</v>
      </c>
      <c r="O2204" s="445" t="e">
        <f>+#REF!</f>
        <v>#REF!</v>
      </c>
      <c r="P2204" s="445"/>
      <c r="Q2204" s="445"/>
      <c r="R2204" s="445"/>
      <c r="S2204" s="445"/>
      <c r="T2204" s="445"/>
      <c r="U2204" s="446"/>
      <c r="V2204" s="33"/>
      <c r="W2204" s="57"/>
      <c r="X2204" s="86"/>
      <c r="Y2204" s="33"/>
      <c r="Z2204" s="36"/>
      <c r="AA2204" s="36"/>
      <c r="AD2204" s="33"/>
      <c r="AG2204" s="33"/>
      <c r="AH2204" s="43"/>
      <c r="AI2204" s="43"/>
      <c r="AJ2204" s="43"/>
      <c r="AK2204" s="43"/>
      <c r="AL2204" s="43"/>
      <c r="AM2204" s="43"/>
      <c r="AN2204" s="43"/>
      <c r="AO2204" s="43"/>
      <c r="AP2204" s="43"/>
      <c r="AQ2204" s="43"/>
      <c r="AR2204" s="43"/>
      <c r="AS2204" s="43"/>
      <c r="AT2204" s="43"/>
      <c r="AU2204" s="44"/>
      <c r="AV2204" s="33"/>
      <c r="AW2204" s="33"/>
      <c r="AX2204" s="33"/>
      <c r="AZ2204" s="141"/>
      <c r="BE2204" s="168"/>
      <c r="BF2204" s="168"/>
      <c r="BG2204" s="168"/>
      <c r="BH2204" s="168"/>
      <c r="BI2204" s="168"/>
      <c r="BJ2204" s="168"/>
      <c r="BK2204" s="168"/>
      <c r="BL2204" s="168"/>
      <c r="BM2204" s="168"/>
      <c r="DK2204" s="168"/>
      <c r="DL2204" s="168"/>
      <c r="DM2204" s="168"/>
      <c r="DN2204" s="168"/>
      <c r="DO2204" s="168"/>
      <c r="DP2204" s="168"/>
      <c r="DQ2204" s="168"/>
      <c r="DR2204" s="168"/>
      <c r="DS2204" s="168"/>
      <c r="DT2204" s="168"/>
      <c r="DU2204" s="168"/>
      <c r="DV2204" s="168"/>
      <c r="DW2204" s="168"/>
      <c r="DX2204" s="168"/>
      <c r="DY2204" s="168"/>
      <c r="DZ2204" s="168"/>
      <c r="EA2204" s="168"/>
      <c r="EB2204" s="168"/>
      <c r="EC2204" s="168"/>
      <c r="ED2204" s="168"/>
      <c r="EE2204" s="168"/>
      <c r="EF2204" s="168"/>
      <c r="EG2204" s="168"/>
      <c r="EH2204" s="168"/>
      <c r="EI2204" s="168"/>
      <c r="EJ2204" s="168"/>
      <c r="EK2204" s="168"/>
      <c r="EL2204" s="168"/>
      <c r="EM2204" s="168"/>
      <c r="EN2204" s="168"/>
      <c r="EO2204" s="168"/>
      <c r="EP2204" s="168"/>
      <c r="EQ2204" s="168"/>
      <c r="ER2204" s="168"/>
      <c r="ES2204" s="168"/>
      <c r="ET2204" s="168"/>
      <c r="EU2204" s="168"/>
      <c r="EV2204" s="168"/>
      <c r="EW2204" s="168"/>
      <c r="EX2204" s="168"/>
      <c r="EY2204" s="168"/>
      <c r="EZ2204" s="168"/>
      <c r="FA2204" s="168"/>
      <c r="FB2204" s="168"/>
      <c r="FC2204" s="168"/>
      <c r="FD2204" s="168"/>
    </row>
    <row r="2205" spans="1:160" s="5" customFormat="1" ht="14.4" thickBot="1" x14ac:dyDescent="0.3">
      <c r="A2205" s="263"/>
      <c r="B2205" s="263"/>
      <c r="C2205" s="265"/>
      <c r="D2205" s="12" t="s">
        <v>25</v>
      </c>
      <c r="E2205" s="447" t="e">
        <f>+#REF!</f>
        <v>#REF!</v>
      </c>
      <c r="F2205" s="447"/>
      <c r="G2205" s="447"/>
      <c r="H2205" s="447"/>
      <c r="I2205" s="447"/>
      <c r="J2205" s="447"/>
      <c r="K2205" s="447"/>
      <c r="L2205" s="447"/>
      <c r="M2205" s="448"/>
      <c r="N2205" s="13" t="s">
        <v>25</v>
      </c>
      <c r="O2205" s="447" t="e">
        <f>+#REF!</f>
        <v>#REF!</v>
      </c>
      <c r="P2205" s="447"/>
      <c r="Q2205" s="447"/>
      <c r="R2205" s="447"/>
      <c r="S2205" s="447"/>
      <c r="T2205" s="447"/>
      <c r="U2205" s="448"/>
      <c r="V2205" s="33"/>
      <c r="W2205" s="57"/>
      <c r="X2205" s="86"/>
      <c r="Y2205" s="33"/>
      <c r="Z2205" s="36"/>
      <c r="AA2205" s="36"/>
      <c r="AD2205" s="33"/>
      <c r="AG2205" s="33"/>
      <c r="AH2205" s="43"/>
      <c r="AI2205" s="43"/>
      <c r="AJ2205" s="43"/>
      <c r="AK2205" s="43"/>
      <c r="AL2205" s="43"/>
      <c r="AM2205" s="43"/>
      <c r="AN2205" s="43"/>
      <c r="AO2205" s="43"/>
      <c r="AP2205" s="43"/>
      <c r="AQ2205" s="43"/>
      <c r="AR2205" s="43"/>
      <c r="AS2205" s="43"/>
      <c r="AT2205" s="43"/>
      <c r="AU2205" s="44"/>
      <c r="AV2205" s="33"/>
      <c r="AW2205" s="33"/>
      <c r="AX2205" s="33"/>
      <c r="AZ2205" s="141"/>
      <c r="BE2205" s="168"/>
      <c r="BF2205" s="168"/>
      <c r="BG2205" s="168"/>
      <c r="BH2205" s="168"/>
      <c r="BI2205" s="168"/>
      <c r="BJ2205" s="168"/>
      <c r="BK2205" s="168"/>
      <c r="BL2205" s="168"/>
      <c r="BM2205" s="168"/>
      <c r="DK2205" s="168"/>
      <c r="DL2205" s="168"/>
      <c r="DM2205" s="168"/>
      <c r="DN2205" s="168"/>
      <c r="DO2205" s="168"/>
      <c r="DP2205" s="168"/>
      <c r="DQ2205" s="168"/>
      <c r="DR2205" s="168"/>
      <c r="DS2205" s="168"/>
      <c r="DT2205" s="168"/>
      <c r="DU2205" s="168"/>
      <c r="DV2205" s="168"/>
      <c r="DW2205" s="168"/>
      <c r="DX2205" s="168"/>
      <c r="DY2205" s="168"/>
      <c r="DZ2205" s="168"/>
      <c r="EA2205" s="168"/>
      <c r="EB2205" s="168"/>
      <c r="EC2205" s="168"/>
      <c r="ED2205" s="168"/>
      <c r="EE2205" s="168"/>
      <c r="EF2205" s="168"/>
      <c r="EG2205" s="168"/>
      <c r="EH2205" s="168"/>
      <c r="EI2205" s="168"/>
      <c r="EJ2205" s="168"/>
      <c r="EK2205" s="168"/>
      <c r="EL2205" s="168"/>
      <c r="EM2205" s="168"/>
      <c r="EN2205" s="168"/>
      <c r="EO2205" s="168"/>
      <c r="EP2205" s="168"/>
      <c r="EQ2205" s="168"/>
      <c r="ER2205" s="168"/>
      <c r="ES2205" s="168"/>
      <c r="ET2205" s="168"/>
      <c r="EU2205" s="168"/>
      <c r="EV2205" s="168"/>
      <c r="EW2205" s="168"/>
      <c r="EX2205" s="168"/>
      <c r="EY2205" s="168"/>
      <c r="EZ2205" s="168"/>
      <c r="FA2205" s="168"/>
      <c r="FB2205" s="168"/>
      <c r="FC2205" s="168"/>
      <c r="FD2205" s="168"/>
    </row>
    <row r="2206" spans="1:160" s="5" customFormat="1" ht="9.9" customHeight="1" thickBot="1" x14ac:dyDescent="0.3">
      <c r="A2206" s="263"/>
      <c r="B2206" s="263"/>
      <c r="C2206" s="265"/>
      <c r="D2206" s="83"/>
      <c r="E2206" s="84"/>
      <c r="F2206" s="84"/>
      <c r="G2206" s="84"/>
      <c r="H2206" s="84"/>
      <c r="I2206" s="84"/>
      <c r="J2206" s="84"/>
      <c r="K2206" s="84"/>
      <c r="L2206" s="84"/>
      <c r="M2206" s="84"/>
      <c r="N2206" s="83"/>
      <c r="O2206" s="84"/>
      <c r="P2206" s="84"/>
      <c r="Q2206" s="84"/>
      <c r="R2206" s="84"/>
      <c r="S2206" s="84"/>
      <c r="T2206" s="84"/>
      <c r="U2206" s="84"/>
      <c r="V2206" s="33"/>
      <c r="W2206" s="57"/>
      <c r="X2206" s="86"/>
      <c r="Y2206" s="33"/>
      <c r="Z2206" s="36"/>
      <c r="AA2206" s="36"/>
      <c r="AD2206" s="33"/>
      <c r="AG2206" s="33"/>
      <c r="AH2206" s="43"/>
      <c r="AI2206" s="43"/>
      <c r="AJ2206" s="43"/>
      <c r="AK2206" s="43"/>
      <c r="AL2206" s="43"/>
      <c r="AM2206" s="43"/>
      <c r="AN2206" s="43"/>
      <c r="AO2206" s="43"/>
      <c r="AP2206" s="43"/>
      <c r="AQ2206" s="43"/>
      <c r="AR2206" s="43"/>
      <c r="AS2206" s="43"/>
      <c r="AT2206" s="43"/>
      <c r="AU2206" s="44"/>
      <c r="AV2206" s="33"/>
      <c r="AW2206" s="33"/>
      <c r="AX2206" s="33"/>
      <c r="AZ2206" s="141"/>
      <c r="BE2206" s="168"/>
      <c r="BF2206" s="168"/>
      <c r="BG2206" s="168"/>
      <c r="BH2206" s="168"/>
      <c r="BI2206" s="168"/>
      <c r="BJ2206" s="168"/>
      <c r="BK2206" s="168"/>
      <c r="BL2206" s="168"/>
      <c r="BM2206" s="168"/>
      <c r="DK2206" s="168"/>
      <c r="DL2206" s="168"/>
      <c r="DM2206" s="168"/>
      <c r="DN2206" s="168"/>
      <c r="DO2206" s="168"/>
      <c r="DP2206" s="168"/>
      <c r="DQ2206" s="168"/>
      <c r="DR2206" s="168"/>
      <c r="DS2206" s="168"/>
      <c r="DT2206" s="168"/>
      <c r="DU2206" s="168"/>
      <c r="DV2206" s="168"/>
      <c r="DW2206" s="168"/>
      <c r="DX2206" s="168"/>
      <c r="DY2206" s="168"/>
      <c r="DZ2206" s="168"/>
      <c r="EA2206" s="168"/>
      <c r="EB2206" s="168"/>
      <c r="EC2206" s="168"/>
      <c r="ED2206" s="168"/>
      <c r="EE2206" s="168"/>
      <c r="EF2206" s="168"/>
      <c r="EG2206" s="168"/>
      <c r="EH2206" s="168"/>
      <c r="EI2206" s="168"/>
      <c r="EJ2206" s="168"/>
      <c r="EK2206" s="168"/>
      <c r="EL2206" s="168"/>
      <c r="EM2206" s="168"/>
      <c r="EN2206" s="168"/>
      <c r="EO2206" s="168"/>
      <c r="EP2206" s="168"/>
      <c r="EQ2206" s="168"/>
      <c r="ER2206" s="168"/>
      <c r="ES2206" s="168"/>
      <c r="ET2206" s="168"/>
      <c r="EU2206" s="168"/>
      <c r="EV2206" s="168"/>
      <c r="EW2206" s="168"/>
      <c r="EX2206" s="168"/>
      <c r="EY2206" s="168"/>
      <c r="EZ2206" s="168"/>
      <c r="FA2206" s="168"/>
      <c r="FB2206" s="168"/>
      <c r="FC2206" s="168"/>
      <c r="FD2206" s="168"/>
    </row>
    <row r="2207" spans="1:160" s="5" customFormat="1" ht="15.75" customHeight="1" x14ac:dyDescent="0.3">
      <c r="A2207" s="263"/>
      <c r="B2207" s="263"/>
      <c r="C2207" s="265"/>
      <c r="D2207" s="484"/>
      <c r="E2207" s="485"/>
      <c r="F2207" s="488" t="s">
        <v>0</v>
      </c>
      <c r="G2207" s="489"/>
      <c r="H2207" s="489"/>
      <c r="I2207" s="489"/>
      <c r="J2207" s="489"/>
      <c r="K2207" s="489"/>
      <c r="L2207" s="489"/>
      <c r="M2207" s="489"/>
      <c r="N2207" s="489"/>
      <c r="O2207" s="490"/>
      <c r="P2207" s="494" t="s">
        <v>1</v>
      </c>
      <c r="Q2207" s="495"/>
      <c r="R2207" s="495"/>
      <c r="S2207" s="496"/>
      <c r="T2207" s="500"/>
      <c r="U2207" s="501"/>
      <c r="V2207" s="33"/>
      <c r="W2207" s="57"/>
      <c r="X2207" s="86"/>
      <c r="Y2207" s="33"/>
      <c r="Z2207" s="36"/>
      <c r="AA2207" s="36"/>
      <c r="AD2207" s="33"/>
      <c r="AG2207" s="33"/>
      <c r="AH2207" s="43"/>
      <c r="AI2207" s="43"/>
      <c r="AJ2207" s="43"/>
      <c r="AK2207" s="43"/>
      <c r="AL2207" s="43"/>
      <c r="AM2207" s="43"/>
      <c r="AN2207" s="43"/>
      <c r="AO2207" s="43"/>
      <c r="AP2207" s="43"/>
      <c r="AQ2207" s="43"/>
      <c r="AR2207" s="43"/>
      <c r="AS2207" s="43"/>
      <c r="AT2207" s="43"/>
      <c r="AU2207" s="44"/>
      <c r="AV2207" s="33"/>
      <c r="AW2207" s="33"/>
      <c r="AX2207" s="33"/>
      <c r="AZ2207" s="141"/>
      <c r="BE2207" s="168"/>
      <c r="BF2207" s="168"/>
      <c r="BG2207" s="168"/>
      <c r="BH2207" s="168"/>
      <c r="BI2207" s="168"/>
      <c r="BJ2207" s="168"/>
      <c r="BK2207" s="168"/>
      <c r="BL2207" s="168"/>
      <c r="BM2207" s="168"/>
      <c r="DK2207" s="168"/>
      <c r="DL2207" s="168"/>
      <c r="DM2207" s="168"/>
      <c r="DN2207" s="168"/>
      <c r="DO2207" s="168"/>
      <c r="DP2207" s="168"/>
      <c r="DQ2207" s="168"/>
      <c r="DR2207" s="168"/>
      <c r="DS2207" s="168"/>
      <c r="DT2207" s="168"/>
      <c r="DU2207" s="168"/>
      <c r="DV2207" s="168"/>
      <c r="DW2207" s="168"/>
      <c r="DX2207" s="168"/>
      <c r="DY2207" s="168"/>
      <c r="DZ2207" s="168"/>
      <c r="EA2207" s="168"/>
      <c r="EB2207" s="168"/>
      <c r="EC2207" s="168"/>
      <c r="ED2207" s="168"/>
      <c r="EE2207" s="168"/>
      <c r="EF2207" s="168"/>
      <c r="EG2207" s="168"/>
      <c r="EH2207" s="168"/>
      <c r="EI2207" s="168"/>
      <c r="EJ2207" s="168"/>
      <c r="EK2207" s="168"/>
      <c r="EL2207" s="168"/>
      <c r="EM2207" s="168"/>
      <c r="EN2207" s="168"/>
      <c r="EO2207" s="168"/>
      <c r="EP2207" s="168"/>
      <c r="EQ2207" s="168"/>
      <c r="ER2207" s="168"/>
      <c r="ES2207" s="168"/>
      <c r="ET2207" s="168"/>
      <c r="EU2207" s="168"/>
      <c r="EV2207" s="168"/>
      <c r="EW2207" s="168"/>
      <c r="EX2207" s="168"/>
      <c r="EY2207" s="168"/>
      <c r="EZ2207" s="168"/>
      <c r="FA2207" s="168"/>
      <c r="FB2207" s="168"/>
      <c r="FC2207" s="168"/>
      <c r="FD2207" s="168"/>
    </row>
    <row r="2208" spans="1:160" s="5" customFormat="1" ht="15" customHeight="1" x14ac:dyDescent="0.3">
      <c r="A2208" s="263"/>
      <c r="B2208" s="263"/>
      <c r="C2208" s="265"/>
      <c r="D2208" s="481"/>
      <c r="E2208" s="482"/>
      <c r="F2208" s="491"/>
      <c r="G2208" s="492"/>
      <c r="H2208" s="492"/>
      <c r="I2208" s="492"/>
      <c r="J2208" s="492"/>
      <c r="K2208" s="492"/>
      <c r="L2208" s="492"/>
      <c r="M2208" s="492"/>
      <c r="N2208" s="492"/>
      <c r="O2208" s="493"/>
      <c r="P2208" s="497"/>
      <c r="Q2208" s="498"/>
      <c r="R2208" s="498"/>
      <c r="S2208" s="499"/>
      <c r="T2208" s="502"/>
      <c r="U2208" s="503"/>
      <c r="V2208" s="33"/>
      <c r="W2208" s="57"/>
      <c r="X2208" s="86"/>
      <c r="Y2208" s="38"/>
      <c r="Z2208" s="36"/>
      <c r="AA2208" s="36"/>
      <c r="AD2208" s="33"/>
      <c r="AG2208" s="33"/>
      <c r="AH2208" s="43"/>
      <c r="AI2208" s="43"/>
      <c r="AJ2208" s="43"/>
      <c r="AK2208" s="43"/>
      <c r="AL2208" s="43"/>
      <c r="AM2208" s="43"/>
      <c r="AN2208" s="43"/>
      <c r="AO2208" s="43"/>
      <c r="AP2208" s="43"/>
      <c r="AQ2208" s="43"/>
      <c r="AR2208" s="43"/>
      <c r="AS2208" s="43"/>
      <c r="AT2208" s="43"/>
      <c r="AU2208" s="44"/>
      <c r="AV2208" s="33"/>
      <c r="AW2208" s="33"/>
      <c r="AX2208" s="33"/>
      <c r="AZ2208" s="141"/>
      <c r="BE2208" s="168"/>
      <c r="BF2208" s="168"/>
      <c r="BG2208" s="168"/>
      <c r="BH2208" s="168"/>
      <c r="BI2208" s="168"/>
      <c r="BJ2208" s="168"/>
      <c r="BK2208" s="168"/>
      <c r="BL2208" s="168"/>
      <c r="BM2208" s="168"/>
      <c r="DK2208" s="168"/>
      <c r="DL2208" s="168"/>
      <c r="DM2208" s="168"/>
      <c r="DN2208" s="168"/>
      <c r="DO2208" s="168"/>
      <c r="DP2208" s="168"/>
      <c r="DQ2208" s="168"/>
      <c r="DR2208" s="168"/>
      <c r="DS2208" s="168"/>
      <c r="DT2208" s="168"/>
      <c r="DU2208" s="168"/>
      <c r="DV2208" s="168"/>
      <c r="DW2208" s="168"/>
      <c r="DX2208" s="168"/>
      <c r="DY2208" s="168"/>
      <c r="DZ2208" s="168"/>
      <c r="EA2208" s="168"/>
      <c r="EB2208" s="168"/>
      <c r="EC2208" s="168"/>
      <c r="ED2208" s="168"/>
      <c r="EE2208" s="168"/>
      <c r="EF2208" s="168"/>
      <c r="EG2208" s="168"/>
      <c r="EH2208" s="168"/>
      <c r="EI2208" s="168"/>
      <c r="EJ2208" s="168"/>
      <c r="EK2208" s="168"/>
      <c r="EL2208" s="168"/>
      <c r="EM2208" s="168"/>
      <c r="EN2208" s="168"/>
      <c r="EO2208" s="168"/>
      <c r="EP2208" s="168"/>
      <c r="EQ2208" s="168"/>
      <c r="ER2208" s="168"/>
      <c r="ES2208" s="168"/>
      <c r="ET2208" s="168"/>
      <c r="EU2208" s="168"/>
      <c r="EV2208" s="168"/>
      <c r="EW2208" s="168"/>
      <c r="EX2208" s="168"/>
      <c r="EY2208" s="168"/>
      <c r="EZ2208" s="168"/>
      <c r="FA2208" s="168"/>
      <c r="FB2208" s="168"/>
      <c r="FC2208" s="168"/>
      <c r="FD2208" s="168"/>
    </row>
    <row r="2209" spans="1:160" s="5" customFormat="1" ht="30" customHeight="1" thickBot="1" x14ac:dyDescent="0.35">
      <c r="A2209" s="263"/>
      <c r="B2209" s="263"/>
      <c r="C2209" s="265"/>
      <c r="D2209" s="486"/>
      <c r="E2209" s="487"/>
      <c r="F2209" s="506" t="s">
        <v>2</v>
      </c>
      <c r="G2209" s="507"/>
      <c r="H2209" s="507"/>
      <c r="I2209" s="507"/>
      <c r="J2209" s="507"/>
      <c r="K2209" s="507"/>
      <c r="L2209" s="507"/>
      <c r="M2209" s="507"/>
      <c r="N2209" s="507"/>
      <c r="O2209" s="508"/>
      <c r="P2209" s="32">
        <v>46</v>
      </c>
      <c r="Q2209" s="101" t="s">
        <v>3</v>
      </c>
      <c r="R2209" s="509">
        <v>147</v>
      </c>
      <c r="S2209" s="510"/>
      <c r="T2209" s="504"/>
      <c r="U2209" s="505"/>
      <c r="V2209" s="33">
        <f>+IF(C2218="","",1)</f>
        <v>1</v>
      </c>
      <c r="W2209" s="57"/>
      <c r="X2209" s="86"/>
      <c r="Y2209" s="39"/>
      <c r="Z2209" s="36"/>
      <c r="AA2209" s="36"/>
      <c r="AD2209" s="33"/>
      <c r="AG2209" s="33"/>
      <c r="AH2209" s="43"/>
      <c r="AI2209" s="43"/>
      <c r="AJ2209" s="43"/>
      <c r="AK2209" s="43"/>
      <c r="AL2209" s="43"/>
      <c r="AM2209" s="43"/>
      <c r="AN2209" s="43"/>
      <c r="AO2209" s="43"/>
      <c r="AP2209" s="43"/>
      <c r="AQ2209" s="43"/>
      <c r="AR2209" s="43"/>
      <c r="AS2209" s="43"/>
      <c r="AT2209" s="43"/>
      <c r="AU2209" s="44"/>
      <c r="AV2209" s="33"/>
      <c r="AW2209" s="33"/>
      <c r="AX2209" s="33"/>
      <c r="AZ2209" s="141"/>
      <c r="BE2209" s="168"/>
      <c r="BF2209" s="168"/>
      <c r="BG2209" s="168"/>
      <c r="BH2209" s="168"/>
      <c r="BI2209" s="168"/>
      <c r="BJ2209" s="168"/>
      <c r="BK2209" s="168"/>
      <c r="BL2209" s="168"/>
      <c r="BM2209" s="168"/>
      <c r="DK2209" s="168"/>
      <c r="DL2209" s="168"/>
      <c r="DM2209" s="168"/>
      <c r="DN2209" s="168"/>
      <c r="DO2209" s="168"/>
      <c r="DP2209" s="168"/>
      <c r="DQ2209" s="168"/>
      <c r="DR2209" s="168"/>
      <c r="DS2209" s="168"/>
      <c r="DT2209" s="168"/>
      <c r="DU2209" s="168"/>
      <c r="DV2209" s="168"/>
      <c r="DW2209" s="168"/>
      <c r="DX2209" s="168"/>
      <c r="DY2209" s="168"/>
      <c r="DZ2209" s="168"/>
      <c r="EA2209" s="168"/>
      <c r="EB2209" s="168"/>
      <c r="EC2209" s="168"/>
      <c r="ED2209" s="168"/>
      <c r="EE2209" s="168"/>
      <c r="EF2209" s="168"/>
      <c r="EG2209" s="168"/>
      <c r="EH2209" s="168"/>
      <c r="EI2209" s="168"/>
      <c r="EJ2209" s="168"/>
      <c r="EK2209" s="168"/>
      <c r="EL2209" s="168"/>
      <c r="EM2209" s="168"/>
      <c r="EN2209" s="168"/>
      <c r="EO2209" s="168"/>
      <c r="EP2209" s="168"/>
      <c r="EQ2209" s="168"/>
      <c r="ER2209" s="168"/>
      <c r="ES2209" s="168"/>
      <c r="ET2209" s="168"/>
      <c r="EU2209" s="168"/>
      <c r="EV2209" s="168"/>
      <c r="EW2209" s="168"/>
      <c r="EX2209" s="168"/>
      <c r="EY2209" s="168"/>
      <c r="EZ2209" s="168"/>
      <c r="FA2209" s="168"/>
      <c r="FB2209" s="168"/>
      <c r="FC2209" s="168"/>
      <c r="FD2209" s="168"/>
    </row>
    <row r="2210" spans="1:160" s="5" customFormat="1" ht="5.25" customHeight="1" thickBot="1" x14ac:dyDescent="0.35">
      <c r="A2210" s="263"/>
      <c r="B2210" s="263"/>
      <c r="C2210" s="265"/>
      <c r="D2210" s="454"/>
      <c r="E2210" s="454"/>
      <c r="F2210" s="454"/>
      <c r="G2210" s="454"/>
      <c r="H2210" s="454"/>
      <c r="I2210" s="454"/>
      <c r="J2210" s="454"/>
      <c r="K2210" s="454"/>
      <c r="L2210" s="454"/>
      <c r="M2210" s="454"/>
      <c r="N2210" s="454"/>
      <c r="O2210" s="454"/>
      <c r="P2210" s="454"/>
      <c r="Q2210" s="454"/>
      <c r="R2210" s="454"/>
      <c r="S2210" s="454"/>
      <c r="T2210" s="454"/>
      <c r="U2210" s="454"/>
      <c r="V2210" s="33"/>
      <c r="W2210" s="57"/>
      <c r="X2210" s="86"/>
      <c r="Y2210" s="38"/>
      <c r="Z2210" s="36"/>
      <c r="AA2210" s="36"/>
      <c r="AD2210" s="33"/>
      <c r="AG2210" s="33"/>
      <c r="AH2210" s="43"/>
      <c r="AI2210" s="43"/>
      <c r="AJ2210" s="43"/>
      <c r="AK2210" s="43"/>
      <c r="AL2210" s="43"/>
      <c r="AM2210" s="43"/>
      <c r="AN2210" s="43"/>
      <c r="AO2210" s="43"/>
      <c r="AP2210" s="43"/>
      <c r="AQ2210" s="43"/>
      <c r="AR2210" s="43"/>
      <c r="AS2210" s="43"/>
      <c r="AT2210" s="43"/>
      <c r="AU2210" s="44"/>
      <c r="AV2210" s="33"/>
      <c r="AW2210" s="33"/>
      <c r="AX2210" s="33"/>
      <c r="AZ2210" s="141"/>
      <c r="BE2210" s="168"/>
      <c r="BF2210" s="168"/>
      <c r="BG2210" s="168"/>
      <c r="BH2210" s="168"/>
      <c r="BI2210" s="168"/>
      <c r="BJ2210" s="168"/>
      <c r="BK2210" s="168"/>
      <c r="BL2210" s="168"/>
      <c r="BM2210" s="168"/>
      <c r="DK2210" s="168"/>
      <c r="DL2210" s="168"/>
      <c r="DM2210" s="168"/>
      <c r="DN2210" s="168"/>
      <c r="DO2210" s="168"/>
      <c r="DP2210" s="168"/>
      <c r="DQ2210" s="168"/>
      <c r="DR2210" s="168"/>
      <c r="DS2210" s="168"/>
      <c r="DT2210" s="168"/>
      <c r="DU2210" s="168"/>
      <c r="DV2210" s="168"/>
      <c r="DW2210" s="168"/>
      <c r="DX2210" s="168"/>
      <c r="DY2210" s="168"/>
      <c r="DZ2210" s="168"/>
      <c r="EA2210" s="168"/>
      <c r="EB2210" s="168"/>
      <c r="EC2210" s="168"/>
      <c r="ED2210" s="168"/>
      <c r="EE2210" s="168"/>
      <c r="EF2210" s="168"/>
      <c r="EG2210" s="168"/>
      <c r="EH2210" s="168"/>
      <c r="EI2210" s="168"/>
      <c r="EJ2210" s="168"/>
      <c r="EK2210" s="168"/>
      <c r="EL2210" s="168"/>
      <c r="EM2210" s="168"/>
      <c r="EN2210" s="168"/>
      <c r="EO2210" s="168"/>
      <c r="EP2210" s="168"/>
      <c r="EQ2210" s="168"/>
      <c r="ER2210" s="168"/>
      <c r="ES2210" s="168"/>
      <c r="ET2210" s="168"/>
      <c r="EU2210" s="168"/>
      <c r="EV2210" s="168"/>
      <c r="EW2210" s="168"/>
      <c r="EX2210" s="168"/>
      <c r="EY2210" s="168"/>
      <c r="EZ2210" s="168"/>
      <c r="FA2210" s="168"/>
      <c r="FB2210" s="168"/>
      <c r="FC2210" s="168"/>
      <c r="FD2210" s="168"/>
    </row>
    <row r="2211" spans="1:160" s="5" customFormat="1" ht="24.9" customHeight="1" x14ac:dyDescent="0.3">
      <c r="A2211" s="263"/>
      <c r="B2211" s="263"/>
      <c r="C2211" s="265"/>
      <c r="D2211" s="511" t="s">
        <v>4</v>
      </c>
      <c r="E2211" s="512"/>
      <c r="F2211" s="513" t="s">
        <v>168</v>
      </c>
      <c r="G2211" s="514"/>
      <c r="H2211" s="514"/>
      <c r="I2211" s="515"/>
      <c r="J2211" s="516" t="s">
        <v>5</v>
      </c>
      <c r="K2211" s="512"/>
      <c r="L2211" s="513" t="s">
        <v>102</v>
      </c>
      <c r="M2211" s="514"/>
      <c r="N2211" s="514"/>
      <c r="O2211" s="514"/>
      <c r="P2211" s="515"/>
      <c r="Q2211" s="1" t="s">
        <v>6</v>
      </c>
      <c r="R2211" s="513" t="s">
        <v>36</v>
      </c>
      <c r="S2211" s="514"/>
      <c r="T2211" s="514"/>
      <c r="U2211" s="517"/>
      <c r="V2211" s="33"/>
      <c r="W2211" s="57"/>
      <c r="X2211" s="86"/>
      <c r="Y2211" s="33"/>
      <c r="Z2211" s="36"/>
      <c r="AA2211" s="36"/>
      <c r="AD2211" s="33"/>
      <c r="AG2211" s="33"/>
      <c r="AH2211" s="43"/>
      <c r="AI2211" s="43"/>
      <c r="AJ2211" s="43"/>
      <c r="AK2211" s="43"/>
      <c r="AL2211" s="43"/>
      <c r="AM2211" s="43"/>
      <c r="AN2211" s="43"/>
      <c r="AO2211" s="43"/>
      <c r="AP2211" s="43"/>
      <c r="AQ2211" s="43"/>
      <c r="AR2211" s="43"/>
      <c r="AS2211" s="43"/>
      <c r="AT2211" s="43"/>
      <c r="AU2211" s="44"/>
      <c r="AV2211" s="33"/>
      <c r="AW2211" s="33"/>
      <c r="AX2211" s="33"/>
      <c r="AZ2211" s="141"/>
      <c r="BE2211" s="168"/>
      <c r="BF2211" s="168"/>
      <c r="BG2211" s="168"/>
      <c r="BH2211" s="168"/>
      <c r="BI2211" s="168"/>
      <c r="BJ2211" s="168"/>
      <c r="BK2211" s="168"/>
      <c r="BL2211" s="168"/>
      <c r="BM2211" s="168"/>
      <c r="DK2211" s="168"/>
      <c r="DL2211" s="168"/>
      <c r="DM2211" s="168"/>
      <c r="DN2211" s="168"/>
      <c r="DO2211" s="168"/>
      <c r="DP2211" s="168"/>
      <c r="DQ2211" s="168"/>
      <c r="DR2211" s="168"/>
      <c r="DS2211" s="168"/>
      <c r="DT2211" s="168"/>
      <c r="DU2211" s="168"/>
      <c r="DV2211" s="168"/>
      <c r="DW2211" s="168"/>
      <c r="DX2211" s="168"/>
      <c r="DY2211" s="168"/>
      <c r="DZ2211" s="168"/>
      <c r="EA2211" s="168"/>
      <c r="EB2211" s="168"/>
      <c r="EC2211" s="168"/>
      <c r="ED2211" s="168"/>
      <c r="EE2211" s="168"/>
      <c r="EF2211" s="168"/>
      <c r="EG2211" s="168"/>
      <c r="EH2211" s="168"/>
      <c r="EI2211" s="168"/>
      <c r="EJ2211" s="168"/>
      <c r="EK2211" s="168"/>
      <c r="EL2211" s="168"/>
      <c r="EM2211" s="168"/>
      <c r="EN2211" s="168"/>
      <c r="EO2211" s="168"/>
      <c r="EP2211" s="168"/>
      <c r="EQ2211" s="168"/>
      <c r="ER2211" s="168"/>
      <c r="ES2211" s="168"/>
      <c r="ET2211" s="168"/>
      <c r="EU2211" s="168"/>
      <c r="EV2211" s="168"/>
      <c r="EW2211" s="168"/>
      <c r="EX2211" s="168"/>
      <c r="EY2211" s="168"/>
      <c r="EZ2211" s="168"/>
      <c r="FA2211" s="168"/>
      <c r="FB2211" s="168"/>
      <c r="FC2211" s="168"/>
      <c r="FD2211" s="168"/>
    </row>
    <row r="2212" spans="1:160" s="5" customFormat="1" ht="45" customHeight="1" thickBot="1" x14ac:dyDescent="0.35">
      <c r="A2212" s="263"/>
      <c r="B2212" s="263"/>
      <c r="C2212" s="265"/>
      <c r="D2212" s="518" t="s">
        <v>7</v>
      </c>
      <c r="E2212" s="519"/>
      <c r="F2212" s="520" t="s">
        <v>169</v>
      </c>
      <c r="G2212" s="521"/>
      <c r="H2212" s="521"/>
      <c r="I2212" s="521"/>
      <c r="J2212" s="521"/>
      <c r="K2212" s="521"/>
      <c r="L2212" s="521"/>
      <c r="M2212" s="521"/>
      <c r="N2212" s="521"/>
      <c r="O2212" s="521"/>
      <c r="P2212" s="521"/>
      <c r="Q2212" s="521"/>
      <c r="R2212" s="521"/>
      <c r="S2212" s="521"/>
      <c r="T2212" s="521"/>
      <c r="U2212" s="522"/>
      <c r="V2212" s="33"/>
      <c r="W2212" s="57"/>
      <c r="X2212" s="86"/>
      <c r="Y2212" s="33"/>
      <c r="Z2212" s="36"/>
      <c r="AA2212" s="36"/>
      <c r="AD2212" s="33"/>
      <c r="AG2212" s="33"/>
      <c r="AH2212" s="43"/>
      <c r="AI2212" s="43"/>
      <c r="AJ2212" s="43"/>
      <c r="AK2212" s="43"/>
      <c r="AL2212" s="43"/>
      <c r="AM2212" s="43"/>
      <c r="AN2212" s="43"/>
      <c r="AO2212" s="43"/>
      <c r="AP2212" s="43"/>
      <c r="AQ2212" s="43"/>
      <c r="AR2212" s="43"/>
      <c r="AS2212" s="43"/>
      <c r="AT2212" s="43"/>
      <c r="AU2212" s="44"/>
      <c r="AV2212" s="33"/>
      <c r="AW2212" s="33"/>
      <c r="AX2212" s="33"/>
      <c r="AZ2212" s="141"/>
      <c r="BE2212" s="168"/>
      <c r="BF2212" s="168"/>
      <c r="BG2212" s="168"/>
      <c r="BH2212" s="168"/>
      <c r="BI2212" s="168"/>
      <c r="BJ2212" s="168"/>
      <c r="BK2212" s="168"/>
      <c r="BL2212" s="168"/>
      <c r="BM2212" s="168"/>
      <c r="DK2212" s="168"/>
      <c r="DL2212" s="168"/>
      <c r="DM2212" s="168"/>
      <c r="DN2212" s="168"/>
      <c r="DO2212" s="168"/>
      <c r="DP2212" s="168"/>
      <c r="DQ2212" s="168"/>
      <c r="DR2212" s="168"/>
      <c r="DS2212" s="168"/>
      <c r="DT2212" s="168"/>
      <c r="DU2212" s="168"/>
      <c r="DV2212" s="168"/>
      <c r="DW2212" s="168"/>
      <c r="DX2212" s="168"/>
      <c r="DY2212" s="168"/>
      <c r="DZ2212" s="168"/>
      <c r="EA2212" s="168"/>
      <c r="EB2212" s="168"/>
      <c r="EC2212" s="168"/>
      <c r="ED2212" s="168"/>
      <c r="EE2212" s="168"/>
      <c r="EF2212" s="168"/>
      <c r="EG2212" s="168"/>
      <c r="EH2212" s="168"/>
      <c r="EI2212" s="168"/>
      <c r="EJ2212" s="168"/>
      <c r="EK2212" s="168"/>
      <c r="EL2212" s="168"/>
      <c r="EM2212" s="168"/>
      <c r="EN2212" s="168"/>
      <c r="EO2212" s="168"/>
      <c r="EP2212" s="168"/>
      <c r="EQ2212" s="168"/>
      <c r="ER2212" s="168"/>
      <c r="ES2212" s="168"/>
      <c r="ET2212" s="168"/>
      <c r="EU2212" s="168"/>
      <c r="EV2212" s="168"/>
      <c r="EW2212" s="168"/>
      <c r="EX2212" s="168"/>
      <c r="EY2212" s="168"/>
      <c r="EZ2212" s="168"/>
      <c r="FA2212" s="168"/>
      <c r="FB2212" s="168"/>
      <c r="FC2212" s="168"/>
      <c r="FD2212" s="168"/>
    </row>
    <row r="2213" spans="1:160" s="5" customFormat="1" ht="5.0999999999999996" customHeight="1" thickBot="1" x14ac:dyDescent="0.35">
      <c r="A2213" s="263"/>
      <c r="B2213" s="263"/>
      <c r="C2213" s="265"/>
      <c r="D2213" s="523"/>
      <c r="E2213" s="523"/>
      <c r="F2213" s="523"/>
      <c r="G2213" s="523"/>
      <c r="H2213" s="523"/>
      <c r="I2213" s="523"/>
      <c r="J2213" s="523"/>
      <c r="K2213" s="523"/>
      <c r="L2213" s="523"/>
      <c r="M2213" s="523"/>
      <c r="N2213" s="523"/>
      <c r="O2213" s="523"/>
      <c r="P2213" s="523"/>
      <c r="Q2213" s="523"/>
      <c r="R2213" s="523"/>
      <c r="S2213" s="523"/>
      <c r="T2213" s="523"/>
      <c r="U2213" s="523"/>
      <c r="V2213" s="33"/>
      <c r="W2213" s="57"/>
      <c r="X2213" s="86"/>
      <c r="Y2213" s="33"/>
      <c r="Z2213" s="36"/>
      <c r="AA2213" s="36"/>
      <c r="AD2213" s="33"/>
      <c r="AG2213" s="33"/>
      <c r="AH2213" s="43"/>
      <c r="AI2213" s="43"/>
      <c r="AJ2213" s="43"/>
      <c r="AK2213" s="43"/>
      <c r="AL2213" s="43"/>
      <c r="AM2213" s="43"/>
      <c r="AN2213" s="43"/>
      <c r="AO2213" s="43"/>
      <c r="AP2213" s="43"/>
      <c r="AQ2213" s="43"/>
      <c r="AR2213" s="43"/>
      <c r="AS2213" s="43"/>
      <c r="AT2213" s="43"/>
      <c r="AU2213" s="44"/>
      <c r="AV2213" s="33"/>
      <c r="AW2213" s="33"/>
      <c r="AX2213" s="33"/>
      <c r="AZ2213" s="141"/>
      <c r="BE2213" s="168"/>
      <c r="BF2213" s="168"/>
      <c r="BG2213" s="168"/>
      <c r="BH2213" s="168"/>
      <c r="BI2213" s="168"/>
      <c r="BJ2213" s="168"/>
      <c r="BK2213" s="168"/>
      <c r="BL2213" s="168"/>
      <c r="BM2213" s="168"/>
      <c r="DK2213" s="168"/>
      <c r="DL2213" s="168"/>
      <c r="DM2213" s="168"/>
      <c r="DN2213" s="168"/>
      <c r="DO2213" s="168"/>
      <c r="DP2213" s="168"/>
      <c r="DQ2213" s="168"/>
      <c r="DR2213" s="168"/>
      <c r="DS2213" s="168"/>
      <c r="DT2213" s="168"/>
      <c r="DU2213" s="168"/>
      <c r="DV2213" s="168"/>
      <c r="DW2213" s="168"/>
      <c r="DX2213" s="168"/>
      <c r="DY2213" s="168"/>
      <c r="DZ2213" s="168"/>
      <c r="EA2213" s="168"/>
      <c r="EB2213" s="168"/>
      <c r="EC2213" s="168"/>
      <c r="ED2213" s="168"/>
      <c r="EE2213" s="168"/>
      <c r="EF2213" s="168"/>
      <c r="EG2213" s="168"/>
      <c r="EH2213" s="168"/>
      <c r="EI2213" s="168"/>
      <c r="EJ2213" s="168"/>
      <c r="EK2213" s="168"/>
      <c r="EL2213" s="168"/>
      <c r="EM2213" s="168"/>
      <c r="EN2213" s="168"/>
      <c r="EO2213" s="168"/>
      <c r="EP2213" s="168"/>
      <c r="EQ2213" s="168"/>
      <c r="ER2213" s="168"/>
      <c r="ES2213" s="168"/>
      <c r="ET2213" s="168"/>
      <c r="EU2213" s="168"/>
      <c r="EV2213" s="168"/>
      <c r="EW2213" s="168"/>
      <c r="EX2213" s="168"/>
      <c r="EY2213" s="168"/>
      <c r="EZ2213" s="168"/>
      <c r="FA2213" s="168"/>
      <c r="FB2213" s="168"/>
      <c r="FC2213" s="168"/>
      <c r="FD2213" s="168"/>
    </row>
    <row r="2214" spans="1:160" s="5" customFormat="1" ht="24.9" customHeight="1" thickBot="1" x14ac:dyDescent="0.35">
      <c r="A2214" s="263"/>
      <c r="B2214" s="263"/>
      <c r="C2214" s="265"/>
      <c r="D2214" s="2" t="s">
        <v>103</v>
      </c>
      <c r="E2214" s="98" t="s">
        <v>106</v>
      </c>
      <c r="F2214" s="455" t="s">
        <v>104</v>
      </c>
      <c r="G2214" s="524"/>
      <c r="H2214" s="456"/>
      <c r="I2214" s="525">
        <v>44058</v>
      </c>
      <c r="J2214" s="526"/>
      <c r="K2214" s="526"/>
      <c r="L2214" s="526"/>
      <c r="M2214" s="526"/>
      <c r="N2214" s="527"/>
      <c r="O2214" s="3" t="s">
        <v>8</v>
      </c>
      <c r="P2214" s="449" t="s">
        <v>24</v>
      </c>
      <c r="Q2214" s="450"/>
      <c r="R2214" s="450"/>
      <c r="S2214" s="450"/>
      <c r="T2214" s="450"/>
      <c r="U2214" s="528"/>
      <c r="V2214" s="33"/>
      <c r="W2214" s="57"/>
      <c r="X2214" s="86"/>
      <c r="Y2214" s="33"/>
      <c r="Z2214" s="36"/>
      <c r="AA2214" s="36"/>
      <c r="AD2214" s="33"/>
      <c r="AG2214" s="33"/>
      <c r="AH2214" s="43"/>
      <c r="AI2214" s="43"/>
      <c r="AJ2214" s="43"/>
      <c r="AK2214" s="43"/>
      <c r="AL2214" s="43"/>
      <c r="AM2214" s="43"/>
      <c r="AN2214" s="43"/>
      <c r="AO2214" s="43"/>
      <c r="AP2214" s="43"/>
      <c r="AQ2214" s="43"/>
      <c r="AR2214" s="43"/>
      <c r="AS2214" s="43"/>
      <c r="AT2214" s="43"/>
      <c r="AU2214" s="44"/>
      <c r="AV2214" s="33"/>
      <c r="AW2214" s="33"/>
      <c r="AX2214" s="33"/>
      <c r="AZ2214" s="141"/>
      <c r="BE2214" s="168"/>
      <c r="BF2214" s="168"/>
      <c r="BG2214" s="168"/>
      <c r="BH2214" s="168"/>
      <c r="BI2214" s="168"/>
      <c r="BJ2214" s="168"/>
      <c r="BK2214" s="168"/>
      <c r="BL2214" s="168"/>
      <c r="BM2214" s="168"/>
      <c r="DK2214" s="168"/>
      <c r="DL2214" s="168"/>
      <c r="DM2214" s="168"/>
      <c r="DN2214" s="168"/>
      <c r="DO2214" s="168"/>
      <c r="DP2214" s="168"/>
      <c r="DQ2214" s="168"/>
      <c r="DR2214" s="168"/>
      <c r="DS2214" s="168"/>
      <c r="DT2214" s="168"/>
      <c r="DU2214" s="168"/>
      <c r="DV2214" s="168"/>
      <c r="DW2214" s="168"/>
      <c r="DX2214" s="168"/>
      <c r="DY2214" s="168"/>
      <c r="DZ2214" s="168"/>
      <c r="EA2214" s="168"/>
      <c r="EB2214" s="168"/>
      <c r="EC2214" s="168"/>
      <c r="ED2214" s="168"/>
      <c r="EE2214" s="168"/>
      <c r="EF2214" s="168"/>
      <c r="EG2214" s="168"/>
      <c r="EH2214" s="168"/>
      <c r="EI2214" s="168"/>
      <c r="EJ2214" s="168"/>
      <c r="EK2214" s="168"/>
      <c r="EL2214" s="168"/>
      <c r="EM2214" s="168"/>
      <c r="EN2214" s="168"/>
      <c r="EO2214" s="168"/>
      <c r="EP2214" s="168"/>
      <c r="EQ2214" s="168"/>
      <c r="ER2214" s="168"/>
      <c r="ES2214" s="168"/>
      <c r="ET2214" s="168"/>
      <c r="EU2214" s="168"/>
      <c r="EV2214" s="168"/>
      <c r="EW2214" s="168"/>
      <c r="EX2214" s="168"/>
      <c r="EY2214" s="168"/>
      <c r="EZ2214" s="168"/>
      <c r="FA2214" s="168"/>
      <c r="FB2214" s="168"/>
      <c r="FC2214" s="168"/>
      <c r="FD2214" s="168"/>
    </row>
    <row r="2215" spans="1:160" s="5" customFormat="1" ht="5.0999999999999996" customHeight="1" thickBot="1" x14ac:dyDescent="0.35">
      <c r="A2215" s="263"/>
      <c r="B2215" s="263"/>
      <c r="C2215" s="265"/>
      <c r="D2215" s="100"/>
      <c r="E2215" s="100"/>
      <c r="F2215" s="100"/>
      <c r="G2215" s="100"/>
      <c r="H2215" s="100"/>
      <c r="I2215" s="100"/>
      <c r="J2215" s="100"/>
      <c r="K2215" s="100"/>
      <c r="L2215" s="100"/>
      <c r="M2215" s="100"/>
      <c r="N2215" s="100"/>
      <c r="O2215" s="100"/>
      <c r="P2215" s="100"/>
      <c r="Q2215" s="100"/>
      <c r="R2215" s="100"/>
      <c r="S2215" s="100"/>
      <c r="T2215" s="100"/>
      <c r="U2215" s="100"/>
      <c r="V2215" s="33"/>
      <c r="W2215" s="57"/>
      <c r="X2215" s="86"/>
      <c r="Y2215" s="33"/>
      <c r="Z2215" s="36"/>
      <c r="AA2215" s="36"/>
      <c r="AD2215" s="33"/>
      <c r="AG2215" s="33"/>
      <c r="AH2215" s="43"/>
      <c r="AI2215" s="43"/>
      <c r="AJ2215" s="43"/>
      <c r="AK2215" s="43"/>
      <c r="AL2215" s="43"/>
      <c r="AM2215" s="43"/>
      <c r="AN2215" s="43"/>
      <c r="AO2215" s="43"/>
      <c r="AP2215" s="43"/>
      <c r="AQ2215" s="43"/>
      <c r="AR2215" s="43"/>
      <c r="AS2215" s="43"/>
      <c r="AT2215" s="43"/>
      <c r="AU2215" s="44"/>
      <c r="AV2215" s="33"/>
      <c r="AW2215" s="33"/>
      <c r="AX2215" s="33"/>
      <c r="AZ2215" s="141"/>
      <c r="BE2215" s="168"/>
      <c r="BF2215" s="168"/>
      <c r="BG2215" s="168"/>
      <c r="BH2215" s="168"/>
      <c r="BI2215" s="168"/>
      <c r="BJ2215" s="168"/>
      <c r="BK2215" s="168"/>
      <c r="BL2215" s="168"/>
      <c r="BM2215" s="168"/>
      <c r="DK2215" s="168"/>
      <c r="DL2215" s="168"/>
      <c r="DM2215" s="168"/>
      <c r="DN2215" s="168"/>
      <c r="DO2215" s="168"/>
      <c r="DP2215" s="168"/>
      <c r="DQ2215" s="168"/>
      <c r="DR2215" s="168"/>
      <c r="DS2215" s="168"/>
      <c r="DT2215" s="168"/>
      <c r="DU2215" s="168"/>
      <c r="DV2215" s="168"/>
      <c r="DW2215" s="168"/>
      <c r="DX2215" s="168"/>
      <c r="DY2215" s="168"/>
      <c r="DZ2215" s="168"/>
      <c r="EA2215" s="168"/>
      <c r="EB2215" s="168"/>
      <c r="EC2215" s="168"/>
      <c r="ED2215" s="168"/>
      <c r="EE2215" s="168"/>
      <c r="EF2215" s="168"/>
      <c r="EG2215" s="168"/>
      <c r="EH2215" s="168"/>
      <c r="EI2215" s="168"/>
      <c r="EJ2215" s="168"/>
      <c r="EK2215" s="168"/>
      <c r="EL2215" s="168"/>
      <c r="EM2215" s="168"/>
      <c r="EN2215" s="168"/>
      <c r="EO2215" s="168"/>
      <c r="EP2215" s="168"/>
      <c r="EQ2215" s="168"/>
      <c r="ER2215" s="168"/>
      <c r="ES2215" s="168"/>
      <c r="ET2215" s="168"/>
      <c r="EU2215" s="168"/>
      <c r="EV2215" s="168"/>
      <c r="EW2215" s="168"/>
      <c r="EX2215" s="168"/>
      <c r="EY2215" s="168"/>
      <c r="EZ2215" s="168"/>
      <c r="FA2215" s="168"/>
      <c r="FB2215" s="168"/>
      <c r="FC2215" s="168"/>
      <c r="FD2215" s="168"/>
    </row>
    <row r="2216" spans="1:160" s="5" customFormat="1" ht="24.9" customHeight="1" thickBot="1" x14ac:dyDescent="0.35">
      <c r="A2216" s="263"/>
      <c r="B2216" s="263"/>
      <c r="C2216" s="265"/>
      <c r="D2216" s="2" t="s">
        <v>31</v>
      </c>
      <c r="E2216" s="449"/>
      <c r="F2216" s="450"/>
      <c r="G2216" s="450"/>
      <c r="H2216" s="450"/>
      <c r="I2216" s="450"/>
      <c r="J2216" s="451"/>
      <c r="K2216" s="19" t="s">
        <v>105</v>
      </c>
      <c r="L2216" s="452"/>
      <c r="M2216" s="452"/>
      <c r="N2216" s="452"/>
      <c r="O2216" s="452"/>
      <c r="P2216" s="452"/>
      <c r="Q2216" s="452"/>
      <c r="R2216" s="452"/>
      <c r="S2216" s="452"/>
      <c r="T2216" s="452"/>
      <c r="U2216" s="453"/>
      <c r="V2216" s="33"/>
      <c r="W2216" s="57"/>
      <c r="X2216" s="86"/>
      <c r="Y2216" s="33"/>
      <c r="Z2216" s="36"/>
      <c r="AA2216" s="36"/>
      <c r="AD2216" s="33"/>
      <c r="AG2216" s="33"/>
      <c r="AH2216" s="43"/>
      <c r="AI2216" s="43"/>
      <c r="AJ2216" s="43"/>
      <c r="AK2216" s="43"/>
      <c r="AL2216" s="43"/>
      <c r="AM2216" s="43"/>
      <c r="AN2216" s="43"/>
      <c r="AO2216" s="43"/>
      <c r="AP2216" s="43"/>
      <c r="AQ2216" s="43"/>
      <c r="AR2216" s="43"/>
      <c r="AS2216" s="43"/>
      <c r="AT2216" s="43"/>
      <c r="AU2216" s="44"/>
      <c r="AV2216" s="33"/>
      <c r="AW2216" s="33"/>
      <c r="AX2216" s="33"/>
      <c r="AZ2216" s="141"/>
      <c r="BE2216" s="168"/>
      <c r="BF2216" s="168"/>
      <c r="BG2216" s="168"/>
      <c r="BH2216" s="168"/>
      <c r="BI2216" s="168"/>
      <c r="BJ2216" s="168"/>
      <c r="BK2216" s="168"/>
      <c r="BL2216" s="168"/>
      <c r="BM2216" s="168"/>
      <c r="DK2216" s="168"/>
      <c r="DL2216" s="168"/>
      <c r="DM2216" s="168"/>
      <c r="DN2216" s="168"/>
      <c r="DO2216" s="168"/>
      <c r="DP2216" s="168"/>
      <c r="DQ2216" s="168"/>
      <c r="DR2216" s="168"/>
      <c r="DS2216" s="168"/>
      <c r="DT2216" s="168"/>
      <c r="DU2216" s="168"/>
      <c r="DV2216" s="168"/>
      <c r="DW2216" s="168"/>
      <c r="DX2216" s="168"/>
      <c r="DY2216" s="168"/>
      <c r="DZ2216" s="168"/>
      <c r="EA2216" s="168"/>
      <c r="EB2216" s="168"/>
      <c r="EC2216" s="168"/>
      <c r="ED2216" s="168"/>
      <c r="EE2216" s="168"/>
      <c r="EF2216" s="168"/>
      <c r="EG2216" s="168"/>
      <c r="EH2216" s="168"/>
      <c r="EI2216" s="168"/>
      <c r="EJ2216" s="168"/>
      <c r="EK2216" s="168"/>
      <c r="EL2216" s="168"/>
      <c r="EM2216" s="168"/>
      <c r="EN2216" s="168"/>
      <c r="EO2216" s="168"/>
      <c r="EP2216" s="168"/>
      <c r="EQ2216" s="168"/>
      <c r="ER2216" s="168"/>
      <c r="ES2216" s="168"/>
      <c r="ET2216" s="168"/>
      <c r="EU2216" s="168"/>
      <c r="EV2216" s="168"/>
      <c r="EW2216" s="168"/>
      <c r="EX2216" s="168"/>
      <c r="EY2216" s="168"/>
      <c r="EZ2216" s="168"/>
      <c r="FA2216" s="168"/>
      <c r="FB2216" s="168"/>
      <c r="FC2216" s="168"/>
      <c r="FD2216" s="168"/>
    </row>
    <row r="2217" spans="1:160" s="5" customFormat="1" ht="5.0999999999999996" customHeight="1" thickBot="1" x14ac:dyDescent="0.35">
      <c r="A2217" s="263"/>
      <c r="B2217" s="263"/>
      <c r="C2217" s="265"/>
      <c r="D2217" s="454"/>
      <c r="E2217" s="454"/>
      <c r="F2217" s="454"/>
      <c r="G2217" s="454"/>
      <c r="H2217" s="454"/>
      <c r="I2217" s="454"/>
      <c r="J2217" s="454"/>
      <c r="K2217" s="454"/>
      <c r="L2217" s="454"/>
      <c r="M2217" s="454"/>
      <c r="N2217" s="454"/>
      <c r="O2217" s="454"/>
      <c r="P2217" s="454"/>
      <c r="Q2217" s="454"/>
      <c r="R2217" s="454"/>
      <c r="S2217" s="454"/>
      <c r="T2217" s="454"/>
      <c r="U2217" s="454"/>
      <c r="V2217" s="33"/>
      <c r="W2217" s="57"/>
      <c r="X2217" s="86"/>
      <c r="Y2217" s="33"/>
      <c r="Z2217" s="36"/>
      <c r="AA2217" s="36"/>
      <c r="AD2217" s="33"/>
      <c r="AG2217" s="33"/>
      <c r="AH2217" s="43"/>
      <c r="AI2217" s="43"/>
      <c r="AJ2217" s="43"/>
      <c r="AK2217" s="43"/>
      <c r="AL2217" s="43"/>
      <c r="AM2217" s="43"/>
      <c r="AN2217" s="43"/>
      <c r="AO2217" s="43"/>
      <c r="AP2217" s="43"/>
      <c r="AQ2217" s="43"/>
      <c r="AR2217" s="43"/>
      <c r="AS2217" s="43"/>
      <c r="AT2217" s="43"/>
      <c r="AU2217" s="44"/>
      <c r="AV2217" s="33"/>
      <c r="AW2217" s="33"/>
      <c r="AX2217" s="33"/>
      <c r="AZ2217" s="141"/>
      <c r="BE2217" s="168"/>
      <c r="BF2217" s="168"/>
      <c r="BG2217" s="168"/>
      <c r="BH2217" s="168"/>
      <c r="BI2217" s="168"/>
      <c r="BJ2217" s="168"/>
      <c r="BK2217" s="168"/>
      <c r="BL2217" s="168"/>
      <c r="BM2217" s="168"/>
      <c r="DK2217" s="168"/>
      <c r="DL2217" s="168"/>
      <c r="DM2217" s="168"/>
      <c r="DN2217" s="168"/>
      <c r="DO2217" s="168"/>
      <c r="DP2217" s="168"/>
      <c r="DQ2217" s="168"/>
      <c r="DR2217" s="168"/>
      <c r="DS2217" s="168"/>
      <c r="DT2217" s="168"/>
      <c r="DU2217" s="168"/>
      <c r="DV2217" s="168"/>
      <c r="DW2217" s="168"/>
      <c r="DX2217" s="168"/>
      <c r="DY2217" s="168"/>
      <c r="DZ2217" s="168"/>
      <c r="EA2217" s="168"/>
      <c r="EB2217" s="168"/>
      <c r="EC2217" s="168"/>
      <c r="ED2217" s="168"/>
      <c r="EE2217" s="168"/>
      <c r="EF2217" s="168"/>
      <c r="EG2217" s="168"/>
      <c r="EH2217" s="168"/>
      <c r="EI2217" s="168"/>
      <c r="EJ2217" s="168"/>
      <c r="EK2217" s="168"/>
      <c r="EL2217" s="168"/>
      <c r="EM2217" s="168"/>
      <c r="EN2217" s="168"/>
      <c r="EO2217" s="168"/>
      <c r="EP2217" s="168"/>
      <c r="EQ2217" s="168"/>
      <c r="ER2217" s="168"/>
      <c r="ES2217" s="168"/>
      <c r="ET2217" s="168"/>
      <c r="EU2217" s="168"/>
      <c r="EV2217" s="168"/>
      <c r="EW2217" s="168"/>
      <c r="EX2217" s="168"/>
      <c r="EY2217" s="168"/>
      <c r="EZ2217" s="168"/>
      <c r="FA2217" s="168"/>
      <c r="FB2217" s="168"/>
      <c r="FC2217" s="168"/>
      <c r="FD2217" s="168"/>
    </row>
    <row r="2218" spans="1:160" s="5" customFormat="1" ht="45" customHeight="1" thickBot="1" x14ac:dyDescent="0.35">
      <c r="A2218" s="263">
        <f>+E2218</f>
        <v>7.2899999999999938</v>
      </c>
      <c r="B2218" s="264">
        <f>+U2242</f>
        <v>0</v>
      </c>
      <c r="C2218" s="265">
        <v>38</v>
      </c>
      <c r="D2218" s="165" t="s">
        <v>9</v>
      </c>
      <c r="E2218" s="180">
        <v>7.2899999999999938</v>
      </c>
      <c r="F2218" s="455" t="s">
        <v>29</v>
      </c>
      <c r="G2218" s="456"/>
      <c r="H2218" s="532" t="s">
        <v>143</v>
      </c>
      <c r="I2218" s="457"/>
      <c r="J2218" s="457"/>
      <c r="K2218" s="457"/>
      <c r="L2218" s="457"/>
      <c r="M2218" s="458"/>
      <c r="N2218" s="459" t="s">
        <v>32</v>
      </c>
      <c r="O2218" s="460"/>
      <c r="P2218" s="461"/>
      <c r="Q2218" s="462" t="s">
        <v>49</v>
      </c>
      <c r="R2218" s="463"/>
      <c r="S2218" s="463"/>
      <c r="T2218" s="463"/>
      <c r="U2218" s="464"/>
      <c r="V2218" s="33"/>
      <c r="W2218" s="57"/>
      <c r="X2218" s="86"/>
      <c r="Y2218" s="33"/>
      <c r="Z2218" s="38"/>
      <c r="AA2218" s="38"/>
      <c r="AD2218" s="33"/>
      <c r="AG2218" s="33"/>
      <c r="AH2218" s="43"/>
      <c r="AI2218" s="43"/>
      <c r="AJ2218" s="43"/>
      <c r="AK2218" s="43"/>
      <c r="AL2218" s="43"/>
      <c r="AM2218" s="43"/>
      <c r="AN2218" s="43"/>
      <c r="AO2218" s="43"/>
      <c r="AP2218" s="43"/>
      <c r="AQ2218" s="43"/>
      <c r="AR2218" s="43"/>
      <c r="AS2218" s="43"/>
      <c r="AT2218" s="43"/>
      <c r="AU2218" s="44"/>
      <c r="AV2218" s="33"/>
      <c r="AW2218" s="33"/>
      <c r="AX2218" s="33"/>
      <c r="AZ2218" s="141"/>
      <c r="BE2218" s="168"/>
      <c r="BF2218" s="168"/>
      <c r="BG2218" s="168"/>
      <c r="BH2218" s="168"/>
      <c r="BI2218" s="168"/>
      <c r="BJ2218" s="168"/>
      <c r="BK2218" s="168"/>
      <c r="BL2218" s="168"/>
      <c r="BM2218" s="168"/>
      <c r="DK2218" s="168"/>
      <c r="DL2218" s="168"/>
      <c r="DM2218" s="168"/>
      <c r="DN2218" s="168"/>
      <c r="DO2218" s="168"/>
      <c r="DP2218" s="168"/>
      <c r="DQ2218" s="168"/>
      <c r="DR2218" s="168"/>
      <c r="DS2218" s="168"/>
      <c r="DT2218" s="168"/>
      <c r="DU2218" s="168"/>
      <c r="DV2218" s="168"/>
      <c r="DW2218" s="168"/>
      <c r="DX2218" s="168"/>
      <c r="DY2218" s="168"/>
      <c r="DZ2218" s="168"/>
      <c r="EA2218" s="168"/>
      <c r="EB2218" s="168"/>
      <c r="EC2218" s="168"/>
      <c r="ED2218" s="168"/>
      <c r="EE2218" s="168"/>
      <c r="EF2218" s="168"/>
      <c r="EG2218" s="168"/>
      <c r="EH2218" s="168"/>
      <c r="EI2218" s="168"/>
      <c r="EJ2218" s="168"/>
      <c r="EK2218" s="168"/>
      <c r="EL2218" s="168"/>
      <c r="EM2218" s="168"/>
      <c r="EN2218" s="168"/>
      <c r="EO2218" s="168"/>
      <c r="EP2218" s="168"/>
      <c r="EQ2218" s="168"/>
      <c r="ER2218" s="168"/>
      <c r="ES2218" s="168"/>
      <c r="ET2218" s="168"/>
      <c r="EU2218" s="168"/>
      <c r="EV2218" s="168"/>
      <c r="EW2218" s="168"/>
      <c r="EX2218" s="168"/>
      <c r="EY2218" s="168"/>
      <c r="EZ2218" s="168"/>
      <c r="FA2218" s="168"/>
      <c r="FB2218" s="168"/>
      <c r="FC2218" s="168"/>
      <c r="FD2218" s="168"/>
    </row>
    <row r="2219" spans="1:160" s="5" customFormat="1" ht="5.0999999999999996" customHeight="1" thickBot="1" x14ac:dyDescent="0.35">
      <c r="A2219" s="263"/>
      <c r="B2219" s="263"/>
      <c r="C2219" s="265"/>
      <c r="D2219" s="428"/>
      <c r="E2219" s="428"/>
      <c r="F2219" s="428"/>
      <c r="G2219" s="428"/>
      <c r="H2219" s="428"/>
      <c r="I2219" s="428"/>
      <c r="J2219" s="428"/>
      <c r="K2219" s="428"/>
      <c r="L2219" s="428"/>
      <c r="M2219" s="428"/>
      <c r="N2219" s="454"/>
      <c r="O2219" s="454"/>
      <c r="P2219" s="454"/>
      <c r="Q2219" s="454"/>
      <c r="R2219" s="454"/>
      <c r="S2219" s="454"/>
      <c r="T2219" s="454"/>
      <c r="U2219" s="454"/>
      <c r="V2219" s="33"/>
      <c r="W2219" s="57"/>
      <c r="X2219" s="86"/>
      <c r="Y2219" s="33"/>
      <c r="Z2219" s="76"/>
      <c r="AA2219" s="76"/>
      <c r="AD2219" s="33"/>
      <c r="AG2219" s="33"/>
      <c r="AH2219" s="43"/>
      <c r="AI2219" s="43"/>
      <c r="AJ2219" s="43"/>
      <c r="AK2219" s="43"/>
      <c r="AL2219" s="43"/>
      <c r="AM2219" s="43"/>
      <c r="AN2219" s="43"/>
      <c r="AO2219" s="43"/>
      <c r="AP2219" s="43"/>
      <c r="AQ2219" s="43"/>
      <c r="AR2219" s="43"/>
      <c r="AS2219" s="43"/>
      <c r="AT2219" s="43"/>
      <c r="AU2219" s="44"/>
      <c r="AV2219" s="33"/>
      <c r="AW2219" s="33"/>
      <c r="AX2219" s="33"/>
      <c r="AZ2219" s="141"/>
      <c r="BE2219" s="168"/>
      <c r="BF2219" s="168"/>
      <c r="BG2219" s="168"/>
      <c r="BH2219" s="168"/>
      <c r="BI2219" s="168"/>
      <c r="BJ2219" s="168"/>
      <c r="BK2219" s="168"/>
      <c r="BL2219" s="168"/>
      <c r="BM2219" s="168"/>
      <c r="DK2219" s="168"/>
      <c r="DL2219" s="168"/>
      <c r="DM2219" s="168"/>
      <c r="DN2219" s="168"/>
      <c r="DO2219" s="168"/>
      <c r="DP2219" s="168"/>
      <c r="DQ2219" s="168"/>
      <c r="DR2219" s="168"/>
      <c r="DS2219" s="168"/>
      <c r="DT2219" s="168"/>
      <c r="DU2219" s="168"/>
      <c r="DV2219" s="168"/>
      <c r="DW2219" s="168"/>
      <c r="DX2219" s="168"/>
      <c r="DY2219" s="168"/>
      <c r="DZ2219" s="168"/>
      <c r="EA2219" s="168"/>
      <c r="EB2219" s="168"/>
      <c r="EC2219" s="168"/>
      <c r="ED2219" s="168"/>
      <c r="EE2219" s="168"/>
      <c r="EF2219" s="168"/>
      <c r="EG2219" s="168"/>
      <c r="EH2219" s="168"/>
      <c r="EI2219" s="168"/>
      <c r="EJ2219" s="168"/>
      <c r="EK2219" s="168"/>
      <c r="EL2219" s="168"/>
      <c r="EM2219" s="168"/>
      <c r="EN2219" s="168"/>
      <c r="EO2219" s="168"/>
      <c r="EP2219" s="168"/>
      <c r="EQ2219" s="168"/>
      <c r="ER2219" s="168"/>
      <c r="ES2219" s="168"/>
      <c r="ET2219" s="168"/>
      <c r="EU2219" s="168"/>
      <c r="EV2219" s="168"/>
      <c r="EW2219" s="168"/>
      <c r="EX2219" s="168"/>
      <c r="EY2219" s="168"/>
      <c r="EZ2219" s="168"/>
      <c r="FA2219" s="168"/>
      <c r="FB2219" s="168"/>
      <c r="FC2219" s="168"/>
      <c r="FD2219" s="168"/>
    </row>
    <row r="2220" spans="1:160" s="5" customFormat="1" ht="24.9" customHeight="1" x14ac:dyDescent="0.3">
      <c r="A2220" s="263"/>
      <c r="B2220" s="263"/>
      <c r="C2220" s="265"/>
      <c r="D2220" s="465" t="s">
        <v>30</v>
      </c>
      <c r="E2220" s="466"/>
      <c r="F2220" s="466"/>
      <c r="G2220" s="466"/>
      <c r="H2220" s="466"/>
      <c r="I2220" s="466"/>
      <c r="J2220" s="466"/>
      <c r="K2220" s="466"/>
      <c r="L2220" s="466"/>
      <c r="M2220" s="467"/>
      <c r="N2220" s="468" t="s">
        <v>11</v>
      </c>
      <c r="O2220" s="470" t="s">
        <v>12</v>
      </c>
      <c r="P2220" s="471"/>
      <c r="Q2220" s="474" t="s">
        <v>13</v>
      </c>
      <c r="R2220" s="475"/>
      <c r="S2220" s="476"/>
      <c r="T2220" s="477" t="s">
        <v>27</v>
      </c>
      <c r="U2220" s="479" t="s">
        <v>28</v>
      </c>
      <c r="V2220" s="33"/>
      <c r="W2220" s="57"/>
      <c r="X2220" s="86"/>
      <c r="Y2220" s="33"/>
      <c r="Z2220" s="76"/>
      <c r="AA2220" s="76"/>
      <c r="AD2220" s="33"/>
      <c r="AG2220" s="33"/>
      <c r="AH2220" s="43"/>
      <c r="AI2220" s="43"/>
      <c r="AJ2220" s="43"/>
      <c r="AK2220" s="43"/>
      <c r="AL2220" s="43"/>
      <c r="AM2220" s="43"/>
      <c r="AN2220" s="43"/>
      <c r="AO2220" s="43"/>
      <c r="AP2220" s="43"/>
      <c r="AQ2220" s="43"/>
      <c r="AR2220" s="43"/>
      <c r="AS2220" s="43"/>
      <c r="AT2220" s="43"/>
      <c r="AU2220" s="44"/>
      <c r="AV2220" s="33"/>
      <c r="AW2220" s="33"/>
      <c r="AX2220" s="33"/>
      <c r="AZ2220" s="141"/>
      <c r="BE2220" s="168"/>
      <c r="BF2220" s="168"/>
      <c r="BG2220" s="168"/>
      <c r="BH2220" s="168"/>
      <c r="BI2220" s="168"/>
      <c r="BJ2220" s="168"/>
      <c r="BK2220" s="168"/>
      <c r="BL2220" s="168"/>
      <c r="BM2220" s="168"/>
      <c r="DK2220" s="168"/>
      <c r="DL2220" s="168"/>
      <c r="DM2220" s="168"/>
      <c r="DN2220" s="168"/>
      <c r="DO2220" s="168"/>
      <c r="DP2220" s="168"/>
      <c r="DQ2220" s="168"/>
      <c r="DR2220" s="168"/>
      <c r="DS2220" s="168"/>
      <c r="DT2220" s="168"/>
      <c r="DU2220" s="168"/>
      <c r="DV2220" s="168"/>
      <c r="DW2220" s="168"/>
      <c r="DX2220" s="168"/>
      <c r="DY2220" s="168"/>
      <c r="DZ2220" s="168"/>
      <c r="EA2220" s="168"/>
      <c r="EB2220" s="168"/>
      <c r="EC2220" s="168"/>
      <c r="ED2220" s="168"/>
      <c r="EE2220" s="168"/>
      <c r="EF2220" s="168"/>
      <c r="EG2220" s="168"/>
      <c r="EH2220" s="168"/>
      <c r="EI2220" s="168"/>
      <c r="EJ2220" s="168"/>
      <c r="EK2220" s="168"/>
      <c r="EL2220" s="168"/>
      <c r="EM2220" s="168"/>
      <c r="EN2220" s="168"/>
      <c r="EO2220" s="168"/>
      <c r="EP2220" s="168"/>
      <c r="EQ2220" s="168"/>
      <c r="ER2220" s="168"/>
      <c r="ES2220" s="168"/>
      <c r="ET2220" s="168"/>
      <c r="EU2220" s="168"/>
      <c r="EV2220" s="168"/>
      <c r="EW2220" s="168"/>
      <c r="EX2220" s="168"/>
      <c r="EY2220" s="168"/>
      <c r="EZ2220" s="168"/>
      <c r="FA2220" s="168"/>
      <c r="FB2220" s="168"/>
      <c r="FC2220" s="168"/>
      <c r="FD2220" s="168"/>
    </row>
    <row r="2221" spans="1:160" s="5" customFormat="1" ht="24.9" customHeight="1" x14ac:dyDescent="0.3">
      <c r="A2221" s="263"/>
      <c r="B2221" s="263"/>
      <c r="C2221" s="265"/>
      <c r="D2221" s="481"/>
      <c r="E2221" s="482"/>
      <c r="F2221" s="482"/>
      <c r="G2221" s="482"/>
      <c r="H2221" s="482"/>
      <c r="I2221" s="482"/>
      <c r="J2221" s="482"/>
      <c r="K2221" s="482"/>
      <c r="L2221" s="482"/>
      <c r="M2221" s="483"/>
      <c r="N2221" s="469"/>
      <c r="O2221" s="472"/>
      <c r="P2221" s="473"/>
      <c r="Q2221" s="7" t="s">
        <v>14</v>
      </c>
      <c r="R2221" s="7" t="s">
        <v>15</v>
      </c>
      <c r="S2221" s="7" t="s">
        <v>26</v>
      </c>
      <c r="T2221" s="478"/>
      <c r="U2221" s="480"/>
      <c r="V2221" s="33"/>
      <c r="W2221" s="57"/>
      <c r="X2221" s="86"/>
      <c r="Y2221" s="33"/>
      <c r="Z2221" s="77"/>
      <c r="AA2221" s="77"/>
      <c r="AD2221" s="33"/>
      <c r="AG2221" s="33"/>
      <c r="AH2221" s="43"/>
      <c r="AI2221" s="43"/>
      <c r="AJ2221" s="43"/>
      <c r="AK2221" s="43"/>
      <c r="AL2221" s="43"/>
      <c r="AM2221" s="43"/>
      <c r="AN2221" s="43"/>
      <c r="AO2221" s="43"/>
      <c r="AP2221" s="43"/>
      <c r="AQ2221" s="43"/>
      <c r="AR2221" s="43"/>
      <c r="AS2221" s="43"/>
      <c r="AT2221" s="43"/>
      <c r="AU2221" s="44"/>
      <c r="AV2221" s="33"/>
      <c r="AW2221" s="33"/>
      <c r="AX2221" s="33"/>
      <c r="AZ2221" s="141"/>
      <c r="BE2221" s="168"/>
      <c r="BF2221" s="168"/>
      <c r="BG2221" s="168"/>
      <c r="BH2221" s="168"/>
      <c r="BI2221" s="168"/>
      <c r="BJ2221" s="168"/>
      <c r="BK2221" s="168"/>
      <c r="BL2221" s="168"/>
      <c r="BM2221" s="168"/>
      <c r="DK2221" s="168"/>
      <c r="DL2221" s="168"/>
      <c r="DM2221" s="168"/>
      <c r="DN2221" s="168"/>
      <c r="DO2221" s="168"/>
      <c r="DP2221" s="168"/>
      <c r="DQ2221" s="168"/>
      <c r="DR2221" s="168"/>
      <c r="DS2221" s="168"/>
      <c r="DT2221" s="168"/>
      <c r="DU2221" s="168"/>
      <c r="DV2221" s="168"/>
      <c r="DW2221" s="168"/>
      <c r="DX2221" s="168"/>
      <c r="DY2221" s="168"/>
      <c r="DZ2221" s="168"/>
      <c r="EA2221" s="168"/>
      <c r="EB2221" s="168"/>
      <c r="EC2221" s="168"/>
      <c r="ED2221" s="168"/>
      <c r="EE2221" s="168"/>
      <c r="EF2221" s="168"/>
      <c r="EG2221" s="168"/>
      <c r="EH2221" s="168"/>
      <c r="EI2221" s="168"/>
      <c r="EJ2221" s="168"/>
      <c r="EK2221" s="168"/>
      <c r="EL2221" s="168"/>
      <c r="EM2221" s="168"/>
      <c r="EN2221" s="168"/>
      <c r="EO2221" s="168"/>
      <c r="EP2221" s="168"/>
      <c r="EQ2221" s="168"/>
      <c r="ER2221" s="168"/>
      <c r="ES2221" s="168"/>
      <c r="ET2221" s="168"/>
      <c r="EU2221" s="168"/>
      <c r="EV2221" s="168"/>
      <c r="EW2221" s="168"/>
      <c r="EX2221" s="168"/>
      <c r="EY2221" s="168"/>
      <c r="EZ2221" s="168"/>
      <c r="FA2221" s="168"/>
      <c r="FB2221" s="168"/>
      <c r="FC2221" s="168"/>
      <c r="FD2221" s="168"/>
    </row>
    <row r="2222" spans="1:160" s="5" customFormat="1" ht="24.9" customHeight="1" x14ac:dyDescent="0.3">
      <c r="A2222" s="263"/>
      <c r="B2222" s="263"/>
      <c r="C2222" s="265"/>
      <c r="D2222" s="481"/>
      <c r="E2222" s="482"/>
      <c r="F2222" s="482"/>
      <c r="G2222" s="482"/>
      <c r="H2222" s="482"/>
      <c r="I2222" s="482"/>
      <c r="J2222" s="482"/>
      <c r="K2222" s="482"/>
      <c r="L2222" s="482"/>
      <c r="M2222" s="483"/>
      <c r="N2222" s="16"/>
      <c r="O2222" s="529"/>
      <c r="P2222" s="530"/>
      <c r="Q2222" s="8"/>
      <c r="R2222" s="8"/>
      <c r="S2222" s="8"/>
      <c r="T2222" s="9"/>
      <c r="U2222" s="17"/>
      <c r="V2222" s="33"/>
      <c r="W2222" s="57"/>
      <c r="X2222" s="86"/>
      <c r="Y2222" s="33">
        <f>+C2218</f>
        <v>38</v>
      </c>
      <c r="Z2222" s="41">
        <f>+SUMIF($N2222:$N2241,$Z$16,$U2222:$U2241)</f>
        <v>0</v>
      </c>
      <c r="AA2222" s="41">
        <f>+SUMIF($N2222:$N2241,$AA$16,$U2222:$U2241)</f>
        <v>0</v>
      </c>
      <c r="AB2222" s="41">
        <f>+SUMIF($N2222:$N2241,$AB$16,$U2222:$U2241)</f>
        <v>0</v>
      </c>
      <c r="AC2222" s="41">
        <f>+SUMIF($N2222:$N2241,$AC$16,$U2222:$U2241)</f>
        <v>0</v>
      </c>
      <c r="AD2222" s="41">
        <f>+SUMIF($N2222:$N2241,$AD$16,$U2222:$U2241)</f>
        <v>0</v>
      </c>
      <c r="AE2222" s="41">
        <f>+SUMIF($N2222:$N2241,$AE$16,$U2222:$U2241)</f>
        <v>0</v>
      </c>
      <c r="AF2222" s="41">
        <f>+SUMIF($N2222:$N2241,$AF$16,$U2222:$U2241)</f>
        <v>0</v>
      </c>
      <c r="AG2222" s="41">
        <f>+SUMIF($N2222:$N2241,$AG$16,$U2222:$U2241)</f>
        <v>0</v>
      </c>
      <c r="AH2222" s="41">
        <f>+SUMIF($N2222:$N2241,$AH$16,$U2222:$U2241)</f>
        <v>0</v>
      </c>
      <c r="AI2222" s="41">
        <f>+SUMIF($N2222:$N2241,$AI$16,$U2222:$U2241)</f>
        <v>0</v>
      </c>
      <c r="AJ2222" s="41">
        <f>+SUMIF($N2222:$N2241,$AJ$16,$U2222:$U2241)</f>
        <v>0</v>
      </c>
      <c r="AK2222" s="41">
        <f>+SUMIF($N2222:$N2241,$AK$16,$U2222:$U2241)</f>
        <v>0</v>
      </c>
      <c r="AL2222" s="41">
        <f>+SUMIF($N2222:$N2241,$AL$16,$U2222:$U2241)</f>
        <v>0</v>
      </c>
      <c r="AM2222" s="41">
        <f>+SUMIF($N2222:$N2241,$AM$16,$U2222:$U2241)</f>
        <v>0</v>
      </c>
      <c r="AN2222" s="41">
        <f>+SUMIF($N2222:$N2241,$AN$16,$U2222:$U2241)</f>
        <v>0</v>
      </c>
      <c r="AO2222" s="41">
        <f>+SUMIF($N2222:$N2241,$AO$16,$U2222:$U2241)</f>
        <v>0</v>
      </c>
      <c r="AP2222" s="41">
        <f>+SUMIF($N2222:$N2241,$AP$16,$U2222:$U2241)</f>
        <v>0</v>
      </c>
      <c r="AQ2222" s="41">
        <f>+SUMIF($N2222:$N2241,$AQ$16,$U2222:$U2241)</f>
        <v>0</v>
      </c>
      <c r="AR2222" s="41">
        <f>+SUMIF($N2222:$N2241,$AR$16,$U2222:$U2241)</f>
        <v>0</v>
      </c>
      <c r="AS2222" s="43"/>
      <c r="AT2222" s="43"/>
      <c r="AU2222" s="44"/>
      <c r="AV2222" s="33"/>
      <c r="AW2222" s="33"/>
      <c r="AX2222" s="33"/>
      <c r="AZ2222" s="141"/>
      <c r="BE2222" s="168"/>
      <c r="BF2222" s="168"/>
      <c r="BG2222" s="168"/>
      <c r="BH2222" s="168"/>
      <c r="BI2222" s="168"/>
      <c r="BJ2222" s="168"/>
      <c r="BK2222" s="168"/>
      <c r="BL2222" s="168"/>
      <c r="BM2222" s="168"/>
      <c r="DK2222" s="168"/>
      <c r="DL2222" s="168"/>
      <c r="DM2222" s="168"/>
      <c r="DN2222" s="168"/>
      <c r="DO2222" s="168"/>
      <c r="DP2222" s="168"/>
      <c r="DQ2222" s="168"/>
      <c r="DR2222" s="168"/>
      <c r="DS2222" s="168"/>
      <c r="DT2222" s="168"/>
      <c r="DU2222" s="168"/>
      <c r="DV2222" s="168"/>
      <c r="DW2222" s="168"/>
      <c r="DX2222" s="168"/>
      <c r="DY2222" s="168"/>
      <c r="DZ2222" s="168"/>
      <c r="EA2222" s="168"/>
      <c r="EB2222" s="168"/>
      <c r="EC2222" s="168"/>
      <c r="ED2222" s="168"/>
      <c r="EE2222" s="168"/>
      <c r="EF2222" s="168"/>
      <c r="EG2222" s="168"/>
      <c r="EH2222" s="168"/>
      <c r="EI2222" s="168"/>
      <c r="EJ2222" s="168"/>
      <c r="EK2222" s="168"/>
      <c r="EL2222" s="168"/>
      <c r="EM2222" s="168"/>
      <c r="EN2222" s="168"/>
      <c r="EO2222" s="168"/>
      <c r="EP2222" s="168"/>
      <c r="EQ2222" s="168"/>
      <c r="ER2222" s="168"/>
      <c r="ES2222" s="168"/>
      <c r="ET2222" s="168"/>
      <c r="EU2222" s="168"/>
      <c r="EV2222" s="168"/>
      <c r="EW2222" s="168"/>
      <c r="EX2222" s="168"/>
      <c r="EY2222" s="168"/>
      <c r="EZ2222" s="168"/>
      <c r="FA2222" s="168"/>
      <c r="FB2222" s="168"/>
      <c r="FC2222" s="168"/>
      <c r="FD2222" s="168"/>
    </row>
    <row r="2223" spans="1:160" s="5" customFormat="1" ht="24.9" customHeight="1" x14ac:dyDescent="0.3">
      <c r="A2223" s="263"/>
      <c r="B2223" s="263"/>
      <c r="C2223" s="265"/>
      <c r="D2223" s="481"/>
      <c r="E2223" s="482"/>
      <c r="F2223" s="482"/>
      <c r="G2223" s="482"/>
      <c r="H2223" s="482"/>
      <c r="I2223" s="482"/>
      <c r="J2223" s="482"/>
      <c r="K2223" s="482"/>
      <c r="L2223" s="482"/>
      <c r="M2223" s="483"/>
      <c r="N2223" s="16"/>
      <c r="O2223" s="529"/>
      <c r="P2223" s="530"/>
      <c r="Q2223" s="8"/>
      <c r="R2223" s="8"/>
      <c r="S2223" s="8"/>
      <c r="T2223" s="9"/>
      <c r="U2223" s="17"/>
      <c r="V2223" s="33"/>
      <c r="W2223" s="57"/>
      <c r="X2223" s="86"/>
      <c r="Y2223" s="33"/>
      <c r="Z2223" s="36"/>
      <c r="AA2223" s="36"/>
      <c r="AD2223" s="33"/>
      <c r="AG2223" s="33"/>
      <c r="AH2223" s="43"/>
      <c r="AI2223" s="43"/>
      <c r="AJ2223" s="43"/>
      <c r="AK2223" s="43"/>
      <c r="AL2223" s="43"/>
      <c r="AM2223" s="43"/>
      <c r="AN2223" s="43"/>
      <c r="AO2223" s="43"/>
      <c r="AP2223" s="43"/>
      <c r="AQ2223" s="43"/>
      <c r="AR2223" s="43"/>
      <c r="AS2223" s="43"/>
      <c r="AT2223" s="43"/>
      <c r="AU2223" s="44"/>
      <c r="AV2223" s="33"/>
      <c r="AW2223" s="33"/>
      <c r="AX2223" s="33"/>
      <c r="AZ2223" s="141"/>
      <c r="BE2223" s="168"/>
      <c r="BF2223" s="168"/>
      <c r="BG2223" s="168"/>
      <c r="BH2223" s="168"/>
      <c r="BI2223" s="168"/>
      <c r="BJ2223" s="168"/>
      <c r="BK2223" s="168"/>
      <c r="BL2223" s="168"/>
      <c r="BM2223" s="168"/>
      <c r="DK2223" s="168"/>
      <c r="DL2223" s="168"/>
      <c r="DM2223" s="168"/>
      <c r="DN2223" s="168"/>
      <c r="DO2223" s="168"/>
      <c r="DP2223" s="168"/>
      <c r="DQ2223" s="168"/>
      <c r="DR2223" s="168"/>
      <c r="DS2223" s="168"/>
      <c r="DT2223" s="168"/>
      <c r="DU2223" s="168"/>
      <c r="DV2223" s="168"/>
      <c r="DW2223" s="168"/>
      <c r="DX2223" s="168"/>
      <c r="DY2223" s="168"/>
      <c r="DZ2223" s="168"/>
      <c r="EA2223" s="168"/>
      <c r="EB2223" s="168"/>
      <c r="EC2223" s="168"/>
      <c r="ED2223" s="168"/>
      <c r="EE2223" s="168"/>
      <c r="EF2223" s="168"/>
      <c r="EG2223" s="168"/>
      <c r="EH2223" s="168"/>
      <c r="EI2223" s="168"/>
      <c r="EJ2223" s="168"/>
      <c r="EK2223" s="168"/>
      <c r="EL2223" s="168"/>
      <c r="EM2223" s="168"/>
      <c r="EN2223" s="168"/>
      <c r="EO2223" s="168"/>
      <c r="EP2223" s="168"/>
      <c r="EQ2223" s="168"/>
      <c r="ER2223" s="168"/>
      <c r="ES2223" s="168"/>
      <c r="ET2223" s="168"/>
      <c r="EU2223" s="168"/>
      <c r="EV2223" s="168"/>
      <c r="EW2223" s="168"/>
      <c r="EX2223" s="168"/>
      <c r="EY2223" s="168"/>
      <c r="EZ2223" s="168"/>
      <c r="FA2223" s="168"/>
      <c r="FB2223" s="168"/>
      <c r="FC2223" s="168"/>
      <c r="FD2223" s="168"/>
    </row>
    <row r="2224" spans="1:160" s="5" customFormat="1" ht="24.9" customHeight="1" x14ac:dyDescent="0.3">
      <c r="A2224" s="263"/>
      <c r="B2224" s="263"/>
      <c r="C2224" s="265"/>
      <c r="D2224" s="481"/>
      <c r="E2224" s="482"/>
      <c r="F2224" s="482"/>
      <c r="G2224" s="482"/>
      <c r="H2224" s="482"/>
      <c r="I2224" s="482"/>
      <c r="J2224" s="482"/>
      <c r="K2224" s="482"/>
      <c r="L2224" s="482"/>
      <c r="M2224" s="483"/>
      <c r="N2224" s="16"/>
      <c r="O2224" s="412"/>
      <c r="P2224" s="413"/>
      <c r="Q2224" s="8"/>
      <c r="R2224" s="8"/>
      <c r="S2224" s="8"/>
      <c r="T2224" s="9"/>
      <c r="U2224" s="17"/>
      <c r="V2224" s="33"/>
      <c r="W2224" s="57"/>
      <c r="X2224" s="86"/>
      <c r="Y2224" s="33"/>
      <c r="Z2224" s="36"/>
      <c r="AA2224" s="36"/>
      <c r="AD2224" s="33"/>
      <c r="AG2224" s="33"/>
      <c r="AH2224" s="43"/>
      <c r="AI2224" s="43"/>
      <c r="AJ2224" s="43"/>
      <c r="AK2224" s="43"/>
      <c r="AL2224" s="43"/>
      <c r="AM2224" s="43"/>
      <c r="AN2224" s="43"/>
      <c r="AO2224" s="43"/>
      <c r="AP2224" s="43"/>
      <c r="AQ2224" s="43"/>
      <c r="AR2224" s="43"/>
      <c r="AS2224" s="43"/>
      <c r="AT2224" s="43"/>
      <c r="AU2224" s="44"/>
      <c r="AV2224" s="33"/>
      <c r="AW2224" s="33"/>
      <c r="AX2224" s="33"/>
      <c r="AZ2224" s="141"/>
      <c r="BE2224" s="168"/>
      <c r="BF2224" s="168"/>
      <c r="BG2224" s="168"/>
      <c r="BH2224" s="168"/>
      <c r="BI2224" s="168"/>
      <c r="BJ2224" s="168"/>
      <c r="BK2224" s="168"/>
      <c r="BL2224" s="168"/>
      <c r="BM2224" s="168"/>
      <c r="DK2224" s="168"/>
      <c r="DL2224" s="168"/>
      <c r="DM2224" s="168"/>
      <c r="DN2224" s="168"/>
      <c r="DO2224" s="168"/>
      <c r="DP2224" s="168"/>
      <c r="DQ2224" s="168"/>
      <c r="DR2224" s="168"/>
      <c r="DS2224" s="168"/>
      <c r="DT2224" s="168"/>
      <c r="DU2224" s="168"/>
      <c r="DV2224" s="168"/>
      <c r="DW2224" s="168"/>
      <c r="DX2224" s="168"/>
      <c r="DY2224" s="168"/>
      <c r="DZ2224" s="168"/>
      <c r="EA2224" s="168"/>
      <c r="EB2224" s="168"/>
      <c r="EC2224" s="168"/>
      <c r="ED2224" s="168"/>
      <c r="EE2224" s="168"/>
      <c r="EF2224" s="168"/>
      <c r="EG2224" s="168"/>
      <c r="EH2224" s="168"/>
      <c r="EI2224" s="168"/>
      <c r="EJ2224" s="168"/>
      <c r="EK2224" s="168"/>
      <c r="EL2224" s="168"/>
      <c r="EM2224" s="168"/>
      <c r="EN2224" s="168"/>
      <c r="EO2224" s="168"/>
      <c r="EP2224" s="168"/>
      <c r="EQ2224" s="168"/>
      <c r="ER2224" s="168"/>
      <c r="ES2224" s="168"/>
      <c r="ET2224" s="168"/>
      <c r="EU2224" s="168"/>
      <c r="EV2224" s="168"/>
      <c r="EW2224" s="168"/>
      <c r="EX2224" s="168"/>
      <c r="EY2224" s="168"/>
      <c r="EZ2224" s="168"/>
      <c r="FA2224" s="168"/>
      <c r="FB2224" s="168"/>
      <c r="FC2224" s="168"/>
      <c r="FD2224" s="168"/>
    </row>
    <row r="2225" spans="1:160" s="5" customFormat="1" ht="24.9" customHeight="1" x14ac:dyDescent="0.3">
      <c r="A2225" s="263"/>
      <c r="B2225" s="263"/>
      <c r="C2225" s="265"/>
      <c r="D2225" s="481"/>
      <c r="E2225" s="482"/>
      <c r="F2225" s="482"/>
      <c r="G2225" s="482"/>
      <c r="H2225" s="482"/>
      <c r="I2225" s="482"/>
      <c r="J2225" s="482"/>
      <c r="K2225" s="482"/>
      <c r="L2225" s="482"/>
      <c r="M2225" s="483"/>
      <c r="N2225" s="16"/>
      <c r="O2225" s="412"/>
      <c r="P2225" s="413"/>
      <c r="Q2225" s="8"/>
      <c r="R2225" s="8"/>
      <c r="S2225" s="8"/>
      <c r="T2225" s="9"/>
      <c r="U2225" s="17"/>
      <c r="V2225" s="33"/>
      <c r="W2225" s="57"/>
      <c r="X2225" s="86"/>
      <c r="Y2225" s="33"/>
      <c r="Z2225" s="36"/>
      <c r="AA2225" s="36"/>
      <c r="AD2225" s="33"/>
      <c r="AG2225" s="33"/>
      <c r="AH2225" s="43"/>
      <c r="AI2225" s="43"/>
      <c r="AJ2225" s="43"/>
      <c r="AK2225" s="43"/>
      <c r="AL2225" s="43"/>
      <c r="AM2225" s="43"/>
      <c r="AN2225" s="43"/>
      <c r="AO2225" s="43"/>
      <c r="AP2225" s="43"/>
      <c r="AQ2225" s="43"/>
      <c r="AR2225" s="43"/>
      <c r="AS2225" s="43"/>
      <c r="AT2225" s="43"/>
      <c r="AU2225" s="44"/>
      <c r="AV2225" s="33"/>
      <c r="AW2225" s="33"/>
      <c r="AX2225" s="33"/>
      <c r="AZ2225" s="141"/>
      <c r="BE2225" s="168"/>
      <c r="BF2225" s="168"/>
      <c r="BG2225" s="168"/>
      <c r="BH2225" s="168"/>
      <c r="BI2225" s="168"/>
      <c r="BJ2225" s="168"/>
      <c r="BK2225" s="168"/>
      <c r="BL2225" s="168"/>
      <c r="BM2225" s="168"/>
      <c r="DK2225" s="168"/>
      <c r="DL2225" s="168"/>
      <c r="DM2225" s="168"/>
      <c r="DN2225" s="168"/>
      <c r="DO2225" s="168"/>
      <c r="DP2225" s="168"/>
      <c r="DQ2225" s="168"/>
      <c r="DR2225" s="168"/>
      <c r="DS2225" s="168"/>
      <c r="DT2225" s="168"/>
      <c r="DU2225" s="168"/>
      <c r="DV2225" s="168"/>
      <c r="DW2225" s="168"/>
      <c r="DX2225" s="168"/>
      <c r="DY2225" s="168"/>
      <c r="DZ2225" s="168"/>
      <c r="EA2225" s="168"/>
      <c r="EB2225" s="168"/>
      <c r="EC2225" s="168"/>
      <c r="ED2225" s="168"/>
      <c r="EE2225" s="168"/>
      <c r="EF2225" s="168"/>
      <c r="EG2225" s="168"/>
      <c r="EH2225" s="168"/>
      <c r="EI2225" s="168"/>
      <c r="EJ2225" s="168"/>
      <c r="EK2225" s="168"/>
      <c r="EL2225" s="168"/>
      <c r="EM2225" s="168"/>
      <c r="EN2225" s="168"/>
      <c r="EO2225" s="168"/>
      <c r="EP2225" s="168"/>
      <c r="EQ2225" s="168"/>
      <c r="ER2225" s="168"/>
      <c r="ES2225" s="168"/>
      <c r="ET2225" s="168"/>
      <c r="EU2225" s="168"/>
      <c r="EV2225" s="168"/>
      <c r="EW2225" s="168"/>
      <c r="EX2225" s="168"/>
      <c r="EY2225" s="168"/>
      <c r="EZ2225" s="168"/>
      <c r="FA2225" s="168"/>
      <c r="FB2225" s="168"/>
      <c r="FC2225" s="168"/>
      <c r="FD2225" s="168"/>
    </row>
    <row r="2226" spans="1:160" s="5" customFormat="1" ht="24.9" customHeight="1" x14ac:dyDescent="0.3">
      <c r="A2226" s="263"/>
      <c r="B2226" s="263"/>
      <c r="C2226" s="265"/>
      <c r="D2226" s="481"/>
      <c r="E2226" s="482"/>
      <c r="F2226" s="482"/>
      <c r="G2226" s="482"/>
      <c r="H2226" s="482"/>
      <c r="I2226" s="482"/>
      <c r="J2226" s="482"/>
      <c r="K2226" s="482"/>
      <c r="L2226" s="482"/>
      <c r="M2226" s="483"/>
      <c r="N2226" s="16"/>
      <c r="O2226" s="412"/>
      <c r="P2226" s="413"/>
      <c r="Q2226" s="8"/>
      <c r="R2226" s="8"/>
      <c r="S2226" s="8"/>
      <c r="T2226" s="9"/>
      <c r="U2226" s="17"/>
      <c r="V2226" s="33"/>
      <c r="W2226" s="57"/>
      <c r="X2226" s="86"/>
      <c r="Y2226" s="33"/>
      <c r="Z2226" s="36"/>
      <c r="AA2226" s="36"/>
      <c r="AD2226" s="33"/>
      <c r="AG2226" s="33"/>
      <c r="AH2226" s="43"/>
      <c r="AI2226" s="43"/>
      <c r="AJ2226" s="43"/>
      <c r="AK2226" s="43"/>
      <c r="AL2226" s="43"/>
      <c r="AM2226" s="43"/>
      <c r="AN2226" s="43"/>
      <c r="AO2226" s="43"/>
      <c r="AP2226" s="43"/>
      <c r="AQ2226" s="43"/>
      <c r="AR2226" s="43"/>
      <c r="AS2226" s="43"/>
      <c r="AT2226" s="43"/>
      <c r="AU2226" s="44"/>
      <c r="AV2226" s="33"/>
      <c r="AW2226" s="33"/>
      <c r="AX2226" s="33"/>
      <c r="AZ2226" s="141"/>
      <c r="BE2226" s="168"/>
      <c r="BF2226" s="168"/>
      <c r="BG2226" s="168"/>
      <c r="BH2226" s="168"/>
      <c r="BI2226" s="168"/>
      <c r="BJ2226" s="168"/>
      <c r="BK2226" s="168"/>
      <c r="BL2226" s="168"/>
      <c r="BM2226" s="168"/>
      <c r="DK2226" s="168"/>
      <c r="DL2226" s="168"/>
      <c r="DM2226" s="168"/>
      <c r="DN2226" s="168"/>
      <c r="DO2226" s="168"/>
      <c r="DP2226" s="168"/>
      <c r="DQ2226" s="168"/>
      <c r="DR2226" s="168"/>
      <c r="DS2226" s="168"/>
      <c r="DT2226" s="168"/>
      <c r="DU2226" s="168"/>
      <c r="DV2226" s="168"/>
      <c r="DW2226" s="168"/>
      <c r="DX2226" s="168"/>
      <c r="DY2226" s="168"/>
      <c r="DZ2226" s="168"/>
      <c r="EA2226" s="168"/>
      <c r="EB2226" s="168"/>
      <c r="EC2226" s="168"/>
      <c r="ED2226" s="168"/>
      <c r="EE2226" s="168"/>
      <c r="EF2226" s="168"/>
      <c r="EG2226" s="168"/>
      <c r="EH2226" s="168"/>
      <c r="EI2226" s="168"/>
      <c r="EJ2226" s="168"/>
      <c r="EK2226" s="168"/>
      <c r="EL2226" s="168"/>
      <c r="EM2226" s="168"/>
      <c r="EN2226" s="168"/>
      <c r="EO2226" s="168"/>
      <c r="EP2226" s="168"/>
      <c r="EQ2226" s="168"/>
      <c r="ER2226" s="168"/>
      <c r="ES2226" s="168"/>
      <c r="ET2226" s="168"/>
      <c r="EU2226" s="168"/>
      <c r="EV2226" s="168"/>
      <c r="EW2226" s="168"/>
      <c r="EX2226" s="168"/>
      <c r="EY2226" s="168"/>
      <c r="EZ2226" s="168"/>
      <c r="FA2226" s="168"/>
      <c r="FB2226" s="168"/>
      <c r="FC2226" s="168"/>
      <c r="FD2226" s="168"/>
    </row>
    <row r="2227" spans="1:160" s="5" customFormat="1" ht="24.9" customHeight="1" x14ac:dyDescent="0.3">
      <c r="A2227" s="263"/>
      <c r="B2227" s="263"/>
      <c r="C2227" s="265"/>
      <c r="D2227" s="481"/>
      <c r="E2227" s="482"/>
      <c r="F2227" s="482"/>
      <c r="G2227" s="482"/>
      <c r="H2227" s="482"/>
      <c r="I2227" s="482"/>
      <c r="J2227" s="482"/>
      <c r="K2227" s="482"/>
      <c r="L2227" s="482"/>
      <c r="M2227" s="483"/>
      <c r="N2227" s="16"/>
      <c r="O2227" s="412"/>
      <c r="P2227" s="413"/>
      <c r="Q2227" s="8"/>
      <c r="R2227" s="8"/>
      <c r="S2227" s="8"/>
      <c r="T2227" s="9"/>
      <c r="U2227" s="17"/>
      <c r="V2227" s="33"/>
      <c r="W2227" s="57"/>
      <c r="X2227" s="86"/>
      <c r="Y2227" s="33"/>
      <c r="Z2227" s="36"/>
      <c r="AA2227" s="36"/>
      <c r="AD2227" s="33"/>
      <c r="AG2227" s="33"/>
      <c r="AH2227" s="43"/>
      <c r="AI2227" s="43"/>
      <c r="AJ2227" s="43"/>
      <c r="AK2227" s="43"/>
      <c r="AL2227" s="43"/>
      <c r="AM2227" s="43"/>
      <c r="AN2227" s="43"/>
      <c r="AO2227" s="43"/>
      <c r="AP2227" s="43"/>
      <c r="AQ2227" s="43"/>
      <c r="AR2227" s="43"/>
      <c r="AS2227" s="43"/>
      <c r="AT2227" s="43"/>
      <c r="AU2227" s="44"/>
      <c r="AV2227" s="33"/>
      <c r="AW2227" s="33"/>
      <c r="AX2227" s="33"/>
      <c r="AZ2227" s="141"/>
      <c r="BE2227" s="168"/>
      <c r="BF2227" s="168"/>
      <c r="BG2227" s="168"/>
      <c r="BH2227" s="168"/>
      <c r="BI2227" s="168"/>
      <c r="BJ2227" s="168"/>
      <c r="BK2227" s="168"/>
      <c r="BL2227" s="168"/>
      <c r="BM2227" s="168"/>
      <c r="DK2227" s="168"/>
      <c r="DL2227" s="168"/>
      <c r="DM2227" s="168"/>
      <c r="DN2227" s="168"/>
      <c r="DO2227" s="168"/>
      <c r="DP2227" s="168"/>
      <c r="DQ2227" s="168"/>
      <c r="DR2227" s="168"/>
      <c r="DS2227" s="168"/>
      <c r="DT2227" s="168"/>
      <c r="DU2227" s="168"/>
      <c r="DV2227" s="168"/>
      <c r="DW2227" s="168"/>
      <c r="DX2227" s="168"/>
      <c r="DY2227" s="168"/>
      <c r="DZ2227" s="168"/>
      <c r="EA2227" s="168"/>
      <c r="EB2227" s="168"/>
      <c r="EC2227" s="168"/>
      <c r="ED2227" s="168"/>
      <c r="EE2227" s="168"/>
      <c r="EF2227" s="168"/>
      <c r="EG2227" s="168"/>
      <c r="EH2227" s="168"/>
      <c r="EI2227" s="168"/>
      <c r="EJ2227" s="168"/>
      <c r="EK2227" s="168"/>
      <c r="EL2227" s="168"/>
      <c r="EM2227" s="168"/>
      <c r="EN2227" s="168"/>
      <c r="EO2227" s="168"/>
      <c r="EP2227" s="168"/>
      <c r="EQ2227" s="168"/>
      <c r="ER2227" s="168"/>
      <c r="ES2227" s="168"/>
      <c r="ET2227" s="168"/>
      <c r="EU2227" s="168"/>
      <c r="EV2227" s="168"/>
      <c r="EW2227" s="168"/>
      <c r="EX2227" s="168"/>
      <c r="EY2227" s="168"/>
      <c r="EZ2227" s="168"/>
      <c r="FA2227" s="168"/>
      <c r="FB2227" s="168"/>
      <c r="FC2227" s="168"/>
      <c r="FD2227" s="168"/>
    </row>
    <row r="2228" spans="1:160" s="5" customFormat="1" ht="24.9" customHeight="1" x14ac:dyDescent="0.3">
      <c r="A2228" s="263"/>
      <c r="B2228" s="263"/>
      <c r="C2228" s="265"/>
      <c r="D2228" s="481"/>
      <c r="E2228" s="482"/>
      <c r="F2228" s="482"/>
      <c r="G2228" s="482"/>
      <c r="H2228" s="482"/>
      <c r="I2228" s="482"/>
      <c r="J2228" s="482"/>
      <c r="K2228" s="482"/>
      <c r="L2228" s="482"/>
      <c r="M2228" s="483"/>
      <c r="N2228" s="16"/>
      <c r="O2228" s="412"/>
      <c r="P2228" s="413"/>
      <c r="Q2228" s="8"/>
      <c r="R2228" s="8"/>
      <c r="S2228" s="8"/>
      <c r="T2228" s="9"/>
      <c r="U2228" s="17"/>
      <c r="V2228" s="33"/>
      <c r="W2228" s="57"/>
      <c r="X2228" s="86"/>
      <c r="Y2228" s="33"/>
      <c r="Z2228" s="36"/>
      <c r="AA2228" s="36"/>
      <c r="AD2228" s="33"/>
      <c r="AG2228" s="33"/>
      <c r="AH2228" s="43"/>
      <c r="AI2228" s="43"/>
      <c r="AJ2228" s="43"/>
      <c r="AK2228" s="43"/>
      <c r="AL2228" s="43"/>
      <c r="AM2228" s="43"/>
      <c r="AN2228" s="43"/>
      <c r="AO2228" s="43"/>
      <c r="AP2228" s="43"/>
      <c r="AQ2228" s="43"/>
      <c r="AR2228" s="43"/>
      <c r="AS2228" s="43"/>
      <c r="AT2228" s="43"/>
      <c r="AU2228" s="44"/>
      <c r="AV2228" s="33"/>
      <c r="AW2228" s="33"/>
      <c r="AX2228" s="33"/>
      <c r="AZ2228" s="141"/>
      <c r="BE2228" s="168"/>
      <c r="BF2228" s="168"/>
      <c r="BG2228" s="168"/>
      <c r="BH2228" s="168"/>
      <c r="BI2228" s="168"/>
      <c r="BJ2228" s="168"/>
      <c r="BK2228" s="168"/>
      <c r="BL2228" s="168"/>
      <c r="BM2228" s="168"/>
      <c r="DK2228" s="168"/>
      <c r="DL2228" s="168"/>
      <c r="DM2228" s="168"/>
      <c r="DN2228" s="168"/>
      <c r="DO2228" s="168"/>
      <c r="DP2228" s="168"/>
      <c r="DQ2228" s="168"/>
      <c r="DR2228" s="168"/>
      <c r="DS2228" s="168"/>
      <c r="DT2228" s="168"/>
      <c r="DU2228" s="168"/>
      <c r="DV2228" s="168"/>
      <c r="DW2228" s="168"/>
      <c r="DX2228" s="168"/>
      <c r="DY2228" s="168"/>
      <c r="DZ2228" s="168"/>
      <c r="EA2228" s="168"/>
      <c r="EB2228" s="168"/>
      <c r="EC2228" s="168"/>
      <c r="ED2228" s="168"/>
      <c r="EE2228" s="168"/>
      <c r="EF2228" s="168"/>
      <c r="EG2228" s="168"/>
      <c r="EH2228" s="168"/>
      <c r="EI2228" s="168"/>
      <c r="EJ2228" s="168"/>
      <c r="EK2228" s="168"/>
      <c r="EL2228" s="168"/>
      <c r="EM2228" s="168"/>
      <c r="EN2228" s="168"/>
      <c r="EO2228" s="168"/>
      <c r="EP2228" s="168"/>
      <c r="EQ2228" s="168"/>
      <c r="ER2228" s="168"/>
      <c r="ES2228" s="168"/>
      <c r="ET2228" s="168"/>
      <c r="EU2228" s="168"/>
      <c r="EV2228" s="168"/>
      <c r="EW2228" s="168"/>
      <c r="EX2228" s="168"/>
      <c r="EY2228" s="168"/>
      <c r="EZ2228" s="168"/>
      <c r="FA2228" s="168"/>
      <c r="FB2228" s="168"/>
      <c r="FC2228" s="168"/>
      <c r="FD2228" s="168"/>
    </row>
    <row r="2229" spans="1:160" s="5" customFormat="1" ht="24.9" customHeight="1" x14ac:dyDescent="0.3">
      <c r="A2229" s="263"/>
      <c r="B2229" s="263"/>
      <c r="C2229" s="265"/>
      <c r="D2229" s="481"/>
      <c r="E2229" s="482"/>
      <c r="F2229" s="482"/>
      <c r="G2229" s="482"/>
      <c r="H2229" s="482"/>
      <c r="I2229" s="482"/>
      <c r="J2229" s="482"/>
      <c r="K2229" s="482"/>
      <c r="L2229" s="482"/>
      <c r="M2229" s="483"/>
      <c r="N2229" s="16"/>
      <c r="O2229" s="412"/>
      <c r="P2229" s="413"/>
      <c r="Q2229" s="8"/>
      <c r="R2229" s="8"/>
      <c r="S2229" s="8"/>
      <c r="T2229" s="9"/>
      <c r="U2229" s="17"/>
      <c r="V2229" s="33"/>
      <c r="W2229" s="57"/>
      <c r="X2229" s="86"/>
      <c r="Y2229" s="33"/>
      <c r="Z2229" s="36"/>
      <c r="AA2229" s="36"/>
      <c r="AD2229" s="33"/>
      <c r="AG2229" s="33"/>
      <c r="AH2229" s="43"/>
      <c r="AI2229" s="43"/>
      <c r="AJ2229" s="43"/>
      <c r="AK2229" s="43"/>
      <c r="AL2229" s="43"/>
      <c r="AM2229" s="43"/>
      <c r="AN2229" s="43"/>
      <c r="AO2229" s="43"/>
      <c r="AP2229" s="43"/>
      <c r="AQ2229" s="43"/>
      <c r="AR2229" s="43"/>
      <c r="AS2229" s="43"/>
      <c r="AT2229" s="43"/>
      <c r="AU2229" s="44"/>
      <c r="AV2229" s="33"/>
      <c r="AW2229" s="33"/>
      <c r="AX2229" s="33"/>
      <c r="AZ2229" s="141"/>
      <c r="BE2229" s="168"/>
      <c r="BF2229" s="168"/>
      <c r="BG2229" s="168"/>
      <c r="BH2229" s="168"/>
      <c r="BI2229" s="168"/>
      <c r="BJ2229" s="168"/>
      <c r="BK2229" s="168"/>
      <c r="BL2229" s="168"/>
      <c r="BM2229" s="168"/>
      <c r="DK2229" s="168"/>
      <c r="DL2229" s="168"/>
      <c r="DM2229" s="168"/>
      <c r="DN2229" s="168"/>
      <c r="DO2229" s="168"/>
      <c r="DP2229" s="168"/>
      <c r="DQ2229" s="168"/>
      <c r="DR2229" s="168"/>
      <c r="DS2229" s="168"/>
      <c r="DT2229" s="168"/>
      <c r="DU2229" s="168"/>
      <c r="DV2229" s="168"/>
      <c r="DW2229" s="168"/>
      <c r="DX2229" s="168"/>
      <c r="DY2229" s="168"/>
      <c r="DZ2229" s="168"/>
      <c r="EA2229" s="168"/>
      <c r="EB2229" s="168"/>
      <c r="EC2229" s="168"/>
      <c r="ED2229" s="168"/>
      <c r="EE2229" s="168"/>
      <c r="EF2229" s="168"/>
      <c r="EG2229" s="168"/>
      <c r="EH2229" s="168"/>
      <c r="EI2229" s="168"/>
      <c r="EJ2229" s="168"/>
      <c r="EK2229" s="168"/>
      <c r="EL2229" s="168"/>
      <c r="EM2229" s="168"/>
      <c r="EN2229" s="168"/>
      <c r="EO2229" s="168"/>
      <c r="EP2229" s="168"/>
      <c r="EQ2229" s="168"/>
      <c r="ER2229" s="168"/>
      <c r="ES2229" s="168"/>
      <c r="ET2229" s="168"/>
      <c r="EU2229" s="168"/>
      <c r="EV2229" s="168"/>
      <c r="EW2229" s="168"/>
      <c r="EX2229" s="168"/>
      <c r="EY2229" s="168"/>
      <c r="EZ2229" s="168"/>
      <c r="FA2229" s="168"/>
      <c r="FB2229" s="168"/>
      <c r="FC2229" s="168"/>
      <c r="FD2229" s="168"/>
    </row>
    <row r="2230" spans="1:160" s="5" customFormat="1" ht="24.9" customHeight="1" x14ac:dyDescent="0.3">
      <c r="A2230" s="263"/>
      <c r="B2230" s="263"/>
      <c r="C2230" s="265"/>
      <c r="D2230" s="481"/>
      <c r="E2230" s="482"/>
      <c r="F2230" s="482"/>
      <c r="G2230" s="482"/>
      <c r="H2230" s="482"/>
      <c r="I2230" s="482"/>
      <c r="J2230" s="482"/>
      <c r="K2230" s="482"/>
      <c r="L2230" s="482"/>
      <c r="M2230" s="483"/>
      <c r="N2230" s="16"/>
      <c r="O2230" s="412"/>
      <c r="P2230" s="413"/>
      <c r="Q2230" s="8"/>
      <c r="R2230" s="8"/>
      <c r="S2230" s="8"/>
      <c r="T2230" s="9"/>
      <c r="U2230" s="17"/>
      <c r="V2230" s="33"/>
      <c r="W2230" s="57"/>
      <c r="X2230" s="86"/>
      <c r="Y2230" s="33"/>
      <c r="Z2230" s="36"/>
      <c r="AA2230" s="36"/>
      <c r="AD2230" s="33"/>
      <c r="AG2230" s="33"/>
      <c r="AH2230" s="43"/>
      <c r="AI2230" s="43"/>
      <c r="AJ2230" s="43"/>
      <c r="AK2230" s="43"/>
      <c r="AL2230" s="43"/>
      <c r="AM2230" s="43"/>
      <c r="AN2230" s="43"/>
      <c r="AO2230" s="43"/>
      <c r="AP2230" s="43"/>
      <c r="AQ2230" s="43"/>
      <c r="AR2230" s="43"/>
      <c r="AS2230" s="43"/>
      <c r="AT2230" s="43"/>
      <c r="AU2230" s="44"/>
      <c r="AV2230" s="33"/>
      <c r="AW2230" s="33"/>
      <c r="AX2230" s="33"/>
      <c r="AZ2230" s="141"/>
      <c r="BE2230" s="168"/>
      <c r="BF2230" s="168"/>
      <c r="BG2230" s="168"/>
      <c r="BH2230" s="168"/>
      <c r="BI2230" s="168"/>
      <c r="BJ2230" s="168"/>
      <c r="BK2230" s="168"/>
      <c r="BL2230" s="168"/>
      <c r="BM2230" s="168"/>
      <c r="DK2230" s="168"/>
      <c r="DL2230" s="168"/>
      <c r="DM2230" s="168"/>
      <c r="DN2230" s="168"/>
      <c r="DO2230" s="168"/>
      <c r="DP2230" s="168"/>
      <c r="DQ2230" s="168"/>
      <c r="DR2230" s="168"/>
      <c r="DS2230" s="168"/>
      <c r="DT2230" s="168"/>
      <c r="DU2230" s="168"/>
      <c r="DV2230" s="168"/>
      <c r="DW2230" s="168"/>
      <c r="DX2230" s="168"/>
      <c r="DY2230" s="168"/>
      <c r="DZ2230" s="168"/>
      <c r="EA2230" s="168"/>
      <c r="EB2230" s="168"/>
      <c r="EC2230" s="168"/>
      <c r="ED2230" s="168"/>
      <c r="EE2230" s="168"/>
      <c r="EF2230" s="168"/>
      <c r="EG2230" s="168"/>
      <c r="EH2230" s="168"/>
      <c r="EI2230" s="168"/>
      <c r="EJ2230" s="168"/>
      <c r="EK2230" s="168"/>
      <c r="EL2230" s="168"/>
      <c r="EM2230" s="168"/>
      <c r="EN2230" s="168"/>
      <c r="EO2230" s="168"/>
      <c r="EP2230" s="168"/>
      <c r="EQ2230" s="168"/>
      <c r="ER2230" s="168"/>
      <c r="ES2230" s="168"/>
      <c r="ET2230" s="168"/>
      <c r="EU2230" s="168"/>
      <c r="EV2230" s="168"/>
      <c r="EW2230" s="168"/>
      <c r="EX2230" s="168"/>
      <c r="EY2230" s="168"/>
      <c r="EZ2230" s="168"/>
      <c r="FA2230" s="168"/>
      <c r="FB2230" s="168"/>
      <c r="FC2230" s="168"/>
      <c r="FD2230" s="168"/>
    </row>
    <row r="2231" spans="1:160" s="5" customFormat="1" ht="24.9" customHeight="1" x14ac:dyDescent="0.3">
      <c r="A2231" s="263"/>
      <c r="B2231" s="263"/>
      <c r="C2231" s="265"/>
      <c r="D2231" s="481"/>
      <c r="E2231" s="482"/>
      <c r="F2231" s="482"/>
      <c r="G2231" s="482"/>
      <c r="H2231" s="482"/>
      <c r="I2231" s="482"/>
      <c r="J2231" s="482"/>
      <c r="K2231" s="482"/>
      <c r="L2231" s="482"/>
      <c r="M2231" s="483"/>
      <c r="N2231" s="16"/>
      <c r="O2231" s="412"/>
      <c r="P2231" s="413"/>
      <c r="Q2231" s="8"/>
      <c r="R2231" s="8"/>
      <c r="S2231" s="8"/>
      <c r="T2231" s="9"/>
      <c r="U2231" s="17"/>
      <c r="V2231" s="33"/>
      <c r="W2231" s="57"/>
      <c r="X2231" s="86"/>
      <c r="Y2231" s="33"/>
      <c r="Z2231" s="36"/>
      <c r="AA2231" s="36"/>
      <c r="AD2231" s="33"/>
      <c r="AG2231" s="33"/>
      <c r="AH2231" s="43"/>
      <c r="AI2231" s="43"/>
      <c r="AJ2231" s="43"/>
      <c r="AK2231" s="43"/>
      <c r="AL2231" s="43"/>
      <c r="AM2231" s="43"/>
      <c r="AN2231" s="43"/>
      <c r="AO2231" s="43"/>
      <c r="AP2231" s="43"/>
      <c r="AQ2231" s="43"/>
      <c r="AR2231" s="43"/>
      <c r="AS2231" s="43"/>
      <c r="AT2231" s="43"/>
      <c r="AU2231" s="44"/>
      <c r="AV2231" s="33"/>
      <c r="AW2231" s="33"/>
      <c r="AX2231" s="33"/>
      <c r="AZ2231" s="141"/>
      <c r="BE2231" s="168"/>
      <c r="BF2231" s="168"/>
      <c r="BG2231" s="168"/>
      <c r="BH2231" s="168"/>
      <c r="BI2231" s="168"/>
      <c r="BJ2231" s="168"/>
      <c r="BK2231" s="168"/>
      <c r="BL2231" s="168"/>
      <c r="BM2231" s="168"/>
      <c r="DK2231" s="168"/>
      <c r="DL2231" s="168"/>
      <c r="DM2231" s="168"/>
      <c r="DN2231" s="168"/>
      <c r="DO2231" s="168"/>
      <c r="DP2231" s="168"/>
      <c r="DQ2231" s="168"/>
      <c r="DR2231" s="168"/>
      <c r="DS2231" s="168"/>
      <c r="DT2231" s="168"/>
      <c r="DU2231" s="168"/>
      <c r="DV2231" s="168"/>
      <c r="DW2231" s="168"/>
      <c r="DX2231" s="168"/>
      <c r="DY2231" s="168"/>
      <c r="DZ2231" s="168"/>
      <c r="EA2231" s="168"/>
      <c r="EB2231" s="168"/>
      <c r="EC2231" s="168"/>
      <c r="ED2231" s="168"/>
      <c r="EE2231" s="168"/>
      <c r="EF2231" s="168"/>
      <c r="EG2231" s="168"/>
      <c r="EH2231" s="168"/>
      <c r="EI2231" s="168"/>
      <c r="EJ2231" s="168"/>
      <c r="EK2231" s="168"/>
      <c r="EL2231" s="168"/>
      <c r="EM2231" s="168"/>
      <c r="EN2231" s="168"/>
      <c r="EO2231" s="168"/>
      <c r="EP2231" s="168"/>
      <c r="EQ2231" s="168"/>
      <c r="ER2231" s="168"/>
      <c r="ES2231" s="168"/>
      <c r="ET2231" s="168"/>
      <c r="EU2231" s="168"/>
      <c r="EV2231" s="168"/>
      <c r="EW2231" s="168"/>
      <c r="EX2231" s="168"/>
      <c r="EY2231" s="168"/>
      <c r="EZ2231" s="168"/>
      <c r="FA2231" s="168"/>
      <c r="FB2231" s="168"/>
      <c r="FC2231" s="168"/>
      <c r="FD2231" s="168"/>
    </row>
    <row r="2232" spans="1:160" s="5" customFormat="1" ht="24.9" customHeight="1" x14ac:dyDescent="0.3">
      <c r="A2232" s="263"/>
      <c r="B2232" s="263"/>
      <c r="C2232" s="265"/>
      <c r="D2232" s="481"/>
      <c r="E2232" s="482"/>
      <c r="F2232" s="482"/>
      <c r="G2232" s="482"/>
      <c r="H2232" s="482"/>
      <c r="I2232" s="482"/>
      <c r="J2232" s="482"/>
      <c r="K2232" s="482"/>
      <c r="L2232" s="482"/>
      <c r="M2232" s="483"/>
      <c r="N2232" s="16"/>
      <c r="O2232" s="412"/>
      <c r="P2232" s="413"/>
      <c r="Q2232" s="8"/>
      <c r="R2232" s="8"/>
      <c r="S2232" s="8"/>
      <c r="T2232" s="9"/>
      <c r="U2232" s="17"/>
      <c r="V2232" s="33"/>
      <c r="W2232" s="57"/>
      <c r="X2232" s="86"/>
      <c r="Y2232" s="33"/>
      <c r="Z2232" s="36"/>
      <c r="AA2232" s="36"/>
      <c r="AD2232" s="33"/>
      <c r="AG2232" s="33"/>
      <c r="AH2232" s="43"/>
      <c r="AI2232" s="43"/>
      <c r="AJ2232" s="43"/>
      <c r="AK2232" s="43"/>
      <c r="AL2232" s="43"/>
      <c r="AM2232" s="43"/>
      <c r="AN2232" s="43"/>
      <c r="AO2232" s="43"/>
      <c r="AP2232" s="43"/>
      <c r="AQ2232" s="43"/>
      <c r="AR2232" s="43"/>
      <c r="AS2232" s="43"/>
      <c r="AT2232" s="43"/>
      <c r="AU2232" s="44"/>
      <c r="AV2232" s="33"/>
      <c r="AW2232" s="33"/>
      <c r="AX2232" s="33"/>
      <c r="AZ2232" s="141"/>
      <c r="BE2232" s="168"/>
      <c r="BF2232" s="168"/>
      <c r="BG2232" s="168"/>
      <c r="BH2232" s="168"/>
      <c r="BI2232" s="168"/>
      <c r="BJ2232" s="168"/>
      <c r="BK2232" s="168"/>
      <c r="BL2232" s="168"/>
      <c r="BM2232" s="168"/>
      <c r="DK2232" s="168"/>
      <c r="DL2232" s="168"/>
      <c r="DM2232" s="168"/>
      <c r="DN2232" s="168"/>
      <c r="DO2232" s="168"/>
      <c r="DP2232" s="168"/>
      <c r="DQ2232" s="168"/>
      <c r="DR2232" s="168"/>
      <c r="DS2232" s="168"/>
      <c r="DT2232" s="168"/>
      <c r="DU2232" s="168"/>
      <c r="DV2232" s="168"/>
      <c r="DW2232" s="168"/>
      <c r="DX2232" s="168"/>
      <c r="DY2232" s="168"/>
      <c r="DZ2232" s="168"/>
      <c r="EA2232" s="168"/>
      <c r="EB2232" s="168"/>
      <c r="EC2232" s="168"/>
      <c r="ED2232" s="168"/>
      <c r="EE2232" s="168"/>
      <c r="EF2232" s="168"/>
      <c r="EG2232" s="168"/>
      <c r="EH2232" s="168"/>
      <c r="EI2232" s="168"/>
      <c r="EJ2232" s="168"/>
      <c r="EK2232" s="168"/>
      <c r="EL2232" s="168"/>
      <c r="EM2232" s="168"/>
      <c r="EN2232" s="168"/>
      <c r="EO2232" s="168"/>
      <c r="EP2232" s="168"/>
      <c r="EQ2232" s="168"/>
      <c r="ER2232" s="168"/>
      <c r="ES2232" s="168"/>
      <c r="ET2232" s="168"/>
      <c r="EU2232" s="168"/>
      <c r="EV2232" s="168"/>
      <c r="EW2232" s="168"/>
      <c r="EX2232" s="168"/>
      <c r="EY2232" s="168"/>
      <c r="EZ2232" s="168"/>
      <c r="FA2232" s="168"/>
      <c r="FB2232" s="168"/>
      <c r="FC2232" s="168"/>
      <c r="FD2232" s="168"/>
    </row>
    <row r="2233" spans="1:160" s="5" customFormat="1" ht="24.9" customHeight="1" x14ac:dyDescent="0.3">
      <c r="A2233" s="263"/>
      <c r="B2233" s="263"/>
      <c r="C2233" s="265"/>
      <c r="D2233" s="481"/>
      <c r="E2233" s="482"/>
      <c r="F2233" s="482"/>
      <c r="G2233" s="482"/>
      <c r="H2233" s="482"/>
      <c r="I2233" s="482"/>
      <c r="J2233" s="482"/>
      <c r="K2233" s="482"/>
      <c r="L2233" s="482"/>
      <c r="M2233" s="483"/>
      <c r="N2233" s="16"/>
      <c r="O2233" s="412"/>
      <c r="P2233" s="413"/>
      <c r="Q2233" s="8"/>
      <c r="R2233" s="8"/>
      <c r="S2233" s="8"/>
      <c r="T2233" s="9"/>
      <c r="U2233" s="17"/>
      <c r="V2233" s="33"/>
      <c r="W2233" s="57"/>
      <c r="X2233" s="86"/>
      <c r="Y2233" s="33"/>
      <c r="Z2233" s="36"/>
      <c r="AA2233" s="36"/>
      <c r="AD2233" s="33"/>
      <c r="AG2233" s="33"/>
      <c r="AH2233" s="43"/>
      <c r="AI2233" s="43"/>
      <c r="AJ2233" s="43"/>
      <c r="AK2233" s="43"/>
      <c r="AL2233" s="43"/>
      <c r="AM2233" s="43"/>
      <c r="AN2233" s="43"/>
      <c r="AO2233" s="43"/>
      <c r="AP2233" s="43"/>
      <c r="AQ2233" s="43"/>
      <c r="AR2233" s="43"/>
      <c r="AS2233" s="43"/>
      <c r="AT2233" s="43"/>
      <c r="AU2233" s="44"/>
      <c r="AV2233" s="33"/>
      <c r="AW2233" s="33"/>
      <c r="AX2233" s="33"/>
      <c r="AZ2233" s="141"/>
      <c r="BE2233" s="168"/>
      <c r="BF2233" s="168"/>
      <c r="BG2233" s="168"/>
      <c r="BH2233" s="168"/>
      <c r="BI2233" s="168"/>
      <c r="BJ2233" s="168"/>
      <c r="BK2233" s="168"/>
      <c r="BL2233" s="168"/>
      <c r="BM2233" s="168"/>
      <c r="DK2233" s="168"/>
      <c r="DL2233" s="168"/>
      <c r="DM2233" s="168"/>
      <c r="DN2233" s="168"/>
      <c r="DO2233" s="168"/>
      <c r="DP2233" s="168"/>
      <c r="DQ2233" s="168"/>
      <c r="DR2233" s="168"/>
      <c r="DS2233" s="168"/>
      <c r="DT2233" s="168"/>
      <c r="DU2233" s="168"/>
      <c r="DV2233" s="168"/>
      <c r="DW2233" s="168"/>
      <c r="DX2233" s="168"/>
      <c r="DY2233" s="168"/>
      <c r="DZ2233" s="168"/>
      <c r="EA2233" s="168"/>
      <c r="EB2233" s="168"/>
      <c r="EC2233" s="168"/>
      <c r="ED2233" s="168"/>
      <c r="EE2233" s="168"/>
      <c r="EF2233" s="168"/>
      <c r="EG2233" s="168"/>
      <c r="EH2233" s="168"/>
      <c r="EI2233" s="168"/>
      <c r="EJ2233" s="168"/>
      <c r="EK2233" s="168"/>
      <c r="EL2233" s="168"/>
      <c r="EM2233" s="168"/>
      <c r="EN2233" s="168"/>
      <c r="EO2233" s="168"/>
      <c r="EP2233" s="168"/>
      <c r="EQ2233" s="168"/>
      <c r="ER2233" s="168"/>
      <c r="ES2233" s="168"/>
      <c r="ET2233" s="168"/>
      <c r="EU2233" s="168"/>
      <c r="EV2233" s="168"/>
      <c r="EW2233" s="168"/>
      <c r="EX2233" s="168"/>
      <c r="EY2233" s="168"/>
      <c r="EZ2233" s="168"/>
      <c r="FA2233" s="168"/>
      <c r="FB2233" s="168"/>
      <c r="FC2233" s="168"/>
      <c r="FD2233" s="168"/>
    </row>
    <row r="2234" spans="1:160" s="5" customFormat="1" ht="24.9" customHeight="1" x14ac:dyDescent="0.3">
      <c r="A2234" s="263"/>
      <c r="B2234" s="263"/>
      <c r="C2234" s="265"/>
      <c r="D2234" s="481"/>
      <c r="E2234" s="482"/>
      <c r="F2234" s="482"/>
      <c r="G2234" s="482"/>
      <c r="H2234" s="482"/>
      <c r="I2234" s="482"/>
      <c r="J2234" s="482"/>
      <c r="K2234" s="482"/>
      <c r="L2234" s="482"/>
      <c r="M2234" s="483"/>
      <c r="N2234" s="16"/>
      <c r="O2234" s="412"/>
      <c r="P2234" s="413"/>
      <c r="Q2234" s="8"/>
      <c r="R2234" s="8"/>
      <c r="S2234" s="8"/>
      <c r="T2234" s="9"/>
      <c r="U2234" s="17"/>
      <c r="V2234" s="33"/>
      <c r="W2234" s="57"/>
      <c r="X2234" s="86"/>
      <c r="Y2234" s="33"/>
      <c r="Z2234" s="36"/>
      <c r="AA2234" s="36"/>
      <c r="AD2234" s="33"/>
      <c r="AG2234" s="33"/>
      <c r="AH2234" s="43"/>
      <c r="AI2234" s="43"/>
      <c r="AJ2234" s="43"/>
      <c r="AK2234" s="43"/>
      <c r="AL2234" s="43"/>
      <c r="AM2234" s="43"/>
      <c r="AN2234" s="43"/>
      <c r="AO2234" s="43"/>
      <c r="AP2234" s="43"/>
      <c r="AQ2234" s="43"/>
      <c r="AR2234" s="43"/>
      <c r="AS2234" s="43"/>
      <c r="AT2234" s="43"/>
      <c r="AU2234" s="44"/>
      <c r="AV2234" s="33"/>
      <c r="AW2234" s="33"/>
      <c r="AX2234" s="33"/>
      <c r="AZ2234" s="141"/>
      <c r="BE2234" s="168"/>
      <c r="BF2234" s="168"/>
      <c r="BG2234" s="168"/>
      <c r="BH2234" s="168"/>
      <c r="BI2234" s="168"/>
      <c r="BJ2234" s="168"/>
      <c r="BK2234" s="168"/>
      <c r="BL2234" s="168"/>
      <c r="BM2234" s="168"/>
      <c r="DK2234" s="168"/>
      <c r="DL2234" s="168"/>
      <c r="DM2234" s="168"/>
      <c r="DN2234" s="168"/>
      <c r="DO2234" s="168"/>
      <c r="DP2234" s="168"/>
      <c r="DQ2234" s="168"/>
      <c r="DR2234" s="168"/>
      <c r="DS2234" s="168"/>
      <c r="DT2234" s="168"/>
      <c r="DU2234" s="168"/>
      <c r="DV2234" s="168"/>
      <c r="DW2234" s="168"/>
      <c r="DX2234" s="168"/>
      <c r="DY2234" s="168"/>
      <c r="DZ2234" s="168"/>
      <c r="EA2234" s="168"/>
      <c r="EB2234" s="168"/>
      <c r="EC2234" s="168"/>
      <c r="ED2234" s="168"/>
      <c r="EE2234" s="168"/>
      <c r="EF2234" s="168"/>
      <c r="EG2234" s="168"/>
      <c r="EH2234" s="168"/>
      <c r="EI2234" s="168"/>
      <c r="EJ2234" s="168"/>
      <c r="EK2234" s="168"/>
      <c r="EL2234" s="168"/>
      <c r="EM2234" s="168"/>
      <c r="EN2234" s="168"/>
      <c r="EO2234" s="168"/>
      <c r="EP2234" s="168"/>
      <c r="EQ2234" s="168"/>
      <c r="ER2234" s="168"/>
      <c r="ES2234" s="168"/>
      <c r="ET2234" s="168"/>
      <c r="EU2234" s="168"/>
      <c r="EV2234" s="168"/>
      <c r="EW2234" s="168"/>
      <c r="EX2234" s="168"/>
      <c r="EY2234" s="168"/>
      <c r="EZ2234" s="168"/>
      <c r="FA2234" s="168"/>
      <c r="FB2234" s="168"/>
      <c r="FC2234" s="168"/>
      <c r="FD2234" s="168"/>
    </row>
    <row r="2235" spans="1:160" s="5" customFormat="1" ht="24.9" customHeight="1" x14ac:dyDescent="0.3">
      <c r="A2235" s="263"/>
      <c r="B2235" s="263"/>
      <c r="C2235" s="265"/>
      <c r="D2235" s="481"/>
      <c r="E2235" s="482"/>
      <c r="F2235" s="482"/>
      <c r="G2235" s="482"/>
      <c r="H2235" s="482"/>
      <c r="I2235" s="482"/>
      <c r="J2235" s="482"/>
      <c r="K2235" s="482"/>
      <c r="L2235" s="482"/>
      <c r="M2235" s="483"/>
      <c r="N2235" s="16"/>
      <c r="O2235" s="412"/>
      <c r="P2235" s="413"/>
      <c r="Q2235" s="8"/>
      <c r="R2235" s="8"/>
      <c r="S2235" s="8"/>
      <c r="T2235" s="9"/>
      <c r="U2235" s="17"/>
      <c r="V2235" s="33"/>
      <c r="W2235" s="57"/>
      <c r="X2235" s="86"/>
      <c r="Y2235" s="33"/>
      <c r="Z2235" s="36"/>
      <c r="AA2235" s="36"/>
      <c r="AD2235" s="33"/>
      <c r="AG2235" s="33"/>
      <c r="AH2235" s="43"/>
      <c r="AI2235" s="43"/>
      <c r="AJ2235" s="43"/>
      <c r="AK2235" s="43"/>
      <c r="AL2235" s="43"/>
      <c r="AM2235" s="43"/>
      <c r="AN2235" s="43"/>
      <c r="AO2235" s="43"/>
      <c r="AP2235" s="43"/>
      <c r="AQ2235" s="43"/>
      <c r="AR2235" s="43"/>
      <c r="AS2235" s="43"/>
      <c r="AT2235" s="43"/>
      <c r="AU2235" s="44"/>
      <c r="AV2235" s="33"/>
      <c r="AW2235" s="33"/>
      <c r="AX2235" s="33"/>
      <c r="AZ2235" s="141"/>
      <c r="BE2235" s="168"/>
      <c r="BF2235" s="168"/>
      <c r="BG2235" s="168"/>
      <c r="BH2235" s="168"/>
      <c r="BI2235" s="168"/>
      <c r="BJ2235" s="168"/>
      <c r="BK2235" s="168"/>
      <c r="BL2235" s="168"/>
      <c r="BM2235" s="168"/>
      <c r="DK2235" s="168"/>
      <c r="DL2235" s="168"/>
      <c r="DM2235" s="168"/>
      <c r="DN2235" s="168"/>
      <c r="DO2235" s="168"/>
      <c r="DP2235" s="168"/>
      <c r="DQ2235" s="168"/>
      <c r="DR2235" s="168"/>
      <c r="DS2235" s="168"/>
      <c r="DT2235" s="168"/>
      <c r="DU2235" s="168"/>
      <c r="DV2235" s="168"/>
      <c r="DW2235" s="168"/>
      <c r="DX2235" s="168"/>
      <c r="DY2235" s="168"/>
      <c r="DZ2235" s="168"/>
      <c r="EA2235" s="168"/>
      <c r="EB2235" s="168"/>
      <c r="EC2235" s="168"/>
      <c r="ED2235" s="168"/>
      <c r="EE2235" s="168"/>
      <c r="EF2235" s="168"/>
      <c r="EG2235" s="168"/>
      <c r="EH2235" s="168"/>
      <c r="EI2235" s="168"/>
      <c r="EJ2235" s="168"/>
      <c r="EK2235" s="168"/>
      <c r="EL2235" s="168"/>
      <c r="EM2235" s="168"/>
      <c r="EN2235" s="168"/>
      <c r="EO2235" s="168"/>
      <c r="EP2235" s="168"/>
      <c r="EQ2235" s="168"/>
      <c r="ER2235" s="168"/>
      <c r="ES2235" s="168"/>
      <c r="ET2235" s="168"/>
      <c r="EU2235" s="168"/>
      <c r="EV2235" s="168"/>
      <c r="EW2235" s="168"/>
      <c r="EX2235" s="168"/>
      <c r="EY2235" s="168"/>
      <c r="EZ2235" s="168"/>
      <c r="FA2235" s="168"/>
      <c r="FB2235" s="168"/>
      <c r="FC2235" s="168"/>
      <c r="FD2235" s="168"/>
    </row>
    <row r="2236" spans="1:160" s="5" customFormat="1" ht="24.9" customHeight="1" x14ac:dyDescent="0.3">
      <c r="A2236" s="263"/>
      <c r="B2236" s="263"/>
      <c r="C2236" s="265"/>
      <c r="D2236" s="481"/>
      <c r="E2236" s="482"/>
      <c r="F2236" s="482"/>
      <c r="G2236" s="482"/>
      <c r="H2236" s="482"/>
      <c r="I2236" s="482"/>
      <c r="J2236" s="482"/>
      <c r="K2236" s="482"/>
      <c r="L2236" s="482"/>
      <c r="M2236" s="483"/>
      <c r="N2236" s="16"/>
      <c r="O2236" s="412"/>
      <c r="P2236" s="413"/>
      <c r="Q2236" s="8"/>
      <c r="R2236" s="8"/>
      <c r="S2236" s="8"/>
      <c r="T2236" s="9"/>
      <c r="U2236" s="17"/>
      <c r="V2236" s="33"/>
      <c r="W2236" s="57"/>
      <c r="X2236" s="86"/>
      <c r="Y2236" s="33"/>
      <c r="Z2236" s="36"/>
      <c r="AA2236" s="36"/>
      <c r="AD2236" s="33"/>
      <c r="AG2236" s="33"/>
      <c r="AH2236" s="43"/>
      <c r="AI2236" s="43"/>
      <c r="AJ2236" s="43"/>
      <c r="AK2236" s="43"/>
      <c r="AL2236" s="43"/>
      <c r="AM2236" s="43"/>
      <c r="AN2236" s="43"/>
      <c r="AO2236" s="43"/>
      <c r="AP2236" s="43"/>
      <c r="AQ2236" s="43"/>
      <c r="AR2236" s="43"/>
      <c r="AS2236" s="43"/>
      <c r="AT2236" s="43"/>
      <c r="AU2236" s="44"/>
      <c r="AV2236" s="33"/>
      <c r="AW2236" s="33"/>
      <c r="AX2236" s="33"/>
      <c r="AZ2236" s="141"/>
      <c r="BE2236" s="168"/>
      <c r="BF2236" s="168"/>
      <c r="BG2236" s="168"/>
      <c r="BH2236" s="168"/>
      <c r="BI2236" s="168"/>
      <c r="BJ2236" s="168"/>
      <c r="BK2236" s="168"/>
      <c r="BL2236" s="168"/>
      <c r="BM2236" s="168"/>
      <c r="DK2236" s="168"/>
      <c r="DL2236" s="168"/>
      <c r="DM2236" s="168"/>
      <c r="DN2236" s="168"/>
      <c r="DO2236" s="168"/>
      <c r="DP2236" s="168"/>
      <c r="DQ2236" s="168"/>
      <c r="DR2236" s="168"/>
      <c r="DS2236" s="168"/>
      <c r="DT2236" s="168"/>
      <c r="DU2236" s="168"/>
      <c r="DV2236" s="168"/>
      <c r="DW2236" s="168"/>
      <c r="DX2236" s="168"/>
      <c r="DY2236" s="168"/>
      <c r="DZ2236" s="168"/>
      <c r="EA2236" s="168"/>
      <c r="EB2236" s="168"/>
      <c r="EC2236" s="168"/>
      <c r="ED2236" s="168"/>
      <c r="EE2236" s="168"/>
      <c r="EF2236" s="168"/>
      <c r="EG2236" s="168"/>
      <c r="EH2236" s="168"/>
      <c r="EI2236" s="168"/>
      <c r="EJ2236" s="168"/>
      <c r="EK2236" s="168"/>
      <c r="EL2236" s="168"/>
      <c r="EM2236" s="168"/>
      <c r="EN2236" s="168"/>
      <c r="EO2236" s="168"/>
      <c r="EP2236" s="168"/>
      <c r="EQ2236" s="168"/>
      <c r="ER2236" s="168"/>
      <c r="ES2236" s="168"/>
      <c r="ET2236" s="168"/>
      <c r="EU2236" s="168"/>
      <c r="EV2236" s="168"/>
      <c r="EW2236" s="168"/>
      <c r="EX2236" s="168"/>
      <c r="EY2236" s="168"/>
      <c r="EZ2236" s="168"/>
      <c r="FA2236" s="168"/>
      <c r="FB2236" s="168"/>
      <c r="FC2236" s="168"/>
      <c r="FD2236" s="168"/>
    </row>
    <row r="2237" spans="1:160" s="5" customFormat="1" ht="24.9" customHeight="1" x14ac:dyDescent="0.3">
      <c r="A2237" s="263"/>
      <c r="B2237" s="263"/>
      <c r="C2237" s="265"/>
      <c r="D2237" s="481"/>
      <c r="E2237" s="482"/>
      <c r="F2237" s="482"/>
      <c r="G2237" s="482"/>
      <c r="H2237" s="482"/>
      <c r="I2237" s="482"/>
      <c r="J2237" s="482"/>
      <c r="K2237" s="482"/>
      <c r="L2237" s="482"/>
      <c r="M2237" s="483"/>
      <c r="N2237" s="16"/>
      <c r="O2237" s="412"/>
      <c r="P2237" s="413"/>
      <c r="Q2237" s="8"/>
      <c r="R2237" s="8"/>
      <c r="S2237" s="8"/>
      <c r="T2237" s="9"/>
      <c r="U2237" s="17"/>
      <c r="V2237" s="33"/>
      <c r="W2237" s="57"/>
      <c r="X2237" s="86"/>
      <c r="Y2237" s="33"/>
      <c r="Z2237" s="36"/>
      <c r="AA2237" s="36"/>
      <c r="AD2237" s="33"/>
      <c r="AG2237" s="33"/>
      <c r="AH2237" s="43"/>
      <c r="AI2237" s="43"/>
      <c r="AJ2237" s="43"/>
      <c r="AK2237" s="43"/>
      <c r="AL2237" s="43"/>
      <c r="AM2237" s="43"/>
      <c r="AN2237" s="43"/>
      <c r="AO2237" s="43"/>
      <c r="AP2237" s="43"/>
      <c r="AQ2237" s="43"/>
      <c r="AR2237" s="43"/>
      <c r="AS2237" s="43"/>
      <c r="AT2237" s="43"/>
      <c r="AU2237" s="44"/>
      <c r="AV2237" s="33"/>
      <c r="AW2237" s="33"/>
      <c r="AX2237" s="33"/>
      <c r="AZ2237" s="141"/>
      <c r="BE2237" s="168"/>
      <c r="BF2237" s="168"/>
      <c r="BG2237" s="168"/>
      <c r="BH2237" s="168"/>
      <c r="BI2237" s="168"/>
      <c r="BJ2237" s="168"/>
      <c r="BK2237" s="168"/>
      <c r="BL2237" s="168"/>
      <c r="BM2237" s="168"/>
      <c r="DK2237" s="168"/>
      <c r="DL2237" s="168"/>
      <c r="DM2237" s="168"/>
      <c r="DN2237" s="168"/>
      <c r="DO2237" s="168"/>
      <c r="DP2237" s="168"/>
      <c r="DQ2237" s="168"/>
      <c r="DR2237" s="168"/>
      <c r="DS2237" s="168"/>
      <c r="DT2237" s="168"/>
      <c r="DU2237" s="168"/>
      <c r="DV2237" s="168"/>
      <c r="DW2237" s="168"/>
      <c r="DX2237" s="168"/>
      <c r="DY2237" s="168"/>
      <c r="DZ2237" s="168"/>
      <c r="EA2237" s="168"/>
      <c r="EB2237" s="168"/>
      <c r="EC2237" s="168"/>
      <c r="ED2237" s="168"/>
      <c r="EE2237" s="168"/>
      <c r="EF2237" s="168"/>
      <c r="EG2237" s="168"/>
      <c r="EH2237" s="168"/>
      <c r="EI2237" s="168"/>
      <c r="EJ2237" s="168"/>
      <c r="EK2237" s="168"/>
      <c r="EL2237" s="168"/>
      <c r="EM2237" s="168"/>
      <c r="EN2237" s="168"/>
      <c r="EO2237" s="168"/>
      <c r="EP2237" s="168"/>
      <c r="EQ2237" s="168"/>
      <c r="ER2237" s="168"/>
      <c r="ES2237" s="168"/>
      <c r="ET2237" s="168"/>
      <c r="EU2237" s="168"/>
      <c r="EV2237" s="168"/>
      <c r="EW2237" s="168"/>
      <c r="EX2237" s="168"/>
      <c r="EY2237" s="168"/>
      <c r="EZ2237" s="168"/>
      <c r="FA2237" s="168"/>
      <c r="FB2237" s="168"/>
      <c r="FC2237" s="168"/>
      <c r="FD2237" s="168"/>
    </row>
    <row r="2238" spans="1:160" s="5" customFormat="1" ht="24.9" customHeight="1" x14ac:dyDescent="0.3">
      <c r="A2238" s="263"/>
      <c r="B2238" s="263"/>
      <c r="C2238" s="265"/>
      <c r="D2238" s="481"/>
      <c r="E2238" s="482"/>
      <c r="F2238" s="482"/>
      <c r="G2238" s="482"/>
      <c r="H2238" s="482"/>
      <c r="I2238" s="482"/>
      <c r="J2238" s="482"/>
      <c r="K2238" s="482"/>
      <c r="L2238" s="482"/>
      <c r="M2238" s="483"/>
      <c r="N2238" s="16"/>
      <c r="O2238" s="412"/>
      <c r="P2238" s="413"/>
      <c r="Q2238" s="8"/>
      <c r="R2238" s="8"/>
      <c r="S2238" s="8"/>
      <c r="T2238" s="9"/>
      <c r="U2238" s="17"/>
      <c r="V2238" s="33"/>
      <c r="W2238" s="57"/>
      <c r="X2238" s="86"/>
      <c r="Y2238" s="33"/>
      <c r="Z2238" s="36"/>
      <c r="AA2238" s="36"/>
      <c r="AD2238" s="33"/>
      <c r="AG2238" s="33"/>
      <c r="AH2238" s="43"/>
      <c r="AI2238" s="43"/>
      <c r="AJ2238" s="43"/>
      <c r="AK2238" s="43"/>
      <c r="AL2238" s="43"/>
      <c r="AM2238" s="43"/>
      <c r="AN2238" s="43"/>
      <c r="AO2238" s="43"/>
      <c r="AP2238" s="43"/>
      <c r="AQ2238" s="43"/>
      <c r="AR2238" s="43"/>
      <c r="AS2238" s="43"/>
      <c r="AT2238" s="43"/>
      <c r="AU2238" s="44"/>
      <c r="AV2238" s="33"/>
      <c r="AW2238" s="33"/>
      <c r="AX2238" s="33"/>
      <c r="AZ2238" s="141"/>
      <c r="BE2238" s="168"/>
      <c r="BF2238" s="168"/>
      <c r="BG2238" s="168"/>
      <c r="BH2238" s="168"/>
      <c r="BI2238" s="168"/>
      <c r="BJ2238" s="168"/>
      <c r="BK2238" s="168"/>
      <c r="BL2238" s="168"/>
      <c r="BM2238" s="168"/>
      <c r="DK2238" s="168"/>
      <c r="DL2238" s="168"/>
      <c r="DM2238" s="168"/>
      <c r="DN2238" s="168"/>
      <c r="DO2238" s="168"/>
      <c r="DP2238" s="168"/>
      <c r="DQ2238" s="168"/>
      <c r="DR2238" s="168"/>
      <c r="DS2238" s="168"/>
      <c r="DT2238" s="168"/>
      <c r="DU2238" s="168"/>
      <c r="DV2238" s="168"/>
      <c r="DW2238" s="168"/>
      <c r="DX2238" s="168"/>
      <c r="DY2238" s="168"/>
      <c r="DZ2238" s="168"/>
      <c r="EA2238" s="168"/>
      <c r="EB2238" s="168"/>
      <c r="EC2238" s="168"/>
      <c r="ED2238" s="168"/>
      <c r="EE2238" s="168"/>
      <c r="EF2238" s="168"/>
      <c r="EG2238" s="168"/>
      <c r="EH2238" s="168"/>
      <c r="EI2238" s="168"/>
      <c r="EJ2238" s="168"/>
      <c r="EK2238" s="168"/>
      <c r="EL2238" s="168"/>
      <c r="EM2238" s="168"/>
      <c r="EN2238" s="168"/>
      <c r="EO2238" s="168"/>
      <c r="EP2238" s="168"/>
      <c r="EQ2238" s="168"/>
      <c r="ER2238" s="168"/>
      <c r="ES2238" s="168"/>
      <c r="ET2238" s="168"/>
      <c r="EU2238" s="168"/>
      <c r="EV2238" s="168"/>
      <c r="EW2238" s="168"/>
      <c r="EX2238" s="168"/>
      <c r="EY2238" s="168"/>
      <c r="EZ2238" s="168"/>
      <c r="FA2238" s="168"/>
      <c r="FB2238" s="168"/>
      <c r="FC2238" s="168"/>
      <c r="FD2238" s="168"/>
    </row>
    <row r="2239" spans="1:160" s="5" customFormat="1" ht="24.9" customHeight="1" x14ac:dyDescent="0.3">
      <c r="A2239" s="263"/>
      <c r="B2239" s="263"/>
      <c r="C2239" s="265"/>
      <c r="D2239" s="481"/>
      <c r="E2239" s="482"/>
      <c r="F2239" s="482"/>
      <c r="G2239" s="482"/>
      <c r="H2239" s="482"/>
      <c r="I2239" s="482"/>
      <c r="J2239" s="482"/>
      <c r="K2239" s="482"/>
      <c r="L2239" s="482"/>
      <c r="M2239" s="483"/>
      <c r="N2239" s="16"/>
      <c r="O2239" s="412"/>
      <c r="P2239" s="413"/>
      <c r="Q2239" s="8"/>
      <c r="R2239" s="8"/>
      <c r="S2239" s="8"/>
      <c r="T2239" s="9"/>
      <c r="U2239" s="17"/>
      <c r="V2239" s="33"/>
      <c r="W2239" s="57"/>
      <c r="X2239" s="86"/>
      <c r="Y2239" s="33"/>
      <c r="Z2239" s="36"/>
      <c r="AA2239" s="36"/>
      <c r="AD2239" s="33"/>
      <c r="AG2239" s="33"/>
      <c r="AH2239" s="43"/>
      <c r="AI2239" s="43"/>
      <c r="AJ2239" s="43"/>
      <c r="AK2239" s="43"/>
      <c r="AL2239" s="43"/>
      <c r="AM2239" s="43"/>
      <c r="AN2239" s="43"/>
      <c r="AO2239" s="43"/>
      <c r="AP2239" s="43"/>
      <c r="AQ2239" s="43"/>
      <c r="AR2239" s="43"/>
      <c r="AS2239" s="43"/>
      <c r="AT2239" s="43"/>
      <c r="AU2239" s="44"/>
      <c r="AV2239" s="33"/>
      <c r="AW2239" s="33"/>
      <c r="AX2239" s="33"/>
      <c r="AZ2239" s="141"/>
      <c r="BE2239" s="168"/>
      <c r="BF2239" s="168"/>
      <c r="BG2239" s="168"/>
      <c r="BH2239" s="168"/>
      <c r="BI2239" s="168"/>
      <c r="BJ2239" s="168"/>
      <c r="BK2239" s="168"/>
      <c r="BL2239" s="168"/>
      <c r="BM2239" s="168"/>
      <c r="DK2239" s="168"/>
      <c r="DL2239" s="168"/>
      <c r="DM2239" s="168"/>
      <c r="DN2239" s="168"/>
      <c r="DO2239" s="168"/>
      <c r="DP2239" s="168"/>
      <c r="DQ2239" s="168"/>
      <c r="DR2239" s="168"/>
      <c r="DS2239" s="168"/>
      <c r="DT2239" s="168"/>
      <c r="DU2239" s="168"/>
      <c r="DV2239" s="168"/>
      <c r="DW2239" s="168"/>
      <c r="DX2239" s="168"/>
      <c r="DY2239" s="168"/>
      <c r="DZ2239" s="168"/>
      <c r="EA2239" s="168"/>
      <c r="EB2239" s="168"/>
      <c r="EC2239" s="168"/>
      <c r="ED2239" s="168"/>
      <c r="EE2239" s="168"/>
      <c r="EF2239" s="168"/>
      <c r="EG2239" s="168"/>
      <c r="EH2239" s="168"/>
      <c r="EI2239" s="168"/>
      <c r="EJ2239" s="168"/>
      <c r="EK2239" s="168"/>
      <c r="EL2239" s="168"/>
      <c r="EM2239" s="168"/>
      <c r="EN2239" s="168"/>
      <c r="EO2239" s="168"/>
      <c r="EP2239" s="168"/>
      <c r="EQ2239" s="168"/>
      <c r="ER2239" s="168"/>
      <c r="ES2239" s="168"/>
      <c r="ET2239" s="168"/>
      <c r="EU2239" s="168"/>
      <c r="EV2239" s="168"/>
      <c r="EW2239" s="168"/>
      <c r="EX2239" s="168"/>
      <c r="EY2239" s="168"/>
      <c r="EZ2239" s="168"/>
      <c r="FA2239" s="168"/>
      <c r="FB2239" s="168"/>
      <c r="FC2239" s="168"/>
      <c r="FD2239" s="168"/>
    </row>
    <row r="2240" spans="1:160" s="5" customFormat="1" ht="24.9" customHeight="1" x14ac:dyDescent="0.3">
      <c r="A2240" s="263"/>
      <c r="B2240" s="263"/>
      <c r="C2240" s="265"/>
      <c r="D2240" s="481"/>
      <c r="E2240" s="482"/>
      <c r="F2240" s="482"/>
      <c r="G2240" s="482"/>
      <c r="H2240" s="482"/>
      <c r="I2240" s="482"/>
      <c r="J2240" s="482"/>
      <c r="K2240" s="482"/>
      <c r="L2240" s="482"/>
      <c r="M2240" s="483"/>
      <c r="N2240" s="16"/>
      <c r="O2240" s="412"/>
      <c r="P2240" s="413"/>
      <c r="Q2240" s="8"/>
      <c r="R2240" s="8"/>
      <c r="S2240" s="8"/>
      <c r="T2240" s="9"/>
      <c r="U2240" s="17"/>
      <c r="V2240" s="33"/>
      <c r="W2240" s="57"/>
      <c r="X2240" s="86"/>
      <c r="Y2240" s="33"/>
      <c r="Z2240" s="36"/>
      <c r="AA2240" s="36"/>
      <c r="AD2240" s="33"/>
      <c r="AG2240" s="33"/>
      <c r="AH2240" s="43"/>
      <c r="AI2240" s="43"/>
      <c r="AJ2240" s="43"/>
      <c r="AK2240" s="43"/>
      <c r="AL2240" s="43"/>
      <c r="AM2240" s="43"/>
      <c r="AN2240" s="43"/>
      <c r="AO2240" s="43"/>
      <c r="AP2240" s="43"/>
      <c r="AQ2240" s="43"/>
      <c r="AR2240" s="43"/>
      <c r="AS2240" s="43"/>
      <c r="AT2240" s="43"/>
      <c r="AU2240" s="44"/>
      <c r="AV2240" s="33"/>
      <c r="AW2240" s="33"/>
      <c r="AX2240" s="33"/>
      <c r="AZ2240" s="141"/>
      <c r="BE2240" s="168"/>
      <c r="BF2240" s="168"/>
      <c r="BG2240" s="168"/>
      <c r="BH2240" s="168"/>
      <c r="BI2240" s="168"/>
      <c r="BJ2240" s="168"/>
      <c r="BK2240" s="168"/>
      <c r="BL2240" s="168"/>
      <c r="BM2240" s="168"/>
      <c r="DK2240" s="168"/>
      <c r="DL2240" s="168"/>
      <c r="DM2240" s="168"/>
      <c r="DN2240" s="168"/>
      <c r="DO2240" s="168"/>
      <c r="DP2240" s="168"/>
      <c r="DQ2240" s="168"/>
      <c r="DR2240" s="168"/>
      <c r="DS2240" s="168"/>
      <c r="DT2240" s="168"/>
      <c r="DU2240" s="168"/>
      <c r="DV2240" s="168"/>
      <c r="DW2240" s="168"/>
      <c r="DX2240" s="168"/>
      <c r="DY2240" s="168"/>
      <c r="DZ2240" s="168"/>
      <c r="EA2240" s="168"/>
      <c r="EB2240" s="168"/>
      <c r="EC2240" s="168"/>
      <c r="ED2240" s="168"/>
      <c r="EE2240" s="168"/>
      <c r="EF2240" s="168"/>
      <c r="EG2240" s="168"/>
      <c r="EH2240" s="168"/>
      <c r="EI2240" s="168"/>
      <c r="EJ2240" s="168"/>
      <c r="EK2240" s="168"/>
      <c r="EL2240" s="168"/>
      <c r="EM2240" s="168"/>
      <c r="EN2240" s="168"/>
      <c r="EO2240" s="168"/>
      <c r="EP2240" s="168"/>
      <c r="EQ2240" s="168"/>
      <c r="ER2240" s="168"/>
      <c r="ES2240" s="168"/>
      <c r="ET2240" s="168"/>
      <c r="EU2240" s="168"/>
      <c r="EV2240" s="168"/>
      <c r="EW2240" s="168"/>
      <c r="EX2240" s="168"/>
      <c r="EY2240" s="168"/>
      <c r="EZ2240" s="168"/>
      <c r="FA2240" s="168"/>
      <c r="FB2240" s="168"/>
      <c r="FC2240" s="168"/>
      <c r="FD2240" s="168"/>
    </row>
    <row r="2241" spans="1:160" s="5" customFormat="1" ht="24.9" customHeight="1" x14ac:dyDescent="0.3">
      <c r="A2241" s="263"/>
      <c r="B2241" s="263"/>
      <c r="C2241" s="265"/>
      <c r="D2241" s="481"/>
      <c r="E2241" s="482"/>
      <c r="F2241" s="482"/>
      <c r="G2241" s="482"/>
      <c r="H2241" s="482"/>
      <c r="I2241" s="482"/>
      <c r="J2241" s="482"/>
      <c r="K2241" s="482"/>
      <c r="L2241" s="482"/>
      <c r="M2241" s="483"/>
      <c r="N2241" s="16"/>
      <c r="O2241" s="412"/>
      <c r="P2241" s="413"/>
      <c r="Q2241" s="8"/>
      <c r="R2241" s="8"/>
      <c r="S2241" s="8"/>
      <c r="T2241" s="9"/>
      <c r="U2241" s="17"/>
      <c r="V2241" s="33"/>
      <c r="W2241" s="57"/>
      <c r="X2241" s="86"/>
      <c r="Y2241" s="33"/>
      <c r="Z2241" s="36"/>
      <c r="AA2241" s="36"/>
      <c r="AD2241" s="33"/>
      <c r="AG2241" s="33"/>
      <c r="AH2241" s="43"/>
      <c r="AI2241" s="43"/>
      <c r="AJ2241" s="43"/>
      <c r="AK2241" s="43"/>
      <c r="AL2241" s="43"/>
      <c r="AM2241" s="43"/>
      <c r="AN2241" s="43"/>
      <c r="AO2241" s="43"/>
      <c r="AP2241" s="43"/>
      <c r="AQ2241" s="43"/>
      <c r="AR2241" s="43"/>
      <c r="AS2241" s="43"/>
      <c r="AT2241" s="43"/>
      <c r="AU2241" s="44"/>
      <c r="AV2241" s="33"/>
      <c r="AW2241" s="33"/>
      <c r="AX2241" s="33"/>
      <c r="AZ2241" s="141"/>
      <c r="BE2241" s="168"/>
      <c r="BF2241" s="168"/>
      <c r="BG2241" s="168"/>
      <c r="BH2241" s="168"/>
      <c r="BI2241" s="168"/>
      <c r="BJ2241" s="168"/>
      <c r="BK2241" s="168"/>
      <c r="BL2241" s="168"/>
      <c r="BM2241" s="168"/>
      <c r="DK2241" s="168"/>
      <c r="DL2241" s="168"/>
      <c r="DM2241" s="168"/>
      <c r="DN2241" s="168"/>
      <c r="DO2241" s="168"/>
      <c r="DP2241" s="168"/>
      <c r="DQ2241" s="168"/>
      <c r="DR2241" s="168"/>
      <c r="DS2241" s="168"/>
      <c r="DT2241" s="168"/>
      <c r="DU2241" s="168"/>
      <c r="DV2241" s="168"/>
      <c r="DW2241" s="168"/>
      <c r="DX2241" s="168"/>
      <c r="DY2241" s="168"/>
      <c r="DZ2241" s="168"/>
      <c r="EA2241" s="168"/>
      <c r="EB2241" s="168"/>
      <c r="EC2241" s="168"/>
      <c r="ED2241" s="168"/>
      <c r="EE2241" s="168"/>
      <c r="EF2241" s="168"/>
      <c r="EG2241" s="168"/>
      <c r="EH2241" s="168"/>
      <c r="EI2241" s="168"/>
      <c r="EJ2241" s="168"/>
      <c r="EK2241" s="168"/>
      <c r="EL2241" s="168"/>
      <c r="EM2241" s="168"/>
      <c r="EN2241" s="168"/>
      <c r="EO2241" s="168"/>
      <c r="EP2241" s="168"/>
      <c r="EQ2241" s="168"/>
      <c r="ER2241" s="168"/>
      <c r="ES2241" s="168"/>
      <c r="ET2241" s="168"/>
      <c r="EU2241" s="168"/>
      <c r="EV2241" s="168"/>
      <c r="EW2241" s="168"/>
      <c r="EX2241" s="168"/>
      <c r="EY2241" s="168"/>
      <c r="EZ2241" s="168"/>
      <c r="FA2241" s="168"/>
      <c r="FB2241" s="168"/>
      <c r="FC2241" s="168"/>
      <c r="FD2241" s="168"/>
    </row>
    <row r="2242" spans="1:160" s="5" customFormat="1" ht="24.9" customHeight="1" thickBot="1" x14ac:dyDescent="0.35">
      <c r="A2242" s="263"/>
      <c r="B2242" s="263"/>
      <c r="C2242" s="265"/>
      <c r="D2242" s="481"/>
      <c r="E2242" s="482"/>
      <c r="F2242" s="482"/>
      <c r="G2242" s="482"/>
      <c r="H2242" s="482"/>
      <c r="I2242" s="482"/>
      <c r="J2242" s="482"/>
      <c r="K2242" s="482"/>
      <c r="L2242" s="482"/>
      <c r="M2242" s="483"/>
      <c r="N2242" s="414" t="s">
        <v>16</v>
      </c>
      <c r="O2242" s="415"/>
      <c r="P2242" s="415"/>
      <c r="Q2242" s="415"/>
      <c r="R2242" s="415"/>
      <c r="S2242" s="415"/>
      <c r="T2242" s="415"/>
      <c r="U2242" s="18">
        <f>SUM(U2222:U2241)</f>
        <v>0</v>
      </c>
      <c r="V2242" s="33"/>
      <c r="W2242" s="57"/>
      <c r="X2242" s="86"/>
      <c r="Y2242" s="33"/>
      <c r="Z2242" s="36"/>
      <c r="AA2242" s="36"/>
      <c r="AD2242" s="33"/>
      <c r="AG2242" s="33"/>
      <c r="AH2242" s="43"/>
      <c r="AI2242" s="43"/>
      <c r="AJ2242" s="43"/>
      <c r="AK2242" s="43"/>
      <c r="AL2242" s="43"/>
      <c r="AM2242" s="43"/>
      <c r="AN2242" s="43"/>
      <c r="AO2242" s="43"/>
      <c r="AP2242" s="43"/>
      <c r="AQ2242" s="43"/>
      <c r="AR2242" s="43"/>
      <c r="AS2242" s="43"/>
      <c r="AT2242" s="43"/>
      <c r="AU2242" s="44"/>
      <c r="AV2242" s="33"/>
      <c r="AW2242" s="33"/>
      <c r="AX2242" s="33"/>
      <c r="AZ2242" s="141"/>
      <c r="BE2242" s="168"/>
      <c r="BF2242" s="168"/>
      <c r="BG2242" s="168"/>
      <c r="BH2242" s="168"/>
      <c r="BI2242" s="168"/>
      <c r="BJ2242" s="168"/>
      <c r="BK2242" s="168"/>
      <c r="BL2242" s="168"/>
      <c r="BM2242" s="168"/>
      <c r="DK2242" s="168"/>
      <c r="DL2242" s="168"/>
      <c r="DM2242" s="168"/>
      <c r="DN2242" s="168"/>
      <c r="DO2242" s="168"/>
      <c r="DP2242" s="168"/>
      <c r="DQ2242" s="168"/>
      <c r="DR2242" s="168"/>
      <c r="DS2242" s="168"/>
      <c r="DT2242" s="168"/>
      <c r="DU2242" s="168"/>
      <c r="DV2242" s="168"/>
      <c r="DW2242" s="168"/>
      <c r="DX2242" s="168"/>
      <c r="DY2242" s="168"/>
      <c r="DZ2242" s="168"/>
      <c r="EA2242" s="168"/>
      <c r="EB2242" s="168"/>
      <c r="EC2242" s="168"/>
      <c r="ED2242" s="168"/>
      <c r="EE2242" s="168"/>
      <c r="EF2242" s="168"/>
      <c r="EG2242" s="168"/>
      <c r="EH2242" s="168"/>
      <c r="EI2242" s="168"/>
      <c r="EJ2242" s="168"/>
      <c r="EK2242" s="168"/>
      <c r="EL2242" s="168"/>
      <c r="EM2242" s="168"/>
      <c r="EN2242" s="168"/>
      <c r="EO2242" s="168"/>
      <c r="EP2242" s="168"/>
      <c r="EQ2242" s="168"/>
      <c r="ER2242" s="168"/>
      <c r="ES2242" s="168"/>
      <c r="ET2242" s="168"/>
      <c r="EU2242" s="168"/>
      <c r="EV2242" s="168"/>
      <c r="EW2242" s="168"/>
      <c r="EX2242" s="168"/>
      <c r="EY2242" s="168"/>
      <c r="EZ2242" s="168"/>
      <c r="FA2242" s="168"/>
      <c r="FB2242" s="168"/>
      <c r="FC2242" s="168"/>
      <c r="FD2242" s="168"/>
    </row>
    <row r="2243" spans="1:160" s="5" customFormat="1" ht="14.4" customHeight="1" x14ac:dyDescent="0.3">
      <c r="A2243" s="263"/>
      <c r="B2243" s="263"/>
      <c r="C2243" s="265"/>
      <c r="D2243" s="481"/>
      <c r="E2243" s="482"/>
      <c r="F2243" s="482"/>
      <c r="G2243" s="482"/>
      <c r="H2243" s="482"/>
      <c r="I2243" s="482"/>
      <c r="J2243" s="482"/>
      <c r="K2243" s="482"/>
      <c r="L2243" s="482"/>
      <c r="M2243" s="483"/>
      <c r="N2243" s="416" t="s">
        <v>17</v>
      </c>
      <c r="O2243" s="417"/>
      <c r="P2243" s="417"/>
      <c r="Q2243" s="417"/>
      <c r="R2243" s="417"/>
      <c r="S2243" s="417"/>
      <c r="T2243" s="417"/>
      <c r="U2243" s="418"/>
      <c r="V2243" s="87"/>
      <c r="W2243" s="57"/>
      <c r="X2243" s="86"/>
      <c r="Y2243" s="33"/>
      <c r="Z2243" s="36"/>
      <c r="AA2243" s="36"/>
      <c r="AD2243" s="33"/>
      <c r="AG2243" s="33"/>
      <c r="AH2243" s="43"/>
      <c r="AI2243" s="43"/>
      <c r="AJ2243" s="43"/>
      <c r="AK2243" s="43"/>
      <c r="AL2243" s="43"/>
      <c r="AM2243" s="43"/>
      <c r="AN2243" s="43"/>
      <c r="AO2243" s="43"/>
      <c r="AP2243" s="43"/>
      <c r="AQ2243" s="43"/>
      <c r="AR2243" s="43"/>
      <c r="AS2243" s="43"/>
      <c r="AT2243" s="43"/>
      <c r="AU2243" s="44"/>
      <c r="AV2243" s="33"/>
      <c r="AW2243" s="33"/>
      <c r="AX2243" s="33"/>
      <c r="AZ2243" s="141"/>
      <c r="BE2243" s="168"/>
      <c r="BF2243" s="168"/>
      <c r="BG2243" s="168"/>
      <c r="BH2243" s="168"/>
      <c r="BI2243" s="168"/>
      <c r="BJ2243" s="168"/>
      <c r="BK2243" s="168"/>
      <c r="BL2243" s="168"/>
      <c r="BM2243" s="168"/>
      <c r="DK2243" s="168"/>
      <c r="DL2243" s="168"/>
      <c r="DM2243" s="168"/>
      <c r="DN2243" s="168"/>
      <c r="DO2243" s="168"/>
      <c r="DP2243" s="168"/>
      <c r="DQ2243" s="168"/>
      <c r="DR2243" s="168"/>
      <c r="DS2243" s="168"/>
      <c r="DT2243" s="168"/>
      <c r="DU2243" s="168"/>
      <c r="DV2243" s="168"/>
      <c r="DW2243" s="168"/>
      <c r="DX2243" s="168"/>
      <c r="DY2243" s="168"/>
      <c r="DZ2243" s="168"/>
      <c r="EA2243" s="168"/>
      <c r="EB2243" s="168"/>
      <c r="EC2243" s="168"/>
      <c r="ED2243" s="168"/>
      <c r="EE2243" s="168"/>
      <c r="EF2243" s="168"/>
      <c r="EG2243" s="168"/>
      <c r="EH2243" s="168"/>
      <c r="EI2243" s="168"/>
      <c r="EJ2243" s="168"/>
      <c r="EK2243" s="168"/>
      <c r="EL2243" s="168"/>
      <c r="EM2243" s="168"/>
      <c r="EN2243" s="168"/>
      <c r="EO2243" s="168"/>
      <c r="EP2243" s="168"/>
      <c r="EQ2243" s="168"/>
      <c r="ER2243" s="168"/>
      <c r="ES2243" s="168"/>
      <c r="ET2243" s="168"/>
      <c r="EU2243" s="168"/>
      <c r="EV2243" s="168"/>
      <c r="EW2243" s="168"/>
      <c r="EX2243" s="168"/>
      <c r="EY2243" s="168"/>
      <c r="EZ2243" s="168"/>
      <c r="FA2243" s="168"/>
      <c r="FB2243" s="168"/>
      <c r="FC2243" s="168"/>
      <c r="FD2243" s="168"/>
    </row>
    <row r="2244" spans="1:160" s="5" customFormat="1" x14ac:dyDescent="0.3">
      <c r="A2244" s="263"/>
      <c r="B2244" s="263"/>
      <c r="C2244" s="265"/>
      <c r="D2244" s="481"/>
      <c r="E2244" s="482"/>
      <c r="F2244" s="482"/>
      <c r="G2244" s="482"/>
      <c r="H2244" s="482"/>
      <c r="I2244" s="482"/>
      <c r="J2244" s="482"/>
      <c r="K2244" s="482"/>
      <c r="L2244" s="482"/>
      <c r="M2244" s="483"/>
      <c r="N2244" s="419"/>
      <c r="O2244" s="420"/>
      <c r="P2244" s="420"/>
      <c r="Q2244" s="420"/>
      <c r="R2244" s="420"/>
      <c r="S2244" s="420"/>
      <c r="T2244" s="420"/>
      <c r="U2244" s="421"/>
      <c r="V2244" s="33"/>
      <c r="W2244" s="57"/>
      <c r="X2244" s="86"/>
      <c r="Y2244" s="33"/>
      <c r="Z2244" s="36"/>
      <c r="AA2244" s="36"/>
      <c r="AD2244" s="33"/>
      <c r="AG2244" s="33"/>
      <c r="AH2244" s="43"/>
      <c r="AI2244" s="43"/>
      <c r="AJ2244" s="43"/>
      <c r="AK2244" s="43"/>
      <c r="AL2244" s="43"/>
      <c r="AM2244" s="43"/>
      <c r="AN2244" s="43"/>
      <c r="AO2244" s="43"/>
      <c r="AP2244" s="43"/>
      <c r="AQ2244" s="43"/>
      <c r="AR2244" s="43"/>
      <c r="AS2244" s="43"/>
      <c r="AT2244" s="43"/>
      <c r="AU2244" s="44"/>
      <c r="AV2244" s="33"/>
      <c r="AW2244" s="33"/>
      <c r="AX2244" s="33"/>
      <c r="AZ2244" s="141"/>
      <c r="BE2244" s="168"/>
      <c r="BF2244" s="168"/>
      <c r="BG2244" s="168"/>
      <c r="BH2244" s="168"/>
      <c r="BI2244" s="168"/>
      <c r="BJ2244" s="168"/>
      <c r="BK2244" s="168"/>
      <c r="BL2244" s="168"/>
      <c r="BM2244" s="168"/>
      <c r="DK2244" s="168"/>
      <c r="DL2244" s="168"/>
      <c r="DM2244" s="168"/>
      <c r="DN2244" s="168"/>
      <c r="DO2244" s="168"/>
      <c r="DP2244" s="168"/>
      <c r="DQ2244" s="168"/>
      <c r="DR2244" s="168"/>
      <c r="DS2244" s="168"/>
      <c r="DT2244" s="168"/>
      <c r="DU2244" s="168"/>
      <c r="DV2244" s="168"/>
      <c r="DW2244" s="168"/>
      <c r="DX2244" s="168"/>
      <c r="DY2244" s="168"/>
      <c r="DZ2244" s="168"/>
      <c r="EA2244" s="168"/>
      <c r="EB2244" s="168"/>
      <c r="EC2244" s="168"/>
      <c r="ED2244" s="168"/>
      <c r="EE2244" s="168"/>
      <c r="EF2244" s="168"/>
      <c r="EG2244" s="168"/>
      <c r="EH2244" s="168"/>
      <c r="EI2244" s="168"/>
      <c r="EJ2244" s="168"/>
      <c r="EK2244" s="168"/>
      <c r="EL2244" s="168"/>
      <c r="EM2244" s="168"/>
      <c r="EN2244" s="168"/>
      <c r="EO2244" s="168"/>
      <c r="EP2244" s="168"/>
      <c r="EQ2244" s="168"/>
      <c r="ER2244" s="168"/>
      <c r="ES2244" s="168"/>
      <c r="ET2244" s="168"/>
      <c r="EU2244" s="168"/>
      <c r="EV2244" s="168"/>
      <c r="EW2244" s="168"/>
      <c r="EX2244" s="168"/>
      <c r="EY2244" s="168"/>
      <c r="EZ2244" s="168"/>
      <c r="FA2244" s="168"/>
      <c r="FB2244" s="168"/>
      <c r="FC2244" s="168"/>
      <c r="FD2244" s="168"/>
    </row>
    <row r="2245" spans="1:160" s="5" customFormat="1" x14ac:dyDescent="0.3">
      <c r="A2245" s="263"/>
      <c r="B2245" s="263"/>
      <c r="C2245" s="265"/>
      <c r="D2245" s="481"/>
      <c r="E2245" s="482"/>
      <c r="F2245" s="482"/>
      <c r="G2245" s="482"/>
      <c r="H2245" s="482"/>
      <c r="I2245" s="482"/>
      <c r="J2245" s="482"/>
      <c r="K2245" s="482"/>
      <c r="L2245" s="482"/>
      <c r="M2245" s="483"/>
      <c r="N2245" s="419"/>
      <c r="O2245" s="420"/>
      <c r="P2245" s="420"/>
      <c r="Q2245" s="420"/>
      <c r="R2245" s="420"/>
      <c r="S2245" s="420"/>
      <c r="T2245" s="420"/>
      <c r="U2245" s="421"/>
      <c r="V2245" s="33"/>
      <c r="W2245" s="57"/>
      <c r="X2245" s="86"/>
      <c r="Y2245" s="33"/>
      <c r="Z2245" s="36"/>
      <c r="AA2245" s="36"/>
      <c r="AD2245" s="33"/>
      <c r="AG2245" s="33"/>
      <c r="AH2245" s="43"/>
      <c r="AI2245" s="43"/>
      <c r="AJ2245" s="43"/>
      <c r="AK2245" s="43"/>
      <c r="AL2245" s="43"/>
      <c r="AM2245" s="43"/>
      <c r="AN2245" s="43"/>
      <c r="AO2245" s="43"/>
      <c r="AP2245" s="43"/>
      <c r="AQ2245" s="43"/>
      <c r="AR2245" s="43"/>
      <c r="AS2245" s="43"/>
      <c r="AT2245" s="43"/>
      <c r="AU2245" s="44"/>
      <c r="AV2245" s="33"/>
      <c r="AW2245" s="33"/>
      <c r="AX2245" s="33"/>
      <c r="AZ2245" s="141"/>
      <c r="BE2245" s="168"/>
      <c r="BF2245" s="168"/>
      <c r="BG2245" s="168"/>
      <c r="BH2245" s="168"/>
      <c r="BI2245" s="168"/>
      <c r="BJ2245" s="168"/>
      <c r="BK2245" s="168"/>
      <c r="BL2245" s="168"/>
      <c r="BM2245" s="168"/>
      <c r="DK2245" s="168"/>
      <c r="DL2245" s="168"/>
      <c r="DM2245" s="168"/>
      <c r="DN2245" s="168"/>
      <c r="DO2245" s="168"/>
      <c r="DP2245" s="168"/>
      <c r="DQ2245" s="168"/>
      <c r="DR2245" s="168"/>
      <c r="DS2245" s="168"/>
      <c r="DT2245" s="168"/>
      <c r="DU2245" s="168"/>
      <c r="DV2245" s="168"/>
      <c r="DW2245" s="168"/>
      <c r="DX2245" s="168"/>
      <c r="DY2245" s="168"/>
      <c r="DZ2245" s="168"/>
      <c r="EA2245" s="168"/>
      <c r="EB2245" s="168"/>
      <c r="EC2245" s="168"/>
      <c r="ED2245" s="168"/>
      <c r="EE2245" s="168"/>
      <c r="EF2245" s="168"/>
      <c r="EG2245" s="168"/>
      <c r="EH2245" s="168"/>
      <c r="EI2245" s="168"/>
      <c r="EJ2245" s="168"/>
      <c r="EK2245" s="168"/>
      <c r="EL2245" s="168"/>
      <c r="EM2245" s="168"/>
      <c r="EN2245" s="168"/>
      <c r="EO2245" s="168"/>
      <c r="EP2245" s="168"/>
      <c r="EQ2245" s="168"/>
      <c r="ER2245" s="168"/>
      <c r="ES2245" s="168"/>
      <c r="ET2245" s="168"/>
      <c r="EU2245" s="168"/>
      <c r="EV2245" s="168"/>
      <c r="EW2245" s="168"/>
      <c r="EX2245" s="168"/>
      <c r="EY2245" s="168"/>
      <c r="EZ2245" s="168"/>
      <c r="FA2245" s="168"/>
      <c r="FB2245" s="168"/>
      <c r="FC2245" s="168"/>
      <c r="FD2245" s="168"/>
    </row>
    <row r="2246" spans="1:160" s="5" customFormat="1" ht="14.4" thickBot="1" x14ac:dyDescent="0.35">
      <c r="A2246" s="263"/>
      <c r="B2246" s="263"/>
      <c r="C2246" s="265"/>
      <c r="D2246" s="425"/>
      <c r="E2246" s="426"/>
      <c r="F2246" s="426"/>
      <c r="G2246" s="426"/>
      <c r="H2246" s="426"/>
      <c r="I2246" s="426"/>
      <c r="J2246" s="426"/>
      <c r="K2246" s="426"/>
      <c r="L2246" s="426"/>
      <c r="M2246" s="427"/>
      <c r="N2246" s="422"/>
      <c r="O2246" s="423"/>
      <c r="P2246" s="423"/>
      <c r="Q2246" s="423"/>
      <c r="R2246" s="423"/>
      <c r="S2246" s="423"/>
      <c r="T2246" s="423"/>
      <c r="U2246" s="424"/>
      <c r="V2246" s="33"/>
      <c r="W2246" s="57"/>
      <c r="X2246" s="86"/>
      <c r="Y2246" s="33"/>
      <c r="Z2246" s="36"/>
      <c r="AA2246" s="36"/>
      <c r="AD2246" s="33"/>
      <c r="AG2246" s="33"/>
      <c r="AH2246" s="43"/>
      <c r="AI2246" s="43"/>
      <c r="AJ2246" s="43"/>
      <c r="AK2246" s="43"/>
      <c r="AL2246" s="43"/>
      <c r="AM2246" s="43"/>
      <c r="AN2246" s="43"/>
      <c r="AO2246" s="43"/>
      <c r="AP2246" s="43"/>
      <c r="AQ2246" s="43"/>
      <c r="AR2246" s="43"/>
      <c r="AS2246" s="43"/>
      <c r="AT2246" s="43"/>
      <c r="AU2246" s="44"/>
      <c r="AV2246" s="33"/>
      <c r="AW2246" s="33"/>
      <c r="AX2246" s="33"/>
      <c r="AZ2246" s="141"/>
      <c r="BE2246" s="168"/>
      <c r="BF2246" s="168"/>
      <c r="BG2246" s="168"/>
      <c r="BH2246" s="168"/>
      <c r="BI2246" s="168"/>
      <c r="BJ2246" s="168"/>
      <c r="BK2246" s="168"/>
      <c r="BL2246" s="168"/>
      <c r="BM2246" s="168"/>
      <c r="DK2246" s="168"/>
      <c r="DL2246" s="168"/>
      <c r="DM2246" s="168"/>
      <c r="DN2246" s="168"/>
      <c r="DO2246" s="168"/>
      <c r="DP2246" s="168"/>
      <c r="DQ2246" s="168"/>
      <c r="DR2246" s="168"/>
      <c r="DS2246" s="168"/>
      <c r="DT2246" s="168"/>
      <c r="DU2246" s="168"/>
      <c r="DV2246" s="168"/>
      <c r="DW2246" s="168"/>
      <c r="DX2246" s="168"/>
      <c r="DY2246" s="168"/>
      <c r="DZ2246" s="168"/>
      <c r="EA2246" s="168"/>
      <c r="EB2246" s="168"/>
      <c r="EC2246" s="168"/>
      <c r="ED2246" s="168"/>
      <c r="EE2246" s="168"/>
      <c r="EF2246" s="168"/>
      <c r="EG2246" s="168"/>
      <c r="EH2246" s="168"/>
      <c r="EI2246" s="168"/>
      <c r="EJ2246" s="168"/>
      <c r="EK2246" s="168"/>
      <c r="EL2246" s="168"/>
      <c r="EM2246" s="168"/>
      <c r="EN2246" s="168"/>
      <c r="EO2246" s="168"/>
      <c r="EP2246" s="168"/>
      <c r="EQ2246" s="168"/>
      <c r="ER2246" s="168"/>
      <c r="ES2246" s="168"/>
      <c r="ET2246" s="168"/>
      <c r="EU2246" s="168"/>
      <c r="EV2246" s="168"/>
      <c r="EW2246" s="168"/>
      <c r="EX2246" s="168"/>
      <c r="EY2246" s="168"/>
      <c r="EZ2246" s="168"/>
      <c r="FA2246" s="168"/>
      <c r="FB2246" s="168"/>
      <c r="FC2246" s="168"/>
      <c r="FD2246" s="168"/>
    </row>
    <row r="2247" spans="1:160" s="5" customFormat="1" ht="5.25" customHeight="1" thickBot="1" x14ac:dyDescent="0.35">
      <c r="A2247" s="263"/>
      <c r="B2247" s="263"/>
      <c r="C2247" s="265"/>
      <c r="D2247" s="428"/>
      <c r="E2247" s="428"/>
      <c r="F2247" s="428"/>
      <c r="G2247" s="428"/>
      <c r="H2247" s="428"/>
      <c r="I2247" s="428"/>
      <c r="J2247" s="428"/>
      <c r="K2247" s="428"/>
      <c r="L2247" s="428"/>
      <c r="M2247" s="428"/>
      <c r="N2247" s="428"/>
      <c r="O2247" s="428"/>
      <c r="P2247" s="428"/>
      <c r="Q2247" s="428"/>
      <c r="R2247" s="428"/>
      <c r="S2247" s="428"/>
      <c r="T2247" s="428"/>
      <c r="U2247" s="428"/>
      <c r="V2247" s="33"/>
      <c r="W2247" s="57"/>
      <c r="X2247" s="86"/>
      <c r="Y2247" s="33"/>
      <c r="Z2247" s="36"/>
      <c r="AA2247" s="36"/>
      <c r="AD2247" s="33"/>
      <c r="AG2247" s="33"/>
      <c r="AH2247" s="43"/>
      <c r="AI2247" s="43"/>
      <c r="AJ2247" s="43"/>
      <c r="AK2247" s="43"/>
      <c r="AL2247" s="43"/>
      <c r="AM2247" s="43"/>
      <c r="AN2247" s="43"/>
      <c r="AO2247" s="43"/>
      <c r="AP2247" s="43"/>
      <c r="AQ2247" s="43"/>
      <c r="AR2247" s="43"/>
      <c r="AS2247" s="43"/>
      <c r="AT2247" s="43"/>
      <c r="AU2247" s="44"/>
      <c r="AV2247" s="33"/>
      <c r="AW2247" s="33"/>
      <c r="AX2247" s="33"/>
      <c r="AZ2247" s="141"/>
      <c r="BE2247" s="168"/>
      <c r="BF2247" s="168"/>
      <c r="BG2247" s="168"/>
      <c r="BH2247" s="168"/>
      <c r="BI2247" s="168"/>
      <c r="BJ2247" s="168"/>
      <c r="BK2247" s="168"/>
      <c r="BL2247" s="168"/>
      <c r="BM2247" s="168"/>
      <c r="DK2247" s="168"/>
      <c r="DL2247" s="168"/>
      <c r="DM2247" s="168"/>
      <c r="DN2247" s="168"/>
      <c r="DO2247" s="168"/>
      <c r="DP2247" s="168"/>
      <c r="DQ2247" s="168"/>
      <c r="DR2247" s="168"/>
      <c r="DS2247" s="168"/>
      <c r="DT2247" s="168"/>
      <c r="DU2247" s="168"/>
      <c r="DV2247" s="168"/>
      <c r="DW2247" s="168"/>
      <c r="DX2247" s="168"/>
      <c r="DY2247" s="168"/>
      <c r="DZ2247" s="168"/>
      <c r="EA2247" s="168"/>
      <c r="EB2247" s="168"/>
      <c r="EC2247" s="168"/>
      <c r="ED2247" s="168"/>
      <c r="EE2247" s="168"/>
      <c r="EF2247" s="168"/>
      <c r="EG2247" s="168"/>
      <c r="EH2247" s="168"/>
      <c r="EI2247" s="168"/>
      <c r="EJ2247" s="168"/>
      <c r="EK2247" s="168"/>
      <c r="EL2247" s="168"/>
      <c r="EM2247" s="168"/>
      <c r="EN2247" s="168"/>
      <c r="EO2247" s="168"/>
      <c r="EP2247" s="168"/>
      <c r="EQ2247" s="168"/>
      <c r="ER2247" s="168"/>
      <c r="ES2247" s="168"/>
      <c r="ET2247" s="168"/>
      <c r="EU2247" s="168"/>
      <c r="EV2247" s="168"/>
      <c r="EW2247" s="168"/>
      <c r="EX2247" s="168"/>
      <c r="EY2247" s="168"/>
      <c r="EZ2247" s="168"/>
      <c r="FA2247" s="168"/>
      <c r="FB2247" s="168"/>
      <c r="FC2247" s="168"/>
      <c r="FD2247" s="168"/>
    </row>
    <row r="2248" spans="1:160" s="5" customFormat="1" ht="20.25" customHeight="1" x14ac:dyDescent="0.3">
      <c r="A2248" s="263"/>
      <c r="B2248" s="263"/>
      <c r="C2248" s="265"/>
      <c r="D2248" s="429" t="s">
        <v>18</v>
      </c>
      <c r="E2248" s="430"/>
      <c r="F2248" s="430"/>
      <c r="G2248" s="430"/>
      <c r="H2248" s="430"/>
      <c r="I2248" s="430"/>
      <c r="J2248" s="430"/>
      <c r="K2248" s="430"/>
      <c r="L2248" s="430"/>
      <c r="M2248" s="431"/>
      <c r="N2248" s="429" t="s">
        <v>19</v>
      </c>
      <c r="O2248" s="430"/>
      <c r="P2248" s="430"/>
      <c r="Q2248" s="430"/>
      <c r="R2248" s="430"/>
      <c r="S2248" s="430"/>
      <c r="T2248" s="430"/>
      <c r="U2248" s="431"/>
      <c r="V2248" s="33"/>
      <c r="W2248" s="57"/>
      <c r="X2248" s="86"/>
      <c r="Y2248" s="33"/>
      <c r="Z2248" s="36"/>
      <c r="AA2248" s="36"/>
      <c r="AD2248" s="33"/>
      <c r="AG2248" s="33"/>
      <c r="AH2248" s="43"/>
      <c r="AI2248" s="43"/>
      <c r="AJ2248" s="43"/>
      <c r="AK2248" s="43"/>
      <c r="AL2248" s="43"/>
      <c r="AM2248" s="43"/>
      <c r="AN2248" s="43"/>
      <c r="AO2248" s="43"/>
      <c r="AP2248" s="43"/>
      <c r="AQ2248" s="43"/>
      <c r="AR2248" s="43"/>
      <c r="AS2248" s="43"/>
      <c r="AT2248" s="43"/>
      <c r="AU2248" s="44"/>
      <c r="AV2248" s="33"/>
      <c r="AW2248" s="33"/>
      <c r="AX2248" s="33"/>
      <c r="AZ2248" s="141"/>
      <c r="BE2248" s="168"/>
      <c r="BF2248" s="168"/>
      <c r="BG2248" s="168"/>
      <c r="BH2248" s="168"/>
      <c r="BI2248" s="168"/>
      <c r="BJ2248" s="168"/>
      <c r="BK2248" s="168"/>
      <c r="BL2248" s="168"/>
      <c r="BM2248" s="168"/>
      <c r="DK2248" s="168"/>
      <c r="DL2248" s="168"/>
      <c r="DM2248" s="168"/>
      <c r="DN2248" s="168"/>
      <c r="DO2248" s="168"/>
      <c r="DP2248" s="168"/>
      <c r="DQ2248" s="168"/>
      <c r="DR2248" s="168"/>
      <c r="DS2248" s="168"/>
      <c r="DT2248" s="168"/>
      <c r="DU2248" s="168"/>
      <c r="DV2248" s="168"/>
      <c r="DW2248" s="168"/>
      <c r="DX2248" s="168"/>
      <c r="DY2248" s="168"/>
      <c r="DZ2248" s="168"/>
      <c r="EA2248" s="168"/>
      <c r="EB2248" s="168"/>
      <c r="EC2248" s="168"/>
      <c r="ED2248" s="168"/>
      <c r="EE2248" s="168"/>
      <c r="EF2248" s="168"/>
      <c r="EG2248" s="168"/>
      <c r="EH2248" s="168"/>
      <c r="EI2248" s="168"/>
      <c r="EJ2248" s="168"/>
      <c r="EK2248" s="168"/>
      <c r="EL2248" s="168"/>
      <c r="EM2248" s="168"/>
      <c r="EN2248" s="168"/>
      <c r="EO2248" s="168"/>
      <c r="EP2248" s="168"/>
      <c r="EQ2248" s="168"/>
      <c r="ER2248" s="168"/>
      <c r="ES2248" s="168"/>
      <c r="ET2248" s="168"/>
      <c r="EU2248" s="168"/>
      <c r="EV2248" s="168"/>
      <c r="EW2248" s="168"/>
      <c r="EX2248" s="168"/>
      <c r="EY2248" s="168"/>
      <c r="EZ2248" s="168"/>
      <c r="FA2248" s="168"/>
      <c r="FB2248" s="168"/>
      <c r="FC2248" s="168"/>
      <c r="FD2248" s="168"/>
    </row>
    <row r="2249" spans="1:160" s="5" customFormat="1" x14ac:dyDescent="0.3">
      <c r="A2249" s="263"/>
      <c r="B2249" s="263"/>
      <c r="C2249" s="265"/>
      <c r="D2249" s="432" t="s">
        <v>20</v>
      </c>
      <c r="E2249" s="433"/>
      <c r="F2249" s="433"/>
      <c r="G2249" s="433"/>
      <c r="H2249" s="433"/>
      <c r="I2249" s="433"/>
      <c r="J2249" s="433"/>
      <c r="K2249" s="433"/>
      <c r="L2249" s="433"/>
      <c r="M2249" s="434"/>
      <c r="N2249" s="435" t="s">
        <v>21</v>
      </c>
      <c r="O2249" s="436"/>
      <c r="P2249" s="436"/>
      <c r="Q2249" s="436"/>
      <c r="R2249" s="436"/>
      <c r="S2249" s="436"/>
      <c r="T2249" s="436"/>
      <c r="U2249" s="437"/>
      <c r="V2249" s="33"/>
      <c r="W2249" s="57"/>
      <c r="X2249" s="86"/>
      <c r="Y2249" s="33"/>
      <c r="Z2249" s="36"/>
      <c r="AA2249" s="36"/>
      <c r="AD2249" s="33"/>
      <c r="AG2249" s="33"/>
      <c r="AH2249" s="43"/>
      <c r="AI2249" s="43"/>
      <c r="AJ2249" s="43"/>
      <c r="AK2249" s="43"/>
      <c r="AL2249" s="43"/>
      <c r="AM2249" s="43"/>
      <c r="AN2249" s="43"/>
      <c r="AO2249" s="43"/>
      <c r="AP2249" s="43"/>
      <c r="AQ2249" s="43"/>
      <c r="AR2249" s="43"/>
      <c r="AS2249" s="43"/>
      <c r="AT2249" s="43"/>
      <c r="AU2249" s="44"/>
      <c r="AV2249" s="33"/>
      <c r="AW2249" s="33"/>
      <c r="AX2249" s="33"/>
      <c r="AZ2249" s="141"/>
      <c r="BE2249" s="168"/>
      <c r="BF2249" s="168"/>
      <c r="BG2249" s="168"/>
      <c r="BH2249" s="168"/>
      <c r="BI2249" s="168"/>
      <c r="BJ2249" s="168"/>
      <c r="BK2249" s="168"/>
      <c r="BL2249" s="168"/>
      <c r="BM2249" s="168"/>
      <c r="DK2249" s="168"/>
      <c r="DL2249" s="168"/>
      <c r="DM2249" s="168"/>
      <c r="DN2249" s="168"/>
      <c r="DO2249" s="168"/>
      <c r="DP2249" s="168"/>
      <c r="DQ2249" s="168"/>
      <c r="DR2249" s="168"/>
      <c r="DS2249" s="168"/>
      <c r="DT2249" s="168"/>
      <c r="DU2249" s="168"/>
      <c r="DV2249" s="168"/>
      <c r="DW2249" s="168"/>
      <c r="DX2249" s="168"/>
      <c r="DY2249" s="168"/>
      <c r="DZ2249" s="168"/>
      <c r="EA2249" s="168"/>
      <c r="EB2249" s="168"/>
      <c r="EC2249" s="168"/>
      <c r="ED2249" s="168"/>
      <c r="EE2249" s="168"/>
      <c r="EF2249" s="168"/>
      <c r="EG2249" s="168"/>
      <c r="EH2249" s="168"/>
      <c r="EI2249" s="168"/>
      <c r="EJ2249" s="168"/>
      <c r="EK2249" s="168"/>
      <c r="EL2249" s="168"/>
      <c r="EM2249" s="168"/>
      <c r="EN2249" s="168"/>
      <c r="EO2249" s="168"/>
      <c r="EP2249" s="168"/>
      <c r="EQ2249" s="168"/>
      <c r="ER2249" s="168"/>
      <c r="ES2249" s="168"/>
      <c r="ET2249" s="168"/>
      <c r="EU2249" s="168"/>
      <c r="EV2249" s="168"/>
      <c r="EW2249" s="168"/>
      <c r="EX2249" s="168"/>
      <c r="EY2249" s="168"/>
      <c r="EZ2249" s="168"/>
      <c r="FA2249" s="168"/>
      <c r="FB2249" s="168"/>
      <c r="FC2249" s="168"/>
      <c r="FD2249" s="168"/>
    </row>
    <row r="2250" spans="1:160" s="5" customFormat="1" ht="15.75" customHeight="1" x14ac:dyDescent="0.3">
      <c r="A2250" s="263"/>
      <c r="B2250" s="263"/>
      <c r="C2250" s="265"/>
      <c r="D2250" s="438" t="s">
        <v>22</v>
      </c>
      <c r="E2250" s="439"/>
      <c r="F2250" s="439"/>
      <c r="G2250" s="439"/>
      <c r="H2250" s="439"/>
      <c r="I2250" s="439"/>
      <c r="J2250" s="439"/>
      <c r="K2250" s="439"/>
      <c r="L2250" s="439"/>
      <c r="M2250" s="440"/>
      <c r="N2250" s="438" t="s">
        <v>22</v>
      </c>
      <c r="O2250" s="444"/>
      <c r="P2250" s="444"/>
      <c r="Q2250" s="444"/>
      <c r="R2250" s="444"/>
      <c r="S2250" s="444"/>
      <c r="T2250" s="444"/>
      <c r="U2250" s="440"/>
      <c r="V2250" s="33"/>
      <c r="W2250" s="57"/>
      <c r="X2250" s="86"/>
      <c r="Y2250" s="33"/>
      <c r="Z2250" s="36"/>
      <c r="AA2250" s="36"/>
      <c r="AD2250" s="33"/>
      <c r="AG2250" s="33"/>
      <c r="AH2250" s="43"/>
      <c r="AI2250" s="43"/>
      <c r="AJ2250" s="43"/>
      <c r="AK2250" s="43"/>
      <c r="AL2250" s="43"/>
      <c r="AM2250" s="43"/>
      <c r="AN2250" s="43"/>
      <c r="AO2250" s="43"/>
      <c r="AP2250" s="43"/>
      <c r="AQ2250" s="43"/>
      <c r="AR2250" s="43"/>
      <c r="AS2250" s="43"/>
      <c r="AT2250" s="43"/>
      <c r="AU2250" s="44"/>
      <c r="AV2250" s="33"/>
      <c r="AW2250" s="33"/>
      <c r="AX2250" s="33"/>
      <c r="AZ2250" s="141"/>
      <c r="BE2250" s="168"/>
      <c r="BF2250" s="168"/>
      <c r="BG2250" s="168"/>
      <c r="BH2250" s="168"/>
      <c r="BI2250" s="168"/>
      <c r="BJ2250" s="168"/>
      <c r="BK2250" s="168"/>
      <c r="BL2250" s="168"/>
      <c r="BM2250" s="168"/>
      <c r="DK2250" s="168"/>
      <c r="DL2250" s="168"/>
      <c r="DM2250" s="168"/>
      <c r="DN2250" s="168"/>
      <c r="DO2250" s="168"/>
      <c r="DP2250" s="168"/>
      <c r="DQ2250" s="168"/>
      <c r="DR2250" s="168"/>
      <c r="DS2250" s="168"/>
      <c r="DT2250" s="168"/>
      <c r="DU2250" s="168"/>
      <c r="DV2250" s="168"/>
      <c r="DW2250" s="168"/>
      <c r="DX2250" s="168"/>
      <c r="DY2250" s="168"/>
      <c r="DZ2250" s="168"/>
      <c r="EA2250" s="168"/>
      <c r="EB2250" s="168"/>
      <c r="EC2250" s="168"/>
      <c r="ED2250" s="168"/>
      <c r="EE2250" s="168"/>
      <c r="EF2250" s="168"/>
      <c r="EG2250" s="168"/>
      <c r="EH2250" s="168"/>
      <c r="EI2250" s="168"/>
      <c r="EJ2250" s="168"/>
      <c r="EK2250" s="168"/>
      <c r="EL2250" s="168"/>
      <c r="EM2250" s="168"/>
      <c r="EN2250" s="168"/>
      <c r="EO2250" s="168"/>
      <c r="EP2250" s="168"/>
      <c r="EQ2250" s="168"/>
      <c r="ER2250" s="168"/>
      <c r="ES2250" s="168"/>
      <c r="ET2250" s="168"/>
      <c r="EU2250" s="168"/>
      <c r="EV2250" s="168"/>
      <c r="EW2250" s="168"/>
      <c r="EX2250" s="168"/>
      <c r="EY2250" s="168"/>
      <c r="EZ2250" s="168"/>
      <c r="FA2250" s="168"/>
      <c r="FB2250" s="168"/>
      <c r="FC2250" s="168"/>
      <c r="FD2250" s="168"/>
    </row>
    <row r="2251" spans="1:160" s="5" customFormat="1" ht="15.75" customHeight="1" x14ac:dyDescent="0.3">
      <c r="A2251" s="263"/>
      <c r="B2251" s="263"/>
      <c r="C2251" s="265"/>
      <c r="D2251" s="438"/>
      <c r="E2251" s="439"/>
      <c r="F2251" s="439"/>
      <c r="G2251" s="439"/>
      <c r="H2251" s="439"/>
      <c r="I2251" s="439"/>
      <c r="J2251" s="439"/>
      <c r="K2251" s="439"/>
      <c r="L2251" s="439"/>
      <c r="M2251" s="440"/>
      <c r="N2251" s="438"/>
      <c r="O2251" s="439"/>
      <c r="P2251" s="439"/>
      <c r="Q2251" s="439"/>
      <c r="R2251" s="439"/>
      <c r="S2251" s="439"/>
      <c r="T2251" s="439"/>
      <c r="U2251" s="440"/>
      <c r="V2251" s="33"/>
      <c r="W2251" s="57"/>
      <c r="X2251" s="86"/>
      <c r="Y2251" s="33"/>
      <c r="Z2251" s="36"/>
      <c r="AA2251" s="36"/>
      <c r="AD2251" s="33"/>
      <c r="AG2251" s="33"/>
      <c r="AH2251" s="43"/>
      <c r="AI2251" s="43"/>
      <c r="AJ2251" s="43"/>
      <c r="AK2251" s="43"/>
      <c r="AL2251" s="43"/>
      <c r="AM2251" s="43"/>
      <c r="AN2251" s="43"/>
      <c r="AO2251" s="43"/>
      <c r="AP2251" s="43"/>
      <c r="AQ2251" s="43"/>
      <c r="AR2251" s="43"/>
      <c r="AS2251" s="43"/>
      <c r="AT2251" s="43"/>
      <c r="AU2251" s="44"/>
      <c r="AV2251" s="33"/>
      <c r="AW2251" s="33"/>
      <c r="AX2251" s="33"/>
      <c r="AZ2251" s="141"/>
      <c r="BE2251" s="168"/>
      <c r="BF2251" s="168"/>
      <c r="BG2251" s="168"/>
      <c r="BH2251" s="168"/>
      <c r="BI2251" s="168"/>
      <c r="BJ2251" s="168"/>
      <c r="BK2251" s="168"/>
      <c r="BL2251" s="168"/>
      <c r="BM2251" s="168"/>
      <c r="DK2251" s="168"/>
      <c r="DL2251" s="168"/>
      <c r="DM2251" s="168"/>
      <c r="DN2251" s="168"/>
      <c r="DO2251" s="168"/>
      <c r="DP2251" s="168"/>
      <c r="DQ2251" s="168"/>
      <c r="DR2251" s="168"/>
      <c r="DS2251" s="168"/>
      <c r="DT2251" s="168"/>
      <c r="DU2251" s="168"/>
      <c r="DV2251" s="168"/>
      <c r="DW2251" s="168"/>
      <c r="DX2251" s="168"/>
      <c r="DY2251" s="168"/>
      <c r="DZ2251" s="168"/>
      <c r="EA2251" s="168"/>
      <c r="EB2251" s="168"/>
      <c r="EC2251" s="168"/>
      <c r="ED2251" s="168"/>
      <c r="EE2251" s="168"/>
      <c r="EF2251" s="168"/>
      <c r="EG2251" s="168"/>
      <c r="EH2251" s="168"/>
      <c r="EI2251" s="168"/>
      <c r="EJ2251" s="168"/>
      <c r="EK2251" s="168"/>
      <c r="EL2251" s="168"/>
      <c r="EM2251" s="168"/>
      <c r="EN2251" s="168"/>
      <c r="EO2251" s="168"/>
      <c r="EP2251" s="168"/>
      <c r="EQ2251" s="168"/>
      <c r="ER2251" s="168"/>
      <c r="ES2251" s="168"/>
      <c r="ET2251" s="168"/>
      <c r="EU2251" s="168"/>
      <c r="EV2251" s="168"/>
      <c r="EW2251" s="168"/>
      <c r="EX2251" s="168"/>
      <c r="EY2251" s="168"/>
      <c r="EZ2251" s="168"/>
      <c r="FA2251" s="168"/>
      <c r="FB2251" s="168"/>
      <c r="FC2251" s="168"/>
      <c r="FD2251" s="168"/>
    </row>
    <row r="2252" spans="1:160" s="5" customFormat="1" ht="15.75" customHeight="1" x14ac:dyDescent="0.3">
      <c r="A2252" s="263"/>
      <c r="B2252" s="263"/>
      <c r="C2252" s="265"/>
      <c r="D2252" s="441"/>
      <c r="E2252" s="442"/>
      <c r="F2252" s="442"/>
      <c r="G2252" s="442"/>
      <c r="H2252" s="442"/>
      <c r="I2252" s="442"/>
      <c r="J2252" s="442"/>
      <c r="K2252" s="442"/>
      <c r="L2252" s="442"/>
      <c r="M2252" s="443"/>
      <c r="N2252" s="441"/>
      <c r="O2252" s="442"/>
      <c r="P2252" s="442"/>
      <c r="Q2252" s="442"/>
      <c r="R2252" s="442"/>
      <c r="S2252" s="442"/>
      <c r="T2252" s="442"/>
      <c r="U2252" s="443"/>
      <c r="V2252" s="33"/>
      <c r="W2252" s="57"/>
      <c r="X2252" s="86"/>
      <c r="Y2252" s="33"/>
      <c r="Z2252" s="36"/>
      <c r="AA2252" s="36"/>
      <c r="AD2252" s="33"/>
      <c r="AG2252" s="33"/>
      <c r="AH2252" s="43"/>
      <c r="AI2252" s="43"/>
      <c r="AJ2252" s="43"/>
      <c r="AK2252" s="43"/>
      <c r="AL2252" s="43"/>
      <c r="AM2252" s="43"/>
      <c r="AN2252" s="43"/>
      <c r="AO2252" s="43"/>
      <c r="AP2252" s="43"/>
      <c r="AQ2252" s="43"/>
      <c r="AR2252" s="43"/>
      <c r="AS2252" s="43"/>
      <c r="AT2252" s="43"/>
      <c r="AU2252" s="44"/>
      <c r="AV2252" s="33"/>
      <c r="AW2252" s="33"/>
      <c r="AX2252" s="33"/>
      <c r="AZ2252" s="141"/>
      <c r="BE2252" s="168"/>
      <c r="BF2252" s="168"/>
      <c r="BG2252" s="168"/>
      <c r="BH2252" s="168"/>
      <c r="BI2252" s="168"/>
      <c r="BJ2252" s="168"/>
      <c r="BK2252" s="168"/>
      <c r="BL2252" s="168"/>
      <c r="BM2252" s="168"/>
      <c r="DK2252" s="168"/>
      <c r="DL2252" s="168"/>
      <c r="DM2252" s="168"/>
      <c r="DN2252" s="168"/>
      <c r="DO2252" s="168"/>
      <c r="DP2252" s="168"/>
      <c r="DQ2252" s="168"/>
      <c r="DR2252" s="168"/>
      <c r="DS2252" s="168"/>
      <c r="DT2252" s="168"/>
      <c r="DU2252" s="168"/>
      <c r="DV2252" s="168"/>
      <c r="DW2252" s="168"/>
      <c r="DX2252" s="168"/>
      <c r="DY2252" s="168"/>
      <c r="DZ2252" s="168"/>
      <c r="EA2252" s="168"/>
      <c r="EB2252" s="168"/>
      <c r="EC2252" s="168"/>
      <c r="ED2252" s="168"/>
      <c r="EE2252" s="168"/>
      <c r="EF2252" s="168"/>
      <c r="EG2252" s="168"/>
      <c r="EH2252" s="168"/>
      <c r="EI2252" s="168"/>
      <c r="EJ2252" s="168"/>
      <c r="EK2252" s="168"/>
      <c r="EL2252" s="168"/>
      <c r="EM2252" s="168"/>
      <c r="EN2252" s="168"/>
      <c r="EO2252" s="168"/>
      <c r="EP2252" s="168"/>
      <c r="EQ2252" s="168"/>
      <c r="ER2252" s="168"/>
      <c r="ES2252" s="168"/>
      <c r="ET2252" s="168"/>
      <c r="EU2252" s="168"/>
      <c r="EV2252" s="168"/>
      <c r="EW2252" s="168"/>
      <c r="EX2252" s="168"/>
      <c r="EY2252" s="168"/>
      <c r="EZ2252" s="168"/>
      <c r="FA2252" s="168"/>
      <c r="FB2252" s="168"/>
      <c r="FC2252" s="168"/>
      <c r="FD2252" s="168"/>
    </row>
    <row r="2253" spans="1:160" s="5" customFormat="1" x14ac:dyDescent="0.25">
      <c r="A2253" s="263"/>
      <c r="B2253" s="263"/>
      <c r="C2253" s="265"/>
      <c r="D2253" s="10" t="s">
        <v>23</v>
      </c>
      <c r="E2253" s="445" t="e">
        <f>+#REF!</f>
        <v>#REF!</v>
      </c>
      <c r="F2253" s="445"/>
      <c r="G2253" s="445"/>
      <c r="H2253" s="445"/>
      <c r="I2253" s="445"/>
      <c r="J2253" s="445"/>
      <c r="K2253" s="445"/>
      <c r="L2253" s="445"/>
      <c r="M2253" s="446"/>
      <c r="N2253" s="11" t="s">
        <v>23</v>
      </c>
      <c r="O2253" s="445" t="e">
        <f>+#REF!</f>
        <v>#REF!</v>
      </c>
      <c r="P2253" s="445"/>
      <c r="Q2253" s="445"/>
      <c r="R2253" s="445"/>
      <c r="S2253" s="445"/>
      <c r="T2253" s="445"/>
      <c r="U2253" s="446"/>
      <c r="V2253" s="33"/>
      <c r="W2253" s="57"/>
      <c r="X2253" s="86"/>
      <c r="Y2253" s="33"/>
      <c r="Z2253" s="36"/>
      <c r="AA2253" s="36"/>
      <c r="AD2253" s="33"/>
      <c r="AG2253" s="33"/>
      <c r="AH2253" s="43"/>
      <c r="AI2253" s="43"/>
      <c r="AJ2253" s="43"/>
      <c r="AK2253" s="43"/>
      <c r="AL2253" s="43"/>
      <c r="AM2253" s="43"/>
      <c r="AN2253" s="43"/>
      <c r="AO2253" s="43"/>
      <c r="AP2253" s="43"/>
      <c r="AQ2253" s="43"/>
      <c r="AR2253" s="43"/>
      <c r="AS2253" s="43"/>
      <c r="AT2253" s="43"/>
      <c r="AU2253" s="44"/>
      <c r="AV2253" s="33"/>
      <c r="AW2253" s="33"/>
      <c r="AX2253" s="33"/>
      <c r="AZ2253" s="141"/>
      <c r="BE2253" s="168"/>
      <c r="BF2253" s="168"/>
      <c r="BG2253" s="168"/>
      <c r="BH2253" s="168"/>
      <c r="BI2253" s="168"/>
      <c r="BJ2253" s="168"/>
      <c r="BK2253" s="168"/>
      <c r="BL2253" s="168"/>
      <c r="BM2253" s="168"/>
      <c r="DK2253" s="168"/>
      <c r="DL2253" s="168"/>
      <c r="DM2253" s="168"/>
      <c r="DN2253" s="168"/>
      <c r="DO2253" s="168"/>
      <c r="DP2253" s="168"/>
      <c r="DQ2253" s="168"/>
      <c r="DR2253" s="168"/>
      <c r="DS2253" s="168"/>
      <c r="DT2253" s="168"/>
      <c r="DU2253" s="168"/>
      <c r="DV2253" s="168"/>
      <c r="DW2253" s="168"/>
      <c r="DX2253" s="168"/>
      <c r="DY2253" s="168"/>
      <c r="DZ2253" s="168"/>
      <c r="EA2253" s="168"/>
      <c r="EB2253" s="168"/>
      <c r="EC2253" s="168"/>
      <c r="ED2253" s="168"/>
      <c r="EE2253" s="168"/>
      <c r="EF2253" s="168"/>
      <c r="EG2253" s="168"/>
      <c r="EH2253" s="168"/>
      <c r="EI2253" s="168"/>
      <c r="EJ2253" s="168"/>
      <c r="EK2253" s="168"/>
      <c r="EL2253" s="168"/>
      <c r="EM2253" s="168"/>
      <c r="EN2253" s="168"/>
      <c r="EO2253" s="168"/>
      <c r="EP2253" s="168"/>
      <c r="EQ2253" s="168"/>
      <c r="ER2253" s="168"/>
      <c r="ES2253" s="168"/>
      <c r="ET2253" s="168"/>
      <c r="EU2253" s="168"/>
      <c r="EV2253" s="168"/>
      <c r="EW2253" s="168"/>
      <c r="EX2253" s="168"/>
      <c r="EY2253" s="168"/>
      <c r="EZ2253" s="168"/>
      <c r="FA2253" s="168"/>
      <c r="FB2253" s="168"/>
      <c r="FC2253" s="168"/>
      <c r="FD2253" s="168"/>
    </row>
    <row r="2254" spans="1:160" s="5" customFormat="1" ht="14.4" thickBot="1" x14ac:dyDescent="0.3">
      <c r="A2254" s="263"/>
      <c r="B2254" s="263"/>
      <c r="C2254" s="265"/>
      <c r="D2254" s="12" t="s">
        <v>25</v>
      </c>
      <c r="E2254" s="447" t="e">
        <f>+#REF!</f>
        <v>#REF!</v>
      </c>
      <c r="F2254" s="447"/>
      <c r="G2254" s="447"/>
      <c r="H2254" s="447"/>
      <c r="I2254" s="447"/>
      <c r="J2254" s="447"/>
      <c r="K2254" s="447"/>
      <c r="L2254" s="447"/>
      <c r="M2254" s="448"/>
      <c r="N2254" s="13" t="s">
        <v>25</v>
      </c>
      <c r="O2254" s="447" t="e">
        <f>+#REF!</f>
        <v>#REF!</v>
      </c>
      <c r="P2254" s="447"/>
      <c r="Q2254" s="447"/>
      <c r="R2254" s="447"/>
      <c r="S2254" s="447"/>
      <c r="T2254" s="447"/>
      <c r="U2254" s="448"/>
      <c r="V2254" s="33"/>
      <c r="W2254" s="57"/>
      <c r="X2254" s="86"/>
      <c r="Y2254" s="33"/>
      <c r="Z2254" s="36"/>
      <c r="AA2254" s="36"/>
      <c r="AD2254" s="33"/>
      <c r="AG2254" s="33"/>
      <c r="AH2254" s="43"/>
      <c r="AI2254" s="43"/>
      <c r="AJ2254" s="43"/>
      <c r="AK2254" s="43"/>
      <c r="AL2254" s="43"/>
      <c r="AM2254" s="43"/>
      <c r="AN2254" s="43"/>
      <c r="AO2254" s="43"/>
      <c r="AP2254" s="43"/>
      <c r="AQ2254" s="43"/>
      <c r="AR2254" s="43"/>
      <c r="AS2254" s="43"/>
      <c r="AT2254" s="43"/>
      <c r="AU2254" s="44"/>
      <c r="AV2254" s="33"/>
      <c r="AW2254" s="33"/>
      <c r="AX2254" s="33"/>
      <c r="AZ2254" s="141"/>
      <c r="BE2254" s="168"/>
      <c r="BF2254" s="168"/>
      <c r="BG2254" s="168"/>
      <c r="BH2254" s="168"/>
      <c r="BI2254" s="168"/>
      <c r="BJ2254" s="168"/>
      <c r="BK2254" s="168"/>
      <c r="BL2254" s="168"/>
      <c r="BM2254" s="168"/>
      <c r="DK2254" s="168"/>
      <c r="DL2254" s="168"/>
      <c r="DM2254" s="168"/>
      <c r="DN2254" s="168"/>
      <c r="DO2254" s="168"/>
      <c r="DP2254" s="168"/>
      <c r="DQ2254" s="168"/>
      <c r="DR2254" s="168"/>
      <c r="DS2254" s="168"/>
      <c r="DT2254" s="168"/>
      <c r="DU2254" s="168"/>
      <c r="DV2254" s="168"/>
      <c r="DW2254" s="168"/>
      <c r="DX2254" s="168"/>
      <c r="DY2254" s="168"/>
      <c r="DZ2254" s="168"/>
      <c r="EA2254" s="168"/>
      <c r="EB2254" s="168"/>
      <c r="EC2254" s="168"/>
      <c r="ED2254" s="168"/>
      <c r="EE2254" s="168"/>
      <c r="EF2254" s="168"/>
      <c r="EG2254" s="168"/>
      <c r="EH2254" s="168"/>
      <c r="EI2254" s="168"/>
      <c r="EJ2254" s="168"/>
      <c r="EK2254" s="168"/>
      <c r="EL2254" s="168"/>
      <c r="EM2254" s="168"/>
      <c r="EN2254" s="168"/>
      <c r="EO2254" s="168"/>
      <c r="EP2254" s="168"/>
      <c r="EQ2254" s="168"/>
      <c r="ER2254" s="168"/>
      <c r="ES2254" s="168"/>
      <c r="ET2254" s="168"/>
      <c r="EU2254" s="168"/>
      <c r="EV2254" s="168"/>
      <c r="EW2254" s="168"/>
      <c r="EX2254" s="168"/>
      <c r="EY2254" s="168"/>
      <c r="EZ2254" s="168"/>
      <c r="FA2254" s="168"/>
      <c r="FB2254" s="168"/>
      <c r="FC2254" s="168"/>
      <c r="FD2254" s="168"/>
    </row>
    <row r="2255" spans="1:160" ht="9.9" customHeight="1" thickBot="1" x14ac:dyDescent="0.3"/>
    <row r="2256" spans="1:160" s="5" customFormat="1" ht="15.75" customHeight="1" x14ac:dyDescent="0.3">
      <c r="A2256" s="263"/>
      <c r="B2256" s="263"/>
      <c r="C2256" s="265"/>
      <c r="D2256" s="484"/>
      <c r="E2256" s="485"/>
      <c r="F2256" s="488" t="s">
        <v>0</v>
      </c>
      <c r="G2256" s="489"/>
      <c r="H2256" s="489"/>
      <c r="I2256" s="489"/>
      <c r="J2256" s="489"/>
      <c r="K2256" s="489"/>
      <c r="L2256" s="489"/>
      <c r="M2256" s="489"/>
      <c r="N2256" s="489"/>
      <c r="O2256" s="490"/>
      <c r="P2256" s="494" t="s">
        <v>1</v>
      </c>
      <c r="Q2256" s="495"/>
      <c r="R2256" s="495"/>
      <c r="S2256" s="496"/>
      <c r="T2256" s="500"/>
      <c r="U2256" s="501"/>
      <c r="V2256" s="33"/>
      <c r="W2256" s="57"/>
      <c r="X2256" s="86"/>
      <c r="Y2256" s="33"/>
      <c r="Z2256" s="36"/>
      <c r="AA2256" s="36"/>
      <c r="AD2256" s="33"/>
      <c r="AG2256" s="33"/>
      <c r="AH2256" s="43"/>
      <c r="AI2256" s="43"/>
      <c r="AJ2256" s="43"/>
      <c r="AK2256" s="43"/>
      <c r="AL2256" s="43"/>
      <c r="AM2256" s="43"/>
      <c r="AN2256" s="43"/>
      <c r="AO2256" s="43"/>
      <c r="AP2256" s="43"/>
      <c r="AQ2256" s="43"/>
      <c r="AR2256" s="43"/>
      <c r="AS2256" s="43"/>
      <c r="AT2256" s="43"/>
      <c r="AU2256" s="44"/>
      <c r="AV2256" s="33"/>
      <c r="AW2256" s="33"/>
      <c r="AX2256" s="33"/>
      <c r="AZ2256" s="141"/>
      <c r="BE2256" s="168"/>
      <c r="BF2256" s="168"/>
      <c r="BG2256" s="168"/>
      <c r="BH2256" s="168"/>
      <c r="BI2256" s="168"/>
      <c r="BJ2256" s="168"/>
      <c r="BK2256" s="168"/>
      <c r="BL2256" s="168"/>
      <c r="BM2256" s="168"/>
      <c r="DK2256" s="168"/>
      <c r="DL2256" s="168"/>
      <c r="DM2256" s="168"/>
      <c r="DN2256" s="168"/>
      <c r="DO2256" s="168"/>
      <c r="DP2256" s="168"/>
      <c r="DQ2256" s="168"/>
      <c r="DR2256" s="168"/>
      <c r="DS2256" s="168"/>
      <c r="DT2256" s="168"/>
      <c r="DU2256" s="168"/>
      <c r="DV2256" s="168"/>
      <c r="DW2256" s="168"/>
      <c r="DX2256" s="168"/>
      <c r="DY2256" s="168"/>
      <c r="DZ2256" s="168"/>
      <c r="EA2256" s="168"/>
      <c r="EB2256" s="168"/>
      <c r="EC2256" s="168"/>
      <c r="ED2256" s="168"/>
      <c r="EE2256" s="168"/>
      <c r="EF2256" s="168"/>
      <c r="EG2256" s="168"/>
      <c r="EH2256" s="168"/>
      <c r="EI2256" s="168"/>
      <c r="EJ2256" s="168"/>
      <c r="EK2256" s="168"/>
      <c r="EL2256" s="168"/>
      <c r="EM2256" s="168"/>
      <c r="EN2256" s="168"/>
      <c r="EO2256" s="168"/>
      <c r="EP2256" s="168"/>
      <c r="EQ2256" s="168"/>
      <c r="ER2256" s="168"/>
      <c r="ES2256" s="168"/>
      <c r="ET2256" s="168"/>
      <c r="EU2256" s="168"/>
      <c r="EV2256" s="168"/>
      <c r="EW2256" s="168"/>
      <c r="EX2256" s="168"/>
      <c r="EY2256" s="168"/>
      <c r="EZ2256" s="168"/>
      <c r="FA2256" s="168"/>
      <c r="FB2256" s="168"/>
      <c r="FC2256" s="168"/>
      <c r="FD2256" s="168"/>
    </row>
    <row r="2257" spans="1:160" s="5" customFormat="1" ht="15" customHeight="1" x14ac:dyDescent="0.3">
      <c r="A2257" s="263"/>
      <c r="B2257" s="263"/>
      <c r="C2257" s="265"/>
      <c r="D2257" s="481"/>
      <c r="E2257" s="482"/>
      <c r="F2257" s="491"/>
      <c r="G2257" s="492"/>
      <c r="H2257" s="492"/>
      <c r="I2257" s="492"/>
      <c r="J2257" s="492"/>
      <c r="K2257" s="492"/>
      <c r="L2257" s="492"/>
      <c r="M2257" s="492"/>
      <c r="N2257" s="492"/>
      <c r="O2257" s="493"/>
      <c r="P2257" s="497"/>
      <c r="Q2257" s="498"/>
      <c r="R2257" s="498"/>
      <c r="S2257" s="499"/>
      <c r="T2257" s="502"/>
      <c r="U2257" s="503"/>
      <c r="V2257" s="33"/>
      <c r="W2257" s="57"/>
      <c r="X2257" s="86"/>
      <c r="Y2257" s="38"/>
      <c r="Z2257" s="36"/>
      <c r="AA2257" s="36"/>
      <c r="AD2257" s="33"/>
      <c r="AG2257" s="33"/>
      <c r="AH2257" s="43"/>
      <c r="AI2257" s="43"/>
      <c r="AJ2257" s="43"/>
      <c r="AK2257" s="43"/>
      <c r="AL2257" s="43"/>
      <c r="AM2257" s="43"/>
      <c r="AN2257" s="43"/>
      <c r="AO2257" s="43"/>
      <c r="AP2257" s="43"/>
      <c r="AQ2257" s="43"/>
      <c r="AR2257" s="43"/>
      <c r="AS2257" s="43"/>
      <c r="AT2257" s="43"/>
      <c r="AU2257" s="44"/>
      <c r="AV2257" s="33"/>
      <c r="AW2257" s="33"/>
      <c r="AX2257" s="33"/>
      <c r="AZ2257" s="141"/>
      <c r="BE2257" s="168"/>
      <c r="BF2257" s="168"/>
      <c r="BG2257" s="168"/>
      <c r="BH2257" s="168"/>
      <c r="BI2257" s="168"/>
      <c r="BJ2257" s="168"/>
      <c r="BK2257" s="168"/>
      <c r="BL2257" s="168"/>
      <c r="BM2257" s="168"/>
      <c r="DK2257" s="168"/>
      <c r="DL2257" s="168"/>
      <c r="DM2257" s="168"/>
      <c r="DN2257" s="168"/>
      <c r="DO2257" s="168"/>
      <c r="DP2257" s="168"/>
      <c r="DQ2257" s="168"/>
      <c r="DR2257" s="168"/>
      <c r="DS2257" s="168"/>
      <c r="DT2257" s="168"/>
      <c r="DU2257" s="168"/>
      <c r="DV2257" s="168"/>
      <c r="DW2257" s="168"/>
      <c r="DX2257" s="168"/>
      <c r="DY2257" s="168"/>
      <c r="DZ2257" s="168"/>
      <c r="EA2257" s="168"/>
      <c r="EB2257" s="168"/>
      <c r="EC2257" s="168"/>
      <c r="ED2257" s="168"/>
      <c r="EE2257" s="168"/>
      <c r="EF2257" s="168"/>
      <c r="EG2257" s="168"/>
      <c r="EH2257" s="168"/>
      <c r="EI2257" s="168"/>
      <c r="EJ2257" s="168"/>
      <c r="EK2257" s="168"/>
      <c r="EL2257" s="168"/>
      <c r="EM2257" s="168"/>
      <c r="EN2257" s="168"/>
      <c r="EO2257" s="168"/>
      <c r="EP2257" s="168"/>
      <c r="EQ2257" s="168"/>
      <c r="ER2257" s="168"/>
      <c r="ES2257" s="168"/>
      <c r="ET2257" s="168"/>
      <c r="EU2257" s="168"/>
      <c r="EV2257" s="168"/>
      <c r="EW2257" s="168"/>
      <c r="EX2257" s="168"/>
      <c r="EY2257" s="168"/>
      <c r="EZ2257" s="168"/>
      <c r="FA2257" s="168"/>
      <c r="FB2257" s="168"/>
      <c r="FC2257" s="168"/>
      <c r="FD2257" s="168"/>
    </row>
    <row r="2258" spans="1:160" s="5" customFormat="1" ht="30" customHeight="1" thickBot="1" x14ac:dyDescent="0.35">
      <c r="A2258" s="263"/>
      <c r="B2258" s="263"/>
      <c r="C2258" s="265"/>
      <c r="D2258" s="486"/>
      <c r="E2258" s="487"/>
      <c r="F2258" s="506" t="s">
        <v>2</v>
      </c>
      <c r="G2258" s="507"/>
      <c r="H2258" s="507"/>
      <c r="I2258" s="507"/>
      <c r="J2258" s="507"/>
      <c r="K2258" s="507"/>
      <c r="L2258" s="507"/>
      <c r="M2258" s="507"/>
      <c r="N2258" s="507"/>
      <c r="O2258" s="508"/>
      <c r="P2258" s="32">
        <v>47</v>
      </c>
      <c r="Q2258" s="101" t="s">
        <v>3</v>
      </c>
      <c r="R2258" s="509">
        <v>147</v>
      </c>
      <c r="S2258" s="510"/>
      <c r="T2258" s="504"/>
      <c r="U2258" s="505"/>
      <c r="V2258" s="33">
        <f>+IF(C2267="","",1)</f>
        <v>1</v>
      </c>
      <c r="W2258" s="57"/>
      <c r="X2258" s="86"/>
      <c r="Y2258" s="39"/>
      <c r="Z2258" s="36"/>
      <c r="AA2258" s="36"/>
      <c r="AD2258" s="33"/>
      <c r="AG2258" s="33"/>
      <c r="AH2258" s="43"/>
      <c r="AI2258" s="43"/>
      <c r="AJ2258" s="43"/>
      <c r="AK2258" s="43"/>
      <c r="AL2258" s="43"/>
      <c r="AM2258" s="43"/>
      <c r="AN2258" s="43"/>
      <c r="AO2258" s="43"/>
      <c r="AP2258" s="43"/>
      <c r="AQ2258" s="43"/>
      <c r="AR2258" s="43"/>
      <c r="AS2258" s="43"/>
      <c r="AT2258" s="43"/>
      <c r="AU2258" s="44"/>
      <c r="AV2258" s="33"/>
      <c r="AW2258" s="33"/>
      <c r="AX2258" s="33"/>
      <c r="AZ2258" s="141"/>
      <c r="BE2258" s="168"/>
      <c r="BF2258" s="168"/>
      <c r="BG2258" s="168"/>
      <c r="BH2258" s="168"/>
      <c r="BI2258" s="168"/>
      <c r="BJ2258" s="168"/>
      <c r="BK2258" s="168"/>
      <c r="BL2258" s="168"/>
      <c r="BM2258" s="168"/>
      <c r="DK2258" s="168"/>
      <c r="DL2258" s="168"/>
      <c r="DM2258" s="168"/>
      <c r="DN2258" s="168"/>
      <c r="DO2258" s="168"/>
      <c r="DP2258" s="168"/>
      <c r="DQ2258" s="168"/>
      <c r="DR2258" s="168"/>
      <c r="DS2258" s="168"/>
      <c r="DT2258" s="168"/>
      <c r="DU2258" s="168"/>
      <c r="DV2258" s="168"/>
      <c r="DW2258" s="168"/>
      <c r="DX2258" s="168"/>
      <c r="DY2258" s="168"/>
      <c r="DZ2258" s="168"/>
      <c r="EA2258" s="168"/>
      <c r="EB2258" s="168"/>
      <c r="EC2258" s="168"/>
      <c r="ED2258" s="168"/>
      <c r="EE2258" s="168"/>
      <c r="EF2258" s="168"/>
      <c r="EG2258" s="168"/>
      <c r="EH2258" s="168"/>
      <c r="EI2258" s="168"/>
      <c r="EJ2258" s="168"/>
      <c r="EK2258" s="168"/>
      <c r="EL2258" s="168"/>
      <c r="EM2258" s="168"/>
      <c r="EN2258" s="168"/>
      <c r="EO2258" s="168"/>
      <c r="EP2258" s="168"/>
      <c r="EQ2258" s="168"/>
      <c r="ER2258" s="168"/>
      <c r="ES2258" s="168"/>
      <c r="ET2258" s="168"/>
      <c r="EU2258" s="168"/>
      <c r="EV2258" s="168"/>
      <c r="EW2258" s="168"/>
      <c r="EX2258" s="168"/>
      <c r="EY2258" s="168"/>
      <c r="EZ2258" s="168"/>
      <c r="FA2258" s="168"/>
      <c r="FB2258" s="168"/>
      <c r="FC2258" s="168"/>
      <c r="FD2258" s="168"/>
    </row>
    <row r="2259" spans="1:160" s="5" customFormat="1" ht="5.25" customHeight="1" thickBot="1" x14ac:dyDescent="0.35">
      <c r="A2259" s="263"/>
      <c r="B2259" s="263"/>
      <c r="C2259" s="265"/>
      <c r="D2259" s="454"/>
      <c r="E2259" s="454"/>
      <c r="F2259" s="454"/>
      <c r="G2259" s="454"/>
      <c r="H2259" s="454"/>
      <c r="I2259" s="454"/>
      <c r="J2259" s="454"/>
      <c r="K2259" s="454"/>
      <c r="L2259" s="454"/>
      <c r="M2259" s="454"/>
      <c r="N2259" s="454"/>
      <c r="O2259" s="454"/>
      <c r="P2259" s="454"/>
      <c r="Q2259" s="454"/>
      <c r="R2259" s="454"/>
      <c r="S2259" s="454"/>
      <c r="T2259" s="454"/>
      <c r="U2259" s="454"/>
      <c r="V2259" s="33"/>
      <c r="W2259" s="57"/>
      <c r="X2259" s="86"/>
      <c r="Y2259" s="38"/>
      <c r="Z2259" s="36"/>
      <c r="AA2259" s="36"/>
      <c r="AD2259" s="33"/>
      <c r="AG2259" s="33"/>
      <c r="AH2259" s="43"/>
      <c r="AI2259" s="43"/>
      <c r="AJ2259" s="43"/>
      <c r="AK2259" s="43"/>
      <c r="AL2259" s="43"/>
      <c r="AM2259" s="43"/>
      <c r="AN2259" s="43"/>
      <c r="AO2259" s="43"/>
      <c r="AP2259" s="43"/>
      <c r="AQ2259" s="43"/>
      <c r="AR2259" s="43"/>
      <c r="AS2259" s="43"/>
      <c r="AT2259" s="43"/>
      <c r="AU2259" s="44"/>
      <c r="AV2259" s="33"/>
      <c r="AW2259" s="33"/>
      <c r="AX2259" s="33"/>
      <c r="AZ2259" s="141"/>
      <c r="BE2259" s="168"/>
      <c r="BF2259" s="168"/>
      <c r="BG2259" s="168"/>
      <c r="BH2259" s="168"/>
      <c r="BI2259" s="168"/>
      <c r="BJ2259" s="168"/>
      <c r="BK2259" s="168"/>
      <c r="BL2259" s="168"/>
      <c r="BM2259" s="168"/>
      <c r="DK2259" s="168"/>
      <c r="DL2259" s="168"/>
      <c r="DM2259" s="168"/>
      <c r="DN2259" s="168"/>
      <c r="DO2259" s="168"/>
      <c r="DP2259" s="168"/>
      <c r="DQ2259" s="168"/>
      <c r="DR2259" s="168"/>
      <c r="DS2259" s="168"/>
      <c r="DT2259" s="168"/>
      <c r="DU2259" s="168"/>
      <c r="DV2259" s="168"/>
      <c r="DW2259" s="168"/>
      <c r="DX2259" s="168"/>
      <c r="DY2259" s="168"/>
      <c r="DZ2259" s="168"/>
      <c r="EA2259" s="168"/>
      <c r="EB2259" s="168"/>
      <c r="EC2259" s="168"/>
      <c r="ED2259" s="168"/>
      <c r="EE2259" s="168"/>
      <c r="EF2259" s="168"/>
      <c r="EG2259" s="168"/>
      <c r="EH2259" s="168"/>
      <c r="EI2259" s="168"/>
      <c r="EJ2259" s="168"/>
      <c r="EK2259" s="168"/>
      <c r="EL2259" s="168"/>
      <c r="EM2259" s="168"/>
      <c r="EN2259" s="168"/>
      <c r="EO2259" s="168"/>
      <c r="EP2259" s="168"/>
      <c r="EQ2259" s="168"/>
      <c r="ER2259" s="168"/>
      <c r="ES2259" s="168"/>
      <c r="ET2259" s="168"/>
      <c r="EU2259" s="168"/>
      <c r="EV2259" s="168"/>
      <c r="EW2259" s="168"/>
      <c r="EX2259" s="168"/>
      <c r="EY2259" s="168"/>
      <c r="EZ2259" s="168"/>
      <c r="FA2259" s="168"/>
      <c r="FB2259" s="168"/>
      <c r="FC2259" s="168"/>
      <c r="FD2259" s="168"/>
    </row>
    <row r="2260" spans="1:160" s="5" customFormat="1" ht="24.9" customHeight="1" x14ac:dyDescent="0.3">
      <c r="A2260" s="263"/>
      <c r="B2260" s="263"/>
      <c r="C2260" s="265"/>
      <c r="D2260" s="511" t="s">
        <v>4</v>
      </c>
      <c r="E2260" s="512"/>
      <c r="F2260" s="513" t="s">
        <v>168</v>
      </c>
      <c r="G2260" s="514"/>
      <c r="H2260" s="514"/>
      <c r="I2260" s="515"/>
      <c r="J2260" s="516" t="s">
        <v>5</v>
      </c>
      <c r="K2260" s="512"/>
      <c r="L2260" s="513" t="s">
        <v>102</v>
      </c>
      <c r="M2260" s="514"/>
      <c r="N2260" s="514"/>
      <c r="O2260" s="514"/>
      <c r="P2260" s="515"/>
      <c r="Q2260" s="1" t="s">
        <v>6</v>
      </c>
      <c r="R2260" s="513" t="s">
        <v>36</v>
      </c>
      <c r="S2260" s="514"/>
      <c r="T2260" s="514"/>
      <c r="U2260" s="517"/>
      <c r="V2260" s="33"/>
      <c r="W2260" s="57"/>
      <c r="X2260" s="86"/>
      <c r="Y2260" s="33"/>
      <c r="Z2260" s="36"/>
      <c r="AA2260" s="36"/>
      <c r="AD2260" s="33"/>
      <c r="AG2260" s="33"/>
      <c r="AH2260" s="43"/>
      <c r="AI2260" s="43"/>
      <c r="AJ2260" s="43"/>
      <c r="AK2260" s="43"/>
      <c r="AL2260" s="43"/>
      <c r="AM2260" s="43"/>
      <c r="AN2260" s="43"/>
      <c r="AO2260" s="43"/>
      <c r="AP2260" s="43"/>
      <c r="AQ2260" s="43"/>
      <c r="AR2260" s="43"/>
      <c r="AS2260" s="43"/>
      <c r="AT2260" s="43"/>
      <c r="AU2260" s="44"/>
      <c r="AV2260" s="33"/>
      <c r="AW2260" s="33"/>
      <c r="AX2260" s="33"/>
      <c r="AZ2260" s="141"/>
      <c r="BE2260" s="168"/>
      <c r="BF2260" s="168"/>
      <c r="BG2260" s="168"/>
      <c r="BH2260" s="168"/>
      <c r="BI2260" s="168"/>
      <c r="BJ2260" s="168"/>
      <c r="BK2260" s="168"/>
      <c r="BL2260" s="168"/>
      <c r="BM2260" s="168"/>
      <c r="DK2260" s="168"/>
      <c r="DL2260" s="168"/>
      <c r="DM2260" s="168"/>
      <c r="DN2260" s="168"/>
      <c r="DO2260" s="168"/>
      <c r="DP2260" s="168"/>
      <c r="DQ2260" s="168"/>
      <c r="DR2260" s="168"/>
      <c r="DS2260" s="168"/>
      <c r="DT2260" s="168"/>
      <c r="DU2260" s="168"/>
      <c r="DV2260" s="168"/>
      <c r="DW2260" s="168"/>
      <c r="DX2260" s="168"/>
      <c r="DY2260" s="168"/>
      <c r="DZ2260" s="168"/>
      <c r="EA2260" s="168"/>
      <c r="EB2260" s="168"/>
      <c r="EC2260" s="168"/>
      <c r="ED2260" s="168"/>
      <c r="EE2260" s="168"/>
      <c r="EF2260" s="168"/>
      <c r="EG2260" s="168"/>
      <c r="EH2260" s="168"/>
      <c r="EI2260" s="168"/>
      <c r="EJ2260" s="168"/>
      <c r="EK2260" s="168"/>
      <c r="EL2260" s="168"/>
      <c r="EM2260" s="168"/>
      <c r="EN2260" s="168"/>
      <c r="EO2260" s="168"/>
      <c r="EP2260" s="168"/>
      <c r="EQ2260" s="168"/>
      <c r="ER2260" s="168"/>
      <c r="ES2260" s="168"/>
      <c r="ET2260" s="168"/>
      <c r="EU2260" s="168"/>
      <c r="EV2260" s="168"/>
      <c r="EW2260" s="168"/>
      <c r="EX2260" s="168"/>
      <c r="EY2260" s="168"/>
      <c r="EZ2260" s="168"/>
      <c r="FA2260" s="168"/>
      <c r="FB2260" s="168"/>
      <c r="FC2260" s="168"/>
      <c r="FD2260" s="168"/>
    </row>
    <row r="2261" spans="1:160" s="5" customFormat="1" ht="45" customHeight="1" thickBot="1" x14ac:dyDescent="0.35">
      <c r="A2261" s="263"/>
      <c r="B2261" s="263"/>
      <c r="C2261" s="265"/>
      <c r="D2261" s="518" t="s">
        <v>7</v>
      </c>
      <c r="E2261" s="519"/>
      <c r="F2261" s="520" t="s">
        <v>169</v>
      </c>
      <c r="G2261" s="521"/>
      <c r="H2261" s="521"/>
      <c r="I2261" s="521"/>
      <c r="J2261" s="521"/>
      <c r="K2261" s="521"/>
      <c r="L2261" s="521"/>
      <c r="M2261" s="521"/>
      <c r="N2261" s="521"/>
      <c r="O2261" s="521"/>
      <c r="P2261" s="521"/>
      <c r="Q2261" s="521"/>
      <c r="R2261" s="521"/>
      <c r="S2261" s="521"/>
      <c r="T2261" s="521"/>
      <c r="U2261" s="522"/>
      <c r="V2261" s="33"/>
      <c r="W2261" s="57"/>
      <c r="X2261" s="86"/>
      <c r="Y2261" s="33"/>
      <c r="Z2261" s="36"/>
      <c r="AA2261" s="36"/>
      <c r="AD2261" s="33"/>
      <c r="AG2261" s="33"/>
      <c r="AH2261" s="43"/>
      <c r="AI2261" s="43"/>
      <c r="AJ2261" s="43"/>
      <c r="AK2261" s="43"/>
      <c r="AL2261" s="43"/>
      <c r="AM2261" s="43"/>
      <c r="AN2261" s="43"/>
      <c r="AO2261" s="43"/>
      <c r="AP2261" s="43"/>
      <c r="AQ2261" s="43"/>
      <c r="AR2261" s="43"/>
      <c r="AS2261" s="43"/>
      <c r="AT2261" s="43"/>
      <c r="AU2261" s="44"/>
      <c r="AV2261" s="33"/>
      <c r="AW2261" s="33"/>
      <c r="AX2261" s="33"/>
      <c r="AZ2261" s="141"/>
      <c r="BE2261" s="168"/>
      <c r="BF2261" s="168"/>
      <c r="BG2261" s="168"/>
      <c r="BH2261" s="168"/>
      <c r="BI2261" s="168"/>
      <c r="BJ2261" s="168"/>
      <c r="BK2261" s="168"/>
      <c r="BL2261" s="168"/>
      <c r="BM2261" s="168"/>
      <c r="DK2261" s="168"/>
      <c r="DL2261" s="168"/>
      <c r="DM2261" s="168"/>
      <c r="DN2261" s="168"/>
      <c r="DO2261" s="168"/>
      <c r="DP2261" s="168"/>
      <c r="DQ2261" s="168"/>
      <c r="DR2261" s="168"/>
      <c r="DS2261" s="168"/>
      <c r="DT2261" s="168"/>
      <c r="DU2261" s="168"/>
      <c r="DV2261" s="168"/>
      <c r="DW2261" s="168"/>
      <c r="DX2261" s="168"/>
      <c r="DY2261" s="168"/>
      <c r="DZ2261" s="168"/>
      <c r="EA2261" s="168"/>
      <c r="EB2261" s="168"/>
      <c r="EC2261" s="168"/>
      <c r="ED2261" s="168"/>
      <c r="EE2261" s="168"/>
      <c r="EF2261" s="168"/>
      <c r="EG2261" s="168"/>
      <c r="EH2261" s="168"/>
      <c r="EI2261" s="168"/>
      <c r="EJ2261" s="168"/>
      <c r="EK2261" s="168"/>
      <c r="EL2261" s="168"/>
      <c r="EM2261" s="168"/>
      <c r="EN2261" s="168"/>
      <c r="EO2261" s="168"/>
      <c r="EP2261" s="168"/>
      <c r="EQ2261" s="168"/>
      <c r="ER2261" s="168"/>
      <c r="ES2261" s="168"/>
      <c r="ET2261" s="168"/>
      <c r="EU2261" s="168"/>
      <c r="EV2261" s="168"/>
      <c r="EW2261" s="168"/>
      <c r="EX2261" s="168"/>
      <c r="EY2261" s="168"/>
      <c r="EZ2261" s="168"/>
      <c r="FA2261" s="168"/>
      <c r="FB2261" s="168"/>
      <c r="FC2261" s="168"/>
      <c r="FD2261" s="168"/>
    </row>
    <row r="2262" spans="1:160" s="5" customFormat="1" ht="5.0999999999999996" customHeight="1" thickBot="1" x14ac:dyDescent="0.35">
      <c r="A2262" s="263"/>
      <c r="B2262" s="263"/>
      <c r="C2262" s="265"/>
      <c r="D2262" s="523"/>
      <c r="E2262" s="523"/>
      <c r="F2262" s="523"/>
      <c r="G2262" s="523"/>
      <c r="H2262" s="523"/>
      <c r="I2262" s="523"/>
      <c r="J2262" s="523"/>
      <c r="K2262" s="523"/>
      <c r="L2262" s="523"/>
      <c r="M2262" s="523"/>
      <c r="N2262" s="523"/>
      <c r="O2262" s="523"/>
      <c r="P2262" s="523"/>
      <c r="Q2262" s="523"/>
      <c r="R2262" s="523"/>
      <c r="S2262" s="523"/>
      <c r="T2262" s="523"/>
      <c r="U2262" s="523"/>
      <c r="V2262" s="33"/>
      <c r="W2262" s="57"/>
      <c r="X2262" s="86"/>
      <c r="Y2262" s="33"/>
      <c r="Z2262" s="36"/>
      <c r="AA2262" s="36"/>
      <c r="AD2262" s="33"/>
      <c r="AG2262" s="33"/>
      <c r="AH2262" s="43"/>
      <c r="AI2262" s="43"/>
      <c r="AJ2262" s="43"/>
      <c r="AK2262" s="43"/>
      <c r="AL2262" s="43"/>
      <c r="AM2262" s="43"/>
      <c r="AN2262" s="43"/>
      <c r="AO2262" s="43"/>
      <c r="AP2262" s="43"/>
      <c r="AQ2262" s="43"/>
      <c r="AR2262" s="43"/>
      <c r="AS2262" s="43"/>
      <c r="AT2262" s="43"/>
      <c r="AU2262" s="44"/>
      <c r="AV2262" s="33"/>
      <c r="AW2262" s="33"/>
      <c r="AX2262" s="33"/>
      <c r="AZ2262" s="141"/>
      <c r="BE2262" s="168"/>
      <c r="BF2262" s="168"/>
      <c r="BG2262" s="168"/>
      <c r="BH2262" s="168"/>
      <c r="BI2262" s="168"/>
      <c r="BJ2262" s="168"/>
      <c r="BK2262" s="168"/>
      <c r="BL2262" s="168"/>
      <c r="BM2262" s="168"/>
      <c r="DK2262" s="168"/>
      <c r="DL2262" s="168"/>
      <c r="DM2262" s="168"/>
      <c r="DN2262" s="168"/>
      <c r="DO2262" s="168"/>
      <c r="DP2262" s="168"/>
      <c r="DQ2262" s="168"/>
      <c r="DR2262" s="168"/>
      <c r="DS2262" s="168"/>
      <c r="DT2262" s="168"/>
      <c r="DU2262" s="168"/>
      <c r="DV2262" s="168"/>
      <c r="DW2262" s="168"/>
      <c r="DX2262" s="168"/>
      <c r="DY2262" s="168"/>
      <c r="DZ2262" s="168"/>
      <c r="EA2262" s="168"/>
      <c r="EB2262" s="168"/>
      <c r="EC2262" s="168"/>
      <c r="ED2262" s="168"/>
      <c r="EE2262" s="168"/>
      <c r="EF2262" s="168"/>
      <c r="EG2262" s="168"/>
      <c r="EH2262" s="168"/>
      <c r="EI2262" s="168"/>
      <c r="EJ2262" s="168"/>
      <c r="EK2262" s="168"/>
      <c r="EL2262" s="168"/>
      <c r="EM2262" s="168"/>
      <c r="EN2262" s="168"/>
      <c r="EO2262" s="168"/>
      <c r="EP2262" s="168"/>
      <c r="EQ2262" s="168"/>
      <c r="ER2262" s="168"/>
      <c r="ES2262" s="168"/>
      <c r="ET2262" s="168"/>
      <c r="EU2262" s="168"/>
      <c r="EV2262" s="168"/>
      <c r="EW2262" s="168"/>
      <c r="EX2262" s="168"/>
      <c r="EY2262" s="168"/>
      <c r="EZ2262" s="168"/>
      <c r="FA2262" s="168"/>
      <c r="FB2262" s="168"/>
      <c r="FC2262" s="168"/>
      <c r="FD2262" s="168"/>
    </row>
    <row r="2263" spans="1:160" s="5" customFormat="1" ht="24.9" customHeight="1" thickBot="1" x14ac:dyDescent="0.35">
      <c r="A2263" s="263"/>
      <c r="B2263" s="263"/>
      <c r="C2263" s="265"/>
      <c r="D2263" s="2" t="s">
        <v>103</v>
      </c>
      <c r="E2263" s="98" t="s">
        <v>106</v>
      </c>
      <c r="F2263" s="455" t="s">
        <v>104</v>
      </c>
      <c r="G2263" s="524"/>
      <c r="H2263" s="456"/>
      <c r="I2263" s="525">
        <v>44058</v>
      </c>
      <c r="J2263" s="526"/>
      <c r="K2263" s="526"/>
      <c r="L2263" s="526"/>
      <c r="M2263" s="526"/>
      <c r="N2263" s="527"/>
      <c r="O2263" s="3" t="s">
        <v>8</v>
      </c>
      <c r="P2263" s="449" t="s">
        <v>24</v>
      </c>
      <c r="Q2263" s="450"/>
      <c r="R2263" s="450"/>
      <c r="S2263" s="450"/>
      <c r="T2263" s="450"/>
      <c r="U2263" s="528"/>
      <c r="V2263" s="33"/>
      <c r="W2263" s="57"/>
      <c r="X2263" s="86"/>
      <c r="Y2263" s="33"/>
      <c r="Z2263" s="36"/>
      <c r="AA2263" s="36"/>
      <c r="AD2263" s="33"/>
      <c r="AG2263" s="33"/>
      <c r="AH2263" s="43"/>
      <c r="AI2263" s="43"/>
      <c r="AJ2263" s="43"/>
      <c r="AK2263" s="43"/>
      <c r="AL2263" s="43"/>
      <c r="AM2263" s="43"/>
      <c r="AN2263" s="43"/>
      <c r="AO2263" s="43"/>
      <c r="AP2263" s="43"/>
      <c r="AQ2263" s="43"/>
      <c r="AR2263" s="43"/>
      <c r="AS2263" s="43"/>
      <c r="AT2263" s="43"/>
      <c r="AU2263" s="44"/>
      <c r="AV2263" s="33"/>
      <c r="AW2263" s="33"/>
      <c r="AX2263" s="33"/>
      <c r="AZ2263" s="141"/>
      <c r="BE2263" s="168"/>
      <c r="BF2263" s="168"/>
      <c r="BG2263" s="168"/>
      <c r="BH2263" s="168"/>
      <c r="BI2263" s="168"/>
      <c r="BJ2263" s="168"/>
      <c r="BK2263" s="168"/>
      <c r="BL2263" s="168"/>
      <c r="BM2263" s="168"/>
      <c r="DK2263" s="168"/>
      <c r="DL2263" s="168"/>
      <c r="DM2263" s="168"/>
      <c r="DN2263" s="168"/>
      <c r="DO2263" s="168"/>
      <c r="DP2263" s="168"/>
      <c r="DQ2263" s="168"/>
      <c r="DR2263" s="168"/>
      <c r="DS2263" s="168"/>
      <c r="DT2263" s="168"/>
      <c r="DU2263" s="168"/>
      <c r="DV2263" s="168"/>
      <c r="DW2263" s="168"/>
      <c r="DX2263" s="168"/>
      <c r="DY2263" s="168"/>
      <c r="DZ2263" s="168"/>
      <c r="EA2263" s="168"/>
      <c r="EB2263" s="168"/>
      <c r="EC2263" s="168"/>
      <c r="ED2263" s="168"/>
      <c r="EE2263" s="168"/>
      <c r="EF2263" s="168"/>
      <c r="EG2263" s="168"/>
      <c r="EH2263" s="168"/>
      <c r="EI2263" s="168"/>
      <c r="EJ2263" s="168"/>
      <c r="EK2263" s="168"/>
      <c r="EL2263" s="168"/>
      <c r="EM2263" s="168"/>
      <c r="EN2263" s="168"/>
      <c r="EO2263" s="168"/>
      <c r="EP2263" s="168"/>
      <c r="EQ2263" s="168"/>
      <c r="ER2263" s="168"/>
      <c r="ES2263" s="168"/>
      <c r="ET2263" s="168"/>
      <c r="EU2263" s="168"/>
      <c r="EV2263" s="168"/>
      <c r="EW2263" s="168"/>
      <c r="EX2263" s="168"/>
      <c r="EY2263" s="168"/>
      <c r="EZ2263" s="168"/>
      <c r="FA2263" s="168"/>
      <c r="FB2263" s="168"/>
      <c r="FC2263" s="168"/>
      <c r="FD2263" s="168"/>
    </row>
    <row r="2264" spans="1:160" s="5" customFormat="1" ht="5.0999999999999996" customHeight="1" thickBot="1" x14ac:dyDescent="0.35">
      <c r="A2264" s="263"/>
      <c r="B2264" s="263"/>
      <c r="C2264" s="265"/>
      <c r="D2264" s="100"/>
      <c r="E2264" s="100"/>
      <c r="F2264" s="100"/>
      <c r="G2264" s="100"/>
      <c r="H2264" s="100"/>
      <c r="I2264" s="100"/>
      <c r="J2264" s="100"/>
      <c r="K2264" s="100"/>
      <c r="L2264" s="100"/>
      <c r="M2264" s="100"/>
      <c r="N2264" s="100"/>
      <c r="O2264" s="100"/>
      <c r="P2264" s="100"/>
      <c r="Q2264" s="100"/>
      <c r="R2264" s="100"/>
      <c r="S2264" s="100"/>
      <c r="T2264" s="100"/>
      <c r="U2264" s="100"/>
      <c r="V2264" s="33"/>
      <c r="W2264" s="57"/>
      <c r="X2264" s="86"/>
      <c r="Y2264" s="33"/>
      <c r="Z2264" s="36"/>
      <c r="AA2264" s="36"/>
      <c r="AD2264" s="33"/>
      <c r="AG2264" s="33"/>
      <c r="AH2264" s="43"/>
      <c r="AI2264" s="43"/>
      <c r="AJ2264" s="43"/>
      <c r="AK2264" s="43"/>
      <c r="AL2264" s="43"/>
      <c r="AM2264" s="43"/>
      <c r="AN2264" s="43"/>
      <c r="AO2264" s="43"/>
      <c r="AP2264" s="43"/>
      <c r="AQ2264" s="43"/>
      <c r="AR2264" s="43"/>
      <c r="AS2264" s="43"/>
      <c r="AT2264" s="43"/>
      <c r="AU2264" s="44"/>
      <c r="AV2264" s="33"/>
      <c r="AW2264" s="33"/>
      <c r="AX2264" s="33"/>
      <c r="AZ2264" s="141"/>
      <c r="BE2264" s="168"/>
      <c r="BF2264" s="168"/>
      <c r="BG2264" s="168"/>
      <c r="BH2264" s="168"/>
      <c r="BI2264" s="168"/>
      <c r="BJ2264" s="168"/>
      <c r="BK2264" s="168"/>
      <c r="BL2264" s="168"/>
      <c r="BM2264" s="168"/>
      <c r="DK2264" s="168"/>
      <c r="DL2264" s="168"/>
      <c r="DM2264" s="168"/>
      <c r="DN2264" s="168"/>
      <c r="DO2264" s="168"/>
      <c r="DP2264" s="168"/>
      <c r="DQ2264" s="168"/>
      <c r="DR2264" s="168"/>
      <c r="DS2264" s="168"/>
      <c r="DT2264" s="168"/>
      <c r="DU2264" s="168"/>
      <c r="DV2264" s="168"/>
      <c r="DW2264" s="168"/>
      <c r="DX2264" s="168"/>
      <c r="DY2264" s="168"/>
      <c r="DZ2264" s="168"/>
      <c r="EA2264" s="168"/>
      <c r="EB2264" s="168"/>
      <c r="EC2264" s="168"/>
      <c r="ED2264" s="168"/>
      <c r="EE2264" s="168"/>
      <c r="EF2264" s="168"/>
      <c r="EG2264" s="168"/>
      <c r="EH2264" s="168"/>
      <c r="EI2264" s="168"/>
      <c r="EJ2264" s="168"/>
      <c r="EK2264" s="168"/>
      <c r="EL2264" s="168"/>
      <c r="EM2264" s="168"/>
      <c r="EN2264" s="168"/>
      <c r="EO2264" s="168"/>
      <c r="EP2264" s="168"/>
      <c r="EQ2264" s="168"/>
      <c r="ER2264" s="168"/>
      <c r="ES2264" s="168"/>
      <c r="ET2264" s="168"/>
      <c r="EU2264" s="168"/>
      <c r="EV2264" s="168"/>
      <c r="EW2264" s="168"/>
      <c r="EX2264" s="168"/>
      <c r="EY2264" s="168"/>
      <c r="EZ2264" s="168"/>
      <c r="FA2264" s="168"/>
      <c r="FB2264" s="168"/>
      <c r="FC2264" s="168"/>
      <c r="FD2264" s="168"/>
    </row>
    <row r="2265" spans="1:160" s="5" customFormat="1" ht="24.9" customHeight="1" thickBot="1" x14ac:dyDescent="0.35">
      <c r="A2265" s="263"/>
      <c r="B2265" s="263"/>
      <c r="C2265" s="265"/>
      <c r="D2265" s="2" t="s">
        <v>31</v>
      </c>
      <c r="E2265" s="449"/>
      <c r="F2265" s="450"/>
      <c r="G2265" s="450"/>
      <c r="H2265" s="450"/>
      <c r="I2265" s="450"/>
      <c r="J2265" s="451"/>
      <c r="K2265" s="19" t="s">
        <v>105</v>
      </c>
      <c r="L2265" s="452"/>
      <c r="M2265" s="452"/>
      <c r="N2265" s="452"/>
      <c r="O2265" s="452"/>
      <c r="P2265" s="452"/>
      <c r="Q2265" s="452"/>
      <c r="R2265" s="452"/>
      <c r="S2265" s="452"/>
      <c r="T2265" s="452"/>
      <c r="U2265" s="453"/>
      <c r="V2265" s="33"/>
      <c r="W2265" s="57"/>
      <c r="X2265" s="86"/>
      <c r="Y2265" s="33"/>
      <c r="Z2265" s="36"/>
      <c r="AA2265" s="36"/>
      <c r="AD2265" s="33"/>
      <c r="AG2265" s="33"/>
      <c r="AH2265" s="43"/>
      <c r="AI2265" s="43"/>
      <c r="AJ2265" s="43"/>
      <c r="AK2265" s="43"/>
      <c r="AL2265" s="43"/>
      <c r="AM2265" s="43"/>
      <c r="AN2265" s="43"/>
      <c r="AO2265" s="43"/>
      <c r="AP2265" s="43"/>
      <c r="AQ2265" s="43"/>
      <c r="AR2265" s="43"/>
      <c r="AS2265" s="43"/>
      <c r="AT2265" s="43"/>
      <c r="AU2265" s="44"/>
      <c r="AV2265" s="33"/>
      <c r="AW2265" s="33"/>
      <c r="AX2265" s="33"/>
      <c r="AZ2265" s="141"/>
      <c r="BE2265" s="168"/>
      <c r="BF2265" s="168"/>
      <c r="BG2265" s="168"/>
      <c r="BH2265" s="168"/>
      <c r="BI2265" s="168"/>
      <c r="BJ2265" s="168"/>
      <c r="BK2265" s="168"/>
      <c r="BL2265" s="168"/>
      <c r="BM2265" s="168"/>
      <c r="DK2265" s="168"/>
      <c r="DL2265" s="168"/>
      <c r="DM2265" s="168"/>
      <c r="DN2265" s="168"/>
      <c r="DO2265" s="168"/>
      <c r="DP2265" s="168"/>
      <c r="DQ2265" s="168"/>
      <c r="DR2265" s="168"/>
      <c r="DS2265" s="168"/>
      <c r="DT2265" s="168"/>
      <c r="DU2265" s="168"/>
      <c r="DV2265" s="168"/>
      <c r="DW2265" s="168"/>
      <c r="DX2265" s="168"/>
      <c r="DY2265" s="168"/>
      <c r="DZ2265" s="168"/>
      <c r="EA2265" s="168"/>
      <c r="EB2265" s="168"/>
      <c r="EC2265" s="168"/>
      <c r="ED2265" s="168"/>
      <c r="EE2265" s="168"/>
      <c r="EF2265" s="168"/>
      <c r="EG2265" s="168"/>
      <c r="EH2265" s="168"/>
      <c r="EI2265" s="168"/>
      <c r="EJ2265" s="168"/>
      <c r="EK2265" s="168"/>
      <c r="EL2265" s="168"/>
      <c r="EM2265" s="168"/>
      <c r="EN2265" s="168"/>
      <c r="EO2265" s="168"/>
      <c r="EP2265" s="168"/>
      <c r="EQ2265" s="168"/>
      <c r="ER2265" s="168"/>
      <c r="ES2265" s="168"/>
      <c r="ET2265" s="168"/>
      <c r="EU2265" s="168"/>
      <c r="EV2265" s="168"/>
      <c r="EW2265" s="168"/>
      <c r="EX2265" s="168"/>
      <c r="EY2265" s="168"/>
      <c r="EZ2265" s="168"/>
      <c r="FA2265" s="168"/>
      <c r="FB2265" s="168"/>
      <c r="FC2265" s="168"/>
      <c r="FD2265" s="168"/>
    </row>
    <row r="2266" spans="1:160" s="5" customFormat="1" ht="5.0999999999999996" customHeight="1" thickBot="1" x14ac:dyDescent="0.35">
      <c r="A2266" s="263"/>
      <c r="B2266" s="263"/>
      <c r="C2266" s="265"/>
      <c r="D2266" s="454"/>
      <c r="E2266" s="454"/>
      <c r="F2266" s="454"/>
      <c r="G2266" s="454"/>
      <c r="H2266" s="454"/>
      <c r="I2266" s="454"/>
      <c r="J2266" s="454"/>
      <c r="K2266" s="454"/>
      <c r="L2266" s="454"/>
      <c r="M2266" s="454"/>
      <c r="N2266" s="454"/>
      <c r="O2266" s="454"/>
      <c r="P2266" s="454"/>
      <c r="Q2266" s="454"/>
      <c r="R2266" s="454"/>
      <c r="S2266" s="454"/>
      <c r="T2266" s="454"/>
      <c r="U2266" s="454"/>
      <c r="V2266" s="33"/>
      <c r="W2266" s="57"/>
      <c r="X2266" s="86"/>
      <c r="Y2266" s="33"/>
      <c r="Z2266" s="36"/>
      <c r="AA2266" s="36"/>
      <c r="AD2266" s="33"/>
      <c r="AG2266" s="33"/>
      <c r="AH2266" s="43"/>
      <c r="AI2266" s="43"/>
      <c r="AJ2266" s="43"/>
      <c r="AK2266" s="43"/>
      <c r="AL2266" s="43"/>
      <c r="AM2266" s="43"/>
      <c r="AN2266" s="43"/>
      <c r="AO2266" s="43"/>
      <c r="AP2266" s="43"/>
      <c r="AQ2266" s="43"/>
      <c r="AR2266" s="43"/>
      <c r="AS2266" s="43"/>
      <c r="AT2266" s="43"/>
      <c r="AU2266" s="44"/>
      <c r="AV2266" s="33"/>
      <c r="AW2266" s="33"/>
      <c r="AX2266" s="33"/>
      <c r="AZ2266" s="141"/>
      <c r="BE2266" s="168"/>
      <c r="BF2266" s="168"/>
      <c r="BG2266" s="168"/>
      <c r="BH2266" s="168"/>
      <c r="BI2266" s="168"/>
      <c r="BJ2266" s="168"/>
      <c r="BK2266" s="168"/>
      <c r="BL2266" s="168"/>
      <c r="BM2266" s="168"/>
      <c r="DK2266" s="168"/>
      <c r="DL2266" s="168"/>
      <c r="DM2266" s="168"/>
      <c r="DN2266" s="168"/>
      <c r="DO2266" s="168"/>
      <c r="DP2266" s="168"/>
      <c r="DQ2266" s="168"/>
      <c r="DR2266" s="168"/>
      <c r="DS2266" s="168"/>
      <c r="DT2266" s="168"/>
      <c r="DU2266" s="168"/>
      <c r="DV2266" s="168"/>
      <c r="DW2266" s="168"/>
      <c r="DX2266" s="168"/>
      <c r="DY2266" s="168"/>
      <c r="DZ2266" s="168"/>
      <c r="EA2266" s="168"/>
      <c r="EB2266" s="168"/>
      <c r="EC2266" s="168"/>
      <c r="ED2266" s="168"/>
      <c r="EE2266" s="168"/>
      <c r="EF2266" s="168"/>
      <c r="EG2266" s="168"/>
      <c r="EH2266" s="168"/>
      <c r="EI2266" s="168"/>
      <c r="EJ2266" s="168"/>
      <c r="EK2266" s="168"/>
      <c r="EL2266" s="168"/>
      <c r="EM2266" s="168"/>
      <c r="EN2266" s="168"/>
      <c r="EO2266" s="168"/>
      <c r="EP2266" s="168"/>
      <c r="EQ2266" s="168"/>
      <c r="ER2266" s="168"/>
      <c r="ES2266" s="168"/>
      <c r="ET2266" s="168"/>
      <c r="EU2266" s="168"/>
      <c r="EV2266" s="168"/>
      <c r="EW2266" s="168"/>
      <c r="EX2266" s="168"/>
      <c r="EY2266" s="168"/>
      <c r="EZ2266" s="168"/>
      <c r="FA2266" s="168"/>
      <c r="FB2266" s="168"/>
      <c r="FC2266" s="168"/>
      <c r="FD2266" s="168"/>
    </row>
    <row r="2267" spans="1:160" s="5" customFormat="1" ht="45" customHeight="1" thickBot="1" x14ac:dyDescent="0.35">
      <c r="A2267" s="263">
        <f>+E2267</f>
        <v>7.3699999999999921</v>
      </c>
      <c r="B2267" s="264">
        <f>+U2291</f>
        <v>0</v>
      </c>
      <c r="C2267" s="265">
        <v>39</v>
      </c>
      <c r="D2267" s="165" t="s">
        <v>9</v>
      </c>
      <c r="E2267" s="180">
        <v>7.3699999999999921</v>
      </c>
      <c r="F2267" s="455" t="s">
        <v>29</v>
      </c>
      <c r="G2267" s="456"/>
      <c r="H2267" s="532" t="s">
        <v>144</v>
      </c>
      <c r="I2267" s="457"/>
      <c r="J2267" s="457"/>
      <c r="K2267" s="457"/>
      <c r="L2267" s="457"/>
      <c r="M2267" s="458"/>
      <c r="N2267" s="459" t="s">
        <v>32</v>
      </c>
      <c r="O2267" s="460"/>
      <c r="P2267" s="461"/>
      <c r="Q2267" s="462" t="s">
        <v>54</v>
      </c>
      <c r="R2267" s="463"/>
      <c r="S2267" s="463"/>
      <c r="T2267" s="463"/>
      <c r="U2267" s="464"/>
      <c r="V2267" s="33"/>
      <c r="W2267" s="57"/>
      <c r="X2267" s="86"/>
      <c r="Y2267" s="33"/>
      <c r="Z2267" s="38"/>
      <c r="AA2267" s="38"/>
      <c r="AD2267" s="33"/>
      <c r="AG2267" s="33"/>
      <c r="AH2267" s="43"/>
      <c r="AI2267" s="43"/>
      <c r="AJ2267" s="43"/>
      <c r="AK2267" s="43"/>
      <c r="AL2267" s="43"/>
      <c r="AM2267" s="43"/>
      <c r="AN2267" s="43"/>
      <c r="AO2267" s="43"/>
      <c r="AP2267" s="43"/>
      <c r="AQ2267" s="43"/>
      <c r="AR2267" s="43"/>
      <c r="AS2267" s="43"/>
      <c r="AT2267" s="43"/>
      <c r="AU2267" s="44"/>
      <c r="AV2267" s="33"/>
      <c r="AW2267" s="33"/>
      <c r="AX2267" s="33"/>
      <c r="AZ2267" s="141"/>
      <c r="BE2267" s="168"/>
      <c r="BF2267" s="168"/>
      <c r="BG2267" s="168"/>
      <c r="BH2267" s="168"/>
      <c r="BI2267" s="168"/>
      <c r="BJ2267" s="168"/>
      <c r="BK2267" s="168"/>
      <c r="BL2267" s="168"/>
      <c r="BM2267" s="168"/>
      <c r="DK2267" s="168"/>
      <c r="DL2267" s="168"/>
      <c r="DM2267" s="168"/>
      <c r="DN2267" s="168"/>
      <c r="DO2267" s="168"/>
      <c r="DP2267" s="168"/>
      <c r="DQ2267" s="168"/>
      <c r="DR2267" s="168"/>
      <c r="DS2267" s="168"/>
      <c r="DT2267" s="168"/>
      <c r="DU2267" s="168"/>
      <c r="DV2267" s="168"/>
      <c r="DW2267" s="168"/>
      <c r="DX2267" s="168"/>
      <c r="DY2267" s="168"/>
      <c r="DZ2267" s="168"/>
      <c r="EA2267" s="168"/>
      <c r="EB2267" s="168"/>
      <c r="EC2267" s="168"/>
      <c r="ED2267" s="168"/>
      <c r="EE2267" s="168"/>
      <c r="EF2267" s="168"/>
      <c r="EG2267" s="168"/>
      <c r="EH2267" s="168"/>
      <c r="EI2267" s="168"/>
      <c r="EJ2267" s="168"/>
      <c r="EK2267" s="168"/>
      <c r="EL2267" s="168"/>
      <c r="EM2267" s="168"/>
      <c r="EN2267" s="168"/>
      <c r="EO2267" s="168"/>
      <c r="EP2267" s="168"/>
      <c r="EQ2267" s="168"/>
      <c r="ER2267" s="168"/>
      <c r="ES2267" s="168"/>
      <c r="ET2267" s="168"/>
      <c r="EU2267" s="168"/>
      <c r="EV2267" s="168"/>
      <c r="EW2267" s="168"/>
      <c r="EX2267" s="168"/>
      <c r="EY2267" s="168"/>
      <c r="EZ2267" s="168"/>
      <c r="FA2267" s="168"/>
      <c r="FB2267" s="168"/>
      <c r="FC2267" s="168"/>
      <c r="FD2267" s="168"/>
    </row>
    <row r="2268" spans="1:160" s="5" customFormat="1" ht="5.0999999999999996" customHeight="1" thickBot="1" x14ac:dyDescent="0.35">
      <c r="A2268" s="263"/>
      <c r="B2268" s="263"/>
      <c r="C2268" s="265"/>
      <c r="D2268" s="428"/>
      <c r="E2268" s="428"/>
      <c r="F2268" s="428"/>
      <c r="G2268" s="428"/>
      <c r="H2268" s="428"/>
      <c r="I2268" s="428"/>
      <c r="J2268" s="428"/>
      <c r="K2268" s="428"/>
      <c r="L2268" s="428"/>
      <c r="M2268" s="428"/>
      <c r="N2268" s="454"/>
      <c r="O2268" s="454"/>
      <c r="P2268" s="454"/>
      <c r="Q2268" s="454"/>
      <c r="R2268" s="454"/>
      <c r="S2268" s="454"/>
      <c r="T2268" s="454"/>
      <c r="U2268" s="454"/>
      <c r="V2268" s="33"/>
      <c r="W2268" s="57"/>
      <c r="X2268" s="86"/>
      <c r="Y2268" s="33"/>
      <c r="Z2268" s="76"/>
      <c r="AA2268" s="76"/>
      <c r="AD2268" s="33"/>
      <c r="AG2268" s="33"/>
      <c r="AH2268" s="43"/>
      <c r="AI2268" s="43"/>
      <c r="AJ2268" s="43"/>
      <c r="AK2268" s="43"/>
      <c r="AL2268" s="43"/>
      <c r="AM2268" s="43"/>
      <c r="AN2268" s="43"/>
      <c r="AO2268" s="43"/>
      <c r="AP2268" s="43"/>
      <c r="AQ2268" s="43"/>
      <c r="AR2268" s="43"/>
      <c r="AS2268" s="43"/>
      <c r="AT2268" s="43"/>
      <c r="AU2268" s="44"/>
      <c r="AV2268" s="33"/>
      <c r="AW2268" s="33"/>
      <c r="AX2268" s="33"/>
      <c r="AZ2268" s="141"/>
      <c r="BE2268" s="168"/>
      <c r="BF2268" s="168"/>
      <c r="BG2268" s="168"/>
      <c r="BH2268" s="168"/>
      <c r="BI2268" s="168"/>
      <c r="BJ2268" s="168"/>
      <c r="BK2268" s="168"/>
      <c r="BL2268" s="168"/>
      <c r="BM2268" s="168"/>
      <c r="DK2268" s="168"/>
      <c r="DL2268" s="168"/>
      <c r="DM2268" s="168"/>
      <c r="DN2268" s="168"/>
      <c r="DO2268" s="168"/>
      <c r="DP2268" s="168"/>
      <c r="DQ2268" s="168"/>
      <c r="DR2268" s="168"/>
      <c r="DS2268" s="168"/>
      <c r="DT2268" s="168"/>
      <c r="DU2268" s="168"/>
      <c r="DV2268" s="168"/>
      <c r="DW2268" s="168"/>
      <c r="DX2268" s="168"/>
      <c r="DY2268" s="168"/>
      <c r="DZ2268" s="168"/>
      <c r="EA2268" s="168"/>
      <c r="EB2268" s="168"/>
      <c r="EC2268" s="168"/>
      <c r="ED2268" s="168"/>
      <c r="EE2268" s="168"/>
      <c r="EF2268" s="168"/>
      <c r="EG2268" s="168"/>
      <c r="EH2268" s="168"/>
      <c r="EI2268" s="168"/>
      <c r="EJ2268" s="168"/>
      <c r="EK2268" s="168"/>
      <c r="EL2268" s="168"/>
      <c r="EM2268" s="168"/>
      <c r="EN2268" s="168"/>
      <c r="EO2268" s="168"/>
      <c r="EP2268" s="168"/>
      <c r="EQ2268" s="168"/>
      <c r="ER2268" s="168"/>
      <c r="ES2268" s="168"/>
      <c r="ET2268" s="168"/>
      <c r="EU2268" s="168"/>
      <c r="EV2268" s="168"/>
      <c r="EW2268" s="168"/>
      <c r="EX2268" s="168"/>
      <c r="EY2268" s="168"/>
      <c r="EZ2268" s="168"/>
      <c r="FA2268" s="168"/>
      <c r="FB2268" s="168"/>
      <c r="FC2268" s="168"/>
      <c r="FD2268" s="168"/>
    </row>
    <row r="2269" spans="1:160" s="5" customFormat="1" ht="24.9" customHeight="1" x14ac:dyDescent="0.3">
      <c r="A2269" s="263"/>
      <c r="B2269" s="263"/>
      <c r="C2269" s="265"/>
      <c r="D2269" s="465" t="s">
        <v>30</v>
      </c>
      <c r="E2269" s="466"/>
      <c r="F2269" s="466"/>
      <c r="G2269" s="466"/>
      <c r="H2269" s="466"/>
      <c r="I2269" s="466"/>
      <c r="J2269" s="466"/>
      <c r="K2269" s="466"/>
      <c r="L2269" s="466"/>
      <c r="M2269" s="467"/>
      <c r="N2269" s="468" t="s">
        <v>11</v>
      </c>
      <c r="O2269" s="470" t="s">
        <v>12</v>
      </c>
      <c r="P2269" s="471"/>
      <c r="Q2269" s="474" t="s">
        <v>13</v>
      </c>
      <c r="R2269" s="475"/>
      <c r="S2269" s="476"/>
      <c r="T2269" s="477" t="s">
        <v>27</v>
      </c>
      <c r="U2269" s="479" t="s">
        <v>28</v>
      </c>
      <c r="V2269" s="33"/>
      <c r="W2269" s="57"/>
      <c r="X2269" s="86"/>
      <c r="Y2269" s="33"/>
      <c r="Z2269" s="76"/>
      <c r="AA2269" s="76"/>
      <c r="AD2269" s="33"/>
      <c r="AG2269" s="33"/>
      <c r="AH2269" s="43"/>
      <c r="AI2269" s="43"/>
      <c r="AJ2269" s="43"/>
      <c r="AK2269" s="43"/>
      <c r="AL2269" s="43"/>
      <c r="AM2269" s="43"/>
      <c r="AN2269" s="43"/>
      <c r="AO2269" s="43"/>
      <c r="AP2269" s="43"/>
      <c r="AQ2269" s="43"/>
      <c r="AR2269" s="43"/>
      <c r="AS2269" s="43"/>
      <c r="AT2269" s="43"/>
      <c r="AU2269" s="44"/>
      <c r="AV2269" s="33"/>
      <c r="AW2269" s="33"/>
      <c r="AX2269" s="33"/>
      <c r="AZ2269" s="141"/>
      <c r="BE2269" s="168"/>
      <c r="BF2269" s="168"/>
      <c r="BG2269" s="168"/>
      <c r="BH2269" s="168"/>
      <c r="BI2269" s="168"/>
      <c r="BJ2269" s="168"/>
      <c r="BK2269" s="168"/>
      <c r="BL2269" s="168"/>
      <c r="BM2269" s="168"/>
      <c r="DK2269" s="168"/>
      <c r="DL2269" s="168"/>
      <c r="DM2269" s="168"/>
      <c r="DN2269" s="168"/>
      <c r="DO2269" s="168"/>
      <c r="DP2269" s="168"/>
      <c r="DQ2269" s="168"/>
      <c r="DR2269" s="168"/>
      <c r="DS2269" s="168"/>
      <c r="DT2269" s="168"/>
      <c r="DU2269" s="168"/>
      <c r="DV2269" s="168"/>
      <c r="DW2269" s="168"/>
      <c r="DX2269" s="168"/>
      <c r="DY2269" s="168"/>
      <c r="DZ2269" s="168"/>
      <c r="EA2269" s="168"/>
      <c r="EB2269" s="168"/>
      <c r="EC2269" s="168"/>
      <c r="ED2269" s="168"/>
      <c r="EE2269" s="168"/>
      <c r="EF2269" s="168"/>
      <c r="EG2269" s="168"/>
      <c r="EH2269" s="168"/>
      <c r="EI2269" s="168"/>
      <c r="EJ2269" s="168"/>
      <c r="EK2269" s="168"/>
      <c r="EL2269" s="168"/>
      <c r="EM2269" s="168"/>
      <c r="EN2269" s="168"/>
      <c r="EO2269" s="168"/>
      <c r="EP2269" s="168"/>
      <c r="EQ2269" s="168"/>
      <c r="ER2269" s="168"/>
      <c r="ES2269" s="168"/>
      <c r="ET2269" s="168"/>
      <c r="EU2269" s="168"/>
      <c r="EV2269" s="168"/>
      <c r="EW2269" s="168"/>
      <c r="EX2269" s="168"/>
      <c r="EY2269" s="168"/>
      <c r="EZ2269" s="168"/>
      <c r="FA2269" s="168"/>
      <c r="FB2269" s="168"/>
      <c r="FC2269" s="168"/>
      <c r="FD2269" s="168"/>
    </row>
    <row r="2270" spans="1:160" s="5" customFormat="1" ht="24.9" customHeight="1" x14ac:dyDescent="0.3">
      <c r="A2270" s="263"/>
      <c r="B2270" s="263"/>
      <c r="C2270" s="265"/>
      <c r="D2270" s="481"/>
      <c r="E2270" s="482"/>
      <c r="F2270" s="482"/>
      <c r="G2270" s="482"/>
      <c r="H2270" s="482"/>
      <c r="I2270" s="482"/>
      <c r="J2270" s="482"/>
      <c r="K2270" s="482"/>
      <c r="L2270" s="482"/>
      <c r="M2270" s="483"/>
      <c r="N2270" s="469"/>
      <c r="O2270" s="472"/>
      <c r="P2270" s="473"/>
      <c r="Q2270" s="7" t="s">
        <v>14</v>
      </c>
      <c r="R2270" s="7" t="s">
        <v>15</v>
      </c>
      <c r="S2270" s="7" t="s">
        <v>26</v>
      </c>
      <c r="T2270" s="478"/>
      <c r="U2270" s="480"/>
      <c r="V2270" s="33"/>
      <c r="W2270" s="57"/>
      <c r="X2270" s="86"/>
      <c r="Y2270" s="33"/>
      <c r="Z2270" s="77"/>
      <c r="AA2270" s="77"/>
      <c r="AD2270" s="33"/>
      <c r="AG2270" s="33"/>
      <c r="AH2270" s="43"/>
      <c r="AI2270" s="43"/>
      <c r="AJ2270" s="43"/>
      <c r="AK2270" s="43"/>
      <c r="AL2270" s="43"/>
      <c r="AM2270" s="43"/>
      <c r="AN2270" s="43"/>
      <c r="AO2270" s="43"/>
      <c r="AP2270" s="43"/>
      <c r="AQ2270" s="43"/>
      <c r="AR2270" s="43"/>
      <c r="AS2270" s="43"/>
      <c r="AT2270" s="43"/>
      <c r="AU2270" s="44"/>
      <c r="AV2270" s="33"/>
      <c r="AW2270" s="33"/>
      <c r="AX2270" s="33"/>
      <c r="AZ2270" s="141"/>
      <c r="BE2270" s="168"/>
      <c r="BF2270" s="168"/>
      <c r="BG2270" s="168"/>
      <c r="BH2270" s="168"/>
      <c r="BI2270" s="168"/>
      <c r="BJ2270" s="168"/>
      <c r="BK2270" s="168"/>
      <c r="BL2270" s="168"/>
      <c r="BM2270" s="168"/>
      <c r="DK2270" s="168"/>
      <c r="DL2270" s="168"/>
      <c r="DM2270" s="168"/>
      <c r="DN2270" s="168"/>
      <c r="DO2270" s="168"/>
      <c r="DP2270" s="168"/>
      <c r="DQ2270" s="168"/>
      <c r="DR2270" s="168"/>
      <c r="DS2270" s="168"/>
      <c r="DT2270" s="168"/>
      <c r="DU2270" s="168"/>
      <c r="DV2270" s="168"/>
      <c r="DW2270" s="168"/>
      <c r="DX2270" s="168"/>
      <c r="DY2270" s="168"/>
      <c r="DZ2270" s="168"/>
      <c r="EA2270" s="168"/>
      <c r="EB2270" s="168"/>
      <c r="EC2270" s="168"/>
      <c r="ED2270" s="168"/>
      <c r="EE2270" s="168"/>
      <c r="EF2270" s="168"/>
      <c r="EG2270" s="168"/>
      <c r="EH2270" s="168"/>
      <c r="EI2270" s="168"/>
      <c r="EJ2270" s="168"/>
      <c r="EK2270" s="168"/>
      <c r="EL2270" s="168"/>
      <c r="EM2270" s="168"/>
      <c r="EN2270" s="168"/>
      <c r="EO2270" s="168"/>
      <c r="EP2270" s="168"/>
      <c r="EQ2270" s="168"/>
      <c r="ER2270" s="168"/>
      <c r="ES2270" s="168"/>
      <c r="ET2270" s="168"/>
      <c r="EU2270" s="168"/>
      <c r="EV2270" s="168"/>
      <c r="EW2270" s="168"/>
      <c r="EX2270" s="168"/>
      <c r="EY2270" s="168"/>
      <c r="EZ2270" s="168"/>
      <c r="FA2270" s="168"/>
      <c r="FB2270" s="168"/>
      <c r="FC2270" s="168"/>
      <c r="FD2270" s="168"/>
    </row>
    <row r="2271" spans="1:160" s="5" customFormat="1" ht="24.9" customHeight="1" x14ac:dyDescent="0.3">
      <c r="A2271" s="263"/>
      <c r="B2271" s="263"/>
      <c r="C2271" s="265"/>
      <c r="D2271" s="481"/>
      <c r="E2271" s="482"/>
      <c r="F2271" s="482"/>
      <c r="G2271" s="482"/>
      <c r="H2271" s="482"/>
      <c r="I2271" s="482"/>
      <c r="J2271" s="482"/>
      <c r="K2271" s="482"/>
      <c r="L2271" s="482"/>
      <c r="M2271" s="483"/>
      <c r="N2271" s="16"/>
      <c r="O2271" s="412"/>
      <c r="P2271" s="413"/>
      <c r="Q2271" s="8"/>
      <c r="R2271" s="8"/>
      <c r="S2271" s="8"/>
      <c r="T2271" s="9"/>
      <c r="U2271" s="17"/>
      <c r="V2271" s="33"/>
      <c r="W2271" s="57"/>
      <c r="X2271" s="86"/>
      <c r="Y2271" s="33">
        <f>+C2267</f>
        <v>39</v>
      </c>
      <c r="Z2271" s="41">
        <f>+SUMIF($N2271:$N2290,$Z$16,$U2271:$U2290)</f>
        <v>0</v>
      </c>
      <c r="AA2271" s="41">
        <f>+SUMIF($N2271:$N2290,$AA$16,$U2271:$U2290)</f>
        <v>0</v>
      </c>
      <c r="AB2271" s="41">
        <f>+SUMIF($N2271:$N2290,$AB$16,$U2271:$U2290)</f>
        <v>0</v>
      </c>
      <c r="AC2271" s="41">
        <f>+SUMIF($N2271:$N2290,$AC$16,$U2271:$U2290)</f>
        <v>0</v>
      </c>
      <c r="AD2271" s="41">
        <f>+SUMIF($N2271:$N2290,$AD$16,$U2271:$U2290)</f>
        <v>0</v>
      </c>
      <c r="AE2271" s="41">
        <f>+SUMIF($N2271:$N2290,$AE$16,$U2271:$U2290)</f>
        <v>0</v>
      </c>
      <c r="AF2271" s="41">
        <f>+SUMIF($N2271:$N2290,$AF$16,$U2271:$U2290)</f>
        <v>0</v>
      </c>
      <c r="AG2271" s="41">
        <f>+SUMIF($N2271:$N2290,$AG$16,$U2271:$U2290)</f>
        <v>0</v>
      </c>
      <c r="AH2271" s="41">
        <f>+SUMIF($N2271:$N2290,$AH$16,$U2271:$U2290)</f>
        <v>0</v>
      </c>
      <c r="AI2271" s="41">
        <f>+SUMIF($N2271:$N2290,$AI$16,$U2271:$U2290)</f>
        <v>0</v>
      </c>
      <c r="AJ2271" s="41">
        <f>+SUMIF($N2271:$N2290,$AJ$16,$U2271:$U2290)</f>
        <v>0</v>
      </c>
      <c r="AK2271" s="41">
        <f>+SUMIF($N2271:$N2290,$AK$16,$U2271:$U2290)</f>
        <v>0</v>
      </c>
      <c r="AL2271" s="41">
        <f>+SUMIF($N2271:$N2290,$AL$16,$U2271:$U2290)</f>
        <v>0</v>
      </c>
      <c r="AM2271" s="41">
        <f>+SUMIF($N2271:$N2290,$AM$16,$U2271:$U2290)</f>
        <v>0</v>
      </c>
      <c r="AN2271" s="41">
        <f>+SUMIF($N2271:$N2290,$AN$16,$U2271:$U2290)</f>
        <v>0</v>
      </c>
      <c r="AO2271" s="41">
        <f>+SUMIF($N2271:$N2290,$AO$16,$U2271:$U2290)</f>
        <v>0</v>
      </c>
      <c r="AP2271" s="41">
        <f>+SUMIF($N2271:$N2290,$AP$16,$U2271:$U2290)</f>
        <v>0</v>
      </c>
      <c r="AQ2271" s="41">
        <f>+SUMIF($N2271:$N2290,$AQ$16,$U2271:$U2290)</f>
        <v>0</v>
      </c>
      <c r="AR2271" s="41">
        <f>+SUMIF($N2271:$N2290,$AR$16,$U2271:$U2290)</f>
        <v>0</v>
      </c>
      <c r="AS2271" s="43"/>
      <c r="AT2271" s="43"/>
      <c r="AU2271" s="44"/>
      <c r="AV2271" s="33"/>
      <c r="AW2271" s="33"/>
      <c r="AX2271" s="33"/>
      <c r="AZ2271" s="141"/>
      <c r="BE2271" s="168"/>
      <c r="BF2271" s="168"/>
      <c r="BG2271" s="168"/>
      <c r="BH2271" s="168"/>
      <c r="BI2271" s="168"/>
      <c r="BJ2271" s="168"/>
      <c r="BK2271" s="168"/>
      <c r="BL2271" s="168"/>
      <c r="BM2271" s="168"/>
      <c r="DK2271" s="168"/>
      <c r="DL2271" s="168"/>
      <c r="DM2271" s="168"/>
      <c r="DN2271" s="168"/>
      <c r="DO2271" s="168"/>
      <c r="DP2271" s="168"/>
      <c r="DQ2271" s="168"/>
      <c r="DR2271" s="168"/>
      <c r="DS2271" s="168"/>
      <c r="DT2271" s="168"/>
      <c r="DU2271" s="168"/>
      <c r="DV2271" s="168"/>
      <c r="DW2271" s="168"/>
      <c r="DX2271" s="168"/>
      <c r="DY2271" s="168"/>
      <c r="DZ2271" s="168"/>
      <c r="EA2271" s="168"/>
      <c r="EB2271" s="168"/>
      <c r="EC2271" s="168"/>
      <c r="ED2271" s="168"/>
      <c r="EE2271" s="168"/>
      <c r="EF2271" s="168"/>
      <c r="EG2271" s="168"/>
      <c r="EH2271" s="168"/>
      <c r="EI2271" s="168"/>
      <c r="EJ2271" s="168"/>
      <c r="EK2271" s="168"/>
      <c r="EL2271" s="168"/>
      <c r="EM2271" s="168"/>
      <c r="EN2271" s="168"/>
      <c r="EO2271" s="168"/>
      <c r="EP2271" s="168"/>
      <c r="EQ2271" s="168"/>
      <c r="ER2271" s="168"/>
      <c r="ES2271" s="168"/>
      <c r="ET2271" s="168"/>
      <c r="EU2271" s="168"/>
      <c r="EV2271" s="168"/>
      <c r="EW2271" s="168"/>
      <c r="EX2271" s="168"/>
      <c r="EY2271" s="168"/>
      <c r="EZ2271" s="168"/>
      <c r="FA2271" s="168"/>
      <c r="FB2271" s="168"/>
      <c r="FC2271" s="168"/>
      <c r="FD2271" s="168"/>
    </row>
    <row r="2272" spans="1:160" s="5" customFormat="1" ht="24.9" customHeight="1" x14ac:dyDescent="0.3">
      <c r="A2272" s="263"/>
      <c r="B2272" s="263"/>
      <c r="C2272" s="265"/>
      <c r="D2272" s="481"/>
      <c r="E2272" s="482"/>
      <c r="F2272" s="482"/>
      <c r="G2272" s="482"/>
      <c r="H2272" s="482"/>
      <c r="I2272" s="482"/>
      <c r="J2272" s="482"/>
      <c r="K2272" s="482"/>
      <c r="L2272" s="482"/>
      <c r="M2272" s="483"/>
      <c r="N2272" s="16"/>
      <c r="O2272" s="412"/>
      <c r="P2272" s="413"/>
      <c r="Q2272" s="8"/>
      <c r="R2272" s="8"/>
      <c r="S2272" s="8"/>
      <c r="T2272" s="9"/>
      <c r="U2272" s="17"/>
      <c r="V2272" s="33"/>
      <c r="W2272" s="57"/>
      <c r="X2272" s="86"/>
      <c r="Y2272" s="33"/>
      <c r="Z2272" s="36"/>
      <c r="AA2272" s="36"/>
      <c r="AD2272" s="33"/>
      <c r="AG2272" s="33"/>
      <c r="AH2272" s="43"/>
      <c r="AI2272" s="43"/>
      <c r="AJ2272" s="43"/>
      <c r="AK2272" s="43"/>
      <c r="AL2272" s="43"/>
      <c r="AM2272" s="43"/>
      <c r="AN2272" s="43"/>
      <c r="AO2272" s="43"/>
      <c r="AP2272" s="43"/>
      <c r="AQ2272" s="43"/>
      <c r="AR2272" s="43"/>
      <c r="AS2272" s="43"/>
      <c r="AT2272" s="43"/>
      <c r="AU2272" s="44"/>
      <c r="AV2272" s="33"/>
      <c r="AW2272" s="33"/>
      <c r="AX2272" s="33"/>
      <c r="AZ2272" s="141"/>
      <c r="BE2272" s="168"/>
      <c r="BF2272" s="168"/>
      <c r="BG2272" s="168"/>
      <c r="BH2272" s="168"/>
      <c r="BI2272" s="168"/>
      <c r="BJ2272" s="168"/>
      <c r="BK2272" s="168"/>
      <c r="BL2272" s="168"/>
      <c r="BM2272" s="168"/>
      <c r="DK2272" s="168"/>
      <c r="DL2272" s="168"/>
      <c r="DM2272" s="168"/>
      <c r="DN2272" s="168"/>
      <c r="DO2272" s="168"/>
      <c r="DP2272" s="168"/>
      <c r="DQ2272" s="168"/>
      <c r="DR2272" s="168"/>
      <c r="DS2272" s="168"/>
      <c r="DT2272" s="168"/>
      <c r="DU2272" s="168"/>
      <c r="DV2272" s="168"/>
      <c r="DW2272" s="168"/>
      <c r="DX2272" s="168"/>
      <c r="DY2272" s="168"/>
      <c r="DZ2272" s="168"/>
      <c r="EA2272" s="168"/>
      <c r="EB2272" s="168"/>
      <c r="EC2272" s="168"/>
      <c r="ED2272" s="168"/>
      <c r="EE2272" s="168"/>
      <c r="EF2272" s="168"/>
      <c r="EG2272" s="168"/>
      <c r="EH2272" s="168"/>
      <c r="EI2272" s="168"/>
      <c r="EJ2272" s="168"/>
      <c r="EK2272" s="168"/>
      <c r="EL2272" s="168"/>
      <c r="EM2272" s="168"/>
      <c r="EN2272" s="168"/>
      <c r="EO2272" s="168"/>
      <c r="EP2272" s="168"/>
      <c r="EQ2272" s="168"/>
      <c r="ER2272" s="168"/>
      <c r="ES2272" s="168"/>
      <c r="ET2272" s="168"/>
      <c r="EU2272" s="168"/>
      <c r="EV2272" s="168"/>
      <c r="EW2272" s="168"/>
      <c r="EX2272" s="168"/>
      <c r="EY2272" s="168"/>
      <c r="EZ2272" s="168"/>
      <c r="FA2272" s="168"/>
      <c r="FB2272" s="168"/>
      <c r="FC2272" s="168"/>
      <c r="FD2272" s="168"/>
    </row>
    <row r="2273" spans="1:160" s="5" customFormat="1" ht="24.9" customHeight="1" x14ac:dyDescent="0.3">
      <c r="A2273" s="263"/>
      <c r="B2273" s="263"/>
      <c r="C2273" s="265"/>
      <c r="D2273" s="481"/>
      <c r="E2273" s="482"/>
      <c r="F2273" s="482"/>
      <c r="G2273" s="482"/>
      <c r="H2273" s="482"/>
      <c r="I2273" s="482"/>
      <c r="J2273" s="482"/>
      <c r="K2273" s="482"/>
      <c r="L2273" s="482"/>
      <c r="M2273" s="483"/>
      <c r="N2273" s="16"/>
      <c r="O2273" s="412"/>
      <c r="P2273" s="413"/>
      <c r="Q2273" s="8"/>
      <c r="R2273" s="8"/>
      <c r="S2273" s="8"/>
      <c r="T2273" s="9"/>
      <c r="U2273" s="17"/>
      <c r="V2273" s="33"/>
      <c r="W2273" s="57"/>
      <c r="X2273" s="86"/>
      <c r="Y2273" s="33"/>
      <c r="Z2273" s="36"/>
      <c r="AA2273" s="36"/>
      <c r="AD2273" s="33"/>
      <c r="AG2273" s="33"/>
      <c r="AH2273" s="43"/>
      <c r="AI2273" s="43"/>
      <c r="AJ2273" s="43"/>
      <c r="AK2273" s="43"/>
      <c r="AL2273" s="43"/>
      <c r="AM2273" s="43"/>
      <c r="AN2273" s="43"/>
      <c r="AO2273" s="43"/>
      <c r="AP2273" s="43"/>
      <c r="AQ2273" s="43"/>
      <c r="AR2273" s="43"/>
      <c r="AS2273" s="43"/>
      <c r="AT2273" s="43"/>
      <c r="AU2273" s="44"/>
      <c r="AV2273" s="33"/>
      <c r="AW2273" s="33"/>
      <c r="AX2273" s="33"/>
      <c r="AZ2273" s="141"/>
      <c r="BE2273" s="168"/>
      <c r="BF2273" s="168"/>
      <c r="BG2273" s="168"/>
      <c r="BH2273" s="168"/>
      <c r="BI2273" s="168"/>
      <c r="BJ2273" s="168"/>
      <c r="BK2273" s="168"/>
      <c r="BL2273" s="168"/>
      <c r="BM2273" s="168"/>
      <c r="DK2273" s="168"/>
      <c r="DL2273" s="168"/>
      <c r="DM2273" s="168"/>
      <c r="DN2273" s="168"/>
      <c r="DO2273" s="168"/>
      <c r="DP2273" s="168"/>
      <c r="DQ2273" s="168"/>
      <c r="DR2273" s="168"/>
      <c r="DS2273" s="168"/>
      <c r="DT2273" s="168"/>
      <c r="DU2273" s="168"/>
      <c r="DV2273" s="168"/>
      <c r="DW2273" s="168"/>
      <c r="DX2273" s="168"/>
      <c r="DY2273" s="168"/>
      <c r="DZ2273" s="168"/>
      <c r="EA2273" s="168"/>
      <c r="EB2273" s="168"/>
      <c r="EC2273" s="168"/>
      <c r="ED2273" s="168"/>
      <c r="EE2273" s="168"/>
      <c r="EF2273" s="168"/>
      <c r="EG2273" s="168"/>
      <c r="EH2273" s="168"/>
      <c r="EI2273" s="168"/>
      <c r="EJ2273" s="168"/>
      <c r="EK2273" s="168"/>
      <c r="EL2273" s="168"/>
      <c r="EM2273" s="168"/>
      <c r="EN2273" s="168"/>
      <c r="EO2273" s="168"/>
      <c r="EP2273" s="168"/>
      <c r="EQ2273" s="168"/>
      <c r="ER2273" s="168"/>
      <c r="ES2273" s="168"/>
      <c r="ET2273" s="168"/>
      <c r="EU2273" s="168"/>
      <c r="EV2273" s="168"/>
      <c r="EW2273" s="168"/>
      <c r="EX2273" s="168"/>
      <c r="EY2273" s="168"/>
      <c r="EZ2273" s="168"/>
      <c r="FA2273" s="168"/>
      <c r="FB2273" s="168"/>
      <c r="FC2273" s="168"/>
      <c r="FD2273" s="168"/>
    </row>
    <row r="2274" spans="1:160" s="5" customFormat="1" ht="24.9" customHeight="1" x14ac:dyDescent="0.3">
      <c r="A2274" s="263"/>
      <c r="B2274" s="263"/>
      <c r="C2274" s="265"/>
      <c r="D2274" s="481"/>
      <c r="E2274" s="482"/>
      <c r="F2274" s="482"/>
      <c r="G2274" s="482"/>
      <c r="H2274" s="482"/>
      <c r="I2274" s="482"/>
      <c r="J2274" s="482"/>
      <c r="K2274" s="482"/>
      <c r="L2274" s="482"/>
      <c r="M2274" s="483"/>
      <c r="N2274" s="16"/>
      <c r="O2274" s="412"/>
      <c r="P2274" s="413"/>
      <c r="Q2274" s="8"/>
      <c r="R2274" s="8"/>
      <c r="S2274" s="8"/>
      <c r="T2274" s="9"/>
      <c r="U2274" s="17"/>
      <c r="V2274" s="33"/>
      <c r="W2274" s="57"/>
      <c r="X2274" s="86"/>
      <c r="Y2274" s="33"/>
      <c r="Z2274" s="36"/>
      <c r="AA2274" s="36"/>
      <c r="AD2274" s="33"/>
      <c r="AG2274" s="33"/>
      <c r="AH2274" s="43"/>
      <c r="AI2274" s="43"/>
      <c r="AJ2274" s="43"/>
      <c r="AK2274" s="43"/>
      <c r="AL2274" s="43"/>
      <c r="AM2274" s="43"/>
      <c r="AN2274" s="43"/>
      <c r="AO2274" s="43"/>
      <c r="AP2274" s="43"/>
      <c r="AQ2274" s="43"/>
      <c r="AR2274" s="43"/>
      <c r="AS2274" s="43"/>
      <c r="AT2274" s="43"/>
      <c r="AU2274" s="44"/>
      <c r="AV2274" s="33"/>
      <c r="AW2274" s="33"/>
      <c r="AX2274" s="33"/>
      <c r="AZ2274" s="141"/>
      <c r="BE2274" s="168"/>
      <c r="BF2274" s="168"/>
      <c r="BG2274" s="168"/>
      <c r="BH2274" s="168"/>
      <c r="BI2274" s="168"/>
      <c r="BJ2274" s="168"/>
      <c r="BK2274" s="168"/>
      <c r="BL2274" s="168"/>
      <c r="BM2274" s="168"/>
      <c r="DK2274" s="168"/>
      <c r="DL2274" s="168"/>
      <c r="DM2274" s="168"/>
      <c r="DN2274" s="168"/>
      <c r="DO2274" s="168"/>
      <c r="DP2274" s="168"/>
      <c r="DQ2274" s="168"/>
      <c r="DR2274" s="168"/>
      <c r="DS2274" s="168"/>
      <c r="DT2274" s="168"/>
      <c r="DU2274" s="168"/>
      <c r="DV2274" s="168"/>
      <c r="DW2274" s="168"/>
      <c r="DX2274" s="168"/>
      <c r="DY2274" s="168"/>
      <c r="DZ2274" s="168"/>
      <c r="EA2274" s="168"/>
      <c r="EB2274" s="168"/>
      <c r="EC2274" s="168"/>
      <c r="ED2274" s="168"/>
      <c r="EE2274" s="168"/>
      <c r="EF2274" s="168"/>
      <c r="EG2274" s="168"/>
      <c r="EH2274" s="168"/>
      <c r="EI2274" s="168"/>
      <c r="EJ2274" s="168"/>
      <c r="EK2274" s="168"/>
      <c r="EL2274" s="168"/>
      <c r="EM2274" s="168"/>
      <c r="EN2274" s="168"/>
      <c r="EO2274" s="168"/>
      <c r="EP2274" s="168"/>
      <c r="EQ2274" s="168"/>
      <c r="ER2274" s="168"/>
      <c r="ES2274" s="168"/>
      <c r="ET2274" s="168"/>
      <c r="EU2274" s="168"/>
      <c r="EV2274" s="168"/>
      <c r="EW2274" s="168"/>
      <c r="EX2274" s="168"/>
      <c r="EY2274" s="168"/>
      <c r="EZ2274" s="168"/>
      <c r="FA2274" s="168"/>
      <c r="FB2274" s="168"/>
      <c r="FC2274" s="168"/>
      <c r="FD2274" s="168"/>
    </row>
    <row r="2275" spans="1:160" s="5" customFormat="1" ht="24.9" customHeight="1" x14ac:dyDescent="0.3">
      <c r="A2275" s="263"/>
      <c r="B2275" s="263"/>
      <c r="C2275" s="265"/>
      <c r="D2275" s="481"/>
      <c r="E2275" s="482"/>
      <c r="F2275" s="482"/>
      <c r="G2275" s="482"/>
      <c r="H2275" s="482"/>
      <c r="I2275" s="482"/>
      <c r="J2275" s="482"/>
      <c r="K2275" s="482"/>
      <c r="L2275" s="482"/>
      <c r="M2275" s="483"/>
      <c r="N2275" s="16"/>
      <c r="O2275" s="412"/>
      <c r="P2275" s="413"/>
      <c r="Q2275" s="8"/>
      <c r="R2275" s="8"/>
      <c r="S2275" s="8"/>
      <c r="T2275" s="9"/>
      <c r="U2275" s="17"/>
      <c r="V2275" s="33"/>
      <c r="W2275" s="57"/>
      <c r="X2275" s="86"/>
      <c r="Y2275" s="33"/>
      <c r="Z2275" s="36"/>
      <c r="AA2275" s="36"/>
      <c r="AD2275" s="33"/>
      <c r="AG2275" s="33"/>
      <c r="AH2275" s="43"/>
      <c r="AI2275" s="43"/>
      <c r="AJ2275" s="43"/>
      <c r="AK2275" s="43"/>
      <c r="AL2275" s="43"/>
      <c r="AM2275" s="43"/>
      <c r="AN2275" s="43"/>
      <c r="AO2275" s="43"/>
      <c r="AP2275" s="43"/>
      <c r="AQ2275" s="43"/>
      <c r="AR2275" s="43"/>
      <c r="AS2275" s="43"/>
      <c r="AT2275" s="43"/>
      <c r="AU2275" s="44"/>
      <c r="AV2275" s="33"/>
      <c r="AW2275" s="33"/>
      <c r="AX2275" s="33"/>
      <c r="AZ2275" s="141"/>
      <c r="BE2275" s="168"/>
      <c r="BF2275" s="168"/>
      <c r="BG2275" s="168"/>
      <c r="BH2275" s="168"/>
      <c r="BI2275" s="168"/>
      <c r="BJ2275" s="168"/>
      <c r="BK2275" s="168"/>
      <c r="BL2275" s="168"/>
      <c r="BM2275" s="168"/>
      <c r="DK2275" s="168"/>
      <c r="DL2275" s="168"/>
      <c r="DM2275" s="168"/>
      <c r="DN2275" s="168"/>
      <c r="DO2275" s="168"/>
      <c r="DP2275" s="168"/>
      <c r="DQ2275" s="168"/>
      <c r="DR2275" s="168"/>
      <c r="DS2275" s="168"/>
      <c r="DT2275" s="168"/>
      <c r="DU2275" s="168"/>
      <c r="DV2275" s="168"/>
      <c r="DW2275" s="168"/>
      <c r="DX2275" s="168"/>
      <c r="DY2275" s="168"/>
      <c r="DZ2275" s="168"/>
      <c r="EA2275" s="168"/>
      <c r="EB2275" s="168"/>
      <c r="EC2275" s="168"/>
      <c r="ED2275" s="168"/>
      <c r="EE2275" s="168"/>
      <c r="EF2275" s="168"/>
      <c r="EG2275" s="168"/>
      <c r="EH2275" s="168"/>
      <c r="EI2275" s="168"/>
      <c r="EJ2275" s="168"/>
      <c r="EK2275" s="168"/>
      <c r="EL2275" s="168"/>
      <c r="EM2275" s="168"/>
      <c r="EN2275" s="168"/>
      <c r="EO2275" s="168"/>
      <c r="EP2275" s="168"/>
      <c r="EQ2275" s="168"/>
      <c r="ER2275" s="168"/>
      <c r="ES2275" s="168"/>
      <c r="ET2275" s="168"/>
      <c r="EU2275" s="168"/>
      <c r="EV2275" s="168"/>
      <c r="EW2275" s="168"/>
      <c r="EX2275" s="168"/>
      <c r="EY2275" s="168"/>
      <c r="EZ2275" s="168"/>
      <c r="FA2275" s="168"/>
      <c r="FB2275" s="168"/>
      <c r="FC2275" s="168"/>
      <c r="FD2275" s="168"/>
    </row>
    <row r="2276" spans="1:160" s="5" customFormat="1" ht="24.9" customHeight="1" x14ac:dyDescent="0.3">
      <c r="A2276" s="263"/>
      <c r="B2276" s="263"/>
      <c r="C2276" s="265"/>
      <c r="D2276" s="481"/>
      <c r="E2276" s="482"/>
      <c r="F2276" s="482"/>
      <c r="G2276" s="482"/>
      <c r="H2276" s="482"/>
      <c r="I2276" s="482"/>
      <c r="J2276" s="482"/>
      <c r="K2276" s="482"/>
      <c r="L2276" s="482"/>
      <c r="M2276" s="483"/>
      <c r="N2276" s="16"/>
      <c r="O2276" s="412"/>
      <c r="P2276" s="413"/>
      <c r="Q2276" s="8"/>
      <c r="R2276" s="8"/>
      <c r="S2276" s="8"/>
      <c r="T2276" s="9"/>
      <c r="U2276" s="17"/>
      <c r="V2276" s="33"/>
      <c r="W2276" s="57"/>
      <c r="X2276" s="86"/>
      <c r="Y2276" s="33"/>
      <c r="Z2276" s="36"/>
      <c r="AA2276" s="36"/>
      <c r="AD2276" s="33"/>
      <c r="AG2276" s="33"/>
      <c r="AH2276" s="43"/>
      <c r="AI2276" s="43"/>
      <c r="AJ2276" s="43"/>
      <c r="AK2276" s="43"/>
      <c r="AL2276" s="43"/>
      <c r="AM2276" s="43"/>
      <c r="AN2276" s="43"/>
      <c r="AO2276" s="43"/>
      <c r="AP2276" s="43"/>
      <c r="AQ2276" s="43"/>
      <c r="AR2276" s="43"/>
      <c r="AS2276" s="43"/>
      <c r="AT2276" s="43"/>
      <c r="AU2276" s="44"/>
      <c r="AV2276" s="33"/>
      <c r="AW2276" s="33"/>
      <c r="AX2276" s="33"/>
      <c r="AZ2276" s="141"/>
      <c r="BE2276" s="168"/>
      <c r="BF2276" s="168"/>
      <c r="BG2276" s="168"/>
      <c r="BH2276" s="168"/>
      <c r="BI2276" s="168"/>
      <c r="BJ2276" s="168"/>
      <c r="BK2276" s="168"/>
      <c r="BL2276" s="168"/>
      <c r="BM2276" s="168"/>
      <c r="DK2276" s="168"/>
      <c r="DL2276" s="168"/>
      <c r="DM2276" s="168"/>
      <c r="DN2276" s="168"/>
      <c r="DO2276" s="168"/>
      <c r="DP2276" s="168"/>
      <c r="DQ2276" s="168"/>
      <c r="DR2276" s="168"/>
      <c r="DS2276" s="168"/>
      <c r="DT2276" s="168"/>
      <c r="DU2276" s="168"/>
      <c r="DV2276" s="168"/>
      <c r="DW2276" s="168"/>
      <c r="DX2276" s="168"/>
      <c r="DY2276" s="168"/>
      <c r="DZ2276" s="168"/>
      <c r="EA2276" s="168"/>
      <c r="EB2276" s="168"/>
      <c r="EC2276" s="168"/>
      <c r="ED2276" s="168"/>
      <c r="EE2276" s="168"/>
      <c r="EF2276" s="168"/>
      <c r="EG2276" s="168"/>
      <c r="EH2276" s="168"/>
      <c r="EI2276" s="168"/>
      <c r="EJ2276" s="168"/>
      <c r="EK2276" s="168"/>
      <c r="EL2276" s="168"/>
      <c r="EM2276" s="168"/>
      <c r="EN2276" s="168"/>
      <c r="EO2276" s="168"/>
      <c r="EP2276" s="168"/>
      <c r="EQ2276" s="168"/>
      <c r="ER2276" s="168"/>
      <c r="ES2276" s="168"/>
      <c r="ET2276" s="168"/>
      <c r="EU2276" s="168"/>
      <c r="EV2276" s="168"/>
      <c r="EW2276" s="168"/>
      <c r="EX2276" s="168"/>
      <c r="EY2276" s="168"/>
      <c r="EZ2276" s="168"/>
      <c r="FA2276" s="168"/>
      <c r="FB2276" s="168"/>
      <c r="FC2276" s="168"/>
      <c r="FD2276" s="168"/>
    </row>
    <row r="2277" spans="1:160" s="5" customFormat="1" ht="24.9" customHeight="1" x14ac:dyDescent="0.3">
      <c r="A2277" s="263"/>
      <c r="B2277" s="263"/>
      <c r="C2277" s="265"/>
      <c r="D2277" s="481"/>
      <c r="E2277" s="482"/>
      <c r="F2277" s="482"/>
      <c r="G2277" s="482"/>
      <c r="H2277" s="482"/>
      <c r="I2277" s="482"/>
      <c r="J2277" s="482"/>
      <c r="K2277" s="482"/>
      <c r="L2277" s="482"/>
      <c r="M2277" s="483"/>
      <c r="N2277" s="16"/>
      <c r="O2277" s="412"/>
      <c r="P2277" s="413"/>
      <c r="Q2277" s="8"/>
      <c r="R2277" s="8"/>
      <c r="S2277" s="8"/>
      <c r="T2277" s="9"/>
      <c r="U2277" s="17"/>
      <c r="V2277" s="33"/>
      <c r="W2277" s="57"/>
      <c r="X2277" s="86"/>
      <c r="Y2277" s="33"/>
      <c r="Z2277" s="36"/>
      <c r="AA2277" s="36"/>
      <c r="AD2277" s="33"/>
      <c r="AG2277" s="33"/>
      <c r="AH2277" s="43"/>
      <c r="AI2277" s="43"/>
      <c r="AJ2277" s="43"/>
      <c r="AK2277" s="43"/>
      <c r="AL2277" s="43"/>
      <c r="AM2277" s="43"/>
      <c r="AN2277" s="43"/>
      <c r="AO2277" s="43"/>
      <c r="AP2277" s="43"/>
      <c r="AQ2277" s="43"/>
      <c r="AR2277" s="43"/>
      <c r="AS2277" s="43"/>
      <c r="AT2277" s="43"/>
      <c r="AU2277" s="44"/>
      <c r="AV2277" s="33"/>
      <c r="AW2277" s="33"/>
      <c r="AX2277" s="33"/>
      <c r="AZ2277" s="141"/>
      <c r="BE2277" s="168"/>
      <c r="BF2277" s="168"/>
      <c r="BG2277" s="168"/>
      <c r="BH2277" s="168"/>
      <c r="BI2277" s="168"/>
      <c r="BJ2277" s="168"/>
      <c r="BK2277" s="168"/>
      <c r="BL2277" s="168"/>
      <c r="BM2277" s="168"/>
      <c r="DK2277" s="168"/>
      <c r="DL2277" s="168"/>
      <c r="DM2277" s="168"/>
      <c r="DN2277" s="168"/>
      <c r="DO2277" s="168"/>
      <c r="DP2277" s="168"/>
      <c r="DQ2277" s="168"/>
      <c r="DR2277" s="168"/>
      <c r="DS2277" s="168"/>
      <c r="DT2277" s="168"/>
      <c r="DU2277" s="168"/>
      <c r="DV2277" s="168"/>
      <c r="DW2277" s="168"/>
      <c r="DX2277" s="168"/>
      <c r="DY2277" s="168"/>
      <c r="DZ2277" s="168"/>
      <c r="EA2277" s="168"/>
      <c r="EB2277" s="168"/>
      <c r="EC2277" s="168"/>
      <c r="ED2277" s="168"/>
      <c r="EE2277" s="168"/>
      <c r="EF2277" s="168"/>
      <c r="EG2277" s="168"/>
      <c r="EH2277" s="168"/>
      <c r="EI2277" s="168"/>
      <c r="EJ2277" s="168"/>
      <c r="EK2277" s="168"/>
      <c r="EL2277" s="168"/>
      <c r="EM2277" s="168"/>
      <c r="EN2277" s="168"/>
      <c r="EO2277" s="168"/>
      <c r="EP2277" s="168"/>
      <c r="EQ2277" s="168"/>
      <c r="ER2277" s="168"/>
      <c r="ES2277" s="168"/>
      <c r="ET2277" s="168"/>
      <c r="EU2277" s="168"/>
      <c r="EV2277" s="168"/>
      <c r="EW2277" s="168"/>
      <c r="EX2277" s="168"/>
      <c r="EY2277" s="168"/>
      <c r="EZ2277" s="168"/>
      <c r="FA2277" s="168"/>
      <c r="FB2277" s="168"/>
      <c r="FC2277" s="168"/>
      <c r="FD2277" s="168"/>
    </row>
    <row r="2278" spans="1:160" s="5" customFormat="1" ht="24.9" customHeight="1" x14ac:dyDescent="0.3">
      <c r="A2278" s="263"/>
      <c r="B2278" s="263"/>
      <c r="C2278" s="265"/>
      <c r="D2278" s="481"/>
      <c r="E2278" s="482"/>
      <c r="F2278" s="482"/>
      <c r="G2278" s="482"/>
      <c r="H2278" s="482"/>
      <c r="I2278" s="482"/>
      <c r="J2278" s="482"/>
      <c r="K2278" s="482"/>
      <c r="L2278" s="482"/>
      <c r="M2278" s="483"/>
      <c r="N2278" s="16"/>
      <c r="O2278" s="412"/>
      <c r="P2278" s="413"/>
      <c r="Q2278" s="8"/>
      <c r="R2278" s="8"/>
      <c r="S2278" s="8"/>
      <c r="T2278" s="9"/>
      <c r="U2278" s="17"/>
      <c r="V2278" s="33"/>
      <c r="W2278" s="57"/>
      <c r="X2278" s="86"/>
      <c r="Y2278" s="33"/>
      <c r="Z2278" s="36"/>
      <c r="AA2278" s="36"/>
      <c r="AD2278" s="33"/>
      <c r="AG2278" s="33"/>
      <c r="AH2278" s="43"/>
      <c r="AI2278" s="43"/>
      <c r="AJ2278" s="43"/>
      <c r="AK2278" s="43"/>
      <c r="AL2278" s="43"/>
      <c r="AM2278" s="43"/>
      <c r="AN2278" s="43"/>
      <c r="AO2278" s="43"/>
      <c r="AP2278" s="43"/>
      <c r="AQ2278" s="43"/>
      <c r="AR2278" s="43"/>
      <c r="AS2278" s="43"/>
      <c r="AT2278" s="43"/>
      <c r="AU2278" s="44"/>
      <c r="AV2278" s="33"/>
      <c r="AW2278" s="33"/>
      <c r="AX2278" s="33"/>
      <c r="AZ2278" s="141"/>
      <c r="BE2278" s="168"/>
      <c r="BF2278" s="168"/>
      <c r="BG2278" s="168"/>
      <c r="BH2278" s="168"/>
      <c r="BI2278" s="168"/>
      <c r="BJ2278" s="168"/>
      <c r="BK2278" s="168"/>
      <c r="BL2278" s="168"/>
      <c r="BM2278" s="168"/>
      <c r="DK2278" s="168"/>
      <c r="DL2278" s="168"/>
      <c r="DM2278" s="168"/>
      <c r="DN2278" s="168"/>
      <c r="DO2278" s="168"/>
      <c r="DP2278" s="168"/>
      <c r="DQ2278" s="168"/>
      <c r="DR2278" s="168"/>
      <c r="DS2278" s="168"/>
      <c r="DT2278" s="168"/>
      <c r="DU2278" s="168"/>
      <c r="DV2278" s="168"/>
      <c r="DW2278" s="168"/>
      <c r="DX2278" s="168"/>
      <c r="DY2278" s="168"/>
      <c r="DZ2278" s="168"/>
      <c r="EA2278" s="168"/>
      <c r="EB2278" s="168"/>
      <c r="EC2278" s="168"/>
      <c r="ED2278" s="168"/>
      <c r="EE2278" s="168"/>
      <c r="EF2278" s="168"/>
      <c r="EG2278" s="168"/>
      <c r="EH2278" s="168"/>
      <c r="EI2278" s="168"/>
      <c r="EJ2278" s="168"/>
      <c r="EK2278" s="168"/>
      <c r="EL2278" s="168"/>
      <c r="EM2278" s="168"/>
      <c r="EN2278" s="168"/>
      <c r="EO2278" s="168"/>
      <c r="EP2278" s="168"/>
      <c r="EQ2278" s="168"/>
      <c r="ER2278" s="168"/>
      <c r="ES2278" s="168"/>
      <c r="ET2278" s="168"/>
      <c r="EU2278" s="168"/>
      <c r="EV2278" s="168"/>
      <c r="EW2278" s="168"/>
      <c r="EX2278" s="168"/>
      <c r="EY2278" s="168"/>
      <c r="EZ2278" s="168"/>
      <c r="FA2278" s="168"/>
      <c r="FB2278" s="168"/>
      <c r="FC2278" s="168"/>
      <c r="FD2278" s="168"/>
    </row>
    <row r="2279" spans="1:160" s="5" customFormat="1" ht="24.9" customHeight="1" x14ac:dyDescent="0.3">
      <c r="A2279" s="263"/>
      <c r="B2279" s="263"/>
      <c r="C2279" s="265"/>
      <c r="D2279" s="481"/>
      <c r="E2279" s="482"/>
      <c r="F2279" s="482"/>
      <c r="G2279" s="482"/>
      <c r="H2279" s="482"/>
      <c r="I2279" s="482"/>
      <c r="J2279" s="482"/>
      <c r="K2279" s="482"/>
      <c r="L2279" s="482"/>
      <c r="M2279" s="483"/>
      <c r="N2279" s="16"/>
      <c r="O2279" s="412"/>
      <c r="P2279" s="413"/>
      <c r="Q2279" s="8"/>
      <c r="R2279" s="8"/>
      <c r="S2279" s="8"/>
      <c r="T2279" s="9"/>
      <c r="U2279" s="17"/>
      <c r="V2279" s="33"/>
      <c r="W2279" s="57"/>
      <c r="X2279" s="86"/>
      <c r="Y2279" s="33"/>
      <c r="Z2279" s="36"/>
      <c r="AA2279" s="36"/>
      <c r="AD2279" s="33"/>
      <c r="AG2279" s="33"/>
      <c r="AH2279" s="43"/>
      <c r="AI2279" s="43"/>
      <c r="AJ2279" s="43"/>
      <c r="AK2279" s="43"/>
      <c r="AL2279" s="43"/>
      <c r="AM2279" s="43"/>
      <c r="AN2279" s="43"/>
      <c r="AO2279" s="43"/>
      <c r="AP2279" s="43"/>
      <c r="AQ2279" s="43"/>
      <c r="AR2279" s="43"/>
      <c r="AS2279" s="43"/>
      <c r="AT2279" s="43"/>
      <c r="AU2279" s="44"/>
      <c r="AV2279" s="33"/>
      <c r="AW2279" s="33"/>
      <c r="AX2279" s="33"/>
      <c r="AZ2279" s="141"/>
      <c r="BE2279" s="168"/>
      <c r="BF2279" s="168"/>
      <c r="BG2279" s="168"/>
      <c r="BH2279" s="168"/>
      <c r="BI2279" s="168"/>
      <c r="BJ2279" s="168"/>
      <c r="BK2279" s="168"/>
      <c r="BL2279" s="168"/>
      <c r="BM2279" s="168"/>
      <c r="DK2279" s="168"/>
      <c r="DL2279" s="168"/>
      <c r="DM2279" s="168"/>
      <c r="DN2279" s="168"/>
      <c r="DO2279" s="168"/>
      <c r="DP2279" s="168"/>
      <c r="DQ2279" s="168"/>
      <c r="DR2279" s="168"/>
      <c r="DS2279" s="168"/>
      <c r="DT2279" s="168"/>
      <c r="DU2279" s="168"/>
      <c r="DV2279" s="168"/>
      <c r="DW2279" s="168"/>
      <c r="DX2279" s="168"/>
      <c r="DY2279" s="168"/>
      <c r="DZ2279" s="168"/>
      <c r="EA2279" s="168"/>
      <c r="EB2279" s="168"/>
      <c r="EC2279" s="168"/>
      <c r="ED2279" s="168"/>
      <c r="EE2279" s="168"/>
      <c r="EF2279" s="168"/>
      <c r="EG2279" s="168"/>
      <c r="EH2279" s="168"/>
      <c r="EI2279" s="168"/>
      <c r="EJ2279" s="168"/>
      <c r="EK2279" s="168"/>
      <c r="EL2279" s="168"/>
      <c r="EM2279" s="168"/>
      <c r="EN2279" s="168"/>
      <c r="EO2279" s="168"/>
      <c r="EP2279" s="168"/>
      <c r="EQ2279" s="168"/>
      <c r="ER2279" s="168"/>
      <c r="ES2279" s="168"/>
      <c r="ET2279" s="168"/>
      <c r="EU2279" s="168"/>
      <c r="EV2279" s="168"/>
      <c r="EW2279" s="168"/>
      <c r="EX2279" s="168"/>
      <c r="EY2279" s="168"/>
      <c r="EZ2279" s="168"/>
      <c r="FA2279" s="168"/>
      <c r="FB2279" s="168"/>
      <c r="FC2279" s="168"/>
      <c r="FD2279" s="168"/>
    </row>
    <row r="2280" spans="1:160" s="5" customFormat="1" ht="24.9" customHeight="1" x14ac:dyDescent="0.3">
      <c r="A2280" s="263"/>
      <c r="B2280" s="263"/>
      <c r="C2280" s="265"/>
      <c r="D2280" s="481"/>
      <c r="E2280" s="482"/>
      <c r="F2280" s="482"/>
      <c r="G2280" s="482"/>
      <c r="H2280" s="482"/>
      <c r="I2280" s="482"/>
      <c r="J2280" s="482"/>
      <c r="K2280" s="482"/>
      <c r="L2280" s="482"/>
      <c r="M2280" s="483"/>
      <c r="N2280" s="16"/>
      <c r="O2280" s="412"/>
      <c r="P2280" s="413"/>
      <c r="Q2280" s="8"/>
      <c r="R2280" s="8"/>
      <c r="S2280" s="8"/>
      <c r="T2280" s="9"/>
      <c r="U2280" s="17"/>
      <c r="V2280" s="33"/>
      <c r="W2280" s="57"/>
      <c r="X2280" s="86"/>
      <c r="Y2280" s="33"/>
      <c r="Z2280" s="36"/>
      <c r="AA2280" s="36"/>
      <c r="AD2280" s="33"/>
      <c r="AG2280" s="33"/>
      <c r="AH2280" s="43"/>
      <c r="AI2280" s="43"/>
      <c r="AJ2280" s="43"/>
      <c r="AK2280" s="43"/>
      <c r="AL2280" s="43"/>
      <c r="AM2280" s="43"/>
      <c r="AN2280" s="43"/>
      <c r="AO2280" s="43"/>
      <c r="AP2280" s="43"/>
      <c r="AQ2280" s="43"/>
      <c r="AR2280" s="43"/>
      <c r="AS2280" s="43"/>
      <c r="AT2280" s="43"/>
      <c r="AU2280" s="44"/>
      <c r="AV2280" s="33"/>
      <c r="AW2280" s="33"/>
      <c r="AX2280" s="33"/>
      <c r="AZ2280" s="141"/>
      <c r="BE2280" s="168"/>
      <c r="BF2280" s="168"/>
      <c r="BG2280" s="168"/>
      <c r="BH2280" s="168"/>
      <c r="BI2280" s="168"/>
      <c r="BJ2280" s="168"/>
      <c r="BK2280" s="168"/>
      <c r="BL2280" s="168"/>
      <c r="BM2280" s="168"/>
      <c r="DK2280" s="168"/>
      <c r="DL2280" s="168"/>
      <c r="DM2280" s="168"/>
      <c r="DN2280" s="168"/>
      <c r="DO2280" s="168"/>
      <c r="DP2280" s="168"/>
      <c r="DQ2280" s="168"/>
      <c r="DR2280" s="168"/>
      <c r="DS2280" s="168"/>
      <c r="DT2280" s="168"/>
      <c r="DU2280" s="168"/>
      <c r="DV2280" s="168"/>
      <c r="DW2280" s="168"/>
      <c r="DX2280" s="168"/>
      <c r="DY2280" s="168"/>
      <c r="DZ2280" s="168"/>
      <c r="EA2280" s="168"/>
      <c r="EB2280" s="168"/>
      <c r="EC2280" s="168"/>
      <c r="ED2280" s="168"/>
      <c r="EE2280" s="168"/>
      <c r="EF2280" s="168"/>
      <c r="EG2280" s="168"/>
      <c r="EH2280" s="168"/>
      <c r="EI2280" s="168"/>
      <c r="EJ2280" s="168"/>
      <c r="EK2280" s="168"/>
      <c r="EL2280" s="168"/>
      <c r="EM2280" s="168"/>
      <c r="EN2280" s="168"/>
      <c r="EO2280" s="168"/>
      <c r="EP2280" s="168"/>
      <c r="EQ2280" s="168"/>
      <c r="ER2280" s="168"/>
      <c r="ES2280" s="168"/>
      <c r="ET2280" s="168"/>
      <c r="EU2280" s="168"/>
      <c r="EV2280" s="168"/>
      <c r="EW2280" s="168"/>
      <c r="EX2280" s="168"/>
      <c r="EY2280" s="168"/>
      <c r="EZ2280" s="168"/>
      <c r="FA2280" s="168"/>
      <c r="FB2280" s="168"/>
      <c r="FC2280" s="168"/>
      <c r="FD2280" s="168"/>
    </row>
    <row r="2281" spans="1:160" s="5" customFormat="1" ht="24.9" customHeight="1" x14ac:dyDescent="0.3">
      <c r="A2281" s="263"/>
      <c r="B2281" s="263"/>
      <c r="C2281" s="265"/>
      <c r="D2281" s="481"/>
      <c r="E2281" s="482"/>
      <c r="F2281" s="482"/>
      <c r="G2281" s="482"/>
      <c r="H2281" s="482"/>
      <c r="I2281" s="482"/>
      <c r="J2281" s="482"/>
      <c r="K2281" s="482"/>
      <c r="L2281" s="482"/>
      <c r="M2281" s="483"/>
      <c r="N2281" s="16"/>
      <c r="O2281" s="412"/>
      <c r="P2281" s="413"/>
      <c r="Q2281" s="8"/>
      <c r="R2281" s="8"/>
      <c r="S2281" s="8"/>
      <c r="T2281" s="9"/>
      <c r="U2281" s="17"/>
      <c r="V2281" s="33"/>
      <c r="W2281" s="57"/>
      <c r="X2281" s="86"/>
      <c r="Y2281" s="33"/>
      <c r="Z2281" s="36"/>
      <c r="AA2281" s="36"/>
      <c r="AD2281" s="33"/>
      <c r="AG2281" s="33"/>
      <c r="AH2281" s="43"/>
      <c r="AI2281" s="43"/>
      <c r="AJ2281" s="43"/>
      <c r="AK2281" s="43"/>
      <c r="AL2281" s="43"/>
      <c r="AM2281" s="43"/>
      <c r="AN2281" s="43"/>
      <c r="AO2281" s="43"/>
      <c r="AP2281" s="43"/>
      <c r="AQ2281" s="43"/>
      <c r="AR2281" s="43"/>
      <c r="AS2281" s="43"/>
      <c r="AT2281" s="43"/>
      <c r="AU2281" s="44"/>
      <c r="AV2281" s="33"/>
      <c r="AW2281" s="33"/>
      <c r="AX2281" s="33"/>
      <c r="AZ2281" s="141"/>
      <c r="BE2281" s="168"/>
      <c r="BF2281" s="168"/>
      <c r="BG2281" s="168"/>
      <c r="BH2281" s="168"/>
      <c r="BI2281" s="168"/>
      <c r="BJ2281" s="168"/>
      <c r="BK2281" s="168"/>
      <c r="BL2281" s="168"/>
      <c r="BM2281" s="168"/>
      <c r="DK2281" s="168"/>
      <c r="DL2281" s="168"/>
      <c r="DM2281" s="168"/>
      <c r="DN2281" s="168"/>
      <c r="DO2281" s="168"/>
      <c r="DP2281" s="168"/>
      <c r="DQ2281" s="168"/>
      <c r="DR2281" s="168"/>
      <c r="DS2281" s="168"/>
      <c r="DT2281" s="168"/>
      <c r="DU2281" s="168"/>
      <c r="DV2281" s="168"/>
      <c r="DW2281" s="168"/>
      <c r="DX2281" s="168"/>
      <c r="DY2281" s="168"/>
      <c r="DZ2281" s="168"/>
      <c r="EA2281" s="168"/>
      <c r="EB2281" s="168"/>
      <c r="EC2281" s="168"/>
      <c r="ED2281" s="168"/>
      <c r="EE2281" s="168"/>
      <c r="EF2281" s="168"/>
      <c r="EG2281" s="168"/>
      <c r="EH2281" s="168"/>
      <c r="EI2281" s="168"/>
      <c r="EJ2281" s="168"/>
      <c r="EK2281" s="168"/>
      <c r="EL2281" s="168"/>
      <c r="EM2281" s="168"/>
      <c r="EN2281" s="168"/>
      <c r="EO2281" s="168"/>
      <c r="EP2281" s="168"/>
      <c r="EQ2281" s="168"/>
      <c r="ER2281" s="168"/>
      <c r="ES2281" s="168"/>
      <c r="ET2281" s="168"/>
      <c r="EU2281" s="168"/>
      <c r="EV2281" s="168"/>
      <c r="EW2281" s="168"/>
      <c r="EX2281" s="168"/>
      <c r="EY2281" s="168"/>
      <c r="EZ2281" s="168"/>
      <c r="FA2281" s="168"/>
      <c r="FB2281" s="168"/>
      <c r="FC2281" s="168"/>
      <c r="FD2281" s="168"/>
    </row>
    <row r="2282" spans="1:160" s="5" customFormat="1" ht="24.9" customHeight="1" x14ac:dyDescent="0.3">
      <c r="A2282" s="263"/>
      <c r="B2282" s="263"/>
      <c r="C2282" s="265"/>
      <c r="D2282" s="481"/>
      <c r="E2282" s="482"/>
      <c r="F2282" s="482"/>
      <c r="G2282" s="482"/>
      <c r="H2282" s="482"/>
      <c r="I2282" s="482"/>
      <c r="J2282" s="482"/>
      <c r="K2282" s="482"/>
      <c r="L2282" s="482"/>
      <c r="M2282" s="483"/>
      <c r="N2282" s="16"/>
      <c r="O2282" s="412"/>
      <c r="P2282" s="413"/>
      <c r="Q2282" s="8"/>
      <c r="R2282" s="8"/>
      <c r="S2282" s="8"/>
      <c r="T2282" s="9"/>
      <c r="U2282" s="17"/>
      <c r="V2282" s="33"/>
      <c r="W2282" s="57"/>
      <c r="X2282" s="86"/>
      <c r="Y2282" s="33"/>
      <c r="Z2282" s="36"/>
      <c r="AA2282" s="36"/>
      <c r="AD2282" s="33"/>
      <c r="AG2282" s="33"/>
      <c r="AH2282" s="43"/>
      <c r="AI2282" s="43"/>
      <c r="AJ2282" s="43"/>
      <c r="AK2282" s="43"/>
      <c r="AL2282" s="43"/>
      <c r="AM2282" s="43"/>
      <c r="AN2282" s="43"/>
      <c r="AO2282" s="43"/>
      <c r="AP2282" s="43"/>
      <c r="AQ2282" s="43"/>
      <c r="AR2282" s="43"/>
      <c r="AS2282" s="43"/>
      <c r="AT2282" s="43"/>
      <c r="AU2282" s="44"/>
      <c r="AV2282" s="33"/>
      <c r="AW2282" s="33"/>
      <c r="AX2282" s="33"/>
      <c r="AZ2282" s="141"/>
      <c r="BE2282" s="168"/>
      <c r="BF2282" s="168"/>
      <c r="BG2282" s="168"/>
      <c r="BH2282" s="168"/>
      <c r="BI2282" s="168"/>
      <c r="BJ2282" s="168"/>
      <c r="BK2282" s="168"/>
      <c r="BL2282" s="168"/>
      <c r="BM2282" s="168"/>
      <c r="DK2282" s="168"/>
      <c r="DL2282" s="168"/>
      <c r="DM2282" s="168"/>
      <c r="DN2282" s="168"/>
      <c r="DO2282" s="168"/>
      <c r="DP2282" s="168"/>
      <c r="DQ2282" s="168"/>
      <c r="DR2282" s="168"/>
      <c r="DS2282" s="168"/>
      <c r="DT2282" s="168"/>
      <c r="DU2282" s="168"/>
      <c r="DV2282" s="168"/>
      <c r="DW2282" s="168"/>
      <c r="DX2282" s="168"/>
      <c r="DY2282" s="168"/>
      <c r="DZ2282" s="168"/>
      <c r="EA2282" s="168"/>
      <c r="EB2282" s="168"/>
      <c r="EC2282" s="168"/>
      <c r="ED2282" s="168"/>
      <c r="EE2282" s="168"/>
      <c r="EF2282" s="168"/>
      <c r="EG2282" s="168"/>
      <c r="EH2282" s="168"/>
      <c r="EI2282" s="168"/>
      <c r="EJ2282" s="168"/>
      <c r="EK2282" s="168"/>
      <c r="EL2282" s="168"/>
      <c r="EM2282" s="168"/>
      <c r="EN2282" s="168"/>
      <c r="EO2282" s="168"/>
      <c r="EP2282" s="168"/>
      <c r="EQ2282" s="168"/>
      <c r="ER2282" s="168"/>
      <c r="ES2282" s="168"/>
      <c r="ET2282" s="168"/>
      <c r="EU2282" s="168"/>
      <c r="EV2282" s="168"/>
      <c r="EW2282" s="168"/>
      <c r="EX2282" s="168"/>
      <c r="EY2282" s="168"/>
      <c r="EZ2282" s="168"/>
      <c r="FA2282" s="168"/>
      <c r="FB2282" s="168"/>
      <c r="FC2282" s="168"/>
      <c r="FD2282" s="168"/>
    </row>
    <row r="2283" spans="1:160" s="5" customFormat="1" ht="24.9" customHeight="1" x14ac:dyDescent="0.3">
      <c r="A2283" s="263"/>
      <c r="B2283" s="263"/>
      <c r="C2283" s="265"/>
      <c r="D2283" s="481"/>
      <c r="E2283" s="482"/>
      <c r="F2283" s="482"/>
      <c r="G2283" s="482"/>
      <c r="H2283" s="482"/>
      <c r="I2283" s="482"/>
      <c r="J2283" s="482"/>
      <c r="K2283" s="482"/>
      <c r="L2283" s="482"/>
      <c r="M2283" s="483"/>
      <c r="N2283" s="16"/>
      <c r="O2283" s="412"/>
      <c r="P2283" s="413"/>
      <c r="Q2283" s="8"/>
      <c r="R2283" s="8"/>
      <c r="S2283" s="8"/>
      <c r="T2283" s="9"/>
      <c r="U2283" s="17"/>
      <c r="V2283" s="33"/>
      <c r="W2283" s="57"/>
      <c r="X2283" s="86"/>
      <c r="Y2283" s="33"/>
      <c r="Z2283" s="36"/>
      <c r="AA2283" s="36"/>
      <c r="AD2283" s="33"/>
      <c r="AG2283" s="33"/>
      <c r="AH2283" s="43"/>
      <c r="AI2283" s="43"/>
      <c r="AJ2283" s="43"/>
      <c r="AK2283" s="43"/>
      <c r="AL2283" s="43"/>
      <c r="AM2283" s="43"/>
      <c r="AN2283" s="43"/>
      <c r="AO2283" s="43"/>
      <c r="AP2283" s="43"/>
      <c r="AQ2283" s="43"/>
      <c r="AR2283" s="43"/>
      <c r="AS2283" s="43"/>
      <c r="AT2283" s="43"/>
      <c r="AU2283" s="44"/>
      <c r="AV2283" s="33"/>
      <c r="AW2283" s="33"/>
      <c r="AX2283" s="33"/>
      <c r="AZ2283" s="141"/>
      <c r="BE2283" s="168"/>
      <c r="BF2283" s="168"/>
      <c r="BG2283" s="168"/>
      <c r="BH2283" s="168"/>
      <c r="BI2283" s="168"/>
      <c r="BJ2283" s="168"/>
      <c r="BK2283" s="168"/>
      <c r="BL2283" s="168"/>
      <c r="BM2283" s="168"/>
      <c r="DK2283" s="168"/>
      <c r="DL2283" s="168"/>
      <c r="DM2283" s="168"/>
      <c r="DN2283" s="168"/>
      <c r="DO2283" s="168"/>
      <c r="DP2283" s="168"/>
      <c r="DQ2283" s="168"/>
      <c r="DR2283" s="168"/>
      <c r="DS2283" s="168"/>
      <c r="DT2283" s="168"/>
      <c r="DU2283" s="168"/>
      <c r="DV2283" s="168"/>
      <c r="DW2283" s="168"/>
      <c r="DX2283" s="168"/>
      <c r="DY2283" s="168"/>
      <c r="DZ2283" s="168"/>
      <c r="EA2283" s="168"/>
      <c r="EB2283" s="168"/>
      <c r="EC2283" s="168"/>
      <c r="ED2283" s="168"/>
      <c r="EE2283" s="168"/>
      <c r="EF2283" s="168"/>
      <c r="EG2283" s="168"/>
      <c r="EH2283" s="168"/>
      <c r="EI2283" s="168"/>
      <c r="EJ2283" s="168"/>
      <c r="EK2283" s="168"/>
      <c r="EL2283" s="168"/>
      <c r="EM2283" s="168"/>
      <c r="EN2283" s="168"/>
      <c r="EO2283" s="168"/>
      <c r="EP2283" s="168"/>
      <c r="EQ2283" s="168"/>
      <c r="ER2283" s="168"/>
      <c r="ES2283" s="168"/>
      <c r="ET2283" s="168"/>
      <c r="EU2283" s="168"/>
      <c r="EV2283" s="168"/>
      <c r="EW2283" s="168"/>
      <c r="EX2283" s="168"/>
      <c r="EY2283" s="168"/>
      <c r="EZ2283" s="168"/>
      <c r="FA2283" s="168"/>
      <c r="FB2283" s="168"/>
      <c r="FC2283" s="168"/>
      <c r="FD2283" s="168"/>
    </row>
    <row r="2284" spans="1:160" s="5" customFormat="1" ht="24.9" customHeight="1" x14ac:dyDescent="0.3">
      <c r="A2284" s="263"/>
      <c r="B2284" s="263"/>
      <c r="C2284" s="265"/>
      <c r="D2284" s="481"/>
      <c r="E2284" s="482"/>
      <c r="F2284" s="482"/>
      <c r="G2284" s="482"/>
      <c r="H2284" s="482"/>
      <c r="I2284" s="482"/>
      <c r="J2284" s="482"/>
      <c r="K2284" s="482"/>
      <c r="L2284" s="482"/>
      <c r="M2284" s="483"/>
      <c r="N2284" s="16"/>
      <c r="O2284" s="412"/>
      <c r="P2284" s="413"/>
      <c r="Q2284" s="8"/>
      <c r="R2284" s="8"/>
      <c r="S2284" s="8"/>
      <c r="T2284" s="9"/>
      <c r="U2284" s="17"/>
      <c r="V2284" s="33"/>
      <c r="W2284" s="57"/>
      <c r="X2284" s="86"/>
      <c r="Y2284" s="33"/>
      <c r="Z2284" s="36"/>
      <c r="AA2284" s="36"/>
      <c r="AD2284" s="33"/>
      <c r="AG2284" s="33"/>
      <c r="AH2284" s="43"/>
      <c r="AI2284" s="43"/>
      <c r="AJ2284" s="43"/>
      <c r="AK2284" s="43"/>
      <c r="AL2284" s="43"/>
      <c r="AM2284" s="43"/>
      <c r="AN2284" s="43"/>
      <c r="AO2284" s="43"/>
      <c r="AP2284" s="43"/>
      <c r="AQ2284" s="43"/>
      <c r="AR2284" s="43"/>
      <c r="AS2284" s="43"/>
      <c r="AT2284" s="43"/>
      <c r="AU2284" s="44"/>
      <c r="AV2284" s="33"/>
      <c r="AW2284" s="33"/>
      <c r="AX2284" s="33"/>
      <c r="AZ2284" s="141"/>
      <c r="BE2284" s="168"/>
      <c r="BF2284" s="168"/>
      <c r="BG2284" s="168"/>
      <c r="BH2284" s="168"/>
      <c r="BI2284" s="168"/>
      <c r="BJ2284" s="168"/>
      <c r="BK2284" s="168"/>
      <c r="BL2284" s="168"/>
      <c r="BM2284" s="168"/>
      <c r="DK2284" s="168"/>
      <c r="DL2284" s="168"/>
      <c r="DM2284" s="168"/>
      <c r="DN2284" s="168"/>
      <c r="DO2284" s="168"/>
      <c r="DP2284" s="168"/>
      <c r="DQ2284" s="168"/>
      <c r="DR2284" s="168"/>
      <c r="DS2284" s="168"/>
      <c r="DT2284" s="168"/>
      <c r="DU2284" s="168"/>
      <c r="DV2284" s="168"/>
      <c r="DW2284" s="168"/>
      <c r="DX2284" s="168"/>
      <c r="DY2284" s="168"/>
      <c r="DZ2284" s="168"/>
      <c r="EA2284" s="168"/>
      <c r="EB2284" s="168"/>
      <c r="EC2284" s="168"/>
      <c r="ED2284" s="168"/>
      <c r="EE2284" s="168"/>
      <c r="EF2284" s="168"/>
      <c r="EG2284" s="168"/>
      <c r="EH2284" s="168"/>
      <c r="EI2284" s="168"/>
      <c r="EJ2284" s="168"/>
      <c r="EK2284" s="168"/>
      <c r="EL2284" s="168"/>
      <c r="EM2284" s="168"/>
      <c r="EN2284" s="168"/>
      <c r="EO2284" s="168"/>
      <c r="EP2284" s="168"/>
      <c r="EQ2284" s="168"/>
      <c r="ER2284" s="168"/>
      <c r="ES2284" s="168"/>
      <c r="ET2284" s="168"/>
      <c r="EU2284" s="168"/>
      <c r="EV2284" s="168"/>
      <c r="EW2284" s="168"/>
      <c r="EX2284" s="168"/>
      <c r="EY2284" s="168"/>
      <c r="EZ2284" s="168"/>
      <c r="FA2284" s="168"/>
      <c r="FB2284" s="168"/>
      <c r="FC2284" s="168"/>
      <c r="FD2284" s="168"/>
    </row>
    <row r="2285" spans="1:160" s="5" customFormat="1" ht="24.9" customHeight="1" x14ac:dyDescent="0.3">
      <c r="A2285" s="263"/>
      <c r="B2285" s="263"/>
      <c r="C2285" s="265"/>
      <c r="D2285" s="481"/>
      <c r="E2285" s="482"/>
      <c r="F2285" s="482"/>
      <c r="G2285" s="482"/>
      <c r="H2285" s="482"/>
      <c r="I2285" s="482"/>
      <c r="J2285" s="482"/>
      <c r="K2285" s="482"/>
      <c r="L2285" s="482"/>
      <c r="M2285" s="483"/>
      <c r="N2285" s="16"/>
      <c r="O2285" s="412"/>
      <c r="P2285" s="413"/>
      <c r="Q2285" s="8"/>
      <c r="R2285" s="8"/>
      <c r="S2285" s="8"/>
      <c r="T2285" s="9"/>
      <c r="U2285" s="17"/>
      <c r="V2285" s="33"/>
      <c r="W2285" s="57"/>
      <c r="X2285" s="86"/>
      <c r="Y2285" s="33"/>
      <c r="Z2285" s="36"/>
      <c r="AA2285" s="36"/>
      <c r="AD2285" s="33"/>
      <c r="AG2285" s="33"/>
      <c r="AH2285" s="43"/>
      <c r="AI2285" s="43"/>
      <c r="AJ2285" s="43"/>
      <c r="AK2285" s="43"/>
      <c r="AL2285" s="43"/>
      <c r="AM2285" s="43"/>
      <c r="AN2285" s="43"/>
      <c r="AO2285" s="43"/>
      <c r="AP2285" s="43"/>
      <c r="AQ2285" s="43"/>
      <c r="AR2285" s="43"/>
      <c r="AS2285" s="43"/>
      <c r="AT2285" s="43"/>
      <c r="AU2285" s="44"/>
      <c r="AV2285" s="33"/>
      <c r="AW2285" s="33"/>
      <c r="AX2285" s="33"/>
      <c r="AZ2285" s="141"/>
      <c r="BE2285" s="168"/>
      <c r="BF2285" s="168"/>
      <c r="BG2285" s="168"/>
      <c r="BH2285" s="168"/>
      <c r="BI2285" s="168"/>
      <c r="BJ2285" s="168"/>
      <c r="BK2285" s="168"/>
      <c r="BL2285" s="168"/>
      <c r="BM2285" s="168"/>
      <c r="DK2285" s="168"/>
      <c r="DL2285" s="168"/>
      <c r="DM2285" s="168"/>
      <c r="DN2285" s="168"/>
      <c r="DO2285" s="168"/>
      <c r="DP2285" s="168"/>
      <c r="DQ2285" s="168"/>
      <c r="DR2285" s="168"/>
      <c r="DS2285" s="168"/>
      <c r="DT2285" s="168"/>
      <c r="DU2285" s="168"/>
      <c r="DV2285" s="168"/>
      <c r="DW2285" s="168"/>
      <c r="DX2285" s="168"/>
      <c r="DY2285" s="168"/>
      <c r="DZ2285" s="168"/>
      <c r="EA2285" s="168"/>
      <c r="EB2285" s="168"/>
      <c r="EC2285" s="168"/>
      <c r="ED2285" s="168"/>
      <c r="EE2285" s="168"/>
      <c r="EF2285" s="168"/>
      <c r="EG2285" s="168"/>
      <c r="EH2285" s="168"/>
      <c r="EI2285" s="168"/>
      <c r="EJ2285" s="168"/>
      <c r="EK2285" s="168"/>
      <c r="EL2285" s="168"/>
      <c r="EM2285" s="168"/>
      <c r="EN2285" s="168"/>
      <c r="EO2285" s="168"/>
      <c r="EP2285" s="168"/>
      <c r="EQ2285" s="168"/>
      <c r="ER2285" s="168"/>
      <c r="ES2285" s="168"/>
      <c r="ET2285" s="168"/>
      <c r="EU2285" s="168"/>
      <c r="EV2285" s="168"/>
      <c r="EW2285" s="168"/>
      <c r="EX2285" s="168"/>
      <c r="EY2285" s="168"/>
      <c r="EZ2285" s="168"/>
      <c r="FA2285" s="168"/>
      <c r="FB2285" s="168"/>
      <c r="FC2285" s="168"/>
      <c r="FD2285" s="168"/>
    </row>
    <row r="2286" spans="1:160" s="5" customFormat="1" ht="24.9" customHeight="1" x14ac:dyDescent="0.3">
      <c r="A2286" s="263"/>
      <c r="B2286" s="263"/>
      <c r="C2286" s="265"/>
      <c r="D2286" s="481"/>
      <c r="E2286" s="482"/>
      <c r="F2286" s="482"/>
      <c r="G2286" s="482"/>
      <c r="H2286" s="482"/>
      <c r="I2286" s="482"/>
      <c r="J2286" s="482"/>
      <c r="K2286" s="482"/>
      <c r="L2286" s="482"/>
      <c r="M2286" s="483"/>
      <c r="N2286" s="16"/>
      <c r="O2286" s="412"/>
      <c r="P2286" s="413"/>
      <c r="Q2286" s="8"/>
      <c r="R2286" s="8"/>
      <c r="S2286" s="8"/>
      <c r="T2286" s="9"/>
      <c r="U2286" s="17"/>
      <c r="V2286" s="33"/>
      <c r="W2286" s="57"/>
      <c r="X2286" s="86"/>
      <c r="Y2286" s="33"/>
      <c r="Z2286" s="36"/>
      <c r="AA2286" s="36"/>
      <c r="AD2286" s="33"/>
      <c r="AG2286" s="33"/>
      <c r="AH2286" s="43"/>
      <c r="AI2286" s="43"/>
      <c r="AJ2286" s="43"/>
      <c r="AK2286" s="43"/>
      <c r="AL2286" s="43"/>
      <c r="AM2286" s="43"/>
      <c r="AN2286" s="43"/>
      <c r="AO2286" s="43"/>
      <c r="AP2286" s="43"/>
      <c r="AQ2286" s="43"/>
      <c r="AR2286" s="43"/>
      <c r="AS2286" s="43"/>
      <c r="AT2286" s="43"/>
      <c r="AU2286" s="44"/>
      <c r="AV2286" s="33"/>
      <c r="AW2286" s="33"/>
      <c r="AX2286" s="33"/>
      <c r="AZ2286" s="141"/>
      <c r="BE2286" s="168"/>
      <c r="BF2286" s="168"/>
      <c r="BG2286" s="168"/>
      <c r="BH2286" s="168"/>
      <c r="BI2286" s="168"/>
      <c r="BJ2286" s="168"/>
      <c r="BK2286" s="168"/>
      <c r="BL2286" s="168"/>
      <c r="BM2286" s="168"/>
      <c r="DK2286" s="168"/>
      <c r="DL2286" s="168"/>
      <c r="DM2286" s="168"/>
      <c r="DN2286" s="168"/>
      <c r="DO2286" s="168"/>
      <c r="DP2286" s="168"/>
      <c r="DQ2286" s="168"/>
      <c r="DR2286" s="168"/>
      <c r="DS2286" s="168"/>
      <c r="DT2286" s="168"/>
      <c r="DU2286" s="168"/>
      <c r="DV2286" s="168"/>
      <c r="DW2286" s="168"/>
      <c r="DX2286" s="168"/>
      <c r="DY2286" s="168"/>
      <c r="DZ2286" s="168"/>
      <c r="EA2286" s="168"/>
      <c r="EB2286" s="168"/>
      <c r="EC2286" s="168"/>
      <c r="ED2286" s="168"/>
      <c r="EE2286" s="168"/>
      <c r="EF2286" s="168"/>
      <c r="EG2286" s="168"/>
      <c r="EH2286" s="168"/>
      <c r="EI2286" s="168"/>
      <c r="EJ2286" s="168"/>
      <c r="EK2286" s="168"/>
      <c r="EL2286" s="168"/>
      <c r="EM2286" s="168"/>
      <c r="EN2286" s="168"/>
      <c r="EO2286" s="168"/>
      <c r="EP2286" s="168"/>
      <c r="EQ2286" s="168"/>
      <c r="ER2286" s="168"/>
      <c r="ES2286" s="168"/>
      <c r="ET2286" s="168"/>
      <c r="EU2286" s="168"/>
      <c r="EV2286" s="168"/>
      <c r="EW2286" s="168"/>
      <c r="EX2286" s="168"/>
      <c r="EY2286" s="168"/>
      <c r="EZ2286" s="168"/>
      <c r="FA2286" s="168"/>
      <c r="FB2286" s="168"/>
      <c r="FC2286" s="168"/>
      <c r="FD2286" s="168"/>
    </row>
    <row r="2287" spans="1:160" s="5" customFormat="1" ht="24.9" customHeight="1" x14ac:dyDescent="0.3">
      <c r="A2287" s="263"/>
      <c r="B2287" s="263"/>
      <c r="C2287" s="265"/>
      <c r="D2287" s="481"/>
      <c r="E2287" s="482"/>
      <c r="F2287" s="482"/>
      <c r="G2287" s="482"/>
      <c r="H2287" s="482"/>
      <c r="I2287" s="482"/>
      <c r="J2287" s="482"/>
      <c r="K2287" s="482"/>
      <c r="L2287" s="482"/>
      <c r="M2287" s="483"/>
      <c r="N2287" s="16"/>
      <c r="O2287" s="412"/>
      <c r="P2287" s="413"/>
      <c r="Q2287" s="8"/>
      <c r="R2287" s="8"/>
      <c r="S2287" s="8"/>
      <c r="T2287" s="9"/>
      <c r="U2287" s="17"/>
      <c r="V2287" s="33"/>
      <c r="W2287" s="57"/>
      <c r="X2287" s="86"/>
      <c r="Y2287" s="33"/>
      <c r="Z2287" s="36"/>
      <c r="AA2287" s="36"/>
      <c r="AD2287" s="33"/>
      <c r="AG2287" s="33"/>
      <c r="AH2287" s="43"/>
      <c r="AI2287" s="43"/>
      <c r="AJ2287" s="43"/>
      <c r="AK2287" s="43"/>
      <c r="AL2287" s="43"/>
      <c r="AM2287" s="43"/>
      <c r="AN2287" s="43"/>
      <c r="AO2287" s="43"/>
      <c r="AP2287" s="43"/>
      <c r="AQ2287" s="43"/>
      <c r="AR2287" s="43"/>
      <c r="AS2287" s="43"/>
      <c r="AT2287" s="43"/>
      <c r="AU2287" s="44"/>
      <c r="AV2287" s="33"/>
      <c r="AW2287" s="33"/>
      <c r="AX2287" s="33"/>
      <c r="AZ2287" s="141"/>
      <c r="BE2287" s="168"/>
      <c r="BF2287" s="168"/>
      <c r="BG2287" s="168"/>
      <c r="BH2287" s="168"/>
      <c r="BI2287" s="168"/>
      <c r="BJ2287" s="168"/>
      <c r="BK2287" s="168"/>
      <c r="BL2287" s="168"/>
      <c r="BM2287" s="168"/>
      <c r="DK2287" s="168"/>
      <c r="DL2287" s="168"/>
      <c r="DM2287" s="168"/>
      <c r="DN2287" s="168"/>
      <c r="DO2287" s="168"/>
      <c r="DP2287" s="168"/>
      <c r="DQ2287" s="168"/>
      <c r="DR2287" s="168"/>
      <c r="DS2287" s="168"/>
      <c r="DT2287" s="168"/>
      <c r="DU2287" s="168"/>
      <c r="DV2287" s="168"/>
      <c r="DW2287" s="168"/>
      <c r="DX2287" s="168"/>
      <c r="DY2287" s="168"/>
      <c r="DZ2287" s="168"/>
      <c r="EA2287" s="168"/>
      <c r="EB2287" s="168"/>
      <c r="EC2287" s="168"/>
      <c r="ED2287" s="168"/>
      <c r="EE2287" s="168"/>
      <c r="EF2287" s="168"/>
      <c r="EG2287" s="168"/>
      <c r="EH2287" s="168"/>
      <c r="EI2287" s="168"/>
      <c r="EJ2287" s="168"/>
      <c r="EK2287" s="168"/>
      <c r="EL2287" s="168"/>
      <c r="EM2287" s="168"/>
      <c r="EN2287" s="168"/>
      <c r="EO2287" s="168"/>
      <c r="EP2287" s="168"/>
      <c r="EQ2287" s="168"/>
      <c r="ER2287" s="168"/>
      <c r="ES2287" s="168"/>
      <c r="ET2287" s="168"/>
      <c r="EU2287" s="168"/>
      <c r="EV2287" s="168"/>
      <c r="EW2287" s="168"/>
      <c r="EX2287" s="168"/>
      <c r="EY2287" s="168"/>
      <c r="EZ2287" s="168"/>
      <c r="FA2287" s="168"/>
      <c r="FB2287" s="168"/>
      <c r="FC2287" s="168"/>
      <c r="FD2287" s="168"/>
    </row>
    <row r="2288" spans="1:160" s="5" customFormat="1" ht="24.9" customHeight="1" x14ac:dyDescent="0.3">
      <c r="A2288" s="263"/>
      <c r="B2288" s="263"/>
      <c r="C2288" s="265"/>
      <c r="D2288" s="481"/>
      <c r="E2288" s="482"/>
      <c r="F2288" s="482"/>
      <c r="G2288" s="482"/>
      <c r="H2288" s="482"/>
      <c r="I2288" s="482"/>
      <c r="J2288" s="482"/>
      <c r="K2288" s="482"/>
      <c r="L2288" s="482"/>
      <c r="M2288" s="483"/>
      <c r="N2288" s="16"/>
      <c r="O2288" s="412"/>
      <c r="P2288" s="413"/>
      <c r="Q2288" s="8"/>
      <c r="R2288" s="8"/>
      <c r="S2288" s="8"/>
      <c r="T2288" s="9"/>
      <c r="U2288" s="17"/>
      <c r="V2288" s="33"/>
      <c r="W2288" s="57"/>
      <c r="X2288" s="86"/>
      <c r="Y2288" s="33"/>
      <c r="Z2288" s="36"/>
      <c r="AA2288" s="36"/>
      <c r="AD2288" s="33"/>
      <c r="AG2288" s="33"/>
      <c r="AH2288" s="43"/>
      <c r="AI2288" s="43"/>
      <c r="AJ2288" s="43"/>
      <c r="AK2288" s="43"/>
      <c r="AL2288" s="43"/>
      <c r="AM2288" s="43"/>
      <c r="AN2288" s="43"/>
      <c r="AO2288" s="43"/>
      <c r="AP2288" s="43"/>
      <c r="AQ2288" s="43"/>
      <c r="AR2288" s="43"/>
      <c r="AS2288" s="43"/>
      <c r="AT2288" s="43"/>
      <c r="AU2288" s="44"/>
      <c r="AV2288" s="33"/>
      <c r="AW2288" s="33"/>
      <c r="AX2288" s="33"/>
      <c r="AZ2288" s="141"/>
      <c r="BE2288" s="168"/>
      <c r="BF2288" s="168"/>
      <c r="BG2288" s="168"/>
      <c r="BH2288" s="168"/>
      <c r="BI2288" s="168"/>
      <c r="BJ2288" s="168"/>
      <c r="BK2288" s="168"/>
      <c r="BL2288" s="168"/>
      <c r="BM2288" s="168"/>
      <c r="DK2288" s="168"/>
      <c r="DL2288" s="168"/>
      <c r="DM2288" s="168"/>
      <c r="DN2288" s="168"/>
      <c r="DO2288" s="168"/>
      <c r="DP2288" s="168"/>
      <c r="DQ2288" s="168"/>
      <c r="DR2288" s="168"/>
      <c r="DS2288" s="168"/>
      <c r="DT2288" s="168"/>
      <c r="DU2288" s="168"/>
      <c r="DV2288" s="168"/>
      <c r="DW2288" s="168"/>
      <c r="DX2288" s="168"/>
      <c r="DY2288" s="168"/>
      <c r="DZ2288" s="168"/>
      <c r="EA2288" s="168"/>
      <c r="EB2288" s="168"/>
      <c r="EC2288" s="168"/>
      <c r="ED2288" s="168"/>
      <c r="EE2288" s="168"/>
      <c r="EF2288" s="168"/>
      <c r="EG2288" s="168"/>
      <c r="EH2288" s="168"/>
      <c r="EI2288" s="168"/>
      <c r="EJ2288" s="168"/>
      <c r="EK2288" s="168"/>
      <c r="EL2288" s="168"/>
      <c r="EM2288" s="168"/>
      <c r="EN2288" s="168"/>
      <c r="EO2288" s="168"/>
      <c r="EP2288" s="168"/>
      <c r="EQ2288" s="168"/>
      <c r="ER2288" s="168"/>
      <c r="ES2288" s="168"/>
      <c r="ET2288" s="168"/>
      <c r="EU2288" s="168"/>
      <c r="EV2288" s="168"/>
      <c r="EW2288" s="168"/>
      <c r="EX2288" s="168"/>
      <c r="EY2288" s="168"/>
      <c r="EZ2288" s="168"/>
      <c r="FA2288" s="168"/>
      <c r="FB2288" s="168"/>
      <c r="FC2288" s="168"/>
      <c r="FD2288" s="168"/>
    </row>
    <row r="2289" spans="1:160" s="5" customFormat="1" ht="24.9" customHeight="1" x14ac:dyDescent="0.3">
      <c r="A2289" s="263"/>
      <c r="B2289" s="263"/>
      <c r="C2289" s="265"/>
      <c r="D2289" s="481"/>
      <c r="E2289" s="482"/>
      <c r="F2289" s="482"/>
      <c r="G2289" s="482"/>
      <c r="H2289" s="482"/>
      <c r="I2289" s="482"/>
      <c r="J2289" s="482"/>
      <c r="K2289" s="482"/>
      <c r="L2289" s="482"/>
      <c r="M2289" s="483"/>
      <c r="N2289" s="16"/>
      <c r="O2289" s="412"/>
      <c r="P2289" s="413"/>
      <c r="Q2289" s="8"/>
      <c r="R2289" s="8"/>
      <c r="S2289" s="8"/>
      <c r="T2289" s="9"/>
      <c r="U2289" s="17"/>
      <c r="V2289" s="33"/>
      <c r="W2289" s="57"/>
      <c r="X2289" s="86"/>
      <c r="Y2289" s="33"/>
      <c r="Z2289" s="36"/>
      <c r="AA2289" s="36"/>
      <c r="AD2289" s="33"/>
      <c r="AG2289" s="33"/>
      <c r="AH2289" s="43"/>
      <c r="AI2289" s="43"/>
      <c r="AJ2289" s="43"/>
      <c r="AK2289" s="43"/>
      <c r="AL2289" s="43"/>
      <c r="AM2289" s="43"/>
      <c r="AN2289" s="43"/>
      <c r="AO2289" s="43"/>
      <c r="AP2289" s="43"/>
      <c r="AQ2289" s="43"/>
      <c r="AR2289" s="43"/>
      <c r="AS2289" s="43"/>
      <c r="AT2289" s="43"/>
      <c r="AU2289" s="44"/>
      <c r="AV2289" s="33"/>
      <c r="AW2289" s="33"/>
      <c r="AX2289" s="33"/>
      <c r="AZ2289" s="141"/>
      <c r="BE2289" s="168"/>
      <c r="BF2289" s="168"/>
      <c r="BG2289" s="168"/>
      <c r="BH2289" s="168"/>
      <c r="BI2289" s="168"/>
      <c r="BJ2289" s="168"/>
      <c r="BK2289" s="168"/>
      <c r="BL2289" s="168"/>
      <c r="BM2289" s="168"/>
      <c r="DK2289" s="168"/>
      <c r="DL2289" s="168"/>
      <c r="DM2289" s="168"/>
      <c r="DN2289" s="168"/>
      <c r="DO2289" s="168"/>
      <c r="DP2289" s="168"/>
      <c r="DQ2289" s="168"/>
      <c r="DR2289" s="168"/>
      <c r="DS2289" s="168"/>
      <c r="DT2289" s="168"/>
      <c r="DU2289" s="168"/>
      <c r="DV2289" s="168"/>
      <c r="DW2289" s="168"/>
      <c r="DX2289" s="168"/>
      <c r="DY2289" s="168"/>
      <c r="DZ2289" s="168"/>
      <c r="EA2289" s="168"/>
      <c r="EB2289" s="168"/>
      <c r="EC2289" s="168"/>
      <c r="ED2289" s="168"/>
      <c r="EE2289" s="168"/>
      <c r="EF2289" s="168"/>
      <c r="EG2289" s="168"/>
      <c r="EH2289" s="168"/>
      <c r="EI2289" s="168"/>
      <c r="EJ2289" s="168"/>
      <c r="EK2289" s="168"/>
      <c r="EL2289" s="168"/>
      <c r="EM2289" s="168"/>
      <c r="EN2289" s="168"/>
      <c r="EO2289" s="168"/>
      <c r="EP2289" s="168"/>
      <c r="EQ2289" s="168"/>
      <c r="ER2289" s="168"/>
      <c r="ES2289" s="168"/>
      <c r="ET2289" s="168"/>
      <c r="EU2289" s="168"/>
      <c r="EV2289" s="168"/>
      <c r="EW2289" s="168"/>
      <c r="EX2289" s="168"/>
      <c r="EY2289" s="168"/>
      <c r="EZ2289" s="168"/>
      <c r="FA2289" s="168"/>
      <c r="FB2289" s="168"/>
      <c r="FC2289" s="168"/>
      <c r="FD2289" s="168"/>
    </row>
    <row r="2290" spans="1:160" s="5" customFormat="1" ht="24.9" customHeight="1" x14ac:dyDescent="0.3">
      <c r="A2290" s="263"/>
      <c r="B2290" s="263"/>
      <c r="C2290" s="265"/>
      <c r="D2290" s="481"/>
      <c r="E2290" s="482"/>
      <c r="F2290" s="482"/>
      <c r="G2290" s="482"/>
      <c r="H2290" s="482"/>
      <c r="I2290" s="482"/>
      <c r="J2290" s="482"/>
      <c r="K2290" s="482"/>
      <c r="L2290" s="482"/>
      <c r="M2290" s="483"/>
      <c r="N2290" s="16"/>
      <c r="O2290" s="412"/>
      <c r="P2290" s="413"/>
      <c r="Q2290" s="8"/>
      <c r="R2290" s="8"/>
      <c r="S2290" s="8"/>
      <c r="T2290" s="9"/>
      <c r="U2290" s="17"/>
      <c r="V2290" s="33"/>
      <c r="W2290" s="57"/>
      <c r="X2290" s="86"/>
      <c r="Y2290" s="33"/>
      <c r="Z2290" s="36"/>
      <c r="AA2290" s="36"/>
      <c r="AD2290" s="33"/>
      <c r="AG2290" s="33"/>
      <c r="AH2290" s="43"/>
      <c r="AI2290" s="43"/>
      <c r="AJ2290" s="43"/>
      <c r="AK2290" s="43"/>
      <c r="AL2290" s="43"/>
      <c r="AM2290" s="43"/>
      <c r="AN2290" s="43"/>
      <c r="AO2290" s="43"/>
      <c r="AP2290" s="43"/>
      <c r="AQ2290" s="43"/>
      <c r="AR2290" s="43"/>
      <c r="AS2290" s="43"/>
      <c r="AT2290" s="43"/>
      <c r="AU2290" s="44"/>
      <c r="AV2290" s="33"/>
      <c r="AW2290" s="33"/>
      <c r="AX2290" s="33"/>
      <c r="AZ2290" s="141"/>
      <c r="BE2290" s="168"/>
      <c r="BF2290" s="168"/>
      <c r="BG2290" s="168"/>
      <c r="BH2290" s="168"/>
      <c r="BI2290" s="168"/>
      <c r="BJ2290" s="168"/>
      <c r="BK2290" s="168"/>
      <c r="BL2290" s="168"/>
      <c r="BM2290" s="168"/>
      <c r="DK2290" s="168"/>
      <c r="DL2290" s="168"/>
      <c r="DM2290" s="168"/>
      <c r="DN2290" s="168"/>
      <c r="DO2290" s="168"/>
      <c r="DP2290" s="168"/>
      <c r="DQ2290" s="168"/>
      <c r="DR2290" s="168"/>
      <c r="DS2290" s="168"/>
      <c r="DT2290" s="168"/>
      <c r="DU2290" s="168"/>
      <c r="DV2290" s="168"/>
      <c r="DW2290" s="168"/>
      <c r="DX2290" s="168"/>
      <c r="DY2290" s="168"/>
      <c r="DZ2290" s="168"/>
      <c r="EA2290" s="168"/>
      <c r="EB2290" s="168"/>
      <c r="EC2290" s="168"/>
      <c r="ED2290" s="168"/>
      <c r="EE2290" s="168"/>
      <c r="EF2290" s="168"/>
      <c r="EG2290" s="168"/>
      <c r="EH2290" s="168"/>
      <c r="EI2290" s="168"/>
      <c r="EJ2290" s="168"/>
      <c r="EK2290" s="168"/>
      <c r="EL2290" s="168"/>
      <c r="EM2290" s="168"/>
      <c r="EN2290" s="168"/>
      <c r="EO2290" s="168"/>
      <c r="EP2290" s="168"/>
      <c r="EQ2290" s="168"/>
      <c r="ER2290" s="168"/>
      <c r="ES2290" s="168"/>
      <c r="ET2290" s="168"/>
      <c r="EU2290" s="168"/>
      <c r="EV2290" s="168"/>
      <c r="EW2290" s="168"/>
      <c r="EX2290" s="168"/>
      <c r="EY2290" s="168"/>
      <c r="EZ2290" s="168"/>
      <c r="FA2290" s="168"/>
      <c r="FB2290" s="168"/>
      <c r="FC2290" s="168"/>
      <c r="FD2290" s="168"/>
    </row>
    <row r="2291" spans="1:160" s="5" customFormat="1" ht="24.9" customHeight="1" thickBot="1" x14ac:dyDescent="0.35">
      <c r="A2291" s="263"/>
      <c r="B2291" s="263"/>
      <c r="C2291" s="265"/>
      <c r="D2291" s="481"/>
      <c r="E2291" s="482"/>
      <c r="F2291" s="482"/>
      <c r="G2291" s="482"/>
      <c r="H2291" s="482"/>
      <c r="I2291" s="482"/>
      <c r="J2291" s="482"/>
      <c r="K2291" s="482"/>
      <c r="L2291" s="482"/>
      <c r="M2291" s="483"/>
      <c r="N2291" s="414" t="s">
        <v>16</v>
      </c>
      <c r="O2291" s="415"/>
      <c r="P2291" s="415"/>
      <c r="Q2291" s="415"/>
      <c r="R2291" s="415"/>
      <c r="S2291" s="415"/>
      <c r="T2291" s="415"/>
      <c r="U2291" s="18">
        <f>SUM(U2271:U2290)</f>
        <v>0</v>
      </c>
      <c r="V2291" s="33"/>
      <c r="W2291" s="57"/>
      <c r="X2291" s="86"/>
      <c r="Y2291" s="33"/>
      <c r="Z2291" s="36"/>
      <c r="AA2291" s="36"/>
      <c r="AD2291" s="33"/>
      <c r="AG2291" s="33"/>
      <c r="AH2291" s="43"/>
      <c r="AI2291" s="43"/>
      <c r="AJ2291" s="43"/>
      <c r="AK2291" s="43"/>
      <c r="AL2291" s="43"/>
      <c r="AM2291" s="43"/>
      <c r="AN2291" s="43"/>
      <c r="AO2291" s="43"/>
      <c r="AP2291" s="43"/>
      <c r="AQ2291" s="43"/>
      <c r="AR2291" s="43"/>
      <c r="AS2291" s="43"/>
      <c r="AT2291" s="43"/>
      <c r="AU2291" s="44"/>
      <c r="AV2291" s="33"/>
      <c r="AW2291" s="33"/>
      <c r="AX2291" s="33"/>
      <c r="AZ2291" s="141"/>
      <c r="BE2291" s="168"/>
      <c r="BF2291" s="168"/>
      <c r="BG2291" s="168"/>
      <c r="BH2291" s="168"/>
      <c r="BI2291" s="168"/>
      <c r="BJ2291" s="168"/>
      <c r="BK2291" s="168"/>
      <c r="BL2291" s="168"/>
      <c r="BM2291" s="168"/>
      <c r="DK2291" s="168"/>
      <c r="DL2291" s="168"/>
      <c r="DM2291" s="168"/>
      <c r="DN2291" s="168"/>
      <c r="DO2291" s="168"/>
      <c r="DP2291" s="168"/>
      <c r="DQ2291" s="168"/>
      <c r="DR2291" s="168"/>
      <c r="DS2291" s="168"/>
      <c r="DT2291" s="168"/>
      <c r="DU2291" s="168"/>
      <c r="DV2291" s="168"/>
      <c r="DW2291" s="168"/>
      <c r="DX2291" s="168"/>
      <c r="DY2291" s="168"/>
      <c r="DZ2291" s="168"/>
      <c r="EA2291" s="168"/>
      <c r="EB2291" s="168"/>
      <c r="EC2291" s="168"/>
      <c r="ED2291" s="168"/>
      <c r="EE2291" s="168"/>
      <c r="EF2291" s="168"/>
      <c r="EG2291" s="168"/>
      <c r="EH2291" s="168"/>
      <c r="EI2291" s="168"/>
      <c r="EJ2291" s="168"/>
      <c r="EK2291" s="168"/>
      <c r="EL2291" s="168"/>
      <c r="EM2291" s="168"/>
      <c r="EN2291" s="168"/>
      <c r="EO2291" s="168"/>
      <c r="EP2291" s="168"/>
      <c r="EQ2291" s="168"/>
      <c r="ER2291" s="168"/>
      <c r="ES2291" s="168"/>
      <c r="ET2291" s="168"/>
      <c r="EU2291" s="168"/>
      <c r="EV2291" s="168"/>
      <c r="EW2291" s="168"/>
      <c r="EX2291" s="168"/>
      <c r="EY2291" s="168"/>
      <c r="EZ2291" s="168"/>
      <c r="FA2291" s="168"/>
      <c r="FB2291" s="168"/>
      <c r="FC2291" s="168"/>
      <c r="FD2291" s="168"/>
    </row>
    <row r="2292" spans="1:160" s="5" customFormat="1" ht="14.4" customHeight="1" x14ac:dyDescent="0.3">
      <c r="A2292" s="263"/>
      <c r="B2292" s="263"/>
      <c r="C2292" s="265"/>
      <c r="D2292" s="481"/>
      <c r="E2292" s="482"/>
      <c r="F2292" s="482"/>
      <c r="G2292" s="482"/>
      <c r="H2292" s="482"/>
      <c r="I2292" s="482"/>
      <c r="J2292" s="482"/>
      <c r="K2292" s="482"/>
      <c r="L2292" s="482"/>
      <c r="M2292" s="483"/>
      <c r="N2292" s="416" t="s">
        <v>17</v>
      </c>
      <c r="O2292" s="417"/>
      <c r="P2292" s="417"/>
      <c r="Q2292" s="417"/>
      <c r="R2292" s="417"/>
      <c r="S2292" s="417"/>
      <c r="T2292" s="417"/>
      <c r="U2292" s="418"/>
      <c r="V2292" s="87"/>
      <c r="W2292" s="57"/>
      <c r="X2292" s="86"/>
      <c r="Y2292" s="33"/>
      <c r="Z2292" s="36"/>
      <c r="AA2292" s="36"/>
      <c r="AD2292" s="33"/>
      <c r="AG2292" s="33"/>
      <c r="AH2292" s="43"/>
      <c r="AI2292" s="43"/>
      <c r="AJ2292" s="43"/>
      <c r="AK2292" s="43"/>
      <c r="AL2292" s="43"/>
      <c r="AM2292" s="43"/>
      <c r="AN2292" s="43"/>
      <c r="AO2292" s="43"/>
      <c r="AP2292" s="43"/>
      <c r="AQ2292" s="43"/>
      <c r="AR2292" s="43"/>
      <c r="AS2292" s="43"/>
      <c r="AT2292" s="43"/>
      <c r="AU2292" s="44"/>
      <c r="AV2292" s="33"/>
      <c r="AW2292" s="33"/>
      <c r="AX2292" s="33"/>
      <c r="AZ2292" s="141"/>
      <c r="BE2292" s="168"/>
      <c r="BF2292" s="168"/>
      <c r="BG2292" s="168"/>
      <c r="BH2292" s="168"/>
      <c r="BI2292" s="168"/>
      <c r="BJ2292" s="168"/>
      <c r="BK2292" s="168"/>
      <c r="BL2292" s="168"/>
      <c r="BM2292" s="168"/>
      <c r="DK2292" s="168"/>
      <c r="DL2292" s="168"/>
      <c r="DM2292" s="168"/>
      <c r="DN2292" s="168"/>
      <c r="DO2292" s="168"/>
      <c r="DP2292" s="168"/>
      <c r="DQ2292" s="168"/>
      <c r="DR2292" s="168"/>
      <c r="DS2292" s="168"/>
      <c r="DT2292" s="168"/>
      <c r="DU2292" s="168"/>
      <c r="DV2292" s="168"/>
      <c r="DW2292" s="168"/>
      <c r="DX2292" s="168"/>
      <c r="DY2292" s="168"/>
      <c r="DZ2292" s="168"/>
      <c r="EA2292" s="168"/>
      <c r="EB2292" s="168"/>
      <c r="EC2292" s="168"/>
      <c r="ED2292" s="168"/>
      <c r="EE2292" s="168"/>
      <c r="EF2292" s="168"/>
      <c r="EG2292" s="168"/>
      <c r="EH2292" s="168"/>
      <c r="EI2292" s="168"/>
      <c r="EJ2292" s="168"/>
      <c r="EK2292" s="168"/>
      <c r="EL2292" s="168"/>
      <c r="EM2292" s="168"/>
      <c r="EN2292" s="168"/>
      <c r="EO2292" s="168"/>
      <c r="EP2292" s="168"/>
      <c r="EQ2292" s="168"/>
      <c r="ER2292" s="168"/>
      <c r="ES2292" s="168"/>
      <c r="ET2292" s="168"/>
      <c r="EU2292" s="168"/>
      <c r="EV2292" s="168"/>
      <c r="EW2292" s="168"/>
      <c r="EX2292" s="168"/>
      <c r="EY2292" s="168"/>
      <c r="EZ2292" s="168"/>
      <c r="FA2292" s="168"/>
      <c r="FB2292" s="168"/>
      <c r="FC2292" s="168"/>
      <c r="FD2292" s="168"/>
    </row>
    <row r="2293" spans="1:160" s="5" customFormat="1" x14ac:dyDescent="0.3">
      <c r="A2293" s="263"/>
      <c r="B2293" s="263"/>
      <c r="C2293" s="265"/>
      <c r="D2293" s="481"/>
      <c r="E2293" s="482"/>
      <c r="F2293" s="482"/>
      <c r="G2293" s="482"/>
      <c r="H2293" s="482"/>
      <c r="I2293" s="482"/>
      <c r="J2293" s="482"/>
      <c r="K2293" s="482"/>
      <c r="L2293" s="482"/>
      <c r="M2293" s="483"/>
      <c r="N2293" s="419"/>
      <c r="O2293" s="420"/>
      <c r="P2293" s="420"/>
      <c r="Q2293" s="420"/>
      <c r="R2293" s="420"/>
      <c r="S2293" s="420"/>
      <c r="T2293" s="420"/>
      <c r="U2293" s="421"/>
      <c r="V2293" s="33"/>
      <c r="W2293" s="57"/>
      <c r="X2293" s="86"/>
      <c r="Y2293" s="33"/>
      <c r="Z2293" s="36"/>
      <c r="AA2293" s="36"/>
      <c r="AD2293" s="33"/>
      <c r="AG2293" s="33"/>
      <c r="AH2293" s="43"/>
      <c r="AI2293" s="43"/>
      <c r="AJ2293" s="43"/>
      <c r="AK2293" s="43"/>
      <c r="AL2293" s="43"/>
      <c r="AM2293" s="43"/>
      <c r="AN2293" s="43"/>
      <c r="AO2293" s="43"/>
      <c r="AP2293" s="43"/>
      <c r="AQ2293" s="43"/>
      <c r="AR2293" s="43"/>
      <c r="AS2293" s="43"/>
      <c r="AT2293" s="43"/>
      <c r="AU2293" s="44"/>
      <c r="AV2293" s="33"/>
      <c r="AW2293" s="33"/>
      <c r="AX2293" s="33"/>
      <c r="AZ2293" s="141"/>
      <c r="BE2293" s="168"/>
      <c r="BF2293" s="168"/>
      <c r="BG2293" s="168"/>
      <c r="BH2293" s="168"/>
      <c r="BI2293" s="168"/>
      <c r="BJ2293" s="168"/>
      <c r="BK2293" s="168"/>
      <c r="BL2293" s="168"/>
      <c r="BM2293" s="168"/>
      <c r="DK2293" s="168"/>
      <c r="DL2293" s="168"/>
      <c r="DM2293" s="168"/>
      <c r="DN2293" s="168"/>
      <c r="DO2293" s="168"/>
      <c r="DP2293" s="168"/>
      <c r="DQ2293" s="168"/>
      <c r="DR2293" s="168"/>
      <c r="DS2293" s="168"/>
      <c r="DT2293" s="168"/>
      <c r="DU2293" s="168"/>
      <c r="DV2293" s="168"/>
      <c r="DW2293" s="168"/>
      <c r="DX2293" s="168"/>
      <c r="DY2293" s="168"/>
      <c r="DZ2293" s="168"/>
      <c r="EA2293" s="168"/>
      <c r="EB2293" s="168"/>
      <c r="EC2293" s="168"/>
      <c r="ED2293" s="168"/>
      <c r="EE2293" s="168"/>
      <c r="EF2293" s="168"/>
      <c r="EG2293" s="168"/>
      <c r="EH2293" s="168"/>
      <c r="EI2293" s="168"/>
      <c r="EJ2293" s="168"/>
      <c r="EK2293" s="168"/>
      <c r="EL2293" s="168"/>
      <c r="EM2293" s="168"/>
      <c r="EN2293" s="168"/>
      <c r="EO2293" s="168"/>
      <c r="EP2293" s="168"/>
      <c r="EQ2293" s="168"/>
      <c r="ER2293" s="168"/>
      <c r="ES2293" s="168"/>
      <c r="ET2293" s="168"/>
      <c r="EU2293" s="168"/>
      <c r="EV2293" s="168"/>
      <c r="EW2293" s="168"/>
      <c r="EX2293" s="168"/>
      <c r="EY2293" s="168"/>
      <c r="EZ2293" s="168"/>
      <c r="FA2293" s="168"/>
      <c r="FB2293" s="168"/>
      <c r="FC2293" s="168"/>
      <c r="FD2293" s="168"/>
    </row>
    <row r="2294" spans="1:160" s="5" customFormat="1" x14ac:dyDescent="0.3">
      <c r="A2294" s="263"/>
      <c r="B2294" s="263"/>
      <c r="C2294" s="265"/>
      <c r="D2294" s="481"/>
      <c r="E2294" s="482"/>
      <c r="F2294" s="482"/>
      <c r="G2294" s="482"/>
      <c r="H2294" s="482"/>
      <c r="I2294" s="482"/>
      <c r="J2294" s="482"/>
      <c r="K2294" s="482"/>
      <c r="L2294" s="482"/>
      <c r="M2294" s="483"/>
      <c r="N2294" s="419"/>
      <c r="O2294" s="420"/>
      <c r="P2294" s="420"/>
      <c r="Q2294" s="420"/>
      <c r="R2294" s="420"/>
      <c r="S2294" s="420"/>
      <c r="T2294" s="420"/>
      <c r="U2294" s="421"/>
      <c r="V2294" s="33"/>
      <c r="W2294" s="57"/>
      <c r="X2294" s="86"/>
      <c r="Y2294" s="33"/>
      <c r="Z2294" s="36"/>
      <c r="AA2294" s="36"/>
      <c r="AD2294" s="33"/>
      <c r="AG2294" s="33"/>
      <c r="AH2294" s="43"/>
      <c r="AI2294" s="43"/>
      <c r="AJ2294" s="43"/>
      <c r="AK2294" s="43"/>
      <c r="AL2294" s="43"/>
      <c r="AM2294" s="43"/>
      <c r="AN2294" s="43"/>
      <c r="AO2294" s="43"/>
      <c r="AP2294" s="43"/>
      <c r="AQ2294" s="43"/>
      <c r="AR2294" s="43"/>
      <c r="AS2294" s="43"/>
      <c r="AT2294" s="43"/>
      <c r="AU2294" s="44"/>
      <c r="AV2294" s="33"/>
      <c r="AW2294" s="33"/>
      <c r="AX2294" s="33"/>
      <c r="AZ2294" s="141"/>
      <c r="BE2294" s="168"/>
      <c r="BF2294" s="168"/>
      <c r="BG2294" s="168"/>
      <c r="BH2294" s="168"/>
      <c r="BI2294" s="168"/>
      <c r="BJ2294" s="168"/>
      <c r="BK2294" s="168"/>
      <c r="BL2294" s="168"/>
      <c r="BM2294" s="168"/>
      <c r="DK2294" s="168"/>
      <c r="DL2294" s="168"/>
      <c r="DM2294" s="168"/>
      <c r="DN2294" s="168"/>
      <c r="DO2294" s="168"/>
      <c r="DP2294" s="168"/>
      <c r="DQ2294" s="168"/>
      <c r="DR2294" s="168"/>
      <c r="DS2294" s="168"/>
      <c r="DT2294" s="168"/>
      <c r="DU2294" s="168"/>
      <c r="DV2294" s="168"/>
      <c r="DW2294" s="168"/>
      <c r="DX2294" s="168"/>
      <c r="DY2294" s="168"/>
      <c r="DZ2294" s="168"/>
      <c r="EA2294" s="168"/>
      <c r="EB2294" s="168"/>
      <c r="EC2294" s="168"/>
      <c r="ED2294" s="168"/>
      <c r="EE2294" s="168"/>
      <c r="EF2294" s="168"/>
      <c r="EG2294" s="168"/>
      <c r="EH2294" s="168"/>
      <c r="EI2294" s="168"/>
      <c r="EJ2294" s="168"/>
      <c r="EK2294" s="168"/>
      <c r="EL2294" s="168"/>
      <c r="EM2294" s="168"/>
      <c r="EN2294" s="168"/>
      <c r="EO2294" s="168"/>
      <c r="EP2294" s="168"/>
      <c r="EQ2294" s="168"/>
      <c r="ER2294" s="168"/>
      <c r="ES2294" s="168"/>
      <c r="ET2294" s="168"/>
      <c r="EU2294" s="168"/>
      <c r="EV2294" s="168"/>
      <c r="EW2294" s="168"/>
      <c r="EX2294" s="168"/>
      <c r="EY2294" s="168"/>
      <c r="EZ2294" s="168"/>
      <c r="FA2294" s="168"/>
      <c r="FB2294" s="168"/>
      <c r="FC2294" s="168"/>
      <c r="FD2294" s="168"/>
    </row>
    <row r="2295" spans="1:160" s="5" customFormat="1" ht="14.4" thickBot="1" x14ac:dyDescent="0.35">
      <c r="A2295" s="263"/>
      <c r="B2295" s="263"/>
      <c r="C2295" s="265"/>
      <c r="D2295" s="425"/>
      <c r="E2295" s="426"/>
      <c r="F2295" s="426"/>
      <c r="G2295" s="426"/>
      <c r="H2295" s="426"/>
      <c r="I2295" s="426"/>
      <c r="J2295" s="426"/>
      <c r="K2295" s="426"/>
      <c r="L2295" s="426"/>
      <c r="M2295" s="427"/>
      <c r="N2295" s="422"/>
      <c r="O2295" s="423"/>
      <c r="P2295" s="423"/>
      <c r="Q2295" s="423"/>
      <c r="R2295" s="423"/>
      <c r="S2295" s="423"/>
      <c r="T2295" s="423"/>
      <c r="U2295" s="424"/>
      <c r="V2295" s="33"/>
      <c r="W2295" s="57"/>
      <c r="X2295" s="86"/>
      <c r="Y2295" s="33"/>
      <c r="Z2295" s="36"/>
      <c r="AA2295" s="36"/>
      <c r="AD2295" s="33"/>
      <c r="AG2295" s="33"/>
      <c r="AH2295" s="43"/>
      <c r="AI2295" s="43"/>
      <c r="AJ2295" s="43"/>
      <c r="AK2295" s="43"/>
      <c r="AL2295" s="43"/>
      <c r="AM2295" s="43"/>
      <c r="AN2295" s="43"/>
      <c r="AO2295" s="43"/>
      <c r="AP2295" s="43"/>
      <c r="AQ2295" s="43"/>
      <c r="AR2295" s="43"/>
      <c r="AS2295" s="43"/>
      <c r="AT2295" s="43"/>
      <c r="AU2295" s="44"/>
      <c r="AV2295" s="33"/>
      <c r="AW2295" s="33"/>
      <c r="AX2295" s="33"/>
      <c r="AZ2295" s="141"/>
      <c r="BE2295" s="168"/>
      <c r="BF2295" s="168"/>
      <c r="BG2295" s="168"/>
      <c r="BH2295" s="168"/>
      <c r="BI2295" s="168"/>
      <c r="BJ2295" s="168"/>
      <c r="BK2295" s="168"/>
      <c r="BL2295" s="168"/>
      <c r="BM2295" s="168"/>
      <c r="DK2295" s="168"/>
      <c r="DL2295" s="168"/>
      <c r="DM2295" s="168"/>
      <c r="DN2295" s="168"/>
      <c r="DO2295" s="168"/>
      <c r="DP2295" s="168"/>
      <c r="DQ2295" s="168"/>
      <c r="DR2295" s="168"/>
      <c r="DS2295" s="168"/>
      <c r="DT2295" s="168"/>
      <c r="DU2295" s="168"/>
      <c r="DV2295" s="168"/>
      <c r="DW2295" s="168"/>
      <c r="DX2295" s="168"/>
      <c r="DY2295" s="168"/>
      <c r="DZ2295" s="168"/>
      <c r="EA2295" s="168"/>
      <c r="EB2295" s="168"/>
      <c r="EC2295" s="168"/>
      <c r="ED2295" s="168"/>
      <c r="EE2295" s="168"/>
      <c r="EF2295" s="168"/>
      <c r="EG2295" s="168"/>
      <c r="EH2295" s="168"/>
      <c r="EI2295" s="168"/>
      <c r="EJ2295" s="168"/>
      <c r="EK2295" s="168"/>
      <c r="EL2295" s="168"/>
      <c r="EM2295" s="168"/>
      <c r="EN2295" s="168"/>
      <c r="EO2295" s="168"/>
      <c r="EP2295" s="168"/>
      <c r="EQ2295" s="168"/>
      <c r="ER2295" s="168"/>
      <c r="ES2295" s="168"/>
      <c r="ET2295" s="168"/>
      <c r="EU2295" s="168"/>
      <c r="EV2295" s="168"/>
      <c r="EW2295" s="168"/>
      <c r="EX2295" s="168"/>
      <c r="EY2295" s="168"/>
      <c r="EZ2295" s="168"/>
      <c r="FA2295" s="168"/>
      <c r="FB2295" s="168"/>
      <c r="FC2295" s="168"/>
      <c r="FD2295" s="168"/>
    </row>
    <row r="2296" spans="1:160" s="5" customFormat="1" ht="5.25" customHeight="1" thickBot="1" x14ac:dyDescent="0.35">
      <c r="A2296" s="263"/>
      <c r="B2296" s="263"/>
      <c r="C2296" s="265"/>
      <c r="D2296" s="428"/>
      <c r="E2296" s="428"/>
      <c r="F2296" s="428"/>
      <c r="G2296" s="428"/>
      <c r="H2296" s="428"/>
      <c r="I2296" s="428"/>
      <c r="J2296" s="428"/>
      <c r="K2296" s="428"/>
      <c r="L2296" s="428"/>
      <c r="M2296" s="428"/>
      <c r="N2296" s="428"/>
      <c r="O2296" s="428"/>
      <c r="P2296" s="428"/>
      <c r="Q2296" s="428"/>
      <c r="R2296" s="428"/>
      <c r="S2296" s="428"/>
      <c r="T2296" s="428"/>
      <c r="U2296" s="428"/>
      <c r="V2296" s="33"/>
      <c r="W2296" s="57"/>
      <c r="X2296" s="86"/>
      <c r="Y2296" s="33"/>
      <c r="Z2296" s="36"/>
      <c r="AA2296" s="36"/>
      <c r="AD2296" s="33"/>
      <c r="AG2296" s="33"/>
      <c r="AH2296" s="43"/>
      <c r="AI2296" s="43"/>
      <c r="AJ2296" s="43"/>
      <c r="AK2296" s="43"/>
      <c r="AL2296" s="43"/>
      <c r="AM2296" s="43"/>
      <c r="AN2296" s="43"/>
      <c r="AO2296" s="43"/>
      <c r="AP2296" s="43"/>
      <c r="AQ2296" s="43"/>
      <c r="AR2296" s="43"/>
      <c r="AS2296" s="43"/>
      <c r="AT2296" s="43"/>
      <c r="AU2296" s="44"/>
      <c r="AV2296" s="33"/>
      <c r="AW2296" s="33"/>
      <c r="AX2296" s="33"/>
      <c r="AZ2296" s="141"/>
      <c r="BE2296" s="168"/>
      <c r="BF2296" s="168"/>
      <c r="BG2296" s="168"/>
      <c r="BH2296" s="168"/>
      <c r="BI2296" s="168"/>
      <c r="BJ2296" s="168"/>
      <c r="BK2296" s="168"/>
      <c r="BL2296" s="168"/>
      <c r="BM2296" s="168"/>
      <c r="DK2296" s="168"/>
      <c r="DL2296" s="168"/>
      <c r="DM2296" s="168"/>
      <c r="DN2296" s="168"/>
      <c r="DO2296" s="168"/>
      <c r="DP2296" s="168"/>
      <c r="DQ2296" s="168"/>
      <c r="DR2296" s="168"/>
      <c r="DS2296" s="168"/>
      <c r="DT2296" s="168"/>
      <c r="DU2296" s="168"/>
      <c r="DV2296" s="168"/>
      <c r="DW2296" s="168"/>
      <c r="DX2296" s="168"/>
      <c r="DY2296" s="168"/>
      <c r="DZ2296" s="168"/>
      <c r="EA2296" s="168"/>
      <c r="EB2296" s="168"/>
      <c r="EC2296" s="168"/>
      <c r="ED2296" s="168"/>
      <c r="EE2296" s="168"/>
      <c r="EF2296" s="168"/>
      <c r="EG2296" s="168"/>
      <c r="EH2296" s="168"/>
      <c r="EI2296" s="168"/>
      <c r="EJ2296" s="168"/>
      <c r="EK2296" s="168"/>
      <c r="EL2296" s="168"/>
      <c r="EM2296" s="168"/>
      <c r="EN2296" s="168"/>
      <c r="EO2296" s="168"/>
      <c r="EP2296" s="168"/>
      <c r="EQ2296" s="168"/>
      <c r="ER2296" s="168"/>
      <c r="ES2296" s="168"/>
      <c r="ET2296" s="168"/>
      <c r="EU2296" s="168"/>
      <c r="EV2296" s="168"/>
      <c r="EW2296" s="168"/>
      <c r="EX2296" s="168"/>
      <c r="EY2296" s="168"/>
      <c r="EZ2296" s="168"/>
      <c r="FA2296" s="168"/>
      <c r="FB2296" s="168"/>
      <c r="FC2296" s="168"/>
      <c r="FD2296" s="168"/>
    </row>
    <row r="2297" spans="1:160" s="5" customFormat="1" ht="20.25" customHeight="1" x14ac:dyDescent="0.3">
      <c r="A2297" s="263"/>
      <c r="B2297" s="263"/>
      <c r="C2297" s="265"/>
      <c r="D2297" s="429" t="s">
        <v>18</v>
      </c>
      <c r="E2297" s="430"/>
      <c r="F2297" s="430"/>
      <c r="G2297" s="430"/>
      <c r="H2297" s="430"/>
      <c r="I2297" s="430"/>
      <c r="J2297" s="430"/>
      <c r="K2297" s="430"/>
      <c r="L2297" s="430"/>
      <c r="M2297" s="431"/>
      <c r="N2297" s="429" t="s">
        <v>19</v>
      </c>
      <c r="O2297" s="430"/>
      <c r="P2297" s="430"/>
      <c r="Q2297" s="430"/>
      <c r="R2297" s="430"/>
      <c r="S2297" s="430"/>
      <c r="T2297" s="430"/>
      <c r="U2297" s="431"/>
      <c r="V2297" s="33"/>
      <c r="W2297" s="57"/>
      <c r="X2297" s="86"/>
      <c r="Y2297" s="33"/>
      <c r="Z2297" s="36"/>
      <c r="AA2297" s="36"/>
      <c r="AD2297" s="33"/>
      <c r="AG2297" s="33"/>
      <c r="AH2297" s="43"/>
      <c r="AI2297" s="43"/>
      <c r="AJ2297" s="43"/>
      <c r="AK2297" s="43"/>
      <c r="AL2297" s="43"/>
      <c r="AM2297" s="43"/>
      <c r="AN2297" s="43"/>
      <c r="AO2297" s="43"/>
      <c r="AP2297" s="43"/>
      <c r="AQ2297" s="43"/>
      <c r="AR2297" s="43"/>
      <c r="AS2297" s="43"/>
      <c r="AT2297" s="43"/>
      <c r="AU2297" s="44"/>
      <c r="AV2297" s="33"/>
      <c r="AW2297" s="33"/>
      <c r="AX2297" s="33"/>
      <c r="AZ2297" s="141"/>
      <c r="BE2297" s="168"/>
      <c r="BF2297" s="168"/>
      <c r="BG2297" s="168"/>
      <c r="BH2297" s="168"/>
      <c r="BI2297" s="168"/>
      <c r="BJ2297" s="168"/>
      <c r="BK2297" s="168"/>
      <c r="BL2297" s="168"/>
      <c r="BM2297" s="168"/>
      <c r="DK2297" s="168"/>
      <c r="DL2297" s="168"/>
      <c r="DM2297" s="168"/>
      <c r="DN2297" s="168"/>
      <c r="DO2297" s="168"/>
      <c r="DP2297" s="168"/>
      <c r="DQ2297" s="168"/>
      <c r="DR2297" s="168"/>
      <c r="DS2297" s="168"/>
      <c r="DT2297" s="168"/>
      <c r="DU2297" s="168"/>
      <c r="DV2297" s="168"/>
      <c r="DW2297" s="168"/>
      <c r="DX2297" s="168"/>
      <c r="DY2297" s="168"/>
      <c r="DZ2297" s="168"/>
      <c r="EA2297" s="168"/>
      <c r="EB2297" s="168"/>
      <c r="EC2297" s="168"/>
      <c r="ED2297" s="168"/>
      <c r="EE2297" s="168"/>
      <c r="EF2297" s="168"/>
      <c r="EG2297" s="168"/>
      <c r="EH2297" s="168"/>
      <c r="EI2297" s="168"/>
      <c r="EJ2297" s="168"/>
      <c r="EK2297" s="168"/>
      <c r="EL2297" s="168"/>
      <c r="EM2297" s="168"/>
      <c r="EN2297" s="168"/>
      <c r="EO2297" s="168"/>
      <c r="EP2297" s="168"/>
      <c r="EQ2297" s="168"/>
      <c r="ER2297" s="168"/>
      <c r="ES2297" s="168"/>
      <c r="ET2297" s="168"/>
      <c r="EU2297" s="168"/>
      <c r="EV2297" s="168"/>
      <c r="EW2297" s="168"/>
      <c r="EX2297" s="168"/>
      <c r="EY2297" s="168"/>
      <c r="EZ2297" s="168"/>
      <c r="FA2297" s="168"/>
      <c r="FB2297" s="168"/>
      <c r="FC2297" s="168"/>
      <c r="FD2297" s="168"/>
    </row>
    <row r="2298" spans="1:160" s="5" customFormat="1" x14ac:dyDescent="0.3">
      <c r="A2298" s="263"/>
      <c r="B2298" s="263"/>
      <c r="C2298" s="265"/>
      <c r="D2298" s="432" t="s">
        <v>20</v>
      </c>
      <c r="E2298" s="433"/>
      <c r="F2298" s="433"/>
      <c r="G2298" s="433"/>
      <c r="H2298" s="433"/>
      <c r="I2298" s="433"/>
      <c r="J2298" s="433"/>
      <c r="K2298" s="433"/>
      <c r="L2298" s="433"/>
      <c r="M2298" s="434"/>
      <c r="N2298" s="435" t="s">
        <v>21</v>
      </c>
      <c r="O2298" s="436"/>
      <c r="P2298" s="436"/>
      <c r="Q2298" s="436"/>
      <c r="R2298" s="436"/>
      <c r="S2298" s="436"/>
      <c r="T2298" s="436"/>
      <c r="U2298" s="437"/>
      <c r="V2298" s="33"/>
      <c r="W2298" s="57"/>
      <c r="X2298" s="86"/>
      <c r="Y2298" s="33"/>
      <c r="Z2298" s="36"/>
      <c r="AA2298" s="36"/>
      <c r="AD2298" s="33"/>
      <c r="AG2298" s="33"/>
      <c r="AH2298" s="43"/>
      <c r="AI2298" s="43"/>
      <c r="AJ2298" s="43"/>
      <c r="AK2298" s="43"/>
      <c r="AL2298" s="43"/>
      <c r="AM2298" s="43"/>
      <c r="AN2298" s="43"/>
      <c r="AO2298" s="43"/>
      <c r="AP2298" s="43"/>
      <c r="AQ2298" s="43"/>
      <c r="AR2298" s="43"/>
      <c r="AS2298" s="43"/>
      <c r="AT2298" s="43"/>
      <c r="AU2298" s="44"/>
      <c r="AV2298" s="33"/>
      <c r="AW2298" s="33"/>
      <c r="AX2298" s="33"/>
      <c r="AZ2298" s="141"/>
      <c r="BE2298" s="168"/>
      <c r="BF2298" s="168"/>
      <c r="BG2298" s="168"/>
      <c r="BH2298" s="168"/>
      <c r="BI2298" s="168"/>
      <c r="BJ2298" s="168"/>
      <c r="BK2298" s="168"/>
      <c r="BL2298" s="168"/>
      <c r="BM2298" s="168"/>
      <c r="DK2298" s="168"/>
      <c r="DL2298" s="168"/>
      <c r="DM2298" s="168"/>
      <c r="DN2298" s="168"/>
      <c r="DO2298" s="168"/>
      <c r="DP2298" s="168"/>
      <c r="DQ2298" s="168"/>
      <c r="DR2298" s="168"/>
      <c r="DS2298" s="168"/>
      <c r="DT2298" s="168"/>
      <c r="DU2298" s="168"/>
      <c r="DV2298" s="168"/>
      <c r="DW2298" s="168"/>
      <c r="DX2298" s="168"/>
      <c r="DY2298" s="168"/>
      <c r="DZ2298" s="168"/>
      <c r="EA2298" s="168"/>
      <c r="EB2298" s="168"/>
      <c r="EC2298" s="168"/>
      <c r="ED2298" s="168"/>
      <c r="EE2298" s="168"/>
      <c r="EF2298" s="168"/>
      <c r="EG2298" s="168"/>
      <c r="EH2298" s="168"/>
      <c r="EI2298" s="168"/>
      <c r="EJ2298" s="168"/>
      <c r="EK2298" s="168"/>
      <c r="EL2298" s="168"/>
      <c r="EM2298" s="168"/>
      <c r="EN2298" s="168"/>
      <c r="EO2298" s="168"/>
      <c r="EP2298" s="168"/>
      <c r="EQ2298" s="168"/>
      <c r="ER2298" s="168"/>
      <c r="ES2298" s="168"/>
      <c r="ET2298" s="168"/>
      <c r="EU2298" s="168"/>
      <c r="EV2298" s="168"/>
      <c r="EW2298" s="168"/>
      <c r="EX2298" s="168"/>
      <c r="EY2298" s="168"/>
      <c r="EZ2298" s="168"/>
      <c r="FA2298" s="168"/>
      <c r="FB2298" s="168"/>
      <c r="FC2298" s="168"/>
      <c r="FD2298" s="168"/>
    </row>
    <row r="2299" spans="1:160" s="5" customFormat="1" ht="15.75" customHeight="1" x14ac:dyDescent="0.3">
      <c r="A2299" s="263"/>
      <c r="B2299" s="263"/>
      <c r="C2299" s="265"/>
      <c r="D2299" s="438" t="s">
        <v>22</v>
      </c>
      <c r="E2299" s="439"/>
      <c r="F2299" s="439"/>
      <c r="G2299" s="439"/>
      <c r="H2299" s="439"/>
      <c r="I2299" s="439"/>
      <c r="J2299" s="439"/>
      <c r="K2299" s="439"/>
      <c r="L2299" s="439"/>
      <c r="M2299" s="440"/>
      <c r="N2299" s="438" t="s">
        <v>22</v>
      </c>
      <c r="O2299" s="444"/>
      <c r="P2299" s="444"/>
      <c r="Q2299" s="444"/>
      <c r="R2299" s="444"/>
      <c r="S2299" s="444"/>
      <c r="T2299" s="444"/>
      <c r="U2299" s="440"/>
      <c r="V2299" s="33"/>
      <c r="W2299" s="57"/>
      <c r="X2299" s="86"/>
      <c r="Y2299" s="33"/>
      <c r="Z2299" s="36"/>
      <c r="AA2299" s="36"/>
      <c r="AD2299" s="33"/>
      <c r="AG2299" s="33"/>
      <c r="AH2299" s="43"/>
      <c r="AI2299" s="43"/>
      <c r="AJ2299" s="43"/>
      <c r="AK2299" s="43"/>
      <c r="AL2299" s="43"/>
      <c r="AM2299" s="43"/>
      <c r="AN2299" s="43"/>
      <c r="AO2299" s="43"/>
      <c r="AP2299" s="43"/>
      <c r="AQ2299" s="43"/>
      <c r="AR2299" s="43"/>
      <c r="AS2299" s="43"/>
      <c r="AT2299" s="43"/>
      <c r="AU2299" s="44"/>
      <c r="AV2299" s="33"/>
      <c r="AW2299" s="33"/>
      <c r="AX2299" s="33"/>
      <c r="AZ2299" s="141"/>
      <c r="BE2299" s="168"/>
      <c r="BF2299" s="168"/>
      <c r="BG2299" s="168"/>
      <c r="BH2299" s="168"/>
      <c r="BI2299" s="168"/>
      <c r="BJ2299" s="168"/>
      <c r="BK2299" s="168"/>
      <c r="BL2299" s="168"/>
      <c r="BM2299" s="168"/>
      <c r="DK2299" s="168"/>
      <c r="DL2299" s="168"/>
      <c r="DM2299" s="168"/>
      <c r="DN2299" s="168"/>
      <c r="DO2299" s="168"/>
      <c r="DP2299" s="168"/>
      <c r="DQ2299" s="168"/>
      <c r="DR2299" s="168"/>
      <c r="DS2299" s="168"/>
      <c r="DT2299" s="168"/>
      <c r="DU2299" s="168"/>
      <c r="DV2299" s="168"/>
      <c r="DW2299" s="168"/>
      <c r="DX2299" s="168"/>
      <c r="DY2299" s="168"/>
      <c r="DZ2299" s="168"/>
      <c r="EA2299" s="168"/>
      <c r="EB2299" s="168"/>
      <c r="EC2299" s="168"/>
      <c r="ED2299" s="168"/>
      <c r="EE2299" s="168"/>
      <c r="EF2299" s="168"/>
      <c r="EG2299" s="168"/>
      <c r="EH2299" s="168"/>
      <c r="EI2299" s="168"/>
      <c r="EJ2299" s="168"/>
      <c r="EK2299" s="168"/>
      <c r="EL2299" s="168"/>
      <c r="EM2299" s="168"/>
      <c r="EN2299" s="168"/>
      <c r="EO2299" s="168"/>
      <c r="EP2299" s="168"/>
      <c r="EQ2299" s="168"/>
      <c r="ER2299" s="168"/>
      <c r="ES2299" s="168"/>
      <c r="ET2299" s="168"/>
      <c r="EU2299" s="168"/>
      <c r="EV2299" s="168"/>
      <c r="EW2299" s="168"/>
      <c r="EX2299" s="168"/>
      <c r="EY2299" s="168"/>
      <c r="EZ2299" s="168"/>
      <c r="FA2299" s="168"/>
      <c r="FB2299" s="168"/>
      <c r="FC2299" s="168"/>
      <c r="FD2299" s="168"/>
    </row>
    <row r="2300" spans="1:160" s="5" customFormat="1" ht="15.75" customHeight="1" x14ac:dyDescent="0.3">
      <c r="A2300" s="263"/>
      <c r="B2300" s="263"/>
      <c r="C2300" s="265"/>
      <c r="D2300" s="438"/>
      <c r="E2300" s="439"/>
      <c r="F2300" s="439"/>
      <c r="G2300" s="439"/>
      <c r="H2300" s="439"/>
      <c r="I2300" s="439"/>
      <c r="J2300" s="439"/>
      <c r="K2300" s="439"/>
      <c r="L2300" s="439"/>
      <c r="M2300" s="440"/>
      <c r="N2300" s="438"/>
      <c r="O2300" s="439"/>
      <c r="P2300" s="439"/>
      <c r="Q2300" s="439"/>
      <c r="R2300" s="439"/>
      <c r="S2300" s="439"/>
      <c r="T2300" s="439"/>
      <c r="U2300" s="440"/>
      <c r="V2300" s="33"/>
      <c r="W2300" s="57"/>
      <c r="X2300" s="86"/>
      <c r="Y2300" s="33"/>
      <c r="Z2300" s="36"/>
      <c r="AA2300" s="36"/>
      <c r="AD2300" s="33"/>
      <c r="AG2300" s="33"/>
      <c r="AH2300" s="43"/>
      <c r="AI2300" s="43"/>
      <c r="AJ2300" s="43"/>
      <c r="AK2300" s="43"/>
      <c r="AL2300" s="43"/>
      <c r="AM2300" s="43"/>
      <c r="AN2300" s="43"/>
      <c r="AO2300" s="43"/>
      <c r="AP2300" s="43"/>
      <c r="AQ2300" s="43"/>
      <c r="AR2300" s="43"/>
      <c r="AS2300" s="43"/>
      <c r="AT2300" s="43"/>
      <c r="AU2300" s="44"/>
      <c r="AV2300" s="33"/>
      <c r="AW2300" s="33"/>
      <c r="AX2300" s="33"/>
      <c r="AZ2300" s="141"/>
      <c r="BE2300" s="168"/>
      <c r="BF2300" s="168"/>
      <c r="BG2300" s="168"/>
      <c r="BH2300" s="168"/>
      <c r="BI2300" s="168"/>
      <c r="BJ2300" s="168"/>
      <c r="BK2300" s="168"/>
      <c r="BL2300" s="168"/>
      <c r="BM2300" s="168"/>
      <c r="DK2300" s="168"/>
      <c r="DL2300" s="168"/>
      <c r="DM2300" s="168"/>
      <c r="DN2300" s="168"/>
      <c r="DO2300" s="168"/>
      <c r="DP2300" s="168"/>
      <c r="DQ2300" s="168"/>
      <c r="DR2300" s="168"/>
      <c r="DS2300" s="168"/>
      <c r="DT2300" s="168"/>
      <c r="DU2300" s="168"/>
      <c r="DV2300" s="168"/>
      <c r="DW2300" s="168"/>
      <c r="DX2300" s="168"/>
      <c r="DY2300" s="168"/>
      <c r="DZ2300" s="168"/>
      <c r="EA2300" s="168"/>
      <c r="EB2300" s="168"/>
      <c r="EC2300" s="168"/>
      <c r="ED2300" s="168"/>
      <c r="EE2300" s="168"/>
      <c r="EF2300" s="168"/>
      <c r="EG2300" s="168"/>
      <c r="EH2300" s="168"/>
      <c r="EI2300" s="168"/>
      <c r="EJ2300" s="168"/>
      <c r="EK2300" s="168"/>
      <c r="EL2300" s="168"/>
      <c r="EM2300" s="168"/>
      <c r="EN2300" s="168"/>
      <c r="EO2300" s="168"/>
      <c r="EP2300" s="168"/>
      <c r="EQ2300" s="168"/>
      <c r="ER2300" s="168"/>
      <c r="ES2300" s="168"/>
      <c r="ET2300" s="168"/>
      <c r="EU2300" s="168"/>
      <c r="EV2300" s="168"/>
      <c r="EW2300" s="168"/>
      <c r="EX2300" s="168"/>
      <c r="EY2300" s="168"/>
      <c r="EZ2300" s="168"/>
      <c r="FA2300" s="168"/>
      <c r="FB2300" s="168"/>
      <c r="FC2300" s="168"/>
      <c r="FD2300" s="168"/>
    </row>
    <row r="2301" spans="1:160" s="5" customFormat="1" ht="15.75" customHeight="1" x14ac:dyDescent="0.3">
      <c r="A2301" s="263"/>
      <c r="B2301" s="263"/>
      <c r="C2301" s="265"/>
      <c r="D2301" s="441"/>
      <c r="E2301" s="442"/>
      <c r="F2301" s="442"/>
      <c r="G2301" s="442"/>
      <c r="H2301" s="442"/>
      <c r="I2301" s="442"/>
      <c r="J2301" s="442"/>
      <c r="K2301" s="442"/>
      <c r="L2301" s="442"/>
      <c r="M2301" s="443"/>
      <c r="N2301" s="441"/>
      <c r="O2301" s="442"/>
      <c r="P2301" s="442"/>
      <c r="Q2301" s="442"/>
      <c r="R2301" s="442"/>
      <c r="S2301" s="442"/>
      <c r="T2301" s="442"/>
      <c r="U2301" s="443"/>
      <c r="V2301" s="33"/>
      <c r="W2301" s="57"/>
      <c r="X2301" s="86"/>
      <c r="Y2301" s="33"/>
      <c r="Z2301" s="36"/>
      <c r="AA2301" s="36"/>
      <c r="AD2301" s="33"/>
      <c r="AG2301" s="33"/>
      <c r="AH2301" s="43"/>
      <c r="AI2301" s="43"/>
      <c r="AJ2301" s="43"/>
      <c r="AK2301" s="43"/>
      <c r="AL2301" s="43"/>
      <c r="AM2301" s="43"/>
      <c r="AN2301" s="43"/>
      <c r="AO2301" s="43"/>
      <c r="AP2301" s="43"/>
      <c r="AQ2301" s="43"/>
      <c r="AR2301" s="43"/>
      <c r="AS2301" s="43"/>
      <c r="AT2301" s="43"/>
      <c r="AU2301" s="44"/>
      <c r="AV2301" s="33"/>
      <c r="AW2301" s="33"/>
      <c r="AX2301" s="33"/>
      <c r="AZ2301" s="141"/>
      <c r="BE2301" s="168"/>
      <c r="BF2301" s="168"/>
      <c r="BG2301" s="168"/>
      <c r="BH2301" s="168"/>
      <c r="BI2301" s="168"/>
      <c r="BJ2301" s="168"/>
      <c r="BK2301" s="168"/>
      <c r="BL2301" s="168"/>
      <c r="BM2301" s="168"/>
      <c r="DK2301" s="168"/>
      <c r="DL2301" s="168"/>
      <c r="DM2301" s="168"/>
      <c r="DN2301" s="168"/>
      <c r="DO2301" s="168"/>
      <c r="DP2301" s="168"/>
      <c r="DQ2301" s="168"/>
      <c r="DR2301" s="168"/>
      <c r="DS2301" s="168"/>
      <c r="DT2301" s="168"/>
      <c r="DU2301" s="168"/>
      <c r="DV2301" s="168"/>
      <c r="DW2301" s="168"/>
      <c r="DX2301" s="168"/>
      <c r="DY2301" s="168"/>
      <c r="DZ2301" s="168"/>
      <c r="EA2301" s="168"/>
      <c r="EB2301" s="168"/>
      <c r="EC2301" s="168"/>
      <c r="ED2301" s="168"/>
      <c r="EE2301" s="168"/>
      <c r="EF2301" s="168"/>
      <c r="EG2301" s="168"/>
      <c r="EH2301" s="168"/>
      <c r="EI2301" s="168"/>
      <c r="EJ2301" s="168"/>
      <c r="EK2301" s="168"/>
      <c r="EL2301" s="168"/>
      <c r="EM2301" s="168"/>
      <c r="EN2301" s="168"/>
      <c r="EO2301" s="168"/>
      <c r="EP2301" s="168"/>
      <c r="EQ2301" s="168"/>
      <c r="ER2301" s="168"/>
      <c r="ES2301" s="168"/>
      <c r="ET2301" s="168"/>
      <c r="EU2301" s="168"/>
      <c r="EV2301" s="168"/>
      <c r="EW2301" s="168"/>
      <c r="EX2301" s="168"/>
      <c r="EY2301" s="168"/>
      <c r="EZ2301" s="168"/>
      <c r="FA2301" s="168"/>
      <c r="FB2301" s="168"/>
      <c r="FC2301" s="168"/>
      <c r="FD2301" s="168"/>
    </row>
    <row r="2302" spans="1:160" s="5" customFormat="1" x14ac:dyDescent="0.25">
      <c r="A2302" s="263"/>
      <c r="B2302" s="263"/>
      <c r="C2302" s="265"/>
      <c r="D2302" s="10" t="s">
        <v>23</v>
      </c>
      <c r="E2302" s="445" t="e">
        <f>+#REF!</f>
        <v>#REF!</v>
      </c>
      <c r="F2302" s="445"/>
      <c r="G2302" s="445"/>
      <c r="H2302" s="445"/>
      <c r="I2302" s="445"/>
      <c r="J2302" s="445"/>
      <c r="K2302" s="445"/>
      <c r="L2302" s="445"/>
      <c r="M2302" s="446"/>
      <c r="N2302" s="11" t="s">
        <v>23</v>
      </c>
      <c r="O2302" s="445" t="e">
        <f>+#REF!</f>
        <v>#REF!</v>
      </c>
      <c r="P2302" s="445"/>
      <c r="Q2302" s="445"/>
      <c r="R2302" s="445"/>
      <c r="S2302" s="445"/>
      <c r="T2302" s="445"/>
      <c r="U2302" s="446"/>
      <c r="V2302" s="33"/>
      <c r="W2302" s="57"/>
      <c r="X2302" s="86"/>
      <c r="Y2302" s="33"/>
      <c r="Z2302" s="36"/>
      <c r="AA2302" s="36"/>
      <c r="AD2302" s="33"/>
      <c r="AG2302" s="33"/>
      <c r="AH2302" s="43"/>
      <c r="AI2302" s="43"/>
      <c r="AJ2302" s="43"/>
      <c r="AK2302" s="43"/>
      <c r="AL2302" s="43"/>
      <c r="AM2302" s="43"/>
      <c r="AN2302" s="43"/>
      <c r="AO2302" s="43"/>
      <c r="AP2302" s="43"/>
      <c r="AQ2302" s="43"/>
      <c r="AR2302" s="43"/>
      <c r="AS2302" s="43"/>
      <c r="AT2302" s="43"/>
      <c r="AU2302" s="44"/>
      <c r="AV2302" s="33"/>
      <c r="AW2302" s="33"/>
      <c r="AX2302" s="33"/>
      <c r="AZ2302" s="141"/>
      <c r="BE2302" s="168"/>
      <c r="BF2302" s="168"/>
      <c r="BG2302" s="168"/>
      <c r="BH2302" s="168"/>
      <c r="BI2302" s="168"/>
      <c r="BJ2302" s="168"/>
      <c r="BK2302" s="168"/>
      <c r="BL2302" s="168"/>
      <c r="BM2302" s="168"/>
      <c r="DK2302" s="168"/>
      <c r="DL2302" s="168"/>
      <c r="DM2302" s="168"/>
      <c r="DN2302" s="168"/>
      <c r="DO2302" s="168"/>
      <c r="DP2302" s="168"/>
      <c r="DQ2302" s="168"/>
      <c r="DR2302" s="168"/>
      <c r="DS2302" s="168"/>
      <c r="DT2302" s="168"/>
      <c r="DU2302" s="168"/>
      <c r="DV2302" s="168"/>
      <c r="DW2302" s="168"/>
      <c r="DX2302" s="168"/>
      <c r="DY2302" s="168"/>
      <c r="DZ2302" s="168"/>
      <c r="EA2302" s="168"/>
      <c r="EB2302" s="168"/>
      <c r="EC2302" s="168"/>
      <c r="ED2302" s="168"/>
      <c r="EE2302" s="168"/>
      <c r="EF2302" s="168"/>
      <c r="EG2302" s="168"/>
      <c r="EH2302" s="168"/>
      <c r="EI2302" s="168"/>
      <c r="EJ2302" s="168"/>
      <c r="EK2302" s="168"/>
      <c r="EL2302" s="168"/>
      <c r="EM2302" s="168"/>
      <c r="EN2302" s="168"/>
      <c r="EO2302" s="168"/>
      <c r="EP2302" s="168"/>
      <c r="EQ2302" s="168"/>
      <c r="ER2302" s="168"/>
      <c r="ES2302" s="168"/>
      <c r="ET2302" s="168"/>
      <c r="EU2302" s="168"/>
      <c r="EV2302" s="168"/>
      <c r="EW2302" s="168"/>
      <c r="EX2302" s="168"/>
      <c r="EY2302" s="168"/>
      <c r="EZ2302" s="168"/>
      <c r="FA2302" s="168"/>
      <c r="FB2302" s="168"/>
      <c r="FC2302" s="168"/>
      <c r="FD2302" s="168"/>
    </row>
    <row r="2303" spans="1:160" s="5" customFormat="1" ht="14.4" thickBot="1" x14ac:dyDescent="0.3">
      <c r="A2303" s="263"/>
      <c r="B2303" s="263"/>
      <c r="C2303" s="265"/>
      <c r="D2303" s="12" t="s">
        <v>25</v>
      </c>
      <c r="E2303" s="447" t="e">
        <f>+#REF!</f>
        <v>#REF!</v>
      </c>
      <c r="F2303" s="447"/>
      <c r="G2303" s="447"/>
      <c r="H2303" s="447"/>
      <c r="I2303" s="447"/>
      <c r="J2303" s="447"/>
      <c r="K2303" s="447"/>
      <c r="L2303" s="447"/>
      <c r="M2303" s="448"/>
      <c r="N2303" s="13" t="s">
        <v>25</v>
      </c>
      <c r="O2303" s="447" t="e">
        <f>+#REF!</f>
        <v>#REF!</v>
      </c>
      <c r="P2303" s="447"/>
      <c r="Q2303" s="447"/>
      <c r="R2303" s="447"/>
      <c r="S2303" s="447"/>
      <c r="T2303" s="447"/>
      <c r="U2303" s="448"/>
      <c r="V2303" s="33"/>
      <c r="W2303" s="57"/>
      <c r="X2303" s="86"/>
      <c r="Y2303" s="33"/>
      <c r="Z2303" s="36"/>
      <c r="AA2303" s="36"/>
      <c r="AD2303" s="33"/>
      <c r="AG2303" s="33"/>
      <c r="AH2303" s="43"/>
      <c r="AI2303" s="43"/>
      <c r="AJ2303" s="43"/>
      <c r="AK2303" s="43"/>
      <c r="AL2303" s="43"/>
      <c r="AM2303" s="43"/>
      <c r="AN2303" s="43"/>
      <c r="AO2303" s="43"/>
      <c r="AP2303" s="43"/>
      <c r="AQ2303" s="43"/>
      <c r="AR2303" s="43"/>
      <c r="AS2303" s="43"/>
      <c r="AT2303" s="43"/>
      <c r="AU2303" s="44"/>
      <c r="AV2303" s="33"/>
      <c r="AW2303" s="33"/>
      <c r="AX2303" s="33"/>
      <c r="AZ2303" s="141"/>
      <c r="BE2303" s="168"/>
      <c r="BF2303" s="168"/>
      <c r="BG2303" s="168"/>
      <c r="BH2303" s="168"/>
      <c r="BI2303" s="168"/>
      <c r="BJ2303" s="168"/>
      <c r="BK2303" s="168"/>
      <c r="BL2303" s="168"/>
      <c r="BM2303" s="168"/>
      <c r="DK2303" s="168"/>
      <c r="DL2303" s="168"/>
      <c r="DM2303" s="168"/>
      <c r="DN2303" s="168"/>
      <c r="DO2303" s="168"/>
      <c r="DP2303" s="168"/>
      <c r="DQ2303" s="168"/>
      <c r="DR2303" s="168"/>
      <c r="DS2303" s="168"/>
      <c r="DT2303" s="168"/>
      <c r="DU2303" s="168"/>
      <c r="DV2303" s="168"/>
      <c r="DW2303" s="168"/>
      <c r="DX2303" s="168"/>
      <c r="DY2303" s="168"/>
      <c r="DZ2303" s="168"/>
      <c r="EA2303" s="168"/>
      <c r="EB2303" s="168"/>
      <c r="EC2303" s="168"/>
      <c r="ED2303" s="168"/>
      <c r="EE2303" s="168"/>
      <c r="EF2303" s="168"/>
      <c r="EG2303" s="168"/>
      <c r="EH2303" s="168"/>
      <c r="EI2303" s="168"/>
      <c r="EJ2303" s="168"/>
      <c r="EK2303" s="168"/>
      <c r="EL2303" s="168"/>
      <c r="EM2303" s="168"/>
      <c r="EN2303" s="168"/>
      <c r="EO2303" s="168"/>
      <c r="EP2303" s="168"/>
      <c r="EQ2303" s="168"/>
      <c r="ER2303" s="168"/>
      <c r="ES2303" s="168"/>
      <c r="ET2303" s="168"/>
      <c r="EU2303" s="168"/>
      <c r="EV2303" s="168"/>
      <c r="EW2303" s="168"/>
      <c r="EX2303" s="168"/>
      <c r="EY2303" s="168"/>
      <c r="EZ2303" s="168"/>
      <c r="FA2303" s="168"/>
      <c r="FB2303" s="168"/>
      <c r="FC2303" s="168"/>
      <c r="FD2303" s="168"/>
    </row>
    <row r="2304" spans="1:160" ht="9.9" customHeight="1" thickBot="1" x14ac:dyDescent="0.3"/>
    <row r="2305" spans="1:160" s="5" customFormat="1" ht="15.75" customHeight="1" x14ac:dyDescent="0.3">
      <c r="A2305" s="263"/>
      <c r="B2305" s="263"/>
      <c r="C2305" s="265"/>
      <c r="D2305" s="484"/>
      <c r="E2305" s="485"/>
      <c r="F2305" s="488" t="s">
        <v>0</v>
      </c>
      <c r="G2305" s="489"/>
      <c r="H2305" s="489"/>
      <c r="I2305" s="489"/>
      <c r="J2305" s="489"/>
      <c r="K2305" s="489"/>
      <c r="L2305" s="489"/>
      <c r="M2305" s="489"/>
      <c r="N2305" s="489"/>
      <c r="O2305" s="490"/>
      <c r="P2305" s="494" t="s">
        <v>1</v>
      </c>
      <c r="Q2305" s="495"/>
      <c r="R2305" s="495"/>
      <c r="S2305" s="496"/>
      <c r="T2305" s="500"/>
      <c r="U2305" s="501"/>
      <c r="V2305" s="33"/>
      <c r="W2305" s="57"/>
      <c r="X2305" s="86"/>
      <c r="Y2305" s="33"/>
      <c r="Z2305" s="36"/>
      <c r="AA2305" s="36"/>
      <c r="AD2305" s="33"/>
      <c r="AG2305" s="33"/>
      <c r="AH2305" s="43"/>
      <c r="AI2305" s="43"/>
      <c r="AJ2305" s="43"/>
      <c r="AK2305" s="43"/>
      <c r="AL2305" s="43"/>
      <c r="AM2305" s="43"/>
      <c r="AN2305" s="43"/>
      <c r="AO2305" s="43"/>
      <c r="AP2305" s="43"/>
      <c r="AQ2305" s="43"/>
      <c r="AR2305" s="43"/>
      <c r="AS2305" s="43"/>
      <c r="AT2305" s="43"/>
      <c r="AU2305" s="44"/>
      <c r="AV2305" s="33"/>
      <c r="AW2305" s="33"/>
      <c r="AX2305" s="33"/>
      <c r="AZ2305" s="141"/>
      <c r="BE2305" s="168"/>
      <c r="BF2305" s="168"/>
      <c r="BG2305" s="168"/>
      <c r="BH2305" s="168"/>
      <c r="BI2305" s="168"/>
      <c r="BJ2305" s="168"/>
      <c r="BK2305" s="168"/>
      <c r="BL2305" s="168"/>
      <c r="BM2305" s="168"/>
      <c r="DK2305" s="168"/>
      <c r="DL2305" s="168"/>
      <c r="DM2305" s="168"/>
      <c r="DN2305" s="168"/>
      <c r="DO2305" s="168"/>
      <c r="DP2305" s="168"/>
      <c r="DQ2305" s="168"/>
      <c r="DR2305" s="168"/>
      <c r="DS2305" s="168"/>
      <c r="DT2305" s="168"/>
      <c r="DU2305" s="168"/>
      <c r="DV2305" s="168"/>
      <c r="DW2305" s="168"/>
      <c r="DX2305" s="168"/>
      <c r="DY2305" s="168"/>
      <c r="DZ2305" s="168"/>
      <c r="EA2305" s="168"/>
      <c r="EB2305" s="168"/>
      <c r="EC2305" s="168"/>
      <c r="ED2305" s="168"/>
      <c r="EE2305" s="168"/>
      <c r="EF2305" s="168"/>
      <c r="EG2305" s="168"/>
      <c r="EH2305" s="168"/>
      <c r="EI2305" s="168"/>
      <c r="EJ2305" s="168"/>
      <c r="EK2305" s="168"/>
      <c r="EL2305" s="168"/>
      <c r="EM2305" s="168"/>
      <c r="EN2305" s="168"/>
      <c r="EO2305" s="168"/>
      <c r="EP2305" s="168"/>
      <c r="EQ2305" s="168"/>
      <c r="ER2305" s="168"/>
      <c r="ES2305" s="168"/>
      <c r="ET2305" s="168"/>
      <c r="EU2305" s="168"/>
      <c r="EV2305" s="168"/>
      <c r="EW2305" s="168"/>
      <c r="EX2305" s="168"/>
      <c r="EY2305" s="168"/>
      <c r="EZ2305" s="168"/>
      <c r="FA2305" s="168"/>
      <c r="FB2305" s="168"/>
      <c r="FC2305" s="168"/>
      <c r="FD2305" s="168"/>
    </row>
    <row r="2306" spans="1:160" s="5" customFormat="1" ht="15" customHeight="1" x14ac:dyDescent="0.3">
      <c r="A2306" s="263"/>
      <c r="B2306" s="263"/>
      <c r="C2306" s="265"/>
      <c r="D2306" s="481"/>
      <c r="E2306" s="482"/>
      <c r="F2306" s="491"/>
      <c r="G2306" s="492"/>
      <c r="H2306" s="492"/>
      <c r="I2306" s="492"/>
      <c r="J2306" s="492"/>
      <c r="K2306" s="492"/>
      <c r="L2306" s="492"/>
      <c r="M2306" s="492"/>
      <c r="N2306" s="492"/>
      <c r="O2306" s="493"/>
      <c r="P2306" s="497"/>
      <c r="Q2306" s="498"/>
      <c r="R2306" s="498"/>
      <c r="S2306" s="499"/>
      <c r="T2306" s="502"/>
      <c r="U2306" s="503"/>
      <c r="V2306" s="33"/>
      <c r="W2306" s="57"/>
      <c r="X2306" s="86"/>
      <c r="Y2306" s="38"/>
      <c r="Z2306" s="36"/>
      <c r="AA2306" s="36"/>
      <c r="AD2306" s="33"/>
      <c r="AG2306" s="33"/>
      <c r="AH2306" s="43"/>
      <c r="AI2306" s="43"/>
      <c r="AJ2306" s="43"/>
      <c r="AK2306" s="43"/>
      <c r="AL2306" s="43"/>
      <c r="AM2306" s="43"/>
      <c r="AN2306" s="43"/>
      <c r="AO2306" s="43"/>
      <c r="AP2306" s="43"/>
      <c r="AQ2306" s="43"/>
      <c r="AR2306" s="43"/>
      <c r="AS2306" s="43"/>
      <c r="AT2306" s="43"/>
      <c r="AU2306" s="44"/>
      <c r="AV2306" s="33"/>
      <c r="AW2306" s="33"/>
      <c r="AX2306" s="33"/>
      <c r="AZ2306" s="141"/>
      <c r="BE2306" s="168"/>
      <c r="BF2306" s="168"/>
      <c r="BG2306" s="168"/>
      <c r="BH2306" s="168"/>
      <c r="BI2306" s="168"/>
      <c r="BJ2306" s="168"/>
      <c r="BK2306" s="168"/>
      <c r="BL2306" s="168"/>
      <c r="BM2306" s="168"/>
      <c r="DK2306" s="168"/>
      <c r="DL2306" s="168"/>
      <c r="DM2306" s="168"/>
      <c r="DN2306" s="168"/>
      <c r="DO2306" s="168"/>
      <c r="DP2306" s="168"/>
      <c r="DQ2306" s="168"/>
      <c r="DR2306" s="168"/>
      <c r="DS2306" s="168"/>
      <c r="DT2306" s="168"/>
      <c r="DU2306" s="168"/>
      <c r="DV2306" s="168"/>
      <c r="DW2306" s="168"/>
      <c r="DX2306" s="168"/>
      <c r="DY2306" s="168"/>
      <c r="DZ2306" s="168"/>
      <c r="EA2306" s="168"/>
      <c r="EB2306" s="168"/>
      <c r="EC2306" s="168"/>
      <c r="ED2306" s="168"/>
      <c r="EE2306" s="168"/>
      <c r="EF2306" s="168"/>
      <c r="EG2306" s="168"/>
      <c r="EH2306" s="168"/>
      <c r="EI2306" s="168"/>
      <c r="EJ2306" s="168"/>
      <c r="EK2306" s="168"/>
      <c r="EL2306" s="168"/>
      <c r="EM2306" s="168"/>
      <c r="EN2306" s="168"/>
      <c r="EO2306" s="168"/>
      <c r="EP2306" s="168"/>
      <c r="EQ2306" s="168"/>
      <c r="ER2306" s="168"/>
      <c r="ES2306" s="168"/>
      <c r="ET2306" s="168"/>
      <c r="EU2306" s="168"/>
      <c r="EV2306" s="168"/>
      <c r="EW2306" s="168"/>
      <c r="EX2306" s="168"/>
      <c r="EY2306" s="168"/>
      <c r="EZ2306" s="168"/>
      <c r="FA2306" s="168"/>
      <c r="FB2306" s="168"/>
      <c r="FC2306" s="168"/>
      <c r="FD2306" s="168"/>
    </row>
    <row r="2307" spans="1:160" s="5" customFormat="1" ht="30" customHeight="1" thickBot="1" x14ac:dyDescent="0.35">
      <c r="A2307" s="263"/>
      <c r="B2307" s="263"/>
      <c r="C2307" s="265"/>
      <c r="D2307" s="486"/>
      <c r="E2307" s="487"/>
      <c r="F2307" s="506" t="s">
        <v>2</v>
      </c>
      <c r="G2307" s="507"/>
      <c r="H2307" s="507"/>
      <c r="I2307" s="507"/>
      <c r="J2307" s="507"/>
      <c r="K2307" s="507"/>
      <c r="L2307" s="507"/>
      <c r="M2307" s="507"/>
      <c r="N2307" s="507"/>
      <c r="O2307" s="508"/>
      <c r="P2307" s="32">
        <v>48</v>
      </c>
      <c r="Q2307" s="101" t="s">
        <v>3</v>
      </c>
      <c r="R2307" s="509">
        <v>147</v>
      </c>
      <c r="S2307" s="510"/>
      <c r="T2307" s="504"/>
      <c r="U2307" s="505"/>
      <c r="V2307" s="33">
        <f>+IF(C2316="","",1)</f>
        <v>1</v>
      </c>
      <c r="W2307" s="57"/>
      <c r="X2307" s="86"/>
      <c r="Y2307" s="39"/>
      <c r="Z2307" s="36"/>
      <c r="AA2307" s="36"/>
      <c r="AD2307" s="33"/>
      <c r="AG2307" s="33"/>
      <c r="AH2307" s="43"/>
      <c r="AI2307" s="43"/>
      <c r="AJ2307" s="43"/>
      <c r="AK2307" s="43"/>
      <c r="AL2307" s="43"/>
      <c r="AM2307" s="43"/>
      <c r="AN2307" s="43"/>
      <c r="AO2307" s="43"/>
      <c r="AP2307" s="43"/>
      <c r="AQ2307" s="43"/>
      <c r="AR2307" s="43"/>
      <c r="AS2307" s="43"/>
      <c r="AT2307" s="43"/>
      <c r="AU2307" s="44"/>
      <c r="AV2307" s="33"/>
      <c r="AW2307" s="33"/>
      <c r="AX2307" s="33"/>
      <c r="AZ2307" s="141"/>
      <c r="BE2307" s="168"/>
      <c r="BF2307" s="168"/>
      <c r="BG2307" s="168"/>
      <c r="BH2307" s="168"/>
      <c r="BI2307" s="168"/>
      <c r="BJ2307" s="168"/>
      <c r="BK2307" s="168"/>
      <c r="BL2307" s="168"/>
      <c r="BM2307" s="168"/>
      <c r="DK2307" s="168"/>
      <c r="DL2307" s="168"/>
      <c r="DM2307" s="168"/>
      <c r="DN2307" s="168"/>
      <c r="DO2307" s="168"/>
      <c r="DP2307" s="168"/>
      <c r="DQ2307" s="168"/>
      <c r="DR2307" s="168"/>
      <c r="DS2307" s="168"/>
      <c r="DT2307" s="168"/>
      <c r="DU2307" s="168"/>
      <c r="DV2307" s="168"/>
      <c r="DW2307" s="168"/>
      <c r="DX2307" s="168"/>
      <c r="DY2307" s="168"/>
      <c r="DZ2307" s="168"/>
      <c r="EA2307" s="168"/>
      <c r="EB2307" s="168"/>
      <c r="EC2307" s="168"/>
      <c r="ED2307" s="168"/>
      <c r="EE2307" s="168"/>
      <c r="EF2307" s="168"/>
      <c r="EG2307" s="168"/>
      <c r="EH2307" s="168"/>
      <c r="EI2307" s="168"/>
      <c r="EJ2307" s="168"/>
      <c r="EK2307" s="168"/>
      <c r="EL2307" s="168"/>
      <c r="EM2307" s="168"/>
      <c r="EN2307" s="168"/>
      <c r="EO2307" s="168"/>
      <c r="EP2307" s="168"/>
      <c r="EQ2307" s="168"/>
      <c r="ER2307" s="168"/>
      <c r="ES2307" s="168"/>
      <c r="ET2307" s="168"/>
      <c r="EU2307" s="168"/>
      <c r="EV2307" s="168"/>
      <c r="EW2307" s="168"/>
      <c r="EX2307" s="168"/>
      <c r="EY2307" s="168"/>
      <c r="EZ2307" s="168"/>
      <c r="FA2307" s="168"/>
      <c r="FB2307" s="168"/>
      <c r="FC2307" s="168"/>
      <c r="FD2307" s="168"/>
    </row>
    <row r="2308" spans="1:160" s="5" customFormat="1" ht="5.25" customHeight="1" thickBot="1" x14ac:dyDescent="0.35">
      <c r="A2308" s="263"/>
      <c r="B2308" s="263"/>
      <c r="C2308" s="265"/>
      <c r="D2308" s="454"/>
      <c r="E2308" s="454"/>
      <c r="F2308" s="454"/>
      <c r="G2308" s="454"/>
      <c r="H2308" s="454"/>
      <c r="I2308" s="454"/>
      <c r="J2308" s="454"/>
      <c r="K2308" s="454"/>
      <c r="L2308" s="454"/>
      <c r="M2308" s="454"/>
      <c r="N2308" s="454"/>
      <c r="O2308" s="454"/>
      <c r="P2308" s="454"/>
      <c r="Q2308" s="454"/>
      <c r="R2308" s="454"/>
      <c r="S2308" s="454"/>
      <c r="T2308" s="454"/>
      <c r="U2308" s="454"/>
      <c r="V2308" s="33"/>
      <c r="W2308" s="57"/>
      <c r="X2308" s="86"/>
      <c r="Y2308" s="38"/>
      <c r="Z2308" s="36"/>
      <c r="AA2308" s="36"/>
      <c r="AD2308" s="33"/>
      <c r="AG2308" s="33"/>
      <c r="AH2308" s="43"/>
      <c r="AI2308" s="43"/>
      <c r="AJ2308" s="43"/>
      <c r="AK2308" s="43"/>
      <c r="AL2308" s="43"/>
      <c r="AM2308" s="43"/>
      <c r="AN2308" s="43"/>
      <c r="AO2308" s="43"/>
      <c r="AP2308" s="43"/>
      <c r="AQ2308" s="43"/>
      <c r="AR2308" s="43"/>
      <c r="AS2308" s="43"/>
      <c r="AT2308" s="43"/>
      <c r="AU2308" s="44"/>
      <c r="AV2308" s="33"/>
      <c r="AW2308" s="33"/>
      <c r="AX2308" s="33"/>
      <c r="AZ2308" s="141"/>
      <c r="BE2308" s="168"/>
      <c r="BF2308" s="168"/>
      <c r="BG2308" s="168"/>
      <c r="BH2308" s="168"/>
      <c r="BI2308" s="168"/>
      <c r="BJ2308" s="168"/>
      <c r="BK2308" s="168"/>
      <c r="BL2308" s="168"/>
      <c r="BM2308" s="168"/>
      <c r="DK2308" s="168"/>
      <c r="DL2308" s="168"/>
      <c r="DM2308" s="168"/>
      <c r="DN2308" s="168"/>
      <c r="DO2308" s="168"/>
      <c r="DP2308" s="168"/>
      <c r="DQ2308" s="168"/>
      <c r="DR2308" s="168"/>
      <c r="DS2308" s="168"/>
      <c r="DT2308" s="168"/>
      <c r="DU2308" s="168"/>
      <c r="DV2308" s="168"/>
      <c r="DW2308" s="168"/>
      <c r="DX2308" s="168"/>
      <c r="DY2308" s="168"/>
      <c r="DZ2308" s="168"/>
      <c r="EA2308" s="168"/>
      <c r="EB2308" s="168"/>
      <c r="EC2308" s="168"/>
      <c r="ED2308" s="168"/>
      <c r="EE2308" s="168"/>
      <c r="EF2308" s="168"/>
      <c r="EG2308" s="168"/>
      <c r="EH2308" s="168"/>
      <c r="EI2308" s="168"/>
      <c r="EJ2308" s="168"/>
      <c r="EK2308" s="168"/>
      <c r="EL2308" s="168"/>
      <c r="EM2308" s="168"/>
      <c r="EN2308" s="168"/>
      <c r="EO2308" s="168"/>
      <c r="EP2308" s="168"/>
      <c r="EQ2308" s="168"/>
      <c r="ER2308" s="168"/>
      <c r="ES2308" s="168"/>
      <c r="ET2308" s="168"/>
      <c r="EU2308" s="168"/>
      <c r="EV2308" s="168"/>
      <c r="EW2308" s="168"/>
      <c r="EX2308" s="168"/>
      <c r="EY2308" s="168"/>
      <c r="EZ2308" s="168"/>
      <c r="FA2308" s="168"/>
      <c r="FB2308" s="168"/>
      <c r="FC2308" s="168"/>
      <c r="FD2308" s="168"/>
    </row>
    <row r="2309" spans="1:160" s="5" customFormat="1" ht="24.9" customHeight="1" x14ac:dyDescent="0.3">
      <c r="A2309" s="263"/>
      <c r="B2309" s="263"/>
      <c r="C2309" s="265"/>
      <c r="D2309" s="511" t="s">
        <v>4</v>
      </c>
      <c r="E2309" s="512"/>
      <c r="F2309" s="513" t="s">
        <v>168</v>
      </c>
      <c r="G2309" s="514"/>
      <c r="H2309" s="514"/>
      <c r="I2309" s="515"/>
      <c r="J2309" s="516" t="s">
        <v>5</v>
      </c>
      <c r="K2309" s="512"/>
      <c r="L2309" s="513" t="s">
        <v>102</v>
      </c>
      <c r="M2309" s="514"/>
      <c r="N2309" s="514"/>
      <c r="O2309" s="514"/>
      <c r="P2309" s="515"/>
      <c r="Q2309" s="1" t="s">
        <v>6</v>
      </c>
      <c r="R2309" s="513" t="s">
        <v>36</v>
      </c>
      <c r="S2309" s="514"/>
      <c r="T2309" s="514"/>
      <c r="U2309" s="517"/>
      <c r="V2309" s="33"/>
      <c r="W2309" s="57"/>
      <c r="X2309" s="86"/>
      <c r="Y2309" s="33"/>
      <c r="Z2309" s="36"/>
      <c r="AA2309" s="36"/>
      <c r="AD2309" s="33"/>
      <c r="AG2309" s="33"/>
      <c r="AH2309" s="43"/>
      <c r="AI2309" s="43"/>
      <c r="AJ2309" s="43"/>
      <c r="AK2309" s="43"/>
      <c r="AL2309" s="43"/>
      <c r="AM2309" s="43"/>
      <c r="AN2309" s="43"/>
      <c r="AO2309" s="43"/>
      <c r="AP2309" s="43"/>
      <c r="AQ2309" s="43"/>
      <c r="AR2309" s="43"/>
      <c r="AS2309" s="43"/>
      <c r="AT2309" s="43"/>
      <c r="AU2309" s="44"/>
      <c r="AV2309" s="33"/>
      <c r="AW2309" s="33"/>
      <c r="AX2309" s="33"/>
      <c r="AZ2309" s="141"/>
      <c r="BE2309" s="168"/>
      <c r="BF2309" s="168"/>
      <c r="BG2309" s="168"/>
      <c r="BH2309" s="168"/>
      <c r="BI2309" s="168"/>
      <c r="BJ2309" s="168"/>
      <c r="BK2309" s="168"/>
      <c r="BL2309" s="168"/>
      <c r="BM2309" s="168"/>
      <c r="DK2309" s="168"/>
      <c r="DL2309" s="168"/>
      <c r="DM2309" s="168"/>
      <c r="DN2309" s="168"/>
      <c r="DO2309" s="168"/>
      <c r="DP2309" s="168"/>
      <c r="DQ2309" s="168"/>
      <c r="DR2309" s="168"/>
      <c r="DS2309" s="168"/>
      <c r="DT2309" s="168"/>
      <c r="DU2309" s="168"/>
      <c r="DV2309" s="168"/>
      <c r="DW2309" s="168"/>
      <c r="DX2309" s="168"/>
      <c r="DY2309" s="168"/>
      <c r="DZ2309" s="168"/>
      <c r="EA2309" s="168"/>
      <c r="EB2309" s="168"/>
      <c r="EC2309" s="168"/>
      <c r="ED2309" s="168"/>
      <c r="EE2309" s="168"/>
      <c r="EF2309" s="168"/>
      <c r="EG2309" s="168"/>
      <c r="EH2309" s="168"/>
      <c r="EI2309" s="168"/>
      <c r="EJ2309" s="168"/>
      <c r="EK2309" s="168"/>
      <c r="EL2309" s="168"/>
      <c r="EM2309" s="168"/>
      <c r="EN2309" s="168"/>
      <c r="EO2309" s="168"/>
      <c r="EP2309" s="168"/>
      <c r="EQ2309" s="168"/>
      <c r="ER2309" s="168"/>
      <c r="ES2309" s="168"/>
      <c r="ET2309" s="168"/>
      <c r="EU2309" s="168"/>
      <c r="EV2309" s="168"/>
      <c r="EW2309" s="168"/>
      <c r="EX2309" s="168"/>
      <c r="EY2309" s="168"/>
      <c r="EZ2309" s="168"/>
      <c r="FA2309" s="168"/>
      <c r="FB2309" s="168"/>
      <c r="FC2309" s="168"/>
      <c r="FD2309" s="168"/>
    </row>
    <row r="2310" spans="1:160" s="5" customFormat="1" ht="45" customHeight="1" thickBot="1" x14ac:dyDescent="0.35">
      <c r="A2310" s="263"/>
      <c r="B2310" s="263"/>
      <c r="C2310" s="265"/>
      <c r="D2310" s="518" t="s">
        <v>7</v>
      </c>
      <c r="E2310" s="519"/>
      <c r="F2310" s="520" t="s">
        <v>169</v>
      </c>
      <c r="G2310" s="521"/>
      <c r="H2310" s="521"/>
      <c r="I2310" s="521"/>
      <c r="J2310" s="521"/>
      <c r="K2310" s="521"/>
      <c r="L2310" s="521"/>
      <c r="M2310" s="521"/>
      <c r="N2310" s="521"/>
      <c r="O2310" s="521"/>
      <c r="P2310" s="521"/>
      <c r="Q2310" s="521"/>
      <c r="R2310" s="521"/>
      <c r="S2310" s="521"/>
      <c r="T2310" s="521"/>
      <c r="U2310" s="522"/>
      <c r="V2310" s="33"/>
      <c r="W2310" s="57"/>
      <c r="X2310" s="86"/>
      <c r="Y2310" s="33"/>
      <c r="Z2310" s="36"/>
      <c r="AA2310" s="36"/>
      <c r="AD2310" s="33"/>
      <c r="AG2310" s="33"/>
      <c r="AH2310" s="43"/>
      <c r="AI2310" s="43"/>
      <c r="AJ2310" s="43"/>
      <c r="AK2310" s="43"/>
      <c r="AL2310" s="43"/>
      <c r="AM2310" s="43"/>
      <c r="AN2310" s="43"/>
      <c r="AO2310" s="43"/>
      <c r="AP2310" s="43"/>
      <c r="AQ2310" s="43"/>
      <c r="AR2310" s="43"/>
      <c r="AS2310" s="43"/>
      <c r="AT2310" s="43"/>
      <c r="AU2310" s="44"/>
      <c r="AV2310" s="33"/>
      <c r="AW2310" s="33"/>
      <c r="AX2310" s="33"/>
      <c r="AZ2310" s="141"/>
      <c r="BE2310" s="168"/>
      <c r="BF2310" s="168"/>
      <c r="BG2310" s="168"/>
      <c r="BH2310" s="168"/>
      <c r="BI2310" s="168"/>
      <c r="BJ2310" s="168"/>
      <c r="BK2310" s="168"/>
      <c r="BL2310" s="168"/>
      <c r="BM2310" s="168"/>
      <c r="DK2310" s="168"/>
      <c r="DL2310" s="168"/>
      <c r="DM2310" s="168"/>
      <c r="DN2310" s="168"/>
      <c r="DO2310" s="168"/>
      <c r="DP2310" s="168"/>
      <c r="DQ2310" s="168"/>
      <c r="DR2310" s="168"/>
      <c r="DS2310" s="168"/>
      <c r="DT2310" s="168"/>
      <c r="DU2310" s="168"/>
      <c r="DV2310" s="168"/>
      <c r="DW2310" s="168"/>
      <c r="DX2310" s="168"/>
      <c r="DY2310" s="168"/>
      <c r="DZ2310" s="168"/>
      <c r="EA2310" s="168"/>
      <c r="EB2310" s="168"/>
      <c r="EC2310" s="168"/>
      <c r="ED2310" s="168"/>
      <c r="EE2310" s="168"/>
      <c r="EF2310" s="168"/>
      <c r="EG2310" s="168"/>
      <c r="EH2310" s="168"/>
      <c r="EI2310" s="168"/>
      <c r="EJ2310" s="168"/>
      <c r="EK2310" s="168"/>
      <c r="EL2310" s="168"/>
      <c r="EM2310" s="168"/>
      <c r="EN2310" s="168"/>
      <c r="EO2310" s="168"/>
      <c r="EP2310" s="168"/>
      <c r="EQ2310" s="168"/>
      <c r="ER2310" s="168"/>
      <c r="ES2310" s="168"/>
      <c r="ET2310" s="168"/>
      <c r="EU2310" s="168"/>
      <c r="EV2310" s="168"/>
      <c r="EW2310" s="168"/>
      <c r="EX2310" s="168"/>
      <c r="EY2310" s="168"/>
      <c r="EZ2310" s="168"/>
      <c r="FA2310" s="168"/>
      <c r="FB2310" s="168"/>
      <c r="FC2310" s="168"/>
      <c r="FD2310" s="168"/>
    </row>
    <row r="2311" spans="1:160" s="5" customFormat="1" ht="5.0999999999999996" customHeight="1" thickBot="1" x14ac:dyDescent="0.35">
      <c r="A2311" s="263"/>
      <c r="B2311" s="263"/>
      <c r="C2311" s="265"/>
      <c r="D2311" s="523"/>
      <c r="E2311" s="523"/>
      <c r="F2311" s="523"/>
      <c r="G2311" s="523"/>
      <c r="H2311" s="523"/>
      <c r="I2311" s="523"/>
      <c r="J2311" s="523"/>
      <c r="K2311" s="523"/>
      <c r="L2311" s="523"/>
      <c r="M2311" s="523"/>
      <c r="N2311" s="523"/>
      <c r="O2311" s="523"/>
      <c r="P2311" s="523"/>
      <c r="Q2311" s="523"/>
      <c r="R2311" s="523"/>
      <c r="S2311" s="523"/>
      <c r="T2311" s="523"/>
      <c r="U2311" s="523"/>
      <c r="V2311" s="33"/>
      <c r="W2311" s="57"/>
      <c r="X2311" s="86"/>
      <c r="Y2311" s="33"/>
      <c r="Z2311" s="36"/>
      <c r="AA2311" s="36"/>
      <c r="AD2311" s="33"/>
      <c r="AG2311" s="33"/>
      <c r="AH2311" s="43"/>
      <c r="AI2311" s="43"/>
      <c r="AJ2311" s="43"/>
      <c r="AK2311" s="43"/>
      <c r="AL2311" s="43"/>
      <c r="AM2311" s="43"/>
      <c r="AN2311" s="43"/>
      <c r="AO2311" s="43"/>
      <c r="AP2311" s="43"/>
      <c r="AQ2311" s="43"/>
      <c r="AR2311" s="43"/>
      <c r="AS2311" s="43"/>
      <c r="AT2311" s="43"/>
      <c r="AU2311" s="44"/>
      <c r="AV2311" s="33"/>
      <c r="AW2311" s="33"/>
      <c r="AX2311" s="33"/>
      <c r="AZ2311" s="141"/>
      <c r="BE2311" s="168"/>
      <c r="BF2311" s="168"/>
      <c r="BG2311" s="168"/>
      <c r="BH2311" s="168"/>
      <c r="BI2311" s="168"/>
      <c r="BJ2311" s="168"/>
      <c r="BK2311" s="168"/>
      <c r="BL2311" s="168"/>
      <c r="BM2311" s="168"/>
      <c r="DK2311" s="168"/>
      <c r="DL2311" s="168"/>
      <c r="DM2311" s="168"/>
      <c r="DN2311" s="168"/>
      <c r="DO2311" s="168"/>
      <c r="DP2311" s="168"/>
      <c r="DQ2311" s="168"/>
      <c r="DR2311" s="168"/>
      <c r="DS2311" s="168"/>
      <c r="DT2311" s="168"/>
      <c r="DU2311" s="168"/>
      <c r="DV2311" s="168"/>
      <c r="DW2311" s="168"/>
      <c r="DX2311" s="168"/>
      <c r="DY2311" s="168"/>
      <c r="DZ2311" s="168"/>
      <c r="EA2311" s="168"/>
      <c r="EB2311" s="168"/>
      <c r="EC2311" s="168"/>
      <c r="ED2311" s="168"/>
      <c r="EE2311" s="168"/>
      <c r="EF2311" s="168"/>
      <c r="EG2311" s="168"/>
      <c r="EH2311" s="168"/>
      <c r="EI2311" s="168"/>
      <c r="EJ2311" s="168"/>
      <c r="EK2311" s="168"/>
      <c r="EL2311" s="168"/>
      <c r="EM2311" s="168"/>
      <c r="EN2311" s="168"/>
      <c r="EO2311" s="168"/>
      <c r="EP2311" s="168"/>
      <c r="EQ2311" s="168"/>
      <c r="ER2311" s="168"/>
      <c r="ES2311" s="168"/>
      <c r="ET2311" s="168"/>
      <c r="EU2311" s="168"/>
      <c r="EV2311" s="168"/>
      <c r="EW2311" s="168"/>
      <c r="EX2311" s="168"/>
      <c r="EY2311" s="168"/>
      <c r="EZ2311" s="168"/>
      <c r="FA2311" s="168"/>
      <c r="FB2311" s="168"/>
      <c r="FC2311" s="168"/>
      <c r="FD2311" s="168"/>
    </row>
    <row r="2312" spans="1:160" s="5" customFormat="1" ht="24.9" customHeight="1" thickBot="1" x14ac:dyDescent="0.35">
      <c r="A2312" s="263"/>
      <c r="B2312" s="263"/>
      <c r="C2312" s="265"/>
      <c r="D2312" s="2" t="s">
        <v>103</v>
      </c>
      <c r="E2312" s="98" t="s">
        <v>106</v>
      </c>
      <c r="F2312" s="455" t="s">
        <v>104</v>
      </c>
      <c r="G2312" s="524"/>
      <c r="H2312" s="456"/>
      <c r="I2312" s="525">
        <v>44058</v>
      </c>
      <c r="J2312" s="526"/>
      <c r="K2312" s="526"/>
      <c r="L2312" s="526"/>
      <c r="M2312" s="526"/>
      <c r="N2312" s="527"/>
      <c r="O2312" s="3" t="s">
        <v>8</v>
      </c>
      <c r="P2312" s="449" t="s">
        <v>24</v>
      </c>
      <c r="Q2312" s="450"/>
      <c r="R2312" s="450"/>
      <c r="S2312" s="450"/>
      <c r="T2312" s="450"/>
      <c r="U2312" s="528"/>
      <c r="V2312" s="33"/>
      <c r="W2312" s="57"/>
      <c r="X2312" s="86"/>
      <c r="Y2312" s="33"/>
      <c r="Z2312" s="36"/>
      <c r="AA2312" s="36"/>
      <c r="AD2312" s="33"/>
      <c r="AG2312" s="33"/>
      <c r="AH2312" s="43"/>
      <c r="AI2312" s="43"/>
      <c r="AJ2312" s="43"/>
      <c r="AK2312" s="43"/>
      <c r="AL2312" s="43"/>
      <c r="AM2312" s="43"/>
      <c r="AN2312" s="43"/>
      <c r="AO2312" s="43"/>
      <c r="AP2312" s="43"/>
      <c r="AQ2312" s="43"/>
      <c r="AR2312" s="43"/>
      <c r="AS2312" s="43"/>
      <c r="AT2312" s="43"/>
      <c r="AU2312" s="44"/>
      <c r="AV2312" s="33"/>
      <c r="AW2312" s="33"/>
      <c r="AX2312" s="33"/>
      <c r="AZ2312" s="141"/>
      <c r="BE2312" s="168"/>
      <c r="BF2312" s="168"/>
      <c r="BG2312" s="168"/>
      <c r="BH2312" s="168"/>
      <c r="BI2312" s="168"/>
      <c r="BJ2312" s="168"/>
      <c r="BK2312" s="168"/>
      <c r="BL2312" s="168"/>
      <c r="BM2312" s="168"/>
      <c r="DK2312" s="168"/>
      <c r="DL2312" s="168"/>
      <c r="DM2312" s="168"/>
      <c r="DN2312" s="168"/>
      <c r="DO2312" s="168"/>
      <c r="DP2312" s="168"/>
      <c r="DQ2312" s="168"/>
      <c r="DR2312" s="168"/>
      <c r="DS2312" s="168"/>
      <c r="DT2312" s="168"/>
      <c r="DU2312" s="168"/>
      <c r="DV2312" s="168"/>
      <c r="DW2312" s="168"/>
      <c r="DX2312" s="168"/>
      <c r="DY2312" s="168"/>
      <c r="DZ2312" s="168"/>
      <c r="EA2312" s="168"/>
      <c r="EB2312" s="168"/>
      <c r="EC2312" s="168"/>
      <c r="ED2312" s="168"/>
      <c r="EE2312" s="168"/>
      <c r="EF2312" s="168"/>
      <c r="EG2312" s="168"/>
      <c r="EH2312" s="168"/>
      <c r="EI2312" s="168"/>
      <c r="EJ2312" s="168"/>
      <c r="EK2312" s="168"/>
      <c r="EL2312" s="168"/>
      <c r="EM2312" s="168"/>
      <c r="EN2312" s="168"/>
      <c r="EO2312" s="168"/>
      <c r="EP2312" s="168"/>
      <c r="EQ2312" s="168"/>
      <c r="ER2312" s="168"/>
      <c r="ES2312" s="168"/>
      <c r="ET2312" s="168"/>
      <c r="EU2312" s="168"/>
      <c r="EV2312" s="168"/>
      <c r="EW2312" s="168"/>
      <c r="EX2312" s="168"/>
      <c r="EY2312" s="168"/>
      <c r="EZ2312" s="168"/>
      <c r="FA2312" s="168"/>
      <c r="FB2312" s="168"/>
      <c r="FC2312" s="168"/>
      <c r="FD2312" s="168"/>
    </row>
    <row r="2313" spans="1:160" s="5" customFormat="1" ht="5.0999999999999996" customHeight="1" thickBot="1" x14ac:dyDescent="0.35">
      <c r="A2313" s="263"/>
      <c r="B2313" s="263"/>
      <c r="C2313" s="265"/>
      <c r="D2313" s="100"/>
      <c r="E2313" s="100"/>
      <c r="F2313" s="100"/>
      <c r="G2313" s="100"/>
      <c r="H2313" s="100"/>
      <c r="I2313" s="100"/>
      <c r="J2313" s="100"/>
      <c r="K2313" s="100"/>
      <c r="L2313" s="100"/>
      <c r="M2313" s="100"/>
      <c r="N2313" s="100"/>
      <c r="O2313" s="100"/>
      <c r="P2313" s="100"/>
      <c r="Q2313" s="100"/>
      <c r="R2313" s="100"/>
      <c r="S2313" s="100"/>
      <c r="T2313" s="100"/>
      <c r="U2313" s="100"/>
      <c r="V2313" s="33"/>
      <c r="W2313" s="57"/>
      <c r="X2313" s="86"/>
      <c r="Y2313" s="33"/>
      <c r="Z2313" s="36"/>
      <c r="AA2313" s="36"/>
      <c r="AD2313" s="33"/>
      <c r="AG2313" s="33"/>
      <c r="AH2313" s="43"/>
      <c r="AI2313" s="43"/>
      <c r="AJ2313" s="43"/>
      <c r="AK2313" s="43"/>
      <c r="AL2313" s="43"/>
      <c r="AM2313" s="43"/>
      <c r="AN2313" s="43"/>
      <c r="AO2313" s="43"/>
      <c r="AP2313" s="43"/>
      <c r="AQ2313" s="43"/>
      <c r="AR2313" s="43"/>
      <c r="AS2313" s="43"/>
      <c r="AT2313" s="43"/>
      <c r="AU2313" s="44"/>
      <c r="AV2313" s="33"/>
      <c r="AW2313" s="33"/>
      <c r="AX2313" s="33"/>
      <c r="AZ2313" s="141"/>
      <c r="BE2313" s="168"/>
      <c r="BF2313" s="168"/>
      <c r="BG2313" s="168"/>
      <c r="BH2313" s="168"/>
      <c r="BI2313" s="168"/>
      <c r="BJ2313" s="168"/>
      <c r="BK2313" s="168"/>
      <c r="BL2313" s="168"/>
      <c r="BM2313" s="168"/>
      <c r="DK2313" s="168"/>
      <c r="DL2313" s="168"/>
      <c r="DM2313" s="168"/>
      <c r="DN2313" s="168"/>
      <c r="DO2313" s="168"/>
      <c r="DP2313" s="168"/>
      <c r="DQ2313" s="168"/>
      <c r="DR2313" s="168"/>
      <c r="DS2313" s="168"/>
      <c r="DT2313" s="168"/>
      <c r="DU2313" s="168"/>
      <c r="DV2313" s="168"/>
      <c r="DW2313" s="168"/>
      <c r="DX2313" s="168"/>
      <c r="DY2313" s="168"/>
      <c r="DZ2313" s="168"/>
      <c r="EA2313" s="168"/>
      <c r="EB2313" s="168"/>
      <c r="EC2313" s="168"/>
      <c r="ED2313" s="168"/>
      <c r="EE2313" s="168"/>
      <c r="EF2313" s="168"/>
      <c r="EG2313" s="168"/>
      <c r="EH2313" s="168"/>
      <c r="EI2313" s="168"/>
      <c r="EJ2313" s="168"/>
      <c r="EK2313" s="168"/>
      <c r="EL2313" s="168"/>
      <c r="EM2313" s="168"/>
      <c r="EN2313" s="168"/>
      <c r="EO2313" s="168"/>
      <c r="EP2313" s="168"/>
      <c r="EQ2313" s="168"/>
      <c r="ER2313" s="168"/>
      <c r="ES2313" s="168"/>
      <c r="ET2313" s="168"/>
      <c r="EU2313" s="168"/>
      <c r="EV2313" s="168"/>
      <c r="EW2313" s="168"/>
      <c r="EX2313" s="168"/>
      <c r="EY2313" s="168"/>
      <c r="EZ2313" s="168"/>
      <c r="FA2313" s="168"/>
      <c r="FB2313" s="168"/>
      <c r="FC2313" s="168"/>
      <c r="FD2313" s="168"/>
    </row>
    <row r="2314" spans="1:160" s="5" customFormat="1" ht="24.9" customHeight="1" thickBot="1" x14ac:dyDescent="0.35">
      <c r="A2314" s="263"/>
      <c r="B2314" s="263"/>
      <c r="C2314" s="265"/>
      <c r="D2314" s="2" t="s">
        <v>31</v>
      </c>
      <c r="E2314" s="449"/>
      <c r="F2314" s="450"/>
      <c r="G2314" s="450"/>
      <c r="H2314" s="450"/>
      <c r="I2314" s="450"/>
      <c r="J2314" s="451"/>
      <c r="K2314" s="19" t="s">
        <v>105</v>
      </c>
      <c r="L2314" s="452"/>
      <c r="M2314" s="452"/>
      <c r="N2314" s="452"/>
      <c r="O2314" s="452"/>
      <c r="P2314" s="452"/>
      <c r="Q2314" s="452"/>
      <c r="R2314" s="452"/>
      <c r="S2314" s="452"/>
      <c r="T2314" s="452"/>
      <c r="U2314" s="453"/>
      <c r="V2314" s="33"/>
      <c r="W2314" s="57"/>
      <c r="X2314" s="86"/>
      <c r="Y2314" s="33"/>
      <c r="Z2314" s="36"/>
      <c r="AA2314" s="36"/>
      <c r="AD2314" s="33"/>
      <c r="AG2314" s="33"/>
      <c r="AH2314" s="43"/>
      <c r="AI2314" s="43"/>
      <c r="AJ2314" s="43"/>
      <c r="AK2314" s="43"/>
      <c r="AL2314" s="43"/>
      <c r="AM2314" s="43"/>
      <c r="AN2314" s="43"/>
      <c r="AO2314" s="43"/>
      <c r="AP2314" s="43"/>
      <c r="AQ2314" s="43"/>
      <c r="AR2314" s="43"/>
      <c r="AS2314" s="43"/>
      <c r="AT2314" s="43"/>
      <c r="AU2314" s="44"/>
      <c r="AV2314" s="33"/>
      <c r="AW2314" s="33"/>
      <c r="AX2314" s="33"/>
      <c r="AZ2314" s="141"/>
      <c r="BE2314" s="168"/>
      <c r="BF2314" s="168"/>
      <c r="BG2314" s="168"/>
      <c r="BH2314" s="168"/>
      <c r="BI2314" s="168"/>
      <c r="BJ2314" s="168"/>
      <c r="BK2314" s="168"/>
      <c r="BL2314" s="168"/>
      <c r="BM2314" s="168"/>
      <c r="DK2314" s="168"/>
      <c r="DL2314" s="168"/>
      <c r="DM2314" s="168"/>
      <c r="DN2314" s="168"/>
      <c r="DO2314" s="168"/>
      <c r="DP2314" s="168"/>
      <c r="DQ2314" s="168"/>
      <c r="DR2314" s="168"/>
      <c r="DS2314" s="168"/>
      <c r="DT2314" s="168"/>
      <c r="DU2314" s="168"/>
      <c r="DV2314" s="168"/>
      <c r="DW2314" s="168"/>
      <c r="DX2314" s="168"/>
      <c r="DY2314" s="168"/>
      <c r="DZ2314" s="168"/>
      <c r="EA2314" s="168"/>
      <c r="EB2314" s="168"/>
      <c r="EC2314" s="168"/>
      <c r="ED2314" s="168"/>
      <c r="EE2314" s="168"/>
      <c r="EF2314" s="168"/>
      <c r="EG2314" s="168"/>
      <c r="EH2314" s="168"/>
      <c r="EI2314" s="168"/>
      <c r="EJ2314" s="168"/>
      <c r="EK2314" s="168"/>
      <c r="EL2314" s="168"/>
      <c r="EM2314" s="168"/>
      <c r="EN2314" s="168"/>
      <c r="EO2314" s="168"/>
      <c r="EP2314" s="168"/>
      <c r="EQ2314" s="168"/>
      <c r="ER2314" s="168"/>
      <c r="ES2314" s="168"/>
      <c r="ET2314" s="168"/>
      <c r="EU2314" s="168"/>
      <c r="EV2314" s="168"/>
      <c r="EW2314" s="168"/>
      <c r="EX2314" s="168"/>
      <c r="EY2314" s="168"/>
      <c r="EZ2314" s="168"/>
      <c r="FA2314" s="168"/>
      <c r="FB2314" s="168"/>
      <c r="FC2314" s="168"/>
      <c r="FD2314" s="168"/>
    </row>
    <row r="2315" spans="1:160" s="5" customFormat="1" ht="5.0999999999999996" customHeight="1" thickBot="1" x14ac:dyDescent="0.35">
      <c r="A2315" s="263"/>
      <c r="B2315" s="263"/>
      <c r="C2315" s="265"/>
      <c r="D2315" s="454"/>
      <c r="E2315" s="454"/>
      <c r="F2315" s="454"/>
      <c r="G2315" s="454"/>
      <c r="H2315" s="454"/>
      <c r="I2315" s="454"/>
      <c r="J2315" s="454"/>
      <c r="K2315" s="454"/>
      <c r="L2315" s="454"/>
      <c r="M2315" s="454"/>
      <c r="N2315" s="454"/>
      <c r="O2315" s="454"/>
      <c r="P2315" s="454"/>
      <c r="Q2315" s="454"/>
      <c r="R2315" s="454"/>
      <c r="S2315" s="454"/>
      <c r="T2315" s="454"/>
      <c r="U2315" s="454"/>
      <c r="V2315" s="33"/>
      <c r="W2315" s="57"/>
      <c r="X2315" s="86"/>
      <c r="Y2315" s="33"/>
      <c r="Z2315" s="36"/>
      <c r="AA2315" s="36"/>
      <c r="AD2315" s="33"/>
      <c r="AG2315" s="33"/>
      <c r="AH2315" s="43"/>
      <c r="AI2315" s="43"/>
      <c r="AJ2315" s="43"/>
      <c r="AK2315" s="43"/>
      <c r="AL2315" s="43"/>
      <c r="AM2315" s="43"/>
      <c r="AN2315" s="43"/>
      <c r="AO2315" s="43"/>
      <c r="AP2315" s="43"/>
      <c r="AQ2315" s="43"/>
      <c r="AR2315" s="43"/>
      <c r="AS2315" s="43"/>
      <c r="AT2315" s="43"/>
      <c r="AU2315" s="44"/>
      <c r="AV2315" s="33"/>
      <c r="AW2315" s="33"/>
      <c r="AX2315" s="33"/>
      <c r="AZ2315" s="141"/>
      <c r="BE2315" s="168"/>
      <c r="BF2315" s="168"/>
      <c r="BG2315" s="168"/>
      <c r="BH2315" s="168"/>
      <c r="BI2315" s="168"/>
      <c r="BJ2315" s="168"/>
      <c r="BK2315" s="168"/>
      <c r="BL2315" s="168"/>
      <c r="BM2315" s="168"/>
      <c r="DK2315" s="168"/>
      <c r="DL2315" s="168"/>
      <c r="DM2315" s="168"/>
      <c r="DN2315" s="168"/>
      <c r="DO2315" s="168"/>
      <c r="DP2315" s="168"/>
      <c r="DQ2315" s="168"/>
      <c r="DR2315" s="168"/>
      <c r="DS2315" s="168"/>
      <c r="DT2315" s="168"/>
      <c r="DU2315" s="168"/>
      <c r="DV2315" s="168"/>
      <c r="DW2315" s="168"/>
      <c r="DX2315" s="168"/>
      <c r="DY2315" s="168"/>
      <c r="DZ2315" s="168"/>
      <c r="EA2315" s="168"/>
      <c r="EB2315" s="168"/>
      <c r="EC2315" s="168"/>
      <c r="ED2315" s="168"/>
      <c r="EE2315" s="168"/>
      <c r="EF2315" s="168"/>
      <c r="EG2315" s="168"/>
      <c r="EH2315" s="168"/>
      <c r="EI2315" s="168"/>
      <c r="EJ2315" s="168"/>
      <c r="EK2315" s="168"/>
      <c r="EL2315" s="168"/>
      <c r="EM2315" s="168"/>
      <c r="EN2315" s="168"/>
      <c r="EO2315" s="168"/>
      <c r="EP2315" s="168"/>
      <c r="EQ2315" s="168"/>
      <c r="ER2315" s="168"/>
      <c r="ES2315" s="168"/>
      <c r="ET2315" s="168"/>
      <c r="EU2315" s="168"/>
      <c r="EV2315" s="168"/>
      <c r="EW2315" s="168"/>
      <c r="EX2315" s="168"/>
      <c r="EY2315" s="168"/>
      <c r="EZ2315" s="168"/>
      <c r="FA2315" s="168"/>
      <c r="FB2315" s="168"/>
      <c r="FC2315" s="168"/>
      <c r="FD2315" s="168"/>
    </row>
    <row r="2316" spans="1:160" s="5" customFormat="1" ht="45" customHeight="1" thickBot="1" x14ac:dyDescent="0.35">
      <c r="A2316" s="263">
        <f>+E2316</f>
        <v>7.3799999999999919</v>
      </c>
      <c r="B2316" s="264">
        <f>+U2340</f>
        <v>7</v>
      </c>
      <c r="C2316" s="265">
        <v>40</v>
      </c>
      <c r="D2316" s="165" t="s">
        <v>9</v>
      </c>
      <c r="E2316" s="180">
        <v>7.3799999999999919</v>
      </c>
      <c r="F2316" s="455" t="s">
        <v>29</v>
      </c>
      <c r="G2316" s="456"/>
      <c r="H2316" s="532" t="s">
        <v>145</v>
      </c>
      <c r="I2316" s="457"/>
      <c r="J2316" s="457"/>
      <c r="K2316" s="457"/>
      <c r="L2316" s="457"/>
      <c r="M2316" s="458"/>
      <c r="N2316" s="459" t="s">
        <v>32</v>
      </c>
      <c r="O2316" s="460"/>
      <c r="P2316" s="461"/>
      <c r="Q2316" s="462" t="s">
        <v>54</v>
      </c>
      <c r="R2316" s="463"/>
      <c r="S2316" s="463"/>
      <c r="T2316" s="463"/>
      <c r="U2316" s="464"/>
      <c r="V2316" s="33"/>
      <c r="W2316" s="57"/>
      <c r="X2316" s="86"/>
      <c r="Y2316" s="33"/>
      <c r="Z2316" s="38"/>
      <c r="AA2316" s="38"/>
      <c r="AD2316" s="33"/>
      <c r="AG2316" s="33"/>
      <c r="AH2316" s="43"/>
      <c r="AI2316" s="43"/>
      <c r="AJ2316" s="43"/>
      <c r="AK2316" s="43"/>
      <c r="AL2316" s="43"/>
      <c r="AM2316" s="43"/>
      <c r="AN2316" s="43"/>
      <c r="AO2316" s="43"/>
      <c r="AP2316" s="43"/>
      <c r="AQ2316" s="43"/>
      <c r="AR2316" s="43"/>
      <c r="AS2316" s="43"/>
      <c r="AT2316" s="43"/>
      <c r="AU2316" s="44"/>
      <c r="AV2316" s="33"/>
      <c r="AW2316" s="33"/>
      <c r="AX2316" s="33"/>
      <c r="AZ2316" s="141"/>
      <c r="BE2316" s="168"/>
      <c r="BF2316" s="168"/>
      <c r="BG2316" s="168"/>
      <c r="BH2316" s="168"/>
      <c r="BI2316" s="168"/>
      <c r="BJ2316" s="168"/>
      <c r="BK2316" s="168"/>
      <c r="BL2316" s="168"/>
      <c r="BM2316" s="168"/>
      <c r="DK2316" s="168"/>
      <c r="DL2316" s="168"/>
      <c r="DM2316" s="168"/>
      <c r="DN2316" s="168"/>
      <c r="DO2316" s="168"/>
      <c r="DP2316" s="168"/>
      <c r="DQ2316" s="168"/>
      <c r="DR2316" s="168"/>
      <c r="DS2316" s="168"/>
      <c r="DT2316" s="168"/>
      <c r="DU2316" s="168"/>
      <c r="DV2316" s="168"/>
      <c r="DW2316" s="168"/>
      <c r="DX2316" s="168"/>
      <c r="DY2316" s="168"/>
      <c r="DZ2316" s="168"/>
      <c r="EA2316" s="168"/>
      <c r="EB2316" s="168"/>
      <c r="EC2316" s="168"/>
      <c r="ED2316" s="168"/>
      <c r="EE2316" s="168"/>
      <c r="EF2316" s="168"/>
      <c r="EG2316" s="168"/>
      <c r="EH2316" s="168"/>
      <c r="EI2316" s="168"/>
      <c r="EJ2316" s="168"/>
      <c r="EK2316" s="168"/>
      <c r="EL2316" s="168"/>
      <c r="EM2316" s="168"/>
      <c r="EN2316" s="168"/>
      <c r="EO2316" s="168"/>
      <c r="EP2316" s="168"/>
      <c r="EQ2316" s="168"/>
      <c r="ER2316" s="168"/>
      <c r="ES2316" s="168"/>
      <c r="ET2316" s="168"/>
      <c r="EU2316" s="168"/>
      <c r="EV2316" s="168"/>
      <c r="EW2316" s="168"/>
      <c r="EX2316" s="168"/>
      <c r="EY2316" s="168"/>
      <c r="EZ2316" s="168"/>
      <c r="FA2316" s="168"/>
      <c r="FB2316" s="168"/>
      <c r="FC2316" s="168"/>
      <c r="FD2316" s="168"/>
    </row>
    <row r="2317" spans="1:160" s="5" customFormat="1" ht="5.0999999999999996" customHeight="1" thickBot="1" x14ac:dyDescent="0.35">
      <c r="A2317" s="263"/>
      <c r="B2317" s="263"/>
      <c r="C2317" s="265"/>
      <c r="D2317" s="428"/>
      <c r="E2317" s="428"/>
      <c r="F2317" s="428"/>
      <c r="G2317" s="428"/>
      <c r="H2317" s="428"/>
      <c r="I2317" s="428"/>
      <c r="J2317" s="428"/>
      <c r="K2317" s="428"/>
      <c r="L2317" s="428"/>
      <c r="M2317" s="428"/>
      <c r="N2317" s="454"/>
      <c r="O2317" s="454"/>
      <c r="P2317" s="454"/>
      <c r="Q2317" s="454"/>
      <c r="R2317" s="454"/>
      <c r="S2317" s="454"/>
      <c r="T2317" s="454"/>
      <c r="U2317" s="454"/>
      <c r="V2317" s="33"/>
      <c r="W2317" s="57"/>
      <c r="X2317" s="86"/>
      <c r="Y2317" s="33"/>
      <c r="Z2317" s="76"/>
      <c r="AA2317" s="76"/>
      <c r="AD2317" s="33"/>
      <c r="AG2317" s="33"/>
      <c r="AH2317" s="43"/>
      <c r="AI2317" s="43"/>
      <c r="AJ2317" s="43"/>
      <c r="AK2317" s="43"/>
      <c r="AL2317" s="43"/>
      <c r="AM2317" s="43"/>
      <c r="AN2317" s="43"/>
      <c r="AO2317" s="43"/>
      <c r="AP2317" s="43"/>
      <c r="AQ2317" s="43"/>
      <c r="AR2317" s="43"/>
      <c r="AS2317" s="43"/>
      <c r="AT2317" s="43"/>
      <c r="AU2317" s="44"/>
      <c r="AV2317" s="33"/>
      <c r="AW2317" s="33"/>
      <c r="AX2317" s="33"/>
      <c r="AZ2317" s="141"/>
      <c r="BE2317" s="168"/>
      <c r="BF2317" s="168"/>
      <c r="BG2317" s="168"/>
      <c r="BH2317" s="168"/>
      <c r="BI2317" s="168"/>
      <c r="BJ2317" s="168"/>
      <c r="BK2317" s="168"/>
      <c r="BL2317" s="168"/>
      <c r="BM2317" s="168"/>
      <c r="DK2317" s="168"/>
      <c r="DL2317" s="168"/>
      <c r="DM2317" s="168"/>
      <c r="DN2317" s="168"/>
      <c r="DO2317" s="168"/>
      <c r="DP2317" s="168"/>
      <c r="DQ2317" s="168"/>
      <c r="DR2317" s="168"/>
      <c r="DS2317" s="168"/>
      <c r="DT2317" s="168"/>
      <c r="DU2317" s="168"/>
      <c r="DV2317" s="168"/>
      <c r="DW2317" s="168"/>
      <c r="DX2317" s="168"/>
      <c r="DY2317" s="168"/>
      <c r="DZ2317" s="168"/>
      <c r="EA2317" s="168"/>
      <c r="EB2317" s="168"/>
      <c r="EC2317" s="168"/>
      <c r="ED2317" s="168"/>
      <c r="EE2317" s="168"/>
      <c r="EF2317" s="168"/>
      <c r="EG2317" s="168"/>
      <c r="EH2317" s="168"/>
      <c r="EI2317" s="168"/>
      <c r="EJ2317" s="168"/>
      <c r="EK2317" s="168"/>
      <c r="EL2317" s="168"/>
      <c r="EM2317" s="168"/>
      <c r="EN2317" s="168"/>
      <c r="EO2317" s="168"/>
      <c r="EP2317" s="168"/>
      <c r="EQ2317" s="168"/>
      <c r="ER2317" s="168"/>
      <c r="ES2317" s="168"/>
      <c r="ET2317" s="168"/>
      <c r="EU2317" s="168"/>
      <c r="EV2317" s="168"/>
      <c r="EW2317" s="168"/>
      <c r="EX2317" s="168"/>
      <c r="EY2317" s="168"/>
      <c r="EZ2317" s="168"/>
      <c r="FA2317" s="168"/>
      <c r="FB2317" s="168"/>
      <c r="FC2317" s="168"/>
      <c r="FD2317" s="168"/>
    </row>
    <row r="2318" spans="1:160" s="5" customFormat="1" ht="24.9" customHeight="1" x14ac:dyDescent="0.3">
      <c r="A2318" s="263"/>
      <c r="B2318" s="263"/>
      <c r="C2318" s="265"/>
      <c r="D2318" s="465" t="s">
        <v>30</v>
      </c>
      <c r="E2318" s="466"/>
      <c r="F2318" s="466"/>
      <c r="G2318" s="466"/>
      <c r="H2318" s="466"/>
      <c r="I2318" s="466"/>
      <c r="J2318" s="466"/>
      <c r="K2318" s="466"/>
      <c r="L2318" s="466"/>
      <c r="M2318" s="467"/>
      <c r="N2318" s="468" t="s">
        <v>11</v>
      </c>
      <c r="O2318" s="470" t="s">
        <v>12</v>
      </c>
      <c r="P2318" s="471"/>
      <c r="Q2318" s="474" t="s">
        <v>13</v>
      </c>
      <c r="R2318" s="475"/>
      <c r="S2318" s="476"/>
      <c r="T2318" s="477" t="s">
        <v>27</v>
      </c>
      <c r="U2318" s="479" t="s">
        <v>28</v>
      </c>
      <c r="V2318" s="33"/>
      <c r="W2318" s="57"/>
      <c r="X2318" s="86"/>
      <c r="Y2318" s="33"/>
      <c r="Z2318" s="76"/>
      <c r="AA2318" s="76"/>
      <c r="AD2318" s="33"/>
      <c r="AG2318" s="33"/>
      <c r="AH2318" s="43"/>
      <c r="AI2318" s="43"/>
      <c r="AJ2318" s="43"/>
      <c r="AK2318" s="43"/>
      <c r="AL2318" s="43"/>
      <c r="AM2318" s="43"/>
      <c r="AN2318" s="43"/>
      <c r="AO2318" s="43"/>
      <c r="AP2318" s="43"/>
      <c r="AQ2318" s="43"/>
      <c r="AR2318" s="43"/>
      <c r="AS2318" s="43"/>
      <c r="AT2318" s="43"/>
      <c r="AU2318" s="44"/>
      <c r="AV2318" s="33"/>
      <c r="AW2318" s="33"/>
      <c r="AX2318" s="33"/>
      <c r="AZ2318" s="141"/>
      <c r="BE2318" s="168"/>
      <c r="BF2318" s="168"/>
      <c r="BG2318" s="168"/>
      <c r="BH2318" s="168"/>
      <c r="BI2318" s="168"/>
      <c r="BJ2318" s="168"/>
      <c r="BK2318" s="168"/>
      <c r="BL2318" s="168"/>
      <c r="BM2318" s="168"/>
      <c r="DK2318" s="168"/>
      <c r="DL2318" s="168"/>
      <c r="DM2318" s="168"/>
      <c r="DN2318" s="168"/>
      <c r="DO2318" s="168"/>
      <c r="DP2318" s="168"/>
      <c r="DQ2318" s="168"/>
      <c r="DR2318" s="168"/>
      <c r="DS2318" s="168"/>
      <c r="DT2318" s="168"/>
      <c r="DU2318" s="168"/>
      <c r="DV2318" s="168"/>
      <c r="DW2318" s="168"/>
      <c r="DX2318" s="168"/>
      <c r="DY2318" s="168"/>
      <c r="DZ2318" s="168"/>
      <c r="EA2318" s="168"/>
      <c r="EB2318" s="168"/>
      <c r="EC2318" s="168"/>
      <c r="ED2318" s="168"/>
      <c r="EE2318" s="168"/>
      <c r="EF2318" s="168"/>
      <c r="EG2318" s="168"/>
      <c r="EH2318" s="168"/>
      <c r="EI2318" s="168"/>
      <c r="EJ2318" s="168"/>
      <c r="EK2318" s="168"/>
      <c r="EL2318" s="168"/>
      <c r="EM2318" s="168"/>
      <c r="EN2318" s="168"/>
      <c r="EO2318" s="168"/>
      <c r="EP2318" s="168"/>
      <c r="EQ2318" s="168"/>
      <c r="ER2318" s="168"/>
      <c r="ES2318" s="168"/>
      <c r="ET2318" s="168"/>
      <c r="EU2318" s="168"/>
      <c r="EV2318" s="168"/>
      <c r="EW2318" s="168"/>
      <c r="EX2318" s="168"/>
      <c r="EY2318" s="168"/>
      <c r="EZ2318" s="168"/>
      <c r="FA2318" s="168"/>
      <c r="FB2318" s="168"/>
      <c r="FC2318" s="168"/>
      <c r="FD2318" s="168"/>
    </row>
    <row r="2319" spans="1:160" s="5" customFormat="1" ht="24.9" customHeight="1" x14ac:dyDescent="0.3">
      <c r="A2319" s="263"/>
      <c r="B2319" s="263"/>
      <c r="C2319" s="265"/>
      <c r="D2319" s="481"/>
      <c r="E2319" s="482"/>
      <c r="F2319" s="482"/>
      <c r="G2319" s="482"/>
      <c r="H2319" s="482"/>
      <c r="I2319" s="482"/>
      <c r="J2319" s="482"/>
      <c r="K2319" s="482"/>
      <c r="L2319" s="482"/>
      <c r="M2319" s="483"/>
      <c r="N2319" s="469"/>
      <c r="O2319" s="472"/>
      <c r="P2319" s="473"/>
      <c r="Q2319" s="7" t="s">
        <v>14</v>
      </c>
      <c r="R2319" s="7" t="s">
        <v>15</v>
      </c>
      <c r="S2319" s="7" t="s">
        <v>26</v>
      </c>
      <c r="T2319" s="478"/>
      <c r="U2319" s="480"/>
      <c r="V2319" s="33"/>
      <c r="W2319" s="57"/>
      <c r="X2319" s="86"/>
      <c r="Y2319" s="33"/>
      <c r="Z2319" s="77"/>
      <c r="AA2319" s="77"/>
      <c r="AD2319" s="33"/>
      <c r="AG2319" s="33"/>
      <c r="AH2319" s="43"/>
      <c r="AI2319" s="43"/>
      <c r="AJ2319" s="43"/>
      <c r="AK2319" s="43"/>
      <c r="AL2319" s="43"/>
      <c r="AM2319" s="43"/>
      <c r="AN2319" s="43"/>
      <c r="AO2319" s="43"/>
      <c r="AP2319" s="43"/>
      <c r="AQ2319" s="43"/>
      <c r="AR2319" s="43"/>
      <c r="AS2319" s="43"/>
      <c r="AT2319" s="43"/>
      <c r="AU2319" s="44"/>
      <c r="AV2319" s="33"/>
      <c r="AW2319" s="33"/>
      <c r="AX2319" s="33"/>
      <c r="AZ2319" s="141"/>
      <c r="BE2319" s="168"/>
      <c r="BF2319" s="168"/>
      <c r="BG2319" s="168"/>
      <c r="BH2319" s="168"/>
      <c r="BI2319" s="168"/>
      <c r="BJ2319" s="168"/>
      <c r="BK2319" s="168"/>
      <c r="BL2319" s="168"/>
      <c r="BM2319" s="168"/>
      <c r="DK2319" s="168"/>
      <c r="DL2319" s="168"/>
      <c r="DM2319" s="168"/>
      <c r="DN2319" s="168"/>
      <c r="DO2319" s="168"/>
      <c r="DP2319" s="168"/>
      <c r="DQ2319" s="168"/>
      <c r="DR2319" s="168"/>
      <c r="DS2319" s="168"/>
      <c r="DT2319" s="168"/>
      <c r="DU2319" s="168"/>
      <c r="DV2319" s="168"/>
      <c r="DW2319" s="168"/>
      <c r="DX2319" s="168"/>
      <c r="DY2319" s="168"/>
      <c r="DZ2319" s="168"/>
      <c r="EA2319" s="168"/>
      <c r="EB2319" s="168"/>
      <c r="EC2319" s="168"/>
      <c r="ED2319" s="168"/>
      <c r="EE2319" s="168"/>
      <c r="EF2319" s="168"/>
      <c r="EG2319" s="168"/>
      <c r="EH2319" s="168"/>
      <c r="EI2319" s="168"/>
      <c r="EJ2319" s="168"/>
      <c r="EK2319" s="168"/>
      <c r="EL2319" s="168"/>
      <c r="EM2319" s="168"/>
      <c r="EN2319" s="168"/>
      <c r="EO2319" s="168"/>
      <c r="EP2319" s="168"/>
      <c r="EQ2319" s="168"/>
      <c r="ER2319" s="168"/>
      <c r="ES2319" s="168"/>
      <c r="ET2319" s="168"/>
      <c r="EU2319" s="168"/>
      <c r="EV2319" s="168"/>
      <c r="EW2319" s="168"/>
      <c r="EX2319" s="168"/>
      <c r="EY2319" s="168"/>
      <c r="EZ2319" s="168"/>
      <c r="FA2319" s="168"/>
      <c r="FB2319" s="168"/>
      <c r="FC2319" s="168"/>
      <c r="FD2319" s="168"/>
    </row>
    <row r="2320" spans="1:160" s="5" customFormat="1" ht="24.9" customHeight="1" x14ac:dyDescent="0.3">
      <c r="A2320" s="263"/>
      <c r="B2320" s="263"/>
      <c r="C2320" s="265"/>
      <c r="D2320" s="481"/>
      <c r="E2320" s="482"/>
      <c r="F2320" s="482"/>
      <c r="G2320" s="482"/>
      <c r="H2320" s="482"/>
      <c r="I2320" s="482"/>
      <c r="J2320" s="482"/>
      <c r="K2320" s="482"/>
      <c r="L2320" s="482"/>
      <c r="M2320" s="483"/>
      <c r="N2320" s="16">
        <v>14001469</v>
      </c>
      <c r="O2320" s="529" t="s">
        <v>450</v>
      </c>
      <c r="P2320" s="530"/>
      <c r="Q2320" s="8"/>
      <c r="R2320" s="8"/>
      <c r="S2320" s="8"/>
      <c r="T2320" s="9">
        <v>1</v>
      </c>
      <c r="U2320" s="17">
        <f>+T2320</f>
        <v>1</v>
      </c>
      <c r="V2320" s="33"/>
      <c r="W2320" s="57">
        <v>1</v>
      </c>
      <c r="X2320" s="86"/>
      <c r="Y2320" s="33">
        <f>+C2316</f>
        <v>40</v>
      </c>
      <c r="Z2320" s="41">
        <f>+SUMIF($N2320:$N2339,$Z$16,$U2320:$U2339)</f>
        <v>1</v>
      </c>
      <c r="AA2320" s="41">
        <f>+SUMIF($N2320:$N2339,$AA$16,$U2320:$U2339)</f>
        <v>1</v>
      </c>
      <c r="AB2320" s="41">
        <f>+SUMIF($N2320:$N2339,$AB$16,$U2320:$U2339)</f>
        <v>0</v>
      </c>
      <c r="AC2320" s="41">
        <f>+SUMIF($N2320:$N2339,$AC$16,$U2320:$U2339)</f>
        <v>0</v>
      </c>
      <c r="AD2320" s="41">
        <f>+SUMIF($N2320:$N2339,$AD$16,$U2320:$U2339)</f>
        <v>0</v>
      </c>
      <c r="AE2320" s="41">
        <f>+SUMIF($N2320:$N2339,$AE$16,$U2320:$U2339)</f>
        <v>0</v>
      </c>
      <c r="AF2320" s="41">
        <f>+SUMIF($N2320:$N2339,$AF$16,$U2320:$U2339)</f>
        <v>1</v>
      </c>
      <c r="AG2320" s="41">
        <f>+SUMIF($N2320:$N2339,$AG$16,$U2320:$U2339)</f>
        <v>0</v>
      </c>
      <c r="AH2320" s="41">
        <f>+SUMIF($N2320:$N2339,$AH$16,$U2320:$U2339)</f>
        <v>2</v>
      </c>
      <c r="AI2320" s="41">
        <f>+SUMIF($N2320:$N2339,$AI$16,$U2320:$U2339)</f>
        <v>1</v>
      </c>
      <c r="AJ2320" s="41">
        <f>+SUMIF($N2320:$N2339,$AJ$16,$U2320:$U2339)</f>
        <v>0</v>
      </c>
      <c r="AK2320" s="41">
        <f>+SUMIF($N2320:$N2339,$AK$16,$U2320:$U2339)</f>
        <v>0</v>
      </c>
      <c r="AL2320" s="41">
        <f>+SUMIF($N2320:$N2339,$AL$16,$U2320:$U2339)</f>
        <v>0</v>
      </c>
      <c r="AM2320" s="41">
        <f>+SUMIF($N2320:$N2339,$AM$16,$U2320:$U2339)</f>
        <v>0</v>
      </c>
      <c r="AN2320" s="41">
        <f>+SUMIF($N2320:$N2339,$AN$16,$U2320:$U2339)</f>
        <v>1</v>
      </c>
      <c r="AO2320" s="41">
        <f>+SUMIF($N2320:$N2339,$AO$16,$U2320:$U2339)</f>
        <v>0</v>
      </c>
      <c r="AP2320" s="41">
        <f>+SUMIF($N2320:$N2339,$AP$16,$U2320:$U2339)</f>
        <v>0</v>
      </c>
      <c r="AQ2320" s="41">
        <f>+SUMIF($N2320:$N2339,$AQ$16,$U2320:$U2339)</f>
        <v>0</v>
      </c>
      <c r="AR2320" s="41">
        <f>+SUMIF($N2320:$N2339,$AR$16,$U2320:$U2339)</f>
        <v>0</v>
      </c>
      <c r="AS2320" s="43"/>
      <c r="AT2320" s="43"/>
      <c r="AU2320" s="44"/>
      <c r="AV2320" s="33"/>
      <c r="AW2320" s="33"/>
      <c r="AX2320" s="33"/>
      <c r="AZ2320" s="141"/>
      <c r="BE2320" s="168"/>
      <c r="BF2320" s="168"/>
      <c r="BG2320" s="168"/>
      <c r="BH2320" s="168"/>
      <c r="BI2320" s="168"/>
      <c r="BJ2320" s="168"/>
      <c r="BK2320" s="168"/>
      <c r="BL2320" s="168"/>
      <c r="BM2320" s="168"/>
      <c r="DK2320" s="168"/>
      <c r="DL2320" s="168"/>
      <c r="DM2320" s="168"/>
      <c r="DN2320" s="168"/>
      <c r="DO2320" s="168"/>
      <c r="DP2320" s="168"/>
      <c r="DQ2320" s="168"/>
      <c r="DR2320" s="168"/>
      <c r="DS2320" s="168"/>
      <c r="DT2320" s="168"/>
      <c r="DU2320" s="168"/>
      <c r="DV2320" s="168"/>
      <c r="DW2320" s="168"/>
      <c r="DX2320" s="168"/>
      <c r="DY2320" s="168"/>
      <c r="DZ2320" s="168"/>
      <c r="EA2320" s="168"/>
      <c r="EB2320" s="168"/>
      <c r="EC2320" s="168"/>
      <c r="ED2320" s="168"/>
      <c r="EE2320" s="168"/>
      <c r="EF2320" s="168"/>
      <c r="EG2320" s="168"/>
      <c r="EH2320" s="168"/>
      <c r="EI2320" s="168"/>
      <c r="EJ2320" s="168"/>
      <c r="EK2320" s="168"/>
      <c r="EL2320" s="168"/>
      <c r="EM2320" s="168"/>
      <c r="EN2320" s="168"/>
      <c r="EO2320" s="168"/>
      <c r="EP2320" s="168"/>
      <c r="EQ2320" s="168"/>
      <c r="ER2320" s="168"/>
      <c r="ES2320" s="168"/>
      <c r="ET2320" s="168"/>
      <c r="EU2320" s="168"/>
      <c r="EV2320" s="168"/>
      <c r="EW2320" s="168"/>
      <c r="EX2320" s="168"/>
      <c r="EY2320" s="168"/>
      <c r="EZ2320" s="168"/>
      <c r="FA2320" s="168"/>
      <c r="FB2320" s="168"/>
      <c r="FC2320" s="168"/>
      <c r="FD2320" s="168"/>
    </row>
    <row r="2321" spans="1:160" s="5" customFormat="1" ht="24.9" customHeight="1" x14ac:dyDescent="0.3">
      <c r="A2321" s="263"/>
      <c r="B2321" s="263"/>
      <c r="C2321" s="265"/>
      <c r="D2321" s="481"/>
      <c r="E2321" s="482"/>
      <c r="F2321" s="482"/>
      <c r="G2321" s="482"/>
      <c r="H2321" s="482"/>
      <c r="I2321" s="482"/>
      <c r="J2321" s="482"/>
      <c r="K2321" s="482"/>
      <c r="L2321" s="482"/>
      <c r="M2321" s="483"/>
      <c r="N2321" s="16">
        <v>14001481</v>
      </c>
      <c r="O2321" s="529" t="s">
        <v>450</v>
      </c>
      <c r="P2321" s="530"/>
      <c r="Q2321" s="8"/>
      <c r="R2321" s="8"/>
      <c r="S2321" s="8"/>
      <c r="T2321" s="9">
        <v>1</v>
      </c>
      <c r="U2321" s="17">
        <f t="shared" ref="U2321:U2326" si="191">+T2321</f>
        <v>1</v>
      </c>
      <c r="V2321" s="33"/>
      <c r="W2321" s="57">
        <v>2</v>
      </c>
      <c r="X2321" s="86"/>
      <c r="Y2321" s="33"/>
      <c r="Z2321" s="36"/>
      <c r="AA2321" s="36"/>
      <c r="AC2321" s="93"/>
      <c r="AD2321" s="76"/>
      <c r="AE2321" s="76"/>
      <c r="AF2321" s="38"/>
      <c r="AG2321" s="88"/>
      <c r="AH2321" s="88"/>
      <c r="AI2321" s="88"/>
      <c r="AJ2321" s="88"/>
      <c r="AK2321" s="88"/>
      <c r="AL2321" s="88"/>
      <c r="AM2321" s="88"/>
      <c r="AN2321" s="88"/>
      <c r="AO2321" s="88"/>
      <c r="AP2321" s="88"/>
      <c r="AQ2321" s="88"/>
      <c r="AR2321" s="88"/>
      <c r="AS2321" s="88"/>
      <c r="AT2321" s="88"/>
      <c r="AU2321" s="89"/>
      <c r="AV2321" s="38"/>
      <c r="AW2321" s="38"/>
      <c r="AX2321" s="38"/>
      <c r="AZ2321" s="141"/>
      <c r="BE2321" s="168"/>
      <c r="BF2321" s="168"/>
      <c r="BG2321" s="168"/>
      <c r="BH2321" s="168"/>
      <c r="BI2321" s="168"/>
      <c r="BJ2321" s="168"/>
      <c r="BK2321" s="168"/>
      <c r="BL2321" s="168"/>
      <c r="BM2321" s="168"/>
      <c r="DK2321" s="168"/>
      <c r="DL2321" s="168"/>
      <c r="DM2321" s="168"/>
      <c r="DN2321" s="168"/>
      <c r="DO2321" s="168"/>
      <c r="DP2321" s="168"/>
      <c r="DQ2321" s="168"/>
      <c r="DR2321" s="168"/>
      <c r="DS2321" s="168"/>
      <c r="DT2321" s="168"/>
      <c r="DU2321" s="168"/>
      <c r="DV2321" s="168"/>
      <c r="DW2321" s="168"/>
      <c r="DX2321" s="168"/>
      <c r="DY2321" s="168"/>
      <c r="DZ2321" s="168"/>
      <c r="EA2321" s="168"/>
      <c r="EB2321" s="168"/>
      <c r="EC2321" s="168"/>
      <c r="ED2321" s="168"/>
      <c r="EE2321" s="168"/>
      <c r="EF2321" s="168"/>
      <c r="EG2321" s="168"/>
      <c r="EH2321" s="168"/>
      <c r="EI2321" s="168"/>
      <c r="EJ2321" s="168"/>
      <c r="EK2321" s="168"/>
      <c r="EL2321" s="168"/>
      <c r="EM2321" s="168"/>
      <c r="EN2321" s="168"/>
      <c r="EO2321" s="168"/>
      <c r="EP2321" s="168"/>
      <c r="EQ2321" s="168"/>
      <c r="ER2321" s="168"/>
      <c r="ES2321" s="168"/>
      <c r="ET2321" s="168"/>
      <c r="EU2321" s="168"/>
      <c r="EV2321" s="168"/>
      <c r="EW2321" s="168"/>
      <c r="EX2321" s="168"/>
      <c r="EY2321" s="168"/>
      <c r="EZ2321" s="168"/>
      <c r="FA2321" s="168"/>
      <c r="FB2321" s="168"/>
      <c r="FC2321" s="168"/>
      <c r="FD2321" s="168"/>
    </row>
    <row r="2322" spans="1:160" s="5" customFormat="1" ht="24.9" customHeight="1" x14ac:dyDescent="0.3">
      <c r="A2322" s="263"/>
      <c r="B2322" s="263"/>
      <c r="C2322" s="265"/>
      <c r="D2322" s="481"/>
      <c r="E2322" s="482"/>
      <c r="F2322" s="482"/>
      <c r="G2322" s="482"/>
      <c r="H2322" s="482"/>
      <c r="I2322" s="482"/>
      <c r="J2322" s="482"/>
      <c r="K2322" s="482"/>
      <c r="L2322" s="482"/>
      <c r="M2322" s="483"/>
      <c r="N2322" s="16">
        <v>14001545</v>
      </c>
      <c r="O2322" s="529" t="s">
        <v>450</v>
      </c>
      <c r="P2322" s="530"/>
      <c r="Q2322" s="8"/>
      <c r="R2322" s="8"/>
      <c r="S2322" s="8"/>
      <c r="T2322" s="9">
        <v>1</v>
      </c>
      <c r="U2322" s="17">
        <f t="shared" si="191"/>
        <v>1</v>
      </c>
      <c r="V2322" s="33"/>
      <c r="W2322" s="57">
        <v>7</v>
      </c>
      <c r="X2322" s="86"/>
      <c r="Y2322" s="33"/>
      <c r="Z2322" s="36"/>
      <c r="AA2322" s="36"/>
      <c r="AC2322" s="38"/>
      <c r="AD2322" s="76"/>
      <c r="AE2322" s="76"/>
      <c r="AF2322" s="38"/>
      <c r="AG2322" s="88"/>
      <c r="AH2322" s="88"/>
      <c r="AI2322" s="88"/>
      <c r="AJ2322" s="88"/>
      <c r="AK2322" s="88"/>
      <c r="AL2322" s="88"/>
      <c r="AM2322" s="88"/>
      <c r="AN2322" s="88"/>
      <c r="AO2322" s="88"/>
      <c r="AP2322" s="88"/>
      <c r="AQ2322" s="88"/>
      <c r="AR2322" s="88"/>
      <c r="AS2322" s="88"/>
      <c r="AT2322" s="38"/>
      <c r="AU2322" s="88"/>
      <c r="AV2322" s="88"/>
      <c r="AW2322" s="88"/>
      <c r="AX2322" s="38"/>
      <c r="AZ2322" s="141"/>
      <c r="BE2322" s="168"/>
      <c r="BF2322" s="168"/>
      <c r="BG2322" s="168"/>
      <c r="BH2322" s="168"/>
      <c r="BI2322" s="168"/>
      <c r="BJ2322" s="168"/>
      <c r="BK2322" s="168"/>
      <c r="BL2322" s="168"/>
      <c r="BM2322" s="168"/>
      <c r="DK2322" s="168"/>
      <c r="DL2322" s="168"/>
      <c r="DM2322" s="168"/>
      <c r="DN2322" s="168"/>
      <c r="DO2322" s="168"/>
      <c r="DP2322" s="168"/>
      <c r="DQ2322" s="168"/>
      <c r="DR2322" s="168"/>
      <c r="DS2322" s="168"/>
      <c r="DT2322" s="168"/>
      <c r="DU2322" s="168"/>
      <c r="DV2322" s="168"/>
      <c r="DW2322" s="168"/>
      <c r="DX2322" s="168"/>
      <c r="DY2322" s="168"/>
      <c r="DZ2322" s="168"/>
      <c r="EA2322" s="168"/>
      <c r="EB2322" s="168"/>
      <c r="EC2322" s="168"/>
      <c r="ED2322" s="168"/>
      <c r="EE2322" s="168"/>
      <c r="EF2322" s="168"/>
      <c r="EG2322" s="168"/>
      <c r="EH2322" s="168"/>
      <c r="EI2322" s="168"/>
      <c r="EJ2322" s="168"/>
      <c r="EK2322" s="168"/>
      <c r="EL2322" s="168"/>
      <c r="EM2322" s="168"/>
      <c r="EN2322" s="168"/>
      <c r="EO2322" s="168"/>
      <c r="EP2322" s="168"/>
      <c r="EQ2322" s="168"/>
      <c r="ER2322" s="168"/>
      <c r="ES2322" s="168"/>
      <c r="ET2322" s="168"/>
      <c r="EU2322" s="168"/>
      <c r="EV2322" s="168"/>
      <c r="EW2322" s="168"/>
      <c r="EX2322" s="168"/>
      <c r="EY2322" s="168"/>
      <c r="EZ2322" s="168"/>
      <c r="FA2322" s="168"/>
      <c r="FB2322" s="168"/>
      <c r="FC2322" s="168"/>
      <c r="FD2322" s="168"/>
    </row>
    <row r="2323" spans="1:160" s="5" customFormat="1" ht="24.9" customHeight="1" x14ac:dyDescent="0.3">
      <c r="A2323" s="263"/>
      <c r="B2323" s="263"/>
      <c r="C2323" s="265"/>
      <c r="D2323" s="481"/>
      <c r="E2323" s="482"/>
      <c r="F2323" s="482"/>
      <c r="G2323" s="482"/>
      <c r="H2323" s="482"/>
      <c r="I2323" s="482"/>
      <c r="J2323" s="482"/>
      <c r="K2323" s="482"/>
      <c r="L2323" s="482"/>
      <c r="M2323" s="483"/>
      <c r="N2323" s="16">
        <v>14001156</v>
      </c>
      <c r="O2323" s="529" t="s">
        <v>450</v>
      </c>
      <c r="P2323" s="530"/>
      <c r="Q2323" s="8"/>
      <c r="R2323" s="8"/>
      <c r="S2323" s="8"/>
      <c r="T2323" s="9">
        <v>2</v>
      </c>
      <c r="U2323" s="17">
        <f t="shared" si="191"/>
        <v>2</v>
      </c>
      <c r="V2323" s="33"/>
      <c r="W2323" s="57">
        <v>9</v>
      </c>
      <c r="X2323" s="86"/>
      <c r="Y2323" s="33"/>
      <c r="Z2323" s="36"/>
      <c r="AA2323" s="36"/>
      <c r="AC2323" s="76"/>
      <c r="AD2323" s="89"/>
      <c r="AE2323" s="89"/>
      <c r="AF2323" s="90"/>
      <c r="AG2323" s="91"/>
      <c r="AH2323" s="88"/>
      <c r="AI2323" s="88"/>
      <c r="AJ2323" s="88"/>
      <c r="AK2323" s="88"/>
      <c r="AL2323" s="88"/>
      <c r="AM2323" s="88"/>
      <c r="AN2323" s="88"/>
      <c r="AO2323" s="88"/>
      <c r="AP2323" s="88"/>
      <c r="AQ2323" s="88"/>
      <c r="AR2323" s="88"/>
      <c r="AS2323" s="88"/>
      <c r="AT2323" s="90"/>
      <c r="AU2323" s="91"/>
      <c r="AV2323" s="88"/>
      <c r="AW2323" s="88"/>
      <c r="AX2323" s="38"/>
      <c r="AZ2323" s="141"/>
      <c r="BE2323" s="168"/>
      <c r="BF2323" s="168"/>
      <c r="BG2323" s="168"/>
      <c r="BH2323" s="168"/>
      <c r="BI2323" s="168"/>
      <c r="BJ2323" s="168"/>
      <c r="BK2323" s="168"/>
      <c r="BL2323" s="168"/>
      <c r="BM2323" s="168"/>
      <c r="DK2323" s="168"/>
      <c r="DL2323" s="168"/>
      <c r="DM2323" s="168"/>
      <c r="DN2323" s="168"/>
      <c r="DO2323" s="168"/>
      <c r="DP2323" s="168"/>
      <c r="DQ2323" s="168"/>
      <c r="DR2323" s="168"/>
      <c r="DS2323" s="168"/>
      <c r="DT2323" s="168"/>
      <c r="DU2323" s="168"/>
      <c r="DV2323" s="168"/>
      <c r="DW2323" s="168"/>
      <c r="DX2323" s="168"/>
      <c r="DY2323" s="168"/>
      <c r="DZ2323" s="168"/>
      <c r="EA2323" s="168"/>
      <c r="EB2323" s="168"/>
      <c r="EC2323" s="168"/>
      <c r="ED2323" s="168"/>
      <c r="EE2323" s="168"/>
      <c r="EF2323" s="168"/>
      <c r="EG2323" s="168"/>
      <c r="EH2323" s="168"/>
      <c r="EI2323" s="168"/>
      <c r="EJ2323" s="168"/>
      <c r="EK2323" s="168"/>
      <c r="EL2323" s="168"/>
      <c r="EM2323" s="168"/>
      <c r="EN2323" s="168"/>
      <c r="EO2323" s="168"/>
      <c r="EP2323" s="168"/>
      <c r="EQ2323" s="168"/>
      <c r="ER2323" s="168"/>
      <c r="ES2323" s="168"/>
      <c r="ET2323" s="168"/>
      <c r="EU2323" s="168"/>
      <c r="EV2323" s="168"/>
      <c r="EW2323" s="168"/>
      <c r="EX2323" s="168"/>
      <c r="EY2323" s="168"/>
      <c r="EZ2323" s="168"/>
      <c r="FA2323" s="168"/>
      <c r="FB2323" s="168"/>
      <c r="FC2323" s="168"/>
      <c r="FD2323" s="168"/>
    </row>
    <row r="2324" spans="1:160" s="5" customFormat="1" ht="24.9" customHeight="1" x14ac:dyDescent="0.3">
      <c r="A2324" s="263"/>
      <c r="B2324" s="263"/>
      <c r="C2324" s="265"/>
      <c r="D2324" s="481"/>
      <c r="E2324" s="482"/>
      <c r="F2324" s="482"/>
      <c r="G2324" s="482"/>
      <c r="H2324" s="482"/>
      <c r="I2324" s="482"/>
      <c r="J2324" s="482"/>
      <c r="K2324" s="482"/>
      <c r="L2324" s="482"/>
      <c r="M2324" s="483"/>
      <c r="N2324" s="16">
        <v>14001367</v>
      </c>
      <c r="O2324" s="529" t="s">
        <v>450</v>
      </c>
      <c r="P2324" s="530"/>
      <c r="Q2324" s="8"/>
      <c r="R2324" s="8"/>
      <c r="S2324" s="8"/>
      <c r="T2324" s="9">
        <v>1</v>
      </c>
      <c r="U2324" s="17">
        <f t="shared" si="191"/>
        <v>1</v>
      </c>
      <c r="V2324" s="33"/>
      <c r="W2324" s="57">
        <v>10</v>
      </c>
      <c r="X2324" s="86"/>
      <c r="Y2324" s="33"/>
      <c r="Z2324" s="36"/>
      <c r="AA2324" s="36"/>
      <c r="AC2324" s="76"/>
      <c r="AD2324" s="89"/>
      <c r="AE2324" s="89"/>
      <c r="AF2324" s="90"/>
      <c r="AG2324" s="91"/>
      <c r="AH2324" s="88"/>
      <c r="AI2324" s="88"/>
      <c r="AJ2324" s="88"/>
      <c r="AK2324" s="88"/>
      <c r="AL2324" s="88"/>
      <c r="AM2324" s="88"/>
      <c r="AN2324" s="88"/>
      <c r="AO2324" s="88"/>
      <c r="AP2324" s="88"/>
      <c r="AQ2324" s="88"/>
      <c r="AR2324" s="88"/>
      <c r="AS2324" s="88"/>
      <c r="AT2324" s="90"/>
      <c r="AU2324" s="91"/>
      <c r="AV2324" s="88"/>
      <c r="AW2324" s="88"/>
      <c r="AX2324" s="38"/>
      <c r="AZ2324" s="141"/>
      <c r="BE2324" s="168"/>
      <c r="BF2324" s="168"/>
      <c r="BG2324" s="168"/>
      <c r="BH2324" s="168"/>
      <c r="BI2324" s="168"/>
      <c r="BJ2324" s="168"/>
      <c r="BK2324" s="168"/>
      <c r="BL2324" s="168"/>
      <c r="BM2324" s="168"/>
      <c r="DK2324" s="168"/>
      <c r="DL2324" s="168"/>
      <c r="DM2324" s="168"/>
      <c r="DN2324" s="168"/>
      <c r="DO2324" s="168"/>
      <c r="DP2324" s="168"/>
      <c r="DQ2324" s="168"/>
      <c r="DR2324" s="168"/>
      <c r="DS2324" s="168"/>
      <c r="DT2324" s="168"/>
      <c r="DU2324" s="168"/>
      <c r="DV2324" s="168"/>
      <c r="DW2324" s="168"/>
      <c r="DX2324" s="168"/>
      <c r="DY2324" s="168"/>
      <c r="DZ2324" s="168"/>
      <c r="EA2324" s="168"/>
      <c r="EB2324" s="168"/>
      <c r="EC2324" s="168"/>
      <c r="ED2324" s="168"/>
      <c r="EE2324" s="168"/>
      <c r="EF2324" s="168"/>
      <c r="EG2324" s="168"/>
      <c r="EH2324" s="168"/>
      <c r="EI2324" s="168"/>
      <c r="EJ2324" s="168"/>
      <c r="EK2324" s="168"/>
      <c r="EL2324" s="168"/>
      <c r="EM2324" s="168"/>
      <c r="EN2324" s="168"/>
      <c r="EO2324" s="168"/>
      <c r="EP2324" s="168"/>
      <c r="EQ2324" s="168"/>
      <c r="ER2324" s="168"/>
      <c r="ES2324" s="168"/>
      <c r="ET2324" s="168"/>
      <c r="EU2324" s="168"/>
      <c r="EV2324" s="168"/>
      <c r="EW2324" s="168"/>
      <c r="EX2324" s="168"/>
      <c r="EY2324" s="168"/>
      <c r="EZ2324" s="168"/>
      <c r="FA2324" s="168"/>
      <c r="FB2324" s="168"/>
      <c r="FC2324" s="168"/>
      <c r="FD2324" s="168"/>
    </row>
    <row r="2325" spans="1:160" s="5" customFormat="1" ht="24.9" customHeight="1" x14ac:dyDescent="0.3">
      <c r="A2325" s="263"/>
      <c r="B2325" s="263"/>
      <c r="C2325" s="265"/>
      <c r="D2325" s="481"/>
      <c r="E2325" s="482"/>
      <c r="F2325" s="482"/>
      <c r="G2325" s="482"/>
      <c r="H2325" s="482"/>
      <c r="I2325" s="482"/>
      <c r="J2325" s="482"/>
      <c r="K2325" s="482"/>
      <c r="L2325" s="482"/>
      <c r="M2325" s="483"/>
      <c r="N2325" s="16"/>
      <c r="O2325" s="529"/>
      <c r="P2325" s="530"/>
      <c r="Q2325" s="8"/>
      <c r="R2325" s="8"/>
      <c r="S2325" s="8"/>
      <c r="T2325" s="9"/>
      <c r="U2325" s="17"/>
      <c r="V2325" s="33"/>
      <c r="W2325" s="57"/>
      <c r="X2325" s="86"/>
      <c r="Y2325" s="33"/>
      <c r="Z2325" s="36"/>
      <c r="AA2325" s="36"/>
      <c r="AC2325" s="76"/>
      <c r="AD2325" s="89"/>
      <c r="AE2325" s="89"/>
      <c r="AF2325" s="90"/>
      <c r="AG2325" s="91"/>
      <c r="AH2325" s="88"/>
      <c r="AI2325" s="88"/>
      <c r="AJ2325" s="88"/>
      <c r="AK2325" s="88"/>
      <c r="AL2325" s="88"/>
      <c r="AM2325" s="88"/>
      <c r="AN2325" s="88"/>
      <c r="AO2325" s="88"/>
      <c r="AP2325" s="88"/>
      <c r="AQ2325" s="88"/>
      <c r="AR2325" s="88"/>
      <c r="AS2325" s="88"/>
      <c r="AT2325" s="90"/>
      <c r="AU2325" s="91"/>
      <c r="AV2325" s="88"/>
      <c r="AW2325" s="88"/>
      <c r="AX2325" s="38"/>
      <c r="AZ2325" s="141"/>
      <c r="BE2325" s="168"/>
      <c r="BF2325" s="168"/>
      <c r="BG2325" s="168"/>
      <c r="BH2325" s="168"/>
      <c r="BI2325" s="168"/>
      <c r="BJ2325" s="168"/>
      <c r="BK2325" s="168"/>
      <c r="BL2325" s="168"/>
      <c r="BM2325" s="168"/>
      <c r="DK2325" s="168"/>
      <c r="DL2325" s="168"/>
      <c r="DM2325" s="168"/>
      <c r="DN2325" s="168"/>
      <c r="DO2325" s="168"/>
      <c r="DP2325" s="168"/>
      <c r="DQ2325" s="168"/>
      <c r="DR2325" s="168"/>
      <c r="DS2325" s="168"/>
      <c r="DT2325" s="168"/>
      <c r="DU2325" s="168"/>
      <c r="DV2325" s="168"/>
      <c r="DW2325" s="168"/>
      <c r="DX2325" s="168"/>
      <c r="DY2325" s="168"/>
      <c r="DZ2325" s="168"/>
      <c r="EA2325" s="168"/>
      <c r="EB2325" s="168"/>
      <c r="EC2325" s="168"/>
      <c r="ED2325" s="168"/>
      <c r="EE2325" s="168"/>
      <c r="EF2325" s="168"/>
      <c r="EG2325" s="168"/>
      <c r="EH2325" s="168"/>
      <c r="EI2325" s="168"/>
      <c r="EJ2325" s="168"/>
      <c r="EK2325" s="168"/>
      <c r="EL2325" s="168"/>
      <c r="EM2325" s="168"/>
      <c r="EN2325" s="168"/>
      <c r="EO2325" s="168"/>
      <c r="EP2325" s="168"/>
      <c r="EQ2325" s="168"/>
      <c r="ER2325" s="168"/>
      <c r="ES2325" s="168"/>
      <c r="ET2325" s="168"/>
      <c r="EU2325" s="168"/>
      <c r="EV2325" s="168"/>
      <c r="EW2325" s="168"/>
      <c r="EX2325" s="168"/>
      <c r="EY2325" s="168"/>
      <c r="EZ2325" s="168"/>
      <c r="FA2325" s="168"/>
      <c r="FB2325" s="168"/>
      <c r="FC2325" s="168"/>
      <c r="FD2325" s="168"/>
    </row>
    <row r="2326" spans="1:160" s="5" customFormat="1" ht="24.9" customHeight="1" x14ac:dyDescent="0.3">
      <c r="A2326" s="263"/>
      <c r="B2326" s="263"/>
      <c r="C2326" s="265"/>
      <c r="D2326" s="481"/>
      <c r="E2326" s="482"/>
      <c r="F2326" s="482"/>
      <c r="G2326" s="482"/>
      <c r="H2326" s="482"/>
      <c r="I2326" s="482"/>
      <c r="J2326" s="482"/>
      <c r="K2326" s="482"/>
      <c r="L2326" s="482"/>
      <c r="M2326" s="483"/>
      <c r="N2326" s="16">
        <v>14001506</v>
      </c>
      <c r="O2326" s="529" t="s">
        <v>450</v>
      </c>
      <c r="P2326" s="530"/>
      <c r="Q2326" s="8"/>
      <c r="R2326" s="8"/>
      <c r="S2326" s="8"/>
      <c r="T2326" s="9">
        <v>1</v>
      </c>
      <c r="U2326" s="17">
        <f t="shared" si="191"/>
        <v>1</v>
      </c>
      <c r="V2326" s="33"/>
      <c r="W2326" s="57">
        <v>15</v>
      </c>
      <c r="X2326" s="86"/>
      <c r="Y2326" s="33"/>
      <c r="Z2326" s="36"/>
      <c r="AA2326" s="36"/>
      <c r="AC2326" s="76"/>
      <c r="AD2326" s="89"/>
      <c r="AE2326" s="89"/>
      <c r="AF2326" s="90"/>
      <c r="AG2326" s="91"/>
      <c r="AH2326" s="88"/>
      <c r="AI2326" s="88"/>
      <c r="AJ2326" s="88"/>
      <c r="AK2326" s="88"/>
      <c r="AL2326" s="88"/>
      <c r="AM2326" s="88"/>
      <c r="AN2326" s="88"/>
      <c r="AO2326" s="88"/>
      <c r="AP2326" s="88"/>
      <c r="AQ2326" s="88"/>
      <c r="AR2326" s="88"/>
      <c r="AS2326" s="88"/>
      <c r="AT2326" s="90"/>
      <c r="AU2326" s="91"/>
      <c r="AV2326" s="88"/>
      <c r="AW2326" s="88"/>
      <c r="AX2326" s="38"/>
      <c r="AZ2326" s="141"/>
      <c r="BE2326" s="168"/>
      <c r="BF2326" s="168"/>
      <c r="BG2326" s="168"/>
      <c r="BH2326" s="168"/>
      <c r="BI2326" s="168"/>
      <c r="BJ2326" s="168"/>
      <c r="BK2326" s="168"/>
      <c r="BL2326" s="168"/>
      <c r="BM2326" s="168"/>
      <c r="DK2326" s="168"/>
      <c r="DL2326" s="168"/>
      <c r="DM2326" s="168"/>
      <c r="DN2326" s="168"/>
      <c r="DO2326" s="168"/>
      <c r="DP2326" s="168"/>
      <c r="DQ2326" s="168"/>
      <c r="DR2326" s="168"/>
      <c r="DS2326" s="168"/>
      <c r="DT2326" s="168"/>
      <c r="DU2326" s="168"/>
      <c r="DV2326" s="168"/>
      <c r="DW2326" s="168"/>
      <c r="DX2326" s="168"/>
      <c r="DY2326" s="168"/>
      <c r="DZ2326" s="168"/>
      <c r="EA2326" s="168"/>
      <c r="EB2326" s="168"/>
      <c r="EC2326" s="168"/>
      <c r="ED2326" s="168"/>
      <c r="EE2326" s="168"/>
      <c r="EF2326" s="168"/>
      <c r="EG2326" s="168"/>
      <c r="EH2326" s="168"/>
      <c r="EI2326" s="168"/>
      <c r="EJ2326" s="168"/>
      <c r="EK2326" s="168"/>
      <c r="EL2326" s="168"/>
      <c r="EM2326" s="168"/>
      <c r="EN2326" s="168"/>
      <c r="EO2326" s="168"/>
      <c r="EP2326" s="168"/>
      <c r="EQ2326" s="168"/>
      <c r="ER2326" s="168"/>
      <c r="ES2326" s="168"/>
      <c r="ET2326" s="168"/>
      <c r="EU2326" s="168"/>
      <c r="EV2326" s="168"/>
      <c r="EW2326" s="168"/>
      <c r="EX2326" s="168"/>
      <c r="EY2326" s="168"/>
      <c r="EZ2326" s="168"/>
      <c r="FA2326" s="168"/>
      <c r="FB2326" s="168"/>
      <c r="FC2326" s="168"/>
      <c r="FD2326" s="168"/>
    </row>
    <row r="2327" spans="1:160" s="5" customFormat="1" ht="24.9" customHeight="1" x14ac:dyDescent="0.3">
      <c r="A2327" s="263"/>
      <c r="B2327" s="263"/>
      <c r="C2327" s="265"/>
      <c r="D2327" s="481"/>
      <c r="E2327" s="482"/>
      <c r="F2327" s="482"/>
      <c r="G2327" s="482"/>
      <c r="H2327" s="482"/>
      <c r="I2327" s="482"/>
      <c r="J2327" s="482"/>
      <c r="K2327" s="482"/>
      <c r="L2327" s="482"/>
      <c r="M2327" s="483"/>
      <c r="N2327" s="16"/>
      <c r="O2327" s="529"/>
      <c r="P2327" s="530"/>
      <c r="Q2327" s="8"/>
      <c r="R2327" s="8"/>
      <c r="S2327" s="8"/>
      <c r="T2327" s="9"/>
      <c r="U2327" s="17"/>
      <c r="V2327" s="33"/>
      <c r="W2327" s="57"/>
      <c r="X2327" s="86"/>
      <c r="Y2327" s="33"/>
      <c r="Z2327" s="36"/>
      <c r="AA2327" s="36"/>
      <c r="AC2327" s="76"/>
      <c r="AD2327" s="89"/>
      <c r="AE2327" s="89"/>
      <c r="AF2327" s="90"/>
      <c r="AG2327" s="91"/>
      <c r="AH2327" s="88"/>
      <c r="AI2327" s="88"/>
      <c r="AJ2327" s="88"/>
      <c r="AK2327" s="88"/>
      <c r="AL2327" s="88"/>
      <c r="AM2327" s="88"/>
      <c r="AN2327" s="88"/>
      <c r="AO2327" s="88"/>
      <c r="AP2327" s="88"/>
      <c r="AQ2327" s="88"/>
      <c r="AR2327" s="88"/>
      <c r="AS2327" s="88"/>
      <c r="AT2327" s="90"/>
      <c r="AU2327" s="91"/>
      <c r="AV2327" s="88"/>
      <c r="AW2327" s="88"/>
      <c r="AX2327" s="38"/>
      <c r="AZ2327" s="141"/>
      <c r="BE2327" s="168"/>
      <c r="BF2327" s="168"/>
      <c r="BG2327" s="168"/>
      <c r="BH2327" s="168"/>
      <c r="BI2327" s="168"/>
      <c r="BJ2327" s="168"/>
      <c r="BK2327" s="168"/>
      <c r="BL2327" s="168"/>
      <c r="BM2327" s="168"/>
      <c r="DK2327" s="168"/>
      <c r="DL2327" s="168"/>
      <c r="DM2327" s="168"/>
      <c r="DN2327" s="168"/>
      <c r="DO2327" s="168"/>
      <c r="DP2327" s="168"/>
      <c r="DQ2327" s="168"/>
      <c r="DR2327" s="168"/>
      <c r="DS2327" s="168"/>
      <c r="DT2327" s="168"/>
      <c r="DU2327" s="168"/>
      <c r="DV2327" s="168"/>
      <c r="DW2327" s="168"/>
      <c r="DX2327" s="168"/>
      <c r="DY2327" s="168"/>
      <c r="DZ2327" s="168"/>
      <c r="EA2327" s="168"/>
      <c r="EB2327" s="168"/>
      <c r="EC2327" s="168"/>
      <c r="ED2327" s="168"/>
      <c r="EE2327" s="168"/>
      <c r="EF2327" s="168"/>
      <c r="EG2327" s="168"/>
      <c r="EH2327" s="168"/>
      <c r="EI2327" s="168"/>
      <c r="EJ2327" s="168"/>
      <c r="EK2327" s="168"/>
      <c r="EL2327" s="168"/>
      <c r="EM2327" s="168"/>
      <c r="EN2327" s="168"/>
      <c r="EO2327" s="168"/>
      <c r="EP2327" s="168"/>
      <c r="EQ2327" s="168"/>
      <c r="ER2327" s="168"/>
      <c r="ES2327" s="168"/>
      <c r="ET2327" s="168"/>
      <c r="EU2327" s="168"/>
      <c r="EV2327" s="168"/>
      <c r="EW2327" s="168"/>
      <c r="EX2327" s="168"/>
      <c r="EY2327" s="168"/>
      <c r="EZ2327" s="168"/>
      <c r="FA2327" s="168"/>
      <c r="FB2327" s="168"/>
      <c r="FC2327" s="168"/>
      <c r="FD2327" s="168"/>
    </row>
    <row r="2328" spans="1:160" s="5" customFormat="1" ht="24.9" customHeight="1" x14ac:dyDescent="0.3">
      <c r="A2328" s="263"/>
      <c r="B2328" s="263"/>
      <c r="C2328" s="265"/>
      <c r="D2328" s="481"/>
      <c r="E2328" s="482"/>
      <c r="F2328" s="482"/>
      <c r="G2328" s="482"/>
      <c r="H2328" s="482"/>
      <c r="I2328" s="482"/>
      <c r="J2328" s="482"/>
      <c r="K2328" s="482"/>
      <c r="L2328" s="482"/>
      <c r="M2328" s="483"/>
      <c r="N2328" s="16"/>
      <c r="O2328" s="529"/>
      <c r="P2328" s="530"/>
      <c r="Q2328" s="8"/>
      <c r="R2328" s="8"/>
      <c r="S2328" s="8"/>
      <c r="T2328" s="9"/>
      <c r="U2328" s="17"/>
      <c r="V2328" s="33"/>
      <c r="W2328" s="57"/>
      <c r="X2328" s="86"/>
      <c r="Y2328" s="33"/>
      <c r="Z2328" s="36"/>
      <c r="AA2328" s="36"/>
      <c r="AC2328" s="76"/>
      <c r="AD2328" s="89"/>
      <c r="AE2328" s="89"/>
      <c r="AF2328" s="90"/>
      <c r="AG2328" s="91"/>
      <c r="AH2328" s="88"/>
      <c r="AI2328" s="88"/>
      <c r="AJ2328" s="88"/>
      <c r="AK2328" s="88"/>
      <c r="AL2328" s="88"/>
      <c r="AM2328" s="88"/>
      <c r="AN2328" s="88"/>
      <c r="AO2328" s="88"/>
      <c r="AP2328" s="88"/>
      <c r="AQ2328" s="88"/>
      <c r="AR2328" s="88"/>
      <c r="AS2328" s="88"/>
      <c r="AT2328" s="90"/>
      <c r="AU2328" s="91"/>
      <c r="AV2328" s="88"/>
      <c r="AW2328" s="88"/>
      <c r="AX2328" s="38"/>
      <c r="AZ2328" s="141"/>
      <c r="BE2328" s="168"/>
      <c r="BF2328" s="168"/>
      <c r="BG2328" s="168"/>
      <c r="BH2328" s="168"/>
      <c r="BI2328" s="168"/>
      <c r="BJ2328" s="168"/>
      <c r="BK2328" s="168"/>
      <c r="BL2328" s="168"/>
      <c r="BM2328" s="168"/>
      <c r="DK2328" s="168"/>
      <c r="DL2328" s="168"/>
      <c r="DM2328" s="168"/>
      <c r="DN2328" s="168"/>
      <c r="DO2328" s="168"/>
      <c r="DP2328" s="168"/>
      <c r="DQ2328" s="168"/>
      <c r="DR2328" s="168"/>
      <c r="DS2328" s="168"/>
      <c r="DT2328" s="168"/>
      <c r="DU2328" s="168"/>
      <c r="DV2328" s="168"/>
      <c r="DW2328" s="168"/>
      <c r="DX2328" s="168"/>
      <c r="DY2328" s="168"/>
      <c r="DZ2328" s="168"/>
      <c r="EA2328" s="168"/>
      <c r="EB2328" s="168"/>
      <c r="EC2328" s="168"/>
      <c r="ED2328" s="168"/>
      <c r="EE2328" s="168"/>
      <c r="EF2328" s="168"/>
      <c r="EG2328" s="168"/>
      <c r="EH2328" s="168"/>
      <c r="EI2328" s="168"/>
      <c r="EJ2328" s="168"/>
      <c r="EK2328" s="168"/>
      <c r="EL2328" s="168"/>
      <c r="EM2328" s="168"/>
      <c r="EN2328" s="168"/>
      <c r="EO2328" s="168"/>
      <c r="EP2328" s="168"/>
      <c r="EQ2328" s="168"/>
      <c r="ER2328" s="168"/>
      <c r="ES2328" s="168"/>
      <c r="ET2328" s="168"/>
      <c r="EU2328" s="168"/>
      <c r="EV2328" s="168"/>
      <c r="EW2328" s="168"/>
      <c r="EX2328" s="168"/>
      <c r="EY2328" s="168"/>
      <c r="EZ2328" s="168"/>
      <c r="FA2328" s="168"/>
      <c r="FB2328" s="168"/>
      <c r="FC2328" s="168"/>
      <c r="FD2328" s="168"/>
    </row>
    <row r="2329" spans="1:160" s="5" customFormat="1" ht="24.9" customHeight="1" x14ac:dyDescent="0.3">
      <c r="A2329" s="263"/>
      <c r="B2329" s="263"/>
      <c r="C2329" s="265"/>
      <c r="D2329" s="481"/>
      <c r="E2329" s="482"/>
      <c r="F2329" s="482"/>
      <c r="G2329" s="482"/>
      <c r="H2329" s="482"/>
      <c r="I2329" s="482"/>
      <c r="J2329" s="482"/>
      <c r="K2329" s="482"/>
      <c r="L2329" s="482"/>
      <c r="M2329" s="483"/>
      <c r="N2329" s="16"/>
      <c r="O2329" s="529"/>
      <c r="P2329" s="530"/>
      <c r="Q2329" s="8"/>
      <c r="R2329" s="8"/>
      <c r="S2329" s="8"/>
      <c r="T2329" s="9"/>
      <c r="U2329" s="17"/>
      <c r="V2329" s="33"/>
      <c r="W2329" s="57"/>
      <c r="X2329" s="86"/>
      <c r="Y2329" s="33"/>
      <c r="Z2329" s="36"/>
      <c r="AA2329" s="36"/>
      <c r="AC2329" s="76"/>
      <c r="AD2329" s="89"/>
      <c r="AE2329" s="89"/>
      <c r="AF2329" s="90"/>
      <c r="AG2329" s="91"/>
      <c r="AH2329" s="88"/>
      <c r="AI2329" s="88"/>
      <c r="AJ2329" s="88"/>
      <c r="AK2329" s="88"/>
      <c r="AL2329" s="88"/>
      <c r="AM2329" s="88"/>
      <c r="AN2329" s="88"/>
      <c r="AO2329" s="88"/>
      <c r="AP2329" s="88"/>
      <c r="AQ2329" s="88"/>
      <c r="AR2329" s="88"/>
      <c r="AS2329" s="88"/>
      <c r="AT2329" s="90"/>
      <c r="AU2329" s="91"/>
      <c r="AV2329" s="88"/>
      <c r="AW2329" s="88"/>
      <c r="AX2329" s="38"/>
      <c r="AZ2329" s="141"/>
      <c r="BE2329" s="168"/>
      <c r="BF2329" s="168"/>
      <c r="BG2329" s="168"/>
      <c r="BH2329" s="168"/>
      <c r="BI2329" s="168"/>
      <c r="BJ2329" s="168"/>
      <c r="BK2329" s="168"/>
      <c r="BL2329" s="168"/>
      <c r="BM2329" s="168"/>
      <c r="DK2329" s="168"/>
      <c r="DL2329" s="168"/>
      <c r="DM2329" s="168"/>
      <c r="DN2329" s="168"/>
      <c r="DO2329" s="168"/>
      <c r="DP2329" s="168"/>
      <c r="DQ2329" s="168"/>
      <c r="DR2329" s="168"/>
      <c r="DS2329" s="168"/>
      <c r="DT2329" s="168"/>
      <c r="DU2329" s="168"/>
      <c r="DV2329" s="168"/>
      <c r="DW2329" s="168"/>
      <c r="DX2329" s="168"/>
      <c r="DY2329" s="168"/>
      <c r="DZ2329" s="168"/>
      <c r="EA2329" s="168"/>
      <c r="EB2329" s="168"/>
      <c r="EC2329" s="168"/>
      <c r="ED2329" s="168"/>
      <c r="EE2329" s="168"/>
      <c r="EF2329" s="168"/>
      <c r="EG2329" s="168"/>
      <c r="EH2329" s="168"/>
      <c r="EI2329" s="168"/>
      <c r="EJ2329" s="168"/>
      <c r="EK2329" s="168"/>
      <c r="EL2329" s="168"/>
      <c r="EM2329" s="168"/>
      <c r="EN2329" s="168"/>
      <c r="EO2329" s="168"/>
      <c r="EP2329" s="168"/>
      <c r="EQ2329" s="168"/>
      <c r="ER2329" s="168"/>
      <c r="ES2329" s="168"/>
      <c r="ET2329" s="168"/>
      <c r="EU2329" s="168"/>
      <c r="EV2329" s="168"/>
      <c r="EW2329" s="168"/>
      <c r="EX2329" s="168"/>
      <c r="EY2329" s="168"/>
      <c r="EZ2329" s="168"/>
      <c r="FA2329" s="168"/>
      <c r="FB2329" s="168"/>
      <c r="FC2329" s="168"/>
      <c r="FD2329" s="168"/>
    </row>
    <row r="2330" spans="1:160" s="5" customFormat="1" ht="24.9" customHeight="1" x14ac:dyDescent="0.3">
      <c r="A2330" s="263"/>
      <c r="B2330" s="263"/>
      <c r="C2330" s="265"/>
      <c r="D2330" s="481"/>
      <c r="E2330" s="482"/>
      <c r="F2330" s="482"/>
      <c r="G2330" s="482"/>
      <c r="H2330" s="482"/>
      <c r="I2330" s="482"/>
      <c r="J2330" s="482"/>
      <c r="K2330" s="482"/>
      <c r="L2330" s="482"/>
      <c r="M2330" s="483"/>
      <c r="N2330" s="16"/>
      <c r="O2330" s="529"/>
      <c r="P2330" s="530"/>
      <c r="Q2330" s="8"/>
      <c r="R2330" s="8"/>
      <c r="S2330" s="8"/>
      <c r="T2330" s="9"/>
      <c r="U2330" s="17"/>
      <c r="V2330" s="33"/>
      <c r="W2330" s="57"/>
      <c r="X2330" s="86"/>
      <c r="Y2330" s="33"/>
      <c r="Z2330" s="36"/>
      <c r="AA2330" s="36"/>
      <c r="AC2330" s="76"/>
      <c r="AD2330" s="89"/>
      <c r="AE2330" s="89"/>
      <c r="AF2330" s="90"/>
      <c r="AG2330" s="91"/>
      <c r="AH2330" s="88"/>
      <c r="AI2330" s="88"/>
      <c r="AJ2330" s="88"/>
      <c r="AK2330" s="88"/>
      <c r="AL2330" s="88"/>
      <c r="AM2330" s="88"/>
      <c r="AN2330" s="88"/>
      <c r="AO2330" s="88"/>
      <c r="AP2330" s="88"/>
      <c r="AQ2330" s="88"/>
      <c r="AR2330" s="88"/>
      <c r="AS2330" s="88"/>
      <c r="AT2330" s="90"/>
      <c r="AU2330" s="91"/>
      <c r="AV2330" s="88"/>
      <c r="AW2330" s="88"/>
      <c r="AX2330" s="38"/>
      <c r="AZ2330" s="141"/>
      <c r="BE2330" s="168"/>
      <c r="BF2330" s="168"/>
      <c r="BG2330" s="168"/>
      <c r="BH2330" s="168"/>
      <c r="BI2330" s="168"/>
      <c r="BJ2330" s="168"/>
      <c r="BK2330" s="168"/>
      <c r="BL2330" s="168"/>
      <c r="BM2330" s="168"/>
      <c r="DK2330" s="168"/>
      <c r="DL2330" s="168"/>
      <c r="DM2330" s="168"/>
      <c r="DN2330" s="168"/>
      <c r="DO2330" s="168"/>
      <c r="DP2330" s="168"/>
      <c r="DQ2330" s="168"/>
      <c r="DR2330" s="168"/>
      <c r="DS2330" s="168"/>
      <c r="DT2330" s="168"/>
      <c r="DU2330" s="168"/>
      <c r="DV2330" s="168"/>
      <c r="DW2330" s="168"/>
      <c r="DX2330" s="168"/>
      <c r="DY2330" s="168"/>
      <c r="DZ2330" s="168"/>
      <c r="EA2330" s="168"/>
      <c r="EB2330" s="168"/>
      <c r="EC2330" s="168"/>
      <c r="ED2330" s="168"/>
      <c r="EE2330" s="168"/>
      <c r="EF2330" s="168"/>
      <c r="EG2330" s="168"/>
      <c r="EH2330" s="168"/>
      <c r="EI2330" s="168"/>
      <c r="EJ2330" s="168"/>
      <c r="EK2330" s="168"/>
      <c r="EL2330" s="168"/>
      <c r="EM2330" s="168"/>
      <c r="EN2330" s="168"/>
      <c r="EO2330" s="168"/>
      <c r="EP2330" s="168"/>
      <c r="EQ2330" s="168"/>
      <c r="ER2330" s="168"/>
      <c r="ES2330" s="168"/>
      <c r="ET2330" s="168"/>
      <c r="EU2330" s="168"/>
      <c r="EV2330" s="168"/>
      <c r="EW2330" s="168"/>
      <c r="EX2330" s="168"/>
      <c r="EY2330" s="168"/>
      <c r="EZ2330" s="168"/>
      <c r="FA2330" s="168"/>
      <c r="FB2330" s="168"/>
      <c r="FC2330" s="168"/>
      <c r="FD2330" s="168"/>
    </row>
    <row r="2331" spans="1:160" s="5" customFormat="1" ht="24.9" customHeight="1" x14ac:dyDescent="0.3">
      <c r="A2331" s="263"/>
      <c r="B2331" s="263"/>
      <c r="C2331" s="265"/>
      <c r="D2331" s="481"/>
      <c r="E2331" s="482"/>
      <c r="F2331" s="482"/>
      <c r="G2331" s="482"/>
      <c r="H2331" s="482"/>
      <c r="I2331" s="482"/>
      <c r="J2331" s="482"/>
      <c r="K2331" s="482"/>
      <c r="L2331" s="482"/>
      <c r="M2331" s="483"/>
      <c r="N2331" s="16"/>
      <c r="O2331" s="529"/>
      <c r="P2331" s="530"/>
      <c r="Q2331" s="8"/>
      <c r="R2331" s="8"/>
      <c r="S2331" s="8"/>
      <c r="T2331" s="9"/>
      <c r="U2331" s="17"/>
      <c r="V2331" s="33"/>
      <c r="W2331" s="57"/>
      <c r="X2331" s="86"/>
      <c r="Y2331" s="33"/>
      <c r="Z2331" s="36"/>
      <c r="AA2331" s="36"/>
      <c r="AC2331" s="76"/>
      <c r="AD2331" s="89"/>
      <c r="AE2331" s="89"/>
      <c r="AF2331" s="90"/>
      <c r="AG2331" s="91"/>
      <c r="AH2331" s="88"/>
      <c r="AI2331" s="88"/>
      <c r="AJ2331" s="88"/>
      <c r="AK2331" s="88"/>
      <c r="AL2331" s="88"/>
      <c r="AM2331" s="88"/>
      <c r="AN2331" s="88"/>
      <c r="AO2331" s="88"/>
      <c r="AP2331" s="88"/>
      <c r="AQ2331" s="88"/>
      <c r="AR2331" s="88"/>
      <c r="AS2331" s="88"/>
      <c r="AT2331" s="90"/>
      <c r="AU2331" s="91"/>
      <c r="AV2331" s="88"/>
      <c r="AW2331" s="88"/>
      <c r="AX2331" s="38"/>
      <c r="AZ2331" s="141"/>
      <c r="BE2331" s="168"/>
      <c r="BF2331" s="168"/>
      <c r="BG2331" s="168"/>
      <c r="BH2331" s="168"/>
      <c r="BI2331" s="168"/>
      <c r="BJ2331" s="168"/>
      <c r="BK2331" s="168"/>
      <c r="BL2331" s="168"/>
      <c r="BM2331" s="168"/>
      <c r="DK2331" s="168"/>
      <c r="DL2331" s="168"/>
      <c r="DM2331" s="168"/>
      <c r="DN2331" s="168"/>
      <c r="DO2331" s="168"/>
      <c r="DP2331" s="168"/>
      <c r="DQ2331" s="168"/>
      <c r="DR2331" s="168"/>
      <c r="DS2331" s="168"/>
      <c r="DT2331" s="168"/>
      <c r="DU2331" s="168"/>
      <c r="DV2331" s="168"/>
      <c r="DW2331" s="168"/>
      <c r="DX2331" s="168"/>
      <c r="DY2331" s="168"/>
      <c r="DZ2331" s="168"/>
      <c r="EA2331" s="168"/>
      <c r="EB2331" s="168"/>
      <c r="EC2331" s="168"/>
      <c r="ED2331" s="168"/>
      <c r="EE2331" s="168"/>
      <c r="EF2331" s="168"/>
      <c r="EG2331" s="168"/>
      <c r="EH2331" s="168"/>
      <c r="EI2331" s="168"/>
      <c r="EJ2331" s="168"/>
      <c r="EK2331" s="168"/>
      <c r="EL2331" s="168"/>
      <c r="EM2331" s="168"/>
      <c r="EN2331" s="168"/>
      <c r="EO2331" s="168"/>
      <c r="EP2331" s="168"/>
      <c r="EQ2331" s="168"/>
      <c r="ER2331" s="168"/>
      <c r="ES2331" s="168"/>
      <c r="ET2331" s="168"/>
      <c r="EU2331" s="168"/>
      <c r="EV2331" s="168"/>
      <c r="EW2331" s="168"/>
      <c r="EX2331" s="168"/>
      <c r="EY2331" s="168"/>
      <c r="EZ2331" s="168"/>
      <c r="FA2331" s="168"/>
      <c r="FB2331" s="168"/>
      <c r="FC2331" s="168"/>
      <c r="FD2331" s="168"/>
    </row>
    <row r="2332" spans="1:160" s="5" customFormat="1" ht="24.9" customHeight="1" x14ac:dyDescent="0.3">
      <c r="A2332" s="263"/>
      <c r="B2332" s="263"/>
      <c r="C2332" s="265"/>
      <c r="D2332" s="481"/>
      <c r="E2332" s="482"/>
      <c r="F2332" s="482"/>
      <c r="G2332" s="482"/>
      <c r="H2332" s="482"/>
      <c r="I2332" s="482"/>
      <c r="J2332" s="482"/>
      <c r="K2332" s="482"/>
      <c r="L2332" s="482"/>
      <c r="M2332" s="483"/>
      <c r="N2332" s="16"/>
      <c r="O2332" s="529"/>
      <c r="P2332" s="530"/>
      <c r="Q2332" s="8"/>
      <c r="R2332" s="8"/>
      <c r="S2332" s="8"/>
      <c r="T2332" s="9"/>
      <c r="U2332" s="17"/>
      <c r="V2332" s="33"/>
      <c r="W2332" s="57"/>
      <c r="X2332" s="86"/>
      <c r="Y2332" s="33"/>
      <c r="Z2332" s="36"/>
      <c r="AA2332" s="36"/>
      <c r="AC2332" s="76"/>
      <c r="AD2332" s="89"/>
      <c r="AE2332" s="89"/>
      <c r="AF2332" s="90"/>
      <c r="AG2332" s="91"/>
      <c r="AH2332" s="88"/>
      <c r="AI2332" s="88"/>
      <c r="AJ2332" s="88"/>
      <c r="AK2332" s="88"/>
      <c r="AL2332" s="88"/>
      <c r="AM2332" s="88"/>
      <c r="AN2332" s="88"/>
      <c r="AO2332" s="88"/>
      <c r="AP2332" s="88"/>
      <c r="AQ2332" s="88"/>
      <c r="AR2332" s="88"/>
      <c r="AS2332" s="88"/>
      <c r="AT2332" s="90"/>
      <c r="AU2332" s="91"/>
      <c r="AV2332" s="88"/>
      <c r="AW2332" s="88"/>
      <c r="AX2332" s="38"/>
      <c r="AZ2332" s="141"/>
      <c r="BE2332" s="168"/>
      <c r="BF2332" s="168"/>
      <c r="BG2332" s="168"/>
      <c r="BH2332" s="168"/>
      <c r="BI2332" s="168"/>
      <c r="BJ2332" s="168"/>
      <c r="BK2332" s="168"/>
      <c r="BL2332" s="168"/>
      <c r="BM2332" s="168"/>
      <c r="DK2332" s="168"/>
      <c r="DL2332" s="168"/>
      <c r="DM2332" s="168"/>
      <c r="DN2332" s="168"/>
      <c r="DO2332" s="168"/>
      <c r="DP2332" s="168"/>
      <c r="DQ2332" s="168"/>
      <c r="DR2332" s="168"/>
      <c r="DS2332" s="168"/>
      <c r="DT2332" s="168"/>
      <c r="DU2332" s="168"/>
      <c r="DV2332" s="168"/>
      <c r="DW2332" s="168"/>
      <c r="DX2332" s="168"/>
      <c r="DY2332" s="168"/>
      <c r="DZ2332" s="168"/>
      <c r="EA2332" s="168"/>
      <c r="EB2332" s="168"/>
      <c r="EC2332" s="168"/>
      <c r="ED2332" s="168"/>
      <c r="EE2332" s="168"/>
      <c r="EF2332" s="168"/>
      <c r="EG2332" s="168"/>
      <c r="EH2332" s="168"/>
      <c r="EI2332" s="168"/>
      <c r="EJ2332" s="168"/>
      <c r="EK2332" s="168"/>
      <c r="EL2332" s="168"/>
      <c r="EM2332" s="168"/>
      <c r="EN2332" s="168"/>
      <c r="EO2332" s="168"/>
      <c r="EP2332" s="168"/>
      <c r="EQ2332" s="168"/>
      <c r="ER2332" s="168"/>
      <c r="ES2332" s="168"/>
      <c r="ET2332" s="168"/>
      <c r="EU2332" s="168"/>
      <c r="EV2332" s="168"/>
      <c r="EW2332" s="168"/>
      <c r="EX2332" s="168"/>
      <c r="EY2332" s="168"/>
      <c r="EZ2332" s="168"/>
      <c r="FA2332" s="168"/>
      <c r="FB2332" s="168"/>
      <c r="FC2332" s="168"/>
      <c r="FD2332" s="168"/>
    </row>
    <row r="2333" spans="1:160" s="5" customFormat="1" ht="24.9" customHeight="1" x14ac:dyDescent="0.3">
      <c r="A2333" s="263"/>
      <c r="B2333" s="263"/>
      <c r="C2333" s="265"/>
      <c r="D2333" s="481"/>
      <c r="E2333" s="482"/>
      <c r="F2333" s="482"/>
      <c r="G2333" s="482"/>
      <c r="H2333" s="482"/>
      <c r="I2333" s="482"/>
      <c r="J2333" s="482"/>
      <c r="K2333" s="482"/>
      <c r="L2333" s="482"/>
      <c r="M2333" s="483"/>
      <c r="N2333" s="16"/>
      <c r="O2333" s="529"/>
      <c r="P2333" s="530"/>
      <c r="Q2333" s="8"/>
      <c r="R2333" s="8"/>
      <c r="S2333" s="8"/>
      <c r="T2333" s="9"/>
      <c r="U2333" s="17"/>
      <c r="V2333" s="33"/>
      <c r="W2333" s="57"/>
      <c r="X2333" s="86"/>
      <c r="Y2333" s="33"/>
      <c r="Z2333" s="36"/>
      <c r="AA2333" s="36"/>
      <c r="AC2333" s="76"/>
      <c r="AD2333" s="89"/>
      <c r="AE2333" s="89"/>
      <c r="AF2333" s="90"/>
      <c r="AG2333" s="92"/>
      <c r="AH2333" s="88"/>
      <c r="AI2333" s="88"/>
      <c r="AJ2333" s="88"/>
      <c r="AK2333" s="88"/>
      <c r="AL2333" s="88"/>
      <c r="AM2333" s="88"/>
      <c r="AN2333" s="88"/>
      <c r="AO2333" s="88"/>
      <c r="AP2333" s="88"/>
      <c r="AQ2333" s="88"/>
      <c r="AR2333" s="88"/>
      <c r="AS2333" s="88"/>
      <c r="AT2333" s="90"/>
      <c r="AU2333" s="92"/>
      <c r="AV2333" s="88"/>
      <c r="AW2333" s="88"/>
      <c r="AX2333" s="38"/>
      <c r="AZ2333" s="141"/>
      <c r="BE2333" s="168"/>
      <c r="BF2333" s="168"/>
      <c r="BG2333" s="168"/>
      <c r="BH2333" s="168"/>
      <c r="BI2333" s="168"/>
      <c r="BJ2333" s="168"/>
      <c r="BK2333" s="168"/>
      <c r="BL2333" s="168"/>
      <c r="BM2333" s="168"/>
      <c r="DK2333" s="168"/>
      <c r="DL2333" s="168"/>
      <c r="DM2333" s="168"/>
      <c r="DN2333" s="168"/>
      <c r="DO2333" s="168"/>
      <c r="DP2333" s="168"/>
      <c r="DQ2333" s="168"/>
      <c r="DR2333" s="168"/>
      <c r="DS2333" s="168"/>
      <c r="DT2333" s="168"/>
      <c r="DU2333" s="168"/>
      <c r="DV2333" s="168"/>
      <c r="DW2333" s="168"/>
      <c r="DX2333" s="168"/>
      <c r="DY2333" s="168"/>
      <c r="DZ2333" s="168"/>
      <c r="EA2333" s="168"/>
      <c r="EB2333" s="168"/>
      <c r="EC2333" s="168"/>
      <c r="ED2333" s="168"/>
      <c r="EE2333" s="168"/>
      <c r="EF2333" s="168"/>
      <c r="EG2333" s="168"/>
      <c r="EH2333" s="168"/>
      <c r="EI2333" s="168"/>
      <c r="EJ2333" s="168"/>
      <c r="EK2333" s="168"/>
      <c r="EL2333" s="168"/>
      <c r="EM2333" s="168"/>
      <c r="EN2333" s="168"/>
      <c r="EO2333" s="168"/>
      <c r="EP2333" s="168"/>
      <c r="EQ2333" s="168"/>
      <c r="ER2333" s="168"/>
      <c r="ES2333" s="168"/>
      <c r="ET2333" s="168"/>
      <c r="EU2333" s="168"/>
      <c r="EV2333" s="168"/>
      <c r="EW2333" s="168"/>
      <c r="EX2333" s="168"/>
      <c r="EY2333" s="168"/>
      <c r="EZ2333" s="168"/>
      <c r="FA2333" s="168"/>
      <c r="FB2333" s="168"/>
      <c r="FC2333" s="168"/>
      <c r="FD2333" s="168"/>
    </row>
    <row r="2334" spans="1:160" s="5" customFormat="1" ht="24.9" customHeight="1" x14ac:dyDescent="0.3">
      <c r="A2334" s="263"/>
      <c r="B2334" s="263"/>
      <c r="C2334" s="265"/>
      <c r="D2334" s="481"/>
      <c r="E2334" s="482"/>
      <c r="F2334" s="482"/>
      <c r="G2334" s="482"/>
      <c r="H2334" s="482"/>
      <c r="I2334" s="482"/>
      <c r="J2334" s="482"/>
      <c r="K2334" s="482"/>
      <c r="L2334" s="482"/>
      <c r="M2334" s="483"/>
      <c r="N2334" s="16"/>
      <c r="O2334" s="529"/>
      <c r="P2334" s="530"/>
      <c r="Q2334" s="8"/>
      <c r="R2334" s="8"/>
      <c r="S2334" s="8"/>
      <c r="T2334" s="9"/>
      <c r="U2334" s="17"/>
      <c r="V2334" s="33"/>
      <c r="W2334" s="57"/>
      <c r="X2334" s="86"/>
      <c r="Y2334" s="33"/>
      <c r="Z2334" s="36"/>
      <c r="AA2334" s="36"/>
      <c r="AC2334" s="76"/>
      <c r="AD2334" s="89"/>
      <c r="AE2334" s="89"/>
      <c r="AF2334" s="90"/>
      <c r="AG2334" s="92"/>
      <c r="AH2334" s="88"/>
      <c r="AI2334" s="88"/>
      <c r="AJ2334" s="88"/>
      <c r="AK2334" s="88"/>
      <c r="AL2334" s="88"/>
      <c r="AM2334" s="88"/>
      <c r="AN2334" s="88"/>
      <c r="AO2334" s="88"/>
      <c r="AP2334" s="88"/>
      <c r="AQ2334" s="88"/>
      <c r="AR2334" s="88"/>
      <c r="AS2334" s="88"/>
      <c r="AT2334" s="90"/>
      <c r="AU2334" s="92"/>
      <c r="AV2334" s="88"/>
      <c r="AW2334" s="88"/>
      <c r="AX2334" s="38"/>
      <c r="AZ2334" s="141"/>
      <c r="BE2334" s="168"/>
      <c r="BF2334" s="168"/>
      <c r="BG2334" s="168"/>
      <c r="BH2334" s="168"/>
      <c r="BI2334" s="168"/>
      <c r="BJ2334" s="168"/>
      <c r="BK2334" s="168"/>
      <c r="BL2334" s="168"/>
      <c r="BM2334" s="168"/>
      <c r="DK2334" s="168"/>
      <c r="DL2334" s="168"/>
      <c r="DM2334" s="168"/>
      <c r="DN2334" s="168"/>
      <c r="DO2334" s="168"/>
      <c r="DP2334" s="168"/>
      <c r="DQ2334" s="168"/>
      <c r="DR2334" s="168"/>
      <c r="DS2334" s="168"/>
      <c r="DT2334" s="168"/>
      <c r="DU2334" s="168"/>
      <c r="DV2334" s="168"/>
      <c r="DW2334" s="168"/>
      <c r="DX2334" s="168"/>
      <c r="DY2334" s="168"/>
      <c r="DZ2334" s="168"/>
      <c r="EA2334" s="168"/>
      <c r="EB2334" s="168"/>
      <c r="EC2334" s="168"/>
      <c r="ED2334" s="168"/>
      <c r="EE2334" s="168"/>
      <c r="EF2334" s="168"/>
      <c r="EG2334" s="168"/>
      <c r="EH2334" s="168"/>
      <c r="EI2334" s="168"/>
      <c r="EJ2334" s="168"/>
      <c r="EK2334" s="168"/>
      <c r="EL2334" s="168"/>
      <c r="EM2334" s="168"/>
      <c r="EN2334" s="168"/>
      <c r="EO2334" s="168"/>
      <c r="EP2334" s="168"/>
      <c r="EQ2334" s="168"/>
      <c r="ER2334" s="168"/>
      <c r="ES2334" s="168"/>
      <c r="ET2334" s="168"/>
      <c r="EU2334" s="168"/>
      <c r="EV2334" s="168"/>
      <c r="EW2334" s="168"/>
      <c r="EX2334" s="168"/>
      <c r="EY2334" s="168"/>
      <c r="EZ2334" s="168"/>
      <c r="FA2334" s="168"/>
      <c r="FB2334" s="168"/>
      <c r="FC2334" s="168"/>
      <c r="FD2334" s="168"/>
    </row>
    <row r="2335" spans="1:160" s="5" customFormat="1" ht="24.9" customHeight="1" x14ac:dyDescent="0.3">
      <c r="A2335" s="263"/>
      <c r="B2335" s="263"/>
      <c r="C2335" s="265"/>
      <c r="D2335" s="481"/>
      <c r="E2335" s="482"/>
      <c r="F2335" s="482"/>
      <c r="G2335" s="482"/>
      <c r="H2335" s="482"/>
      <c r="I2335" s="482"/>
      <c r="J2335" s="482"/>
      <c r="K2335" s="482"/>
      <c r="L2335" s="482"/>
      <c r="M2335" s="483"/>
      <c r="N2335" s="16"/>
      <c r="O2335" s="529"/>
      <c r="P2335" s="530"/>
      <c r="Q2335" s="8"/>
      <c r="R2335" s="8"/>
      <c r="S2335" s="8"/>
      <c r="T2335" s="9"/>
      <c r="U2335" s="17"/>
      <c r="V2335" s="33"/>
      <c r="W2335" s="57"/>
      <c r="X2335" s="86"/>
      <c r="Y2335" s="33"/>
      <c r="Z2335" s="36"/>
      <c r="AA2335" s="36"/>
      <c r="AC2335" s="76"/>
      <c r="AD2335" s="89"/>
      <c r="AE2335" s="89"/>
      <c r="AF2335" s="90"/>
      <c r="AG2335" s="92"/>
      <c r="AH2335" s="88"/>
      <c r="AI2335" s="88"/>
      <c r="AJ2335" s="88"/>
      <c r="AK2335" s="88"/>
      <c r="AL2335" s="88"/>
      <c r="AM2335" s="88"/>
      <c r="AN2335" s="88"/>
      <c r="AO2335" s="88"/>
      <c r="AP2335" s="88"/>
      <c r="AQ2335" s="88"/>
      <c r="AR2335" s="88"/>
      <c r="AS2335" s="88"/>
      <c r="AT2335" s="90"/>
      <c r="AU2335" s="92"/>
      <c r="AV2335" s="88"/>
      <c r="AW2335" s="88"/>
      <c r="AX2335" s="38"/>
      <c r="AZ2335" s="141"/>
      <c r="BE2335" s="168"/>
      <c r="BF2335" s="168"/>
      <c r="BG2335" s="168"/>
      <c r="BH2335" s="168"/>
      <c r="BI2335" s="168"/>
      <c r="BJ2335" s="168"/>
      <c r="BK2335" s="168"/>
      <c r="BL2335" s="168"/>
      <c r="BM2335" s="168"/>
      <c r="DK2335" s="168"/>
      <c r="DL2335" s="168"/>
      <c r="DM2335" s="168"/>
      <c r="DN2335" s="168"/>
      <c r="DO2335" s="168"/>
      <c r="DP2335" s="168"/>
      <c r="DQ2335" s="168"/>
      <c r="DR2335" s="168"/>
      <c r="DS2335" s="168"/>
      <c r="DT2335" s="168"/>
      <c r="DU2335" s="168"/>
      <c r="DV2335" s="168"/>
      <c r="DW2335" s="168"/>
      <c r="DX2335" s="168"/>
      <c r="DY2335" s="168"/>
      <c r="DZ2335" s="168"/>
      <c r="EA2335" s="168"/>
      <c r="EB2335" s="168"/>
      <c r="EC2335" s="168"/>
      <c r="ED2335" s="168"/>
      <c r="EE2335" s="168"/>
      <c r="EF2335" s="168"/>
      <c r="EG2335" s="168"/>
      <c r="EH2335" s="168"/>
      <c r="EI2335" s="168"/>
      <c r="EJ2335" s="168"/>
      <c r="EK2335" s="168"/>
      <c r="EL2335" s="168"/>
      <c r="EM2335" s="168"/>
      <c r="EN2335" s="168"/>
      <c r="EO2335" s="168"/>
      <c r="EP2335" s="168"/>
      <c r="EQ2335" s="168"/>
      <c r="ER2335" s="168"/>
      <c r="ES2335" s="168"/>
      <c r="ET2335" s="168"/>
      <c r="EU2335" s="168"/>
      <c r="EV2335" s="168"/>
      <c r="EW2335" s="168"/>
      <c r="EX2335" s="168"/>
      <c r="EY2335" s="168"/>
      <c r="EZ2335" s="168"/>
      <c r="FA2335" s="168"/>
      <c r="FB2335" s="168"/>
      <c r="FC2335" s="168"/>
      <c r="FD2335" s="168"/>
    </row>
    <row r="2336" spans="1:160" s="5" customFormat="1" ht="24.9" customHeight="1" x14ac:dyDescent="0.3">
      <c r="A2336" s="263"/>
      <c r="B2336" s="263"/>
      <c r="C2336" s="265"/>
      <c r="D2336" s="481"/>
      <c r="E2336" s="482"/>
      <c r="F2336" s="482"/>
      <c r="G2336" s="482"/>
      <c r="H2336" s="482"/>
      <c r="I2336" s="482"/>
      <c r="J2336" s="482"/>
      <c r="K2336" s="482"/>
      <c r="L2336" s="482"/>
      <c r="M2336" s="483"/>
      <c r="N2336" s="16"/>
      <c r="O2336" s="529"/>
      <c r="P2336" s="530"/>
      <c r="Q2336" s="8"/>
      <c r="R2336" s="8"/>
      <c r="S2336" s="8"/>
      <c r="T2336" s="9"/>
      <c r="U2336" s="17"/>
      <c r="V2336" s="33"/>
      <c r="W2336" s="57"/>
      <c r="X2336" s="86"/>
      <c r="Y2336" s="33"/>
      <c r="Z2336" s="36"/>
      <c r="AA2336" s="36"/>
      <c r="AC2336" s="76"/>
      <c r="AD2336" s="89"/>
      <c r="AE2336" s="89"/>
      <c r="AF2336" s="90"/>
      <c r="AG2336" s="92"/>
      <c r="AH2336" s="88"/>
      <c r="AI2336" s="88"/>
      <c r="AJ2336" s="88"/>
      <c r="AK2336" s="88"/>
      <c r="AL2336" s="88"/>
      <c r="AM2336" s="88"/>
      <c r="AN2336" s="88"/>
      <c r="AO2336" s="88"/>
      <c r="AP2336" s="88"/>
      <c r="AQ2336" s="88"/>
      <c r="AR2336" s="88"/>
      <c r="AS2336" s="88"/>
      <c r="AT2336" s="90"/>
      <c r="AU2336" s="92"/>
      <c r="AV2336" s="88"/>
      <c r="AW2336" s="88"/>
      <c r="AX2336" s="38"/>
      <c r="AZ2336" s="141"/>
      <c r="BE2336" s="168"/>
      <c r="BF2336" s="168"/>
      <c r="BG2336" s="168"/>
      <c r="BH2336" s="168"/>
      <c r="BI2336" s="168"/>
      <c r="BJ2336" s="168"/>
      <c r="BK2336" s="168"/>
      <c r="BL2336" s="168"/>
      <c r="BM2336" s="168"/>
      <c r="DK2336" s="168"/>
      <c r="DL2336" s="168"/>
      <c r="DM2336" s="168"/>
      <c r="DN2336" s="168"/>
      <c r="DO2336" s="168"/>
      <c r="DP2336" s="168"/>
      <c r="DQ2336" s="168"/>
      <c r="DR2336" s="168"/>
      <c r="DS2336" s="168"/>
      <c r="DT2336" s="168"/>
      <c r="DU2336" s="168"/>
      <c r="DV2336" s="168"/>
      <c r="DW2336" s="168"/>
      <c r="DX2336" s="168"/>
      <c r="DY2336" s="168"/>
      <c r="DZ2336" s="168"/>
      <c r="EA2336" s="168"/>
      <c r="EB2336" s="168"/>
      <c r="EC2336" s="168"/>
      <c r="ED2336" s="168"/>
      <c r="EE2336" s="168"/>
      <c r="EF2336" s="168"/>
      <c r="EG2336" s="168"/>
      <c r="EH2336" s="168"/>
      <c r="EI2336" s="168"/>
      <c r="EJ2336" s="168"/>
      <c r="EK2336" s="168"/>
      <c r="EL2336" s="168"/>
      <c r="EM2336" s="168"/>
      <c r="EN2336" s="168"/>
      <c r="EO2336" s="168"/>
      <c r="EP2336" s="168"/>
      <c r="EQ2336" s="168"/>
      <c r="ER2336" s="168"/>
      <c r="ES2336" s="168"/>
      <c r="ET2336" s="168"/>
      <c r="EU2336" s="168"/>
      <c r="EV2336" s="168"/>
      <c r="EW2336" s="168"/>
      <c r="EX2336" s="168"/>
      <c r="EY2336" s="168"/>
      <c r="EZ2336" s="168"/>
      <c r="FA2336" s="168"/>
      <c r="FB2336" s="168"/>
      <c r="FC2336" s="168"/>
      <c r="FD2336" s="168"/>
    </row>
    <row r="2337" spans="1:160" s="5" customFormat="1" ht="24.9" customHeight="1" x14ac:dyDescent="0.3">
      <c r="A2337" s="263"/>
      <c r="B2337" s="263"/>
      <c r="C2337" s="265"/>
      <c r="D2337" s="481"/>
      <c r="E2337" s="482"/>
      <c r="F2337" s="482"/>
      <c r="G2337" s="482"/>
      <c r="H2337" s="482"/>
      <c r="I2337" s="482"/>
      <c r="J2337" s="482"/>
      <c r="K2337" s="482"/>
      <c r="L2337" s="482"/>
      <c r="M2337" s="483"/>
      <c r="N2337" s="16"/>
      <c r="O2337" s="529"/>
      <c r="P2337" s="530"/>
      <c r="Q2337" s="8"/>
      <c r="R2337" s="8"/>
      <c r="S2337" s="8"/>
      <c r="T2337" s="9"/>
      <c r="U2337" s="17"/>
      <c r="V2337" s="33"/>
      <c r="W2337" s="57"/>
      <c r="X2337" s="86"/>
      <c r="Y2337" s="33"/>
      <c r="Z2337" s="36"/>
      <c r="AA2337" s="36"/>
      <c r="AC2337" s="82"/>
      <c r="AD2337" s="89"/>
      <c r="AE2337" s="89"/>
      <c r="AF2337" s="90"/>
      <c r="AG2337" s="38"/>
      <c r="AH2337" s="88"/>
      <c r="AI2337" s="88"/>
      <c r="AJ2337" s="88"/>
      <c r="AK2337" s="88"/>
      <c r="AL2337" s="88"/>
      <c r="AM2337" s="88"/>
      <c r="AN2337" s="88"/>
      <c r="AO2337" s="88"/>
      <c r="AP2337" s="88"/>
      <c r="AQ2337" s="88"/>
      <c r="AR2337" s="88"/>
      <c r="AS2337" s="88"/>
      <c r="AT2337" s="90"/>
      <c r="AU2337" s="38"/>
      <c r="AV2337" s="88"/>
      <c r="AW2337" s="88"/>
      <c r="AX2337" s="38"/>
      <c r="AZ2337" s="141"/>
      <c r="BE2337" s="168"/>
      <c r="BF2337" s="168"/>
      <c r="BG2337" s="168"/>
      <c r="BH2337" s="168"/>
      <c r="BI2337" s="168"/>
      <c r="BJ2337" s="168"/>
      <c r="BK2337" s="168"/>
      <c r="BL2337" s="168"/>
      <c r="BM2337" s="168"/>
      <c r="DK2337" s="168"/>
      <c r="DL2337" s="168"/>
      <c r="DM2337" s="168"/>
      <c r="DN2337" s="168"/>
      <c r="DO2337" s="168"/>
      <c r="DP2337" s="168"/>
      <c r="DQ2337" s="168"/>
      <c r="DR2337" s="168"/>
      <c r="DS2337" s="168"/>
      <c r="DT2337" s="168"/>
      <c r="DU2337" s="168"/>
      <c r="DV2337" s="168"/>
      <c r="DW2337" s="168"/>
      <c r="DX2337" s="168"/>
      <c r="DY2337" s="168"/>
      <c r="DZ2337" s="168"/>
      <c r="EA2337" s="168"/>
      <c r="EB2337" s="168"/>
      <c r="EC2337" s="168"/>
      <c r="ED2337" s="168"/>
      <c r="EE2337" s="168"/>
      <c r="EF2337" s="168"/>
      <c r="EG2337" s="168"/>
      <c r="EH2337" s="168"/>
      <c r="EI2337" s="168"/>
      <c r="EJ2337" s="168"/>
      <c r="EK2337" s="168"/>
      <c r="EL2337" s="168"/>
      <c r="EM2337" s="168"/>
      <c r="EN2337" s="168"/>
      <c r="EO2337" s="168"/>
      <c r="EP2337" s="168"/>
      <c r="EQ2337" s="168"/>
      <c r="ER2337" s="168"/>
      <c r="ES2337" s="168"/>
      <c r="ET2337" s="168"/>
      <c r="EU2337" s="168"/>
      <c r="EV2337" s="168"/>
      <c r="EW2337" s="168"/>
      <c r="EX2337" s="168"/>
      <c r="EY2337" s="168"/>
      <c r="EZ2337" s="168"/>
      <c r="FA2337" s="168"/>
      <c r="FB2337" s="168"/>
      <c r="FC2337" s="168"/>
      <c r="FD2337" s="168"/>
    </row>
    <row r="2338" spans="1:160" s="5" customFormat="1" ht="24.9" customHeight="1" x14ac:dyDescent="0.3">
      <c r="A2338" s="263"/>
      <c r="B2338" s="263"/>
      <c r="C2338" s="265"/>
      <c r="D2338" s="481"/>
      <c r="E2338" s="482"/>
      <c r="F2338" s="482"/>
      <c r="G2338" s="482"/>
      <c r="H2338" s="482"/>
      <c r="I2338" s="482"/>
      <c r="J2338" s="482"/>
      <c r="K2338" s="482"/>
      <c r="L2338" s="482"/>
      <c r="M2338" s="483"/>
      <c r="N2338" s="16"/>
      <c r="O2338" s="529"/>
      <c r="P2338" s="530"/>
      <c r="Q2338" s="8"/>
      <c r="R2338" s="8"/>
      <c r="S2338" s="8"/>
      <c r="T2338" s="9"/>
      <c r="U2338" s="17"/>
      <c r="V2338" s="33"/>
      <c r="W2338" s="57"/>
      <c r="X2338" s="86"/>
      <c r="Y2338" s="33"/>
      <c r="Z2338" s="36"/>
      <c r="AA2338" s="36"/>
      <c r="AC2338" s="82"/>
      <c r="AD2338" s="89"/>
      <c r="AE2338" s="89"/>
      <c r="AF2338" s="90"/>
      <c r="AG2338" s="38"/>
      <c r="AH2338" s="88"/>
      <c r="AI2338" s="88"/>
      <c r="AJ2338" s="88"/>
      <c r="AK2338" s="88"/>
      <c r="AL2338" s="88"/>
      <c r="AM2338" s="88"/>
      <c r="AN2338" s="88"/>
      <c r="AO2338" s="88"/>
      <c r="AP2338" s="88"/>
      <c r="AQ2338" s="88"/>
      <c r="AR2338" s="88"/>
      <c r="AS2338" s="88"/>
      <c r="AT2338" s="90"/>
      <c r="AU2338" s="38"/>
      <c r="AV2338" s="88"/>
      <c r="AW2338" s="88"/>
      <c r="AX2338" s="38"/>
      <c r="AZ2338" s="141"/>
      <c r="BE2338" s="168"/>
      <c r="BF2338" s="168"/>
      <c r="BG2338" s="168"/>
      <c r="BH2338" s="168"/>
      <c r="BI2338" s="168"/>
      <c r="BJ2338" s="168"/>
      <c r="BK2338" s="168"/>
      <c r="BL2338" s="168"/>
      <c r="BM2338" s="168"/>
      <c r="DK2338" s="168"/>
      <c r="DL2338" s="168"/>
      <c r="DM2338" s="168"/>
      <c r="DN2338" s="168"/>
      <c r="DO2338" s="168"/>
      <c r="DP2338" s="168"/>
      <c r="DQ2338" s="168"/>
      <c r="DR2338" s="168"/>
      <c r="DS2338" s="168"/>
      <c r="DT2338" s="168"/>
      <c r="DU2338" s="168"/>
      <c r="DV2338" s="168"/>
      <c r="DW2338" s="168"/>
      <c r="DX2338" s="168"/>
      <c r="DY2338" s="168"/>
      <c r="DZ2338" s="168"/>
      <c r="EA2338" s="168"/>
      <c r="EB2338" s="168"/>
      <c r="EC2338" s="168"/>
      <c r="ED2338" s="168"/>
      <c r="EE2338" s="168"/>
      <c r="EF2338" s="168"/>
      <c r="EG2338" s="168"/>
      <c r="EH2338" s="168"/>
      <c r="EI2338" s="168"/>
      <c r="EJ2338" s="168"/>
      <c r="EK2338" s="168"/>
      <c r="EL2338" s="168"/>
      <c r="EM2338" s="168"/>
      <c r="EN2338" s="168"/>
      <c r="EO2338" s="168"/>
      <c r="EP2338" s="168"/>
      <c r="EQ2338" s="168"/>
      <c r="ER2338" s="168"/>
      <c r="ES2338" s="168"/>
      <c r="ET2338" s="168"/>
      <c r="EU2338" s="168"/>
      <c r="EV2338" s="168"/>
      <c r="EW2338" s="168"/>
      <c r="EX2338" s="168"/>
      <c r="EY2338" s="168"/>
      <c r="EZ2338" s="168"/>
      <c r="FA2338" s="168"/>
      <c r="FB2338" s="168"/>
      <c r="FC2338" s="168"/>
      <c r="FD2338" s="168"/>
    </row>
    <row r="2339" spans="1:160" s="5" customFormat="1" ht="24.9" customHeight="1" x14ac:dyDescent="0.3">
      <c r="A2339" s="263"/>
      <c r="B2339" s="263"/>
      <c r="C2339" s="265"/>
      <c r="D2339" s="481"/>
      <c r="E2339" s="482"/>
      <c r="F2339" s="482"/>
      <c r="G2339" s="482"/>
      <c r="H2339" s="482"/>
      <c r="I2339" s="482"/>
      <c r="J2339" s="482"/>
      <c r="K2339" s="482"/>
      <c r="L2339" s="482"/>
      <c r="M2339" s="483"/>
      <c r="N2339" s="16"/>
      <c r="O2339" s="529"/>
      <c r="P2339" s="530"/>
      <c r="Q2339" s="8"/>
      <c r="R2339" s="8"/>
      <c r="S2339" s="8"/>
      <c r="T2339" s="9"/>
      <c r="U2339" s="17"/>
      <c r="V2339" s="33"/>
      <c r="W2339" s="57"/>
      <c r="X2339" s="86"/>
      <c r="Y2339" s="33"/>
      <c r="Z2339" s="36"/>
      <c r="AA2339" s="36"/>
      <c r="AC2339" s="82"/>
      <c r="AD2339" s="89"/>
      <c r="AE2339" s="89"/>
      <c r="AF2339" s="90"/>
      <c r="AG2339" s="38"/>
      <c r="AH2339" s="88"/>
      <c r="AI2339" s="88"/>
      <c r="AJ2339" s="88"/>
      <c r="AK2339" s="88"/>
      <c r="AL2339" s="88"/>
      <c r="AM2339" s="88"/>
      <c r="AN2339" s="88"/>
      <c r="AO2339" s="88"/>
      <c r="AP2339" s="88"/>
      <c r="AQ2339" s="88"/>
      <c r="AR2339" s="88"/>
      <c r="AS2339" s="88"/>
      <c r="AT2339" s="90"/>
      <c r="AU2339" s="38"/>
      <c r="AV2339" s="88"/>
      <c r="AW2339" s="88"/>
      <c r="AX2339" s="38"/>
      <c r="AZ2339" s="141"/>
      <c r="BE2339" s="168"/>
      <c r="BF2339" s="168"/>
      <c r="BG2339" s="168"/>
      <c r="BH2339" s="168"/>
      <c r="BI2339" s="168"/>
      <c r="BJ2339" s="168"/>
      <c r="BK2339" s="168"/>
      <c r="BL2339" s="168"/>
      <c r="BM2339" s="168"/>
      <c r="DK2339" s="168"/>
      <c r="DL2339" s="168"/>
      <c r="DM2339" s="168"/>
      <c r="DN2339" s="168"/>
      <c r="DO2339" s="168"/>
      <c r="DP2339" s="168"/>
      <c r="DQ2339" s="168"/>
      <c r="DR2339" s="168"/>
      <c r="DS2339" s="168"/>
      <c r="DT2339" s="168"/>
      <c r="DU2339" s="168"/>
      <c r="DV2339" s="168"/>
      <c r="DW2339" s="168"/>
      <c r="DX2339" s="168"/>
      <c r="DY2339" s="168"/>
      <c r="DZ2339" s="168"/>
      <c r="EA2339" s="168"/>
      <c r="EB2339" s="168"/>
      <c r="EC2339" s="168"/>
      <c r="ED2339" s="168"/>
      <c r="EE2339" s="168"/>
      <c r="EF2339" s="168"/>
      <c r="EG2339" s="168"/>
      <c r="EH2339" s="168"/>
      <c r="EI2339" s="168"/>
      <c r="EJ2339" s="168"/>
      <c r="EK2339" s="168"/>
      <c r="EL2339" s="168"/>
      <c r="EM2339" s="168"/>
      <c r="EN2339" s="168"/>
      <c r="EO2339" s="168"/>
      <c r="EP2339" s="168"/>
      <c r="EQ2339" s="168"/>
      <c r="ER2339" s="168"/>
      <c r="ES2339" s="168"/>
      <c r="ET2339" s="168"/>
      <c r="EU2339" s="168"/>
      <c r="EV2339" s="168"/>
      <c r="EW2339" s="168"/>
      <c r="EX2339" s="168"/>
      <c r="EY2339" s="168"/>
      <c r="EZ2339" s="168"/>
      <c r="FA2339" s="168"/>
      <c r="FB2339" s="168"/>
      <c r="FC2339" s="168"/>
      <c r="FD2339" s="168"/>
    </row>
    <row r="2340" spans="1:160" s="5" customFormat="1" ht="24.9" customHeight="1" thickBot="1" x14ac:dyDescent="0.35">
      <c r="A2340" s="263"/>
      <c r="B2340" s="263"/>
      <c r="C2340" s="265"/>
      <c r="D2340" s="481"/>
      <c r="E2340" s="482"/>
      <c r="F2340" s="482"/>
      <c r="G2340" s="482"/>
      <c r="H2340" s="482"/>
      <c r="I2340" s="482"/>
      <c r="J2340" s="482"/>
      <c r="K2340" s="482"/>
      <c r="L2340" s="482"/>
      <c r="M2340" s="483"/>
      <c r="N2340" s="414" t="s">
        <v>16</v>
      </c>
      <c r="O2340" s="415"/>
      <c r="P2340" s="415"/>
      <c r="Q2340" s="415"/>
      <c r="R2340" s="415"/>
      <c r="S2340" s="415"/>
      <c r="T2340" s="415"/>
      <c r="U2340" s="18">
        <f>SUM(U2320:U2339)</f>
        <v>7</v>
      </c>
      <c r="V2340" s="33"/>
      <c r="W2340" s="57"/>
      <c r="X2340" s="86"/>
      <c r="Y2340" s="33"/>
      <c r="Z2340" s="36"/>
      <c r="AA2340" s="36"/>
      <c r="AC2340" s="82"/>
      <c r="AD2340" s="89"/>
      <c r="AE2340" s="89"/>
      <c r="AF2340" s="90"/>
      <c r="AG2340" s="38"/>
      <c r="AH2340" s="88"/>
      <c r="AI2340" s="88"/>
      <c r="AJ2340" s="88"/>
      <c r="AK2340" s="88"/>
      <c r="AL2340" s="88"/>
      <c r="AM2340" s="88"/>
      <c r="AN2340" s="88"/>
      <c r="AO2340" s="88"/>
      <c r="AP2340" s="88"/>
      <c r="AQ2340" s="88"/>
      <c r="AR2340" s="88"/>
      <c r="AS2340" s="88"/>
      <c r="AT2340" s="90"/>
      <c r="AU2340" s="38"/>
      <c r="AV2340" s="88"/>
      <c r="AW2340" s="88"/>
      <c r="AX2340" s="38"/>
      <c r="AZ2340" s="141"/>
      <c r="BE2340" s="168"/>
      <c r="BF2340" s="168"/>
      <c r="BG2340" s="168"/>
      <c r="BH2340" s="168"/>
      <c r="BI2340" s="168"/>
      <c r="BJ2340" s="168"/>
      <c r="BK2340" s="168"/>
      <c r="BL2340" s="168"/>
      <c r="BM2340" s="168"/>
      <c r="DK2340" s="168"/>
      <c r="DL2340" s="168"/>
      <c r="DM2340" s="168"/>
      <c r="DN2340" s="168"/>
      <c r="DO2340" s="168"/>
      <c r="DP2340" s="168"/>
      <c r="DQ2340" s="168"/>
      <c r="DR2340" s="168"/>
      <c r="DS2340" s="168"/>
      <c r="DT2340" s="168"/>
      <c r="DU2340" s="168"/>
      <c r="DV2340" s="168"/>
      <c r="DW2340" s="168"/>
      <c r="DX2340" s="168"/>
      <c r="DY2340" s="168"/>
      <c r="DZ2340" s="168"/>
      <c r="EA2340" s="168"/>
      <c r="EB2340" s="168"/>
      <c r="EC2340" s="168"/>
      <c r="ED2340" s="168"/>
      <c r="EE2340" s="168"/>
      <c r="EF2340" s="168"/>
      <c r="EG2340" s="168"/>
      <c r="EH2340" s="168"/>
      <c r="EI2340" s="168"/>
      <c r="EJ2340" s="168"/>
      <c r="EK2340" s="168"/>
      <c r="EL2340" s="168"/>
      <c r="EM2340" s="168"/>
      <c r="EN2340" s="168"/>
      <c r="EO2340" s="168"/>
      <c r="EP2340" s="168"/>
      <c r="EQ2340" s="168"/>
      <c r="ER2340" s="168"/>
      <c r="ES2340" s="168"/>
      <c r="ET2340" s="168"/>
      <c r="EU2340" s="168"/>
      <c r="EV2340" s="168"/>
      <c r="EW2340" s="168"/>
      <c r="EX2340" s="168"/>
      <c r="EY2340" s="168"/>
      <c r="EZ2340" s="168"/>
      <c r="FA2340" s="168"/>
      <c r="FB2340" s="168"/>
      <c r="FC2340" s="168"/>
      <c r="FD2340" s="168"/>
    </row>
    <row r="2341" spans="1:160" s="5" customFormat="1" ht="14.4" customHeight="1" x14ac:dyDescent="0.3">
      <c r="A2341" s="263"/>
      <c r="B2341" s="263"/>
      <c r="C2341" s="265"/>
      <c r="D2341" s="481"/>
      <c r="E2341" s="482"/>
      <c r="F2341" s="482"/>
      <c r="G2341" s="482"/>
      <c r="H2341" s="482"/>
      <c r="I2341" s="482"/>
      <c r="J2341" s="482"/>
      <c r="K2341" s="482"/>
      <c r="L2341" s="482"/>
      <c r="M2341" s="483"/>
      <c r="N2341" s="416" t="s">
        <v>17</v>
      </c>
      <c r="O2341" s="417"/>
      <c r="P2341" s="417"/>
      <c r="Q2341" s="417"/>
      <c r="R2341" s="417"/>
      <c r="S2341" s="417"/>
      <c r="T2341" s="417"/>
      <c r="U2341" s="418"/>
      <c r="V2341" s="87"/>
      <c r="W2341" s="57"/>
      <c r="X2341" s="86"/>
      <c r="Y2341" s="33"/>
      <c r="Z2341" s="36"/>
      <c r="AA2341" s="36"/>
      <c r="AC2341" s="82"/>
      <c r="AD2341" s="38"/>
      <c r="AE2341" s="82"/>
      <c r="AF2341" s="82"/>
      <c r="AG2341" s="38"/>
      <c r="AH2341" s="88"/>
      <c r="AI2341" s="88"/>
      <c r="AJ2341" s="88"/>
      <c r="AK2341" s="88"/>
      <c r="AL2341" s="88"/>
      <c r="AM2341" s="88"/>
      <c r="AN2341" s="88"/>
      <c r="AO2341" s="88"/>
      <c r="AP2341" s="88"/>
      <c r="AQ2341" s="88"/>
      <c r="AR2341" s="88"/>
      <c r="AS2341" s="88"/>
      <c r="AT2341" s="88"/>
      <c r="AU2341" s="89"/>
      <c r="AV2341" s="38"/>
      <c r="AW2341" s="38"/>
      <c r="AX2341" s="38"/>
      <c r="AZ2341" s="141"/>
      <c r="BE2341" s="168"/>
      <c r="BF2341" s="168"/>
      <c r="BG2341" s="168"/>
      <c r="BH2341" s="168"/>
      <c r="BI2341" s="168"/>
      <c r="BJ2341" s="168"/>
      <c r="BK2341" s="168"/>
      <c r="BL2341" s="168"/>
      <c r="BM2341" s="168"/>
      <c r="DK2341" s="168"/>
      <c r="DL2341" s="168"/>
      <c r="DM2341" s="168"/>
      <c r="DN2341" s="168"/>
      <c r="DO2341" s="168"/>
      <c r="DP2341" s="168"/>
      <c r="DQ2341" s="168"/>
      <c r="DR2341" s="168"/>
      <c r="DS2341" s="168"/>
      <c r="DT2341" s="168"/>
      <c r="DU2341" s="168"/>
      <c r="DV2341" s="168"/>
      <c r="DW2341" s="168"/>
      <c r="DX2341" s="168"/>
      <c r="DY2341" s="168"/>
      <c r="DZ2341" s="168"/>
      <c r="EA2341" s="168"/>
      <c r="EB2341" s="168"/>
      <c r="EC2341" s="168"/>
      <c r="ED2341" s="168"/>
      <c r="EE2341" s="168"/>
      <c r="EF2341" s="168"/>
      <c r="EG2341" s="168"/>
      <c r="EH2341" s="168"/>
      <c r="EI2341" s="168"/>
      <c r="EJ2341" s="168"/>
      <c r="EK2341" s="168"/>
      <c r="EL2341" s="168"/>
      <c r="EM2341" s="168"/>
      <c r="EN2341" s="168"/>
      <c r="EO2341" s="168"/>
      <c r="EP2341" s="168"/>
      <c r="EQ2341" s="168"/>
      <c r="ER2341" s="168"/>
      <c r="ES2341" s="168"/>
      <c r="ET2341" s="168"/>
      <c r="EU2341" s="168"/>
      <c r="EV2341" s="168"/>
      <c r="EW2341" s="168"/>
      <c r="EX2341" s="168"/>
      <c r="EY2341" s="168"/>
      <c r="EZ2341" s="168"/>
      <c r="FA2341" s="168"/>
      <c r="FB2341" s="168"/>
      <c r="FC2341" s="168"/>
      <c r="FD2341" s="168"/>
    </row>
    <row r="2342" spans="1:160" s="5" customFormat="1" x14ac:dyDescent="0.3">
      <c r="A2342" s="263"/>
      <c r="B2342" s="263"/>
      <c r="C2342" s="265"/>
      <c r="D2342" s="481"/>
      <c r="E2342" s="482"/>
      <c r="F2342" s="482"/>
      <c r="G2342" s="482"/>
      <c r="H2342" s="482"/>
      <c r="I2342" s="482"/>
      <c r="J2342" s="482"/>
      <c r="K2342" s="482"/>
      <c r="L2342" s="482"/>
      <c r="M2342" s="483"/>
      <c r="N2342" s="419"/>
      <c r="O2342" s="420"/>
      <c r="P2342" s="420"/>
      <c r="Q2342" s="420"/>
      <c r="R2342" s="420"/>
      <c r="S2342" s="420"/>
      <c r="T2342" s="420"/>
      <c r="U2342" s="421"/>
      <c r="V2342" s="33"/>
      <c r="W2342" s="57"/>
      <c r="X2342" s="86"/>
      <c r="Y2342" s="33"/>
      <c r="Z2342" s="36"/>
      <c r="AA2342" s="36"/>
      <c r="AC2342" s="82"/>
      <c r="AD2342" s="38"/>
      <c r="AE2342" s="82"/>
      <c r="AG2342" s="33"/>
      <c r="AH2342" s="43"/>
      <c r="AI2342" s="43"/>
      <c r="AJ2342" s="43"/>
      <c r="AK2342" s="43"/>
      <c r="AL2342" s="43"/>
      <c r="AM2342" s="43"/>
      <c r="AN2342" s="43"/>
      <c r="AO2342" s="43"/>
      <c r="AP2342" s="43"/>
      <c r="AQ2342" s="43"/>
      <c r="AR2342" s="43"/>
      <c r="AS2342" s="43"/>
      <c r="AT2342" s="43"/>
      <c r="AU2342" s="44"/>
      <c r="AV2342" s="33"/>
      <c r="AW2342" s="33"/>
      <c r="AX2342" s="33"/>
      <c r="AZ2342" s="141"/>
      <c r="BE2342" s="168"/>
      <c r="BF2342" s="168"/>
      <c r="BG2342" s="168"/>
      <c r="BH2342" s="168"/>
      <c r="BI2342" s="168"/>
      <c r="BJ2342" s="168"/>
      <c r="BK2342" s="168"/>
      <c r="BL2342" s="168"/>
      <c r="BM2342" s="168"/>
      <c r="DK2342" s="168"/>
      <c r="DL2342" s="168"/>
      <c r="DM2342" s="168"/>
      <c r="DN2342" s="168"/>
      <c r="DO2342" s="168"/>
      <c r="DP2342" s="168"/>
      <c r="DQ2342" s="168"/>
      <c r="DR2342" s="168"/>
      <c r="DS2342" s="168"/>
      <c r="DT2342" s="168"/>
      <c r="DU2342" s="168"/>
      <c r="DV2342" s="168"/>
      <c r="DW2342" s="168"/>
      <c r="DX2342" s="168"/>
      <c r="DY2342" s="168"/>
      <c r="DZ2342" s="168"/>
      <c r="EA2342" s="168"/>
      <c r="EB2342" s="168"/>
      <c r="EC2342" s="168"/>
      <c r="ED2342" s="168"/>
      <c r="EE2342" s="168"/>
      <c r="EF2342" s="168"/>
      <c r="EG2342" s="168"/>
      <c r="EH2342" s="168"/>
      <c r="EI2342" s="168"/>
      <c r="EJ2342" s="168"/>
      <c r="EK2342" s="168"/>
      <c r="EL2342" s="168"/>
      <c r="EM2342" s="168"/>
      <c r="EN2342" s="168"/>
      <c r="EO2342" s="168"/>
      <c r="EP2342" s="168"/>
      <c r="EQ2342" s="168"/>
      <c r="ER2342" s="168"/>
      <c r="ES2342" s="168"/>
      <c r="ET2342" s="168"/>
      <c r="EU2342" s="168"/>
      <c r="EV2342" s="168"/>
      <c r="EW2342" s="168"/>
      <c r="EX2342" s="168"/>
      <c r="EY2342" s="168"/>
      <c r="EZ2342" s="168"/>
      <c r="FA2342" s="168"/>
      <c r="FB2342" s="168"/>
      <c r="FC2342" s="168"/>
      <c r="FD2342" s="168"/>
    </row>
    <row r="2343" spans="1:160" s="5" customFormat="1" x14ac:dyDescent="0.3">
      <c r="A2343" s="263"/>
      <c r="B2343" s="263"/>
      <c r="C2343" s="265"/>
      <c r="D2343" s="481"/>
      <c r="E2343" s="482"/>
      <c r="F2343" s="482"/>
      <c r="G2343" s="482"/>
      <c r="H2343" s="482"/>
      <c r="I2343" s="482"/>
      <c r="J2343" s="482"/>
      <c r="K2343" s="482"/>
      <c r="L2343" s="482"/>
      <c r="M2343" s="483"/>
      <c r="N2343" s="419"/>
      <c r="O2343" s="420"/>
      <c r="P2343" s="420"/>
      <c r="Q2343" s="420"/>
      <c r="R2343" s="420"/>
      <c r="S2343" s="420"/>
      <c r="T2343" s="420"/>
      <c r="U2343" s="421"/>
      <c r="V2343" s="33"/>
      <c r="W2343" s="57"/>
      <c r="X2343" s="86"/>
      <c r="Y2343" s="33"/>
      <c r="Z2343" s="36"/>
      <c r="AA2343" s="36"/>
      <c r="AD2343" s="33"/>
      <c r="AG2343" s="33"/>
      <c r="AH2343" s="43"/>
      <c r="AI2343" s="43"/>
      <c r="AJ2343" s="43"/>
      <c r="AK2343" s="43"/>
      <c r="AL2343" s="43"/>
      <c r="AM2343" s="43"/>
      <c r="AN2343" s="43"/>
      <c r="AO2343" s="43"/>
      <c r="AP2343" s="43"/>
      <c r="AQ2343" s="43"/>
      <c r="AR2343" s="43"/>
      <c r="AS2343" s="43"/>
      <c r="AT2343" s="43"/>
      <c r="AU2343" s="44"/>
      <c r="AV2343" s="33"/>
      <c r="AW2343" s="33"/>
      <c r="AX2343" s="33"/>
      <c r="AZ2343" s="141"/>
      <c r="BE2343" s="168"/>
      <c r="BF2343" s="168"/>
      <c r="BG2343" s="168"/>
      <c r="BH2343" s="168"/>
      <c r="BI2343" s="168"/>
      <c r="BJ2343" s="168"/>
      <c r="BK2343" s="168"/>
      <c r="BL2343" s="168"/>
      <c r="BM2343" s="168"/>
      <c r="DK2343" s="168"/>
      <c r="DL2343" s="168"/>
      <c r="DM2343" s="168"/>
      <c r="DN2343" s="168"/>
      <c r="DO2343" s="168"/>
      <c r="DP2343" s="168"/>
      <c r="DQ2343" s="168"/>
      <c r="DR2343" s="168"/>
      <c r="DS2343" s="168"/>
      <c r="DT2343" s="168"/>
      <c r="DU2343" s="168"/>
      <c r="DV2343" s="168"/>
      <c r="DW2343" s="168"/>
      <c r="DX2343" s="168"/>
      <c r="DY2343" s="168"/>
      <c r="DZ2343" s="168"/>
      <c r="EA2343" s="168"/>
      <c r="EB2343" s="168"/>
      <c r="EC2343" s="168"/>
      <c r="ED2343" s="168"/>
      <c r="EE2343" s="168"/>
      <c r="EF2343" s="168"/>
      <c r="EG2343" s="168"/>
      <c r="EH2343" s="168"/>
      <c r="EI2343" s="168"/>
      <c r="EJ2343" s="168"/>
      <c r="EK2343" s="168"/>
      <c r="EL2343" s="168"/>
      <c r="EM2343" s="168"/>
      <c r="EN2343" s="168"/>
      <c r="EO2343" s="168"/>
      <c r="EP2343" s="168"/>
      <c r="EQ2343" s="168"/>
      <c r="ER2343" s="168"/>
      <c r="ES2343" s="168"/>
      <c r="ET2343" s="168"/>
      <c r="EU2343" s="168"/>
      <c r="EV2343" s="168"/>
      <c r="EW2343" s="168"/>
      <c r="EX2343" s="168"/>
      <c r="EY2343" s="168"/>
      <c r="EZ2343" s="168"/>
      <c r="FA2343" s="168"/>
      <c r="FB2343" s="168"/>
      <c r="FC2343" s="168"/>
      <c r="FD2343" s="168"/>
    </row>
    <row r="2344" spans="1:160" s="5" customFormat="1" ht="14.4" thickBot="1" x14ac:dyDescent="0.35">
      <c r="A2344" s="263"/>
      <c r="B2344" s="263"/>
      <c r="C2344" s="265"/>
      <c r="D2344" s="425"/>
      <c r="E2344" s="426"/>
      <c r="F2344" s="426"/>
      <c r="G2344" s="426"/>
      <c r="H2344" s="426"/>
      <c r="I2344" s="426"/>
      <c r="J2344" s="426"/>
      <c r="K2344" s="426"/>
      <c r="L2344" s="426"/>
      <c r="M2344" s="427"/>
      <c r="N2344" s="422"/>
      <c r="O2344" s="423"/>
      <c r="P2344" s="423"/>
      <c r="Q2344" s="423"/>
      <c r="R2344" s="423"/>
      <c r="S2344" s="423"/>
      <c r="T2344" s="423"/>
      <c r="U2344" s="424"/>
      <c r="V2344" s="33"/>
      <c r="W2344" s="57"/>
      <c r="X2344" s="86"/>
      <c r="Y2344" s="33"/>
      <c r="Z2344" s="36"/>
      <c r="AA2344" s="36"/>
      <c r="AD2344" s="33"/>
      <c r="AG2344" s="33"/>
      <c r="AH2344" s="43"/>
      <c r="AI2344" s="43"/>
      <c r="AJ2344" s="43"/>
      <c r="AK2344" s="43"/>
      <c r="AL2344" s="43"/>
      <c r="AM2344" s="43"/>
      <c r="AN2344" s="43"/>
      <c r="AO2344" s="43"/>
      <c r="AP2344" s="43"/>
      <c r="AQ2344" s="43"/>
      <c r="AR2344" s="43"/>
      <c r="AS2344" s="43"/>
      <c r="AT2344" s="43"/>
      <c r="AU2344" s="44"/>
      <c r="AV2344" s="33"/>
      <c r="AW2344" s="33"/>
      <c r="AX2344" s="33"/>
      <c r="AZ2344" s="141"/>
      <c r="BE2344" s="168"/>
      <c r="BF2344" s="168"/>
      <c r="BG2344" s="168"/>
      <c r="BH2344" s="168"/>
      <c r="BI2344" s="168"/>
      <c r="BJ2344" s="168"/>
      <c r="BK2344" s="168"/>
      <c r="BL2344" s="168"/>
      <c r="BM2344" s="168"/>
      <c r="DK2344" s="168"/>
      <c r="DL2344" s="168"/>
      <c r="DM2344" s="168"/>
      <c r="DN2344" s="168"/>
      <c r="DO2344" s="168"/>
      <c r="DP2344" s="168"/>
      <c r="DQ2344" s="168"/>
      <c r="DR2344" s="168"/>
      <c r="DS2344" s="168"/>
      <c r="DT2344" s="168"/>
      <c r="DU2344" s="168"/>
      <c r="DV2344" s="168"/>
      <c r="DW2344" s="168"/>
      <c r="DX2344" s="168"/>
      <c r="DY2344" s="168"/>
      <c r="DZ2344" s="168"/>
      <c r="EA2344" s="168"/>
      <c r="EB2344" s="168"/>
      <c r="EC2344" s="168"/>
      <c r="ED2344" s="168"/>
      <c r="EE2344" s="168"/>
      <c r="EF2344" s="168"/>
      <c r="EG2344" s="168"/>
      <c r="EH2344" s="168"/>
      <c r="EI2344" s="168"/>
      <c r="EJ2344" s="168"/>
      <c r="EK2344" s="168"/>
      <c r="EL2344" s="168"/>
      <c r="EM2344" s="168"/>
      <c r="EN2344" s="168"/>
      <c r="EO2344" s="168"/>
      <c r="EP2344" s="168"/>
      <c r="EQ2344" s="168"/>
      <c r="ER2344" s="168"/>
      <c r="ES2344" s="168"/>
      <c r="ET2344" s="168"/>
      <c r="EU2344" s="168"/>
      <c r="EV2344" s="168"/>
      <c r="EW2344" s="168"/>
      <c r="EX2344" s="168"/>
      <c r="EY2344" s="168"/>
      <c r="EZ2344" s="168"/>
      <c r="FA2344" s="168"/>
      <c r="FB2344" s="168"/>
      <c r="FC2344" s="168"/>
      <c r="FD2344" s="168"/>
    </row>
    <row r="2345" spans="1:160" s="5" customFormat="1" ht="5.25" customHeight="1" thickBot="1" x14ac:dyDescent="0.35">
      <c r="A2345" s="263"/>
      <c r="B2345" s="263"/>
      <c r="C2345" s="265"/>
      <c r="D2345" s="428"/>
      <c r="E2345" s="428"/>
      <c r="F2345" s="428"/>
      <c r="G2345" s="428"/>
      <c r="H2345" s="428"/>
      <c r="I2345" s="428"/>
      <c r="J2345" s="428"/>
      <c r="K2345" s="428"/>
      <c r="L2345" s="428"/>
      <c r="M2345" s="428"/>
      <c r="N2345" s="428"/>
      <c r="O2345" s="428"/>
      <c r="P2345" s="428"/>
      <c r="Q2345" s="428"/>
      <c r="R2345" s="428"/>
      <c r="S2345" s="428"/>
      <c r="T2345" s="428"/>
      <c r="U2345" s="428"/>
      <c r="V2345" s="33"/>
      <c r="W2345" s="57"/>
      <c r="X2345" s="86"/>
      <c r="Y2345" s="33"/>
      <c r="Z2345" s="36"/>
      <c r="AA2345" s="36"/>
      <c r="AD2345" s="33"/>
      <c r="AG2345" s="33"/>
      <c r="AH2345" s="43"/>
      <c r="AI2345" s="43"/>
      <c r="AJ2345" s="43"/>
      <c r="AK2345" s="43"/>
      <c r="AL2345" s="43"/>
      <c r="AM2345" s="43"/>
      <c r="AN2345" s="43"/>
      <c r="AO2345" s="43"/>
      <c r="AP2345" s="43"/>
      <c r="AQ2345" s="43"/>
      <c r="AR2345" s="43"/>
      <c r="AS2345" s="43"/>
      <c r="AT2345" s="43"/>
      <c r="AU2345" s="44"/>
      <c r="AV2345" s="33"/>
      <c r="AW2345" s="33"/>
      <c r="AX2345" s="33"/>
      <c r="AZ2345" s="141"/>
      <c r="BE2345" s="168"/>
      <c r="BF2345" s="168"/>
      <c r="BG2345" s="168"/>
      <c r="BH2345" s="168"/>
      <c r="BI2345" s="168"/>
      <c r="BJ2345" s="168"/>
      <c r="BK2345" s="168"/>
      <c r="BL2345" s="168"/>
      <c r="BM2345" s="168"/>
      <c r="DK2345" s="168"/>
      <c r="DL2345" s="168"/>
      <c r="DM2345" s="168"/>
      <c r="DN2345" s="168"/>
      <c r="DO2345" s="168"/>
      <c r="DP2345" s="168"/>
      <c r="DQ2345" s="168"/>
      <c r="DR2345" s="168"/>
      <c r="DS2345" s="168"/>
      <c r="DT2345" s="168"/>
      <c r="DU2345" s="168"/>
      <c r="DV2345" s="168"/>
      <c r="DW2345" s="168"/>
      <c r="DX2345" s="168"/>
      <c r="DY2345" s="168"/>
      <c r="DZ2345" s="168"/>
      <c r="EA2345" s="168"/>
      <c r="EB2345" s="168"/>
      <c r="EC2345" s="168"/>
      <c r="ED2345" s="168"/>
      <c r="EE2345" s="168"/>
      <c r="EF2345" s="168"/>
      <c r="EG2345" s="168"/>
      <c r="EH2345" s="168"/>
      <c r="EI2345" s="168"/>
      <c r="EJ2345" s="168"/>
      <c r="EK2345" s="168"/>
      <c r="EL2345" s="168"/>
      <c r="EM2345" s="168"/>
      <c r="EN2345" s="168"/>
      <c r="EO2345" s="168"/>
      <c r="EP2345" s="168"/>
      <c r="EQ2345" s="168"/>
      <c r="ER2345" s="168"/>
      <c r="ES2345" s="168"/>
      <c r="ET2345" s="168"/>
      <c r="EU2345" s="168"/>
      <c r="EV2345" s="168"/>
      <c r="EW2345" s="168"/>
      <c r="EX2345" s="168"/>
      <c r="EY2345" s="168"/>
      <c r="EZ2345" s="168"/>
      <c r="FA2345" s="168"/>
      <c r="FB2345" s="168"/>
      <c r="FC2345" s="168"/>
      <c r="FD2345" s="168"/>
    </row>
    <row r="2346" spans="1:160" s="5" customFormat="1" ht="20.25" customHeight="1" x14ac:dyDescent="0.3">
      <c r="A2346" s="263"/>
      <c r="B2346" s="263"/>
      <c r="C2346" s="265"/>
      <c r="D2346" s="429" t="s">
        <v>18</v>
      </c>
      <c r="E2346" s="430"/>
      <c r="F2346" s="430"/>
      <c r="G2346" s="430"/>
      <c r="H2346" s="430"/>
      <c r="I2346" s="430"/>
      <c r="J2346" s="430"/>
      <c r="K2346" s="430"/>
      <c r="L2346" s="430"/>
      <c r="M2346" s="431"/>
      <c r="N2346" s="429" t="s">
        <v>19</v>
      </c>
      <c r="O2346" s="430"/>
      <c r="P2346" s="430"/>
      <c r="Q2346" s="430"/>
      <c r="R2346" s="430"/>
      <c r="S2346" s="430"/>
      <c r="T2346" s="430"/>
      <c r="U2346" s="431"/>
      <c r="V2346" s="33"/>
      <c r="W2346" s="57"/>
      <c r="X2346" s="86"/>
      <c r="Y2346" s="33"/>
      <c r="Z2346" s="36"/>
      <c r="AA2346" s="36"/>
      <c r="AD2346" s="33"/>
      <c r="AG2346" s="33"/>
      <c r="AH2346" s="43"/>
      <c r="AI2346" s="43"/>
      <c r="AJ2346" s="43"/>
      <c r="AK2346" s="43"/>
      <c r="AL2346" s="43"/>
      <c r="AM2346" s="43"/>
      <c r="AN2346" s="43"/>
      <c r="AO2346" s="43"/>
      <c r="AP2346" s="43"/>
      <c r="AQ2346" s="43"/>
      <c r="AR2346" s="43"/>
      <c r="AS2346" s="43"/>
      <c r="AT2346" s="43"/>
      <c r="AU2346" s="44"/>
      <c r="AV2346" s="33"/>
      <c r="AW2346" s="33"/>
      <c r="AX2346" s="33"/>
      <c r="AZ2346" s="141"/>
      <c r="BE2346" s="168"/>
      <c r="BF2346" s="168"/>
      <c r="BG2346" s="168"/>
      <c r="BH2346" s="168"/>
      <c r="BI2346" s="168"/>
      <c r="BJ2346" s="168"/>
      <c r="BK2346" s="168"/>
      <c r="BL2346" s="168"/>
      <c r="BM2346" s="168"/>
      <c r="DK2346" s="168"/>
      <c r="DL2346" s="168"/>
      <c r="DM2346" s="168"/>
      <c r="DN2346" s="168"/>
      <c r="DO2346" s="168"/>
      <c r="DP2346" s="168"/>
      <c r="DQ2346" s="168"/>
      <c r="DR2346" s="168"/>
      <c r="DS2346" s="168"/>
      <c r="DT2346" s="168"/>
      <c r="DU2346" s="168"/>
      <c r="DV2346" s="168"/>
      <c r="DW2346" s="168"/>
      <c r="DX2346" s="168"/>
      <c r="DY2346" s="168"/>
      <c r="DZ2346" s="168"/>
      <c r="EA2346" s="168"/>
      <c r="EB2346" s="168"/>
      <c r="EC2346" s="168"/>
      <c r="ED2346" s="168"/>
      <c r="EE2346" s="168"/>
      <c r="EF2346" s="168"/>
      <c r="EG2346" s="168"/>
      <c r="EH2346" s="168"/>
      <c r="EI2346" s="168"/>
      <c r="EJ2346" s="168"/>
      <c r="EK2346" s="168"/>
      <c r="EL2346" s="168"/>
      <c r="EM2346" s="168"/>
      <c r="EN2346" s="168"/>
      <c r="EO2346" s="168"/>
      <c r="EP2346" s="168"/>
      <c r="EQ2346" s="168"/>
      <c r="ER2346" s="168"/>
      <c r="ES2346" s="168"/>
      <c r="ET2346" s="168"/>
      <c r="EU2346" s="168"/>
      <c r="EV2346" s="168"/>
      <c r="EW2346" s="168"/>
      <c r="EX2346" s="168"/>
      <c r="EY2346" s="168"/>
      <c r="EZ2346" s="168"/>
      <c r="FA2346" s="168"/>
      <c r="FB2346" s="168"/>
      <c r="FC2346" s="168"/>
      <c r="FD2346" s="168"/>
    </row>
    <row r="2347" spans="1:160" s="5" customFormat="1" x14ac:dyDescent="0.3">
      <c r="A2347" s="263"/>
      <c r="B2347" s="263"/>
      <c r="C2347" s="265"/>
      <c r="D2347" s="432" t="s">
        <v>20</v>
      </c>
      <c r="E2347" s="433"/>
      <c r="F2347" s="433"/>
      <c r="G2347" s="433"/>
      <c r="H2347" s="433"/>
      <c r="I2347" s="433"/>
      <c r="J2347" s="433"/>
      <c r="K2347" s="433"/>
      <c r="L2347" s="433"/>
      <c r="M2347" s="434"/>
      <c r="N2347" s="435" t="s">
        <v>21</v>
      </c>
      <c r="O2347" s="436"/>
      <c r="P2347" s="436"/>
      <c r="Q2347" s="436"/>
      <c r="R2347" s="436"/>
      <c r="S2347" s="436"/>
      <c r="T2347" s="436"/>
      <c r="U2347" s="437"/>
      <c r="V2347" s="33"/>
      <c r="W2347" s="57"/>
      <c r="X2347" s="86"/>
      <c r="Y2347" s="33"/>
      <c r="Z2347" s="36"/>
      <c r="AA2347" s="36"/>
      <c r="AD2347" s="33"/>
      <c r="AG2347" s="33"/>
      <c r="AH2347" s="43"/>
      <c r="AI2347" s="43"/>
      <c r="AJ2347" s="43"/>
      <c r="AK2347" s="43"/>
      <c r="AL2347" s="43"/>
      <c r="AM2347" s="43"/>
      <c r="AN2347" s="43"/>
      <c r="AO2347" s="43"/>
      <c r="AP2347" s="43"/>
      <c r="AQ2347" s="43"/>
      <c r="AR2347" s="43"/>
      <c r="AS2347" s="43"/>
      <c r="AT2347" s="43"/>
      <c r="AU2347" s="44"/>
      <c r="AV2347" s="33"/>
      <c r="AW2347" s="33"/>
      <c r="AX2347" s="33"/>
      <c r="AZ2347" s="141"/>
      <c r="BE2347" s="168"/>
      <c r="BF2347" s="168"/>
      <c r="BG2347" s="168"/>
      <c r="BH2347" s="168"/>
      <c r="BI2347" s="168"/>
      <c r="BJ2347" s="168"/>
      <c r="BK2347" s="168"/>
      <c r="BL2347" s="168"/>
      <c r="BM2347" s="168"/>
      <c r="DK2347" s="168"/>
      <c r="DL2347" s="168"/>
      <c r="DM2347" s="168"/>
      <c r="DN2347" s="168"/>
      <c r="DO2347" s="168"/>
      <c r="DP2347" s="168"/>
      <c r="DQ2347" s="168"/>
      <c r="DR2347" s="168"/>
      <c r="DS2347" s="168"/>
      <c r="DT2347" s="168"/>
      <c r="DU2347" s="168"/>
      <c r="DV2347" s="168"/>
      <c r="DW2347" s="168"/>
      <c r="DX2347" s="168"/>
      <c r="DY2347" s="168"/>
      <c r="DZ2347" s="168"/>
      <c r="EA2347" s="168"/>
      <c r="EB2347" s="168"/>
      <c r="EC2347" s="168"/>
      <c r="ED2347" s="168"/>
      <c r="EE2347" s="168"/>
      <c r="EF2347" s="168"/>
      <c r="EG2347" s="168"/>
      <c r="EH2347" s="168"/>
      <c r="EI2347" s="168"/>
      <c r="EJ2347" s="168"/>
      <c r="EK2347" s="168"/>
      <c r="EL2347" s="168"/>
      <c r="EM2347" s="168"/>
      <c r="EN2347" s="168"/>
      <c r="EO2347" s="168"/>
      <c r="EP2347" s="168"/>
      <c r="EQ2347" s="168"/>
      <c r="ER2347" s="168"/>
      <c r="ES2347" s="168"/>
      <c r="ET2347" s="168"/>
      <c r="EU2347" s="168"/>
      <c r="EV2347" s="168"/>
      <c r="EW2347" s="168"/>
      <c r="EX2347" s="168"/>
      <c r="EY2347" s="168"/>
      <c r="EZ2347" s="168"/>
      <c r="FA2347" s="168"/>
      <c r="FB2347" s="168"/>
      <c r="FC2347" s="168"/>
      <c r="FD2347" s="168"/>
    </row>
    <row r="2348" spans="1:160" s="5" customFormat="1" ht="15.75" customHeight="1" x14ac:dyDescent="0.3">
      <c r="A2348" s="263"/>
      <c r="B2348" s="263"/>
      <c r="C2348" s="265"/>
      <c r="D2348" s="438" t="s">
        <v>22</v>
      </c>
      <c r="E2348" s="439"/>
      <c r="F2348" s="439"/>
      <c r="G2348" s="439"/>
      <c r="H2348" s="439"/>
      <c r="I2348" s="439"/>
      <c r="J2348" s="439"/>
      <c r="K2348" s="439"/>
      <c r="L2348" s="439"/>
      <c r="M2348" s="440"/>
      <c r="N2348" s="438" t="s">
        <v>22</v>
      </c>
      <c r="O2348" s="444"/>
      <c r="P2348" s="444"/>
      <c r="Q2348" s="444"/>
      <c r="R2348" s="444"/>
      <c r="S2348" s="444"/>
      <c r="T2348" s="444"/>
      <c r="U2348" s="440"/>
      <c r="V2348" s="33"/>
      <c r="W2348" s="57"/>
      <c r="X2348" s="86"/>
      <c r="Y2348" s="33"/>
      <c r="Z2348" s="36"/>
      <c r="AA2348" s="36"/>
      <c r="AD2348" s="33"/>
      <c r="AG2348" s="33"/>
      <c r="AH2348" s="43"/>
      <c r="AI2348" s="43"/>
      <c r="AJ2348" s="43"/>
      <c r="AK2348" s="43"/>
      <c r="AL2348" s="43"/>
      <c r="AM2348" s="43"/>
      <c r="AN2348" s="43"/>
      <c r="AO2348" s="43"/>
      <c r="AP2348" s="43"/>
      <c r="AQ2348" s="43"/>
      <c r="AR2348" s="43"/>
      <c r="AS2348" s="43"/>
      <c r="AT2348" s="43"/>
      <c r="AU2348" s="44"/>
      <c r="AV2348" s="33"/>
      <c r="AW2348" s="33"/>
      <c r="AX2348" s="33"/>
      <c r="AZ2348" s="141"/>
      <c r="BE2348" s="168"/>
      <c r="BF2348" s="168"/>
      <c r="BG2348" s="168"/>
      <c r="BH2348" s="168"/>
      <c r="BI2348" s="168"/>
      <c r="BJ2348" s="168"/>
      <c r="BK2348" s="168"/>
      <c r="BL2348" s="168"/>
      <c r="BM2348" s="168"/>
      <c r="DK2348" s="168"/>
      <c r="DL2348" s="168"/>
      <c r="DM2348" s="168"/>
      <c r="DN2348" s="168"/>
      <c r="DO2348" s="168"/>
      <c r="DP2348" s="168"/>
      <c r="DQ2348" s="168"/>
      <c r="DR2348" s="168"/>
      <c r="DS2348" s="168"/>
      <c r="DT2348" s="168"/>
      <c r="DU2348" s="168"/>
      <c r="DV2348" s="168"/>
      <c r="DW2348" s="168"/>
      <c r="DX2348" s="168"/>
      <c r="DY2348" s="168"/>
      <c r="DZ2348" s="168"/>
      <c r="EA2348" s="168"/>
      <c r="EB2348" s="168"/>
      <c r="EC2348" s="168"/>
      <c r="ED2348" s="168"/>
      <c r="EE2348" s="168"/>
      <c r="EF2348" s="168"/>
      <c r="EG2348" s="168"/>
      <c r="EH2348" s="168"/>
      <c r="EI2348" s="168"/>
      <c r="EJ2348" s="168"/>
      <c r="EK2348" s="168"/>
      <c r="EL2348" s="168"/>
      <c r="EM2348" s="168"/>
      <c r="EN2348" s="168"/>
      <c r="EO2348" s="168"/>
      <c r="EP2348" s="168"/>
      <c r="EQ2348" s="168"/>
      <c r="ER2348" s="168"/>
      <c r="ES2348" s="168"/>
      <c r="ET2348" s="168"/>
      <c r="EU2348" s="168"/>
      <c r="EV2348" s="168"/>
      <c r="EW2348" s="168"/>
      <c r="EX2348" s="168"/>
      <c r="EY2348" s="168"/>
      <c r="EZ2348" s="168"/>
      <c r="FA2348" s="168"/>
      <c r="FB2348" s="168"/>
      <c r="FC2348" s="168"/>
      <c r="FD2348" s="168"/>
    </row>
    <row r="2349" spans="1:160" s="5" customFormat="1" ht="15.75" customHeight="1" x14ac:dyDescent="0.3">
      <c r="A2349" s="263"/>
      <c r="B2349" s="263"/>
      <c r="C2349" s="265"/>
      <c r="D2349" s="438"/>
      <c r="E2349" s="439"/>
      <c r="F2349" s="439"/>
      <c r="G2349" s="439"/>
      <c r="H2349" s="439"/>
      <c r="I2349" s="439"/>
      <c r="J2349" s="439"/>
      <c r="K2349" s="439"/>
      <c r="L2349" s="439"/>
      <c r="M2349" s="440"/>
      <c r="N2349" s="438"/>
      <c r="O2349" s="439"/>
      <c r="P2349" s="439"/>
      <c r="Q2349" s="439"/>
      <c r="R2349" s="439"/>
      <c r="S2349" s="439"/>
      <c r="T2349" s="439"/>
      <c r="U2349" s="440"/>
      <c r="V2349" s="33"/>
      <c r="W2349" s="57"/>
      <c r="X2349" s="86"/>
      <c r="Y2349" s="33"/>
      <c r="Z2349" s="36"/>
      <c r="AA2349" s="36"/>
      <c r="AD2349" s="33"/>
      <c r="AG2349" s="33"/>
      <c r="AH2349" s="43"/>
      <c r="AI2349" s="43"/>
      <c r="AJ2349" s="43"/>
      <c r="AK2349" s="43"/>
      <c r="AL2349" s="43"/>
      <c r="AM2349" s="43"/>
      <c r="AN2349" s="43"/>
      <c r="AO2349" s="43"/>
      <c r="AP2349" s="43"/>
      <c r="AQ2349" s="43"/>
      <c r="AR2349" s="43"/>
      <c r="AS2349" s="43"/>
      <c r="AT2349" s="43"/>
      <c r="AU2349" s="44"/>
      <c r="AV2349" s="33"/>
      <c r="AW2349" s="33"/>
      <c r="AX2349" s="33"/>
      <c r="AZ2349" s="141"/>
      <c r="BE2349" s="168"/>
      <c r="BF2349" s="168"/>
      <c r="BG2349" s="168"/>
      <c r="BH2349" s="168"/>
      <c r="BI2349" s="168"/>
      <c r="BJ2349" s="168"/>
      <c r="BK2349" s="168"/>
      <c r="BL2349" s="168"/>
      <c r="BM2349" s="168"/>
      <c r="DK2349" s="168"/>
      <c r="DL2349" s="168"/>
      <c r="DM2349" s="168"/>
      <c r="DN2349" s="168"/>
      <c r="DO2349" s="168"/>
      <c r="DP2349" s="168"/>
      <c r="DQ2349" s="168"/>
      <c r="DR2349" s="168"/>
      <c r="DS2349" s="168"/>
      <c r="DT2349" s="168"/>
      <c r="DU2349" s="168"/>
      <c r="DV2349" s="168"/>
      <c r="DW2349" s="168"/>
      <c r="DX2349" s="168"/>
      <c r="DY2349" s="168"/>
      <c r="DZ2349" s="168"/>
      <c r="EA2349" s="168"/>
      <c r="EB2349" s="168"/>
      <c r="EC2349" s="168"/>
      <c r="ED2349" s="168"/>
      <c r="EE2349" s="168"/>
      <c r="EF2349" s="168"/>
      <c r="EG2349" s="168"/>
      <c r="EH2349" s="168"/>
      <c r="EI2349" s="168"/>
      <c r="EJ2349" s="168"/>
      <c r="EK2349" s="168"/>
      <c r="EL2349" s="168"/>
      <c r="EM2349" s="168"/>
      <c r="EN2349" s="168"/>
      <c r="EO2349" s="168"/>
      <c r="EP2349" s="168"/>
      <c r="EQ2349" s="168"/>
      <c r="ER2349" s="168"/>
      <c r="ES2349" s="168"/>
      <c r="ET2349" s="168"/>
      <c r="EU2349" s="168"/>
      <c r="EV2349" s="168"/>
      <c r="EW2349" s="168"/>
      <c r="EX2349" s="168"/>
      <c r="EY2349" s="168"/>
      <c r="EZ2349" s="168"/>
      <c r="FA2349" s="168"/>
      <c r="FB2349" s="168"/>
      <c r="FC2349" s="168"/>
      <c r="FD2349" s="168"/>
    </row>
    <row r="2350" spans="1:160" s="5" customFormat="1" ht="15.75" customHeight="1" x14ac:dyDescent="0.3">
      <c r="A2350" s="263"/>
      <c r="B2350" s="263"/>
      <c r="C2350" s="265"/>
      <c r="D2350" s="441"/>
      <c r="E2350" s="442"/>
      <c r="F2350" s="442"/>
      <c r="G2350" s="442"/>
      <c r="H2350" s="442"/>
      <c r="I2350" s="442"/>
      <c r="J2350" s="442"/>
      <c r="K2350" s="442"/>
      <c r="L2350" s="442"/>
      <c r="M2350" s="443"/>
      <c r="N2350" s="441"/>
      <c r="O2350" s="442"/>
      <c r="P2350" s="442"/>
      <c r="Q2350" s="442"/>
      <c r="R2350" s="442"/>
      <c r="S2350" s="442"/>
      <c r="T2350" s="442"/>
      <c r="U2350" s="443"/>
      <c r="V2350" s="33"/>
      <c r="W2350" s="57"/>
      <c r="X2350" s="86"/>
      <c r="Y2350" s="33"/>
      <c r="Z2350" s="36"/>
      <c r="AA2350" s="36"/>
      <c r="AD2350" s="33"/>
      <c r="AG2350" s="33"/>
      <c r="AH2350" s="43"/>
      <c r="AI2350" s="43"/>
      <c r="AJ2350" s="43"/>
      <c r="AK2350" s="43"/>
      <c r="AL2350" s="43"/>
      <c r="AM2350" s="43"/>
      <c r="AN2350" s="43"/>
      <c r="AO2350" s="43"/>
      <c r="AP2350" s="43"/>
      <c r="AQ2350" s="43"/>
      <c r="AR2350" s="43"/>
      <c r="AS2350" s="43"/>
      <c r="AT2350" s="43"/>
      <c r="AU2350" s="44"/>
      <c r="AV2350" s="33"/>
      <c r="AW2350" s="33"/>
      <c r="AX2350" s="33"/>
      <c r="AZ2350" s="141"/>
      <c r="BE2350" s="168"/>
      <c r="BF2350" s="168"/>
      <c r="BG2350" s="168"/>
      <c r="BH2350" s="168"/>
      <c r="BI2350" s="168"/>
      <c r="BJ2350" s="168"/>
      <c r="BK2350" s="168"/>
      <c r="BL2350" s="168"/>
      <c r="BM2350" s="168"/>
      <c r="DK2350" s="168"/>
      <c r="DL2350" s="168"/>
      <c r="DM2350" s="168"/>
      <c r="DN2350" s="168"/>
      <c r="DO2350" s="168"/>
      <c r="DP2350" s="168"/>
      <c r="DQ2350" s="168"/>
      <c r="DR2350" s="168"/>
      <c r="DS2350" s="168"/>
      <c r="DT2350" s="168"/>
      <c r="DU2350" s="168"/>
      <c r="DV2350" s="168"/>
      <c r="DW2350" s="168"/>
      <c r="DX2350" s="168"/>
      <c r="DY2350" s="168"/>
      <c r="DZ2350" s="168"/>
      <c r="EA2350" s="168"/>
      <c r="EB2350" s="168"/>
      <c r="EC2350" s="168"/>
      <c r="ED2350" s="168"/>
      <c r="EE2350" s="168"/>
      <c r="EF2350" s="168"/>
      <c r="EG2350" s="168"/>
      <c r="EH2350" s="168"/>
      <c r="EI2350" s="168"/>
      <c r="EJ2350" s="168"/>
      <c r="EK2350" s="168"/>
      <c r="EL2350" s="168"/>
      <c r="EM2350" s="168"/>
      <c r="EN2350" s="168"/>
      <c r="EO2350" s="168"/>
      <c r="EP2350" s="168"/>
      <c r="EQ2350" s="168"/>
      <c r="ER2350" s="168"/>
      <c r="ES2350" s="168"/>
      <c r="ET2350" s="168"/>
      <c r="EU2350" s="168"/>
      <c r="EV2350" s="168"/>
      <c r="EW2350" s="168"/>
      <c r="EX2350" s="168"/>
      <c r="EY2350" s="168"/>
      <c r="EZ2350" s="168"/>
      <c r="FA2350" s="168"/>
      <c r="FB2350" s="168"/>
      <c r="FC2350" s="168"/>
      <c r="FD2350" s="168"/>
    </row>
    <row r="2351" spans="1:160" s="5" customFormat="1" x14ac:dyDescent="0.25">
      <c r="A2351" s="263"/>
      <c r="B2351" s="263"/>
      <c r="C2351" s="265"/>
      <c r="D2351" s="10" t="s">
        <v>23</v>
      </c>
      <c r="E2351" s="445" t="e">
        <f>+#REF!</f>
        <v>#REF!</v>
      </c>
      <c r="F2351" s="445"/>
      <c r="G2351" s="445"/>
      <c r="H2351" s="445"/>
      <c r="I2351" s="445"/>
      <c r="J2351" s="445"/>
      <c r="K2351" s="445"/>
      <c r="L2351" s="445"/>
      <c r="M2351" s="446"/>
      <c r="N2351" s="11" t="s">
        <v>23</v>
      </c>
      <c r="O2351" s="445" t="e">
        <f>+#REF!</f>
        <v>#REF!</v>
      </c>
      <c r="P2351" s="445"/>
      <c r="Q2351" s="445"/>
      <c r="R2351" s="445"/>
      <c r="S2351" s="445"/>
      <c r="T2351" s="445"/>
      <c r="U2351" s="446"/>
      <c r="V2351" s="33"/>
      <c r="W2351" s="57"/>
      <c r="X2351" s="86"/>
      <c r="Y2351" s="33"/>
      <c r="Z2351" s="36"/>
      <c r="AA2351" s="36"/>
      <c r="AD2351" s="33"/>
      <c r="AG2351" s="33"/>
      <c r="AH2351" s="43"/>
      <c r="AI2351" s="43"/>
      <c r="AJ2351" s="43"/>
      <c r="AK2351" s="43"/>
      <c r="AL2351" s="43"/>
      <c r="AM2351" s="43"/>
      <c r="AN2351" s="43"/>
      <c r="AO2351" s="43"/>
      <c r="AP2351" s="43"/>
      <c r="AQ2351" s="43"/>
      <c r="AR2351" s="43"/>
      <c r="AS2351" s="43"/>
      <c r="AT2351" s="43"/>
      <c r="AU2351" s="44"/>
      <c r="AV2351" s="33"/>
      <c r="AW2351" s="33"/>
      <c r="AX2351" s="33"/>
      <c r="AZ2351" s="141"/>
      <c r="BE2351" s="168"/>
      <c r="BF2351" s="168"/>
      <c r="BG2351" s="168"/>
      <c r="BH2351" s="168"/>
      <c r="BI2351" s="168"/>
      <c r="BJ2351" s="168"/>
      <c r="BK2351" s="168"/>
      <c r="BL2351" s="168"/>
      <c r="BM2351" s="168"/>
      <c r="DK2351" s="168"/>
      <c r="DL2351" s="168"/>
      <c r="DM2351" s="168"/>
      <c r="DN2351" s="168"/>
      <c r="DO2351" s="168"/>
      <c r="DP2351" s="168"/>
      <c r="DQ2351" s="168"/>
      <c r="DR2351" s="168"/>
      <c r="DS2351" s="168"/>
      <c r="DT2351" s="168"/>
      <c r="DU2351" s="168"/>
      <c r="DV2351" s="168"/>
      <c r="DW2351" s="168"/>
      <c r="DX2351" s="168"/>
      <c r="DY2351" s="168"/>
      <c r="DZ2351" s="168"/>
      <c r="EA2351" s="168"/>
      <c r="EB2351" s="168"/>
      <c r="EC2351" s="168"/>
      <c r="ED2351" s="168"/>
      <c r="EE2351" s="168"/>
      <c r="EF2351" s="168"/>
      <c r="EG2351" s="168"/>
      <c r="EH2351" s="168"/>
      <c r="EI2351" s="168"/>
      <c r="EJ2351" s="168"/>
      <c r="EK2351" s="168"/>
      <c r="EL2351" s="168"/>
      <c r="EM2351" s="168"/>
      <c r="EN2351" s="168"/>
      <c r="EO2351" s="168"/>
      <c r="EP2351" s="168"/>
      <c r="EQ2351" s="168"/>
      <c r="ER2351" s="168"/>
      <c r="ES2351" s="168"/>
      <c r="ET2351" s="168"/>
      <c r="EU2351" s="168"/>
      <c r="EV2351" s="168"/>
      <c r="EW2351" s="168"/>
      <c r="EX2351" s="168"/>
      <c r="EY2351" s="168"/>
      <c r="EZ2351" s="168"/>
      <c r="FA2351" s="168"/>
      <c r="FB2351" s="168"/>
      <c r="FC2351" s="168"/>
      <c r="FD2351" s="168"/>
    </row>
    <row r="2352" spans="1:160" s="5" customFormat="1" ht="14.4" thickBot="1" x14ac:dyDescent="0.3">
      <c r="A2352" s="263"/>
      <c r="B2352" s="263"/>
      <c r="C2352" s="265"/>
      <c r="D2352" s="12" t="s">
        <v>25</v>
      </c>
      <c r="E2352" s="447" t="e">
        <f>+#REF!</f>
        <v>#REF!</v>
      </c>
      <c r="F2352" s="447"/>
      <c r="G2352" s="447"/>
      <c r="H2352" s="447"/>
      <c r="I2352" s="447"/>
      <c r="J2352" s="447"/>
      <c r="K2352" s="447"/>
      <c r="L2352" s="447"/>
      <c r="M2352" s="448"/>
      <c r="N2352" s="13" t="s">
        <v>25</v>
      </c>
      <c r="O2352" s="447" t="e">
        <f>+#REF!</f>
        <v>#REF!</v>
      </c>
      <c r="P2352" s="447"/>
      <c r="Q2352" s="447"/>
      <c r="R2352" s="447"/>
      <c r="S2352" s="447"/>
      <c r="T2352" s="447"/>
      <c r="U2352" s="448"/>
      <c r="V2352" s="33"/>
      <c r="W2352" s="57"/>
      <c r="X2352" s="86"/>
      <c r="Y2352" s="33"/>
      <c r="Z2352" s="36"/>
      <c r="AA2352" s="36"/>
      <c r="AD2352" s="33"/>
      <c r="AG2352" s="33"/>
      <c r="AH2352" s="43"/>
      <c r="AI2352" s="43"/>
      <c r="AJ2352" s="43"/>
      <c r="AK2352" s="43"/>
      <c r="AL2352" s="43"/>
      <c r="AM2352" s="43"/>
      <c r="AN2352" s="43"/>
      <c r="AO2352" s="43"/>
      <c r="AP2352" s="43"/>
      <c r="AQ2352" s="43"/>
      <c r="AR2352" s="43"/>
      <c r="AS2352" s="43"/>
      <c r="AT2352" s="43"/>
      <c r="AU2352" s="44"/>
      <c r="AV2352" s="33"/>
      <c r="AW2352" s="33"/>
      <c r="AX2352" s="33"/>
      <c r="AZ2352" s="141"/>
      <c r="BE2352" s="168"/>
      <c r="BF2352" s="168"/>
      <c r="BG2352" s="168"/>
      <c r="BH2352" s="168"/>
      <c r="BI2352" s="168"/>
      <c r="BJ2352" s="168"/>
      <c r="BK2352" s="168"/>
      <c r="BL2352" s="168"/>
      <c r="BM2352" s="168"/>
      <c r="DK2352" s="168"/>
      <c r="DL2352" s="168"/>
      <c r="DM2352" s="168"/>
      <c r="DN2352" s="168"/>
      <c r="DO2352" s="168"/>
      <c r="DP2352" s="168"/>
      <c r="DQ2352" s="168"/>
      <c r="DR2352" s="168"/>
      <c r="DS2352" s="168"/>
      <c r="DT2352" s="168"/>
      <c r="DU2352" s="168"/>
      <c r="DV2352" s="168"/>
      <c r="DW2352" s="168"/>
      <c r="DX2352" s="168"/>
      <c r="DY2352" s="168"/>
      <c r="DZ2352" s="168"/>
      <c r="EA2352" s="168"/>
      <c r="EB2352" s="168"/>
      <c r="EC2352" s="168"/>
      <c r="ED2352" s="168"/>
      <c r="EE2352" s="168"/>
      <c r="EF2352" s="168"/>
      <c r="EG2352" s="168"/>
      <c r="EH2352" s="168"/>
      <c r="EI2352" s="168"/>
      <c r="EJ2352" s="168"/>
      <c r="EK2352" s="168"/>
      <c r="EL2352" s="168"/>
      <c r="EM2352" s="168"/>
      <c r="EN2352" s="168"/>
      <c r="EO2352" s="168"/>
      <c r="EP2352" s="168"/>
      <c r="EQ2352" s="168"/>
      <c r="ER2352" s="168"/>
      <c r="ES2352" s="168"/>
      <c r="ET2352" s="168"/>
      <c r="EU2352" s="168"/>
      <c r="EV2352" s="168"/>
      <c r="EW2352" s="168"/>
      <c r="EX2352" s="168"/>
      <c r="EY2352" s="168"/>
      <c r="EZ2352" s="168"/>
      <c r="FA2352" s="168"/>
      <c r="FB2352" s="168"/>
      <c r="FC2352" s="168"/>
      <c r="FD2352" s="168"/>
    </row>
    <row r="2353" spans="1:160" s="5" customFormat="1" ht="9.9" customHeight="1" thickBot="1" x14ac:dyDescent="0.3">
      <c r="A2353" s="263"/>
      <c r="B2353" s="263"/>
      <c r="C2353" s="265"/>
      <c r="D2353" s="83"/>
      <c r="E2353" s="84"/>
      <c r="F2353" s="84"/>
      <c r="G2353" s="84"/>
      <c r="H2353" s="84"/>
      <c r="I2353" s="84"/>
      <c r="J2353" s="84"/>
      <c r="K2353" s="84"/>
      <c r="L2353" s="84"/>
      <c r="M2353" s="84"/>
      <c r="N2353" s="83"/>
      <c r="O2353" s="84"/>
      <c r="P2353" s="84"/>
      <c r="Q2353" s="84"/>
      <c r="R2353" s="84"/>
      <c r="S2353" s="84"/>
      <c r="T2353" s="84"/>
      <c r="U2353" s="84"/>
      <c r="V2353" s="33"/>
      <c r="W2353" s="57"/>
      <c r="X2353" s="86"/>
      <c r="Y2353" s="33"/>
      <c r="Z2353" s="36"/>
      <c r="AA2353" s="36"/>
      <c r="AD2353" s="33"/>
      <c r="AG2353" s="33"/>
      <c r="AH2353" s="43"/>
      <c r="AI2353" s="43"/>
      <c r="AJ2353" s="43"/>
      <c r="AK2353" s="43"/>
      <c r="AL2353" s="43"/>
      <c r="AM2353" s="43"/>
      <c r="AN2353" s="43"/>
      <c r="AO2353" s="43"/>
      <c r="AP2353" s="43"/>
      <c r="AQ2353" s="43"/>
      <c r="AR2353" s="43"/>
      <c r="AS2353" s="43"/>
      <c r="AT2353" s="43"/>
      <c r="AU2353" s="44"/>
      <c r="AV2353" s="33"/>
      <c r="AW2353" s="33"/>
      <c r="AX2353" s="33"/>
      <c r="AZ2353" s="141"/>
      <c r="BE2353" s="168"/>
      <c r="BF2353" s="168"/>
      <c r="BG2353" s="168"/>
      <c r="BH2353" s="168"/>
      <c r="BI2353" s="168"/>
      <c r="BJ2353" s="168"/>
      <c r="BK2353" s="168"/>
      <c r="BL2353" s="168"/>
      <c r="BM2353" s="168"/>
      <c r="DK2353" s="168"/>
      <c r="DL2353" s="168"/>
      <c r="DM2353" s="168"/>
      <c r="DN2353" s="168"/>
      <c r="DO2353" s="168"/>
      <c r="DP2353" s="168"/>
      <c r="DQ2353" s="168"/>
      <c r="DR2353" s="168"/>
      <c r="DS2353" s="168"/>
      <c r="DT2353" s="168"/>
      <c r="DU2353" s="168"/>
      <c r="DV2353" s="168"/>
      <c r="DW2353" s="168"/>
      <c r="DX2353" s="168"/>
      <c r="DY2353" s="168"/>
      <c r="DZ2353" s="168"/>
      <c r="EA2353" s="168"/>
      <c r="EB2353" s="168"/>
      <c r="EC2353" s="168"/>
      <c r="ED2353" s="168"/>
      <c r="EE2353" s="168"/>
      <c r="EF2353" s="168"/>
      <c r="EG2353" s="168"/>
      <c r="EH2353" s="168"/>
      <c r="EI2353" s="168"/>
      <c r="EJ2353" s="168"/>
      <c r="EK2353" s="168"/>
      <c r="EL2353" s="168"/>
      <c r="EM2353" s="168"/>
      <c r="EN2353" s="168"/>
      <c r="EO2353" s="168"/>
      <c r="EP2353" s="168"/>
      <c r="EQ2353" s="168"/>
      <c r="ER2353" s="168"/>
      <c r="ES2353" s="168"/>
      <c r="ET2353" s="168"/>
      <c r="EU2353" s="168"/>
      <c r="EV2353" s="168"/>
      <c r="EW2353" s="168"/>
      <c r="EX2353" s="168"/>
      <c r="EY2353" s="168"/>
      <c r="EZ2353" s="168"/>
      <c r="FA2353" s="168"/>
      <c r="FB2353" s="168"/>
      <c r="FC2353" s="168"/>
      <c r="FD2353" s="168"/>
    </row>
    <row r="2354" spans="1:160" s="5" customFormat="1" ht="15.75" customHeight="1" x14ac:dyDescent="0.3">
      <c r="A2354" s="263"/>
      <c r="B2354" s="263"/>
      <c r="C2354" s="265"/>
      <c r="D2354" s="484"/>
      <c r="E2354" s="485"/>
      <c r="F2354" s="488" t="s">
        <v>0</v>
      </c>
      <c r="G2354" s="489"/>
      <c r="H2354" s="489"/>
      <c r="I2354" s="489"/>
      <c r="J2354" s="489"/>
      <c r="K2354" s="489"/>
      <c r="L2354" s="489"/>
      <c r="M2354" s="489"/>
      <c r="N2354" s="489"/>
      <c r="O2354" s="490"/>
      <c r="P2354" s="494" t="s">
        <v>1</v>
      </c>
      <c r="Q2354" s="495"/>
      <c r="R2354" s="495"/>
      <c r="S2354" s="496"/>
      <c r="T2354" s="500"/>
      <c r="U2354" s="501"/>
      <c r="V2354" s="33"/>
      <c r="W2354" s="57"/>
      <c r="X2354" s="86"/>
      <c r="Y2354" s="33"/>
      <c r="Z2354" s="36"/>
      <c r="AA2354" s="36"/>
      <c r="AD2354" s="33"/>
      <c r="AG2354" s="33"/>
      <c r="AH2354" s="43"/>
      <c r="AI2354" s="43"/>
      <c r="AJ2354" s="43"/>
      <c r="AK2354" s="43"/>
      <c r="AL2354" s="43"/>
      <c r="AM2354" s="43"/>
      <c r="AN2354" s="43"/>
      <c r="AO2354" s="43"/>
      <c r="AP2354" s="43"/>
      <c r="AQ2354" s="43"/>
      <c r="AR2354" s="43"/>
      <c r="AS2354" s="43"/>
      <c r="AT2354" s="43"/>
      <c r="AU2354" s="44"/>
      <c r="AV2354" s="33"/>
      <c r="AW2354" s="33"/>
      <c r="AX2354" s="33"/>
      <c r="AZ2354" s="141"/>
      <c r="BE2354" s="168"/>
      <c r="BF2354" s="168"/>
      <c r="BG2354" s="168"/>
      <c r="BH2354" s="168"/>
      <c r="BI2354" s="168"/>
      <c r="BJ2354" s="168"/>
      <c r="BK2354" s="168"/>
      <c r="BL2354" s="168"/>
      <c r="BM2354" s="168"/>
      <c r="DK2354" s="168"/>
      <c r="DL2354" s="168"/>
      <c r="DM2354" s="168"/>
      <c r="DN2354" s="168"/>
      <c r="DO2354" s="168"/>
      <c r="DP2354" s="168"/>
      <c r="DQ2354" s="168"/>
      <c r="DR2354" s="168"/>
      <c r="DS2354" s="168"/>
      <c r="DT2354" s="168"/>
      <c r="DU2354" s="168"/>
      <c r="DV2354" s="168"/>
      <c r="DW2354" s="168"/>
      <c r="DX2354" s="168"/>
      <c r="DY2354" s="168"/>
      <c r="DZ2354" s="168"/>
      <c r="EA2354" s="168"/>
      <c r="EB2354" s="168"/>
      <c r="EC2354" s="168"/>
      <c r="ED2354" s="168"/>
      <c r="EE2354" s="168"/>
      <c r="EF2354" s="168"/>
      <c r="EG2354" s="168"/>
      <c r="EH2354" s="168"/>
      <c r="EI2354" s="168"/>
      <c r="EJ2354" s="168"/>
      <c r="EK2354" s="168"/>
      <c r="EL2354" s="168"/>
      <c r="EM2354" s="168"/>
      <c r="EN2354" s="168"/>
      <c r="EO2354" s="168"/>
      <c r="EP2354" s="168"/>
      <c r="EQ2354" s="168"/>
      <c r="ER2354" s="168"/>
      <c r="ES2354" s="168"/>
      <c r="ET2354" s="168"/>
      <c r="EU2354" s="168"/>
      <c r="EV2354" s="168"/>
      <c r="EW2354" s="168"/>
      <c r="EX2354" s="168"/>
      <c r="EY2354" s="168"/>
      <c r="EZ2354" s="168"/>
      <c r="FA2354" s="168"/>
      <c r="FB2354" s="168"/>
      <c r="FC2354" s="168"/>
      <c r="FD2354" s="168"/>
    </row>
    <row r="2355" spans="1:160" s="5" customFormat="1" ht="15" customHeight="1" x14ac:dyDescent="0.3">
      <c r="A2355" s="263"/>
      <c r="B2355" s="263"/>
      <c r="C2355" s="265"/>
      <c r="D2355" s="481"/>
      <c r="E2355" s="482"/>
      <c r="F2355" s="491"/>
      <c r="G2355" s="492"/>
      <c r="H2355" s="492"/>
      <c r="I2355" s="492"/>
      <c r="J2355" s="492"/>
      <c r="K2355" s="492"/>
      <c r="L2355" s="492"/>
      <c r="M2355" s="492"/>
      <c r="N2355" s="492"/>
      <c r="O2355" s="493"/>
      <c r="P2355" s="497"/>
      <c r="Q2355" s="498"/>
      <c r="R2355" s="498"/>
      <c r="S2355" s="499"/>
      <c r="T2355" s="502"/>
      <c r="U2355" s="503"/>
      <c r="V2355" s="33"/>
      <c r="W2355" s="57"/>
      <c r="X2355" s="86"/>
      <c r="Y2355" s="38"/>
      <c r="Z2355" s="36"/>
      <c r="AA2355" s="36"/>
      <c r="AD2355" s="33"/>
      <c r="AG2355" s="33"/>
      <c r="AH2355" s="43"/>
      <c r="AI2355" s="43"/>
      <c r="AJ2355" s="43"/>
      <c r="AK2355" s="43"/>
      <c r="AL2355" s="43"/>
      <c r="AM2355" s="43"/>
      <c r="AN2355" s="43"/>
      <c r="AO2355" s="43"/>
      <c r="AP2355" s="43"/>
      <c r="AQ2355" s="43"/>
      <c r="AR2355" s="43"/>
      <c r="AS2355" s="43"/>
      <c r="AT2355" s="43"/>
      <c r="AU2355" s="44"/>
      <c r="AV2355" s="33"/>
      <c r="AW2355" s="33"/>
      <c r="AX2355" s="33"/>
      <c r="AZ2355" s="141"/>
      <c r="BE2355" s="168"/>
      <c r="BF2355" s="168"/>
      <c r="BG2355" s="168"/>
      <c r="BH2355" s="168"/>
      <c r="BI2355" s="168"/>
      <c r="BJ2355" s="168"/>
      <c r="BK2355" s="168"/>
      <c r="BL2355" s="168"/>
      <c r="BM2355" s="168"/>
      <c r="DK2355" s="168"/>
      <c r="DL2355" s="168"/>
      <c r="DM2355" s="168"/>
      <c r="DN2355" s="168"/>
      <c r="DO2355" s="168"/>
      <c r="DP2355" s="168"/>
      <c r="DQ2355" s="168"/>
      <c r="DR2355" s="168"/>
      <c r="DS2355" s="168"/>
      <c r="DT2355" s="168"/>
      <c r="DU2355" s="168"/>
      <c r="DV2355" s="168"/>
      <c r="DW2355" s="168"/>
      <c r="DX2355" s="168"/>
      <c r="DY2355" s="168"/>
      <c r="DZ2355" s="168"/>
      <c r="EA2355" s="168"/>
      <c r="EB2355" s="168"/>
      <c r="EC2355" s="168"/>
      <c r="ED2355" s="168"/>
      <c r="EE2355" s="168"/>
      <c r="EF2355" s="168"/>
      <c r="EG2355" s="168"/>
      <c r="EH2355" s="168"/>
      <c r="EI2355" s="168"/>
      <c r="EJ2355" s="168"/>
      <c r="EK2355" s="168"/>
      <c r="EL2355" s="168"/>
      <c r="EM2355" s="168"/>
      <c r="EN2355" s="168"/>
      <c r="EO2355" s="168"/>
      <c r="EP2355" s="168"/>
      <c r="EQ2355" s="168"/>
      <c r="ER2355" s="168"/>
      <c r="ES2355" s="168"/>
      <c r="ET2355" s="168"/>
      <c r="EU2355" s="168"/>
      <c r="EV2355" s="168"/>
      <c r="EW2355" s="168"/>
      <c r="EX2355" s="168"/>
      <c r="EY2355" s="168"/>
      <c r="EZ2355" s="168"/>
      <c r="FA2355" s="168"/>
      <c r="FB2355" s="168"/>
      <c r="FC2355" s="168"/>
      <c r="FD2355" s="168"/>
    </row>
    <row r="2356" spans="1:160" s="5" customFormat="1" ht="30" customHeight="1" thickBot="1" x14ac:dyDescent="0.35">
      <c r="A2356" s="263"/>
      <c r="B2356" s="263"/>
      <c r="C2356" s="265"/>
      <c r="D2356" s="486"/>
      <c r="E2356" s="487"/>
      <c r="F2356" s="506" t="s">
        <v>2</v>
      </c>
      <c r="G2356" s="507"/>
      <c r="H2356" s="507"/>
      <c r="I2356" s="507"/>
      <c r="J2356" s="507"/>
      <c r="K2356" s="507"/>
      <c r="L2356" s="507"/>
      <c r="M2356" s="507"/>
      <c r="N2356" s="507"/>
      <c r="O2356" s="508"/>
      <c r="P2356" s="32">
        <v>49</v>
      </c>
      <c r="Q2356" s="101" t="s">
        <v>3</v>
      </c>
      <c r="R2356" s="509">
        <v>147</v>
      </c>
      <c r="S2356" s="510"/>
      <c r="T2356" s="504"/>
      <c r="U2356" s="505"/>
      <c r="V2356" s="33">
        <f>+IF(C2365="","",1)</f>
        <v>1</v>
      </c>
      <c r="W2356" s="57"/>
      <c r="X2356" s="86"/>
      <c r="Y2356" s="39"/>
      <c r="Z2356" s="36"/>
      <c r="AA2356" s="36"/>
      <c r="AD2356" s="33"/>
      <c r="AG2356" s="33"/>
      <c r="AH2356" s="43"/>
      <c r="AI2356" s="43"/>
      <c r="AJ2356" s="43"/>
      <c r="AK2356" s="43"/>
      <c r="AL2356" s="43"/>
      <c r="AM2356" s="43"/>
      <c r="AN2356" s="43"/>
      <c r="AO2356" s="43"/>
      <c r="AP2356" s="43"/>
      <c r="AQ2356" s="43"/>
      <c r="AR2356" s="43"/>
      <c r="AS2356" s="43"/>
      <c r="AT2356" s="43"/>
      <c r="AU2356" s="44"/>
      <c r="AV2356" s="33"/>
      <c r="AW2356" s="33"/>
      <c r="AX2356" s="33"/>
      <c r="AZ2356" s="141"/>
      <c r="BE2356" s="168"/>
      <c r="BF2356" s="168"/>
      <c r="BG2356" s="168"/>
      <c r="BH2356" s="168"/>
      <c r="BI2356" s="168"/>
      <c r="BJ2356" s="168"/>
      <c r="BK2356" s="168"/>
      <c r="BL2356" s="168"/>
      <c r="BM2356" s="168"/>
      <c r="DK2356" s="168"/>
      <c r="DL2356" s="168"/>
      <c r="DM2356" s="168"/>
      <c r="DN2356" s="168"/>
      <c r="DO2356" s="168"/>
      <c r="DP2356" s="168"/>
      <c r="DQ2356" s="168"/>
      <c r="DR2356" s="168"/>
      <c r="DS2356" s="168"/>
      <c r="DT2356" s="168"/>
      <c r="DU2356" s="168"/>
      <c r="DV2356" s="168"/>
      <c r="DW2356" s="168"/>
      <c r="DX2356" s="168"/>
      <c r="DY2356" s="168"/>
      <c r="DZ2356" s="168"/>
      <c r="EA2356" s="168"/>
      <c r="EB2356" s="168"/>
      <c r="EC2356" s="168"/>
      <c r="ED2356" s="168"/>
      <c r="EE2356" s="168"/>
      <c r="EF2356" s="168"/>
      <c r="EG2356" s="168"/>
      <c r="EH2356" s="168"/>
      <c r="EI2356" s="168"/>
      <c r="EJ2356" s="168"/>
      <c r="EK2356" s="168"/>
      <c r="EL2356" s="168"/>
      <c r="EM2356" s="168"/>
      <c r="EN2356" s="168"/>
      <c r="EO2356" s="168"/>
      <c r="EP2356" s="168"/>
      <c r="EQ2356" s="168"/>
      <c r="ER2356" s="168"/>
      <c r="ES2356" s="168"/>
      <c r="ET2356" s="168"/>
      <c r="EU2356" s="168"/>
      <c r="EV2356" s="168"/>
      <c r="EW2356" s="168"/>
      <c r="EX2356" s="168"/>
      <c r="EY2356" s="168"/>
      <c r="EZ2356" s="168"/>
      <c r="FA2356" s="168"/>
      <c r="FB2356" s="168"/>
      <c r="FC2356" s="168"/>
      <c r="FD2356" s="168"/>
    </row>
    <row r="2357" spans="1:160" s="5" customFormat="1" ht="5.25" customHeight="1" thickBot="1" x14ac:dyDescent="0.35">
      <c r="A2357" s="263"/>
      <c r="B2357" s="263"/>
      <c r="C2357" s="265"/>
      <c r="D2357" s="454"/>
      <c r="E2357" s="454"/>
      <c r="F2357" s="454"/>
      <c r="G2357" s="454"/>
      <c r="H2357" s="454"/>
      <c r="I2357" s="454"/>
      <c r="J2357" s="454"/>
      <c r="K2357" s="454"/>
      <c r="L2357" s="454"/>
      <c r="M2357" s="454"/>
      <c r="N2357" s="454"/>
      <c r="O2357" s="454"/>
      <c r="P2357" s="454"/>
      <c r="Q2357" s="454"/>
      <c r="R2357" s="454"/>
      <c r="S2357" s="454"/>
      <c r="T2357" s="454"/>
      <c r="U2357" s="454"/>
      <c r="V2357" s="33"/>
      <c r="W2357" s="57"/>
      <c r="X2357" s="86"/>
      <c r="Y2357" s="38"/>
      <c r="Z2357" s="36"/>
      <c r="AA2357" s="36"/>
      <c r="AD2357" s="33"/>
      <c r="AG2357" s="33"/>
      <c r="AH2357" s="43"/>
      <c r="AI2357" s="43"/>
      <c r="AJ2357" s="43"/>
      <c r="AK2357" s="43"/>
      <c r="AL2357" s="43"/>
      <c r="AM2357" s="43"/>
      <c r="AN2357" s="43"/>
      <c r="AO2357" s="43"/>
      <c r="AP2357" s="43"/>
      <c r="AQ2357" s="43"/>
      <c r="AR2357" s="43"/>
      <c r="AS2357" s="43"/>
      <c r="AT2357" s="43"/>
      <c r="AU2357" s="44"/>
      <c r="AV2357" s="33"/>
      <c r="AW2357" s="33"/>
      <c r="AX2357" s="33"/>
      <c r="AZ2357" s="141"/>
      <c r="BE2357" s="168"/>
      <c r="BF2357" s="168"/>
      <c r="BG2357" s="168"/>
      <c r="BH2357" s="168"/>
      <c r="BI2357" s="168"/>
      <c r="BJ2357" s="168"/>
      <c r="BK2357" s="168"/>
      <c r="BL2357" s="168"/>
      <c r="BM2357" s="168"/>
      <c r="DK2357" s="168"/>
      <c r="DL2357" s="168"/>
      <c r="DM2357" s="168"/>
      <c r="DN2357" s="168"/>
      <c r="DO2357" s="168"/>
      <c r="DP2357" s="168"/>
      <c r="DQ2357" s="168"/>
      <c r="DR2357" s="168"/>
      <c r="DS2357" s="168"/>
      <c r="DT2357" s="168"/>
      <c r="DU2357" s="168"/>
      <c r="DV2357" s="168"/>
      <c r="DW2357" s="168"/>
      <c r="DX2357" s="168"/>
      <c r="DY2357" s="168"/>
      <c r="DZ2357" s="168"/>
      <c r="EA2357" s="168"/>
      <c r="EB2357" s="168"/>
      <c r="EC2357" s="168"/>
      <c r="ED2357" s="168"/>
      <c r="EE2357" s="168"/>
      <c r="EF2357" s="168"/>
      <c r="EG2357" s="168"/>
      <c r="EH2357" s="168"/>
      <c r="EI2357" s="168"/>
      <c r="EJ2357" s="168"/>
      <c r="EK2357" s="168"/>
      <c r="EL2357" s="168"/>
      <c r="EM2357" s="168"/>
      <c r="EN2357" s="168"/>
      <c r="EO2357" s="168"/>
      <c r="EP2357" s="168"/>
      <c r="EQ2357" s="168"/>
      <c r="ER2357" s="168"/>
      <c r="ES2357" s="168"/>
      <c r="ET2357" s="168"/>
      <c r="EU2357" s="168"/>
      <c r="EV2357" s="168"/>
      <c r="EW2357" s="168"/>
      <c r="EX2357" s="168"/>
      <c r="EY2357" s="168"/>
      <c r="EZ2357" s="168"/>
      <c r="FA2357" s="168"/>
      <c r="FB2357" s="168"/>
      <c r="FC2357" s="168"/>
      <c r="FD2357" s="168"/>
    </row>
    <row r="2358" spans="1:160" s="5" customFormat="1" ht="24.9" customHeight="1" x14ac:dyDescent="0.3">
      <c r="A2358" s="263"/>
      <c r="B2358" s="263"/>
      <c r="C2358" s="265"/>
      <c r="D2358" s="511" t="s">
        <v>4</v>
      </c>
      <c r="E2358" s="512"/>
      <c r="F2358" s="513" t="s">
        <v>168</v>
      </c>
      <c r="G2358" s="514"/>
      <c r="H2358" s="514"/>
      <c r="I2358" s="515"/>
      <c r="J2358" s="516" t="s">
        <v>5</v>
      </c>
      <c r="K2358" s="512"/>
      <c r="L2358" s="513" t="s">
        <v>102</v>
      </c>
      <c r="M2358" s="514"/>
      <c r="N2358" s="514"/>
      <c r="O2358" s="514"/>
      <c r="P2358" s="515"/>
      <c r="Q2358" s="1" t="s">
        <v>6</v>
      </c>
      <c r="R2358" s="513" t="s">
        <v>36</v>
      </c>
      <c r="S2358" s="514"/>
      <c r="T2358" s="514"/>
      <c r="U2358" s="517"/>
      <c r="V2358" s="33"/>
      <c r="W2358" s="57"/>
      <c r="X2358" s="86"/>
      <c r="Y2358" s="33"/>
      <c r="Z2358" s="36"/>
      <c r="AA2358" s="36"/>
      <c r="AD2358" s="33"/>
      <c r="AG2358" s="33"/>
      <c r="AH2358" s="43"/>
      <c r="AI2358" s="43"/>
      <c r="AJ2358" s="43"/>
      <c r="AK2358" s="43"/>
      <c r="AL2358" s="43"/>
      <c r="AM2358" s="43"/>
      <c r="AN2358" s="43"/>
      <c r="AO2358" s="43"/>
      <c r="AP2358" s="43"/>
      <c r="AQ2358" s="43"/>
      <c r="AR2358" s="43"/>
      <c r="AS2358" s="43"/>
      <c r="AT2358" s="43"/>
      <c r="AU2358" s="44"/>
      <c r="AV2358" s="33"/>
      <c r="AW2358" s="33"/>
      <c r="AX2358" s="33"/>
      <c r="AZ2358" s="141"/>
      <c r="BE2358" s="168"/>
      <c r="BF2358" s="168"/>
      <c r="BG2358" s="168"/>
      <c r="BH2358" s="168"/>
      <c r="BI2358" s="168"/>
      <c r="BJ2358" s="168"/>
      <c r="BK2358" s="168"/>
      <c r="BL2358" s="168"/>
      <c r="BM2358" s="168"/>
      <c r="DK2358" s="168"/>
      <c r="DL2358" s="168"/>
      <c r="DM2358" s="168"/>
      <c r="DN2358" s="168"/>
      <c r="DO2358" s="168"/>
      <c r="DP2358" s="168"/>
      <c r="DQ2358" s="168"/>
      <c r="DR2358" s="168"/>
      <c r="DS2358" s="168"/>
      <c r="DT2358" s="168"/>
      <c r="DU2358" s="168"/>
      <c r="DV2358" s="168"/>
      <c r="DW2358" s="168"/>
      <c r="DX2358" s="168"/>
      <c r="DY2358" s="168"/>
      <c r="DZ2358" s="168"/>
      <c r="EA2358" s="168"/>
      <c r="EB2358" s="168"/>
      <c r="EC2358" s="168"/>
      <c r="ED2358" s="168"/>
      <c r="EE2358" s="168"/>
      <c r="EF2358" s="168"/>
      <c r="EG2358" s="168"/>
      <c r="EH2358" s="168"/>
      <c r="EI2358" s="168"/>
      <c r="EJ2358" s="168"/>
      <c r="EK2358" s="168"/>
      <c r="EL2358" s="168"/>
      <c r="EM2358" s="168"/>
      <c r="EN2358" s="168"/>
      <c r="EO2358" s="168"/>
      <c r="EP2358" s="168"/>
      <c r="EQ2358" s="168"/>
      <c r="ER2358" s="168"/>
      <c r="ES2358" s="168"/>
      <c r="ET2358" s="168"/>
      <c r="EU2358" s="168"/>
      <c r="EV2358" s="168"/>
      <c r="EW2358" s="168"/>
      <c r="EX2358" s="168"/>
      <c r="EY2358" s="168"/>
      <c r="EZ2358" s="168"/>
      <c r="FA2358" s="168"/>
      <c r="FB2358" s="168"/>
      <c r="FC2358" s="168"/>
      <c r="FD2358" s="168"/>
    </row>
    <row r="2359" spans="1:160" s="5" customFormat="1" ht="45" customHeight="1" thickBot="1" x14ac:dyDescent="0.35">
      <c r="A2359" s="263"/>
      <c r="B2359" s="263"/>
      <c r="C2359" s="265"/>
      <c r="D2359" s="518" t="s">
        <v>7</v>
      </c>
      <c r="E2359" s="519"/>
      <c r="F2359" s="520" t="s">
        <v>169</v>
      </c>
      <c r="G2359" s="521"/>
      <c r="H2359" s="521"/>
      <c r="I2359" s="521"/>
      <c r="J2359" s="521"/>
      <c r="K2359" s="521"/>
      <c r="L2359" s="521"/>
      <c r="M2359" s="521"/>
      <c r="N2359" s="521"/>
      <c r="O2359" s="521"/>
      <c r="P2359" s="521"/>
      <c r="Q2359" s="521"/>
      <c r="R2359" s="521"/>
      <c r="S2359" s="521"/>
      <c r="T2359" s="521"/>
      <c r="U2359" s="522"/>
      <c r="V2359" s="33"/>
      <c r="W2359" s="57"/>
      <c r="X2359" s="86"/>
      <c r="Y2359" s="33"/>
      <c r="Z2359" s="36"/>
      <c r="AA2359" s="36"/>
      <c r="AD2359" s="33"/>
      <c r="AG2359" s="33"/>
      <c r="AH2359" s="43"/>
      <c r="AI2359" s="43"/>
      <c r="AJ2359" s="43"/>
      <c r="AK2359" s="43"/>
      <c r="AL2359" s="43"/>
      <c r="AM2359" s="43"/>
      <c r="AN2359" s="43"/>
      <c r="AO2359" s="43"/>
      <c r="AP2359" s="43"/>
      <c r="AQ2359" s="43"/>
      <c r="AR2359" s="43"/>
      <c r="AS2359" s="43"/>
      <c r="AT2359" s="43"/>
      <c r="AU2359" s="44"/>
      <c r="AV2359" s="33"/>
      <c r="AW2359" s="33"/>
      <c r="AX2359" s="33"/>
      <c r="AZ2359" s="141"/>
      <c r="BE2359" s="168"/>
      <c r="BF2359" s="168"/>
      <c r="BG2359" s="168"/>
      <c r="BH2359" s="168"/>
      <c r="BI2359" s="168"/>
      <c r="BJ2359" s="168"/>
      <c r="BK2359" s="168"/>
      <c r="BL2359" s="168"/>
      <c r="BM2359" s="168"/>
      <c r="DK2359" s="168"/>
      <c r="DL2359" s="168"/>
      <c r="DM2359" s="168"/>
      <c r="DN2359" s="168"/>
      <c r="DO2359" s="168"/>
      <c r="DP2359" s="168"/>
      <c r="DQ2359" s="168"/>
      <c r="DR2359" s="168"/>
      <c r="DS2359" s="168"/>
      <c r="DT2359" s="168"/>
      <c r="DU2359" s="168"/>
      <c r="DV2359" s="168"/>
      <c r="DW2359" s="168"/>
      <c r="DX2359" s="168"/>
      <c r="DY2359" s="168"/>
      <c r="DZ2359" s="168"/>
      <c r="EA2359" s="168"/>
      <c r="EB2359" s="168"/>
      <c r="EC2359" s="168"/>
      <c r="ED2359" s="168"/>
      <c r="EE2359" s="168"/>
      <c r="EF2359" s="168"/>
      <c r="EG2359" s="168"/>
      <c r="EH2359" s="168"/>
      <c r="EI2359" s="168"/>
      <c r="EJ2359" s="168"/>
      <c r="EK2359" s="168"/>
      <c r="EL2359" s="168"/>
      <c r="EM2359" s="168"/>
      <c r="EN2359" s="168"/>
      <c r="EO2359" s="168"/>
      <c r="EP2359" s="168"/>
      <c r="EQ2359" s="168"/>
      <c r="ER2359" s="168"/>
      <c r="ES2359" s="168"/>
      <c r="ET2359" s="168"/>
      <c r="EU2359" s="168"/>
      <c r="EV2359" s="168"/>
      <c r="EW2359" s="168"/>
      <c r="EX2359" s="168"/>
      <c r="EY2359" s="168"/>
      <c r="EZ2359" s="168"/>
      <c r="FA2359" s="168"/>
      <c r="FB2359" s="168"/>
      <c r="FC2359" s="168"/>
      <c r="FD2359" s="168"/>
    </row>
    <row r="2360" spans="1:160" s="5" customFormat="1" ht="5.0999999999999996" customHeight="1" thickBot="1" x14ac:dyDescent="0.35">
      <c r="A2360" s="263"/>
      <c r="B2360" s="263"/>
      <c r="C2360" s="265"/>
      <c r="D2360" s="523"/>
      <c r="E2360" s="523"/>
      <c r="F2360" s="523"/>
      <c r="G2360" s="523"/>
      <c r="H2360" s="523"/>
      <c r="I2360" s="523"/>
      <c r="J2360" s="523"/>
      <c r="K2360" s="523"/>
      <c r="L2360" s="523"/>
      <c r="M2360" s="523"/>
      <c r="N2360" s="523"/>
      <c r="O2360" s="523"/>
      <c r="P2360" s="523"/>
      <c r="Q2360" s="523"/>
      <c r="R2360" s="523"/>
      <c r="S2360" s="523"/>
      <c r="T2360" s="523"/>
      <c r="U2360" s="523"/>
      <c r="V2360" s="33"/>
      <c r="W2360" s="57"/>
      <c r="X2360" s="86"/>
      <c r="Y2360" s="33"/>
      <c r="Z2360" s="36"/>
      <c r="AA2360" s="36"/>
      <c r="AD2360" s="33"/>
      <c r="AG2360" s="33"/>
      <c r="AH2360" s="43"/>
      <c r="AI2360" s="43"/>
      <c r="AJ2360" s="43"/>
      <c r="AK2360" s="43"/>
      <c r="AL2360" s="43"/>
      <c r="AM2360" s="43"/>
      <c r="AN2360" s="43"/>
      <c r="AO2360" s="43"/>
      <c r="AP2360" s="43"/>
      <c r="AQ2360" s="43"/>
      <c r="AR2360" s="43"/>
      <c r="AS2360" s="43"/>
      <c r="AT2360" s="43"/>
      <c r="AU2360" s="44"/>
      <c r="AV2360" s="33"/>
      <c r="AW2360" s="33"/>
      <c r="AX2360" s="33"/>
      <c r="AZ2360" s="141"/>
      <c r="BE2360" s="168"/>
      <c r="BF2360" s="168"/>
      <c r="BG2360" s="168"/>
      <c r="BH2360" s="168"/>
      <c r="BI2360" s="168"/>
      <c r="BJ2360" s="168"/>
      <c r="BK2360" s="168"/>
      <c r="BL2360" s="168"/>
      <c r="BM2360" s="168"/>
      <c r="DK2360" s="168"/>
      <c r="DL2360" s="168"/>
      <c r="DM2360" s="168"/>
      <c r="DN2360" s="168"/>
      <c r="DO2360" s="168"/>
      <c r="DP2360" s="168"/>
      <c r="DQ2360" s="168"/>
      <c r="DR2360" s="168"/>
      <c r="DS2360" s="168"/>
      <c r="DT2360" s="168"/>
      <c r="DU2360" s="168"/>
      <c r="DV2360" s="168"/>
      <c r="DW2360" s="168"/>
      <c r="DX2360" s="168"/>
      <c r="DY2360" s="168"/>
      <c r="DZ2360" s="168"/>
      <c r="EA2360" s="168"/>
      <c r="EB2360" s="168"/>
      <c r="EC2360" s="168"/>
      <c r="ED2360" s="168"/>
      <c r="EE2360" s="168"/>
      <c r="EF2360" s="168"/>
      <c r="EG2360" s="168"/>
      <c r="EH2360" s="168"/>
      <c r="EI2360" s="168"/>
      <c r="EJ2360" s="168"/>
      <c r="EK2360" s="168"/>
      <c r="EL2360" s="168"/>
      <c r="EM2360" s="168"/>
      <c r="EN2360" s="168"/>
      <c r="EO2360" s="168"/>
      <c r="EP2360" s="168"/>
      <c r="EQ2360" s="168"/>
      <c r="ER2360" s="168"/>
      <c r="ES2360" s="168"/>
      <c r="ET2360" s="168"/>
      <c r="EU2360" s="168"/>
      <c r="EV2360" s="168"/>
      <c r="EW2360" s="168"/>
      <c r="EX2360" s="168"/>
      <c r="EY2360" s="168"/>
      <c r="EZ2360" s="168"/>
      <c r="FA2360" s="168"/>
      <c r="FB2360" s="168"/>
      <c r="FC2360" s="168"/>
      <c r="FD2360" s="168"/>
    </row>
    <row r="2361" spans="1:160" s="5" customFormat="1" ht="24.9" customHeight="1" thickBot="1" x14ac:dyDescent="0.35">
      <c r="A2361" s="263"/>
      <c r="B2361" s="263"/>
      <c r="C2361" s="265"/>
      <c r="D2361" s="2" t="s">
        <v>103</v>
      </c>
      <c r="E2361" s="98" t="s">
        <v>106</v>
      </c>
      <c r="F2361" s="455" t="s">
        <v>104</v>
      </c>
      <c r="G2361" s="524"/>
      <c r="H2361" s="456"/>
      <c r="I2361" s="525">
        <v>44058</v>
      </c>
      <c r="J2361" s="526"/>
      <c r="K2361" s="526"/>
      <c r="L2361" s="526"/>
      <c r="M2361" s="526"/>
      <c r="N2361" s="527"/>
      <c r="O2361" s="3" t="s">
        <v>8</v>
      </c>
      <c r="P2361" s="449" t="s">
        <v>24</v>
      </c>
      <c r="Q2361" s="450"/>
      <c r="R2361" s="450"/>
      <c r="S2361" s="450"/>
      <c r="T2361" s="450"/>
      <c r="U2361" s="528"/>
      <c r="V2361" s="33"/>
      <c r="W2361" s="57"/>
      <c r="X2361" s="86"/>
      <c r="Y2361" s="33"/>
      <c r="Z2361" s="36"/>
      <c r="AA2361" s="36"/>
      <c r="AD2361" s="33"/>
      <c r="AG2361" s="33"/>
      <c r="AH2361" s="43"/>
      <c r="AI2361" s="43"/>
      <c r="AJ2361" s="43"/>
      <c r="AK2361" s="43"/>
      <c r="AL2361" s="43"/>
      <c r="AM2361" s="43"/>
      <c r="AN2361" s="43"/>
      <c r="AO2361" s="43"/>
      <c r="AP2361" s="43"/>
      <c r="AQ2361" s="43"/>
      <c r="AR2361" s="43"/>
      <c r="AS2361" s="43"/>
      <c r="AT2361" s="43"/>
      <c r="AU2361" s="44"/>
      <c r="AV2361" s="33"/>
      <c r="AW2361" s="33"/>
      <c r="AX2361" s="33"/>
      <c r="AZ2361" s="141"/>
      <c r="BE2361" s="168"/>
      <c r="BF2361" s="168"/>
      <c r="BG2361" s="168"/>
      <c r="BH2361" s="168"/>
      <c r="BI2361" s="168"/>
      <c r="BJ2361" s="168"/>
      <c r="BK2361" s="168"/>
      <c r="BL2361" s="168"/>
      <c r="BM2361" s="168"/>
      <c r="DK2361" s="168"/>
      <c r="DL2361" s="168"/>
      <c r="DM2361" s="168"/>
      <c r="DN2361" s="168"/>
      <c r="DO2361" s="168"/>
      <c r="DP2361" s="168"/>
      <c r="DQ2361" s="168"/>
      <c r="DR2361" s="168"/>
      <c r="DS2361" s="168"/>
      <c r="DT2361" s="168"/>
      <c r="DU2361" s="168"/>
      <c r="DV2361" s="168"/>
      <c r="DW2361" s="168"/>
      <c r="DX2361" s="168"/>
      <c r="DY2361" s="168"/>
      <c r="DZ2361" s="168"/>
      <c r="EA2361" s="168"/>
      <c r="EB2361" s="168"/>
      <c r="EC2361" s="168"/>
      <c r="ED2361" s="168"/>
      <c r="EE2361" s="168"/>
      <c r="EF2361" s="168"/>
      <c r="EG2361" s="168"/>
      <c r="EH2361" s="168"/>
      <c r="EI2361" s="168"/>
      <c r="EJ2361" s="168"/>
      <c r="EK2361" s="168"/>
      <c r="EL2361" s="168"/>
      <c r="EM2361" s="168"/>
      <c r="EN2361" s="168"/>
      <c r="EO2361" s="168"/>
      <c r="EP2361" s="168"/>
      <c r="EQ2361" s="168"/>
      <c r="ER2361" s="168"/>
      <c r="ES2361" s="168"/>
      <c r="ET2361" s="168"/>
      <c r="EU2361" s="168"/>
      <c r="EV2361" s="168"/>
      <c r="EW2361" s="168"/>
      <c r="EX2361" s="168"/>
      <c r="EY2361" s="168"/>
      <c r="EZ2361" s="168"/>
      <c r="FA2361" s="168"/>
      <c r="FB2361" s="168"/>
      <c r="FC2361" s="168"/>
      <c r="FD2361" s="168"/>
    </row>
    <row r="2362" spans="1:160" s="5" customFormat="1" ht="5.0999999999999996" customHeight="1" thickBot="1" x14ac:dyDescent="0.35">
      <c r="A2362" s="263"/>
      <c r="B2362" s="263"/>
      <c r="C2362" s="265"/>
      <c r="D2362" s="100"/>
      <c r="E2362" s="100"/>
      <c r="F2362" s="100"/>
      <c r="G2362" s="100"/>
      <c r="H2362" s="100"/>
      <c r="I2362" s="100"/>
      <c r="J2362" s="100"/>
      <c r="K2362" s="100"/>
      <c r="L2362" s="100"/>
      <c r="M2362" s="100"/>
      <c r="N2362" s="100"/>
      <c r="O2362" s="100"/>
      <c r="P2362" s="100"/>
      <c r="Q2362" s="100"/>
      <c r="R2362" s="100"/>
      <c r="S2362" s="100"/>
      <c r="T2362" s="100"/>
      <c r="U2362" s="100"/>
      <c r="V2362" s="33"/>
      <c r="W2362" s="57"/>
      <c r="X2362" s="86"/>
      <c r="Y2362" s="33"/>
      <c r="Z2362" s="36"/>
      <c r="AA2362" s="36"/>
      <c r="AD2362" s="33"/>
      <c r="AG2362" s="33"/>
      <c r="AH2362" s="43"/>
      <c r="AI2362" s="43"/>
      <c r="AJ2362" s="43"/>
      <c r="AK2362" s="43"/>
      <c r="AL2362" s="43"/>
      <c r="AM2362" s="43"/>
      <c r="AN2362" s="43"/>
      <c r="AO2362" s="43"/>
      <c r="AP2362" s="43"/>
      <c r="AQ2362" s="43"/>
      <c r="AR2362" s="43"/>
      <c r="AS2362" s="43"/>
      <c r="AT2362" s="43"/>
      <c r="AU2362" s="44"/>
      <c r="AV2362" s="33"/>
      <c r="AW2362" s="33"/>
      <c r="AX2362" s="33"/>
      <c r="AZ2362" s="141"/>
      <c r="BE2362" s="168"/>
      <c r="BF2362" s="168"/>
      <c r="BG2362" s="168"/>
      <c r="BH2362" s="168"/>
      <c r="BI2362" s="168"/>
      <c r="BJ2362" s="168"/>
      <c r="BK2362" s="168"/>
      <c r="BL2362" s="168"/>
      <c r="BM2362" s="168"/>
      <c r="DK2362" s="168"/>
      <c r="DL2362" s="168"/>
      <c r="DM2362" s="168"/>
      <c r="DN2362" s="168"/>
      <c r="DO2362" s="168"/>
      <c r="DP2362" s="168"/>
      <c r="DQ2362" s="168"/>
      <c r="DR2362" s="168"/>
      <c r="DS2362" s="168"/>
      <c r="DT2362" s="168"/>
      <c r="DU2362" s="168"/>
      <c r="DV2362" s="168"/>
      <c r="DW2362" s="168"/>
      <c r="DX2362" s="168"/>
      <c r="DY2362" s="168"/>
      <c r="DZ2362" s="168"/>
      <c r="EA2362" s="168"/>
      <c r="EB2362" s="168"/>
      <c r="EC2362" s="168"/>
      <c r="ED2362" s="168"/>
      <c r="EE2362" s="168"/>
      <c r="EF2362" s="168"/>
      <c r="EG2362" s="168"/>
      <c r="EH2362" s="168"/>
      <c r="EI2362" s="168"/>
      <c r="EJ2362" s="168"/>
      <c r="EK2362" s="168"/>
      <c r="EL2362" s="168"/>
      <c r="EM2362" s="168"/>
      <c r="EN2362" s="168"/>
      <c r="EO2362" s="168"/>
      <c r="EP2362" s="168"/>
      <c r="EQ2362" s="168"/>
      <c r="ER2362" s="168"/>
      <c r="ES2362" s="168"/>
      <c r="ET2362" s="168"/>
      <c r="EU2362" s="168"/>
      <c r="EV2362" s="168"/>
      <c r="EW2362" s="168"/>
      <c r="EX2362" s="168"/>
      <c r="EY2362" s="168"/>
      <c r="EZ2362" s="168"/>
      <c r="FA2362" s="168"/>
      <c r="FB2362" s="168"/>
      <c r="FC2362" s="168"/>
      <c r="FD2362" s="168"/>
    </row>
    <row r="2363" spans="1:160" s="5" customFormat="1" ht="24.9" customHeight="1" thickBot="1" x14ac:dyDescent="0.35">
      <c r="A2363" s="263"/>
      <c r="B2363" s="263"/>
      <c r="C2363" s="265"/>
      <c r="D2363" s="2" t="s">
        <v>31</v>
      </c>
      <c r="E2363" s="449"/>
      <c r="F2363" s="450"/>
      <c r="G2363" s="450"/>
      <c r="H2363" s="450"/>
      <c r="I2363" s="450"/>
      <c r="J2363" s="451"/>
      <c r="K2363" s="19" t="s">
        <v>105</v>
      </c>
      <c r="L2363" s="452"/>
      <c r="M2363" s="452"/>
      <c r="N2363" s="452"/>
      <c r="O2363" s="452"/>
      <c r="P2363" s="452"/>
      <c r="Q2363" s="452"/>
      <c r="R2363" s="452"/>
      <c r="S2363" s="452"/>
      <c r="T2363" s="452"/>
      <c r="U2363" s="453"/>
      <c r="V2363" s="33"/>
      <c r="W2363" s="57"/>
      <c r="X2363" s="86"/>
      <c r="Y2363" s="33"/>
      <c r="Z2363" s="36"/>
      <c r="AA2363" s="36"/>
      <c r="AD2363" s="33"/>
      <c r="AG2363" s="33"/>
      <c r="AH2363" s="43"/>
      <c r="AI2363" s="43"/>
      <c r="AJ2363" s="43"/>
      <c r="AK2363" s="43"/>
      <c r="AL2363" s="43"/>
      <c r="AM2363" s="43"/>
      <c r="AN2363" s="43"/>
      <c r="AO2363" s="43"/>
      <c r="AP2363" s="43"/>
      <c r="AQ2363" s="43"/>
      <c r="AR2363" s="43"/>
      <c r="AS2363" s="43"/>
      <c r="AT2363" s="43"/>
      <c r="AU2363" s="44"/>
      <c r="AV2363" s="33"/>
      <c r="AW2363" s="33"/>
      <c r="AX2363" s="33"/>
      <c r="AZ2363" s="141"/>
      <c r="BE2363" s="168"/>
      <c r="BF2363" s="168"/>
      <c r="BG2363" s="168"/>
      <c r="BH2363" s="168"/>
      <c r="BI2363" s="168"/>
      <c r="BJ2363" s="168"/>
      <c r="BK2363" s="168"/>
      <c r="BL2363" s="168"/>
      <c r="BM2363" s="168"/>
      <c r="DK2363" s="168"/>
      <c r="DL2363" s="168"/>
      <c r="DM2363" s="168"/>
      <c r="DN2363" s="168"/>
      <c r="DO2363" s="168"/>
      <c r="DP2363" s="168"/>
      <c r="DQ2363" s="168"/>
      <c r="DR2363" s="168"/>
      <c r="DS2363" s="168"/>
      <c r="DT2363" s="168"/>
      <c r="DU2363" s="168"/>
      <c r="DV2363" s="168"/>
      <c r="DW2363" s="168"/>
      <c r="DX2363" s="168"/>
      <c r="DY2363" s="168"/>
      <c r="DZ2363" s="168"/>
      <c r="EA2363" s="168"/>
      <c r="EB2363" s="168"/>
      <c r="EC2363" s="168"/>
      <c r="ED2363" s="168"/>
      <c r="EE2363" s="168"/>
      <c r="EF2363" s="168"/>
      <c r="EG2363" s="168"/>
      <c r="EH2363" s="168"/>
      <c r="EI2363" s="168"/>
      <c r="EJ2363" s="168"/>
      <c r="EK2363" s="168"/>
      <c r="EL2363" s="168"/>
      <c r="EM2363" s="168"/>
      <c r="EN2363" s="168"/>
      <c r="EO2363" s="168"/>
      <c r="EP2363" s="168"/>
      <c r="EQ2363" s="168"/>
      <c r="ER2363" s="168"/>
      <c r="ES2363" s="168"/>
      <c r="ET2363" s="168"/>
      <c r="EU2363" s="168"/>
      <c r="EV2363" s="168"/>
      <c r="EW2363" s="168"/>
      <c r="EX2363" s="168"/>
      <c r="EY2363" s="168"/>
      <c r="EZ2363" s="168"/>
      <c r="FA2363" s="168"/>
      <c r="FB2363" s="168"/>
      <c r="FC2363" s="168"/>
      <c r="FD2363" s="168"/>
    </row>
    <row r="2364" spans="1:160" s="5" customFormat="1" ht="5.0999999999999996" customHeight="1" thickBot="1" x14ac:dyDescent="0.35">
      <c r="A2364" s="263"/>
      <c r="B2364" s="263"/>
      <c r="C2364" s="265"/>
      <c r="D2364" s="454"/>
      <c r="E2364" s="454"/>
      <c r="F2364" s="454"/>
      <c r="G2364" s="454"/>
      <c r="H2364" s="454"/>
      <c r="I2364" s="454"/>
      <c r="J2364" s="454"/>
      <c r="K2364" s="454"/>
      <c r="L2364" s="454"/>
      <c r="M2364" s="454"/>
      <c r="N2364" s="454"/>
      <c r="O2364" s="454"/>
      <c r="P2364" s="454"/>
      <c r="Q2364" s="454"/>
      <c r="R2364" s="454"/>
      <c r="S2364" s="454"/>
      <c r="T2364" s="454"/>
      <c r="U2364" s="454"/>
      <c r="V2364" s="33"/>
      <c r="W2364" s="57"/>
      <c r="X2364" s="86"/>
      <c r="Y2364" s="33"/>
      <c r="Z2364" s="36"/>
      <c r="AA2364" s="36"/>
      <c r="AD2364" s="33"/>
      <c r="AG2364" s="33"/>
      <c r="AH2364" s="43"/>
      <c r="AI2364" s="43"/>
      <c r="AJ2364" s="43"/>
      <c r="AK2364" s="43"/>
      <c r="AL2364" s="43"/>
      <c r="AM2364" s="43"/>
      <c r="AN2364" s="43"/>
      <c r="AO2364" s="43"/>
      <c r="AP2364" s="43"/>
      <c r="AQ2364" s="43"/>
      <c r="AR2364" s="43"/>
      <c r="AS2364" s="43"/>
      <c r="AT2364" s="43"/>
      <c r="AU2364" s="44"/>
      <c r="AV2364" s="33"/>
      <c r="AW2364" s="33"/>
      <c r="AX2364" s="33"/>
      <c r="AZ2364" s="141"/>
      <c r="BE2364" s="168"/>
      <c r="BF2364" s="168"/>
      <c r="BG2364" s="168"/>
      <c r="BH2364" s="168"/>
      <c r="BI2364" s="168"/>
      <c r="BJ2364" s="168"/>
      <c r="BK2364" s="168"/>
      <c r="BL2364" s="168"/>
      <c r="BM2364" s="168"/>
      <c r="DK2364" s="168"/>
      <c r="DL2364" s="168"/>
      <c r="DM2364" s="168"/>
      <c r="DN2364" s="168"/>
      <c r="DO2364" s="168"/>
      <c r="DP2364" s="168"/>
      <c r="DQ2364" s="168"/>
      <c r="DR2364" s="168"/>
      <c r="DS2364" s="168"/>
      <c r="DT2364" s="168"/>
      <c r="DU2364" s="168"/>
      <c r="DV2364" s="168"/>
      <c r="DW2364" s="168"/>
      <c r="DX2364" s="168"/>
      <c r="DY2364" s="168"/>
      <c r="DZ2364" s="168"/>
      <c r="EA2364" s="168"/>
      <c r="EB2364" s="168"/>
      <c r="EC2364" s="168"/>
      <c r="ED2364" s="168"/>
      <c r="EE2364" s="168"/>
      <c r="EF2364" s="168"/>
      <c r="EG2364" s="168"/>
      <c r="EH2364" s="168"/>
      <c r="EI2364" s="168"/>
      <c r="EJ2364" s="168"/>
      <c r="EK2364" s="168"/>
      <c r="EL2364" s="168"/>
      <c r="EM2364" s="168"/>
      <c r="EN2364" s="168"/>
      <c r="EO2364" s="168"/>
      <c r="EP2364" s="168"/>
      <c r="EQ2364" s="168"/>
      <c r="ER2364" s="168"/>
      <c r="ES2364" s="168"/>
      <c r="ET2364" s="168"/>
      <c r="EU2364" s="168"/>
      <c r="EV2364" s="168"/>
      <c r="EW2364" s="168"/>
      <c r="EX2364" s="168"/>
      <c r="EY2364" s="168"/>
      <c r="EZ2364" s="168"/>
      <c r="FA2364" s="168"/>
      <c r="FB2364" s="168"/>
      <c r="FC2364" s="168"/>
      <c r="FD2364" s="168"/>
    </row>
    <row r="2365" spans="1:160" s="5" customFormat="1" ht="45" customHeight="1" thickBot="1" x14ac:dyDescent="0.35">
      <c r="A2365" s="263">
        <f>+E2365</f>
        <v>7.3899999999999917</v>
      </c>
      <c r="B2365" s="264">
        <f>+U2389</f>
        <v>0</v>
      </c>
      <c r="C2365" s="265">
        <v>41</v>
      </c>
      <c r="D2365" s="165" t="s">
        <v>9</v>
      </c>
      <c r="E2365" s="180">
        <v>7.3899999999999917</v>
      </c>
      <c r="F2365" s="455" t="s">
        <v>29</v>
      </c>
      <c r="G2365" s="456"/>
      <c r="H2365" s="532" t="s">
        <v>146</v>
      </c>
      <c r="I2365" s="457"/>
      <c r="J2365" s="457"/>
      <c r="K2365" s="457"/>
      <c r="L2365" s="457"/>
      <c r="M2365" s="458"/>
      <c r="N2365" s="459" t="s">
        <v>32</v>
      </c>
      <c r="O2365" s="460"/>
      <c r="P2365" s="461"/>
      <c r="Q2365" s="462" t="s">
        <v>54</v>
      </c>
      <c r="R2365" s="463"/>
      <c r="S2365" s="463"/>
      <c r="T2365" s="463"/>
      <c r="U2365" s="464"/>
      <c r="V2365" s="33"/>
      <c r="W2365" s="57"/>
      <c r="X2365" s="86"/>
      <c r="Y2365" s="33"/>
      <c r="Z2365" s="38"/>
      <c r="AA2365" s="38"/>
      <c r="AD2365" s="33"/>
      <c r="AG2365" s="33"/>
      <c r="AH2365" s="43"/>
      <c r="AI2365" s="43"/>
      <c r="AJ2365" s="43"/>
      <c r="AK2365" s="43"/>
      <c r="AL2365" s="43"/>
      <c r="AM2365" s="43"/>
      <c r="AN2365" s="43"/>
      <c r="AO2365" s="43"/>
      <c r="AP2365" s="43"/>
      <c r="AQ2365" s="43"/>
      <c r="AR2365" s="43"/>
      <c r="AS2365" s="43"/>
      <c r="AT2365" s="43"/>
      <c r="AU2365" s="44"/>
      <c r="AV2365" s="33"/>
      <c r="AW2365" s="33"/>
      <c r="AX2365" s="33"/>
      <c r="AZ2365" s="141"/>
      <c r="BE2365" s="168"/>
      <c r="BF2365" s="168"/>
      <c r="BG2365" s="168"/>
      <c r="BH2365" s="168"/>
      <c r="BI2365" s="168"/>
      <c r="BJ2365" s="168"/>
      <c r="BK2365" s="168"/>
      <c r="BL2365" s="168"/>
      <c r="BM2365" s="168"/>
      <c r="DK2365" s="168"/>
      <c r="DL2365" s="168"/>
      <c r="DM2365" s="168"/>
      <c r="DN2365" s="168"/>
      <c r="DO2365" s="168"/>
      <c r="DP2365" s="168"/>
      <c r="DQ2365" s="168"/>
      <c r="DR2365" s="168"/>
      <c r="DS2365" s="168"/>
      <c r="DT2365" s="168"/>
      <c r="DU2365" s="168"/>
      <c r="DV2365" s="168"/>
      <c r="DW2365" s="168"/>
      <c r="DX2365" s="168"/>
      <c r="DY2365" s="168"/>
      <c r="DZ2365" s="168"/>
      <c r="EA2365" s="168"/>
      <c r="EB2365" s="168"/>
      <c r="EC2365" s="168"/>
      <c r="ED2365" s="168"/>
      <c r="EE2365" s="168"/>
      <c r="EF2365" s="168"/>
      <c r="EG2365" s="168"/>
      <c r="EH2365" s="168"/>
      <c r="EI2365" s="168"/>
      <c r="EJ2365" s="168"/>
      <c r="EK2365" s="168"/>
      <c r="EL2365" s="168"/>
      <c r="EM2365" s="168"/>
      <c r="EN2365" s="168"/>
      <c r="EO2365" s="168"/>
      <c r="EP2365" s="168"/>
      <c r="EQ2365" s="168"/>
      <c r="ER2365" s="168"/>
      <c r="ES2365" s="168"/>
      <c r="ET2365" s="168"/>
      <c r="EU2365" s="168"/>
      <c r="EV2365" s="168"/>
      <c r="EW2365" s="168"/>
      <c r="EX2365" s="168"/>
      <c r="EY2365" s="168"/>
      <c r="EZ2365" s="168"/>
      <c r="FA2365" s="168"/>
      <c r="FB2365" s="168"/>
      <c r="FC2365" s="168"/>
      <c r="FD2365" s="168"/>
    </row>
    <row r="2366" spans="1:160" s="5" customFormat="1" ht="5.0999999999999996" customHeight="1" thickBot="1" x14ac:dyDescent="0.35">
      <c r="A2366" s="263"/>
      <c r="B2366" s="263"/>
      <c r="C2366" s="265"/>
      <c r="D2366" s="428"/>
      <c r="E2366" s="428"/>
      <c r="F2366" s="428"/>
      <c r="G2366" s="428"/>
      <c r="H2366" s="428"/>
      <c r="I2366" s="428"/>
      <c r="J2366" s="428"/>
      <c r="K2366" s="428"/>
      <c r="L2366" s="428"/>
      <c r="M2366" s="428"/>
      <c r="N2366" s="454"/>
      <c r="O2366" s="454"/>
      <c r="P2366" s="454"/>
      <c r="Q2366" s="454"/>
      <c r="R2366" s="454"/>
      <c r="S2366" s="454"/>
      <c r="T2366" s="454"/>
      <c r="U2366" s="454"/>
      <c r="V2366" s="33"/>
      <c r="W2366" s="57"/>
      <c r="X2366" s="86"/>
      <c r="Y2366" s="33"/>
      <c r="Z2366" s="76"/>
      <c r="AA2366" s="76"/>
      <c r="AD2366" s="33"/>
      <c r="AG2366" s="33"/>
      <c r="AH2366" s="43"/>
      <c r="AI2366" s="43"/>
      <c r="AJ2366" s="43"/>
      <c r="AK2366" s="43"/>
      <c r="AL2366" s="43"/>
      <c r="AM2366" s="43"/>
      <c r="AN2366" s="43"/>
      <c r="AO2366" s="43"/>
      <c r="AP2366" s="43"/>
      <c r="AQ2366" s="43"/>
      <c r="AR2366" s="43"/>
      <c r="AS2366" s="43"/>
      <c r="AT2366" s="43"/>
      <c r="AU2366" s="44"/>
      <c r="AV2366" s="33"/>
      <c r="AW2366" s="33"/>
      <c r="AX2366" s="33"/>
      <c r="AZ2366" s="141"/>
      <c r="BE2366" s="168"/>
      <c r="BF2366" s="168"/>
      <c r="BG2366" s="168"/>
      <c r="BH2366" s="168"/>
      <c r="BI2366" s="168"/>
      <c r="BJ2366" s="168"/>
      <c r="BK2366" s="168"/>
      <c r="BL2366" s="168"/>
      <c r="BM2366" s="168"/>
      <c r="DK2366" s="168"/>
      <c r="DL2366" s="168"/>
      <c r="DM2366" s="168"/>
      <c r="DN2366" s="168"/>
      <c r="DO2366" s="168"/>
      <c r="DP2366" s="168"/>
      <c r="DQ2366" s="168"/>
      <c r="DR2366" s="168"/>
      <c r="DS2366" s="168"/>
      <c r="DT2366" s="168"/>
      <c r="DU2366" s="168"/>
      <c r="DV2366" s="168"/>
      <c r="DW2366" s="168"/>
      <c r="DX2366" s="168"/>
      <c r="DY2366" s="168"/>
      <c r="DZ2366" s="168"/>
      <c r="EA2366" s="168"/>
      <c r="EB2366" s="168"/>
      <c r="EC2366" s="168"/>
      <c r="ED2366" s="168"/>
      <c r="EE2366" s="168"/>
      <c r="EF2366" s="168"/>
      <c r="EG2366" s="168"/>
      <c r="EH2366" s="168"/>
      <c r="EI2366" s="168"/>
      <c r="EJ2366" s="168"/>
      <c r="EK2366" s="168"/>
      <c r="EL2366" s="168"/>
      <c r="EM2366" s="168"/>
      <c r="EN2366" s="168"/>
      <c r="EO2366" s="168"/>
      <c r="EP2366" s="168"/>
      <c r="EQ2366" s="168"/>
      <c r="ER2366" s="168"/>
      <c r="ES2366" s="168"/>
      <c r="ET2366" s="168"/>
      <c r="EU2366" s="168"/>
      <c r="EV2366" s="168"/>
      <c r="EW2366" s="168"/>
      <c r="EX2366" s="168"/>
      <c r="EY2366" s="168"/>
      <c r="EZ2366" s="168"/>
      <c r="FA2366" s="168"/>
      <c r="FB2366" s="168"/>
      <c r="FC2366" s="168"/>
      <c r="FD2366" s="168"/>
    </row>
    <row r="2367" spans="1:160" s="5" customFormat="1" ht="24.9" customHeight="1" x14ac:dyDescent="0.3">
      <c r="A2367" s="263"/>
      <c r="B2367" s="263"/>
      <c r="C2367" s="265"/>
      <c r="D2367" s="465" t="s">
        <v>30</v>
      </c>
      <c r="E2367" s="466"/>
      <c r="F2367" s="466"/>
      <c r="G2367" s="466"/>
      <c r="H2367" s="466"/>
      <c r="I2367" s="466"/>
      <c r="J2367" s="466"/>
      <c r="K2367" s="466"/>
      <c r="L2367" s="466"/>
      <c r="M2367" s="467"/>
      <c r="N2367" s="468" t="s">
        <v>11</v>
      </c>
      <c r="O2367" s="470" t="s">
        <v>12</v>
      </c>
      <c r="P2367" s="471"/>
      <c r="Q2367" s="474" t="s">
        <v>13</v>
      </c>
      <c r="R2367" s="475"/>
      <c r="S2367" s="476"/>
      <c r="T2367" s="477" t="s">
        <v>27</v>
      </c>
      <c r="U2367" s="479" t="s">
        <v>28</v>
      </c>
      <c r="V2367" s="33"/>
      <c r="W2367" s="57"/>
      <c r="X2367" s="86"/>
      <c r="Y2367" s="33"/>
      <c r="Z2367" s="76"/>
      <c r="AA2367" s="76"/>
      <c r="AD2367" s="33"/>
      <c r="AG2367" s="33"/>
      <c r="AH2367" s="43"/>
      <c r="AI2367" s="43"/>
      <c r="AJ2367" s="43"/>
      <c r="AK2367" s="43"/>
      <c r="AL2367" s="43"/>
      <c r="AM2367" s="43"/>
      <c r="AN2367" s="43"/>
      <c r="AO2367" s="43"/>
      <c r="AP2367" s="43"/>
      <c r="AQ2367" s="43"/>
      <c r="AR2367" s="43"/>
      <c r="AS2367" s="43"/>
      <c r="AT2367" s="43"/>
      <c r="AU2367" s="44"/>
      <c r="AV2367" s="33"/>
      <c r="AW2367" s="33"/>
      <c r="AX2367" s="33"/>
      <c r="AZ2367" s="141"/>
      <c r="BE2367" s="168"/>
      <c r="BF2367" s="168"/>
      <c r="BG2367" s="168"/>
      <c r="BH2367" s="168"/>
      <c r="BI2367" s="168"/>
      <c r="BJ2367" s="168"/>
      <c r="BK2367" s="168"/>
      <c r="BL2367" s="168"/>
      <c r="BM2367" s="168"/>
      <c r="DK2367" s="168"/>
      <c r="DL2367" s="168"/>
      <c r="DM2367" s="168"/>
      <c r="DN2367" s="168"/>
      <c r="DO2367" s="168"/>
      <c r="DP2367" s="168"/>
      <c r="DQ2367" s="168"/>
      <c r="DR2367" s="168"/>
      <c r="DS2367" s="168"/>
      <c r="DT2367" s="168"/>
      <c r="DU2367" s="168"/>
      <c r="DV2367" s="168"/>
      <c r="DW2367" s="168"/>
      <c r="DX2367" s="168"/>
      <c r="DY2367" s="168"/>
      <c r="DZ2367" s="168"/>
      <c r="EA2367" s="168"/>
      <c r="EB2367" s="168"/>
      <c r="EC2367" s="168"/>
      <c r="ED2367" s="168"/>
      <c r="EE2367" s="168"/>
      <c r="EF2367" s="168"/>
      <c r="EG2367" s="168"/>
      <c r="EH2367" s="168"/>
      <c r="EI2367" s="168"/>
      <c r="EJ2367" s="168"/>
      <c r="EK2367" s="168"/>
      <c r="EL2367" s="168"/>
      <c r="EM2367" s="168"/>
      <c r="EN2367" s="168"/>
      <c r="EO2367" s="168"/>
      <c r="EP2367" s="168"/>
      <c r="EQ2367" s="168"/>
      <c r="ER2367" s="168"/>
      <c r="ES2367" s="168"/>
      <c r="ET2367" s="168"/>
      <c r="EU2367" s="168"/>
      <c r="EV2367" s="168"/>
      <c r="EW2367" s="168"/>
      <c r="EX2367" s="168"/>
      <c r="EY2367" s="168"/>
      <c r="EZ2367" s="168"/>
      <c r="FA2367" s="168"/>
      <c r="FB2367" s="168"/>
      <c r="FC2367" s="168"/>
      <c r="FD2367" s="168"/>
    </row>
    <row r="2368" spans="1:160" s="5" customFormat="1" ht="24.9" customHeight="1" x14ac:dyDescent="0.3">
      <c r="A2368" s="263"/>
      <c r="B2368" s="263"/>
      <c r="C2368" s="265"/>
      <c r="D2368" s="481"/>
      <c r="E2368" s="482"/>
      <c r="F2368" s="482"/>
      <c r="G2368" s="482"/>
      <c r="H2368" s="482"/>
      <c r="I2368" s="482"/>
      <c r="J2368" s="482"/>
      <c r="K2368" s="482"/>
      <c r="L2368" s="482"/>
      <c r="M2368" s="483"/>
      <c r="N2368" s="469"/>
      <c r="O2368" s="472"/>
      <c r="P2368" s="473"/>
      <c r="Q2368" s="7" t="s">
        <v>14</v>
      </c>
      <c r="R2368" s="7" t="s">
        <v>15</v>
      </c>
      <c r="S2368" s="7" t="s">
        <v>26</v>
      </c>
      <c r="T2368" s="478"/>
      <c r="U2368" s="480"/>
      <c r="V2368" s="33"/>
      <c r="W2368" s="57"/>
      <c r="X2368" s="86"/>
      <c r="Y2368" s="33"/>
      <c r="Z2368" s="77"/>
      <c r="AA2368" s="77"/>
      <c r="AD2368" s="33"/>
      <c r="AG2368" s="33"/>
      <c r="AH2368" s="43"/>
      <c r="AI2368" s="43"/>
      <c r="AJ2368" s="43"/>
      <c r="AK2368" s="43"/>
      <c r="AL2368" s="43"/>
      <c r="AM2368" s="43"/>
      <c r="AN2368" s="43"/>
      <c r="AO2368" s="43"/>
      <c r="AP2368" s="43"/>
      <c r="AQ2368" s="43"/>
      <c r="AR2368" s="43"/>
      <c r="AS2368" s="43"/>
      <c r="AT2368" s="43"/>
      <c r="AU2368" s="44"/>
      <c r="AV2368" s="33"/>
      <c r="AW2368" s="33"/>
      <c r="AX2368" s="33"/>
      <c r="AZ2368" s="141"/>
      <c r="BE2368" s="168"/>
      <c r="BF2368" s="168"/>
      <c r="BG2368" s="168"/>
      <c r="BH2368" s="168"/>
      <c r="BI2368" s="168"/>
      <c r="BJ2368" s="168"/>
      <c r="BK2368" s="168"/>
      <c r="BL2368" s="168"/>
      <c r="BM2368" s="168"/>
      <c r="DK2368" s="168"/>
      <c r="DL2368" s="168"/>
      <c r="DM2368" s="168"/>
      <c r="DN2368" s="168"/>
      <c r="DO2368" s="168"/>
      <c r="DP2368" s="168"/>
      <c r="DQ2368" s="168"/>
      <c r="DR2368" s="168"/>
      <c r="DS2368" s="168"/>
      <c r="DT2368" s="168"/>
      <c r="DU2368" s="168"/>
      <c r="DV2368" s="168"/>
      <c r="DW2368" s="168"/>
      <c r="DX2368" s="168"/>
      <c r="DY2368" s="168"/>
      <c r="DZ2368" s="168"/>
      <c r="EA2368" s="168"/>
      <c r="EB2368" s="168"/>
      <c r="EC2368" s="168"/>
      <c r="ED2368" s="168"/>
      <c r="EE2368" s="168"/>
      <c r="EF2368" s="168"/>
      <c r="EG2368" s="168"/>
      <c r="EH2368" s="168"/>
      <c r="EI2368" s="168"/>
      <c r="EJ2368" s="168"/>
      <c r="EK2368" s="168"/>
      <c r="EL2368" s="168"/>
      <c r="EM2368" s="168"/>
      <c r="EN2368" s="168"/>
      <c r="EO2368" s="168"/>
      <c r="EP2368" s="168"/>
      <c r="EQ2368" s="168"/>
      <c r="ER2368" s="168"/>
      <c r="ES2368" s="168"/>
      <c r="ET2368" s="168"/>
      <c r="EU2368" s="168"/>
      <c r="EV2368" s="168"/>
      <c r="EW2368" s="168"/>
      <c r="EX2368" s="168"/>
      <c r="EY2368" s="168"/>
      <c r="EZ2368" s="168"/>
      <c r="FA2368" s="168"/>
      <c r="FB2368" s="168"/>
      <c r="FC2368" s="168"/>
      <c r="FD2368" s="168"/>
    </row>
    <row r="2369" spans="1:160" s="5" customFormat="1" ht="24.9" customHeight="1" x14ac:dyDescent="0.3">
      <c r="A2369" s="263"/>
      <c r="B2369" s="263"/>
      <c r="C2369" s="265"/>
      <c r="D2369" s="481"/>
      <c r="E2369" s="482"/>
      <c r="F2369" s="482"/>
      <c r="G2369" s="482"/>
      <c r="H2369" s="482"/>
      <c r="I2369" s="482"/>
      <c r="J2369" s="482"/>
      <c r="K2369" s="482"/>
      <c r="L2369" s="482"/>
      <c r="M2369" s="483"/>
      <c r="N2369" s="16"/>
      <c r="O2369" s="412"/>
      <c r="P2369" s="413"/>
      <c r="Q2369" s="8"/>
      <c r="R2369" s="8"/>
      <c r="S2369" s="8"/>
      <c r="T2369" s="9"/>
      <c r="U2369" s="17"/>
      <c r="V2369" s="33"/>
      <c r="W2369" s="57"/>
      <c r="X2369" s="86"/>
      <c r="Y2369" s="33">
        <f>+C2365</f>
        <v>41</v>
      </c>
      <c r="Z2369" s="41">
        <f>+SUMIF($N2369:$N2388,$Z$16,$U2369:$U2388)</f>
        <v>0</v>
      </c>
      <c r="AA2369" s="41">
        <f>+SUMIF($N2369:$N2388,$AA$16,$U2369:$U2388)</f>
        <v>0</v>
      </c>
      <c r="AB2369" s="41">
        <f>+SUMIF($N2369:$N2388,$AB$16,$U2369:$U2388)</f>
        <v>0</v>
      </c>
      <c r="AC2369" s="41">
        <f>+SUMIF($N2369:$N2388,$AC$16,$U2369:$U2388)</f>
        <v>0</v>
      </c>
      <c r="AD2369" s="41">
        <f>+SUMIF($N2369:$N2388,$AD$16,$U2369:$U2388)</f>
        <v>0</v>
      </c>
      <c r="AE2369" s="41">
        <f>+SUMIF($N2369:$N2388,$AE$16,$U2369:$U2388)</f>
        <v>0</v>
      </c>
      <c r="AF2369" s="41">
        <f>+SUMIF($N2369:$N2388,$AF$16,$U2369:$U2388)</f>
        <v>0</v>
      </c>
      <c r="AG2369" s="41">
        <f>+SUMIF($N2369:$N2388,$AG$16,$U2369:$U2388)</f>
        <v>0</v>
      </c>
      <c r="AH2369" s="41">
        <f>+SUMIF($N2369:$N2388,$AH$16,$U2369:$U2388)</f>
        <v>0</v>
      </c>
      <c r="AI2369" s="41">
        <f>+SUMIF($N2369:$N2388,$AI$16,$U2369:$U2388)</f>
        <v>0</v>
      </c>
      <c r="AJ2369" s="41">
        <f>+SUMIF($N2369:$N2388,$AJ$16,$U2369:$U2388)</f>
        <v>0</v>
      </c>
      <c r="AK2369" s="41">
        <f>+SUMIF($N2369:$N2388,$AK$16,$U2369:$U2388)</f>
        <v>0</v>
      </c>
      <c r="AL2369" s="41">
        <f>+SUMIF($N2369:$N2388,$AL$16,$U2369:$U2388)</f>
        <v>0</v>
      </c>
      <c r="AM2369" s="41">
        <f>+SUMIF($N2369:$N2388,$AM$16,$U2369:$U2388)</f>
        <v>0</v>
      </c>
      <c r="AN2369" s="41">
        <f>+SUMIF($N2369:$N2388,$AN$16,$U2369:$U2388)</f>
        <v>0</v>
      </c>
      <c r="AO2369" s="41">
        <f>+SUMIF($N2369:$N2388,$AO$16,$U2369:$U2388)</f>
        <v>0</v>
      </c>
      <c r="AP2369" s="41">
        <f>+SUMIF($N2369:$N2388,$AP$16,$U2369:$U2388)</f>
        <v>0</v>
      </c>
      <c r="AQ2369" s="41">
        <f>+SUMIF($N2369:$N2388,$AQ$16,$U2369:$U2388)</f>
        <v>0</v>
      </c>
      <c r="AR2369" s="41">
        <f>+SUMIF($N2369:$N2388,$AR$16,$U2369:$U2388)</f>
        <v>0</v>
      </c>
      <c r="AS2369" s="43"/>
      <c r="AT2369" s="43"/>
      <c r="AU2369" s="44"/>
      <c r="AV2369" s="33"/>
      <c r="AW2369" s="33"/>
      <c r="AX2369" s="33"/>
      <c r="AZ2369" s="141"/>
      <c r="BE2369" s="168"/>
      <c r="BF2369" s="168"/>
      <c r="BG2369" s="168"/>
      <c r="BH2369" s="168"/>
      <c r="BI2369" s="168"/>
      <c r="BJ2369" s="168"/>
      <c r="BK2369" s="168"/>
      <c r="BL2369" s="168"/>
      <c r="BM2369" s="168"/>
      <c r="DK2369" s="168"/>
      <c r="DL2369" s="168"/>
      <c r="DM2369" s="168"/>
      <c r="DN2369" s="168"/>
      <c r="DO2369" s="168"/>
      <c r="DP2369" s="168"/>
      <c r="DQ2369" s="168"/>
      <c r="DR2369" s="168"/>
      <c r="DS2369" s="168"/>
      <c r="DT2369" s="168"/>
      <c r="DU2369" s="168"/>
      <c r="DV2369" s="168"/>
      <c r="DW2369" s="168"/>
      <c r="DX2369" s="168"/>
      <c r="DY2369" s="168"/>
      <c r="DZ2369" s="168"/>
      <c r="EA2369" s="168"/>
      <c r="EB2369" s="168"/>
      <c r="EC2369" s="168"/>
      <c r="ED2369" s="168"/>
      <c r="EE2369" s="168"/>
      <c r="EF2369" s="168"/>
      <c r="EG2369" s="168"/>
      <c r="EH2369" s="168"/>
      <c r="EI2369" s="168"/>
      <c r="EJ2369" s="168"/>
      <c r="EK2369" s="168"/>
      <c r="EL2369" s="168"/>
      <c r="EM2369" s="168"/>
      <c r="EN2369" s="168"/>
      <c r="EO2369" s="168"/>
      <c r="EP2369" s="168"/>
      <c r="EQ2369" s="168"/>
      <c r="ER2369" s="168"/>
      <c r="ES2369" s="168"/>
      <c r="ET2369" s="168"/>
      <c r="EU2369" s="168"/>
      <c r="EV2369" s="168"/>
      <c r="EW2369" s="168"/>
      <c r="EX2369" s="168"/>
      <c r="EY2369" s="168"/>
      <c r="EZ2369" s="168"/>
      <c r="FA2369" s="168"/>
      <c r="FB2369" s="168"/>
      <c r="FC2369" s="168"/>
      <c r="FD2369" s="168"/>
    </row>
    <row r="2370" spans="1:160" s="5" customFormat="1" ht="24.9" customHeight="1" x14ac:dyDescent="0.3">
      <c r="A2370" s="263"/>
      <c r="B2370" s="263"/>
      <c r="C2370" s="265"/>
      <c r="D2370" s="481"/>
      <c r="E2370" s="482"/>
      <c r="F2370" s="482"/>
      <c r="G2370" s="482"/>
      <c r="H2370" s="482"/>
      <c r="I2370" s="482"/>
      <c r="J2370" s="482"/>
      <c r="K2370" s="482"/>
      <c r="L2370" s="482"/>
      <c r="M2370" s="483"/>
      <c r="N2370" s="16"/>
      <c r="O2370" s="412"/>
      <c r="P2370" s="413"/>
      <c r="Q2370" s="8"/>
      <c r="R2370" s="8"/>
      <c r="S2370" s="8"/>
      <c r="T2370" s="9"/>
      <c r="U2370" s="17"/>
      <c r="V2370" s="33"/>
      <c r="W2370" s="57"/>
      <c r="X2370" s="86"/>
      <c r="Y2370" s="33"/>
      <c r="Z2370" s="36"/>
      <c r="AA2370" s="36"/>
      <c r="AD2370" s="33"/>
      <c r="AG2370" s="33"/>
      <c r="AH2370" s="43"/>
      <c r="AI2370" s="43"/>
      <c r="AJ2370" s="43"/>
      <c r="AK2370" s="43"/>
      <c r="AL2370" s="43"/>
      <c r="AM2370" s="43"/>
      <c r="AN2370" s="43"/>
      <c r="AO2370" s="43"/>
      <c r="AP2370" s="43"/>
      <c r="AQ2370" s="43"/>
      <c r="AR2370" s="43"/>
      <c r="AS2370" s="43"/>
      <c r="AT2370" s="43"/>
      <c r="AU2370" s="44"/>
      <c r="AV2370" s="33"/>
      <c r="AW2370" s="33"/>
      <c r="AX2370" s="33"/>
      <c r="AZ2370" s="141"/>
      <c r="BE2370" s="168"/>
      <c r="BF2370" s="168"/>
      <c r="BG2370" s="168"/>
      <c r="BH2370" s="168"/>
      <c r="BI2370" s="168"/>
      <c r="BJ2370" s="168"/>
      <c r="BK2370" s="168"/>
      <c r="BL2370" s="168"/>
      <c r="BM2370" s="168"/>
      <c r="DK2370" s="168"/>
      <c r="DL2370" s="168"/>
      <c r="DM2370" s="168"/>
      <c r="DN2370" s="168"/>
      <c r="DO2370" s="168"/>
      <c r="DP2370" s="168"/>
      <c r="DQ2370" s="168"/>
      <c r="DR2370" s="168"/>
      <c r="DS2370" s="168"/>
      <c r="DT2370" s="168"/>
      <c r="DU2370" s="168"/>
      <c r="DV2370" s="168"/>
      <c r="DW2370" s="168"/>
      <c r="DX2370" s="168"/>
      <c r="DY2370" s="168"/>
      <c r="DZ2370" s="168"/>
      <c r="EA2370" s="168"/>
      <c r="EB2370" s="168"/>
      <c r="EC2370" s="168"/>
      <c r="ED2370" s="168"/>
      <c r="EE2370" s="168"/>
      <c r="EF2370" s="168"/>
      <c r="EG2370" s="168"/>
      <c r="EH2370" s="168"/>
      <c r="EI2370" s="168"/>
      <c r="EJ2370" s="168"/>
      <c r="EK2370" s="168"/>
      <c r="EL2370" s="168"/>
      <c r="EM2370" s="168"/>
      <c r="EN2370" s="168"/>
      <c r="EO2370" s="168"/>
      <c r="EP2370" s="168"/>
      <c r="EQ2370" s="168"/>
      <c r="ER2370" s="168"/>
      <c r="ES2370" s="168"/>
      <c r="ET2370" s="168"/>
      <c r="EU2370" s="168"/>
      <c r="EV2370" s="168"/>
      <c r="EW2370" s="168"/>
      <c r="EX2370" s="168"/>
      <c r="EY2370" s="168"/>
      <c r="EZ2370" s="168"/>
      <c r="FA2370" s="168"/>
      <c r="FB2370" s="168"/>
      <c r="FC2370" s="168"/>
      <c r="FD2370" s="168"/>
    </row>
    <row r="2371" spans="1:160" s="5" customFormat="1" ht="24.9" customHeight="1" x14ac:dyDescent="0.3">
      <c r="A2371" s="263"/>
      <c r="B2371" s="263"/>
      <c r="C2371" s="265"/>
      <c r="D2371" s="481"/>
      <c r="E2371" s="482"/>
      <c r="F2371" s="482"/>
      <c r="G2371" s="482"/>
      <c r="H2371" s="482"/>
      <c r="I2371" s="482"/>
      <c r="J2371" s="482"/>
      <c r="K2371" s="482"/>
      <c r="L2371" s="482"/>
      <c r="M2371" s="483"/>
      <c r="N2371" s="16"/>
      <c r="O2371" s="412"/>
      <c r="P2371" s="413"/>
      <c r="Q2371" s="8"/>
      <c r="R2371" s="8"/>
      <c r="S2371" s="8"/>
      <c r="T2371" s="9"/>
      <c r="U2371" s="17"/>
      <c r="V2371" s="33"/>
      <c r="W2371" s="57"/>
      <c r="X2371" s="86"/>
      <c r="Y2371" s="33"/>
      <c r="Z2371" s="36"/>
      <c r="AA2371" s="36"/>
      <c r="AD2371" s="33"/>
      <c r="AG2371" s="33"/>
      <c r="AH2371" s="43"/>
      <c r="AI2371" s="43"/>
      <c r="AJ2371" s="43"/>
      <c r="AK2371" s="43"/>
      <c r="AL2371" s="43"/>
      <c r="AM2371" s="43"/>
      <c r="AN2371" s="43"/>
      <c r="AO2371" s="43"/>
      <c r="AP2371" s="43"/>
      <c r="AQ2371" s="43"/>
      <c r="AR2371" s="43"/>
      <c r="AS2371" s="43"/>
      <c r="AT2371" s="43"/>
      <c r="AU2371" s="44"/>
      <c r="AV2371" s="33"/>
      <c r="AW2371" s="33"/>
      <c r="AX2371" s="33"/>
      <c r="AZ2371" s="141"/>
      <c r="BE2371" s="168"/>
      <c r="BF2371" s="168"/>
      <c r="BG2371" s="168"/>
      <c r="BH2371" s="168"/>
      <c r="BI2371" s="168"/>
      <c r="BJ2371" s="168"/>
      <c r="BK2371" s="168"/>
      <c r="BL2371" s="168"/>
      <c r="BM2371" s="168"/>
      <c r="DK2371" s="168"/>
      <c r="DL2371" s="168"/>
      <c r="DM2371" s="168"/>
      <c r="DN2371" s="168"/>
      <c r="DO2371" s="168"/>
      <c r="DP2371" s="168"/>
      <c r="DQ2371" s="168"/>
      <c r="DR2371" s="168"/>
      <c r="DS2371" s="168"/>
      <c r="DT2371" s="168"/>
      <c r="DU2371" s="168"/>
      <c r="DV2371" s="168"/>
      <c r="DW2371" s="168"/>
      <c r="DX2371" s="168"/>
      <c r="DY2371" s="168"/>
      <c r="DZ2371" s="168"/>
      <c r="EA2371" s="168"/>
      <c r="EB2371" s="168"/>
      <c r="EC2371" s="168"/>
      <c r="ED2371" s="168"/>
      <c r="EE2371" s="168"/>
      <c r="EF2371" s="168"/>
      <c r="EG2371" s="168"/>
      <c r="EH2371" s="168"/>
      <c r="EI2371" s="168"/>
      <c r="EJ2371" s="168"/>
      <c r="EK2371" s="168"/>
      <c r="EL2371" s="168"/>
      <c r="EM2371" s="168"/>
      <c r="EN2371" s="168"/>
      <c r="EO2371" s="168"/>
      <c r="EP2371" s="168"/>
      <c r="EQ2371" s="168"/>
      <c r="ER2371" s="168"/>
      <c r="ES2371" s="168"/>
      <c r="ET2371" s="168"/>
      <c r="EU2371" s="168"/>
      <c r="EV2371" s="168"/>
      <c r="EW2371" s="168"/>
      <c r="EX2371" s="168"/>
      <c r="EY2371" s="168"/>
      <c r="EZ2371" s="168"/>
      <c r="FA2371" s="168"/>
      <c r="FB2371" s="168"/>
      <c r="FC2371" s="168"/>
      <c r="FD2371" s="168"/>
    </row>
    <row r="2372" spans="1:160" s="5" customFormat="1" ht="24.9" customHeight="1" x14ac:dyDescent="0.3">
      <c r="A2372" s="263"/>
      <c r="B2372" s="263"/>
      <c r="C2372" s="265"/>
      <c r="D2372" s="481"/>
      <c r="E2372" s="482"/>
      <c r="F2372" s="482"/>
      <c r="G2372" s="482"/>
      <c r="H2372" s="482"/>
      <c r="I2372" s="482"/>
      <c r="J2372" s="482"/>
      <c r="K2372" s="482"/>
      <c r="L2372" s="482"/>
      <c r="M2372" s="483"/>
      <c r="N2372" s="16"/>
      <c r="O2372" s="412"/>
      <c r="P2372" s="413"/>
      <c r="Q2372" s="8"/>
      <c r="R2372" s="8"/>
      <c r="S2372" s="8"/>
      <c r="T2372" s="9"/>
      <c r="U2372" s="17"/>
      <c r="V2372" s="33"/>
      <c r="W2372" s="57"/>
      <c r="X2372" s="86"/>
      <c r="Y2372" s="33"/>
      <c r="Z2372" s="36"/>
      <c r="AA2372" s="36"/>
      <c r="AD2372" s="33"/>
      <c r="AG2372" s="33"/>
      <c r="AH2372" s="43"/>
      <c r="AI2372" s="43"/>
      <c r="AJ2372" s="43"/>
      <c r="AK2372" s="43"/>
      <c r="AL2372" s="43"/>
      <c r="AM2372" s="43"/>
      <c r="AN2372" s="43"/>
      <c r="AO2372" s="43"/>
      <c r="AP2372" s="43"/>
      <c r="AQ2372" s="43"/>
      <c r="AR2372" s="43"/>
      <c r="AS2372" s="43"/>
      <c r="AT2372" s="43"/>
      <c r="AU2372" s="44"/>
      <c r="AV2372" s="33"/>
      <c r="AW2372" s="33"/>
      <c r="AX2372" s="33"/>
      <c r="AZ2372" s="141"/>
      <c r="BE2372" s="168"/>
      <c r="BF2372" s="168"/>
      <c r="BG2372" s="168"/>
      <c r="BH2372" s="168"/>
      <c r="BI2372" s="168"/>
      <c r="BJ2372" s="168"/>
      <c r="BK2372" s="168"/>
      <c r="BL2372" s="168"/>
      <c r="BM2372" s="168"/>
      <c r="DK2372" s="168"/>
      <c r="DL2372" s="168"/>
      <c r="DM2372" s="168"/>
      <c r="DN2372" s="168"/>
      <c r="DO2372" s="168"/>
      <c r="DP2372" s="168"/>
      <c r="DQ2372" s="168"/>
      <c r="DR2372" s="168"/>
      <c r="DS2372" s="168"/>
      <c r="DT2372" s="168"/>
      <c r="DU2372" s="168"/>
      <c r="DV2372" s="168"/>
      <c r="DW2372" s="168"/>
      <c r="DX2372" s="168"/>
      <c r="DY2372" s="168"/>
      <c r="DZ2372" s="168"/>
      <c r="EA2372" s="168"/>
      <c r="EB2372" s="168"/>
      <c r="EC2372" s="168"/>
      <c r="ED2372" s="168"/>
      <c r="EE2372" s="168"/>
      <c r="EF2372" s="168"/>
      <c r="EG2372" s="168"/>
      <c r="EH2372" s="168"/>
      <c r="EI2372" s="168"/>
      <c r="EJ2372" s="168"/>
      <c r="EK2372" s="168"/>
      <c r="EL2372" s="168"/>
      <c r="EM2372" s="168"/>
      <c r="EN2372" s="168"/>
      <c r="EO2372" s="168"/>
      <c r="EP2372" s="168"/>
      <c r="EQ2372" s="168"/>
      <c r="ER2372" s="168"/>
      <c r="ES2372" s="168"/>
      <c r="ET2372" s="168"/>
      <c r="EU2372" s="168"/>
      <c r="EV2372" s="168"/>
      <c r="EW2372" s="168"/>
      <c r="EX2372" s="168"/>
      <c r="EY2372" s="168"/>
      <c r="EZ2372" s="168"/>
      <c r="FA2372" s="168"/>
      <c r="FB2372" s="168"/>
      <c r="FC2372" s="168"/>
      <c r="FD2372" s="168"/>
    </row>
    <row r="2373" spans="1:160" s="5" customFormat="1" ht="24.9" customHeight="1" x14ac:dyDescent="0.3">
      <c r="A2373" s="263"/>
      <c r="B2373" s="263"/>
      <c r="C2373" s="265"/>
      <c r="D2373" s="481"/>
      <c r="E2373" s="482"/>
      <c r="F2373" s="482"/>
      <c r="G2373" s="482"/>
      <c r="H2373" s="482"/>
      <c r="I2373" s="482"/>
      <c r="J2373" s="482"/>
      <c r="K2373" s="482"/>
      <c r="L2373" s="482"/>
      <c r="M2373" s="483"/>
      <c r="N2373" s="16"/>
      <c r="O2373" s="412"/>
      <c r="P2373" s="413"/>
      <c r="Q2373" s="8"/>
      <c r="R2373" s="8"/>
      <c r="S2373" s="8"/>
      <c r="T2373" s="9"/>
      <c r="U2373" s="17"/>
      <c r="V2373" s="33"/>
      <c r="W2373" s="57"/>
      <c r="X2373" s="86"/>
      <c r="Y2373" s="33"/>
      <c r="Z2373" s="36"/>
      <c r="AA2373" s="36"/>
      <c r="AD2373" s="33"/>
      <c r="AG2373" s="33"/>
      <c r="AH2373" s="43"/>
      <c r="AI2373" s="43"/>
      <c r="AJ2373" s="43"/>
      <c r="AK2373" s="43"/>
      <c r="AL2373" s="43"/>
      <c r="AM2373" s="43"/>
      <c r="AN2373" s="43"/>
      <c r="AO2373" s="43"/>
      <c r="AP2373" s="43"/>
      <c r="AQ2373" s="43"/>
      <c r="AR2373" s="43"/>
      <c r="AS2373" s="43"/>
      <c r="AT2373" s="43"/>
      <c r="AU2373" s="44"/>
      <c r="AV2373" s="33"/>
      <c r="AW2373" s="33"/>
      <c r="AX2373" s="33"/>
      <c r="AZ2373" s="141"/>
      <c r="BE2373" s="168"/>
      <c r="BF2373" s="168"/>
      <c r="BG2373" s="168"/>
      <c r="BH2373" s="168"/>
      <c r="BI2373" s="168"/>
      <c r="BJ2373" s="168"/>
      <c r="BK2373" s="168"/>
      <c r="BL2373" s="168"/>
      <c r="BM2373" s="168"/>
      <c r="DK2373" s="168"/>
      <c r="DL2373" s="168"/>
      <c r="DM2373" s="168"/>
      <c r="DN2373" s="168"/>
      <c r="DO2373" s="168"/>
      <c r="DP2373" s="168"/>
      <c r="DQ2373" s="168"/>
      <c r="DR2373" s="168"/>
      <c r="DS2373" s="168"/>
      <c r="DT2373" s="168"/>
      <c r="DU2373" s="168"/>
      <c r="DV2373" s="168"/>
      <c r="DW2373" s="168"/>
      <c r="DX2373" s="168"/>
      <c r="DY2373" s="168"/>
      <c r="DZ2373" s="168"/>
      <c r="EA2373" s="168"/>
      <c r="EB2373" s="168"/>
      <c r="EC2373" s="168"/>
      <c r="ED2373" s="168"/>
      <c r="EE2373" s="168"/>
      <c r="EF2373" s="168"/>
      <c r="EG2373" s="168"/>
      <c r="EH2373" s="168"/>
      <c r="EI2373" s="168"/>
      <c r="EJ2373" s="168"/>
      <c r="EK2373" s="168"/>
      <c r="EL2373" s="168"/>
      <c r="EM2373" s="168"/>
      <c r="EN2373" s="168"/>
      <c r="EO2373" s="168"/>
      <c r="EP2373" s="168"/>
      <c r="EQ2373" s="168"/>
      <c r="ER2373" s="168"/>
      <c r="ES2373" s="168"/>
      <c r="ET2373" s="168"/>
      <c r="EU2373" s="168"/>
      <c r="EV2373" s="168"/>
      <c r="EW2373" s="168"/>
      <c r="EX2373" s="168"/>
      <c r="EY2373" s="168"/>
      <c r="EZ2373" s="168"/>
      <c r="FA2373" s="168"/>
      <c r="FB2373" s="168"/>
      <c r="FC2373" s="168"/>
      <c r="FD2373" s="168"/>
    </row>
    <row r="2374" spans="1:160" s="5" customFormat="1" ht="24.9" customHeight="1" x14ac:dyDescent="0.3">
      <c r="A2374" s="263"/>
      <c r="B2374" s="263"/>
      <c r="C2374" s="265"/>
      <c r="D2374" s="481"/>
      <c r="E2374" s="482"/>
      <c r="F2374" s="482"/>
      <c r="G2374" s="482"/>
      <c r="H2374" s="482"/>
      <c r="I2374" s="482"/>
      <c r="J2374" s="482"/>
      <c r="K2374" s="482"/>
      <c r="L2374" s="482"/>
      <c r="M2374" s="483"/>
      <c r="N2374" s="16"/>
      <c r="O2374" s="412"/>
      <c r="P2374" s="413"/>
      <c r="Q2374" s="8"/>
      <c r="R2374" s="8"/>
      <c r="S2374" s="8"/>
      <c r="T2374" s="9"/>
      <c r="U2374" s="17"/>
      <c r="V2374" s="33"/>
      <c r="W2374" s="57"/>
      <c r="X2374" s="86"/>
      <c r="Y2374" s="33"/>
      <c r="Z2374" s="36"/>
      <c r="AA2374" s="36"/>
      <c r="AD2374" s="33"/>
      <c r="AG2374" s="33"/>
      <c r="AH2374" s="43"/>
      <c r="AI2374" s="43"/>
      <c r="AJ2374" s="43"/>
      <c r="AK2374" s="43"/>
      <c r="AL2374" s="43"/>
      <c r="AM2374" s="43"/>
      <c r="AN2374" s="43"/>
      <c r="AO2374" s="43"/>
      <c r="AP2374" s="43"/>
      <c r="AQ2374" s="43"/>
      <c r="AR2374" s="43"/>
      <c r="AS2374" s="43"/>
      <c r="AT2374" s="43"/>
      <c r="AU2374" s="44"/>
      <c r="AV2374" s="33"/>
      <c r="AW2374" s="33"/>
      <c r="AX2374" s="33"/>
      <c r="AZ2374" s="141"/>
      <c r="BE2374" s="168"/>
      <c r="BF2374" s="168"/>
      <c r="BG2374" s="168"/>
      <c r="BH2374" s="168"/>
      <c r="BI2374" s="168"/>
      <c r="BJ2374" s="168"/>
      <c r="BK2374" s="168"/>
      <c r="BL2374" s="168"/>
      <c r="BM2374" s="168"/>
      <c r="DK2374" s="168"/>
      <c r="DL2374" s="168"/>
      <c r="DM2374" s="168"/>
      <c r="DN2374" s="168"/>
      <c r="DO2374" s="168"/>
      <c r="DP2374" s="168"/>
      <c r="DQ2374" s="168"/>
      <c r="DR2374" s="168"/>
      <c r="DS2374" s="168"/>
      <c r="DT2374" s="168"/>
      <c r="DU2374" s="168"/>
      <c r="DV2374" s="168"/>
      <c r="DW2374" s="168"/>
      <c r="DX2374" s="168"/>
      <c r="DY2374" s="168"/>
      <c r="DZ2374" s="168"/>
      <c r="EA2374" s="168"/>
      <c r="EB2374" s="168"/>
      <c r="EC2374" s="168"/>
      <c r="ED2374" s="168"/>
      <c r="EE2374" s="168"/>
      <c r="EF2374" s="168"/>
      <c r="EG2374" s="168"/>
      <c r="EH2374" s="168"/>
      <c r="EI2374" s="168"/>
      <c r="EJ2374" s="168"/>
      <c r="EK2374" s="168"/>
      <c r="EL2374" s="168"/>
      <c r="EM2374" s="168"/>
      <c r="EN2374" s="168"/>
      <c r="EO2374" s="168"/>
      <c r="EP2374" s="168"/>
      <c r="EQ2374" s="168"/>
      <c r="ER2374" s="168"/>
      <c r="ES2374" s="168"/>
      <c r="ET2374" s="168"/>
      <c r="EU2374" s="168"/>
      <c r="EV2374" s="168"/>
      <c r="EW2374" s="168"/>
      <c r="EX2374" s="168"/>
      <c r="EY2374" s="168"/>
      <c r="EZ2374" s="168"/>
      <c r="FA2374" s="168"/>
      <c r="FB2374" s="168"/>
      <c r="FC2374" s="168"/>
      <c r="FD2374" s="168"/>
    </row>
    <row r="2375" spans="1:160" s="5" customFormat="1" ht="24.9" customHeight="1" x14ac:dyDescent="0.3">
      <c r="A2375" s="263"/>
      <c r="B2375" s="263"/>
      <c r="C2375" s="265"/>
      <c r="D2375" s="481"/>
      <c r="E2375" s="482"/>
      <c r="F2375" s="482"/>
      <c r="G2375" s="482"/>
      <c r="H2375" s="482"/>
      <c r="I2375" s="482"/>
      <c r="J2375" s="482"/>
      <c r="K2375" s="482"/>
      <c r="L2375" s="482"/>
      <c r="M2375" s="483"/>
      <c r="N2375" s="16"/>
      <c r="O2375" s="412"/>
      <c r="P2375" s="413"/>
      <c r="Q2375" s="8"/>
      <c r="R2375" s="8"/>
      <c r="S2375" s="8"/>
      <c r="T2375" s="9"/>
      <c r="U2375" s="17"/>
      <c r="V2375" s="33"/>
      <c r="W2375" s="57"/>
      <c r="X2375" s="86"/>
      <c r="Y2375" s="33"/>
      <c r="Z2375" s="36"/>
      <c r="AA2375" s="36"/>
      <c r="AD2375" s="33"/>
      <c r="AG2375" s="33"/>
      <c r="AH2375" s="43"/>
      <c r="AI2375" s="43"/>
      <c r="AJ2375" s="43"/>
      <c r="AK2375" s="43"/>
      <c r="AL2375" s="43"/>
      <c r="AM2375" s="43"/>
      <c r="AN2375" s="43"/>
      <c r="AO2375" s="43"/>
      <c r="AP2375" s="43"/>
      <c r="AQ2375" s="43"/>
      <c r="AR2375" s="43"/>
      <c r="AS2375" s="43"/>
      <c r="AT2375" s="43"/>
      <c r="AU2375" s="44"/>
      <c r="AV2375" s="33"/>
      <c r="AW2375" s="33"/>
      <c r="AX2375" s="33"/>
      <c r="AZ2375" s="141"/>
      <c r="BE2375" s="168"/>
      <c r="BF2375" s="168"/>
      <c r="BG2375" s="168"/>
      <c r="BH2375" s="168"/>
      <c r="BI2375" s="168"/>
      <c r="BJ2375" s="168"/>
      <c r="BK2375" s="168"/>
      <c r="BL2375" s="168"/>
      <c r="BM2375" s="168"/>
      <c r="DK2375" s="168"/>
      <c r="DL2375" s="168"/>
      <c r="DM2375" s="168"/>
      <c r="DN2375" s="168"/>
      <c r="DO2375" s="168"/>
      <c r="DP2375" s="168"/>
      <c r="DQ2375" s="168"/>
      <c r="DR2375" s="168"/>
      <c r="DS2375" s="168"/>
      <c r="DT2375" s="168"/>
      <c r="DU2375" s="168"/>
      <c r="DV2375" s="168"/>
      <c r="DW2375" s="168"/>
      <c r="DX2375" s="168"/>
      <c r="DY2375" s="168"/>
      <c r="DZ2375" s="168"/>
      <c r="EA2375" s="168"/>
      <c r="EB2375" s="168"/>
      <c r="EC2375" s="168"/>
      <c r="ED2375" s="168"/>
      <c r="EE2375" s="168"/>
      <c r="EF2375" s="168"/>
      <c r="EG2375" s="168"/>
      <c r="EH2375" s="168"/>
      <c r="EI2375" s="168"/>
      <c r="EJ2375" s="168"/>
      <c r="EK2375" s="168"/>
      <c r="EL2375" s="168"/>
      <c r="EM2375" s="168"/>
      <c r="EN2375" s="168"/>
      <c r="EO2375" s="168"/>
      <c r="EP2375" s="168"/>
      <c r="EQ2375" s="168"/>
      <c r="ER2375" s="168"/>
      <c r="ES2375" s="168"/>
      <c r="ET2375" s="168"/>
      <c r="EU2375" s="168"/>
      <c r="EV2375" s="168"/>
      <c r="EW2375" s="168"/>
      <c r="EX2375" s="168"/>
      <c r="EY2375" s="168"/>
      <c r="EZ2375" s="168"/>
      <c r="FA2375" s="168"/>
      <c r="FB2375" s="168"/>
      <c r="FC2375" s="168"/>
      <c r="FD2375" s="168"/>
    </row>
    <row r="2376" spans="1:160" s="5" customFormat="1" ht="24.9" customHeight="1" x14ac:dyDescent="0.3">
      <c r="A2376" s="263"/>
      <c r="B2376" s="263"/>
      <c r="C2376" s="265"/>
      <c r="D2376" s="481"/>
      <c r="E2376" s="482"/>
      <c r="F2376" s="482"/>
      <c r="G2376" s="482"/>
      <c r="H2376" s="482"/>
      <c r="I2376" s="482"/>
      <c r="J2376" s="482"/>
      <c r="K2376" s="482"/>
      <c r="L2376" s="482"/>
      <c r="M2376" s="483"/>
      <c r="N2376" s="16"/>
      <c r="O2376" s="412"/>
      <c r="P2376" s="413"/>
      <c r="Q2376" s="8"/>
      <c r="R2376" s="8"/>
      <c r="S2376" s="8"/>
      <c r="T2376" s="9"/>
      <c r="U2376" s="17"/>
      <c r="V2376" s="33"/>
      <c r="W2376" s="57"/>
      <c r="X2376" s="86"/>
      <c r="Y2376" s="33"/>
      <c r="Z2376" s="36"/>
      <c r="AA2376" s="36"/>
      <c r="AD2376" s="33"/>
      <c r="AG2376" s="33"/>
      <c r="AH2376" s="43"/>
      <c r="AI2376" s="43"/>
      <c r="AJ2376" s="43"/>
      <c r="AK2376" s="43"/>
      <c r="AL2376" s="43"/>
      <c r="AM2376" s="43"/>
      <c r="AN2376" s="43"/>
      <c r="AO2376" s="43"/>
      <c r="AP2376" s="43"/>
      <c r="AQ2376" s="43"/>
      <c r="AR2376" s="43"/>
      <c r="AS2376" s="43"/>
      <c r="AT2376" s="43"/>
      <c r="AU2376" s="44"/>
      <c r="AV2376" s="33"/>
      <c r="AW2376" s="33"/>
      <c r="AX2376" s="33"/>
      <c r="AZ2376" s="141"/>
      <c r="BE2376" s="168"/>
      <c r="BF2376" s="168"/>
      <c r="BG2376" s="168"/>
      <c r="BH2376" s="168"/>
      <c r="BI2376" s="168"/>
      <c r="BJ2376" s="168"/>
      <c r="BK2376" s="168"/>
      <c r="BL2376" s="168"/>
      <c r="BM2376" s="168"/>
      <c r="DK2376" s="168"/>
      <c r="DL2376" s="168"/>
      <c r="DM2376" s="168"/>
      <c r="DN2376" s="168"/>
      <c r="DO2376" s="168"/>
      <c r="DP2376" s="168"/>
      <c r="DQ2376" s="168"/>
      <c r="DR2376" s="168"/>
      <c r="DS2376" s="168"/>
      <c r="DT2376" s="168"/>
      <c r="DU2376" s="168"/>
      <c r="DV2376" s="168"/>
      <c r="DW2376" s="168"/>
      <c r="DX2376" s="168"/>
      <c r="DY2376" s="168"/>
      <c r="DZ2376" s="168"/>
      <c r="EA2376" s="168"/>
      <c r="EB2376" s="168"/>
      <c r="EC2376" s="168"/>
      <c r="ED2376" s="168"/>
      <c r="EE2376" s="168"/>
      <c r="EF2376" s="168"/>
      <c r="EG2376" s="168"/>
      <c r="EH2376" s="168"/>
      <c r="EI2376" s="168"/>
      <c r="EJ2376" s="168"/>
      <c r="EK2376" s="168"/>
      <c r="EL2376" s="168"/>
      <c r="EM2376" s="168"/>
      <c r="EN2376" s="168"/>
      <c r="EO2376" s="168"/>
      <c r="EP2376" s="168"/>
      <c r="EQ2376" s="168"/>
      <c r="ER2376" s="168"/>
      <c r="ES2376" s="168"/>
      <c r="ET2376" s="168"/>
      <c r="EU2376" s="168"/>
      <c r="EV2376" s="168"/>
      <c r="EW2376" s="168"/>
      <c r="EX2376" s="168"/>
      <c r="EY2376" s="168"/>
      <c r="EZ2376" s="168"/>
      <c r="FA2376" s="168"/>
      <c r="FB2376" s="168"/>
      <c r="FC2376" s="168"/>
      <c r="FD2376" s="168"/>
    </row>
    <row r="2377" spans="1:160" s="5" customFormat="1" ht="24.9" customHeight="1" x14ac:dyDescent="0.3">
      <c r="A2377" s="263"/>
      <c r="B2377" s="263"/>
      <c r="C2377" s="265"/>
      <c r="D2377" s="481"/>
      <c r="E2377" s="482"/>
      <c r="F2377" s="482"/>
      <c r="G2377" s="482"/>
      <c r="H2377" s="482"/>
      <c r="I2377" s="482"/>
      <c r="J2377" s="482"/>
      <c r="K2377" s="482"/>
      <c r="L2377" s="482"/>
      <c r="M2377" s="483"/>
      <c r="N2377" s="16"/>
      <c r="O2377" s="412"/>
      <c r="P2377" s="413"/>
      <c r="Q2377" s="8"/>
      <c r="R2377" s="8"/>
      <c r="S2377" s="8"/>
      <c r="T2377" s="9"/>
      <c r="U2377" s="17"/>
      <c r="V2377" s="33"/>
      <c r="W2377" s="57"/>
      <c r="X2377" s="86"/>
      <c r="Y2377" s="33"/>
      <c r="Z2377" s="36"/>
      <c r="AA2377" s="36"/>
      <c r="AD2377" s="33"/>
      <c r="AG2377" s="33"/>
      <c r="AH2377" s="43"/>
      <c r="AI2377" s="43"/>
      <c r="AJ2377" s="43"/>
      <c r="AK2377" s="43"/>
      <c r="AL2377" s="43"/>
      <c r="AM2377" s="43"/>
      <c r="AN2377" s="43"/>
      <c r="AO2377" s="43"/>
      <c r="AP2377" s="43"/>
      <c r="AQ2377" s="43"/>
      <c r="AR2377" s="43"/>
      <c r="AS2377" s="43"/>
      <c r="AT2377" s="43"/>
      <c r="AU2377" s="44"/>
      <c r="AV2377" s="33"/>
      <c r="AW2377" s="33"/>
      <c r="AX2377" s="33"/>
      <c r="AZ2377" s="141"/>
      <c r="BE2377" s="168"/>
      <c r="BF2377" s="168"/>
      <c r="BG2377" s="168"/>
      <c r="BH2377" s="168"/>
      <c r="BI2377" s="168"/>
      <c r="BJ2377" s="168"/>
      <c r="BK2377" s="168"/>
      <c r="BL2377" s="168"/>
      <c r="BM2377" s="168"/>
      <c r="DK2377" s="168"/>
      <c r="DL2377" s="168"/>
      <c r="DM2377" s="168"/>
      <c r="DN2377" s="168"/>
      <c r="DO2377" s="168"/>
      <c r="DP2377" s="168"/>
      <c r="DQ2377" s="168"/>
      <c r="DR2377" s="168"/>
      <c r="DS2377" s="168"/>
      <c r="DT2377" s="168"/>
      <c r="DU2377" s="168"/>
      <c r="DV2377" s="168"/>
      <c r="DW2377" s="168"/>
      <c r="DX2377" s="168"/>
      <c r="DY2377" s="168"/>
      <c r="DZ2377" s="168"/>
      <c r="EA2377" s="168"/>
      <c r="EB2377" s="168"/>
      <c r="EC2377" s="168"/>
      <c r="ED2377" s="168"/>
      <c r="EE2377" s="168"/>
      <c r="EF2377" s="168"/>
      <c r="EG2377" s="168"/>
      <c r="EH2377" s="168"/>
      <c r="EI2377" s="168"/>
      <c r="EJ2377" s="168"/>
      <c r="EK2377" s="168"/>
      <c r="EL2377" s="168"/>
      <c r="EM2377" s="168"/>
      <c r="EN2377" s="168"/>
      <c r="EO2377" s="168"/>
      <c r="EP2377" s="168"/>
      <c r="EQ2377" s="168"/>
      <c r="ER2377" s="168"/>
      <c r="ES2377" s="168"/>
      <c r="ET2377" s="168"/>
      <c r="EU2377" s="168"/>
      <c r="EV2377" s="168"/>
      <c r="EW2377" s="168"/>
      <c r="EX2377" s="168"/>
      <c r="EY2377" s="168"/>
      <c r="EZ2377" s="168"/>
      <c r="FA2377" s="168"/>
      <c r="FB2377" s="168"/>
      <c r="FC2377" s="168"/>
      <c r="FD2377" s="168"/>
    </row>
    <row r="2378" spans="1:160" s="5" customFormat="1" ht="24.9" customHeight="1" x14ac:dyDescent="0.3">
      <c r="A2378" s="263"/>
      <c r="B2378" s="263"/>
      <c r="C2378" s="265"/>
      <c r="D2378" s="481"/>
      <c r="E2378" s="482"/>
      <c r="F2378" s="482"/>
      <c r="G2378" s="482"/>
      <c r="H2378" s="482"/>
      <c r="I2378" s="482"/>
      <c r="J2378" s="482"/>
      <c r="K2378" s="482"/>
      <c r="L2378" s="482"/>
      <c r="M2378" s="483"/>
      <c r="N2378" s="16"/>
      <c r="O2378" s="412"/>
      <c r="P2378" s="413"/>
      <c r="Q2378" s="8"/>
      <c r="R2378" s="8"/>
      <c r="S2378" s="8"/>
      <c r="T2378" s="9"/>
      <c r="U2378" s="17"/>
      <c r="V2378" s="33"/>
      <c r="W2378" s="57"/>
      <c r="X2378" s="86"/>
      <c r="Y2378" s="33"/>
      <c r="Z2378" s="36"/>
      <c r="AA2378" s="36"/>
      <c r="AD2378" s="33"/>
      <c r="AG2378" s="33"/>
      <c r="AH2378" s="43"/>
      <c r="AI2378" s="43"/>
      <c r="AJ2378" s="43"/>
      <c r="AK2378" s="43"/>
      <c r="AL2378" s="43"/>
      <c r="AM2378" s="43"/>
      <c r="AN2378" s="43"/>
      <c r="AO2378" s="43"/>
      <c r="AP2378" s="43"/>
      <c r="AQ2378" s="43"/>
      <c r="AR2378" s="43"/>
      <c r="AS2378" s="43"/>
      <c r="AT2378" s="43"/>
      <c r="AU2378" s="44"/>
      <c r="AV2378" s="33"/>
      <c r="AW2378" s="33"/>
      <c r="AX2378" s="33"/>
      <c r="AZ2378" s="141"/>
      <c r="BE2378" s="168"/>
      <c r="BF2378" s="168"/>
      <c r="BG2378" s="168"/>
      <c r="BH2378" s="168"/>
      <c r="BI2378" s="168"/>
      <c r="BJ2378" s="168"/>
      <c r="BK2378" s="168"/>
      <c r="BL2378" s="168"/>
      <c r="BM2378" s="168"/>
      <c r="DK2378" s="168"/>
      <c r="DL2378" s="168"/>
      <c r="DM2378" s="168"/>
      <c r="DN2378" s="168"/>
      <c r="DO2378" s="168"/>
      <c r="DP2378" s="168"/>
      <c r="DQ2378" s="168"/>
      <c r="DR2378" s="168"/>
      <c r="DS2378" s="168"/>
      <c r="DT2378" s="168"/>
      <c r="DU2378" s="168"/>
      <c r="DV2378" s="168"/>
      <c r="DW2378" s="168"/>
      <c r="DX2378" s="168"/>
      <c r="DY2378" s="168"/>
      <c r="DZ2378" s="168"/>
      <c r="EA2378" s="168"/>
      <c r="EB2378" s="168"/>
      <c r="EC2378" s="168"/>
      <c r="ED2378" s="168"/>
      <c r="EE2378" s="168"/>
      <c r="EF2378" s="168"/>
      <c r="EG2378" s="168"/>
      <c r="EH2378" s="168"/>
      <c r="EI2378" s="168"/>
      <c r="EJ2378" s="168"/>
      <c r="EK2378" s="168"/>
      <c r="EL2378" s="168"/>
      <c r="EM2378" s="168"/>
      <c r="EN2378" s="168"/>
      <c r="EO2378" s="168"/>
      <c r="EP2378" s="168"/>
      <c r="EQ2378" s="168"/>
      <c r="ER2378" s="168"/>
      <c r="ES2378" s="168"/>
      <c r="ET2378" s="168"/>
      <c r="EU2378" s="168"/>
      <c r="EV2378" s="168"/>
      <c r="EW2378" s="168"/>
      <c r="EX2378" s="168"/>
      <c r="EY2378" s="168"/>
      <c r="EZ2378" s="168"/>
      <c r="FA2378" s="168"/>
      <c r="FB2378" s="168"/>
      <c r="FC2378" s="168"/>
      <c r="FD2378" s="168"/>
    </row>
    <row r="2379" spans="1:160" s="5" customFormat="1" ht="24.9" customHeight="1" x14ac:dyDescent="0.3">
      <c r="A2379" s="263"/>
      <c r="B2379" s="263"/>
      <c r="C2379" s="265"/>
      <c r="D2379" s="481"/>
      <c r="E2379" s="482"/>
      <c r="F2379" s="482"/>
      <c r="G2379" s="482"/>
      <c r="H2379" s="482"/>
      <c r="I2379" s="482"/>
      <c r="J2379" s="482"/>
      <c r="K2379" s="482"/>
      <c r="L2379" s="482"/>
      <c r="M2379" s="483"/>
      <c r="N2379" s="16"/>
      <c r="O2379" s="412"/>
      <c r="P2379" s="413"/>
      <c r="Q2379" s="8"/>
      <c r="R2379" s="8"/>
      <c r="S2379" s="8"/>
      <c r="T2379" s="9"/>
      <c r="U2379" s="17"/>
      <c r="V2379" s="33"/>
      <c r="W2379" s="57"/>
      <c r="X2379" s="86"/>
      <c r="Y2379" s="33"/>
      <c r="Z2379" s="36"/>
      <c r="AA2379" s="36"/>
      <c r="AD2379" s="33"/>
      <c r="AG2379" s="33"/>
      <c r="AH2379" s="43"/>
      <c r="AI2379" s="43"/>
      <c r="AJ2379" s="43"/>
      <c r="AK2379" s="43"/>
      <c r="AL2379" s="43"/>
      <c r="AM2379" s="43"/>
      <c r="AN2379" s="43"/>
      <c r="AO2379" s="43"/>
      <c r="AP2379" s="43"/>
      <c r="AQ2379" s="43"/>
      <c r="AR2379" s="43"/>
      <c r="AS2379" s="43"/>
      <c r="AT2379" s="43"/>
      <c r="AU2379" s="44"/>
      <c r="AV2379" s="33"/>
      <c r="AW2379" s="33"/>
      <c r="AX2379" s="33"/>
      <c r="AZ2379" s="141"/>
      <c r="BE2379" s="168"/>
      <c r="BF2379" s="168"/>
      <c r="BG2379" s="168"/>
      <c r="BH2379" s="168"/>
      <c r="BI2379" s="168"/>
      <c r="BJ2379" s="168"/>
      <c r="BK2379" s="168"/>
      <c r="BL2379" s="168"/>
      <c r="BM2379" s="168"/>
      <c r="DK2379" s="168"/>
      <c r="DL2379" s="168"/>
      <c r="DM2379" s="168"/>
      <c r="DN2379" s="168"/>
      <c r="DO2379" s="168"/>
      <c r="DP2379" s="168"/>
      <c r="DQ2379" s="168"/>
      <c r="DR2379" s="168"/>
      <c r="DS2379" s="168"/>
      <c r="DT2379" s="168"/>
      <c r="DU2379" s="168"/>
      <c r="DV2379" s="168"/>
      <c r="DW2379" s="168"/>
      <c r="DX2379" s="168"/>
      <c r="DY2379" s="168"/>
      <c r="DZ2379" s="168"/>
      <c r="EA2379" s="168"/>
      <c r="EB2379" s="168"/>
      <c r="EC2379" s="168"/>
      <c r="ED2379" s="168"/>
      <c r="EE2379" s="168"/>
      <c r="EF2379" s="168"/>
      <c r="EG2379" s="168"/>
      <c r="EH2379" s="168"/>
      <c r="EI2379" s="168"/>
      <c r="EJ2379" s="168"/>
      <c r="EK2379" s="168"/>
      <c r="EL2379" s="168"/>
      <c r="EM2379" s="168"/>
      <c r="EN2379" s="168"/>
      <c r="EO2379" s="168"/>
      <c r="EP2379" s="168"/>
      <c r="EQ2379" s="168"/>
      <c r="ER2379" s="168"/>
      <c r="ES2379" s="168"/>
      <c r="ET2379" s="168"/>
      <c r="EU2379" s="168"/>
      <c r="EV2379" s="168"/>
      <c r="EW2379" s="168"/>
      <c r="EX2379" s="168"/>
      <c r="EY2379" s="168"/>
      <c r="EZ2379" s="168"/>
      <c r="FA2379" s="168"/>
      <c r="FB2379" s="168"/>
      <c r="FC2379" s="168"/>
      <c r="FD2379" s="168"/>
    </row>
    <row r="2380" spans="1:160" s="5" customFormat="1" ht="24.9" customHeight="1" x14ac:dyDescent="0.3">
      <c r="A2380" s="263"/>
      <c r="B2380" s="263"/>
      <c r="C2380" s="265"/>
      <c r="D2380" s="481"/>
      <c r="E2380" s="482"/>
      <c r="F2380" s="482"/>
      <c r="G2380" s="482"/>
      <c r="H2380" s="482"/>
      <c r="I2380" s="482"/>
      <c r="J2380" s="482"/>
      <c r="K2380" s="482"/>
      <c r="L2380" s="482"/>
      <c r="M2380" s="483"/>
      <c r="N2380" s="16"/>
      <c r="O2380" s="412"/>
      <c r="P2380" s="413"/>
      <c r="Q2380" s="8"/>
      <c r="R2380" s="8"/>
      <c r="S2380" s="8"/>
      <c r="T2380" s="9"/>
      <c r="U2380" s="17"/>
      <c r="V2380" s="33"/>
      <c r="W2380" s="57"/>
      <c r="X2380" s="86"/>
      <c r="Y2380" s="33"/>
      <c r="Z2380" s="36"/>
      <c r="AA2380" s="36"/>
      <c r="AD2380" s="33"/>
      <c r="AG2380" s="33"/>
      <c r="AH2380" s="43"/>
      <c r="AI2380" s="43"/>
      <c r="AJ2380" s="43"/>
      <c r="AK2380" s="43"/>
      <c r="AL2380" s="43"/>
      <c r="AM2380" s="43"/>
      <c r="AN2380" s="43"/>
      <c r="AO2380" s="43"/>
      <c r="AP2380" s="43"/>
      <c r="AQ2380" s="43"/>
      <c r="AR2380" s="43"/>
      <c r="AS2380" s="43"/>
      <c r="AT2380" s="43"/>
      <c r="AU2380" s="44"/>
      <c r="AV2380" s="33"/>
      <c r="AW2380" s="33"/>
      <c r="AX2380" s="33"/>
      <c r="AZ2380" s="141"/>
      <c r="BE2380" s="168"/>
      <c r="BF2380" s="168"/>
      <c r="BG2380" s="168"/>
      <c r="BH2380" s="168"/>
      <c r="BI2380" s="168"/>
      <c r="BJ2380" s="168"/>
      <c r="BK2380" s="168"/>
      <c r="BL2380" s="168"/>
      <c r="BM2380" s="168"/>
      <c r="DK2380" s="168"/>
      <c r="DL2380" s="168"/>
      <c r="DM2380" s="168"/>
      <c r="DN2380" s="168"/>
      <c r="DO2380" s="168"/>
      <c r="DP2380" s="168"/>
      <c r="DQ2380" s="168"/>
      <c r="DR2380" s="168"/>
      <c r="DS2380" s="168"/>
      <c r="DT2380" s="168"/>
      <c r="DU2380" s="168"/>
      <c r="DV2380" s="168"/>
      <c r="DW2380" s="168"/>
      <c r="DX2380" s="168"/>
      <c r="DY2380" s="168"/>
      <c r="DZ2380" s="168"/>
      <c r="EA2380" s="168"/>
      <c r="EB2380" s="168"/>
      <c r="EC2380" s="168"/>
      <c r="ED2380" s="168"/>
      <c r="EE2380" s="168"/>
      <c r="EF2380" s="168"/>
      <c r="EG2380" s="168"/>
      <c r="EH2380" s="168"/>
      <c r="EI2380" s="168"/>
      <c r="EJ2380" s="168"/>
      <c r="EK2380" s="168"/>
      <c r="EL2380" s="168"/>
      <c r="EM2380" s="168"/>
      <c r="EN2380" s="168"/>
      <c r="EO2380" s="168"/>
      <c r="EP2380" s="168"/>
      <c r="EQ2380" s="168"/>
      <c r="ER2380" s="168"/>
      <c r="ES2380" s="168"/>
      <c r="ET2380" s="168"/>
      <c r="EU2380" s="168"/>
      <c r="EV2380" s="168"/>
      <c r="EW2380" s="168"/>
      <c r="EX2380" s="168"/>
      <c r="EY2380" s="168"/>
      <c r="EZ2380" s="168"/>
      <c r="FA2380" s="168"/>
      <c r="FB2380" s="168"/>
      <c r="FC2380" s="168"/>
      <c r="FD2380" s="168"/>
    </row>
    <row r="2381" spans="1:160" s="5" customFormat="1" ht="24.9" customHeight="1" x14ac:dyDescent="0.3">
      <c r="A2381" s="263"/>
      <c r="B2381" s="263"/>
      <c r="C2381" s="265"/>
      <c r="D2381" s="481"/>
      <c r="E2381" s="482"/>
      <c r="F2381" s="482"/>
      <c r="G2381" s="482"/>
      <c r="H2381" s="482"/>
      <c r="I2381" s="482"/>
      <c r="J2381" s="482"/>
      <c r="K2381" s="482"/>
      <c r="L2381" s="482"/>
      <c r="M2381" s="483"/>
      <c r="N2381" s="16"/>
      <c r="O2381" s="412"/>
      <c r="P2381" s="413"/>
      <c r="Q2381" s="8"/>
      <c r="R2381" s="8"/>
      <c r="S2381" s="8"/>
      <c r="T2381" s="9"/>
      <c r="U2381" s="17"/>
      <c r="V2381" s="33"/>
      <c r="W2381" s="57"/>
      <c r="X2381" s="86"/>
      <c r="Y2381" s="33"/>
      <c r="Z2381" s="36"/>
      <c r="AA2381" s="36"/>
      <c r="AD2381" s="33"/>
      <c r="AG2381" s="33"/>
      <c r="AH2381" s="43"/>
      <c r="AI2381" s="43"/>
      <c r="AJ2381" s="43"/>
      <c r="AK2381" s="43"/>
      <c r="AL2381" s="43"/>
      <c r="AM2381" s="43"/>
      <c r="AN2381" s="43"/>
      <c r="AO2381" s="43"/>
      <c r="AP2381" s="43"/>
      <c r="AQ2381" s="43"/>
      <c r="AR2381" s="43"/>
      <c r="AS2381" s="43"/>
      <c r="AT2381" s="43"/>
      <c r="AU2381" s="44"/>
      <c r="AV2381" s="33"/>
      <c r="AW2381" s="33"/>
      <c r="AX2381" s="33"/>
      <c r="AZ2381" s="141"/>
      <c r="BE2381" s="168"/>
      <c r="BF2381" s="168"/>
      <c r="BG2381" s="168"/>
      <c r="BH2381" s="168"/>
      <c r="BI2381" s="168"/>
      <c r="BJ2381" s="168"/>
      <c r="BK2381" s="168"/>
      <c r="BL2381" s="168"/>
      <c r="BM2381" s="168"/>
      <c r="DK2381" s="168"/>
      <c r="DL2381" s="168"/>
      <c r="DM2381" s="168"/>
      <c r="DN2381" s="168"/>
      <c r="DO2381" s="168"/>
      <c r="DP2381" s="168"/>
      <c r="DQ2381" s="168"/>
      <c r="DR2381" s="168"/>
      <c r="DS2381" s="168"/>
      <c r="DT2381" s="168"/>
      <c r="DU2381" s="168"/>
      <c r="DV2381" s="168"/>
      <c r="DW2381" s="168"/>
      <c r="DX2381" s="168"/>
      <c r="DY2381" s="168"/>
      <c r="DZ2381" s="168"/>
      <c r="EA2381" s="168"/>
      <c r="EB2381" s="168"/>
      <c r="EC2381" s="168"/>
      <c r="ED2381" s="168"/>
      <c r="EE2381" s="168"/>
      <c r="EF2381" s="168"/>
      <c r="EG2381" s="168"/>
      <c r="EH2381" s="168"/>
      <c r="EI2381" s="168"/>
      <c r="EJ2381" s="168"/>
      <c r="EK2381" s="168"/>
      <c r="EL2381" s="168"/>
      <c r="EM2381" s="168"/>
      <c r="EN2381" s="168"/>
      <c r="EO2381" s="168"/>
      <c r="EP2381" s="168"/>
      <c r="EQ2381" s="168"/>
      <c r="ER2381" s="168"/>
      <c r="ES2381" s="168"/>
      <c r="ET2381" s="168"/>
      <c r="EU2381" s="168"/>
      <c r="EV2381" s="168"/>
      <c r="EW2381" s="168"/>
      <c r="EX2381" s="168"/>
      <c r="EY2381" s="168"/>
      <c r="EZ2381" s="168"/>
      <c r="FA2381" s="168"/>
      <c r="FB2381" s="168"/>
      <c r="FC2381" s="168"/>
      <c r="FD2381" s="168"/>
    </row>
    <row r="2382" spans="1:160" s="5" customFormat="1" ht="24.9" customHeight="1" x14ac:dyDescent="0.3">
      <c r="A2382" s="263"/>
      <c r="B2382" s="263"/>
      <c r="C2382" s="265"/>
      <c r="D2382" s="481"/>
      <c r="E2382" s="482"/>
      <c r="F2382" s="482"/>
      <c r="G2382" s="482"/>
      <c r="H2382" s="482"/>
      <c r="I2382" s="482"/>
      <c r="J2382" s="482"/>
      <c r="K2382" s="482"/>
      <c r="L2382" s="482"/>
      <c r="M2382" s="483"/>
      <c r="N2382" s="16"/>
      <c r="O2382" s="412"/>
      <c r="P2382" s="413"/>
      <c r="Q2382" s="8"/>
      <c r="R2382" s="8"/>
      <c r="S2382" s="8"/>
      <c r="T2382" s="9"/>
      <c r="U2382" s="17"/>
      <c r="V2382" s="33"/>
      <c r="W2382" s="57"/>
      <c r="X2382" s="86"/>
      <c r="Y2382" s="33"/>
      <c r="Z2382" s="36"/>
      <c r="AA2382" s="36"/>
      <c r="AD2382" s="33"/>
      <c r="AG2382" s="33"/>
      <c r="AH2382" s="43"/>
      <c r="AI2382" s="43"/>
      <c r="AJ2382" s="43"/>
      <c r="AK2382" s="43"/>
      <c r="AL2382" s="43"/>
      <c r="AM2382" s="43"/>
      <c r="AN2382" s="43"/>
      <c r="AO2382" s="43"/>
      <c r="AP2382" s="43"/>
      <c r="AQ2382" s="43"/>
      <c r="AR2382" s="43"/>
      <c r="AS2382" s="43"/>
      <c r="AT2382" s="43"/>
      <c r="AU2382" s="44"/>
      <c r="AV2382" s="33"/>
      <c r="AW2382" s="33"/>
      <c r="AX2382" s="33"/>
      <c r="AZ2382" s="141"/>
      <c r="BE2382" s="168"/>
      <c r="BF2382" s="168"/>
      <c r="BG2382" s="168"/>
      <c r="BH2382" s="168"/>
      <c r="BI2382" s="168"/>
      <c r="BJ2382" s="168"/>
      <c r="BK2382" s="168"/>
      <c r="BL2382" s="168"/>
      <c r="BM2382" s="168"/>
      <c r="DK2382" s="168"/>
      <c r="DL2382" s="168"/>
      <c r="DM2382" s="168"/>
      <c r="DN2382" s="168"/>
      <c r="DO2382" s="168"/>
      <c r="DP2382" s="168"/>
      <c r="DQ2382" s="168"/>
      <c r="DR2382" s="168"/>
      <c r="DS2382" s="168"/>
      <c r="DT2382" s="168"/>
      <c r="DU2382" s="168"/>
      <c r="DV2382" s="168"/>
      <c r="DW2382" s="168"/>
      <c r="DX2382" s="168"/>
      <c r="DY2382" s="168"/>
      <c r="DZ2382" s="168"/>
      <c r="EA2382" s="168"/>
      <c r="EB2382" s="168"/>
      <c r="EC2382" s="168"/>
      <c r="ED2382" s="168"/>
      <c r="EE2382" s="168"/>
      <c r="EF2382" s="168"/>
      <c r="EG2382" s="168"/>
      <c r="EH2382" s="168"/>
      <c r="EI2382" s="168"/>
      <c r="EJ2382" s="168"/>
      <c r="EK2382" s="168"/>
      <c r="EL2382" s="168"/>
      <c r="EM2382" s="168"/>
      <c r="EN2382" s="168"/>
      <c r="EO2382" s="168"/>
      <c r="EP2382" s="168"/>
      <c r="EQ2382" s="168"/>
      <c r="ER2382" s="168"/>
      <c r="ES2382" s="168"/>
      <c r="ET2382" s="168"/>
      <c r="EU2382" s="168"/>
      <c r="EV2382" s="168"/>
      <c r="EW2382" s="168"/>
      <c r="EX2382" s="168"/>
      <c r="EY2382" s="168"/>
      <c r="EZ2382" s="168"/>
      <c r="FA2382" s="168"/>
      <c r="FB2382" s="168"/>
      <c r="FC2382" s="168"/>
      <c r="FD2382" s="168"/>
    </row>
    <row r="2383" spans="1:160" s="5" customFormat="1" ht="24.9" customHeight="1" x14ac:dyDescent="0.3">
      <c r="A2383" s="263"/>
      <c r="B2383" s="263"/>
      <c r="C2383" s="265"/>
      <c r="D2383" s="481"/>
      <c r="E2383" s="482"/>
      <c r="F2383" s="482"/>
      <c r="G2383" s="482"/>
      <c r="H2383" s="482"/>
      <c r="I2383" s="482"/>
      <c r="J2383" s="482"/>
      <c r="K2383" s="482"/>
      <c r="L2383" s="482"/>
      <c r="M2383" s="483"/>
      <c r="N2383" s="16"/>
      <c r="O2383" s="412"/>
      <c r="P2383" s="413"/>
      <c r="Q2383" s="8"/>
      <c r="R2383" s="8"/>
      <c r="S2383" s="8"/>
      <c r="T2383" s="9"/>
      <c r="U2383" s="17"/>
      <c r="V2383" s="33"/>
      <c r="W2383" s="57"/>
      <c r="X2383" s="86"/>
      <c r="Y2383" s="33"/>
      <c r="Z2383" s="36"/>
      <c r="AA2383" s="36"/>
      <c r="AD2383" s="33"/>
      <c r="AG2383" s="33"/>
      <c r="AH2383" s="43"/>
      <c r="AI2383" s="43"/>
      <c r="AJ2383" s="43"/>
      <c r="AK2383" s="43"/>
      <c r="AL2383" s="43"/>
      <c r="AM2383" s="43"/>
      <c r="AN2383" s="43"/>
      <c r="AO2383" s="43"/>
      <c r="AP2383" s="43"/>
      <c r="AQ2383" s="43"/>
      <c r="AR2383" s="43"/>
      <c r="AS2383" s="43"/>
      <c r="AT2383" s="43"/>
      <c r="AU2383" s="44"/>
      <c r="AV2383" s="33"/>
      <c r="AW2383" s="33"/>
      <c r="AX2383" s="33"/>
      <c r="AZ2383" s="141"/>
      <c r="BE2383" s="168"/>
      <c r="BF2383" s="168"/>
      <c r="BG2383" s="168"/>
      <c r="BH2383" s="168"/>
      <c r="BI2383" s="168"/>
      <c r="BJ2383" s="168"/>
      <c r="BK2383" s="168"/>
      <c r="BL2383" s="168"/>
      <c r="BM2383" s="168"/>
      <c r="DK2383" s="168"/>
      <c r="DL2383" s="168"/>
      <c r="DM2383" s="168"/>
      <c r="DN2383" s="168"/>
      <c r="DO2383" s="168"/>
      <c r="DP2383" s="168"/>
      <c r="DQ2383" s="168"/>
      <c r="DR2383" s="168"/>
      <c r="DS2383" s="168"/>
      <c r="DT2383" s="168"/>
      <c r="DU2383" s="168"/>
      <c r="DV2383" s="168"/>
      <c r="DW2383" s="168"/>
      <c r="DX2383" s="168"/>
      <c r="DY2383" s="168"/>
      <c r="DZ2383" s="168"/>
      <c r="EA2383" s="168"/>
      <c r="EB2383" s="168"/>
      <c r="EC2383" s="168"/>
      <c r="ED2383" s="168"/>
      <c r="EE2383" s="168"/>
      <c r="EF2383" s="168"/>
      <c r="EG2383" s="168"/>
      <c r="EH2383" s="168"/>
      <c r="EI2383" s="168"/>
      <c r="EJ2383" s="168"/>
      <c r="EK2383" s="168"/>
      <c r="EL2383" s="168"/>
      <c r="EM2383" s="168"/>
      <c r="EN2383" s="168"/>
      <c r="EO2383" s="168"/>
      <c r="EP2383" s="168"/>
      <c r="EQ2383" s="168"/>
      <c r="ER2383" s="168"/>
      <c r="ES2383" s="168"/>
      <c r="ET2383" s="168"/>
      <c r="EU2383" s="168"/>
      <c r="EV2383" s="168"/>
      <c r="EW2383" s="168"/>
      <c r="EX2383" s="168"/>
      <c r="EY2383" s="168"/>
      <c r="EZ2383" s="168"/>
      <c r="FA2383" s="168"/>
      <c r="FB2383" s="168"/>
      <c r="FC2383" s="168"/>
      <c r="FD2383" s="168"/>
    </row>
    <row r="2384" spans="1:160" s="5" customFormat="1" ht="24.9" customHeight="1" x14ac:dyDescent="0.3">
      <c r="A2384" s="263"/>
      <c r="B2384" s="263"/>
      <c r="C2384" s="265"/>
      <c r="D2384" s="481"/>
      <c r="E2384" s="482"/>
      <c r="F2384" s="482"/>
      <c r="G2384" s="482"/>
      <c r="H2384" s="482"/>
      <c r="I2384" s="482"/>
      <c r="J2384" s="482"/>
      <c r="K2384" s="482"/>
      <c r="L2384" s="482"/>
      <c r="M2384" s="483"/>
      <c r="N2384" s="16"/>
      <c r="O2384" s="412"/>
      <c r="P2384" s="413"/>
      <c r="Q2384" s="8"/>
      <c r="R2384" s="8"/>
      <c r="S2384" s="8"/>
      <c r="T2384" s="9"/>
      <c r="U2384" s="17"/>
      <c r="V2384" s="33"/>
      <c r="W2384" s="57"/>
      <c r="X2384" s="86"/>
      <c r="Y2384" s="33"/>
      <c r="Z2384" s="36"/>
      <c r="AA2384" s="36"/>
      <c r="AD2384" s="33"/>
      <c r="AG2384" s="33"/>
      <c r="AH2384" s="43"/>
      <c r="AI2384" s="43"/>
      <c r="AJ2384" s="43"/>
      <c r="AK2384" s="43"/>
      <c r="AL2384" s="43"/>
      <c r="AM2384" s="43"/>
      <c r="AN2384" s="43"/>
      <c r="AO2384" s="43"/>
      <c r="AP2384" s="43"/>
      <c r="AQ2384" s="43"/>
      <c r="AR2384" s="43"/>
      <c r="AS2384" s="43"/>
      <c r="AT2384" s="43"/>
      <c r="AU2384" s="44"/>
      <c r="AV2384" s="33"/>
      <c r="AW2384" s="33"/>
      <c r="AX2384" s="33"/>
      <c r="AZ2384" s="141"/>
      <c r="BE2384" s="168"/>
      <c r="BF2384" s="168"/>
      <c r="BG2384" s="168"/>
      <c r="BH2384" s="168"/>
      <c r="BI2384" s="168"/>
      <c r="BJ2384" s="168"/>
      <c r="BK2384" s="168"/>
      <c r="BL2384" s="168"/>
      <c r="BM2384" s="168"/>
      <c r="DK2384" s="168"/>
      <c r="DL2384" s="168"/>
      <c r="DM2384" s="168"/>
      <c r="DN2384" s="168"/>
      <c r="DO2384" s="168"/>
      <c r="DP2384" s="168"/>
      <c r="DQ2384" s="168"/>
      <c r="DR2384" s="168"/>
      <c r="DS2384" s="168"/>
      <c r="DT2384" s="168"/>
      <c r="DU2384" s="168"/>
      <c r="DV2384" s="168"/>
      <c r="DW2384" s="168"/>
      <c r="DX2384" s="168"/>
      <c r="DY2384" s="168"/>
      <c r="DZ2384" s="168"/>
      <c r="EA2384" s="168"/>
      <c r="EB2384" s="168"/>
      <c r="EC2384" s="168"/>
      <c r="ED2384" s="168"/>
      <c r="EE2384" s="168"/>
      <c r="EF2384" s="168"/>
      <c r="EG2384" s="168"/>
      <c r="EH2384" s="168"/>
      <c r="EI2384" s="168"/>
      <c r="EJ2384" s="168"/>
      <c r="EK2384" s="168"/>
      <c r="EL2384" s="168"/>
      <c r="EM2384" s="168"/>
      <c r="EN2384" s="168"/>
      <c r="EO2384" s="168"/>
      <c r="EP2384" s="168"/>
      <c r="EQ2384" s="168"/>
      <c r="ER2384" s="168"/>
      <c r="ES2384" s="168"/>
      <c r="ET2384" s="168"/>
      <c r="EU2384" s="168"/>
      <c r="EV2384" s="168"/>
      <c r="EW2384" s="168"/>
      <c r="EX2384" s="168"/>
      <c r="EY2384" s="168"/>
      <c r="EZ2384" s="168"/>
      <c r="FA2384" s="168"/>
      <c r="FB2384" s="168"/>
      <c r="FC2384" s="168"/>
      <c r="FD2384" s="168"/>
    </row>
    <row r="2385" spans="1:160" s="5" customFormat="1" ht="24.9" customHeight="1" x14ac:dyDescent="0.3">
      <c r="A2385" s="263"/>
      <c r="B2385" s="263"/>
      <c r="C2385" s="265"/>
      <c r="D2385" s="481"/>
      <c r="E2385" s="482"/>
      <c r="F2385" s="482"/>
      <c r="G2385" s="482"/>
      <c r="H2385" s="482"/>
      <c r="I2385" s="482"/>
      <c r="J2385" s="482"/>
      <c r="K2385" s="482"/>
      <c r="L2385" s="482"/>
      <c r="M2385" s="483"/>
      <c r="N2385" s="16"/>
      <c r="O2385" s="412"/>
      <c r="P2385" s="413"/>
      <c r="Q2385" s="8"/>
      <c r="R2385" s="8"/>
      <c r="S2385" s="8"/>
      <c r="T2385" s="9"/>
      <c r="U2385" s="17"/>
      <c r="V2385" s="33"/>
      <c r="W2385" s="57"/>
      <c r="X2385" s="86"/>
      <c r="Y2385" s="33"/>
      <c r="Z2385" s="36"/>
      <c r="AA2385" s="36"/>
      <c r="AD2385" s="33"/>
      <c r="AG2385" s="33"/>
      <c r="AH2385" s="43"/>
      <c r="AI2385" s="43"/>
      <c r="AJ2385" s="43"/>
      <c r="AK2385" s="43"/>
      <c r="AL2385" s="43"/>
      <c r="AM2385" s="43"/>
      <c r="AN2385" s="43"/>
      <c r="AO2385" s="43"/>
      <c r="AP2385" s="43"/>
      <c r="AQ2385" s="43"/>
      <c r="AR2385" s="43"/>
      <c r="AS2385" s="43"/>
      <c r="AT2385" s="43"/>
      <c r="AU2385" s="44"/>
      <c r="AV2385" s="33"/>
      <c r="AW2385" s="33"/>
      <c r="AX2385" s="33"/>
      <c r="AZ2385" s="141"/>
      <c r="BE2385" s="168"/>
      <c r="BF2385" s="168"/>
      <c r="BG2385" s="168"/>
      <c r="BH2385" s="168"/>
      <c r="BI2385" s="168"/>
      <c r="BJ2385" s="168"/>
      <c r="BK2385" s="168"/>
      <c r="BL2385" s="168"/>
      <c r="BM2385" s="168"/>
      <c r="DK2385" s="168"/>
      <c r="DL2385" s="168"/>
      <c r="DM2385" s="168"/>
      <c r="DN2385" s="168"/>
      <c r="DO2385" s="168"/>
      <c r="DP2385" s="168"/>
      <c r="DQ2385" s="168"/>
      <c r="DR2385" s="168"/>
      <c r="DS2385" s="168"/>
      <c r="DT2385" s="168"/>
      <c r="DU2385" s="168"/>
      <c r="DV2385" s="168"/>
      <c r="DW2385" s="168"/>
      <c r="DX2385" s="168"/>
      <c r="DY2385" s="168"/>
      <c r="DZ2385" s="168"/>
      <c r="EA2385" s="168"/>
      <c r="EB2385" s="168"/>
      <c r="EC2385" s="168"/>
      <c r="ED2385" s="168"/>
      <c r="EE2385" s="168"/>
      <c r="EF2385" s="168"/>
      <c r="EG2385" s="168"/>
      <c r="EH2385" s="168"/>
      <c r="EI2385" s="168"/>
      <c r="EJ2385" s="168"/>
      <c r="EK2385" s="168"/>
      <c r="EL2385" s="168"/>
      <c r="EM2385" s="168"/>
      <c r="EN2385" s="168"/>
      <c r="EO2385" s="168"/>
      <c r="EP2385" s="168"/>
      <c r="EQ2385" s="168"/>
      <c r="ER2385" s="168"/>
      <c r="ES2385" s="168"/>
      <c r="ET2385" s="168"/>
      <c r="EU2385" s="168"/>
      <c r="EV2385" s="168"/>
      <c r="EW2385" s="168"/>
      <c r="EX2385" s="168"/>
      <c r="EY2385" s="168"/>
      <c r="EZ2385" s="168"/>
      <c r="FA2385" s="168"/>
      <c r="FB2385" s="168"/>
      <c r="FC2385" s="168"/>
      <c r="FD2385" s="168"/>
    </row>
    <row r="2386" spans="1:160" s="5" customFormat="1" ht="24.9" customHeight="1" x14ac:dyDescent="0.3">
      <c r="A2386" s="263"/>
      <c r="B2386" s="263"/>
      <c r="C2386" s="265"/>
      <c r="D2386" s="481"/>
      <c r="E2386" s="482"/>
      <c r="F2386" s="482"/>
      <c r="G2386" s="482"/>
      <c r="H2386" s="482"/>
      <c r="I2386" s="482"/>
      <c r="J2386" s="482"/>
      <c r="K2386" s="482"/>
      <c r="L2386" s="482"/>
      <c r="M2386" s="483"/>
      <c r="N2386" s="16"/>
      <c r="O2386" s="412"/>
      <c r="P2386" s="413"/>
      <c r="Q2386" s="8"/>
      <c r="R2386" s="8"/>
      <c r="S2386" s="8"/>
      <c r="T2386" s="9"/>
      <c r="U2386" s="17"/>
      <c r="V2386" s="33"/>
      <c r="W2386" s="57"/>
      <c r="X2386" s="86"/>
      <c r="Y2386" s="33"/>
      <c r="Z2386" s="36"/>
      <c r="AA2386" s="36"/>
      <c r="AD2386" s="33"/>
      <c r="AG2386" s="33"/>
      <c r="AH2386" s="43"/>
      <c r="AI2386" s="43"/>
      <c r="AJ2386" s="43"/>
      <c r="AK2386" s="43"/>
      <c r="AL2386" s="43"/>
      <c r="AM2386" s="43"/>
      <c r="AN2386" s="43"/>
      <c r="AO2386" s="43"/>
      <c r="AP2386" s="43"/>
      <c r="AQ2386" s="43"/>
      <c r="AR2386" s="43"/>
      <c r="AS2386" s="43"/>
      <c r="AT2386" s="43"/>
      <c r="AU2386" s="44"/>
      <c r="AV2386" s="33"/>
      <c r="AW2386" s="33"/>
      <c r="AX2386" s="33"/>
      <c r="AZ2386" s="141"/>
      <c r="BE2386" s="168"/>
      <c r="BF2386" s="168"/>
      <c r="BG2386" s="168"/>
      <c r="BH2386" s="168"/>
      <c r="BI2386" s="168"/>
      <c r="BJ2386" s="168"/>
      <c r="BK2386" s="168"/>
      <c r="BL2386" s="168"/>
      <c r="BM2386" s="168"/>
      <c r="DK2386" s="168"/>
      <c r="DL2386" s="168"/>
      <c r="DM2386" s="168"/>
      <c r="DN2386" s="168"/>
      <c r="DO2386" s="168"/>
      <c r="DP2386" s="168"/>
      <c r="DQ2386" s="168"/>
      <c r="DR2386" s="168"/>
      <c r="DS2386" s="168"/>
      <c r="DT2386" s="168"/>
      <c r="DU2386" s="168"/>
      <c r="DV2386" s="168"/>
      <c r="DW2386" s="168"/>
      <c r="DX2386" s="168"/>
      <c r="DY2386" s="168"/>
      <c r="DZ2386" s="168"/>
      <c r="EA2386" s="168"/>
      <c r="EB2386" s="168"/>
      <c r="EC2386" s="168"/>
      <c r="ED2386" s="168"/>
      <c r="EE2386" s="168"/>
      <c r="EF2386" s="168"/>
      <c r="EG2386" s="168"/>
      <c r="EH2386" s="168"/>
      <c r="EI2386" s="168"/>
      <c r="EJ2386" s="168"/>
      <c r="EK2386" s="168"/>
      <c r="EL2386" s="168"/>
      <c r="EM2386" s="168"/>
      <c r="EN2386" s="168"/>
      <c r="EO2386" s="168"/>
      <c r="EP2386" s="168"/>
      <c r="EQ2386" s="168"/>
      <c r="ER2386" s="168"/>
      <c r="ES2386" s="168"/>
      <c r="ET2386" s="168"/>
      <c r="EU2386" s="168"/>
      <c r="EV2386" s="168"/>
      <c r="EW2386" s="168"/>
      <c r="EX2386" s="168"/>
      <c r="EY2386" s="168"/>
      <c r="EZ2386" s="168"/>
      <c r="FA2386" s="168"/>
      <c r="FB2386" s="168"/>
      <c r="FC2386" s="168"/>
      <c r="FD2386" s="168"/>
    </row>
    <row r="2387" spans="1:160" s="5" customFormat="1" ht="24.9" customHeight="1" x14ac:dyDescent="0.3">
      <c r="A2387" s="263"/>
      <c r="B2387" s="263"/>
      <c r="C2387" s="265"/>
      <c r="D2387" s="481"/>
      <c r="E2387" s="482"/>
      <c r="F2387" s="482"/>
      <c r="G2387" s="482"/>
      <c r="H2387" s="482"/>
      <c r="I2387" s="482"/>
      <c r="J2387" s="482"/>
      <c r="K2387" s="482"/>
      <c r="L2387" s="482"/>
      <c r="M2387" s="483"/>
      <c r="N2387" s="16"/>
      <c r="O2387" s="412"/>
      <c r="P2387" s="413"/>
      <c r="Q2387" s="8"/>
      <c r="R2387" s="8"/>
      <c r="S2387" s="8"/>
      <c r="T2387" s="9"/>
      <c r="U2387" s="17"/>
      <c r="V2387" s="33"/>
      <c r="W2387" s="57"/>
      <c r="X2387" s="86"/>
      <c r="Y2387" s="33"/>
      <c r="Z2387" s="36"/>
      <c r="AA2387" s="36"/>
      <c r="AD2387" s="33"/>
      <c r="AG2387" s="33"/>
      <c r="AH2387" s="43"/>
      <c r="AI2387" s="43"/>
      <c r="AJ2387" s="43"/>
      <c r="AK2387" s="43"/>
      <c r="AL2387" s="43"/>
      <c r="AM2387" s="43"/>
      <c r="AN2387" s="43"/>
      <c r="AO2387" s="43"/>
      <c r="AP2387" s="43"/>
      <c r="AQ2387" s="43"/>
      <c r="AR2387" s="43"/>
      <c r="AS2387" s="43"/>
      <c r="AT2387" s="43"/>
      <c r="AU2387" s="44"/>
      <c r="AV2387" s="33"/>
      <c r="AW2387" s="33"/>
      <c r="AX2387" s="33"/>
      <c r="AZ2387" s="141"/>
      <c r="BE2387" s="168"/>
      <c r="BF2387" s="168"/>
      <c r="BG2387" s="168"/>
      <c r="BH2387" s="168"/>
      <c r="BI2387" s="168"/>
      <c r="BJ2387" s="168"/>
      <c r="BK2387" s="168"/>
      <c r="BL2387" s="168"/>
      <c r="BM2387" s="168"/>
      <c r="DK2387" s="168"/>
      <c r="DL2387" s="168"/>
      <c r="DM2387" s="168"/>
      <c r="DN2387" s="168"/>
      <c r="DO2387" s="168"/>
      <c r="DP2387" s="168"/>
      <c r="DQ2387" s="168"/>
      <c r="DR2387" s="168"/>
      <c r="DS2387" s="168"/>
      <c r="DT2387" s="168"/>
      <c r="DU2387" s="168"/>
      <c r="DV2387" s="168"/>
      <c r="DW2387" s="168"/>
      <c r="DX2387" s="168"/>
      <c r="DY2387" s="168"/>
      <c r="DZ2387" s="168"/>
      <c r="EA2387" s="168"/>
      <c r="EB2387" s="168"/>
      <c r="EC2387" s="168"/>
      <c r="ED2387" s="168"/>
      <c r="EE2387" s="168"/>
      <c r="EF2387" s="168"/>
      <c r="EG2387" s="168"/>
      <c r="EH2387" s="168"/>
      <c r="EI2387" s="168"/>
      <c r="EJ2387" s="168"/>
      <c r="EK2387" s="168"/>
      <c r="EL2387" s="168"/>
      <c r="EM2387" s="168"/>
      <c r="EN2387" s="168"/>
      <c r="EO2387" s="168"/>
      <c r="EP2387" s="168"/>
      <c r="EQ2387" s="168"/>
      <c r="ER2387" s="168"/>
      <c r="ES2387" s="168"/>
      <c r="ET2387" s="168"/>
      <c r="EU2387" s="168"/>
      <c r="EV2387" s="168"/>
      <c r="EW2387" s="168"/>
      <c r="EX2387" s="168"/>
      <c r="EY2387" s="168"/>
      <c r="EZ2387" s="168"/>
      <c r="FA2387" s="168"/>
      <c r="FB2387" s="168"/>
      <c r="FC2387" s="168"/>
      <c r="FD2387" s="168"/>
    </row>
    <row r="2388" spans="1:160" s="5" customFormat="1" ht="24.9" customHeight="1" x14ac:dyDescent="0.3">
      <c r="A2388" s="263"/>
      <c r="B2388" s="263"/>
      <c r="C2388" s="265"/>
      <c r="D2388" s="481"/>
      <c r="E2388" s="482"/>
      <c r="F2388" s="482"/>
      <c r="G2388" s="482"/>
      <c r="H2388" s="482"/>
      <c r="I2388" s="482"/>
      <c r="J2388" s="482"/>
      <c r="K2388" s="482"/>
      <c r="L2388" s="482"/>
      <c r="M2388" s="483"/>
      <c r="N2388" s="16"/>
      <c r="O2388" s="412"/>
      <c r="P2388" s="413"/>
      <c r="Q2388" s="8"/>
      <c r="R2388" s="8"/>
      <c r="S2388" s="8"/>
      <c r="T2388" s="9"/>
      <c r="U2388" s="17"/>
      <c r="V2388" s="33"/>
      <c r="W2388" s="57"/>
      <c r="X2388" s="86"/>
      <c r="Y2388" s="33"/>
      <c r="Z2388" s="36"/>
      <c r="AA2388" s="36"/>
      <c r="AD2388" s="33"/>
      <c r="AG2388" s="33"/>
      <c r="AH2388" s="43"/>
      <c r="AI2388" s="43"/>
      <c r="AJ2388" s="43"/>
      <c r="AK2388" s="43"/>
      <c r="AL2388" s="43"/>
      <c r="AM2388" s="43"/>
      <c r="AN2388" s="43"/>
      <c r="AO2388" s="43"/>
      <c r="AP2388" s="43"/>
      <c r="AQ2388" s="43"/>
      <c r="AR2388" s="43"/>
      <c r="AS2388" s="43"/>
      <c r="AT2388" s="43"/>
      <c r="AU2388" s="44"/>
      <c r="AV2388" s="33"/>
      <c r="AW2388" s="33"/>
      <c r="AX2388" s="33"/>
      <c r="AZ2388" s="141"/>
      <c r="BE2388" s="168"/>
      <c r="BF2388" s="168"/>
      <c r="BG2388" s="168"/>
      <c r="BH2388" s="168"/>
      <c r="BI2388" s="168"/>
      <c r="BJ2388" s="168"/>
      <c r="BK2388" s="168"/>
      <c r="BL2388" s="168"/>
      <c r="BM2388" s="168"/>
      <c r="DK2388" s="168"/>
      <c r="DL2388" s="168"/>
      <c r="DM2388" s="168"/>
      <c r="DN2388" s="168"/>
      <c r="DO2388" s="168"/>
      <c r="DP2388" s="168"/>
      <c r="DQ2388" s="168"/>
      <c r="DR2388" s="168"/>
      <c r="DS2388" s="168"/>
      <c r="DT2388" s="168"/>
      <c r="DU2388" s="168"/>
      <c r="DV2388" s="168"/>
      <c r="DW2388" s="168"/>
      <c r="DX2388" s="168"/>
      <c r="DY2388" s="168"/>
      <c r="DZ2388" s="168"/>
      <c r="EA2388" s="168"/>
      <c r="EB2388" s="168"/>
      <c r="EC2388" s="168"/>
      <c r="ED2388" s="168"/>
      <c r="EE2388" s="168"/>
      <c r="EF2388" s="168"/>
      <c r="EG2388" s="168"/>
      <c r="EH2388" s="168"/>
      <c r="EI2388" s="168"/>
      <c r="EJ2388" s="168"/>
      <c r="EK2388" s="168"/>
      <c r="EL2388" s="168"/>
      <c r="EM2388" s="168"/>
      <c r="EN2388" s="168"/>
      <c r="EO2388" s="168"/>
      <c r="EP2388" s="168"/>
      <c r="EQ2388" s="168"/>
      <c r="ER2388" s="168"/>
      <c r="ES2388" s="168"/>
      <c r="ET2388" s="168"/>
      <c r="EU2388" s="168"/>
      <c r="EV2388" s="168"/>
      <c r="EW2388" s="168"/>
      <c r="EX2388" s="168"/>
      <c r="EY2388" s="168"/>
      <c r="EZ2388" s="168"/>
      <c r="FA2388" s="168"/>
      <c r="FB2388" s="168"/>
      <c r="FC2388" s="168"/>
      <c r="FD2388" s="168"/>
    </row>
    <row r="2389" spans="1:160" s="5" customFormat="1" ht="24.9" customHeight="1" thickBot="1" x14ac:dyDescent="0.35">
      <c r="A2389" s="263"/>
      <c r="B2389" s="263"/>
      <c r="C2389" s="265"/>
      <c r="D2389" s="481"/>
      <c r="E2389" s="482"/>
      <c r="F2389" s="482"/>
      <c r="G2389" s="482"/>
      <c r="H2389" s="482"/>
      <c r="I2389" s="482"/>
      <c r="J2389" s="482"/>
      <c r="K2389" s="482"/>
      <c r="L2389" s="482"/>
      <c r="M2389" s="483"/>
      <c r="N2389" s="414" t="s">
        <v>16</v>
      </c>
      <c r="O2389" s="415"/>
      <c r="P2389" s="415"/>
      <c r="Q2389" s="415"/>
      <c r="R2389" s="415"/>
      <c r="S2389" s="415"/>
      <c r="T2389" s="415"/>
      <c r="U2389" s="18">
        <f>SUM(U2369:U2388)</f>
        <v>0</v>
      </c>
      <c r="V2389" s="33"/>
      <c r="W2389" s="57"/>
      <c r="X2389" s="86"/>
      <c r="Y2389" s="33"/>
      <c r="Z2389" s="36"/>
      <c r="AA2389" s="36"/>
      <c r="AD2389" s="33"/>
      <c r="AG2389" s="33"/>
      <c r="AH2389" s="43"/>
      <c r="AI2389" s="43"/>
      <c r="AJ2389" s="43"/>
      <c r="AK2389" s="43"/>
      <c r="AL2389" s="43"/>
      <c r="AM2389" s="43"/>
      <c r="AN2389" s="43"/>
      <c r="AO2389" s="43"/>
      <c r="AP2389" s="43"/>
      <c r="AQ2389" s="43"/>
      <c r="AR2389" s="43"/>
      <c r="AS2389" s="43"/>
      <c r="AT2389" s="43"/>
      <c r="AU2389" s="44"/>
      <c r="AV2389" s="33"/>
      <c r="AW2389" s="33"/>
      <c r="AX2389" s="33"/>
      <c r="AZ2389" s="141"/>
      <c r="BE2389" s="168"/>
      <c r="BF2389" s="168"/>
      <c r="BG2389" s="168"/>
      <c r="BH2389" s="168"/>
      <c r="BI2389" s="168"/>
      <c r="BJ2389" s="168"/>
      <c r="BK2389" s="168"/>
      <c r="BL2389" s="168"/>
      <c r="BM2389" s="168"/>
      <c r="DK2389" s="168"/>
      <c r="DL2389" s="168"/>
      <c r="DM2389" s="168"/>
      <c r="DN2389" s="168"/>
      <c r="DO2389" s="168"/>
      <c r="DP2389" s="168"/>
      <c r="DQ2389" s="168"/>
      <c r="DR2389" s="168"/>
      <c r="DS2389" s="168"/>
      <c r="DT2389" s="168"/>
      <c r="DU2389" s="168"/>
      <c r="DV2389" s="168"/>
      <c r="DW2389" s="168"/>
      <c r="DX2389" s="168"/>
      <c r="DY2389" s="168"/>
      <c r="DZ2389" s="168"/>
      <c r="EA2389" s="168"/>
      <c r="EB2389" s="168"/>
      <c r="EC2389" s="168"/>
      <c r="ED2389" s="168"/>
      <c r="EE2389" s="168"/>
      <c r="EF2389" s="168"/>
      <c r="EG2389" s="168"/>
      <c r="EH2389" s="168"/>
      <c r="EI2389" s="168"/>
      <c r="EJ2389" s="168"/>
      <c r="EK2389" s="168"/>
      <c r="EL2389" s="168"/>
      <c r="EM2389" s="168"/>
      <c r="EN2389" s="168"/>
      <c r="EO2389" s="168"/>
      <c r="EP2389" s="168"/>
      <c r="EQ2389" s="168"/>
      <c r="ER2389" s="168"/>
      <c r="ES2389" s="168"/>
      <c r="ET2389" s="168"/>
      <c r="EU2389" s="168"/>
      <c r="EV2389" s="168"/>
      <c r="EW2389" s="168"/>
      <c r="EX2389" s="168"/>
      <c r="EY2389" s="168"/>
      <c r="EZ2389" s="168"/>
      <c r="FA2389" s="168"/>
      <c r="FB2389" s="168"/>
      <c r="FC2389" s="168"/>
      <c r="FD2389" s="168"/>
    </row>
    <row r="2390" spans="1:160" s="5" customFormat="1" ht="14.4" customHeight="1" x14ac:dyDescent="0.3">
      <c r="A2390" s="263"/>
      <c r="B2390" s="263"/>
      <c r="C2390" s="265"/>
      <c r="D2390" s="481"/>
      <c r="E2390" s="482"/>
      <c r="F2390" s="482"/>
      <c r="G2390" s="482"/>
      <c r="H2390" s="482"/>
      <c r="I2390" s="482"/>
      <c r="J2390" s="482"/>
      <c r="K2390" s="482"/>
      <c r="L2390" s="482"/>
      <c r="M2390" s="483"/>
      <c r="N2390" s="416" t="s">
        <v>17</v>
      </c>
      <c r="O2390" s="417"/>
      <c r="P2390" s="417"/>
      <c r="Q2390" s="417"/>
      <c r="R2390" s="417"/>
      <c r="S2390" s="417"/>
      <c r="T2390" s="417"/>
      <c r="U2390" s="418"/>
      <c r="V2390" s="87"/>
      <c r="W2390" s="57"/>
      <c r="X2390" s="86"/>
      <c r="Y2390" s="33"/>
      <c r="Z2390" s="36"/>
      <c r="AA2390" s="36"/>
      <c r="AD2390" s="33"/>
      <c r="AG2390" s="33"/>
      <c r="AH2390" s="43"/>
      <c r="AI2390" s="43"/>
      <c r="AJ2390" s="43"/>
      <c r="AK2390" s="43"/>
      <c r="AL2390" s="43"/>
      <c r="AM2390" s="43"/>
      <c r="AN2390" s="43"/>
      <c r="AO2390" s="43"/>
      <c r="AP2390" s="43"/>
      <c r="AQ2390" s="43"/>
      <c r="AR2390" s="43"/>
      <c r="AS2390" s="43"/>
      <c r="AT2390" s="43"/>
      <c r="AU2390" s="44"/>
      <c r="AV2390" s="33"/>
      <c r="AW2390" s="33"/>
      <c r="AX2390" s="33"/>
      <c r="AZ2390" s="141"/>
      <c r="BE2390" s="168"/>
      <c r="BF2390" s="168"/>
      <c r="BG2390" s="168"/>
      <c r="BH2390" s="168"/>
      <c r="BI2390" s="168"/>
      <c r="BJ2390" s="168"/>
      <c r="BK2390" s="168"/>
      <c r="BL2390" s="168"/>
      <c r="BM2390" s="168"/>
      <c r="DK2390" s="168"/>
      <c r="DL2390" s="168"/>
      <c r="DM2390" s="168"/>
      <c r="DN2390" s="168"/>
      <c r="DO2390" s="168"/>
      <c r="DP2390" s="168"/>
      <c r="DQ2390" s="168"/>
      <c r="DR2390" s="168"/>
      <c r="DS2390" s="168"/>
      <c r="DT2390" s="168"/>
      <c r="DU2390" s="168"/>
      <c r="DV2390" s="168"/>
      <c r="DW2390" s="168"/>
      <c r="DX2390" s="168"/>
      <c r="DY2390" s="168"/>
      <c r="DZ2390" s="168"/>
      <c r="EA2390" s="168"/>
      <c r="EB2390" s="168"/>
      <c r="EC2390" s="168"/>
      <c r="ED2390" s="168"/>
      <c r="EE2390" s="168"/>
      <c r="EF2390" s="168"/>
      <c r="EG2390" s="168"/>
      <c r="EH2390" s="168"/>
      <c r="EI2390" s="168"/>
      <c r="EJ2390" s="168"/>
      <c r="EK2390" s="168"/>
      <c r="EL2390" s="168"/>
      <c r="EM2390" s="168"/>
      <c r="EN2390" s="168"/>
      <c r="EO2390" s="168"/>
      <c r="EP2390" s="168"/>
      <c r="EQ2390" s="168"/>
      <c r="ER2390" s="168"/>
      <c r="ES2390" s="168"/>
      <c r="ET2390" s="168"/>
      <c r="EU2390" s="168"/>
      <c r="EV2390" s="168"/>
      <c r="EW2390" s="168"/>
      <c r="EX2390" s="168"/>
      <c r="EY2390" s="168"/>
      <c r="EZ2390" s="168"/>
      <c r="FA2390" s="168"/>
      <c r="FB2390" s="168"/>
      <c r="FC2390" s="168"/>
      <c r="FD2390" s="168"/>
    </row>
    <row r="2391" spans="1:160" s="5" customFormat="1" x14ac:dyDescent="0.3">
      <c r="A2391" s="263"/>
      <c r="B2391" s="263"/>
      <c r="C2391" s="265"/>
      <c r="D2391" s="481"/>
      <c r="E2391" s="482"/>
      <c r="F2391" s="482"/>
      <c r="G2391" s="482"/>
      <c r="H2391" s="482"/>
      <c r="I2391" s="482"/>
      <c r="J2391" s="482"/>
      <c r="K2391" s="482"/>
      <c r="L2391" s="482"/>
      <c r="M2391" s="483"/>
      <c r="N2391" s="419"/>
      <c r="O2391" s="420"/>
      <c r="P2391" s="420"/>
      <c r="Q2391" s="420"/>
      <c r="R2391" s="420"/>
      <c r="S2391" s="420"/>
      <c r="T2391" s="420"/>
      <c r="U2391" s="421"/>
      <c r="V2391" s="33"/>
      <c r="W2391" s="57"/>
      <c r="X2391" s="86"/>
      <c r="Y2391" s="33"/>
      <c r="Z2391" s="36"/>
      <c r="AA2391" s="36"/>
      <c r="AD2391" s="33"/>
      <c r="AG2391" s="33"/>
      <c r="AH2391" s="43"/>
      <c r="AI2391" s="43"/>
      <c r="AJ2391" s="43"/>
      <c r="AK2391" s="43"/>
      <c r="AL2391" s="43"/>
      <c r="AM2391" s="43"/>
      <c r="AN2391" s="43"/>
      <c r="AO2391" s="43"/>
      <c r="AP2391" s="43"/>
      <c r="AQ2391" s="43"/>
      <c r="AR2391" s="43"/>
      <c r="AS2391" s="43"/>
      <c r="AT2391" s="43"/>
      <c r="AU2391" s="44"/>
      <c r="AV2391" s="33"/>
      <c r="AW2391" s="33"/>
      <c r="AX2391" s="33"/>
      <c r="AZ2391" s="141"/>
      <c r="BE2391" s="168"/>
      <c r="BF2391" s="168"/>
      <c r="BG2391" s="168"/>
      <c r="BH2391" s="168"/>
      <c r="BI2391" s="168"/>
      <c r="BJ2391" s="168"/>
      <c r="BK2391" s="168"/>
      <c r="BL2391" s="168"/>
      <c r="BM2391" s="168"/>
      <c r="DK2391" s="168"/>
      <c r="DL2391" s="168"/>
      <c r="DM2391" s="168"/>
      <c r="DN2391" s="168"/>
      <c r="DO2391" s="168"/>
      <c r="DP2391" s="168"/>
      <c r="DQ2391" s="168"/>
      <c r="DR2391" s="168"/>
      <c r="DS2391" s="168"/>
      <c r="DT2391" s="168"/>
      <c r="DU2391" s="168"/>
      <c r="DV2391" s="168"/>
      <c r="DW2391" s="168"/>
      <c r="DX2391" s="168"/>
      <c r="DY2391" s="168"/>
      <c r="DZ2391" s="168"/>
      <c r="EA2391" s="168"/>
      <c r="EB2391" s="168"/>
      <c r="EC2391" s="168"/>
      <c r="ED2391" s="168"/>
      <c r="EE2391" s="168"/>
      <c r="EF2391" s="168"/>
      <c r="EG2391" s="168"/>
      <c r="EH2391" s="168"/>
      <c r="EI2391" s="168"/>
      <c r="EJ2391" s="168"/>
      <c r="EK2391" s="168"/>
      <c r="EL2391" s="168"/>
      <c r="EM2391" s="168"/>
      <c r="EN2391" s="168"/>
      <c r="EO2391" s="168"/>
      <c r="EP2391" s="168"/>
      <c r="EQ2391" s="168"/>
      <c r="ER2391" s="168"/>
      <c r="ES2391" s="168"/>
      <c r="ET2391" s="168"/>
      <c r="EU2391" s="168"/>
      <c r="EV2391" s="168"/>
      <c r="EW2391" s="168"/>
      <c r="EX2391" s="168"/>
      <c r="EY2391" s="168"/>
      <c r="EZ2391" s="168"/>
      <c r="FA2391" s="168"/>
      <c r="FB2391" s="168"/>
      <c r="FC2391" s="168"/>
      <c r="FD2391" s="168"/>
    </row>
    <row r="2392" spans="1:160" s="5" customFormat="1" x14ac:dyDescent="0.3">
      <c r="A2392" s="263"/>
      <c r="B2392" s="263"/>
      <c r="C2392" s="265"/>
      <c r="D2392" s="481"/>
      <c r="E2392" s="482"/>
      <c r="F2392" s="482"/>
      <c r="G2392" s="482"/>
      <c r="H2392" s="482"/>
      <c r="I2392" s="482"/>
      <c r="J2392" s="482"/>
      <c r="K2392" s="482"/>
      <c r="L2392" s="482"/>
      <c r="M2392" s="483"/>
      <c r="N2392" s="419"/>
      <c r="O2392" s="420"/>
      <c r="P2392" s="420"/>
      <c r="Q2392" s="420"/>
      <c r="R2392" s="420"/>
      <c r="S2392" s="420"/>
      <c r="T2392" s="420"/>
      <c r="U2392" s="421"/>
      <c r="V2392" s="33"/>
      <c r="W2392" s="57"/>
      <c r="X2392" s="86"/>
      <c r="Y2392" s="33"/>
      <c r="Z2392" s="36"/>
      <c r="AA2392" s="36"/>
      <c r="AD2392" s="33"/>
      <c r="AG2392" s="33"/>
      <c r="AH2392" s="43"/>
      <c r="AI2392" s="43"/>
      <c r="AJ2392" s="43"/>
      <c r="AK2392" s="43"/>
      <c r="AL2392" s="43"/>
      <c r="AM2392" s="43"/>
      <c r="AN2392" s="43"/>
      <c r="AO2392" s="43"/>
      <c r="AP2392" s="43"/>
      <c r="AQ2392" s="43"/>
      <c r="AR2392" s="43"/>
      <c r="AS2392" s="43"/>
      <c r="AT2392" s="43"/>
      <c r="AU2392" s="44"/>
      <c r="AV2392" s="33"/>
      <c r="AW2392" s="33"/>
      <c r="AX2392" s="33"/>
      <c r="AZ2392" s="141"/>
      <c r="BE2392" s="168"/>
      <c r="BF2392" s="168"/>
      <c r="BG2392" s="168"/>
      <c r="BH2392" s="168"/>
      <c r="BI2392" s="168"/>
      <c r="BJ2392" s="168"/>
      <c r="BK2392" s="168"/>
      <c r="BL2392" s="168"/>
      <c r="BM2392" s="168"/>
      <c r="DK2392" s="168"/>
      <c r="DL2392" s="168"/>
      <c r="DM2392" s="168"/>
      <c r="DN2392" s="168"/>
      <c r="DO2392" s="168"/>
      <c r="DP2392" s="168"/>
      <c r="DQ2392" s="168"/>
      <c r="DR2392" s="168"/>
      <c r="DS2392" s="168"/>
      <c r="DT2392" s="168"/>
      <c r="DU2392" s="168"/>
      <c r="DV2392" s="168"/>
      <c r="DW2392" s="168"/>
      <c r="DX2392" s="168"/>
      <c r="DY2392" s="168"/>
      <c r="DZ2392" s="168"/>
      <c r="EA2392" s="168"/>
      <c r="EB2392" s="168"/>
      <c r="EC2392" s="168"/>
      <c r="ED2392" s="168"/>
      <c r="EE2392" s="168"/>
      <c r="EF2392" s="168"/>
      <c r="EG2392" s="168"/>
      <c r="EH2392" s="168"/>
      <c r="EI2392" s="168"/>
      <c r="EJ2392" s="168"/>
      <c r="EK2392" s="168"/>
      <c r="EL2392" s="168"/>
      <c r="EM2392" s="168"/>
      <c r="EN2392" s="168"/>
      <c r="EO2392" s="168"/>
      <c r="EP2392" s="168"/>
      <c r="EQ2392" s="168"/>
      <c r="ER2392" s="168"/>
      <c r="ES2392" s="168"/>
      <c r="ET2392" s="168"/>
      <c r="EU2392" s="168"/>
      <c r="EV2392" s="168"/>
      <c r="EW2392" s="168"/>
      <c r="EX2392" s="168"/>
      <c r="EY2392" s="168"/>
      <c r="EZ2392" s="168"/>
      <c r="FA2392" s="168"/>
      <c r="FB2392" s="168"/>
      <c r="FC2392" s="168"/>
      <c r="FD2392" s="168"/>
    </row>
    <row r="2393" spans="1:160" s="5" customFormat="1" ht="14.4" thickBot="1" x14ac:dyDescent="0.35">
      <c r="A2393" s="263"/>
      <c r="B2393" s="263"/>
      <c r="C2393" s="265"/>
      <c r="D2393" s="425"/>
      <c r="E2393" s="426"/>
      <c r="F2393" s="426"/>
      <c r="G2393" s="426"/>
      <c r="H2393" s="426"/>
      <c r="I2393" s="426"/>
      <c r="J2393" s="426"/>
      <c r="K2393" s="426"/>
      <c r="L2393" s="426"/>
      <c r="M2393" s="427"/>
      <c r="N2393" s="422"/>
      <c r="O2393" s="423"/>
      <c r="P2393" s="423"/>
      <c r="Q2393" s="423"/>
      <c r="R2393" s="423"/>
      <c r="S2393" s="423"/>
      <c r="T2393" s="423"/>
      <c r="U2393" s="424"/>
      <c r="V2393" s="33"/>
      <c r="W2393" s="57"/>
      <c r="X2393" s="86"/>
      <c r="Y2393" s="33"/>
      <c r="Z2393" s="36"/>
      <c r="AA2393" s="36"/>
      <c r="AD2393" s="33"/>
      <c r="AG2393" s="33"/>
      <c r="AH2393" s="43"/>
      <c r="AI2393" s="43"/>
      <c r="AJ2393" s="43"/>
      <c r="AK2393" s="43"/>
      <c r="AL2393" s="43"/>
      <c r="AM2393" s="43"/>
      <c r="AN2393" s="43"/>
      <c r="AO2393" s="43"/>
      <c r="AP2393" s="43"/>
      <c r="AQ2393" s="43"/>
      <c r="AR2393" s="43"/>
      <c r="AS2393" s="43"/>
      <c r="AT2393" s="43"/>
      <c r="AU2393" s="44"/>
      <c r="AV2393" s="33"/>
      <c r="AW2393" s="33"/>
      <c r="AX2393" s="33"/>
      <c r="AZ2393" s="141"/>
      <c r="BE2393" s="168"/>
      <c r="BF2393" s="168"/>
      <c r="BG2393" s="168"/>
      <c r="BH2393" s="168"/>
      <c r="BI2393" s="168"/>
      <c r="BJ2393" s="168"/>
      <c r="BK2393" s="168"/>
      <c r="BL2393" s="168"/>
      <c r="BM2393" s="168"/>
      <c r="DK2393" s="168"/>
      <c r="DL2393" s="168"/>
      <c r="DM2393" s="168"/>
      <c r="DN2393" s="168"/>
      <c r="DO2393" s="168"/>
      <c r="DP2393" s="168"/>
      <c r="DQ2393" s="168"/>
      <c r="DR2393" s="168"/>
      <c r="DS2393" s="168"/>
      <c r="DT2393" s="168"/>
      <c r="DU2393" s="168"/>
      <c r="DV2393" s="168"/>
      <c r="DW2393" s="168"/>
      <c r="DX2393" s="168"/>
      <c r="DY2393" s="168"/>
      <c r="DZ2393" s="168"/>
      <c r="EA2393" s="168"/>
      <c r="EB2393" s="168"/>
      <c r="EC2393" s="168"/>
      <c r="ED2393" s="168"/>
      <c r="EE2393" s="168"/>
      <c r="EF2393" s="168"/>
      <c r="EG2393" s="168"/>
      <c r="EH2393" s="168"/>
      <c r="EI2393" s="168"/>
      <c r="EJ2393" s="168"/>
      <c r="EK2393" s="168"/>
      <c r="EL2393" s="168"/>
      <c r="EM2393" s="168"/>
      <c r="EN2393" s="168"/>
      <c r="EO2393" s="168"/>
      <c r="EP2393" s="168"/>
      <c r="EQ2393" s="168"/>
      <c r="ER2393" s="168"/>
      <c r="ES2393" s="168"/>
      <c r="ET2393" s="168"/>
      <c r="EU2393" s="168"/>
      <c r="EV2393" s="168"/>
      <c r="EW2393" s="168"/>
      <c r="EX2393" s="168"/>
      <c r="EY2393" s="168"/>
      <c r="EZ2393" s="168"/>
      <c r="FA2393" s="168"/>
      <c r="FB2393" s="168"/>
      <c r="FC2393" s="168"/>
      <c r="FD2393" s="168"/>
    </row>
    <row r="2394" spans="1:160" s="5" customFormat="1" ht="5.25" customHeight="1" thickBot="1" x14ac:dyDescent="0.35">
      <c r="A2394" s="263"/>
      <c r="B2394" s="263"/>
      <c r="C2394" s="265"/>
      <c r="D2394" s="428"/>
      <c r="E2394" s="428"/>
      <c r="F2394" s="428"/>
      <c r="G2394" s="428"/>
      <c r="H2394" s="428"/>
      <c r="I2394" s="428"/>
      <c r="J2394" s="428"/>
      <c r="K2394" s="428"/>
      <c r="L2394" s="428"/>
      <c r="M2394" s="428"/>
      <c r="N2394" s="428"/>
      <c r="O2394" s="428"/>
      <c r="P2394" s="428"/>
      <c r="Q2394" s="428"/>
      <c r="R2394" s="428"/>
      <c r="S2394" s="428"/>
      <c r="T2394" s="428"/>
      <c r="U2394" s="428"/>
      <c r="V2394" s="33"/>
      <c r="W2394" s="57"/>
      <c r="X2394" s="86"/>
      <c r="Y2394" s="33"/>
      <c r="Z2394" s="36"/>
      <c r="AA2394" s="36"/>
      <c r="AD2394" s="33"/>
      <c r="AG2394" s="33"/>
      <c r="AH2394" s="43"/>
      <c r="AI2394" s="43"/>
      <c r="AJ2394" s="43"/>
      <c r="AK2394" s="43"/>
      <c r="AL2394" s="43"/>
      <c r="AM2394" s="43"/>
      <c r="AN2394" s="43"/>
      <c r="AO2394" s="43"/>
      <c r="AP2394" s="43"/>
      <c r="AQ2394" s="43"/>
      <c r="AR2394" s="43"/>
      <c r="AS2394" s="43"/>
      <c r="AT2394" s="43"/>
      <c r="AU2394" s="44"/>
      <c r="AV2394" s="33"/>
      <c r="AW2394" s="33"/>
      <c r="AX2394" s="33"/>
      <c r="AZ2394" s="141"/>
      <c r="BE2394" s="168"/>
      <c r="BF2394" s="168"/>
      <c r="BG2394" s="168"/>
      <c r="BH2394" s="168"/>
      <c r="BI2394" s="168"/>
      <c r="BJ2394" s="168"/>
      <c r="BK2394" s="168"/>
      <c r="BL2394" s="168"/>
      <c r="BM2394" s="168"/>
      <c r="DK2394" s="168"/>
      <c r="DL2394" s="168"/>
      <c r="DM2394" s="168"/>
      <c r="DN2394" s="168"/>
      <c r="DO2394" s="168"/>
      <c r="DP2394" s="168"/>
      <c r="DQ2394" s="168"/>
      <c r="DR2394" s="168"/>
      <c r="DS2394" s="168"/>
      <c r="DT2394" s="168"/>
      <c r="DU2394" s="168"/>
      <c r="DV2394" s="168"/>
      <c r="DW2394" s="168"/>
      <c r="DX2394" s="168"/>
      <c r="DY2394" s="168"/>
      <c r="DZ2394" s="168"/>
      <c r="EA2394" s="168"/>
      <c r="EB2394" s="168"/>
      <c r="EC2394" s="168"/>
      <c r="ED2394" s="168"/>
      <c r="EE2394" s="168"/>
      <c r="EF2394" s="168"/>
      <c r="EG2394" s="168"/>
      <c r="EH2394" s="168"/>
      <c r="EI2394" s="168"/>
      <c r="EJ2394" s="168"/>
      <c r="EK2394" s="168"/>
      <c r="EL2394" s="168"/>
      <c r="EM2394" s="168"/>
      <c r="EN2394" s="168"/>
      <c r="EO2394" s="168"/>
      <c r="EP2394" s="168"/>
      <c r="EQ2394" s="168"/>
      <c r="ER2394" s="168"/>
      <c r="ES2394" s="168"/>
      <c r="ET2394" s="168"/>
      <c r="EU2394" s="168"/>
      <c r="EV2394" s="168"/>
      <c r="EW2394" s="168"/>
      <c r="EX2394" s="168"/>
      <c r="EY2394" s="168"/>
      <c r="EZ2394" s="168"/>
      <c r="FA2394" s="168"/>
      <c r="FB2394" s="168"/>
      <c r="FC2394" s="168"/>
      <c r="FD2394" s="168"/>
    </row>
    <row r="2395" spans="1:160" s="5" customFormat="1" ht="20.25" customHeight="1" x14ac:dyDescent="0.3">
      <c r="A2395" s="263"/>
      <c r="B2395" s="263"/>
      <c r="C2395" s="265"/>
      <c r="D2395" s="429" t="s">
        <v>18</v>
      </c>
      <c r="E2395" s="430"/>
      <c r="F2395" s="430"/>
      <c r="G2395" s="430"/>
      <c r="H2395" s="430"/>
      <c r="I2395" s="430"/>
      <c r="J2395" s="430"/>
      <c r="K2395" s="430"/>
      <c r="L2395" s="430"/>
      <c r="M2395" s="431"/>
      <c r="N2395" s="429" t="s">
        <v>19</v>
      </c>
      <c r="O2395" s="430"/>
      <c r="P2395" s="430"/>
      <c r="Q2395" s="430"/>
      <c r="R2395" s="430"/>
      <c r="S2395" s="430"/>
      <c r="T2395" s="430"/>
      <c r="U2395" s="431"/>
      <c r="V2395" s="33"/>
      <c r="W2395" s="57"/>
      <c r="X2395" s="86"/>
      <c r="Y2395" s="33"/>
      <c r="Z2395" s="36"/>
      <c r="AA2395" s="36"/>
      <c r="AD2395" s="33"/>
      <c r="AG2395" s="33"/>
      <c r="AH2395" s="43"/>
      <c r="AI2395" s="43"/>
      <c r="AJ2395" s="43"/>
      <c r="AK2395" s="43"/>
      <c r="AL2395" s="43"/>
      <c r="AM2395" s="43"/>
      <c r="AN2395" s="43"/>
      <c r="AO2395" s="43"/>
      <c r="AP2395" s="43"/>
      <c r="AQ2395" s="43"/>
      <c r="AR2395" s="43"/>
      <c r="AS2395" s="43"/>
      <c r="AT2395" s="43"/>
      <c r="AU2395" s="44"/>
      <c r="AV2395" s="33"/>
      <c r="AW2395" s="33"/>
      <c r="AX2395" s="33"/>
      <c r="AZ2395" s="141"/>
      <c r="BE2395" s="168"/>
      <c r="BF2395" s="168"/>
      <c r="BG2395" s="168"/>
      <c r="BH2395" s="168"/>
      <c r="BI2395" s="168"/>
      <c r="BJ2395" s="168"/>
      <c r="BK2395" s="168"/>
      <c r="BL2395" s="168"/>
      <c r="BM2395" s="168"/>
      <c r="DK2395" s="168"/>
      <c r="DL2395" s="168"/>
      <c r="DM2395" s="168"/>
      <c r="DN2395" s="168"/>
      <c r="DO2395" s="168"/>
      <c r="DP2395" s="168"/>
      <c r="DQ2395" s="168"/>
      <c r="DR2395" s="168"/>
      <c r="DS2395" s="168"/>
      <c r="DT2395" s="168"/>
      <c r="DU2395" s="168"/>
      <c r="DV2395" s="168"/>
      <c r="DW2395" s="168"/>
      <c r="DX2395" s="168"/>
      <c r="DY2395" s="168"/>
      <c r="DZ2395" s="168"/>
      <c r="EA2395" s="168"/>
      <c r="EB2395" s="168"/>
      <c r="EC2395" s="168"/>
      <c r="ED2395" s="168"/>
      <c r="EE2395" s="168"/>
      <c r="EF2395" s="168"/>
      <c r="EG2395" s="168"/>
      <c r="EH2395" s="168"/>
      <c r="EI2395" s="168"/>
      <c r="EJ2395" s="168"/>
      <c r="EK2395" s="168"/>
      <c r="EL2395" s="168"/>
      <c r="EM2395" s="168"/>
      <c r="EN2395" s="168"/>
      <c r="EO2395" s="168"/>
      <c r="EP2395" s="168"/>
      <c r="EQ2395" s="168"/>
      <c r="ER2395" s="168"/>
      <c r="ES2395" s="168"/>
      <c r="ET2395" s="168"/>
      <c r="EU2395" s="168"/>
      <c r="EV2395" s="168"/>
      <c r="EW2395" s="168"/>
      <c r="EX2395" s="168"/>
      <c r="EY2395" s="168"/>
      <c r="EZ2395" s="168"/>
      <c r="FA2395" s="168"/>
      <c r="FB2395" s="168"/>
      <c r="FC2395" s="168"/>
      <c r="FD2395" s="168"/>
    </row>
    <row r="2396" spans="1:160" s="5" customFormat="1" x14ac:dyDescent="0.3">
      <c r="A2396" s="263"/>
      <c r="B2396" s="263"/>
      <c r="C2396" s="265"/>
      <c r="D2396" s="432" t="s">
        <v>20</v>
      </c>
      <c r="E2396" s="433"/>
      <c r="F2396" s="433"/>
      <c r="G2396" s="433"/>
      <c r="H2396" s="433"/>
      <c r="I2396" s="433"/>
      <c r="J2396" s="433"/>
      <c r="K2396" s="433"/>
      <c r="L2396" s="433"/>
      <c r="M2396" s="434"/>
      <c r="N2396" s="435" t="s">
        <v>21</v>
      </c>
      <c r="O2396" s="436"/>
      <c r="P2396" s="436"/>
      <c r="Q2396" s="436"/>
      <c r="R2396" s="436"/>
      <c r="S2396" s="436"/>
      <c r="T2396" s="436"/>
      <c r="U2396" s="437"/>
      <c r="V2396" s="33"/>
      <c r="W2396" s="57"/>
      <c r="X2396" s="86"/>
      <c r="Y2396" s="33"/>
      <c r="Z2396" s="36"/>
      <c r="AA2396" s="36"/>
      <c r="AD2396" s="33"/>
      <c r="AG2396" s="33"/>
      <c r="AH2396" s="43"/>
      <c r="AI2396" s="43"/>
      <c r="AJ2396" s="43"/>
      <c r="AK2396" s="43"/>
      <c r="AL2396" s="43"/>
      <c r="AM2396" s="43"/>
      <c r="AN2396" s="43"/>
      <c r="AO2396" s="43"/>
      <c r="AP2396" s="43"/>
      <c r="AQ2396" s="43"/>
      <c r="AR2396" s="43"/>
      <c r="AS2396" s="43"/>
      <c r="AT2396" s="43"/>
      <c r="AU2396" s="44"/>
      <c r="AV2396" s="33"/>
      <c r="AW2396" s="33"/>
      <c r="AX2396" s="33"/>
      <c r="AZ2396" s="141"/>
      <c r="BE2396" s="168"/>
      <c r="BF2396" s="168"/>
      <c r="BG2396" s="168"/>
      <c r="BH2396" s="168"/>
      <c r="BI2396" s="168"/>
      <c r="BJ2396" s="168"/>
      <c r="BK2396" s="168"/>
      <c r="BL2396" s="168"/>
      <c r="BM2396" s="168"/>
      <c r="DK2396" s="168"/>
      <c r="DL2396" s="168"/>
      <c r="DM2396" s="168"/>
      <c r="DN2396" s="168"/>
      <c r="DO2396" s="168"/>
      <c r="DP2396" s="168"/>
      <c r="DQ2396" s="168"/>
      <c r="DR2396" s="168"/>
      <c r="DS2396" s="168"/>
      <c r="DT2396" s="168"/>
      <c r="DU2396" s="168"/>
      <c r="DV2396" s="168"/>
      <c r="DW2396" s="168"/>
      <c r="DX2396" s="168"/>
      <c r="DY2396" s="168"/>
      <c r="DZ2396" s="168"/>
      <c r="EA2396" s="168"/>
      <c r="EB2396" s="168"/>
      <c r="EC2396" s="168"/>
      <c r="ED2396" s="168"/>
      <c r="EE2396" s="168"/>
      <c r="EF2396" s="168"/>
      <c r="EG2396" s="168"/>
      <c r="EH2396" s="168"/>
      <c r="EI2396" s="168"/>
      <c r="EJ2396" s="168"/>
      <c r="EK2396" s="168"/>
      <c r="EL2396" s="168"/>
      <c r="EM2396" s="168"/>
      <c r="EN2396" s="168"/>
      <c r="EO2396" s="168"/>
      <c r="EP2396" s="168"/>
      <c r="EQ2396" s="168"/>
      <c r="ER2396" s="168"/>
      <c r="ES2396" s="168"/>
      <c r="ET2396" s="168"/>
      <c r="EU2396" s="168"/>
      <c r="EV2396" s="168"/>
      <c r="EW2396" s="168"/>
      <c r="EX2396" s="168"/>
      <c r="EY2396" s="168"/>
      <c r="EZ2396" s="168"/>
      <c r="FA2396" s="168"/>
      <c r="FB2396" s="168"/>
      <c r="FC2396" s="168"/>
      <c r="FD2396" s="168"/>
    </row>
    <row r="2397" spans="1:160" s="5" customFormat="1" ht="15.75" customHeight="1" x14ac:dyDescent="0.3">
      <c r="A2397" s="263"/>
      <c r="B2397" s="263"/>
      <c r="C2397" s="265"/>
      <c r="D2397" s="438" t="s">
        <v>22</v>
      </c>
      <c r="E2397" s="439"/>
      <c r="F2397" s="439"/>
      <c r="G2397" s="439"/>
      <c r="H2397" s="439"/>
      <c r="I2397" s="439"/>
      <c r="J2397" s="439"/>
      <c r="K2397" s="439"/>
      <c r="L2397" s="439"/>
      <c r="M2397" s="440"/>
      <c r="N2397" s="438" t="s">
        <v>22</v>
      </c>
      <c r="O2397" s="444"/>
      <c r="P2397" s="444"/>
      <c r="Q2397" s="444"/>
      <c r="R2397" s="444"/>
      <c r="S2397" s="444"/>
      <c r="T2397" s="444"/>
      <c r="U2397" s="440"/>
      <c r="V2397" s="33"/>
      <c r="W2397" s="57"/>
      <c r="X2397" s="86"/>
      <c r="Y2397" s="33"/>
      <c r="Z2397" s="36"/>
      <c r="AA2397" s="36"/>
      <c r="AD2397" s="33"/>
      <c r="AG2397" s="33"/>
      <c r="AH2397" s="43"/>
      <c r="AI2397" s="43"/>
      <c r="AJ2397" s="43"/>
      <c r="AK2397" s="43"/>
      <c r="AL2397" s="43"/>
      <c r="AM2397" s="43"/>
      <c r="AN2397" s="43"/>
      <c r="AO2397" s="43"/>
      <c r="AP2397" s="43"/>
      <c r="AQ2397" s="43"/>
      <c r="AR2397" s="43"/>
      <c r="AS2397" s="43"/>
      <c r="AT2397" s="43"/>
      <c r="AU2397" s="44"/>
      <c r="AV2397" s="33"/>
      <c r="AW2397" s="33"/>
      <c r="AX2397" s="33"/>
      <c r="AZ2397" s="141"/>
      <c r="BE2397" s="168"/>
      <c r="BF2397" s="168"/>
      <c r="BG2397" s="168"/>
      <c r="BH2397" s="168"/>
      <c r="BI2397" s="168"/>
      <c r="BJ2397" s="168"/>
      <c r="BK2397" s="168"/>
      <c r="BL2397" s="168"/>
      <c r="BM2397" s="168"/>
      <c r="DK2397" s="168"/>
      <c r="DL2397" s="168"/>
      <c r="DM2397" s="168"/>
      <c r="DN2397" s="168"/>
      <c r="DO2397" s="168"/>
      <c r="DP2397" s="168"/>
      <c r="DQ2397" s="168"/>
      <c r="DR2397" s="168"/>
      <c r="DS2397" s="168"/>
      <c r="DT2397" s="168"/>
      <c r="DU2397" s="168"/>
      <c r="DV2397" s="168"/>
      <c r="DW2397" s="168"/>
      <c r="DX2397" s="168"/>
      <c r="DY2397" s="168"/>
      <c r="DZ2397" s="168"/>
      <c r="EA2397" s="168"/>
      <c r="EB2397" s="168"/>
      <c r="EC2397" s="168"/>
      <c r="ED2397" s="168"/>
      <c r="EE2397" s="168"/>
      <c r="EF2397" s="168"/>
      <c r="EG2397" s="168"/>
      <c r="EH2397" s="168"/>
      <c r="EI2397" s="168"/>
      <c r="EJ2397" s="168"/>
      <c r="EK2397" s="168"/>
      <c r="EL2397" s="168"/>
      <c r="EM2397" s="168"/>
      <c r="EN2397" s="168"/>
      <c r="EO2397" s="168"/>
      <c r="EP2397" s="168"/>
      <c r="EQ2397" s="168"/>
      <c r="ER2397" s="168"/>
      <c r="ES2397" s="168"/>
      <c r="ET2397" s="168"/>
      <c r="EU2397" s="168"/>
      <c r="EV2397" s="168"/>
      <c r="EW2397" s="168"/>
      <c r="EX2397" s="168"/>
      <c r="EY2397" s="168"/>
      <c r="EZ2397" s="168"/>
      <c r="FA2397" s="168"/>
      <c r="FB2397" s="168"/>
      <c r="FC2397" s="168"/>
      <c r="FD2397" s="168"/>
    </row>
    <row r="2398" spans="1:160" s="5" customFormat="1" ht="15.75" customHeight="1" x14ac:dyDescent="0.3">
      <c r="A2398" s="263"/>
      <c r="B2398" s="263"/>
      <c r="C2398" s="265"/>
      <c r="D2398" s="438"/>
      <c r="E2398" s="439"/>
      <c r="F2398" s="439"/>
      <c r="G2398" s="439"/>
      <c r="H2398" s="439"/>
      <c r="I2398" s="439"/>
      <c r="J2398" s="439"/>
      <c r="K2398" s="439"/>
      <c r="L2398" s="439"/>
      <c r="M2398" s="440"/>
      <c r="N2398" s="438"/>
      <c r="O2398" s="439"/>
      <c r="P2398" s="439"/>
      <c r="Q2398" s="439"/>
      <c r="R2398" s="439"/>
      <c r="S2398" s="439"/>
      <c r="T2398" s="439"/>
      <c r="U2398" s="440"/>
      <c r="V2398" s="33"/>
      <c r="W2398" s="57"/>
      <c r="X2398" s="86"/>
      <c r="Y2398" s="33"/>
      <c r="Z2398" s="36"/>
      <c r="AA2398" s="36"/>
      <c r="AD2398" s="33"/>
      <c r="AG2398" s="33"/>
      <c r="AH2398" s="43"/>
      <c r="AI2398" s="43"/>
      <c r="AJ2398" s="43"/>
      <c r="AK2398" s="43"/>
      <c r="AL2398" s="43"/>
      <c r="AM2398" s="43"/>
      <c r="AN2398" s="43"/>
      <c r="AO2398" s="43"/>
      <c r="AP2398" s="43"/>
      <c r="AQ2398" s="43"/>
      <c r="AR2398" s="43"/>
      <c r="AS2398" s="43"/>
      <c r="AT2398" s="43"/>
      <c r="AU2398" s="44"/>
      <c r="AV2398" s="33"/>
      <c r="AW2398" s="33"/>
      <c r="AX2398" s="33"/>
      <c r="AZ2398" s="141"/>
      <c r="BE2398" s="168"/>
      <c r="BF2398" s="168"/>
      <c r="BG2398" s="168"/>
      <c r="BH2398" s="168"/>
      <c r="BI2398" s="168"/>
      <c r="BJ2398" s="168"/>
      <c r="BK2398" s="168"/>
      <c r="BL2398" s="168"/>
      <c r="BM2398" s="168"/>
      <c r="DK2398" s="168"/>
      <c r="DL2398" s="168"/>
      <c r="DM2398" s="168"/>
      <c r="DN2398" s="168"/>
      <c r="DO2398" s="168"/>
      <c r="DP2398" s="168"/>
      <c r="DQ2398" s="168"/>
      <c r="DR2398" s="168"/>
      <c r="DS2398" s="168"/>
      <c r="DT2398" s="168"/>
      <c r="DU2398" s="168"/>
      <c r="DV2398" s="168"/>
      <c r="DW2398" s="168"/>
      <c r="DX2398" s="168"/>
      <c r="DY2398" s="168"/>
      <c r="DZ2398" s="168"/>
      <c r="EA2398" s="168"/>
      <c r="EB2398" s="168"/>
      <c r="EC2398" s="168"/>
      <c r="ED2398" s="168"/>
      <c r="EE2398" s="168"/>
      <c r="EF2398" s="168"/>
      <c r="EG2398" s="168"/>
      <c r="EH2398" s="168"/>
      <c r="EI2398" s="168"/>
      <c r="EJ2398" s="168"/>
      <c r="EK2398" s="168"/>
      <c r="EL2398" s="168"/>
      <c r="EM2398" s="168"/>
      <c r="EN2398" s="168"/>
      <c r="EO2398" s="168"/>
      <c r="EP2398" s="168"/>
      <c r="EQ2398" s="168"/>
      <c r="ER2398" s="168"/>
      <c r="ES2398" s="168"/>
      <c r="ET2398" s="168"/>
      <c r="EU2398" s="168"/>
      <c r="EV2398" s="168"/>
      <c r="EW2398" s="168"/>
      <c r="EX2398" s="168"/>
      <c r="EY2398" s="168"/>
      <c r="EZ2398" s="168"/>
      <c r="FA2398" s="168"/>
      <c r="FB2398" s="168"/>
      <c r="FC2398" s="168"/>
      <c r="FD2398" s="168"/>
    </row>
    <row r="2399" spans="1:160" s="5" customFormat="1" ht="15.75" customHeight="1" x14ac:dyDescent="0.3">
      <c r="A2399" s="263"/>
      <c r="B2399" s="263"/>
      <c r="C2399" s="265"/>
      <c r="D2399" s="441"/>
      <c r="E2399" s="442"/>
      <c r="F2399" s="442"/>
      <c r="G2399" s="442"/>
      <c r="H2399" s="442"/>
      <c r="I2399" s="442"/>
      <c r="J2399" s="442"/>
      <c r="K2399" s="442"/>
      <c r="L2399" s="442"/>
      <c r="M2399" s="443"/>
      <c r="N2399" s="441"/>
      <c r="O2399" s="442"/>
      <c r="P2399" s="442"/>
      <c r="Q2399" s="442"/>
      <c r="R2399" s="442"/>
      <c r="S2399" s="442"/>
      <c r="T2399" s="442"/>
      <c r="U2399" s="443"/>
      <c r="V2399" s="33"/>
      <c r="W2399" s="57"/>
      <c r="X2399" s="86"/>
      <c r="Y2399" s="33"/>
      <c r="Z2399" s="36"/>
      <c r="AA2399" s="36"/>
      <c r="AD2399" s="33"/>
      <c r="AG2399" s="33"/>
      <c r="AH2399" s="43"/>
      <c r="AI2399" s="43"/>
      <c r="AJ2399" s="43"/>
      <c r="AK2399" s="43"/>
      <c r="AL2399" s="43"/>
      <c r="AM2399" s="43"/>
      <c r="AN2399" s="43"/>
      <c r="AO2399" s="43"/>
      <c r="AP2399" s="43"/>
      <c r="AQ2399" s="43"/>
      <c r="AR2399" s="43"/>
      <c r="AS2399" s="43"/>
      <c r="AT2399" s="43"/>
      <c r="AU2399" s="44"/>
      <c r="AV2399" s="33"/>
      <c r="AW2399" s="33"/>
      <c r="AX2399" s="33"/>
      <c r="AZ2399" s="141"/>
      <c r="BE2399" s="168"/>
      <c r="BF2399" s="168"/>
      <c r="BG2399" s="168"/>
      <c r="BH2399" s="168"/>
      <c r="BI2399" s="168"/>
      <c r="BJ2399" s="168"/>
      <c r="BK2399" s="168"/>
      <c r="BL2399" s="168"/>
      <c r="BM2399" s="168"/>
      <c r="DK2399" s="168"/>
      <c r="DL2399" s="168"/>
      <c r="DM2399" s="168"/>
      <c r="DN2399" s="168"/>
      <c r="DO2399" s="168"/>
      <c r="DP2399" s="168"/>
      <c r="DQ2399" s="168"/>
      <c r="DR2399" s="168"/>
      <c r="DS2399" s="168"/>
      <c r="DT2399" s="168"/>
      <c r="DU2399" s="168"/>
      <c r="DV2399" s="168"/>
      <c r="DW2399" s="168"/>
      <c r="DX2399" s="168"/>
      <c r="DY2399" s="168"/>
      <c r="DZ2399" s="168"/>
      <c r="EA2399" s="168"/>
      <c r="EB2399" s="168"/>
      <c r="EC2399" s="168"/>
      <c r="ED2399" s="168"/>
      <c r="EE2399" s="168"/>
      <c r="EF2399" s="168"/>
      <c r="EG2399" s="168"/>
      <c r="EH2399" s="168"/>
      <c r="EI2399" s="168"/>
      <c r="EJ2399" s="168"/>
      <c r="EK2399" s="168"/>
      <c r="EL2399" s="168"/>
      <c r="EM2399" s="168"/>
      <c r="EN2399" s="168"/>
      <c r="EO2399" s="168"/>
      <c r="EP2399" s="168"/>
      <c r="EQ2399" s="168"/>
      <c r="ER2399" s="168"/>
      <c r="ES2399" s="168"/>
      <c r="ET2399" s="168"/>
      <c r="EU2399" s="168"/>
      <c r="EV2399" s="168"/>
      <c r="EW2399" s="168"/>
      <c r="EX2399" s="168"/>
      <c r="EY2399" s="168"/>
      <c r="EZ2399" s="168"/>
      <c r="FA2399" s="168"/>
      <c r="FB2399" s="168"/>
      <c r="FC2399" s="168"/>
      <c r="FD2399" s="168"/>
    </row>
    <row r="2400" spans="1:160" s="5" customFormat="1" x14ac:dyDescent="0.25">
      <c r="A2400" s="263"/>
      <c r="B2400" s="263"/>
      <c r="C2400" s="265"/>
      <c r="D2400" s="10" t="s">
        <v>23</v>
      </c>
      <c r="E2400" s="445" t="e">
        <f>+#REF!</f>
        <v>#REF!</v>
      </c>
      <c r="F2400" s="445"/>
      <c r="G2400" s="445"/>
      <c r="H2400" s="445"/>
      <c r="I2400" s="445"/>
      <c r="J2400" s="445"/>
      <c r="K2400" s="445"/>
      <c r="L2400" s="445"/>
      <c r="M2400" s="446"/>
      <c r="N2400" s="11" t="s">
        <v>23</v>
      </c>
      <c r="O2400" s="445" t="e">
        <f>+#REF!</f>
        <v>#REF!</v>
      </c>
      <c r="P2400" s="445"/>
      <c r="Q2400" s="445"/>
      <c r="R2400" s="445"/>
      <c r="S2400" s="445"/>
      <c r="T2400" s="445"/>
      <c r="U2400" s="446"/>
      <c r="V2400" s="33"/>
      <c r="W2400" s="57"/>
      <c r="X2400" s="86"/>
      <c r="Y2400" s="33"/>
      <c r="Z2400" s="36"/>
      <c r="AA2400" s="36"/>
      <c r="AD2400" s="33"/>
      <c r="AG2400" s="33"/>
      <c r="AH2400" s="43"/>
      <c r="AI2400" s="43"/>
      <c r="AJ2400" s="43"/>
      <c r="AK2400" s="43"/>
      <c r="AL2400" s="43"/>
      <c r="AM2400" s="43"/>
      <c r="AN2400" s="43"/>
      <c r="AO2400" s="43"/>
      <c r="AP2400" s="43"/>
      <c r="AQ2400" s="43"/>
      <c r="AR2400" s="43"/>
      <c r="AS2400" s="43"/>
      <c r="AT2400" s="43"/>
      <c r="AU2400" s="44"/>
      <c r="AV2400" s="33"/>
      <c r="AW2400" s="33"/>
      <c r="AX2400" s="33"/>
      <c r="AZ2400" s="141"/>
      <c r="BE2400" s="168"/>
      <c r="BF2400" s="168"/>
      <c r="BG2400" s="168"/>
      <c r="BH2400" s="168"/>
      <c r="BI2400" s="168"/>
      <c r="BJ2400" s="168"/>
      <c r="BK2400" s="168"/>
      <c r="BL2400" s="168"/>
      <c r="BM2400" s="168"/>
      <c r="DK2400" s="168"/>
      <c r="DL2400" s="168"/>
      <c r="DM2400" s="168"/>
      <c r="DN2400" s="168"/>
      <c r="DO2400" s="168"/>
      <c r="DP2400" s="168"/>
      <c r="DQ2400" s="168"/>
      <c r="DR2400" s="168"/>
      <c r="DS2400" s="168"/>
      <c r="DT2400" s="168"/>
      <c r="DU2400" s="168"/>
      <c r="DV2400" s="168"/>
      <c r="DW2400" s="168"/>
      <c r="DX2400" s="168"/>
      <c r="DY2400" s="168"/>
      <c r="DZ2400" s="168"/>
      <c r="EA2400" s="168"/>
      <c r="EB2400" s="168"/>
      <c r="EC2400" s="168"/>
      <c r="ED2400" s="168"/>
      <c r="EE2400" s="168"/>
      <c r="EF2400" s="168"/>
      <c r="EG2400" s="168"/>
      <c r="EH2400" s="168"/>
      <c r="EI2400" s="168"/>
      <c r="EJ2400" s="168"/>
      <c r="EK2400" s="168"/>
      <c r="EL2400" s="168"/>
      <c r="EM2400" s="168"/>
      <c r="EN2400" s="168"/>
      <c r="EO2400" s="168"/>
      <c r="EP2400" s="168"/>
      <c r="EQ2400" s="168"/>
      <c r="ER2400" s="168"/>
      <c r="ES2400" s="168"/>
      <c r="ET2400" s="168"/>
      <c r="EU2400" s="168"/>
      <c r="EV2400" s="168"/>
      <c r="EW2400" s="168"/>
      <c r="EX2400" s="168"/>
      <c r="EY2400" s="168"/>
      <c r="EZ2400" s="168"/>
      <c r="FA2400" s="168"/>
      <c r="FB2400" s="168"/>
      <c r="FC2400" s="168"/>
      <c r="FD2400" s="168"/>
    </row>
    <row r="2401" spans="1:160" s="5" customFormat="1" ht="14.4" thickBot="1" x14ac:dyDescent="0.3">
      <c r="A2401" s="263"/>
      <c r="B2401" s="263"/>
      <c r="C2401" s="265"/>
      <c r="D2401" s="12" t="s">
        <v>25</v>
      </c>
      <c r="E2401" s="447" t="e">
        <f>+#REF!</f>
        <v>#REF!</v>
      </c>
      <c r="F2401" s="447"/>
      <c r="G2401" s="447"/>
      <c r="H2401" s="447"/>
      <c r="I2401" s="447"/>
      <c r="J2401" s="447"/>
      <c r="K2401" s="447"/>
      <c r="L2401" s="447"/>
      <c r="M2401" s="448"/>
      <c r="N2401" s="13" t="s">
        <v>25</v>
      </c>
      <c r="O2401" s="447" t="e">
        <f>+#REF!</f>
        <v>#REF!</v>
      </c>
      <c r="P2401" s="447"/>
      <c r="Q2401" s="447"/>
      <c r="R2401" s="447"/>
      <c r="S2401" s="447"/>
      <c r="T2401" s="447"/>
      <c r="U2401" s="448"/>
      <c r="V2401" s="33"/>
      <c r="W2401" s="57"/>
      <c r="X2401" s="86"/>
      <c r="Y2401" s="33"/>
      <c r="Z2401" s="36"/>
      <c r="AA2401" s="36"/>
      <c r="AD2401" s="33"/>
      <c r="AG2401" s="33"/>
      <c r="AH2401" s="43"/>
      <c r="AI2401" s="43"/>
      <c r="AJ2401" s="43"/>
      <c r="AK2401" s="43"/>
      <c r="AL2401" s="43"/>
      <c r="AM2401" s="43"/>
      <c r="AN2401" s="43"/>
      <c r="AO2401" s="43"/>
      <c r="AP2401" s="43"/>
      <c r="AQ2401" s="43"/>
      <c r="AR2401" s="43"/>
      <c r="AS2401" s="43"/>
      <c r="AT2401" s="43"/>
      <c r="AU2401" s="44"/>
      <c r="AV2401" s="33"/>
      <c r="AW2401" s="33"/>
      <c r="AX2401" s="33"/>
      <c r="AZ2401" s="141"/>
      <c r="BE2401" s="168"/>
      <c r="BF2401" s="168"/>
      <c r="BG2401" s="168"/>
      <c r="BH2401" s="168"/>
      <c r="BI2401" s="168"/>
      <c r="BJ2401" s="168"/>
      <c r="BK2401" s="168"/>
      <c r="BL2401" s="168"/>
      <c r="BM2401" s="168"/>
      <c r="DK2401" s="168"/>
      <c r="DL2401" s="168"/>
      <c r="DM2401" s="168"/>
      <c r="DN2401" s="168"/>
      <c r="DO2401" s="168"/>
      <c r="DP2401" s="168"/>
      <c r="DQ2401" s="168"/>
      <c r="DR2401" s="168"/>
      <c r="DS2401" s="168"/>
      <c r="DT2401" s="168"/>
      <c r="DU2401" s="168"/>
      <c r="DV2401" s="168"/>
      <c r="DW2401" s="168"/>
      <c r="DX2401" s="168"/>
      <c r="DY2401" s="168"/>
      <c r="DZ2401" s="168"/>
      <c r="EA2401" s="168"/>
      <c r="EB2401" s="168"/>
      <c r="EC2401" s="168"/>
      <c r="ED2401" s="168"/>
      <c r="EE2401" s="168"/>
      <c r="EF2401" s="168"/>
      <c r="EG2401" s="168"/>
      <c r="EH2401" s="168"/>
      <c r="EI2401" s="168"/>
      <c r="EJ2401" s="168"/>
      <c r="EK2401" s="168"/>
      <c r="EL2401" s="168"/>
      <c r="EM2401" s="168"/>
      <c r="EN2401" s="168"/>
      <c r="EO2401" s="168"/>
      <c r="EP2401" s="168"/>
      <c r="EQ2401" s="168"/>
      <c r="ER2401" s="168"/>
      <c r="ES2401" s="168"/>
      <c r="ET2401" s="168"/>
      <c r="EU2401" s="168"/>
      <c r="EV2401" s="168"/>
      <c r="EW2401" s="168"/>
      <c r="EX2401" s="168"/>
      <c r="EY2401" s="168"/>
      <c r="EZ2401" s="168"/>
      <c r="FA2401" s="168"/>
      <c r="FB2401" s="168"/>
      <c r="FC2401" s="168"/>
      <c r="FD2401" s="168"/>
    </row>
    <row r="2402" spans="1:160" ht="9.9" customHeight="1" thickBot="1" x14ac:dyDescent="0.3"/>
    <row r="2403" spans="1:160" s="5" customFormat="1" ht="15.75" customHeight="1" x14ac:dyDescent="0.3">
      <c r="A2403" s="263"/>
      <c r="B2403" s="263"/>
      <c r="C2403" s="265"/>
      <c r="D2403" s="484"/>
      <c r="E2403" s="485"/>
      <c r="F2403" s="488" t="s">
        <v>0</v>
      </c>
      <c r="G2403" s="489"/>
      <c r="H2403" s="489"/>
      <c r="I2403" s="489"/>
      <c r="J2403" s="489"/>
      <c r="K2403" s="489"/>
      <c r="L2403" s="489"/>
      <c r="M2403" s="489"/>
      <c r="N2403" s="489"/>
      <c r="O2403" s="490"/>
      <c r="P2403" s="494" t="s">
        <v>1</v>
      </c>
      <c r="Q2403" s="495"/>
      <c r="R2403" s="495"/>
      <c r="S2403" s="496"/>
      <c r="T2403" s="500"/>
      <c r="U2403" s="501"/>
      <c r="V2403" s="33"/>
      <c r="W2403" s="57"/>
      <c r="X2403" s="86"/>
      <c r="Y2403" s="33"/>
      <c r="Z2403" s="36"/>
      <c r="AA2403" s="36"/>
      <c r="AD2403" s="33"/>
      <c r="AG2403" s="33"/>
      <c r="AH2403" s="43"/>
      <c r="AI2403" s="43"/>
      <c r="AJ2403" s="43"/>
      <c r="AK2403" s="43"/>
      <c r="AL2403" s="43"/>
      <c r="AM2403" s="43"/>
      <c r="AN2403" s="43"/>
      <c r="AO2403" s="43"/>
      <c r="AP2403" s="43"/>
      <c r="AQ2403" s="43"/>
      <c r="AR2403" s="43"/>
      <c r="AS2403" s="43"/>
      <c r="AT2403" s="43"/>
      <c r="AU2403" s="44"/>
      <c r="AV2403" s="33"/>
      <c r="AW2403" s="33"/>
      <c r="AX2403" s="33"/>
      <c r="AZ2403" s="141"/>
      <c r="BE2403" s="168"/>
      <c r="BF2403" s="168"/>
      <c r="BG2403" s="168"/>
      <c r="BH2403" s="168"/>
      <c r="BI2403" s="168"/>
      <c r="BJ2403" s="168"/>
      <c r="BK2403" s="168"/>
      <c r="BL2403" s="168"/>
      <c r="BM2403" s="168"/>
      <c r="DK2403" s="168"/>
      <c r="DL2403" s="168"/>
      <c r="DM2403" s="168"/>
      <c r="DN2403" s="168"/>
      <c r="DO2403" s="168"/>
      <c r="DP2403" s="168"/>
      <c r="DQ2403" s="168"/>
      <c r="DR2403" s="168"/>
      <c r="DS2403" s="168"/>
      <c r="DT2403" s="168"/>
      <c r="DU2403" s="168"/>
      <c r="DV2403" s="168"/>
      <c r="DW2403" s="168"/>
      <c r="DX2403" s="168"/>
      <c r="DY2403" s="168"/>
      <c r="DZ2403" s="168"/>
      <c r="EA2403" s="168"/>
      <c r="EB2403" s="168"/>
      <c r="EC2403" s="168"/>
      <c r="ED2403" s="168"/>
      <c r="EE2403" s="168"/>
      <c r="EF2403" s="168"/>
      <c r="EG2403" s="168"/>
      <c r="EH2403" s="168"/>
      <c r="EI2403" s="168"/>
      <c r="EJ2403" s="168"/>
      <c r="EK2403" s="168"/>
      <c r="EL2403" s="168"/>
      <c r="EM2403" s="168"/>
      <c r="EN2403" s="168"/>
      <c r="EO2403" s="168"/>
      <c r="EP2403" s="168"/>
      <c r="EQ2403" s="168"/>
      <c r="ER2403" s="168"/>
      <c r="ES2403" s="168"/>
      <c r="ET2403" s="168"/>
      <c r="EU2403" s="168"/>
      <c r="EV2403" s="168"/>
      <c r="EW2403" s="168"/>
      <c r="EX2403" s="168"/>
      <c r="EY2403" s="168"/>
      <c r="EZ2403" s="168"/>
      <c r="FA2403" s="168"/>
      <c r="FB2403" s="168"/>
      <c r="FC2403" s="168"/>
      <c r="FD2403" s="168"/>
    </row>
    <row r="2404" spans="1:160" s="5" customFormat="1" ht="15" customHeight="1" x14ac:dyDescent="0.3">
      <c r="A2404" s="263"/>
      <c r="B2404" s="263"/>
      <c r="C2404" s="265"/>
      <c r="D2404" s="481"/>
      <c r="E2404" s="482"/>
      <c r="F2404" s="491"/>
      <c r="G2404" s="492"/>
      <c r="H2404" s="492"/>
      <c r="I2404" s="492"/>
      <c r="J2404" s="492"/>
      <c r="K2404" s="492"/>
      <c r="L2404" s="492"/>
      <c r="M2404" s="492"/>
      <c r="N2404" s="492"/>
      <c r="O2404" s="493"/>
      <c r="P2404" s="497"/>
      <c r="Q2404" s="498"/>
      <c r="R2404" s="498"/>
      <c r="S2404" s="499"/>
      <c r="T2404" s="502"/>
      <c r="U2404" s="503"/>
      <c r="V2404" s="33"/>
      <c r="W2404" s="57"/>
      <c r="X2404" s="86"/>
      <c r="Y2404" s="38"/>
      <c r="Z2404" s="36"/>
      <c r="AA2404" s="36"/>
      <c r="AD2404" s="33"/>
      <c r="AG2404" s="33"/>
      <c r="AH2404" s="43"/>
      <c r="AI2404" s="43"/>
      <c r="AJ2404" s="43"/>
      <c r="AK2404" s="43"/>
      <c r="AL2404" s="43"/>
      <c r="AM2404" s="43"/>
      <c r="AN2404" s="43"/>
      <c r="AO2404" s="43"/>
      <c r="AP2404" s="43"/>
      <c r="AQ2404" s="43"/>
      <c r="AR2404" s="43"/>
      <c r="AS2404" s="43"/>
      <c r="AT2404" s="43"/>
      <c r="AU2404" s="44"/>
      <c r="AV2404" s="33"/>
      <c r="AW2404" s="33"/>
      <c r="AX2404" s="33"/>
      <c r="AZ2404" s="141"/>
      <c r="BE2404" s="168"/>
      <c r="BF2404" s="168"/>
      <c r="BG2404" s="168"/>
      <c r="BH2404" s="168"/>
      <c r="BI2404" s="168"/>
      <c r="BJ2404" s="168"/>
      <c r="BK2404" s="168"/>
      <c r="BL2404" s="168"/>
      <c r="BM2404" s="168"/>
      <c r="DK2404" s="168"/>
      <c r="DL2404" s="168"/>
      <c r="DM2404" s="168"/>
      <c r="DN2404" s="168"/>
      <c r="DO2404" s="168"/>
      <c r="DP2404" s="168"/>
      <c r="DQ2404" s="168"/>
      <c r="DR2404" s="168"/>
      <c r="DS2404" s="168"/>
      <c r="DT2404" s="168"/>
      <c r="DU2404" s="168"/>
      <c r="DV2404" s="168"/>
      <c r="DW2404" s="168"/>
      <c r="DX2404" s="168"/>
      <c r="DY2404" s="168"/>
      <c r="DZ2404" s="168"/>
      <c r="EA2404" s="168"/>
      <c r="EB2404" s="168"/>
      <c r="EC2404" s="168"/>
      <c r="ED2404" s="168"/>
      <c r="EE2404" s="168"/>
      <c r="EF2404" s="168"/>
      <c r="EG2404" s="168"/>
      <c r="EH2404" s="168"/>
      <c r="EI2404" s="168"/>
      <c r="EJ2404" s="168"/>
      <c r="EK2404" s="168"/>
      <c r="EL2404" s="168"/>
      <c r="EM2404" s="168"/>
      <c r="EN2404" s="168"/>
      <c r="EO2404" s="168"/>
      <c r="EP2404" s="168"/>
      <c r="EQ2404" s="168"/>
      <c r="ER2404" s="168"/>
      <c r="ES2404" s="168"/>
      <c r="ET2404" s="168"/>
      <c r="EU2404" s="168"/>
      <c r="EV2404" s="168"/>
      <c r="EW2404" s="168"/>
      <c r="EX2404" s="168"/>
      <c r="EY2404" s="168"/>
      <c r="EZ2404" s="168"/>
      <c r="FA2404" s="168"/>
      <c r="FB2404" s="168"/>
      <c r="FC2404" s="168"/>
      <c r="FD2404" s="168"/>
    </row>
    <row r="2405" spans="1:160" s="5" customFormat="1" ht="30" customHeight="1" thickBot="1" x14ac:dyDescent="0.35">
      <c r="A2405" s="263"/>
      <c r="B2405" s="263"/>
      <c r="C2405" s="265"/>
      <c r="D2405" s="486"/>
      <c r="E2405" s="487"/>
      <c r="F2405" s="506" t="s">
        <v>2</v>
      </c>
      <c r="G2405" s="507"/>
      <c r="H2405" s="507"/>
      <c r="I2405" s="507"/>
      <c r="J2405" s="507"/>
      <c r="K2405" s="507"/>
      <c r="L2405" s="507"/>
      <c r="M2405" s="507"/>
      <c r="N2405" s="507"/>
      <c r="O2405" s="508"/>
      <c r="P2405" s="32">
        <v>50</v>
      </c>
      <c r="Q2405" s="101" t="s">
        <v>3</v>
      </c>
      <c r="R2405" s="509">
        <v>147</v>
      </c>
      <c r="S2405" s="510"/>
      <c r="T2405" s="504"/>
      <c r="U2405" s="505"/>
      <c r="V2405" s="33">
        <f>+IF(C2414="","",1)</f>
        <v>1</v>
      </c>
      <c r="W2405" s="57"/>
      <c r="X2405" s="86"/>
      <c r="Y2405" s="39"/>
      <c r="Z2405" s="36"/>
      <c r="AA2405" s="36"/>
      <c r="AD2405" s="33"/>
      <c r="AG2405" s="33"/>
      <c r="AH2405" s="43"/>
      <c r="AI2405" s="43"/>
      <c r="AJ2405" s="43"/>
      <c r="AK2405" s="43"/>
      <c r="AL2405" s="43"/>
      <c r="AM2405" s="43"/>
      <c r="AN2405" s="43"/>
      <c r="AO2405" s="43"/>
      <c r="AP2405" s="43"/>
      <c r="AQ2405" s="43"/>
      <c r="AR2405" s="43"/>
      <c r="AS2405" s="43"/>
      <c r="AT2405" s="43"/>
      <c r="AU2405" s="44"/>
      <c r="AV2405" s="33"/>
      <c r="AW2405" s="33"/>
      <c r="AX2405" s="33"/>
      <c r="AZ2405" s="141"/>
      <c r="BE2405" s="168"/>
      <c r="BF2405" s="168"/>
      <c r="BG2405" s="168"/>
      <c r="BH2405" s="168"/>
      <c r="BI2405" s="168"/>
      <c r="BJ2405" s="168"/>
      <c r="BK2405" s="168"/>
      <c r="BL2405" s="168"/>
      <c r="BM2405" s="168"/>
      <c r="DK2405" s="168"/>
      <c r="DL2405" s="168"/>
      <c r="DM2405" s="168"/>
      <c r="DN2405" s="168"/>
      <c r="DO2405" s="168"/>
      <c r="DP2405" s="168"/>
      <c r="DQ2405" s="168"/>
      <c r="DR2405" s="168"/>
      <c r="DS2405" s="168"/>
      <c r="DT2405" s="168"/>
      <c r="DU2405" s="168"/>
      <c r="DV2405" s="168"/>
      <c r="DW2405" s="168"/>
      <c r="DX2405" s="168"/>
      <c r="DY2405" s="168"/>
      <c r="DZ2405" s="168"/>
      <c r="EA2405" s="168"/>
      <c r="EB2405" s="168"/>
      <c r="EC2405" s="168"/>
      <c r="ED2405" s="168"/>
      <c r="EE2405" s="168"/>
      <c r="EF2405" s="168"/>
      <c r="EG2405" s="168"/>
      <c r="EH2405" s="168"/>
      <c r="EI2405" s="168"/>
      <c r="EJ2405" s="168"/>
      <c r="EK2405" s="168"/>
      <c r="EL2405" s="168"/>
      <c r="EM2405" s="168"/>
      <c r="EN2405" s="168"/>
      <c r="EO2405" s="168"/>
      <c r="EP2405" s="168"/>
      <c r="EQ2405" s="168"/>
      <c r="ER2405" s="168"/>
      <c r="ES2405" s="168"/>
      <c r="ET2405" s="168"/>
      <c r="EU2405" s="168"/>
      <c r="EV2405" s="168"/>
      <c r="EW2405" s="168"/>
      <c r="EX2405" s="168"/>
      <c r="EY2405" s="168"/>
      <c r="EZ2405" s="168"/>
      <c r="FA2405" s="168"/>
      <c r="FB2405" s="168"/>
      <c r="FC2405" s="168"/>
      <c r="FD2405" s="168"/>
    </row>
    <row r="2406" spans="1:160" s="5" customFormat="1" ht="5.25" customHeight="1" thickBot="1" x14ac:dyDescent="0.35">
      <c r="A2406" s="263"/>
      <c r="B2406" s="263"/>
      <c r="C2406" s="265"/>
      <c r="D2406" s="454"/>
      <c r="E2406" s="454"/>
      <c r="F2406" s="454"/>
      <c r="G2406" s="454"/>
      <c r="H2406" s="454"/>
      <c r="I2406" s="454"/>
      <c r="J2406" s="454"/>
      <c r="K2406" s="454"/>
      <c r="L2406" s="454"/>
      <c r="M2406" s="454"/>
      <c r="N2406" s="454"/>
      <c r="O2406" s="454"/>
      <c r="P2406" s="454"/>
      <c r="Q2406" s="454"/>
      <c r="R2406" s="454"/>
      <c r="S2406" s="454"/>
      <c r="T2406" s="454"/>
      <c r="U2406" s="454"/>
      <c r="V2406" s="33"/>
      <c r="W2406" s="57"/>
      <c r="X2406" s="86"/>
      <c r="Y2406" s="38"/>
      <c r="Z2406" s="36"/>
      <c r="AA2406" s="36"/>
      <c r="AD2406" s="33"/>
      <c r="AG2406" s="33"/>
      <c r="AH2406" s="43"/>
      <c r="AI2406" s="43"/>
      <c r="AJ2406" s="43"/>
      <c r="AK2406" s="43"/>
      <c r="AL2406" s="43"/>
      <c r="AM2406" s="43"/>
      <c r="AN2406" s="43"/>
      <c r="AO2406" s="43"/>
      <c r="AP2406" s="43"/>
      <c r="AQ2406" s="43"/>
      <c r="AR2406" s="43"/>
      <c r="AS2406" s="43"/>
      <c r="AT2406" s="43"/>
      <c r="AU2406" s="44"/>
      <c r="AV2406" s="33"/>
      <c r="AW2406" s="33"/>
      <c r="AX2406" s="33"/>
      <c r="AZ2406" s="141"/>
      <c r="BE2406" s="168"/>
      <c r="BF2406" s="168"/>
      <c r="BG2406" s="168"/>
      <c r="BH2406" s="168"/>
      <c r="BI2406" s="168"/>
      <c r="BJ2406" s="168"/>
      <c r="BK2406" s="168"/>
      <c r="BL2406" s="168"/>
      <c r="BM2406" s="168"/>
      <c r="DK2406" s="168"/>
      <c r="DL2406" s="168"/>
      <c r="DM2406" s="168"/>
      <c r="DN2406" s="168"/>
      <c r="DO2406" s="168"/>
      <c r="DP2406" s="168"/>
      <c r="DQ2406" s="168"/>
      <c r="DR2406" s="168"/>
      <c r="DS2406" s="168"/>
      <c r="DT2406" s="168"/>
      <c r="DU2406" s="168"/>
      <c r="DV2406" s="168"/>
      <c r="DW2406" s="168"/>
      <c r="DX2406" s="168"/>
      <c r="DY2406" s="168"/>
      <c r="DZ2406" s="168"/>
      <c r="EA2406" s="168"/>
      <c r="EB2406" s="168"/>
      <c r="EC2406" s="168"/>
      <c r="ED2406" s="168"/>
      <c r="EE2406" s="168"/>
      <c r="EF2406" s="168"/>
      <c r="EG2406" s="168"/>
      <c r="EH2406" s="168"/>
      <c r="EI2406" s="168"/>
      <c r="EJ2406" s="168"/>
      <c r="EK2406" s="168"/>
      <c r="EL2406" s="168"/>
      <c r="EM2406" s="168"/>
      <c r="EN2406" s="168"/>
      <c r="EO2406" s="168"/>
      <c r="EP2406" s="168"/>
      <c r="EQ2406" s="168"/>
      <c r="ER2406" s="168"/>
      <c r="ES2406" s="168"/>
      <c r="ET2406" s="168"/>
      <c r="EU2406" s="168"/>
      <c r="EV2406" s="168"/>
      <c r="EW2406" s="168"/>
      <c r="EX2406" s="168"/>
      <c r="EY2406" s="168"/>
      <c r="EZ2406" s="168"/>
      <c r="FA2406" s="168"/>
      <c r="FB2406" s="168"/>
      <c r="FC2406" s="168"/>
      <c r="FD2406" s="168"/>
    </row>
    <row r="2407" spans="1:160" s="5" customFormat="1" ht="24.9" customHeight="1" x14ac:dyDescent="0.3">
      <c r="A2407" s="263"/>
      <c r="B2407" s="263"/>
      <c r="C2407" s="265"/>
      <c r="D2407" s="511" t="s">
        <v>4</v>
      </c>
      <c r="E2407" s="512"/>
      <c r="F2407" s="513" t="s">
        <v>168</v>
      </c>
      <c r="G2407" s="514"/>
      <c r="H2407" s="514"/>
      <c r="I2407" s="515"/>
      <c r="J2407" s="516" t="s">
        <v>5</v>
      </c>
      <c r="K2407" s="512"/>
      <c r="L2407" s="513" t="s">
        <v>102</v>
      </c>
      <c r="M2407" s="514"/>
      <c r="N2407" s="514"/>
      <c r="O2407" s="514"/>
      <c r="P2407" s="515"/>
      <c r="Q2407" s="1" t="s">
        <v>6</v>
      </c>
      <c r="R2407" s="513" t="s">
        <v>36</v>
      </c>
      <c r="S2407" s="514"/>
      <c r="T2407" s="514"/>
      <c r="U2407" s="517"/>
      <c r="V2407" s="33"/>
      <c r="W2407" s="57"/>
      <c r="X2407" s="86"/>
      <c r="Y2407" s="33"/>
      <c r="Z2407" s="36"/>
      <c r="AA2407" s="36"/>
      <c r="AD2407" s="33"/>
      <c r="AG2407" s="33"/>
      <c r="AH2407" s="43"/>
      <c r="AI2407" s="43"/>
      <c r="AJ2407" s="43"/>
      <c r="AK2407" s="43"/>
      <c r="AL2407" s="43"/>
      <c r="AM2407" s="43"/>
      <c r="AN2407" s="43"/>
      <c r="AO2407" s="43"/>
      <c r="AP2407" s="43"/>
      <c r="AQ2407" s="43"/>
      <c r="AR2407" s="43"/>
      <c r="AS2407" s="43"/>
      <c r="AT2407" s="43"/>
      <c r="AU2407" s="44"/>
      <c r="AV2407" s="33"/>
      <c r="AW2407" s="33"/>
      <c r="AX2407" s="33"/>
      <c r="AZ2407" s="141"/>
      <c r="BE2407" s="168"/>
      <c r="BF2407" s="168"/>
      <c r="BG2407" s="168"/>
      <c r="BH2407" s="168"/>
      <c r="BI2407" s="168"/>
      <c r="BJ2407" s="168"/>
      <c r="BK2407" s="168"/>
      <c r="BL2407" s="168"/>
      <c r="BM2407" s="168"/>
      <c r="DK2407" s="168"/>
      <c r="DL2407" s="168"/>
      <c r="DM2407" s="168"/>
      <c r="DN2407" s="168"/>
      <c r="DO2407" s="168"/>
      <c r="DP2407" s="168"/>
      <c r="DQ2407" s="168"/>
      <c r="DR2407" s="168"/>
      <c r="DS2407" s="168"/>
      <c r="DT2407" s="168"/>
      <c r="DU2407" s="168"/>
      <c r="DV2407" s="168"/>
      <c r="DW2407" s="168"/>
      <c r="DX2407" s="168"/>
      <c r="DY2407" s="168"/>
      <c r="DZ2407" s="168"/>
      <c r="EA2407" s="168"/>
      <c r="EB2407" s="168"/>
      <c r="EC2407" s="168"/>
      <c r="ED2407" s="168"/>
      <c r="EE2407" s="168"/>
      <c r="EF2407" s="168"/>
      <c r="EG2407" s="168"/>
      <c r="EH2407" s="168"/>
      <c r="EI2407" s="168"/>
      <c r="EJ2407" s="168"/>
      <c r="EK2407" s="168"/>
      <c r="EL2407" s="168"/>
      <c r="EM2407" s="168"/>
      <c r="EN2407" s="168"/>
      <c r="EO2407" s="168"/>
      <c r="EP2407" s="168"/>
      <c r="EQ2407" s="168"/>
      <c r="ER2407" s="168"/>
      <c r="ES2407" s="168"/>
      <c r="ET2407" s="168"/>
      <c r="EU2407" s="168"/>
      <c r="EV2407" s="168"/>
      <c r="EW2407" s="168"/>
      <c r="EX2407" s="168"/>
      <c r="EY2407" s="168"/>
      <c r="EZ2407" s="168"/>
      <c r="FA2407" s="168"/>
      <c r="FB2407" s="168"/>
      <c r="FC2407" s="168"/>
      <c r="FD2407" s="168"/>
    </row>
    <row r="2408" spans="1:160" s="5" customFormat="1" ht="45" customHeight="1" thickBot="1" x14ac:dyDescent="0.35">
      <c r="A2408" s="263"/>
      <c r="B2408" s="263"/>
      <c r="C2408" s="265"/>
      <c r="D2408" s="518" t="s">
        <v>7</v>
      </c>
      <c r="E2408" s="519"/>
      <c r="F2408" s="520" t="s">
        <v>169</v>
      </c>
      <c r="G2408" s="521"/>
      <c r="H2408" s="521"/>
      <c r="I2408" s="521"/>
      <c r="J2408" s="521"/>
      <c r="K2408" s="521"/>
      <c r="L2408" s="521"/>
      <c r="M2408" s="521"/>
      <c r="N2408" s="521"/>
      <c r="O2408" s="521"/>
      <c r="P2408" s="521"/>
      <c r="Q2408" s="521"/>
      <c r="R2408" s="521"/>
      <c r="S2408" s="521"/>
      <c r="T2408" s="521"/>
      <c r="U2408" s="522"/>
      <c r="V2408" s="33"/>
      <c r="W2408" s="57"/>
      <c r="X2408" s="86"/>
      <c r="Y2408" s="33"/>
      <c r="Z2408" s="36"/>
      <c r="AA2408" s="36"/>
      <c r="AD2408" s="33"/>
      <c r="AG2408" s="33"/>
      <c r="AH2408" s="43"/>
      <c r="AI2408" s="43"/>
      <c r="AJ2408" s="43"/>
      <c r="AK2408" s="43"/>
      <c r="AL2408" s="43"/>
      <c r="AM2408" s="43"/>
      <c r="AN2408" s="43"/>
      <c r="AO2408" s="43"/>
      <c r="AP2408" s="43"/>
      <c r="AQ2408" s="43"/>
      <c r="AR2408" s="43"/>
      <c r="AS2408" s="43"/>
      <c r="AT2408" s="43"/>
      <c r="AU2408" s="44"/>
      <c r="AV2408" s="33"/>
      <c r="AW2408" s="33"/>
      <c r="AX2408" s="33"/>
      <c r="AZ2408" s="141"/>
      <c r="BE2408" s="168"/>
      <c r="BF2408" s="168"/>
      <c r="BG2408" s="168"/>
      <c r="BH2408" s="168"/>
      <c r="BI2408" s="168"/>
      <c r="BJ2408" s="168"/>
      <c r="BK2408" s="168"/>
      <c r="BL2408" s="168"/>
      <c r="BM2408" s="168"/>
      <c r="DK2408" s="168"/>
      <c r="DL2408" s="168"/>
      <c r="DM2408" s="168"/>
      <c r="DN2408" s="168"/>
      <c r="DO2408" s="168"/>
      <c r="DP2408" s="168"/>
      <c r="DQ2408" s="168"/>
      <c r="DR2408" s="168"/>
      <c r="DS2408" s="168"/>
      <c r="DT2408" s="168"/>
      <c r="DU2408" s="168"/>
      <c r="DV2408" s="168"/>
      <c r="DW2408" s="168"/>
      <c r="DX2408" s="168"/>
      <c r="DY2408" s="168"/>
      <c r="DZ2408" s="168"/>
      <c r="EA2408" s="168"/>
      <c r="EB2408" s="168"/>
      <c r="EC2408" s="168"/>
      <c r="ED2408" s="168"/>
      <c r="EE2408" s="168"/>
      <c r="EF2408" s="168"/>
      <c r="EG2408" s="168"/>
      <c r="EH2408" s="168"/>
      <c r="EI2408" s="168"/>
      <c r="EJ2408" s="168"/>
      <c r="EK2408" s="168"/>
      <c r="EL2408" s="168"/>
      <c r="EM2408" s="168"/>
      <c r="EN2408" s="168"/>
      <c r="EO2408" s="168"/>
      <c r="EP2408" s="168"/>
      <c r="EQ2408" s="168"/>
      <c r="ER2408" s="168"/>
      <c r="ES2408" s="168"/>
      <c r="ET2408" s="168"/>
      <c r="EU2408" s="168"/>
      <c r="EV2408" s="168"/>
      <c r="EW2408" s="168"/>
      <c r="EX2408" s="168"/>
      <c r="EY2408" s="168"/>
      <c r="EZ2408" s="168"/>
      <c r="FA2408" s="168"/>
      <c r="FB2408" s="168"/>
      <c r="FC2408" s="168"/>
      <c r="FD2408" s="168"/>
    </row>
    <row r="2409" spans="1:160" s="5" customFormat="1" ht="5.0999999999999996" customHeight="1" thickBot="1" x14ac:dyDescent="0.35">
      <c r="A2409" s="263"/>
      <c r="B2409" s="263"/>
      <c r="C2409" s="265"/>
      <c r="D2409" s="523"/>
      <c r="E2409" s="523"/>
      <c r="F2409" s="523"/>
      <c r="G2409" s="523"/>
      <c r="H2409" s="523"/>
      <c r="I2409" s="523"/>
      <c r="J2409" s="523"/>
      <c r="K2409" s="523"/>
      <c r="L2409" s="523"/>
      <c r="M2409" s="523"/>
      <c r="N2409" s="523"/>
      <c r="O2409" s="523"/>
      <c r="P2409" s="523"/>
      <c r="Q2409" s="523"/>
      <c r="R2409" s="523"/>
      <c r="S2409" s="523"/>
      <c r="T2409" s="523"/>
      <c r="U2409" s="523"/>
      <c r="V2409" s="33"/>
      <c r="W2409" s="57"/>
      <c r="X2409" s="86"/>
      <c r="Y2409" s="33"/>
      <c r="Z2409" s="36"/>
      <c r="AA2409" s="36"/>
      <c r="AD2409" s="33"/>
      <c r="AG2409" s="33"/>
      <c r="AH2409" s="43"/>
      <c r="AI2409" s="43"/>
      <c r="AJ2409" s="43"/>
      <c r="AK2409" s="43"/>
      <c r="AL2409" s="43"/>
      <c r="AM2409" s="43"/>
      <c r="AN2409" s="43"/>
      <c r="AO2409" s="43"/>
      <c r="AP2409" s="43"/>
      <c r="AQ2409" s="43"/>
      <c r="AR2409" s="43"/>
      <c r="AS2409" s="43"/>
      <c r="AT2409" s="43"/>
      <c r="AU2409" s="44"/>
      <c r="AV2409" s="33"/>
      <c r="AW2409" s="33"/>
      <c r="AX2409" s="33"/>
      <c r="AZ2409" s="141"/>
      <c r="BE2409" s="168"/>
      <c r="BF2409" s="168"/>
      <c r="BG2409" s="168"/>
      <c r="BH2409" s="168"/>
      <c r="BI2409" s="168"/>
      <c r="BJ2409" s="168"/>
      <c r="BK2409" s="168"/>
      <c r="BL2409" s="168"/>
      <c r="BM2409" s="168"/>
      <c r="DK2409" s="168"/>
      <c r="DL2409" s="168"/>
      <c r="DM2409" s="168"/>
      <c r="DN2409" s="168"/>
      <c r="DO2409" s="168"/>
      <c r="DP2409" s="168"/>
      <c r="DQ2409" s="168"/>
      <c r="DR2409" s="168"/>
      <c r="DS2409" s="168"/>
      <c r="DT2409" s="168"/>
      <c r="DU2409" s="168"/>
      <c r="DV2409" s="168"/>
      <c r="DW2409" s="168"/>
      <c r="DX2409" s="168"/>
      <c r="DY2409" s="168"/>
      <c r="DZ2409" s="168"/>
      <c r="EA2409" s="168"/>
      <c r="EB2409" s="168"/>
      <c r="EC2409" s="168"/>
      <c r="ED2409" s="168"/>
      <c r="EE2409" s="168"/>
      <c r="EF2409" s="168"/>
      <c r="EG2409" s="168"/>
      <c r="EH2409" s="168"/>
      <c r="EI2409" s="168"/>
      <c r="EJ2409" s="168"/>
      <c r="EK2409" s="168"/>
      <c r="EL2409" s="168"/>
      <c r="EM2409" s="168"/>
      <c r="EN2409" s="168"/>
      <c r="EO2409" s="168"/>
      <c r="EP2409" s="168"/>
      <c r="EQ2409" s="168"/>
      <c r="ER2409" s="168"/>
      <c r="ES2409" s="168"/>
      <c r="ET2409" s="168"/>
      <c r="EU2409" s="168"/>
      <c r="EV2409" s="168"/>
      <c r="EW2409" s="168"/>
      <c r="EX2409" s="168"/>
      <c r="EY2409" s="168"/>
      <c r="EZ2409" s="168"/>
      <c r="FA2409" s="168"/>
      <c r="FB2409" s="168"/>
      <c r="FC2409" s="168"/>
      <c r="FD2409" s="168"/>
    </row>
    <row r="2410" spans="1:160" s="5" customFormat="1" ht="24.9" customHeight="1" thickBot="1" x14ac:dyDescent="0.35">
      <c r="A2410" s="263"/>
      <c r="B2410" s="263"/>
      <c r="C2410" s="265"/>
      <c r="D2410" s="2" t="s">
        <v>103</v>
      </c>
      <c r="E2410" s="98" t="s">
        <v>106</v>
      </c>
      <c r="F2410" s="455" t="s">
        <v>104</v>
      </c>
      <c r="G2410" s="524"/>
      <c r="H2410" s="456"/>
      <c r="I2410" s="525">
        <v>44058</v>
      </c>
      <c r="J2410" s="526"/>
      <c r="K2410" s="526"/>
      <c r="L2410" s="526"/>
      <c r="M2410" s="526"/>
      <c r="N2410" s="527"/>
      <c r="O2410" s="3" t="s">
        <v>8</v>
      </c>
      <c r="P2410" s="449" t="s">
        <v>24</v>
      </c>
      <c r="Q2410" s="450"/>
      <c r="R2410" s="450"/>
      <c r="S2410" s="450"/>
      <c r="T2410" s="450"/>
      <c r="U2410" s="528"/>
      <c r="V2410" s="33"/>
      <c r="W2410" s="57"/>
      <c r="X2410" s="86"/>
      <c r="Y2410" s="33"/>
      <c r="Z2410" s="36"/>
      <c r="AA2410" s="36"/>
      <c r="AD2410" s="33"/>
      <c r="AG2410" s="33"/>
      <c r="AH2410" s="43"/>
      <c r="AI2410" s="43"/>
      <c r="AJ2410" s="43"/>
      <c r="AK2410" s="43"/>
      <c r="AL2410" s="43"/>
      <c r="AM2410" s="43"/>
      <c r="AN2410" s="43"/>
      <c r="AO2410" s="43"/>
      <c r="AP2410" s="43"/>
      <c r="AQ2410" s="43"/>
      <c r="AR2410" s="43"/>
      <c r="AS2410" s="43"/>
      <c r="AT2410" s="43"/>
      <c r="AU2410" s="44"/>
      <c r="AV2410" s="33"/>
      <c r="AW2410" s="33"/>
      <c r="AX2410" s="33"/>
      <c r="AZ2410" s="141"/>
      <c r="BE2410" s="168"/>
      <c r="BF2410" s="168"/>
      <c r="BG2410" s="168"/>
      <c r="BH2410" s="168"/>
      <c r="BI2410" s="168"/>
      <c r="BJ2410" s="168"/>
      <c r="BK2410" s="168"/>
      <c r="BL2410" s="168"/>
      <c r="BM2410" s="168"/>
      <c r="DK2410" s="168"/>
      <c r="DL2410" s="168"/>
      <c r="DM2410" s="168"/>
      <c r="DN2410" s="168"/>
      <c r="DO2410" s="168"/>
      <c r="DP2410" s="168"/>
      <c r="DQ2410" s="168"/>
      <c r="DR2410" s="168"/>
      <c r="DS2410" s="168"/>
      <c r="DT2410" s="168"/>
      <c r="DU2410" s="168"/>
      <c r="DV2410" s="168"/>
      <c r="DW2410" s="168"/>
      <c r="DX2410" s="168"/>
      <c r="DY2410" s="168"/>
      <c r="DZ2410" s="168"/>
      <c r="EA2410" s="168"/>
      <c r="EB2410" s="168"/>
      <c r="EC2410" s="168"/>
      <c r="ED2410" s="168"/>
      <c r="EE2410" s="168"/>
      <c r="EF2410" s="168"/>
      <c r="EG2410" s="168"/>
      <c r="EH2410" s="168"/>
      <c r="EI2410" s="168"/>
      <c r="EJ2410" s="168"/>
      <c r="EK2410" s="168"/>
      <c r="EL2410" s="168"/>
      <c r="EM2410" s="168"/>
      <c r="EN2410" s="168"/>
      <c r="EO2410" s="168"/>
      <c r="EP2410" s="168"/>
      <c r="EQ2410" s="168"/>
      <c r="ER2410" s="168"/>
      <c r="ES2410" s="168"/>
      <c r="ET2410" s="168"/>
      <c r="EU2410" s="168"/>
      <c r="EV2410" s="168"/>
      <c r="EW2410" s="168"/>
      <c r="EX2410" s="168"/>
      <c r="EY2410" s="168"/>
      <c r="EZ2410" s="168"/>
      <c r="FA2410" s="168"/>
      <c r="FB2410" s="168"/>
      <c r="FC2410" s="168"/>
      <c r="FD2410" s="168"/>
    </row>
    <row r="2411" spans="1:160" s="5" customFormat="1" ht="5.0999999999999996" customHeight="1" thickBot="1" x14ac:dyDescent="0.35">
      <c r="A2411" s="263"/>
      <c r="B2411" s="263"/>
      <c r="C2411" s="265"/>
      <c r="D2411" s="100"/>
      <c r="E2411" s="100"/>
      <c r="F2411" s="100"/>
      <c r="G2411" s="100"/>
      <c r="H2411" s="100"/>
      <c r="I2411" s="100"/>
      <c r="J2411" s="100"/>
      <c r="K2411" s="100"/>
      <c r="L2411" s="100"/>
      <c r="M2411" s="100"/>
      <c r="N2411" s="100"/>
      <c r="O2411" s="100"/>
      <c r="P2411" s="100"/>
      <c r="Q2411" s="100"/>
      <c r="R2411" s="100"/>
      <c r="S2411" s="100"/>
      <c r="T2411" s="100"/>
      <c r="U2411" s="100"/>
      <c r="V2411" s="33"/>
      <c r="W2411" s="57"/>
      <c r="X2411" s="86"/>
      <c r="Y2411" s="33"/>
      <c r="Z2411" s="36"/>
      <c r="AA2411" s="36"/>
      <c r="AD2411" s="33"/>
      <c r="AG2411" s="33"/>
      <c r="AH2411" s="43"/>
      <c r="AI2411" s="43"/>
      <c r="AJ2411" s="43"/>
      <c r="AK2411" s="43"/>
      <c r="AL2411" s="43"/>
      <c r="AM2411" s="43"/>
      <c r="AN2411" s="43"/>
      <c r="AO2411" s="43"/>
      <c r="AP2411" s="43"/>
      <c r="AQ2411" s="43"/>
      <c r="AR2411" s="43"/>
      <c r="AS2411" s="43"/>
      <c r="AT2411" s="43"/>
      <c r="AU2411" s="44"/>
      <c r="AV2411" s="33"/>
      <c r="AW2411" s="33"/>
      <c r="AX2411" s="33"/>
      <c r="AZ2411" s="141"/>
      <c r="BE2411" s="168"/>
      <c r="BF2411" s="168"/>
      <c r="BG2411" s="168"/>
      <c r="BH2411" s="168"/>
      <c r="BI2411" s="168"/>
      <c r="BJ2411" s="168"/>
      <c r="BK2411" s="168"/>
      <c r="BL2411" s="168"/>
      <c r="BM2411" s="168"/>
      <c r="DK2411" s="168"/>
      <c r="DL2411" s="168"/>
      <c r="DM2411" s="168"/>
      <c r="DN2411" s="168"/>
      <c r="DO2411" s="168"/>
      <c r="DP2411" s="168"/>
      <c r="DQ2411" s="168"/>
      <c r="DR2411" s="168"/>
      <c r="DS2411" s="168"/>
      <c r="DT2411" s="168"/>
      <c r="DU2411" s="168"/>
      <c r="DV2411" s="168"/>
      <c r="DW2411" s="168"/>
      <c r="DX2411" s="168"/>
      <c r="DY2411" s="168"/>
      <c r="DZ2411" s="168"/>
      <c r="EA2411" s="168"/>
      <c r="EB2411" s="168"/>
      <c r="EC2411" s="168"/>
      <c r="ED2411" s="168"/>
      <c r="EE2411" s="168"/>
      <c r="EF2411" s="168"/>
      <c r="EG2411" s="168"/>
      <c r="EH2411" s="168"/>
      <c r="EI2411" s="168"/>
      <c r="EJ2411" s="168"/>
      <c r="EK2411" s="168"/>
      <c r="EL2411" s="168"/>
      <c r="EM2411" s="168"/>
      <c r="EN2411" s="168"/>
      <c r="EO2411" s="168"/>
      <c r="EP2411" s="168"/>
      <c r="EQ2411" s="168"/>
      <c r="ER2411" s="168"/>
      <c r="ES2411" s="168"/>
      <c r="ET2411" s="168"/>
      <c r="EU2411" s="168"/>
      <c r="EV2411" s="168"/>
      <c r="EW2411" s="168"/>
      <c r="EX2411" s="168"/>
      <c r="EY2411" s="168"/>
      <c r="EZ2411" s="168"/>
      <c r="FA2411" s="168"/>
      <c r="FB2411" s="168"/>
      <c r="FC2411" s="168"/>
      <c r="FD2411" s="168"/>
    </row>
    <row r="2412" spans="1:160" s="5" customFormat="1" ht="24.9" customHeight="1" thickBot="1" x14ac:dyDescent="0.35">
      <c r="A2412" s="263"/>
      <c r="B2412" s="263"/>
      <c r="C2412" s="265"/>
      <c r="D2412" s="2" t="s">
        <v>31</v>
      </c>
      <c r="E2412" s="449"/>
      <c r="F2412" s="450"/>
      <c r="G2412" s="450"/>
      <c r="H2412" s="450"/>
      <c r="I2412" s="450"/>
      <c r="J2412" s="451"/>
      <c r="K2412" s="19" t="s">
        <v>105</v>
      </c>
      <c r="L2412" s="452"/>
      <c r="M2412" s="452"/>
      <c r="N2412" s="452"/>
      <c r="O2412" s="452"/>
      <c r="P2412" s="452"/>
      <c r="Q2412" s="452"/>
      <c r="R2412" s="452"/>
      <c r="S2412" s="452"/>
      <c r="T2412" s="452"/>
      <c r="U2412" s="453"/>
      <c r="V2412" s="33"/>
      <c r="W2412" s="57"/>
      <c r="X2412" s="86"/>
      <c r="Y2412" s="33"/>
      <c r="Z2412" s="36"/>
      <c r="AA2412" s="36"/>
      <c r="AD2412" s="33"/>
      <c r="AG2412" s="33"/>
      <c r="AH2412" s="43"/>
      <c r="AI2412" s="43"/>
      <c r="AJ2412" s="43"/>
      <c r="AK2412" s="43"/>
      <c r="AL2412" s="43"/>
      <c r="AM2412" s="43"/>
      <c r="AN2412" s="43"/>
      <c r="AO2412" s="43"/>
      <c r="AP2412" s="43"/>
      <c r="AQ2412" s="43"/>
      <c r="AR2412" s="43"/>
      <c r="AS2412" s="43"/>
      <c r="AT2412" s="43"/>
      <c r="AU2412" s="44"/>
      <c r="AV2412" s="33"/>
      <c r="AW2412" s="33"/>
      <c r="AX2412" s="33"/>
      <c r="AZ2412" s="141"/>
      <c r="BE2412" s="168"/>
      <c r="BF2412" s="168"/>
      <c r="BG2412" s="168"/>
      <c r="BH2412" s="168"/>
      <c r="BI2412" s="168"/>
      <c r="BJ2412" s="168"/>
      <c r="BK2412" s="168"/>
      <c r="BL2412" s="168"/>
      <c r="BM2412" s="168"/>
      <c r="DK2412" s="168"/>
      <c r="DL2412" s="168"/>
      <c r="DM2412" s="168"/>
      <c r="DN2412" s="168"/>
      <c r="DO2412" s="168"/>
      <c r="DP2412" s="168"/>
      <c r="DQ2412" s="168"/>
      <c r="DR2412" s="168"/>
      <c r="DS2412" s="168"/>
      <c r="DT2412" s="168"/>
      <c r="DU2412" s="168"/>
      <c r="DV2412" s="168"/>
      <c r="DW2412" s="168"/>
      <c r="DX2412" s="168"/>
      <c r="DY2412" s="168"/>
      <c r="DZ2412" s="168"/>
      <c r="EA2412" s="168"/>
      <c r="EB2412" s="168"/>
      <c r="EC2412" s="168"/>
      <c r="ED2412" s="168"/>
      <c r="EE2412" s="168"/>
      <c r="EF2412" s="168"/>
      <c r="EG2412" s="168"/>
      <c r="EH2412" s="168"/>
      <c r="EI2412" s="168"/>
      <c r="EJ2412" s="168"/>
      <c r="EK2412" s="168"/>
      <c r="EL2412" s="168"/>
      <c r="EM2412" s="168"/>
      <c r="EN2412" s="168"/>
      <c r="EO2412" s="168"/>
      <c r="EP2412" s="168"/>
      <c r="EQ2412" s="168"/>
      <c r="ER2412" s="168"/>
      <c r="ES2412" s="168"/>
      <c r="ET2412" s="168"/>
      <c r="EU2412" s="168"/>
      <c r="EV2412" s="168"/>
      <c r="EW2412" s="168"/>
      <c r="EX2412" s="168"/>
      <c r="EY2412" s="168"/>
      <c r="EZ2412" s="168"/>
      <c r="FA2412" s="168"/>
      <c r="FB2412" s="168"/>
      <c r="FC2412" s="168"/>
      <c r="FD2412" s="168"/>
    </row>
    <row r="2413" spans="1:160" s="5" customFormat="1" ht="5.0999999999999996" customHeight="1" thickBot="1" x14ac:dyDescent="0.35">
      <c r="A2413" s="263"/>
      <c r="B2413" s="263"/>
      <c r="C2413" s="265"/>
      <c r="D2413" s="454"/>
      <c r="E2413" s="454"/>
      <c r="F2413" s="454"/>
      <c r="G2413" s="454"/>
      <c r="H2413" s="454"/>
      <c r="I2413" s="454"/>
      <c r="J2413" s="454"/>
      <c r="K2413" s="454"/>
      <c r="L2413" s="454"/>
      <c r="M2413" s="454"/>
      <c r="N2413" s="454"/>
      <c r="O2413" s="454"/>
      <c r="P2413" s="454"/>
      <c r="Q2413" s="454"/>
      <c r="R2413" s="454"/>
      <c r="S2413" s="454"/>
      <c r="T2413" s="454"/>
      <c r="U2413" s="454"/>
      <c r="V2413" s="33"/>
      <c r="W2413" s="57"/>
      <c r="X2413" s="86"/>
      <c r="Y2413" s="33"/>
      <c r="Z2413" s="36"/>
      <c r="AA2413" s="36"/>
      <c r="AD2413" s="33"/>
      <c r="AG2413" s="33"/>
      <c r="AH2413" s="43"/>
      <c r="AI2413" s="43"/>
      <c r="AJ2413" s="43"/>
      <c r="AK2413" s="43"/>
      <c r="AL2413" s="43"/>
      <c r="AM2413" s="43"/>
      <c r="AN2413" s="43"/>
      <c r="AO2413" s="43"/>
      <c r="AP2413" s="43"/>
      <c r="AQ2413" s="43"/>
      <c r="AR2413" s="43"/>
      <c r="AS2413" s="43"/>
      <c r="AT2413" s="43"/>
      <c r="AU2413" s="44"/>
      <c r="AV2413" s="33"/>
      <c r="AW2413" s="33"/>
      <c r="AX2413" s="33"/>
      <c r="AZ2413" s="141"/>
      <c r="BE2413" s="168"/>
      <c r="BF2413" s="168"/>
      <c r="BG2413" s="168"/>
      <c r="BH2413" s="168"/>
      <c r="BI2413" s="168"/>
      <c r="BJ2413" s="168"/>
      <c r="BK2413" s="168"/>
      <c r="BL2413" s="168"/>
      <c r="BM2413" s="168"/>
      <c r="DK2413" s="168"/>
      <c r="DL2413" s="168"/>
      <c r="DM2413" s="168"/>
      <c r="DN2413" s="168"/>
      <c r="DO2413" s="168"/>
      <c r="DP2413" s="168"/>
      <c r="DQ2413" s="168"/>
      <c r="DR2413" s="168"/>
      <c r="DS2413" s="168"/>
      <c r="DT2413" s="168"/>
      <c r="DU2413" s="168"/>
      <c r="DV2413" s="168"/>
      <c r="DW2413" s="168"/>
      <c r="DX2413" s="168"/>
      <c r="DY2413" s="168"/>
      <c r="DZ2413" s="168"/>
      <c r="EA2413" s="168"/>
      <c r="EB2413" s="168"/>
      <c r="EC2413" s="168"/>
      <c r="ED2413" s="168"/>
      <c r="EE2413" s="168"/>
      <c r="EF2413" s="168"/>
      <c r="EG2413" s="168"/>
      <c r="EH2413" s="168"/>
      <c r="EI2413" s="168"/>
      <c r="EJ2413" s="168"/>
      <c r="EK2413" s="168"/>
      <c r="EL2413" s="168"/>
      <c r="EM2413" s="168"/>
      <c r="EN2413" s="168"/>
      <c r="EO2413" s="168"/>
      <c r="EP2413" s="168"/>
      <c r="EQ2413" s="168"/>
      <c r="ER2413" s="168"/>
      <c r="ES2413" s="168"/>
      <c r="ET2413" s="168"/>
      <c r="EU2413" s="168"/>
      <c r="EV2413" s="168"/>
      <c r="EW2413" s="168"/>
      <c r="EX2413" s="168"/>
      <c r="EY2413" s="168"/>
      <c r="EZ2413" s="168"/>
      <c r="FA2413" s="168"/>
      <c r="FB2413" s="168"/>
      <c r="FC2413" s="168"/>
      <c r="FD2413" s="168"/>
    </row>
    <row r="2414" spans="1:160" s="5" customFormat="1" ht="45" customHeight="1" thickBot="1" x14ac:dyDescent="0.35">
      <c r="A2414" s="263">
        <f>+E2414</f>
        <v>7.419999999999991</v>
      </c>
      <c r="B2414" s="264">
        <f>+U2438</f>
        <v>36</v>
      </c>
      <c r="C2414" s="265">
        <v>42</v>
      </c>
      <c r="D2414" s="165" t="s">
        <v>9</v>
      </c>
      <c r="E2414" s="180">
        <v>7.419999999999991</v>
      </c>
      <c r="F2414" s="455" t="s">
        <v>29</v>
      </c>
      <c r="G2414" s="456"/>
      <c r="H2414" s="532" t="s">
        <v>147</v>
      </c>
      <c r="I2414" s="457"/>
      <c r="J2414" s="457"/>
      <c r="K2414" s="457"/>
      <c r="L2414" s="457"/>
      <c r="M2414" s="458"/>
      <c r="N2414" s="459" t="s">
        <v>32</v>
      </c>
      <c r="O2414" s="460"/>
      <c r="P2414" s="461"/>
      <c r="Q2414" s="462" t="s">
        <v>54</v>
      </c>
      <c r="R2414" s="463"/>
      <c r="S2414" s="463"/>
      <c r="T2414" s="463"/>
      <c r="U2414" s="464"/>
      <c r="V2414" s="33"/>
      <c r="W2414" s="57"/>
      <c r="X2414" s="86"/>
      <c r="Y2414" s="33"/>
      <c r="Z2414" s="38"/>
      <c r="AA2414" s="38"/>
      <c r="AD2414" s="33"/>
      <c r="AG2414" s="33"/>
      <c r="AH2414" s="43"/>
      <c r="AI2414" s="43"/>
      <c r="AJ2414" s="43"/>
      <c r="AK2414" s="43"/>
      <c r="AL2414" s="43"/>
      <c r="AM2414" s="43"/>
      <c r="AN2414" s="43"/>
      <c r="AO2414" s="43"/>
      <c r="AP2414" s="43"/>
      <c r="AQ2414" s="43"/>
      <c r="AR2414" s="43"/>
      <c r="AS2414" s="43"/>
      <c r="AT2414" s="43"/>
      <c r="AU2414" s="44"/>
      <c r="AV2414" s="33"/>
      <c r="AW2414" s="33"/>
      <c r="AX2414" s="33"/>
      <c r="AZ2414" s="141"/>
      <c r="BE2414" s="168"/>
      <c r="BF2414" s="168"/>
      <c r="BG2414" s="168"/>
      <c r="BH2414" s="168"/>
      <c r="BI2414" s="168"/>
      <c r="BJ2414" s="168"/>
      <c r="BK2414" s="168"/>
      <c r="BL2414" s="168"/>
      <c r="BM2414" s="168"/>
      <c r="DK2414" s="168"/>
      <c r="DL2414" s="168"/>
      <c r="DM2414" s="168"/>
      <c r="DN2414" s="168"/>
      <c r="DO2414" s="168"/>
      <c r="DP2414" s="168"/>
      <c r="DQ2414" s="168"/>
      <c r="DR2414" s="168"/>
      <c r="DS2414" s="168"/>
      <c r="DT2414" s="168"/>
      <c r="DU2414" s="168"/>
      <c r="DV2414" s="168"/>
      <c r="DW2414" s="168"/>
      <c r="DX2414" s="168"/>
      <c r="DY2414" s="168"/>
      <c r="DZ2414" s="168"/>
      <c r="EA2414" s="168"/>
      <c r="EB2414" s="168"/>
      <c r="EC2414" s="168"/>
      <c r="ED2414" s="168"/>
      <c r="EE2414" s="168"/>
      <c r="EF2414" s="168"/>
      <c r="EG2414" s="168"/>
      <c r="EH2414" s="168"/>
      <c r="EI2414" s="168"/>
      <c r="EJ2414" s="168"/>
      <c r="EK2414" s="168"/>
      <c r="EL2414" s="168"/>
      <c r="EM2414" s="168"/>
      <c r="EN2414" s="168"/>
      <c r="EO2414" s="168"/>
      <c r="EP2414" s="168"/>
      <c r="EQ2414" s="168"/>
      <c r="ER2414" s="168"/>
      <c r="ES2414" s="168"/>
      <c r="ET2414" s="168"/>
      <c r="EU2414" s="168"/>
      <c r="EV2414" s="168"/>
      <c r="EW2414" s="168"/>
      <c r="EX2414" s="168"/>
      <c r="EY2414" s="168"/>
      <c r="EZ2414" s="168"/>
      <c r="FA2414" s="168"/>
      <c r="FB2414" s="168"/>
      <c r="FC2414" s="168"/>
      <c r="FD2414" s="168"/>
    </row>
    <row r="2415" spans="1:160" s="5" customFormat="1" ht="5.0999999999999996" customHeight="1" thickBot="1" x14ac:dyDescent="0.35">
      <c r="A2415" s="263"/>
      <c r="B2415" s="263"/>
      <c r="C2415" s="265"/>
      <c r="D2415" s="428"/>
      <c r="E2415" s="428"/>
      <c r="F2415" s="428"/>
      <c r="G2415" s="428"/>
      <c r="H2415" s="428"/>
      <c r="I2415" s="428"/>
      <c r="J2415" s="428"/>
      <c r="K2415" s="428"/>
      <c r="L2415" s="428"/>
      <c r="M2415" s="428"/>
      <c r="N2415" s="454"/>
      <c r="O2415" s="454"/>
      <c r="P2415" s="454"/>
      <c r="Q2415" s="454"/>
      <c r="R2415" s="454"/>
      <c r="S2415" s="454"/>
      <c r="T2415" s="454"/>
      <c r="U2415" s="454"/>
      <c r="V2415" s="33"/>
      <c r="W2415" s="57"/>
      <c r="X2415" s="86"/>
      <c r="Y2415" s="33"/>
      <c r="Z2415" s="76"/>
      <c r="AA2415" s="76"/>
      <c r="AD2415" s="33"/>
      <c r="AG2415" s="33"/>
      <c r="AH2415" s="43"/>
      <c r="AI2415" s="43"/>
      <c r="AJ2415" s="43"/>
      <c r="AK2415" s="43"/>
      <c r="AL2415" s="43"/>
      <c r="AM2415" s="43"/>
      <c r="AN2415" s="43"/>
      <c r="AO2415" s="43"/>
      <c r="AP2415" s="43"/>
      <c r="AQ2415" s="43"/>
      <c r="AR2415" s="43"/>
      <c r="AS2415" s="43"/>
      <c r="AT2415" s="43"/>
      <c r="AU2415" s="44"/>
      <c r="AV2415" s="33"/>
      <c r="AW2415" s="33"/>
      <c r="AX2415" s="33"/>
      <c r="AZ2415" s="141"/>
      <c r="BE2415" s="168"/>
      <c r="BF2415" s="168"/>
      <c r="BG2415" s="168"/>
      <c r="BH2415" s="168"/>
      <c r="BI2415" s="168"/>
      <c r="BJ2415" s="168"/>
      <c r="BK2415" s="168"/>
      <c r="BL2415" s="168"/>
      <c r="BM2415" s="168"/>
      <c r="DK2415" s="168"/>
      <c r="DL2415" s="168"/>
      <c r="DM2415" s="168"/>
      <c r="DN2415" s="168"/>
      <c r="DO2415" s="168"/>
      <c r="DP2415" s="168"/>
      <c r="DQ2415" s="168"/>
      <c r="DR2415" s="168"/>
      <c r="DS2415" s="168"/>
      <c r="DT2415" s="168"/>
      <c r="DU2415" s="168"/>
      <c r="DV2415" s="168"/>
      <c r="DW2415" s="168"/>
      <c r="DX2415" s="168"/>
      <c r="DY2415" s="168"/>
      <c r="DZ2415" s="168"/>
      <c r="EA2415" s="168"/>
      <c r="EB2415" s="168"/>
      <c r="EC2415" s="168"/>
      <c r="ED2415" s="168"/>
      <c r="EE2415" s="168"/>
      <c r="EF2415" s="168"/>
      <c r="EG2415" s="168"/>
      <c r="EH2415" s="168"/>
      <c r="EI2415" s="168"/>
      <c r="EJ2415" s="168"/>
      <c r="EK2415" s="168"/>
      <c r="EL2415" s="168"/>
      <c r="EM2415" s="168"/>
      <c r="EN2415" s="168"/>
      <c r="EO2415" s="168"/>
      <c r="EP2415" s="168"/>
      <c r="EQ2415" s="168"/>
      <c r="ER2415" s="168"/>
      <c r="ES2415" s="168"/>
      <c r="ET2415" s="168"/>
      <c r="EU2415" s="168"/>
      <c r="EV2415" s="168"/>
      <c r="EW2415" s="168"/>
      <c r="EX2415" s="168"/>
      <c r="EY2415" s="168"/>
      <c r="EZ2415" s="168"/>
      <c r="FA2415" s="168"/>
      <c r="FB2415" s="168"/>
      <c r="FC2415" s="168"/>
      <c r="FD2415" s="168"/>
    </row>
    <row r="2416" spans="1:160" s="5" customFormat="1" ht="24.9" customHeight="1" x14ac:dyDescent="0.3">
      <c r="A2416" s="263"/>
      <c r="B2416" s="263"/>
      <c r="C2416" s="265"/>
      <c r="D2416" s="465" t="s">
        <v>30</v>
      </c>
      <c r="E2416" s="466"/>
      <c r="F2416" s="466"/>
      <c r="G2416" s="466"/>
      <c r="H2416" s="466"/>
      <c r="I2416" s="466"/>
      <c r="J2416" s="466"/>
      <c r="K2416" s="466"/>
      <c r="L2416" s="466"/>
      <c r="M2416" s="467"/>
      <c r="N2416" s="468" t="s">
        <v>11</v>
      </c>
      <c r="O2416" s="470" t="s">
        <v>12</v>
      </c>
      <c r="P2416" s="471"/>
      <c r="Q2416" s="474" t="s">
        <v>13</v>
      </c>
      <c r="R2416" s="475"/>
      <c r="S2416" s="476"/>
      <c r="T2416" s="477" t="s">
        <v>27</v>
      </c>
      <c r="U2416" s="479" t="s">
        <v>28</v>
      </c>
      <c r="V2416" s="33"/>
      <c r="W2416" s="57"/>
      <c r="X2416" s="86"/>
      <c r="Y2416" s="33"/>
      <c r="Z2416" s="76"/>
      <c r="AA2416" s="76"/>
      <c r="AD2416" s="33"/>
      <c r="AG2416" s="33"/>
      <c r="AH2416" s="43"/>
      <c r="AI2416" s="43"/>
      <c r="AJ2416" s="43"/>
      <c r="AK2416" s="43"/>
      <c r="AL2416" s="43"/>
      <c r="AM2416" s="43"/>
      <c r="AN2416" s="43"/>
      <c r="AO2416" s="43"/>
      <c r="AP2416" s="43"/>
      <c r="AQ2416" s="43"/>
      <c r="AR2416" s="43"/>
      <c r="AS2416" s="43"/>
      <c r="AT2416" s="43"/>
      <c r="AU2416" s="44"/>
      <c r="AV2416" s="33"/>
      <c r="AW2416" s="33"/>
      <c r="AX2416" s="33"/>
      <c r="AZ2416" s="141"/>
      <c r="BE2416" s="168"/>
      <c r="BF2416" s="168"/>
      <c r="BG2416" s="168"/>
      <c r="BH2416" s="168"/>
      <c r="BI2416" s="168"/>
      <c r="BJ2416" s="168"/>
      <c r="BK2416" s="168"/>
      <c r="BL2416" s="168"/>
      <c r="BM2416" s="168"/>
      <c r="DK2416" s="168"/>
      <c r="DL2416" s="168"/>
      <c r="DM2416" s="168"/>
      <c r="DN2416" s="168"/>
      <c r="DO2416" s="168"/>
      <c r="DP2416" s="168"/>
      <c r="DQ2416" s="168"/>
      <c r="DR2416" s="168"/>
      <c r="DS2416" s="168"/>
      <c r="DT2416" s="168"/>
      <c r="DU2416" s="168"/>
      <c r="DV2416" s="168"/>
      <c r="DW2416" s="168"/>
      <c r="DX2416" s="168"/>
      <c r="DY2416" s="168"/>
      <c r="DZ2416" s="168"/>
      <c r="EA2416" s="168"/>
      <c r="EB2416" s="168"/>
      <c r="EC2416" s="168"/>
      <c r="ED2416" s="168"/>
      <c r="EE2416" s="168"/>
      <c r="EF2416" s="168"/>
      <c r="EG2416" s="168"/>
      <c r="EH2416" s="168"/>
      <c r="EI2416" s="168"/>
      <c r="EJ2416" s="168"/>
      <c r="EK2416" s="168"/>
      <c r="EL2416" s="168"/>
      <c r="EM2416" s="168"/>
      <c r="EN2416" s="168"/>
      <c r="EO2416" s="168"/>
      <c r="EP2416" s="168"/>
      <c r="EQ2416" s="168"/>
      <c r="ER2416" s="168"/>
      <c r="ES2416" s="168"/>
      <c r="ET2416" s="168"/>
      <c r="EU2416" s="168"/>
      <c r="EV2416" s="168"/>
      <c r="EW2416" s="168"/>
      <c r="EX2416" s="168"/>
      <c r="EY2416" s="168"/>
      <c r="EZ2416" s="168"/>
      <c r="FA2416" s="168"/>
      <c r="FB2416" s="168"/>
      <c r="FC2416" s="168"/>
      <c r="FD2416" s="168"/>
    </row>
    <row r="2417" spans="1:160" s="5" customFormat="1" ht="24.9" customHeight="1" x14ac:dyDescent="0.3">
      <c r="A2417" s="263"/>
      <c r="B2417" s="263"/>
      <c r="C2417" s="265"/>
      <c r="D2417" s="481"/>
      <c r="E2417" s="482"/>
      <c r="F2417" s="482"/>
      <c r="G2417" s="482"/>
      <c r="H2417" s="482"/>
      <c r="I2417" s="482"/>
      <c r="J2417" s="482"/>
      <c r="K2417" s="482"/>
      <c r="L2417" s="482"/>
      <c r="M2417" s="483"/>
      <c r="N2417" s="469"/>
      <c r="O2417" s="472"/>
      <c r="P2417" s="473"/>
      <c r="Q2417" s="7" t="s">
        <v>14</v>
      </c>
      <c r="R2417" s="7" t="s">
        <v>15</v>
      </c>
      <c r="S2417" s="7" t="s">
        <v>26</v>
      </c>
      <c r="T2417" s="478"/>
      <c r="U2417" s="480"/>
      <c r="V2417" s="33"/>
      <c r="W2417" s="57"/>
      <c r="X2417" s="86"/>
      <c r="Y2417" s="33"/>
      <c r="Z2417" s="77"/>
      <c r="AA2417" s="77"/>
      <c r="AD2417" s="33"/>
      <c r="AG2417" s="33"/>
      <c r="AH2417" s="43"/>
      <c r="AI2417" s="43"/>
      <c r="AJ2417" s="43"/>
      <c r="AK2417" s="43"/>
      <c r="AL2417" s="43"/>
      <c r="AM2417" s="43"/>
      <c r="AN2417" s="43"/>
      <c r="AO2417" s="43"/>
      <c r="AP2417" s="43"/>
      <c r="AQ2417" s="43"/>
      <c r="AR2417" s="43"/>
      <c r="AS2417" s="43"/>
      <c r="AT2417" s="43"/>
      <c r="AU2417" s="44"/>
      <c r="AV2417" s="33"/>
      <c r="AW2417" s="33"/>
      <c r="AX2417" s="33"/>
      <c r="AZ2417" s="141"/>
      <c r="BE2417" s="168"/>
      <c r="BF2417" s="168"/>
      <c r="BG2417" s="168"/>
      <c r="BH2417" s="168"/>
      <c r="BI2417" s="168"/>
      <c r="BJ2417" s="168"/>
      <c r="BK2417" s="168"/>
      <c r="BL2417" s="168"/>
      <c r="BM2417" s="168"/>
      <c r="DK2417" s="168"/>
      <c r="DL2417" s="168"/>
      <c r="DM2417" s="168"/>
      <c r="DN2417" s="168"/>
      <c r="DO2417" s="168"/>
      <c r="DP2417" s="168"/>
      <c r="DQ2417" s="168"/>
      <c r="DR2417" s="168"/>
      <c r="DS2417" s="168"/>
      <c r="DT2417" s="168"/>
      <c r="DU2417" s="168"/>
      <c r="DV2417" s="168"/>
      <c r="DW2417" s="168"/>
      <c r="DX2417" s="168"/>
      <c r="DY2417" s="168"/>
      <c r="DZ2417" s="168"/>
      <c r="EA2417" s="168"/>
      <c r="EB2417" s="168"/>
      <c r="EC2417" s="168"/>
      <c r="ED2417" s="168"/>
      <c r="EE2417" s="168"/>
      <c r="EF2417" s="168"/>
      <c r="EG2417" s="168"/>
      <c r="EH2417" s="168"/>
      <c r="EI2417" s="168"/>
      <c r="EJ2417" s="168"/>
      <c r="EK2417" s="168"/>
      <c r="EL2417" s="168"/>
      <c r="EM2417" s="168"/>
      <c r="EN2417" s="168"/>
      <c r="EO2417" s="168"/>
      <c r="EP2417" s="168"/>
      <c r="EQ2417" s="168"/>
      <c r="ER2417" s="168"/>
      <c r="ES2417" s="168"/>
      <c r="ET2417" s="168"/>
      <c r="EU2417" s="168"/>
      <c r="EV2417" s="168"/>
      <c r="EW2417" s="168"/>
      <c r="EX2417" s="168"/>
      <c r="EY2417" s="168"/>
      <c r="EZ2417" s="168"/>
      <c r="FA2417" s="168"/>
      <c r="FB2417" s="168"/>
      <c r="FC2417" s="168"/>
      <c r="FD2417" s="168"/>
    </row>
    <row r="2418" spans="1:160" s="5" customFormat="1" ht="24.9" customHeight="1" x14ac:dyDescent="0.3">
      <c r="A2418" s="263"/>
      <c r="B2418" s="263"/>
      <c r="C2418" s="265"/>
      <c r="D2418" s="481"/>
      <c r="E2418" s="482"/>
      <c r="F2418" s="482"/>
      <c r="G2418" s="482"/>
      <c r="H2418" s="482"/>
      <c r="I2418" s="482"/>
      <c r="J2418" s="482"/>
      <c r="K2418" s="482"/>
      <c r="L2418" s="482"/>
      <c r="M2418" s="483"/>
      <c r="N2418" s="16">
        <v>14001469</v>
      </c>
      <c r="O2418" s="412" t="s">
        <v>335</v>
      </c>
      <c r="P2418" s="413"/>
      <c r="Q2418" s="8"/>
      <c r="R2418" s="8"/>
      <c r="S2418" s="8"/>
      <c r="T2418" s="216">
        <v>5</v>
      </c>
      <c r="U2418" s="17">
        <f>+T2418</f>
        <v>5</v>
      </c>
      <c r="V2418" s="33"/>
      <c r="W2418" s="57">
        <v>1</v>
      </c>
      <c r="X2418" s="86"/>
      <c r="Y2418" s="33">
        <f>+C2414</f>
        <v>42</v>
      </c>
      <c r="Z2418" s="41">
        <f>+SUMIF($N2418:$N2437,$Z$16,$U2418:$U2437)</f>
        <v>5</v>
      </c>
      <c r="AA2418" s="41">
        <f>+SUMIF($N2418:$N2437,$AA$16,$U2418:$U2437)</f>
        <v>2</v>
      </c>
      <c r="AB2418" s="41">
        <f>+SUMIF($N2418:$N2437,$AB$16,$U2418:$U2437)</f>
        <v>2</v>
      </c>
      <c r="AC2418" s="41">
        <f>+SUMIF($N2418:$N2437,$AC$16,$U2418:$U2437)</f>
        <v>2</v>
      </c>
      <c r="AD2418" s="41">
        <f>+SUMIF($N2418:$N2437,$AD$16,$U2418:$U2437)</f>
        <v>2</v>
      </c>
      <c r="AE2418" s="41">
        <f>+SUMIF($N2418:$N2437,$AE$16,$U2418:$U2437)</f>
        <v>2</v>
      </c>
      <c r="AF2418" s="41">
        <f>+SUMIF($N2418:$N2437,$AF$16,$U2418:$U2437)</f>
        <v>2</v>
      </c>
      <c r="AG2418" s="41">
        <f>+SUMIF($N2418:$N2437,$AG$16,$U2418:$U2437)</f>
        <v>2</v>
      </c>
      <c r="AH2418" s="41">
        <f>+SUMIF($N2418:$N2437,$AH$16,$U2418:$U2437)</f>
        <v>4</v>
      </c>
      <c r="AI2418" s="41">
        <f>+SUMIF($N2418:$N2437,$AI$16,$U2418:$U2437)</f>
        <v>2</v>
      </c>
      <c r="AJ2418" s="41">
        <f>+SUMIF($N2418:$N2437,$AJ$16,$U2418:$U2437)</f>
        <v>4</v>
      </c>
      <c r="AK2418" s="41">
        <f>+SUMIF($N2418:$N2437,$AK$16,$U2418:$U2437)</f>
        <v>0</v>
      </c>
      <c r="AL2418" s="41">
        <f>+SUMIF($N2418:$N2437,$AL$16,$U2418:$U2437)</f>
        <v>0</v>
      </c>
      <c r="AM2418" s="41">
        <f>+SUMIF($N2418:$N2437,$AM$16,$U2418:$U2437)</f>
        <v>0</v>
      </c>
      <c r="AN2418" s="41">
        <f>+SUMIF($N2418:$N2437,$AN$16,$U2418:$U2437)</f>
        <v>3</v>
      </c>
      <c r="AO2418" s="41">
        <f>+SUMIF($N2418:$N2437,$AO$16,$U2418:$U2437)</f>
        <v>0</v>
      </c>
      <c r="AP2418" s="41">
        <f>+SUMIF($N2418:$N2437,$AP$16,$U2418:$U2437)</f>
        <v>0</v>
      </c>
      <c r="AQ2418" s="41">
        <f>+SUMIF($N2418:$N2437,$AQ$16,$U2418:$U2437)</f>
        <v>2</v>
      </c>
      <c r="AR2418" s="41">
        <f>+SUMIF($N2418:$N2437,$AR$16,$U2418:$U2437)</f>
        <v>2</v>
      </c>
      <c r="AS2418" s="43"/>
      <c r="AT2418" s="43"/>
      <c r="AU2418" s="44"/>
      <c r="AV2418" s="33"/>
      <c r="AW2418" s="33"/>
      <c r="AX2418" s="33"/>
      <c r="AZ2418" s="141"/>
      <c r="BE2418" s="168"/>
      <c r="BF2418" s="168"/>
      <c r="BG2418" s="168"/>
      <c r="BH2418" s="168"/>
      <c r="BI2418" s="168"/>
      <c r="BJ2418" s="168"/>
      <c r="BK2418" s="168"/>
      <c r="BL2418" s="168"/>
      <c r="BM2418" s="168"/>
      <c r="DK2418" s="168"/>
      <c r="DL2418" s="168"/>
      <c r="DM2418" s="168"/>
      <c r="DN2418" s="168"/>
      <c r="DO2418" s="168"/>
      <c r="DP2418" s="168"/>
      <c r="DQ2418" s="168"/>
      <c r="DR2418" s="168"/>
      <c r="DS2418" s="168"/>
      <c r="DT2418" s="168"/>
      <c r="DU2418" s="168"/>
      <c r="DV2418" s="168"/>
      <c r="DW2418" s="168"/>
      <c r="DX2418" s="168"/>
      <c r="DY2418" s="168"/>
      <c r="DZ2418" s="168"/>
      <c r="EA2418" s="168"/>
      <c r="EB2418" s="168"/>
      <c r="EC2418" s="168"/>
      <c r="ED2418" s="168"/>
      <c r="EE2418" s="168"/>
      <c r="EF2418" s="168"/>
      <c r="EG2418" s="168"/>
      <c r="EH2418" s="168"/>
      <c r="EI2418" s="168"/>
      <c r="EJ2418" s="168"/>
      <c r="EK2418" s="168"/>
      <c r="EL2418" s="168"/>
      <c r="EM2418" s="168"/>
      <c r="EN2418" s="168"/>
      <c r="EO2418" s="168"/>
      <c r="EP2418" s="168"/>
      <c r="EQ2418" s="168"/>
      <c r="ER2418" s="168"/>
      <c r="ES2418" s="168"/>
      <c r="ET2418" s="168"/>
      <c r="EU2418" s="168"/>
      <c r="EV2418" s="168"/>
      <c r="EW2418" s="168"/>
      <c r="EX2418" s="168"/>
      <c r="EY2418" s="168"/>
      <c r="EZ2418" s="168"/>
      <c r="FA2418" s="168"/>
      <c r="FB2418" s="168"/>
      <c r="FC2418" s="168"/>
      <c r="FD2418" s="168"/>
    </row>
    <row r="2419" spans="1:160" s="5" customFormat="1" ht="24.9" customHeight="1" x14ac:dyDescent="0.3">
      <c r="A2419" s="263"/>
      <c r="B2419" s="263"/>
      <c r="C2419" s="265"/>
      <c r="D2419" s="481"/>
      <c r="E2419" s="482"/>
      <c r="F2419" s="482"/>
      <c r="G2419" s="482"/>
      <c r="H2419" s="482"/>
      <c r="I2419" s="482"/>
      <c r="J2419" s="482"/>
      <c r="K2419" s="482"/>
      <c r="L2419" s="482"/>
      <c r="M2419" s="483"/>
      <c r="N2419" s="16">
        <v>14001481</v>
      </c>
      <c r="O2419" s="412" t="s">
        <v>335</v>
      </c>
      <c r="P2419" s="413"/>
      <c r="Q2419" s="8"/>
      <c r="R2419" s="8"/>
      <c r="S2419" s="8"/>
      <c r="T2419" s="216">
        <v>2</v>
      </c>
      <c r="U2419" s="17">
        <f t="shared" ref="U2419:U2435" si="192">+T2419</f>
        <v>2</v>
      </c>
      <c r="V2419" s="33"/>
      <c r="W2419" s="57">
        <v>2</v>
      </c>
      <c r="X2419" s="86"/>
      <c r="Y2419" s="33"/>
      <c r="Z2419" s="36"/>
      <c r="AA2419" s="36"/>
      <c r="AD2419" s="33"/>
      <c r="AG2419" s="33"/>
      <c r="AH2419" s="43"/>
      <c r="AI2419" s="43"/>
      <c r="AJ2419" s="43"/>
      <c r="AK2419" s="43"/>
      <c r="AL2419" s="43"/>
      <c r="AM2419" s="43"/>
      <c r="AN2419" s="43"/>
      <c r="AO2419" s="43"/>
      <c r="AP2419" s="43"/>
      <c r="AQ2419" s="43"/>
      <c r="AR2419" s="43"/>
      <c r="AS2419" s="43"/>
      <c r="AT2419" s="43"/>
      <c r="AU2419" s="44"/>
      <c r="AV2419" s="33"/>
      <c r="AW2419" s="33"/>
      <c r="AX2419" s="33"/>
      <c r="AZ2419" s="141"/>
      <c r="BE2419" s="168"/>
      <c r="BF2419" s="168"/>
      <c r="BG2419" s="168"/>
      <c r="BH2419" s="168"/>
      <c r="BI2419" s="168"/>
      <c r="BJ2419" s="168"/>
      <c r="BK2419" s="168"/>
      <c r="BL2419" s="168"/>
      <c r="BM2419" s="168"/>
      <c r="DK2419" s="168"/>
      <c r="DL2419" s="168"/>
      <c r="DM2419" s="168"/>
      <c r="DN2419" s="168"/>
      <c r="DO2419" s="168"/>
      <c r="DP2419" s="168"/>
      <c r="DQ2419" s="168"/>
      <c r="DR2419" s="168"/>
      <c r="DS2419" s="168"/>
      <c r="DT2419" s="168"/>
      <c r="DU2419" s="168"/>
      <c r="DV2419" s="168"/>
      <c r="DW2419" s="168"/>
      <c r="DX2419" s="168"/>
      <c r="DY2419" s="168"/>
      <c r="DZ2419" s="168"/>
      <c r="EA2419" s="168"/>
      <c r="EB2419" s="168"/>
      <c r="EC2419" s="168"/>
      <c r="ED2419" s="168"/>
      <c r="EE2419" s="168"/>
      <c r="EF2419" s="168"/>
      <c r="EG2419" s="168"/>
      <c r="EH2419" s="168"/>
      <c r="EI2419" s="168"/>
      <c r="EJ2419" s="168"/>
      <c r="EK2419" s="168"/>
      <c r="EL2419" s="168"/>
      <c r="EM2419" s="168"/>
      <c r="EN2419" s="168"/>
      <c r="EO2419" s="168"/>
      <c r="EP2419" s="168"/>
      <c r="EQ2419" s="168"/>
      <c r="ER2419" s="168"/>
      <c r="ES2419" s="168"/>
      <c r="ET2419" s="168"/>
      <c r="EU2419" s="168"/>
      <c r="EV2419" s="168"/>
      <c r="EW2419" s="168"/>
      <c r="EX2419" s="168"/>
      <c r="EY2419" s="168"/>
      <c r="EZ2419" s="168"/>
      <c r="FA2419" s="168"/>
      <c r="FB2419" s="168"/>
      <c r="FC2419" s="168"/>
      <c r="FD2419" s="168"/>
    </row>
    <row r="2420" spans="1:160" s="5" customFormat="1" ht="24.9" customHeight="1" x14ac:dyDescent="0.3">
      <c r="A2420" s="263"/>
      <c r="B2420" s="263"/>
      <c r="C2420" s="265"/>
      <c r="D2420" s="481"/>
      <c r="E2420" s="482"/>
      <c r="F2420" s="482"/>
      <c r="G2420" s="482"/>
      <c r="H2420" s="482"/>
      <c r="I2420" s="482"/>
      <c r="J2420" s="482"/>
      <c r="K2420" s="482"/>
      <c r="L2420" s="482"/>
      <c r="M2420" s="483"/>
      <c r="N2420" s="16">
        <v>14000772</v>
      </c>
      <c r="O2420" s="412" t="s">
        <v>335</v>
      </c>
      <c r="P2420" s="413"/>
      <c r="Q2420" s="8"/>
      <c r="R2420" s="8"/>
      <c r="S2420" s="8"/>
      <c r="T2420" s="216">
        <v>2</v>
      </c>
      <c r="U2420" s="17">
        <f t="shared" si="192"/>
        <v>2</v>
      </c>
      <c r="V2420" s="33"/>
      <c r="W2420" s="57">
        <v>3</v>
      </c>
      <c r="X2420" s="86"/>
      <c r="Y2420" s="33"/>
      <c r="Z2420" s="36"/>
      <c r="AA2420" s="36"/>
      <c r="AD2420" s="33"/>
      <c r="AG2420" s="33"/>
      <c r="AH2420" s="43"/>
      <c r="AI2420" s="43"/>
      <c r="AJ2420" s="43"/>
      <c r="AK2420" s="43"/>
      <c r="AL2420" s="43"/>
      <c r="AM2420" s="43"/>
      <c r="AN2420" s="43"/>
      <c r="AO2420" s="43"/>
      <c r="AP2420" s="43"/>
      <c r="AQ2420" s="43"/>
      <c r="AR2420" s="43"/>
      <c r="AS2420" s="43"/>
      <c r="AT2420" s="43"/>
      <c r="AU2420" s="44"/>
      <c r="AV2420" s="33"/>
      <c r="AW2420" s="33"/>
      <c r="AX2420" s="33"/>
      <c r="AZ2420" s="141"/>
      <c r="BE2420" s="168"/>
      <c r="BF2420" s="168"/>
      <c r="BG2420" s="168"/>
      <c r="BH2420" s="168"/>
      <c r="BI2420" s="168"/>
      <c r="BJ2420" s="168"/>
      <c r="BK2420" s="168"/>
      <c r="BL2420" s="168"/>
      <c r="BM2420" s="168"/>
      <c r="DK2420" s="168"/>
      <c r="DL2420" s="168"/>
      <c r="DM2420" s="168"/>
      <c r="DN2420" s="168"/>
      <c r="DO2420" s="168"/>
      <c r="DP2420" s="168"/>
      <c r="DQ2420" s="168"/>
      <c r="DR2420" s="168"/>
      <c r="DS2420" s="168"/>
      <c r="DT2420" s="168"/>
      <c r="DU2420" s="168"/>
      <c r="DV2420" s="168"/>
      <c r="DW2420" s="168"/>
      <c r="DX2420" s="168"/>
      <c r="DY2420" s="168"/>
      <c r="DZ2420" s="168"/>
      <c r="EA2420" s="168"/>
      <c r="EB2420" s="168"/>
      <c r="EC2420" s="168"/>
      <c r="ED2420" s="168"/>
      <c r="EE2420" s="168"/>
      <c r="EF2420" s="168"/>
      <c r="EG2420" s="168"/>
      <c r="EH2420" s="168"/>
      <c r="EI2420" s="168"/>
      <c r="EJ2420" s="168"/>
      <c r="EK2420" s="168"/>
      <c r="EL2420" s="168"/>
      <c r="EM2420" s="168"/>
      <c r="EN2420" s="168"/>
      <c r="EO2420" s="168"/>
      <c r="EP2420" s="168"/>
      <c r="EQ2420" s="168"/>
      <c r="ER2420" s="168"/>
      <c r="ES2420" s="168"/>
      <c r="ET2420" s="168"/>
      <c r="EU2420" s="168"/>
      <c r="EV2420" s="168"/>
      <c r="EW2420" s="168"/>
      <c r="EX2420" s="168"/>
      <c r="EY2420" s="168"/>
      <c r="EZ2420" s="168"/>
      <c r="FA2420" s="168"/>
      <c r="FB2420" s="168"/>
      <c r="FC2420" s="168"/>
      <c r="FD2420" s="168"/>
    </row>
    <row r="2421" spans="1:160" s="5" customFormat="1" ht="24.9" customHeight="1" x14ac:dyDescent="0.3">
      <c r="A2421" s="263"/>
      <c r="B2421" s="263"/>
      <c r="C2421" s="265"/>
      <c r="D2421" s="481"/>
      <c r="E2421" s="482"/>
      <c r="F2421" s="482"/>
      <c r="G2421" s="482"/>
      <c r="H2421" s="482"/>
      <c r="I2421" s="482"/>
      <c r="J2421" s="482"/>
      <c r="K2421" s="482"/>
      <c r="L2421" s="482"/>
      <c r="M2421" s="483"/>
      <c r="N2421" s="16">
        <v>14000741</v>
      </c>
      <c r="O2421" s="412" t="s">
        <v>335</v>
      </c>
      <c r="P2421" s="413"/>
      <c r="Q2421" s="8"/>
      <c r="R2421" s="8"/>
      <c r="S2421" s="8"/>
      <c r="T2421" s="216">
        <v>2</v>
      </c>
      <c r="U2421" s="17">
        <f t="shared" si="192"/>
        <v>2</v>
      </c>
      <c r="V2421" s="33"/>
      <c r="W2421" s="57">
        <v>4</v>
      </c>
      <c r="X2421" s="86"/>
      <c r="Y2421" s="33"/>
      <c r="Z2421" s="36"/>
      <c r="AA2421" s="36"/>
      <c r="AD2421" s="33"/>
      <c r="AG2421" s="33"/>
      <c r="AH2421" s="43"/>
      <c r="AI2421" s="43"/>
      <c r="AJ2421" s="43"/>
      <c r="AK2421" s="43"/>
      <c r="AL2421" s="43"/>
      <c r="AM2421" s="43"/>
      <c r="AN2421" s="43"/>
      <c r="AO2421" s="43"/>
      <c r="AP2421" s="43"/>
      <c r="AQ2421" s="43"/>
      <c r="AR2421" s="43"/>
      <c r="AS2421" s="43"/>
      <c r="AT2421" s="43"/>
      <c r="AU2421" s="44"/>
      <c r="AV2421" s="33"/>
      <c r="AW2421" s="33"/>
      <c r="AX2421" s="33"/>
      <c r="AZ2421" s="141"/>
      <c r="BE2421" s="168"/>
      <c r="BF2421" s="168"/>
      <c r="BG2421" s="168"/>
      <c r="BH2421" s="168"/>
      <c r="BI2421" s="168"/>
      <c r="BJ2421" s="168"/>
      <c r="BK2421" s="168"/>
      <c r="BL2421" s="168"/>
      <c r="BM2421" s="168"/>
      <c r="DK2421" s="168"/>
      <c r="DL2421" s="168"/>
      <c r="DM2421" s="168"/>
      <c r="DN2421" s="168"/>
      <c r="DO2421" s="168"/>
      <c r="DP2421" s="168"/>
      <c r="DQ2421" s="168"/>
      <c r="DR2421" s="168"/>
      <c r="DS2421" s="168"/>
      <c r="DT2421" s="168"/>
      <c r="DU2421" s="168"/>
      <c r="DV2421" s="168"/>
      <c r="DW2421" s="168"/>
      <c r="DX2421" s="168"/>
      <c r="DY2421" s="168"/>
      <c r="DZ2421" s="168"/>
      <c r="EA2421" s="168"/>
      <c r="EB2421" s="168"/>
      <c r="EC2421" s="168"/>
      <c r="ED2421" s="168"/>
      <c r="EE2421" s="168"/>
      <c r="EF2421" s="168"/>
      <c r="EG2421" s="168"/>
      <c r="EH2421" s="168"/>
      <c r="EI2421" s="168"/>
      <c r="EJ2421" s="168"/>
      <c r="EK2421" s="168"/>
      <c r="EL2421" s="168"/>
      <c r="EM2421" s="168"/>
      <c r="EN2421" s="168"/>
      <c r="EO2421" s="168"/>
      <c r="EP2421" s="168"/>
      <c r="EQ2421" s="168"/>
      <c r="ER2421" s="168"/>
      <c r="ES2421" s="168"/>
      <c r="ET2421" s="168"/>
      <c r="EU2421" s="168"/>
      <c r="EV2421" s="168"/>
      <c r="EW2421" s="168"/>
      <c r="EX2421" s="168"/>
      <c r="EY2421" s="168"/>
      <c r="EZ2421" s="168"/>
      <c r="FA2421" s="168"/>
      <c r="FB2421" s="168"/>
      <c r="FC2421" s="168"/>
      <c r="FD2421" s="168"/>
    </row>
    <row r="2422" spans="1:160" s="5" customFormat="1" ht="24.9" customHeight="1" x14ac:dyDescent="0.3">
      <c r="A2422" s="263"/>
      <c r="B2422" s="263"/>
      <c r="C2422" s="265"/>
      <c r="D2422" s="481"/>
      <c r="E2422" s="482"/>
      <c r="F2422" s="482"/>
      <c r="G2422" s="482"/>
      <c r="H2422" s="482"/>
      <c r="I2422" s="482"/>
      <c r="J2422" s="482"/>
      <c r="K2422" s="482"/>
      <c r="L2422" s="482"/>
      <c r="M2422" s="483"/>
      <c r="N2422" s="16">
        <v>14000718</v>
      </c>
      <c r="O2422" s="412" t="s">
        <v>335</v>
      </c>
      <c r="P2422" s="413"/>
      <c r="Q2422" s="8"/>
      <c r="R2422" s="8"/>
      <c r="S2422" s="8"/>
      <c r="T2422" s="216">
        <v>2</v>
      </c>
      <c r="U2422" s="17">
        <f t="shared" si="192"/>
        <v>2</v>
      </c>
      <c r="V2422" s="33"/>
      <c r="W2422" s="57">
        <v>5</v>
      </c>
      <c r="X2422" s="86"/>
      <c r="Y2422" s="33"/>
      <c r="Z2422" s="36"/>
      <c r="AA2422" s="36"/>
      <c r="AD2422" s="33"/>
      <c r="AG2422" s="33"/>
      <c r="AH2422" s="43"/>
      <c r="AI2422" s="43"/>
      <c r="AJ2422" s="43"/>
      <c r="AK2422" s="43"/>
      <c r="AL2422" s="43"/>
      <c r="AM2422" s="43"/>
      <c r="AN2422" s="43"/>
      <c r="AO2422" s="43"/>
      <c r="AP2422" s="43"/>
      <c r="AQ2422" s="43"/>
      <c r="AR2422" s="43"/>
      <c r="AS2422" s="43"/>
      <c r="AT2422" s="43"/>
      <c r="AU2422" s="44"/>
      <c r="AV2422" s="33"/>
      <c r="AW2422" s="33"/>
      <c r="AX2422" s="33"/>
      <c r="AZ2422" s="141"/>
      <c r="BE2422" s="168"/>
      <c r="BF2422" s="168"/>
      <c r="BG2422" s="168"/>
      <c r="BH2422" s="168"/>
      <c r="BI2422" s="168"/>
      <c r="BJ2422" s="168"/>
      <c r="BK2422" s="168"/>
      <c r="BL2422" s="168"/>
      <c r="BM2422" s="168"/>
      <c r="DK2422" s="168"/>
      <c r="DL2422" s="168"/>
      <c r="DM2422" s="168"/>
      <c r="DN2422" s="168"/>
      <c r="DO2422" s="168"/>
      <c r="DP2422" s="168"/>
      <c r="DQ2422" s="168"/>
      <c r="DR2422" s="168"/>
      <c r="DS2422" s="168"/>
      <c r="DT2422" s="168"/>
      <c r="DU2422" s="168"/>
      <c r="DV2422" s="168"/>
      <c r="DW2422" s="168"/>
      <c r="DX2422" s="168"/>
      <c r="DY2422" s="168"/>
      <c r="DZ2422" s="168"/>
      <c r="EA2422" s="168"/>
      <c r="EB2422" s="168"/>
      <c r="EC2422" s="168"/>
      <c r="ED2422" s="168"/>
      <c r="EE2422" s="168"/>
      <c r="EF2422" s="168"/>
      <c r="EG2422" s="168"/>
      <c r="EH2422" s="168"/>
      <c r="EI2422" s="168"/>
      <c r="EJ2422" s="168"/>
      <c r="EK2422" s="168"/>
      <c r="EL2422" s="168"/>
      <c r="EM2422" s="168"/>
      <c r="EN2422" s="168"/>
      <c r="EO2422" s="168"/>
      <c r="EP2422" s="168"/>
      <c r="EQ2422" s="168"/>
      <c r="ER2422" s="168"/>
      <c r="ES2422" s="168"/>
      <c r="ET2422" s="168"/>
      <c r="EU2422" s="168"/>
      <c r="EV2422" s="168"/>
      <c r="EW2422" s="168"/>
      <c r="EX2422" s="168"/>
      <c r="EY2422" s="168"/>
      <c r="EZ2422" s="168"/>
      <c r="FA2422" s="168"/>
      <c r="FB2422" s="168"/>
      <c r="FC2422" s="168"/>
      <c r="FD2422" s="168"/>
    </row>
    <row r="2423" spans="1:160" s="5" customFormat="1" ht="24.9" customHeight="1" x14ac:dyDescent="0.3">
      <c r="A2423" s="263"/>
      <c r="B2423" s="263"/>
      <c r="C2423" s="265"/>
      <c r="D2423" s="481"/>
      <c r="E2423" s="482"/>
      <c r="F2423" s="482"/>
      <c r="G2423" s="482"/>
      <c r="H2423" s="482"/>
      <c r="I2423" s="482"/>
      <c r="J2423" s="482"/>
      <c r="K2423" s="482"/>
      <c r="L2423" s="482"/>
      <c r="M2423" s="483"/>
      <c r="N2423" s="16">
        <v>14001678</v>
      </c>
      <c r="O2423" s="412" t="s">
        <v>335</v>
      </c>
      <c r="P2423" s="413"/>
      <c r="Q2423" s="8"/>
      <c r="R2423" s="8"/>
      <c r="S2423" s="8"/>
      <c r="T2423" s="216">
        <v>2</v>
      </c>
      <c r="U2423" s="17">
        <f t="shared" si="192"/>
        <v>2</v>
      </c>
      <c r="V2423" s="33"/>
      <c r="W2423" s="57">
        <v>6</v>
      </c>
      <c r="X2423" s="86"/>
      <c r="Y2423" s="33"/>
      <c r="Z2423" s="36"/>
      <c r="AA2423" s="36"/>
      <c r="AD2423" s="33"/>
      <c r="AG2423" s="33"/>
      <c r="AH2423" s="43"/>
      <c r="AI2423" s="43"/>
      <c r="AJ2423" s="43"/>
      <c r="AK2423" s="43"/>
      <c r="AL2423" s="43"/>
      <c r="AM2423" s="43"/>
      <c r="AN2423" s="43"/>
      <c r="AO2423" s="43"/>
      <c r="AP2423" s="43"/>
      <c r="AQ2423" s="43"/>
      <c r="AR2423" s="43"/>
      <c r="AS2423" s="43"/>
      <c r="AT2423" s="43"/>
      <c r="AU2423" s="44"/>
      <c r="AV2423" s="33"/>
      <c r="AW2423" s="33"/>
      <c r="AX2423" s="33"/>
      <c r="AZ2423" s="141"/>
      <c r="BE2423" s="168"/>
      <c r="BF2423" s="168"/>
      <c r="BG2423" s="168"/>
      <c r="BH2423" s="168"/>
      <c r="BI2423" s="168"/>
      <c r="BJ2423" s="168"/>
      <c r="BK2423" s="168"/>
      <c r="BL2423" s="168"/>
      <c r="BM2423" s="168"/>
      <c r="DK2423" s="168"/>
      <c r="DL2423" s="168"/>
      <c r="DM2423" s="168"/>
      <c r="DN2423" s="168"/>
      <c r="DO2423" s="168"/>
      <c r="DP2423" s="168"/>
      <c r="DQ2423" s="168"/>
      <c r="DR2423" s="168"/>
      <c r="DS2423" s="168"/>
      <c r="DT2423" s="168"/>
      <c r="DU2423" s="168"/>
      <c r="DV2423" s="168"/>
      <c r="DW2423" s="168"/>
      <c r="DX2423" s="168"/>
      <c r="DY2423" s="168"/>
      <c r="DZ2423" s="168"/>
      <c r="EA2423" s="168"/>
      <c r="EB2423" s="168"/>
      <c r="EC2423" s="168"/>
      <c r="ED2423" s="168"/>
      <c r="EE2423" s="168"/>
      <c r="EF2423" s="168"/>
      <c r="EG2423" s="168"/>
      <c r="EH2423" s="168"/>
      <c r="EI2423" s="168"/>
      <c r="EJ2423" s="168"/>
      <c r="EK2423" s="168"/>
      <c r="EL2423" s="168"/>
      <c r="EM2423" s="168"/>
      <c r="EN2423" s="168"/>
      <c r="EO2423" s="168"/>
      <c r="EP2423" s="168"/>
      <c r="EQ2423" s="168"/>
      <c r="ER2423" s="168"/>
      <c r="ES2423" s="168"/>
      <c r="ET2423" s="168"/>
      <c r="EU2423" s="168"/>
      <c r="EV2423" s="168"/>
      <c r="EW2423" s="168"/>
      <c r="EX2423" s="168"/>
      <c r="EY2423" s="168"/>
      <c r="EZ2423" s="168"/>
      <c r="FA2423" s="168"/>
      <c r="FB2423" s="168"/>
      <c r="FC2423" s="168"/>
      <c r="FD2423" s="168"/>
    </row>
    <row r="2424" spans="1:160" s="5" customFormat="1" ht="24.9" customHeight="1" x14ac:dyDescent="0.3">
      <c r="A2424" s="263"/>
      <c r="B2424" s="263"/>
      <c r="C2424" s="265"/>
      <c r="D2424" s="481"/>
      <c r="E2424" s="482"/>
      <c r="F2424" s="482"/>
      <c r="G2424" s="482"/>
      <c r="H2424" s="482"/>
      <c r="I2424" s="482"/>
      <c r="J2424" s="482"/>
      <c r="K2424" s="482"/>
      <c r="L2424" s="482"/>
      <c r="M2424" s="483"/>
      <c r="N2424" s="16">
        <v>14001545</v>
      </c>
      <c r="O2424" s="412" t="s">
        <v>335</v>
      </c>
      <c r="P2424" s="413"/>
      <c r="Q2424" s="8"/>
      <c r="R2424" s="8"/>
      <c r="S2424" s="8"/>
      <c r="T2424" s="216">
        <v>2</v>
      </c>
      <c r="U2424" s="17">
        <f t="shared" si="192"/>
        <v>2</v>
      </c>
      <c r="V2424" s="33"/>
      <c r="W2424" s="57">
        <v>7</v>
      </c>
      <c r="X2424" s="86"/>
      <c r="Y2424" s="33"/>
      <c r="Z2424" s="36"/>
      <c r="AA2424" s="36"/>
      <c r="AD2424" s="33"/>
      <c r="AG2424" s="33"/>
      <c r="AH2424" s="43"/>
      <c r="AI2424" s="43"/>
      <c r="AJ2424" s="43"/>
      <c r="AK2424" s="43"/>
      <c r="AL2424" s="43"/>
      <c r="AM2424" s="43"/>
      <c r="AN2424" s="43"/>
      <c r="AO2424" s="43"/>
      <c r="AP2424" s="43"/>
      <c r="AQ2424" s="43"/>
      <c r="AR2424" s="43"/>
      <c r="AS2424" s="43"/>
      <c r="AT2424" s="43"/>
      <c r="AU2424" s="44"/>
      <c r="AV2424" s="33"/>
      <c r="AW2424" s="33"/>
      <c r="AX2424" s="33"/>
      <c r="AZ2424" s="141"/>
      <c r="BE2424" s="168"/>
      <c r="BF2424" s="168"/>
      <c r="BG2424" s="168"/>
      <c r="BH2424" s="168"/>
      <c r="BI2424" s="168"/>
      <c r="BJ2424" s="168"/>
      <c r="BK2424" s="168"/>
      <c r="BL2424" s="168"/>
      <c r="BM2424" s="168"/>
      <c r="DK2424" s="168"/>
      <c r="DL2424" s="168"/>
      <c r="DM2424" s="168"/>
      <c r="DN2424" s="168"/>
      <c r="DO2424" s="168"/>
      <c r="DP2424" s="168"/>
      <c r="DQ2424" s="168"/>
      <c r="DR2424" s="168"/>
      <c r="DS2424" s="168"/>
      <c r="DT2424" s="168"/>
      <c r="DU2424" s="168"/>
      <c r="DV2424" s="168"/>
      <c r="DW2424" s="168"/>
      <c r="DX2424" s="168"/>
      <c r="DY2424" s="168"/>
      <c r="DZ2424" s="168"/>
      <c r="EA2424" s="168"/>
      <c r="EB2424" s="168"/>
      <c r="EC2424" s="168"/>
      <c r="ED2424" s="168"/>
      <c r="EE2424" s="168"/>
      <c r="EF2424" s="168"/>
      <c r="EG2424" s="168"/>
      <c r="EH2424" s="168"/>
      <c r="EI2424" s="168"/>
      <c r="EJ2424" s="168"/>
      <c r="EK2424" s="168"/>
      <c r="EL2424" s="168"/>
      <c r="EM2424" s="168"/>
      <c r="EN2424" s="168"/>
      <c r="EO2424" s="168"/>
      <c r="EP2424" s="168"/>
      <c r="EQ2424" s="168"/>
      <c r="ER2424" s="168"/>
      <c r="ES2424" s="168"/>
      <c r="ET2424" s="168"/>
      <c r="EU2424" s="168"/>
      <c r="EV2424" s="168"/>
      <c r="EW2424" s="168"/>
      <c r="EX2424" s="168"/>
      <c r="EY2424" s="168"/>
      <c r="EZ2424" s="168"/>
      <c r="FA2424" s="168"/>
      <c r="FB2424" s="168"/>
      <c r="FC2424" s="168"/>
      <c r="FD2424" s="168"/>
    </row>
    <row r="2425" spans="1:160" s="5" customFormat="1" ht="24.9" customHeight="1" x14ac:dyDescent="0.3">
      <c r="A2425" s="263"/>
      <c r="B2425" s="263"/>
      <c r="C2425" s="265"/>
      <c r="D2425" s="481"/>
      <c r="E2425" s="482"/>
      <c r="F2425" s="482"/>
      <c r="G2425" s="482"/>
      <c r="H2425" s="482"/>
      <c r="I2425" s="482"/>
      <c r="J2425" s="482"/>
      <c r="K2425" s="482"/>
      <c r="L2425" s="482"/>
      <c r="M2425" s="483"/>
      <c r="N2425" s="16">
        <v>14001517</v>
      </c>
      <c r="O2425" s="412" t="s">
        <v>335</v>
      </c>
      <c r="P2425" s="413"/>
      <c r="Q2425" s="8"/>
      <c r="R2425" s="8"/>
      <c r="S2425" s="8"/>
      <c r="T2425" s="216">
        <v>2</v>
      </c>
      <c r="U2425" s="17">
        <f t="shared" si="192"/>
        <v>2</v>
      </c>
      <c r="V2425" s="33"/>
      <c r="W2425" s="57">
        <v>8</v>
      </c>
      <c r="X2425" s="86"/>
      <c r="Y2425" s="33"/>
      <c r="Z2425" s="36"/>
      <c r="AA2425" s="36"/>
      <c r="AD2425" s="33"/>
      <c r="AG2425" s="33"/>
      <c r="AH2425" s="43"/>
      <c r="AI2425" s="43"/>
      <c r="AJ2425" s="43"/>
      <c r="AK2425" s="43"/>
      <c r="AL2425" s="43"/>
      <c r="AM2425" s="43"/>
      <c r="AN2425" s="43"/>
      <c r="AO2425" s="43"/>
      <c r="AP2425" s="43"/>
      <c r="AQ2425" s="43"/>
      <c r="AR2425" s="43"/>
      <c r="AS2425" s="43"/>
      <c r="AT2425" s="43"/>
      <c r="AU2425" s="44"/>
      <c r="AV2425" s="33"/>
      <c r="AW2425" s="33"/>
      <c r="AX2425" s="33"/>
      <c r="AZ2425" s="141"/>
      <c r="BE2425" s="168"/>
      <c r="BF2425" s="168"/>
      <c r="BG2425" s="168"/>
      <c r="BH2425" s="168"/>
      <c r="BI2425" s="168"/>
      <c r="BJ2425" s="168"/>
      <c r="BK2425" s="168"/>
      <c r="BL2425" s="168"/>
      <c r="BM2425" s="168"/>
      <c r="DK2425" s="168"/>
      <c r="DL2425" s="168"/>
      <c r="DM2425" s="168"/>
      <c r="DN2425" s="168"/>
      <c r="DO2425" s="168"/>
      <c r="DP2425" s="168"/>
      <c r="DQ2425" s="168"/>
      <c r="DR2425" s="168"/>
      <c r="DS2425" s="168"/>
      <c r="DT2425" s="168"/>
      <c r="DU2425" s="168"/>
      <c r="DV2425" s="168"/>
      <c r="DW2425" s="168"/>
      <c r="DX2425" s="168"/>
      <c r="DY2425" s="168"/>
      <c r="DZ2425" s="168"/>
      <c r="EA2425" s="168"/>
      <c r="EB2425" s="168"/>
      <c r="EC2425" s="168"/>
      <c r="ED2425" s="168"/>
      <c r="EE2425" s="168"/>
      <c r="EF2425" s="168"/>
      <c r="EG2425" s="168"/>
      <c r="EH2425" s="168"/>
      <c r="EI2425" s="168"/>
      <c r="EJ2425" s="168"/>
      <c r="EK2425" s="168"/>
      <c r="EL2425" s="168"/>
      <c r="EM2425" s="168"/>
      <c r="EN2425" s="168"/>
      <c r="EO2425" s="168"/>
      <c r="EP2425" s="168"/>
      <c r="EQ2425" s="168"/>
      <c r="ER2425" s="168"/>
      <c r="ES2425" s="168"/>
      <c r="ET2425" s="168"/>
      <c r="EU2425" s="168"/>
      <c r="EV2425" s="168"/>
      <c r="EW2425" s="168"/>
      <c r="EX2425" s="168"/>
      <c r="EY2425" s="168"/>
      <c r="EZ2425" s="168"/>
      <c r="FA2425" s="168"/>
      <c r="FB2425" s="168"/>
      <c r="FC2425" s="168"/>
      <c r="FD2425" s="168"/>
    </row>
    <row r="2426" spans="1:160" s="5" customFormat="1" ht="24.9" customHeight="1" x14ac:dyDescent="0.3">
      <c r="A2426" s="263"/>
      <c r="B2426" s="263"/>
      <c r="C2426" s="265"/>
      <c r="D2426" s="481"/>
      <c r="E2426" s="482"/>
      <c r="F2426" s="482"/>
      <c r="G2426" s="482"/>
      <c r="H2426" s="482"/>
      <c r="I2426" s="482"/>
      <c r="J2426" s="482"/>
      <c r="K2426" s="482"/>
      <c r="L2426" s="482"/>
      <c r="M2426" s="483"/>
      <c r="N2426" s="16">
        <v>14001156</v>
      </c>
      <c r="O2426" s="412" t="s">
        <v>335</v>
      </c>
      <c r="P2426" s="413"/>
      <c r="Q2426" s="8"/>
      <c r="R2426" s="8"/>
      <c r="S2426" s="8"/>
      <c r="T2426" s="216">
        <v>4</v>
      </c>
      <c r="U2426" s="17">
        <f t="shared" si="192"/>
        <v>4</v>
      </c>
      <c r="V2426" s="33"/>
      <c r="W2426" s="57">
        <v>9</v>
      </c>
      <c r="X2426" s="86"/>
      <c r="Y2426" s="33"/>
      <c r="Z2426" s="36"/>
      <c r="AA2426" s="36"/>
      <c r="AD2426" s="33"/>
      <c r="AG2426" s="33"/>
      <c r="AH2426" s="43"/>
      <c r="AI2426" s="43"/>
      <c r="AJ2426" s="43"/>
      <c r="AK2426" s="43"/>
      <c r="AL2426" s="43"/>
      <c r="AM2426" s="43"/>
      <c r="AN2426" s="43"/>
      <c r="AO2426" s="43"/>
      <c r="AP2426" s="43"/>
      <c r="AQ2426" s="43"/>
      <c r="AR2426" s="43"/>
      <c r="AS2426" s="43"/>
      <c r="AT2426" s="43"/>
      <c r="AU2426" s="44"/>
      <c r="AV2426" s="33"/>
      <c r="AW2426" s="33"/>
      <c r="AX2426" s="33"/>
      <c r="AZ2426" s="141"/>
      <c r="BE2426" s="168"/>
      <c r="BF2426" s="168"/>
      <c r="BG2426" s="168"/>
      <c r="BH2426" s="168"/>
      <c r="BI2426" s="168"/>
      <c r="BJ2426" s="168"/>
      <c r="BK2426" s="168"/>
      <c r="BL2426" s="168"/>
      <c r="BM2426" s="168"/>
      <c r="DK2426" s="168"/>
      <c r="DL2426" s="168"/>
      <c r="DM2426" s="168"/>
      <c r="DN2426" s="168"/>
      <c r="DO2426" s="168"/>
      <c r="DP2426" s="168"/>
      <c r="DQ2426" s="168"/>
      <c r="DR2426" s="168"/>
      <c r="DS2426" s="168"/>
      <c r="DT2426" s="168"/>
      <c r="DU2426" s="168"/>
      <c r="DV2426" s="168"/>
      <c r="DW2426" s="168"/>
      <c r="DX2426" s="168"/>
      <c r="DY2426" s="168"/>
      <c r="DZ2426" s="168"/>
      <c r="EA2426" s="168"/>
      <c r="EB2426" s="168"/>
      <c r="EC2426" s="168"/>
      <c r="ED2426" s="168"/>
      <c r="EE2426" s="168"/>
      <c r="EF2426" s="168"/>
      <c r="EG2426" s="168"/>
      <c r="EH2426" s="168"/>
      <c r="EI2426" s="168"/>
      <c r="EJ2426" s="168"/>
      <c r="EK2426" s="168"/>
      <c r="EL2426" s="168"/>
      <c r="EM2426" s="168"/>
      <c r="EN2426" s="168"/>
      <c r="EO2426" s="168"/>
      <c r="EP2426" s="168"/>
      <c r="EQ2426" s="168"/>
      <c r="ER2426" s="168"/>
      <c r="ES2426" s="168"/>
      <c r="ET2426" s="168"/>
      <c r="EU2426" s="168"/>
      <c r="EV2426" s="168"/>
      <c r="EW2426" s="168"/>
      <c r="EX2426" s="168"/>
      <c r="EY2426" s="168"/>
      <c r="EZ2426" s="168"/>
      <c r="FA2426" s="168"/>
      <c r="FB2426" s="168"/>
      <c r="FC2426" s="168"/>
      <c r="FD2426" s="168"/>
    </row>
    <row r="2427" spans="1:160" s="5" customFormat="1" ht="24.9" customHeight="1" x14ac:dyDescent="0.3">
      <c r="A2427" s="263"/>
      <c r="B2427" s="263"/>
      <c r="C2427" s="265"/>
      <c r="D2427" s="481"/>
      <c r="E2427" s="482"/>
      <c r="F2427" s="482"/>
      <c r="G2427" s="482"/>
      <c r="H2427" s="482"/>
      <c r="I2427" s="482"/>
      <c r="J2427" s="482"/>
      <c r="K2427" s="482"/>
      <c r="L2427" s="482"/>
      <c r="M2427" s="483"/>
      <c r="N2427" s="16">
        <v>14001367</v>
      </c>
      <c r="O2427" s="412" t="s">
        <v>335</v>
      </c>
      <c r="P2427" s="413"/>
      <c r="Q2427" s="8"/>
      <c r="R2427" s="8"/>
      <c r="S2427" s="8"/>
      <c r="T2427" s="216">
        <v>2</v>
      </c>
      <c r="U2427" s="17">
        <f t="shared" si="192"/>
        <v>2</v>
      </c>
      <c r="V2427" s="33"/>
      <c r="W2427" s="57">
        <v>10</v>
      </c>
      <c r="X2427" s="86"/>
      <c r="Y2427" s="33"/>
      <c r="Z2427" s="36"/>
      <c r="AA2427" s="36"/>
      <c r="AD2427" s="33"/>
      <c r="AG2427" s="33"/>
      <c r="AH2427" s="43"/>
      <c r="AI2427" s="43"/>
      <c r="AJ2427" s="43"/>
      <c r="AK2427" s="43"/>
      <c r="AL2427" s="43"/>
      <c r="AM2427" s="43"/>
      <c r="AN2427" s="43"/>
      <c r="AO2427" s="43"/>
      <c r="AP2427" s="43"/>
      <c r="AQ2427" s="43"/>
      <c r="AR2427" s="43"/>
      <c r="AS2427" s="43"/>
      <c r="AT2427" s="43"/>
      <c r="AU2427" s="44"/>
      <c r="AV2427" s="33"/>
      <c r="AW2427" s="33"/>
      <c r="AX2427" s="33"/>
      <c r="AZ2427" s="141"/>
      <c r="BE2427" s="168"/>
      <c r="BF2427" s="168"/>
      <c r="BG2427" s="168"/>
      <c r="BH2427" s="168"/>
      <c r="BI2427" s="168"/>
      <c r="BJ2427" s="168"/>
      <c r="BK2427" s="168"/>
      <c r="BL2427" s="168"/>
      <c r="BM2427" s="168"/>
      <c r="DK2427" s="168"/>
      <c r="DL2427" s="168"/>
      <c r="DM2427" s="168"/>
      <c r="DN2427" s="168"/>
      <c r="DO2427" s="168"/>
      <c r="DP2427" s="168"/>
      <c r="DQ2427" s="168"/>
      <c r="DR2427" s="168"/>
      <c r="DS2427" s="168"/>
      <c r="DT2427" s="168"/>
      <c r="DU2427" s="168"/>
      <c r="DV2427" s="168"/>
      <c r="DW2427" s="168"/>
      <c r="DX2427" s="168"/>
      <c r="DY2427" s="168"/>
      <c r="DZ2427" s="168"/>
      <c r="EA2427" s="168"/>
      <c r="EB2427" s="168"/>
      <c r="EC2427" s="168"/>
      <c r="ED2427" s="168"/>
      <c r="EE2427" s="168"/>
      <c r="EF2427" s="168"/>
      <c r="EG2427" s="168"/>
      <c r="EH2427" s="168"/>
      <c r="EI2427" s="168"/>
      <c r="EJ2427" s="168"/>
      <c r="EK2427" s="168"/>
      <c r="EL2427" s="168"/>
      <c r="EM2427" s="168"/>
      <c r="EN2427" s="168"/>
      <c r="EO2427" s="168"/>
      <c r="EP2427" s="168"/>
      <c r="EQ2427" s="168"/>
      <c r="ER2427" s="168"/>
      <c r="ES2427" s="168"/>
      <c r="ET2427" s="168"/>
      <c r="EU2427" s="168"/>
      <c r="EV2427" s="168"/>
      <c r="EW2427" s="168"/>
      <c r="EX2427" s="168"/>
      <c r="EY2427" s="168"/>
      <c r="EZ2427" s="168"/>
      <c r="FA2427" s="168"/>
      <c r="FB2427" s="168"/>
      <c r="FC2427" s="168"/>
      <c r="FD2427" s="168"/>
    </row>
    <row r="2428" spans="1:160" s="5" customFormat="1" ht="24.9" customHeight="1" x14ac:dyDescent="0.3">
      <c r="A2428" s="263"/>
      <c r="B2428" s="263"/>
      <c r="C2428" s="265"/>
      <c r="D2428" s="481"/>
      <c r="E2428" s="482"/>
      <c r="F2428" s="482"/>
      <c r="G2428" s="482"/>
      <c r="H2428" s="482"/>
      <c r="I2428" s="482"/>
      <c r="J2428" s="482"/>
      <c r="K2428" s="482"/>
      <c r="L2428" s="482"/>
      <c r="M2428" s="483"/>
      <c r="N2428" s="16">
        <v>14000126</v>
      </c>
      <c r="O2428" s="412" t="s">
        <v>335</v>
      </c>
      <c r="P2428" s="413"/>
      <c r="Q2428" s="8"/>
      <c r="R2428" s="8"/>
      <c r="S2428" s="8"/>
      <c r="T2428" s="216">
        <v>4</v>
      </c>
      <c r="U2428" s="17">
        <f t="shared" si="192"/>
        <v>4</v>
      </c>
      <c r="V2428" s="33"/>
      <c r="W2428" s="57">
        <v>11</v>
      </c>
      <c r="X2428" s="86"/>
      <c r="Y2428" s="33"/>
      <c r="Z2428" s="36"/>
      <c r="AA2428" s="36"/>
      <c r="AD2428" s="33"/>
      <c r="AG2428" s="33"/>
      <c r="AH2428" s="43"/>
      <c r="AI2428" s="43"/>
      <c r="AJ2428" s="43"/>
      <c r="AK2428" s="43"/>
      <c r="AL2428" s="43"/>
      <c r="AM2428" s="43"/>
      <c r="AN2428" s="43"/>
      <c r="AO2428" s="43"/>
      <c r="AP2428" s="43"/>
      <c r="AQ2428" s="43"/>
      <c r="AR2428" s="43"/>
      <c r="AS2428" s="43"/>
      <c r="AT2428" s="43"/>
      <c r="AU2428" s="44"/>
      <c r="AV2428" s="33"/>
      <c r="AW2428" s="33"/>
      <c r="AX2428" s="33"/>
      <c r="AZ2428" s="141"/>
      <c r="BE2428" s="168"/>
      <c r="BF2428" s="168"/>
      <c r="BG2428" s="168"/>
      <c r="BH2428" s="168"/>
      <c r="BI2428" s="168"/>
      <c r="BJ2428" s="168"/>
      <c r="BK2428" s="168"/>
      <c r="BL2428" s="168"/>
      <c r="BM2428" s="168"/>
      <c r="DK2428" s="168"/>
      <c r="DL2428" s="168"/>
      <c r="DM2428" s="168"/>
      <c r="DN2428" s="168"/>
      <c r="DO2428" s="168"/>
      <c r="DP2428" s="168"/>
      <c r="DQ2428" s="168"/>
      <c r="DR2428" s="168"/>
      <c r="DS2428" s="168"/>
      <c r="DT2428" s="168"/>
      <c r="DU2428" s="168"/>
      <c r="DV2428" s="168"/>
      <c r="DW2428" s="168"/>
      <c r="DX2428" s="168"/>
      <c r="DY2428" s="168"/>
      <c r="DZ2428" s="168"/>
      <c r="EA2428" s="168"/>
      <c r="EB2428" s="168"/>
      <c r="EC2428" s="168"/>
      <c r="ED2428" s="168"/>
      <c r="EE2428" s="168"/>
      <c r="EF2428" s="168"/>
      <c r="EG2428" s="168"/>
      <c r="EH2428" s="168"/>
      <c r="EI2428" s="168"/>
      <c r="EJ2428" s="168"/>
      <c r="EK2428" s="168"/>
      <c r="EL2428" s="168"/>
      <c r="EM2428" s="168"/>
      <c r="EN2428" s="168"/>
      <c r="EO2428" s="168"/>
      <c r="EP2428" s="168"/>
      <c r="EQ2428" s="168"/>
      <c r="ER2428" s="168"/>
      <c r="ES2428" s="168"/>
      <c r="ET2428" s="168"/>
      <c r="EU2428" s="168"/>
      <c r="EV2428" s="168"/>
      <c r="EW2428" s="168"/>
      <c r="EX2428" s="168"/>
      <c r="EY2428" s="168"/>
      <c r="EZ2428" s="168"/>
      <c r="FA2428" s="168"/>
      <c r="FB2428" s="168"/>
      <c r="FC2428" s="168"/>
      <c r="FD2428" s="168"/>
    </row>
    <row r="2429" spans="1:160" s="5" customFormat="1" ht="24.9" customHeight="1" x14ac:dyDescent="0.3">
      <c r="A2429" s="263"/>
      <c r="B2429" s="263"/>
      <c r="C2429" s="265"/>
      <c r="D2429" s="481"/>
      <c r="E2429" s="482"/>
      <c r="F2429" s="482"/>
      <c r="G2429" s="482"/>
      <c r="H2429" s="482"/>
      <c r="I2429" s="482"/>
      <c r="J2429" s="482"/>
      <c r="K2429" s="482"/>
      <c r="L2429" s="482"/>
      <c r="M2429" s="483"/>
      <c r="N2429" s="16"/>
      <c r="O2429" s="412"/>
      <c r="P2429" s="413"/>
      <c r="Q2429" s="8"/>
      <c r="R2429" s="8"/>
      <c r="S2429" s="8"/>
      <c r="T2429" s="216"/>
      <c r="U2429" s="17"/>
      <c r="V2429" s="33"/>
      <c r="W2429" s="57"/>
      <c r="X2429" s="86"/>
      <c r="Y2429" s="33"/>
      <c r="Z2429" s="36"/>
      <c r="AA2429" s="36"/>
      <c r="AD2429" s="33"/>
      <c r="AG2429" s="33"/>
      <c r="AH2429" s="43"/>
      <c r="AI2429" s="43"/>
      <c r="AJ2429" s="43"/>
      <c r="AK2429" s="43"/>
      <c r="AL2429" s="43"/>
      <c r="AM2429" s="43"/>
      <c r="AN2429" s="43"/>
      <c r="AO2429" s="43"/>
      <c r="AP2429" s="43"/>
      <c r="AQ2429" s="43"/>
      <c r="AR2429" s="43"/>
      <c r="AS2429" s="43"/>
      <c r="AT2429" s="43"/>
      <c r="AU2429" s="44"/>
      <c r="AV2429" s="33"/>
      <c r="AW2429" s="33"/>
      <c r="AX2429" s="33"/>
      <c r="AZ2429" s="141"/>
      <c r="BE2429" s="168"/>
      <c r="BF2429" s="168"/>
      <c r="BG2429" s="168"/>
      <c r="BH2429" s="168"/>
      <c r="BI2429" s="168"/>
      <c r="BJ2429" s="168"/>
      <c r="BK2429" s="168"/>
      <c r="BL2429" s="168"/>
      <c r="BM2429" s="168"/>
      <c r="DK2429" s="168"/>
      <c r="DL2429" s="168"/>
      <c r="DM2429" s="168"/>
      <c r="DN2429" s="168"/>
      <c r="DO2429" s="168"/>
      <c r="DP2429" s="168"/>
      <c r="DQ2429" s="168"/>
      <c r="DR2429" s="168"/>
      <c r="DS2429" s="168"/>
      <c r="DT2429" s="168"/>
      <c r="DU2429" s="168"/>
      <c r="DV2429" s="168"/>
      <c r="DW2429" s="168"/>
      <c r="DX2429" s="168"/>
      <c r="DY2429" s="168"/>
      <c r="DZ2429" s="168"/>
      <c r="EA2429" s="168"/>
      <c r="EB2429" s="168"/>
      <c r="EC2429" s="168"/>
      <c r="ED2429" s="168"/>
      <c r="EE2429" s="168"/>
      <c r="EF2429" s="168"/>
      <c r="EG2429" s="168"/>
      <c r="EH2429" s="168"/>
      <c r="EI2429" s="168"/>
      <c r="EJ2429" s="168"/>
      <c r="EK2429" s="168"/>
      <c r="EL2429" s="168"/>
      <c r="EM2429" s="168"/>
      <c r="EN2429" s="168"/>
      <c r="EO2429" s="168"/>
      <c r="EP2429" s="168"/>
      <c r="EQ2429" s="168"/>
      <c r="ER2429" s="168"/>
      <c r="ES2429" s="168"/>
      <c r="ET2429" s="168"/>
      <c r="EU2429" s="168"/>
      <c r="EV2429" s="168"/>
      <c r="EW2429" s="168"/>
      <c r="EX2429" s="168"/>
      <c r="EY2429" s="168"/>
      <c r="EZ2429" s="168"/>
      <c r="FA2429" s="168"/>
      <c r="FB2429" s="168"/>
      <c r="FC2429" s="168"/>
      <c r="FD2429" s="168"/>
    </row>
    <row r="2430" spans="1:160" s="5" customFormat="1" ht="24.9" customHeight="1" x14ac:dyDescent="0.3">
      <c r="A2430" s="263"/>
      <c r="B2430" s="263"/>
      <c r="C2430" s="265"/>
      <c r="D2430" s="481"/>
      <c r="E2430" s="482"/>
      <c r="F2430" s="482"/>
      <c r="G2430" s="482"/>
      <c r="H2430" s="482"/>
      <c r="I2430" s="482"/>
      <c r="J2430" s="482"/>
      <c r="K2430" s="482"/>
      <c r="L2430" s="482"/>
      <c r="M2430" s="483"/>
      <c r="N2430" s="16"/>
      <c r="O2430" s="412"/>
      <c r="P2430" s="413"/>
      <c r="Q2430" s="8"/>
      <c r="R2430" s="8"/>
      <c r="S2430" s="8"/>
      <c r="T2430" s="216"/>
      <c r="U2430" s="17"/>
      <c r="V2430" s="33"/>
      <c r="W2430" s="57"/>
      <c r="X2430" s="86"/>
      <c r="Y2430" s="33"/>
      <c r="Z2430" s="36"/>
      <c r="AA2430" s="36"/>
      <c r="AD2430" s="33"/>
      <c r="AG2430" s="33"/>
      <c r="AH2430" s="43"/>
      <c r="AI2430" s="43"/>
      <c r="AJ2430" s="43"/>
      <c r="AK2430" s="43"/>
      <c r="AL2430" s="43"/>
      <c r="AM2430" s="43"/>
      <c r="AN2430" s="43"/>
      <c r="AO2430" s="43"/>
      <c r="AP2430" s="43"/>
      <c r="AQ2430" s="43"/>
      <c r="AR2430" s="43"/>
      <c r="AS2430" s="43"/>
      <c r="AT2430" s="43"/>
      <c r="AU2430" s="44"/>
      <c r="AV2430" s="33"/>
      <c r="AW2430" s="33"/>
      <c r="AX2430" s="33"/>
      <c r="AZ2430" s="141"/>
      <c r="BE2430" s="168"/>
      <c r="BF2430" s="168"/>
      <c r="BG2430" s="168"/>
      <c r="BH2430" s="168"/>
      <c r="BI2430" s="168"/>
      <c r="BJ2430" s="168"/>
      <c r="BK2430" s="168"/>
      <c r="BL2430" s="168"/>
      <c r="BM2430" s="168"/>
      <c r="DK2430" s="168"/>
      <c r="DL2430" s="168"/>
      <c r="DM2430" s="168"/>
      <c r="DN2430" s="168"/>
      <c r="DO2430" s="168"/>
      <c r="DP2430" s="168"/>
      <c r="DQ2430" s="168"/>
      <c r="DR2430" s="168"/>
      <c r="DS2430" s="168"/>
      <c r="DT2430" s="168"/>
      <c r="DU2430" s="168"/>
      <c r="DV2430" s="168"/>
      <c r="DW2430" s="168"/>
      <c r="DX2430" s="168"/>
      <c r="DY2430" s="168"/>
      <c r="DZ2430" s="168"/>
      <c r="EA2430" s="168"/>
      <c r="EB2430" s="168"/>
      <c r="EC2430" s="168"/>
      <c r="ED2430" s="168"/>
      <c r="EE2430" s="168"/>
      <c r="EF2430" s="168"/>
      <c r="EG2430" s="168"/>
      <c r="EH2430" s="168"/>
      <c r="EI2430" s="168"/>
      <c r="EJ2430" s="168"/>
      <c r="EK2430" s="168"/>
      <c r="EL2430" s="168"/>
      <c r="EM2430" s="168"/>
      <c r="EN2430" s="168"/>
      <c r="EO2430" s="168"/>
      <c r="EP2430" s="168"/>
      <c r="EQ2430" s="168"/>
      <c r="ER2430" s="168"/>
      <c r="ES2430" s="168"/>
      <c r="ET2430" s="168"/>
      <c r="EU2430" s="168"/>
      <c r="EV2430" s="168"/>
      <c r="EW2430" s="168"/>
      <c r="EX2430" s="168"/>
      <c r="EY2430" s="168"/>
      <c r="EZ2430" s="168"/>
      <c r="FA2430" s="168"/>
      <c r="FB2430" s="168"/>
      <c r="FC2430" s="168"/>
      <c r="FD2430" s="168"/>
    </row>
    <row r="2431" spans="1:160" s="5" customFormat="1" ht="24.9" customHeight="1" x14ac:dyDescent="0.3">
      <c r="A2431" s="263"/>
      <c r="B2431" s="263"/>
      <c r="C2431" s="265"/>
      <c r="D2431" s="481"/>
      <c r="E2431" s="482"/>
      <c r="F2431" s="482"/>
      <c r="G2431" s="482"/>
      <c r="H2431" s="482"/>
      <c r="I2431" s="482"/>
      <c r="J2431" s="482"/>
      <c r="K2431" s="482"/>
      <c r="L2431" s="482"/>
      <c r="M2431" s="483"/>
      <c r="N2431" s="16">
        <v>14001506</v>
      </c>
      <c r="O2431" s="412" t="s">
        <v>335</v>
      </c>
      <c r="P2431" s="413"/>
      <c r="Q2431" s="8"/>
      <c r="R2431" s="8"/>
      <c r="S2431" s="8"/>
      <c r="T2431" s="216">
        <v>3</v>
      </c>
      <c r="U2431" s="17">
        <f t="shared" si="192"/>
        <v>3</v>
      </c>
      <c r="V2431" s="33"/>
      <c r="W2431" s="57">
        <v>15</v>
      </c>
      <c r="X2431" s="86"/>
      <c r="Y2431" s="33"/>
      <c r="Z2431" s="36"/>
      <c r="AA2431" s="36"/>
      <c r="AD2431" s="33"/>
      <c r="AG2431" s="33"/>
      <c r="AH2431" s="43"/>
      <c r="AI2431" s="43"/>
      <c r="AJ2431" s="43"/>
      <c r="AK2431" s="43"/>
      <c r="AL2431" s="43"/>
      <c r="AM2431" s="43"/>
      <c r="AN2431" s="43"/>
      <c r="AO2431" s="43"/>
      <c r="AP2431" s="43"/>
      <c r="AQ2431" s="43"/>
      <c r="AR2431" s="43"/>
      <c r="AS2431" s="43"/>
      <c r="AT2431" s="43"/>
      <c r="AU2431" s="44"/>
      <c r="AV2431" s="33"/>
      <c r="AW2431" s="33"/>
      <c r="AX2431" s="33"/>
      <c r="AZ2431" s="141"/>
      <c r="BE2431" s="168"/>
      <c r="BF2431" s="168"/>
      <c r="BG2431" s="168"/>
      <c r="BH2431" s="168"/>
      <c r="BI2431" s="168"/>
      <c r="BJ2431" s="168"/>
      <c r="BK2431" s="168"/>
      <c r="BL2431" s="168"/>
      <c r="BM2431" s="168"/>
      <c r="DK2431" s="168"/>
      <c r="DL2431" s="168"/>
      <c r="DM2431" s="168"/>
      <c r="DN2431" s="168"/>
      <c r="DO2431" s="168"/>
      <c r="DP2431" s="168"/>
      <c r="DQ2431" s="168"/>
      <c r="DR2431" s="168"/>
      <c r="DS2431" s="168"/>
      <c r="DT2431" s="168"/>
      <c r="DU2431" s="168"/>
      <c r="DV2431" s="168"/>
      <c r="DW2431" s="168"/>
      <c r="DX2431" s="168"/>
      <c r="DY2431" s="168"/>
      <c r="DZ2431" s="168"/>
      <c r="EA2431" s="168"/>
      <c r="EB2431" s="168"/>
      <c r="EC2431" s="168"/>
      <c r="ED2431" s="168"/>
      <c r="EE2431" s="168"/>
      <c r="EF2431" s="168"/>
      <c r="EG2431" s="168"/>
      <c r="EH2431" s="168"/>
      <c r="EI2431" s="168"/>
      <c r="EJ2431" s="168"/>
      <c r="EK2431" s="168"/>
      <c r="EL2431" s="168"/>
      <c r="EM2431" s="168"/>
      <c r="EN2431" s="168"/>
      <c r="EO2431" s="168"/>
      <c r="EP2431" s="168"/>
      <c r="EQ2431" s="168"/>
      <c r="ER2431" s="168"/>
      <c r="ES2431" s="168"/>
      <c r="ET2431" s="168"/>
      <c r="EU2431" s="168"/>
      <c r="EV2431" s="168"/>
      <c r="EW2431" s="168"/>
      <c r="EX2431" s="168"/>
      <c r="EY2431" s="168"/>
      <c r="EZ2431" s="168"/>
      <c r="FA2431" s="168"/>
      <c r="FB2431" s="168"/>
      <c r="FC2431" s="168"/>
      <c r="FD2431" s="168"/>
    </row>
    <row r="2432" spans="1:160" s="5" customFormat="1" ht="24.9" customHeight="1" x14ac:dyDescent="0.3">
      <c r="A2432" s="263"/>
      <c r="B2432" s="263"/>
      <c r="C2432" s="265"/>
      <c r="D2432" s="481"/>
      <c r="E2432" s="482"/>
      <c r="F2432" s="482"/>
      <c r="G2432" s="482"/>
      <c r="H2432" s="482"/>
      <c r="I2432" s="482"/>
      <c r="J2432" s="482"/>
      <c r="K2432" s="482"/>
      <c r="L2432" s="482"/>
      <c r="M2432" s="483"/>
      <c r="N2432" s="16"/>
      <c r="O2432" s="412"/>
      <c r="P2432" s="413"/>
      <c r="Q2432" s="8"/>
      <c r="R2432" s="8"/>
      <c r="S2432" s="8"/>
      <c r="T2432" s="216"/>
      <c r="U2432" s="17"/>
      <c r="V2432" s="33"/>
      <c r="W2432" s="57"/>
      <c r="X2432" s="86"/>
      <c r="Y2432" s="33"/>
      <c r="Z2432" s="36"/>
      <c r="AA2432" s="36"/>
      <c r="AD2432" s="33"/>
      <c r="AG2432" s="33"/>
      <c r="AH2432" s="43"/>
      <c r="AI2432" s="43"/>
      <c r="AJ2432" s="43"/>
      <c r="AK2432" s="43"/>
      <c r="AL2432" s="43"/>
      <c r="AM2432" s="43"/>
      <c r="AN2432" s="43"/>
      <c r="AO2432" s="43"/>
      <c r="AP2432" s="43"/>
      <c r="AQ2432" s="43"/>
      <c r="AR2432" s="43"/>
      <c r="AS2432" s="43"/>
      <c r="AT2432" s="43"/>
      <c r="AU2432" s="44"/>
      <c r="AV2432" s="33"/>
      <c r="AW2432" s="33"/>
      <c r="AX2432" s="33"/>
      <c r="AZ2432" s="141"/>
      <c r="BE2432" s="168"/>
      <c r="BF2432" s="168"/>
      <c r="BG2432" s="168"/>
      <c r="BH2432" s="168"/>
      <c r="BI2432" s="168"/>
      <c r="BJ2432" s="168"/>
      <c r="BK2432" s="168"/>
      <c r="BL2432" s="168"/>
      <c r="BM2432" s="168"/>
      <c r="DK2432" s="168"/>
      <c r="DL2432" s="168"/>
      <c r="DM2432" s="168"/>
      <c r="DN2432" s="168"/>
      <c r="DO2432" s="168"/>
      <c r="DP2432" s="168"/>
      <c r="DQ2432" s="168"/>
      <c r="DR2432" s="168"/>
      <c r="DS2432" s="168"/>
      <c r="DT2432" s="168"/>
      <c r="DU2432" s="168"/>
      <c r="DV2432" s="168"/>
      <c r="DW2432" s="168"/>
      <c r="DX2432" s="168"/>
      <c r="DY2432" s="168"/>
      <c r="DZ2432" s="168"/>
      <c r="EA2432" s="168"/>
      <c r="EB2432" s="168"/>
      <c r="EC2432" s="168"/>
      <c r="ED2432" s="168"/>
      <c r="EE2432" s="168"/>
      <c r="EF2432" s="168"/>
      <c r="EG2432" s="168"/>
      <c r="EH2432" s="168"/>
      <c r="EI2432" s="168"/>
      <c r="EJ2432" s="168"/>
      <c r="EK2432" s="168"/>
      <c r="EL2432" s="168"/>
      <c r="EM2432" s="168"/>
      <c r="EN2432" s="168"/>
      <c r="EO2432" s="168"/>
      <c r="EP2432" s="168"/>
      <c r="EQ2432" s="168"/>
      <c r="ER2432" s="168"/>
      <c r="ES2432" s="168"/>
      <c r="ET2432" s="168"/>
      <c r="EU2432" s="168"/>
      <c r="EV2432" s="168"/>
      <c r="EW2432" s="168"/>
      <c r="EX2432" s="168"/>
      <c r="EY2432" s="168"/>
      <c r="EZ2432" s="168"/>
      <c r="FA2432" s="168"/>
      <c r="FB2432" s="168"/>
      <c r="FC2432" s="168"/>
      <c r="FD2432" s="168"/>
    </row>
    <row r="2433" spans="1:160" s="5" customFormat="1" ht="24.9" customHeight="1" x14ac:dyDescent="0.3">
      <c r="A2433" s="263"/>
      <c r="B2433" s="263"/>
      <c r="C2433" s="265"/>
      <c r="D2433" s="481"/>
      <c r="E2433" s="482"/>
      <c r="F2433" s="482"/>
      <c r="G2433" s="482"/>
      <c r="H2433" s="482"/>
      <c r="I2433" s="482"/>
      <c r="J2433" s="482"/>
      <c r="K2433" s="482"/>
      <c r="L2433" s="482"/>
      <c r="M2433" s="483"/>
      <c r="N2433" s="16"/>
      <c r="O2433" s="412"/>
      <c r="P2433" s="413"/>
      <c r="Q2433" s="8"/>
      <c r="R2433" s="8"/>
      <c r="S2433" s="8"/>
      <c r="T2433" s="216"/>
      <c r="U2433" s="17"/>
      <c r="V2433" s="33"/>
      <c r="W2433" s="57"/>
      <c r="X2433" s="86"/>
      <c r="Y2433" s="33"/>
      <c r="Z2433" s="36"/>
      <c r="AA2433" s="36"/>
      <c r="AD2433" s="33"/>
      <c r="AG2433" s="33"/>
      <c r="AH2433" s="43"/>
      <c r="AI2433" s="43"/>
      <c r="AJ2433" s="43"/>
      <c r="AK2433" s="43"/>
      <c r="AL2433" s="43"/>
      <c r="AM2433" s="43"/>
      <c r="AN2433" s="43"/>
      <c r="AO2433" s="43"/>
      <c r="AP2433" s="43"/>
      <c r="AQ2433" s="43"/>
      <c r="AR2433" s="43"/>
      <c r="AS2433" s="43"/>
      <c r="AT2433" s="43"/>
      <c r="AU2433" s="44"/>
      <c r="AV2433" s="33"/>
      <c r="AW2433" s="33"/>
      <c r="AX2433" s="33"/>
      <c r="AZ2433" s="141"/>
      <c r="BE2433" s="168"/>
      <c r="BF2433" s="168"/>
      <c r="BG2433" s="168"/>
      <c r="BH2433" s="168"/>
      <c r="BI2433" s="168"/>
      <c r="BJ2433" s="168"/>
      <c r="BK2433" s="168"/>
      <c r="BL2433" s="168"/>
      <c r="BM2433" s="168"/>
      <c r="DK2433" s="168"/>
      <c r="DL2433" s="168"/>
      <c r="DM2433" s="168"/>
      <c r="DN2433" s="168"/>
      <c r="DO2433" s="168"/>
      <c r="DP2433" s="168"/>
      <c r="DQ2433" s="168"/>
      <c r="DR2433" s="168"/>
      <c r="DS2433" s="168"/>
      <c r="DT2433" s="168"/>
      <c r="DU2433" s="168"/>
      <c r="DV2433" s="168"/>
      <c r="DW2433" s="168"/>
      <c r="DX2433" s="168"/>
      <c r="DY2433" s="168"/>
      <c r="DZ2433" s="168"/>
      <c r="EA2433" s="168"/>
      <c r="EB2433" s="168"/>
      <c r="EC2433" s="168"/>
      <c r="ED2433" s="168"/>
      <c r="EE2433" s="168"/>
      <c r="EF2433" s="168"/>
      <c r="EG2433" s="168"/>
      <c r="EH2433" s="168"/>
      <c r="EI2433" s="168"/>
      <c r="EJ2433" s="168"/>
      <c r="EK2433" s="168"/>
      <c r="EL2433" s="168"/>
      <c r="EM2433" s="168"/>
      <c r="EN2433" s="168"/>
      <c r="EO2433" s="168"/>
      <c r="EP2433" s="168"/>
      <c r="EQ2433" s="168"/>
      <c r="ER2433" s="168"/>
      <c r="ES2433" s="168"/>
      <c r="ET2433" s="168"/>
      <c r="EU2433" s="168"/>
      <c r="EV2433" s="168"/>
      <c r="EW2433" s="168"/>
      <c r="EX2433" s="168"/>
      <c r="EY2433" s="168"/>
      <c r="EZ2433" s="168"/>
      <c r="FA2433" s="168"/>
      <c r="FB2433" s="168"/>
      <c r="FC2433" s="168"/>
      <c r="FD2433" s="168"/>
    </row>
    <row r="2434" spans="1:160" s="5" customFormat="1" ht="24.9" customHeight="1" x14ac:dyDescent="0.3">
      <c r="A2434" s="263"/>
      <c r="B2434" s="263"/>
      <c r="C2434" s="265"/>
      <c r="D2434" s="481"/>
      <c r="E2434" s="482"/>
      <c r="F2434" s="482"/>
      <c r="G2434" s="482"/>
      <c r="H2434" s="482"/>
      <c r="I2434" s="482"/>
      <c r="J2434" s="482"/>
      <c r="K2434" s="482"/>
      <c r="L2434" s="482"/>
      <c r="M2434" s="483"/>
      <c r="N2434" s="16">
        <v>14001619</v>
      </c>
      <c r="O2434" s="412" t="s">
        <v>335</v>
      </c>
      <c r="P2434" s="413"/>
      <c r="Q2434" s="8"/>
      <c r="R2434" s="8"/>
      <c r="S2434" s="8"/>
      <c r="T2434" s="216">
        <v>2</v>
      </c>
      <c r="U2434" s="17">
        <f t="shared" si="192"/>
        <v>2</v>
      </c>
      <c r="V2434" s="33"/>
      <c r="W2434" s="57">
        <v>18</v>
      </c>
      <c r="X2434" s="86"/>
      <c r="Y2434" s="33"/>
      <c r="Z2434" s="36"/>
      <c r="AA2434" s="36"/>
      <c r="AD2434" s="33"/>
      <c r="AG2434" s="33"/>
      <c r="AH2434" s="43"/>
      <c r="AI2434" s="43"/>
      <c r="AJ2434" s="43"/>
      <c r="AK2434" s="43"/>
      <c r="AL2434" s="43"/>
      <c r="AM2434" s="43"/>
      <c r="AN2434" s="43"/>
      <c r="AO2434" s="43"/>
      <c r="AP2434" s="43"/>
      <c r="AQ2434" s="43"/>
      <c r="AR2434" s="43"/>
      <c r="AS2434" s="43"/>
      <c r="AT2434" s="43"/>
      <c r="AU2434" s="44"/>
      <c r="AV2434" s="33"/>
      <c r="AW2434" s="33"/>
      <c r="AX2434" s="33"/>
      <c r="AZ2434" s="141"/>
      <c r="BE2434" s="168"/>
      <c r="BF2434" s="168"/>
      <c r="BG2434" s="168"/>
      <c r="BH2434" s="168"/>
      <c r="BI2434" s="168"/>
      <c r="BJ2434" s="168"/>
      <c r="BK2434" s="168"/>
      <c r="BL2434" s="168"/>
      <c r="BM2434" s="168"/>
      <c r="DK2434" s="168"/>
      <c r="DL2434" s="168"/>
      <c r="DM2434" s="168"/>
      <c r="DN2434" s="168"/>
      <c r="DO2434" s="168"/>
      <c r="DP2434" s="168"/>
      <c r="DQ2434" s="168"/>
      <c r="DR2434" s="168"/>
      <c r="DS2434" s="168"/>
      <c r="DT2434" s="168"/>
      <c r="DU2434" s="168"/>
      <c r="DV2434" s="168"/>
      <c r="DW2434" s="168"/>
      <c r="DX2434" s="168"/>
      <c r="DY2434" s="168"/>
      <c r="DZ2434" s="168"/>
      <c r="EA2434" s="168"/>
      <c r="EB2434" s="168"/>
      <c r="EC2434" s="168"/>
      <c r="ED2434" s="168"/>
      <c r="EE2434" s="168"/>
      <c r="EF2434" s="168"/>
      <c r="EG2434" s="168"/>
      <c r="EH2434" s="168"/>
      <c r="EI2434" s="168"/>
      <c r="EJ2434" s="168"/>
      <c r="EK2434" s="168"/>
      <c r="EL2434" s="168"/>
      <c r="EM2434" s="168"/>
      <c r="EN2434" s="168"/>
      <c r="EO2434" s="168"/>
      <c r="EP2434" s="168"/>
      <c r="EQ2434" s="168"/>
      <c r="ER2434" s="168"/>
      <c r="ES2434" s="168"/>
      <c r="ET2434" s="168"/>
      <c r="EU2434" s="168"/>
      <c r="EV2434" s="168"/>
      <c r="EW2434" s="168"/>
      <c r="EX2434" s="168"/>
      <c r="EY2434" s="168"/>
      <c r="EZ2434" s="168"/>
      <c r="FA2434" s="168"/>
      <c r="FB2434" s="168"/>
      <c r="FC2434" s="168"/>
      <c r="FD2434" s="168"/>
    </row>
    <row r="2435" spans="1:160" s="5" customFormat="1" ht="24.9" customHeight="1" x14ac:dyDescent="0.3">
      <c r="A2435" s="263"/>
      <c r="B2435" s="263"/>
      <c r="C2435" s="265"/>
      <c r="D2435" s="481"/>
      <c r="E2435" s="482"/>
      <c r="F2435" s="482"/>
      <c r="G2435" s="482"/>
      <c r="H2435" s="482"/>
      <c r="I2435" s="482"/>
      <c r="J2435" s="482"/>
      <c r="K2435" s="482"/>
      <c r="L2435" s="482"/>
      <c r="M2435" s="483"/>
      <c r="N2435" s="16">
        <v>14001616</v>
      </c>
      <c r="O2435" s="412" t="s">
        <v>335</v>
      </c>
      <c r="P2435" s="413"/>
      <c r="Q2435" s="8"/>
      <c r="R2435" s="8"/>
      <c r="S2435" s="8"/>
      <c r="T2435" s="216">
        <v>2</v>
      </c>
      <c r="U2435" s="17">
        <f t="shared" si="192"/>
        <v>2</v>
      </c>
      <c r="V2435" s="33"/>
      <c r="W2435" s="57">
        <v>19</v>
      </c>
      <c r="X2435" s="86"/>
      <c r="Y2435" s="33"/>
      <c r="Z2435" s="36"/>
      <c r="AA2435" s="36"/>
      <c r="AD2435" s="33"/>
      <c r="AG2435" s="33"/>
      <c r="AH2435" s="43"/>
      <c r="AI2435" s="43"/>
      <c r="AJ2435" s="43"/>
      <c r="AK2435" s="43"/>
      <c r="AL2435" s="43"/>
      <c r="AM2435" s="43"/>
      <c r="AN2435" s="43"/>
      <c r="AO2435" s="43"/>
      <c r="AP2435" s="43"/>
      <c r="AQ2435" s="43"/>
      <c r="AR2435" s="43"/>
      <c r="AS2435" s="43"/>
      <c r="AT2435" s="43"/>
      <c r="AU2435" s="44"/>
      <c r="AV2435" s="33"/>
      <c r="AW2435" s="33"/>
      <c r="AX2435" s="33"/>
      <c r="AZ2435" s="141"/>
      <c r="BE2435" s="168"/>
      <c r="BF2435" s="168"/>
      <c r="BG2435" s="168"/>
      <c r="BH2435" s="168"/>
      <c r="BI2435" s="168"/>
      <c r="BJ2435" s="168"/>
      <c r="BK2435" s="168"/>
      <c r="BL2435" s="168"/>
      <c r="BM2435" s="168"/>
      <c r="DK2435" s="168"/>
      <c r="DL2435" s="168"/>
      <c r="DM2435" s="168"/>
      <c r="DN2435" s="168"/>
      <c r="DO2435" s="168"/>
      <c r="DP2435" s="168"/>
      <c r="DQ2435" s="168"/>
      <c r="DR2435" s="168"/>
      <c r="DS2435" s="168"/>
      <c r="DT2435" s="168"/>
      <c r="DU2435" s="168"/>
      <c r="DV2435" s="168"/>
      <c r="DW2435" s="168"/>
      <c r="DX2435" s="168"/>
      <c r="DY2435" s="168"/>
      <c r="DZ2435" s="168"/>
      <c r="EA2435" s="168"/>
      <c r="EB2435" s="168"/>
      <c r="EC2435" s="168"/>
      <c r="ED2435" s="168"/>
      <c r="EE2435" s="168"/>
      <c r="EF2435" s="168"/>
      <c r="EG2435" s="168"/>
      <c r="EH2435" s="168"/>
      <c r="EI2435" s="168"/>
      <c r="EJ2435" s="168"/>
      <c r="EK2435" s="168"/>
      <c r="EL2435" s="168"/>
      <c r="EM2435" s="168"/>
      <c r="EN2435" s="168"/>
      <c r="EO2435" s="168"/>
      <c r="EP2435" s="168"/>
      <c r="EQ2435" s="168"/>
      <c r="ER2435" s="168"/>
      <c r="ES2435" s="168"/>
      <c r="ET2435" s="168"/>
      <c r="EU2435" s="168"/>
      <c r="EV2435" s="168"/>
      <c r="EW2435" s="168"/>
      <c r="EX2435" s="168"/>
      <c r="EY2435" s="168"/>
      <c r="EZ2435" s="168"/>
      <c r="FA2435" s="168"/>
      <c r="FB2435" s="168"/>
      <c r="FC2435" s="168"/>
      <c r="FD2435" s="168"/>
    </row>
    <row r="2436" spans="1:160" s="5" customFormat="1" ht="24.9" customHeight="1" x14ac:dyDescent="0.3">
      <c r="A2436" s="263"/>
      <c r="B2436" s="263"/>
      <c r="C2436" s="265"/>
      <c r="D2436" s="481"/>
      <c r="E2436" s="482"/>
      <c r="F2436" s="482"/>
      <c r="G2436" s="482"/>
      <c r="H2436" s="482"/>
      <c r="I2436" s="482"/>
      <c r="J2436" s="482"/>
      <c r="K2436" s="482"/>
      <c r="L2436" s="482"/>
      <c r="M2436" s="483"/>
      <c r="N2436" s="16"/>
      <c r="O2436" s="412"/>
      <c r="P2436" s="413"/>
      <c r="Q2436" s="8"/>
      <c r="R2436" s="8"/>
      <c r="S2436" s="8"/>
      <c r="T2436" s="9"/>
      <c r="U2436" s="17"/>
      <c r="V2436" s="33"/>
      <c r="W2436" s="57"/>
      <c r="X2436" s="86"/>
      <c r="Y2436" s="33"/>
      <c r="Z2436" s="36"/>
      <c r="AA2436" s="36"/>
      <c r="AD2436" s="33"/>
      <c r="AG2436" s="33"/>
      <c r="AH2436" s="43"/>
      <c r="AI2436" s="43"/>
      <c r="AJ2436" s="43"/>
      <c r="AK2436" s="43"/>
      <c r="AL2436" s="43"/>
      <c r="AM2436" s="43"/>
      <c r="AN2436" s="43"/>
      <c r="AO2436" s="43"/>
      <c r="AP2436" s="43"/>
      <c r="AQ2436" s="43"/>
      <c r="AR2436" s="43"/>
      <c r="AS2436" s="43"/>
      <c r="AT2436" s="43"/>
      <c r="AU2436" s="44"/>
      <c r="AV2436" s="33"/>
      <c r="AW2436" s="33"/>
      <c r="AX2436" s="33"/>
      <c r="AZ2436" s="141"/>
      <c r="BE2436" s="168"/>
      <c r="BF2436" s="168"/>
      <c r="BG2436" s="168"/>
      <c r="BH2436" s="168"/>
      <c r="BI2436" s="168"/>
      <c r="BJ2436" s="168"/>
      <c r="BK2436" s="168"/>
      <c r="BL2436" s="168"/>
      <c r="BM2436" s="168"/>
      <c r="DK2436" s="168"/>
      <c r="DL2436" s="168"/>
      <c r="DM2436" s="168"/>
      <c r="DN2436" s="168"/>
      <c r="DO2436" s="168"/>
      <c r="DP2436" s="168"/>
      <c r="DQ2436" s="168"/>
      <c r="DR2436" s="168"/>
      <c r="DS2436" s="168"/>
      <c r="DT2436" s="168"/>
      <c r="DU2436" s="168"/>
      <c r="DV2436" s="168"/>
      <c r="DW2436" s="168"/>
      <c r="DX2436" s="168"/>
      <c r="DY2436" s="168"/>
      <c r="DZ2436" s="168"/>
      <c r="EA2436" s="168"/>
      <c r="EB2436" s="168"/>
      <c r="EC2436" s="168"/>
      <c r="ED2436" s="168"/>
      <c r="EE2436" s="168"/>
      <c r="EF2436" s="168"/>
      <c r="EG2436" s="168"/>
      <c r="EH2436" s="168"/>
      <c r="EI2436" s="168"/>
      <c r="EJ2436" s="168"/>
      <c r="EK2436" s="168"/>
      <c r="EL2436" s="168"/>
      <c r="EM2436" s="168"/>
      <c r="EN2436" s="168"/>
      <c r="EO2436" s="168"/>
      <c r="EP2436" s="168"/>
      <c r="EQ2436" s="168"/>
      <c r="ER2436" s="168"/>
      <c r="ES2436" s="168"/>
      <c r="ET2436" s="168"/>
      <c r="EU2436" s="168"/>
      <c r="EV2436" s="168"/>
      <c r="EW2436" s="168"/>
      <c r="EX2436" s="168"/>
      <c r="EY2436" s="168"/>
      <c r="EZ2436" s="168"/>
      <c r="FA2436" s="168"/>
      <c r="FB2436" s="168"/>
      <c r="FC2436" s="168"/>
      <c r="FD2436" s="168"/>
    </row>
    <row r="2437" spans="1:160" s="5" customFormat="1" ht="24.9" customHeight="1" x14ac:dyDescent="0.3">
      <c r="A2437" s="263"/>
      <c r="B2437" s="263"/>
      <c r="C2437" s="265"/>
      <c r="D2437" s="481"/>
      <c r="E2437" s="482"/>
      <c r="F2437" s="482"/>
      <c r="G2437" s="482"/>
      <c r="H2437" s="482"/>
      <c r="I2437" s="482"/>
      <c r="J2437" s="482"/>
      <c r="K2437" s="482"/>
      <c r="L2437" s="482"/>
      <c r="M2437" s="483"/>
      <c r="N2437" s="16"/>
      <c r="O2437" s="412"/>
      <c r="P2437" s="413"/>
      <c r="Q2437" s="8"/>
      <c r="R2437" s="8"/>
      <c r="S2437" s="8"/>
      <c r="T2437" s="9"/>
      <c r="U2437" s="17"/>
      <c r="V2437" s="33"/>
      <c r="W2437" s="57"/>
      <c r="X2437" s="86"/>
      <c r="Y2437" s="33"/>
      <c r="Z2437" s="36"/>
      <c r="AA2437" s="36"/>
      <c r="AD2437" s="33"/>
      <c r="AG2437" s="33"/>
      <c r="AH2437" s="43"/>
      <c r="AI2437" s="43"/>
      <c r="AJ2437" s="43"/>
      <c r="AK2437" s="43"/>
      <c r="AL2437" s="43"/>
      <c r="AM2437" s="43"/>
      <c r="AN2437" s="43"/>
      <c r="AO2437" s="43"/>
      <c r="AP2437" s="43"/>
      <c r="AQ2437" s="43"/>
      <c r="AR2437" s="43"/>
      <c r="AS2437" s="43"/>
      <c r="AT2437" s="43"/>
      <c r="AU2437" s="44"/>
      <c r="AV2437" s="33"/>
      <c r="AW2437" s="33"/>
      <c r="AX2437" s="33"/>
      <c r="AZ2437" s="141"/>
      <c r="BE2437" s="168"/>
      <c r="BF2437" s="168"/>
      <c r="BG2437" s="168"/>
      <c r="BH2437" s="168"/>
      <c r="BI2437" s="168"/>
      <c r="BJ2437" s="168"/>
      <c r="BK2437" s="168"/>
      <c r="BL2437" s="168"/>
      <c r="BM2437" s="168"/>
      <c r="DK2437" s="168"/>
      <c r="DL2437" s="168"/>
      <c r="DM2437" s="168"/>
      <c r="DN2437" s="168"/>
      <c r="DO2437" s="168"/>
      <c r="DP2437" s="168"/>
      <c r="DQ2437" s="168"/>
      <c r="DR2437" s="168"/>
      <c r="DS2437" s="168"/>
      <c r="DT2437" s="168"/>
      <c r="DU2437" s="168"/>
      <c r="DV2437" s="168"/>
      <c r="DW2437" s="168"/>
      <c r="DX2437" s="168"/>
      <c r="DY2437" s="168"/>
      <c r="DZ2437" s="168"/>
      <c r="EA2437" s="168"/>
      <c r="EB2437" s="168"/>
      <c r="EC2437" s="168"/>
      <c r="ED2437" s="168"/>
      <c r="EE2437" s="168"/>
      <c r="EF2437" s="168"/>
      <c r="EG2437" s="168"/>
      <c r="EH2437" s="168"/>
      <c r="EI2437" s="168"/>
      <c r="EJ2437" s="168"/>
      <c r="EK2437" s="168"/>
      <c r="EL2437" s="168"/>
      <c r="EM2437" s="168"/>
      <c r="EN2437" s="168"/>
      <c r="EO2437" s="168"/>
      <c r="EP2437" s="168"/>
      <c r="EQ2437" s="168"/>
      <c r="ER2437" s="168"/>
      <c r="ES2437" s="168"/>
      <c r="ET2437" s="168"/>
      <c r="EU2437" s="168"/>
      <c r="EV2437" s="168"/>
      <c r="EW2437" s="168"/>
      <c r="EX2437" s="168"/>
      <c r="EY2437" s="168"/>
      <c r="EZ2437" s="168"/>
      <c r="FA2437" s="168"/>
      <c r="FB2437" s="168"/>
      <c r="FC2437" s="168"/>
      <c r="FD2437" s="168"/>
    </row>
    <row r="2438" spans="1:160" s="5" customFormat="1" ht="24.9" customHeight="1" thickBot="1" x14ac:dyDescent="0.35">
      <c r="A2438" s="263"/>
      <c r="B2438" s="263"/>
      <c r="C2438" s="265"/>
      <c r="D2438" s="481"/>
      <c r="E2438" s="482"/>
      <c r="F2438" s="482"/>
      <c r="G2438" s="482"/>
      <c r="H2438" s="482"/>
      <c r="I2438" s="482"/>
      <c r="J2438" s="482"/>
      <c r="K2438" s="482"/>
      <c r="L2438" s="482"/>
      <c r="M2438" s="483"/>
      <c r="N2438" s="414" t="s">
        <v>16</v>
      </c>
      <c r="O2438" s="415"/>
      <c r="P2438" s="415"/>
      <c r="Q2438" s="415"/>
      <c r="R2438" s="415"/>
      <c r="S2438" s="415"/>
      <c r="T2438" s="415"/>
      <c r="U2438" s="18">
        <f>SUM(U2418:U2437)</f>
        <v>36</v>
      </c>
      <c r="V2438" s="33"/>
      <c r="W2438" s="57"/>
      <c r="X2438" s="86"/>
      <c r="Y2438" s="33"/>
      <c r="Z2438" s="36"/>
      <c r="AA2438" s="36"/>
      <c r="AD2438" s="33"/>
      <c r="AG2438" s="33"/>
      <c r="AH2438" s="43"/>
      <c r="AI2438" s="43"/>
      <c r="AJ2438" s="43"/>
      <c r="AK2438" s="43"/>
      <c r="AL2438" s="43"/>
      <c r="AM2438" s="43"/>
      <c r="AN2438" s="43"/>
      <c r="AO2438" s="43"/>
      <c r="AP2438" s="43"/>
      <c r="AQ2438" s="43"/>
      <c r="AR2438" s="43"/>
      <c r="AS2438" s="43"/>
      <c r="AT2438" s="43"/>
      <c r="AU2438" s="44"/>
      <c r="AV2438" s="33"/>
      <c r="AW2438" s="33"/>
      <c r="AX2438" s="33"/>
      <c r="AZ2438" s="141"/>
      <c r="BE2438" s="168"/>
      <c r="BF2438" s="168"/>
      <c r="BG2438" s="168"/>
      <c r="BH2438" s="168"/>
      <c r="BI2438" s="168"/>
      <c r="BJ2438" s="168"/>
      <c r="BK2438" s="168"/>
      <c r="BL2438" s="168"/>
      <c r="BM2438" s="168"/>
      <c r="DK2438" s="168"/>
      <c r="DL2438" s="168"/>
      <c r="DM2438" s="168"/>
      <c r="DN2438" s="168"/>
      <c r="DO2438" s="168"/>
      <c r="DP2438" s="168"/>
      <c r="DQ2438" s="168"/>
      <c r="DR2438" s="168"/>
      <c r="DS2438" s="168"/>
      <c r="DT2438" s="168"/>
      <c r="DU2438" s="168"/>
      <c r="DV2438" s="168"/>
      <c r="DW2438" s="168"/>
      <c r="DX2438" s="168"/>
      <c r="DY2438" s="168"/>
      <c r="DZ2438" s="168"/>
      <c r="EA2438" s="168"/>
      <c r="EB2438" s="168"/>
      <c r="EC2438" s="168"/>
      <c r="ED2438" s="168"/>
      <c r="EE2438" s="168"/>
      <c r="EF2438" s="168"/>
      <c r="EG2438" s="168"/>
      <c r="EH2438" s="168"/>
      <c r="EI2438" s="168"/>
      <c r="EJ2438" s="168"/>
      <c r="EK2438" s="168"/>
      <c r="EL2438" s="168"/>
      <c r="EM2438" s="168"/>
      <c r="EN2438" s="168"/>
      <c r="EO2438" s="168"/>
      <c r="EP2438" s="168"/>
      <c r="EQ2438" s="168"/>
      <c r="ER2438" s="168"/>
      <c r="ES2438" s="168"/>
      <c r="ET2438" s="168"/>
      <c r="EU2438" s="168"/>
      <c r="EV2438" s="168"/>
      <c r="EW2438" s="168"/>
      <c r="EX2438" s="168"/>
      <c r="EY2438" s="168"/>
      <c r="EZ2438" s="168"/>
      <c r="FA2438" s="168"/>
      <c r="FB2438" s="168"/>
      <c r="FC2438" s="168"/>
      <c r="FD2438" s="168"/>
    </row>
    <row r="2439" spans="1:160" s="5" customFormat="1" ht="14.4" customHeight="1" x14ac:dyDescent="0.3">
      <c r="A2439" s="263"/>
      <c r="B2439" s="263"/>
      <c r="C2439" s="265"/>
      <c r="D2439" s="481"/>
      <c r="E2439" s="482"/>
      <c r="F2439" s="482"/>
      <c r="G2439" s="482"/>
      <c r="H2439" s="482"/>
      <c r="I2439" s="482"/>
      <c r="J2439" s="482"/>
      <c r="K2439" s="482"/>
      <c r="L2439" s="482"/>
      <c r="M2439" s="483"/>
      <c r="N2439" s="416" t="s">
        <v>17</v>
      </c>
      <c r="O2439" s="417"/>
      <c r="P2439" s="417"/>
      <c r="Q2439" s="417"/>
      <c r="R2439" s="417"/>
      <c r="S2439" s="417"/>
      <c r="T2439" s="417"/>
      <c r="U2439" s="418"/>
      <c r="V2439" s="87"/>
      <c r="W2439" s="57"/>
      <c r="X2439" s="86"/>
      <c r="Y2439" s="33"/>
      <c r="Z2439" s="36"/>
      <c r="AA2439" s="36"/>
      <c r="AD2439" s="33"/>
      <c r="AG2439" s="33"/>
      <c r="AH2439" s="43"/>
      <c r="AI2439" s="43"/>
      <c r="AJ2439" s="43"/>
      <c r="AK2439" s="43"/>
      <c r="AL2439" s="43"/>
      <c r="AM2439" s="43"/>
      <c r="AN2439" s="43"/>
      <c r="AO2439" s="43"/>
      <c r="AP2439" s="43"/>
      <c r="AQ2439" s="43"/>
      <c r="AR2439" s="43"/>
      <c r="AS2439" s="43"/>
      <c r="AT2439" s="43"/>
      <c r="AU2439" s="44"/>
      <c r="AV2439" s="33"/>
      <c r="AW2439" s="33"/>
      <c r="AX2439" s="33"/>
      <c r="AZ2439" s="141"/>
      <c r="BE2439" s="168"/>
      <c r="BF2439" s="168"/>
      <c r="BG2439" s="168"/>
      <c r="BH2439" s="168"/>
      <c r="BI2439" s="168"/>
      <c r="BJ2439" s="168"/>
      <c r="BK2439" s="168"/>
      <c r="BL2439" s="168"/>
      <c r="BM2439" s="168"/>
      <c r="DK2439" s="168"/>
      <c r="DL2439" s="168"/>
      <c r="DM2439" s="168"/>
      <c r="DN2439" s="168"/>
      <c r="DO2439" s="168"/>
      <c r="DP2439" s="168"/>
      <c r="DQ2439" s="168"/>
      <c r="DR2439" s="168"/>
      <c r="DS2439" s="168"/>
      <c r="DT2439" s="168"/>
      <c r="DU2439" s="168"/>
      <c r="DV2439" s="168"/>
      <c r="DW2439" s="168"/>
      <c r="DX2439" s="168"/>
      <c r="DY2439" s="168"/>
      <c r="DZ2439" s="168"/>
      <c r="EA2439" s="168"/>
      <c r="EB2439" s="168"/>
      <c r="EC2439" s="168"/>
      <c r="ED2439" s="168"/>
      <c r="EE2439" s="168"/>
      <c r="EF2439" s="168"/>
      <c r="EG2439" s="168"/>
      <c r="EH2439" s="168"/>
      <c r="EI2439" s="168"/>
      <c r="EJ2439" s="168"/>
      <c r="EK2439" s="168"/>
      <c r="EL2439" s="168"/>
      <c r="EM2439" s="168"/>
      <c r="EN2439" s="168"/>
      <c r="EO2439" s="168"/>
      <c r="EP2439" s="168"/>
      <c r="EQ2439" s="168"/>
      <c r="ER2439" s="168"/>
      <c r="ES2439" s="168"/>
      <c r="ET2439" s="168"/>
      <c r="EU2439" s="168"/>
      <c r="EV2439" s="168"/>
      <c r="EW2439" s="168"/>
      <c r="EX2439" s="168"/>
      <c r="EY2439" s="168"/>
      <c r="EZ2439" s="168"/>
      <c r="FA2439" s="168"/>
      <c r="FB2439" s="168"/>
      <c r="FC2439" s="168"/>
      <c r="FD2439" s="168"/>
    </row>
    <row r="2440" spans="1:160" s="5" customFormat="1" x14ac:dyDescent="0.3">
      <c r="A2440" s="263"/>
      <c r="B2440" s="263"/>
      <c r="C2440" s="265"/>
      <c r="D2440" s="481"/>
      <c r="E2440" s="482"/>
      <c r="F2440" s="482"/>
      <c r="G2440" s="482"/>
      <c r="H2440" s="482"/>
      <c r="I2440" s="482"/>
      <c r="J2440" s="482"/>
      <c r="K2440" s="482"/>
      <c r="L2440" s="482"/>
      <c r="M2440" s="483"/>
      <c r="N2440" s="419"/>
      <c r="O2440" s="420"/>
      <c r="P2440" s="420"/>
      <c r="Q2440" s="420"/>
      <c r="R2440" s="420"/>
      <c r="S2440" s="420"/>
      <c r="T2440" s="420"/>
      <c r="U2440" s="421"/>
      <c r="V2440" s="33"/>
      <c r="W2440" s="57"/>
      <c r="X2440" s="86"/>
      <c r="Y2440" s="33"/>
      <c r="Z2440" s="36"/>
      <c r="AA2440" s="36"/>
      <c r="AD2440" s="33"/>
      <c r="AG2440" s="33"/>
      <c r="AH2440" s="43"/>
      <c r="AI2440" s="43"/>
      <c r="AJ2440" s="43"/>
      <c r="AK2440" s="43"/>
      <c r="AL2440" s="43"/>
      <c r="AM2440" s="43"/>
      <c r="AN2440" s="43"/>
      <c r="AO2440" s="43"/>
      <c r="AP2440" s="43"/>
      <c r="AQ2440" s="43"/>
      <c r="AR2440" s="43"/>
      <c r="AS2440" s="43"/>
      <c r="AT2440" s="43"/>
      <c r="AU2440" s="44"/>
      <c r="AV2440" s="33"/>
      <c r="AW2440" s="33"/>
      <c r="AX2440" s="33"/>
      <c r="AZ2440" s="141"/>
      <c r="BE2440" s="168"/>
      <c r="BF2440" s="168"/>
      <c r="BG2440" s="168"/>
      <c r="BH2440" s="168"/>
      <c r="BI2440" s="168"/>
      <c r="BJ2440" s="168"/>
      <c r="BK2440" s="168"/>
      <c r="BL2440" s="168"/>
      <c r="BM2440" s="168"/>
      <c r="DK2440" s="168"/>
      <c r="DL2440" s="168"/>
      <c r="DM2440" s="168"/>
      <c r="DN2440" s="168"/>
      <c r="DO2440" s="168"/>
      <c r="DP2440" s="168"/>
      <c r="DQ2440" s="168"/>
      <c r="DR2440" s="168"/>
      <c r="DS2440" s="168"/>
      <c r="DT2440" s="168"/>
      <c r="DU2440" s="168"/>
      <c r="DV2440" s="168"/>
      <c r="DW2440" s="168"/>
      <c r="DX2440" s="168"/>
      <c r="DY2440" s="168"/>
      <c r="DZ2440" s="168"/>
      <c r="EA2440" s="168"/>
      <c r="EB2440" s="168"/>
      <c r="EC2440" s="168"/>
      <c r="ED2440" s="168"/>
      <c r="EE2440" s="168"/>
      <c r="EF2440" s="168"/>
      <c r="EG2440" s="168"/>
      <c r="EH2440" s="168"/>
      <c r="EI2440" s="168"/>
      <c r="EJ2440" s="168"/>
      <c r="EK2440" s="168"/>
      <c r="EL2440" s="168"/>
      <c r="EM2440" s="168"/>
      <c r="EN2440" s="168"/>
      <c r="EO2440" s="168"/>
      <c r="EP2440" s="168"/>
      <c r="EQ2440" s="168"/>
      <c r="ER2440" s="168"/>
      <c r="ES2440" s="168"/>
      <c r="ET2440" s="168"/>
      <c r="EU2440" s="168"/>
      <c r="EV2440" s="168"/>
      <c r="EW2440" s="168"/>
      <c r="EX2440" s="168"/>
      <c r="EY2440" s="168"/>
      <c r="EZ2440" s="168"/>
      <c r="FA2440" s="168"/>
      <c r="FB2440" s="168"/>
      <c r="FC2440" s="168"/>
      <c r="FD2440" s="168"/>
    </row>
    <row r="2441" spans="1:160" s="5" customFormat="1" x14ac:dyDescent="0.3">
      <c r="A2441" s="263"/>
      <c r="B2441" s="263"/>
      <c r="C2441" s="265"/>
      <c r="D2441" s="481"/>
      <c r="E2441" s="482"/>
      <c r="F2441" s="482"/>
      <c r="G2441" s="482"/>
      <c r="H2441" s="482"/>
      <c r="I2441" s="482"/>
      <c r="J2441" s="482"/>
      <c r="K2441" s="482"/>
      <c r="L2441" s="482"/>
      <c r="M2441" s="483"/>
      <c r="N2441" s="419"/>
      <c r="O2441" s="420"/>
      <c r="P2441" s="420"/>
      <c r="Q2441" s="420"/>
      <c r="R2441" s="420"/>
      <c r="S2441" s="420"/>
      <c r="T2441" s="420"/>
      <c r="U2441" s="421"/>
      <c r="V2441" s="33"/>
      <c r="W2441" s="57"/>
      <c r="X2441" s="86"/>
      <c r="Y2441" s="33"/>
      <c r="Z2441" s="36"/>
      <c r="AA2441" s="36"/>
      <c r="AD2441" s="33"/>
      <c r="AG2441" s="33"/>
      <c r="AH2441" s="43"/>
      <c r="AI2441" s="43"/>
      <c r="AJ2441" s="43"/>
      <c r="AK2441" s="43"/>
      <c r="AL2441" s="43"/>
      <c r="AM2441" s="43"/>
      <c r="AN2441" s="43"/>
      <c r="AO2441" s="43"/>
      <c r="AP2441" s="43"/>
      <c r="AQ2441" s="43"/>
      <c r="AR2441" s="43"/>
      <c r="AS2441" s="43"/>
      <c r="AT2441" s="43"/>
      <c r="AU2441" s="44"/>
      <c r="AV2441" s="33"/>
      <c r="AW2441" s="33"/>
      <c r="AX2441" s="33"/>
      <c r="AZ2441" s="141"/>
      <c r="BE2441" s="168"/>
      <c r="BF2441" s="168"/>
      <c r="BG2441" s="168"/>
      <c r="BH2441" s="168"/>
      <c r="BI2441" s="168"/>
      <c r="BJ2441" s="168"/>
      <c r="BK2441" s="168"/>
      <c r="BL2441" s="168"/>
      <c r="BM2441" s="168"/>
      <c r="DK2441" s="168"/>
      <c r="DL2441" s="168"/>
      <c r="DM2441" s="168"/>
      <c r="DN2441" s="168"/>
      <c r="DO2441" s="168"/>
      <c r="DP2441" s="168"/>
      <c r="DQ2441" s="168"/>
      <c r="DR2441" s="168"/>
      <c r="DS2441" s="168"/>
      <c r="DT2441" s="168"/>
      <c r="DU2441" s="168"/>
      <c r="DV2441" s="168"/>
      <c r="DW2441" s="168"/>
      <c r="DX2441" s="168"/>
      <c r="DY2441" s="168"/>
      <c r="DZ2441" s="168"/>
      <c r="EA2441" s="168"/>
      <c r="EB2441" s="168"/>
      <c r="EC2441" s="168"/>
      <c r="ED2441" s="168"/>
      <c r="EE2441" s="168"/>
      <c r="EF2441" s="168"/>
      <c r="EG2441" s="168"/>
      <c r="EH2441" s="168"/>
      <c r="EI2441" s="168"/>
      <c r="EJ2441" s="168"/>
      <c r="EK2441" s="168"/>
      <c r="EL2441" s="168"/>
      <c r="EM2441" s="168"/>
      <c r="EN2441" s="168"/>
      <c r="EO2441" s="168"/>
      <c r="EP2441" s="168"/>
      <c r="EQ2441" s="168"/>
      <c r="ER2441" s="168"/>
      <c r="ES2441" s="168"/>
      <c r="ET2441" s="168"/>
      <c r="EU2441" s="168"/>
      <c r="EV2441" s="168"/>
      <c r="EW2441" s="168"/>
      <c r="EX2441" s="168"/>
      <c r="EY2441" s="168"/>
      <c r="EZ2441" s="168"/>
      <c r="FA2441" s="168"/>
      <c r="FB2441" s="168"/>
      <c r="FC2441" s="168"/>
      <c r="FD2441" s="168"/>
    </row>
    <row r="2442" spans="1:160" s="5" customFormat="1" ht="14.4" thickBot="1" x14ac:dyDescent="0.35">
      <c r="A2442" s="263"/>
      <c r="B2442" s="263"/>
      <c r="C2442" s="265"/>
      <c r="D2442" s="425"/>
      <c r="E2442" s="426"/>
      <c r="F2442" s="426"/>
      <c r="G2442" s="426"/>
      <c r="H2442" s="426"/>
      <c r="I2442" s="426"/>
      <c r="J2442" s="426"/>
      <c r="K2442" s="426"/>
      <c r="L2442" s="426"/>
      <c r="M2442" s="427"/>
      <c r="N2442" s="422"/>
      <c r="O2442" s="423"/>
      <c r="P2442" s="423"/>
      <c r="Q2442" s="423"/>
      <c r="R2442" s="423"/>
      <c r="S2442" s="423"/>
      <c r="T2442" s="423"/>
      <c r="U2442" s="424"/>
      <c r="V2442" s="33"/>
      <c r="W2442" s="57"/>
      <c r="X2442" s="86"/>
      <c r="Y2442" s="33"/>
      <c r="Z2442" s="36"/>
      <c r="AA2442" s="36"/>
      <c r="AD2442" s="33"/>
      <c r="AG2442" s="33"/>
      <c r="AH2442" s="43"/>
      <c r="AI2442" s="43"/>
      <c r="AJ2442" s="43"/>
      <c r="AK2442" s="43"/>
      <c r="AL2442" s="43"/>
      <c r="AM2442" s="43"/>
      <c r="AN2442" s="43"/>
      <c r="AO2442" s="43"/>
      <c r="AP2442" s="43"/>
      <c r="AQ2442" s="43"/>
      <c r="AR2442" s="43"/>
      <c r="AS2442" s="43"/>
      <c r="AT2442" s="43"/>
      <c r="AU2442" s="44"/>
      <c r="AV2442" s="33"/>
      <c r="AW2442" s="33"/>
      <c r="AX2442" s="33"/>
      <c r="AZ2442" s="141"/>
      <c r="BE2442" s="168"/>
      <c r="BF2442" s="168"/>
      <c r="BG2442" s="168"/>
      <c r="BH2442" s="168"/>
      <c r="BI2442" s="168"/>
      <c r="BJ2442" s="168"/>
      <c r="BK2442" s="168"/>
      <c r="BL2442" s="168"/>
      <c r="BM2442" s="168"/>
      <c r="DK2442" s="168"/>
      <c r="DL2442" s="168"/>
      <c r="DM2442" s="168"/>
      <c r="DN2442" s="168"/>
      <c r="DO2442" s="168"/>
      <c r="DP2442" s="168"/>
      <c r="DQ2442" s="168"/>
      <c r="DR2442" s="168"/>
      <c r="DS2442" s="168"/>
      <c r="DT2442" s="168"/>
      <c r="DU2442" s="168"/>
      <c r="DV2442" s="168"/>
      <c r="DW2442" s="168"/>
      <c r="DX2442" s="168"/>
      <c r="DY2442" s="168"/>
      <c r="DZ2442" s="168"/>
      <c r="EA2442" s="168"/>
      <c r="EB2442" s="168"/>
      <c r="EC2442" s="168"/>
      <c r="ED2442" s="168"/>
      <c r="EE2442" s="168"/>
      <c r="EF2442" s="168"/>
      <c r="EG2442" s="168"/>
      <c r="EH2442" s="168"/>
      <c r="EI2442" s="168"/>
      <c r="EJ2442" s="168"/>
      <c r="EK2442" s="168"/>
      <c r="EL2442" s="168"/>
      <c r="EM2442" s="168"/>
      <c r="EN2442" s="168"/>
      <c r="EO2442" s="168"/>
      <c r="EP2442" s="168"/>
      <c r="EQ2442" s="168"/>
      <c r="ER2442" s="168"/>
      <c r="ES2442" s="168"/>
      <c r="ET2442" s="168"/>
      <c r="EU2442" s="168"/>
      <c r="EV2442" s="168"/>
      <c r="EW2442" s="168"/>
      <c r="EX2442" s="168"/>
      <c r="EY2442" s="168"/>
      <c r="EZ2442" s="168"/>
      <c r="FA2442" s="168"/>
      <c r="FB2442" s="168"/>
      <c r="FC2442" s="168"/>
      <c r="FD2442" s="168"/>
    </row>
    <row r="2443" spans="1:160" s="5" customFormat="1" ht="5.25" customHeight="1" thickBot="1" x14ac:dyDescent="0.35">
      <c r="A2443" s="263"/>
      <c r="B2443" s="263"/>
      <c r="C2443" s="265"/>
      <c r="D2443" s="428"/>
      <c r="E2443" s="428"/>
      <c r="F2443" s="428"/>
      <c r="G2443" s="428"/>
      <c r="H2443" s="428"/>
      <c r="I2443" s="428"/>
      <c r="J2443" s="428"/>
      <c r="K2443" s="428"/>
      <c r="L2443" s="428"/>
      <c r="M2443" s="428"/>
      <c r="N2443" s="428"/>
      <c r="O2443" s="428"/>
      <c r="P2443" s="428"/>
      <c r="Q2443" s="428"/>
      <c r="R2443" s="428"/>
      <c r="S2443" s="428"/>
      <c r="T2443" s="428"/>
      <c r="U2443" s="428"/>
      <c r="V2443" s="33"/>
      <c r="W2443" s="57"/>
      <c r="X2443" s="86"/>
      <c r="Y2443" s="33"/>
      <c r="Z2443" s="36"/>
      <c r="AA2443" s="36"/>
      <c r="AD2443" s="33"/>
      <c r="AG2443" s="33"/>
      <c r="AH2443" s="43"/>
      <c r="AI2443" s="43"/>
      <c r="AJ2443" s="43"/>
      <c r="AK2443" s="43"/>
      <c r="AL2443" s="43"/>
      <c r="AM2443" s="43"/>
      <c r="AN2443" s="43"/>
      <c r="AO2443" s="43"/>
      <c r="AP2443" s="43"/>
      <c r="AQ2443" s="43"/>
      <c r="AR2443" s="43"/>
      <c r="AS2443" s="43"/>
      <c r="AT2443" s="43"/>
      <c r="AU2443" s="44"/>
      <c r="AV2443" s="33"/>
      <c r="AW2443" s="33"/>
      <c r="AX2443" s="33"/>
      <c r="AZ2443" s="141"/>
      <c r="BE2443" s="168"/>
      <c r="BF2443" s="168"/>
      <c r="BG2443" s="168"/>
      <c r="BH2443" s="168"/>
      <c r="BI2443" s="168"/>
      <c r="BJ2443" s="168"/>
      <c r="BK2443" s="168"/>
      <c r="BL2443" s="168"/>
      <c r="BM2443" s="168"/>
      <c r="DK2443" s="168"/>
      <c r="DL2443" s="168"/>
      <c r="DM2443" s="168"/>
      <c r="DN2443" s="168"/>
      <c r="DO2443" s="168"/>
      <c r="DP2443" s="168"/>
      <c r="DQ2443" s="168"/>
      <c r="DR2443" s="168"/>
      <c r="DS2443" s="168"/>
      <c r="DT2443" s="168"/>
      <c r="DU2443" s="168"/>
      <c r="DV2443" s="168"/>
      <c r="DW2443" s="168"/>
      <c r="DX2443" s="168"/>
      <c r="DY2443" s="168"/>
      <c r="DZ2443" s="168"/>
      <c r="EA2443" s="168"/>
      <c r="EB2443" s="168"/>
      <c r="EC2443" s="168"/>
      <c r="ED2443" s="168"/>
      <c r="EE2443" s="168"/>
      <c r="EF2443" s="168"/>
      <c r="EG2443" s="168"/>
      <c r="EH2443" s="168"/>
      <c r="EI2443" s="168"/>
      <c r="EJ2443" s="168"/>
      <c r="EK2443" s="168"/>
      <c r="EL2443" s="168"/>
      <c r="EM2443" s="168"/>
      <c r="EN2443" s="168"/>
      <c r="EO2443" s="168"/>
      <c r="EP2443" s="168"/>
      <c r="EQ2443" s="168"/>
      <c r="ER2443" s="168"/>
      <c r="ES2443" s="168"/>
      <c r="ET2443" s="168"/>
      <c r="EU2443" s="168"/>
      <c r="EV2443" s="168"/>
      <c r="EW2443" s="168"/>
      <c r="EX2443" s="168"/>
      <c r="EY2443" s="168"/>
      <c r="EZ2443" s="168"/>
      <c r="FA2443" s="168"/>
      <c r="FB2443" s="168"/>
      <c r="FC2443" s="168"/>
      <c r="FD2443" s="168"/>
    </row>
    <row r="2444" spans="1:160" s="5" customFormat="1" ht="20.25" customHeight="1" x14ac:dyDescent="0.3">
      <c r="A2444" s="263"/>
      <c r="B2444" s="263"/>
      <c r="C2444" s="265"/>
      <c r="D2444" s="429" t="s">
        <v>18</v>
      </c>
      <c r="E2444" s="430"/>
      <c r="F2444" s="430"/>
      <c r="G2444" s="430"/>
      <c r="H2444" s="430"/>
      <c r="I2444" s="430"/>
      <c r="J2444" s="430"/>
      <c r="K2444" s="430"/>
      <c r="L2444" s="430"/>
      <c r="M2444" s="431"/>
      <c r="N2444" s="429" t="s">
        <v>19</v>
      </c>
      <c r="O2444" s="430"/>
      <c r="P2444" s="430"/>
      <c r="Q2444" s="430"/>
      <c r="R2444" s="430"/>
      <c r="S2444" s="430"/>
      <c r="T2444" s="430"/>
      <c r="U2444" s="431"/>
      <c r="V2444" s="33"/>
      <c r="W2444" s="57"/>
      <c r="X2444" s="86"/>
      <c r="Y2444" s="33"/>
      <c r="Z2444" s="36"/>
      <c r="AA2444" s="36"/>
      <c r="AD2444" s="33"/>
      <c r="AG2444" s="33"/>
      <c r="AH2444" s="43"/>
      <c r="AI2444" s="43"/>
      <c r="AJ2444" s="43"/>
      <c r="AK2444" s="43"/>
      <c r="AL2444" s="43"/>
      <c r="AM2444" s="43"/>
      <c r="AN2444" s="43"/>
      <c r="AO2444" s="43"/>
      <c r="AP2444" s="43"/>
      <c r="AQ2444" s="43"/>
      <c r="AR2444" s="43"/>
      <c r="AS2444" s="43"/>
      <c r="AT2444" s="43"/>
      <c r="AU2444" s="44"/>
      <c r="AV2444" s="33"/>
      <c r="AW2444" s="33"/>
      <c r="AX2444" s="33"/>
      <c r="AZ2444" s="141"/>
      <c r="BE2444" s="168"/>
      <c r="BF2444" s="168"/>
      <c r="BG2444" s="168"/>
      <c r="BH2444" s="168"/>
      <c r="BI2444" s="168"/>
      <c r="BJ2444" s="168"/>
      <c r="BK2444" s="168"/>
      <c r="BL2444" s="168"/>
      <c r="BM2444" s="168"/>
      <c r="DK2444" s="168"/>
      <c r="DL2444" s="168"/>
      <c r="DM2444" s="168"/>
      <c r="DN2444" s="168"/>
      <c r="DO2444" s="168"/>
      <c r="DP2444" s="168"/>
      <c r="DQ2444" s="168"/>
      <c r="DR2444" s="168"/>
      <c r="DS2444" s="168"/>
      <c r="DT2444" s="168"/>
      <c r="DU2444" s="168"/>
      <c r="DV2444" s="168"/>
      <c r="DW2444" s="168"/>
      <c r="DX2444" s="168"/>
      <c r="DY2444" s="168"/>
      <c r="DZ2444" s="168"/>
      <c r="EA2444" s="168"/>
      <c r="EB2444" s="168"/>
      <c r="EC2444" s="168"/>
      <c r="ED2444" s="168"/>
      <c r="EE2444" s="168"/>
      <c r="EF2444" s="168"/>
      <c r="EG2444" s="168"/>
      <c r="EH2444" s="168"/>
      <c r="EI2444" s="168"/>
      <c r="EJ2444" s="168"/>
      <c r="EK2444" s="168"/>
      <c r="EL2444" s="168"/>
      <c r="EM2444" s="168"/>
      <c r="EN2444" s="168"/>
      <c r="EO2444" s="168"/>
      <c r="EP2444" s="168"/>
      <c r="EQ2444" s="168"/>
      <c r="ER2444" s="168"/>
      <c r="ES2444" s="168"/>
      <c r="ET2444" s="168"/>
      <c r="EU2444" s="168"/>
      <c r="EV2444" s="168"/>
      <c r="EW2444" s="168"/>
      <c r="EX2444" s="168"/>
      <c r="EY2444" s="168"/>
      <c r="EZ2444" s="168"/>
      <c r="FA2444" s="168"/>
      <c r="FB2444" s="168"/>
      <c r="FC2444" s="168"/>
      <c r="FD2444" s="168"/>
    </row>
    <row r="2445" spans="1:160" s="5" customFormat="1" x14ac:dyDescent="0.3">
      <c r="A2445" s="263"/>
      <c r="B2445" s="263"/>
      <c r="C2445" s="265"/>
      <c r="D2445" s="432" t="s">
        <v>20</v>
      </c>
      <c r="E2445" s="433"/>
      <c r="F2445" s="433"/>
      <c r="G2445" s="433"/>
      <c r="H2445" s="433"/>
      <c r="I2445" s="433"/>
      <c r="J2445" s="433"/>
      <c r="K2445" s="433"/>
      <c r="L2445" s="433"/>
      <c r="M2445" s="434"/>
      <c r="N2445" s="435" t="s">
        <v>21</v>
      </c>
      <c r="O2445" s="436"/>
      <c r="P2445" s="436"/>
      <c r="Q2445" s="436"/>
      <c r="R2445" s="436"/>
      <c r="S2445" s="436"/>
      <c r="T2445" s="436"/>
      <c r="U2445" s="437"/>
      <c r="V2445" s="33"/>
      <c r="W2445" s="57"/>
      <c r="X2445" s="86"/>
      <c r="Y2445" s="33"/>
      <c r="Z2445" s="36"/>
      <c r="AA2445" s="36"/>
      <c r="AD2445" s="33"/>
      <c r="AG2445" s="33"/>
      <c r="AH2445" s="43"/>
      <c r="AI2445" s="43"/>
      <c r="AJ2445" s="43"/>
      <c r="AK2445" s="43"/>
      <c r="AL2445" s="43"/>
      <c r="AM2445" s="43"/>
      <c r="AN2445" s="43"/>
      <c r="AO2445" s="43"/>
      <c r="AP2445" s="43"/>
      <c r="AQ2445" s="43"/>
      <c r="AR2445" s="43"/>
      <c r="AS2445" s="43"/>
      <c r="AT2445" s="43"/>
      <c r="AU2445" s="44"/>
      <c r="AV2445" s="33"/>
      <c r="AW2445" s="33"/>
      <c r="AX2445" s="33"/>
      <c r="AZ2445" s="141"/>
      <c r="BE2445" s="168"/>
      <c r="BF2445" s="168"/>
      <c r="BG2445" s="168"/>
      <c r="BH2445" s="168"/>
      <c r="BI2445" s="168"/>
      <c r="BJ2445" s="168"/>
      <c r="BK2445" s="168"/>
      <c r="BL2445" s="168"/>
      <c r="BM2445" s="168"/>
      <c r="DK2445" s="168"/>
      <c r="DL2445" s="168"/>
      <c r="DM2445" s="168"/>
      <c r="DN2445" s="168"/>
      <c r="DO2445" s="168"/>
      <c r="DP2445" s="168"/>
      <c r="DQ2445" s="168"/>
      <c r="DR2445" s="168"/>
      <c r="DS2445" s="168"/>
      <c r="DT2445" s="168"/>
      <c r="DU2445" s="168"/>
      <c r="DV2445" s="168"/>
      <c r="DW2445" s="168"/>
      <c r="DX2445" s="168"/>
      <c r="DY2445" s="168"/>
      <c r="DZ2445" s="168"/>
      <c r="EA2445" s="168"/>
      <c r="EB2445" s="168"/>
      <c r="EC2445" s="168"/>
      <c r="ED2445" s="168"/>
      <c r="EE2445" s="168"/>
      <c r="EF2445" s="168"/>
      <c r="EG2445" s="168"/>
      <c r="EH2445" s="168"/>
      <c r="EI2445" s="168"/>
      <c r="EJ2445" s="168"/>
      <c r="EK2445" s="168"/>
      <c r="EL2445" s="168"/>
      <c r="EM2445" s="168"/>
      <c r="EN2445" s="168"/>
      <c r="EO2445" s="168"/>
      <c r="EP2445" s="168"/>
      <c r="EQ2445" s="168"/>
      <c r="ER2445" s="168"/>
      <c r="ES2445" s="168"/>
      <c r="ET2445" s="168"/>
      <c r="EU2445" s="168"/>
      <c r="EV2445" s="168"/>
      <c r="EW2445" s="168"/>
      <c r="EX2445" s="168"/>
      <c r="EY2445" s="168"/>
      <c r="EZ2445" s="168"/>
      <c r="FA2445" s="168"/>
      <c r="FB2445" s="168"/>
      <c r="FC2445" s="168"/>
      <c r="FD2445" s="168"/>
    </row>
    <row r="2446" spans="1:160" s="5" customFormat="1" ht="15.75" customHeight="1" x14ac:dyDescent="0.3">
      <c r="A2446" s="263"/>
      <c r="B2446" s="263"/>
      <c r="C2446" s="265"/>
      <c r="D2446" s="438" t="s">
        <v>22</v>
      </c>
      <c r="E2446" s="439"/>
      <c r="F2446" s="439"/>
      <c r="G2446" s="439"/>
      <c r="H2446" s="439"/>
      <c r="I2446" s="439"/>
      <c r="J2446" s="439"/>
      <c r="K2446" s="439"/>
      <c r="L2446" s="439"/>
      <c r="M2446" s="440"/>
      <c r="N2446" s="438" t="s">
        <v>22</v>
      </c>
      <c r="O2446" s="444"/>
      <c r="P2446" s="444"/>
      <c r="Q2446" s="444"/>
      <c r="R2446" s="444"/>
      <c r="S2446" s="444"/>
      <c r="T2446" s="444"/>
      <c r="U2446" s="440"/>
      <c r="V2446" s="33"/>
      <c r="W2446" s="57"/>
      <c r="X2446" s="86"/>
      <c r="Y2446" s="33"/>
      <c r="Z2446" s="36"/>
      <c r="AA2446" s="36"/>
      <c r="AD2446" s="33"/>
      <c r="AG2446" s="33"/>
      <c r="AH2446" s="43"/>
      <c r="AI2446" s="43"/>
      <c r="AJ2446" s="43"/>
      <c r="AK2446" s="43"/>
      <c r="AL2446" s="43"/>
      <c r="AM2446" s="43"/>
      <c r="AN2446" s="43"/>
      <c r="AO2446" s="43"/>
      <c r="AP2446" s="43"/>
      <c r="AQ2446" s="43"/>
      <c r="AR2446" s="43"/>
      <c r="AS2446" s="43"/>
      <c r="AT2446" s="43"/>
      <c r="AU2446" s="44"/>
      <c r="AV2446" s="33"/>
      <c r="AW2446" s="33"/>
      <c r="AX2446" s="33"/>
      <c r="AZ2446" s="141"/>
      <c r="BE2446" s="168"/>
      <c r="BF2446" s="168"/>
      <c r="BG2446" s="168"/>
      <c r="BH2446" s="168"/>
      <c r="BI2446" s="168"/>
      <c r="BJ2446" s="168"/>
      <c r="BK2446" s="168"/>
      <c r="BL2446" s="168"/>
      <c r="BM2446" s="168"/>
      <c r="DK2446" s="168"/>
      <c r="DL2446" s="168"/>
      <c r="DM2446" s="168"/>
      <c r="DN2446" s="168"/>
      <c r="DO2446" s="168"/>
      <c r="DP2446" s="168"/>
      <c r="DQ2446" s="168"/>
      <c r="DR2446" s="168"/>
      <c r="DS2446" s="168"/>
      <c r="DT2446" s="168"/>
      <c r="DU2446" s="168"/>
      <c r="DV2446" s="168"/>
      <c r="DW2446" s="168"/>
      <c r="DX2446" s="168"/>
      <c r="DY2446" s="168"/>
      <c r="DZ2446" s="168"/>
      <c r="EA2446" s="168"/>
      <c r="EB2446" s="168"/>
      <c r="EC2446" s="168"/>
      <c r="ED2446" s="168"/>
      <c r="EE2446" s="168"/>
      <c r="EF2446" s="168"/>
      <c r="EG2446" s="168"/>
      <c r="EH2446" s="168"/>
      <c r="EI2446" s="168"/>
      <c r="EJ2446" s="168"/>
      <c r="EK2446" s="168"/>
      <c r="EL2446" s="168"/>
      <c r="EM2446" s="168"/>
      <c r="EN2446" s="168"/>
      <c r="EO2446" s="168"/>
      <c r="EP2446" s="168"/>
      <c r="EQ2446" s="168"/>
      <c r="ER2446" s="168"/>
      <c r="ES2446" s="168"/>
      <c r="ET2446" s="168"/>
      <c r="EU2446" s="168"/>
      <c r="EV2446" s="168"/>
      <c r="EW2446" s="168"/>
      <c r="EX2446" s="168"/>
      <c r="EY2446" s="168"/>
      <c r="EZ2446" s="168"/>
      <c r="FA2446" s="168"/>
      <c r="FB2446" s="168"/>
      <c r="FC2446" s="168"/>
      <c r="FD2446" s="168"/>
    </row>
    <row r="2447" spans="1:160" s="5" customFormat="1" ht="15.75" customHeight="1" x14ac:dyDescent="0.3">
      <c r="A2447" s="263"/>
      <c r="B2447" s="263"/>
      <c r="C2447" s="265"/>
      <c r="D2447" s="438"/>
      <c r="E2447" s="439"/>
      <c r="F2447" s="439"/>
      <c r="G2447" s="439"/>
      <c r="H2447" s="439"/>
      <c r="I2447" s="439"/>
      <c r="J2447" s="439"/>
      <c r="K2447" s="439"/>
      <c r="L2447" s="439"/>
      <c r="M2447" s="440"/>
      <c r="N2447" s="438"/>
      <c r="O2447" s="439"/>
      <c r="P2447" s="439"/>
      <c r="Q2447" s="439"/>
      <c r="R2447" s="439"/>
      <c r="S2447" s="439"/>
      <c r="T2447" s="439"/>
      <c r="U2447" s="440"/>
      <c r="V2447" s="33"/>
      <c r="W2447" s="57"/>
      <c r="X2447" s="86"/>
      <c r="Y2447" s="33"/>
      <c r="Z2447" s="36"/>
      <c r="AA2447" s="36"/>
      <c r="AD2447" s="33"/>
      <c r="AG2447" s="33"/>
      <c r="AH2447" s="43"/>
      <c r="AI2447" s="43"/>
      <c r="AJ2447" s="43"/>
      <c r="AK2447" s="43"/>
      <c r="AL2447" s="43"/>
      <c r="AM2447" s="43"/>
      <c r="AN2447" s="43"/>
      <c r="AO2447" s="43"/>
      <c r="AP2447" s="43"/>
      <c r="AQ2447" s="43"/>
      <c r="AR2447" s="43"/>
      <c r="AS2447" s="43"/>
      <c r="AT2447" s="43"/>
      <c r="AU2447" s="44"/>
      <c r="AV2447" s="33"/>
      <c r="AW2447" s="33"/>
      <c r="AX2447" s="33"/>
      <c r="AZ2447" s="141"/>
      <c r="BE2447" s="168"/>
      <c r="BF2447" s="168"/>
      <c r="BG2447" s="168"/>
      <c r="BH2447" s="168"/>
      <c r="BI2447" s="168"/>
      <c r="BJ2447" s="168"/>
      <c r="BK2447" s="168"/>
      <c r="BL2447" s="168"/>
      <c r="BM2447" s="168"/>
      <c r="DK2447" s="168"/>
      <c r="DL2447" s="168"/>
      <c r="DM2447" s="168"/>
      <c r="DN2447" s="168"/>
      <c r="DO2447" s="168"/>
      <c r="DP2447" s="168"/>
      <c r="DQ2447" s="168"/>
      <c r="DR2447" s="168"/>
      <c r="DS2447" s="168"/>
      <c r="DT2447" s="168"/>
      <c r="DU2447" s="168"/>
      <c r="DV2447" s="168"/>
      <c r="DW2447" s="168"/>
      <c r="DX2447" s="168"/>
      <c r="DY2447" s="168"/>
      <c r="DZ2447" s="168"/>
      <c r="EA2447" s="168"/>
      <c r="EB2447" s="168"/>
      <c r="EC2447" s="168"/>
      <c r="ED2447" s="168"/>
      <c r="EE2447" s="168"/>
      <c r="EF2447" s="168"/>
      <c r="EG2447" s="168"/>
      <c r="EH2447" s="168"/>
      <c r="EI2447" s="168"/>
      <c r="EJ2447" s="168"/>
      <c r="EK2447" s="168"/>
      <c r="EL2447" s="168"/>
      <c r="EM2447" s="168"/>
      <c r="EN2447" s="168"/>
      <c r="EO2447" s="168"/>
      <c r="EP2447" s="168"/>
      <c r="EQ2447" s="168"/>
      <c r="ER2447" s="168"/>
      <c r="ES2447" s="168"/>
      <c r="ET2447" s="168"/>
      <c r="EU2447" s="168"/>
      <c r="EV2447" s="168"/>
      <c r="EW2447" s="168"/>
      <c r="EX2447" s="168"/>
      <c r="EY2447" s="168"/>
      <c r="EZ2447" s="168"/>
      <c r="FA2447" s="168"/>
      <c r="FB2447" s="168"/>
      <c r="FC2447" s="168"/>
      <c r="FD2447" s="168"/>
    </row>
    <row r="2448" spans="1:160" s="5" customFormat="1" ht="15.75" customHeight="1" x14ac:dyDescent="0.3">
      <c r="A2448" s="263"/>
      <c r="B2448" s="263"/>
      <c r="C2448" s="265"/>
      <c r="D2448" s="441"/>
      <c r="E2448" s="442"/>
      <c r="F2448" s="442"/>
      <c r="G2448" s="442"/>
      <c r="H2448" s="442"/>
      <c r="I2448" s="442"/>
      <c r="J2448" s="442"/>
      <c r="K2448" s="442"/>
      <c r="L2448" s="442"/>
      <c r="M2448" s="443"/>
      <c r="N2448" s="441"/>
      <c r="O2448" s="442"/>
      <c r="P2448" s="442"/>
      <c r="Q2448" s="442"/>
      <c r="R2448" s="442"/>
      <c r="S2448" s="442"/>
      <c r="T2448" s="442"/>
      <c r="U2448" s="443"/>
      <c r="V2448" s="33"/>
      <c r="W2448" s="57"/>
      <c r="X2448" s="86"/>
      <c r="Y2448" s="33"/>
      <c r="Z2448" s="36"/>
      <c r="AA2448" s="36"/>
      <c r="AD2448" s="33"/>
      <c r="AG2448" s="33"/>
      <c r="AH2448" s="43"/>
      <c r="AI2448" s="43"/>
      <c r="AJ2448" s="43"/>
      <c r="AK2448" s="43"/>
      <c r="AL2448" s="43"/>
      <c r="AM2448" s="43"/>
      <c r="AN2448" s="43"/>
      <c r="AO2448" s="43"/>
      <c r="AP2448" s="43"/>
      <c r="AQ2448" s="43"/>
      <c r="AR2448" s="43"/>
      <c r="AS2448" s="43"/>
      <c r="AT2448" s="43"/>
      <c r="AU2448" s="44"/>
      <c r="AV2448" s="33"/>
      <c r="AW2448" s="33"/>
      <c r="AX2448" s="33"/>
      <c r="AZ2448" s="141"/>
      <c r="BE2448" s="168"/>
      <c r="BF2448" s="168"/>
      <c r="BG2448" s="168"/>
      <c r="BH2448" s="168"/>
      <c r="BI2448" s="168"/>
      <c r="BJ2448" s="168"/>
      <c r="BK2448" s="168"/>
      <c r="BL2448" s="168"/>
      <c r="BM2448" s="168"/>
      <c r="DK2448" s="168"/>
      <c r="DL2448" s="168"/>
      <c r="DM2448" s="168"/>
      <c r="DN2448" s="168"/>
      <c r="DO2448" s="168"/>
      <c r="DP2448" s="168"/>
      <c r="DQ2448" s="168"/>
      <c r="DR2448" s="168"/>
      <c r="DS2448" s="168"/>
      <c r="DT2448" s="168"/>
      <c r="DU2448" s="168"/>
      <c r="DV2448" s="168"/>
      <c r="DW2448" s="168"/>
      <c r="DX2448" s="168"/>
      <c r="DY2448" s="168"/>
      <c r="DZ2448" s="168"/>
      <c r="EA2448" s="168"/>
      <c r="EB2448" s="168"/>
      <c r="EC2448" s="168"/>
      <c r="ED2448" s="168"/>
      <c r="EE2448" s="168"/>
      <c r="EF2448" s="168"/>
      <c r="EG2448" s="168"/>
      <c r="EH2448" s="168"/>
      <c r="EI2448" s="168"/>
      <c r="EJ2448" s="168"/>
      <c r="EK2448" s="168"/>
      <c r="EL2448" s="168"/>
      <c r="EM2448" s="168"/>
      <c r="EN2448" s="168"/>
      <c r="EO2448" s="168"/>
      <c r="EP2448" s="168"/>
      <c r="EQ2448" s="168"/>
      <c r="ER2448" s="168"/>
      <c r="ES2448" s="168"/>
      <c r="ET2448" s="168"/>
      <c r="EU2448" s="168"/>
      <c r="EV2448" s="168"/>
      <c r="EW2448" s="168"/>
      <c r="EX2448" s="168"/>
      <c r="EY2448" s="168"/>
      <c r="EZ2448" s="168"/>
      <c r="FA2448" s="168"/>
      <c r="FB2448" s="168"/>
      <c r="FC2448" s="168"/>
      <c r="FD2448" s="168"/>
    </row>
    <row r="2449" spans="1:160" s="5" customFormat="1" x14ac:dyDescent="0.25">
      <c r="A2449" s="263"/>
      <c r="B2449" s="263"/>
      <c r="C2449" s="265"/>
      <c r="D2449" s="10" t="s">
        <v>23</v>
      </c>
      <c r="E2449" s="445" t="e">
        <f>+#REF!</f>
        <v>#REF!</v>
      </c>
      <c r="F2449" s="445"/>
      <c r="G2449" s="445"/>
      <c r="H2449" s="445"/>
      <c r="I2449" s="445"/>
      <c r="J2449" s="445"/>
      <c r="K2449" s="445"/>
      <c r="L2449" s="445"/>
      <c r="M2449" s="446"/>
      <c r="N2449" s="11" t="s">
        <v>23</v>
      </c>
      <c r="O2449" s="445" t="e">
        <f>+#REF!</f>
        <v>#REF!</v>
      </c>
      <c r="P2449" s="445"/>
      <c r="Q2449" s="445"/>
      <c r="R2449" s="445"/>
      <c r="S2449" s="445"/>
      <c r="T2449" s="445"/>
      <c r="U2449" s="446"/>
      <c r="V2449" s="33"/>
      <c r="W2449" s="57"/>
      <c r="X2449" s="86"/>
      <c r="Y2449" s="33"/>
      <c r="Z2449" s="36"/>
      <c r="AA2449" s="36"/>
      <c r="AD2449" s="33"/>
      <c r="AG2449" s="33"/>
      <c r="AH2449" s="43"/>
      <c r="AI2449" s="43"/>
      <c r="AJ2449" s="43"/>
      <c r="AK2449" s="43"/>
      <c r="AL2449" s="43"/>
      <c r="AM2449" s="43"/>
      <c r="AN2449" s="43"/>
      <c r="AO2449" s="43"/>
      <c r="AP2449" s="43"/>
      <c r="AQ2449" s="43"/>
      <c r="AR2449" s="43"/>
      <c r="AS2449" s="43"/>
      <c r="AT2449" s="43"/>
      <c r="AU2449" s="44"/>
      <c r="AV2449" s="33"/>
      <c r="AW2449" s="33"/>
      <c r="AX2449" s="33"/>
      <c r="AZ2449" s="141"/>
      <c r="BE2449" s="168"/>
      <c r="BF2449" s="168"/>
      <c r="BG2449" s="168"/>
      <c r="BH2449" s="168"/>
      <c r="BI2449" s="168"/>
      <c r="BJ2449" s="168"/>
      <c r="BK2449" s="168"/>
      <c r="BL2449" s="168"/>
      <c r="BM2449" s="168"/>
      <c r="DK2449" s="168"/>
      <c r="DL2449" s="168"/>
      <c r="DM2449" s="168"/>
      <c r="DN2449" s="168"/>
      <c r="DO2449" s="168"/>
      <c r="DP2449" s="168"/>
      <c r="DQ2449" s="168"/>
      <c r="DR2449" s="168"/>
      <c r="DS2449" s="168"/>
      <c r="DT2449" s="168"/>
      <c r="DU2449" s="168"/>
      <c r="DV2449" s="168"/>
      <c r="DW2449" s="168"/>
      <c r="DX2449" s="168"/>
      <c r="DY2449" s="168"/>
      <c r="DZ2449" s="168"/>
      <c r="EA2449" s="168"/>
      <c r="EB2449" s="168"/>
      <c r="EC2449" s="168"/>
      <c r="ED2449" s="168"/>
      <c r="EE2449" s="168"/>
      <c r="EF2449" s="168"/>
      <c r="EG2449" s="168"/>
      <c r="EH2449" s="168"/>
      <c r="EI2449" s="168"/>
      <c r="EJ2449" s="168"/>
      <c r="EK2449" s="168"/>
      <c r="EL2449" s="168"/>
      <c r="EM2449" s="168"/>
      <c r="EN2449" s="168"/>
      <c r="EO2449" s="168"/>
      <c r="EP2449" s="168"/>
      <c r="EQ2449" s="168"/>
      <c r="ER2449" s="168"/>
      <c r="ES2449" s="168"/>
      <c r="ET2449" s="168"/>
      <c r="EU2449" s="168"/>
      <c r="EV2449" s="168"/>
      <c r="EW2449" s="168"/>
      <c r="EX2449" s="168"/>
      <c r="EY2449" s="168"/>
      <c r="EZ2449" s="168"/>
      <c r="FA2449" s="168"/>
      <c r="FB2449" s="168"/>
      <c r="FC2449" s="168"/>
      <c r="FD2449" s="168"/>
    </row>
    <row r="2450" spans="1:160" s="5" customFormat="1" ht="14.4" thickBot="1" x14ac:dyDescent="0.3">
      <c r="A2450" s="263"/>
      <c r="B2450" s="263"/>
      <c r="C2450" s="265"/>
      <c r="D2450" s="12" t="s">
        <v>25</v>
      </c>
      <c r="E2450" s="447" t="e">
        <f>+#REF!</f>
        <v>#REF!</v>
      </c>
      <c r="F2450" s="447"/>
      <c r="G2450" s="447"/>
      <c r="H2450" s="447"/>
      <c r="I2450" s="447"/>
      <c r="J2450" s="447"/>
      <c r="K2450" s="447"/>
      <c r="L2450" s="447"/>
      <c r="M2450" s="448"/>
      <c r="N2450" s="13" t="s">
        <v>25</v>
      </c>
      <c r="O2450" s="447" t="e">
        <f>+#REF!</f>
        <v>#REF!</v>
      </c>
      <c r="P2450" s="447"/>
      <c r="Q2450" s="447"/>
      <c r="R2450" s="447"/>
      <c r="S2450" s="447"/>
      <c r="T2450" s="447"/>
      <c r="U2450" s="448"/>
      <c r="V2450" s="33"/>
      <c r="W2450" s="57"/>
      <c r="X2450" s="86"/>
      <c r="Y2450" s="33"/>
      <c r="Z2450" s="36"/>
      <c r="AA2450" s="36"/>
      <c r="AD2450" s="33"/>
      <c r="AG2450" s="33"/>
      <c r="AH2450" s="43"/>
      <c r="AI2450" s="43"/>
      <c r="AJ2450" s="43"/>
      <c r="AK2450" s="43"/>
      <c r="AL2450" s="43"/>
      <c r="AM2450" s="43"/>
      <c r="AN2450" s="43"/>
      <c r="AO2450" s="43"/>
      <c r="AP2450" s="43"/>
      <c r="AQ2450" s="43"/>
      <c r="AR2450" s="43"/>
      <c r="AS2450" s="43"/>
      <c r="AT2450" s="43"/>
      <c r="AU2450" s="44"/>
      <c r="AV2450" s="33"/>
      <c r="AW2450" s="33"/>
      <c r="AX2450" s="33"/>
      <c r="AZ2450" s="141"/>
      <c r="BE2450" s="168"/>
      <c r="BF2450" s="168"/>
      <c r="BG2450" s="168"/>
      <c r="BH2450" s="168"/>
      <c r="BI2450" s="168"/>
      <c r="BJ2450" s="168"/>
      <c r="BK2450" s="168"/>
      <c r="BL2450" s="168"/>
      <c r="BM2450" s="168"/>
      <c r="DK2450" s="168"/>
      <c r="DL2450" s="168"/>
      <c r="DM2450" s="168"/>
      <c r="DN2450" s="168"/>
      <c r="DO2450" s="168"/>
      <c r="DP2450" s="168"/>
      <c r="DQ2450" s="168"/>
      <c r="DR2450" s="168"/>
      <c r="DS2450" s="168"/>
      <c r="DT2450" s="168"/>
      <c r="DU2450" s="168"/>
      <c r="DV2450" s="168"/>
      <c r="DW2450" s="168"/>
      <c r="DX2450" s="168"/>
      <c r="DY2450" s="168"/>
      <c r="DZ2450" s="168"/>
      <c r="EA2450" s="168"/>
      <c r="EB2450" s="168"/>
      <c r="EC2450" s="168"/>
      <c r="ED2450" s="168"/>
      <c r="EE2450" s="168"/>
      <c r="EF2450" s="168"/>
      <c r="EG2450" s="168"/>
      <c r="EH2450" s="168"/>
      <c r="EI2450" s="168"/>
      <c r="EJ2450" s="168"/>
      <c r="EK2450" s="168"/>
      <c r="EL2450" s="168"/>
      <c r="EM2450" s="168"/>
      <c r="EN2450" s="168"/>
      <c r="EO2450" s="168"/>
      <c r="EP2450" s="168"/>
      <c r="EQ2450" s="168"/>
      <c r="ER2450" s="168"/>
      <c r="ES2450" s="168"/>
      <c r="ET2450" s="168"/>
      <c r="EU2450" s="168"/>
      <c r="EV2450" s="168"/>
      <c r="EW2450" s="168"/>
      <c r="EX2450" s="168"/>
      <c r="EY2450" s="168"/>
      <c r="EZ2450" s="168"/>
      <c r="FA2450" s="168"/>
      <c r="FB2450" s="168"/>
      <c r="FC2450" s="168"/>
      <c r="FD2450" s="168"/>
    </row>
    <row r="2451" spans="1:160" ht="9.9" customHeight="1" thickBot="1" x14ac:dyDescent="0.3"/>
    <row r="2452" spans="1:160" s="5" customFormat="1" ht="15.75" customHeight="1" x14ac:dyDescent="0.3">
      <c r="A2452" s="263"/>
      <c r="B2452" s="263"/>
      <c r="C2452" s="265"/>
      <c r="D2452" s="484"/>
      <c r="E2452" s="485"/>
      <c r="F2452" s="488" t="s">
        <v>0</v>
      </c>
      <c r="G2452" s="489"/>
      <c r="H2452" s="489"/>
      <c r="I2452" s="489"/>
      <c r="J2452" s="489"/>
      <c r="K2452" s="489"/>
      <c r="L2452" s="489"/>
      <c r="M2452" s="489"/>
      <c r="N2452" s="489"/>
      <c r="O2452" s="490"/>
      <c r="P2452" s="494" t="s">
        <v>1</v>
      </c>
      <c r="Q2452" s="495"/>
      <c r="R2452" s="495"/>
      <c r="S2452" s="496"/>
      <c r="T2452" s="500"/>
      <c r="U2452" s="501"/>
      <c r="V2452" s="33"/>
      <c r="W2452" s="57"/>
      <c r="X2452" s="86"/>
      <c r="Y2452" s="33"/>
      <c r="Z2452" s="36"/>
      <c r="AA2452" s="36"/>
      <c r="AD2452" s="33"/>
      <c r="AG2452" s="33"/>
      <c r="AH2452" s="43"/>
      <c r="AI2452" s="43"/>
      <c r="AJ2452" s="43"/>
      <c r="AK2452" s="43"/>
      <c r="AL2452" s="43"/>
      <c r="AM2452" s="43"/>
      <c r="AN2452" s="43"/>
      <c r="AO2452" s="43"/>
      <c r="AP2452" s="43"/>
      <c r="AQ2452" s="43"/>
      <c r="AR2452" s="43"/>
      <c r="AS2452" s="43"/>
      <c r="AT2452" s="43"/>
      <c r="AU2452" s="44"/>
      <c r="AV2452" s="33"/>
      <c r="AW2452" s="33"/>
      <c r="AX2452" s="33"/>
      <c r="AZ2452" s="141"/>
      <c r="BE2452" s="168"/>
      <c r="BF2452" s="168"/>
      <c r="BG2452" s="168"/>
      <c r="BH2452" s="168"/>
      <c r="BI2452" s="168"/>
      <c r="BJ2452" s="168"/>
      <c r="BK2452" s="168"/>
      <c r="BL2452" s="168"/>
      <c r="BM2452" s="168"/>
      <c r="DK2452" s="168"/>
      <c r="DL2452" s="168"/>
      <c r="DM2452" s="168"/>
      <c r="DN2452" s="168"/>
      <c r="DO2452" s="168"/>
      <c r="DP2452" s="168"/>
      <c r="DQ2452" s="168"/>
      <c r="DR2452" s="168"/>
      <c r="DS2452" s="168"/>
      <c r="DT2452" s="168"/>
      <c r="DU2452" s="168"/>
      <c r="DV2452" s="168"/>
      <c r="DW2452" s="168"/>
      <c r="DX2452" s="168"/>
      <c r="DY2452" s="168"/>
      <c r="DZ2452" s="168"/>
      <c r="EA2452" s="168"/>
      <c r="EB2452" s="168"/>
      <c r="EC2452" s="168"/>
      <c r="ED2452" s="168"/>
      <c r="EE2452" s="168"/>
      <c r="EF2452" s="168"/>
      <c r="EG2452" s="168"/>
      <c r="EH2452" s="168"/>
      <c r="EI2452" s="168"/>
      <c r="EJ2452" s="168"/>
      <c r="EK2452" s="168"/>
      <c r="EL2452" s="168"/>
      <c r="EM2452" s="168"/>
      <c r="EN2452" s="168"/>
      <c r="EO2452" s="168"/>
      <c r="EP2452" s="168"/>
      <c r="EQ2452" s="168"/>
      <c r="ER2452" s="168"/>
      <c r="ES2452" s="168"/>
      <c r="ET2452" s="168"/>
      <c r="EU2452" s="168"/>
      <c r="EV2452" s="168"/>
      <c r="EW2452" s="168"/>
      <c r="EX2452" s="168"/>
      <c r="EY2452" s="168"/>
      <c r="EZ2452" s="168"/>
      <c r="FA2452" s="168"/>
      <c r="FB2452" s="168"/>
      <c r="FC2452" s="168"/>
      <c r="FD2452" s="168"/>
    </row>
    <row r="2453" spans="1:160" s="5" customFormat="1" ht="15" customHeight="1" x14ac:dyDescent="0.3">
      <c r="A2453" s="263"/>
      <c r="B2453" s="263"/>
      <c r="C2453" s="265"/>
      <c r="D2453" s="481"/>
      <c r="E2453" s="482"/>
      <c r="F2453" s="491"/>
      <c r="G2453" s="492"/>
      <c r="H2453" s="492"/>
      <c r="I2453" s="492"/>
      <c r="J2453" s="492"/>
      <c r="K2453" s="492"/>
      <c r="L2453" s="492"/>
      <c r="M2453" s="492"/>
      <c r="N2453" s="492"/>
      <c r="O2453" s="493"/>
      <c r="P2453" s="497"/>
      <c r="Q2453" s="498"/>
      <c r="R2453" s="498"/>
      <c r="S2453" s="499"/>
      <c r="T2453" s="502"/>
      <c r="U2453" s="503"/>
      <c r="V2453" s="33"/>
      <c r="W2453" s="57"/>
      <c r="X2453" s="86"/>
      <c r="Y2453" s="38"/>
      <c r="Z2453" s="36"/>
      <c r="AA2453" s="36"/>
      <c r="AD2453" s="33"/>
      <c r="AG2453" s="33"/>
      <c r="AH2453" s="43"/>
      <c r="AI2453" s="43"/>
      <c r="AJ2453" s="43"/>
      <c r="AK2453" s="43"/>
      <c r="AL2453" s="43"/>
      <c r="AM2453" s="43"/>
      <c r="AN2453" s="43"/>
      <c r="AO2453" s="43"/>
      <c r="AP2453" s="43"/>
      <c r="AQ2453" s="43"/>
      <c r="AR2453" s="43"/>
      <c r="AS2453" s="43"/>
      <c r="AT2453" s="43"/>
      <c r="AU2453" s="44"/>
      <c r="AV2453" s="33"/>
      <c r="AW2453" s="33"/>
      <c r="AX2453" s="33"/>
      <c r="AZ2453" s="141"/>
      <c r="BE2453" s="168"/>
      <c r="BF2453" s="168"/>
      <c r="BG2453" s="168"/>
      <c r="BH2453" s="168"/>
      <c r="BI2453" s="168"/>
      <c r="BJ2453" s="168"/>
      <c r="BK2453" s="168"/>
      <c r="BL2453" s="168"/>
      <c r="BM2453" s="168"/>
      <c r="DK2453" s="168"/>
      <c r="DL2453" s="168"/>
      <c r="DM2453" s="168"/>
      <c r="DN2453" s="168"/>
      <c r="DO2453" s="168"/>
      <c r="DP2453" s="168"/>
      <c r="DQ2453" s="168"/>
      <c r="DR2453" s="168"/>
      <c r="DS2453" s="168"/>
      <c r="DT2453" s="168"/>
      <c r="DU2453" s="168"/>
      <c r="DV2453" s="168"/>
      <c r="DW2453" s="168"/>
      <c r="DX2453" s="168"/>
      <c r="DY2453" s="168"/>
      <c r="DZ2453" s="168"/>
      <c r="EA2453" s="168"/>
      <c r="EB2453" s="168"/>
      <c r="EC2453" s="168"/>
      <c r="ED2453" s="168"/>
      <c r="EE2453" s="168"/>
      <c r="EF2453" s="168"/>
      <c r="EG2453" s="168"/>
      <c r="EH2453" s="168"/>
      <c r="EI2453" s="168"/>
      <c r="EJ2453" s="168"/>
      <c r="EK2453" s="168"/>
      <c r="EL2453" s="168"/>
      <c r="EM2453" s="168"/>
      <c r="EN2453" s="168"/>
      <c r="EO2453" s="168"/>
      <c r="EP2453" s="168"/>
      <c r="EQ2453" s="168"/>
      <c r="ER2453" s="168"/>
      <c r="ES2453" s="168"/>
      <c r="ET2453" s="168"/>
      <c r="EU2453" s="168"/>
      <c r="EV2453" s="168"/>
      <c r="EW2453" s="168"/>
      <c r="EX2453" s="168"/>
      <c r="EY2453" s="168"/>
      <c r="EZ2453" s="168"/>
      <c r="FA2453" s="168"/>
      <c r="FB2453" s="168"/>
      <c r="FC2453" s="168"/>
      <c r="FD2453" s="168"/>
    </row>
    <row r="2454" spans="1:160" s="5" customFormat="1" ht="30" customHeight="1" thickBot="1" x14ac:dyDescent="0.35">
      <c r="A2454" s="263"/>
      <c r="B2454" s="263"/>
      <c r="C2454" s="265"/>
      <c r="D2454" s="486"/>
      <c r="E2454" s="487"/>
      <c r="F2454" s="506" t="s">
        <v>2</v>
      </c>
      <c r="G2454" s="507"/>
      <c r="H2454" s="507"/>
      <c r="I2454" s="507"/>
      <c r="J2454" s="507"/>
      <c r="K2454" s="507"/>
      <c r="L2454" s="507"/>
      <c r="M2454" s="507"/>
      <c r="N2454" s="507"/>
      <c r="O2454" s="508"/>
      <c r="P2454" s="32">
        <v>51</v>
      </c>
      <c r="Q2454" s="101" t="s">
        <v>3</v>
      </c>
      <c r="R2454" s="509">
        <v>147</v>
      </c>
      <c r="S2454" s="510"/>
      <c r="T2454" s="504"/>
      <c r="U2454" s="505"/>
      <c r="V2454" s="33">
        <f>+IF(C2463="","",1)</f>
        <v>1</v>
      </c>
      <c r="W2454" s="57"/>
      <c r="X2454" s="86"/>
      <c r="Y2454" s="39"/>
      <c r="Z2454" s="36"/>
      <c r="AA2454" s="36"/>
      <c r="AD2454" s="33"/>
      <c r="AG2454" s="33"/>
      <c r="AH2454" s="43"/>
      <c r="AI2454" s="43"/>
      <c r="AJ2454" s="43"/>
      <c r="AK2454" s="43"/>
      <c r="AL2454" s="43"/>
      <c r="AM2454" s="43"/>
      <c r="AN2454" s="43"/>
      <c r="AO2454" s="43"/>
      <c r="AP2454" s="43"/>
      <c r="AQ2454" s="43"/>
      <c r="AR2454" s="43"/>
      <c r="AS2454" s="43"/>
      <c r="AT2454" s="43"/>
      <c r="AU2454" s="44"/>
      <c r="AV2454" s="33"/>
      <c r="AW2454" s="33"/>
      <c r="AX2454" s="33"/>
      <c r="AZ2454" s="141"/>
      <c r="BE2454" s="168"/>
      <c r="BF2454" s="168"/>
      <c r="BG2454" s="168"/>
      <c r="BH2454" s="168"/>
      <c r="BI2454" s="168"/>
      <c r="BJ2454" s="168"/>
      <c r="BK2454" s="168"/>
      <c r="BL2454" s="168"/>
      <c r="BM2454" s="168"/>
      <c r="DK2454" s="168"/>
      <c r="DL2454" s="168"/>
      <c r="DM2454" s="168"/>
      <c r="DN2454" s="168"/>
      <c r="DO2454" s="168"/>
      <c r="DP2454" s="168"/>
      <c r="DQ2454" s="168"/>
      <c r="DR2454" s="168"/>
      <c r="DS2454" s="168"/>
      <c r="DT2454" s="168"/>
      <c r="DU2454" s="168"/>
      <c r="DV2454" s="168"/>
      <c r="DW2454" s="168"/>
      <c r="DX2454" s="168"/>
      <c r="DY2454" s="168"/>
      <c r="DZ2454" s="168"/>
      <c r="EA2454" s="168"/>
      <c r="EB2454" s="168"/>
      <c r="EC2454" s="168"/>
      <c r="ED2454" s="168"/>
      <c r="EE2454" s="168"/>
      <c r="EF2454" s="168"/>
      <c r="EG2454" s="168"/>
      <c r="EH2454" s="168"/>
      <c r="EI2454" s="168"/>
      <c r="EJ2454" s="168"/>
      <c r="EK2454" s="168"/>
      <c r="EL2454" s="168"/>
      <c r="EM2454" s="168"/>
      <c r="EN2454" s="168"/>
      <c r="EO2454" s="168"/>
      <c r="EP2454" s="168"/>
      <c r="EQ2454" s="168"/>
      <c r="ER2454" s="168"/>
      <c r="ES2454" s="168"/>
      <c r="ET2454" s="168"/>
      <c r="EU2454" s="168"/>
      <c r="EV2454" s="168"/>
      <c r="EW2454" s="168"/>
      <c r="EX2454" s="168"/>
      <c r="EY2454" s="168"/>
      <c r="EZ2454" s="168"/>
      <c r="FA2454" s="168"/>
      <c r="FB2454" s="168"/>
      <c r="FC2454" s="168"/>
      <c r="FD2454" s="168"/>
    </row>
    <row r="2455" spans="1:160" s="5" customFormat="1" ht="5.25" customHeight="1" thickBot="1" x14ac:dyDescent="0.35">
      <c r="A2455" s="263"/>
      <c r="B2455" s="263"/>
      <c r="C2455" s="265"/>
      <c r="D2455" s="454"/>
      <c r="E2455" s="454"/>
      <c r="F2455" s="454"/>
      <c r="G2455" s="454"/>
      <c r="H2455" s="454"/>
      <c r="I2455" s="454"/>
      <c r="J2455" s="454"/>
      <c r="K2455" s="454"/>
      <c r="L2455" s="454"/>
      <c r="M2455" s="454"/>
      <c r="N2455" s="454"/>
      <c r="O2455" s="454"/>
      <c r="P2455" s="454"/>
      <c r="Q2455" s="454"/>
      <c r="R2455" s="454"/>
      <c r="S2455" s="454"/>
      <c r="T2455" s="454"/>
      <c r="U2455" s="454"/>
      <c r="V2455" s="33"/>
      <c r="W2455" s="57"/>
      <c r="X2455" s="86"/>
      <c r="Y2455" s="38"/>
      <c r="Z2455" s="36"/>
      <c r="AA2455" s="36"/>
      <c r="AD2455" s="33"/>
      <c r="AG2455" s="33"/>
      <c r="AH2455" s="43"/>
      <c r="AI2455" s="43"/>
      <c r="AJ2455" s="43"/>
      <c r="AK2455" s="43"/>
      <c r="AL2455" s="43"/>
      <c r="AM2455" s="43"/>
      <c r="AN2455" s="43"/>
      <c r="AO2455" s="43"/>
      <c r="AP2455" s="43"/>
      <c r="AQ2455" s="43"/>
      <c r="AR2455" s="43"/>
      <c r="AS2455" s="43"/>
      <c r="AT2455" s="43"/>
      <c r="AU2455" s="44"/>
      <c r="AV2455" s="33"/>
      <c r="AW2455" s="33"/>
      <c r="AX2455" s="33"/>
      <c r="AZ2455" s="141"/>
      <c r="BE2455" s="168"/>
      <c r="BF2455" s="168"/>
      <c r="BG2455" s="168"/>
      <c r="BH2455" s="168"/>
      <c r="BI2455" s="168"/>
      <c r="BJ2455" s="168"/>
      <c r="BK2455" s="168"/>
      <c r="BL2455" s="168"/>
      <c r="BM2455" s="168"/>
      <c r="DK2455" s="168"/>
      <c r="DL2455" s="168"/>
      <c r="DM2455" s="168"/>
      <c r="DN2455" s="168"/>
      <c r="DO2455" s="168"/>
      <c r="DP2455" s="168"/>
      <c r="DQ2455" s="168"/>
      <c r="DR2455" s="168"/>
      <c r="DS2455" s="168"/>
      <c r="DT2455" s="168"/>
      <c r="DU2455" s="168"/>
      <c r="DV2455" s="168"/>
      <c r="DW2455" s="168"/>
      <c r="DX2455" s="168"/>
      <c r="DY2455" s="168"/>
      <c r="DZ2455" s="168"/>
      <c r="EA2455" s="168"/>
      <c r="EB2455" s="168"/>
      <c r="EC2455" s="168"/>
      <c r="ED2455" s="168"/>
      <c r="EE2455" s="168"/>
      <c r="EF2455" s="168"/>
      <c r="EG2455" s="168"/>
      <c r="EH2455" s="168"/>
      <c r="EI2455" s="168"/>
      <c r="EJ2455" s="168"/>
      <c r="EK2455" s="168"/>
      <c r="EL2455" s="168"/>
      <c r="EM2455" s="168"/>
      <c r="EN2455" s="168"/>
      <c r="EO2455" s="168"/>
      <c r="EP2455" s="168"/>
      <c r="EQ2455" s="168"/>
      <c r="ER2455" s="168"/>
      <c r="ES2455" s="168"/>
      <c r="ET2455" s="168"/>
      <c r="EU2455" s="168"/>
      <c r="EV2455" s="168"/>
      <c r="EW2455" s="168"/>
      <c r="EX2455" s="168"/>
      <c r="EY2455" s="168"/>
      <c r="EZ2455" s="168"/>
      <c r="FA2455" s="168"/>
      <c r="FB2455" s="168"/>
      <c r="FC2455" s="168"/>
      <c r="FD2455" s="168"/>
    </row>
    <row r="2456" spans="1:160" s="5" customFormat="1" ht="24.9" customHeight="1" x14ac:dyDescent="0.3">
      <c r="A2456" s="263"/>
      <c r="B2456" s="263"/>
      <c r="C2456" s="265"/>
      <c r="D2456" s="511" t="s">
        <v>4</v>
      </c>
      <c r="E2456" s="512"/>
      <c r="F2456" s="513" t="s">
        <v>168</v>
      </c>
      <c r="G2456" s="514"/>
      <c r="H2456" s="514"/>
      <c r="I2456" s="515"/>
      <c r="J2456" s="516" t="s">
        <v>5</v>
      </c>
      <c r="K2456" s="512"/>
      <c r="L2456" s="513" t="s">
        <v>102</v>
      </c>
      <c r="M2456" s="514"/>
      <c r="N2456" s="514"/>
      <c r="O2456" s="514"/>
      <c r="P2456" s="515"/>
      <c r="Q2456" s="1" t="s">
        <v>6</v>
      </c>
      <c r="R2456" s="513" t="s">
        <v>36</v>
      </c>
      <c r="S2456" s="514"/>
      <c r="T2456" s="514"/>
      <c r="U2456" s="517"/>
      <c r="V2456" s="33"/>
      <c r="W2456" s="57"/>
      <c r="X2456" s="86"/>
      <c r="Y2456" s="33"/>
      <c r="Z2456" s="36"/>
      <c r="AA2456" s="36"/>
      <c r="AD2456" s="33"/>
      <c r="AG2456" s="33"/>
      <c r="AH2456" s="43"/>
      <c r="AI2456" s="43"/>
      <c r="AJ2456" s="43"/>
      <c r="AK2456" s="43"/>
      <c r="AL2456" s="43"/>
      <c r="AM2456" s="43"/>
      <c r="AN2456" s="43"/>
      <c r="AO2456" s="43"/>
      <c r="AP2456" s="43"/>
      <c r="AQ2456" s="43"/>
      <c r="AR2456" s="43"/>
      <c r="AS2456" s="43"/>
      <c r="AT2456" s="43"/>
      <c r="AU2456" s="44"/>
      <c r="AV2456" s="33"/>
      <c r="AW2456" s="33"/>
      <c r="AX2456" s="33"/>
      <c r="AZ2456" s="141"/>
      <c r="BE2456" s="168"/>
      <c r="BF2456" s="168"/>
      <c r="BG2456" s="168"/>
      <c r="BH2456" s="168"/>
      <c r="BI2456" s="168"/>
      <c r="BJ2456" s="168"/>
      <c r="BK2456" s="168"/>
      <c r="BL2456" s="168"/>
      <c r="BM2456" s="168"/>
      <c r="DK2456" s="168"/>
      <c r="DL2456" s="168"/>
      <c r="DM2456" s="168"/>
      <c r="DN2456" s="168"/>
      <c r="DO2456" s="168"/>
      <c r="DP2456" s="168"/>
      <c r="DQ2456" s="168"/>
      <c r="DR2456" s="168"/>
      <c r="DS2456" s="168"/>
      <c r="DT2456" s="168"/>
      <c r="DU2456" s="168"/>
      <c r="DV2456" s="168"/>
      <c r="DW2456" s="168"/>
      <c r="DX2456" s="168"/>
      <c r="DY2456" s="168"/>
      <c r="DZ2456" s="168"/>
      <c r="EA2456" s="168"/>
      <c r="EB2456" s="168"/>
      <c r="EC2456" s="168"/>
      <c r="ED2456" s="168"/>
      <c r="EE2456" s="168"/>
      <c r="EF2456" s="168"/>
      <c r="EG2456" s="168"/>
      <c r="EH2456" s="168"/>
      <c r="EI2456" s="168"/>
      <c r="EJ2456" s="168"/>
      <c r="EK2456" s="168"/>
      <c r="EL2456" s="168"/>
      <c r="EM2456" s="168"/>
      <c r="EN2456" s="168"/>
      <c r="EO2456" s="168"/>
      <c r="EP2456" s="168"/>
      <c r="EQ2456" s="168"/>
      <c r="ER2456" s="168"/>
      <c r="ES2456" s="168"/>
      <c r="ET2456" s="168"/>
      <c r="EU2456" s="168"/>
      <c r="EV2456" s="168"/>
      <c r="EW2456" s="168"/>
      <c r="EX2456" s="168"/>
      <c r="EY2456" s="168"/>
      <c r="EZ2456" s="168"/>
      <c r="FA2456" s="168"/>
      <c r="FB2456" s="168"/>
      <c r="FC2456" s="168"/>
      <c r="FD2456" s="168"/>
    </row>
    <row r="2457" spans="1:160" s="5" customFormat="1" ht="45" customHeight="1" thickBot="1" x14ac:dyDescent="0.35">
      <c r="A2457" s="263"/>
      <c r="B2457" s="263"/>
      <c r="C2457" s="265"/>
      <c r="D2457" s="518" t="s">
        <v>7</v>
      </c>
      <c r="E2457" s="519"/>
      <c r="F2457" s="520" t="s">
        <v>169</v>
      </c>
      <c r="G2457" s="521"/>
      <c r="H2457" s="521"/>
      <c r="I2457" s="521"/>
      <c r="J2457" s="521"/>
      <c r="K2457" s="521"/>
      <c r="L2457" s="521"/>
      <c r="M2457" s="521"/>
      <c r="N2457" s="521"/>
      <c r="O2457" s="521"/>
      <c r="P2457" s="521"/>
      <c r="Q2457" s="521"/>
      <c r="R2457" s="521"/>
      <c r="S2457" s="521"/>
      <c r="T2457" s="521"/>
      <c r="U2457" s="522"/>
      <c r="V2457" s="33"/>
      <c r="W2457" s="57"/>
      <c r="X2457" s="86"/>
      <c r="Y2457" s="33"/>
      <c r="Z2457" s="36"/>
      <c r="AA2457" s="36"/>
      <c r="AD2457" s="33"/>
      <c r="AG2457" s="33"/>
      <c r="AH2457" s="43"/>
      <c r="AI2457" s="43"/>
      <c r="AJ2457" s="43"/>
      <c r="AK2457" s="43"/>
      <c r="AL2457" s="43"/>
      <c r="AM2457" s="43"/>
      <c r="AN2457" s="43"/>
      <c r="AO2457" s="43"/>
      <c r="AP2457" s="43"/>
      <c r="AQ2457" s="43"/>
      <c r="AR2457" s="43"/>
      <c r="AS2457" s="43"/>
      <c r="AT2457" s="43"/>
      <c r="AU2457" s="44"/>
      <c r="AV2457" s="33"/>
      <c r="AW2457" s="33"/>
      <c r="AX2457" s="33"/>
      <c r="AZ2457" s="141"/>
      <c r="BE2457" s="168"/>
      <c r="BF2457" s="168"/>
      <c r="BG2457" s="168"/>
      <c r="BH2457" s="168"/>
      <c r="BI2457" s="168"/>
      <c r="BJ2457" s="168"/>
      <c r="BK2457" s="168"/>
      <c r="BL2457" s="168"/>
      <c r="BM2457" s="168"/>
      <c r="DK2457" s="168"/>
      <c r="DL2457" s="168"/>
      <c r="DM2457" s="168"/>
      <c r="DN2457" s="168"/>
      <c r="DO2457" s="168"/>
      <c r="DP2457" s="168"/>
      <c r="DQ2457" s="168"/>
      <c r="DR2457" s="168"/>
      <c r="DS2457" s="168"/>
      <c r="DT2457" s="168"/>
      <c r="DU2457" s="168"/>
      <c r="DV2457" s="168"/>
      <c r="DW2457" s="168"/>
      <c r="DX2457" s="168"/>
      <c r="DY2457" s="168"/>
      <c r="DZ2457" s="168"/>
      <c r="EA2457" s="168"/>
      <c r="EB2457" s="168"/>
      <c r="EC2457" s="168"/>
      <c r="ED2457" s="168"/>
      <c r="EE2457" s="168"/>
      <c r="EF2457" s="168"/>
      <c r="EG2457" s="168"/>
      <c r="EH2457" s="168"/>
      <c r="EI2457" s="168"/>
      <c r="EJ2457" s="168"/>
      <c r="EK2457" s="168"/>
      <c r="EL2457" s="168"/>
      <c r="EM2457" s="168"/>
      <c r="EN2457" s="168"/>
      <c r="EO2457" s="168"/>
      <c r="EP2457" s="168"/>
      <c r="EQ2457" s="168"/>
      <c r="ER2457" s="168"/>
      <c r="ES2457" s="168"/>
      <c r="ET2457" s="168"/>
      <c r="EU2457" s="168"/>
      <c r="EV2457" s="168"/>
      <c r="EW2457" s="168"/>
      <c r="EX2457" s="168"/>
      <c r="EY2457" s="168"/>
      <c r="EZ2457" s="168"/>
      <c r="FA2457" s="168"/>
      <c r="FB2457" s="168"/>
      <c r="FC2457" s="168"/>
      <c r="FD2457" s="168"/>
    </row>
    <row r="2458" spans="1:160" s="5" customFormat="1" ht="5.0999999999999996" customHeight="1" thickBot="1" x14ac:dyDescent="0.35">
      <c r="A2458" s="263"/>
      <c r="B2458" s="263"/>
      <c r="C2458" s="265"/>
      <c r="D2458" s="523"/>
      <c r="E2458" s="523"/>
      <c r="F2458" s="523"/>
      <c r="G2458" s="523"/>
      <c r="H2458" s="523"/>
      <c r="I2458" s="523"/>
      <c r="J2458" s="523"/>
      <c r="K2458" s="523"/>
      <c r="L2458" s="523"/>
      <c r="M2458" s="523"/>
      <c r="N2458" s="523"/>
      <c r="O2458" s="523"/>
      <c r="P2458" s="523"/>
      <c r="Q2458" s="523"/>
      <c r="R2458" s="523"/>
      <c r="S2458" s="523"/>
      <c r="T2458" s="523"/>
      <c r="U2458" s="523"/>
      <c r="V2458" s="33"/>
      <c r="W2458" s="57"/>
      <c r="X2458" s="86"/>
      <c r="Y2458" s="33"/>
      <c r="Z2458" s="36"/>
      <c r="AA2458" s="36"/>
      <c r="AD2458" s="33"/>
      <c r="AG2458" s="33"/>
      <c r="AH2458" s="43"/>
      <c r="AI2458" s="43"/>
      <c r="AJ2458" s="43"/>
      <c r="AK2458" s="43"/>
      <c r="AL2458" s="43"/>
      <c r="AM2458" s="43"/>
      <c r="AN2458" s="43"/>
      <c r="AO2458" s="43"/>
      <c r="AP2458" s="43"/>
      <c r="AQ2458" s="43"/>
      <c r="AR2458" s="43"/>
      <c r="AS2458" s="43"/>
      <c r="AT2458" s="43"/>
      <c r="AU2458" s="44"/>
      <c r="AV2458" s="33"/>
      <c r="AW2458" s="33"/>
      <c r="AX2458" s="33"/>
      <c r="AZ2458" s="141"/>
      <c r="BE2458" s="168"/>
      <c r="BF2458" s="168"/>
      <c r="BG2458" s="168"/>
      <c r="BH2458" s="168"/>
      <c r="BI2458" s="168"/>
      <c r="BJ2458" s="168"/>
      <c r="BK2458" s="168"/>
      <c r="BL2458" s="168"/>
      <c r="BM2458" s="168"/>
      <c r="DK2458" s="168"/>
      <c r="DL2458" s="168"/>
      <c r="DM2458" s="168"/>
      <c r="DN2458" s="168"/>
      <c r="DO2458" s="168"/>
      <c r="DP2458" s="168"/>
      <c r="DQ2458" s="168"/>
      <c r="DR2458" s="168"/>
      <c r="DS2458" s="168"/>
      <c r="DT2458" s="168"/>
      <c r="DU2458" s="168"/>
      <c r="DV2458" s="168"/>
      <c r="DW2458" s="168"/>
      <c r="DX2458" s="168"/>
      <c r="DY2458" s="168"/>
      <c r="DZ2458" s="168"/>
      <c r="EA2458" s="168"/>
      <c r="EB2458" s="168"/>
      <c r="EC2458" s="168"/>
      <c r="ED2458" s="168"/>
      <c r="EE2458" s="168"/>
      <c r="EF2458" s="168"/>
      <c r="EG2458" s="168"/>
      <c r="EH2458" s="168"/>
      <c r="EI2458" s="168"/>
      <c r="EJ2458" s="168"/>
      <c r="EK2458" s="168"/>
      <c r="EL2458" s="168"/>
      <c r="EM2458" s="168"/>
      <c r="EN2458" s="168"/>
      <c r="EO2458" s="168"/>
      <c r="EP2458" s="168"/>
      <c r="EQ2458" s="168"/>
      <c r="ER2458" s="168"/>
      <c r="ES2458" s="168"/>
      <c r="ET2458" s="168"/>
      <c r="EU2458" s="168"/>
      <c r="EV2458" s="168"/>
      <c r="EW2458" s="168"/>
      <c r="EX2458" s="168"/>
      <c r="EY2458" s="168"/>
      <c r="EZ2458" s="168"/>
      <c r="FA2458" s="168"/>
      <c r="FB2458" s="168"/>
      <c r="FC2458" s="168"/>
      <c r="FD2458" s="168"/>
    </row>
    <row r="2459" spans="1:160" s="5" customFormat="1" ht="24.9" customHeight="1" thickBot="1" x14ac:dyDescent="0.35">
      <c r="A2459" s="263"/>
      <c r="B2459" s="263"/>
      <c r="C2459" s="265"/>
      <c r="D2459" s="2" t="s">
        <v>103</v>
      </c>
      <c r="E2459" s="98" t="s">
        <v>106</v>
      </c>
      <c r="F2459" s="455" t="s">
        <v>104</v>
      </c>
      <c r="G2459" s="524"/>
      <c r="H2459" s="456"/>
      <c r="I2459" s="525">
        <v>44058</v>
      </c>
      <c r="J2459" s="526"/>
      <c r="K2459" s="526"/>
      <c r="L2459" s="526"/>
      <c r="M2459" s="526"/>
      <c r="N2459" s="527"/>
      <c r="O2459" s="3" t="s">
        <v>8</v>
      </c>
      <c r="P2459" s="449" t="s">
        <v>24</v>
      </c>
      <c r="Q2459" s="450"/>
      <c r="R2459" s="450"/>
      <c r="S2459" s="450"/>
      <c r="T2459" s="450"/>
      <c r="U2459" s="528"/>
      <c r="V2459" s="33"/>
      <c r="W2459" s="57"/>
      <c r="X2459" s="86"/>
      <c r="Y2459" s="33"/>
      <c r="Z2459" s="36"/>
      <c r="AA2459" s="36"/>
      <c r="AD2459" s="33"/>
      <c r="AG2459" s="33"/>
      <c r="AH2459" s="43"/>
      <c r="AI2459" s="43"/>
      <c r="AJ2459" s="43"/>
      <c r="AK2459" s="43"/>
      <c r="AL2459" s="43"/>
      <c r="AM2459" s="43"/>
      <c r="AN2459" s="43"/>
      <c r="AO2459" s="43"/>
      <c r="AP2459" s="43"/>
      <c r="AQ2459" s="43"/>
      <c r="AR2459" s="43"/>
      <c r="AS2459" s="43"/>
      <c r="AT2459" s="43"/>
      <c r="AU2459" s="44"/>
      <c r="AV2459" s="33"/>
      <c r="AW2459" s="33"/>
      <c r="AX2459" s="33"/>
      <c r="AZ2459" s="141"/>
      <c r="BE2459" s="168"/>
      <c r="BF2459" s="168"/>
      <c r="BG2459" s="168"/>
      <c r="BH2459" s="168"/>
      <c r="BI2459" s="168"/>
      <c r="BJ2459" s="168"/>
      <c r="BK2459" s="168"/>
      <c r="BL2459" s="168"/>
      <c r="BM2459" s="168"/>
      <c r="DK2459" s="168"/>
      <c r="DL2459" s="168"/>
      <c r="DM2459" s="168"/>
      <c r="DN2459" s="168"/>
      <c r="DO2459" s="168"/>
      <c r="DP2459" s="168"/>
      <c r="DQ2459" s="168"/>
      <c r="DR2459" s="168"/>
      <c r="DS2459" s="168"/>
      <c r="DT2459" s="168"/>
      <c r="DU2459" s="168"/>
      <c r="DV2459" s="168"/>
      <c r="DW2459" s="168"/>
      <c r="DX2459" s="168"/>
      <c r="DY2459" s="168"/>
      <c r="DZ2459" s="168"/>
      <c r="EA2459" s="168"/>
      <c r="EB2459" s="168"/>
      <c r="EC2459" s="168"/>
      <c r="ED2459" s="168"/>
      <c r="EE2459" s="168"/>
      <c r="EF2459" s="168"/>
      <c r="EG2459" s="168"/>
      <c r="EH2459" s="168"/>
      <c r="EI2459" s="168"/>
      <c r="EJ2459" s="168"/>
      <c r="EK2459" s="168"/>
      <c r="EL2459" s="168"/>
      <c r="EM2459" s="168"/>
      <c r="EN2459" s="168"/>
      <c r="EO2459" s="168"/>
      <c r="EP2459" s="168"/>
      <c r="EQ2459" s="168"/>
      <c r="ER2459" s="168"/>
      <c r="ES2459" s="168"/>
      <c r="ET2459" s="168"/>
      <c r="EU2459" s="168"/>
      <c r="EV2459" s="168"/>
      <c r="EW2459" s="168"/>
      <c r="EX2459" s="168"/>
      <c r="EY2459" s="168"/>
      <c r="EZ2459" s="168"/>
      <c r="FA2459" s="168"/>
      <c r="FB2459" s="168"/>
      <c r="FC2459" s="168"/>
      <c r="FD2459" s="168"/>
    </row>
    <row r="2460" spans="1:160" s="5" customFormat="1" ht="5.0999999999999996" customHeight="1" thickBot="1" x14ac:dyDescent="0.35">
      <c r="A2460" s="263"/>
      <c r="B2460" s="263"/>
      <c r="C2460" s="265"/>
      <c r="D2460" s="100"/>
      <c r="E2460" s="100"/>
      <c r="F2460" s="100"/>
      <c r="G2460" s="100"/>
      <c r="H2460" s="100"/>
      <c r="I2460" s="100"/>
      <c r="J2460" s="100"/>
      <c r="K2460" s="100"/>
      <c r="L2460" s="100"/>
      <c r="M2460" s="100"/>
      <c r="N2460" s="100"/>
      <c r="O2460" s="100"/>
      <c r="P2460" s="100"/>
      <c r="Q2460" s="100"/>
      <c r="R2460" s="100"/>
      <c r="S2460" s="100"/>
      <c r="T2460" s="100"/>
      <c r="U2460" s="100"/>
      <c r="V2460" s="33"/>
      <c r="W2460" s="57"/>
      <c r="X2460" s="86"/>
      <c r="Y2460" s="33"/>
      <c r="Z2460" s="36"/>
      <c r="AA2460" s="36"/>
      <c r="AD2460" s="33"/>
      <c r="AG2460" s="33"/>
      <c r="AH2460" s="43"/>
      <c r="AI2460" s="43"/>
      <c r="AJ2460" s="43"/>
      <c r="AK2460" s="43"/>
      <c r="AL2460" s="43"/>
      <c r="AM2460" s="43"/>
      <c r="AN2460" s="43"/>
      <c r="AO2460" s="43"/>
      <c r="AP2460" s="43"/>
      <c r="AQ2460" s="43"/>
      <c r="AR2460" s="43"/>
      <c r="AS2460" s="43"/>
      <c r="AT2460" s="43"/>
      <c r="AU2460" s="44"/>
      <c r="AV2460" s="33"/>
      <c r="AW2460" s="33"/>
      <c r="AX2460" s="33"/>
      <c r="AZ2460" s="141"/>
      <c r="BE2460" s="168"/>
      <c r="BF2460" s="168"/>
      <c r="BG2460" s="168"/>
      <c r="BH2460" s="168"/>
      <c r="BI2460" s="168"/>
      <c r="BJ2460" s="168"/>
      <c r="BK2460" s="168"/>
      <c r="BL2460" s="168"/>
      <c r="BM2460" s="168"/>
      <c r="DK2460" s="168"/>
      <c r="DL2460" s="168"/>
      <c r="DM2460" s="168"/>
      <c r="DN2460" s="168"/>
      <c r="DO2460" s="168"/>
      <c r="DP2460" s="168"/>
      <c r="DQ2460" s="168"/>
      <c r="DR2460" s="168"/>
      <c r="DS2460" s="168"/>
      <c r="DT2460" s="168"/>
      <c r="DU2460" s="168"/>
      <c r="DV2460" s="168"/>
      <c r="DW2460" s="168"/>
      <c r="DX2460" s="168"/>
      <c r="DY2460" s="168"/>
      <c r="DZ2460" s="168"/>
      <c r="EA2460" s="168"/>
      <c r="EB2460" s="168"/>
      <c r="EC2460" s="168"/>
      <c r="ED2460" s="168"/>
      <c r="EE2460" s="168"/>
      <c r="EF2460" s="168"/>
      <c r="EG2460" s="168"/>
      <c r="EH2460" s="168"/>
      <c r="EI2460" s="168"/>
      <c r="EJ2460" s="168"/>
      <c r="EK2460" s="168"/>
      <c r="EL2460" s="168"/>
      <c r="EM2460" s="168"/>
      <c r="EN2460" s="168"/>
      <c r="EO2460" s="168"/>
      <c r="EP2460" s="168"/>
      <c r="EQ2460" s="168"/>
      <c r="ER2460" s="168"/>
      <c r="ES2460" s="168"/>
      <c r="ET2460" s="168"/>
      <c r="EU2460" s="168"/>
      <c r="EV2460" s="168"/>
      <c r="EW2460" s="168"/>
      <c r="EX2460" s="168"/>
      <c r="EY2460" s="168"/>
      <c r="EZ2460" s="168"/>
      <c r="FA2460" s="168"/>
      <c r="FB2460" s="168"/>
      <c r="FC2460" s="168"/>
      <c r="FD2460" s="168"/>
    </row>
    <row r="2461" spans="1:160" s="5" customFormat="1" ht="24.9" customHeight="1" thickBot="1" x14ac:dyDescent="0.35">
      <c r="A2461" s="263"/>
      <c r="B2461" s="263"/>
      <c r="C2461" s="265"/>
      <c r="D2461" s="2" t="s">
        <v>31</v>
      </c>
      <c r="E2461" s="449"/>
      <c r="F2461" s="450"/>
      <c r="G2461" s="450"/>
      <c r="H2461" s="450"/>
      <c r="I2461" s="450"/>
      <c r="J2461" s="451"/>
      <c r="K2461" s="19" t="s">
        <v>105</v>
      </c>
      <c r="L2461" s="452"/>
      <c r="M2461" s="452"/>
      <c r="N2461" s="452"/>
      <c r="O2461" s="452"/>
      <c r="P2461" s="452"/>
      <c r="Q2461" s="452"/>
      <c r="R2461" s="452"/>
      <c r="S2461" s="452"/>
      <c r="T2461" s="452"/>
      <c r="U2461" s="453"/>
      <c r="V2461" s="33"/>
      <c r="W2461" s="57"/>
      <c r="X2461" s="86"/>
      <c r="Y2461" s="33"/>
      <c r="Z2461" s="36"/>
      <c r="AA2461" s="36"/>
      <c r="AD2461" s="33"/>
      <c r="AG2461" s="33"/>
      <c r="AH2461" s="43"/>
      <c r="AI2461" s="43"/>
      <c r="AJ2461" s="43"/>
      <c r="AK2461" s="43"/>
      <c r="AL2461" s="43"/>
      <c r="AM2461" s="43"/>
      <c r="AN2461" s="43"/>
      <c r="AO2461" s="43"/>
      <c r="AP2461" s="43"/>
      <c r="AQ2461" s="43"/>
      <c r="AR2461" s="43"/>
      <c r="AS2461" s="43"/>
      <c r="AT2461" s="43"/>
      <c r="AU2461" s="44"/>
      <c r="AV2461" s="33"/>
      <c r="AW2461" s="33"/>
      <c r="AX2461" s="33"/>
      <c r="AZ2461" s="141"/>
      <c r="BE2461" s="168"/>
      <c r="BF2461" s="168"/>
      <c r="BG2461" s="168"/>
      <c r="BH2461" s="168"/>
      <c r="BI2461" s="168"/>
      <c r="BJ2461" s="168"/>
      <c r="BK2461" s="168"/>
      <c r="BL2461" s="168"/>
      <c r="BM2461" s="168"/>
      <c r="DK2461" s="168"/>
      <c r="DL2461" s="168"/>
      <c r="DM2461" s="168"/>
      <c r="DN2461" s="168"/>
      <c r="DO2461" s="168"/>
      <c r="DP2461" s="168"/>
      <c r="DQ2461" s="168"/>
      <c r="DR2461" s="168"/>
      <c r="DS2461" s="168"/>
      <c r="DT2461" s="168"/>
      <c r="DU2461" s="168"/>
      <c r="DV2461" s="168"/>
      <c r="DW2461" s="168"/>
      <c r="DX2461" s="168"/>
      <c r="DY2461" s="168"/>
      <c r="DZ2461" s="168"/>
      <c r="EA2461" s="168"/>
      <c r="EB2461" s="168"/>
      <c r="EC2461" s="168"/>
      <c r="ED2461" s="168"/>
      <c r="EE2461" s="168"/>
      <c r="EF2461" s="168"/>
      <c r="EG2461" s="168"/>
      <c r="EH2461" s="168"/>
      <c r="EI2461" s="168"/>
      <c r="EJ2461" s="168"/>
      <c r="EK2461" s="168"/>
      <c r="EL2461" s="168"/>
      <c r="EM2461" s="168"/>
      <c r="EN2461" s="168"/>
      <c r="EO2461" s="168"/>
      <c r="EP2461" s="168"/>
      <c r="EQ2461" s="168"/>
      <c r="ER2461" s="168"/>
      <c r="ES2461" s="168"/>
      <c r="ET2461" s="168"/>
      <c r="EU2461" s="168"/>
      <c r="EV2461" s="168"/>
      <c r="EW2461" s="168"/>
      <c r="EX2461" s="168"/>
      <c r="EY2461" s="168"/>
      <c r="EZ2461" s="168"/>
      <c r="FA2461" s="168"/>
      <c r="FB2461" s="168"/>
      <c r="FC2461" s="168"/>
      <c r="FD2461" s="168"/>
    </row>
    <row r="2462" spans="1:160" s="5" customFormat="1" ht="5.0999999999999996" customHeight="1" thickBot="1" x14ac:dyDescent="0.35">
      <c r="A2462" s="263"/>
      <c r="B2462" s="263"/>
      <c r="C2462" s="265"/>
      <c r="D2462" s="454"/>
      <c r="E2462" s="454"/>
      <c r="F2462" s="454"/>
      <c r="G2462" s="454"/>
      <c r="H2462" s="454"/>
      <c r="I2462" s="454"/>
      <c r="J2462" s="454"/>
      <c r="K2462" s="454"/>
      <c r="L2462" s="454"/>
      <c r="M2462" s="454"/>
      <c r="N2462" s="454"/>
      <c r="O2462" s="454"/>
      <c r="P2462" s="454"/>
      <c r="Q2462" s="454"/>
      <c r="R2462" s="454"/>
      <c r="S2462" s="454"/>
      <c r="T2462" s="454"/>
      <c r="U2462" s="454"/>
      <c r="V2462" s="33"/>
      <c r="W2462" s="57"/>
      <c r="X2462" s="86"/>
      <c r="Y2462" s="33"/>
      <c r="Z2462" s="36"/>
      <c r="AA2462" s="36"/>
      <c r="AD2462" s="33"/>
      <c r="AG2462" s="33"/>
      <c r="AH2462" s="43"/>
      <c r="AI2462" s="43"/>
      <c r="AJ2462" s="43"/>
      <c r="AK2462" s="43"/>
      <c r="AL2462" s="43"/>
      <c r="AM2462" s="43"/>
      <c r="AN2462" s="43"/>
      <c r="AO2462" s="43"/>
      <c r="AP2462" s="43"/>
      <c r="AQ2462" s="43"/>
      <c r="AR2462" s="43"/>
      <c r="AS2462" s="43"/>
      <c r="AT2462" s="43"/>
      <c r="AU2462" s="44"/>
      <c r="AV2462" s="33"/>
      <c r="AW2462" s="33"/>
      <c r="AX2462" s="33"/>
      <c r="AZ2462" s="141"/>
      <c r="BE2462" s="168"/>
      <c r="BF2462" s="168"/>
      <c r="BG2462" s="168"/>
      <c r="BH2462" s="168"/>
      <c r="BI2462" s="168"/>
      <c r="BJ2462" s="168"/>
      <c r="BK2462" s="168"/>
      <c r="BL2462" s="168"/>
      <c r="BM2462" s="168"/>
      <c r="DK2462" s="168"/>
      <c r="DL2462" s="168"/>
      <c r="DM2462" s="168"/>
      <c r="DN2462" s="168"/>
      <c r="DO2462" s="168"/>
      <c r="DP2462" s="168"/>
      <c r="DQ2462" s="168"/>
      <c r="DR2462" s="168"/>
      <c r="DS2462" s="168"/>
      <c r="DT2462" s="168"/>
      <c r="DU2462" s="168"/>
      <c r="DV2462" s="168"/>
      <c r="DW2462" s="168"/>
      <c r="DX2462" s="168"/>
      <c r="DY2462" s="168"/>
      <c r="DZ2462" s="168"/>
      <c r="EA2462" s="168"/>
      <c r="EB2462" s="168"/>
      <c r="EC2462" s="168"/>
      <c r="ED2462" s="168"/>
      <c r="EE2462" s="168"/>
      <c r="EF2462" s="168"/>
      <c r="EG2462" s="168"/>
      <c r="EH2462" s="168"/>
      <c r="EI2462" s="168"/>
      <c r="EJ2462" s="168"/>
      <c r="EK2462" s="168"/>
      <c r="EL2462" s="168"/>
      <c r="EM2462" s="168"/>
      <c r="EN2462" s="168"/>
      <c r="EO2462" s="168"/>
      <c r="EP2462" s="168"/>
      <c r="EQ2462" s="168"/>
      <c r="ER2462" s="168"/>
      <c r="ES2462" s="168"/>
      <c r="ET2462" s="168"/>
      <c r="EU2462" s="168"/>
      <c r="EV2462" s="168"/>
      <c r="EW2462" s="168"/>
      <c r="EX2462" s="168"/>
      <c r="EY2462" s="168"/>
      <c r="EZ2462" s="168"/>
      <c r="FA2462" s="168"/>
      <c r="FB2462" s="168"/>
      <c r="FC2462" s="168"/>
      <c r="FD2462" s="168"/>
    </row>
    <row r="2463" spans="1:160" s="5" customFormat="1" ht="45" customHeight="1" thickBot="1" x14ac:dyDescent="0.35">
      <c r="A2463" s="263">
        <f>+E2463</f>
        <v>7.4399999999999906</v>
      </c>
      <c r="B2463" s="264">
        <f>+U2487</f>
        <v>0</v>
      </c>
      <c r="C2463" s="265">
        <v>43</v>
      </c>
      <c r="D2463" s="165" t="s">
        <v>9</v>
      </c>
      <c r="E2463" s="180">
        <v>7.4399999999999906</v>
      </c>
      <c r="F2463" s="455" t="s">
        <v>29</v>
      </c>
      <c r="G2463" s="456"/>
      <c r="H2463" s="532" t="s">
        <v>60</v>
      </c>
      <c r="I2463" s="457"/>
      <c r="J2463" s="457"/>
      <c r="K2463" s="457"/>
      <c r="L2463" s="457"/>
      <c r="M2463" s="458"/>
      <c r="N2463" s="459" t="s">
        <v>32</v>
      </c>
      <c r="O2463" s="460"/>
      <c r="P2463" s="461"/>
      <c r="Q2463" s="462" t="s">
        <v>54</v>
      </c>
      <c r="R2463" s="463"/>
      <c r="S2463" s="463"/>
      <c r="T2463" s="463"/>
      <c r="U2463" s="464"/>
      <c r="V2463" s="33"/>
      <c r="W2463" s="57"/>
      <c r="X2463" s="86"/>
      <c r="Y2463" s="33"/>
      <c r="Z2463" s="38"/>
      <c r="AA2463" s="38"/>
      <c r="AD2463" s="33"/>
      <c r="AG2463" s="33"/>
      <c r="AH2463" s="43"/>
      <c r="AI2463" s="43"/>
      <c r="AJ2463" s="43"/>
      <c r="AK2463" s="43"/>
      <c r="AL2463" s="43"/>
      <c r="AM2463" s="43"/>
      <c r="AN2463" s="43"/>
      <c r="AO2463" s="43"/>
      <c r="AP2463" s="43"/>
      <c r="AQ2463" s="43"/>
      <c r="AR2463" s="43"/>
      <c r="AS2463" s="43"/>
      <c r="AT2463" s="43"/>
      <c r="AU2463" s="44"/>
      <c r="AV2463" s="33"/>
      <c r="AW2463" s="33"/>
      <c r="AX2463" s="33"/>
      <c r="AZ2463" s="141"/>
      <c r="BE2463" s="168"/>
      <c r="BF2463" s="168"/>
      <c r="BG2463" s="168"/>
      <c r="BH2463" s="168"/>
      <c r="BI2463" s="168"/>
      <c r="BJ2463" s="168"/>
      <c r="BK2463" s="168"/>
      <c r="BL2463" s="168"/>
      <c r="BM2463" s="168"/>
      <c r="DK2463" s="168"/>
      <c r="DL2463" s="168"/>
      <c r="DM2463" s="168"/>
      <c r="DN2463" s="168"/>
      <c r="DO2463" s="168"/>
      <c r="DP2463" s="168"/>
      <c r="DQ2463" s="168"/>
      <c r="DR2463" s="168"/>
      <c r="DS2463" s="168"/>
      <c r="DT2463" s="168"/>
      <c r="DU2463" s="168"/>
      <c r="DV2463" s="168"/>
      <c r="DW2463" s="168"/>
      <c r="DX2463" s="168"/>
      <c r="DY2463" s="168"/>
      <c r="DZ2463" s="168"/>
      <c r="EA2463" s="168"/>
      <c r="EB2463" s="168"/>
      <c r="EC2463" s="168"/>
      <c r="ED2463" s="168"/>
      <c r="EE2463" s="168"/>
      <c r="EF2463" s="168"/>
      <c r="EG2463" s="168"/>
      <c r="EH2463" s="168"/>
      <c r="EI2463" s="168"/>
      <c r="EJ2463" s="168"/>
      <c r="EK2463" s="168"/>
      <c r="EL2463" s="168"/>
      <c r="EM2463" s="168"/>
      <c r="EN2463" s="168"/>
      <c r="EO2463" s="168"/>
      <c r="EP2463" s="168"/>
      <c r="EQ2463" s="168"/>
      <c r="ER2463" s="168"/>
      <c r="ES2463" s="168"/>
      <c r="ET2463" s="168"/>
      <c r="EU2463" s="168"/>
      <c r="EV2463" s="168"/>
      <c r="EW2463" s="168"/>
      <c r="EX2463" s="168"/>
      <c r="EY2463" s="168"/>
      <c r="EZ2463" s="168"/>
      <c r="FA2463" s="168"/>
      <c r="FB2463" s="168"/>
      <c r="FC2463" s="168"/>
      <c r="FD2463" s="168"/>
    </row>
    <row r="2464" spans="1:160" s="5" customFormat="1" ht="5.0999999999999996" customHeight="1" thickBot="1" x14ac:dyDescent="0.35">
      <c r="A2464" s="263"/>
      <c r="B2464" s="263"/>
      <c r="C2464" s="265"/>
      <c r="D2464" s="428"/>
      <c r="E2464" s="428"/>
      <c r="F2464" s="428"/>
      <c r="G2464" s="428"/>
      <c r="H2464" s="428"/>
      <c r="I2464" s="428"/>
      <c r="J2464" s="428"/>
      <c r="K2464" s="428"/>
      <c r="L2464" s="428"/>
      <c r="M2464" s="428"/>
      <c r="N2464" s="454"/>
      <c r="O2464" s="454"/>
      <c r="P2464" s="454"/>
      <c r="Q2464" s="454"/>
      <c r="R2464" s="454"/>
      <c r="S2464" s="454"/>
      <c r="T2464" s="454"/>
      <c r="U2464" s="454"/>
      <c r="V2464" s="33"/>
      <c r="W2464" s="57"/>
      <c r="X2464" s="86"/>
      <c r="Y2464" s="33"/>
      <c r="Z2464" s="76"/>
      <c r="AA2464" s="76"/>
      <c r="AD2464" s="33"/>
      <c r="AG2464" s="33"/>
      <c r="AH2464" s="43"/>
      <c r="AI2464" s="43"/>
      <c r="AJ2464" s="43"/>
      <c r="AK2464" s="43"/>
      <c r="AL2464" s="43"/>
      <c r="AM2464" s="43"/>
      <c r="AN2464" s="43"/>
      <c r="AO2464" s="43"/>
      <c r="AP2464" s="43"/>
      <c r="AQ2464" s="43"/>
      <c r="AR2464" s="43"/>
      <c r="AS2464" s="43"/>
      <c r="AT2464" s="43"/>
      <c r="AU2464" s="44"/>
      <c r="AV2464" s="33"/>
      <c r="AW2464" s="33"/>
      <c r="AX2464" s="33"/>
      <c r="AZ2464" s="141"/>
      <c r="BE2464" s="168"/>
      <c r="BF2464" s="168"/>
      <c r="BG2464" s="168"/>
      <c r="BH2464" s="168"/>
      <c r="BI2464" s="168"/>
      <c r="BJ2464" s="168"/>
      <c r="BK2464" s="168"/>
      <c r="BL2464" s="168"/>
      <c r="BM2464" s="168"/>
      <c r="DK2464" s="168"/>
      <c r="DL2464" s="168"/>
      <c r="DM2464" s="168"/>
      <c r="DN2464" s="168"/>
      <c r="DO2464" s="168"/>
      <c r="DP2464" s="168"/>
      <c r="DQ2464" s="168"/>
      <c r="DR2464" s="168"/>
      <c r="DS2464" s="168"/>
      <c r="DT2464" s="168"/>
      <c r="DU2464" s="168"/>
      <c r="DV2464" s="168"/>
      <c r="DW2464" s="168"/>
      <c r="DX2464" s="168"/>
      <c r="DY2464" s="168"/>
      <c r="DZ2464" s="168"/>
      <c r="EA2464" s="168"/>
      <c r="EB2464" s="168"/>
      <c r="EC2464" s="168"/>
      <c r="ED2464" s="168"/>
      <c r="EE2464" s="168"/>
      <c r="EF2464" s="168"/>
      <c r="EG2464" s="168"/>
      <c r="EH2464" s="168"/>
      <c r="EI2464" s="168"/>
      <c r="EJ2464" s="168"/>
      <c r="EK2464" s="168"/>
      <c r="EL2464" s="168"/>
      <c r="EM2464" s="168"/>
      <c r="EN2464" s="168"/>
      <c r="EO2464" s="168"/>
      <c r="EP2464" s="168"/>
      <c r="EQ2464" s="168"/>
      <c r="ER2464" s="168"/>
      <c r="ES2464" s="168"/>
      <c r="ET2464" s="168"/>
      <c r="EU2464" s="168"/>
      <c r="EV2464" s="168"/>
      <c r="EW2464" s="168"/>
      <c r="EX2464" s="168"/>
      <c r="EY2464" s="168"/>
      <c r="EZ2464" s="168"/>
      <c r="FA2464" s="168"/>
      <c r="FB2464" s="168"/>
      <c r="FC2464" s="168"/>
      <c r="FD2464" s="168"/>
    </row>
    <row r="2465" spans="1:160" s="5" customFormat="1" ht="24.9" customHeight="1" x14ac:dyDescent="0.3">
      <c r="A2465" s="263"/>
      <c r="B2465" s="263"/>
      <c r="C2465" s="265"/>
      <c r="D2465" s="465" t="s">
        <v>30</v>
      </c>
      <c r="E2465" s="466"/>
      <c r="F2465" s="466"/>
      <c r="G2465" s="466"/>
      <c r="H2465" s="466"/>
      <c r="I2465" s="466"/>
      <c r="J2465" s="466"/>
      <c r="K2465" s="466"/>
      <c r="L2465" s="466"/>
      <c r="M2465" s="467"/>
      <c r="N2465" s="468" t="s">
        <v>11</v>
      </c>
      <c r="O2465" s="470" t="s">
        <v>12</v>
      </c>
      <c r="P2465" s="471"/>
      <c r="Q2465" s="474" t="s">
        <v>13</v>
      </c>
      <c r="R2465" s="475"/>
      <c r="S2465" s="476"/>
      <c r="T2465" s="477" t="s">
        <v>27</v>
      </c>
      <c r="U2465" s="479" t="s">
        <v>28</v>
      </c>
      <c r="V2465" s="33"/>
      <c r="W2465" s="57"/>
      <c r="X2465" s="86"/>
      <c r="Y2465" s="33"/>
      <c r="Z2465" s="76"/>
      <c r="AA2465" s="76"/>
      <c r="AD2465" s="33"/>
      <c r="AG2465" s="33"/>
      <c r="AH2465" s="43"/>
      <c r="AI2465" s="43"/>
      <c r="AJ2465" s="43"/>
      <c r="AK2465" s="43"/>
      <c r="AL2465" s="43"/>
      <c r="AM2465" s="43"/>
      <c r="AN2465" s="43"/>
      <c r="AO2465" s="43"/>
      <c r="AP2465" s="43"/>
      <c r="AQ2465" s="43"/>
      <c r="AR2465" s="43"/>
      <c r="AS2465" s="43"/>
      <c r="AT2465" s="43"/>
      <c r="AU2465" s="44"/>
      <c r="AV2465" s="33"/>
      <c r="AW2465" s="33"/>
      <c r="AX2465" s="33"/>
      <c r="AZ2465" s="141"/>
      <c r="BE2465" s="168"/>
      <c r="BF2465" s="168"/>
      <c r="BG2465" s="168"/>
      <c r="BH2465" s="168"/>
      <c r="BI2465" s="168"/>
      <c r="BJ2465" s="168"/>
      <c r="BK2465" s="168"/>
      <c r="BL2465" s="168"/>
      <c r="BM2465" s="168"/>
      <c r="DK2465" s="168"/>
      <c r="DL2465" s="168"/>
      <c r="DM2465" s="168"/>
      <c r="DN2465" s="168"/>
      <c r="DO2465" s="168"/>
      <c r="DP2465" s="168"/>
      <c r="DQ2465" s="168"/>
      <c r="DR2465" s="168"/>
      <c r="DS2465" s="168"/>
      <c r="DT2465" s="168"/>
      <c r="DU2465" s="168"/>
      <c r="DV2465" s="168"/>
      <c r="DW2465" s="168"/>
      <c r="DX2465" s="168"/>
      <c r="DY2465" s="168"/>
      <c r="DZ2465" s="168"/>
      <c r="EA2465" s="168"/>
      <c r="EB2465" s="168"/>
      <c r="EC2465" s="168"/>
      <c r="ED2465" s="168"/>
      <c r="EE2465" s="168"/>
      <c r="EF2465" s="168"/>
      <c r="EG2465" s="168"/>
      <c r="EH2465" s="168"/>
      <c r="EI2465" s="168"/>
      <c r="EJ2465" s="168"/>
      <c r="EK2465" s="168"/>
      <c r="EL2465" s="168"/>
      <c r="EM2465" s="168"/>
      <c r="EN2465" s="168"/>
      <c r="EO2465" s="168"/>
      <c r="EP2465" s="168"/>
      <c r="EQ2465" s="168"/>
      <c r="ER2465" s="168"/>
      <c r="ES2465" s="168"/>
      <c r="ET2465" s="168"/>
      <c r="EU2465" s="168"/>
      <c r="EV2465" s="168"/>
      <c r="EW2465" s="168"/>
      <c r="EX2465" s="168"/>
      <c r="EY2465" s="168"/>
      <c r="EZ2465" s="168"/>
      <c r="FA2465" s="168"/>
      <c r="FB2465" s="168"/>
      <c r="FC2465" s="168"/>
      <c r="FD2465" s="168"/>
    </row>
    <row r="2466" spans="1:160" s="5" customFormat="1" ht="24.9" customHeight="1" x14ac:dyDescent="0.3">
      <c r="A2466" s="263"/>
      <c r="B2466" s="263"/>
      <c r="C2466" s="265"/>
      <c r="D2466" s="481"/>
      <c r="E2466" s="482"/>
      <c r="F2466" s="482"/>
      <c r="G2466" s="482"/>
      <c r="H2466" s="482"/>
      <c r="I2466" s="482"/>
      <c r="J2466" s="482"/>
      <c r="K2466" s="482"/>
      <c r="L2466" s="482"/>
      <c r="M2466" s="483"/>
      <c r="N2466" s="469"/>
      <c r="O2466" s="472"/>
      <c r="P2466" s="473"/>
      <c r="Q2466" s="7" t="s">
        <v>14</v>
      </c>
      <c r="R2466" s="7" t="s">
        <v>15</v>
      </c>
      <c r="S2466" s="7" t="s">
        <v>26</v>
      </c>
      <c r="T2466" s="478"/>
      <c r="U2466" s="480"/>
      <c r="V2466" s="33"/>
      <c r="W2466" s="57"/>
      <c r="X2466" s="86"/>
      <c r="Y2466" s="33"/>
      <c r="Z2466" s="77"/>
      <c r="AA2466" s="77"/>
      <c r="AD2466" s="33"/>
      <c r="AG2466" s="33"/>
      <c r="AH2466" s="43"/>
      <c r="AI2466" s="43"/>
      <c r="AJ2466" s="43"/>
      <c r="AK2466" s="43"/>
      <c r="AL2466" s="43"/>
      <c r="AM2466" s="43"/>
      <c r="AN2466" s="43"/>
      <c r="AO2466" s="43"/>
      <c r="AP2466" s="43"/>
      <c r="AQ2466" s="43"/>
      <c r="AR2466" s="43"/>
      <c r="AS2466" s="43"/>
      <c r="AT2466" s="43"/>
      <c r="AU2466" s="44"/>
      <c r="AV2466" s="33"/>
      <c r="AW2466" s="33"/>
      <c r="AX2466" s="33"/>
      <c r="AZ2466" s="141"/>
      <c r="BE2466" s="168"/>
      <c r="BF2466" s="168"/>
      <c r="BG2466" s="168"/>
      <c r="BH2466" s="168"/>
      <c r="BI2466" s="168"/>
      <c r="BJ2466" s="168"/>
      <c r="BK2466" s="168"/>
      <c r="BL2466" s="168"/>
      <c r="BM2466" s="168"/>
      <c r="DK2466" s="168"/>
      <c r="DL2466" s="168"/>
      <c r="DM2466" s="168"/>
      <c r="DN2466" s="168"/>
      <c r="DO2466" s="168"/>
      <c r="DP2466" s="168"/>
      <c r="DQ2466" s="168"/>
      <c r="DR2466" s="168"/>
      <c r="DS2466" s="168"/>
      <c r="DT2466" s="168"/>
      <c r="DU2466" s="168"/>
      <c r="DV2466" s="168"/>
      <c r="DW2466" s="168"/>
      <c r="DX2466" s="168"/>
      <c r="DY2466" s="168"/>
      <c r="DZ2466" s="168"/>
      <c r="EA2466" s="168"/>
      <c r="EB2466" s="168"/>
      <c r="EC2466" s="168"/>
      <c r="ED2466" s="168"/>
      <c r="EE2466" s="168"/>
      <c r="EF2466" s="168"/>
      <c r="EG2466" s="168"/>
      <c r="EH2466" s="168"/>
      <c r="EI2466" s="168"/>
      <c r="EJ2466" s="168"/>
      <c r="EK2466" s="168"/>
      <c r="EL2466" s="168"/>
      <c r="EM2466" s="168"/>
      <c r="EN2466" s="168"/>
      <c r="EO2466" s="168"/>
      <c r="EP2466" s="168"/>
      <c r="EQ2466" s="168"/>
      <c r="ER2466" s="168"/>
      <c r="ES2466" s="168"/>
      <c r="ET2466" s="168"/>
      <c r="EU2466" s="168"/>
      <c r="EV2466" s="168"/>
      <c r="EW2466" s="168"/>
      <c r="EX2466" s="168"/>
      <c r="EY2466" s="168"/>
      <c r="EZ2466" s="168"/>
      <c r="FA2466" s="168"/>
      <c r="FB2466" s="168"/>
      <c r="FC2466" s="168"/>
      <c r="FD2466" s="168"/>
    </row>
    <row r="2467" spans="1:160" s="5" customFormat="1" ht="24.9" customHeight="1" x14ac:dyDescent="0.3">
      <c r="A2467" s="263"/>
      <c r="B2467" s="263"/>
      <c r="C2467" s="265"/>
      <c r="D2467" s="481"/>
      <c r="E2467" s="482"/>
      <c r="F2467" s="482"/>
      <c r="G2467" s="482"/>
      <c r="H2467" s="482"/>
      <c r="I2467" s="482"/>
      <c r="J2467" s="482"/>
      <c r="K2467" s="482"/>
      <c r="L2467" s="482"/>
      <c r="M2467" s="483"/>
      <c r="N2467" s="16"/>
      <c r="O2467" s="529"/>
      <c r="P2467" s="530"/>
      <c r="Q2467" s="8"/>
      <c r="R2467" s="8"/>
      <c r="S2467" s="8"/>
      <c r="T2467" s="9"/>
      <c r="U2467" s="17"/>
      <c r="V2467" s="33"/>
      <c r="W2467" s="57"/>
      <c r="X2467" s="86"/>
      <c r="Y2467" s="33">
        <f>+C2463</f>
        <v>43</v>
      </c>
      <c r="Z2467" s="41">
        <f>+SUMIF($N2467:$N2486,$Z$16,$U2467:$U2486)</f>
        <v>0</v>
      </c>
      <c r="AA2467" s="41">
        <f>+SUMIF($N2467:$N2486,$AA$16,$U2467:$U2486)</f>
        <v>0</v>
      </c>
      <c r="AB2467" s="41">
        <f>+SUMIF($N2467:$N2486,$AB$16,$U2467:$U2486)</f>
        <v>0</v>
      </c>
      <c r="AC2467" s="41">
        <f>+SUMIF($N2467:$N2486,$AC$16,$U2467:$U2486)</f>
        <v>0</v>
      </c>
      <c r="AD2467" s="41">
        <f>+SUMIF($N2467:$N2486,$AD$16,$U2467:$U2486)</f>
        <v>0</v>
      </c>
      <c r="AE2467" s="41">
        <f>+SUMIF($N2467:$N2486,$AE$16,$U2467:$U2486)</f>
        <v>0</v>
      </c>
      <c r="AF2467" s="41">
        <f>+SUMIF($N2467:$N2486,$AF$16,$U2467:$U2486)</f>
        <v>0</v>
      </c>
      <c r="AG2467" s="41">
        <f>+SUMIF($N2467:$N2486,$AG$16,$U2467:$U2486)</f>
        <v>0</v>
      </c>
      <c r="AH2467" s="41">
        <f>+SUMIF($N2467:$N2486,$AH$16,$U2467:$U2486)</f>
        <v>0</v>
      </c>
      <c r="AI2467" s="41">
        <f>+SUMIF($N2467:$N2486,$AI$16,$U2467:$U2486)</f>
        <v>0</v>
      </c>
      <c r="AJ2467" s="41">
        <f>+SUMIF($N2467:$N2486,$AJ$16,$U2467:$U2486)</f>
        <v>0</v>
      </c>
      <c r="AK2467" s="41">
        <f>+SUMIF($N2467:$N2486,$AK$16,$U2467:$U2486)</f>
        <v>0</v>
      </c>
      <c r="AL2467" s="41">
        <f>+SUMIF($N2467:$N2486,$AL$16,$U2467:$U2486)</f>
        <v>0</v>
      </c>
      <c r="AM2467" s="41">
        <f>+SUMIF($N2467:$N2486,$AM$16,$U2467:$U2486)</f>
        <v>0</v>
      </c>
      <c r="AN2467" s="41">
        <f>+SUMIF($N2467:$N2486,$AN$16,$U2467:$U2486)</f>
        <v>0</v>
      </c>
      <c r="AO2467" s="41">
        <f>+SUMIF($N2467:$N2486,$AO$16,$U2467:$U2486)</f>
        <v>0</v>
      </c>
      <c r="AP2467" s="41">
        <f>+SUMIF($N2467:$N2486,$AP$16,$U2467:$U2486)</f>
        <v>0</v>
      </c>
      <c r="AQ2467" s="41">
        <f>+SUMIF($N2467:$N2486,$AQ$16,$U2467:$U2486)</f>
        <v>0</v>
      </c>
      <c r="AR2467" s="41">
        <f>+SUMIF($N2467:$N2486,$AR$16,$U2467:$U2486)</f>
        <v>0</v>
      </c>
      <c r="AS2467" s="43"/>
      <c r="AT2467" s="43"/>
      <c r="AU2467" s="44"/>
      <c r="AV2467" s="33"/>
      <c r="AW2467" s="33"/>
      <c r="AX2467" s="33"/>
      <c r="AZ2467" s="141"/>
      <c r="BE2467" s="168"/>
      <c r="BF2467" s="168"/>
      <c r="BG2467" s="168"/>
      <c r="BH2467" s="168"/>
      <c r="BI2467" s="168"/>
      <c r="BJ2467" s="168"/>
      <c r="BK2467" s="168"/>
      <c r="BL2467" s="168"/>
      <c r="BM2467" s="168"/>
      <c r="DK2467" s="168"/>
      <c r="DL2467" s="168"/>
      <c r="DM2467" s="168"/>
      <c r="DN2467" s="168"/>
      <c r="DO2467" s="168"/>
      <c r="DP2467" s="168"/>
      <c r="DQ2467" s="168"/>
      <c r="DR2467" s="168"/>
      <c r="DS2467" s="168"/>
      <c r="DT2467" s="168"/>
      <c r="DU2467" s="168"/>
      <c r="DV2467" s="168"/>
      <c r="DW2467" s="168"/>
      <c r="DX2467" s="168"/>
      <c r="DY2467" s="168"/>
      <c r="DZ2467" s="168"/>
      <c r="EA2467" s="168"/>
      <c r="EB2467" s="168"/>
      <c r="EC2467" s="168"/>
      <c r="ED2467" s="168"/>
      <c r="EE2467" s="168"/>
      <c r="EF2467" s="168"/>
      <c r="EG2467" s="168"/>
      <c r="EH2467" s="168"/>
      <c r="EI2467" s="168"/>
      <c r="EJ2467" s="168"/>
      <c r="EK2467" s="168"/>
      <c r="EL2467" s="168"/>
      <c r="EM2467" s="168"/>
      <c r="EN2467" s="168"/>
      <c r="EO2467" s="168"/>
      <c r="EP2467" s="168"/>
      <c r="EQ2467" s="168"/>
      <c r="ER2467" s="168"/>
      <c r="ES2467" s="168"/>
      <c r="ET2467" s="168"/>
      <c r="EU2467" s="168"/>
      <c r="EV2467" s="168"/>
      <c r="EW2467" s="168"/>
      <c r="EX2467" s="168"/>
      <c r="EY2467" s="168"/>
      <c r="EZ2467" s="168"/>
      <c r="FA2467" s="168"/>
      <c r="FB2467" s="168"/>
      <c r="FC2467" s="168"/>
      <c r="FD2467" s="168"/>
    </row>
    <row r="2468" spans="1:160" s="5" customFormat="1" ht="24.9" customHeight="1" x14ac:dyDescent="0.3">
      <c r="A2468" s="263"/>
      <c r="B2468" s="263"/>
      <c r="C2468" s="265"/>
      <c r="D2468" s="481"/>
      <c r="E2468" s="482"/>
      <c r="F2468" s="482"/>
      <c r="G2468" s="482"/>
      <c r="H2468" s="482"/>
      <c r="I2468" s="482"/>
      <c r="J2468" s="482"/>
      <c r="K2468" s="482"/>
      <c r="L2468" s="482"/>
      <c r="M2468" s="483"/>
      <c r="N2468" s="16"/>
      <c r="O2468" s="529"/>
      <c r="P2468" s="530"/>
      <c r="Q2468" s="8"/>
      <c r="R2468" s="8"/>
      <c r="S2468" s="8"/>
      <c r="T2468" s="9"/>
      <c r="U2468" s="17"/>
      <c r="V2468" s="33"/>
      <c r="W2468" s="57"/>
      <c r="X2468" s="86"/>
      <c r="Y2468" s="33"/>
      <c r="Z2468" s="36"/>
      <c r="AA2468" s="36"/>
      <c r="AC2468" s="93"/>
      <c r="AD2468" s="76"/>
      <c r="AE2468" s="76"/>
      <c r="AF2468" s="38"/>
      <c r="AG2468" s="88"/>
      <c r="AH2468" s="88"/>
      <c r="AI2468" s="88"/>
      <c r="AJ2468" s="88"/>
      <c r="AK2468" s="88"/>
      <c r="AL2468" s="88"/>
      <c r="AM2468" s="88"/>
      <c r="AN2468" s="88"/>
      <c r="AO2468" s="88"/>
      <c r="AP2468" s="88"/>
      <c r="AQ2468" s="88"/>
      <c r="AR2468" s="88"/>
      <c r="AS2468" s="88"/>
      <c r="AT2468" s="88"/>
      <c r="AU2468" s="89"/>
      <c r="AV2468" s="38"/>
      <c r="AW2468" s="38"/>
      <c r="AX2468" s="38"/>
      <c r="AZ2468" s="141"/>
      <c r="BE2468" s="168"/>
      <c r="BF2468" s="168"/>
      <c r="BG2468" s="168"/>
      <c r="BH2468" s="168"/>
      <c r="BI2468" s="168"/>
      <c r="BJ2468" s="168"/>
      <c r="BK2468" s="168"/>
      <c r="BL2468" s="168"/>
      <c r="BM2468" s="168"/>
      <c r="DK2468" s="168"/>
      <c r="DL2468" s="168"/>
      <c r="DM2468" s="168"/>
      <c r="DN2468" s="168"/>
      <c r="DO2468" s="168"/>
      <c r="DP2468" s="168"/>
      <c r="DQ2468" s="168"/>
      <c r="DR2468" s="168"/>
      <c r="DS2468" s="168"/>
      <c r="DT2468" s="168"/>
      <c r="DU2468" s="168"/>
      <c r="DV2468" s="168"/>
      <c r="DW2468" s="168"/>
      <c r="DX2468" s="168"/>
      <c r="DY2468" s="168"/>
      <c r="DZ2468" s="168"/>
      <c r="EA2468" s="168"/>
      <c r="EB2468" s="168"/>
      <c r="EC2468" s="168"/>
      <c r="ED2468" s="168"/>
      <c r="EE2468" s="168"/>
      <c r="EF2468" s="168"/>
      <c r="EG2468" s="168"/>
      <c r="EH2468" s="168"/>
      <c r="EI2468" s="168"/>
      <c r="EJ2468" s="168"/>
      <c r="EK2468" s="168"/>
      <c r="EL2468" s="168"/>
      <c r="EM2468" s="168"/>
      <c r="EN2468" s="168"/>
      <c r="EO2468" s="168"/>
      <c r="EP2468" s="168"/>
      <c r="EQ2468" s="168"/>
      <c r="ER2468" s="168"/>
      <c r="ES2468" s="168"/>
      <c r="ET2468" s="168"/>
      <c r="EU2468" s="168"/>
      <c r="EV2468" s="168"/>
      <c r="EW2468" s="168"/>
      <c r="EX2468" s="168"/>
      <c r="EY2468" s="168"/>
      <c r="EZ2468" s="168"/>
      <c r="FA2468" s="168"/>
      <c r="FB2468" s="168"/>
      <c r="FC2468" s="168"/>
      <c r="FD2468" s="168"/>
    </row>
    <row r="2469" spans="1:160" s="5" customFormat="1" ht="24.9" customHeight="1" x14ac:dyDescent="0.3">
      <c r="A2469" s="263"/>
      <c r="B2469" s="263"/>
      <c r="C2469" s="265"/>
      <c r="D2469" s="481"/>
      <c r="E2469" s="482"/>
      <c r="F2469" s="482"/>
      <c r="G2469" s="482"/>
      <c r="H2469" s="482"/>
      <c r="I2469" s="482"/>
      <c r="J2469" s="482"/>
      <c r="K2469" s="482"/>
      <c r="L2469" s="482"/>
      <c r="M2469" s="483"/>
      <c r="N2469" s="16"/>
      <c r="O2469" s="529"/>
      <c r="P2469" s="530"/>
      <c r="Q2469" s="8"/>
      <c r="R2469" s="8"/>
      <c r="S2469" s="8"/>
      <c r="T2469" s="9"/>
      <c r="U2469" s="17"/>
      <c r="V2469" s="33"/>
      <c r="W2469" s="57"/>
      <c r="X2469" s="86"/>
      <c r="Y2469" s="33"/>
      <c r="Z2469" s="36"/>
      <c r="AA2469" s="36"/>
      <c r="AC2469" s="38"/>
      <c r="AD2469" s="76"/>
      <c r="AE2469" s="76"/>
      <c r="AF2469" s="38"/>
      <c r="AG2469" s="88"/>
      <c r="AH2469" s="88"/>
      <c r="AI2469" s="88"/>
      <c r="AJ2469" s="88"/>
      <c r="AK2469" s="88"/>
      <c r="AL2469" s="88"/>
      <c r="AM2469" s="88"/>
      <c r="AN2469" s="88"/>
      <c r="AO2469" s="88"/>
      <c r="AP2469" s="88"/>
      <c r="AQ2469" s="88"/>
      <c r="AR2469" s="88"/>
      <c r="AS2469" s="88"/>
      <c r="AT2469" s="38"/>
      <c r="AU2469" s="88"/>
      <c r="AV2469" s="88"/>
      <c r="AW2469" s="88"/>
      <c r="AX2469" s="38"/>
      <c r="AZ2469" s="141"/>
      <c r="BE2469" s="168"/>
      <c r="BF2469" s="168"/>
      <c r="BG2469" s="168"/>
      <c r="BH2469" s="168"/>
      <c r="BI2469" s="168"/>
      <c r="BJ2469" s="168"/>
      <c r="BK2469" s="168"/>
      <c r="BL2469" s="168"/>
      <c r="BM2469" s="168"/>
      <c r="DK2469" s="168"/>
      <c r="DL2469" s="168"/>
      <c r="DM2469" s="168"/>
      <c r="DN2469" s="168"/>
      <c r="DO2469" s="168"/>
      <c r="DP2469" s="168"/>
      <c r="DQ2469" s="168"/>
      <c r="DR2469" s="168"/>
      <c r="DS2469" s="168"/>
      <c r="DT2469" s="168"/>
      <c r="DU2469" s="168"/>
      <c r="DV2469" s="168"/>
      <c r="DW2469" s="168"/>
      <c r="DX2469" s="168"/>
      <c r="DY2469" s="168"/>
      <c r="DZ2469" s="168"/>
      <c r="EA2469" s="168"/>
      <c r="EB2469" s="168"/>
      <c r="EC2469" s="168"/>
      <c r="ED2469" s="168"/>
      <c r="EE2469" s="168"/>
      <c r="EF2469" s="168"/>
      <c r="EG2469" s="168"/>
      <c r="EH2469" s="168"/>
      <c r="EI2469" s="168"/>
      <c r="EJ2469" s="168"/>
      <c r="EK2469" s="168"/>
      <c r="EL2469" s="168"/>
      <c r="EM2469" s="168"/>
      <c r="EN2469" s="168"/>
      <c r="EO2469" s="168"/>
      <c r="EP2469" s="168"/>
      <c r="EQ2469" s="168"/>
      <c r="ER2469" s="168"/>
      <c r="ES2469" s="168"/>
      <c r="ET2469" s="168"/>
      <c r="EU2469" s="168"/>
      <c r="EV2469" s="168"/>
      <c r="EW2469" s="168"/>
      <c r="EX2469" s="168"/>
      <c r="EY2469" s="168"/>
      <c r="EZ2469" s="168"/>
      <c r="FA2469" s="168"/>
      <c r="FB2469" s="168"/>
      <c r="FC2469" s="168"/>
      <c r="FD2469" s="168"/>
    </row>
    <row r="2470" spans="1:160" s="5" customFormat="1" ht="24.9" customHeight="1" x14ac:dyDescent="0.3">
      <c r="A2470" s="263"/>
      <c r="B2470" s="263"/>
      <c r="C2470" s="265"/>
      <c r="D2470" s="481"/>
      <c r="E2470" s="482"/>
      <c r="F2470" s="482"/>
      <c r="G2470" s="482"/>
      <c r="H2470" s="482"/>
      <c r="I2470" s="482"/>
      <c r="J2470" s="482"/>
      <c r="K2470" s="482"/>
      <c r="L2470" s="482"/>
      <c r="M2470" s="483"/>
      <c r="N2470" s="16"/>
      <c r="O2470" s="529"/>
      <c r="P2470" s="530"/>
      <c r="Q2470" s="8"/>
      <c r="R2470" s="8"/>
      <c r="S2470" s="8"/>
      <c r="T2470" s="9"/>
      <c r="U2470" s="17"/>
      <c r="V2470" s="33"/>
      <c r="W2470" s="57"/>
      <c r="X2470" s="86"/>
      <c r="Y2470" s="33"/>
      <c r="Z2470" s="36"/>
      <c r="AA2470" s="36"/>
      <c r="AC2470" s="76"/>
      <c r="AD2470" s="89"/>
      <c r="AE2470" s="89"/>
      <c r="AF2470" s="90"/>
      <c r="AG2470" s="91"/>
      <c r="AH2470" s="88"/>
      <c r="AI2470" s="88"/>
      <c r="AJ2470" s="88"/>
      <c r="AK2470" s="88"/>
      <c r="AL2470" s="88"/>
      <c r="AM2470" s="88"/>
      <c r="AN2470" s="88"/>
      <c r="AO2470" s="88"/>
      <c r="AP2470" s="88"/>
      <c r="AQ2470" s="88"/>
      <c r="AR2470" s="88"/>
      <c r="AS2470" s="88"/>
      <c r="AT2470" s="90"/>
      <c r="AU2470" s="91"/>
      <c r="AV2470" s="88"/>
      <c r="AW2470" s="88"/>
      <c r="AX2470" s="38"/>
      <c r="AZ2470" s="141"/>
      <c r="BE2470" s="168"/>
      <c r="BF2470" s="168"/>
      <c r="BG2470" s="168"/>
      <c r="BH2470" s="168"/>
      <c r="BI2470" s="168"/>
      <c r="BJ2470" s="168"/>
      <c r="BK2470" s="168"/>
      <c r="BL2470" s="168"/>
      <c r="BM2470" s="168"/>
      <c r="DK2470" s="168"/>
      <c r="DL2470" s="168"/>
      <c r="DM2470" s="168"/>
      <c r="DN2470" s="168"/>
      <c r="DO2470" s="168"/>
      <c r="DP2470" s="168"/>
      <c r="DQ2470" s="168"/>
      <c r="DR2470" s="168"/>
      <c r="DS2470" s="168"/>
      <c r="DT2470" s="168"/>
      <c r="DU2470" s="168"/>
      <c r="DV2470" s="168"/>
      <c r="DW2470" s="168"/>
      <c r="DX2470" s="168"/>
      <c r="DY2470" s="168"/>
      <c r="DZ2470" s="168"/>
      <c r="EA2470" s="168"/>
      <c r="EB2470" s="168"/>
      <c r="EC2470" s="168"/>
      <c r="ED2470" s="168"/>
      <c r="EE2470" s="168"/>
      <c r="EF2470" s="168"/>
      <c r="EG2470" s="168"/>
      <c r="EH2470" s="168"/>
      <c r="EI2470" s="168"/>
      <c r="EJ2470" s="168"/>
      <c r="EK2470" s="168"/>
      <c r="EL2470" s="168"/>
      <c r="EM2470" s="168"/>
      <c r="EN2470" s="168"/>
      <c r="EO2470" s="168"/>
      <c r="EP2470" s="168"/>
      <c r="EQ2470" s="168"/>
      <c r="ER2470" s="168"/>
      <c r="ES2470" s="168"/>
      <c r="ET2470" s="168"/>
      <c r="EU2470" s="168"/>
      <c r="EV2470" s="168"/>
      <c r="EW2470" s="168"/>
      <c r="EX2470" s="168"/>
      <c r="EY2470" s="168"/>
      <c r="EZ2470" s="168"/>
      <c r="FA2470" s="168"/>
      <c r="FB2470" s="168"/>
      <c r="FC2470" s="168"/>
      <c r="FD2470" s="168"/>
    </row>
    <row r="2471" spans="1:160" s="5" customFormat="1" ht="24.9" customHeight="1" x14ac:dyDescent="0.3">
      <c r="A2471" s="263"/>
      <c r="B2471" s="263"/>
      <c r="C2471" s="265"/>
      <c r="D2471" s="481"/>
      <c r="E2471" s="482"/>
      <c r="F2471" s="482"/>
      <c r="G2471" s="482"/>
      <c r="H2471" s="482"/>
      <c r="I2471" s="482"/>
      <c r="J2471" s="482"/>
      <c r="K2471" s="482"/>
      <c r="L2471" s="482"/>
      <c r="M2471" s="483"/>
      <c r="N2471" s="16"/>
      <c r="O2471" s="529"/>
      <c r="P2471" s="530"/>
      <c r="Q2471" s="8"/>
      <c r="R2471" s="8"/>
      <c r="S2471" s="8"/>
      <c r="T2471" s="9"/>
      <c r="U2471" s="17"/>
      <c r="V2471" s="33"/>
      <c r="W2471" s="57"/>
      <c r="X2471" s="86"/>
      <c r="Y2471" s="33"/>
      <c r="Z2471" s="36"/>
      <c r="AA2471" s="36"/>
      <c r="AC2471" s="76"/>
      <c r="AD2471" s="89"/>
      <c r="AE2471" s="89"/>
      <c r="AF2471" s="90"/>
      <c r="AG2471" s="91"/>
      <c r="AH2471" s="88"/>
      <c r="AI2471" s="88"/>
      <c r="AJ2471" s="88"/>
      <c r="AK2471" s="88"/>
      <c r="AL2471" s="88"/>
      <c r="AM2471" s="88"/>
      <c r="AN2471" s="88"/>
      <c r="AO2471" s="88"/>
      <c r="AP2471" s="88"/>
      <c r="AQ2471" s="88"/>
      <c r="AR2471" s="88"/>
      <c r="AS2471" s="88"/>
      <c r="AT2471" s="90"/>
      <c r="AU2471" s="91"/>
      <c r="AV2471" s="88"/>
      <c r="AW2471" s="88"/>
      <c r="AX2471" s="38"/>
      <c r="AZ2471" s="141"/>
      <c r="BE2471" s="168"/>
      <c r="BF2471" s="168"/>
      <c r="BG2471" s="168"/>
      <c r="BH2471" s="168"/>
      <c r="BI2471" s="168"/>
      <c r="BJ2471" s="168"/>
      <c r="BK2471" s="168"/>
      <c r="BL2471" s="168"/>
      <c r="BM2471" s="168"/>
      <c r="DK2471" s="168"/>
      <c r="DL2471" s="168"/>
      <c r="DM2471" s="168"/>
      <c r="DN2471" s="168"/>
      <c r="DO2471" s="168"/>
      <c r="DP2471" s="168"/>
      <c r="DQ2471" s="168"/>
      <c r="DR2471" s="168"/>
      <c r="DS2471" s="168"/>
      <c r="DT2471" s="168"/>
      <c r="DU2471" s="168"/>
      <c r="DV2471" s="168"/>
      <c r="DW2471" s="168"/>
      <c r="DX2471" s="168"/>
      <c r="DY2471" s="168"/>
      <c r="DZ2471" s="168"/>
      <c r="EA2471" s="168"/>
      <c r="EB2471" s="168"/>
      <c r="EC2471" s="168"/>
      <c r="ED2471" s="168"/>
      <c r="EE2471" s="168"/>
      <c r="EF2471" s="168"/>
      <c r="EG2471" s="168"/>
      <c r="EH2471" s="168"/>
      <c r="EI2471" s="168"/>
      <c r="EJ2471" s="168"/>
      <c r="EK2471" s="168"/>
      <c r="EL2471" s="168"/>
      <c r="EM2471" s="168"/>
      <c r="EN2471" s="168"/>
      <c r="EO2471" s="168"/>
      <c r="EP2471" s="168"/>
      <c r="EQ2471" s="168"/>
      <c r="ER2471" s="168"/>
      <c r="ES2471" s="168"/>
      <c r="ET2471" s="168"/>
      <c r="EU2471" s="168"/>
      <c r="EV2471" s="168"/>
      <c r="EW2471" s="168"/>
      <c r="EX2471" s="168"/>
      <c r="EY2471" s="168"/>
      <c r="EZ2471" s="168"/>
      <c r="FA2471" s="168"/>
      <c r="FB2471" s="168"/>
      <c r="FC2471" s="168"/>
      <c r="FD2471" s="168"/>
    </row>
    <row r="2472" spans="1:160" s="5" customFormat="1" ht="24.9" customHeight="1" x14ac:dyDescent="0.3">
      <c r="A2472" s="263"/>
      <c r="B2472" s="263"/>
      <c r="C2472" s="265"/>
      <c r="D2472" s="481"/>
      <c r="E2472" s="482"/>
      <c r="F2472" s="482"/>
      <c r="G2472" s="482"/>
      <c r="H2472" s="482"/>
      <c r="I2472" s="482"/>
      <c r="J2472" s="482"/>
      <c r="K2472" s="482"/>
      <c r="L2472" s="482"/>
      <c r="M2472" s="483"/>
      <c r="N2472" s="16"/>
      <c r="O2472" s="529"/>
      <c r="P2472" s="530"/>
      <c r="Q2472" s="8"/>
      <c r="R2472" s="8"/>
      <c r="S2472" s="8"/>
      <c r="T2472" s="9"/>
      <c r="U2472" s="17"/>
      <c r="V2472" s="33"/>
      <c r="W2472" s="57"/>
      <c r="X2472" s="86"/>
      <c r="Y2472" s="33"/>
      <c r="Z2472" s="36"/>
      <c r="AA2472" s="36"/>
      <c r="AC2472" s="76"/>
      <c r="AD2472" s="89"/>
      <c r="AE2472" s="89"/>
      <c r="AF2472" s="90"/>
      <c r="AG2472" s="91"/>
      <c r="AH2472" s="88"/>
      <c r="AI2472" s="88"/>
      <c r="AJ2472" s="88"/>
      <c r="AK2472" s="88"/>
      <c r="AL2472" s="88"/>
      <c r="AM2472" s="88"/>
      <c r="AN2472" s="88"/>
      <c r="AO2472" s="88"/>
      <c r="AP2472" s="88"/>
      <c r="AQ2472" s="88"/>
      <c r="AR2472" s="88"/>
      <c r="AS2472" s="88"/>
      <c r="AT2472" s="90"/>
      <c r="AU2472" s="91"/>
      <c r="AV2472" s="88"/>
      <c r="AW2472" s="88"/>
      <c r="AX2472" s="38"/>
      <c r="AZ2472" s="141"/>
      <c r="BE2472" s="168"/>
      <c r="BF2472" s="168"/>
      <c r="BG2472" s="168"/>
      <c r="BH2472" s="168"/>
      <c r="BI2472" s="168"/>
      <c r="BJ2472" s="168"/>
      <c r="BK2472" s="168"/>
      <c r="BL2472" s="168"/>
      <c r="BM2472" s="168"/>
      <c r="DK2472" s="168"/>
      <c r="DL2472" s="168"/>
      <c r="DM2472" s="168"/>
      <c r="DN2472" s="168"/>
      <c r="DO2472" s="168"/>
      <c r="DP2472" s="168"/>
      <c r="DQ2472" s="168"/>
      <c r="DR2472" s="168"/>
      <c r="DS2472" s="168"/>
      <c r="DT2472" s="168"/>
      <c r="DU2472" s="168"/>
      <c r="DV2472" s="168"/>
      <c r="DW2472" s="168"/>
      <c r="DX2472" s="168"/>
      <c r="DY2472" s="168"/>
      <c r="DZ2472" s="168"/>
      <c r="EA2472" s="168"/>
      <c r="EB2472" s="168"/>
      <c r="EC2472" s="168"/>
      <c r="ED2472" s="168"/>
      <c r="EE2472" s="168"/>
      <c r="EF2472" s="168"/>
      <c r="EG2472" s="168"/>
      <c r="EH2472" s="168"/>
      <c r="EI2472" s="168"/>
      <c r="EJ2472" s="168"/>
      <c r="EK2472" s="168"/>
      <c r="EL2472" s="168"/>
      <c r="EM2472" s="168"/>
      <c r="EN2472" s="168"/>
      <c r="EO2472" s="168"/>
      <c r="EP2472" s="168"/>
      <c r="EQ2472" s="168"/>
      <c r="ER2472" s="168"/>
      <c r="ES2472" s="168"/>
      <c r="ET2472" s="168"/>
      <c r="EU2472" s="168"/>
      <c r="EV2472" s="168"/>
      <c r="EW2472" s="168"/>
      <c r="EX2472" s="168"/>
      <c r="EY2472" s="168"/>
      <c r="EZ2472" s="168"/>
      <c r="FA2472" s="168"/>
      <c r="FB2472" s="168"/>
      <c r="FC2472" s="168"/>
      <c r="FD2472" s="168"/>
    </row>
    <row r="2473" spans="1:160" s="5" customFormat="1" ht="24.9" customHeight="1" x14ac:dyDescent="0.3">
      <c r="A2473" s="263"/>
      <c r="B2473" s="263"/>
      <c r="C2473" s="265"/>
      <c r="D2473" s="481"/>
      <c r="E2473" s="482"/>
      <c r="F2473" s="482"/>
      <c r="G2473" s="482"/>
      <c r="H2473" s="482"/>
      <c r="I2473" s="482"/>
      <c r="J2473" s="482"/>
      <c r="K2473" s="482"/>
      <c r="L2473" s="482"/>
      <c r="M2473" s="483"/>
      <c r="N2473" s="16"/>
      <c r="O2473" s="529"/>
      <c r="P2473" s="530"/>
      <c r="Q2473" s="8"/>
      <c r="R2473" s="8"/>
      <c r="S2473" s="8"/>
      <c r="T2473" s="9"/>
      <c r="U2473" s="17"/>
      <c r="V2473" s="33"/>
      <c r="W2473" s="57"/>
      <c r="X2473" s="86"/>
      <c r="Y2473" s="33"/>
      <c r="Z2473" s="36"/>
      <c r="AA2473" s="36"/>
      <c r="AC2473" s="76"/>
      <c r="AD2473" s="89"/>
      <c r="AE2473" s="89"/>
      <c r="AF2473" s="90"/>
      <c r="AG2473" s="91"/>
      <c r="AH2473" s="88"/>
      <c r="AI2473" s="88"/>
      <c r="AJ2473" s="88"/>
      <c r="AK2473" s="88"/>
      <c r="AL2473" s="88"/>
      <c r="AM2473" s="88"/>
      <c r="AN2473" s="88"/>
      <c r="AO2473" s="88"/>
      <c r="AP2473" s="88"/>
      <c r="AQ2473" s="88"/>
      <c r="AR2473" s="88"/>
      <c r="AS2473" s="88"/>
      <c r="AT2473" s="90"/>
      <c r="AU2473" s="91"/>
      <c r="AV2473" s="88"/>
      <c r="AW2473" s="88"/>
      <c r="AX2473" s="38"/>
      <c r="AZ2473" s="141"/>
      <c r="BE2473" s="168"/>
      <c r="BF2473" s="168"/>
      <c r="BG2473" s="168"/>
      <c r="BH2473" s="168"/>
      <c r="BI2473" s="168"/>
      <c r="BJ2473" s="168"/>
      <c r="BK2473" s="168"/>
      <c r="BL2473" s="168"/>
      <c r="BM2473" s="168"/>
      <c r="DK2473" s="168"/>
      <c r="DL2473" s="168"/>
      <c r="DM2473" s="168"/>
      <c r="DN2473" s="168"/>
      <c r="DO2473" s="168"/>
      <c r="DP2473" s="168"/>
      <c r="DQ2473" s="168"/>
      <c r="DR2473" s="168"/>
      <c r="DS2473" s="168"/>
      <c r="DT2473" s="168"/>
      <c r="DU2473" s="168"/>
      <c r="DV2473" s="168"/>
      <c r="DW2473" s="168"/>
      <c r="DX2473" s="168"/>
      <c r="DY2473" s="168"/>
      <c r="DZ2473" s="168"/>
      <c r="EA2473" s="168"/>
      <c r="EB2473" s="168"/>
      <c r="EC2473" s="168"/>
      <c r="ED2473" s="168"/>
      <c r="EE2473" s="168"/>
      <c r="EF2473" s="168"/>
      <c r="EG2473" s="168"/>
      <c r="EH2473" s="168"/>
      <c r="EI2473" s="168"/>
      <c r="EJ2473" s="168"/>
      <c r="EK2473" s="168"/>
      <c r="EL2473" s="168"/>
      <c r="EM2473" s="168"/>
      <c r="EN2473" s="168"/>
      <c r="EO2473" s="168"/>
      <c r="EP2473" s="168"/>
      <c r="EQ2473" s="168"/>
      <c r="ER2473" s="168"/>
      <c r="ES2473" s="168"/>
      <c r="ET2473" s="168"/>
      <c r="EU2473" s="168"/>
      <c r="EV2473" s="168"/>
      <c r="EW2473" s="168"/>
      <c r="EX2473" s="168"/>
      <c r="EY2473" s="168"/>
      <c r="EZ2473" s="168"/>
      <c r="FA2473" s="168"/>
      <c r="FB2473" s="168"/>
      <c r="FC2473" s="168"/>
      <c r="FD2473" s="168"/>
    </row>
    <row r="2474" spans="1:160" s="5" customFormat="1" ht="24.9" customHeight="1" x14ac:dyDescent="0.3">
      <c r="A2474" s="263"/>
      <c r="B2474" s="263"/>
      <c r="C2474" s="265"/>
      <c r="D2474" s="481"/>
      <c r="E2474" s="482"/>
      <c r="F2474" s="482"/>
      <c r="G2474" s="482"/>
      <c r="H2474" s="482"/>
      <c r="I2474" s="482"/>
      <c r="J2474" s="482"/>
      <c r="K2474" s="482"/>
      <c r="L2474" s="482"/>
      <c r="M2474" s="483"/>
      <c r="N2474" s="16"/>
      <c r="O2474" s="529"/>
      <c r="P2474" s="530"/>
      <c r="Q2474" s="8"/>
      <c r="R2474" s="8"/>
      <c r="S2474" s="8"/>
      <c r="T2474" s="9"/>
      <c r="U2474" s="17"/>
      <c r="V2474" s="33"/>
      <c r="W2474" s="57"/>
      <c r="X2474" s="86"/>
      <c r="Y2474" s="33"/>
      <c r="Z2474" s="36"/>
      <c r="AA2474" s="36"/>
      <c r="AC2474" s="76"/>
      <c r="AD2474" s="89"/>
      <c r="AE2474" s="89"/>
      <c r="AF2474" s="90"/>
      <c r="AG2474" s="91"/>
      <c r="AH2474" s="88"/>
      <c r="AI2474" s="88"/>
      <c r="AJ2474" s="88"/>
      <c r="AK2474" s="88"/>
      <c r="AL2474" s="88"/>
      <c r="AM2474" s="88"/>
      <c r="AN2474" s="88"/>
      <c r="AO2474" s="88"/>
      <c r="AP2474" s="88"/>
      <c r="AQ2474" s="88"/>
      <c r="AR2474" s="88"/>
      <c r="AS2474" s="88"/>
      <c r="AT2474" s="90"/>
      <c r="AU2474" s="91"/>
      <c r="AV2474" s="88"/>
      <c r="AW2474" s="88"/>
      <c r="AX2474" s="38"/>
      <c r="AZ2474" s="141"/>
      <c r="BE2474" s="168"/>
      <c r="BF2474" s="168"/>
      <c r="BG2474" s="168"/>
      <c r="BH2474" s="168"/>
      <c r="BI2474" s="168"/>
      <c r="BJ2474" s="168"/>
      <c r="BK2474" s="168"/>
      <c r="BL2474" s="168"/>
      <c r="BM2474" s="168"/>
      <c r="DK2474" s="168"/>
      <c r="DL2474" s="168"/>
      <c r="DM2474" s="168"/>
      <c r="DN2474" s="168"/>
      <c r="DO2474" s="168"/>
      <c r="DP2474" s="168"/>
      <c r="DQ2474" s="168"/>
      <c r="DR2474" s="168"/>
      <c r="DS2474" s="168"/>
      <c r="DT2474" s="168"/>
      <c r="DU2474" s="168"/>
      <c r="DV2474" s="168"/>
      <c r="DW2474" s="168"/>
      <c r="DX2474" s="168"/>
      <c r="DY2474" s="168"/>
      <c r="DZ2474" s="168"/>
      <c r="EA2474" s="168"/>
      <c r="EB2474" s="168"/>
      <c r="EC2474" s="168"/>
      <c r="ED2474" s="168"/>
      <c r="EE2474" s="168"/>
      <c r="EF2474" s="168"/>
      <c r="EG2474" s="168"/>
      <c r="EH2474" s="168"/>
      <c r="EI2474" s="168"/>
      <c r="EJ2474" s="168"/>
      <c r="EK2474" s="168"/>
      <c r="EL2474" s="168"/>
      <c r="EM2474" s="168"/>
      <c r="EN2474" s="168"/>
      <c r="EO2474" s="168"/>
      <c r="EP2474" s="168"/>
      <c r="EQ2474" s="168"/>
      <c r="ER2474" s="168"/>
      <c r="ES2474" s="168"/>
      <c r="ET2474" s="168"/>
      <c r="EU2474" s="168"/>
      <c r="EV2474" s="168"/>
      <c r="EW2474" s="168"/>
      <c r="EX2474" s="168"/>
      <c r="EY2474" s="168"/>
      <c r="EZ2474" s="168"/>
      <c r="FA2474" s="168"/>
      <c r="FB2474" s="168"/>
      <c r="FC2474" s="168"/>
      <c r="FD2474" s="168"/>
    </row>
    <row r="2475" spans="1:160" s="5" customFormat="1" ht="24.9" customHeight="1" x14ac:dyDescent="0.3">
      <c r="A2475" s="263"/>
      <c r="B2475" s="263"/>
      <c r="C2475" s="265"/>
      <c r="D2475" s="481"/>
      <c r="E2475" s="482"/>
      <c r="F2475" s="482"/>
      <c r="G2475" s="482"/>
      <c r="H2475" s="482"/>
      <c r="I2475" s="482"/>
      <c r="J2475" s="482"/>
      <c r="K2475" s="482"/>
      <c r="L2475" s="482"/>
      <c r="M2475" s="483"/>
      <c r="N2475" s="16"/>
      <c r="O2475" s="529"/>
      <c r="P2475" s="530"/>
      <c r="Q2475" s="8"/>
      <c r="R2475" s="8"/>
      <c r="S2475" s="8"/>
      <c r="T2475" s="9"/>
      <c r="U2475" s="17"/>
      <c r="V2475" s="33"/>
      <c r="W2475" s="57"/>
      <c r="X2475" s="86"/>
      <c r="Y2475" s="33"/>
      <c r="Z2475" s="36"/>
      <c r="AA2475" s="36"/>
      <c r="AC2475" s="76"/>
      <c r="AD2475" s="89"/>
      <c r="AE2475" s="89"/>
      <c r="AF2475" s="90"/>
      <c r="AG2475" s="91"/>
      <c r="AH2475" s="88"/>
      <c r="AI2475" s="88"/>
      <c r="AJ2475" s="88"/>
      <c r="AK2475" s="88"/>
      <c r="AL2475" s="88"/>
      <c r="AM2475" s="88"/>
      <c r="AN2475" s="88"/>
      <c r="AO2475" s="88"/>
      <c r="AP2475" s="88"/>
      <c r="AQ2475" s="88"/>
      <c r="AR2475" s="88"/>
      <c r="AS2475" s="88"/>
      <c r="AT2475" s="90"/>
      <c r="AU2475" s="91"/>
      <c r="AV2475" s="88"/>
      <c r="AW2475" s="88"/>
      <c r="AX2475" s="38"/>
      <c r="AZ2475" s="141"/>
      <c r="BE2475" s="168"/>
      <c r="BF2475" s="168"/>
      <c r="BG2475" s="168"/>
      <c r="BH2475" s="168"/>
      <c r="BI2475" s="168"/>
      <c r="BJ2475" s="168"/>
      <c r="BK2475" s="168"/>
      <c r="BL2475" s="168"/>
      <c r="BM2475" s="168"/>
      <c r="DK2475" s="168"/>
      <c r="DL2475" s="168"/>
      <c r="DM2475" s="168"/>
      <c r="DN2475" s="168"/>
      <c r="DO2475" s="168"/>
      <c r="DP2475" s="168"/>
      <c r="DQ2475" s="168"/>
      <c r="DR2475" s="168"/>
      <c r="DS2475" s="168"/>
      <c r="DT2475" s="168"/>
      <c r="DU2475" s="168"/>
      <c r="DV2475" s="168"/>
      <c r="DW2475" s="168"/>
      <c r="DX2475" s="168"/>
      <c r="DY2475" s="168"/>
      <c r="DZ2475" s="168"/>
      <c r="EA2475" s="168"/>
      <c r="EB2475" s="168"/>
      <c r="EC2475" s="168"/>
      <c r="ED2475" s="168"/>
      <c r="EE2475" s="168"/>
      <c r="EF2475" s="168"/>
      <c r="EG2475" s="168"/>
      <c r="EH2475" s="168"/>
      <c r="EI2475" s="168"/>
      <c r="EJ2475" s="168"/>
      <c r="EK2475" s="168"/>
      <c r="EL2475" s="168"/>
      <c r="EM2475" s="168"/>
      <c r="EN2475" s="168"/>
      <c r="EO2475" s="168"/>
      <c r="EP2475" s="168"/>
      <c r="EQ2475" s="168"/>
      <c r="ER2475" s="168"/>
      <c r="ES2475" s="168"/>
      <c r="ET2475" s="168"/>
      <c r="EU2475" s="168"/>
      <c r="EV2475" s="168"/>
      <c r="EW2475" s="168"/>
      <c r="EX2475" s="168"/>
      <c r="EY2475" s="168"/>
      <c r="EZ2475" s="168"/>
      <c r="FA2475" s="168"/>
      <c r="FB2475" s="168"/>
      <c r="FC2475" s="168"/>
      <c r="FD2475" s="168"/>
    </row>
    <row r="2476" spans="1:160" s="5" customFormat="1" ht="24.9" customHeight="1" x14ac:dyDescent="0.3">
      <c r="A2476" s="263"/>
      <c r="B2476" s="263"/>
      <c r="C2476" s="265"/>
      <c r="D2476" s="481"/>
      <c r="E2476" s="482"/>
      <c r="F2476" s="482"/>
      <c r="G2476" s="482"/>
      <c r="H2476" s="482"/>
      <c r="I2476" s="482"/>
      <c r="J2476" s="482"/>
      <c r="K2476" s="482"/>
      <c r="L2476" s="482"/>
      <c r="M2476" s="483"/>
      <c r="N2476" s="16"/>
      <c r="O2476" s="529"/>
      <c r="P2476" s="530"/>
      <c r="Q2476" s="8"/>
      <c r="R2476" s="8"/>
      <c r="S2476" s="8"/>
      <c r="T2476" s="9"/>
      <c r="U2476" s="17"/>
      <c r="V2476" s="33"/>
      <c r="W2476" s="57"/>
      <c r="X2476" s="86"/>
      <c r="Y2476" s="33"/>
      <c r="Z2476" s="36"/>
      <c r="AA2476" s="36"/>
      <c r="AC2476" s="76"/>
      <c r="AD2476" s="89"/>
      <c r="AE2476" s="89"/>
      <c r="AF2476" s="90"/>
      <c r="AG2476" s="91"/>
      <c r="AH2476" s="88"/>
      <c r="AI2476" s="88"/>
      <c r="AJ2476" s="88"/>
      <c r="AK2476" s="88"/>
      <c r="AL2476" s="88"/>
      <c r="AM2476" s="88"/>
      <c r="AN2476" s="88"/>
      <c r="AO2476" s="88"/>
      <c r="AP2476" s="88"/>
      <c r="AQ2476" s="88"/>
      <c r="AR2476" s="88"/>
      <c r="AS2476" s="88"/>
      <c r="AT2476" s="90"/>
      <c r="AU2476" s="91"/>
      <c r="AV2476" s="88"/>
      <c r="AW2476" s="88"/>
      <c r="AX2476" s="38"/>
      <c r="AZ2476" s="141"/>
      <c r="BE2476" s="168"/>
      <c r="BF2476" s="168"/>
      <c r="BG2476" s="168"/>
      <c r="BH2476" s="168"/>
      <c r="BI2476" s="168"/>
      <c r="BJ2476" s="168"/>
      <c r="BK2476" s="168"/>
      <c r="BL2476" s="168"/>
      <c r="BM2476" s="168"/>
      <c r="DK2476" s="168"/>
      <c r="DL2476" s="168"/>
      <c r="DM2476" s="168"/>
      <c r="DN2476" s="168"/>
      <c r="DO2476" s="168"/>
      <c r="DP2476" s="168"/>
      <c r="DQ2476" s="168"/>
      <c r="DR2476" s="168"/>
      <c r="DS2476" s="168"/>
      <c r="DT2476" s="168"/>
      <c r="DU2476" s="168"/>
      <c r="DV2476" s="168"/>
      <c r="DW2476" s="168"/>
      <c r="DX2476" s="168"/>
      <c r="DY2476" s="168"/>
      <c r="DZ2476" s="168"/>
      <c r="EA2476" s="168"/>
      <c r="EB2476" s="168"/>
      <c r="EC2476" s="168"/>
      <c r="ED2476" s="168"/>
      <c r="EE2476" s="168"/>
      <c r="EF2476" s="168"/>
      <c r="EG2476" s="168"/>
      <c r="EH2476" s="168"/>
      <c r="EI2476" s="168"/>
      <c r="EJ2476" s="168"/>
      <c r="EK2476" s="168"/>
      <c r="EL2476" s="168"/>
      <c r="EM2476" s="168"/>
      <c r="EN2476" s="168"/>
      <c r="EO2476" s="168"/>
      <c r="EP2476" s="168"/>
      <c r="EQ2476" s="168"/>
      <c r="ER2476" s="168"/>
      <c r="ES2476" s="168"/>
      <c r="ET2476" s="168"/>
      <c r="EU2476" s="168"/>
      <c r="EV2476" s="168"/>
      <c r="EW2476" s="168"/>
      <c r="EX2476" s="168"/>
      <c r="EY2476" s="168"/>
      <c r="EZ2476" s="168"/>
      <c r="FA2476" s="168"/>
      <c r="FB2476" s="168"/>
      <c r="FC2476" s="168"/>
      <c r="FD2476" s="168"/>
    </row>
    <row r="2477" spans="1:160" s="5" customFormat="1" ht="24.9" customHeight="1" x14ac:dyDescent="0.3">
      <c r="A2477" s="263"/>
      <c r="B2477" s="263"/>
      <c r="C2477" s="265"/>
      <c r="D2477" s="481"/>
      <c r="E2477" s="482"/>
      <c r="F2477" s="482"/>
      <c r="G2477" s="482"/>
      <c r="H2477" s="482"/>
      <c r="I2477" s="482"/>
      <c r="J2477" s="482"/>
      <c r="K2477" s="482"/>
      <c r="L2477" s="482"/>
      <c r="M2477" s="483"/>
      <c r="N2477" s="16"/>
      <c r="O2477" s="529"/>
      <c r="P2477" s="530"/>
      <c r="Q2477" s="8"/>
      <c r="R2477" s="8"/>
      <c r="S2477" s="8"/>
      <c r="T2477" s="9"/>
      <c r="U2477" s="17"/>
      <c r="V2477" s="33"/>
      <c r="W2477" s="57"/>
      <c r="X2477" s="86"/>
      <c r="Y2477" s="33"/>
      <c r="Z2477" s="36"/>
      <c r="AA2477" s="36"/>
      <c r="AC2477" s="76"/>
      <c r="AD2477" s="89"/>
      <c r="AE2477" s="89"/>
      <c r="AF2477" s="90"/>
      <c r="AG2477" s="91"/>
      <c r="AH2477" s="88"/>
      <c r="AI2477" s="88"/>
      <c r="AJ2477" s="88"/>
      <c r="AK2477" s="88"/>
      <c r="AL2477" s="88"/>
      <c r="AM2477" s="88"/>
      <c r="AN2477" s="88"/>
      <c r="AO2477" s="88"/>
      <c r="AP2477" s="88"/>
      <c r="AQ2477" s="88"/>
      <c r="AR2477" s="88"/>
      <c r="AS2477" s="88"/>
      <c r="AT2477" s="90"/>
      <c r="AU2477" s="91"/>
      <c r="AV2477" s="88"/>
      <c r="AW2477" s="88"/>
      <c r="AX2477" s="38"/>
      <c r="AZ2477" s="141"/>
      <c r="BE2477" s="168"/>
      <c r="BF2477" s="168"/>
      <c r="BG2477" s="168"/>
      <c r="BH2477" s="168"/>
      <c r="BI2477" s="168"/>
      <c r="BJ2477" s="168"/>
      <c r="BK2477" s="168"/>
      <c r="BL2477" s="168"/>
      <c r="BM2477" s="168"/>
      <c r="DK2477" s="168"/>
      <c r="DL2477" s="168"/>
      <c r="DM2477" s="168"/>
      <c r="DN2477" s="168"/>
      <c r="DO2477" s="168"/>
      <c r="DP2477" s="168"/>
      <c r="DQ2477" s="168"/>
      <c r="DR2477" s="168"/>
      <c r="DS2477" s="168"/>
      <c r="DT2477" s="168"/>
      <c r="DU2477" s="168"/>
      <c r="DV2477" s="168"/>
      <c r="DW2477" s="168"/>
      <c r="DX2477" s="168"/>
      <c r="DY2477" s="168"/>
      <c r="DZ2477" s="168"/>
      <c r="EA2477" s="168"/>
      <c r="EB2477" s="168"/>
      <c r="EC2477" s="168"/>
      <c r="ED2477" s="168"/>
      <c r="EE2477" s="168"/>
      <c r="EF2477" s="168"/>
      <c r="EG2477" s="168"/>
      <c r="EH2477" s="168"/>
      <c r="EI2477" s="168"/>
      <c r="EJ2477" s="168"/>
      <c r="EK2477" s="168"/>
      <c r="EL2477" s="168"/>
      <c r="EM2477" s="168"/>
      <c r="EN2477" s="168"/>
      <c r="EO2477" s="168"/>
      <c r="EP2477" s="168"/>
      <c r="EQ2477" s="168"/>
      <c r="ER2477" s="168"/>
      <c r="ES2477" s="168"/>
      <c r="ET2477" s="168"/>
      <c r="EU2477" s="168"/>
      <c r="EV2477" s="168"/>
      <c r="EW2477" s="168"/>
      <c r="EX2477" s="168"/>
      <c r="EY2477" s="168"/>
      <c r="EZ2477" s="168"/>
      <c r="FA2477" s="168"/>
      <c r="FB2477" s="168"/>
      <c r="FC2477" s="168"/>
      <c r="FD2477" s="168"/>
    </row>
    <row r="2478" spans="1:160" s="5" customFormat="1" ht="24.9" customHeight="1" x14ac:dyDescent="0.3">
      <c r="A2478" s="263"/>
      <c r="B2478" s="263"/>
      <c r="C2478" s="265"/>
      <c r="D2478" s="481"/>
      <c r="E2478" s="482"/>
      <c r="F2478" s="482"/>
      <c r="G2478" s="482"/>
      <c r="H2478" s="482"/>
      <c r="I2478" s="482"/>
      <c r="J2478" s="482"/>
      <c r="K2478" s="482"/>
      <c r="L2478" s="482"/>
      <c r="M2478" s="483"/>
      <c r="N2478" s="16"/>
      <c r="O2478" s="529"/>
      <c r="P2478" s="530"/>
      <c r="Q2478" s="8"/>
      <c r="R2478" s="8"/>
      <c r="S2478" s="8"/>
      <c r="T2478" s="9"/>
      <c r="U2478" s="17"/>
      <c r="V2478" s="33"/>
      <c r="W2478" s="57"/>
      <c r="X2478" s="86"/>
      <c r="Y2478" s="33"/>
      <c r="Z2478" s="36"/>
      <c r="AA2478" s="36"/>
      <c r="AC2478" s="76"/>
      <c r="AD2478" s="89"/>
      <c r="AE2478" s="89"/>
      <c r="AF2478" s="90"/>
      <c r="AG2478" s="91"/>
      <c r="AH2478" s="88"/>
      <c r="AI2478" s="88"/>
      <c r="AJ2478" s="88"/>
      <c r="AK2478" s="88"/>
      <c r="AL2478" s="88"/>
      <c r="AM2478" s="88"/>
      <c r="AN2478" s="88"/>
      <c r="AO2478" s="88"/>
      <c r="AP2478" s="88"/>
      <c r="AQ2478" s="88"/>
      <c r="AR2478" s="88"/>
      <c r="AS2478" s="88"/>
      <c r="AT2478" s="90"/>
      <c r="AU2478" s="91"/>
      <c r="AV2478" s="88"/>
      <c r="AW2478" s="88"/>
      <c r="AX2478" s="38"/>
      <c r="AZ2478" s="141"/>
      <c r="BE2478" s="168"/>
      <c r="BF2478" s="168"/>
      <c r="BG2478" s="168"/>
      <c r="BH2478" s="168"/>
      <c r="BI2478" s="168"/>
      <c r="BJ2478" s="168"/>
      <c r="BK2478" s="168"/>
      <c r="BL2478" s="168"/>
      <c r="BM2478" s="168"/>
      <c r="DK2478" s="168"/>
      <c r="DL2478" s="168"/>
      <c r="DM2478" s="168"/>
      <c r="DN2478" s="168"/>
      <c r="DO2478" s="168"/>
      <c r="DP2478" s="168"/>
      <c r="DQ2478" s="168"/>
      <c r="DR2478" s="168"/>
      <c r="DS2478" s="168"/>
      <c r="DT2478" s="168"/>
      <c r="DU2478" s="168"/>
      <c r="DV2478" s="168"/>
      <c r="DW2478" s="168"/>
      <c r="DX2478" s="168"/>
      <c r="DY2478" s="168"/>
      <c r="DZ2478" s="168"/>
      <c r="EA2478" s="168"/>
      <c r="EB2478" s="168"/>
      <c r="EC2478" s="168"/>
      <c r="ED2478" s="168"/>
      <c r="EE2478" s="168"/>
      <c r="EF2478" s="168"/>
      <c r="EG2478" s="168"/>
      <c r="EH2478" s="168"/>
      <c r="EI2478" s="168"/>
      <c r="EJ2478" s="168"/>
      <c r="EK2478" s="168"/>
      <c r="EL2478" s="168"/>
      <c r="EM2478" s="168"/>
      <c r="EN2478" s="168"/>
      <c r="EO2478" s="168"/>
      <c r="EP2478" s="168"/>
      <c r="EQ2478" s="168"/>
      <c r="ER2478" s="168"/>
      <c r="ES2478" s="168"/>
      <c r="ET2478" s="168"/>
      <c r="EU2478" s="168"/>
      <c r="EV2478" s="168"/>
      <c r="EW2478" s="168"/>
      <c r="EX2478" s="168"/>
      <c r="EY2478" s="168"/>
      <c r="EZ2478" s="168"/>
      <c r="FA2478" s="168"/>
      <c r="FB2478" s="168"/>
      <c r="FC2478" s="168"/>
      <c r="FD2478" s="168"/>
    </row>
    <row r="2479" spans="1:160" s="5" customFormat="1" ht="24.9" customHeight="1" x14ac:dyDescent="0.3">
      <c r="A2479" s="263"/>
      <c r="B2479" s="263"/>
      <c r="C2479" s="265"/>
      <c r="D2479" s="481"/>
      <c r="E2479" s="482"/>
      <c r="F2479" s="482"/>
      <c r="G2479" s="482"/>
      <c r="H2479" s="482"/>
      <c r="I2479" s="482"/>
      <c r="J2479" s="482"/>
      <c r="K2479" s="482"/>
      <c r="L2479" s="482"/>
      <c r="M2479" s="483"/>
      <c r="N2479" s="16"/>
      <c r="O2479" s="529"/>
      <c r="P2479" s="530"/>
      <c r="Q2479" s="8"/>
      <c r="R2479" s="8"/>
      <c r="S2479" s="8"/>
      <c r="T2479" s="9"/>
      <c r="U2479" s="17"/>
      <c r="V2479" s="33"/>
      <c r="W2479" s="57"/>
      <c r="X2479" s="86"/>
      <c r="Y2479" s="33"/>
      <c r="Z2479" s="36"/>
      <c r="AA2479" s="36"/>
      <c r="AC2479" s="76"/>
      <c r="AD2479" s="89"/>
      <c r="AE2479" s="89"/>
      <c r="AF2479" s="90"/>
      <c r="AG2479" s="91"/>
      <c r="AH2479" s="88"/>
      <c r="AI2479" s="88"/>
      <c r="AJ2479" s="88"/>
      <c r="AK2479" s="88"/>
      <c r="AL2479" s="88"/>
      <c r="AM2479" s="88"/>
      <c r="AN2479" s="88"/>
      <c r="AO2479" s="88"/>
      <c r="AP2479" s="88"/>
      <c r="AQ2479" s="88"/>
      <c r="AR2479" s="88"/>
      <c r="AS2479" s="88"/>
      <c r="AT2479" s="90"/>
      <c r="AU2479" s="91"/>
      <c r="AV2479" s="88"/>
      <c r="AW2479" s="88"/>
      <c r="AX2479" s="38"/>
      <c r="AZ2479" s="141"/>
      <c r="BE2479" s="168"/>
      <c r="BF2479" s="168"/>
      <c r="BG2479" s="168"/>
      <c r="BH2479" s="168"/>
      <c r="BI2479" s="168"/>
      <c r="BJ2479" s="168"/>
      <c r="BK2479" s="168"/>
      <c r="BL2479" s="168"/>
      <c r="BM2479" s="168"/>
      <c r="DK2479" s="168"/>
      <c r="DL2479" s="168"/>
      <c r="DM2479" s="168"/>
      <c r="DN2479" s="168"/>
      <c r="DO2479" s="168"/>
      <c r="DP2479" s="168"/>
      <c r="DQ2479" s="168"/>
      <c r="DR2479" s="168"/>
      <c r="DS2479" s="168"/>
      <c r="DT2479" s="168"/>
      <c r="DU2479" s="168"/>
      <c r="DV2479" s="168"/>
      <c r="DW2479" s="168"/>
      <c r="DX2479" s="168"/>
      <c r="DY2479" s="168"/>
      <c r="DZ2479" s="168"/>
      <c r="EA2479" s="168"/>
      <c r="EB2479" s="168"/>
      <c r="EC2479" s="168"/>
      <c r="ED2479" s="168"/>
      <c r="EE2479" s="168"/>
      <c r="EF2479" s="168"/>
      <c r="EG2479" s="168"/>
      <c r="EH2479" s="168"/>
      <c r="EI2479" s="168"/>
      <c r="EJ2479" s="168"/>
      <c r="EK2479" s="168"/>
      <c r="EL2479" s="168"/>
      <c r="EM2479" s="168"/>
      <c r="EN2479" s="168"/>
      <c r="EO2479" s="168"/>
      <c r="EP2479" s="168"/>
      <c r="EQ2479" s="168"/>
      <c r="ER2479" s="168"/>
      <c r="ES2479" s="168"/>
      <c r="ET2479" s="168"/>
      <c r="EU2479" s="168"/>
      <c r="EV2479" s="168"/>
      <c r="EW2479" s="168"/>
      <c r="EX2479" s="168"/>
      <c r="EY2479" s="168"/>
      <c r="EZ2479" s="168"/>
      <c r="FA2479" s="168"/>
      <c r="FB2479" s="168"/>
      <c r="FC2479" s="168"/>
      <c r="FD2479" s="168"/>
    </row>
    <row r="2480" spans="1:160" s="5" customFormat="1" ht="24.9" customHeight="1" x14ac:dyDescent="0.3">
      <c r="A2480" s="263"/>
      <c r="B2480" s="263"/>
      <c r="C2480" s="265"/>
      <c r="D2480" s="481"/>
      <c r="E2480" s="482"/>
      <c r="F2480" s="482"/>
      <c r="G2480" s="482"/>
      <c r="H2480" s="482"/>
      <c r="I2480" s="482"/>
      <c r="J2480" s="482"/>
      <c r="K2480" s="482"/>
      <c r="L2480" s="482"/>
      <c r="M2480" s="483"/>
      <c r="N2480" s="16"/>
      <c r="O2480" s="529"/>
      <c r="P2480" s="530"/>
      <c r="Q2480" s="8"/>
      <c r="R2480" s="8"/>
      <c r="S2480" s="8"/>
      <c r="T2480" s="9"/>
      <c r="U2480" s="17"/>
      <c r="V2480" s="33"/>
      <c r="W2480" s="57"/>
      <c r="X2480" s="86"/>
      <c r="Y2480" s="33"/>
      <c r="Z2480" s="36"/>
      <c r="AA2480" s="36"/>
      <c r="AC2480" s="76"/>
      <c r="AD2480" s="89"/>
      <c r="AE2480" s="89"/>
      <c r="AF2480" s="90"/>
      <c r="AG2480" s="92"/>
      <c r="AH2480" s="88"/>
      <c r="AI2480" s="88"/>
      <c r="AJ2480" s="88"/>
      <c r="AK2480" s="88"/>
      <c r="AL2480" s="88"/>
      <c r="AM2480" s="88"/>
      <c r="AN2480" s="88"/>
      <c r="AO2480" s="88"/>
      <c r="AP2480" s="88"/>
      <c r="AQ2480" s="88"/>
      <c r="AR2480" s="88"/>
      <c r="AS2480" s="88"/>
      <c r="AT2480" s="90"/>
      <c r="AU2480" s="92"/>
      <c r="AV2480" s="88"/>
      <c r="AW2480" s="88"/>
      <c r="AX2480" s="38"/>
      <c r="AZ2480" s="141"/>
      <c r="BE2480" s="168"/>
      <c r="BF2480" s="168"/>
      <c r="BG2480" s="168"/>
      <c r="BH2480" s="168"/>
      <c r="BI2480" s="168"/>
      <c r="BJ2480" s="168"/>
      <c r="BK2480" s="168"/>
      <c r="BL2480" s="168"/>
      <c r="BM2480" s="168"/>
      <c r="DK2480" s="168"/>
      <c r="DL2480" s="168"/>
      <c r="DM2480" s="168"/>
      <c r="DN2480" s="168"/>
      <c r="DO2480" s="168"/>
      <c r="DP2480" s="168"/>
      <c r="DQ2480" s="168"/>
      <c r="DR2480" s="168"/>
      <c r="DS2480" s="168"/>
      <c r="DT2480" s="168"/>
      <c r="DU2480" s="168"/>
      <c r="DV2480" s="168"/>
      <c r="DW2480" s="168"/>
      <c r="DX2480" s="168"/>
      <c r="DY2480" s="168"/>
      <c r="DZ2480" s="168"/>
      <c r="EA2480" s="168"/>
      <c r="EB2480" s="168"/>
      <c r="EC2480" s="168"/>
      <c r="ED2480" s="168"/>
      <c r="EE2480" s="168"/>
      <c r="EF2480" s="168"/>
      <c r="EG2480" s="168"/>
      <c r="EH2480" s="168"/>
      <c r="EI2480" s="168"/>
      <c r="EJ2480" s="168"/>
      <c r="EK2480" s="168"/>
      <c r="EL2480" s="168"/>
      <c r="EM2480" s="168"/>
      <c r="EN2480" s="168"/>
      <c r="EO2480" s="168"/>
      <c r="EP2480" s="168"/>
      <c r="EQ2480" s="168"/>
      <c r="ER2480" s="168"/>
      <c r="ES2480" s="168"/>
      <c r="ET2480" s="168"/>
      <c r="EU2480" s="168"/>
      <c r="EV2480" s="168"/>
      <c r="EW2480" s="168"/>
      <c r="EX2480" s="168"/>
      <c r="EY2480" s="168"/>
      <c r="EZ2480" s="168"/>
      <c r="FA2480" s="168"/>
      <c r="FB2480" s="168"/>
      <c r="FC2480" s="168"/>
      <c r="FD2480" s="168"/>
    </row>
    <row r="2481" spans="1:160" s="5" customFormat="1" ht="24.9" customHeight="1" x14ac:dyDescent="0.3">
      <c r="A2481" s="263"/>
      <c r="B2481" s="263"/>
      <c r="C2481" s="265"/>
      <c r="D2481" s="481"/>
      <c r="E2481" s="482"/>
      <c r="F2481" s="482"/>
      <c r="G2481" s="482"/>
      <c r="H2481" s="482"/>
      <c r="I2481" s="482"/>
      <c r="J2481" s="482"/>
      <c r="K2481" s="482"/>
      <c r="L2481" s="482"/>
      <c r="M2481" s="483"/>
      <c r="N2481" s="16"/>
      <c r="O2481" s="529"/>
      <c r="P2481" s="530"/>
      <c r="Q2481" s="8"/>
      <c r="R2481" s="8"/>
      <c r="S2481" s="8"/>
      <c r="T2481" s="9"/>
      <c r="U2481" s="17"/>
      <c r="V2481" s="33"/>
      <c r="W2481" s="57"/>
      <c r="X2481" s="86"/>
      <c r="Y2481" s="33"/>
      <c r="Z2481" s="36"/>
      <c r="AA2481" s="36"/>
      <c r="AC2481" s="76"/>
      <c r="AD2481" s="89"/>
      <c r="AE2481" s="89"/>
      <c r="AF2481" s="90"/>
      <c r="AG2481" s="92"/>
      <c r="AH2481" s="88"/>
      <c r="AI2481" s="88"/>
      <c r="AJ2481" s="88"/>
      <c r="AK2481" s="88"/>
      <c r="AL2481" s="88"/>
      <c r="AM2481" s="88"/>
      <c r="AN2481" s="88"/>
      <c r="AO2481" s="88"/>
      <c r="AP2481" s="88"/>
      <c r="AQ2481" s="88"/>
      <c r="AR2481" s="88"/>
      <c r="AS2481" s="88"/>
      <c r="AT2481" s="90"/>
      <c r="AU2481" s="92"/>
      <c r="AV2481" s="88"/>
      <c r="AW2481" s="88"/>
      <c r="AX2481" s="38"/>
      <c r="AZ2481" s="141"/>
      <c r="BE2481" s="168"/>
      <c r="BF2481" s="168"/>
      <c r="BG2481" s="168"/>
      <c r="BH2481" s="168"/>
      <c r="BI2481" s="168"/>
      <c r="BJ2481" s="168"/>
      <c r="BK2481" s="168"/>
      <c r="BL2481" s="168"/>
      <c r="BM2481" s="168"/>
      <c r="DK2481" s="168"/>
      <c r="DL2481" s="168"/>
      <c r="DM2481" s="168"/>
      <c r="DN2481" s="168"/>
      <c r="DO2481" s="168"/>
      <c r="DP2481" s="168"/>
      <c r="DQ2481" s="168"/>
      <c r="DR2481" s="168"/>
      <c r="DS2481" s="168"/>
      <c r="DT2481" s="168"/>
      <c r="DU2481" s="168"/>
      <c r="DV2481" s="168"/>
      <c r="DW2481" s="168"/>
      <c r="DX2481" s="168"/>
      <c r="DY2481" s="168"/>
      <c r="DZ2481" s="168"/>
      <c r="EA2481" s="168"/>
      <c r="EB2481" s="168"/>
      <c r="EC2481" s="168"/>
      <c r="ED2481" s="168"/>
      <c r="EE2481" s="168"/>
      <c r="EF2481" s="168"/>
      <c r="EG2481" s="168"/>
      <c r="EH2481" s="168"/>
      <c r="EI2481" s="168"/>
      <c r="EJ2481" s="168"/>
      <c r="EK2481" s="168"/>
      <c r="EL2481" s="168"/>
      <c r="EM2481" s="168"/>
      <c r="EN2481" s="168"/>
      <c r="EO2481" s="168"/>
      <c r="EP2481" s="168"/>
      <c r="EQ2481" s="168"/>
      <c r="ER2481" s="168"/>
      <c r="ES2481" s="168"/>
      <c r="ET2481" s="168"/>
      <c r="EU2481" s="168"/>
      <c r="EV2481" s="168"/>
      <c r="EW2481" s="168"/>
      <c r="EX2481" s="168"/>
      <c r="EY2481" s="168"/>
      <c r="EZ2481" s="168"/>
      <c r="FA2481" s="168"/>
      <c r="FB2481" s="168"/>
      <c r="FC2481" s="168"/>
      <c r="FD2481" s="168"/>
    </row>
    <row r="2482" spans="1:160" s="5" customFormat="1" ht="24.9" customHeight="1" x14ac:dyDescent="0.3">
      <c r="A2482" s="263"/>
      <c r="B2482" s="263"/>
      <c r="C2482" s="265"/>
      <c r="D2482" s="481"/>
      <c r="E2482" s="482"/>
      <c r="F2482" s="482"/>
      <c r="G2482" s="482"/>
      <c r="H2482" s="482"/>
      <c r="I2482" s="482"/>
      <c r="J2482" s="482"/>
      <c r="K2482" s="482"/>
      <c r="L2482" s="482"/>
      <c r="M2482" s="483"/>
      <c r="N2482" s="16"/>
      <c r="O2482" s="529"/>
      <c r="P2482" s="530"/>
      <c r="Q2482" s="8"/>
      <c r="R2482" s="8"/>
      <c r="S2482" s="8"/>
      <c r="T2482" s="9"/>
      <c r="U2482" s="17"/>
      <c r="V2482" s="33"/>
      <c r="W2482" s="57"/>
      <c r="X2482" s="86"/>
      <c r="Y2482" s="33"/>
      <c r="Z2482" s="36"/>
      <c r="AA2482" s="36"/>
      <c r="AC2482" s="76"/>
      <c r="AD2482" s="89"/>
      <c r="AE2482" s="89"/>
      <c r="AF2482" s="90"/>
      <c r="AG2482" s="92"/>
      <c r="AH2482" s="88"/>
      <c r="AI2482" s="88"/>
      <c r="AJ2482" s="88"/>
      <c r="AK2482" s="88"/>
      <c r="AL2482" s="88"/>
      <c r="AM2482" s="88"/>
      <c r="AN2482" s="88"/>
      <c r="AO2482" s="88"/>
      <c r="AP2482" s="88"/>
      <c r="AQ2482" s="88"/>
      <c r="AR2482" s="88"/>
      <c r="AS2482" s="88"/>
      <c r="AT2482" s="90"/>
      <c r="AU2482" s="92"/>
      <c r="AV2482" s="88"/>
      <c r="AW2482" s="88"/>
      <c r="AX2482" s="38"/>
      <c r="AZ2482" s="141"/>
      <c r="BE2482" s="168"/>
      <c r="BF2482" s="168"/>
      <c r="BG2482" s="168"/>
      <c r="BH2482" s="168"/>
      <c r="BI2482" s="168"/>
      <c r="BJ2482" s="168"/>
      <c r="BK2482" s="168"/>
      <c r="BL2482" s="168"/>
      <c r="BM2482" s="168"/>
      <c r="DK2482" s="168"/>
      <c r="DL2482" s="168"/>
      <c r="DM2482" s="168"/>
      <c r="DN2482" s="168"/>
      <c r="DO2482" s="168"/>
      <c r="DP2482" s="168"/>
      <c r="DQ2482" s="168"/>
      <c r="DR2482" s="168"/>
      <c r="DS2482" s="168"/>
      <c r="DT2482" s="168"/>
      <c r="DU2482" s="168"/>
      <c r="DV2482" s="168"/>
      <c r="DW2482" s="168"/>
      <c r="DX2482" s="168"/>
      <c r="DY2482" s="168"/>
      <c r="DZ2482" s="168"/>
      <c r="EA2482" s="168"/>
      <c r="EB2482" s="168"/>
      <c r="EC2482" s="168"/>
      <c r="ED2482" s="168"/>
      <c r="EE2482" s="168"/>
      <c r="EF2482" s="168"/>
      <c r="EG2482" s="168"/>
      <c r="EH2482" s="168"/>
      <c r="EI2482" s="168"/>
      <c r="EJ2482" s="168"/>
      <c r="EK2482" s="168"/>
      <c r="EL2482" s="168"/>
      <c r="EM2482" s="168"/>
      <c r="EN2482" s="168"/>
      <c r="EO2482" s="168"/>
      <c r="EP2482" s="168"/>
      <c r="EQ2482" s="168"/>
      <c r="ER2482" s="168"/>
      <c r="ES2482" s="168"/>
      <c r="ET2482" s="168"/>
      <c r="EU2482" s="168"/>
      <c r="EV2482" s="168"/>
      <c r="EW2482" s="168"/>
      <c r="EX2482" s="168"/>
      <c r="EY2482" s="168"/>
      <c r="EZ2482" s="168"/>
      <c r="FA2482" s="168"/>
      <c r="FB2482" s="168"/>
      <c r="FC2482" s="168"/>
      <c r="FD2482" s="168"/>
    </row>
    <row r="2483" spans="1:160" s="5" customFormat="1" ht="24.9" customHeight="1" x14ac:dyDescent="0.3">
      <c r="A2483" s="263"/>
      <c r="B2483" s="263"/>
      <c r="C2483" s="265"/>
      <c r="D2483" s="481"/>
      <c r="E2483" s="482"/>
      <c r="F2483" s="482"/>
      <c r="G2483" s="482"/>
      <c r="H2483" s="482"/>
      <c r="I2483" s="482"/>
      <c r="J2483" s="482"/>
      <c r="K2483" s="482"/>
      <c r="L2483" s="482"/>
      <c r="M2483" s="483"/>
      <c r="N2483" s="16"/>
      <c r="O2483" s="529"/>
      <c r="P2483" s="530"/>
      <c r="Q2483" s="8"/>
      <c r="R2483" s="8"/>
      <c r="S2483" s="8"/>
      <c r="T2483" s="9"/>
      <c r="U2483" s="17"/>
      <c r="V2483" s="33"/>
      <c r="W2483" s="57"/>
      <c r="X2483" s="86"/>
      <c r="Y2483" s="33"/>
      <c r="Z2483" s="36"/>
      <c r="AA2483" s="36"/>
      <c r="AC2483" s="76"/>
      <c r="AD2483" s="89"/>
      <c r="AE2483" s="89"/>
      <c r="AF2483" s="90"/>
      <c r="AG2483" s="92"/>
      <c r="AH2483" s="88"/>
      <c r="AI2483" s="88"/>
      <c r="AJ2483" s="88"/>
      <c r="AK2483" s="88"/>
      <c r="AL2483" s="88"/>
      <c r="AM2483" s="88"/>
      <c r="AN2483" s="88"/>
      <c r="AO2483" s="88"/>
      <c r="AP2483" s="88"/>
      <c r="AQ2483" s="88"/>
      <c r="AR2483" s="88"/>
      <c r="AS2483" s="88"/>
      <c r="AT2483" s="90"/>
      <c r="AU2483" s="92"/>
      <c r="AV2483" s="88"/>
      <c r="AW2483" s="88"/>
      <c r="AX2483" s="38"/>
      <c r="AZ2483" s="141"/>
      <c r="BE2483" s="168"/>
      <c r="BF2483" s="168"/>
      <c r="BG2483" s="168"/>
      <c r="BH2483" s="168"/>
      <c r="BI2483" s="168"/>
      <c r="BJ2483" s="168"/>
      <c r="BK2483" s="168"/>
      <c r="BL2483" s="168"/>
      <c r="BM2483" s="168"/>
      <c r="DK2483" s="168"/>
      <c r="DL2483" s="168"/>
      <c r="DM2483" s="168"/>
      <c r="DN2483" s="168"/>
      <c r="DO2483" s="168"/>
      <c r="DP2483" s="168"/>
      <c r="DQ2483" s="168"/>
      <c r="DR2483" s="168"/>
      <c r="DS2483" s="168"/>
      <c r="DT2483" s="168"/>
      <c r="DU2483" s="168"/>
      <c r="DV2483" s="168"/>
      <c r="DW2483" s="168"/>
      <c r="DX2483" s="168"/>
      <c r="DY2483" s="168"/>
      <c r="DZ2483" s="168"/>
      <c r="EA2483" s="168"/>
      <c r="EB2483" s="168"/>
      <c r="EC2483" s="168"/>
      <c r="ED2483" s="168"/>
      <c r="EE2483" s="168"/>
      <c r="EF2483" s="168"/>
      <c r="EG2483" s="168"/>
      <c r="EH2483" s="168"/>
      <c r="EI2483" s="168"/>
      <c r="EJ2483" s="168"/>
      <c r="EK2483" s="168"/>
      <c r="EL2483" s="168"/>
      <c r="EM2483" s="168"/>
      <c r="EN2483" s="168"/>
      <c r="EO2483" s="168"/>
      <c r="EP2483" s="168"/>
      <c r="EQ2483" s="168"/>
      <c r="ER2483" s="168"/>
      <c r="ES2483" s="168"/>
      <c r="ET2483" s="168"/>
      <c r="EU2483" s="168"/>
      <c r="EV2483" s="168"/>
      <c r="EW2483" s="168"/>
      <c r="EX2483" s="168"/>
      <c r="EY2483" s="168"/>
      <c r="EZ2483" s="168"/>
      <c r="FA2483" s="168"/>
      <c r="FB2483" s="168"/>
      <c r="FC2483" s="168"/>
      <c r="FD2483" s="168"/>
    </row>
    <row r="2484" spans="1:160" s="5" customFormat="1" ht="24.9" customHeight="1" x14ac:dyDescent="0.3">
      <c r="A2484" s="263"/>
      <c r="B2484" s="263"/>
      <c r="C2484" s="265"/>
      <c r="D2484" s="481"/>
      <c r="E2484" s="482"/>
      <c r="F2484" s="482"/>
      <c r="G2484" s="482"/>
      <c r="H2484" s="482"/>
      <c r="I2484" s="482"/>
      <c r="J2484" s="482"/>
      <c r="K2484" s="482"/>
      <c r="L2484" s="482"/>
      <c r="M2484" s="483"/>
      <c r="N2484" s="16"/>
      <c r="O2484" s="529"/>
      <c r="P2484" s="530"/>
      <c r="Q2484" s="8"/>
      <c r="R2484" s="8"/>
      <c r="S2484" s="8"/>
      <c r="T2484" s="9"/>
      <c r="U2484" s="17"/>
      <c r="V2484" s="33"/>
      <c r="W2484" s="57"/>
      <c r="X2484" s="86"/>
      <c r="Y2484" s="33"/>
      <c r="Z2484" s="36"/>
      <c r="AA2484" s="36"/>
      <c r="AC2484" s="82"/>
      <c r="AD2484" s="89"/>
      <c r="AE2484" s="89"/>
      <c r="AF2484" s="90"/>
      <c r="AG2484" s="38"/>
      <c r="AH2484" s="88"/>
      <c r="AI2484" s="88"/>
      <c r="AJ2484" s="88"/>
      <c r="AK2484" s="88"/>
      <c r="AL2484" s="88"/>
      <c r="AM2484" s="88"/>
      <c r="AN2484" s="88"/>
      <c r="AO2484" s="88"/>
      <c r="AP2484" s="88"/>
      <c r="AQ2484" s="88"/>
      <c r="AR2484" s="88"/>
      <c r="AS2484" s="88"/>
      <c r="AT2484" s="90"/>
      <c r="AU2484" s="38"/>
      <c r="AV2484" s="88"/>
      <c r="AW2484" s="88"/>
      <c r="AX2484" s="38"/>
      <c r="AZ2484" s="141"/>
      <c r="BE2484" s="168"/>
      <c r="BF2484" s="168"/>
      <c r="BG2484" s="168"/>
      <c r="BH2484" s="168"/>
      <c r="BI2484" s="168"/>
      <c r="BJ2484" s="168"/>
      <c r="BK2484" s="168"/>
      <c r="BL2484" s="168"/>
      <c r="BM2484" s="168"/>
      <c r="DK2484" s="168"/>
      <c r="DL2484" s="168"/>
      <c r="DM2484" s="168"/>
      <c r="DN2484" s="168"/>
      <c r="DO2484" s="168"/>
      <c r="DP2484" s="168"/>
      <c r="DQ2484" s="168"/>
      <c r="DR2484" s="168"/>
      <c r="DS2484" s="168"/>
      <c r="DT2484" s="168"/>
      <c r="DU2484" s="168"/>
      <c r="DV2484" s="168"/>
      <c r="DW2484" s="168"/>
      <c r="DX2484" s="168"/>
      <c r="DY2484" s="168"/>
      <c r="DZ2484" s="168"/>
      <c r="EA2484" s="168"/>
      <c r="EB2484" s="168"/>
      <c r="EC2484" s="168"/>
      <c r="ED2484" s="168"/>
      <c r="EE2484" s="168"/>
      <c r="EF2484" s="168"/>
      <c r="EG2484" s="168"/>
      <c r="EH2484" s="168"/>
      <c r="EI2484" s="168"/>
      <c r="EJ2484" s="168"/>
      <c r="EK2484" s="168"/>
      <c r="EL2484" s="168"/>
      <c r="EM2484" s="168"/>
      <c r="EN2484" s="168"/>
      <c r="EO2484" s="168"/>
      <c r="EP2484" s="168"/>
      <c r="EQ2484" s="168"/>
      <c r="ER2484" s="168"/>
      <c r="ES2484" s="168"/>
      <c r="ET2484" s="168"/>
      <c r="EU2484" s="168"/>
      <c r="EV2484" s="168"/>
      <c r="EW2484" s="168"/>
      <c r="EX2484" s="168"/>
      <c r="EY2484" s="168"/>
      <c r="EZ2484" s="168"/>
      <c r="FA2484" s="168"/>
      <c r="FB2484" s="168"/>
      <c r="FC2484" s="168"/>
      <c r="FD2484" s="168"/>
    </row>
    <row r="2485" spans="1:160" s="5" customFormat="1" ht="24.9" customHeight="1" x14ac:dyDescent="0.3">
      <c r="A2485" s="263"/>
      <c r="B2485" s="263"/>
      <c r="C2485" s="265"/>
      <c r="D2485" s="481"/>
      <c r="E2485" s="482"/>
      <c r="F2485" s="482"/>
      <c r="G2485" s="482"/>
      <c r="H2485" s="482"/>
      <c r="I2485" s="482"/>
      <c r="J2485" s="482"/>
      <c r="K2485" s="482"/>
      <c r="L2485" s="482"/>
      <c r="M2485" s="483"/>
      <c r="N2485" s="16"/>
      <c r="O2485" s="529"/>
      <c r="P2485" s="530"/>
      <c r="Q2485" s="8"/>
      <c r="R2485" s="8"/>
      <c r="S2485" s="8"/>
      <c r="T2485" s="9"/>
      <c r="U2485" s="17"/>
      <c r="V2485" s="33"/>
      <c r="W2485" s="57"/>
      <c r="X2485" s="86"/>
      <c r="Y2485" s="33"/>
      <c r="Z2485" s="36"/>
      <c r="AA2485" s="36"/>
      <c r="AC2485" s="82"/>
      <c r="AD2485" s="89"/>
      <c r="AE2485" s="89"/>
      <c r="AF2485" s="90"/>
      <c r="AG2485" s="38"/>
      <c r="AH2485" s="88"/>
      <c r="AI2485" s="88"/>
      <c r="AJ2485" s="88"/>
      <c r="AK2485" s="88"/>
      <c r="AL2485" s="88"/>
      <c r="AM2485" s="88"/>
      <c r="AN2485" s="88"/>
      <c r="AO2485" s="88"/>
      <c r="AP2485" s="88"/>
      <c r="AQ2485" s="88"/>
      <c r="AR2485" s="88"/>
      <c r="AS2485" s="88"/>
      <c r="AT2485" s="90"/>
      <c r="AU2485" s="38"/>
      <c r="AV2485" s="88"/>
      <c r="AW2485" s="88"/>
      <c r="AX2485" s="38"/>
      <c r="AZ2485" s="141"/>
      <c r="BE2485" s="168"/>
      <c r="BF2485" s="168"/>
      <c r="BG2485" s="168"/>
      <c r="BH2485" s="168"/>
      <c r="BI2485" s="168"/>
      <c r="BJ2485" s="168"/>
      <c r="BK2485" s="168"/>
      <c r="BL2485" s="168"/>
      <c r="BM2485" s="168"/>
      <c r="DK2485" s="168"/>
      <c r="DL2485" s="168"/>
      <c r="DM2485" s="168"/>
      <c r="DN2485" s="168"/>
      <c r="DO2485" s="168"/>
      <c r="DP2485" s="168"/>
      <c r="DQ2485" s="168"/>
      <c r="DR2485" s="168"/>
      <c r="DS2485" s="168"/>
      <c r="DT2485" s="168"/>
      <c r="DU2485" s="168"/>
      <c r="DV2485" s="168"/>
      <c r="DW2485" s="168"/>
      <c r="DX2485" s="168"/>
      <c r="DY2485" s="168"/>
      <c r="DZ2485" s="168"/>
      <c r="EA2485" s="168"/>
      <c r="EB2485" s="168"/>
      <c r="EC2485" s="168"/>
      <c r="ED2485" s="168"/>
      <c r="EE2485" s="168"/>
      <c r="EF2485" s="168"/>
      <c r="EG2485" s="168"/>
      <c r="EH2485" s="168"/>
      <c r="EI2485" s="168"/>
      <c r="EJ2485" s="168"/>
      <c r="EK2485" s="168"/>
      <c r="EL2485" s="168"/>
      <c r="EM2485" s="168"/>
      <c r="EN2485" s="168"/>
      <c r="EO2485" s="168"/>
      <c r="EP2485" s="168"/>
      <c r="EQ2485" s="168"/>
      <c r="ER2485" s="168"/>
      <c r="ES2485" s="168"/>
      <c r="ET2485" s="168"/>
      <c r="EU2485" s="168"/>
      <c r="EV2485" s="168"/>
      <c r="EW2485" s="168"/>
      <c r="EX2485" s="168"/>
      <c r="EY2485" s="168"/>
      <c r="EZ2485" s="168"/>
      <c r="FA2485" s="168"/>
      <c r="FB2485" s="168"/>
      <c r="FC2485" s="168"/>
      <c r="FD2485" s="168"/>
    </row>
    <row r="2486" spans="1:160" s="5" customFormat="1" ht="24.9" customHeight="1" x14ac:dyDescent="0.3">
      <c r="A2486" s="263"/>
      <c r="B2486" s="263"/>
      <c r="C2486" s="265"/>
      <c r="D2486" s="481"/>
      <c r="E2486" s="482"/>
      <c r="F2486" s="482"/>
      <c r="G2486" s="482"/>
      <c r="H2486" s="482"/>
      <c r="I2486" s="482"/>
      <c r="J2486" s="482"/>
      <c r="K2486" s="482"/>
      <c r="L2486" s="482"/>
      <c r="M2486" s="483"/>
      <c r="N2486" s="16"/>
      <c r="O2486" s="529"/>
      <c r="P2486" s="530"/>
      <c r="Q2486" s="8"/>
      <c r="R2486" s="8"/>
      <c r="S2486" s="8"/>
      <c r="T2486" s="9"/>
      <c r="U2486" s="17"/>
      <c r="V2486" s="33"/>
      <c r="W2486" s="57"/>
      <c r="X2486" s="86"/>
      <c r="Y2486" s="33"/>
      <c r="Z2486" s="36"/>
      <c r="AA2486" s="36"/>
      <c r="AC2486" s="82"/>
      <c r="AD2486" s="89"/>
      <c r="AE2486" s="89"/>
      <c r="AF2486" s="90"/>
      <c r="AG2486" s="38"/>
      <c r="AH2486" s="88"/>
      <c r="AI2486" s="88"/>
      <c r="AJ2486" s="88"/>
      <c r="AK2486" s="88"/>
      <c r="AL2486" s="88"/>
      <c r="AM2486" s="88"/>
      <c r="AN2486" s="88"/>
      <c r="AO2486" s="88"/>
      <c r="AP2486" s="88"/>
      <c r="AQ2486" s="88"/>
      <c r="AR2486" s="88"/>
      <c r="AS2486" s="88"/>
      <c r="AT2486" s="90"/>
      <c r="AU2486" s="38"/>
      <c r="AV2486" s="88"/>
      <c r="AW2486" s="88"/>
      <c r="AX2486" s="38"/>
      <c r="AZ2486" s="141"/>
      <c r="BE2486" s="168"/>
      <c r="BF2486" s="168"/>
      <c r="BG2486" s="168"/>
      <c r="BH2486" s="168"/>
      <c r="BI2486" s="168"/>
      <c r="BJ2486" s="168"/>
      <c r="BK2486" s="168"/>
      <c r="BL2486" s="168"/>
      <c r="BM2486" s="168"/>
      <c r="DK2486" s="168"/>
      <c r="DL2486" s="168"/>
      <c r="DM2486" s="168"/>
      <c r="DN2486" s="168"/>
      <c r="DO2486" s="168"/>
      <c r="DP2486" s="168"/>
      <c r="DQ2486" s="168"/>
      <c r="DR2486" s="168"/>
      <c r="DS2486" s="168"/>
      <c r="DT2486" s="168"/>
      <c r="DU2486" s="168"/>
      <c r="DV2486" s="168"/>
      <c r="DW2486" s="168"/>
      <c r="DX2486" s="168"/>
      <c r="DY2486" s="168"/>
      <c r="DZ2486" s="168"/>
      <c r="EA2486" s="168"/>
      <c r="EB2486" s="168"/>
      <c r="EC2486" s="168"/>
      <c r="ED2486" s="168"/>
      <c r="EE2486" s="168"/>
      <c r="EF2486" s="168"/>
      <c r="EG2486" s="168"/>
      <c r="EH2486" s="168"/>
      <c r="EI2486" s="168"/>
      <c r="EJ2486" s="168"/>
      <c r="EK2486" s="168"/>
      <c r="EL2486" s="168"/>
      <c r="EM2486" s="168"/>
      <c r="EN2486" s="168"/>
      <c r="EO2486" s="168"/>
      <c r="EP2486" s="168"/>
      <c r="EQ2486" s="168"/>
      <c r="ER2486" s="168"/>
      <c r="ES2486" s="168"/>
      <c r="ET2486" s="168"/>
      <c r="EU2486" s="168"/>
      <c r="EV2486" s="168"/>
      <c r="EW2486" s="168"/>
      <c r="EX2486" s="168"/>
      <c r="EY2486" s="168"/>
      <c r="EZ2486" s="168"/>
      <c r="FA2486" s="168"/>
      <c r="FB2486" s="168"/>
      <c r="FC2486" s="168"/>
      <c r="FD2486" s="168"/>
    </row>
    <row r="2487" spans="1:160" s="5" customFormat="1" ht="24.9" customHeight="1" thickBot="1" x14ac:dyDescent="0.35">
      <c r="A2487" s="263"/>
      <c r="B2487" s="263"/>
      <c r="C2487" s="265"/>
      <c r="D2487" s="481"/>
      <c r="E2487" s="482"/>
      <c r="F2487" s="482"/>
      <c r="G2487" s="482"/>
      <c r="H2487" s="482"/>
      <c r="I2487" s="482"/>
      <c r="J2487" s="482"/>
      <c r="K2487" s="482"/>
      <c r="L2487" s="482"/>
      <c r="M2487" s="483"/>
      <c r="N2487" s="414" t="s">
        <v>16</v>
      </c>
      <c r="O2487" s="415"/>
      <c r="P2487" s="415"/>
      <c r="Q2487" s="415"/>
      <c r="R2487" s="415"/>
      <c r="S2487" s="415"/>
      <c r="T2487" s="415"/>
      <c r="U2487" s="18">
        <f>SUM(U2467:U2486)</f>
        <v>0</v>
      </c>
      <c r="V2487" s="33"/>
      <c r="W2487" s="57"/>
      <c r="X2487" s="86"/>
      <c r="Y2487" s="33"/>
      <c r="Z2487" s="36"/>
      <c r="AA2487" s="36"/>
      <c r="AC2487" s="82"/>
      <c r="AD2487" s="89"/>
      <c r="AE2487" s="89"/>
      <c r="AF2487" s="90"/>
      <c r="AG2487" s="38"/>
      <c r="AH2487" s="88"/>
      <c r="AI2487" s="88"/>
      <c r="AJ2487" s="88"/>
      <c r="AK2487" s="88"/>
      <c r="AL2487" s="88"/>
      <c r="AM2487" s="88"/>
      <c r="AN2487" s="88"/>
      <c r="AO2487" s="88"/>
      <c r="AP2487" s="88"/>
      <c r="AQ2487" s="88"/>
      <c r="AR2487" s="88"/>
      <c r="AS2487" s="88"/>
      <c r="AT2487" s="90"/>
      <c r="AU2487" s="38"/>
      <c r="AV2487" s="88"/>
      <c r="AW2487" s="88"/>
      <c r="AX2487" s="38"/>
      <c r="AZ2487" s="141"/>
      <c r="BE2487" s="168"/>
      <c r="BF2487" s="168"/>
      <c r="BG2487" s="168"/>
      <c r="BH2487" s="168"/>
      <c r="BI2487" s="168"/>
      <c r="BJ2487" s="168"/>
      <c r="BK2487" s="168"/>
      <c r="BL2487" s="168"/>
      <c r="BM2487" s="168"/>
      <c r="DK2487" s="168"/>
      <c r="DL2487" s="168"/>
      <c r="DM2487" s="168"/>
      <c r="DN2487" s="168"/>
      <c r="DO2487" s="168"/>
      <c r="DP2487" s="168"/>
      <c r="DQ2487" s="168"/>
      <c r="DR2487" s="168"/>
      <c r="DS2487" s="168"/>
      <c r="DT2487" s="168"/>
      <c r="DU2487" s="168"/>
      <c r="DV2487" s="168"/>
      <c r="DW2487" s="168"/>
      <c r="DX2487" s="168"/>
      <c r="DY2487" s="168"/>
      <c r="DZ2487" s="168"/>
      <c r="EA2487" s="168"/>
      <c r="EB2487" s="168"/>
      <c r="EC2487" s="168"/>
      <c r="ED2487" s="168"/>
      <c r="EE2487" s="168"/>
      <c r="EF2487" s="168"/>
      <c r="EG2487" s="168"/>
      <c r="EH2487" s="168"/>
      <c r="EI2487" s="168"/>
      <c r="EJ2487" s="168"/>
      <c r="EK2487" s="168"/>
      <c r="EL2487" s="168"/>
      <c r="EM2487" s="168"/>
      <c r="EN2487" s="168"/>
      <c r="EO2487" s="168"/>
      <c r="EP2487" s="168"/>
      <c r="EQ2487" s="168"/>
      <c r="ER2487" s="168"/>
      <c r="ES2487" s="168"/>
      <c r="ET2487" s="168"/>
      <c r="EU2487" s="168"/>
      <c r="EV2487" s="168"/>
      <c r="EW2487" s="168"/>
      <c r="EX2487" s="168"/>
      <c r="EY2487" s="168"/>
      <c r="EZ2487" s="168"/>
      <c r="FA2487" s="168"/>
      <c r="FB2487" s="168"/>
      <c r="FC2487" s="168"/>
      <c r="FD2487" s="168"/>
    </row>
    <row r="2488" spans="1:160" s="5" customFormat="1" ht="14.4" customHeight="1" x14ac:dyDescent="0.3">
      <c r="A2488" s="263"/>
      <c r="B2488" s="263"/>
      <c r="C2488" s="265"/>
      <c r="D2488" s="481"/>
      <c r="E2488" s="482"/>
      <c r="F2488" s="482"/>
      <c r="G2488" s="482"/>
      <c r="H2488" s="482"/>
      <c r="I2488" s="482"/>
      <c r="J2488" s="482"/>
      <c r="K2488" s="482"/>
      <c r="L2488" s="482"/>
      <c r="M2488" s="483"/>
      <c r="N2488" s="416" t="s">
        <v>17</v>
      </c>
      <c r="O2488" s="417"/>
      <c r="P2488" s="417"/>
      <c r="Q2488" s="417"/>
      <c r="R2488" s="417"/>
      <c r="S2488" s="417"/>
      <c r="T2488" s="417"/>
      <c r="U2488" s="418"/>
      <c r="V2488" s="87"/>
      <c r="W2488" s="57"/>
      <c r="X2488" s="86"/>
      <c r="Y2488" s="33"/>
      <c r="Z2488" s="36"/>
      <c r="AA2488" s="36"/>
      <c r="AC2488" s="82"/>
      <c r="AD2488" s="38"/>
      <c r="AE2488" s="82"/>
      <c r="AF2488" s="82"/>
      <c r="AG2488" s="38"/>
      <c r="AH2488" s="88"/>
      <c r="AI2488" s="88"/>
      <c r="AJ2488" s="88"/>
      <c r="AK2488" s="88"/>
      <c r="AL2488" s="88"/>
      <c r="AM2488" s="88"/>
      <c r="AN2488" s="88"/>
      <c r="AO2488" s="88"/>
      <c r="AP2488" s="88"/>
      <c r="AQ2488" s="88"/>
      <c r="AR2488" s="88"/>
      <c r="AS2488" s="88"/>
      <c r="AT2488" s="88"/>
      <c r="AU2488" s="89"/>
      <c r="AV2488" s="38"/>
      <c r="AW2488" s="38"/>
      <c r="AX2488" s="38"/>
      <c r="AZ2488" s="141"/>
      <c r="BE2488" s="168"/>
      <c r="BF2488" s="168"/>
      <c r="BG2488" s="168"/>
      <c r="BH2488" s="168"/>
      <c r="BI2488" s="168"/>
      <c r="BJ2488" s="168"/>
      <c r="BK2488" s="168"/>
      <c r="BL2488" s="168"/>
      <c r="BM2488" s="168"/>
      <c r="DK2488" s="168"/>
      <c r="DL2488" s="168"/>
      <c r="DM2488" s="168"/>
      <c r="DN2488" s="168"/>
      <c r="DO2488" s="168"/>
      <c r="DP2488" s="168"/>
      <c r="DQ2488" s="168"/>
      <c r="DR2488" s="168"/>
      <c r="DS2488" s="168"/>
      <c r="DT2488" s="168"/>
      <c r="DU2488" s="168"/>
      <c r="DV2488" s="168"/>
      <c r="DW2488" s="168"/>
      <c r="DX2488" s="168"/>
      <c r="DY2488" s="168"/>
      <c r="DZ2488" s="168"/>
      <c r="EA2488" s="168"/>
      <c r="EB2488" s="168"/>
      <c r="EC2488" s="168"/>
      <c r="ED2488" s="168"/>
      <c r="EE2488" s="168"/>
      <c r="EF2488" s="168"/>
      <c r="EG2488" s="168"/>
      <c r="EH2488" s="168"/>
      <c r="EI2488" s="168"/>
      <c r="EJ2488" s="168"/>
      <c r="EK2488" s="168"/>
      <c r="EL2488" s="168"/>
      <c r="EM2488" s="168"/>
      <c r="EN2488" s="168"/>
      <c r="EO2488" s="168"/>
      <c r="EP2488" s="168"/>
      <c r="EQ2488" s="168"/>
      <c r="ER2488" s="168"/>
      <c r="ES2488" s="168"/>
      <c r="ET2488" s="168"/>
      <c r="EU2488" s="168"/>
      <c r="EV2488" s="168"/>
      <c r="EW2488" s="168"/>
      <c r="EX2488" s="168"/>
      <c r="EY2488" s="168"/>
      <c r="EZ2488" s="168"/>
      <c r="FA2488" s="168"/>
      <c r="FB2488" s="168"/>
      <c r="FC2488" s="168"/>
      <c r="FD2488" s="168"/>
    </row>
    <row r="2489" spans="1:160" s="5" customFormat="1" x14ac:dyDescent="0.3">
      <c r="A2489" s="263"/>
      <c r="B2489" s="263"/>
      <c r="C2489" s="265"/>
      <c r="D2489" s="481"/>
      <c r="E2489" s="482"/>
      <c r="F2489" s="482"/>
      <c r="G2489" s="482"/>
      <c r="H2489" s="482"/>
      <c r="I2489" s="482"/>
      <c r="J2489" s="482"/>
      <c r="K2489" s="482"/>
      <c r="L2489" s="482"/>
      <c r="M2489" s="483"/>
      <c r="N2489" s="419"/>
      <c r="O2489" s="420"/>
      <c r="P2489" s="420"/>
      <c r="Q2489" s="420"/>
      <c r="R2489" s="420"/>
      <c r="S2489" s="420"/>
      <c r="T2489" s="420"/>
      <c r="U2489" s="421"/>
      <c r="V2489" s="33"/>
      <c r="W2489" s="57"/>
      <c r="X2489" s="86"/>
      <c r="Y2489" s="33"/>
      <c r="Z2489" s="36"/>
      <c r="AA2489" s="36"/>
      <c r="AC2489" s="82"/>
      <c r="AD2489" s="38"/>
      <c r="AE2489" s="82"/>
      <c r="AG2489" s="33"/>
      <c r="AH2489" s="43"/>
      <c r="AI2489" s="43"/>
      <c r="AJ2489" s="43"/>
      <c r="AK2489" s="43"/>
      <c r="AL2489" s="43"/>
      <c r="AM2489" s="43"/>
      <c r="AN2489" s="43"/>
      <c r="AO2489" s="43"/>
      <c r="AP2489" s="43"/>
      <c r="AQ2489" s="43"/>
      <c r="AR2489" s="43"/>
      <c r="AS2489" s="43"/>
      <c r="AT2489" s="43"/>
      <c r="AU2489" s="44"/>
      <c r="AV2489" s="33"/>
      <c r="AW2489" s="33"/>
      <c r="AX2489" s="33"/>
      <c r="AZ2489" s="141"/>
      <c r="BE2489" s="168"/>
      <c r="BF2489" s="168"/>
      <c r="BG2489" s="168"/>
      <c r="BH2489" s="168"/>
      <c r="BI2489" s="168"/>
      <c r="BJ2489" s="168"/>
      <c r="BK2489" s="168"/>
      <c r="BL2489" s="168"/>
      <c r="BM2489" s="168"/>
      <c r="DK2489" s="168"/>
      <c r="DL2489" s="168"/>
      <c r="DM2489" s="168"/>
      <c r="DN2489" s="168"/>
      <c r="DO2489" s="168"/>
      <c r="DP2489" s="168"/>
      <c r="DQ2489" s="168"/>
      <c r="DR2489" s="168"/>
      <c r="DS2489" s="168"/>
      <c r="DT2489" s="168"/>
      <c r="DU2489" s="168"/>
      <c r="DV2489" s="168"/>
      <c r="DW2489" s="168"/>
      <c r="DX2489" s="168"/>
      <c r="DY2489" s="168"/>
      <c r="DZ2489" s="168"/>
      <c r="EA2489" s="168"/>
      <c r="EB2489" s="168"/>
      <c r="EC2489" s="168"/>
      <c r="ED2489" s="168"/>
      <c r="EE2489" s="168"/>
      <c r="EF2489" s="168"/>
      <c r="EG2489" s="168"/>
      <c r="EH2489" s="168"/>
      <c r="EI2489" s="168"/>
      <c r="EJ2489" s="168"/>
      <c r="EK2489" s="168"/>
      <c r="EL2489" s="168"/>
      <c r="EM2489" s="168"/>
      <c r="EN2489" s="168"/>
      <c r="EO2489" s="168"/>
      <c r="EP2489" s="168"/>
      <c r="EQ2489" s="168"/>
      <c r="ER2489" s="168"/>
      <c r="ES2489" s="168"/>
      <c r="ET2489" s="168"/>
      <c r="EU2489" s="168"/>
      <c r="EV2489" s="168"/>
      <c r="EW2489" s="168"/>
      <c r="EX2489" s="168"/>
      <c r="EY2489" s="168"/>
      <c r="EZ2489" s="168"/>
      <c r="FA2489" s="168"/>
      <c r="FB2489" s="168"/>
      <c r="FC2489" s="168"/>
      <c r="FD2489" s="168"/>
    </row>
    <row r="2490" spans="1:160" s="5" customFormat="1" x14ac:dyDescent="0.3">
      <c r="A2490" s="263"/>
      <c r="B2490" s="263"/>
      <c r="C2490" s="265"/>
      <c r="D2490" s="481"/>
      <c r="E2490" s="482"/>
      <c r="F2490" s="482"/>
      <c r="G2490" s="482"/>
      <c r="H2490" s="482"/>
      <c r="I2490" s="482"/>
      <c r="J2490" s="482"/>
      <c r="K2490" s="482"/>
      <c r="L2490" s="482"/>
      <c r="M2490" s="483"/>
      <c r="N2490" s="419"/>
      <c r="O2490" s="420"/>
      <c r="P2490" s="420"/>
      <c r="Q2490" s="420"/>
      <c r="R2490" s="420"/>
      <c r="S2490" s="420"/>
      <c r="T2490" s="420"/>
      <c r="U2490" s="421"/>
      <c r="V2490" s="33"/>
      <c r="W2490" s="57"/>
      <c r="X2490" s="86"/>
      <c r="Y2490" s="33"/>
      <c r="Z2490" s="36"/>
      <c r="AA2490" s="36"/>
      <c r="AD2490" s="33"/>
      <c r="AG2490" s="33"/>
      <c r="AH2490" s="43"/>
      <c r="AI2490" s="43"/>
      <c r="AJ2490" s="43"/>
      <c r="AK2490" s="43"/>
      <c r="AL2490" s="43"/>
      <c r="AM2490" s="43"/>
      <c r="AN2490" s="43"/>
      <c r="AO2490" s="43"/>
      <c r="AP2490" s="43"/>
      <c r="AQ2490" s="43"/>
      <c r="AR2490" s="43"/>
      <c r="AS2490" s="43"/>
      <c r="AT2490" s="43"/>
      <c r="AU2490" s="44"/>
      <c r="AV2490" s="33"/>
      <c r="AW2490" s="33"/>
      <c r="AX2490" s="33"/>
      <c r="AZ2490" s="141"/>
      <c r="BE2490" s="168"/>
      <c r="BF2490" s="168"/>
      <c r="BG2490" s="168"/>
      <c r="BH2490" s="168"/>
      <c r="BI2490" s="168"/>
      <c r="BJ2490" s="168"/>
      <c r="BK2490" s="168"/>
      <c r="BL2490" s="168"/>
      <c r="BM2490" s="168"/>
      <c r="DK2490" s="168"/>
      <c r="DL2490" s="168"/>
      <c r="DM2490" s="168"/>
      <c r="DN2490" s="168"/>
      <c r="DO2490" s="168"/>
      <c r="DP2490" s="168"/>
      <c r="DQ2490" s="168"/>
      <c r="DR2490" s="168"/>
      <c r="DS2490" s="168"/>
      <c r="DT2490" s="168"/>
      <c r="DU2490" s="168"/>
      <c r="DV2490" s="168"/>
      <c r="DW2490" s="168"/>
      <c r="DX2490" s="168"/>
      <c r="DY2490" s="168"/>
      <c r="DZ2490" s="168"/>
      <c r="EA2490" s="168"/>
      <c r="EB2490" s="168"/>
      <c r="EC2490" s="168"/>
      <c r="ED2490" s="168"/>
      <c r="EE2490" s="168"/>
      <c r="EF2490" s="168"/>
      <c r="EG2490" s="168"/>
      <c r="EH2490" s="168"/>
      <c r="EI2490" s="168"/>
      <c r="EJ2490" s="168"/>
      <c r="EK2490" s="168"/>
      <c r="EL2490" s="168"/>
      <c r="EM2490" s="168"/>
      <c r="EN2490" s="168"/>
      <c r="EO2490" s="168"/>
      <c r="EP2490" s="168"/>
      <c r="EQ2490" s="168"/>
      <c r="ER2490" s="168"/>
      <c r="ES2490" s="168"/>
      <c r="ET2490" s="168"/>
      <c r="EU2490" s="168"/>
      <c r="EV2490" s="168"/>
      <c r="EW2490" s="168"/>
      <c r="EX2490" s="168"/>
      <c r="EY2490" s="168"/>
      <c r="EZ2490" s="168"/>
      <c r="FA2490" s="168"/>
      <c r="FB2490" s="168"/>
      <c r="FC2490" s="168"/>
      <c r="FD2490" s="168"/>
    </row>
    <row r="2491" spans="1:160" s="5" customFormat="1" ht="14.4" thickBot="1" x14ac:dyDescent="0.35">
      <c r="A2491" s="263"/>
      <c r="B2491" s="263"/>
      <c r="C2491" s="265"/>
      <c r="D2491" s="425"/>
      <c r="E2491" s="426"/>
      <c r="F2491" s="426"/>
      <c r="G2491" s="426"/>
      <c r="H2491" s="426"/>
      <c r="I2491" s="426"/>
      <c r="J2491" s="426"/>
      <c r="K2491" s="426"/>
      <c r="L2491" s="426"/>
      <c r="M2491" s="427"/>
      <c r="N2491" s="422"/>
      <c r="O2491" s="423"/>
      <c r="P2491" s="423"/>
      <c r="Q2491" s="423"/>
      <c r="R2491" s="423"/>
      <c r="S2491" s="423"/>
      <c r="T2491" s="423"/>
      <c r="U2491" s="424"/>
      <c r="V2491" s="33"/>
      <c r="W2491" s="57"/>
      <c r="X2491" s="86"/>
      <c r="Y2491" s="33"/>
      <c r="Z2491" s="36"/>
      <c r="AA2491" s="36"/>
      <c r="AD2491" s="33"/>
      <c r="AG2491" s="33"/>
      <c r="AH2491" s="43"/>
      <c r="AI2491" s="43"/>
      <c r="AJ2491" s="43"/>
      <c r="AK2491" s="43"/>
      <c r="AL2491" s="43"/>
      <c r="AM2491" s="43"/>
      <c r="AN2491" s="43"/>
      <c r="AO2491" s="43"/>
      <c r="AP2491" s="43"/>
      <c r="AQ2491" s="43"/>
      <c r="AR2491" s="43"/>
      <c r="AS2491" s="43"/>
      <c r="AT2491" s="43"/>
      <c r="AU2491" s="44"/>
      <c r="AV2491" s="33"/>
      <c r="AW2491" s="33"/>
      <c r="AX2491" s="33"/>
      <c r="AZ2491" s="141"/>
      <c r="BE2491" s="168"/>
      <c r="BF2491" s="168"/>
      <c r="BG2491" s="168"/>
      <c r="BH2491" s="168"/>
      <c r="BI2491" s="168"/>
      <c r="BJ2491" s="168"/>
      <c r="BK2491" s="168"/>
      <c r="BL2491" s="168"/>
      <c r="BM2491" s="168"/>
      <c r="DK2491" s="168"/>
      <c r="DL2491" s="168"/>
      <c r="DM2491" s="168"/>
      <c r="DN2491" s="168"/>
      <c r="DO2491" s="168"/>
      <c r="DP2491" s="168"/>
      <c r="DQ2491" s="168"/>
      <c r="DR2491" s="168"/>
      <c r="DS2491" s="168"/>
      <c r="DT2491" s="168"/>
      <c r="DU2491" s="168"/>
      <c r="DV2491" s="168"/>
      <c r="DW2491" s="168"/>
      <c r="DX2491" s="168"/>
      <c r="DY2491" s="168"/>
      <c r="DZ2491" s="168"/>
      <c r="EA2491" s="168"/>
      <c r="EB2491" s="168"/>
      <c r="EC2491" s="168"/>
      <c r="ED2491" s="168"/>
      <c r="EE2491" s="168"/>
      <c r="EF2491" s="168"/>
      <c r="EG2491" s="168"/>
      <c r="EH2491" s="168"/>
      <c r="EI2491" s="168"/>
      <c r="EJ2491" s="168"/>
      <c r="EK2491" s="168"/>
      <c r="EL2491" s="168"/>
      <c r="EM2491" s="168"/>
      <c r="EN2491" s="168"/>
      <c r="EO2491" s="168"/>
      <c r="EP2491" s="168"/>
      <c r="EQ2491" s="168"/>
      <c r="ER2491" s="168"/>
      <c r="ES2491" s="168"/>
      <c r="ET2491" s="168"/>
      <c r="EU2491" s="168"/>
      <c r="EV2491" s="168"/>
      <c r="EW2491" s="168"/>
      <c r="EX2491" s="168"/>
      <c r="EY2491" s="168"/>
      <c r="EZ2491" s="168"/>
      <c r="FA2491" s="168"/>
      <c r="FB2491" s="168"/>
      <c r="FC2491" s="168"/>
      <c r="FD2491" s="168"/>
    </row>
    <row r="2492" spans="1:160" s="5" customFormat="1" ht="5.25" customHeight="1" thickBot="1" x14ac:dyDescent="0.35">
      <c r="A2492" s="263"/>
      <c r="B2492" s="263"/>
      <c r="C2492" s="265"/>
      <c r="D2492" s="428"/>
      <c r="E2492" s="428"/>
      <c r="F2492" s="428"/>
      <c r="G2492" s="428"/>
      <c r="H2492" s="428"/>
      <c r="I2492" s="428"/>
      <c r="J2492" s="428"/>
      <c r="K2492" s="428"/>
      <c r="L2492" s="428"/>
      <c r="M2492" s="428"/>
      <c r="N2492" s="428"/>
      <c r="O2492" s="428"/>
      <c r="P2492" s="428"/>
      <c r="Q2492" s="428"/>
      <c r="R2492" s="428"/>
      <c r="S2492" s="428"/>
      <c r="T2492" s="428"/>
      <c r="U2492" s="428"/>
      <c r="V2492" s="33"/>
      <c r="W2492" s="57"/>
      <c r="X2492" s="86"/>
      <c r="Y2492" s="33"/>
      <c r="Z2492" s="36"/>
      <c r="AA2492" s="36"/>
      <c r="AD2492" s="33"/>
      <c r="AG2492" s="33"/>
      <c r="AH2492" s="43"/>
      <c r="AI2492" s="43"/>
      <c r="AJ2492" s="43"/>
      <c r="AK2492" s="43"/>
      <c r="AL2492" s="43"/>
      <c r="AM2492" s="43"/>
      <c r="AN2492" s="43"/>
      <c r="AO2492" s="43"/>
      <c r="AP2492" s="43"/>
      <c r="AQ2492" s="43"/>
      <c r="AR2492" s="43"/>
      <c r="AS2492" s="43"/>
      <c r="AT2492" s="43"/>
      <c r="AU2492" s="44"/>
      <c r="AV2492" s="33"/>
      <c r="AW2492" s="33"/>
      <c r="AX2492" s="33"/>
      <c r="AZ2492" s="141"/>
      <c r="BE2492" s="168"/>
      <c r="BF2492" s="168"/>
      <c r="BG2492" s="168"/>
      <c r="BH2492" s="168"/>
      <c r="BI2492" s="168"/>
      <c r="BJ2492" s="168"/>
      <c r="BK2492" s="168"/>
      <c r="BL2492" s="168"/>
      <c r="BM2492" s="168"/>
      <c r="DK2492" s="168"/>
      <c r="DL2492" s="168"/>
      <c r="DM2492" s="168"/>
      <c r="DN2492" s="168"/>
      <c r="DO2492" s="168"/>
      <c r="DP2492" s="168"/>
      <c r="DQ2492" s="168"/>
      <c r="DR2492" s="168"/>
      <c r="DS2492" s="168"/>
      <c r="DT2492" s="168"/>
      <c r="DU2492" s="168"/>
      <c r="DV2492" s="168"/>
      <c r="DW2492" s="168"/>
      <c r="DX2492" s="168"/>
      <c r="DY2492" s="168"/>
      <c r="DZ2492" s="168"/>
      <c r="EA2492" s="168"/>
      <c r="EB2492" s="168"/>
      <c r="EC2492" s="168"/>
      <c r="ED2492" s="168"/>
      <c r="EE2492" s="168"/>
      <c r="EF2492" s="168"/>
      <c r="EG2492" s="168"/>
      <c r="EH2492" s="168"/>
      <c r="EI2492" s="168"/>
      <c r="EJ2492" s="168"/>
      <c r="EK2492" s="168"/>
      <c r="EL2492" s="168"/>
      <c r="EM2492" s="168"/>
      <c r="EN2492" s="168"/>
      <c r="EO2492" s="168"/>
      <c r="EP2492" s="168"/>
      <c r="EQ2492" s="168"/>
      <c r="ER2492" s="168"/>
      <c r="ES2492" s="168"/>
      <c r="ET2492" s="168"/>
      <c r="EU2492" s="168"/>
      <c r="EV2492" s="168"/>
      <c r="EW2492" s="168"/>
      <c r="EX2492" s="168"/>
      <c r="EY2492" s="168"/>
      <c r="EZ2492" s="168"/>
      <c r="FA2492" s="168"/>
      <c r="FB2492" s="168"/>
      <c r="FC2492" s="168"/>
      <c r="FD2492" s="168"/>
    </row>
    <row r="2493" spans="1:160" s="5" customFormat="1" ht="20.25" customHeight="1" x14ac:dyDescent="0.3">
      <c r="A2493" s="263"/>
      <c r="B2493" s="263"/>
      <c r="C2493" s="265"/>
      <c r="D2493" s="429" t="s">
        <v>18</v>
      </c>
      <c r="E2493" s="430"/>
      <c r="F2493" s="430"/>
      <c r="G2493" s="430"/>
      <c r="H2493" s="430"/>
      <c r="I2493" s="430"/>
      <c r="J2493" s="430"/>
      <c r="K2493" s="430"/>
      <c r="L2493" s="430"/>
      <c r="M2493" s="431"/>
      <c r="N2493" s="429" t="s">
        <v>19</v>
      </c>
      <c r="O2493" s="430"/>
      <c r="P2493" s="430"/>
      <c r="Q2493" s="430"/>
      <c r="R2493" s="430"/>
      <c r="S2493" s="430"/>
      <c r="T2493" s="430"/>
      <c r="U2493" s="431"/>
      <c r="V2493" s="33"/>
      <c r="W2493" s="57"/>
      <c r="X2493" s="86"/>
      <c r="Y2493" s="33"/>
      <c r="Z2493" s="36"/>
      <c r="AA2493" s="36"/>
      <c r="AD2493" s="33"/>
      <c r="AG2493" s="33"/>
      <c r="AH2493" s="43"/>
      <c r="AI2493" s="43"/>
      <c r="AJ2493" s="43"/>
      <c r="AK2493" s="43"/>
      <c r="AL2493" s="43"/>
      <c r="AM2493" s="43"/>
      <c r="AN2493" s="43"/>
      <c r="AO2493" s="43"/>
      <c r="AP2493" s="43"/>
      <c r="AQ2493" s="43"/>
      <c r="AR2493" s="43"/>
      <c r="AS2493" s="43"/>
      <c r="AT2493" s="43"/>
      <c r="AU2493" s="44"/>
      <c r="AV2493" s="33"/>
      <c r="AW2493" s="33"/>
      <c r="AX2493" s="33"/>
      <c r="AZ2493" s="141"/>
      <c r="BE2493" s="168"/>
      <c r="BF2493" s="168"/>
      <c r="BG2493" s="168"/>
      <c r="BH2493" s="168"/>
      <c r="BI2493" s="168"/>
      <c r="BJ2493" s="168"/>
      <c r="BK2493" s="168"/>
      <c r="BL2493" s="168"/>
      <c r="BM2493" s="168"/>
      <c r="DK2493" s="168"/>
      <c r="DL2493" s="168"/>
      <c r="DM2493" s="168"/>
      <c r="DN2493" s="168"/>
      <c r="DO2493" s="168"/>
      <c r="DP2493" s="168"/>
      <c r="DQ2493" s="168"/>
      <c r="DR2493" s="168"/>
      <c r="DS2493" s="168"/>
      <c r="DT2493" s="168"/>
      <c r="DU2493" s="168"/>
      <c r="DV2493" s="168"/>
      <c r="DW2493" s="168"/>
      <c r="DX2493" s="168"/>
      <c r="DY2493" s="168"/>
      <c r="DZ2493" s="168"/>
      <c r="EA2493" s="168"/>
      <c r="EB2493" s="168"/>
      <c r="EC2493" s="168"/>
      <c r="ED2493" s="168"/>
      <c r="EE2493" s="168"/>
      <c r="EF2493" s="168"/>
      <c r="EG2493" s="168"/>
      <c r="EH2493" s="168"/>
      <c r="EI2493" s="168"/>
      <c r="EJ2493" s="168"/>
      <c r="EK2493" s="168"/>
      <c r="EL2493" s="168"/>
      <c r="EM2493" s="168"/>
      <c r="EN2493" s="168"/>
      <c r="EO2493" s="168"/>
      <c r="EP2493" s="168"/>
      <c r="EQ2493" s="168"/>
      <c r="ER2493" s="168"/>
      <c r="ES2493" s="168"/>
      <c r="ET2493" s="168"/>
      <c r="EU2493" s="168"/>
      <c r="EV2493" s="168"/>
      <c r="EW2493" s="168"/>
      <c r="EX2493" s="168"/>
      <c r="EY2493" s="168"/>
      <c r="EZ2493" s="168"/>
      <c r="FA2493" s="168"/>
      <c r="FB2493" s="168"/>
      <c r="FC2493" s="168"/>
      <c r="FD2493" s="168"/>
    </row>
    <row r="2494" spans="1:160" s="5" customFormat="1" x14ac:dyDescent="0.3">
      <c r="A2494" s="263"/>
      <c r="B2494" s="263"/>
      <c r="C2494" s="265"/>
      <c r="D2494" s="432" t="s">
        <v>20</v>
      </c>
      <c r="E2494" s="433"/>
      <c r="F2494" s="433"/>
      <c r="G2494" s="433"/>
      <c r="H2494" s="433"/>
      <c r="I2494" s="433"/>
      <c r="J2494" s="433"/>
      <c r="K2494" s="433"/>
      <c r="L2494" s="433"/>
      <c r="M2494" s="434"/>
      <c r="N2494" s="435" t="s">
        <v>21</v>
      </c>
      <c r="O2494" s="436"/>
      <c r="P2494" s="436"/>
      <c r="Q2494" s="436"/>
      <c r="R2494" s="436"/>
      <c r="S2494" s="436"/>
      <c r="T2494" s="436"/>
      <c r="U2494" s="437"/>
      <c r="V2494" s="33"/>
      <c r="W2494" s="57"/>
      <c r="X2494" s="86"/>
      <c r="Y2494" s="33"/>
      <c r="Z2494" s="36"/>
      <c r="AA2494" s="36"/>
      <c r="AD2494" s="33"/>
      <c r="AG2494" s="33"/>
      <c r="AH2494" s="43"/>
      <c r="AI2494" s="43"/>
      <c r="AJ2494" s="43"/>
      <c r="AK2494" s="43"/>
      <c r="AL2494" s="43"/>
      <c r="AM2494" s="43"/>
      <c r="AN2494" s="43"/>
      <c r="AO2494" s="43"/>
      <c r="AP2494" s="43"/>
      <c r="AQ2494" s="43"/>
      <c r="AR2494" s="43"/>
      <c r="AS2494" s="43"/>
      <c r="AT2494" s="43"/>
      <c r="AU2494" s="44"/>
      <c r="AV2494" s="33"/>
      <c r="AW2494" s="33"/>
      <c r="AX2494" s="33"/>
      <c r="AZ2494" s="141"/>
      <c r="BE2494" s="168"/>
      <c r="BF2494" s="168"/>
      <c r="BG2494" s="168"/>
      <c r="BH2494" s="168"/>
      <c r="BI2494" s="168"/>
      <c r="BJ2494" s="168"/>
      <c r="BK2494" s="168"/>
      <c r="BL2494" s="168"/>
      <c r="BM2494" s="168"/>
      <c r="DK2494" s="168"/>
      <c r="DL2494" s="168"/>
      <c r="DM2494" s="168"/>
      <c r="DN2494" s="168"/>
      <c r="DO2494" s="168"/>
      <c r="DP2494" s="168"/>
      <c r="DQ2494" s="168"/>
      <c r="DR2494" s="168"/>
      <c r="DS2494" s="168"/>
      <c r="DT2494" s="168"/>
      <c r="DU2494" s="168"/>
      <c r="DV2494" s="168"/>
      <c r="DW2494" s="168"/>
      <c r="DX2494" s="168"/>
      <c r="DY2494" s="168"/>
      <c r="DZ2494" s="168"/>
      <c r="EA2494" s="168"/>
      <c r="EB2494" s="168"/>
      <c r="EC2494" s="168"/>
      <c r="ED2494" s="168"/>
      <c r="EE2494" s="168"/>
      <c r="EF2494" s="168"/>
      <c r="EG2494" s="168"/>
      <c r="EH2494" s="168"/>
      <c r="EI2494" s="168"/>
      <c r="EJ2494" s="168"/>
      <c r="EK2494" s="168"/>
      <c r="EL2494" s="168"/>
      <c r="EM2494" s="168"/>
      <c r="EN2494" s="168"/>
      <c r="EO2494" s="168"/>
      <c r="EP2494" s="168"/>
      <c r="EQ2494" s="168"/>
      <c r="ER2494" s="168"/>
      <c r="ES2494" s="168"/>
      <c r="ET2494" s="168"/>
      <c r="EU2494" s="168"/>
      <c r="EV2494" s="168"/>
      <c r="EW2494" s="168"/>
      <c r="EX2494" s="168"/>
      <c r="EY2494" s="168"/>
      <c r="EZ2494" s="168"/>
      <c r="FA2494" s="168"/>
      <c r="FB2494" s="168"/>
      <c r="FC2494" s="168"/>
      <c r="FD2494" s="168"/>
    </row>
    <row r="2495" spans="1:160" s="5" customFormat="1" ht="15.75" customHeight="1" x14ac:dyDescent="0.3">
      <c r="A2495" s="263"/>
      <c r="B2495" s="263"/>
      <c r="C2495" s="265"/>
      <c r="D2495" s="438" t="s">
        <v>22</v>
      </c>
      <c r="E2495" s="439"/>
      <c r="F2495" s="439"/>
      <c r="G2495" s="439"/>
      <c r="H2495" s="439"/>
      <c r="I2495" s="439"/>
      <c r="J2495" s="439"/>
      <c r="K2495" s="439"/>
      <c r="L2495" s="439"/>
      <c r="M2495" s="440"/>
      <c r="N2495" s="438" t="s">
        <v>22</v>
      </c>
      <c r="O2495" s="444"/>
      <c r="P2495" s="444"/>
      <c r="Q2495" s="444"/>
      <c r="R2495" s="444"/>
      <c r="S2495" s="444"/>
      <c r="T2495" s="444"/>
      <c r="U2495" s="440"/>
      <c r="V2495" s="33"/>
      <c r="W2495" s="57"/>
      <c r="X2495" s="86"/>
      <c r="Y2495" s="33"/>
      <c r="Z2495" s="36"/>
      <c r="AA2495" s="36"/>
      <c r="AD2495" s="33"/>
      <c r="AG2495" s="33"/>
      <c r="AH2495" s="43"/>
      <c r="AI2495" s="43"/>
      <c r="AJ2495" s="43"/>
      <c r="AK2495" s="43"/>
      <c r="AL2495" s="43"/>
      <c r="AM2495" s="43"/>
      <c r="AN2495" s="43"/>
      <c r="AO2495" s="43"/>
      <c r="AP2495" s="43"/>
      <c r="AQ2495" s="43"/>
      <c r="AR2495" s="43"/>
      <c r="AS2495" s="43"/>
      <c r="AT2495" s="43"/>
      <c r="AU2495" s="44"/>
      <c r="AV2495" s="33"/>
      <c r="AW2495" s="33"/>
      <c r="AX2495" s="33"/>
      <c r="AZ2495" s="141"/>
      <c r="BE2495" s="168"/>
      <c r="BF2495" s="168"/>
      <c r="BG2495" s="168"/>
      <c r="BH2495" s="168"/>
      <c r="BI2495" s="168"/>
      <c r="BJ2495" s="168"/>
      <c r="BK2495" s="168"/>
      <c r="BL2495" s="168"/>
      <c r="BM2495" s="168"/>
      <c r="DK2495" s="168"/>
      <c r="DL2495" s="168"/>
      <c r="DM2495" s="168"/>
      <c r="DN2495" s="168"/>
      <c r="DO2495" s="168"/>
      <c r="DP2495" s="168"/>
      <c r="DQ2495" s="168"/>
      <c r="DR2495" s="168"/>
      <c r="DS2495" s="168"/>
      <c r="DT2495" s="168"/>
      <c r="DU2495" s="168"/>
      <c r="DV2495" s="168"/>
      <c r="DW2495" s="168"/>
      <c r="DX2495" s="168"/>
      <c r="DY2495" s="168"/>
      <c r="DZ2495" s="168"/>
      <c r="EA2495" s="168"/>
      <c r="EB2495" s="168"/>
      <c r="EC2495" s="168"/>
      <c r="ED2495" s="168"/>
      <c r="EE2495" s="168"/>
      <c r="EF2495" s="168"/>
      <c r="EG2495" s="168"/>
      <c r="EH2495" s="168"/>
      <c r="EI2495" s="168"/>
      <c r="EJ2495" s="168"/>
      <c r="EK2495" s="168"/>
      <c r="EL2495" s="168"/>
      <c r="EM2495" s="168"/>
      <c r="EN2495" s="168"/>
      <c r="EO2495" s="168"/>
      <c r="EP2495" s="168"/>
      <c r="EQ2495" s="168"/>
      <c r="ER2495" s="168"/>
      <c r="ES2495" s="168"/>
      <c r="ET2495" s="168"/>
      <c r="EU2495" s="168"/>
      <c r="EV2495" s="168"/>
      <c r="EW2495" s="168"/>
      <c r="EX2495" s="168"/>
      <c r="EY2495" s="168"/>
      <c r="EZ2495" s="168"/>
      <c r="FA2495" s="168"/>
      <c r="FB2495" s="168"/>
      <c r="FC2495" s="168"/>
      <c r="FD2495" s="168"/>
    </row>
    <row r="2496" spans="1:160" s="5" customFormat="1" ht="15.75" customHeight="1" x14ac:dyDescent="0.3">
      <c r="A2496" s="263"/>
      <c r="B2496" s="263"/>
      <c r="C2496" s="265"/>
      <c r="D2496" s="438"/>
      <c r="E2496" s="439"/>
      <c r="F2496" s="439"/>
      <c r="G2496" s="439"/>
      <c r="H2496" s="439"/>
      <c r="I2496" s="439"/>
      <c r="J2496" s="439"/>
      <c r="K2496" s="439"/>
      <c r="L2496" s="439"/>
      <c r="M2496" s="440"/>
      <c r="N2496" s="438"/>
      <c r="O2496" s="439"/>
      <c r="P2496" s="439"/>
      <c r="Q2496" s="439"/>
      <c r="R2496" s="439"/>
      <c r="S2496" s="439"/>
      <c r="T2496" s="439"/>
      <c r="U2496" s="440"/>
      <c r="V2496" s="33"/>
      <c r="W2496" s="57"/>
      <c r="X2496" s="86"/>
      <c r="Y2496" s="33"/>
      <c r="Z2496" s="36"/>
      <c r="AA2496" s="36"/>
      <c r="AD2496" s="33"/>
      <c r="AG2496" s="33"/>
      <c r="AH2496" s="43"/>
      <c r="AI2496" s="43"/>
      <c r="AJ2496" s="43"/>
      <c r="AK2496" s="43"/>
      <c r="AL2496" s="43"/>
      <c r="AM2496" s="43"/>
      <c r="AN2496" s="43"/>
      <c r="AO2496" s="43"/>
      <c r="AP2496" s="43"/>
      <c r="AQ2496" s="43"/>
      <c r="AR2496" s="43"/>
      <c r="AS2496" s="43"/>
      <c r="AT2496" s="43"/>
      <c r="AU2496" s="44"/>
      <c r="AV2496" s="33"/>
      <c r="AW2496" s="33"/>
      <c r="AX2496" s="33"/>
      <c r="AZ2496" s="141"/>
      <c r="BE2496" s="168"/>
      <c r="BF2496" s="168"/>
      <c r="BG2496" s="168"/>
      <c r="BH2496" s="168"/>
      <c r="BI2496" s="168"/>
      <c r="BJ2496" s="168"/>
      <c r="BK2496" s="168"/>
      <c r="BL2496" s="168"/>
      <c r="BM2496" s="168"/>
      <c r="DK2496" s="168"/>
      <c r="DL2496" s="168"/>
      <c r="DM2496" s="168"/>
      <c r="DN2496" s="168"/>
      <c r="DO2496" s="168"/>
      <c r="DP2496" s="168"/>
      <c r="DQ2496" s="168"/>
      <c r="DR2496" s="168"/>
      <c r="DS2496" s="168"/>
      <c r="DT2496" s="168"/>
      <c r="DU2496" s="168"/>
      <c r="DV2496" s="168"/>
      <c r="DW2496" s="168"/>
      <c r="DX2496" s="168"/>
      <c r="DY2496" s="168"/>
      <c r="DZ2496" s="168"/>
      <c r="EA2496" s="168"/>
      <c r="EB2496" s="168"/>
      <c r="EC2496" s="168"/>
      <c r="ED2496" s="168"/>
      <c r="EE2496" s="168"/>
      <c r="EF2496" s="168"/>
      <c r="EG2496" s="168"/>
      <c r="EH2496" s="168"/>
      <c r="EI2496" s="168"/>
      <c r="EJ2496" s="168"/>
      <c r="EK2496" s="168"/>
      <c r="EL2496" s="168"/>
      <c r="EM2496" s="168"/>
      <c r="EN2496" s="168"/>
      <c r="EO2496" s="168"/>
      <c r="EP2496" s="168"/>
      <c r="EQ2496" s="168"/>
      <c r="ER2496" s="168"/>
      <c r="ES2496" s="168"/>
      <c r="ET2496" s="168"/>
      <c r="EU2496" s="168"/>
      <c r="EV2496" s="168"/>
      <c r="EW2496" s="168"/>
      <c r="EX2496" s="168"/>
      <c r="EY2496" s="168"/>
      <c r="EZ2496" s="168"/>
      <c r="FA2496" s="168"/>
      <c r="FB2496" s="168"/>
      <c r="FC2496" s="168"/>
      <c r="FD2496" s="168"/>
    </row>
    <row r="2497" spans="1:160" s="5" customFormat="1" ht="15.75" customHeight="1" x14ac:dyDescent="0.3">
      <c r="A2497" s="263"/>
      <c r="B2497" s="263"/>
      <c r="C2497" s="265"/>
      <c r="D2497" s="441"/>
      <c r="E2497" s="442"/>
      <c r="F2497" s="442"/>
      <c r="G2497" s="442"/>
      <c r="H2497" s="442"/>
      <c r="I2497" s="442"/>
      <c r="J2497" s="442"/>
      <c r="K2497" s="442"/>
      <c r="L2497" s="442"/>
      <c r="M2497" s="443"/>
      <c r="N2497" s="441"/>
      <c r="O2497" s="442"/>
      <c r="P2497" s="442"/>
      <c r="Q2497" s="442"/>
      <c r="R2497" s="442"/>
      <c r="S2497" s="442"/>
      <c r="T2497" s="442"/>
      <c r="U2497" s="443"/>
      <c r="V2497" s="33"/>
      <c r="W2497" s="57"/>
      <c r="X2497" s="86"/>
      <c r="Y2497" s="33"/>
      <c r="Z2497" s="36"/>
      <c r="AA2497" s="36"/>
      <c r="AD2497" s="33"/>
      <c r="AG2497" s="33"/>
      <c r="AH2497" s="43"/>
      <c r="AI2497" s="43"/>
      <c r="AJ2497" s="43"/>
      <c r="AK2497" s="43"/>
      <c r="AL2497" s="43"/>
      <c r="AM2497" s="43"/>
      <c r="AN2497" s="43"/>
      <c r="AO2497" s="43"/>
      <c r="AP2497" s="43"/>
      <c r="AQ2497" s="43"/>
      <c r="AR2497" s="43"/>
      <c r="AS2497" s="43"/>
      <c r="AT2497" s="43"/>
      <c r="AU2497" s="44"/>
      <c r="AV2497" s="33"/>
      <c r="AW2497" s="33"/>
      <c r="AX2497" s="33"/>
      <c r="AZ2497" s="141"/>
      <c r="BE2497" s="168"/>
      <c r="BF2497" s="168"/>
      <c r="BG2497" s="168"/>
      <c r="BH2497" s="168"/>
      <c r="BI2497" s="168"/>
      <c r="BJ2497" s="168"/>
      <c r="BK2497" s="168"/>
      <c r="BL2497" s="168"/>
      <c r="BM2497" s="168"/>
      <c r="DK2497" s="168"/>
      <c r="DL2497" s="168"/>
      <c r="DM2497" s="168"/>
      <c r="DN2497" s="168"/>
      <c r="DO2497" s="168"/>
      <c r="DP2497" s="168"/>
      <c r="DQ2497" s="168"/>
      <c r="DR2497" s="168"/>
      <c r="DS2497" s="168"/>
      <c r="DT2497" s="168"/>
      <c r="DU2497" s="168"/>
      <c r="DV2497" s="168"/>
      <c r="DW2497" s="168"/>
      <c r="DX2497" s="168"/>
      <c r="DY2497" s="168"/>
      <c r="DZ2497" s="168"/>
      <c r="EA2497" s="168"/>
      <c r="EB2497" s="168"/>
      <c r="EC2497" s="168"/>
      <c r="ED2497" s="168"/>
      <c r="EE2497" s="168"/>
      <c r="EF2497" s="168"/>
      <c r="EG2497" s="168"/>
      <c r="EH2497" s="168"/>
      <c r="EI2497" s="168"/>
      <c r="EJ2497" s="168"/>
      <c r="EK2497" s="168"/>
      <c r="EL2497" s="168"/>
      <c r="EM2497" s="168"/>
      <c r="EN2497" s="168"/>
      <c r="EO2497" s="168"/>
      <c r="EP2497" s="168"/>
      <c r="EQ2497" s="168"/>
      <c r="ER2497" s="168"/>
      <c r="ES2497" s="168"/>
      <c r="ET2497" s="168"/>
      <c r="EU2497" s="168"/>
      <c r="EV2497" s="168"/>
      <c r="EW2497" s="168"/>
      <c r="EX2497" s="168"/>
      <c r="EY2497" s="168"/>
      <c r="EZ2497" s="168"/>
      <c r="FA2497" s="168"/>
      <c r="FB2497" s="168"/>
      <c r="FC2497" s="168"/>
      <c r="FD2497" s="168"/>
    </row>
    <row r="2498" spans="1:160" s="5" customFormat="1" x14ac:dyDescent="0.25">
      <c r="A2498" s="263"/>
      <c r="B2498" s="263"/>
      <c r="C2498" s="265"/>
      <c r="D2498" s="10" t="s">
        <v>23</v>
      </c>
      <c r="E2498" s="445" t="e">
        <f>+#REF!</f>
        <v>#REF!</v>
      </c>
      <c r="F2498" s="445"/>
      <c r="G2498" s="445"/>
      <c r="H2498" s="445"/>
      <c r="I2498" s="445"/>
      <c r="J2498" s="445"/>
      <c r="K2498" s="445"/>
      <c r="L2498" s="445"/>
      <c r="M2498" s="446"/>
      <c r="N2498" s="11" t="s">
        <v>23</v>
      </c>
      <c r="O2498" s="445" t="e">
        <f>+#REF!</f>
        <v>#REF!</v>
      </c>
      <c r="P2498" s="445"/>
      <c r="Q2498" s="445"/>
      <c r="R2498" s="445"/>
      <c r="S2498" s="445"/>
      <c r="T2498" s="445"/>
      <c r="U2498" s="446"/>
      <c r="V2498" s="33"/>
      <c r="W2498" s="57"/>
      <c r="X2498" s="86"/>
      <c r="Y2498" s="33"/>
      <c r="Z2498" s="36"/>
      <c r="AA2498" s="36"/>
      <c r="AD2498" s="33"/>
      <c r="AG2498" s="33"/>
      <c r="AH2498" s="43"/>
      <c r="AI2498" s="43"/>
      <c r="AJ2498" s="43"/>
      <c r="AK2498" s="43"/>
      <c r="AL2498" s="43"/>
      <c r="AM2498" s="43"/>
      <c r="AN2498" s="43"/>
      <c r="AO2498" s="43"/>
      <c r="AP2498" s="43"/>
      <c r="AQ2498" s="43"/>
      <c r="AR2498" s="43"/>
      <c r="AS2498" s="43"/>
      <c r="AT2498" s="43"/>
      <c r="AU2498" s="44"/>
      <c r="AV2498" s="33"/>
      <c r="AW2498" s="33"/>
      <c r="AX2498" s="33"/>
      <c r="AZ2498" s="141"/>
      <c r="BE2498" s="168"/>
      <c r="BF2498" s="168"/>
      <c r="BG2498" s="168"/>
      <c r="BH2498" s="168"/>
      <c r="BI2498" s="168"/>
      <c r="BJ2498" s="168"/>
      <c r="BK2498" s="168"/>
      <c r="BL2498" s="168"/>
      <c r="BM2498" s="168"/>
      <c r="DK2498" s="168"/>
      <c r="DL2498" s="168"/>
      <c r="DM2498" s="168"/>
      <c r="DN2498" s="168"/>
      <c r="DO2498" s="168"/>
      <c r="DP2498" s="168"/>
      <c r="DQ2498" s="168"/>
      <c r="DR2498" s="168"/>
      <c r="DS2498" s="168"/>
      <c r="DT2498" s="168"/>
      <c r="DU2498" s="168"/>
      <c r="DV2498" s="168"/>
      <c r="DW2498" s="168"/>
      <c r="DX2498" s="168"/>
      <c r="DY2498" s="168"/>
      <c r="DZ2498" s="168"/>
      <c r="EA2498" s="168"/>
      <c r="EB2498" s="168"/>
      <c r="EC2498" s="168"/>
      <c r="ED2498" s="168"/>
      <c r="EE2498" s="168"/>
      <c r="EF2498" s="168"/>
      <c r="EG2498" s="168"/>
      <c r="EH2498" s="168"/>
      <c r="EI2498" s="168"/>
      <c r="EJ2498" s="168"/>
      <c r="EK2498" s="168"/>
      <c r="EL2498" s="168"/>
      <c r="EM2498" s="168"/>
      <c r="EN2498" s="168"/>
      <c r="EO2498" s="168"/>
      <c r="EP2498" s="168"/>
      <c r="EQ2498" s="168"/>
      <c r="ER2498" s="168"/>
      <c r="ES2498" s="168"/>
      <c r="ET2498" s="168"/>
      <c r="EU2498" s="168"/>
      <c r="EV2498" s="168"/>
      <c r="EW2498" s="168"/>
      <c r="EX2498" s="168"/>
      <c r="EY2498" s="168"/>
      <c r="EZ2498" s="168"/>
      <c r="FA2498" s="168"/>
      <c r="FB2498" s="168"/>
      <c r="FC2498" s="168"/>
      <c r="FD2498" s="168"/>
    </row>
    <row r="2499" spans="1:160" s="5" customFormat="1" ht="14.4" thickBot="1" x14ac:dyDescent="0.3">
      <c r="A2499" s="263"/>
      <c r="B2499" s="263"/>
      <c r="C2499" s="265"/>
      <c r="D2499" s="12" t="s">
        <v>25</v>
      </c>
      <c r="E2499" s="447" t="e">
        <f>+#REF!</f>
        <v>#REF!</v>
      </c>
      <c r="F2499" s="447"/>
      <c r="G2499" s="447"/>
      <c r="H2499" s="447"/>
      <c r="I2499" s="447"/>
      <c r="J2499" s="447"/>
      <c r="K2499" s="447"/>
      <c r="L2499" s="447"/>
      <c r="M2499" s="448"/>
      <c r="N2499" s="13" t="s">
        <v>25</v>
      </c>
      <c r="O2499" s="447" t="e">
        <f>+#REF!</f>
        <v>#REF!</v>
      </c>
      <c r="P2499" s="447"/>
      <c r="Q2499" s="447"/>
      <c r="R2499" s="447"/>
      <c r="S2499" s="447"/>
      <c r="T2499" s="447"/>
      <c r="U2499" s="448"/>
      <c r="V2499" s="33"/>
      <c r="W2499" s="57"/>
      <c r="X2499" s="86"/>
      <c r="Y2499" s="33"/>
      <c r="Z2499" s="36"/>
      <c r="AA2499" s="36"/>
      <c r="AD2499" s="33"/>
      <c r="AG2499" s="33"/>
      <c r="AH2499" s="43"/>
      <c r="AI2499" s="43"/>
      <c r="AJ2499" s="43"/>
      <c r="AK2499" s="43"/>
      <c r="AL2499" s="43"/>
      <c r="AM2499" s="43"/>
      <c r="AN2499" s="43"/>
      <c r="AO2499" s="43"/>
      <c r="AP2499" s="43"/>
      <c r="AQ2499" s="43"/>
      <c r="AR2499" s="43"/>
      <c r="AS2499" s="43"/>
      <c r="AT2499" s="43"/>
      <c r="AU2499" s="44"/>
      <c r="AV2499" s="33"/>
      <c r="AW2499" s="33"/>
      <c r="AX2499" s="33"/>
      <c r="AZ2499" s="141"/>
      <c r="BE2499" s="168"/>
      <c r="BF2499" s="168"/>
      <c r="BG2499" s="168"/>
      <c r="BH2499" s="168"/>
      <c r="BI2499" s="168"/>
      <c r="BJ2499" s="168"/>
      <c r="BK2499" s="168"/>
      <c r="BL2499" s="168"/>
      <c r="BM2499" s="168"/>
      <c r="DK2499" s="168"/>
      <c r="DL2499" s="168"/>
      <c r="DM2499" s="168"/>
      <c r="DN2499" s="168"/>
      <c r="DO2499" s="168"/>
      <c r="DP2499" s="168"/>
      <c r="DQ2499" s="168"/>
      <c r="DR2499" s="168"/>
      <c r="DS2499" s="168"/>
      <c r="DT2499" s="168"/>
      <c r="DU2499" s="168"/>
      <c r="DV2499" s="168"/>
      <c r="DW2499" s="168"/>
      <c r="DX2499" s="168"/>
      <c r="DY2499" s="168"/>
      <c r="DZ2499" s="168"/>
      <c r="EA2499" s="168"/>
      <c r="EB2499" s="168"/>
      <c r="EC2499" s="168"/>
      <c r="ED2499" s="168"/>
      <c r="EE2499" s="168"/>
      <c r="EF2499" s="168"/>
      <c r="EG2499" s="168"/>
      <c r="EH2499" s="168"/>
      <c r="EI2499" s="168"/>
      <c r="EJ2499" s="168"/>
      <c r="EK2499" s="168"/>
      <c r="EL2499" s="168"/>
      <c r="EM2499" s="168"/>
      <c r="EN2499" s="168"/>
      <c r="EO2499" s="168"/>
      <c r="EP2499" s="168"/>
      <c r="EQ2499" s="168"/>
      <c r="ER2499" s="168"/>
      <c r="ES2499" s="168"/>
      <c r="ET2499" s="168"/>
      <c r="EU2499" s="168"/>
      <c r="EV2499" s="168"/>
      <c r="EW2499" s="168"/>
      <c r="EX2499" s="168"/>
      <c r="EY2499" s="168"/>
      <c r="EZ2499" s="168"/>
      <c r="FA2499" s="168"/>
      <c r="FB2499" s="168"/>
      <c r="FC2499" s="168"/>
      <c r="FD2499" s="168"/>
    </row>
    <row r="2500" spans="1:160" s="5" customFormat="1" ht="9.9" customHeight="1" thickBot="1" x14ac:dyDescent="0.3">
      <c r="A2500" s="263"/>
      <c r="B2500" s="263"/>
      <c r="C2500" s="265"/>
      <c r="D2500" s="83"/>
      <c r="E2500" s="84"/>
      <c r="F2500" s="84"/>
      <c r="G2500" s="84"/>
      <c r="H2500" s="84"/>
      <c r="I2500" s="84"/>
      <c r="J2500" s="84"/>
      <c r="K2500" s="84"/>
      <c r="L2500" s="84"/>
      <c r="M2500" s="84"/>
      <c r="N2500" s="83"/>
      <c r="O2500" s="84"/>
      <c r="P2500" s="84"/>
      <c r="Q2500" s="84"/>
      <c r="R2500" s="84"/>
      <c r="S2500" s="84"/>
      <c r="T2500" s="84"/>
      <c r="U2500" s="84"/>
      <c r="V2500" s="33"/>
      <c r="W2500" s="57"/>
      <c r="X2500" s="86"/>
      <c r="Y2500" s="33"/>
      <c r="Z2500" s="36"/>
      <c r="AA2500" s="36"/>
      <c r="AD2500" s="33"/>
      <c r="AG2500" s="33"/>
      <c r="AH2500" s="43"/>
      <c r="AI2500" s="43"/>
      <c r="AJ2500" s="43"/>
      <c r="AK2500" s="43"/>
      <c r="AL2500" s="43"/>
      <c r="AM2500" s="43"/>
      <c r="AN2500" s="43"/>
      <c r="AO2500" s="43"/>
      <c r="AP2500" s="43"/>
      <c r="AQ2500" s="43"/>
      <c r="AR2500" s="43"/>
      <c r="AS2500" s="43"/>
      <c r="AT2500" s="43"/>
      <c r="AU2500" s="44"/>
      <c r="AV2500" s="33"/>
      <c r="AW2500" s="33"/>
      <c r="AX2500" s="33"/>
      <c r="AZ2500" s="141"/>
      <c r="BE2500" s="168"/>
      <c r="BF2500" s="168"/>
      <c r="BG2500" s="168"/>
      <c r="BH2500" s="168"/>
      <c r="BI2500" s="168"/>
      <c r="BJ2500" s="168"/>
      <c r="BK2500" s="168"/>
      <c r="BL2500" s="168"/>
      <c r="BM2500" s="168"/>
      <c r="DK2500" s="168"/>
      <c r="DL2500" s="168"/>
      <c r="DM2500" s="168"/>
      <c r="DN2500" s="168"/>
      <c r="DO2500" s="168"/>
      <c r="DP2500" s="168"/>
      <c r="DQ2500" s="168"/>
      <c r="DR2500" s="168"/>
      <c r="DS2500" s="168"/>
      <c r="DT2500" s="168"/>
      <c r="DU2500" s="168"/>
      <c r="DV2500" s="168"/>
      <c r="DW2500" s="168"/>
      <c r="DX2500" s="168"/>
      <c r="DY2500" s="168"/>
      <c r="DZ2500" s="168"/>
      <c r="EA2500" s="168"/>
      <c r="EB2500" s="168"/>
      <c r="EC2500" s="168"/>
      <c r="ED2500" s="168"/>
      <c r="EE2500" s="168"/>
      <c r="EF2500" s="168"/>
      <c r="EG2500" s="168"/>
      <c r="EH2500" s="168"/>
      <c r="EI2500" s="168"/>
      <c r="EJ2500" s="168"/>
      <c r="EK2500" s="168"/>
      <c r="EL2500" s="168"/>
      <c r="EM2500" s="168"/>
      <c r="EN2500" s="168"/>
      <c r="EO2500" s="168"/>
      <c r="EP2500" s="168"/>
      <c r="EQ2500" s="168"/>
      <c r="ER2500" s="168"/>
      <c r="ES2500" s="168"/>
      <c r="ET2500" s="168"/>
      <c r="EU2500" s="168"/>
      <c r="EV2500" s="168"/>
      <c r="EW2500" s="168"/>
      <c r="EX2500" s="168"/>
      <c r="EY2500" s="168"/>
      <c r="EZ2500" s="168"/>
      <c r="FA2500" s="168"/>
      <c r="FB2500" s="168"/>
      <c r="FC2500" s="168"/>
      <c r="FD2500" s="168"/>
    </row>
    <row r="2501" spans="1:160" s="5" customFormat="1" ht="15.75" customHeight="1" x14ac:dyDescent="0.3">
      <c r="A2501" s="263"/>
      <c r="B2501" s="263"/>
      <c r="C2501" s="265"/>
      <c r="D2501" s="484"/>
      <c r="E2501" s="485"/>
      <c r="F2501" s="488" t="s">
        <v>0</v>
      </c>
      <c r="G2501" s="489"/>
      <c r="H2501" s="489"/>
      <c r="I2501" s="489"/>
      <c r="J2501" s="489"/>
      <c r="K2501" s="489"/>
      <c r="L2501" s="489"/>
      <c r="M2501" s="489"/>
      <c r="N2501" s="489"/>
      <c r="O2501" s="490"/>
      <c r="P2501" s="494" t="s">
        <v>1</v>
      </c>
      <c r="Q2501" s="495"/>
      <c r="R2501" s="495"/>
      <c r="S2501" s="496"/>
      <c r="T2501" s="500"/>
      <c r="U2501" s="501"/>
      <c r="V2501" s="33"/>
      <c r="W2501" s="57"/>
      <c r="X2501" s="86"/>
      <c r="Y2501" s="33"/>
      <c r="Z2501" s="36"/>
      <c r="AA2501" s="36"/>
      <c r="AD2501" s="33"/>
      <c r="AG2501" s="33"/>
      <c r="AH2501" s="43"/>
      <c r="AI2501" s="43"/>
      <c r="AJ2501" s="43"/>
      <c r="AK2501" s="43"/>
      <c r="AL2501" s="43"/>
      <c r="AM2501" s="43"/>
      <c r="AN2501" s="43"/>
      <c r="AO2501" s="43"/>
      <c r="AP2501" s="43"/>
      <c r="AQ2501" s="43"/>
      <c r="AR2501" s="43"/>
      <c r="AS2501" s="43"/>
      <c r="AT2501" s="43"/>
      <c r="AU2501" s="44"/>
      <c r="AV2501" s="33"/>
      <c r="AW2501" s="33"/>
      <c r="AX2501" s="33"/>
      <c r="AZ2501" s="141"/>
      <c r="BE2501" s="168"/>
      <c r="BF2501" s="168"/>
      <c r="BG2501" s="168"/>
      <c r="BH2501" s="168"/>
      <c r="BI2501" s="168"/>
      <c r="BJ2501" s="168"/>
      <c r="BK2501" s="168"/>
      <c r="BL2501" s="168"/>
      <c r="BM2501" s="168"/>
      <c r="DK2501" s="168"/>
      <c r="DL2501" s="168"/>
      <c r="DM2501" s="168"/>
      <c r="DN2501" s="168"/>
      <c r="DO2501" s="168"/>
      <c r="DP2501" s="168"/>
      <c r="DQ2501" s="168"/>
      <c r="DR2501" s="168"/>
      <c r="DS2501" s="168"/>
      <c r="DT2501" s="168"/>
      <c r="DU2501" s="168"/>
      <c r="DV2501" s="168"/>
      <c r="DW2501" s="168"/>
      <c r="DX2501" s="168"/>
      <c r="DY2501" s="168"/>
      <c r="DZ2501" s="168"/>
      <c r="EA2501" s="168"/>
      <c r="EB2501" s="168"/>
      <c r="EC2501" s="168"/>
      <c r="ED2501" s="168"/>
      <c r="EE2501" s="168"/>
      <c r="EF2501" s="168"/>
      <c r="EG2501" s="168"/>
      <c r="EH2501" s="168"/>
      <c r="EI2501" s="168"/>
      <c r="EJ2501" s="168"/>
      <c r="EK2501" s="168"/>
      <c r="EL2501" s="168"/>
      <c r="EM2501" s="168"/>
      <c r="EN2501" s="168"/>
      <c r="EO2501" s="168"/>
      <c r="EP2501" s="168"/>
      <c r="EQ2501" s="168"/>
      <c r="ER2501" s="168"/>
      <c r="ES2501" s="168"/>
      <c r="ET2501" s="168"/>
      <c r="EU2501" s="168"/>
      <c r="EV2501" s="168"/>
      <c r="EW2501" s="168"/>
      <c r="EX2501" s="168"/>
      <c r="EY2501" s="168"/>
      <c r="EZ2501" s="168"/>
      <c r="FA2501" s="168"/>
      <c r="FB2501" s="168"/>
      <c r="FC2501" s="168"/>
      <c r="FD2501" s="168"/>
    </row>
    <row r="2502" spans="1:160" s="5" customFormat="1" ht="15" customHeight="1" x14ac:dyDescent="0.3">
      <c r="A2502" s="263"/>
      <c r="B2502" s="263"/>
      <c r="C2502" s="265"/>
      <c r="D2502" s="481"/>
      <c r="E2502" s="482"/>
      <c r="F2502" s="491"/>
      <c r="G2502" s="492"/>
      <c r="H2502" s="492"/>
      <c r="I2502" s="492"/>
      <c r="J2502" s="492"/>
      <c r="K2502" s="492"/>
      <c r="L2502" s="492"/>
      <c r="M2502" s="492"/>
      <c r="N2502" s="492"/>
      <c r="O2502" s="493"/>
      <c r="P2502" s="497"/>
      <c r="Q2502" s="498"/>
      <c r="R2502" s="498"/>
      <c r="S2502" s="499"/>
      <c r="T2502" s="502"/>
      <c r="U2502" s="503"/>
      <c r="V2502" s="33"/>
      <c r="W2502" s="57"/>
      <c r="X2502" s="86"/>
      <c r="Y2502" s="38"/>
      <c r="Z2502" s="36"/>
      <c r="AA2502" s="36"/>
      <c r="AD2502" s="33"/>
      <c r="AG2502" s="33"/>
      <c r="AH2502" s="43"/>
      <c r="AI2502" s="43"/>
      <c r="AJ2502" s="43"/>
      <c r="AK2502" s="43"/>
      <c r="AL2502" s="43"/>
      <c r="AM2502" s="43"/>
      <c r="AN2502" s="43"/>
      <c r="AO2502" s="43"/>
      <c r="AP2502" s="43"/>
      <c r="AQ2502" s="43"/>
      <c r="AR2502" s="43"/>
      <c r="AS2502" s="43"/>
      <c r="AT2502" s="43"/>
      <c r="AU2502" s="44"/>
      <c r="AV2502" s="33"/>
      <c r="AW2502" s="33"/>
      <c r="AX2502" s="33"/>
      <c r="AZ2502" s="141"/>
      <c r="BE2502" s="168"/>
      <c r="BF2502" s="168"/>
      <c r="BG2502" s="168"/>
      <c r="BH2502" s="168"/>
      <c r="BI2502" s="168"/>
      <c r="BJ2502" s="168"/>
      <c r="BK2502" s="168"/>
      <c r="BL2502" s="168"/>
      <c r="BM2502" s="168"/>
      <c r="DK2502" s="168"/>
      <c r="DL2502" s="168"/>
      <c r="DM2502" s="168"/>
      <c r="DN2502" s="168"/>
      <c r="DO2502" s="168"/>
      <c r="DP2502" s="168"/>
      <c r="DQ2502" s="168"/>
      <c r="DR2502" s="168"/>
      <c r="DS2502" s="168"/>
      <c r="DT2502" s="168"/>
      <c r="DU2502" s="168"/>
      <c r="DV2502" s="168"/>
      <c r="DW2502" s="168"/>
      <c r="DX2502" s="168"/>
      <c r="DY2502" s="168"/>
      <c r="DZ2502" s="168"/>
      <c r="EA2502" s="168"/>
      <c r="EB2502" s="168"/>
      <c r="EC2502" s="168"/>
      <c r="ED2502" s="168"/>
      <c r="EE2502" s="168"/>
      <c r="EF2502" s="168"/>
      <c r="EG2502" s="168"/>
      <c r="EH2502" s="168"/>
      <c r="EI2502" s="168"/>
      <c r="EJ2502" s="168"/>
      <c r="EK2502" s="168"/>
      <c r="EL2502" s="168"/>
      <c r="EM2502" s="168"/>
      <c r="EN2502" s="168"/>
      <c r="EO2502" s="168"/>
      <c r="EP2502" s="168"/>
      <c r="EQ2502" s="168"/>
      <c r="ER2502" s="168"/>
      <c r="ES2502" s="168"/>
      <c r="ET2502" s="168"/>
      <c r="EU2502" s="168"/>
      <c r="EV2502" s="168"/>
      <c r="EW2502" s="168"/>
      <c r="EX2502" s="168"/>
      <c r="EY2502" s="168"/>
      <c r="EZ2502" s="168"/>
      <c r="FA2502" s="168"/>
      <c r="FB2502" s="168"/>
      <c r="FC2502" s="168"/>
      <c r="FD2502" s="168"/>
    </row>
    <row r="2503" spans="1:160" s="5" customFormat="1" ht="30" customHeight="1" thickBot="1" x14ac:dyDescent="0.35">
      <c r="A2503" s="263"/>
      <c r="B2503" s="263"/>
      <c r="C2503" s="265"/>
      <c r="D2503" s="486"/>
      <c r="E2503" s="487"/>
      <c r="F2503" s="506" t="s">
        <v>2</v>
      </c>
      <c r="G2503" s="507"/>
      <c r="H2503" s="507"/>
      <c r="I2503" s="507"/>
      <c r="J2503" s="507"/>
      <c r="K2503" s="507"/>
      <c r="L2503" s="507"/>
      <c r="M2503" s="507"/>
      <c r="N2503" s="507"/>
      <c r="O2503" s="508"/>
      <c r="P2503" s="32">
        <v>52</v>
      </c>
      <c r="Q2503" s="101" t="s">
        <v>3</v>
      </c>
      <c r="R2503" s="509">
        <v>147</v>
      </c>
      <c r="S2503" s="510"/>
      <c r="T2503" s="504"/>
      <c r="U2503" s="505"/>
      <c r="V2503" s="33">
        <f>+IF(C2512="","",1)</f>
        <v>1</v>
      </c>
      <c r="W2503" s="57"/>
      <c r="X2503" s="86"/>
      <c r="Y2503" s="39"/>
      <c r="Z2503" s="36"/>
      <c r="AA2503" s="36"/>
      <c r="AD2503" s="33"/>
      <c r="AG2503" s="33"/>
      <c r="AH2503" s="43"/>
      <c r="AI2503" s="43"/>
      <c r="AJ2503" s="43"/>
      <c r="AK2503" s="43"/>
      <c r="AL2503" s="43"/>
      <c r="AM2503" s="43"/>
      <c r="AN2503" s="43"/>
      <c r="AO2503" s="43"/>
      <c r="AP2503" s="43"/>
      <c r="AQ2503" s="43"/>
      <c r="AR2503" s="43"/>
      <c r="AS2503" s="43"/>
      <c r="AT2503" s="43"/>
      <c r="AU2503" s="44"/>
      <c r="AV2503" s="33"/>
      <c r="AW2503" s="33"/>
      <c r="AX2503" s="33"/>
      <c r="AZ2503" s="141"/>
      <c r="BE2503" s="168"/>
      <c r="BF2503" s="168"/>
      <c r="BG2503" s="168"/>
      <c r="BH2503" s="168"/>
      <c r="BI2503" s="168"/>
      <c r="BJ2503" s="168"/>
      <c r="BK2503" s="168"/>
      <c r="BL2503" s="168"/>
      <c r="BM2503" s="168"/>
      <c r="DK2503" s="168"/>
      <c r="DL2503" s="168"/>
      <c r="DM2503" s="168"/>
      <c r="DN2503" s="168"/>
      <c r="DO2503" s="168"/>
      <c r="DP2503" s="168"/>
      <c r="DQ2503" s="168"/>
      <c r="DR2503" s="168"/>
      <c r="DS2503" s="168"/>
      <c r="DT2503" s="168"/>
      <c r="DU2503" s="168"/>
      <c r="DV2503" s="168"/>
      <c r="DW2503" s="168"/>
      <c r="DX2503" s="168"/>
      <c r="DY2503" s="168"/>
      <c r="DZ2503" s="168"/>
      <c r="EA2503" s="168"/>
      <c r="EB2503" s="168"/>
      <c r="EC2503" s="168"/>
      <c r="ED2503" s="168"/>
      <c r="EE2503" s="168"/>
      <c r="EF2503" s="168"/>
      <c r="EG2503" s="168"/>
      <c r="EH2503" s="168"/>
      <c r="EI2503" s="168"/>
      <c r="EJ2503" s="168"/>
      <c r="EK2503" s="168"/>
      <c r="EL2503" s="168"/>
      <c r="EM2503" s="168"/>
      <c r="EN2503" s="168"/>
      <c r="EO2503" s="168"/>
      <c r="EP2503" s="168"/>
      <c r="EQ2503" s="168"/>
      <c r="ER2503" s="168"/>
      <c r="ES2503" s="168"/>
      <c r="ET2503" s="168"/>
      <c r="EU2503" s="168"/>
      <c r="EV2503" s="168"/>
      <c r="EW2503" s="168"/>
      <c r="EX2503" s="168"/>
      <c r="EY2503" s="168"/>
      <c r="EZ2503" s="168"/>
      <c r="FA2503" s="168"/>
      <c r="FB2503" s="168"/>
      <c r="FC2503" s="168"/>
      <c r="FD2503" s="168"/>
    </row>
    <row r="2504" spans="1:160" s="5" customFormat="1" ht="5.25" customHeight="1" thickBot="1" x14ac:dyDescent="0.35">
      <c r="A2504" s="263"/>
      <c r="B2504" s="263"/>
      <c r="C2504" s="265"/>
      <c r="D2504" s="454"/>
      <c r="E2504" s="454"/>
      <c r="F2504" s="454"/>
      <c r="G2504" s="454"/>
      <c r="H2504" s="454"/>
      <c r="I2504" s="454"/>
      <c r="J2504" s="454"/>
      <c r="K2504" s="454"/>
      <c r="L2504" s="454"/>
      <c r="M2504" s="454"/>
      <c r="N2504" s="454"/>
      <c r="O2504" s="454"/>
      <c r="P2504" s="454"/>
      <c r="Q2504" s="454"/>
      <c r="R2504" s="454"/>
      <c r="S2504" s="454"/>
      <c r="T2504" s="454"/>
      <c r="U2504" s="454"/>
      <c r="V2504" s="33"/>
      <c r="W2504" s="57"/>
      <c r="X2504" s="86"/>
      <c r="Y2504" s="38"/>
      <c r="Z2504" s="36"/>
      <c r="AA2504" s="36"/>
      <c r="AD2504" s="33"/>
      <c r="AG2504" s="33"/>
      <c r="AH2504" s="43"/>
      <c r="AI2504" s="43"/>
      <c r="AJ2504" s="43"/>
      <c r="AK2504" s="43"/>
      <c r="AL2504" s="43"/>
      <c r="AM2504" s="43"/>
      <c r="AN2504" s="43"/>
      <c r="AO2504" s="43"/>
      <c r="AP2504" s="43"/>
      <c r="AQ2504" s="43"/>
      <c r="AR2504" s="43"/>
      <c r="AS2504" s="43"/>
      <c r="AT2504" s="43"/>
      <c r="AU2504" s="44"/>
      <c r="AV2504" s="33"/>
      <c r="AW2504" s="33"/>
      <c r="AX2504" s="33"/>
      <c r="AZ2504" s="141"/>
      <c r="BE2504" s="168"/>
      <c r="BF2504" s="168"/>
      <c r="BG2504" s="168"/>
      <c r="BH2504" s="168"/>
      <c r="BI2504" s="168"/>
      <c r="BJ2504" s="168"/>
      <c r="BK2504" s="168"/>
      <c r="BL2504" s="168"/>
      <c r="BM2504" s="168"/>
      <c r="DK2504" s="168"/>
      <c r="DL2504" s="168"/>
      <c r="DM2504" s="168"/>
      <c r="DN2504" s="168"/>
      <c r="DO2504" s="168"/>
      <c r="DP2504" s="168"/>
      <c r="DQ2504" s="168"/>
      <c r="DR2504" s="168"/>
      <c r="DS2504" s="168"/>
      <c r="DT2504" s="168"/>
      <c r="DU2504" s="168"/>
      <c r="DV2504" s="168"/>
      <c r="DW2504" s="168"/>
      <c r="DX2504" s="168"/>
      <c r="DY2504" s="168"/>
      <c r="DZ2504" s="168"/>
      <c r="EA2504" s="168"/>
      <c r="EB2504" s="168"/>
      <c r="EC2504" s="168"/>
      <c r="ED2504" s="168"/>
      <c r="EE2504" s="168"/>
      <c r="EF2504" s="168"/>
      <c r="EG2504" s="168"/>
      <c r="EH2504" s="168"/>
      <c r="EI2504" s="168"/>
      <c r="EJ2504" s="168"/>
      <c r="EK2504" s="168"/>
      <c r="EL2504" s="168"/>
      <c r="EM2504" s="168"/>
      <c r="EN2504" s="168"/>
      <c r="EO2504" s="168"/>
      <c r="EP2504" s="168"/>
      <c r="EQ2504" s="168"/>
      <c r="ER2504" s="168"/>
      <c r="ES2504" s="168"/>
      <c r="ET2504" s="168"/>
      <c r="EU2504" s="168"/>
      <c r="EV2504" s="168"/>
      <c r="EW2504" s="168"/>
      <c r="EX2504" s="168"/>
      <c r="EY2504" s="168"/>
      <c r="EZ2504" s="168"/>
      <c r="FA2504" s="168"/>
      <c r="FB2504" s="168"/>
      <c r="FC2504" s="168"/>
      <c r="FD2504" s="168"/>
    </row>
    <row r="2505" spans="1:160" s="5" customFormat="1" ht="24.9" customHeight="1" x14ac:dyDescent="0.3">
      <c r="A2505" s="263"/>
      <c r="B2505" s="263"/>
      <c r="C2505" s="265"/>
      <c r="D2505" s="511" t="s">
        <v>4</v>
      </c>
      <c r="E2505" s="512"/>
      <c r="F2505" s="513" t="s">
        <v>168</v>
      </c>
      <c r="G2505" s="514"/>
      <c r="H2505" s="514"/>
      <c r="I2505" s="515"/>
      <c r="J2505" s="516" t="s">
        <v>5</v>
      </c>
      <c r="K2505" s="512"/>
      <c r="L2505" s="513" t="s">
        <v>102</v>
      </c>
      <c r="M2505" s="514"/>
      <c r="N2505" s="514"/>
      <c r="O2505" s="514"/>
      <c r="P2505" s="515"/>
      <c r="Q2505" s="1" t="s">
        <v>6</v>
      </c>
      <c r="R2505" s="513" t="s">
        <v>36</v>
      </c>
      <c r="S2505" s="514"/>
      <c r="T2505" s="514"/>
      <c r="U2505" s="517"/>
      <c r="V2505" s="33"/>
      <c r="W2505" s="57"/>
      <c r="X2505" s="86"/>
      <c r="Y2505" s="33"/>
      <c r="Z2505" s="36"/>
      <c r="AA2505" s="36"/>
      <c r="AD2505" s="33"/>
      <c r="AG2505" s="33"/>
      <c r="AH2505" s="43"/>
      <c r="AI2505" s="43"/>
      <c r="AJ2505" s="43"/>
      <c r="AK2505" s="43"/>
      <c r="AL2505" s="43"/>
      <c r="AM2505" s="43"/>
      <c r="AN2505" s="43"/>
      <c r="AO2505" s="43"/>
      <c r="AP2505" s="43"/>
      <c r="AQ2505" s="43"/>
      <c r="AR2505" s="43"/>
      <c r="AS2505" s="43"/>
      <c r="AT2505" s="43"/>
      <c r="AU2505" s="44"/>
      <c r="AV2505" s="33"/>
      <c r="AW2505" s="33"/>
      <c r="AX2505" s="33"/>
      <c r="AZ2505" s="141"/>
      <c r="BE2505" s="168"/>
      <c r="BF2505" s="168"/>
      <c r="BG2505" s="168"/>
      <c r="BH2505" s="168"/>
      <c r="BI2505" s="168"/>
      <c r="BJ2505" s="168"/>
      <c r="BK2505" s="168"/>
      <c r="BL2505" s="168"/>
      <c r="BM2505" s="168"/>
      <c r="DK2505" s="168"/>
      <c r="DL2505" s="168"/>
      <c r="DM2505" s="168"/>
      <c r="DN2505" s="168"/>
      <c r="DO2505" s="168"/>
      <c r="DP2505" s="168"/>
      <c r="DQ2505" s="168"/>
      <c r="DR2505" s="168"/>
      <c r="DS2505" s="168"/>
      <c r="DT2505" s="168"/>
      <c r="DU2505" s="168"/>
      <c r="DV2505" s="168"/>
      <c r="DW2505" s="168"/>
      <c r="DX2505" s="168"/>
      <c r="DY2505" s="168"/>
      <c r="DZ2505" s="168"/>
      <c r="EA2505" s="168"/>
      <c r="EB2505" s="168"/>
      <c r="EC2505" s="168"/>
      <c r="ED2505" s="168"/>
      <c r="EE2505" s="168"/>
      <c r="EF2505" s="168"/>
      <c r="EG2505" s="168"/>
      <c r="EH2505" s="168"/>
      <c r="EI2505" s="168"/>
      <c r="EJ2505" s="168"/>
      <c r="EK2505" s="168"/>
      <c r="EL2505" s="168"/>
      <c r="EM2505" s="168"/>
      <c r="EN2505" s="168"/>
      <c r="EO2505" s="168"/>
      <c r="EP2505" s="168"/>
      <c r="EQ2505" s="168"/>
      <c r="ER2505" s="168"/>
      <c r="ES2505" s="168"/>
      <c r="ET2505" s="168"/>
      <c r="EU2505" s="168"/>
      <c r="EV2505" s="168"/>
      <c r="EW2505" s="168"/>
      <c r="EX2505" s="168"/>
      <c r="EY2505" s="168"/>
      <c r="EZ2505" s="168"/>
      <c r="FA2505" s="168"/>
      <c r="FB2505" s="168"/>
      <c r="FC2505" s="168"/>
      <c r="FD2505" s="168"/>
    </row>
    <row r="2506" spans="1:160" s="5" customFormat="1" ht="45" customHeight="1" thickBot="1" x14ac:dyDescent="0.35">
      <c r="A2506" s="263"/>
      <c r="B2506" s="263"/>
      <c r="C2506" s="265"/>
      <c r="D2506" s="518" t="s">
        <v>7</v>
      </c>
      <c r="E2506" s="519"/>
      <c r="F2506" s="520" t="s">
        <v>169</v>
      </c>
      <c r="G2506" s="521"/>
      <c r="H2506" s="521"/>
      <c r="I2506" s="521"/>
      <c r="J2506" s="521"/>
      <c r="K2506" s="521"/>
      <c r="L2506" s="521"/>
      <c r="M2506" s="521"/>
      <c r="N2506" s="521"/>
      <c r="O2506" s="521"/>
      <c r="P2506" s="521"/>
      <c r="Q2506" s="521"/>
      <c r="R2506" s="521"/>
      <c r="S2506" s="521"/>
      <c r="T2506" s="521"/>
      <c r="U2506" s="522"/>
      <c r="V2506" s="33"/>
      <c r="W2506" s="57"/>
      <c r="X2506" s="86"/>
      <c r="Y2506" s="33"/>
      <c r="Z2506" s="36"/>
      <c r="AA2506" s="36"/>
      <c r="AD2506" s="33"/>
      <c r="AG2506" s="33"/>
      <c r="AH2506" s="43"/>
      <c r="AI2506" s="43"/>
      <c r="AJ2506" s="43"/>
      <c r="AK2506" s="43"/>
      <c r="AL2506" s="43"/>
      <c r="AM2506" s="43"/>
      <c r="AN2506" s="43"/>
      <c r="AO2506" s="43"/>
      <c r="AP2506" s="43"/>
      <c r="AQ2506" s="43"/>
      <c r="AR2506" s="43"/>
      <c r="AS2506" s="43"/>
      <c r="AT2506" s="43"/>
      <c r="AU2506" s="44"/>
      <c r="AV2506" s="33"/>
      <c r="AW2506" s="33"/>
      <c r="AX2506" s="33"/>
      <c r="AZ2506" s="141"/>
      <c r="BE2506" s="168"/>
      <c r="BF2506" s="168"/>
      <c r="BG2506" s="168"/>
      <c r="BH2506" s="168"/>
      <c r="BI2506" s="168"/>
      <c r="BJ2506" s="168"/>
      <c r="BK2506" s="168"/>
      <c r="BL2506" s="168"/>
      <c r="BM2506" s="168"/>
      <c r="DK2506" s="168"/>
      <c r="DL2506" s="168"/>
      <c r="DM2506" s="168"/>
      <c r="DN2506" s="168"/>
      <c r="DO2506" s="168"/>
      <c r="DP2506" s="168"/>
      <c r="DQ2506" s="168"/>
      <c r="DR2506" s="168"/>
      <c r="DS2506" s="168"/>
      <c r="DT2506" s="168"/>
      <c r="DU2506" s="168"/>
      <c r="DV2506" s="168"/>
      <c r="DW2506" s="168"/>
      <c r="DX2506" s="168"/>
      <c r="DY2506" s="168"/>
      <c r="DZ2506" s="168"/>
      <c r="EA2506" s="168"/>
      <c r="EB2506" s="168"/>
      <c r="EC2506" s="168"/>
      <c r="ED2506" s="168"/>
      <c r="EE2506" s="168"/>
      <c r="EF2506" s="168"/>
      <c r="EG2506" s="168"/>
      <c r="EH2506" s="168"/>
      <c r="EI2506" s="168"/>
      <c r="EJ2506" s="168"/>
      <c r="EK2506" s="168"/>
      <c r="EL2506" s="168"/>
      <c r="EM2506" s="168"/>
      <c r="EN2506" s="168"/>
      <c r="EO2506" s="168"/>
      <c r="EP2506" s="168"/>
      <c r="EQ2506" s="168"/>
      <c r="ER2506" s="168"/>
      <c r="ES2506" s="168"/>
      <c r="ET2506" s="168"/>
      <c r="EU2506" s="168"/>
      <c r="EV2506" s="168"/>
      <c r="EW2506" s="168"/>
      <c r="EX2506" s="168"/>
      <c r="EY2506" s="168"/>
      <c r="EZ2506" s="168"/>
      <c r="FA2506" s="168"/>
      <c r="FB2506" s="168"/>
      <c r="FC2506" s="168"/>
      <c r="FD2506" s="168"/>
    </row>
    <row r="2507" spans="1:160" s="5" customFormat="1" ht="5.0999999999999996" customHeight="1" thickBot="1" x14ac:dyDescent="0.35">
      <c r="A2507" s="263"/>
      <c r="B2507" s="263"/>
      <c r="C2507" s="265"/>
      <c r="D2507" s="523"/>
      <c r="E2507" s="523"/>
      <c r="F2507" s="523"/>
      <c r="G2507" s="523"/>
      <c r="H2507" s="523"/>
      <c r="I2507" s="523"/>
      <c r="J2507" s="523"/>
      <c r="K2507" s="523"/>
      <c r="L2507" s="523"/>
      <c r="M2507" s="523"/>
      <c r="N2507" s="523"/>
      <c r="O2507" s="523"/>
      <c r="P2507" s="523"/>
      <c r="Q2507" s="523"/>
      <c r="R2507" s="523"/>
      <c r="S2507" s="523"/>
      <c r="T2507" s="523"/>
      <c r="U2507" s="523"/>
      <c r="V2507" s="33"/>
      <c r="W2507" s="57"/>
      <c r="X2507" s="86"/>
      <c r="Y2507" s="33"/>
      <c r="Z2507" s="36"/>
      <c r="AA2507" s="36"/>
      <c r="AD2507" s="33"/>
      <c r="AG2507" s="33"/>
      <c r="AH2507" s="43"/>
      <c r="AI2507" s="43"/>
      <c r="AJ2507" s="43"/>
      <c r="AK2507" s="43"/>
      <c r="AL2507" s="43"/>
      <c r="AM2507" s="43"/>
      <c r="AN2507" s="43"/>
      <c r="AO2507" s="43"/>
      <c r="AP2507" s="43"/>
      <c r="AQ2507" s="43"/>
      <c r="AR2507" s="43"/>
      <c r="AS2507" s="43"/>
      <c r="AT2507" s="43"/>
      <c r="AU2507" s="44"/>
      <c r="AV2507" s="33"/>
      <c r="AW2507" s="33"/>
      <c r="AX2507" s="33"/>
      <c r="AZ2507" s="141"/>
      <c r="BE2507" s="168"/>
      <c r="BF2507" s="168"/>
      <c r="BG2507" s="168"/>
      <c r="BH2507" s="168"/>
      <c r="BI2507" s="168"/>
      <c r="BJ2507" s="168"/>
      <c r="BK2507" s="168"/>
      <c r="BL2507" s="168"/>
      <c r="BM2507" s="168"/>
      <c r="DK2507" s="168"/>
      <c r="DL2507" s="168"/>
      <c r="DM2507" s="168"/>
      <c r="DN2507" s="168"/>
      <c r="DO2507" s="168"/>
      <c r="DP2507" s="168"/>
      <c r="DQ2507" s="168"/>
      <c r="DR2507" s="168"/>
      <c r="DS2507" s="168"/>
      <c r="DT2507" s="168"/>
      <c r="DU2507" s="168"/>
      <c r="DV2507" s="168"/>
      <c r="DW2507" s="168"/>
      <c r="DX2507" s="168"/>
      <c r="DY2507" s="168"/>
      <c r="DZ2507" s="168"/>
      <c r="EA2507" s="168"/>
      <c r="EB2507" s="168"/>
      <c r="EC2507" s="168"/>
      <c r="ED2507" s="168"/>
      <c r="EE2507" s="168"/>
      <c r="EF2507" s="168"/>
      <c r="EG2507" s="168"/>
      <c r="EH2507" s="168"/>
      <c r="EI2507" s="168"/>
      <c r="EJ2507" s="168"/>
      <c r="EK2507" s="168"/>
      <c r="EL2507" s="168"/>
      <c r="EM2507" s="168"/>
      <c r="EN2507" s="168"/>
      <c r="EO2507" s="168"/>
      <c r="EP2507" s="168"/>
      <c r="EQ2507" s="168"/>
      <c r="ER2507" s="168"/>
      <c r="ES2507" s="168"/>
      <c r="ET2507" s="168"/>
      <c r="EU2507" s="168"/>
      <c r="EV2507" s="168"/>
      <c r="EW2507" s="168"/>
      <c r="EX2507" s="168"/>
      <c r="EY2507" s="168"/>
      <c r="EZ2507" s="168"/>
      <c r="FA2507" s="168"/>
      <c r="FB2507" s="168"/>
      <c r="FC2507" s="168"/>
      <c r="FD2507" s="168"/>
    </row>
    <row r="2508" spans="1:160" s="5" customFormat="1" ht="24.9" customHeight="1" thickBot="1" x14ac:dyDescent="0.35">
      <c r="A2508" s="263"/>
      <c r="B2508" s="263"/>
      <c r="C2508" s="265"/>
      <c r="D2508" s="2" t="s">
        <v>103</v>
      </c>
      <c r="E2508" s="98" t="s">
        <v>106</v>
      </c>
      <c r="F2508" s="455" t="s">
        <v>104</v>
      </c>
      <c r="G2508" s="524"/>
      <c r="H2508" s="456"/>
      <c r="I2508" s="525">
        <v>44058</v>
      </c>
      <c r="J2508" s="526"/>
      <c r="K2508" s="526"/>
      <c r="L2508" s="526"/>
      <c r="M2508" s="526"/>
      <c r="N2508" s="527"/>
      <c r="O2508" s="3" t="s">
        <v>8</v>
      </c>
      <c r="P2508" s="449" t="s">
        <v>24</v>
      </c>
      <c r="Q2508" s="450"/>
      <c r="R2508" s="450"/>
      <c r="S2508" s="450"/>
      <c r="T2508" s="450"/>
      <c r="U2508" s="528"/>
      <c r="V2508" s="33"/>
      <c r="W2508" s="57"/>
      <c r="X2508" s="86"/>
      <c r="Y2508" s="33"/>
      <c r="Z2508" s="36"/>
      <c r="AA2508" s="36"/>
      <c r="AD2508" s="33"/>
      <c r="AG2508" s="33"/>
      <c r="AH2508" s="43"/>
      <c r="AI2508" s="43"/>
      <c r="AJ2508" s="43"/>
      <c r="AK2508" s="43"/>
      <c r="AL2508" s="43"/>
      <c r="AM2508" s="43"/>
      <c r="AN2508" s="43"/>
      <c r="AO2508" s="43"/>
      <c r="AP2508" s="43"/>
      <c r="AQ2508" s="43"/>
      <c r="AR2508" s="43"/>
      <c r="AS2508" s="43"/>
      <c r="AT2508" s="43"/>
      <c r="AU2508" s="44"/>
      <c r="AV2508" s="33"/>
      <c r="AW2508" s="33"/>
      <c r="AX2508" s="33"/>
      <c r="AZ2508" s="141"/>
      <c r="BE2508" s="168"/>
      <c r="BF2508" s="168"/>
      <c r="BG2508" s="168"/>
      <c r="BH2508" s="168"/>
      <c r="BI2508" s="168"/>
      <c r="BJ2508" s="168"/>
      <c r="BK2508" s="168"/>
      <c r="BL2508" s="168"/>
      <c r="BM2508" s="168"/>
      <c r="DK2508" s="168"/>
      <c r="DL2508" s="168"/>
      <c r="DM2508" s="168"/>
      <c r="DN2508" s="168"/>
      <c r="DO2508" s="168"/>
      <c r="DP2508" s="168"/>
      <c r="DQ2508" s="168"/>
      <c r="DR2508" s="168"/>
      <c r="DS2508" s="168"/>
      <c r="DT2508" s="168"/>
      <c r="DU2508" s="168"/>
      <c r="DV2508" s="168"/>
      <c r="DW2508" s="168"/>
      <c r="DX2508" s="168"/>
      <c r="DY2508" s="168"/>
      <c r="DZ2508" s="168"/>
      <c r="EA2508" s="168"/>
      <c r="EB2508" s="168"/>
      <c r="EC2508" s="168"/>
      <c r="ED2508" s="168"/>
      <c r="EE2508" s="168"/>
      <c r="EF2508" s="168"/>
      <c r="EG2508" s="168"/>
      <c r="EH2508" s="168"/>
      <c r="EI2508" s="168"/>
      <c r="EJ2508" s="168"/>
      <c r="EK2508" s="168"/>
      <c r="EL2508" s="168"/>
      <c r="EM2508" s="168"/>
      <c r="EN2508" s="168"/>
      <c r="EO2508" s="168"/>
      <c r="EP2508" s="168"/>
      <c r="EQ2508" s="168"/>
      <c r="ER2508" s="168"/>
      <c r="ES2508" s="168"/>
      <c r="ET2508" s="168"/>
      <c r="EU2508" s="168"/>
      <c r="EV2508" s="168"/>
      <c r="EW2508" s="168"/>
      <c r="EX2508" s="168"/>
      <c r="EY2508" s="168"/>
      <c r="EZ2508" s="168"/>
      <c r="FA2508" s="168"/>
      <c r="FB2508" s="168"/>
      <c r="FC2508" s="168"/>
      <c r="FD2508" s="168"/>
    </row>
    <row r="2509" spans="1:160" s="5" customFormat="1" ht="5.0999999999999996" customHeight="1" thickBot="1" x14ac:dyDescent="0.35">
      <c r="A2509" s="263"/>
      <c r="B2509" s="263"/>
      <c r="C2509" s="265"/>
      <c r="D2509" s="100"/>
      <c r="E2509" s="100"/>
      <c r="F2509" s="100"/>
      <c r="G2509" s="100"/>
      <c r="H2509" s="100"/>
      <c r="I2509" s="100"/>
      <c r="J2509" s="100"/>
      <c r="K2509" s="100"/>
      <c r="L2509" s="100"/>
      <c r="M2509" s="100"/>
      <c r="N2509" s="100"/>
      <c r="O2509" s="100"/>
      <c r="P2509" s="100"/>
      <c r="Q2509" s="100"/>
      <c r="R2509" s="100"/>
      <c r="S2509" s="100"/>
      <c r="T2509" s="100"/>
      <c r="U2509" s="100"/>
      <c r="V2509" s="33"/>
      <c r="W2509" s="57"/>
      <c r="X2509" s="86"/>
      <c r="Y2509" s="33"/>
      <c r="Z2509" s="36"/>
      <c r="AA2509" s="36"/>
      <c r="AD2509" s="33"/>
      <c r="AG2509" s="33"/>
      <c r="AH2509" s="43"/>
      <c r="AI2509" s="43"/>
      <c r="AJ2509" s="43"/>
      <c r="AK2509" s="43"/>
      <c r="AL2509" s="43"/>
      <c r="AM2509" s="43"/>
      <c r="AN2509" s="43"/>
      <c r="AO2509" s="43"/>
      <c r="AP2509" s="43"/>
      <c r="AQ2509" s="43"/>
      <c r="AR2509" s="43"/>
      <c r="AS2509" s="43"/>
      <c r="AT2509" s="43"/>
      <c r="AU2509" s="44"/>
      <c r="AV2509" s="33"/>
      <c r="AW2509" s="33"/>
      <c r="AX2509" s="33"/>
      <c r="AZ2509" s="141"/>
      <c r="BE2509" s="168"/>
      <c r="BF2509" s="168"/>
      <c r="BG2509" s="168"/>
      <c r="BH2509" s="168"/>
      <c r="BI2509" s="168"/>
      <c r="BJ2509" s="168"/>
      <c r="BK2509" s="168"/>
      <c r="BL2509" s="168"/>
      <c r="BM2509" s="168"/>
      <c r="DK2509" s="168"/>
      <c r="DL2509" s="168"/>
      <c r="DM2509" s="168"/>
      <c r="DN2509" s="168"/>
      <c r="DO2509" s="168"/>
      <c r="DP2509" s="168"/>
      <c r="DQ2509" s="168"/>
      <c r="DR2509" s="168"/>
      <c r="DS2509" s="168"/>
      <c r="DT2509" s="168"/>
      <c r="DU2509" s="168"/>
      <c r="DV2509" s="168"/>
      <c r="DW2509" s="168"/>
      <c r="DX2509" s="168"/>
      <c r="DY2509" s="168"/>
      <c r="DZ2509" s="168"/>
      <c r="EA2509" s="168"/>
      <c r="EB2509" s="168"/>
      <c r="EC2509" s="168"/>
      <c r="ED2509" s="168"/>
      <c r="EE2509" s="168"/>
      <c r="EF2509" s="168"/>
      <c r="EG2509" s="168"/>
      <c r="EH2509" s="168"/>
      <c r="EI2509" s="168"/>
      <c r="EJ2509" s="168"/>
      <c r="EK2509" s="168"/>
      <c r="EL2509" s="168"/>
      <c r="EM2509" s="168"/>
      <c r="EN2509" s="168"/>
      <c r="EO2509" s="168"/>
      <c r="EP2509" s="168"/>
      <c r="EQ2509" s="168"/>
      <c r="ER2509" s="168"/>
      <c r="ES2509" s="168"/>
      <c r="ET2509" s="168"/>
      <c r="EU2509" s="168"/>
      <c r="EV2509" s="168"/>
      <c r="EW2509" s="168"/>
      <c r="EX2509" s="168"/>
      <c r="EY2509" s="168"/>
      <c r="EZ2509" s="168"/>
      <c r="FA2509" s="168"/>
      <c r="FB2509" s="168"/>
      <c r="FC2509" s="168"/>
      <c r="FD2509" s="168"/>
    </row>
    <row r="2510" spans="1:160" s="5" customFormat="1" ht="24.9" customHeight="1" thickBot="1" x14ac:dyDescent="0.35">
      <c r="A2510" s="263"/>
      <c r="B2510" s="263"/>
      <c r="C2510" s="265"/>
      <c r="D2510" s="2" t="s">
        <v>31</v>
      </c>
      <c r="E2510" s="449"/>
      <c r="F2510" s="450"/>
      <c r="G2510" s="450"/>
      <c r="H2510" s="450"/>
      <c r="I2510" s="450"/>
      <c r="J2510" s="451"/>
      <c r="K2510" s="19" t="s">
        <v>105</v>
      </c>
      <c r="L2510" s="452"/>
      <c r="M2510" s="452"/>
      <c r="N2510" s="452"/>
      <c r="O2510" s="452"/>
      <c r="P2510" s="452"/>
      <c r="Q2510" s="452"/>
      <c r="R2510" s="452"/>
      <c r="S2510" s="452"/>
      <c r="T2510" s="452"/>
      <c r="U2510" s="453"/>
      <c r="V2510" s="33"/>
      <c r="W2510" s="57"/>
      <c r="X2510" s="86"/>
      <c r="Y2510" s="33"/>
      <c r="Z2510" s="36"/>
      <c r="AA2510" s="36"/>
      <c r="AD2510" s="33"/>
      <c r="AG2510" s="33"/>
      <c r="AH2510" s="43"/>
      <c r="AI2510" s="43"/>
      <c r="AJ2510" s="43"/>
      <c r="AK2510" s="43"/>
      <c r="AL2510" s="43"/>
      <c r="AM2510" s="43"/>
      <c r="AN2510" s="43"/>
      <c r="AO2510" s="43"/>
      <c r="AP2510" s="43"/>
      <c r="AQ2510" s="43"/>
      <c r="AR2510" s="43"/>
      <c r="AS2510" s="43"/>
      <c r="AT2510" s="43"/>
      <c r="AU2510" s="44"/>
      <c r="AV2510" s="33"/>
      <c r="AW2510" s="33"/>
      <c r="AX2510" s="33"/>
      <c r="AZ2510" s="141"/>
      <c r="BE2510" s="168"/>
      <c r="BF2510" s="168"/>
      <c r="BG2510" s="168"/>
      <c r="BH2510" s="168"/>
      <c r="BI2510" s="168"/>
      <c r="BJ2510" s="168"/>
      <c r="BK2510" s="168"/>
      <c r="BL2510" s="168"/>
      <c r="BM2510" s="168"/>
      <c r="DK2510" s="168"/>
      <c r="DL2510" s="168"/>
      <c r="DM2510" s="168"/>
      <c r="DN2510" s="168"/>
      <c r="DO2510" s="168"/>
      <c r="DP2510" s="168"/>
      <c r="DQ2510" s="168"/>
      <c r="DR2510" s="168"/>
      <c r="DS2510" s="168"/>
      <c r="DT2510" s="168"/>
      <c r="DU2510" s="168"/>
      <c r="DV2510" s="168"/>
      <c r="DW2510" s="168"/>
      <c r="DX2510" s="168"/>
      <c r="DY2510" s="168"/>
      <c r="DZ2510" s="168"/>
      <c r="EA2510" s="168"/>
      <c r="EB2510" s="168"/>
      <c r="EC2510" s="168"/>
      <c r="ED2510" s="168"/>
      <c r="EE2510" s="168"/>
      <c r="EF2510" s="168"/>
      <c r="EG2510" s="168"/>
      <c r="EH2510" s="168"/>
      <c r="EI2510" s="168"/>
      <c r="EJ2510" s="168"/>
      <c r="EK2510" s="168"/>
      <c r="EL2510" s="168"/>
      <c r="EM2510" s="168"/>
      <c r="EN2510" s="168"/>
      <c r="EO2510" s="168"/>
      <c r="EP2510" s="168"/>
      <c r="EQ2510" s="168"/>
      <c r="ER2510" s="168"/>
      <c r="ES2510" s="168"/>
      <c r="ET2510" s="168"/>
      <c r="EU2510" s="168"/>
      <c r="EV2510" s="168"/>
      <c r="EW2510" s="168"/>
      <c r="EX2510" s="168"/>
      <c r="EY2510" s="168"/>
      <c r="EZ2510" s="168"/>
      <c r="FA2510" s="168"/>
      <c r="FB2510" s="168"/>
      <c r="FC2510" s="168"/>
      <c r="FD2510" s="168"/>
    </row>
    <row r="2511" spans="1:160" s="5" customFormat="1" ht="5.0999999999999996" customHeight="1" thickBot="1" x14ac:dyDescent="0.35">
      <c r="A2511" s="263"/>
      <c r="B2511" s="263"/>
      <c r="C2511" s="265"/>
      <c r="D2511" s="454"/>
      <c r="E2511" s="454"/>
      <c r="F2511" s="454"/>
      <c r="G2511" s="454"/>
      <c r="H2511" s="454"/>
      <c r="I2511" s="454"/>
      <c r="J2511" s="454"/>
      <c r="K2511" s="454"/>
      <c r="L2511" s="454"/>
      <c r="M2511" s="454"/>
      <c r="N2511" s="454"/>
      <c r="O2511" s="454"/>
      <c r="P2511" s="454"/>
      <c r="Q2511" s="454"/>
      <c r="R2511" s="454"/>
      <c r="S2511" s="454"/>
      <c r="T2511" s="454"/>
      <c r="U2511" s="454"/>
      <c r="V2511" s="33"/>
      <c r="W2511" s="57"/>
      <c r="X2511" s="86"/>
      <c r="Y2511" s="33"/>
      <c r="Z2511" s="36"/>
      <c r="AA2511" s="36"/>
      <c r="AD2511" s="33"/>
      <c r="AG2511" s="33"/>
      <c r="AH2511" s="43"/>
      <c r="AI2511" s="43"/>
      <c r="AJ2511" s="43"/>
      <c r="AK2511" s="43"/>
      <c r="AL2511" s="43"/>
      <c r="AM2511" s="43"/>
      <c r="AN2511" s="43"/>
      <c r="AO2511" s="43"/>
      <c r="AP2511" s="43"/>
      <c r="AQ2511" s="43"/>
      <c r="AR2511" s="43"/>
      <c r="AS2511" s="43"/>
      <c r="AT2511" s="43"/>
      <c r="AU2511" s="44"/>
      <c r="AV2511" s="33"/>
      <c r="AW2511" s="33"/>
      <c r="AX2511" s="33"/>
      <c r="AZ2511" s="141"/>
      <c r="BE2511" s="168"/>
      <c r="BF2511" s="168"/>
      <c r="BG2511" s="168"/>
      <c r="BH2511" s="168"/>
      <c r="BI2511" s="168"/>
      <c r="BJ2511" s="168"/>
      <c r="BK2511" s="168"/>
      <c r="BL2511" s="168"/>
      <c r="BM2511" s="168"/>
      <c r="DK2511" s="168"/>
      <c r="DL2511" s="168"/>
      <c r="DM2511" s="168"/>
      <c r="DN2511" s="168"/>
      <c r="DO2511" s="168"/>
      <c r="DP2511" s="168"/>
      <c r="DQ2511" s="168"/>
      <c r="DR2511" s="168"/>
      <c r="DS2511" s="168"/>
      <c r="DT2511" s="168"/>
      <c r="DU2511" s="168"/>
      <c r="DV2511" s="168"/>
      <c r="DW2511" s="168"/>
      <c r="DX2511" s="168"/>
      <c r="DY2511" s="168"/>
      <c r="DZ2511" s="168"/>
      <c r="EA2511" s="168"/>
      <c r="EB2511" s="168"/>
      <c r="EC2511" s="168"/>
      <c r="ED2511" s="168"/>
      <c r="EE2511" s="168"/>
      <c r="EF2511" s="168"/>
      <c r="EG2511" s="168"/>
      <c r="EH2511" s="168"/>
      <c r="EI2511" s="168"/>
      <c r="EJ2511" s="168"/>
      <c r="EK2511" s="168"/>
      <c r="EL2511" s="168"/>
      <c r="EM2511" s="168"/>
      <c r="EN2511" s="168"/>
      <c r="EO2511" s="168"/>
      <c r="EP2511" s="168"/>
      <c r="EQ2511" s="168"/>
      <c r="ER2511" s="168"/>
      <c r="ES2511" s="168"/>
      <c r="ET2511" s="168"/>
      <c r="EU2511" s="168"/>
      <c r="EV2511" s="168"/>
      <c r="EW2511" s="168"/>
      <c r="EX2511" s="168"/>
      <c r="EY2511" s="168"/>
      <c r="EZ2511" s="168"/>
      <c r="FA2511" s="168"/>
      <c r="FB2511" s="168"/>
      <c r="FC2511" s="168"/>
      <c r="FD2511" s="168"/>
    </row>
    <row r="2512" spans="1:160" s="5" customFormat="1" ht="45" customHeight="1" thickBot="1" x14ac:dyDescent="0.35">
      <c r="A2512" s="263">
        <f>+E2512</f>
        <v>7.4799999999999898</v>
      </c>
      <c r="B2512" s="264">
        <f>+U2536</f>
        <v>0</v>
      </c>
      <c r="C2512" s="265">
        <v>44</v>
      </c>
      <c r="D2512" s="165" t="s">
        <v>9</v>
      </c>
      <c r="E2512" s="180">
        <v>7.4799999999999898</v>
      </c>
      <c r="F2512" s="455" t="s">
        <v>29</v>
      </c>
      <c r="G2512" s="456"/>
      <c r="H2512" s="532" t="s">
        <v>148</v>
      </c>
      <c r="I2512" s="457"/>
      <c r="J2512" s="457"/>
      <c r="K2512" s="457"/>
      <c r="L2512" s="457"/>
      <c r="M2512" s="458"/>
      <c r="N2512" s="459" t="s">
        <v>32</v>
      </c>
      <c r="O2512" s="460"/>
      <c r="P2512" s="461"/>
      <c r="Q2512" s="462" t="s">
        <v>10</v>
      </c>
      <c r="R2512" s="463"/>
      <c r="S2512" s="463"/>
      <c r="T2512" s="463"/>
      <c r="U2512" s="464"/>
      <c r="V2512" s="33"/>
      <c r="W2512" s="57"/>
      <c r="X2512" s="86"/>
      <c r="Y2512" s="33"/>
      <c r="Z2512" s="38"/>
      <c r="AA2512" s="38"/>
      <c r="AD2512" s="33"/>
      <c r="AG2512" s="33"/>
      <c r="AH2512" s="43"/>
      <c r="AI2512" s="43"/>
      <c r="AJ2512" s="43"/>
      <c r="AK2512" s="43"/>
      <c r="AL2512" s="43"/>
      <c r="AM2512" s="43"/>
      <c r="AN2512" s="43"/>
      <c r="AO2512" s="43"/>
      <c r="AP2512" s="43"/>
      <c r="AQ2512" s="43"/>
      <c r="AR2512" s="43"/>
      <c r="AS2512" s="43"/>
      <c r="AT2512" s="43"/>
      <c r="AU2512" s="44"/>
      <c r="AV2512" s="33"/>
      <c r="AW2512" s="33"/>
      <c r="AX2512" s="33"/>
      <c r="AZ2512" s="141"/>
      <c r="BE2512" s="168"/>
      <c r="BF2512" s="168"/>
      <c r="BG2512" s="168"/>
      <c r="BH2512" s="168"/>
      <c r="BI2512" s="168"/>
      <c r="BJ2512" s="168"/>
      <c r="BK2512" s="168"/>
      <c r="BL2512" s="168"/>
      <c r="BM2512" s="168"/>
      <c r="DK2512" s="168"/>
      <c r="DL2512" s="168"/>
      <c r="DM2512" s="168"/>
      <c r="DN2512" s="168"/>
      <c r="DO2512" s="168"/>
      <c r="DP2512" s="168"/>
      <c r="DQ2512" s="168"/>
      <c r="DR2512" s="168"/>
      <c r="DS2512" s="168"/>
      <c r="DT2512" s="168"/>
      <c r="DU2512" s="168"/>
      <c r="DV2512" s="168"/>
      <c r="DW2512" s="168"/>
      <c r="DX2512" s="168"/>
      <c r="DY2512" s="168"/>
      <c r="DZ2512" s="168"/>
      <c r="EA2512" s="168"/>
      <c r="EB2512" s="168"/>
      <c r="EC2512" s="168"/>
      <c r="ED2512" s="168"/>
      <c r="EE2512" s="168"/>
      <c r="EF2512" s="168"/>
      <c r="EG2512" s="168"/>
      <c r="EH2512" s="168"/>
      <c r="EI2512" s="168"/>
      <c r="EJ2512" s="168"/>
      <c r="EK2512" s="168"/>
      <c r="EL2512" s="168"/>
      <c r="EM2512" s="168"/>
      <c r="EN2512" s="168"/>
      <c r="EO2512" s="168"/>
      <c r="EP2512" s="168"/>
      <c r="EQ2512" s="168"/>
      <c r="ER2512" s="168"/>
      <c r="ES2512" s="168"/>
      <c r="ET2512" s="168"/>
      <c r="EU2512" s="168"/>
      <c r="EV2512" s="168"/>
      <c r="EW2512" s="168"/>
      <c r="EX2512" s="168"/>
      <c r="EY2512" s="168"/>
      <c r="EZ2512" s="168"/>
      <c r="FA2512" s="168"/>
      <c r="FB2512" s="168"/>
      <c r="FC2512" s="168"/>
      <c r="FD2512" s="168"/>
    </row>
    <row r="2513" spans="1:160" s="5" customFormat="1" ht="5.0999999999999996" customHeight="1" thickBot="1" x14ac:dyDescent="0.35">
      <c r="A2513" s="263"/>
      <c r="B2513" s="263"/>
      <c r="C2513" s="265"/>
      <c r="D2513" s="428"/>
      <c r="E2513" s="428"/>
      <c r="F2513" s="428"/>
      <c r="G2513" s="428"/>
      <c r="H2513" s="428"/>
      <c r="I2513" s="428"/>
      <c r="J2513" s="428"/>
      <c r="K2513" s="428"/>
      <c r="L2513" s="428"/>
      <c r="M2513" s="428"/>
      <c r="N2513" s="454"/>
      <c r="O2513" s="454"/>
      <c r="P2513" s="454"/>
      <c r="Q2513" s="454"/>
      <c r="R2513" s="454"/>
      <c r="S2513" s="454"/>
      <c r="T2513" s="454"/>
      <c r="U2513" s="454"/>
      <c r="V2513" s="33"/>
      <c r="W2513" s="57"/>
      <c r="X2513" s="86"/>
      <c r="Y2513" s="33"/>
      <c r="Z2513" s="76"/>
      <c r="AA2513" s="76"/>
      <c r="AD2513" s="33"/>
      <c r="AG2513" s="33"/>
      <c r="AH2513" s="43"/>
      <c r="AI2513" s="43"/>
      <c r="AJ2513" s="43"/>
      <c r="AK2513" s="43"/>
      <c r="AL2513" s="43"/>
      <c r="AM2513" s="43"/>
      <c r="AN2513" s="43"/>
      <c r="AO2513" s="43"/>
      <c r="AP2513" s="43"/>
      <c r="AQ2513" s="43"/>
      <c r="AR2513" s="43"/>
      <c r="AS2513" s="43"/>
      <c r="AT2513" s="43"/>
      <c r="AU2513" s="44"/>
      <c r="AV2513" s="33"/>
      <c r="AW2513" s="33"/>
      <c r="AX2513" s="33"/>
      <c r="AZ2513" s="141"/>
      <c r="BE2513" s="168"/>
      <c r="BF2513" s="168"/>
      <c r="BG2513" s="168"/>
      <c r="BH2513" s="168"/>
      <c r="BI2513" s="168"/>
      <c r="BJ2513" s="168"/>
      <c r="BK2513" s="168"/>
      <c r="BL2513" s="168"/>
      <c r="BM2513" s="168"/>
      <c r="DK2513" s="168"/>
      <c r="DL2513" s="168"/>
      <c r="DM2513" s="168"/>
      <c r="DN2513" s="168"/>
      <c r="DO2513" s="168"/>
      <c r="DP2513" s="168"/>
      <c r="DQ2513" s="168"/>
      <c r="DR2513" s="168"/>
      <c r="DS2513" s="168"/>
      <c r="DT2513" s="168"/>
      <c r="DU2513" s="168"/>
      <c r="DV2513" s="168"/>
      <c r="DW2513" s="168"/>
      <c r="DX2513" s="168"/>
      <c r="DY2513" s="168"/>
      <c r="DZ2513" s="168"/>
      <c r="EA2513" s="168"/>
      <c r="EB2513" s="168"/>
      <c r="EC2513" s="168"/>
      <c r="ED2513" s="168"/>
      <c r="EE2513" s="168"/>
      <c r="EF2513" s="168"/>
      <c r="EG2513" s="168"/>
      <c r="EH2513" s="168"/>
      <c r="EI2513" s="168"/>
      <c r="EJ2513" s="168"/>
      <c r="EK2513" s="168"/>
      <c r="EL2513" s="168"/>
      <c r="EM2513" s="168"/>
      <c r="EN2513" s="168"/>
      <c r="EO2513" s="168"/>
      <c r="EP2513" s="168"/>
      <c r="EQ2513" s="168"/>
      <c r="ER2513" s="168"/>
      <c r="ES2513" s="168"/>
      <c r="ET2513" s="168"/>
      <c r="EU2513" s="168"/>
      <c r="EV2513" s="168"/>
      <c r="EW2513" s="168"/>
      <c r="EX2513" s="168"/>
      <c r="EY2513" s="168"/>
      <c r="EZ2513" s="168"/>
      <c r="FA2513" s="168"/>
      <c r="FB2513" s="168"/>
      <c r="FC2513" s="168"/>
      <c r="FD2513" s="168"/>
    </row>
    <row r="2514" spans="1:160" s="5" customFormat="1" ht="24.9" customHeight="1" x14ac:dyDescent="0.3">
      <c r="A2514" s="263"/>
      <c r="B2514" s="263"/>
      <c r="C2514" s="265"/>
      <c r="D2514" s="465" t="s">
        <v>30</v>
      </c>
      <c r="E2514" s="466"/>
      <c r="F2514" s="466"/>
      <c r="G2514" s="466"/>
      <c r="H2514" s="466"/>
      <c r="I2514" s="466"/>
      <c r="J2514" s="466"/>
      <c r="K2514" s="466"/>
      <c r="L2514" s="466"/>
      <c r="M2514" s="467"/>
      <c r="N2514" s="468" t="s">
        <v>11</v>
      </c>
      <c r="O2514" s="470" t="s">
        <v>12</v>
      </c>
      <c r="P2514" s="471"/>
      <c r="Q2514" s="474" t="s">
        <v>13</v>
      </c>
      <c r="R2514" s="475"/>
      <c r="S2514" s="476"/>
      <c r="T2514" s="477" t="s">
        <v>27</v>
      </c>
      <c r="U2514" s="479" t="s">
        <v>28</v>
      </c>
      <c r="V2514" s="33"/>
      <c r="W2514" s="57"/>
      <c r="X2514" s="86"/>
      <c r="Y2514" s="33"/>
      <c r="Z2514" s="76"/>
      <c r="AA2514" s="76"/>
      <c r="AD2514" s="33"/>
      <c r="AG2514" s="33"/>
      <c r="AH2514" s="43"/>
      <c r="AI2514" s="43"/>
      <c r="AJ2514" s="43"/>
      <c r="AK2514" s="43"/>
      <c r="AL2514" s="43"/>
      <c r="AM2514" s="43"/>
      <c r="AN2514" s="43"/>
      <c r="AO2514" s="43"/>
      <c r="AP2514" s="43"/>
      <c r="AQ2514" s="43"/>
      <c r="AR2514" s="43"/>
      <c r="AS2514" s="43"/>
      <c r="AT2514" s="43"/>
      <c r="AU2514" s="44"/>
      <c r="AV2514" s="33"/>
      <c r="AW2514" s="33"/>
      <c r="AX2514" s="33"/>
      <c r="AZ2514" s="141"/>
      <c r="BE2514" s="168"/>
      <c r="BF2514" s="168"/>
      <c r="BG2514" s="168"/>
      <c r="BH2514" s="168"/>
      <c r="BI2514" s="168"/>
      <c r="BJ2514" s="168"/>
      <c r="BK2514" s="168"/>
      <c r="BL2514" s="168"/>
      <c r="BM2514" s="168"/>
      <c r="DK2514" s="168"/>
      <c r="DL2514" s="168"/>
      <c r="DM2514" s="168"/>
      <c r="DN2514" s="168"/>
      <c r="DO2514" s="168"/>
      <c r="DP2514" s="168"/>
      <c r="DQ2514" s="168"/>
      <c r="DR2514" s="168"/>
      <c r="DS2514" s="168"/>
      <c r="DT2514" s="168"/>
      <c r="DU2514" s="168"/>
      <c r="DV2514" s="168"/>
      <c r="DW2514" s="168"/>
      <c r="DX2514" s="168"/>
      <c r="DY2514" s="168"/>
      <c r="DZ2514" s="168"/>
      <c r="EA2514" s="168"/>
      <c r="EB2514" s="168"/>
      <c r="EC2514" s="168"/>
      <c r="ED2514" s="168"/>
      <c r="EE2514" s="168"/>
      <c r="EF2514" s="168"/>
      <c r="EG2514" s="168"/>
      <c r="EH2514" s="168"/>
      <c r="EI2514" s="168"/>
      <c r="EJ2514" s="168"/>
      <c r="EK2514" s="168"/>
      <c r="EL2514" s="168"/>
      <c r="EM2514" s="168"/>
      <c r="EN2514" s="168"/>
      <c r="EO2514" s="168"/>
      <c r="EP2514" s="168"/>
      <c r="EQ2514" s="168"/>
      <c r="ER2514" s="168"/>
      <c r="ES2514" s="168"/>
      <c r="ET2514" s="168"/>
      <c r="EU2514" s="168"/>
      <c r="EV2514" s="168"/>
      <c r="EW2514" s="168"/>
      <c r="EX2514" s="168"/>
      <c r="EY2514" s="168"/>
      <c r="EZ2514" s="168"/>
      <c r="FA2514" s="168"/>
      <c r="FB2514" s="168"/>
      <c r="FC2514" s="168"/>
      <c r="FD2514" s="168"/>
    </row>
    <row r="2515" spans="1:160" s="5" customFormat="1" ht="24.9" customHeight="1" x14ac:dyDescent="0.3">
      <c r="A2515" s="263"/>
      <c r="B2515" s="263"/>
      <c r="C2515" s="265"/>
      <c r="D2515" s="481"/>
      <c r="E2515" s="482"/>
      <c r="F2515" s="482"/>
      <c r="G2515" s="482"/>
      <c r="H2515" s="482"/>
      <c r="I2515" s="482"/>
      <c r="J2515" s="482"/>
      <c r="K2515" s="482"/>
      <c r="L2515" s="482"/>
      <c r="M2515" s="483"/>
      <c r="N2515" s="469"/>
      <c r="O2515" s="472"/>
      <c r="P2515" s="473"/>
      <c r="Q2515" s="7" t="s">
        <v>14</v>
      </c>
      <c r="R2515" s="7" t="s">
        <v>15</v>
      </c>
      <c r="S2515" s="7" t="s">
        <v>26</v>
      </c>
      <c r="T2515" s="478"/>
      <c r="U2515" s="480"/>
      <c r="V2515" s="33"/>
      <c r="W2515" s="57"/>
      <c r="X2515" s="86"/>
      <c r="Y2515" s="33"/>
      <c r="Z2515" s="77"/>
      <c r="AA2515" s="77"/>
      <c r="AD2515" s="33"/>
      <c r="AG2515" s="33"/>
      <c r="AH2515" s="43"/>
      <c r="AI2515" s="43"/>
      <c r="AJ2515" s="43"/>
      <c r="AK2515" s="43"/>
      <c r="AL2515" s="43"/>
      <c r="AM2515" s="43"/>
      <c r="AN2515" s="43"/>
      <c r="AO2515" s="43"/>
      <c r="AP2515" s="43"/>
      <c r="AQ2515" s="43"/>
      <c r="AR2515" s="43"/>
      <c r="AS2515" s="43"/>
      <c r="AT2515" s="43"/>
      <c r="AU2515" s="44"/>
      <c r="AV2515" s="33"/>
      <c r="AW2515" s="33"/>
      <c r="AX2515" s="33"/>
      <c r="AZ2515" s="141"/>
      <c r="BE2515" s="168"/>
      <c r="BF2515" s="168"/>
      <c r="BG2515" s="168"/>
      <c r="BH2515" s="168"/>
      <c r="BI2515" s="168"/>
      <c r="BJ2515" s="168"/>
      <c r="BK2515" s="168"/>
      <c r="BL2515" s="168"/>
      <c r="BM2515" s="168"/>
      <c r="DK2515" s="168"/>
      <c r="DL2515" s="168"/>
      <c r="DM2515" s="168"/>
      <c r="DN2515" s="168"/>
      <c r="DO2515" s="168"/>
      <c r="DP2515" s="168"/>
      <c r="DQ2515" s="168"/>
      <c r="DR2515" s="168"/>
      <c r="DS2515" s="168"/>
      <c r="DT2515" s="168"/>
      <c r="DU2515" s="168"/>
      <c r="DV2515" s="168"/>
      <c r="DW2515" s="168"/>
      <c r="DX2515" s="168"/>
      <c r="DY2515" s="168"/>
      <c r="DZ2515" s="168"/>
      <c r="EA2515" s="168"/>
      <c r="EB2515" s="168"/>
      <c r="EC2515" s="168"/>
      <c r="ED2515" s="168"/>
      <c r="EE2515" s="168"/>
      <c r="EF2515" s="168"/>
      <c r="EG2515" s="168"/>
      <c r="EH2515" s="168"/>
      <c r="EI2515" s="168"/>
      <c r="EJ2515" s="168"/>
      <c r="EK2515" s="168"/>
      <c r="EL2515" s="168"/>
      <c r="EM2515" s="168"/>
      <c r="EN2515" s="168"/>
      <c r="EO2515" s="168"/>
      <c r="EP2515" s="168"/>
      <c r="EQ2515" s="168"/>
      <c r="ER2515" s="168"/>
      <c r="ES2515" s="168"/>
      <c r="ET2515" s="168"/>
      <c r="EU2515" s="168"/>
      <c r="EV2515" s="168"/>
      <c r="EW2515" s="168"/>
      <c r="EX2515" s="168"/>
      <c r="EY2515" s="168"/>
      <c r="EZ2515" s="168"/>
      <c r="FA2515" s="168"/>
      <c r="FB2515" s="168"/>
      <c r="FC2515" s="168"/>
      <c r="FD2515" s="168"/>
    </row>
    <row r="2516" spans="1:160" s="5" customFormat="1" ht="24.9" customHeight="1" x14ac:dyDescent="0.3">
      <c r="A2516" s="263"/>
      <c r="B2516" s="263"/>
      <c r="C2516" s="265"/>
      <c r="D2516" s="481"/>
      <c r="E2516" s="482"/>
      <c r="F2516" s="482"/>
      <c r="G2516" s="482"/>
      <c r="H2516" s="482"/>
      <c r="I2516" s="482"/>
      <c r="J2516" s="482"/>
      <c r="K2516" s="482"/>
      <c r="L2516" s="482"/>
      <c r="M2516" s="483"/>
      <c r="N2516" s="16"/>
      <c r="O2516" s="412"/>
      <c r="P2516" s="413"/>
      <c r="Q2516" s="8"/>
      <c r="R2516" s="8"/>
      <c r="S2516" s="8"/>
      <c r="T2516" s="9"/>
      <c r="U2516" s="17"/>
      <c r="V2516" s="33"/>
      <c r="W2516" s="57"/>
      <c r="X2516" s="86"/>
      <c r="Y2516" s="33">
        <f>+C2512</f>
        <v>44</v>
      </c>
      <c r="Z2516" s="41">
        <f>+SUMIF($N2516:$N2535,$Z$16,$U2516:$U2535)</f>
        <v>0</v>
      </c>
      <c r="AA2516" s="41">
        <f>+SUMIF($N2516:$N2535,$AA$16,$U2516:$U2535)</f>
        <v>0</v>
      </c>
      <c r="AB2516" s="41">
        <f>+SUMIF($N2516:$N2535,$AB$16,$U2516:$U2535)</f>
        <v>0</v>
      </c>
      <c r="AC2516" s="41">
        <f>+SUMIF($N2516:$N2535,$AC$16,$U2516:$U2535)</f>
        <v>0</v>
      </c>
      <c r="AD2516" s="41">
        <f>+SUMIF($N2516:$N2535,$AD$16,$U2516:$U2535)</f>
        <v>0</v>
      </c>
      <c r="AE2516" s="41">
        <f>+SUMIF($N2516:$N2535,$AE$16,$U2516:$U2535)</f>
        <v>0</v>
      </c>
      <c r="AF2516" s="41">
        <f>+SUMIF($N2516:$N2535,$AF$16,$U2516:$U2535)</f>
        <v>0</v>
      </c>
      <c r="AG2516" s="41">
        <f>+SUMIF($N2516:$N2535,$AG$16,$U2516:$U2535)</f>
        <v>0</v>
      </c>
      <c r="AH2516" s="41">
        <f>+SUMIF($N2516:$N2535,$AH$16,$U2516:$U2535)</f>
        <v>0</v>
      </c>
      <c r="AI2516" s="41">
        <f>+SUMIF($N2516:$N2535,$AI$16,$U2516:$U2535)</f>
        <v>0</v>
      </c>
      <c r="AJ2516" s="41">
        <f>+SUMIF($N2516:$N2535,$AJ$16,$U2516:$U2535)</f>
        <v>0</v>
      </c>
      <c r="AK2516" s="41">
        <f>+SUMIF($N2516:$N2535,$AK$16,$U2516:$U2535)</f>
        <v>0</v>
      </c>
      <c r="AL2516" s="41">
        <f>+SUMIF($N2516:$N2535,$AL$16,$U2516:$U2535)</f>
        <v>0</v>
      </c>
      <c r="AM2516" s="41">
        <f>+SUMIF($N2516:$N2535,$AM$16,$U2516:$U2535)</f>
        <v>0</v>
      </c>
      <c r="AN2516" s="41">
        <f>+SUMIF($N2516:$N2535,$AN$16,$U2516:$U2535)</f>
        <v>0</v>
      </c>
      <c r="AO2516" s="41">
        <f>+SUMIF($N2516:$N2535,$AO$16,$U2516:$U2535)</f>
        <v>0</v>
      </c>
      <c r="AP2516" s="41">
        <f>+SUMIF($N2516:$N2535,$AP$16,$U2516:$U2535)</f>
        <v>0</v>
      </c>
      <c r="AQ2516" s="41">
        <f>+SUMIF($N2516:$N2535,$AQ$16,$U2516:$U2535)</f>
        <v>0</v>
      </c>
      <c r="AR2516" s="41">
        <f>+SUMIF($N2516:$N2535,$AR$16,$U2516:$U2535)</f>
        <v>0</v>
      </c>
      <c r="AS2516" s="43"/>
      <c r="AT2516" s="43"/>
      <c r="AU2516" s="44"/>
      <c r="AV2516" s="33"/>
      <c r="AW2516" s="33"/>
      <c r="AX2516" s="33"/>
      <c r="AZ2516" s="141"/>
      <c r="BE2516" s="168"/>
      <c r="BF2516" s="168"/>
      <c r="BG2516" s="168"/>
      <c r="BH2516" s="168"/>
      <c r="BI2516" s="168"/>
      <c r="BJ2516" s="168"/>
      <c r="BK2516" s="168"/>
      <c r="BL2516" s="168"/>
      <c r="BM2516" s="168"/>
      <c r="DK2516" s="168"/>
      <c r="DL2516" s="168"/>
      <c r="DM2516" s="168"/>
      <c r="DN2516" s="168"/>
      <c r="DO2516" s="168"/>
      <c r="DP2516" s="168"/>
      <c r="DQ2516" s="168"/>
      <c r="DR2516" s="168"/>
      <c r="DS2516" s="168"/>
      <c r="DT2516" s="168"/>
      <c r="DU2516" s="168"/>
      <c r="DV2516" s="168"/>
      <c r="DW2516" s="168"/>
      <c r="DX2516" s="168"/>
      <c r="DY2516" s="168"/>
      <c r="DZ2516" s="168"/>
      <c r="EA2516" s="168"/>
      <c r="EB2516" s="168"/>
      <c r="EC2516" s="168"/>
      <c r="ED2516" s="168"/>
      <c r="EE2516" s="168"/>
      <c r="EF2516" s="168"/>
      <c r="EG2516" s="168"/>
      <c r="EH2516" s="168"/>
      <c r="EI2516" s="168"/>
      <c r="EJ2516" s="168"/>
      <c r="EK2516" s="168"/>
      <c r="EL2516" s="168"/>
      <c r="EM2516" s="168"/>
      <c r="EN2516" s="168"/>
      <c r="EO2516" s="168"/>
      <c r="EP2516" s="168"/>
      <c r="EQ2516" s="168"/>
      <c r="ER2516" s="168"/>
      <c r="ES2516" s="168"/>
      <c r="ET2516" s="168"/>
      <c r="EU2516" s="168"/>
      <c r="EV2516" s="168"/>
      <c r="EW2516" s="168"/>
      <c r="EX2516" s="168"/>
      <c r="EY2516" s="168"/>
      <c r="EZ2516" s="168"/>
      <c r="FA2516" s="168"/>
      <c r="FB2516" s="168"/>
      <c r="FC2516" s="168"/>
      <c r="FD2516" s="168"/>
    </row>
    <row r="2517" spans="1:160" s="5" customFormat="1" ht="24.9" customHeight="1" x14ac:dyDescent="0.3">
      <c r="A2517" s="263"/>
      <c r="B2517" s="263"/>
      <c r="C2517" s="265"/>
      <c r="D2517" s="481"/>
      <c r="E2517" s="482"/>
      <c r="F2517" s="482"/>
      <c r="G2517" s="482"/>
      <c r="H2517" s="482"/>
      <c r="I2517" s="482"/>
      <c r="J2517" s="482"/>
      <c r="K2517" s="482"/>
      <c r="L2517" s="482"/>
      <c r="M2517" s="483"/>
      <c r="N2517" s="16"/>
      <c r="O2517" s="412"/>
      <c r="P2517" s="413"/>
      <c r="Q2517" s="8"/>
      <c r="R2517" s="8"/>
      <c r="S2517" s="8"/>
      <c r="T2517" s="9"/>
      <c r="U2517" s="17"/>
      <c r="V2517" s="33"/>
      <c r="W2517" s="57"/>
      <c r="X2517" s="86"/>
      <c r="Y2517" s="33"/>
      <c r="Z2517" s="36"/>
      <c r="AA2517" s="36"/>
      <c r="AD2517" s="33"/>
      <c r="AG2517" s="33"/>
      <c r="AH2517" s="43"/>
      <c r="AI2517" s="43"/>
      <c r="AJ2517" s="43"/>
      <c r="AK2517" s="43"/>
      <c r="AL2517" s="43"/>
      <c r="AM2517" s="43"/>
      <c r="AN2517" s="43"/>
      <c r="AO2517" s="43"/>
      <c r="AP2517" s="43"/>
      <c r="AQ2517" s="43"/>
      <c r="AR2517" s="43"/>
      <c r="AS2517" s="43"/>
      <c r="AT2517" s="43"/>
      <c r="AU2517" s="44"/>
      <c r="AV2517" s="33"/>
      <c r="AW2517" s="33"/>
      <c r="AX2517" s="33"/>
      <c r="AZ2517" s="141"/>
      <c r="BE2517" s="168"/>
      <c r="BF2517" s="168"/>
      <c r="BG2517" s="168"/>
      <c r="BH2517" s="168"/>
      <c r="BI2517" s="168"/>
      <c r="BJ2517" s="168"/>
      <c r="BK2517" s="168"/>
      <c r="BL2517" s="168"/>
      <c r="BM2517" s="168"/>
      <c r="DK2517" s="168"/>
      <c r="DL2517" s="168"/>
      <c r="DM2517" s="168"/>
      <c r="DN2517" s="168"/>
      <c r="DO2517" s="168"/>
      <c r="DP2517" s="168"/>
      <c r="DQ2517" s="168"/>
      <c r="DR2517" s="168"/>
      <c r="DS2517" s="168"/>
      <c r="DT2517" s="168"/>
      <c r="DU2517" s="168"/>
      <c r="DV2517" s="168"/>
      <c r="DW2517" s="168"/>
      <c r="DX2517" s="168"/>
      <c r="DY2517" s="168"/>
      <c r="DZ2517" s="168"/>
      <c r="EA2517" s="168"/>
      <c r="EB2517" s="168"/>
      <c r="EC2517" s="168"/>
      <c r="ED2517" s="168"/>
      <c r="EE2517" s="168"/>
      <c r="EF2517" s="168"/>
      <c r="EG2517" s="168"/>
      <c r="EH2517" s="168"/>
      <c r="EI2517" s="168"/>
      <c r="EJ2517" s="168"/>
      <c r="EK2517" s="168"/>
      <c r="EL2517" s="168"/>
      <c r="EM2517" s="168"/>
      <c r="EN2517" s="168"/>
      <c r="EO2517" s="168"/>
      <c r="EP2517" s="168"/>
      <c r="EQ2517" s="168"/>
      <c r="ER2517" s="168"/>
      <c r="ES2517" s="168"/>
      <c r="ET2517" s="168"/>
      <c r="EU2517" s="168"/>
      <c r="EV2517" s="168"/>
      <c r="EW2517" s="168"/>
      <c r="EX2517" s="168"/>
      <c r="EY2517" s="168"/>
      <c r="EZ2517" s="168"/>
      <c r="FA2517" s="168"/>
      <c r="FB2517" s="168"/>
      <c r="FC2517" s="168"/>
      <c r="FD2517" s="168"/>
    </row>
    <row r="2518" spans="1:160" s="5" customFormat="1" ht="24.9" customHeight="1" x14ac:dyDescent="0.3">
      <c r="A2518" s="263"/>
      <c r="B2518" s="263"/>
      <c r="C2518" s="265"/>
      <c r="D2518" s="481"/>
      <c r="E2518" s="482"/>
      <c r="F2518" s="482"/>
      <c r="G2518" s="482"/>
      <c r="H2518" s="482"/>
      <c r="I2518" s="482"/>
      <c r="J2518" s="482"/>
      <c r="K2518" s="482"/>
      <c r="L2518" s="482"/>
      <c r="M2518" s="483"/>
      <c r="N2518" s="16"/>
      <c r="O2518" s="412"/>
      <c r="P2518" s="413"/>
      <c r="Q2518" s="8"/>
      <c r="R2518" s="8"/>
      <c r="S2518" s="8"/>
      <c r="T2518" s="9"/>
      <c r="U2518" s="17"/>
      <c r="V2518" s="33"/>
      <c r="W2518" s="57"/>
      <c r="X2518" s="86"/>
      <c r="Y2518" s="33"/>
      <c r="Z2518" s="36"/>
      <c r="AA2518" s="36"/>
      <c r="AD2518" s="33"/>
      <c r="AG2518" s="33"/>
      <c r="AH2518" s="43"/>
      <c r="AI2518" s="43"/>
      <c r="AJ2518" s="43"/>
      <c r="AK2518" s="43"/>
      <c r="AL2518" s="43"/>
      <c r="AM2518" s="43"/>
      <c r="AN2518" s="43"/>
      <c r="AO2518" s="43"/>
      <c r="AP2518" s="43"/>
      <c r="AQ2518" s="43"/>
      <c r="AR2518" s="43"/>
      <c r="AS2518" s="43"/>
      <c r="AT2518" s="43"/>
      <c r="AU2518" s="44"/>
      <c r="AV2518" s="33"/>
      <c r="AW2518" s="33"/>
      <c r="AX2518" s="33"/>
      <c r="AZ2518" s="141"/>
      <c r="BE2518" s="168"/>
      <c r="BF2518" s="168"/>
      <c r="BG2518" s="168"/>
      <c r="BH2518" s="168"/>
      <c r="BI2518" s="168"/>
      <c r="BJ2518" s="168"/>
      <c r="BK2518" s="168"/>
      <c r="BL2518" s="168"/>
      <c r="BM2518" s="168"/>
      <c r="DK2518" s="168"/>
      <c r="DL2518" s="168"/>
      <c r="DM2518" s="168"/>
      <c r="DN2518" s="168"/>
      <c r="DO2518" s="168"/>
      <c r="DP2518" s="168"/>
      <c r="DQ2518" s="168"/>
      <c r="DR2518" s="168"/>
      <c r="DS2518" s="168"/>
      <c r="DT2518" s="168"/>
      <c r="DU2518" s="168"/>
      <c r="DV2518" s="168"/>
      <c r="DW2518" s="168"/>
      <c r="DX2518" s="168"/>
      <c r="DY2518" s="168"/>
      <c r="DZ2518" s="168"/>
      <c r="EA2518" s="168"/>
      <c r="EB2518" s="168"/>
      <c r="EC2518" s="168"/>
      <c r="ED2518" s="168"/>
      <c r="EE2518" s="168"/>
      <c r="EF2518" s="168"/>
      <c r="EG2518" s="168"/>
      <c r="EH2518" s="168"/>
      <c r="EI2518" s="168"/>
      <c r="EJ2518" s="168"/>
      <c r="EK2518" s="168"/>
      <c r="EL2518" s="168"/>
      <c r="EM2518" s="168"/>
      <c r="EN2518" s="168"/>
      <c r="EO2518" s="168"/>
      <c r="EP2518" s="168"/>
      <c r="EQ2518" s="168"/>
      <c r="ER2518" s="168"/>
      <c r="ES2518" s="168"/>
      <c r="ET2518" s="168"/>
      <c r="EU2518" s="168"/>
      <c r="EV2518" s="168"/>
      <c r="EW2518" s="168"/>
      <c r="EX2518" s="168"/>
      <c r="EY2518" s="168"/>
      <c r="EZ2518" s="168"/>
      <c r="FA2518" s="168"/>
      <c r="FB2518" s="168"/>
      <c r="FC2518" s="168"/>
      <c r="FD2518" s="168"/>
    </row>
    <row r="2519" spans="1:160" s="5" customFormat="1" ht="24.9" customHeight="1" x14ac:dyDescent="0.3">
      <c r="A2519" s="263"/>
      <c r="B2519" s="263"/>
      <c r="C2519" s="265"/>
      <c r="D2519" s="481"/>
      <c r="E2519" s="482"/>
      <c r="F2519" s="482"/>
      <c r="G2519" s="482"/>
      <c r="H2519" s="482"/>
      <c r="I2519" s="482"/>
      <c r="J2519" s="482"/>
      <c r="K2519" s="482"/>
      <c r="L2519" s="482"/>
      <c r="M2519" s="483"/>
      <c r="N2519" s="16"/>
      <c r="O2519" s="412"/>
      <c r="P2519" s="413"/>
      <c r="Q2519" s="8"/>
      <c r="R2519" s="8"/>
      <c r="S2519" s="8"/>
      <c r="T2519" s="9"/>
      <c r="U2519" s="17"/>
      <c r="V2519" s="33"/>
      <c r="W2519" s="57"/>
      <c r="X2519" s="86"/>
      <c r="Y2519" s="33"/>
      <c r="Z2519" s="36"/>
      <c r="AA2519" s="36"/>
      <c r="AD2519" s="33"/>
      <c r="AG2519" s="33"/>
      <c r="AH2519" s="43"/>
      <c r="AI2519" s="43"/>
      <c r="AJ2519" s="43"/>
      <c r="AK2519" s="43"/>
      <c r="AL2519" s="43"/>
      <c r="AM2519" s="43"/>
      <c r="AN2519" s="43"/>
      <c r="AO2519" s="43"/>
      <c r="AP2519" s="43"/>
      <c r="AQ2519" s="43"/>
      <c r="AR2519" s="43"/>
      <c r="AS2519" s="43"/>
      <c r="AT2519" s="43"/>
      <c r="AU2519" s="44"/>
      <c r="AV2519" s="33"/>
      <c r="AW2519" s="33"/>
      <c r="AX2519" s="33"/>
      <c r="AZ2519" s="141"/>
      <c r="BE2519" s="168"/>
      <c r="BF2519" s="168"/>
      <c r="BG2519" s="168"/>
      <c r="BH2519" s="168"/>
      <c r="BI2519" s="168"/>
      <c r="BJ2519" s="168"/>
      <c r="BK2519" s="168"/>
      <c r="BL2519" s="168"/>
      <c r="BM2519" s="168"/>
      <c r="DK2519" s="168"/>
      <c r="DL2519" s="168"/>
      <c r="DM2519" s="168"/>
      <c r="DN2519" s="168"/>
      <c r="DO2519" s="168"/>
      <c r="DP2519" s="168"/>
      <c r="DQ2519" s="168"/>
      <c r="DR2519" s="168"/>
      <c r="DS2519" s="168"/>
      <c r="DT2519" s="168"/>
      <c r="DU2519" s="168"/>
      <c r="DV2519" s="168"/>
      <c r="DW2519" s="168"/>
      <c r="DX2519" s="168"/>
      <c r="DY2519" s="168"/>
      <c r="DZ2519" s="168"/>
      <c r="EA2519" s="168"/>
      <c r="EB2519" s="168"/>
      <c r="EC2519" s="168"/>
      <c r="ED2519" s="168"/>
      <c r="EE2519" s="168"/>
      <c r="EF2519" s="168"/>
      <c r="EG2519" s="168"/>
      <c r="EH2519" s="168"/>
      <c r="EI2519" s="168"/>
      <c r="EJ2519" s="168"/>
      <c r="EK2519" s="168"/>
      <c r="EL2519" s="168"/>
      <c r="EM2519" s="168"/>
      <c r="EN2519" s="168"/>
      <c r="EO2519" s="168"/>
      <c r="EP2519" s="168"/>
      <c r="EQ2519" s="168"/>
      <c r="ER2519" s="168"/>
      <c r="ES2519" s="168"/>
      <c r="ET2519" s="168"/>
      <c r="EU2519" s="168"/>
      <c r="EV2519" s="168"/>
      <c r="EW2519" s="168"/>
      <c r="EX2519" s="168"/>
      <c r="EY2519" s="168"/>
      <c r="EZ2519" s="168"/>
      <c r="FA2519" s="168"/>
      <c r="FB2519" s="168"/>
      <c r="FC2519" s="168"/>
      <c r="FD2519" s="168"/>
    </row>
    <row r="2520" spans="1:160" s="5" customFormat="1" ht="24.9" customHeight="1" x14ac:dyDescent="0.3">
      <c r="A2520" s="263"/>
      <c r="B2520" s="263"/>
      <c r="C2520" s="265"/>
      <c r="D2520" s="481"/>
      <c r="E2520" s="482"/>
      <c r="F2520" s="482"/>
      <c r="G2520" s="482"/>
      <c r="H2520" s="482"/>
      <c r="I2520" s="482"/>
      <c r="J2520" s="482"/>
      <c r="K2520" s="482"/>
      <c r="L2520" s="482"/>
      <c r="M2520" s="483"/>
      <c r="N2520" s="16"/>
      <c r="O2520" s="412"/>
      <c r="P2520" s="413"/>
      <c r="Q2520" s="8"/>
      <c r="R2520" s="8"/>
      <c r="S2520" s="8"/>
      <c r="T2520" s="9"/>
      <c r="U2520" s="17"/>
      <c r="V2520" s="33"/>
      <c r="W2520" s="57"/>
      <c r="X2520" s="86"/>
      <c r="Y2520" s="33"/>
      <c r="Z2520" s="36"/>
      <c r="AA2520" s="36"/>
      <c r="AD2520" s="33"/>
      <c r="AG2520" s="33"/>
      <c r="AH2520" s="43"/>
      <c r="AI2520" s="43"/>
      <c r="AJ2520" s="43"/>
      <c r="AK2520" s="43"/>
      <c r="AL2520" s="43"/>
      <c r="AM2520" s="43"/>
      <c r="AN2520" s="43"/>
      <c r="AO2520" s="43"/>
      <c r="AP2520" s="43"/>
      <c r="AQ2520" s="43"/>
      <c r="AR2520" s="43"/>
      <c r="AS2520" s="43"/>
      <c r="AT2520" s="43"/>
      <c r="AU2520" s="44"/>
      <c r="AV2520" s="33"/>
      <c r="AW2520" s="33"/>
      <c r="AX2520" s="33"/>
      <c r="AZ2520" s="141"/>
      <c r="BE2520" s="168"/>
      <c r="BF2520" s="168"/>
      <c r="BG2520" s="168"/>
      <c r="BH2520" s="168"/>
      <c r="BI2520" s="168"/>
      <c r="BJ2520" s="168"/>
      <c r="BK2520" s="168"/>
      <c r="BL2520" s="168"/>
      <c r="BM2520" s="168"/>
      <c r="DK2520" s="168"/>
      <c r="DL2520" s="168"/>
      <c r="DM2520" s="168"/>
      <c r="DN2520" s="168"/>
      <c r="DO2520" s="168"/>
      <c r="DP2520" s="168"/>
      <c r="DQ2520" s="168"/>
      <c r="DR2520" s="168"/>
      <c r="DS2520" s="168"/>
      <c r="DT2520" s="168"/>
      <c r="DU2520" s="168"/>
      <c r="DV2520" s="168"/>
      <c r="DW2520" s="168"/>
      <c r="DX2520" s="168"/>
      <c r="DY2520" s="168"/>
      <c r="DZ2520" s="168"/>
      <c r="EA2520" s="168"/>
      <c r="EB2520" s="168"/>
      <c r="EC2520" s="168"/>
      <c r="ED2520" s="168"/>
      <c r="EE2520" s="168"/>
      <c r="EF2520" s="168"/>
      <c r="EG2520" s="168"/>
      <c r="EH2520" s="168"/>
      <c r="EI2520" s="168"/>
      <c r="EJ2520" s="168"/>
      <c r="EK2520" s="168"/>
      <c r="EL2520" s="168"/>
      <c r="EM2520" s="168"/>
      <c r="EN2520" s="168"/>
      <c r="EO2520" s="168"/>
      <c r="EP2520" s="168"/>
      <c r="EQ2520" s="168"/>
      <c r="ER2520" s="168"/>
      <c r="ES2520" s="168"/>
      <c r="ET2520" s="168"/>
      <c r="EU2520" s="168"/>
      <c r="EV2520" s="168"/>
      <c r="EW2520" s="168"/>
      <c r="EX2520" s="168"/>
      <c r="EY2520" s="168"/>
      <c r="EZ2520" s="168"/>
      <c r="FA2520" s="168"/>
      <c r="FB2520" s="168"/>
      <c r="FC2520" s="168"/>
      <c r="FD2520" s="168"/>
    </row>
    <row r="2521" spans="1:160" s="5" customFormat="1" ht="24.9" customHeight="1" x14ac:dyDescent="0.3">
      <c r="A2521" s="263"/>
      <c r="B2521" s="263"/>
      <c r="C2521" s="265"/>
      <c r="D2521" s="481"/>
      <c r="E2521" s="482"/>
      <c r="F2521" s="482"/>
      <c r="G2521" s="482"/>
      <c r="H2521" s="482"/>
      <c r="I2521" s="482"/>
      <c r="J2521" s="482"/>
      <c r="K2521" s="482"/>
      <c r="L2521" s="482"/>
      <c r="M2521" s="483"/>
      <c r="N2521" s="16"/>
      <c r="O2521" s="412"/>
      <c r="P2521" s="413"/>
      <c r="Q2521" s="8"/>
      <c r="R2521" s="8"/>
      <c r="S2521" s="8"/>
      <c r="T2521" s="9"/>
      <c r="U2521" s="17"/>
      <c r="V2521" s="33"/>
      <c r="W2521" s="57"/>
      <c r="X2521" s="86"/>
      <c r="Y2521" s="33"/>
      <c r="Z2521" s="36"/>
      <c r="AA2521" s="36"/>
      <c r="AD2521" s="33"/>
      <c r="AG2521" s="33"/>
      <c r="AH2521" s="43"/>
      <c r="AI2521" s="43"/>
      <c r="AJ2521" s="43"/>
      <c r="AK2521" s="43"/>
      <c r="AL2521" s="43"/>
      <c r="AM2521" s="43"/>
      <c r="AN2521" s="43"/>
      <c r="AO2521" s="43"/>
      <c r="AP2521" s="43"/>
      <c r="AQ2521" s="43"/>
      <c r="AR2521" s="43"/>
      <c r="AS2521" s="43"/>
      <c r="AT2521" s="43"/>
      <c r="AU2521" s="44"/>
      <c r="AV2521" s="33"/>
      <c r="AW2521" s="33"/>
      <c r="AX2521" s="33"/>
      <c r="AZ2521" s="141"/>
      <c r="BE2521" s="168"/>
      <c r="BF2521" s="168"/>
      <c r="BG2521" s="168"/>
      <c r="BH2521" s="168"/>
      <c r="BI2521" s="168"/>
      <c r="BJ2521" s="168"/>
      <c r="BK2521" s="168"/>
      <c r="BL2521" s="168"/>
      <c r="BM2521" s="168"/>
      <c r="DK2521" s="168"/>
      <c r="DL2521" s="168"/>
      <c r="DM2521" s="168"/>
      <c r="DN2521" s="168"/>
      <c r="DO2521" s="168"/>
      <c r="DP2521" s="168"/>
      <c r="DQ2521" s="168"/>
      <c r="DR2521" s="168"/>
      <c r="DS2521" s="168"/>
      <c r="DT2521" s="168"/>
      <c r="DU2521" s="168"/>
      <c r="DV2521" s="168"/>
      <c r="DW2521" s="168"/>
      <c r="DX2521" s="168"/>
      <c r="DY2521" s="168"/>
      <c r="DZ2521" s="168"/>
      <c r="EA2521" s="168"/>
      <c r="EB2521" s="168"/>
      <c r="EC2521" s="168"/>
      <c r="ED2521" s="168"/>
      <c r="EE2521" s="168"/>
      <c r="EF2521" s="168"/>
      <c r="EG2521" s="168"/>
      <c r="EH2521" s="168"/>
      <c r="EI2521" s="168"/>
      <c r="EJ2521" s="168"/>
      <c r="EK2521" s="168"/>
      <c r="EL2521" s="168"/>
      <c r="EM2521" s="168"/>
      <c r="EN2521" s="168"/>
      <c r="EO2521" s="168"/>
      <c r="EP2521" s="168"/>
      <c r="EQ2521" s="168"/>
      <c r="ER2521" s="168"/>
      <c r="ES2521" s="168"/>
      <c r="ET2521" s="168"/>
      <c r="EU2521" s="168"/>
      <c r="EV2521" s="168"/>
      <c r="EW2521" s="168"/>
      <c r="EX2521" s="168"/>
      <c r="EY2521" s="168"/>
      <c r="EZ2521" s="168"/>
      <c r="FA2521" s="168"/>
      <c r="FB2521" s="168"/>
      <c r="FC2521" s="168"/>
      <c r="FD2521" s="168"/>
    </row>
    <row r="2522" spans="1:160" s="5" customFormat="1" ht="24.9" customHeight="1" x14ac:dyDescent="0.3">
      <c r="A2522" s="263"/>
      <c r="B2522" s="263"/>
      <c r="C2522" s="265"/>
      <c r="D2522" s="481"/>
      <c r="E2522" s="482"/>
      <c r="F2522" s="482"/>
      <c r="G2522" s="482"/>
      <c r="H2522" s="482"/>
      <c r="I2522" s="482"/>
      <c r="J2522" s="482"/>
      <c r="K2522" s="482"/>
      <c r="L2522" s="482"/>
      <c r="M2522" s="483"/>
      <c r="N2522" s="16"/>
      <c r="O2522" s="412"/>
      <c r="P2522" s="413"/>
      <c r="Q2522" s="8"/>
      <c r="R2522" s="8"/>
      <c r="S2522" s="8"/>
      <c r="T2522" s="9"/>
      <c r="U2522" s="17"/>
      <c r="V2522" s="33"/>
      <c r="W2522" s="57"/>
      <c r="X2522" s="86"/>
      <c r="Y2522" s="33"/>
      <c r="Z2522" s="36"/>
      <c r="AA2522" s="36"/>
      <c r="AD2522" s="33"/>
      <c r="AG2522" s="33"/>
      <c r="AH2522" s="43"/>
      <c r="AI2522" s="43"/>
      <c r="AJ2522" s="43"/>
      <c r="AK2522" s="43"/>
      <c r="AL2522" s="43"/>
      <c r="AM2522" s="43"/>
      <c r="AN2522" s="43"/>
      <c r="AO2522" s="43"/>
      <c r="AP2522" s="43"/>
      <c r="AQ2522" s="43"/>
      <c r="AR2522" s="43"/>
      <c r="AS2522" s="43"/>
      <c r="AT2522" s="43"/>
      <c r="AU2522" s="44"/>
      <c r="AV2522" s="33"/>
      <c r="AW2522" s="33"/>
      <c r="AX2522" s="33"/>
      <c r="AZ2522" s="141"/>
      <c r="BE2522" s="168"/>
      <c r="BF2522" s="168"/>
      <c r="BG2522" s="168"/>
      <c r="BH2522" s="168"/>
      <c r="BI2522" s="168"/>
      <c r="BJ2522" s="168"/>
      <c r="BK2522" s="168"/>
      <c r="BL2522" s="168"/>
      <c r="BM2522" s="168"/>
      <c r="DK2522" s="168"/>
      <c r="DL2522" s="168"/>
      <c r="DM2522" s="168"/>
      <c r="DN2522" s="168"/>
      <c r="DO2522" s="168"/>
      <c r="DP2522" s="168"/>
      <c r="DQ2522" s="168"/>
      <c r="DR2522" s="168"/>
      <c r="DS2522" s="168"/>
      <c r="DT2522" s="168"/>
      <c r="DU2522" s="168"/>
      <c r="DV2522" s="168"/>
      <c r="DW2522" s="168"/>
      <c r="DX2522" s="168"/>
      <c r="DY2522" s="168"/>
      <c r="DZ2522" s="168"/>
      <c r="EA2522" s="168"/>
      <c r="EB2522" s="168"/>
      <c r="EC2522" s="168"/>
      <c r="ED2522" s="168"/>
      <c r="EE2522" s="168"/>
      <c r="EF2522" s="168"/>
      <c r="EG2522" s="168"/>
      <c r="EH2522" s="168"/>
      <c r="EI2522" s="168"/>
      <c r="EJ2522" s="168"/>
      <c r="EK2522" s="168"/>
      <c r="EL2522" s="168"/>
      <c r="EM2522" s="168"/>
      <c r="EN2522" s="168"/>
      <c r="EO2522" s="168"/>
      <c r="EP2522" s="168"/>
      <c r="EQ2522" s="168"/>
      <c r="ER2522" s="168"/>
      <c r="ES2522" s="168"/>
      <c r="ET2522" s="168"/>
      <c r="EU2522" s="168"/>
      <c r="EV2522" s="168"/>
      <c r="EW2522" s="168"/>
      <c r="EX2522" s="168"/>
      <c r="EY2522" s="168"/>
      <c r="EZ2522" s="168"/>
      <c r="FA2522" s="168"/>
      <c r="FB2522" s="168"/>
      <c r="FC2522" s="168"/>
      <c r="FD2522" s="168"/>
    </row>
    <row r="2523" spans="1:160" s="5" customFormat="1" ht="24.9" customHeight="1" x14ac:dyDescent="0.3">
      <c r="A2523" s="263"/>
      <c r="B2523" s="263"/>
      <c r="C2523" s="265"/>
      <c r="D2523" s="481"/>
      <c r="E2523" s="482"/>
      <c r="F2523" s="482"/>
      <c r="G2523" s="482"/>
      <c r="H2523" s="482"/>
      <c r="I2523" s="482"/>
      <c r="J2523" s="482"/>
      <c r="K2523" s="482"/>
      <c r="L2523" s="482"/>
      <c r="M2523" s="483"/>
      <c r="N2523" s="16"/>
      <c r="O2523" s="412"/>
      <c r="P2523" s="413"/>
      <c r="Q2523" s="8"/>
      <c r="R2523" s="8"/>
      <c r="S2523" s="8"/>
      <c r="T2523" s="9"/>
      <c r="U2523" s="17"/>
      <c r="V2523" s="33"/>
      <c r="W2523" s="57"/>
      <c r="X2523" s="86"/>
      <c r="Y2523" s="33"/>
      <c r="Z2523" s="36"/>
      <c r="AA2523" s="36"/>
      <c r="AD2523" s="33"/>
      <c r="AG2523" s="33"/>
      <c r="AH2523" s="43"/>
      <c r="AI2523" s="43"/>
      <c r="AJ2523" s="43"/>
      <c r="AK2523" s="43"/>
      <c r="AL2523" s="43"/>
      <c r="AM2523" s="43"/>
      <c r="AN2523" s="43"/>
      <c r="AO2523" s="43"/>
      <c r="AP2523" s="43"/>
      <c r="AQ2523" s="43"/>
      <c r="AR2523" s="43"/>
      <c r="AS2523" s="43"/>
      <c r="AT2523" s="43"/>
      <c r="AU2523" s="44"/>
      <c r="AV2523" s="33"/>
      <c r="AW2523" s="33"/>
      <c r="AX2523" s="33"/>
      <c r="AZ2523" s="141"/>
      <c r="BE2523" s="168"/>
      <c r="BF2523" s="168"/>
      <c r="BG2523" s="168"/>
      <c r="BH2523" s="168"/>
      <c r="BI2523" s="168"/>
      <c r="BJ2523" s="168"/>
      <c r="BK2523" s="168"/>
      <c r="BL2523" s="168"/>
      <c r="BM2523" s="168"/>
      <c r="DK2523" s="168"/>
      <c r="DL2523" s="168"/>
      <c r="DM2523" s="168"/>
      <c r="DN2523" s="168"/>
      <c r="DO2523" s="168"/>
      <c r="DP2523" s="168"/>
      <c r="DQ2523" s="168"/>
      <c r="DR2523" s="168"/>
      <c r="DS2523" s="168"/>
      <c r="DT2523" s="168"/>
      <c r="DU2523" s="168"/>
      <c r="DV2523" s="168"/>
      <c r="DW2523" s="168"/>
      <c r="DX2523" s="168"/>
      <c r="DY2523" s="168"/>
      <c r="DZ2523" s="168"/>
      <c r="EA2523" s="168"/>
      <c r="EB2523" s="168"/>
      <c r="EC2523" s="168"/>
      <c r="ED2523" s="168"/>
      <c r="EE2523" s="168"/>
      <c r="EF2523" s="168"/>
      <c r="EG2523" s="168"/>
      <c r="EH2523" s="168"/>
      <c r="EI2523" s="168"/>
      <c r="EJ2523" s="168"/>
      <c r="EK2523" s="168"/>
      <c r="EL2523" s="168"/>
      <c r="EM2523" s="168"/>
      <c r="EN2523" s="168"/>
      <c r="EO2523" s="168"/>
      <c r="EP2523" s="168"/>
      <c r="EQ2523" s="168"/>
      <c r="ER2523" s="168"/>
      <c r="ES2523" s="168"/>
      <c r="ET2523" s="168"/>
      <c r="EU2523" s="168"/>
      <c r="EV2523" s="168"/>
      <c r="EW2523" s="168"/>
      <c r="EX2523" s="168"/>
      <c r="EY2523" s="168"/>
      <c r="EZ2523" s="168"/>
      <c r="FA2523" s="168"/>
      <c r="FB2523" s="168"/>
      <c r="FC2523" s="168"/>
      <c r="FD2523" s="168"/>
    </row>
    <row r="2524" spans="1:160" s="5" customFormat="1" ht="24.9" customHeight="1" x14ac:dyDescent="0.3">
      <c r="A2524" s="263"/>
      <c r="B2524" s="263"/>
      <c r="C2524" s="265"/>
      <c r="D2524" s="481"/>
      <c r="E2524" s="482"/>
      <c r="F2524" s="482"/>
      <c r="G2524" s="482"/>
      <c r="H2524" s="482"/>
      <c r="I2524" s="482"/>
      <c r="J2524" s="482"/>
      <c r="K2524" s="482"/>
      <c r="L2524" s="482"/>
      <c r="M2524" s="483"/>
      <c r="N2524" s="16"/>
      <c r="O2524" s="412"/>
      <c r="P2524" s="413"/>
      <c r="Q2524" s="8"/>
      <c r="R2524" s="8"/>
      <c r="S2524" s="8"/>
      <c r="T2524" s="9"/>
      <c r="U2524" s="17"/>
      <c r="V2524" s="33"/>
      <c r="W2524" s="57"/>
      <c r="X2524" s="86"/>
      <c r="Y2524" s="33"/>
      <c r="Z2524" s="36"/>
      <c r="AA2524" s="36"/>
      <c r="AD2524" s="33"/>
      <c r="AG2524" s="33"/>
      <c r="AH2524" s="43"/>
      <c r="AI2524" s="43"/>
      <c r="AJ2524" s="43"/>
      <c r="AK2524" s="43"/>
      <c r="AL2524" s="43"/>
      <c r="AM2524" s="43"/>
      <c r="AN2524" s="43"/>
      <c r="AO2524" s="43"/>
      <c r="AP2524" s="43"/>
      <c r="AQ2524" s="43"/>
      <c r="AR2524" s="43"/>
      <c r="AS2524" s="43"/>
      <c r="AT2524" s="43"/>
      <c r="AU2524" s="44"/>
      <c r="AV2524" s="33"/>
      <c r="AW2524" s="33"/>
      <c r="AX2524" s="33"/>
      <c r="AZ2524" s="141"/>
      <c r="BE2524" s="168"/>
      <c r="BF2524" s="168"/>
      <c r="BG2524" s="168"/>
      <c r="BH2524" s="168"/>
      <c r="BI2524" s="168"/>
      <c r="BJ2524" s="168"/>
      <c r="BK2524" s="168"/>
      <c r="BL2524" s="168"/>
      <c r="BM2524" s="168"/>
      <c r="DK2524" s="168"/>
      <c r="DL2524" s="168"/>
      <c r="DM2524" s="168"/>
      <c r="DN2524" s="168"/>
      <c r="DO2524" s="168"/>
      <c r="DP2524" s="168"/>
      <c r="DQ2524" s="168"/>
      <c r="DR2524" s="168"/>
      <c r="DS2524" s="168"/>
      <c r="DT2524" s="168"/>
      <c r="DU2524" s="168"/>
      <c r="DV2524" s="168"/>
      <c r="DW2524" s="168"/>
      <c r="DX2524" s="168"/>
      <c r="DY2524" s="168"/>
      <c r="DZ2524" s="168"/>
      <c r="EA2524" s="168"/>
      <c r="EB2524" s="168"/>
      <c r="EC2524" s="168"/>
      <c r="ED2524" s="168"/>
      <c r="EE2524" s="168"/>
      <c r="EF2524" s="168"/>
      <c r="EG2524" s="168"/>
      <c r="EH2524" s="168"/>
      <c r="EI2524" s="168"/>
      <c r="EJ2524" s="168"/>
      <c r="EK2524" s="168"/>
      <c r="EL2524" s="168"/>
      <c r="EM2524" s="168"/>
      <c r="EN2524" s="168"/>
      <c r="EO2524" s="168"/>
      <c r="EP2524" s="168"/>
      <c r="EQ2524" s="168"/>
      <c r="ER2524" s="168"/>
      <c r="ES2524" s="168"/>
      <c r="ET2524" s="168"/>
      <c r="EU2524" s="168"/>
      <c r="EV2524" s="168"/>
      <c r="EW2524" s="168"/>
      <c r="EX2524" s="168"/>
      <c r="EY2524" s="168"/>
      <c r="EZ2524" s="168"/>
      <c r="FA2524" s="168"/>
      <c r="FB2524" s="168"/>
      <c r="FC2524" s="168"/>
      <c r="FD2524" s="168"/>
    </row>
    <row r="2525" spans="1:160" s="5" customFormat="1" ht="24.9" customHeight="1" x14ac:dyDescent="0.3">
      <c r="A2525" s="263"/>
      <c r="B2525" s="263"/>
      <c r="C2525" s="265"/>
      <c r="D2525" s="481"/>
      <c r="E2525" s="482"/>
      <c r="F2525" s="482"/>
      <c r="G2525" s="482"/>
      <c r="H2525" s="482"/>
      <c r="I2525" s="482"/>
      <c r="J2525" s="482"/>
      <c r="K2525" s="482"/>
      <c r="L2525" s="482"/>
      <c r="M2525" s="483"/>
      <c r="N2525" s="16"/>
      <c r="O2525" s="412"/>
      <c r="P2525" s="413"/>
      <c r="Q2525" s="8"/>
      <c r="R2525" s="8"/>
      <c r="S2525" s="8"/>
      <c r="T2525" s="9"/>
      <c r="U2525" s="17"/>
      <c r="V2525" s="33"/>
      <c r="W2525" s="57"/>
      <c r="X2525" s="86"/>
      <c r="Y2525" s="33"/>
      <c r="Z2525" s="36"/>
      <c r="AA2525" s="36"/>
      <c r="AD2525" s="33"/>
      <c r="AG2525" s="33"/>
      <c r="AH2525" s="43"/>
      <c r="AI2525" s="43"/>
      <c r="AJ2525" s="43"/>
      <c r="AK2525" s="43"/>
      <c r="AL2525" s="43"/>
      <c r="AM2525" s="43"/>
      <c r="AN2525" s="43"/>
      <c r="AO2525" s="43"/>
      <c r="AP2525" s="43"/>
      <c r="AQ2525" s="43"/>
      <c r="AR2525" s="43"/>
      <c r="AS2525" s="43"/>
      <c r="AT2525" s="43"/>
      <c r="AU2525" s="44"/>
      <c r="AV2525" s="33"/>
      <c r="AW2525" s="33"/>
      <c r="AX2525" s="33"/>
      <c r="AZ2525" s="141"/>
      <c r="BE2525" s="168"/>
      <c r="BF2525" s="168"/>
      <c r="BG2525" s="168"/>
      <c r="BH2525" s="168"/>
      <c r="BI2525" s="168"/>
      <c r="BJ2525" s="168"/>
      <c r="BK2525" s="168"/>
      <c r="BL2525" s="168"/>
      <c r="BM2525" s="168"/>
      <c r="DK2525" s="168"/>
      <c r="DL2525" s="168"/>
      <c r="DM2525" s="168"/>
      <c r="DN2525" s="168"/>
      <c r="DO2525" s="168"/>
      <c r="DP2525" s="168"/>
      <c r="DQ2525" s="168"/>
      <c r="DR2525" s="168"/>
      <c r="DS2525" s="168"/>
      <c r="DT2525" s="168"/>
      <c r="DU2525" s="168"/>
      <c r="DV2525" s="168"/>
      <c r="DW2525" s="168"/>
      <c r="DX2525" s="168"/>
      <c r="DY2525" s="168"/>
      <c r="DZ2525" s="168"/>
      <c r="EA2525" s="168"/>
      <c r="EB2525" s="168"/>
      <c r="EC2525" s="168"/>
      <c r="ED2525" s="168"/>
      <c r="EE2525" s="168"/>
      <c r="EF2525" s="168"/>
      <c r="EG2525" s="168"/>
      <c r="EH2525" s="168"/>
      <c r="EI2525" s="168"/>
      <c r="EJ2525" s="168"/>
      <c r="EK2525" s="168"/>
      <c r="EL2525" s="168"/>
      <c r="EM2525" s="168"/>
      <c r="EN2525" s="168"/>
      <c r="EO2525" s="168"/>
      <c r="EP2525" s="168"/>
      <c r="EQ2525" s="168"/>
      <c r="ER2525" s="168"/>
      <c r="ES2525" s="168"/>
      <c r="ET2525" s="168"/>
      <c r="EU2525" s="168"/>
      <c r="EV2525" s="168"/>
      <c r="EW2525" s="168"/>
      <c r="EX2525" s="168"/>
      <c r="EY2525" s="168"/>
      <c r="EZ2525" s="168"/>
      <c r="FA2525" s="168"/>
      <c r="FB2525" s="168"/>
      <c r="FC2525" s="168"/>
      <c r="FD2525" s="168"/>
    </row>
    <row r="2526" spans="1:160" s="5" customFormat="1" ht="24.9" customHeight="1" x14ac:dyDescent="0.3">
      <c r="A2526" s="263"/>
      <c r="B2526" s="263"/>
      <c r="C2526" s="265"/>
      <c r="D2526" s="481"/>
      <c r="E2526" s="482"/>
      <c r="F2526" s="482"/>
      <c r="G2526" s="482"/>
      <c r="H2526" s="482"/>
      <c r="I2526" s="482"/>
      <c r="J2526" s="482"/>
      <c r="K2526" s="482"/>
      <c r="L2526" s="482"/>
      <c r="M2526" s="483"/>
      <c r="N2526" s="16"/>
      <c r="O2526" s="412"/>
      <c r="P2526" s="413"/>
      <c r="Q2526" s="8"/>
      <c r="R2526" s="8"/>
      <c r="S2526" s="8"/>
      <c r="T2526" s="9"/>
      <c r="U2526" s="17"/>
      <c r="V2526" s="33"/>
      <c r="W2526" s="57"/>
      <c r="X2526" s="86"/>
      <c r="Y2526" s="33"/>
      <c r="Z2526" s="36"/>
      <c r="AA2526" s="36"/>
      <c r="AD2526" s="33"/>
      <c r="AG2526" s="33"/>
      <c r="AH2526" s="43"/>
      <c r="AI2526" s="43"/>
      <c r="AJ2526" s="43"/>
      <c r="AK2526" s="43"/>
      <c r="AL2526" s="43"/>
      <c r="AM2526" s="43"/>
      <c r="AN2526" s="43"/>
      <c r="AO2526" s="43"/>
      <c r="AP2526" s="43"/>
      <c r="AQ2526" s="43"/>
      <c r="AR2526" s="43"/>
      <c r="AS2526" s="43"/>
      <c r="AT2526" s="43"/>
      <c r="AU2526" s="44"/>
      <c r="AV2526" s="33"/>
      <c r="AW2526" s="33"/>
      <c r="AX2526" s="33"/>
      <c r="AZ2526" s="141"/>
      <c r="BE2526" s="168"/>
      <c r="BF2526" s="168"/>
      <c r="BG2526" s="168"/>
      <c r="BH2526" s="168"/>
      <c r="BI2526" s="168"/>
      <c r="BJ2526" s="168"/>
      <c r="BK2526" s="168"/>
      <c r="BL2526" s="168"/>
      <c r="BM2526" s="168"/>
      <c r="DK2526" s="168"/>
      <c r="DL2526" s="168"/>
      <c r="DM2526" s="168"/>
      <c r="DN2526" s="168"/>
      <c r="DO2526" s="168"/>
      <c r="DP2526" s="168"/>
      <c r="DQ2526" s="168"/>
      <c r="DR2526" s="168"/>
      <c r="DS2526" s="168"/>
      <c r="DT2526" s="168"/>
      <c r="DU2526" s="168"/>
      <c r="DV2526" s="168"/>
      <c r="DW2526" s="168"/>
      <c r="DX2526" s="168"/>
      <c r="DY2526" s="168"/>
      <c r="DZ2526" s="168"/>
      <c r="EA2526" s="168"/>
      <c r="EB2526" s="168"/>
      <c r="EC2526" s="168"/>
      <c r="ED2526" s="168"/>
      <c r="EE2526" s="168"/>
      <c r="EF2526" s="168"/>
      <c r="EG2526" s="168"/>
      <c r="EH2526" s="168"/>
      <c r="EI2526" s="168"/>
      <c r="EJ2526" s="168"/>
      <c r="EK2526" s="168"/>
      <c r="EL2526" s="168"/>
      <c r="EM2526" s="168"/>
      <c r="EN2526" s="168"/>
      <c r="EO2526" s="168"/>
      <c r="EP2526" s="168"/>
      <c r="EQ2526" s="168"/>
      <c r="ER2526" s="168"/>
      <c r="ES2526" s="168"/>
      <c r="ET2526" s="168"/>
      <c r="EU2526" s="168"/>
      <c r="EV2526" s="168"/>
      <c r="EW2526" s="168"/>
      <c r="EX2526" s="168"/>
      <c r="EY2526" s="168"/>
      <c r="EZ2526" s="168"/>
      <c r="FA2526" s="168"/>
      <c r="FB2526" s="168"/>
      <c r="FC2526" s="168"/>
      <c r="FD2526" s="168"/>
    </row>
    <row r="2527" spans="1:160" s="5" customFormat="1" ht="24.9" customHeight="1" x14ac:dyDescent="0.3">
      <c r="A2527" s="263"/>
      <c r="B2527" s="263"/>
      <c r="C2527" s="265"/>
      <c r="D2527" s="481"/>
      <c r="E2527" s="482"/>
      <c r="F2527" s="482"/>
      <c r="G2527" s="482"/>
      <c r="H2527" s="482"/>
      <c r="I2527" s="482"/>
      <c r="J2527" s="482"/>
      <c r="K2527" s="482"/>
      <c r="L2527" s="482"/>
      <c r="M2527" s="483"/>
      <c r="N2527" s="16"/>
      <c r="O2527" s="412"/>
      <c r="P2527" s="413"/>
      <c r="Q2527" s="8"/>
      <c r="R2527" s="8"/>
      <c r="S2527" s="8"/>
      <c r="T2527" s="9"/>
      <c r="U2527" s="17"/>
      <c r="V2527" s="33"/>
      <c r="W2527" s="57"/>
      <c r="X2527" s="86"/>
      <c r="Y2527" s="33"/>
      <c r="Z2527" s="36"/>
      <c r="AA2527" s="36"/>
      <c r="AD2527" s="33"/>
      <c r="AG2527" s="33"/>
      <c r="AH2527" s="43"/>
      <c r="AI2527" s="43"/>
      <c r="AJ2527" s="43"/>
      <c r="AK2527" s="43"/>
      <c r="AL2527" s="43"/>
      <c r="AM2527" s="43"/>
      <c r="AN2527" s="43"/>
      <c r="AO2527" s="43"/>
      <c r="AP2527" s="43"/>
      <c r="AQ2527" s="43"/>
      <c r="AR2527" s="43"/>
      <c r="AS2527" s="43"/>
      <c r="AT2527" s="43"/>
      <c r="AU2527" s="44"/>
      <c r="AV2527" s="33"/>
      <c r="AW2527" s="33"/>
      <c r="AX2527" s="33"/>
      <c r="AZ2527" s="141"/>
      <c r="BE2527" s="168"/>
      <c r="BF2527" s="168"/>
      <c r="BG2527" s="168"/>
      <c r="BH2527" s="168"/>
      <c r="BI2527" s="168"/>
      <c r="BJ2527" s="168"/>
      <c r="BK2527" s="168"/>
      <c r="BL2527" s="168"/>
      <c r="BM2527" s="168"/>
      <c r="DK2527" s="168"/>
      <c r="DL2527" s="168"/>
      <c r="DM2527" s="168"/>
      <c r="DN2527" s="168"/>
      <c r="DO2527" s="168"/>
      <c r="DP2527" s="168"/>
      <c r="DQ2527" s="168"/>
      <c r="DR2527" s="168"/>
      <c r="DS2527" s="168"/>
      <c r="DT2527" s="168"/>
      <c r="DU2527" s="168"/>
      <c r="DV2527" s="168"/>
      <c r="DW2527" s="168"/>
      <c r="DX2527" s="168"/>
      <c r="DY2527" s="168"/>
      <c r="DZ2527" s="168"/>
      <c r="EA2527" s="168"/>
      <c r="EB2527" s="168"/>
      <c r="EC2527" s="168"/>
      <c r="ED2527" s="168"/>
      <c r="EE2527" s="168"/>
      <c r="EF2527" s="168"/>
      <c r="EG2527" s="168"/>
      <c r="EH2527" s="168"/>
      <c r="EI2527" s="168"/>
      <c r="EJ2527" s="168"/>
      <c r="EK2527" s="168"/>
      <c r="EL2527" s="168"/>
      <c r="EM2527" s="168"/>
      <c r="EN2527" s="168"/>
      <c r="EO2527" s="168"/>
      <c r="EP2527" s="168"/>
      <c r="EQ2527" s="168"/>
      <c r="ER2527" s="168"/>
      <c r="ES2527" s="168"/>
      <c r="ET2527" s="168"/>
      <c r="EU2527" s="168"/>
      <c r="EV2527" s="168"/>
      <c r="EW2527" s="168"/>
      <c r="EX2527" s="168"/>
      <c r="EY2527" s="168"/>
      <c r="EZ2527" s="168"/>
      <c r="FA2527" s="168"/>
      <c r="FB2527" s="168"/>
      <c r="FC2527" s="168"/>
      <c r="FD2527" s="168"/>
    </row>
    <row r="2528" spans="1:160" s="5" customFormat="1" ht="24.9" customHeight="1" x14ac:dyDescent="0.3">
      <c r="A2528" s="263"/>
      <c r="B2528" s="263"/>
      <c r="C2528" s="265"/>
      <c r="D2528" s="481"/>
      <c r="E2528" s="482"/>
      <c r="F2528" s="482"/>
      <c r="G2528" s="482"/>
      <c r="H2528" s="482"/>
      <c r="I2528" s="482"/>
      <c r="J2528" s="482"/>
      <c r="K2528" s="482"/>
      <c r="L2528" s="482"/>
      <c r="M2528" s="483"/>
      <c r="N2528" s="16"/>
      <c r="O2528" s="412"/>
      <c r="P2528" s="413"/>
      <c r="Q2528" s="8"/>
      <c r="R2528" s="8"/>
      <c r="S2528" s="8"/>
      <c r="T2528" s="9"/>
      <c r="U2528" s="17"/>
      <c r="V2528" s="33"/>
      <c r="W2528" s="57"/>
      <c r="X2528" s="86"/>
      <c r="Y2528" s="33"/>
      <c r="Z2528" s="36"/>
      <c r="AA2528" s="36"/>
      <c r="AD2528" s="33"/>
      <c r="AG2528" s="33"/>
      <c r="AH2528" s="43"/>
      <c r="AI2528" s="43"/>
      <c r="AJ2528" s="43"/>
      <c r="AK2528" s="43"/>
      <c r="AL2528" s="43"/>
      <c r="AM2528" s="43"/>
      <c r="AN2528" s="43"/>
      <c r="AO2528" s="43"/>
      <c r="AP2528" s="43"/>
      <c r="AQ2528" s="43"/>
      <c r="AR2528" s="43"/>
      <c r="AS2528" s="43"/>
      <c r="AT2528" s="43"/>
      <c r="AU2528" s="44"/>
      <c r="AV2528" s="33"/>
      <c r="AW2528" s="33"/>
      <c r="AX2528" s="33"/>
      <c r="AZ2528" s="141"/>
      <c r="BE2528" s="168"/>
      <c r="BF2528" s="168"/>
      <c r="BG2528" s="168"/>
      <c r="BH2528" s="168"/>
      <c r="BI2528" s="168"/>
      <c r="BJ2528" s="168"/>
      <c r="BK2528" s="168"/>
      <c r="BL2528" s="168"/>
      <c r="BM2528" s="168"/>
      <c r="DK2528" s="168"/>
      <c r="DL2528" s="168"/>
      <c r="DM2528" s="168"/>
      <c r="DN2528" s="168"/>
      <c r="DO2528" s="168"/>
      <c r="DP2528" s="168"/>
      <c r="DQ2528" s="168"/>
      <c r="DR2528" s="168"/>
      <c r="DS2528" s="168"/>
      <c r="DT2528" s="168"/>
      <c r="DU2528" s="168"/>
      <c r="DV2528" s="168"/>
      <c r="DW2528" s="168"/>
      <c r="DX2528" s="168"/>
      <c r="DY2528" s="168"/>
      <c r="DZ2528" s="168"/>
      <c r="EA2528" s="168"/>
      <c r="EB2528" s="168"/>
      <c r="EC2528" s="168"/>
      <c r="ED2528" s="168"/>
      <c r="EE2528" s="168"/>
      <c r="EF2528" s="168"/>
      <c r="EG2528" s="168"/>
      <c r="EH2528" s="168"/>
      <c r="EI2528" s="168"/>
      <c r="EJ2528" s="168"/>
      <c r="EK2528" s="168"/>
      <c r="EL2528" s="168"/>
      <c r="EM2528" s="168"/>
      <c r="EN2528" s="168"/>
      <c r="EO2528" s="168"/>
      <c r="EP2528" s="168"/>
      <c r="EQ2528" s="168"/>
      <c r="ER2528" s="168"/>
      <c r="ES2528" s="168"/>
      <c r="ET2528" s="168"/>
      <c r="EU2528" s="168"/>
      <c r="EV2528" s="168"/>
      <c r="EW2528" s="168"/>
      <c r="EX2528" s="168"/>
      <c r="EY2528" s="168"/>
      <c r="EZ2528" s="168"/>
      <c r="FA2528" s="168"/>
      <c r="FB2528" s="168"/>
      <c r="FC2528" s="168"/>
      <c r="FD2528" s="168"/>
    </row>
    <row r="2529" spans="1:160" s="5" customFormat="1" ht="24.9" customHeight="1" x14ac:dyDescent="0.3">
      <c r="A2529" s="263"/>
      <c r="B2529" s="263"/>
      <c r="C2529" s="265"/>
      <c r="D2529" s="481"/>
      <c r="E2529" s="482"/>
      <c r="F2529" s="482"/>
      <c r="G2529" s="482"/>
      <c r="H2529" s="482"/>
      <c r="I2529" s="482"/>
      <c r="J2529" s="482"/>
      <c r="K2529" s="482"/>
      <c r="L2529" s="482"/>
      <c r="M2529" s="483"/>
      <c r="N2529" s="16"/>
      <c r="O2529" s="412"/>
      <c r="P2529" s="413"/>
      <c r="Q2529" s="8"/>
      <c r="R2529" s="8"/>
      <c r="S2529" s="8"/>
      <c r="T2529" s="9"/>
      <c r="U2529" s="17"/>
      <c r="V2529" s="33"/>
      <c r="W2529" s="57"/>
      <c r="X2529" s="86"/>
      <c r="Y2529" s="33"/>
      <c r="Z2529" s="36"/>
      <c r="AA2529" s="36"/>
      <c r="AD2529" s="33"/>
      <c r="AG2529" s="33"/>
      <c r="AH2529" s="43"/>
      <c r="AI2529" s="43"/>
      <c r="AJ2529" s="43"/>
      <c r="AK2529" s="43"/>
      <c r="AL2529" s="43"/>
      <c r="AM2529" s="43"/>
      <c r="AN2529" s="43"/>
      <c r="AO2529" s="43"/>
      <c r="AP2529" s="43"/>
      <c r="AQ2529" s="43"/>
      <c r="AR2529" s="43"/>
      <c r="AS2529" s="43"/>
      <c r="AT2529" s="43"/>
      <c r="AU2529" s="44"/>
      <c r="AV2529" s="33"/>
      <c r="AW2529" s="33"/>
      <c r="AX2529" s="33"/>
      <c r="AZ2529" s="141"/>
      <c r="BE2529" s="168"/>
      <c r="BF2529" s="168"/>
      <c r="BG2529" s="168"/>
      <c r="BH2529" s="168"/>
      <c r="BI2529" s="168"/>
      <c r="BJ2529" s="168"/>
      <c r="BK2529" s="168"/>
      <c r="BL2529" s="168"/>
      <c r="BM2529" s="168"/>
      <c r="DK2529" s="168"/>
      <c r="DL2529" s="168"/>
      <c r="DM2529" s="168"/>
      <c r="DN2529" s="168"/>
      <c r="DO2529" s="168"/>
      <c r="DP2529" s="168"/>
      <c r="DQ2529" s="168"/>
      <c r="DR2529" s="168"/>
      <c r="DS2529" s="168"/>
      <c r="DT2529" s="168"/>
      <c r="DU2529" s="168"/>
      <c r="DV2529" s="168"/>
      <c r="DW2529" s="168"/>
      <c r="DX2529" s="168"/>
      <c r="DY2529" s="168"/>
      <c r="DZ2529" s="168"/>
      <c r="EA2529" s="168"/>
      <c r="EB2529" s="168"/>
      <c r="EC2529" s="168"/>
      <c r="ED2529" s="168"/>
      <c r="EE2529" s="168"/>
      <c r="EF2529" s="168"/>
      <c r="EG2529" s="168"/>
      <c r="EH2529" s="168"/>
      <c r="EI2529" s="168"/>
      <c r="EJ2529" s="168"/>
      <c r="EK2529" s="168"/>
      <c r="EL2529" s="168"/>
      <c r="EM2529" s="168"/>
      <c r="EN2529" s="168"/>
      <c r="EO2529" s="168"/>
      <c r="EP2529" s="168"/>
      <c r="EQ2529" s="168"/>
      <c r="ER2529" s="168"/>
      <c r="ES2529" s="168"/>
      <c r="ET2529" s="168"/>
      <c r="EU2529" s="168"/>
      <c r="EV2529" s="168"/>
      <c r="EW2529" s="168"/>
      <c r="EX2529" s="168"/>
      <c r="EY2529" s="168"/>
      <c r="EZ2529" s="168"/>
      <c r="FA2529" s="168"/>
      <c r="FB2529" s="168"/>
      <c r="FC2529" s="168"/>
      <c r="FD2529" s="168"/>
    </row>
    <row r="2530" spans="1:160" s="5" customFormat="1" ht="24.9" customHeight="1" x14ac:dyDescent="0.3">
      <c r="A2530" s="263"/>
      <c r="B2530" s="263"/>
      <c r="C2530" s="265"/>
      <c r="D2530" s="481"/>
      <c r="E2530" s="482"/>
      <c r="F2530" s="482"/>
      <c r="G2530" s="482"/>
      <c r="H2530" s="482"/>
      <c r="I2530" s="482"/>
      <c r="J2530" s="482"/>
      <c r="K2530" s="482"/>
      <c r="L2530" s="482"/>
      <c r="M2530" s="483"/>
      <c r="N2530" s="16"/>
      <c r="O2530" s="412"/>
      <c r="P2530" s="413"/>
      <c r="Q2530" s="8"/>
      <c r="R2530" s="8"/>
      <c r="S2530" s="8"/>
      <c r="T2530" s="9"/>
      <c r="U2530" s="17"/>
      <c r="V2530" s="33"/>
      <c r="W2530" s="57"/>
      <c r="X2530" s="86"/>
      <c r="Y2530" s="33"/>
      <c r="Z2530" s="36"/>
      <c r="AA2530" s="36"/>
      <c r="AD2530" s="33"/>
      <c r="AG2530" s="33"/>
      <c r="AH2530" s="43"/>
      <c r="AI2530" s="43"/>
      <c r="AJ2530" s="43"/>
      <c r="AK2530" s="43"/>
      <c r="AL2530" s="43"/>
      <c r="AM2530" s="43"/>
      <c r="AN2530" s="43"/>
      <c r="AO2530" s="43"/>
      <c r="AP2530" s="43"/>
      <c r="AQ2530" s="43"/>
      <c r="AR2530" s="43"/>
      <c r="AS2530" s="43"/>
      <c r="AT2530" s="43"/>
      <c r="AU2530" s="44"/>
      <c r="AV2530" s="33"/>
      <c r="AW2530" s="33"/>
      <c r="AX2530" s="33"/>
      <c r="AZ2530" s="141"/>
      <c r="BE2530" s="168"/>
      <c r="BF2530" s="168"/>
      <c r="BG2530" s="168"/>
      <c r="BH2530" s="168"/>
      <c r="BI2530" s="168"/>
      <c r="BJ2530" s="168"/>
      <c r="BK2530" s="168"/>
      <c r="BL2530" s="168"/>
      <c r="BM2530" s="168"/>
      <c r="DK2530" s="168"/>
      <c r="DL2530" s="168"/>
      <c r="DM2530" s="168"/>
      <c r="DN2530" s="168"/>
      <c r="DO2530" s="168"/>
      <c r="DP2530" s="168"/>
      <c r="DQ2530" s="168"/>
      <c r="DR2530" s="168"/>
      <c r="DS2530" s="168"/>
      <c r="DT2530" s="168"/>
      <c r="DU2530" s="168"/>
      <c r="DV2530" s="168"/>
      <c r="DW2530" s="168"/>
      <c r="DX2530" s="168"/>
      <c r="DY2530" s="168"/>
      <c r="DZ2530" s="168"/>
      <c r="EA2530" s="168"/>
      <c r="EB2530" s="168"/>
      <c r="EC2530" s="168"/>
      <c r="ED2530" s="168"/>
      <c r="EE2530" s="168"/>
      <c r="EF2530" s="168"/>
      <c r="EG2530" s="168"/>
      <c r="EH2530" s="168"/>
      <c r="EI2530" s="168"/>
      <c r="EJ2530" s="168"/>
      <c r="EK2530" s="168"/>
      <c r="EL2530" s="168"/>
      <c r="EM2530" s="168"/>
      <c r="EN2530" s="168"/>
      <c r="EO2530" s="168"/>
      <c r="EP2530" s="168"/>
      <c r="EQ2530" s="168"/>
      <c r="ER2530" s="168"/>
      <c r="ES2530" s="168"/>
      <c r="ET2530" s="168"/>
      <c r="EU2530" s="168"/>
      <c r="EV2530" s="168"/>
      <c r="EW2530" s="168"/>
      <c r="EX2530" s="168"/>
      <c r="EY2530" s="168"/>
      <c r="EZ2530" s="168"/>
      <c r="FA2530" s="168"/>
      <c r="FB2530" s="168"/>
      <c r="FC2530" s="168"/>
      <c r="FD2530" s="168"/>
    </row>
    <row r="2531" spans="1:160" s="5" customFormat="1" ht="24.9" customHeight="1" x14ac:dyDescent="0.3">
      <c r="A2531" s="263"/>
      <c r="B2531" s="263"/>
      <c r="C2531" s="265"/>
      <c r="D2531" s="481"/>
      <c r="E2531" s="482"/>
      <c r="F2531" s="482"/>
      <c r="G2531" s="482"/>
      <c r="H2531" s="482"/>
      <c r="I2531" s="482"/>
      <c r="J2531" s="482"/>
      <c r="K2531" s="482"/>
      <c r="L2531" s="482"/>
      <c r="M2531" s="483"/>
      <c r="N2531" s="16"/>
      <c r="O2531" s="412"/>
      <c r="P2531" s="413"/>
      <c r="Q2531" s="8"/>
      <c r="R2531" s="8"/>
      <c r="S2531" s="8"/>
      <c r="T2531" s="9"/>
      <c r="U2531" s="17"/>
      <c r="V2531" s="33"/>
      <c r="W2531" s="57"/>
      <c r="X2531" s="86"/>
      <c r="Y2531" s="33"/>
      <c r="Z2531" s="36"/>
      <c r="AA2531" s="36"/>
      <c r="AD2531" s="33"/>
      <c r="AG2531" s="33"/>
      <c r="AH2531" s="43"/>
      <c r="AI2531" s="43"/>
      <c r="AJ2531" s="43"/>
      <c r="AK2531" s="43"/>
      <c r="AL2531" s="43"/>
      <c r="AM2531" s="43"/>
      <c r="AN2531" s="43"/>
      <c r="AO2531" s="43"/>
      <c r="AP2531" s="43"/>
      <c r="AQ2531" s="43"/>
      <c r="AR2531" s="43"/>
      <c r="AS2531" s="43"/>
      <c r="AT2531" s="43"/>
      <c r="AU2531" s="44"/>
      <c r="AV2531" s="33"/>
      <c r="AW2531" s="33"/>
      <c r="AX2531" s="33"/>
      <c r="AZ2531" s="141"/>
      <c r="BE2531" s="168"/>
      <c r="BF2531" s="168"/>
      <c r="BG2531" s="168"/>
      <c r="BH2531" s="168"/>
      <c r="BI2531" s="168"/>
      <c r="BJ2531" s="168"/>
      <c r="BK2531" s="168"/>
      <c r="BL2531" s="168"/>
      <c r="BM2531" s="168"/>
      <c r="DK2531" s="168"/>
      <c r="DL2531" s="168"/>
      <c r="DM2531" s="168"/>
      <c r="DN2531" s="168"/>
      <c r="DO2531" s="168"/>
      <c r="DP2531" s="168"/>
      <c r="DQ2531" s="168"/>
      <c r="DR2531" s="168"/>
      <c r="DS2531" s="168"/>
      <c r="DT2531" s="168"/>
      <c r="DU2531" s="168"/>
      <c r="DV2531" s="168"/>
      <c r="DW2531" s="168"/>
      <c r="DX2531" s="168"/>
      <c r="DY2531" s="168"/>
      <c r="DZ2531" s="168"/>
      <c r="EA2531" s="168"/>
      <c r="EB2531" s="168"/>
      <c r="EC2531" s="168"/>
      <c r="ED2531" s="168"/>
      <c r="EE2531" s="168"/>
      <c r="EF2531" s="168"/>
      <c r="EG2531" s="168"/>
      <c r="EH2531" s="168"/>
      <c r="EI2531" s="168"/>
      <c r="EJ2531" s="168"/>
      <c r="EK2531" s="168"/>
      <c r="EL2531" s="168"/>
      <c r="EM2531" s="168"/>
      <c r="EN2531" s="168"/>
      <c r="EO2531" s="168"/>
      <c r="EP2531" s="168"/>
      <c r="EQ2531" s="168"/>
      <c r="ER2531" s="168"/>
      <c r="ES2531" s="168"/>
      <c r="ET2531" s="168"/>
      <c r="EU2531" s="168"/>
      <c r="EV2531" s="168"/>
      <c r="EW2531" s="168"/>
      <c r="EX2531" s="168"/>
      <c r="EY2531" s="168"/>
      <c r="EZ2531" s="168"/>
      <c r="FA2531" s="168"/>
      <c r="FB2531" s="168"/>
      <c r="FC2531" s="168"/>
      <c r="FD2531" s="168"/>
    </row>
    <row r="2532" spans="1:160" s="5" customFormat="1" ht="24.9" customHeight="1" x14ac:dyDescent="0.3">
      <c r="A2532" s="263"/>
      <c r="B2532" s="263"/>
      <c r="C2532" s="265"/>
      <c r="D2532" s="481"/>
      <c r="E2532" s="482"/>
      <c r="F2532" s="482"/>
      <c r="G2532" s="482"/>
      <c r="H2532" s="482"/>
      <c r="I2532" s="482"/>
      <c r="J2532" s="482"/>
      <c r="K2532" s="482"/>
      <c r="L2532" s="482"/>
      <c r="M2532" s="483"/>
      <c r="N2532" s="16"/>
      <c r="O2532" s="412"/>
      <c r="P2532" s="413"/>
      <c r="Q2532" s="8"/>
      <c r="R2532" s="8"/>
      <c r="S2532" s="8"/>
      <c r="T2532" s="9"/>
      <c r="U2532" s="17"/>
      <c r="V2532" s="33"/>
      <c r="W2532" s="57"/>
      <c r="X2532" s="86"/>
      <c r="Y2532" s="33"/>
      <c r="Z2532" s="36"/>
      <c r="AA2532" s="36"/>
      <c r="AD2532" s="33"/>
      <c r="AG2532" s="33"/>
      <c r="AH2532" s="43"/>
      <c r="AI2532" s="43"/>
      <c r="AJ2532" s="43"/>
      <c r="AK2532" s="43"/>
      <c r="AL2532" s="43"/>
      <c r="AM2532" s="43"/>
      <c r="AN2532" s="43"/>
      <c r="AO2532" s="43"/>
      <c r="AP2532" s="43"/>
      <c r="AQ2532" s="43"/>
      <c r="AR2532" s="43"/>
      <c r="AS2532" s="43"/>
      <c r="AT2532" s="43"/>
      <c r="AU2532" s="44"/>
      <c r="AV2532" s="33"/>
      <c r="AW2532" s="33"/>
      <c r="AX2532" s="33"/>
      <c r="AZ2532" s="141"/>
      <c r="BE2532" s="168"/>
      <c r="BF2532" s="168"/>
      <c r="BG2532" s="168"/>
      <c r="BH2532" s="168"/>
      <c r="BI2532" s="168"/>
      <c r="BJ2532" s="168"/>
      <c r="BK2532" s="168"/>
      <c r="BL2532" s="168"/>
      <c r="BM2532" s="168"/>
      <c r="DK2532" s="168"/>
      <c r="DL2532" s="168"/>
      <c r="DM2532" s="168"/>
      <c r="DN2532" s="168"/>
      <c r="DO2532" s="168"/>
      <c r="DP2532" s="168"/>
      <c r="DQ2532" s="168"/>
      <c r="DR2532" s="168"/>
      <c r="DS2532" s="168"/>
      <c r="DT2532" s="168"/>
      <c r="DU2532" s="168"/>
      <c r="DV2532" s="168"/>
      <c r="DW2532" s="168"/>
      <c r="DX2532" s="168"/>
      <c r="DY2532" s="168"/>
      <c r="DZ2532" s="168"/>
      <c r="EA2532" s="168"/>
      <c r="EB2532" s="168"/>
      <c r="EC2532" s="168"/>
      <c r="ED2532" s="168"/>
      <c r="EE2532" s="168"/>
      <c r="EF2532" s="168"/>
      <c r="EG2532" s="168"/>
      <c r="EH2532" s="168"/>
      <c r="EI2532" s="168"/>
      <c r="EJ2532" s="168"/>
      <c r="EK2532" s="168"/>
      <c r="EL2532" s="168"/>
      <c r="EM2532" s="168"/>
      <c r="EN2532" s="168"/>
      <c r="EO2532" s="168"/>
      <c r="EP2532" s="168"/>
      <c r="EQ2532" s="168"/>
      <c r="ER2532" s="168"/>
      <c r="ES2532" s="168"/>
      <c r="ET2532" s="168"/>
      <c r="EU2532" s="168"/>
      <c r="EV2532" s="168"/>
      <c r="EW2532" s="168"/>
      <c r="EX2532" s="168"/>
      <c r="EY2532" s="168"/>
      <c r="EZ2532" s="168"/>
      <c r="FA2532" s="168"/>
      <c r="FB2532" s="168"/>
      <c r="FC2532" s="168"/>
      <c r="FD2532" s="168"/>
    </row>
    <row r="2533" spans="1:160" s="5" customFormat="1" ht="24.9" customHeight="1" x14ac:dyDescent="0.3">
      <c r="A2533" s="263"/>
      <c r="B2533" s="263"/>
      <c r="C2533" s="265"/>
      <c r="D2533" s="481"/>
      <c r="E2533" s="482"/>
      <c r="F2533" s="482"/>
      <c r="G2533" s="482"/>
      <c r="H2533" s="482"/>
      <c r="I2533" s="482"/>
      <c r="J2533" s="482"/>
      <c r="K2533" s="482"/>
      <c r="L2533" s="482"/>
      <c r="M2533" s="483"/>
      <c r="N2533" s="16"/>
      <c r="O2533" s="412"/>
      <c r="P2533" s="413"/>
      <c r="Q2533" s="8"/>
      <c r="R2533" s="8"/>
      <c r="S2533" s="8"/>
      <c r="T2533" s="9"/>
      <c r="U2533" s="17"/>
      <c r="V2533" s="33"/>
      <c r="W2533" s="57"/>
      <c r="X2533" s="86"/>
      <c r="Y2533" s="33"/>
      <c r="Z2533" s="36"/>
      <c r="AA2533" s="36"/>
      <c r="AD2533" s="33"/>
      <c r="AG2533" s="33"/>
      <c r="AH2533" s="43"/>
      <c r="AI2533" s="43"/>
      <c r="AJ2533" s="43"/>
      <c r="AK2533" s="43"/>
      <c r="AL2533" s="43"/>
      <c r="AM2533" s="43"/>
      <c r="AN2533" s="43"/>
      <c r="AO2533" s="43"/>
      <c r="AP2533" s="43"/>
      <c r="AQ2533" s="43"/>
      <c r="AR2533" s="43"/>
      <c r="AS2533" s="43"/>
      <c r="AT2533" s="43"/>
      <c r="AU2533" s="44"/>
      <c r="AV2533" s="33"/>
      <c r="AW2533" s="33"/>
      <c r="AX2533" s="33"/>
      <c r="AZ2533" s="141"/>
      <c r="BE2533" s="168"/>
      <c r="BF2533" s="168"/>
      <c r="BG2533" s="168"/>
      <c r="BH2533" s="168"/>
      <c r="BI2533" s="168"/>
      <c r="BJ2533" s="168"/>
      <c r="BK2533" s="168"/>
      <c r="BL2533" s="168"/>
      <c r="BM2533" s="168"/>
      <c r="DK2533" s="168"/>
      <c r="DL2533" s="168"/>
      <c r="DM2533" s="168"/>
      <c r="DN2533" s="168"/>
      <c r="DO2533" s="168"/>
      <c r="DP2533" s="168"/>
      <c r="DQ2533" s="168"/>
      <c r="DR2533" s="168"/>
      <c r="DS2533" s="168"/>
      <c r="DT2533" s="168"/>
      <c r="DU2533" s="168"/>
      <c r="DV2533" s="168"/>
      <c r="DW2533" s="168"/>
      <c r="DX2533" s="168"/>
      <c r="DY2533" s="168"/>
      <c r="DZ2533" s="168"/>
      <c r="EA2533" s="168"/>
      <c r="EB2533" s="168"/>
      <c r="EC2533" s="168"/>
      <c r="ED2533" s="168"/>
      <c r="EE2533" s="168"/>
      <c r="EF2533" s="168"/>
      <c r="EG2533" s="168"/>
      <c r="EH2533" s="168"/>
      <c r="EI2533" s="168"/>
      <c r="EJ2533" s="168"/>
      <c r="EK2533" s="168"/>
      <c r="EL2533" s="168"/>
      <c r="EM2533" s="168"/>
      <c r="EN2533" s="168"/>
      <c r="EO2533" s="168"/>
      <c r="EP2533" s="168"/>
      <c r="EQ2533" s="168"/>
      <c r="ER2533" s="168"/>
      <c r="ES2533" s="168"/>
      <c r="ET2533" s="168"/>
      <c r="EU2533" s="168"/>
      <c r="EV2533" s="168"/>
      <c r="EW2533" s="168"/>
      <c r="EX2533" s="168"/>
      <c r="EY2533" s="168"/>
      <c r="EZ2533" s="168"/>
      <c r="FA2533" s="168"/>
      <c r="FB2533" s="168"/>
      <c r="FC2533" s="168"/>
      <c r="FD2533" s="168"/>
    </row>
    <row r="2534" spans="1:160" s="5" customFormat="1" ht="24.9" customHeight="1" x14ac:dyDescent="0.3">
      <c r="A2534" s="263"/>
      <c r="B2534" s="263"/>
      <c r="C2534" s="265"/>
      <c r="D2534" s="481"/>
      <c r="E2534" s="482"/>
      <c r="F2534" s="482"/>
      <c r="G2534" s="482"/>
      <c r="H2534" s="482"/>
      <c r="I2534" s="482"/>
      <c r="J2534" s="482"/>
      <c r="K2534" s="482"/>
      <c r="L2534" s="482"/>
      <c r="M2534" s="483"/>
      <c r="N2534" s="16"/>
      <c r="O2534" s="412"/>
      <c r="P2534" s="413"/>
      <c r="Q2534" s="8"/>
      <c r="R2534" s="8"/>
      <c r="S2534" s="8"/>
      <c r="T2534" s="9"/>
      <c r="U2534" s="17"/>
      <c r="V2534" s="33"/>
      <c r="W2534" s="57"/>
      <c r="X2534" s="86"/>
      <c r="Y2534" s="33"/>
      <c r="Z2534" s="36"/>
      <c r="AA2534" s="36"/>
      <c r="AD2534" s="33"/>
      <c r="AG2534" s="33"/>
      <c r="AH2534" s="43"/>
      <c r="AI2534" s="43"/>
      <c r="AJ2534" s="43"/>
      <c r="AK2534" s="43"/>
      <c r="AL2534" s="43"/>
      <c r="AM2534" s="43"/>
      <c r="AN2534" s="43"/>
      <c r="AO2534" s="43"/>
      <c r="AP2534" s="43"/>
      <c r="AQ2534" s="43"/>
      <c r="AR2534" s="43"/>
      <c r="AS2534" s="43"/>
      <c r="AT2534" s="43"/>
      <c r="AU2534" s="44"/>
      <c r="AV2534" s="33"/>
      <c r="AW2534" s="33"/>
      <c r="AX2534" s="33"/>
      <c r="AZ2534" s="141"/>
      <c r="BE2534" s="168"/>
      <c r="BF2534" s="168"/>
      <c r="BG2534" s="168"/>
      <c r="BH2534" s="168"/>
      <c r="BI2534" s="168"/>
      <c r="BJ2534" s="168"/>
      <c r="BK2534" s="168"/>
      <c r="BL2534" s="168"/>
      <c r="BM2534" s="168"/>
      <c r="DK2534" s="168"/>
      <c r="DL2534" s="168"/>
      <c r="DM2534" s="168"/>
      <c r="DN2534" s="168"/>
      <c r="DO2534" s="168"/>
      <c r="DP2534" s="168"/>
      <c r="DQ2534" s="168"/>
      <c r="DR2534" s="168"/>
      <c r="DS2534" s="168"/>
      <c r="DT2534" s="168"/>
      <c r="DU2534" s="168"/>
      <c r="DV2534" s="168"/>
      <c r="DW2534" s="168"/>
      <c r="DX2534" s="168"/>
      <c r="DY2534" s="168"/>
      <c r="DZ2534" s="168"/>
      <c r="EA2534" s="168"/>
      <c r="EB2534" s="168"/>
      <c r="EC2534" s="168"/>
      <c r="ED2534" s="168"/>
      <c r="EE2534" s="168"/>
      <c r="EF2534" s="168"/>
      <c r="EG2534" s="168"/>
      <c r="EH2534" s="168"/>
      <c r="EI2534" s="168"/>
      <c r="EJ2534" s="168"/>
      <c r="EK2534" s="168"/>
      <c r="EL2534" s="168"/>
      <c r="EM2534" s="168"/>
      <c r="EN2534" s="168"/>
      <c r="EO2534" s="168"/>
      <c r="EP2534" s="168"/>
      <c r="EQ2534" s="168"/>
      <c r="ER2534" s="168"/>
      <c r="ES2534" s="168"/>
      <c r="ET2534" s="168"/>
      <c r="EU2534" s="168"/>
      <c r="EV2534" s="168"/>
      <c r="EW2534" s="168"/>
      <c r="EX2534" s="168"/>
      <c r="EY2534" s="168"/>
      <c r="EZ2534" s="168"/>
      <c r="FA2534" s="168"/>
      <c r="FB2534" s="168"/>
      <c r="FC2534" s="168"/>
      <c r="FD2534" s="168"/>
    </row>
    <row r="2535" spans="1:160" s="5" customFormat="1" ht="24.9" customHeight="1" x14ac:dyDescent="0.3">
      <c r="A2535" s="263"/>
      <c r="B2535" s="263"/>
      <c r="C2535" s="265"/>
      <c r="D2535" s="481"/>
      <c r="E2535" s="482"/>
      <c r="F2535" s="482"/>
      <c r="G2535" s="482"/>
      <c r="H2535" s="482"/>
      <c r="I2535" s="482"/>
      <c r="J2535" s="482"/>
      <c r="K2535" s="482"/>
      <c r="L2535" s="482"/>
      <c r="M2535" s="483"/>
      <c r="N2535" s="16"/>
      <c r="O2535" s="412"/>
      <c r="P2535" s="413"/>
      <c r="Q2535" s="8"/>
      <c r="R2535" s="8"/>
      <c r="S2535" s="8"/>
      <c r="T2535" s="9"/>
      <c r="U2535" s="17"/>
      <c r="V2535" s="33"/>
      <c r="W2535" s="57"/>
      <c r="X2535" s="86"/>
      <c r="Y2535" s="33"/>
      <c r="Z2535" s="36"/>
      <c r="AA2535" s="36"/>
      <c r="AD2535" s="33"/>
      <c r="AG2535" s="33"/>
      <c r="AH2535" s="43"/>
      <c r="AI2535" s="43"/>
      <c r="AJ2535" s="43"/>
      <c r="AK2535" s="43"/>
      <c r="AL2535" s="43"/>
      <c r="AM2535" s="43"/>
      <c r="AN2535" s="43"/>
      <c r="AO2535" s="43"/>
      <c r="AP2535" s="43"/>
      <c r="AQ2535" s="43"/>
      <c r="AR2535" s="43"/>
      <c r="AS2535" s="43"/>
      <c r="AT2535" s="43"/>
      <c r="AU2535" s="44"/>
      <c r="AV2535" s="33"/>
      <c r="AW2535" s="33"/>
      <c r="AX2535" s="33"/>
      <c r="AZ2535" s="141"/>
      <c r="BE2535" s="168"/>
      <c r="BF2535" s="168"/>
      <c r="BG2535" s="168"/>
      <c r="BH2535" s="168"/>
      <c r="BI2535" s="168"/>
      <c r="BJ2535" s="168"/>
      <c r="BK2535" s="168"/>
      <c r="BL2535" s="168"/>
      <c r="BM2535" s="168"/>
      <c r="DK2535" s="168"/>
      <c r="DL2535" s="168"/>
      <c r="DM2535" s="168"/>
      <c r="DN2535" s="168"/>
      <c r="DO2535" s="168"/>
      <c r="DP2535" s="168"/>
      <c r="DQ2535" s="168"/>
      <c r="DR2535" s="168"/>
      <c r="DS2535" s="168"/>
      <c r="DT2535" s="168"/>
      <c r="DU2535" s="168"/>
      <c r="DV2535" s="168"/>
      <c r="DW2535" s="168"/>
      <c r="DX2535" s="168"/>
      <c r="DY2535" s="168"/>
      <c r="DZ2535" s="168"/>
      <c r="EA2535" s="168"/>
      <c r="EB2535" s="168"/>
      <c r="EC2535" s="168"/>
      <c r="ED2535" s="168"/>
      <c r="EE2535" s="168"/>
      <c r="EF2535" s="168"/>
      <c r="EG2535" s="168"/>
      <c r="EH2535" s="168"/>
      <c r="EI2535" s="168"/>
      <c r="EJ2535" s="168"/>
      <c r="EK2535" s="168"/>
      <c r="EL2535" s="168"/>
      <c r="EM2535" s="168"/>
      <c r="EN2535" s="168"/>
      <c r="EO2535" s="168"/>
      <c r="EP2535" s="168"/>
      <c r="EQ2535" s="168"/>
      <c r="ER2535" s="168"/>
      <c r="ES2535" s="168"/>
      <c r="ET2535" s="168"/>
      <c r="EU2535" s="168"/>
      <c r="EV2535" s="168"/>
      <c r="EW2535" s="168"/>
      <c r="EX2535" s="168"/>
      <c r="EY2535" s="168"/>
      <c r="EZ2535" s="168"/>
      <c r="FA2535" s="168"/>
      <c r="FB2535" s="168"/>
      <c r="FC2535" s="168"/>
      <c r="FD2535" s="168"/>
    </row>
    <row r="2536" spans="1:160" s="5" customFormat="1" ht="24.9" customHeight="1" thickBot="1" x14ac:dyDescent="0.35">
      <c r="A2536" s="263"/>
      <c r="B2536" s="263"/>
      <c r="C2536" s="265"/>
      <c r="D2536" s="481"/>
      <c r="E2536" s="482"/>
      <c r="F2536" s="482"/>
      <c r="G2536" s="482"/>
      <c r="H2536" s="482"/>
      <c r="I2536" s="482"/>
      <c r="J2536" s="482"/>
      <c r="K2536" s="482"/>
      <c r="L2536" s="482"/>
      <c r="M2536" s="483"/>
      <c r="N2536" s="414" t="s">
        <v>16</v>
      </c>
      <c r="O2536" s="415"/>
      <c r="P2536" s="415"/>
      <c r="Q2536" s="415"/>
      <c r="R2536" s="415"/>
      <c r="S2536" s="415"/>
      <c r="T2536" s="415"/>
      <c r="U2536" s="18">
        <f>SUM(U2516:U2535)</f>
        <v>0</v>
      </c>
      <c r="V2536" s="33"/>
      <c r="W2536" s="57"/>
      <c r="X2536" s="86"/>
      <c r="Y2536" s="33"/>
      <c r="Z2536" s="36"/>
      <c r="AA2536" s="36"/>
      <c r="AD2536" s="33"/>
      <c r="AG2536" s="33"/>
      <c r="AH2536" s="43"/>
      <c r="AI2536" s="43"/>
      <c r="AJ2536" s="43"/>
      <c r="AK2536" s="43"/>
      <c r="AL2536" s="43"/>
      <c r="AM2536" s="43"/>
      <c r="AN2536" s="43"/>
      <c r="AO2536" s="43"/>
      <c r="AP2536" s="43"/>
      <c r="AQ2536" s="43"/>
      <c r="AR2536" s="43"/>
      <c r="AS2536" s="43"/>
      <c r="AT2536" s="43"/>
      <c r="AU2536" s="44"/>
      <c r="AV2536" s="33"/>
      <c r="AW2536" s="33"/>
      <c r="AX2536" s="33"/>
      <c r="AZ2536" s="141"/>
      <c r="BE2536" s="168"/>
      <c r="BF2536" s="168"/>
      <c r="BG2536" s="168"/>
      <c r="BH2536" s="168"/>
      <c r="BI2536" s="168"/>
      <c r="BJ2536" s="168"/>
      <c r="BK2536" s="168"/>
      <c r="BL2536" s="168"/>
      <c r="BM2536" s="168"/>
      <c r="DK2536" s="168"/>
      <c r="DL2536" s="168"/>
      <c r="DM2536" s="168"/>
      <c r="DN2536" s="168"/>
      <c r="DO2536" s="168"/>
      <c r="DP2536" s="168"/>
      <c r="DQ2536" s="168"/>
      <c r="DR2536" s="168"/>
      <c r="DS2536" s="168"/>
      <c r="DT2536" s="168"/>
      <c r="DU2536" s="168"/>
      <c r="DV2536" s="168"/>
      <c r="DW2536" s="168"/>
      <c r="DX2536" s="168"/>
      <c r="DY2536" s="168"/>
      <c r="DZ2536" s="168"/>
      <c r="EA2536" s="168"/>
      <c r="EB2536" s="168"/>
      <c r="EC2536" s="168"/>
      <c r="ED2536" s="168"/>
      <c r="EE2536" s="168"/>
      <c r="EF2536" s="168"/>
      <c r="EG2536" s="168"/>
      <c r="EH2536" s="168"/>
      <c r="EI2536" s="168"/>
      <c r="EJ2536" s="168"/>
      <c r="EK2536" s="168"/>
      <c r="EL2536" s="168"/>
      <c r="EM2536" s="168"/>
      <c r="EN2536" s="168"/>
      <c r="EO2536" s="168"/>
      <c r="EP2536" s="168"/>
      <c r="EQ2536" s="168"/>
      <c r="ER2536" s="168"/>
      <c r="ES2536" s="168"/>
      <c r="ET2536" s="168"/>
      <c r="EU2536" s="168"/>
      <c r="EV2536" s="168"/>
      <c r="EW2536" s="168"/>
      <c r="EX2536" s="168"/>
      <c r="EY2536" s="168"/>
      <c r="EZ2536" s="168"/>
      <c r="FA2536" s="168"/>
      <c r="FB2536" s="168"/>
      <c r="FC2536" s="168"/>
      <c r="FD2536" s="168"/>
    </row>
    <row r="2537" spans="1:160" s="5" customFormat="1" ht="14.4" customHeight="1" x14ac:dyDescent="0.3">
      <c r="A2537" s="263"/>
      <c r="B2537" s="263"/>
      <c r="C2537" s="265"/>
      <c r="D2537" s="481"/>
      <c r="E2537" s="482"/>
      <c r="F2537" s="482"/>
      <c r="G2537" s="482"/>
      <c r="H2537" s="482"/>
      <c r="I2537" s="482"/>
      <c r="J2537" s="482"/>
      <c r="K2537" s="482"/>
      <c r="L2537" s="482"/>
      <c r="M2537" s="483"/>
      <c r="N2537" s="416" t="s">
        <v>17</v>
      </c>
      <c r="O2537" s="417"/>
      <c r="P2537" s="417"/>
      <c r="Q2537" s="417"/>
      <c r="R2537" s="417"/>
      <c r="S2537" s="417"/>
      <c r="T2537" s="417"/>
      <c r="U2537" s="418"/>
      <c r="V2537" s="87"/>
      <c r="W2537" s="57"/>
      <c r="X2537" s="86"/>
      <c r="Y2537" s="33"/>
      <c r="Z2537" s="36"/>
      <c r="AA2537" s="36"/>
      <c r="AD2537" s="33"/>
      <c r="AG2537" s="33"/>
      <c r="AH2537" s="43"/>
      <c r="AI2537" s="43"/>
      <c r="AJ2537" s="43"/>
      <c r="AK2537" s="43"/>
      <c r="AL2537" s="43"/>
      <c r="AM2537" s="43"/>
      <c r="AN2537" s="43"/>
      <c r="AO2537" s="43"/>
      <c r="AP2537" s="43"/>
      <c r="AQ2537" s="43"/>
      <c r="AR2537" s="43"/>
      <c r="AS2537" s="43"/>
      <c r="AT2537" s="43"/>
      <c r="AU2537" s="44"/>
      <c r="AV2537" s="33"/>
      <c r="AW2537" s="33"/>
      <c r="AX2537" s="33"/>
      <c r="AZ2537" s="141"/>
      <c r="BE2537" s="168"/>
      <c r="BF2537" s="168"/>
      <c r="BG2537" s="168"/>
      <c r="BH2537" s="168"/>
      <c r="BI2537" s="168"/>
      <c r="BJ2537" s="168"/>
      <c r="BK2537" s="168"/>
      <c r="BL2537" s="168"/>
      <c r="BM2537" s="168"/>
      <c r="DK2537" s="168"/>
      <c r="DL2537" s="168"/>
      <c r="DM2537" s="168"/>
      <c r="DN2537" s="168"/>
      <c r="DO2537" s="168"/>
      <c r="DP2537" s="168"/>
      <c r="DQ2537" s="168"/>
      <c r="DR2537" s="168"/>
      <c r="DS2537" s="168"/>
      <c r="DT2537" s="168"/>
      <c r="DU2537" s="168"/>
      <c r="DV2537" s="168"/>
      <c r="DW2537" s="168"/>
      <c r="DX2537" s="168"/>
      <c r="DY2537" s="168"/>
      <c r="DZ2537" s="168"/>
      <c r="EA2537" s="168"/>
      <c r="EB2537" s="168"/>
      <c r="EC2537" s="168"/>
      <c r="ED2537" s="168"/>
      <c r="EE2537" s="168"/>
      <c r="EF2537" s="168"/>
      <c r="EG2537" s="168"/>
      <c r="EH2537" s="168"/>
      <c r="EI2537" s="168"/>
      <c r="EJ2537" s="168"/>
      <c r="EK2537" s="168"/>
      <c r="EL2537" s="168"/>
      <c r="EM2537" s="168"/>
      <c r="EN2537" s="168"/>
      <c r="EO2537" s="168"/>
      <c r="EP2537" s="168"/>
      <c r="EQ2537" s="168"/>
      <c r="ER2537" s="168"/>
      <c r="ES2537" s="168"/>
      <c r="ET2537" s="168"/>
      <c r="EU2537" s="168"/>
      <c r="EV2537" s="168"/>
      <c r="EW2537" s="168"/>
      <c r="EX2537" s="168"/>
      <c r="EY2537" s="168"/>
      <c r="EZ2537" s="168"/>
      <c r="FA2537" s="168"/>
      <c r="FB2537" s="168"/>
      <c r="FC2537" s="168"/>
      <c r="FD2537" s="168"/>
    </row>
    <row r="2538" spans="1:160" s="5" customFormat="1" x14ac:dyDescent="0.3">
      <c r="A2538" s="263"/>
      <c r="B2538" s="263"/>
      <c r="C2538" s="265"/>
      <c r="D2538" s="481"/>
      <c r="E2538" s="482"/>
      <c r="F2538" s="482"/>
      <c r="G2538" s="482"/>
      <c r="H2538" s="482"/>
      <c r="I2538" s="482"/>
      <c r="J2538" s="482"/>
      <c r="K2538" s="482"/>
      <c r="L2538" s="482"/>
      <c r="M2538" s="483"/>
      <c r="N2538" s="419"/>
      <c r="O2538" s="420"/>
      <c r="P2538" s="420"/>
      <c r="Q2538" s="420"/>
      <c r="R2538" s="420"/>
      <c r="S2538" s="420"/>
      <c r="T2538" s="420"/>
      <c r="U2538" s="421"/>
      <c r="V2538" s="33"/>
      <c r="W2538" s="57"/>
      <c r="X2538" s="86"/>
      <c r="Y2538" s="33"/>
      <c r="Z2538" s="36"/>
      <c r="AA2538" s="36"/>
      <c r="AD2538" s="33"/>
      <c r="AG2538" s="33"/>
      <c r="AH2538" s="43"/>
      <c r="AI2538" s="43"/>
      <c r="AJ2538" s="43"/>
      <c r="AK2538" s="43"/>
      <c r="AL2538" s="43"/>
      <c r="AM2538" s="43"/>
      <c r="AN2538" s="43"/>
      <c r="AO2538" s="43"/>
      <c r="AP2538" s="43"/>
      <c r="AQ2538" s="43"/>
      <c r="AR2538" s="43"/>
      <c r="AS2538" s="43"/>
      <c r="AT2538" s="43"/>
      <c r="AU2538" s="44"/>
      <c r="AV2538" s="33"/>
      <c r="AW2538" s="33"/>
      <c r="AX2538" s="33"/>
      <c r="AZ2538" s="141"/>
      <c r="BE2538" s="168"/>
      <c r="BF2538" s="168"/>
      <c r="BG2538" s="168"/>
      <c r="BH2538" s="168"/>
      <c r="BI2538" s="168"/>
      <c r="BJ2538" s="168"/>
      <c r="BK2538" s="168"/>
      <c r="BL2538" s="168"/>
      <c r="BM2538" s="168"/>
      <c r="DK2538" s="168"/>
      <c r="DL2538" s="168"/>
      <c r="DM2538" s="168"/>
      <c r="DN2538" s="168"/>
      <c r="DO2538" s="168"/>
      <c r="DP2538" s="168"/>
      <c r="DQ2538" s="168"/>
      <c r="DR2538" s="168"/>
      <c r="DS2538" s="168"/>
      <c r="DT2538" s="168"/>
      <c r="DU2538" s="168"/>
      <c r="DV2538" s="168"/>
      <c r="DW2538" s="168"/>
      <c r="DX2538" s="168"/>
      <c r="DY2538" s="168"/>
      <c r="DZ2538" s="168"/>
      <c r="EA2538" s="168"/>
      <c r="EB2538" s="168"/>
      <c r="EC2538" s="168"/>
      <c r="ED2538" s="168"/>
      <c r="EE2538" s="168"/>
      <c r="EF2538" s="168"/>
      <c r="EG2538" s="168"/>
      <c r="EH2538" s="168"/>
      <c r="EI2538" s="168"/>
      <c r="EJ2538" s="168"/>
      <c r="EK2538" s="168"/>
      <c r="EL2538" s="168"/>
      <c r="EM2538" s="168"/>
      <c r="EN2538" s="168"/>
      <c r="EO2538" s="168"/>
      <c r="EP2538" s="168"/>
      <c r="EQ2538" s="168"/>
      <c r="ER2538" s="168"/>
      <c r="ES2538" s="168"/>
      <c r="ET2538" s="168"/>
      <c r="EU2538" s="168"/>
      <c r="EV2538" s="168"/>
      <c r="EW2538" s="168"/>
      <c r="EX2538" s="168"/>
      <c r="EY2538" s="168"/>
      <c r="EZ2538" s="168"/>
      <c r="FA2538" s="168"/>
      <c r="FB2538" s="168"/>
      <c r="FC2538" s="168"/>
      <c r="FD2538" s="168"/>
    </row>
    <row r="2539" spans="1:160" s="5" customFormat="1" x14ac:dyDescent="0.3">
      <c r="A2539" s="263"/>
      <c r="B2539" s="263"/>
      <c r="C2539" s="265"/>
      <c r="D2539" s="481"/>
      <c r="E2539" s="482"/>
      <c r="F2539" s="482"/>
      <c r="G2539" s="482"/>
      <c r="H2539" s="482"/>
      <c r="I2539" s="482"/>
      <c r="J2539" s="482"/>
      <c r="K2539" s="482"/>
      <c r="L2539" s="482"/>
      <c r="M2539" s="483"/>
      <c r="N2539" s="419"/>
      <c r="O2539" s="420"/>
      <c r="P2539" s="420"/>
      <c r="Q2539" s="420"/>
      <c r="R2539" s="420"/>
      <c r="S2539" s="420"/>
      <c r="T2539" s="420"/>
      <c r="U2539" s="421"/>
      <c r="V2539" s="33"/>
      <c r="W2539" s="57"/>
      <c r="X2539" s="86"/>
      <c r="Y2539" s="33"/>
      <c r="Z2539" s="36"/>
      <c r="AA2539" s="36"/>
      <c r="AD2539" s="33"/>
      <c r="AG2539" s="33"/>
      <c r="AH2539" s="43"/>
      <c r="AI2539" s="43"/>
      <c r="AJ2539" s="43"/>
      <c r="AK2539" s="43"/>
      <c r="AL2539" s="43"/>
      <c r="AM2539" s="43"/>
      <c r="AN2539" s="43"/>
      <c r="AO2539" s="43"/>
      <c r="AP2539" s="43"/>
      <c r="AQ2539" s="43"/>
      <c r="AR2539" s="43"/>
      <c r="AS2539" s="43"/>
      <c r="AT2539" s="43"/>
      <c r="AU2539" s="44"/>
      <c r="AV2539" s="33"/>
      <c r="AW2539" s="33"/>
      <c r="AX2539" s="33"/>
      <c r="AZ2539" s="141"/>
      <c r="BE2539" s="168"/>
      <c r="BF2539" s="168"/>
      <c r="BG2539" s="168"/>
      <c r="BH2539" s="168"/>
      <c r="BI2539" s="168"/>
      <c r="BJ2539" s="168"/>
      <c r="BK2539" s="168"/>
      <c r="BL2539" s="168"/>
      <c r="BM2539" s="168"/>
      <c r="DK2539" s="168"/>
      <c r="DL2539" s="168"/>
      <c r="DM2539" s="168"/>
      <c r="DN2539" s="168"/>
      <c r="DO2539" s="168"/>
      <c r="DP2539" s="168"/>
      <c r="DQ2539" s="168"/>
      <c r="DR2539" s="168"/>
      <c r="DS2539" s="168"/>
      <c r="DT2539" s="168"/>
      <c r="DU2539" s="168"/>
      <c r="DV2539" s="168"/>
      <c r="DW2539" s="168"/>
      <c r="DX2539" s="168"/>
      <c r="DY2539" s="168"/>
      <c r="DZ2539" s="168"/>
      <c r="EA2539" s="168"/>
      <c r="EB2539" s="168"/>
      <c r="EC2539" s="168"/>
      <c r="ED2539" s="168"/>
      <c r="EE2539" s="168"/>
      <c r="EF2539" s="168"/>
      <c r="EG2539" s="168"/>
      <c r="EH2539" s="168"/>
      <c r="EI2539" s="168"/>
      <c r="EJ2539" s="168"/>
      <c r="EK2539" s="168"/>
      <c r="EL2539" s="168"/>
      <c r="EM2539" s="168"/>
      <c r="EN2539" s="168"/>
      <c r="EO2539" s="168"/>
      <c r="EP2539" s="168"/>
      <c r="EQ2539" s="168"/>
      <c r="ER2539" s="168"/>
      <c r="ES2539" s="168"/>
      <c r="ET2539" s="168"/>
      <c r="EU2539" s="168"/>
      <c r="EV2539" s="168"/>
      <c r="EW2539" s="168"/>
      <c r="EX2539" s="168"/>
      <c r="EY2539" s="168"/>
      <c r="EZ2539" s="168"/>
      <c r="FA2539" s="168"/>
      <c r="FB2539" s="168"/>
      <c r="FC2539" s="168"/>
      <c r="FD2539" s="168"/>
    </row>
    <row r="2540" spans="1:160" s="5" customFormat="1" ht="14.4" thickBot="1" x14ac:dyDescent="0.35">
      <c r="A2540" s="263"/>
      <c r="B2540" s="263"/>
      <c r="C2540" s="265"/>
      <c r="D2540" s="425"/>
      <c r="E2540" s="426"/>
      <c r="F2540" s="426"/>
      <c r="G2540" s="426"/>
      <c r="H2540" s="426"/>
      <c r="I2540" s="426"/>
      <c r="J2540" s="426"/>
      <c r="K2540" s="426"/>
      <c r="L2540" s="426"/>
      <c r="M2540" s="427"/>
      <c r="N2540" s="422"/>
      <c r="O2540" s="423"/>
      <c r="P2540" s="423"/>
      <c r="Q2540" s="423"/>
      <c r="R2540" s="423"/>
      <c r="S2540" s="423"/>
      <c r="T2540" s="423"/>
      <c r="U2540" s="424"/>
      <c r="V2540" s="33"/>
      <c r="W2540" s="57"/>
      <c r="X2540" s="86"/>
      <c r="Y2540" s="33"/>
      <c r="Z2540" s="36"/>
      <c r="AA2540" s="36"/>
      <c r="AD2540" s="33"/>
      <c r="AG2540" s="33"/>
      <c r="AH2540" s="43"/>
      <c r="AI2540" s="43"/>
      <c r="AJ2540" s="43"/>
      <c r="AK2540" s="43"/>
      <c r="AL2540" s="43"/>
      <c r="AM2540" s="43"/>
      <c r="AN2540" s="43"/>
      <c r="AO2540" s="43"/>
      <c r="AP2540" s="43"/>
      <c r="AQ2540" s="43"/>
      <c r="AR2540" s="43"/>
      <c r="AS2540" s="43"/>
      <c r="AT2540" s="43"/>
      <c r="AU2540" s="44"/>
      <c r="AV2540" s="33"/>
      <c r="AW2540" s="33"/>
      <c r="AX2540" s="33"/>
      <c r="AZ2540" s="141"/>
      <c r="BE2540" s="168"/>
      <c r="BF2540" s="168"/>
      <c r="BG2540" s="168"/>
      <c r="BH2540" s="168"/>
      <c r="BI2540" s="168"/>
      <c r="BJ2540" s="168"/>
      <c r="BK2540" s="168"/>
      <c r="BL2540" s="168"/>
      <c r="BM2540" s="168"/>
      <c r="DK2540" s="168"/>
      <c r="DL2540" s="168"/>
      <c r="DM2540" s="168"/>
      <c r="DN2540" s="168"/>
      <c r="DO2540" s="168"/>
      <c r="DP2540" s="168"/>
      <c r="DQ2540" s="168"/>
      <c r="DR2540" s="168"/>
      <c r="DS2540" s="168"/>
      <c r="DT2540" s="168"/>
      <c r="DU2540" s="168"/>
      <c r="DV2540" s="168"/>
      <c r="DW2540" s="168"/>
      <c r="DX2540" s="168"/>
      <c r="DY2540" s="168"/>
      <c r="DZ2540" s="168"/>
      <c r="EA2540" s="168"/>
      <c r="EB2540" s="168"/>
      <c r="EC2540" s="168"/>
      <c r="ED2540" s="168"/>
      <c r="EE2540" s="168"/>
      <c r="EF2540" s="168"/>
      <c r="EG2540" s="168"/>
      <c r="EH2540" s="168"/>
      <c r="EI2540" s="168"/>
      <c r="EJ2540" s="168"/>
      <c r="EK2540" s="168"/>
      <c r="EL2540" s="168"/>
      <c r="EM2540" s="168"/>
      <c r="EN2540" s="168"/>
      <c r="EO2540" s="168"/>
      <c r="EP2540" s="168"/>
      <c r="EQ2540" s="168"/>
      <c r="ER2540" s="168"/>
      <c r="ES2540" s="168"/>
      <c r="ET2540" s="168"/>
      <c r="EU2540" s="168"/>
      <c r="EV2540" s="168"/>
      <c r="EW2540" s="168"/>
      <c r="EX2540" s="168"/>
      <c r="EY2540" s="168"/>
      <c r="EZ2540" s="168"/>
      <c r="FA2540" s="168"/>
      <c r="FB2540" s="168"/>
      <c r="FC2540" s="168"/>
      <c r="FD2540" s="168"/>
    </row>
    <row r="2541" spans="1:160" s="5" customFormat="1" ht="5.25" customHeight="1" thickBot="1" x14ac:dyDescent="0.35">
      <c r="A2541" s="263"/>
      <c r="B2541" s="263"/>
      <c r="C2541" s="265"/>
      <c r="D2541" s="428"/>
      <c r="E2541" s="428"/>
      <c r="F2541" s="428"/>
      <c r="G2541" s="428"/>
      <c r="H2541" s="428"/>
      <c r="I2541" s="428"/>
      <c r="J2541" s="428"/>
      <c r="K2541" s="428"/>
      <c r="L2541" s="428"/>
      <c r="M2541" s="428"/>
      <c r="N2541" s="428"/>
      <c r="O2541" s="428"/>
      <c r="P2541" s="428"/>
      <c r="Q2541" s="428"/>
      <c r="R2541" s="428"/>
      <c r="S2541" s="428"/>
      <c r="T2541" s="428"/>
      <c r="U2541" s="428"/>
      <c r="V2541" s="33"/>
      <c r="W2541" s="57"/>
      <c r="X2541" s="86"/>
      <c r="Y2541" s="33"/>
      <c r="Z2541" s="36"/>
      <c r="AA2541" s="36"/>
      <c r="AD2541" s="33"/>
      <c r="AG2541" s="33"/>
      <c r="AH2541" s="43"/>
      <c r="AI2541" s="43"/>
      <c r="AJ2541" s="43"/>
      <c r="AK2541" s="43"/>
      <c r="AL2541" s="43"/>
      <c r="AM2541" s="43"/>
      <c r="AN2541" s="43"/>
      <c r="AO2541" s="43"/>
      <c r="AP2541" s="43"/>
      <c r="AQ2541" s="43"/>
      <c r="AR2541" s="43"/>
      <c r="AS2541" s="43"/>
      <c r="AT2541" s="43"/>
      <c r="AU2541" s="44"/>
      <c r="AV2541" s="33"/>
      <c r="AW2541" s="33"/>
      <c r="AX2541" s="33"/>
      <c r="AZ2541" s="141"/>
      <c r="BE2541" s="168"/>
      <c r="BF2541" s="168"/>
      <c r="BG2541" s="168"/>
      <c r="BH2541" s="168"/>
      <c r="BI2541" s="168"/>
      <c r="BJ2541" s="168"/>
      <c r="BK2541" s="168"/>
      <c r="BL2541" s="168"/>
      <c r="BM2541" s="168"/>
      <c r="DK2541" s="168"/>
      <c r="DL2541" s="168"/>
      <c r="DM2541" s="168"/>
      <c r="DN2541" s="168"/>
      <c r="DO2541" s="168"/>
      <c r="DP2541" s="168"/>
      <c r="DQ2541" s="168"/>
      <c r="DR2541" s="168"/>
      <c r="DS2541" s="168"/>
      <c r="DT2541" s="168"/>
      <c r="DU2541" s="168"/>
      <c r="DV2541" s="168"/>
      <c r="DW2541" s="168"/>
      <c r="DX2541" s="168"/>
      <c r="DY2541" s="168"/>
      <c r="DZ2541" s="168"/>
      <c r="EA2541" s="168"/>
      <c r="EB2541" s="168"/>
      <c r="EC2541" s="168"/>
      <c r="ED2541" s="168"/>
      <c r="EE2541" s="168"/>
      <c r="EF2541" s="168"/>
      <c r="EG2541" s="168"/>
      <c r="EH2541" s="168"/>
      <c r="EI2541" s="168"/>
      <c r="EJ2541" s="168"/>
      <c r="EK2541" s="168"/>
      <c r="EL2541" s="168"/>
      <c r="EM2541" s="168"/>
      <c r="EN2541" s="168"/>
      <c r="EO2541" s="168"/>
      <c r="EP2541" s="168"/>
      <c r="EQ2541" s="168"/>
      <c r="ER2541" s="168"/>
      <c r="ES2541" s="168"/>
      <c r="ET2541" s="168"/>
      <c r="EU2541" s="168"/>
      <c r="EV2541" s="168"/>
      <c r="EW2541" s="168"/>
      <c r="EX2541" s="168"/>
      <c r="EY2541" s="168"/>
      <c r="EZ2541" s="168"/>
      <c r="FA2541" s="168"/>
      <c r="FB2541" s="168"/>
      <c r="FC2541" s="168"/>
      <c r="FD2541" s="168"/>
    </row>
    <row r="2542" spans="1:160" s="5" customFormat="1" ht="20.25" customHeight="1" x14ac:dyDescent="0.3">
      <c r="A2542" s="263"/>
      <c r="B2542" s="263"/>
      <c r="C2542" s="265"/>
      <c r="D2542" s="429" t="s">
        <v>18</v>
      </c>
      <c r="E2542" s="430"/>
      <c r="F2542" s="430"/>
      <c r="G2542" s="430"/>
      <c r="H2542" s="430"/>
      <c r="I2542" s="430"/>
      <c r="J2542" s="430"/>
      <c r="K2542" s="430"/>
      <c r="L2542" s="430"/>
      <c r="M2542" s="431"/>
      <c r="N2542" s="429" t="s">
        <v>19</v>
      </c>
      <c r="O2542" s="430"/>
      <c r="P2542" s="430"/>
      <c r="Q2542" s="430"/>
      <c r="R2542" s="430"/>
      <c r="S2542" s="430"/>
      <c r="T2542" s="430"/>
      <c r="U2542" s="431"/>
      <c r="V2542" s="33"/>
      <c r="W2542" s="57"/>
      <c r="X2542" s="86"/>
      <c r="Y2542" s="33"/>
      <c r="Z2542" s="36"/>
      <c r="AA2542" s="36"/>
      <c r="AD2542" s="33"/>
      <c r="AG2542" s="33"/>
      <c r="AH2542" s="43"/>
      <c r="AI2542" s="43"/>
      <c r="AJ2542" s="43"/>
      <c r="AK2542" s="43"/>
      <c r="AL2542" s="43"/>
      <c r="AM2542" s="43"/>
      <c r="AN2542" s="43"/>
      <c r="AO2542" s="43"/>
      <c r="AP2542" s="43"/>
      <c r="AQ2542" s="43"/>
      <c r="AR2542" s="43"/>
      <c r="AS2542" s="43"/>
      <c r="AT2542" s="43"/>
      <c r="AU2542" s="44"/>
      <c r="AV2542" s="33"/>
      <c r="AW2542" s="33"/>
      <c r="AX2542" s="33"/>
      <c r="AZ2542" s="141"/>
      <c r="BE2542" s="168"/>
      <c r="BF2542" s="168"/>
      <c r="BG2542" s="168"/>
      <c r="BH2542" s="168"/>
      <c r="BI2542" s="168"/>
      <c r="BJ2542" s="168"/>
      <c r="BK2542" s="168"/>
      <c r="BL2542" s="168"/>
      <c r="BM2542" s="168"/>
      <c r="DK2542" s="168"/>
      <c r="DL2542" s="168"/>
      <c r="DM2542" s="168"/>
      <c r="DN2542" s="168"/>
      <c r="DO2542" s="168"/>
      <c r="DP2542" s="168"/>
      <c r="DQ2542" s="168"/>
      <c r="DR2542" s="168"/>
      <c r="DS2542" s="168"/>
      <c r="DT2542" s="168"/>
      <c r="DU2542" s="168"/>
      <c r="DV2542" s="168"/>
      <c r="DW2542" s="168"/>
      <c r="DX2542" s="168"/>
      <c r="DY2542" s="168"/>
      <c r="DZ2542" s="168"/>
      <c r="EA2542" s="168"/>
      <c r="EB2542" s="168"/>
      <c r="EC2542" s="168"/>
      <c r="ED2542" s="168"/>
      <c r="EE2542" s="168"/>
      <c r="EF2542" s="168"/>
      <c r="EG2542" s="168"/>
      <c r="EH2542" s="168"/>
      <c r="EI2542" s="168"/>
      <c r="EJ2542" s="168"/>
      <c r="EK2542" s="168"/>
      <c r="EL2542" s="168"/>
      <c r="EM2542" s="168"/>
      <c r="EN2542" s="168"/>
      <c r="EO2542" s="168"/>
      <c r="EP2542" s="168"/>
      <c r="EQ2542" s="168"/>
      <c r="ER2542" s="168"/>
      <c r="ES2542" s="168"/>
      <c r="ET2542" s="168"/>
      <c r="EU2542" s="168"/>
      <c r="EV2542" s="168"/>
      <c r="EW2542" s="168"/>
      <c r="EX2542" s="168"/>
      <c r="EY2542" s="168"/>
      <c r="EZ2542" s="168"/>
      <c r="FA2542" s="168"/>
      <c r="FB2542" s="168"/>
      <c r="FC2542" s="168"/>
      <c r="FD2542" s="168"/>
    </row>
    <row r="2543" spans="1:160" s="5" customFormat="1" x14ac:dyDescent="0.3">
      <c r="A2543" s="263"/>
      <c r="B2543" s="263"/>
      <c r="C2543" s="265"/>
      <c r="D2543" s="432" t="s">
        <v>20</v>
      </c>
      <c r="E2543" s="433"/>
      <c r="F2543" s="433"/>
      <c r="G2543" s="433"/>
      <c r="H2543" s="433"/>
      <c r="I2543" s="433"/>
      <c r="J2543" s="433"/>
      <c r="K2543" s="433"/>
      <c r="L2543" s="433"/>
      <c r="M2543" s="434"/>
      <c r="N2543" s="435" t="s">
        <v>21</v>
      </c>
      <c r="O2543" s="436"/>
      <c r="P2543" s="436"/>
      <c r="Q2543" s="436"/>
      <c r="R2543" s="436"/>
      <c r="S2543" s="436"/>
      <c r="T2543" s="436"/>
      <c r="U2543" s="437"/>
      <c r="V2543" s="33"/>
      <c r="W2543" s="57"/>
      <c r="X2543" s="86"/>
      <c r="Y2543" s="33"/>
      <c r="Z2543" s="36"/>
      <c r="AA2543" s="36"/>
      <c r="AD2543" s="33"/>
      <c r="AG2543" s="33"/>
      <c r="AH2543" s="43"/>
      <c r="AI2543" s="43"/>
      <c r="AJ2543" s="43"/>
      <c r="AK2543" s="43"/>
      <c r="AL2543" s="43"/>
      <c r="AM2543" s="43"/>
      <c r="AN2543" s="43"/>
      <c r="AO2543" s="43"/>
      <c r="AP2543" s="43"/>
      <c r="AQ2543" s="43"/>
      <c r="AR2543" s="43"/>
      <c r="AS2543" s="43"/>
      <c r="AT2543" s="43"/>
      <c r="AU2543" s="44"/>
      <c r="AV2543" s="33"/>
      <c r="AW2543" s="33"/>
      <c r="AX2543" s="33"/>
      <c r="AZ2543" s="141"/>
      <c r="BE2543" s="168"/>
      <c r="BF2543" s="168"/>
      <c r="BG2543" s="168"/>
      <c r="BH2543" s="168"/>
      <c r="BI2543" s="168"/>
      <c r="BJ2543" s="168"/>
      <c r="BK2543" s="168"/>
      <c r="BL2543" s="168"/>
      <c r="BM2543" s="168"/>
      <c r="DK2543" s="168"/>
      <c r="DL2543" s="168"/>
      <c r="DM2543" s="168"/>
      <c r="DN2543" s="168"/>
      <c r="DO2543" s="168"/>
      <c r="DP2543" s="168"/>
      <c r="DQ2543" s="168"/>
      <c r="DR2543" s="168"/>
      <c r="DS2543" s="168"/>
      <c r="DT2543" s="168"/>
      <c r="DU2543" s="168"/>
      <c r="DV2543" s="168"/>
      <c r="DW2543" s="168"/>
      <c r="DX2543" s="168"/>
      <c r="DY2543" s="168"/>
      <c r="DZ2543" s="168"/>
      <c r="EA2543" s="168"/>
      <c r="EB2543" s="168"/>
      <c r="EC2543" s="168"/>
      <c r="ED2543" s="168"/>
      <c r="EE2543" s="168"/>
      <c r="EF2543" s="168"/>
      <c r="EG2543" s="168"/>
      <c r="EH2543" s="168"/>
      <c r="EI2543" s="168"/>
      <c r="EJ2543" s="168"/>
      <c r="EK2543" s="168"/>
      <c r="EL2543" s="168"/>
      <c r="EM2543" s="168"/>
      <c r="EN2543" s="168"/>
      <c r="EO2543" s="168"/>
      <c r="EP2543" s="168"/>
      <c r="EQ2543" s="168"/>
      <c r="ER2543" s="168"/>
      <c r="ES2543" s="168"/>
      <c r="ET2543" s="168"/>
      <c r="EU2543" s="168"/>
      <c r="EV2543" s="168"/>
      <c r="EW2543" s="168"/>
      <c r="EX2543" s="168"/>
      <c r="EY2543" s="168"/>
      <c r="EZ2543" s="168"/>
      <c r="FA2543" s="168"/>
      <c r="FB2543" s="168"/>
      <c r="FC2543" s="168"/>
      <c r="FD2543" s="168"/>
    </row>
    <row r="2544" spans="1:160" s="5" customFormat="1" ht="15.75" customHeight="1" x14ac:dyDescent="0.3">
      <c r="A2544" s="263"/>
      <c r="B2544" s="263"/>
      <c r="C2544" s="265"/>
      <c r="D2544" s="438" t="s">
        <v>22</v>
      </c>
      <c r="E2544" s="439"/>
      <c r="F2544" s="439"/>
      <c r="G2544" s="439"/>
      <c r="H2544" s="439"/>
      <c r="I2544" s="439"/>
      <c r="J2544" s="439"/>
      <c r="K2544" s="439"/>
      <c r="L2544" s="439"/>
      <c r="M2544" s="440"/>
      <c r="N2544" s="438" t="s">
        <v>22</v>
      </c>
      <c r="O2544" s="444"/>
      <c r="P2544" s="444"/>
      <c r="Q2544" s="444"/>
      <c r="R2544" s="444"/>
      <c r="S2544" s="444"/>
      <c r="T2544" s="444"/>
      <c r="U2544" s="440"/>
      <c r="V2544" s="33"/>
      <c r="W2544" s="57"/>
      <c r="X2544" s="86"/>
      <c r="Y2544" s="33"/>
      <c r="Z2544" s="36"/>
      <c r="AA2544" s="36"/>
      <c r="AD2544" s="33"/>
      <c r="AG2544" s="33"/>
      <c r="AH2544" s="43"/>
      <c r="AI2544" s="43"/>
      <c r="AJ2544" s="43"/>
      <c r="AK2544" s="43"/>
      <c r="AL2544" s="43"/>
      <c r="AM2544" s="43"/>
      <c r="AN2544" s="43"/>
      <c r="AO2544" s="43"/>
      <c r="AP2544" s="43"/>
      <c r="AQ2544" s="43"/>
      <c r="AR2544" s="43"/>
      <c r="AS2544" s="43"/>
      <c r="AT2544" s="43"/>
      <c r="AU2544" s="44"/>
      <c r="AV2544" s="33"/>
      <c r="AW2544" s="33"/>
      <c r="AX2544" s="33"/>
      <c r="AZ2544" s="141"/>
      <c r="BE2544" s="168"/>
      <c r="BF2544" s="168"/>
      <c r="BG2544" s="168"/>
      <c r="BH2544" s="168"/>
      <c r="BI2544" s="168"/>
      <c r="BJ2544" s="168"/>
      <c r="BK2544" s="168"/>
      <c r="BL2544" s="168"/>
      <c r="BM2544" s="168"/>
      <c r="DK2544" s="168"/>
      <c r="DL2544" s="168"/>
      <c r="DM2544" s="168"/>
      <c r="DN2544" s="168"/>
      <c r="DO2544" s="168"/>
      <c r="DP2544" s="168"/>
      <c r="DQ2544" s="168"/>
      <c r="DR2544" s="168"/>
      <c r="DS2544" s="168"/>
      <c r="DT2544" s="168"/>
      <c r="DU2544" s="168"/>
      <c r="DV2544" s="168"/>
      <c r="DW2544" s="168"/>
      <c r="DX2544" s="168"/>
      <c r="DY2544" s="168"/>
      <c r="DZ2544" s="168"/>
      <c r="EA2544" s="168"/>
      <c r="EB2544" s="168"/>
      <c r="EC2544" s="168"/>
      <c r="ED2544" s="168"/>
      <c r="EE2544" s="168"/>
      <c r="EF2544" s="168"/>
      <c r="EG2544" s="168"/>
      <c r="EH2544" s="168"/>
      <c r="EI2544" s="168"/>
      <c r="EJ2544" s="168"/>
      <c r="EK2544" s="168"/>
      <c r="EL2544" s="168"/>
      <c r="EM2544" s="168"/>
      <c r="EN2544" s="168"/>
      <c r="EO2544" s="168"/>
      <c r="EP2544" s="168"/>
      <c r="EQ2544" s="168"/>
      <c r="ER2544" s="168"/>
      <c r="ES2544" s="168"/>
      <c r="ET2544" s="168"/>
      <c r="EU2544" s="168"/>
      <c r="EV2544" s="168"/>
      <c r="EW2544" s="168"/>
      <c r="EX2544" s="168"/>
      <c r="EY2544" s="168"/>
      <c r="EZ2544" s="168"/>
      <c r="FA2544" s="168"/>
      <c r="FB2544" s="168"/>
      <c r="FC2544" s="168"/>
      <c r="FD2544" s="168"/>
    </row>
    <row r="2545" spans="1:160" s="5" customFormat="1" ht="15.75" customHeight="1" x14ac:dyDescent="0.3">
      <c r="A2545" s="263"/>
      <c r="B2545" s="263"/>
      <c r="C2545" s="265"/>
      <c r="D2545" s="438"/>
      <c r="E2545" s="439"/>
      <c r="F2545" s="439"/>
      <c r="G2545" s="439"/>
      <c r="H2545" s="439"/>
      <c r="I2545" s="439"/>
      <c r="J2545" s="439"/>
      <c r="K2545" s="439"/>
      <c r="L2545" s="439"/>
      <c r="M2545" s="440"/>
      <c r="N2545" s="438"/>
      <c r="O2545" s="439"/>
      <c r="P2545" s="439"/>
      <c r="Q2545" s="439"/>
      <c r="R2545" s="439"/>
      <c r="S2545" s="439"/>
      <c r="T2545" s="439"/>
      <c r="U2545" s="440"/>
      <c r="V2545" s="33"/>
      <c r="W2545" s="57"/>
      <c r="X2545" s="86"/>
      <c r="Y2545" s="33"/>
      <c r="Z2545" s="36"/>
      <c r="AA2545" s="36"/>
      <c r="AD2545" s="33"/>
      <c r="AG2545" s="33"/>
      <c r="AH2545" s="43"/>
      <c r="AI2545" s="43"/>
      <c r="AJ2545" s="43"/>
      <c r="AK2545" s="43"/>
      <c r="AL2545" s="43"/>
      <c r="AM2545" s="43"/>
      <c r="AN2545" s="43"/>
      <c r="AO2545" s="43"/>
      <c r="AP2545" s="43"/>
      <c r="AQ2545" s="43"/>
      <c r="AR2545" s="43"/>
      <c r="AS2545" s="43"/>
      <c r="AT2545" s="43"/>
      <c r="AU2545" s="44"/>
      <c r="AV2545" s="33"/>
      <c r="AW2545" s="33"/>
      <c r="AX2545" s="33"/>
      <c r="AZ2545" s="141"/>
      <c r="BE2545" s="168"/>
      <c r="BF2545" s="168"/>
      <c r="BG2545" s="168"/>
      <c r="BH2545" s="168"/>
      <c r="BI2545" s="168"/>
      <c r="BJ2545" s="168"/>
      <c r="BK2545" s="168"/>
      <c r="BL2545" s="168"/>
      <c r="BM2545" s="168"/>
      <c r="DK2545" s="168"/>
      <c r="DL2545" s="168"/>
      <c r="DM2545" s="168"/>
      <c r="DN2545" s="168"/>
      <c r="DO2545" s="168"/>
      <c r="DP2545" s="168"/>
      <c r="DQ2545" s="168"/>
      <c r="DR2545" s="168"/>
      <c r="DS2545" s="168"/>
      <c r="DT2545" s="168"/>
      <c r="DU2545" s="168"/>
      <c r="DV2545" s="168"/>
      <c r="DW2545" s="168"/>
      <c r="DX2545" s="168"/>
      <c r="DY2545" s="168"/>
      <c r="DZ2545" s="168"/>
      <c r="EA2545" s="168"/>
      <c r="EB2545" s="168"/>
      <c r="EC2545" s="168"/>
      <c r="ED2545" s="168"/>
      <c r="EE2545" s="168"/>
      <c r="EF2545" s="168"/>
      <c r="EG2545" s="168"/>
      <c r="EH2545" s="168"/>
      <c r="EI2545" s="168"/>
      <c r="EJ2545" s="168"/>
      <c r="EK2545" s="168"/>
      <c r="EL2545" s="168"/>
      <c r="EM2545" s="168"/>
      <c r="EN2545" s="168"/>
      <c r="EO2545" s="168"/>
      <c r="EP2545" s="168"/>
      <c r="EQ2545" s="168"/>
      <c r="ER2545" s="168"/>
      <c r="ES2545" s="168"/>
      <c r="ET2545" s="168"/>
      <c r="EU2545" s="168"/>
      <c r="EV2545" s="168"/>
      <c r="EW2545" s="168"/>
      <c r="EX2545" s="168"/>
      <c r="EY2545" s="168"/>
      <c r="EZ2545" s="168"/>
      <c r="FA2545" s="168"/>
      <c r="FB2545" s="168"/>
      <c r="FC2545" s="168"/>
      <c r="FD2545" s="168"/>
    </row>
    <row r="2546" spans="1:160" s="5" customFormat="1" ht="15.75" customHeight="1" x14ac:dyDescent="0.3">
      <c r="A2546" s="263"/>
      <c r="B2546" s="263"/>
      <c r="C2546" s="265"/>
      <c r="D2546" s="441"/>
      <c r="E2546" s="442"/>
      <c r="F2546" s="442"/>
      <c r="G2546" s="442"/>
      <c r="H2546" s="442"/>
      <c r="I2546" s="442"/>
      <c r="J2546" s="442"/>
      <c r="K2546" s="442"/>
      <c r="L2546" s="442"/>
      <c r="M2546" s="443"/>
      <c r="N2546" s="441"/>
      <c r="O2546" s="442"/>
      <c r="P2546" s="442"/>
      <c r="Q2546" s="442"/>
      <c r="R2546" s="442"/>
      <c r="S2546" s="442"/>
      <c r="T2546" s="442"/>
      <c r="U2546" s="443"/>
      <c r="V2546" s="33"/>
      <c r="W2546" s="57"/>
      <c r="X2546" s="86"/>
      <c r="Y2546" s="33"/>
      <c r="Z2546" s="36"/>
      <c r="AA2546" s="36"/>
      <c r="AD2546" s="33"/>
      <c r="AG2546" s="33"/>
      <c r="AH2546" s="43"/>
      <c r="AI2546" s="43"/>
      <c r="AJ2546" s="43"/>
      <c r="AK2546" s="43"/>
      <c r="AL2546" s="43"/>
      <c r="AM2546" s="43"/>
      <c r="AN2546" s="43"/>
      <c r="AO2546" s="43"/>
      <c r="AP2546" s="43"/>
      <c r="AQ2546" s="43"/>
      <c r="AR2546" s="43"/>
      <c r="AS2546" s="43"/>
      <c r="AT2546" s="43"/>
      <c r="AU2546" s="44"/>
      <c r="AV2546" s="33"/>
      <c r="AW2546" s="33"/>
      <c r="AX2546" s="33"/>
      <c r="AZ2546" s="141"/>
      <c r="BE2546" s="168"/>
      <c r="BF2546" s="168"/>
      <c r="BG2546" s="168"/>
      <c r="BH2546" s="168"/>
      <c r="BI2546" s="168"/>
      <c r="BJ2546" s="168"/>
      <c r="BK2546" s="168"/>
      <c r="BL2546" s="168"/>
      <c r="BM2546" s="168"/>
      <c r="DK2546" s="168"/>
      <c r="DL2546" s="168"/>
      <c r="DM2546" s="168"/>
      <c r="DN2546" s="168"/>
      <c r="DO2546" s="168"/>
      <c r="DP2546" s="168"/>
      <c r="DQ2546" s="168"/>
      <c r="DR2546" s="168"/>
      <c r="DS2546" s="168"/>
      <c r="DT2546" s="168"/>
      <c r="DU2546" s="168"/>
      <c r="DV2546" s="168"/>
      <c r="DW2546" s="168"/>
      <c r="DX2546" s="168"/>
      <c r="DY2546" s="168"/>
      <c r="DZ2546" s="168"/>
      <c r="EA2546" s="168"/>
      <c r="EB2546" s="168"/>
      <c r="EC2546" s="168"/>
      <c r="ED2546" s="168"/>
      <c r="EE2546" s="168"/>
      <c r="EF2546" s="168"/>
      <c r="EG2546" s="168"/>
      <c r="EH2546" s="168"/>
      <c r="EI2546" s="168"/>
      <c r="EJ2546" s="168"/>
      <c r="EK2546" s="168"/>
      <c r="EL2546" s="168"/>
      <c r="EM2546" s="168"/>
      <c r="EN2546" s="168"/>
      <c r="EO2546" s="168"/>
      <c r="EP2546" s="168"/>
      <c r="EQ2546" s="168"/>
      <c r="ER2546" s="168"/>
      <c r="ES2546" s="168"/>
      <c r="ET2546" s="168"/>
      <c r="EU2546" s="168"/>
      <c r="EV2546" s="168"/>
      <c r="EW2546" s="168"/>
      <c r="EX2546" s="168"/>
      <c r="EY2546" s="168"/>
      <c r="EZ2546" s="168"/>
      <c r="FA2546" s="168"/>
      <c r="FB2546" s="168"/>
      <c r="FC2546" s="168"/>
      <c r="FD2546" s="168"/>
    </row>
    <row r="2547" spans="1:160" s="5" customFormat="1" x14ac:dyDescent="0.25">
      <c r="A2547" s="263"/>
      <c r="B2547" s="263"/>
      <c r="C2547" s="265"/>
      <c r="D2547" s="10" t="s">
        <v>23</v>
      </c>
      <c r="E2547" s="445" t="e">
        <f>+#REF!</f>
        <v>#REF!</v>
      </c>
      <c r="F2547" s="445"/>
      <c r="G2547" s="445"/>
      <c r="H2547" s="445"/>
      <c r="I2547" s="445"/>
      <c r="J2547" s="445"/>
      <c r="K2547" s="445"/>
      <c r="L2547" s="445"/>
      <c r="M2547" s="446"/>
      <c r="N2547" s="11" t="s">
        <v>23</v>
      </c>
      <c r="O2547" s="445" t="e">
        <f>+#REF!</f>
        <v>#REF!</v>
      </c>
      <c r="P2547" s="445"/>
      <c r="Q2547" s="445"/>
      <c r="R2547" s="445"/>
      <c r="S2547" s="445"/>
      <c r="T2547" s="445"/>
      <c r="U2547" s="446"/>
      <c r="V2547" s="33"/>
      <c r="W2547" s="57"/>
      <c r="X2547" s="86"/>
      <c r="Y2547" s="33"/>
      <c r="Z2547" s="36"/>
      <c r="AA2547" s="36"/>
      <c r="AD2547" s="33"/>
      <c r="AG2547" s="33"/>
      <c r="AH2547" s="43"/>
      <c r="AI2547" s="43"/>
      <c r="AJ2547" s="43"/>
      <c r="AK2547" s="43"/>
      <c r="AL2547" s="43"/>
      <c r="AM2547" s="43"/>
      <c r="AN2547" s="43"/>
      <c r="AO2547" s="43"/>
      <c r="AP2547" s="43"/>
      <c r="AQ2547" s="43"/>
      <c r="AR2547" s="43"/>
      <c r="AS2547" s="43"/>
      <c r="AT2547" s="43"/>
      <c r="AU2547" s="44"/>
      <c r="AV2547" s="33"/>
      <c r="AW2547" s="33"/>
      <c r="AX2547" s="33"/>
      <c r="AZ2547" s="141"/>
      <c r="BE2547" s="168"/>
      <c r="BF2547" s="168"/>
      <c r="BG2547" s="168"/>
      <c r="BH2547" s="168"/>
      <c r="BI2547" s="168"/>
      <c r="BJ2547" s="168"/>
      <c r="BK2547" s="168"/>
      <c r="BL2547" s="168"/>
      <c r="BM2547" s="168"/>
      <c r="DK2547" s="168"/>
      <c r="DL2547" s="168"/>
      <c r="DM2547" s="168"/>
      <c r="DN2547" s="168"/>
      <c r="DO2547" s="168"/>
      <c r="DP2547" s="168"/>
      <c r="DQ2547" s="168"/>
      <c r="DR2547" s="168"/>
      <c r="DS2547" s="168"/>
      <c r="DT2547" s="168"/>
      <c r="DU2547" s="168"/>
      <c r="DV2547" s="168"/>
      <c r="DW2547" s="168"/>
      <c r="DX2547" s="168"/>
      <c r="DY2547" s="168"/>
      <c r="DZ2547" s="168"/>
      <c r="EA2547" s="168"/>
      <c r="EB2547" s="168"/>
      <c r="EC2547" s="168"/>
      <c r="ED2547" s="168"/>
      <c r="EE2547" s="168"/>
      <c r="EF2547" s="168"/>
      <c r="EG2547" s="168"/>
      <c r="EH2547" s="168"/>
      <c r="EI2547" s="168"/>
      <c r="EJ2547" s="168"/>
      <c r="EK2547" s="168"/>
      <c r="EL2547" s="168"/>
      <c r="EM2547" s="168"/>
      <c r="EN2547" s="168"/>
      <c r="EO2547" s="168"/>
      <c r="EP2547" s="168"/>
      <c r="EQ2547" s="168"/>
      <c r="ER2547" s="168"/>
      <c r="ES2547" s="168"/>
      <c r="ET2547" s="168"/>
      <c r="EU2547" s="168"/>
      <c r="EV2547" s="168"/>
      <c r="EW2547" s="168"/>
      <c r="EX2547" s="168"/>
      <c r="EY2547" s="168"/>
      <c r="EZ2547" s="168"/>
      <c r="FA2547" s="168"/>
      <c r="FB2547" s="168"/>
      <c r="FC2547" s="168"/>
      <c r="FD2547" s="168"/>
    </row>
    <row r="2548" spans="1:160" s="5" customFormat="1" ht="14.4" thickBot="1" x14ac:dyDescent="0.3">
      <c r="A2548" s="263"/>
      <c r="B2548" s="263"/>
      <c r="C2548" s="265"/>
      <c r="D2548" s="12" t="s">
        <v>25</v>
      </c>
      <c r="E2548" s="447" t="e">
        <f>+#REF!</f>
        <v>#REF!</v>
      </c>
      <c r="F2548" s="447"/>
      <c r="G2548" s="447"/>
      <c r="H2548" s="447"/>
      <c r="I2548" s="447"/>
      <c r="J2548" s="447"/>
      <c r="K2548" s="447"/>
      <c r="L2548" s="447"/>
      <c r="M2548" s="448"/>
      <c r="N2548" s="13" t="s">
        <v>25</v>
      </c>
      <c r="O2548" s="447" t="e">
        <f>+#REF!</f>
        <v>#REF!</v>
      </c>
      <c r="P2548" s="447"/>
      <c r="Q2548" s="447"/>
      <c r="R2548" s="447"/>
      <c r="S2548" s="447"/>
      <c r="T2548" s="447"/>
      <c r="U2548" s="448"/>
      <c r="V2548" s="33"/>
      <c r="W2548" s="57"/>
      <c r="X2548" s="86"/>
      <c r="Y2548" s="33"/>
      <c r="Z2548" s="36"/>
      <c r="AA2548" s="36"/>
      <c r="AD2548" s="33"/>
      <c r="AG2548" s="33"/>
      <c r="AH2548" s="43"/>
      <c r="AI2548" s="43"/>
      <c r="AJ2548" s="43"/>
      <c r="AK2548" s="43"/>
      <c r="AL2548" s="43"/>
      <c r="AM2548" s="43"/>
      <c r="AN2548" s="43"/>
      <c r="AO2548" s="43"/>
      <c r="AP2548" s="43"/>
      <c r="AQ2548" s="43"/>
      <c r="AR2548" s="43"/>
      <c r="AS2548" s="43"/>
      <c r="AT2548" s="43"/>
      <c r="AU2548" s="44"/>
      <c r="AV2548" s="33"/>
      <c r="AW2548" s="33"/>
      <c r="AX2548" s="33"/>
      <c r="AZ2548" s="141"/>
      <c r="BE2548" s="168"/>
      <c r="BF2548" s="168"/>
      <c r="BG2548" s="168"/>
      <c r="BH2548" s="168"/>
      <c r="BI2548" s="168"/>
      <c r="BJ2548" s="168"/>
      <c r="BK2548" s="168"/>
      <c r="BL2548" s="168"/>
      <c r="BM2548" s="168"/>
      <c r="DK2548" s="168"/>
      <c r="DL2548" s="168"/>
      <c r="DM2548" s="168"/>
      <c r="DN2548" s="168"/>
      <c r="DO2548" s="168"/>
      <c r="DP2548" s="168"/>
      <c r="DQ2548" s="168"/>
      <c r="DR2548" s="168"/>
      <c r="DS2548" s="168"/>
      <c r="DT2548" s="168"/>
      <c r="DU2548" s="168"/>
      <c r="DV2548" s="168"/>
      <c r="DW2548" s="168"/>
      <c r="DX2548" s="168"/>
      <c r="DY2548" s="168"/>
      <c r="DZ2548" s="168"/>
      <c r="EA2548" s="168"/>
      <c r="EB2548" s="168"/>
      <c r="EC2548" s="168"/>
      <c r="ED2548" s="168"/>
      <c r="EE2548" s="168"/>
      <c r="EF2548" s="168"/>
      <c r="EG2548" s="168"/>
      <c r="EH2548" s="168"/>
      <c r="EI2548" s="168"/>
      <c r="EJ2548" s="168"/>
      <c r="EK2548" s="168"/>
      <c r="EL2548" s="168"/>
      <c r="EM2548" s="168"/>
      <c r="EN2548" s="168"/>
      <c r="EO2548" s="168"/>
      <c r="EP2548" s="168"/>
      <c r="EQ2548" s="168"/>
      <c r="ER2548" s="168"/>
      <c r="ES2548" s="168"/>
      <c r="ET2548" s="168"/>
      <c r="EU2548" s="168"/>
      <c r="EV2548" s="168"/>
      <c r="EW2548" s="168"/>
      <c r="EX2548" s="168"/>
      <c r="EY2548" s="168"/>
      <c r="EZ2548" s="168"/>
      <c r="FA2548" s="168"/>
      <c r="FB2548" s="168"/>
      <c r="FC2548" s="168"/>
      <c r="FD2548" s="168"/>
    </row>
    <row r="2549" spans="1:160" ht="9.9" customHeight="1" thickBot="1" x14ac:dyDescent="0.3"/>
    <row r="2550" spans="1:160" s="5" customFormat="1" ht="15.75" customHeight="1" x14ac:dyDescent="0.3">
      <c r="A2550" s="263"/>
      <c r="B2550" s="263"/>
      <c r="C2550" s="265"/>
      <c r="D2550" s="484"/>
      <c r="E2550" s="485"/>
      <c r="F2550" s="488" t="s">
        <v>0</v>
      </c>
      <c r="G2550" s="489"/>
      <c r="H2550" s="489"/>
      <c r="I2550" s="489"/>
      <c r="J2550" s="489"/>
      <c r="K2550" s="489"/>
      <c r="L2550" s="489"/>
      <c r="M2550" s="489"/>
      <c r="N2550" s="489"/>
      <c r="O2550" s="490"/>
      <c r="P2550" s="494" t="s">
        <v>1</v>
      </c>
      <c r="Q2550" s="495"/>
      <c r="R2550" s="495"/>
      <c r="S2550" s="496"/>
      <c r="T2550" s="500"/>
      <c r="U2550" s="501"/>
      <c r="V2550" s="33"/>
      <c r="W2550" s="57"/>
      <c r="X2550" s="86"/>
      <c r="Y2550" s="33"/>
      <c r="Z2550" s="36"/>
      <c r="AA2550" s="36"/>
      <c r="AD2550" s="33"/>
      <c r="AG2550" s="33"/>
      <c r="AH2550" s="43"/>
      <c r="AI2550" s="43"/>
      <c r="AJ2550" s="43"/>
      <c r="AK2550" s="43"/>
      <c r="AL2550" s="43"/>
      <c r="AM2550" s="43"/>
      <c r="AN2550" s="43"/>
      <c r="AO2550" s="43"/>
      <c r="AP2550" s="43"/>
      <c r="AQ2550" s="43"/>
      <c r="AR2550" s="43"/>
      <c r="AS2550" s="43"/>
      <c r="AT2550" s="43"/>
      <c r="AU2550" s="44"/>
      <c r="AV2550" s="33"/>
      <c r="AW2550" s="33"/>
      <c r="AX2550" s="33"/>
      <c r="AZ2550" s="141"/>
      <c r="BE2550" s="168"/>
      <c r="BF2550" s="168"/>
      <c r="BG2550" s="168"/>
      <c r="BH2550" s="168"/>
      <c r="BI2550" s="168"/>
      <c r="BJ2550" s="168"/>
      <c r="BK2550" s="168"/>
      <c r="BL2550" s="168"/>
      <c r="BM2550" s="168"/>
      <c r="DK2550" s="168"/>
      <c r="DL2550" s="168"/>
      <c r="DM2550" s="168"/>
      <c r="DN2550" s="168"/>
      <c r="DO2550" s="168"/>
      <c r="DP2550" s="168"/>
      <c r="DQ2550" s="168"/>
      <c r="DR2550" s="168"/>
      <c r="DS2550" s="168"/>
      <c r="DT2550" s="168"/>
      <c r="DU2550" s="168"/>
      <c r="DV2550" s="168"/>
      <c r="DW2550" s="168"/>
      <c r="DX2550" s="168"/>
      <c r="DY2550" s="168"/>
      <c r="DZ2550" s="168"/>
      <c r="EA2550" s="168"/>
      <c r="EB2550" s="168"/>
      <c r="EC2550" s="168"/>
      <c r="ED2550" s="168"/>
      <c r="EE2550" s="168"/>
      <c r="EF2550" s="168"/>
      <c r="EG2550" s="168"/>
      <c r="EH2550" s="168"/>
      <c r="EI2550" s="168"/>
      <c r="EJ2550" s="168"/>
      <c r="EK2550" s="168"/>
      <c r="EL2550" s="168"/>
      <c r="EM2550" s="168"/>
      <c r="EN2550" s="168"/>
      <c r="EO2550" s="168"/>
      <c r="EP2550" s="168"/>
      <c r="EQ2550" s="168"/>
      <c r="ER2550" s="168"/>
      <c r="ES2550" s="168"/>
      <c r="ET2550" s="168"/>
      <c r="EU2550" s="168"/>
      <c r="EV2550" s="168"/>
      <c r="EW2550" s="168"/>
      <c r="EX2550" s="168"/>
      <c r="EY2550" s="168"/>
      <c r="EZ2550" s="168"/>
      <c r="FA2550" s="168"/>
      <c r="FB2550" s="168"/>
      <c r="FC2550" s="168"/>
      <c r="FD2550" s="168"/>
    </row>
    <row r="2551" spans="1:160" s="5" customFormat="1" ht="15" customHeight="1" x14ac:dyDescent="0.3">
      <c r="A2551" s="263"/>
      <c r="B2551" s="263"/>
      <c r="C2551" s="265"/>
      <c r="D2551" s="481"/>
      <c r="E2551" s="482"/>
      <c r="F2551" s="491"/>
      <c r="G2551" s="492"/>
      <c r="H2551" s="492"/>
      <c r="I2551" s="492"/>
      <c r="J2551" s="492"/>
      <c r="K2551" s="492"/>
      <c r="L2551" s="492"/>
      <c r="M2551" s="492"/>
      <c r="N2551" s="492"/>
      <c r="O2551" s="493"/>
      <c r="P2551" s="497"/>
      <c r="Q2551" s="498"/>
      <c r="R2551" s="498"/>
      <c r="S2551" s="499"/>
      <c r="T2551" s="502"/>
      <c r="U2551" s="503"/>
      <c r="V2551" s="33"/>
      <c r="W2551" s="57"/>
      <c r="X2551" s="86"/>
      <c r="Y2551" s="38"/>
      <c r="Z2551" s="36"/>
      <c r="AA2551" s="36"/>
      <c r="AD2551" s="33"/>
      <c r="AG2551" s="33"/>
      <c r="AH2551" s="43"/>
      <c r="AI2551" s="43"/>
      <c r="AJ2551" s="43"/>
      <c r="AK2551" s="43"/>
      <c r="AL2551" s="43"/>
      <c r="AM2551" s="43"/>
      <c r="AN2551" s="43"/>
      <c r="AO2551" s="43"/>
      <c r="AP2551" s="43"/>
      <c r="AQ2551" s="43"/>
      <c r="AR2551" s="43"/>
      <c r="AS2551" s="43"/>
      <c r="AT2551" s="43"/>
      <c r="AU2551" s="44"/>
      <c r="AV2551" s="33"/>
      <c r="AW2551" s="33"/>
      <c r="AX2551" s="33"/>
      <c r="AZ2551" s="141"/>
      <c r="BE2551" s="168"/>
      <c r="BF2551" s="168"/>
      <c r="BG2551" s="168"/>
      <c r="BH2551" s="168"/>
      <c r="BI2551" s="168"/>
      <c r="BJ2551" s="168"/>
      <c r="BK2551" s="168"/>
      <c r="BL2551" s="168"/>
      <c r="BM2551" s="168"/>
      <c r="DK2551" s="168"/>
      <c r="DL2551" s="168"/>
      <c r="DM2551" s="168"/>
      <c r="DN2551" s="168"/>
      <c r="DO2551" s="168"/>
      <c r="DP2551" s="168"/>
      <c r="DQ2551" s="168"/>
      <c r="DR2551" s="168"/>
      <c r="DS2551" s="168"/>
      <c r="DT2551" s="168"/>
      <c r="DU2551" s="168"/>
      <c r="DV2551" s="168"/>
      <c r="DW2551" s="168"/>
      <c r="DX2551" s="168"/>
      <c r="DY2551" s="168"/>
      <c r="DZ2551" s="168"/>
      <c r="EA2551" s="168"/>
      <c r="EB2551" s="168"/>
      <c r="EC2551" s="168"/>
      <c r="ED2551" s="168"/>
      <c r="EE2551" s="168"/>
      <c r="EF2551" s="168"/>
      <c r="EG2551" s="168"/>
      <c r="EH2551" s="168"/>
      <c r="EI2551" s="168"/>
      <c r="EJ2551" s="168"/>
      <c r="EK2551" s="168"/>
      <c r="EL2551" s="168"/>
      <c r="EM2551" s="168"/>
      <c r="EN2551" s="168"/>
      <c r="EO2551" s="168"/>
      <c r="EP2551" s="168"/>
      <c r="EQ2551" s="168"/>
      <c r="ER2551" s="168"/>
      <c r="ES2551" s="168"/>
      <c r="ET2551" s="168"/>
      <c r="EU2551" s="168"/>
      <c r="EV2551" s="168"/>
      <c r="EW2551" s="168"/>
      <c r="EX2551" s="168"/>
      <c r="EY2551" s="168"/>
      <c r="EZ2551" s="168"/>
      <c r="FA2551" s="168"/>
      <c r="FB2551" s="168"/>
      <c r="FC2551" s="168"/>
      <c r="FD2551" s="168"/>
    </row>
    <row r="2552" spans="1:160" s="5" customFormat="1" ht="30" customHeight="1" thickBot="1" x14ac:dyDescent="0.35">
      <c r="A2552" s="263"/>
      <c r="B2552" s="263"/>
      <c r="C2552" s="265"/>
      <c r="D2552" s="486"/>
      <c r="E2552" s="487"/>
      <c r="F2552" s="506" t="s">
        <v>2</v>
      </c>
      <c r="G2552" s="507"/>
      <c r="H2552" s="507"/>
      <c r="I2552" s="507"/>
      <c r="J2552" s="507"/>
      <c r="K2552" s="507"/>
      <c r="L2552" s="507"/>
      <c r="M2552" s="507"/>
      <c r="N2552" s="507"/>
      <c r="O2552" s="508"/>
      <c r="P2552" s="32">
        <v>53</v>
      </c>
      <c r="Q2552" s="101" t="s">
        <v>3</v>
      </c>
      <c r="R2552" s="509">
        <v>147</v>
      </c>
      <c r="S2552" s="510"/>
      <c r="T2552" s="504"/>
      <c r="U2552" s="505"/>
      <c r="V2552" s="33">
        <f>+IF(C2561="","",1)</f>
        <v>1</v>
      </c>
      <c r="W2552" s="57"/>
      <c r="X2552" s="86"/>
      <c r="Y2552" s="39"/>
      <c r="Z2552" s="36"/>
      <c r="AA2552" s="36"/>
      <c r="AD2552" s="33"/>
      <c r="AG2552" s="33"/>
      <c r="AH2552" s="43"/>
      <c r="AI2552" s="43"/>
      <c r="AJ2552" s="43"/>
      <c r="AK2552" s="43"/>
      <c r="AL2552" s="43"/>
      <c r="AM2552" s="43"/>
      <c r="AN2552" s="43"/>
      <c r="AO2552" s="43"/>
      <c r="AP2552" s="43"/>
      <c r="AQ2552" s="43"/>
      <c r="AR2552" s="43"/>
      <c r="AS2552" s="43"/>
      <c r="AT2552" s="43"/>
      <c r="AU2552" s="44"/>
      <c r="AV2552" s="33"/>
      <c r="AW2552" s="33"/>
      <c r="AX2552" s="33"/>
      <c r="AZ2552" s="141"/>
      <c r="BE2552" s="168"/>
      <c r="BF2552" s="168"/>
      <c r="BG2552" s="168"/>
      <c r="BH2552" s="168"/>
      <c r="BI2552" s="168"/>
      <c r="BJ2552" s="168"/>
      <c r="BK2552" s="168"/>
      <c r="BL2552" s="168"/>
      <c r="BM2552" s="168"/>
      <c r="DK2552" s="168"/>
      <c r="DL2552" s="168"/>
      <c r="DM2552" s="168"/>
      <c r="DN2552" s="168"/>
      <c r="DO2552" s="168"/>
      <c r="DP2552" s="168"/>
      <c r="DQ2552" s="168"/>
      <c r="DR2552" s="168"/>
      <c r="DS2552" s="168"/>
      <c r="DT2552" s="168"/>
      <c r="DU2552" s="168"/>
      <c r="DV2552" s="168"/>
      <c r="DW2552" s="168"/>
      <c r="DX2552" s="168"/>
      <c r="DY2552" s="168"/>
      <c r="DZ2552" s="168"/>
      <c r="EA2552" s="168"/>
      <c r="EB2552" s="168"/>
      <c r="EC2552" s="168"/>
      <c r="ED2552" s="168"/>
      <c r="EE2552" s="168"/>
      <c r="EF2552" s="168"/>
      <c r="EG2552" s="168"/>
      <c r="EH2552" s="168"/>
      <c r="EI2552" s="168"/>
      <c r="EJ2552" s="168"/>
      <c r="EK2552" s="168"/>
      <c r="EL2552" s="168"/>
      <c r="EM2552" s="168"/>
      <c r="EN2552" s="168"/>
      <c r="EO2552" s="168"/>
      <c r="EP2552" s="168"/>
      <c r="EQ2552" s="168"/>
      <c r="ER2552" s="168"/>
      <c r="ES2552" s="168"/>
      <c r="ET2552" s="168"/>
      <c r="EU2552" s="168"/>
      <c r="EV2552" s="168"/>
      <c r="EW2552" s="168"/>
      <c r="EX2552" s="168"/>
      <c r="EY2552" s="168"/>
      <c r="EZ2552" s="168"/>
      <c r="FA2552" s="168"/>
      <c r="FB2552" s="168"/>
      <c r="FC2552" s="168"/>
      <c r="FD2552" s="168"/>
    </row>
    <row r="2553" spans="1:160" s="5" customFormat="1" ht="5.25" customHeight="1" thickBot="1" x14ac:dyDescent="0.35">
      <c r="A2553" s="263"/>
      <c r="B2553" s="263"/>
      <c r="C2553" s="265"/>
      <c r="D2553" s="454"/>
      <c r="E2553" s="454"/>
      <c r="F2553" s="454"/>
      <c r="G2553" s="454"/>
      <c r="H2553" s="454"/>
      <c r="I2553" s="454"/>
      <c r="J2553" s="454"/>
      <c r="K2553" s="454"/>
      <c r="L2553" s="454"/>
      <c r="M2553" s="454"/>
      <c r="N2553" s="454"/>
      <c r="O2553" s="454"/>
      <c r="P2553" s="454"/>
      <c r="Q2553" s="454"/>
      <c r="R2553" s="454"/>
      <c r="S2553" s="454"/>
      <c r="T2553" s="454"/>
      <c r="U2553" s="454"/>
      <c r="V2553" s="33"/>
      <c r="W2553" s="57"/>
      <c r="X2553" s="86"/>
      <c r="Y2553" s="38"/>
      <c r="Z2553" s="36"/>
      <c r="AA2553" s="36"/>
      <c r="AD2553" s="33"/>
      <c r="AG2553" s="33"/>
      <c r="AH2553" s="43"/>
      <c r="AI2553" s="43"/>
      <c r="AJ2553" s="43"/>
      <c r="AK2553" s="43"/>
      <c r="AL2553" s="43"/>
      <c r="AM2553" s="43"/>
      <c r="AN2553" s="43"/>
      <c r="AO2553" s="43"/>
      <c r="AP2553" s="43"/>
      <c r="AQ2553" s="43"/>
      <c r="AR2553" s="43"/>
      <c r="AS2553" s="43"/>
      <c r="AT2553" s="43"/>
      <c r="AU2553" s="44"/>
      <c r="AV2553" s="33"/>
      <c r="AW2553" s="33"/>
      <c r="AX2553" s="33"/>
      <c r="AZ2553" s="141"/>
      <c r="BE2553" s="168"/>
      <c r="BF2553" s="168"/>
      <c r="BG2553" s="168"/>
      <c r="BH2553" s="168"/>
      <c r="BI2553" s="168"/>
      <c r="BJ2553" s="168"/>
      <c r="BK2553" s="168"/>
      <c r="BL2553" s="168"/>
      <c r="BM2553" s="168"/>
      <c r="DK2553" s="168"/>
      <c r="DL2553" s="168"/>
      <c r="DM2553" s="168"/>
      <c r="DN2553" s="168"/>
      <c r="DO2553" s="168"/>
      <c r="DP2553" s="168"/>
      <c r="DQ2553" s="168"/>
      <c r="DR2553" s="168"/>
      <c r="DS2553" s="168"/>
      <c r="DT2553" s="168"/>
      <c r="DU2553" s="168"/>
      <c r="DV2553" s="168"/>
      <c r="DW2553" s="168"/>
      <c r="DX2553" s="168"/>
      <c r="DY2553" s="168"/>
      <c r="DZ2553" s="168"/>
      <c r="EA2553" s="168"/>
      <c r="EB2553" s="168"/>
      <c r="EC2553" s="168"/>
      <c r="ED2553" s="168"/>
      <c r="EE2553" s="168"/>
      <c r="EF2553" s="168"/>
      <c r="EG2553" s="168"/>
      <c r="EH2553" s="168"/>
      <c r="EI2553" s="168"/>
      <c r="EJ2553" s="168"/>
      <c r="EK2553" s="168"/>
      <c r="EL2553" s="168"/>
      <c r="EM2553" s="168"/>
      <c r="EN2553" s="168"/>
      <c r="EO2553" s="168"/>
      <c r="EP2553" s="168"/>
      <c r="EQ2553" s="168"/>
      <c r="ER2553" s="168"/>
      <c r="ES2553" s="168"/>
      <c r="ET2553" s="168"/>
      <c r="EU2553" s="168"/>
      <c r="EV2553" s="168"/>
      <c r="EW2553" s="168"/>
      <c r="EX2553" s="168"/>
      <c r="EY2553" s="168"/>
      <c r="EZ2553" s="168"/>
      <c r="FA2553" s="168"/>
      <c r="FB2553" s="168"/>
      <c r="FC2553" s="168"/>
      <c r="FD2553" s="168"/>
    </row>
    <row r="2554" spans="1:160" s="5" customFormat="1" ht="24.9" customHeight="1" x14ac:dyDescent="0.3">
      <c r="A2554" s="263"/>
      <c r="B2554" s="263"/>
      <c r="C2554" s="265"/>
      <c r="D2554" s="511" t="s">
        <v>4</v>
      </c>
      <c r="E2554" s="512"/>
      <c r="F2554" s="513" t="s">
        <v>168</v>
      </c>
      <c r="G2554" s="514"/>
      <c r="H2554" s="514"/>
      <c r="I2554" s="515"/>
      <c r="J2554" s="516" t="s">
        <v>5</v>
      </c>
      <c r="K2554" s="512"/>
      <c r="L2554" s="513" t="s">
        <v>102</v>
      </c>
      <c r="M2554" s="514"/>
      <c r="N2554" s="514"/>
      <c r="O2554" s="514"/>
      <c r="P2554" s="515"/>
      <c r="Q2554" s="1" t="s">
        <v>6</v>
      </c>
      <c r="R2554" s="513" t="s">
        <v>36</v>
      </c>
      <c r="S2554" s="514"/>
      <c r="T2554" s="514"/>
      <c r="U2554" s="517"/>
      <c r="V2554" s="33"/>
      <c r="W2554" s="57"/>
      <c r="X2554" s="86"/>
      <c r="Y2554" s="33"/>
      <c r="Z2554" s="36"/>
      <c r="AA2554" s="36"/>
      <c r="AD2554" s="33"/>
      <c r="AG2554" s="33"/>
      <c r="AH2554" s="43"/>
      <c r="AI2554" s="43"/>
      <c r="AJ2554" s="43"/>
      <c r="AK2554" s="43"/>
      <c r="AL2554" s="43"/>
      <c r="AM2554" s="43"/>
      <c r="AN2554" s="43"/>
      <c r="AO2554" s="43"/>
      <c r="AP2554" s="43"/>
      <c r="AQ2554" s="43"/>
      <c r="AR2554" s="43"/>
      <c r="AS2554" s="43"/>
      <c r="AT2554" s="43"/>
      <c r="AU2554" s="44"/>
      <c r="AV2554" s="33"/>
      <c r="AW2554" s="33"/>
      <c r="AX2554" s="33"/>
      <c r="AZ2554" s="141"/>
      <c r="BE2554" s="168"/>
      <c r="BF2554" s="168"/>
      <c r="BG2554" s="168"/>
      <c r="BH2554" s="168"/>
      <c r="BI2554" s="168"/>
      <c r="BJ2554" s="168"/>
      <c r="BK2554" s="168"/>
      <c r="BL2554" s="168"/>
      <c r="BM2554" s="168"/>
      <c r="DK2554" s="168"/>
      <c r="DL2554" s="168"/>
      <c r="DM2554" s="168"/>
      <c r="DN2554" s="168"/>
      <c r="DO2554" s="168"/>
      <c r="DP2554" s="168"/>
      <c r="DQ2554" s="168"/>
      <c r="DR2554" s="168"/>
      <c r="DS2554" s="168"/>
      <c r="DT2554" s="168"/>
      <c r="DU2554" s="168"/>
      <c r="DV2554" s="168"/>
      <c r="DW2554" s="168"/>
      <c r="DX2554" s="168"/>
      <c r="DY2554" s="168"/>
      <c r="DZ2554" s="168"/>
      <c r="EA2554" s="168"/>
      <c r="EB2554" s="168"/>
      <c r="EC2554" s="168"/>
      <c r="ED2554" s="168"/>
      <c r="EE2554" s="168"/>
      <c r="EF2554" s="168"/>
      <c r="EG2554" s="168"/>
      <c r="EH2554" s="168"/>
      <c r="EI2554" s="168"/>
      <c r="EJ2554" s="168"/>
      <c r="EK2554" s="168"/>
      <c r="EL2554" s="168"/>
      <c r="EM2554" s="168"/>
      <c r="EN2554" s="168"/>
      <c r="EO2554" s="168"/>
      <c r="EP2554" s="168"/>
      <c r="EQ2554" s="168"/>
      <c r="ER2554" s="168"/>
      <c r="ES2554" s="168"/>
      <c r="ET2554" s="168"/>
      <c r="EU2554" s="168"/>
      <c r="EV2554" s="168"/>
      <c r="EW2554" s="168"/>
      <c r="EX2554" s="168"/>
      <c r="EY2554" s="168"/>
      <c r="EZ2554" s="168"/>
      <c r="FA2554" s="168"/>
      <c r="FB2554" s="168"/>
      <c r="FC2554" s="168"/>
      <c r="FD2554" s="168"/>
    </row>
    <row r="2555" spans="1:160" s="5" customFormat="1" ht="45" customHeight="1" thickBot="1" x14ac:dyDescent="0.35">
      <c r="A2555" s="263"/>
      <c r="B2555" s="263"/>
      <c r="C2555" s="265"/>
      <c r="D2555" s="518" t="s">
        <v>7</v>
      </c>
      <c r="E2555" s="519"/>
      <c r="F2555" s="520" t="s">
        <v>169</v>
      </c>
      <c r="G2555" s="521"/>
      <c r="H2555" s="521"/>
      <c r="I2555" s="521"/>
      <c r="J2555" s="521"/>
      <c r="K2555" s="521"/>
      <c r="L2555" s="521"/>
      <c r="M2555" s="521"/>
      <c r="N2555" s="521"/>
      <c r="O2555" s="521"/>
      <c r="P2555" s="521"/>
      <c r="Q2555" s="521"/>
      <c r="R2555" s="521"/>
      <c r="S2555" s="521"/>
      <c r="T2555" s="521"/>
      <c r="U2555" s="522"/>
      <c r="V2555" s="33"/>
      <c r="W2555" s="57"/>
      <c r="X2555" s="86"/>
      <c r="Y2555" s="33"/>
      <c r="Z2555" s="36"/>
      <c r="AA2555" s="36"/>
      <c r="AD2555" s="33"/>
      <c r="AG2555" s="33"/>
      <c r="AH2555" s="43"/>
      <c r="AI2555" s="43"/>
      <c r="AJ2555" s="43"/>
      <c r="AK2555" s="43"/>
      <c r="AL2555" s="43"/>
      <c r="AM2555" s="43"/>
      <c r="AN2555" s="43"/>
      <c r="AO2555" s="43"/>
      <c r="AP2555" s="43"/>
      <c r="AQ2555" s="43"/>
      <c r="AR2555" s="43"/>
      <c r="AS2555" s="43"/>
      <c r="AT2555" s="43"/>
      <c r="AU2555" s="44"/>
      <c r="AV2555" s="33"/>
      <c r="AW2555" s="33"/>
      <c r="AX2555" s="33"/>
      <c r="AZ2555" s="141"/>
      <c r="BE2555" s="168"/>
      <c r="BF2555" s="168"/>
      <c r="BG2555" s="168"/>
      <c r="BH2555" s="168"/>
      <c r="BI2555" s="168"/>
      <c r="BJ2555" s="168"/>
      <c r="BK2555" s="168"/>
      <c r="BL2555" s="168"/>
      <c r="BM2555" s="168"/>
      <c r="DK2555" s="168"/>
      <c r="DL2555" s="168"/>
      <c r="DM2555" s="168"/>
      <c r="DN2555" s="168"/>
      <c r="DO2555" s="168"/>
      <c r="DP2555" s="168"/>
      <c r="DQ2555" s="168"/>
      <c r="DR2555" s="168"/>
      <c r="DS2555" s="168"/>
      <c r="DT2555" s="168"/>
      <c r="DU2555" s="168"/>
      <c r="DV2555" s="168"/>
      <c r="DW2555" s="168"/>
      <c r="DX2555" s="168"/>
      <c r="DY2555" s="168"/>
      <c r="DZ2555" s="168"/>
      <c r="EA2555" s="168"/>
      <c r="EB2555" s="168"/>
      <c r="EC2555" s="168"/>
      <c r="ED2555" s="168"/>
      <c r="EE2555" s="168"/>
      <c r="EF2555" s="168"/>
      <c r="EG2555" s="168"/>
      <c r="EH2555" s="168"/>
      <c r="EI2555" s="168"/>
      <c r="EJ2555" s="168"/>
      <c r="EK2555" s="168"/>
      <c r="EL2555" s="168"/>
      <c r="EM2555" s="168"/>
      <c r="EN2555" s="168"/>
      <c r="EO2555" s="168"/>
      <c r="EP2555" s="168"/>
      <c r="EQ2555" s="168"/>
      <c r="ER2555" s="168"/>
      <c r="ES2555" s="168"/>
      <c r="ET2555" s="168"/>
      <c r="EU2555" s="168"/>
      <c r="EV2555" s="168"/>
      <c r="EW2555" s="168"/>
      <c r="EX2555" s="168"/>
      <c r="EY2555" s="168"/>
      <c r="EZ2555" s="168"/>
      <c r="FA2555" s="168"/>
      <c r="FB2555" s="168"/>
      <c r="FC2555" s="168"/>
      <c r="FD2555" s="168"/>
    </row>
    <row r="2556" spans="1:160" s="5" customFormat="1" ht="5.0999999999999996" customHeight="1" thickBot="1" x14ac:dyDescent="0.35">
      <c r="A2556" s="263"/>
      <c r="B2556" s="263"/>
      <c r="C2556" s="265"/>
      <c r="D2556" s="523"/>
      <c r="E2556" s="523"/>
      <c r="F2556" s="523"/>
      <c r="G2556" s="523"/>
      <c r="H2556" s="523"/>
      <c r="I2556" s="523"/>
      <c r="J2556" s="523"/>
      <c r="K2556" s="523"/>
      <c r="L2556" s="523"/>
      <c r="M2556" s="523"/>
      <c r="N2556" s="523"/>
      <c r="O2556" s="523"/>
      <c r="P2556" s="523"/>
      <c r="Q2556" s="523"/>
      <c r="R2556" s="523"/>
      <c r="S2556" s="523"/>
      <c r="T2556" s="523"/>
      <c r="U2556" s="523"/>
      <c r="V2556" s="33"/>
      <c r="W2556" s="57"/>
      <c r="X2556" s="86"/>
      <c r="Y2556" s="33"/>
      <c r="Z2556" s="36"/>
      <c r="AA2556" s="36"/>
      <c r="AD2556" s="33"/>
      <c r="AG2556" s="33"/>
      <c r="AH2556" s="43"/>
      <c r="AI2556" s="43"/>
      <c r="AJ2556" s="43"/>
      <c r="AK2556" s="43"/>
      <c r="AL2556" s="43"/>
      <c r="AM2556" s="43"/>
      <c r="AN2556" s="43"/>
      <c r="AO2556" s="43"/>
      <c r="AP2556" s="43"/>
      <c r="AQ2556" s="43"/>
      <c r="AR2556" s="43"/>
      <c r="AS2556" s="43"/>
      <c r="AT2556" s="43"/>
      <c r="AU2556" s="44"/>
      <c r="AV2556" s="33"/>
      <c r="AW2556" s="33"/>
      <c r="AX2556" s="33"/>
      <c r="AZ2556" s="141"/>
      <c r="BE2556" s="168"/>
      <c r="BF2556" s="168"/>
      <c r="BG2556" s="168"/>
      <c r="BH2556" s="168"/>
      <c r="BI2556" s="168"/>
      <c r="BJ2556" s="168"/>
      <c r="BK2556" s="168"/>
      <c r="BL2556" s="168"/>
      <c r="BM2556" s="168"/>
      <c r="DK2556" s="168"/>
      <c r="DL2556" s="168"/>
      <c r="DM2556" s="168"/>
      <c r="DN2556" s="168"/>
      <c r="DO2556" s="168"/>
      <c r="DP2556" s="168"/>
      <c r="DQ2556" s="168"/>
      <c r="DR2556" s="168"/>
      <c r="DS2556" s="168"/>
      <c r="DT2556" s="168"/>
      <c r="DU2556" s="168"/>
      <c r="DV2556" s="168"/>
      <c r="DW2556" s="168"/>
      <c r="DX2556" s="168"/>
      <c r="DY2556" s="168"/>
      <c r="DZ2556" s="168"/>
      <c r="EA2556" s="168"/>
      <c r="EB2556" s="168"/>
      <c r="EC2556" s="168"/>
      <c r="ED2556" s="168"/>
      <c r="EE2556" s="168"/>
      <c r="EF2556" s="168"/>
      <c r="EG2556" s="168"/>
      <c r="EH2556" s="168"/>
      <c r="EI2556" s="168"/>
      <c r="EJ2556" s="168"/>
      <c r="EK2556" s="168"/>
      <c r="EL2556" s="168"/>
      <c r="EM2556" s="168"/>
      <c r="EN2556" s="168"/>
      <c r="EO2556" s="168"/>
      <c r="EP2556" s="168"/>
      <c r="EQ2556" s="168"/>
      <c r="ER2556" s="168"/>
      <c r="ES2556" s="168"/>
      <c r="ET2556" s="168"/>
      <c r="EU2556" s="168"/>
      <c r="EV2556" s="168"/>
      <c r="EW2556" s="168"/>
      <c r="EX2556" s="168"/>
      <c r="EY2556" s="168"/>
      <c r="EZ2556" s="168"/>
      <c r="FA2556" s="168"/>
      <c r="FB2556" s="168"/>
      <c r="FC2556" s="168"/>
      <c r="FD2556" s="168"/>
    </row>
    <row r="2557" spans="1:160" s="5" customFormat="1" ht="24.9" customHeight="1" thickBot="1" x14ac:dyDescent="0.35">
      <c r="A2557" s="263"/>
      <c r="B2557" s="263"/>
      <c r="C2557" s="265"/>
      <c r="D2557" s="2" t="s">
        <v>103</v>
      </c>
      <c r="E2557" s="98" t="s">
        <v>106</v>
      </c>
      <c r="F2557" s="455" t="s">
        <v>104</v>
      </c>
      <c r="G2557" s="524"/>
      <c r="H2557" s="456"/>
      <c r="I2557" s="525">
        <v>44058</v>
      </c>
      <c r="J2557" s="526"/>
      <c r="K2557" s="526"/>
      <c r="L2557" s="526"/>
      <c r="M2557" s="526"/>
      <c r="N2557" s="527"/>
      <c r="O2557" s="3" t="s">
        <v>8</v>
      </c>
      <c r="P2557" s="449" t="s">
        <v>24</v>
      </c>
      <c r="Q2557" s="450"/>
      <c r="R2557" s="450"/>
      <c r="S2557" s="450"/>
      <c r="T2557" s="450"/>
      <c r="U2557" s="528"/>
      <c r="V2557" s="33"/>
      <c r="W2557" s="57"/>
      <c r="X2557" s="86"/>
      <c r="Y2557" s="33"/>
      <c r="Z2557" s="36"/>
      <c r="AA2557" s="36"/>
      <c r="AD2557" s="33"/>
      <c r="AG2557" s="33"/>
      <c r="AH2557" s="43"/>
      <c r="AI2557" s="43"/>
      <c r="AJ2557" s="43"/>
      <c r="AK2557" s="43"/>
      <c r="AL2557" s="43"/>
      <c r="AM2557" s="43"/>
      <c r="AN2557" s="43"/>
      <c r="AO2557" s="43"/>
      <c r="AP2557" s="43"/>
      <c r="AQ2557" s="43"/>
      <c r="AR2557" s="43"/>
      <c r="AS2557" s="43"/>
      <c r="AT2557" s="43"/>
      <c r="AU2557" s="44"/>
      <c r="AV2557" s="33"/>
      <c r="AW2557" s="33"/>
      <c r="AX2557" s="33"/>
      <c r="AZ2557" s="141"/>
      <c r="BE2557" s="168"/>
      <c r="BF2557" s="168"/>
      <c r="BG2557" s="168"/>
      <c r="BH2557" s="168"/>
      <c r="BI2557" s="168"/>
      <c r="BJ2557" s="168"/>
      <c r="BK2557" s="168"/>
      <c r="BL2557" s="168"/>
      <c r="BM2557" s="168"/>
      <c r="DK2557" s="168"/>
      <c r="DL2557" s="168"/>
      <c r="DM2557" s="168"/>
      <c r="DN2557" s="168"/>
      <c r="DO2557" s="168"/>
      <c r="DP2557" s="168"/>
      <c r="DQ2557" s="168"/>
      <c r="DR2557" s="168"/>
      <c r="DS2557" s="168"/>
      <c r="DT2557" s="168"/>
      <c r="DU2557" s="168"/>
      <c r="DV2557" s="168"/>
      <c r="DW2557" s="168"/>
      <c r="DX2557" s="168"/>
      <c r="DY2557" s="168"/>
      <c r="DZ2557" s="168"/>
      <c r="EA2557" s="168"/>
      <c r="EB2557" s="168"/>
      <c r="EC2557" s="168"/>
      <c r="ED2557" s="168"/>
      <c r="EE2557" s="168"/>
      <c r="EF2557" s="168"/>
      <c r="EG2557" s="168"/>
      <c r="EH2557" s="168"/>
      <c r="EI2557" s="168"/>
      <c r="EJ2557" s="168"/>
      <c r="EK2557" s="168"/>
      <c r="EL2557" s="168"/>
      <c r="EM2557" s="168"/>
      <c r="EN2557" s="168"/>
      <c r="EO2557" s="168"/>
      <c r="EP2557" s="168"/>
      <c r="EQ2557" s="168"/>
      <c r="ER2557" s="168"/>
      <c r="ES2557" s="168"/>
      <c r="ET2557" s="168"/>
      <c r="EU2557" s="168"/>
      <c r="EV2557" s="168"/>
      <c r="EW2557" s="168"/>
      <c r="EX2557" s="168"/>
      <c r="EY2557" s="168"/>
      <c r="EZ2557" s="168"/>
      <c r="FA2557" s="168"/>
      <c r="FB2557" s="168"/>
      <c r="FC2557" s="168"/>
      <c r="FD2557" s="168"/>
    </row>
    <row r="2558" spans="1:160" s="5" customFormat="1" ht="5.0999999999999996" customHeight="1" thickBot="1" x14ac:dyDescent="0.35">
      <c r="A2558" s="263"/>
      <c r="B2558" s="263"/>
      <c r="C2558" s="265"/>
      <c r="D2558" s="100"/>
      <c r="E2558" s="100"/>
      <c r="F2558" s="100"/>
      <c r="G2558" s="100"/>
      <c r="H2558" s="100"/>
      <c r="I2558" s="100"/>
      <c r="J2558" s="100"/>
      <c r="K2558" s="100"/>
      <c r="L2558" s="100"/>
      <c r="M2558" s="100"/>
      <c r="N2558" s="100"/>
      <c r="O2558" s="100"/>
      <c r="P2558" s="100"/>
      <c r="Q2558" s="100"/>
      <c r="R2558" s="100"/>
      <c r="S2558" s="100"/>
      <c r="T2558" s="100"/>
      <c r="U2558" s="100"/>
      <c r="V2558" s="33"/>
      <c r="W2558" s="57"/>
      <c r="X2558" s="86"/>
      <c r="Y2558" s="33"/>
      <c r="Z2558" s="36"/>
      <c r="AA2558" s="36"/>
      <c r="AD2558" s="33"/>
      <c r="AG2558" s="33"/>
      <c r="AH2558" s="43"/>
      <c r="AI2558" s="43"/>
      <c r="AJ2558" s="43"/>
      <c r="AK2558" s="43"/>
      <c r="AL2558" s="43"/>
      <c r="AM2558" s="43"/>
      <c r="AN2558" s="43"/>
      <c r="AO2558" s="43"/>
      <c r="AP2558" s="43"/>
      <c r="AQ2558" s="43"/>
      <c r="AR2558" s="43"/>
      <c r="AS2558" s="43"/>
      <c r="AT2558" s="43"/>
      <c r="AU2558" s="44"/>
      <c r="AV2558" s="33"/>
      <c r="AW2558" s="33"/>
      <c r="AX2558" s="33"/>
      <c r="AZ2558" s="141"/>
      <c r="BE2558" s="168"/>
      <c r="BF2558" s="168"/>
      <c r="BG2558" s="168"/>
      <c r="BH2558" s="168"/>
      <c r="BI2558" s="168"/>
      <c r="BJ2558" s="168"/>
      <c r="BK2558" s="168"/>
      <c r="BL2558" s="168"/>
      <c r="BM2558" s="168"/>
      <c r="DK2558" s="168"/>
      <c r="DL2558" s="168"/>
      <c r="DM2558" s="168"/>
      <c r="DN2558" s="168"/>
      <c r="DO2558" s="168"/>
      <c r="DP2558" s="168"/>
      <c r="DQ2558" s="168"/>
      <c r="DR2558" s="168"/>
      <c r="DS2558" s="168"/>
      <c r="DT2558" s="168"/>
      <c r="DU2558" s="168"/>
      <c r="DV2558" s="168"/>
      <c r="DW2558" s="168"/>
      <c r="DX2558" s="168"/>
      <c r="DY2558" s="168"/>
      <c r="DZ2558" s="168"/>
      <c r="EA2558" s="168"/>
      <c r="EB2558" s="168"/>
      <c r="EC2558" s="168"/>
      <c r="ED2558" s="168"/>
      <c r="EE2558" s="168"/>
      <c r="EF2558" s="168"/>
      <c r="EG2558" s="168"/>
      <c r="EH2558" s="168"/>
      <c r="EI2558" s="168"/>
      <c r="EJ2558" s="168"/>
      <c r="EK2558" s="168"/>
      <c r="EL2558" s="168"/>
      <c r="EM2558" s="168"/>
      <c r="EN2558" s="168"/>
      <c r="EO2558" s="168"/>
      <c r="EP2558" s="168"/>
      <c r="EQ2558" s="168"/>
      <c r="ER2558" s="168"/>
      <c r="ES2558" s="168"/>
      <c r="ET2558" s="168"/>
      <c r="EU2558" s="168"/>
      <c r="EV2558" s="168"/>
      <c r="EW2558" s="168"/>
      <c r="EX2558" s="168"/>
      <c r="EY2558" s="168"/>
      <c r="EZ2558" s="168"/>
      <c r="FA2558" s="168"/>
      <c r="FB2558" s="168"/>
      <c r="FC2558" s="168"/>
      <c r="FD2558" s="168"/>
    </row>
    <row r="2559" spans="1:160" s="5" customFormat="1" ht="24.9" customHeight="1" thickBot="1" x14ac:dyDescent="0.35">
      <c r="A2559" s="263"/>
      <c r="B2559" s="263"/>
      <c r="C2559" s="265"/>
      <c r="D2559" s="2" t="s">
        <v>31</v>
      </c>
      <c r="E2559" s="449"/>
      <c r="F2559" s="450"/>
      <c r="G2559" s="450"/>
      <c r="H2559" s="450"/>
      <c r="I2559" s="450"/>
      <c r="J2559" s="451"/>
      <c r="K2559" s="19" t="s">
        <v>105</v>
      </c>
      <c r="L2559" s="452"/>
      <c r="M2559" s="452"/>
      <c r="N2559" s="452"/>
      <c r="O2559" s="452"/>
      <c r="P2559" s="452"/>
      <c r="Q2559" s="452"/>
      <c r="R2559" s="452"/>
      <c r="S2559" s="452"/>
      <c r="T2559" s="452"/>
      <c r="U2559" s="453"/>
      <c r="V2559" s="33"/>
      <c r="W2559" s="57"/>
      <c r="X2559" s="86"/>
      <c r="Y2559" s="33"/>
      <c r="Z2559" s="36"/>
      <c r="AA2559" s="36"/>
      <c r="AD2559" s="33"/>
      <c r="AG2559" s="33"/>
      <c r="AH2559" s="43"/>
      <c r="AI2559" s="43"/>
      <c r="AJ2559" s="43"/>
      <c r="AK2559" s="43"/>
      <c r="AL2559" s="43"/>
      <c r="AM2559" s="43"/>
      <c r="AN2559" s="43"/>
      <c r="AO2559" s="43"/>
      <c r="AP2559" s="43"/>
      <c r="AQ2559" s="43"/>
      <c r="AR2559" s="43"/>
      <c r="AS2559" s="43"/>
      <c r="AT2559" s="43"/>
      <c r="AU2559" s="44"/>
      <c r="AV2559" s="33"/>
      <c r="AW2559" s="33"/>
      <c r="AX2559" s="33"/>
      <c r="AZ2559" s="141"/>
      <c r="BE2559" s="168"/>
      <c r="BF2559" s="168"/>
      <c r="BG2559" s="168"/>
      <c r="BH2559" s="168"/>
      <c r="BI2559" s="168"/>
      <c r="BJ2559" s="168"/>
      <c r="BK2559" s="168"/>
      <c r="BL2559" s="168"/>
      <c r="BM2559" s="168"/>
      <c r="DK2559" s="168"/>
      <c r="DL2559" s="168"/>
      <c r="DM2559" s="168"/>
      <c r="DN2559" s="168"/>
      <c r="DO2559" s="168"/>
      <c r="DP2559" s="168"/>
      <c r="DQ2559" s="168"/>
      <c r="DR2559" s="168"/>
      <c r="DS2559" s="168"/>
      <c r="DT2559" s="168"/>
      <c r="DU2559" s="168"/>
      <c r="DV2559" s="168"/>
      <c r="DW2559" s="168"/>
      <c r="DX2559" s="168"/>
      <c r="DY2559" s="168"/>
      <c r="DZ2559" s="168"/>
      <c r="EA2559" s="168"/>
      <c r="EB2559" s="168"/>
      <c r="EC2559" s="168"/>
      <c r="ED2559" s="168"/>
      <c r="EE2559" s="168"/>
      <c r="EF2559" s="168"/>
      <c r="EG2559" s="168"/>
      <c r="EH2559" s="168"/>
      <c r="EI2559" s="168"/>
      <c r="EJ2559" s="168"/>
      <c r="EK2559" s="168"/>
      <c r="EL2559" s="168"/>
      <c r="EM2559" s="168"/>
      <c r="EN2559" s="168"/>
      <c r="EO2559" s="168"/>
      <c r="EP2559" s="168"/>
      <c r="EQ2559" s="168"/>
      <c r="ER2559" s="168"/>
      <c r="ES2559" s="168"/>
      <c r="ET2559" s="168"/>
      <c r="EU2559" s="168"/>
      <c r="EV2559" s="168"/>
      <c r="EW2559" s="168"/>
      <c r="EX2559" s="168"/>
      <c r="EY2559" s="168"/>
      <c r="EZ2559" s="168"/>
      <c r="FA2559" s="168"/>
      <c r="FB2559" s="168"/>
      <c r="FC2559" s="168"/>
      <c r="FD2559" s="168"/>
    </row>
    <row r="2560" spans="1:160" s="5" customFormat="1" ht="5.0999999999999996" customHeight="1" thickBot="1" x14ac:dyDescent="0.35">
      <c r="A2560" s="263"/>
      <c r="B2560" s="263"/>
      <c r="C2560" s="265"/>
      <c r="D2560" s="454"/>
      <c r="E2560" s="454"/>
      <c r="F2560" s="454"/>
      <c r="G2560" s="454"/>
      <c r="H2560" s="454"/>
      <c r="I2560" s="454"/>
      <c r="J2560" s="454"/>
      <c r="K2560" s="454"/>
      <c r="L2560" s="454"/>
      <c r="M2560" s="454"/>
      <c r="N2560" s="454"/>
      <c r="O2560" s="454"/>
      <c r="P2560" s="454"/>
      <c r="Q2560" s="454"/>
      <c r="R2560" s="454"/>
      <c r="S2560" s="454"/>
      <c r="T2560" s="454"/>
      <c r="U2560" s="454"/>
      <c r="V2560" s="33"/>
      <c r="W2560" s="57"/>
      <c r="X2560" s="86"/>
      <c r="Y2560" s="33"/>
      <c r="Z2560" s="36"/>
      <c r="AA2560" s="36"/>
      <c r="AD2560" s="33"/>
      <c r="AG2560" s="33"/>
      <c r="AH2560" s="43"/>
      <c r="AI2560" s="43"/>
      <c r="AJ2560" s="43"/>
      <c r="AK2560" s="43"/>
      <c r="AL2560" s="43"/>
      <c r="AM2560" s="43"/>
      <c r="AN2560" s="43"/>
      <c r="AO2560" s="43"/>
      <c r="AP2560" s="43"/>
      <c r="AQ2560" s="43"/>
      <c r="AR2560" s="43"/>
      <c r="AS2560" s="43"/>
      <c r="AT2560" s="43"/>
      <c r="AU2560" s="44"/>
      <c r="AV2560" s="33"/>
      <c r="AW2560" s="33"/>
      <c r="AX2560" s="33"/>
      <c r="AZ2560" s="141"/>
      <c r="BE2560" s="168"/>
      <c r="BF2560" s="168"/>
      <c r="BG2560" s="168"/>
      <c r="BH2560" s="168"/>
      <c r="BI2560" s="168"/>
      <c r="BJ2560" s="168"/>
      <c r="BK2560" s="168"/>
      <c r="BL2560" s="168"/>
      <c r="BM2560" s="168"/>
      <c r="DK2560" s="168"/>
      <c r="DL2560" s="168"/>
      <c r="DM2560" s="168"/>
      <c r="DN2560" s="168"/>
      <c r="DO2560" s="168"/>
      <c r="DP2560" s="168"/>
      <c r="DQ2560" s="168"/>
      <c r="DR2560" s="168"/>
      <c r="DS2560" s="168"/>
      <c r="DT2560" s="168"/>
      <c r="DU2560" s="168"/>
      <c r="DV2560" s="168"/>
      <c r="DW2560" s="168"/>
      <c r="DX2560" s="168"/>
      <c r="DY2560" s="168"/>
      <c r="DZ2560" s="168"/>
      <c r="EA2560" s="168"/>
      <c r="EB2560" s="168"/>
      <c r="EC2560" s="168"/>
      <c r="ED2560" s="168"/>
      <c r="EE2560" s="168"/>
      <c r="EF2560" s="168"/>
      <c r="EG2560" s="168"/>
      <c r="EH2560" s="168"/>
      <c r="EI2560" s="168"/>
      <c r="EJ2560" s="168"/>
      <c r="EK2560" s="168"/>
      <c r="EL2560" s="168"/>
      <c r="EM2560" s="168"/>
      <c r="EN2560" s="168"/>
      <c r="EO2560" s="168"/>
      <c r="EP2560" s="168"/>
      <c r="EQ2560" s="168"/>
      <c r="ER2560" s="168"/>
      <c r="ES2560" s="168"/>
      <c r="ET2560" s="168"/>
      <c r="EU2560" s="168"/>
      <c r="EV2560" s="168"/>
      <c r="EW2560" s="168"/>
      <c r="EX2560" s="168"/>
      <c r="EY2560" s="168"/>
      <c r="EZ2560" s="168"/>
      <c r="FA2560" s="168"/>
      <c r="FB2560" s="168"/>
      <c r="FC2560" s="168"/>
      <c r="FD2560" s="168"/>
    </row>
    <row r="2561" spans="1:160" s="5" customFormat="1" ht="45" customHeight="1" thickBot="1" x14ac:dyDescent="0.35">
      <c r="A2561" s="263">
        <f>+E2561</f>
        <v>7.4899999999999896</v>
      </c>
      <c r="B2561" s="264">
        <f>+U2585</f>
        <v>0</v>
      </c>
      <c r="C2561" s="265">
        <v>45</v>
      </c>
      <c r="D2561" s="165" t="s">
        <v>9</v>
      </c>
      <c r="E2561" s="180">
        <v>7.4899999999999896</v>
      </c>
      <c r="F2561" s="455" t="s">
        <v>29</v>
      </c>
      <c r="G2561" s="456"/>
      <c r="H2561" s="532" t="s">
        <v>53</v>
      </c>
      <c r="I2561" s="457"/>
      <c r="J2561" s="457"/>
      <c r="K2561" s="457"/>
      <c r="L2561" s="457"/>
      <c r="M2561" s="458"/>
      <c r="N2561" s="459" t="s">
        <v>32</v>
      </c>
      <c r="O2561" s="460"/>
      <c r="P2561" s="461"/>
      <c r="Q2561" s="462" t="s">
        <v>52</v>
      </c>
      <c r="R2561" s="463"/>
      <c r="S2561" s="463"/>
      <c r="T2561" s="463"/>
      <c r="U2561" s="464"/>
      <c r="V2561" s="33"/>
      <c r="W2561" s="57"/>
      <c r="X2561" s="86"/>
      <c r="Y2561" s="33"/>
      <c r="Z2561" s="38"/>
      <c r="AA2561" s="38"/>
      <c r="AD2561" s="33"/>
      <c r="AG2561" s="33"/>
      <c r="AH2561" s="43"/>
      <c r="AI2561" s="43"/>
      <c r="AJ2561" s="43"/>
      <c r="AK2561" s="43"/>
      <c r="AL2561" s="43"/>
      <c r="AM2561" s="43"/>
      <c r="AN2561" s="43"/>
      <c r="AO2561" s="43"/>
      <c r="AP2561" s="43"/>
      <c r="AQ2561" s="43"/>
      <c r="AR2561" s="43"/>
      <c r="AS2561" s="43"/>
      <c r="AT2561" s="43"/>
      <c r="AU2561" s="44"/>
      <c r="AV2561" s="33"/>
      <c r="AW2561" s="33"/>
      <c r="AX2561" s="33"/>
      <c r="AZ2561" s="141"/>
      <c r="BE2561" s="168"/>
      <c r="BF2561" s="168"/>
      <c r="BG2561" s="168"/>
      <c r="BH2561" s="168"/>
      <c r="BI2561" s="168"/>
      <c r="BJ2561" s="168"/>
      <c r="BK2561" s="168"/>
      <c r="BL2561" s="168"/>
      <c r="BM2561" s="168"/>
      <c r="DK2561" s="168"/>
      <c r="DL2561" s="168"/>
      <c r="DM2561" s="168"/>
      <c r="DN2561" s="168"/>
      <c r="DO2561" s="168"/>
      <c r="DP2561" s="168"/>
      <c r="DQ2561" s="168"/>
      <c r="DR2561" s="168"/>
      <c r="DS2561" s="168"/>
      <c r="DT2561" s="168"/>
      <c r="DU2561" s="168"/>
      <c r="DV2561" s="168"/>
      <c r="DW2561" s="168"/>
      <c r="DX2561" s="168"/>
      <c r="DY2561" s="168"/>
      <c r="DZ2561" s="168"/>
      <c r="EA2561" s="168"/>
      <c r="EB2561" s="168"/>
      <c r="EC2561" s="168"/>
      <c r="ED2561" s="168"/>
      <c r="EE2561" s="168"/>
      <c r="EF2561" s="168"/>
      <c r="EG2561" s="168"/>
      <c r="EH2561" s="168"/>
      <c r="EI2561" s="168"/>
      <c r="EJ2561" s="168"/>
      <c r="EK2561" s="168"/>
      <c r="EL2561" s="168"/>
      <c r="EM2561" s="168"/>
      <c r="EN2561" s="168"/>
      <c r="EO2561" s="168"/>
      <c r="EP2561" s="168"/>
      <c r="EQ2561" s="168"/>
      <c r="ER2561" s="168"/>
      <c r="ES2561" s="168"/>
      <c r="ET2561" s="168"/>
      <c r="EU2561" s="168"/>
      <c r="EV2561" s="168"/>
      <c r="EW2561" s="168"/>
      <c r="EX2561" s="168"/>
      <c r="EY2561" s="168"/>
      <c r="EZ2561" s="168"/>
      <c r="FA2561" s="168"/>
      <c r="FB2561" s="168"/>
      <c r="FC2561" s="168"/>
      <c r="FD2561" s="168"/>
    </row>
    <row r="2562" spans="1:160" s="5" customFormat="1" ht="5.0999999999999996" customHeight="1" thickBot="1" x14ac:dyDescent="0.35">
      <c r="A2562" s="263"/>
      <c r="B2562" s="263"/>
      <c r="C2562" s="265"/>
      <c r="D2562" s="428"/>
      <c r="E2562" s="428"/>
      <c r="F2562" s="428"/>
      <c r="G2562" s="428"/>
      <c r="H2562" s="428"/>
      <c r="I2562" s="428"/>
      <c r="J2562" s="428"/>
      <c r="K2562" s="428"/>
      <c r="L2562" s="428"/>
      <c r="M2562" s="428"/>
      <c r="N2562" s="454"/>
      <c r="O2562" s="454"/>
      <c r="P2562" s="454"/>
      <c r="Q2562" s="454"/>
      <c r="R2562" s="454"/>
      <c r="S2562" s="454"/>
      <c r="T2562" s="454"/>
      <c r="U2562" s="454"/>
      <c r="V2562" s="33"/>
      <c r="W2562" s="57"/>
      <c r="X2562" s="86"/>
      <c r="Y2562" s="33"/>
      <c r="Z2562" s="76"/>
      <c r="AA2562" s="76"/>
      <c r="AD2562" s="33"/>
      <c r="AG2562" s="33"/>
      <c r="AH2562" s="43"/>
      <c r="AI2562" s="43"/>
      <c r="AJ2562" s="43"/>
      <c r="AK2562" s="43"/>
      <c r="AL2562" s="43"/>
      <c r="AM2562" s="43"/>
      <c r="AN2562" s="43"/>
      <c r="AO2562" s="43"/>
      <c r="AP2562" s="43"/>
      <c r="AQ2562" s="43"/>
      <c r="AR2562" s="43"/>
      <c r="AS2562" s="43"/>
      <c r="AT2562" s="43"/>
      <c r="AU2562" s="44"/>
      <c r="AV2562" s="33"/>
      <c r="AW2562" s="33"/>
      <c r="AX2562" s="33"/>
      <c r="AZ2562" s="141"/>
      <c r="BE2562" s="168"/>
      <c r="BF2562" s="168"/>
      <c r="BG2562" s="168"/>
      <c r="BH2562" s="168"/>
      <c r="BI2562" s="168"/>
      <c r="BJ2562" s="168"/>
      <c r="BK2562" s="168"/>
      <c r="BL2562" s="168"/>
      <c r="BM2562" s="168"/>
      <c r="DK2562" s="168"/>
      <c r="DL2562" s="168"/>
      <c r="DM2562" s="168"/>
      <c r="DN2562" s="168"/>
      <c r="DO2562" s="168"/>
      <c r="DP2562" s="168"/>
      <c r="DQ2562" s="168"/>
      <c r="DR2562" s="168"/>
      <c r="DS2562" s="168"/>
      <c r="DT2562" s="168"/>
      <c r="DU2562" s="168"/>
      <c r="DV2562" s="168"/>
      <c r="DW2562" s="168"/>
      <c r="DX2562" s="168"/>
      <c r="DY2562" s="168"/>
      <c r="DZ2562" s="168"/>
      <c r="EA2562" s="168"/>
      <c r="EB2562" s="168"/>
      <c r="EC2562" s="168"/>
      <c r="ED2562" s="168"/>
      <c r="EE2562" s="168"/>
      <c r="EF2562" s="168"/>
      <c r="EG2562" s="168"/>
      <c r="EH2562" s="168"/>
      <c r="EI2562" s="168"/>
      <c r="EJ2562" s="168"/>
      <c r="EK2562" s="168"/>
      <c r="EL2562" s="168"/>
      <c r="EM2562" s="168"/>
      <c r="EN2562" s="168"/>
      <c r="EO2562" s="168"/>
      <c r="EP2562" s="168"/>
      <c r="EQ2562" s="168"/>
      <c r="ER2562" s="168"/>
      <c r="ES2562" s="168"/>
      <c r="ET2562" s="168"/>
      <c r="EU2562" s="168"/>
      <c r="EV2562" s="168"/>
      <c r="EW2562" s="168"/>
      <c r="EX2562" s="168"/>
      <c r="EY2562" s="168"/>
      <c r="EZ2562" s="168"/>
      <c r="FA2562" s="168"/>
      <c r="FB2562" s="168"/>
      <c r="FC2562" s="168"/>
      <c r="FD2562" s="168"/>
    </row>
    <row r="2563" spans="1:160" s="5" customFormat="1" ht="24.9" customHeight="1" x14ac:dyDescent="0.3">
      <c r="A2563" s="263"/>
      <c r="B2563" s="263"/>
      <c r="C2563" s="265"/>
      <c r="D2563" s="465" t="s">
        <v>30</v>
      </c>
      <c r="E2563" s="466"/>
      <c r="F2563" s="466"/>
      <c r="G2563" s="466"/>
      <c r="H2563" s="466"/>
      <c r="I2563" s="466"/>
      <c r="J2563" s="466"/>
      <c r="K2563" s="466"/>
      <c r="L2563" s="466"/>
      <c r="M2563" s="467"/>
      <c r="N2563" s="468" t="s">
        <v>11</v>
      </c>
      <c r="O2563" s="470" t="s">
        <v>12</v>
      </c>
      <c r="P2563" s="471"/>
      <c r="Q2563" s="474" t="s">
        <v>13</v>
      </c>
      <c r="R2563" s="475"/>
      <c r="S2563" s="476"/>
      <c r="T2563" s="477" t="s">
        <v>27</v>
      </c>
      <c r="U2563" s="479" t="s">
        <v>28</v>
      </c>
      <c r="V2563" s="33"/>
      <c r="W2563" s="57"/>
      <c r="X2563" s="86"/>
      <c r="Y2563" s="33"/>
      <c r="Z2563" s="76"/>
      <c r="AA2563" s="76"/>
      <c r="AD2563" s="33"/>
      <c r="AG2563" s="33"/>
      <c r="AH2563" s="43"/>
      <c r="AI2563" s="43"/>
      <c r="AJ2563" s="43"/>
      <c r="AK2563" s="43"/>
      <c r="AL2563" s="43"/>
      <c r="AM2563" s="43"/>
      <c r="AN2563" s="43"/>
      <c r="AO2563" s="43"/>
      <c r="AP2563" s="43"/>
      <c r="AQ2563" s="43"/>
      <c r="AR2563" s="43"/>
      <c r="AS2563" s="43"/>
      <c r="AT2563" s="43"/>
      <c r="AU2563" s="44"/>
      <c r="AV2563" s="33"/>
      <c r="AW2563" s="33"/>
      <c r="AX2563" s="33"/>
      <c r="AZ2563" s="141"/>
      <c r="BE2563" s="168"/>
      <c r="BF2563" s="168"/>
      <c r="BG2563" s="168"/>
      <c r="BH2563" s="168"/>
      <c r="BI2563" s="168"/>
      <c r="BJ2563" s="168"/>
      <c r="BK2563" s="168"/>
      <c r="BL2563" s="168"/>
      <c r="BM2563" s="168"/>
      <c r="DK2563" s="168"/>
      <c r="DL2563" s="168"/>
      <c r="DM2563" s="168"/>
      <c r="DN2563" s="168"/>
      <c r="DO2563" s="168"/>
      <c r="DP2563" s="168"/>
      <c r="DQ2563" s="168"/>
      <c r="DR2563" s="168"/>
      <c r="DS2563" s="168"/>
      <c r="DT2563" s="168"/>
      <c r="DU2563" s="168"/>
      <c r="DV2563" s="168"/>
      <c r="DW2563" s="168"/>
      <c r="DX2563" s="168"/>
      <c r="DY2563" s="168"/>
      <c r="DZ2563" s="168"/>
      <c r="EA2563" s="168"/>
      <c r="EB2563" s="168"/>
      <c r="EC2563" s="168"/>
      <c r="ED2563" s="168"/>
      <c r="EE2563" s="168"/>
      <c r="EF2563" s="168"/>
      <c r="EG2563" s="168"/>
      <c r="EH2563" s="168"/>
      <c r="EI2563" s="168"/>
      <c r="EJ2563" s="168"/>
      <c r="EK2563" s="168"/>
      <c r="EL2563" s="168"/>
      <c r="EM2563" s="168"/>
      <c r="EN2563" s="168"/>
      <c r="EO2563" s="168"/>
      <c r="EP2563" s="168"/>
      <c r="EQ2563" s="168"/>
      <c r="ER2563" s="168"/>
      <c r="ES2563" s="168"/>
      <c r="ET2563" s="168"/>
      <c r="EU2563" s="168"/>
      <c r="EV2563" s="168"/>
      <c r="EW2563" s="168"/>
      <c r="EX2563" s="168"/>
      <c r="EY2563" s="168"/>
      <c r="EZ2563" s="168"/>
      <c r="FA2563" s="168"/>
      <c r="FB2563" s="168"/>
      <c r="FC2563" s="168"/>
      <c r="FD2563" s="168"/>
    </row>
    <row r="2564" spans="1:160" s="5" customFormat="1" ht="24.9" customHeight="1" x14ac:dyDescent="0.3">
      <c r="A2564" s="263"/>
      <c r="B2564" s="263"/>
      <c r="C2564" s="265"/>
      <c r="D2564" s="481"/>
      <c r="E2564" s="482"/>
      <c r="F2564" s="482"/>
      <c r="G2564" s="482"/>
      <c r="H2564" s="482"/>
      <c r="I2564" s="482"/>
      <c r="J2564" s="482"/>
      <c r="K2564" s="482"/>
      <c r="L2564" s="482"/>
      <c r="M2564" s="483"/>
      <c r="N2564" s="469"/>
      <c r="O2564" s="472"/>
      <c r="P2564" s="473"/>
      <c r="Q2564" s="7" t="s">
        <v>14</v>
      </c>
      <c r="R2564" s="7" t="s">
        <v>15</v>
      </c>
      <c r="S2564" s="7" t="s">
        <v>26</v>
      </c>
      <c r="T2564" s="478"/>
      <c r="U2564" s="480"/>
      <c r="V2564" s="33"/>
      <c r="W2564" s="57"/>
      <c r="X2564" s="86"/>
      <c r="Y2564" s="33"/>
      <c r="Z2564" s="77"/>
      <c r="AA2564" s="77"/>
      <c r="AD2564" s="33"/>
      <c r="AG2564" s="33"/>
      <c r="AH2564" s="43"/>
      <c r="AI2564" s="43"/>
      <c r="AJ2564" s="43"/>
      <c r="AK2564" s="43"/>
      <c r="AL2564" s="43"/>
      <c r="AM2564" s="43"/>
      <c r="AN2564" s="43"/>
      <c r="AO2564" s="43"/>
      <c r="AP2564" s="43"/>
      <c r="AQ2564" s="43"/>
      <c r="AR2564" s="43"/>
      <c r="AS2564" s="43"/>
      <c r="AT2564" s="43"/>
      <c r="AU2564" s="44"/>
      <c r="AV2564" s="33"/>
      <c r="AW2564" s="33"/>
      <c r="AX2564" s="33"/>
      <c r="AZ2564" s="141"/>
      <c r="BE2564" s="168"/>
      <c r="BF2564" s="168"/>
      <c r="BG2564" s="168"/>
      <c r="BH2564" s="168"/>
      <c r="BI2564" s="168"/>
      <c r="BJ2564" s="168"/>
      <c r="BK2564" s="168"/>
      <c r="BL2564" s="168"/>
      <c r="BM2564" s="168"/>
      <c r="DK2564" s="168"/>
      <c r="DL2564" s="168"/>
      <c r="DM2564" s="168"/>
      <c r="DN2564" s="168"/>
      <c r="DO2564" s="168"/>
      <c r="DP2564" s="168"/>
      <c r="DQ2564" s="168"/>
      <c r="DR2564" s="168"/>
      <c r="DS2564" s="168"/>
      <c r="DT2564" s="168"/>
      <c r="DU2564" s="168"/>
      <c r="DV2564" s="168"/>
      <c r="DW2564" s="168"/>
      <c r="DX2564" s="168"/>
      <c r="DY2564" s="168"/>
      <c r="DZ2564" s="168"/>
      <c r="EA2564" s="168"/>
      <c r="EB2564" s="168"/>
      <c r="EC2564" s="168"/>
      <c r="ED2564" s="168"/>
      <c r="EE2564" s="168"/>
      <c r="EF2564" s="168"/>
      <c r="EG2564" s="168"/>
      <c r="EH2564" s="168"/>
      <c r="EI2564" s="168"/>
      <c r="EJ2564" s="168"/>
      <c r="EK2564" s="168"/>
      <c r="EL2564" s="168"/>
      <c r="EM2564" s="168"/>
      <c r="EN2564" s="168"/>
      <c r="EO2564" s="168"/>
      <c r="EP2564" s="168"/>
      <c r="EQ2564" s="168"/>
      <c r="ER2564" s="168"/>
      <c r="ES2564" s="168"/>
      <c r="ET2564" s="168"/>
      <c r="EU2564" s="168"/>
      <c r="EV2564" s="168"/>
      <c r="EW2564" s="168"/>
      <c r="EX2564" s="168"/>
      <c r="EY2564" s="168"/>
      <c r="EZ2564" s="168"/>
      <c r="FA2564" s="168"/>
      <c r="FB2564" s="168"/>
      <c r="FC2564" s="168"/>
      <c r="FD2564" s="168"/>
    </row>
    <row r="2565" spans="1:160" s="5" customFormat="1" ht="24.9" customHeight="1" x14ac:dyDescent="0.3">
      <c r="A2565" s="263"/>
      <c r="B2565" s="263"/>
      <c r="C2565" s="265"/>
      <c r="D2565" s="481"/>
      <c r="E2565" s="482"/>
      <c r="F2565" s="482"/>
      <c r="G2565" s="482"/>
      <c r="H2565" s="482"/>
      <c r="I2565" s="482"/>
      <c r="J2565" s="482"/>
      <c r="K2565" s="482"/>
      <c r="L2565" s="482"/>
      <c r="M2565" s="483"/>
      <c r="N2565" s="16"/>
      <c r="O2565" s="412"/>
      <c r="P2565" s="413"/>
      <c r="Q2565" s="8"/>
      <c r="R2565" s="8"/>
      <c r="S2565" s="8"/>
      <c r="T2565" s="9"/>
      <c r="U2565" s="17"/>
      <c r="V2565" s="33"/>
      <c r="W2565" s="57"/>
      <c r="X2565" s="86"/>
      <c r="Y2565" s="33">
        <f>+C2561</f>
        <v>45</v>
      </c>
      <c r="Z2565" s="41">
        <f>+SUMIF($N2565:$N2584,$Z$16,$U2565:$U2584)</f>
        <v>0</v>
      </c>
      <c r="AA2565" s="41">
        <f>+SUMIF($N2565:$N2584,$AA$16,$U2565:$U2584)</f>
        <v>0</v>
      </c>
      <c r="AB2565" s="41">
        <f>+SUMIF($N2565:$N2584,$AB$16,$U2565:$U2584)</f>
        <v>0</v>
      </c>
      <c r="AC2565" s="41">
        <f>+SUMIF($N2565:$N2584,$AC$16,$U2565:$U2584)</f>
        <v>0</v>
      </c>
      <c r="AD2565" s="41">
        <f>+SUMIF($N2565:$N2584,$AD$16,$U2565:$U2584)</f>
        <v>0</v>
      </c>
      <c r="AE2565" s="41">
        <f>+SUMIF($N2565:$N2584,$AE$16,$U2565:$U2584)</f>
        <v>0</v>
      </c>
      <c r="AF2565" s="41">
        <f>+SUMIF($N2565:$N2584,$AF$16,$U2565:$U2584)</f>
        <v>0</v>
      </c>
      <c r="AG2565" s="41">
        <f>+SUMIF($N2565:$N2584,$AG$16,$U2565:$U2584)</f>
        <v>0</v>
      </c>
      <c r="AH2565" s="41">
        <f>+SUMIF($N2565:$N2584,$AH$16,$U2565:$U2584)</f>
        <v>0</v>
      </c>
      <c r="AI2565" s="41">
        <f>+SUMIF($N2565:$N2584,$AI$16,$U2565:$U2584)</f>
        <v>0</v>
      </c>
      <c r="AJ2565" s="41">
        <f>+SUMIF($N2565:$N2584,$AJ$16,$U2565:$U2584)</f>
        <v>0</v>
      </c>
      <c r="AK2565" s="41">
        <f>+SUMIF($N2565:$N2584,$AK$16,$U2565:$U2584)</f>
        <v>0</v>
      </c>
      <c r="AL2565" s="41">
        <f>+SUMIF($N2565:$N2584,$AL$16,$U2565:$U2584)</f>
        <v>0</v>
      </c>
      <c r="AM2565" s="41">
        <f>+SUMIF($N2565:$N2584,$AM$16,$U2565:$U2584)</f>
        <v>0</v>
      </c>
      <c r="AN2565" s="41">
        <f>+SUMIF($N2565:$N2584,$AN$16,$U2565:$U2584)</f>
        <v>0</v>
      </c>
      <c r="AO2565" s="41">
        <f>+SUMIF($N2565:$N2584,$AO$16,$U2565:$U2584)</f>
        <v>0</v>
      </c>
      <c r="AP2565" s="41">
        <f>+SUMIF($N2565:$N2584,$AP$16,$U2565:$U2584)</f>
        <v>0</v>
      </c>
      <c r="AQ2565" s="41">
        <f>+SUMIF($N2565:$N2584,$AQ$16,$U2565:$U2584)</f>
        <v>0</v>
      </c>
      <c r="AR2565" s="41">
        <f>+SUMIF($N2565:$N2584,$AR$16,$U2565:$U2584)</f>
        <v>0</v>
      </c>
      <c r="AS2565" s="43"/>
      <c r="AT2565" s="43"/>
      <c r="AU2565" s="44"/>
      <c r="AV2565" s="33"/>
      <c r="AW2565" s="33"/>
      <c r="AX2565" s="33"/>
      <c r="AZ2565" s="141"/>
      <c r="BE2565" s="168"/>
      <c r="BF2565" s="168"/>
      <c r="BG2565" s="168"/>
      <c r="BH2565" s="168"/>
      <c r="BI2565" s="168"/>
      <c r="BJ2565" s="168"/>
      <c r="BK2565" s="168"/>
      <c r="BL2565" s="168"/>
      <c r="BM2565" s="168"/>
      <c r="DK2565" s="168"/>
      <c r="DL2565" s="168"/>
      <c r="DM2565" s="168"/>
      <c r="DN2565" s="168"/>
      <c r="DO2565" s="168"/>
      <c r="DP2565" s="168"/>
      <c r="DQ2565" s="168"/>
      <c r="DR2565" s="168"/>
      <c r="DS2565" s="168"/>
      <c r="DT2565" s="168"/>
      <c r="DU2565" s="168"/>
      <c r="DV2565" s="168"/>
      <c r="DW2565" s="168"/>
      <c r="DX2565" s="168"/>
      <c r="DY2565" s="168"/>
      <c r="DZ2565" s="168"/>
      <c r="EA2565" s="168"/>
      <c r="EB2565" s="168"/>
      <c r="EC2565" s="168"/>
      <c r="ED2565" s="168"/>
      <c r="EE2565" s="168"/>
      <c r="EF2565" s="168"/>
      <c r="EG2565" s="168"/>
      <c r="EH2565" s="168"/>
      <c r="EI2565" s="168"/>
      <c r="EJ2565" s="168"/>
      <c r="EK2565" s="168"/>
      <c r="EL2565" s="168"/>
      <c r="EM2565" s="168"/>
      <c r="EN2565" s="168"/>
      <c r="EO2565" s="168"/>
      <c r="EP2565" s="168"/>
      <c r="EQ2565" s="168"/>
      <c r="ER2565" s="168"/>
      <c r="ES2565" s="168"/>
      <c r="ET2565" s="168"/>
      <c r="EU2565" s="168"/>
      <c r="EV2565" s="168"/>
      <c r="EW2565" s="168"/>
      <c r="EX2565" s="168"/>
      <c r="EY2565" s="168"/>
      <c r="EZ2565" s="168"/>
      <c r="FA2565" s="168"/>
      <c r="FB2565" s="168"/>
      <c r="FC2565" s="168"/>
      <c r="FD2565" s="168"/>
    </row>
    <row r="2566" spans="1:160" s="5" customFormat="1" ht="24.9" customHeight="1" x14ac:dyDescent="0.3">
      <c r="A2566" s="263"/>
      <c r="B2566" s="263"/>
      <c r="C2566" s="265"/>
      <c r="D2566" s="481"/>
      <c r="E2566" s="482"/>
      <c r="F2566" s="482"/>
      <c r="G2566" s="482"/>
      <c r="H2566" s="482"/>
      <c r="I2566" s="482"/>
      <c r="J2566" s="482"/>
      <c r="K2566" s="482"/>
      <c r="L2566" s="482"/>
      <c r="M2566" s="483"/>
      <c r="N2566" s="16"/>
      <c r="O2566" s="412"/>
      <c r="P2566" s="413"/>
      <c r="Q2566" s="8"/>
      <c r="R2566" s="8"/>
      <c r="S2566" s="8"/>
      <c r="T2566" s="9"/>
      <c r="U2566" s="17"/>
      <c r="V2566" s="33"/>
      <c r="W2566" s="57"/>
      <c r="X2566" s="86"/>
      <c r="Y2566" s="33"/>
      <c r="Z2566" s="36"/>
      <c r="AA2566" s="36"/>
      <c r="AD2566" s="33"/>
      <c r="AG2566" s="33"/>
      <c r="AH2566" s="43"/>
      <c r="AI2566" s="43"/>
      <c r="AJ2566" s="43"/>
      <c r="AK2566" s="43"/>
      <c r="AL2566" s="43"/>
      <c r="AM2566" s="43"/>
      <c r="AN2566" s="43"/>
      <c r="AO2566" s="43"/>
      <c r="AP2566" s="43"/>
      <c r="AQ2566" s="43"/>
      <c r="AR2566" s="43"/>
      <c r="AS2566" s="43"/>
      <c r="AT2566" s="43"/>
      <c r="AU2566" s="44"/>
      <c r="AV2566" s="33"/>
      <c r="AW2566" s="33"/>
      <c r="AX2566" s="33"/>
      <c r="AZ2566" s="141"/>
      <c r="BE2566" s="168"/>
      <c r="BF2566" s="168"/>
      <c r="BG2566" s="168"/>
      <c r="BH2566" s="168"/>
      <c r="BI2566" s="168"/>
      <c r="BJ2566" s="168"/>
      <c r="BK2566" s="168"/>
      <c r="BL2566" s="168"/>
      <c r="BM2566" s="168"/>
      <c r="DK2566" s="168"/>
      <c r="DL2566" s="168"/>
      <c r="DM2566" s="168"/>
      <c r="DN2566" s="168"/>
      <c r="DO2566" s="168"/>
      <c r="DP2566" s="168"/>
      <c r="DQ2566" s="168"/>
      <c r="DR2566" s="168"/>
      <c r="DS2566" s="168"/>
      <c r="DT2566" s="168"/>
      <c r="DU2566" s="168"/>
      <c r="DV2566" s="168"/>
      <c r="DW2566" s="168"/>
      <c r="DX2566" s="168"/>
      <c r="DY2566" s="168"/>
      <c r="DZ2566" s="168"/>
      <c r="EA2566" s="168"/>
      <c r="EB2566" s="168"/>
      <c r="EC2566" s="168"/>
      <c r="ED2566" s="168"/>
      <c r="EE2566" s="168"/>
      <c r="EF2566" s="168"/>
      <c r="EG2566" s="168"/>
      <c r="EH2566" s="168"/>
      <c r="EI2566" s="168"/>
      <c r="EJ2566" s="168"/>
      <c r="EK2566" s="168"/>
      <c r="EL2566" s="168"/>
      <c r="EM2566" s="168"/>
      <c r="EN2566" s="168"/>
      <c r="EO2566" s="168"/>
      <c r="EP2566" s="168"/>
      <c r="EQ2566" s="168"/>
      <c r="ER2566" s="168"/>
      <c r="ES2566" s="168"/>
      <c r="ET2566" s="168"/>
      <c r="EU2566" s="168"/>
      <c r="EV2566" s="168"/>
      <c r="EW2566" s="168"/>
      <c r="EX2566" s="168"/>
      <c r="EY2566" s="168"/>
      <c r="EZ2566" s="168"/>
      <c r="FA2566" s="168"/>
      <c r="FB2566" s="168"/>
      <c r="FC2566" s="168"/>
      <c r="FD2566" s="168"/>
    </row>
    <row r="2567" spans="1:160" s="5" customFormat="1" ht="24.9" customHeight="1" x14ac:dyDescent="0.3">
      <c r="A2567" s="263"/>
      <c r="B2567" s="263"/>
      <c r="C2567" s="265"/>
      <c r="D2567" s="481"/>
      <c r="E2567" s="482"/>
      <c r="F2567" s="482"/>
      <c r="G2567" s="482"/>
      <c r="H2567" s="482"/>
      <c r="I2567" s="482"/>
      <c r="J2567" s="482"/>
      <c r="K2567" s="482"/>
      <c r="L2567" s="482"/>
      <c r="M2567" s="483"/>
      <c r="N2567" s="16"/>
      <c r="O2567" s="412"/>
      <c r="P2567" s="413"/>
      <c r="Q2567" s="8"/>
      <c r="R2567" s="8"/>
      <c r="S2567" s="8"/>
      <c r="T2567" s="9"/>
      <c r="U2567" s="17"/>
      <c r="V2567" s="33"/>
      <c r="W2567" s="57"/>
      <c r="X2567" s="86"/>
      <c r="Y2567" s="33"/>
      <c r="Z2567" s="36"/>
      <c r="AA2567" s="36"/>
      <c r="AD2567" s="33"/>
      <c r="AG2567" s="33"/>
      <c r="AH2567" s="43"/>
      <c r="AI2567" s="43"/>
      <c r="AJ2567" s="43"/>
      <c r="AK2567" s="43"/>
      <c r="AL2567" s="43"/>
      <c r="AM2567" s="43"/>
      <c r="AN2567" s="43"/>
      <c r="AO2567" s="43"/>
      <c r="AP2567" s="43"/>
      <c r="AQ2567" s="43"/>
      <c r="AR2567" s="43"/>
      <c r="AS2567" s="43"/>
      <c r="AT2567" s="43"/>
      <c r="AU2567" s="44"/>
      <c r="AV2567" s="33"/>
      <c r="AW2567" s="33"/>
      <c r="AX2567" s="33"/>
      <c r="AZ2567" s="141"/>
      <c r="BE2567" s="168"/>
      <c r="BF2567" s="168"/>
      <c r="BG2567" s="168"/>
      <c r="BH2567" s="168"/>
      <c r="BI2567" s="168"/>
      <c r="BJ2567" s="168"/>
      <c r="BK2567" s="168"/>
      <c r="BL2567" s="168"/>
      <c r="BM2567" s="168"/>
      <c r="DK2567" s="168"/>
      <c r="DL2567" s="168"/>
      <c r="DM2567" s="168"/>
      <c r="DN2567" s="168"/>
      <c r="DO2567" s="168"/>
      <c r="DP2567" s="168"/>
      <c r="DQ2567" s="168"/>
      <c r="DR2567" s="168"/>
      <c r="DS2567" s="168"/>
      <c r="DT2567" s="168"/>
      <c r="DU2567" s="168"/>
      <c r="DV2567" s="168"/>
      <c r="DW2567" s="168"/>
      <c r="DX2567" s="168"/>
      <c r="DY2567" s="168"/>
      <c r="DZ2567" s="168"/>
      <c r="EA2567" s="168"/>
      <c r="EB2567" s="168"/>
      <c r="EC2567" s="168"/>
      <c r="ED2567" s="168"/>
      <c r="EE2567" s="168"/>
      <c r="EF2567" s="168"/>
      <c r="EG2567" s="168"/>
      <c r="EH2567" s="168"/>
      <c r="EI2567" s="168"/>
      <c r="EJ2567" s="168"/>
      <c r="EK2567" s="168"/>
      <c r="EL2567" s="168"/>
      <c r="EM2567" s="168"/>
      <c r="EN2567" s="168"/>
      <c r="EO2567" s="168"/>
      <c r="EP2567" s="168"/>
      <c r="EQ2567" s="168"/>
      <c r="ER2567" s="168"/>
      <c r="ES2567" s="168"/>
      <c r="ET2567" s="168"/>
      <c r="EU2567" s="168"/>
      <c r="EV2567" s="168"/>
      <c r="EW2567" s="168"/>
      <c r="EX2567" s="168"/>
      <c r="EY2567" s="168"/>
      <c r="EZ2567" s="168"/>
      <c r="FA2567" s="168"/>
      <c r="FB2567" s="168"/>
      <c r="FC2567" s="168"/>
      <c r="FD2567" s="168"/>
    </row>
    <row r="2568" spans="1:160" s="5" customFormat="1" ht="24.9" customHeight="1" x14ac:dyDescent="0.3">
      <c r="A2568" s="263"/>
      <c r="B2568" s="263"/>
      <c r="C2568" s="265"/>
      <c r="D2568" s="481"/>
      <c r="E2568" s="482"/>
      <c r="F2568" s="482"/>
      <c r="G2568" s="482"/>
      <c r="H2568" s="482"/>
      <c r="I2568" s="482"/>
      <c r="J2568" s="482"/>
      <c r="K2568" s="482"/>
      <c r="L2568" s="482"/>
      <c r="M2568" s="483"/>
      <c r="N2568" s="16"/>
      <c r="O2568" s="412"/>
      <c r="P2568" s="413"/>
      <c r="Q2568" s="8"/>
      <c r="R2568" s="8"/>
      <c r="S2568" s="8"/>
      <c r="T2568" s="9"/>
      <c r="U2568" s="17"/>
      <c r="V2568" s="33"/>
      <c r="W2568" s="57"/>
      <c r="X2568" s="86"/>
      <c r="Y2568" s="33"/>
      <c r="Z2568" s="36"/>
      <c r="AA2568" s="36"/>
      <c r="AD2568" s="33"/>
      <c r="AG2568" s="33"/>
      <c r="AH2568" s="43"/>
      <c r="AI2568" s="43"/>
      <c r="AJ2568" s="43"/>
      <c r="AK2568" s="43"/>
      <c r="AL2568" s="43"/>
      <c r="AM2568" s="43"/>
      <c r="AN2568" s="43"/>
      <c r="AO2568" s="43"/>
      <c r="AP2568" s="43"/>
      <c r="AQ2568" s="43"/>
      <c r="AR2568" s="43"/>
      <c r="AS2568" s="43"/>
      <c r="AT2568" s="43"/>
      <c r="AU2568" s="44"/>
      <c r="AV2568" s="33"/>
      <c r="AW2568" s="33"/>
      <c r="AX2568" s="33"/>
      <c r="AZ2568" s="141"/>
      <c r="BE2568" s="168"/>
      <c r="BF2568" s="168"/>
      <c r="BG2568" s="168"/>
      <c r="BH2568" s="168"/>
      <c r="BI2568" s="168"/>
      <c r="BJ2568" s="168"/>
      <c r="BK2568" s="168"/>
      <c r="BL2568" s="168"/>
      <c r="BM2568" s="168"/>
      <c r="DK2568" s="168"/>
      <c r="DL2568" s="168"/>
      <c r="DM2568" s="168"/>
      <c r="DN2568" s="168"/>
      <c r="DO2568" s="168"/>
      <c r="DP2568" s="168"/>
      <c r="DQ2568" s="168"/>
      <c r="DR2568" s="168"/>
      <c r="DS2568" s="168"/>
      <c r="DT2568" s="168"/>
      <c r="DU2568" s="168"/>
      <c r="DV2568" s="168"/>
      <c r="DW2568" s="168"/>
      <c r="DX2568" s="168"/>
      <c r="DY2568" s="168"/>
      <c r="DZ2568" s="168"/>
      <c r="EA2568" s="168"/>
      <c r="EB2568" s="168"/>
      <c r="EC2568" s="168"/>
      <c r="ED2568" s="168"/>
      <c r="EE2568" s="168"/>
      <c r="EF2568" s="168"/>
      <c r="EG2568" s="168"/>
      <c r="EH2568" s="168"/>
      <c r="EI2568" s="168"/>
      <c r="EJ2568" s="168"/>
      <c r="EK2568" s="168"/>
      <c r="EL2568" s="168"/>
      <c r="EM2568" s="168"/>
      <c r="EN2568" s="168"/>
      <c r="EO2568" s="168"/>
      <c r="EP2568" s="168"/>
      <c r="EQ2568" s="168"/>
      <c r="ER2568" s="168"/>
      <c r="ES2568" s="168"/>
      <c r="ET2568" s="168"/>
      <c r="EU2568" s="168"/>
      <c r="EV2568" s="168"/>
      <c r="EW2568" s="168"/>
      <c r="EX2568" s="168"/>
      <c r="EY2568" s="168"/>
      <c r="EZ2568" s="168"/>
      <c r="FA2568" s="168"/>
      <c r="FB2568" s="168"/>
      <c r="FC2568" s="168"/>
      <c r="FD2568" s="168"/>
    </row>
    <row r="2569" spans="1:160" s="5" customFormat="1" ht="24.9" customHeight="1" x14ac:dyDescent="0.3">
      <c r="A2569" s="263"/>
      <c r="B2569" s="263"/>
      <c r="C2569" s="265"/>
      <c r="D2569" s="481"/>
      <c r="E2569" s="482"/>
      <c r="F2569" s="482"/>
      <c r="G2569" s="482"/>
      <c r="H2569" s="482"/>
      <c r="I2569" s="482"/>
      <c r="J2569" s="482"/>
      <c r="K2569" s="482"/>
      <c r="L2569" s="482"/>
      <c r="M2569" s="483"/>
      <c r="N2569" s="16"/>
      <c r="O2569" s="412"/>
      <c r="P2569" s="413"/>
      <c r="Q2569" s="8"/>
      <c r="R2569" s="8"/>
      <c r="S2569" s="8"/>
      <c r="T2569" s="9"/>
      <c r="U2569" s="17"/>
      <c r="V2569" s="33"/>
      <c r="W2569" s="57"/>
      <c r="X2569" s="86"/>
      <c r="Y2569" s="33"/>
      <c r="Z2569" s="36"/>
      <c r="AA2569" s="36"/>
      <c r="AD2569" s="33"/>
      <c r="AG2569" s="33"/>
      <c r="AH2569" s="43"/>
      <c r="AI2569" s="43"/>
      <c r="AJ2569" s="43"/>
      <c r="AK2569" s="43"/>
      <c r="AL2569" s="43"/>
      <c r="AM2569" s="43"/>
      <c r="AN2569" s="43"/>
      <c r="AO2569" s="43"/>
      <c r="AP2569" s="43"/>
      <c r="AQ2569" s="43"/>
      <c r="AR2569" s="43"/>
      <c r="AS2569" s="43"/>
      <c r="AT2569" s="43"/>
      <c r="AU2569" s="44"/>
      <c r="AV2569" s="33"/>
      <c r="AW2569" s="33"/>
      <c r="AX2569" s="33"/>
      <c r="AZ2569" s="141"/>
      <c r="BE2569" s="168"/>
      <c r="BF2569" s="168"/>
      <c r="BG2569" s="168"/>
      <c r="BH2569" s="168"/>
      <c r="BI2569" s="168"/>
      <c r="BJ2569" s="168"/>
      <c r="BK2569" s="168"/>
      <c r="BL2569" s="168"/>
      <c r="BM2569" s="168"/>
      <c r="DK2569" s="168"/>
      <c r="DL2569" s="168"/>
      <c r="DM2569" s="168"/>
      <c r="DN2569" s="168"/>
      <c r="DO2569" s="168"/>
      <c r="DP2569" s="168"/>
      <c r="DQ2569" s="168"/>
      <c r="DR2569" s="168"/>
      <c r="DS2569" s="168"/>
      <c r="DT2569" s="168"/>
      <c r="DU2569" s="168"/>
      <c r="DV2569" s="168"/>
      <c r="DW2569" s="168"/>
      <c r="DX2569" s="168"/>
      <c r="DY2569" s="168"/>
      <c r="DZ2569" s="168"/>
      <c r="EA2569" s="168"/>
      <c r="EB2569" s="168"/>
      <c r="EC2569" s="168"/>
      <c r="ED2569" s="168"/>
      <c r="EE2569" s="168"/>
      <c r="EF2569" s="168"/>
      <c r="EG2569" s="168"/>
      <c r="EH2569" s="168"/>
      <c r="EI2569" s="168"/>
      <c r="EJ2569" s="168"/>
      <c r="EK2569" s="168"/>
      <c r="EL2569" s="168"/>
      <c r="EM2569" s="168"/>
      <c r="EN2569" s="168"/>
      <c r="EO2569" s="168"/>
      <c r="EP2569" s="168"/>
      <c r="EQ2569" s="168"/>
      <c r="ER2569" s="168"/>
      <c r="ES2569" s="168"/>
      <c r="ET2569" s="168"/>
      <c r="EU2569" s="168"/>
      <c r="EV2569" s="168"/>
      <c r="EW2569" s="168"/>
      <c r="EX2569" s="168"/>
      <c r="EY2569" s="168"/>
      <c r="EZ2569" s="168"/>
      <c r="FA2569" s="168"/>
      <c r="FB2569" s="168"/>
      <c r="FC2569" s="168"/>
      <c r="FD2569" s="168"/>
    </row>
    <row r="2570" spans="1:160" s="5" customFormat="1" ht="24.9" customHeight="1" x14ac:dyDescent="0.3">
      <c r="A2570" s="263"/>
      <c r="B2570" s="263"/>
      <c r="C2570" s="265"/>
      <c r="D2570" s="481"/>
      <c r="E2570" s="482"/>
      <c r="F2570" s="482"/>
      <c r="G2570" s="482"/>
      <c r="H2570" s="482"/>
      <c r="I2570" s="482"/>
      <c r="J2570" s="482"/>
      <c r="K2570" s="482"/>
      <c r="L2570" s="482"/>
      <c r="M2570" s="483"/>
      <c r="N2570" s="16"/>
      <c r="O2570" s="412"/>
      <c r="P2570" s="413"/>
      <c r="Q2570" s="8"/>
      <c r="R2570" s="8"/>
      <c r="S2570" s="8"/>
      <c r="T2570" s="9"/>
      <c r="U2570" s="17"/>
      <c r="V2570" s="33"/>
      <c r="W2570" s="57"/>
      <c r="X2570" s="86"/>
      <c r="Y2570" s="33"/>
      <c r="Z2570" s="36"/>
      <c r="AA2570" s="36"/>
      <c r="AD2570" s="33"/>
      <c r="AG2570" s="33"/>
      <c r="AH2570" s="43"/>
      <c r="AI2570" s="43"/>
      <c r="AJ2570" s="43"/>
      <c r="AK2570" s="43"/>
      <c r="AL2570" s="43"/>
      <c r="AM2570" s="43"/>
      <c r="AN2570" s="43"/>
      <c r="AO2570" s="43"/>
      <c r="AP2570" s="43"/>
      <c r="AQ2570" s="43"/>
      <c r="AR2570" s="43"/>
      <c r="AS2570" s="43"/>
      <c r="AT2570" s="43"/>
      <c r="AU2570" s="44"/>
      <c r="AV2570" s="33"/>
      <c r="AW2570" s="33"/>
      <c r="AX2570" s="33"/>
      <c r="AZ2570" s="141"/>
      <c r="BE2570" s="168"/>
      <c r="BF2570" s="168"/>
      <c r="BG2570" s="168"/>
      <c r="BH2570" s="168"/>
      <c r="BI2570" s="168"/>
      <c r="BJ2570" s="168"/>
      <c r="BK2570" s="168"/>
      <c r="BL2570" s="168"/>
      <c r="BM2570" s="168"/>
      <c r="DK2570" s="168"/>
      <c r="DL2570" s="168"/>
      <c r="DM2570" s="168"/>
      <c r="DN2570" s="168"/>
      <c r="DO2570" s="168"/>
      <c r="DP2570" s="168"/>
      <c r="DQ2570" s="168"/>
      <c r="DR2570" s="168"/>
      <c r="DS2570" s="168"/>
      <c r="DT2570" s="168"/>
      <c r="DU2570" s="168"/>
      <c r="DV2570" s="168"/>
      <c r="DW2570" s="168"/>
      <c r="DX2570" s="168"/>
      <c r="DY2570" s="168"/>
      <c r="DZ2570" s="168"/>
      <c r="EA2570" s="168"/>
      <c r="EB2570" s="168"/>
      <c r="EC2570" s="168"/>
      <c r="ED2570" s="168"/>
      <c r="EE2570" s="168"/>
      <c r="EF2570" s="168"/>
      <c r="EG2570" s="168"/>
      <c r="EH2570" s="168"/>
      <c r="EI2570" s="168"/>
      <c r="EJ2570" s="168"/>
      <c r="EK2570" s="168"/>
      <c r="EL2570" s="168"/>
      <c r="EM2570" s="168"/>
      <c r="EN2570" s="168"/>
      <c r="EO2570" s="168"/>
      <c r="EP2570" s="168"/>
      <c r="EQ2570" s="168"/>
      <c r="ER2570" s="168"/>
      <c r="ES2570" s="168"/>
      <c r="ET2570" s="168"/>
      <c r="EU2570" s="168"/>
      <c r="EV2570" s="168"/>
      <c r="EW2570" s="168"/>
      <c r="EX2570" s="168"/>
      <c r="EY2570" s="168"/>
      <c r="EZ2570" s="168"/>
      <c r="FA2570" s="168"/>
      <c r="FB2570" s="168"/>
      <c r="FC2570" s="168"/>
      <c r="FD2570" s="168"/>
    </row>
    <row r="2571" spans="1:160" s="5" customFormat="1" ht="24.9" customHeight="1" x14ac:dyDescent="0.3">
      <c r="A2571" s="263"/>
      <c r="B2571" s="263"/>
      <c r="C2571" s="265"/>
      <c r="D2571" s="481"/>
      <c r="E2571" s="482"/>
      <c r="F2571" s="482"/>
      <c r="G2571" s="482"/>
      <c r="H2571" s="482"/>
      <c r="I2571" s="482"/>
      <c r="J2571" s="482"/>
      <c r="K2571" s="482"/>
      <c r="L2571" s="482"/>
      <c r="M2571" s="483"/>
      <c r="N2571" s="16"/>
      <c r="O2571" s="412"/>
      <c r="P2571" s="413"/>
      <c r="Q2571" s="8"/>
      <c r="R2571" s="8"/>
      <c r="S2571" s="8"/>
      <c r="T2571" s="9"/>
      <c r="U2571" s="17"/>
      <c r="V2571" s="33"/>
      <c r="W2571" s="57"/>
      <c r="X2571" s="86"/>
      <c r="Y2571" s="33"/>
      <c r="Z2571" s="36"/>
      <c r="AA2571" s="36"/>
      <c r="AD2571" s="33"/>
      <c r="AG2571" s="33"/>
      <c r="AH2571" s="43"/>
      <c r="AI2571" s="43"/>
      <c r="AJ2571" s="43"/>
      <c r="AK2571" s="43"/>
      <c r="AL2571" s="43"/>
      <c r="AM2571" s="43"/>
      <c r="AN2571" s="43"/>
      <c r="AO2571" s="43"/>
      <c r="AP2571" s="43"/>
      <c r="AQ2571" s="43"/>
      <c r="AR2571" s="43"/>
      <c r="AS2571" s="43"/>
      <c r="AT2571" s="43"/>
      <c r="AU2571" s="44"/>
      <c r="AV2571" s="33"/>
      <c r="AW2571" s="33"/>
      <c r="AX2571" s="33"/>
      <c r="AZ2571" s="141"/>
      <c r="BE2571" s="168"/>
      <c r="BF2571" s="168"/>
      <c r="BG2571" s="168"/>
      <c r="BH2571" s="168"/>
      <c r="BI2571" s="168"/>
      <c r="BJ2571" s="168"/>
      <c r="BK2571" s="168"/>
      <c r="BL2571" s="168"/>
      <c r="BM2571" s="168"/>
      <c r="DK2571" s="168"/>
      <c r="DL2571" s="168"/>
      <c r="DM2571" s="168"/>
      <c r="DN2571" s="168"/>
      <c r="DO2571" s="168"/>
      <c r="DP2571" s="168"/>
      <c r="DQ2571" s="168"/>
      <c r="DR2571" s="168"/>
      <c r="DS2571" s="168"/>
      <c r="DT2571" s="168"/>
      <c r="DU2571" s="168"/>
      <c r="DV2571" s="168"/>
      <c r="DW2571" s="168"/>
      <c r="DX2571" s="168"/>
      <c r="DY2571" s="168"/>
      <c r="DZ2571" s="168"/>
      <c r="EA2571" s="168"/>
      <c r="EB2571" s="168"/>
      <c r="EC2571" s="168"/>
      <c r="ED2571" s="168"/>
      <c r="EE2571" s="168"/>
      <c r="EF2571" s="168"/>
      <c r="EG2571" s="168"/>
      <c r="EH2571" s="168"/>
      <c r="EI2571" s="168"/>
      <c r="EJ2571" s="168"/>
      <c r="EK2571" s="168"/>
      <c r="EL2571" s="168"/>
      <c r="EM2571" s="168"/>
      <c r="EN2571" s="168"/>
      <c r="EO2571" s="168"/>
      <c r="EP2571" s="168"/>
      <c r="EQ2571" s="168"/>
      <c r="ER2571" s="168"/>
      <c r="ES2571" s="168"/>
      <c r="ET2571" s="168"/>
      <c r="EU2571" s="168"/>
      <c r="EV2571" s="168"/>
      <c r="EW2571" s="168"/>
      <c r="EX2571" s="168"/>
      <c r="EY2571" s="168"/>
      <c r="EZ2571" s="168"/>
      <c r="FA2571" s="168"/>
      <c r="FB2571" s="168"/>
      <c r="FC2571" s="168"/>
      <c r="FD2571" s="168"/>
    </row>
    <row r="2572" spans="1:160" s="5" customFormat="1" ht="24.9" customHeight="1" x14ac:dyDescent="0.3">
      <c r="A2572" s="263"/>
      <c r="B2572" s="263"/>
      <c r="C2572" s="265"/>
      <c r="D2572" s="481"/>
      <c r="E2572" s="482"/>
      <c r="F2572" s="482"/>
      <c r="G2572" s="482"/>
      <c r="H2572" s="482"/>
      <c r="I2572" s="482"/>
      <c r="J2572" s="482"/>
      <c r="K2572" s="482"/>
      <c r="L2572" s="482"/>
      <c r="M2572" s="483"/>
      <c r="N2572" s="16"/>
      <c r="O2572" s="412"/>
      <c r="P2572" s="413"/>
      <c r="Q2572" s="8"/>
      <c r="R2572" s="8"/>
      <c r="S2572" s="8"/>
      <c r="T2572" s="9"/>
      <c r="U2572" s="17"/>
      <c r="V2572" s="33"/>
      <c r="W2572" s="57"/>
      <c r="X2572" s="86"/>
      <c r="Y2572" s="33"/>
      <c r="Z2572" s="36"/>
      <c r="AA2572" s="36"/>
      <c r="AD2572" s="33"/>
      <c r="AG2572" s="33"/>
      <c r="AH2572" s="43"/>
      <c r="AI2572" s="43"/>
      <c r="AJ2572" s="43"/>
      <c r="AK2572" s="43"/>
      <c r="AL2572" s="43"/>
      <c r="AM2572" s="43"/>
      <c r="AN2572" s="43"/>
      <c r="AO2572" s="43"/>
      <c r="AP2572" s="43"/>
      <c r="AQ2572" s="43"/>
      <c r="AR2572" s="43"/>
      <c r="AS2572" s="43"/>
      <c r="AT2572" s="43"/>
      <c r="AU2572" s="44"/>
      <c r="AV2572" s="33"/>
      <c r="AW2572" s="33"/>
      <c r="AX2572" s="33"/>
      <c r="AZ2572" s="141"/>
      <c r="BE2572" s="168"/>
      <c r="BF2572" s="168"/>
      <c r="BG2572" s="168"/>
      <c r="BH2572" s="168"/>
      <c r="BI2572" s="168"/>
      <c r="BJ2572" s="168"/>
      <c r="BK2572" s="168"/>
      <c r="BL2572" s="168"/>
      <c r="BM2572" s="168"/>
      <c r="DK2572" s="168"/>
      <c r="DL2572" s="168"/>
      <c r="DM2572" s="168"/>
      <c r="DN2572" s="168"/>
      <c r="DO2572" s="168"/>
      <c r="DP2572" s="168"/>
      <c r="DQ2572" s="168"/>
      <c r="DR2572" s="168"/>
      <c r="DS2572" s="168"/>
      <c r="DT2572" s="168"/>
      <c r="DU2572" s="168"/>
      <c r="DV2572" s="168"/>
      <c r="DW2572" s="168"/>
      <c r="DX2572" s="168"/>
      <c r="DY2572" s="168"/>
      <c r="DZ2572" s="168"/>
      <c r="EA2572" s="168"/>
      <c r="EB2572" s="168"/>
      <c r="EC2572" s="168"/>
      <c r="ED2572" s="168"/>
      <c r="EE2572" s="168"/>
      <c r="EF2572" s="168"/>
      <c r="EG2572" s="168"/>
      <c r="EH2572" s="168"/>
      <c r="EI2572" s="168"/>
      <c r="EJ2572" s="168"/>
      <c r="EK2572" s="168"/>
      <c r="EL2572" s="168"/>
      <c r="EM2572" s="168"/>
      <c r="EN2572" s="168"/>
      <c r="EO2572" s="168"/>
      <c r="EP2572" s="168"/>
      <c r="EQ2572" s="168"/>
      <c r="ER2572" s="168"/>
      <c r="ES2572" s="168"/>
      <c r="ET2572" s="168"/>
      <c r="EU2572" s="168"/>
      <c r="EV2572" s="168"/>
      <c r="EW2572" s="168"/>
      <c r="EX2572" s="168"/>
      <c r="EY2572" s="168"/>
      <c r="EZ2572" s="168"/>
      <c r="FA2572" s="168"/>
      <c r="FB2572" s="168"/>
      <c r="FC2572" s="168"/>
      <c r="FD2572" s="168"/>
    </row>
    <row r="2573" spans="1:160" s="5" customFormat="1" ht="24.9" customHeight="1" x14ac:dyDescent="0.3">
      <c r="A2573" s="263"/>
      <c r="B2573" s="263"/>
      <c r="C2573" s="265"/>
      <c r="D2573" s="481"/>
      <c r="E2573" s="482"/>
      <c r="F2573" s="482"/>
      <c r="G2573" s="482"/>
      <c r="H2573" s="482"/>
      <c r="I2573" s="482"/>
      <c r="J2573" s="482"/>
      <c r="K2573" s="482"/>
      <c r="L2573" s="482"/>
      <c r="M2573" s="483"/>
      <c r="N2573" s="16"/>
      <c r="O2573" s="412"/>
      <c r="P2573" s="413"/>
      <c r="Q2573" s="8"/>
      <c r="R2573" s="8"/>
      <c r="S2573" s="8"/>
      <c r="T2573" s="9"/>
      <c r="U2573" s="17"/>
      <c r="V2573" s="33"/>
      <c r="W2573" s="57"/>
      <c r="X2573" s="86"/>
      <c r="Y2573" s="33"/>
      <c r="Z2573" s="36"/>
      <c r="AA2573" s="36"/>
      <c r="AD2573" s="33"/>
      <c r="AG2573" s="33"/>
      <c r="AH2573" s="43"/>
      <c r="AI2573" s="43"/>
      <c r="AJ2573" s="43"/>
      <c r="AK2573" s="43"/>
      <c r="AL2573" s="43"/>
      <c r="AM2573" s="43"/>
      <c r="AN2573" s="43"/>
      <c r="AO2573" s="43"/>
      <c r="AP2573" s="43"/>
      <c r="AQ2573" s="43"/>
      <c r="AR2573" s="43"/>
      <c r="AS2573" s="43"/>
      <c r="AT2573" s="43"/>
      <c r="AU2573" s="44"/>
      <c r="AV2573" s="33"/>
      <c r="AW2573" s="33"/>
      <c r="AX2573" s="33"/>
      <c r="AZ2573" s="141"/>
      <c r="BE2573" s="168"/>
      <c r="BF2573" s="168"/>
      <c r="BG2573" s="168"/>
      <c r="BH2573" s="168"/>
      <c r="BI2573" s="168"/>
      <c r="BJ2573" s="168"/>
      <c r="BK2573" s="168"/>
      <c r="BL2573" s="168"/>
      <c r="BM2573" s="168"/>
      <c r="DK2573" s="168"/>
      <c r="DL2573" s="168"/>
      <c r="DM2573" s="168"/>
      <c r="DN2573" s="168"/>
      <c r="DO2573" s="168"/>
      <c r="DP2573" s="168"/>
      <c r="DQ2573" s="168"/>
      <c r="DR2573" s="168"/>
      <c r="DS2573" s="168"/>
      <c r="DT2573" s="168"/>
      <c r="DU2573" s="168"/>
      <c r="DV2573" s="168"/>
      <c r="DW2573" s="168"/>
      <c r="DX2573" s="168"/>
      <c r="DY2573" s="168"/>
      <c r="DZ2573" s="168"/>
      <c r="EA2573" s="168"/>
      <c r="EB2573" s="168"/>
      <c r="EC2573" s="168"/>
      <c r="ED2573" s="168"/>
      <c r="EE2573" s="168"/>
      <c r="EF2573" s="168"/>
      <c r="EG2573" s="168"/>
      <c r="EH2573" s="168"/>
      <c r="EI2573" s="168"/>
      <c r="EJ2573" s="168"/>
      <c r="EK2573" s="168"/>
      <c r="EL2573" s="168"/>
      <c r="EM2573" s="168"/>
      <c r="EN2573" s="168"/>
      <c r="EO2573" s="168"/>
      <c r="EP2573" s="168"/>
      <c r="EQ2573" s="168"/>
      <c r="ER2573" s="168"/>
      <c r="ES2573" s="168"/>
      <c r="ET2573" s="168"/>
      <c r="EU2573" s="168"/>
      <c r="EV2573" s="168"/>
      <c r="EW2573" s="168"/>
      <c r="EX2573" s="168"/>
      <c r="EY2573" s="168"/>
      <c r="EZ2573" s="168"/>
      <c r="FA2573" s="168"/>
      <c r="FB2573" s="168"/>
      <c r="FC2573" s="168"/>
      <c r="FD2573" s="168"/>
    </row>
    <row r="2574" spans="1:160" s="5" customFormat="1" ht="24.9" customHeight="1" x14ac:dyDescent="0.3">
      <c r="A2574" s="263"/>
      <c r="B2574" s="263"/>
      <c r="C2574" s="265"/>
      <c r="D2574" s="481"/>
      <c r="E2574" s="482"/>
      <c r="F2574" s="482"/>
      <c r="G2574" s="482"/>
      <c r="H2574" s="482"/>
      <c r="I2574" s="482"/>
      <c r="J2574" s="482"/>
      <c r="K2574" s="482"/>
      <c r="L2574" s="482"/>
      <c r="M2574" s="483"/>
      <c r="N2574" s="16"/>
      <c r="O2574" s="412"/>
      <c r="P2574" s="413"/>
      <c r="Q2574" s="8"/>
      <c r="R2574" s="8"/>
      <c r="S2574" s="8"/>
      <c r="T2574" s="9"/>
      <c r="U2574" s="17"/>
      <c r="V2574" s="33"/>
      <c r="W2574" s="57"/>
      <c r="X2574" s="86"/>
      <c r="Y2574" s="33"/>
      <c r="Z2574" s="36"/>
      <c r="AA2574" s="36"/>
      <c r="AD2574" s="33"/>
      <c r="AG2574" s="33"/>
      <c r="AH2574" s="43"/>
      <c r="AI2574" s="43"/>
      <c r="AJ2574" s="43"/>
      <c r="AK2574" s="43"/>
      <c r="AL2574" s="43"/>
      <c r="AM2574" s="43"/>
      <c r="AN2574" s="43"/>
      <c r="AO2574" s="43"/>
      <c r="AP2574" s="43"/>
      <c r="AQ2574" s="43"/>
      <c r="AR2574" s="43"/>
      <c r="AS2574" s="43"/>
      <c r="AT2574" s="43"/>
      <c r="AU2574" s="44"/>
      <c r="AV2574" s="33"/>
      <c r="AW2574" s="33"/>
      <c r="AX2574" s="33"/>
      <c r="AZ2574" s="141"/>
      <c r="BE2574" s="168"/>
      <c r="BF2574" s="168"/>
      <c r="BG2574" s="168"/>
      <c r="BH2574" s="168"/>
      <c r="BI2574" s="168"/>
      <c r="BJ2574" s="168"/>
      <c r="BK2574" s="168"/>
      <c r="BL2574" s="168"/>
      <c r="BM2574" s="168"/>
      <c r="DK2574" s="168"/>
      <c r="DL2574" s="168"/>
      <c r="DM2574" s="168"/>
      <c r="DN2574" s="168"/>
      <c r="DO2574" s="168"/>
      <c r="DP2574" s="168"/>
      <c r="DQ2574" s="168"/>
      <c r="DR2574" s="168"/>
      <c r="DS2574" s="168"/>
      <c r="DT2574" s="168"/>
      <c r="DU2574" s="168"/>
      <c r="DV2574" s="168"/>
      <c r="DW2574" s="168"/>
      <c r="DX2574" s="168"/>
      <c r="DY2574" s="168"/>
      <c r="DZ2574" s="168"/>
      <c r="EA2574" s="168"/>
      <c r="EB2574" s="168"/>
      <c r="EC2574" s="168"/>
      <c r="ED2574" s="168"/>
      <c r="EE2574" s="168"/>
      <c r="EF2574" s="168"/>
      <c r="EG2574" s="168"/>
      <c r="EH2574" s="168"/>
      <c r="EI2574" s="168"/>
      <c r="EJ2574" s="168"/>
      <c r="EK2574" s="168"/>
      <c r="EL2574" s="168"/>
      <c r="EM2574" s="168"/>
      <c r="EN2574" s="168"/>
      <c r="EO2574" s="168"/>
      <c r="EP2574" s="168"/>
      <c r="EQ2574" s="168"/>
      <c r="ER2574" s="168"/>
      <c r="ES2574" s="168"/>
      <c r="ET2574" s="168"/>
      <c r="EU2574" s="168"/>
      <c r="EV2574" s="168"/>
      <c r="EW2574" s="168"/>
      <c r="EX2574" s="168"/>
      <c r="EY2574" s="168"/>
      <c r="EZ2574" s="168"/>
      <c r="FA2574" s="168"/>
      <c r="FB2574" s="168"/>
      <c r="FC2574" s="168"/>
      <c r="FD2574" s="168"/>
    </row>
    <row r="2575" spans="1:160" s="5" customFormat="1" ht="24.9" customHeight="1" x14ac:dyDescent="0.3">
      <c r="A2575" s="263"/>
      <c r="B2575" s="263"/>
      <c r="C2575" s="265"/>
      <c r="D2575" s="481"/>
      <c r="E2575" s="482"/>
      <c r="F2575" s="482"/>
      <c r="G2575" s="482"/>
      <c r="H2575" s="482"/>
      <c r="I2575" s="482"/>
      <c r="J2575" s="482"/>
      <c r="K2575" s="482"/>
      <c r="L2575" s="482"/>
      <c r="M2575" s="483"/>
      <c r="N2575" s="16"/>
      <c r="O2575" s="412"/>
      <c r="P2575" s="413"/>
      <c r="Q2575" s="8"/>
      <c r="R2575" s="8"/>
      <c r="S2575" s="8"/>
      <c r="T2575" s="9"/>
      <c r="U2575" s="17"/>
      <c r="V2575" s="33"/>
      <c r="W2575" s="57"/>
      <c r="X2575" s="86"/>
      <c r="Y2575" s="33"/>
      <c r="Z2575" s="36"/>
      <c r="AA2575" s="36"/>
      <c r="AD2575" s="33"/>
      <c r="AG2575" s="33"/>
      <c r="AH2575" s="43"/>
      <c r="AI2575" s="43"/>
      <c r="AJ2575" s="43"/>
      <c r="AK2575" s="43"/>
      <c r="AL2575" s="43"/>
      <c r="AM2575" s="43"/>
      <c r="AN2575" s="43"/>
      <c r="AO2575" s="43"/>
      <c r="AP2575" s="43"/>
      <c r="AQ2575" s="43"/>
      <c r="AR2575" s="43"/>
      <c r="AS2575" s="43"/>
      <c r="AT2575" s="43"/>
      <c r="AU2575" s="44"/>
      <c r="AV2575" s="33"/>
      <c r="AW2575" s="33"/>
      <c r="AX2575" s="33"/>
      <c r="AZ2575" s="141"/>
      <c r="BE2575" s="168"/>
      <c r="BF2575" s="168"/>
      <c r="BG2575" s="168"/>
      <c r="BH2575" s="168"/>
      <c r="BI2575" s="168"/>
      <c r="BJ2575" s="168"/>
      <c r="BK2575" s="168"/>
      <c r="BL2575" s="168"/>
      <c r="BM2575" s="168"/>
      <c r="DK2575" s="168"/>
      <c r="DL2575" s="168"/>
      <c r="DM2575" s="168"/>
      <c r="DN2575" s="168"/>
      <c r="DO2575" s="168"/>
      <c r="DP2575" s="168"/>
      <c r="DQ2575" s="168"/>
      <c r="DR2575" s="168"/>
      <c r="DS2575" s="168"/>
      <c r="DT2575" s="168"/>
      <c r="DU2575" s="168"/>
      <c r="DV2575" s="168"/>
      <c r="DW2575" s="168"/>
      <c r="DX2575" s="168"/>
      <c r="DY2575" s="168"/>
      <c r="DZ2575" s="168"/>
      <c r="EA2575" s="168"/>
      <c r="EB2575" s="168"/>
      <c r="EC2575" s="168"/>
      <c r="ED2575" s="168"/>
      <c r="EE2575" s="168"/>
      <c r="EF2575" s="168"/>
      <c r="EG2575" s="168"/>
      <c r="EH2575" s="168"/>
      <c r="EI2575" s="168"/>
      <c r="EJ2575" s="168"/>
      <c r="EK2575" s="168"/>
      <c r="EL2575" s="168"/>
      <c r="EM2575" s="168"/>
      <c r="EN2575" s="168"/>
      <c r="EO2575" s="168"/>
      <c r="EP2575" s="168"/>
      <c r="EQ2575" s="168"/>
      <c r="ER2575" s="168"/>
      <c r="ES2575" s="168"/>
      <c r="ET2575" s="168"/>
      <c r="EU2575" s="168"/>
      <c r="EV2575" s="168"/>
      <c r="EW2575" s="168"/>
      <c r="EX2575" s="168"/>
      <c r="EY2575" s="168"/>
      <c r="EZ2575" s="168"/>
      <c r="FA2575" s="168"/>
      <c r="FB2575" s="168"/>
      <c r="FC2575" s="168"/>
      <c r="FD2575" s="168"/>
    </row>
    <row r="2576" spans="1:160" s="5" customFormat="1" ht="24.9" customHeight="1" x14ac:dyDescent="0.3">
      <c r="A2576" s="263"/>
      <c r="B2576" s="263"/>
      <c r="C2576" s="265"/>
      <c r="D2576" s="481"/>
      <c r="E2576" s="482"/>
      <c r="F2576" s="482"/>
      <c r="G2576" s="482"/>
      <c r="H2576" s="482"/>
      <c r="I2576" s="482"/>
      <c r="J2576" s="482"/>
      <c r="K2576" s="482"/>
      <c r="L2576" s="482"/>
      <c r="M2576" s="483"/>
      <c r="N2576" s="16"/>
      <c r="O2576" s="412"/>
      <c r="P2576" s="413"/>
      <c r="Q2576" s="8"/>
      <c r="R2576" s="8"/>
      <c r="S2576" s="8"/>
      <c r="T2576" s="9"/>
      <c r="U2576" s="17"/>
      <c r="V2576" s="33"/>
      <c r="W2576" s="57"/>
      <c r="X2576" s="86"/>
      <c r="Y2576" s="33"/>
      <c r="Z2576" s="36"/>
      <c r="AA2576" s="36"/>
      <c r="AD2576" s="33"/>
      <c r="AG2576" s="33"/>
      <c r="AH2576" s="43"/>
      <c r="AI2576" s="43"/>
      <c r="AJ2576" s="43"/>
      <c r="AK2576" s="43"/>
      <c r="AL2576" s="43"/>
      <c r="AM2576" s="43"/>
      <c r="AN2576" s="43"/>
      <c r="AO2576" s="43"/>
      <c r="AP2576" s="43"/>
      <c r="AQ2576" s="43"/>
      <c r="AR2576" s="43"/>
      <c r="AS2576" s="43"/>
      <c r="AT2576" s="43"/>
      <c r="AU2576" s="44"/>
      <c r="AV2576" s="33"/>
      <c r="AW2576" s="33"/>
      <c r="AX2576" s="33"/>
      <c r="AZ2576" s="141"/>
      <c r="BE2576" s="168"/>
      <c r="BF2576" s="168"/>
      <c r="BG2576" s="168"/>
      <c r="BH2576" s="168"/>
      <c r="BI2576" s="168"/>
      <c r="BJ2576" s="168"/>
      <c r="BK2576" s="168"/>
      <c r="BL2576" s="168"/>
      <c r="BM2576" s="168"/>
      <c r="DK2576" s="168"/>
      <c r="DL2576" s="168"/>
      <c r="DM2576" s="168"/>
      <c r="DN2576" s="168"/>
      <c r="DO2576" s="168"/>
      <c r="DP2576" s="168"/>
      <c r="DQ2576" s="168"/>
      <c r="DR2576" s="168"/>
      <c r="DS2576" s="168"/>
      <c r="DT2576" s="168"/>
      <c r="DU2576" s="168"/>
      <c r="DV2576" s="168"/>
      <c r="DW2576" s="168"/>
      <c r="DX2576" s="168"/>
      <c r="DY2576" s="168"/>
      <c r="DZ2576" s="168"/>
      <c r="EA2576" s="168"/>
      <c r="EB2576" s="168"/>
      <c r="EC2576" s="168"/>
      <c r="ED2576" s="168"/>
      <c r="EE2576" s="168"/>
      <c r="EF2576" s="168"/>
      <c r="EG2576" s="168"/>
      <c r="EH2576" s="168"/>
      <c r="EI2576" s="168"/>
      <c r="EJ2576" s="168"/>
      <c r="EK2576" s="168"/>
      <c r="EL2576" s="168"/>
      <c r="EM2576" s="168"/>
      <c r="EN2576" s="168"/>
      <c r="EO2576" s="168"/>
      <c r="EP2576" s="168"/>
      <c r="EQ2576" s="168"/>
      <c r="ER2576" s="168"/>
      <c r="ES2576" s="168"/>
      <c r="ET2576" s="168"/>
      <c r="EU2576" s="168"/>
      <c r="EV2576" s="168"/>
      <c r="EW2576" s="168"/>
      <c r="EX2576" s="168"/>
      <c r="EY2576" s="168"/>
      <c r="EZ2576" s="168"/>
      <c r="FA2576" s="168"/>
      <c r="FB2576" s="168"/>
      <c r="FC2576" s="168"/>
      <c r="FD2576" s="168"/>
    </row>
    <row r="2577" spans="1:160" s="5" customFormat="1" ht="24.9" customHeight="1" x14ac:dyDescent="0.3">
      <c r="A2577" s="263"/>
      <c r="B2577" s="263"/>
      <c r="C2577" s="265"/>
      <c r="D2577" s="481"/>
      <c r="E2577" s="482"/>
      <c r="F2577" s="482"/>
      <c r="G2577" s="482"/>
      <c r="H2577" s="482"/>
      <c r="I2577" s="482"/>
      <c r="J2577" s="482"/>
      <c r="K2577" s="482"/>
      <c r="L2577" s="482"/>
      <c r="M2577" s="483"/>
      <c r="N2577" s="16"/>
      <c r="O2577" s="412"/>
      <c r="P2577" s="413"/>
      <c r="Q2577" s="8"/>
      <c r="R2577" s="8"/>
      <c r="S2577" s="8"/>
      <c r="T2577" s="9"/>
      <c r="U2577" s="17"/>
      <c r="V2577" s="33"/>
      <c r="W2577" s="57"/>
      <c r="X2577" s="86"/>
      <c r="Y2577" s="33"/>
      <c r="Z2577" s="36"/>
      <c r="AA2577" s="36"/>
      <c r="AD2577" s="33"/>
      <c r="AG2577" s="33"/>
      <c r="AH2577" s="43"/>
      <c r="AI2577" s="43"/>
      <c r="AJ2577" s="43"/>
      <c r="AK2577" s="43"/>
      <c r="AL2577" s="43"/>
      <c r="AM2577" s="43"/>
      <c r="AN2577" s="43"/>
      <c r="AO2577" s="43"/>
      <c r="AP2577" s="43"/>
      <c r="AQ2577" s="43"/>
      <c r="AR2577" s="43"/>
      <c r="AS2577" s="43"/>
      <c r="AT2577" s="43"/>
      <c r="AU2577" s="44"/>
      <c r="AV2577" s="33"/>
      <c r="AW2577" s="33"/>
      <c r="AX2577" s="33"/>
      <c r="AZ2577" s="141"/>
      <c r="BE2577" s="168"/>
      <c r="BF2577" s="168"/>
      <c r="BG2577" s="168"/>
      <c r="BH2577" s="168"/>
      <c r="BI2577" s="168"/>
      <c r="BJ2577" s="168"/>
      <c r="BK2577" s="168"/>
      <c r="BL2577" s="168"/>
      <c r="BM2577" s="168"/>
      <c r="DK2577" s="168"/>
      <c r="DL2577" s="168"/>
      <c r="DM2577" s="168"/>
      <c r="DN2577" s="168"/>
      <c r="DO2577" s="168"/>
      <c r="DP2577" s="168"/>
      <c r="DQ2577" s="168"/>
      <c r="DR2577" s="168"/>
      <c r="DS2577" s="168"/>
      <c r="DT2577" s="168"/>
      <c r="DU2577" s="168"/>
      <c r="DV2577" s="168"/>
      <c r="DW2577" s="168"/>
      <c r="DX2577" s="168"/>
      <c r="DY2577" s="168"/>
      <c r="DZ2577" s="168"/>
      <c r="EA2577" s="168"/>
      <c r="EB2577" s="168"/>
      <c r="EC2577" s="168"/>
      <c r="ED2577" s="168"/>
      <c r="EE2577" s="168"/>
      <c r="EF2577" s="168"/>
      <c r="EG2577" s="168"/>
      <c r="EH2577" s="168"/>
      <c r="EI2577" s="168"/>
      <c r="EJ2577" s="168"/>
      <c r="EK2577" s="168"/>
      <c r="EL2577" s="168"/>
      <c r="EM2577" s="168"/>
      <c r="EN2577" s="168"/>
      <c r="EO2577" s="168"/>
      <c r="EP2577" s="168"/>
      <c r="EQ2577" s="168"/>
      <c r="ER2577" s="168"/>
      <c r="ES2577" s="168"/>
      <c r="ET2577" s="168"/>
      <c r="EU2577" s="168"/>
      <c r="EV2577" s="168"/>
      <c r="EW2577" s="168"/>
      <c r="EX2577" s="168"/>
      <c r="EY2577" s="168"/>
      <c r="EZ2577" s="168"/>
      <c r="FA2577" s="168"/>
      <c r="FB2577" s="168"/>
      <c r="FC2577" s="168"/>
      <c r="FD2577" s="168"/>
    </row>
    <row r="2578" spans="1:160" s="5" customFormat="1" ht="24.9" customHeight="1" x14ac:dyDescent="0.3">
      <c r="A2578" s="263"/>
      <c r="B2578" s="263"/>
      <c r="C2578" s="265"/>
      <c r="D2578" s="481"/>
      <c r="E2578" s="482"/>
      <c r="F2578" s="482"/>
      <c r="G2578" s="482"/>
      <c r="H2578" s="482"/>
      <c r="I2578" s="482"/>
      <c r="J2578" s="482"/>
      <c r="K2578" s="482"/>
      <c r="L2578" s="482"/>
      <c r="M2578" s="483"/>
      <c r="N2578" s="16"/>
      <c r="O2578" s="412"/>
      <c r="P2578" s="413"/>
      <c r="Q2578" s="8"/>
      <c r="R2578" s="8"/>
      <c r="S2578" s="8"/>
      <c r="T2578" s="9"/>
      <c r="U2578" s="17"/>
      <c r="V2578" s="33"/>
      <c r="W2578" s="57"/>
      <c r="X2578" s="86"/>
      <c r="Y2578" s="33"/>
      <c r="Z2578" s="36"/>
      <c r="AA2578" s="36"/>
      <c r="AD2578" s="33"/>
      <c r="AG2578" s="33"/>
      <c r="AH2578" s="43"/>
      <c r="AI2578" s="43"/>
      <c r="AJ2578" s="43"/>
      <c r="AK2578" s="43"/>
      <c r="AL2578" s="43"/>
      <c r="AM2578" s="43"/>
      <c r="AN2578" s="43"/>
      <c r="AO2578" s="43"/>
      <c r="AP2578" s="43"/>
      <c r="AQ2578" s="43"/>
      <c r="AR2578" s="43"/>
      <c r="AS2578" s="43"/>
      <c r="AT2578" s="43"/>
      <c r="AU2578" s="44"/>
      <c r="AV2578" s="33"/>
      <c r="AW2578" s="33"/>
      <c r="AX2578" s="33"/>
      <c r="AZ2578" s="141"/>
      <c r="BE2578" s="168"/>
      <c r="BF2578" s="168"/>
      <c r="BG2578" s="168"/>
      <c r="BH2578" s="168"/>
      <c r="BI2578" s="168"/>
      <c r="BJ2578" s="168"/>
      <c r="BK2578" s="168"/>
      <c r="BL2578" s="168"/>
      <c r="BM2578" s="168"/>
      <c r="DK2578" s="168"/>
      <c r="DL2578" s="168"/>
      <c r="DM2578" s="168"/>
      <c r="DN2578" s="168"/>
      <c r="DO2578" s="168"/>
      <c r="DP2578" s="168"/>
      <c r="DQ2578" s="168"/>
      <c r="DR2578" s="168"/>
      <c r="DS2578" s="168"/>
      <c r="DT2578" s="168"/>
      <c r="DU2578" s="168"/>
      <c r="DV2578" s="168"/>
      <c r="DW2578" s="168"/>
      <c r="DX2578" s="168"/>
      <c r="DY2578" s="168"/>
      <c r="DZ2578" s="168"/>
      <c r="EA2578" s="168"/>
      <c r="EB2578" s="168"/>
      <c r="EC2578" s="168"/>
      <c r="ED2578" s="168"/>
      <c r="EE2578" s="168"/>
      <c r="EF2578" s="168"/>
      <c r="EG2578" s="168"/>
      <c r="EH2578" s="168"/>
      <c r="EI2578" s="168"/>
      <c r="EJ2578" s="168"/>
      <c r="EK2578" s="168"/>
      <c r="EL2578" s="168"/>
      <c r="EM2578" s="168"/>
      <c r="EN2578" s="168"/>
      <c r="EO2578" s="168"/>
      <c r="EP2578" s="168"/>
      <c r="EQ2578" s="168"/>
      <c r="ER2578" s="168"/>
      <c r="ES2578" s="168"/>
      <c r="ET2578" s="168"/>
      <c r="EU2578" s="168"/>
      <c r="EV2578" s="168"/>
      <c r="EW2578" s="168"/>
      <c r="EX2578" s="168"/>
      <c r="EY2578" s="168"/>
      <c r="EZ2578" s="168"/>
      <c r="FA2578" s="168"/>
      <c r="FB2578" s="168"/>
      <c r="FC2578" s="168"/>
      <c r="FD2578" s="168"/>
    </row>
    <row r="2579" spans="1:160" s="5" customFormat="1" ht="24.9" customHeight="1" x14ac:dyDescent="0.3">
      <c r="A2579" s="263"/>
      <c r="B2579" s="263"/>
      <c r="C2579" s="265"/>
      <c r="D2579" s="481"/>
      <c r="E2579" s="482"/>
      <c r="F2579" s="482"/>
      <c r="G2579" s="482"/>
      <c r="H2579" s="482"/>
      <c r="I2579" s="482"/>
      <c r="J2579" s="482"/>
      <c r="K2579" s="482"/>
      <c r="L2579" s="482"/>
      <c r="M2579" s="483"/>
      <c r="N2579" s="16"/>
      <c r="O2579" s="412"/>
      <c r="P2579" s="413"/>
      <c r="Q2579" s="8"/>
      <c r="R2579" s="8"/>
      <c r="S2579" s="8"/>
      <c r="T2579" s="9"/>
      <c r="U2579" s="17"/>
      <c r="V2579" s="33"/>
      <c r="W2579" s="57"/>
      <c r="X2579" s="86"/>
      <c r="Y2579" s="33"/>
      <c r="Z2579" s="36"/>
      <c r="AA2579" s="36"/>
      <c r="AD2579" s="33"/>
      <c r="AG2579" s="33"/>
      <c r="AH2579" s="43"/>
      <c r="AI2579" s="43"/>
      <c r="AJ2579" s="43"/>
      <c r="AK2579" s="43"/>
      <c r="AL2579" s="43"/>
      <c r="AM2579" s="43"/>
      <c r="AN2579" s="43"/>
      <c r="AO2579" s="43"/>
      <c r="AP2579" s="43"/>
      <c r="AQ2579" s="43"/>
      <c r="AR2579" s="43"/>
      <c r="AS2579" s="43"/>
      <c r="AT2579" s="43"/>
      <c r="AU2579" s="44"/>
      <c r="AV2579" s="33"/>
      <c r="AW2579" s="33"/>
      <c r="AX2579" s="33"/>
      <c r="AZ2579" s="141"/>
      <c r="BE2579" s="168"/>
      <c r="BF2579" s="168"/>
      <c r="BG2579" s="168"/>
      <c r="BH2579" s="168"/>
      <c r="BI2579" s="168"/>
      <c r="BJ2579" s="168"/>
      <c r="BK2579" s="168"/>
      <c r="BL2579" s="168"/>
      <c r="BM2579" s="168"/>
      <c r="DK2579" s="168"/>
      <c r="DL2579" s="168"/>
      <c r="DM2579" s="168"/>
      <c r="DN2579" s="168"/>
      <c r="DO2579" s="168"/>
      <c r="DP2579" s="168"/>
      <c r="DQ2579" s="168"/>
      <c r="DR2579" s="168"/>
      <c r="DS2579" s="168"/>
      <c r="DT2579" s="168"/>
      <c r="DU2579" s="168"/>
      <c r="DV2579" s="168"/>
      <c r="DW2579" s="168"/>
      <c r="DX2579" s="168"/>
      <c r="DY2579" s="168"/>
      <c r="DZ2579" s="168"/>
      <c r="EA2579" s="168"/>
      <c r="EB2579" s="168"/>
      <c r="EC2579" s="168"/>
      <c r="ED2579" s="168"/>
      <c r="EE2579" s="168"/>
      <c r="EF2579" s="168"/>
      <c r="EG2579" s="168"/>
      <c r="EH2579" s="168"/>
      <c r="EI2579" s="168"/>
      <c r="EJ2579" s="168"/>
      <c r="EK2579" s="168"/>
      <c r="EL2579" s="168"/>
      <c r="EM2579" s="168"/>
      <c r="EN2579" s="168"/>
      <c r="EO2579" s="168"/>
      <c r="EP2579" s="168"/>
      <c r="EQ2579" s="168"/>
      <c r="ER2579" s="168"/>
      <c r="ES2579" s="168"/>
      <c r="ET2579" s="168"/>
      <c r="EU2579" s="168"/>
      <c r="EV2579" s="168"/>
      <c r="EW2579" s="168"/>
      <c r="EX2579" s="168"/>
      <c r="EY2579" s="168"/>
      <c r="EZ2579" s="168"/>
      <c r="FA2579" s="168"/>
      <c r="FB2579" s="168"/>
      <c r="FC2579" s="168"/>
      <c r="FD2579" s="168"/>
    </row>
    <row r="2580" spans="1:160" s="5" customFormat="1" ht="24.9" customHeight="1" x14ac:dyDescent="0.3">
      <c r="A2580" s="263"/>
      <c r="B2580" s="263"/>
      <c r="C2580" s="265"/>
      <c r="D2580" s="481"/>
      <c r="E2580" s="482"/>
      <c r="F2580" s="482"/>
      <c r="G2580" s="482"/>
      <c r="H2580" s="482"/>
      <c r="I2580" s="482"/>
      <c r="J2580" s="482"/>
      <c r="K2580" s="482"/>
      <c r="L2580" s="482"/>
      <c r="M2580" s="483"/>
      <c r="N2580" s="16"/>
      <c r="O2580" s="412"/>
      <c r="P2580" s="413"/>
      <c r="Q2580" s="8"/>
      <c r="R2580" s="8"/>
      <c r="S2580" s="8"/>
      <c r="T2580" s="9"/>
      <c r="U2580" s="17"/>
      <c r="V2580" s="33"/>
      <c r="W2580" s="57"/>
      <c r="X2580" s="86"/>
      <c r="Y2580" s="33"/>
      <c r="Z2580" s="36"/>
      <c r="AA2580" s="36"/>
      <c r="AD2580" s="33"/>
      <c r="AG2580" s="33"/>
      <c r="AH2580" s="43"/>
      <c r="AI2580" s="43"/>
      <c r="AJ2580" s="43"/>
      <c r="AK2580" s="43"/>
      <c r="AL2580" s="43"/>
      <c r="AM2580" s="43"/>
      <c r="AN2580" s="43"/>
      <c r="AO2580" s="43"/>
      <c r="AP2580" s="43"/>
      <c r="AQ2580" s="43"/>
      <c r="AR2580" s="43"/>
      <c r="AS2580" s="43"/>
      <c r="AT2580" s="43"/>
      <c r="AU2580" s="44"/>
      <c r="AV2580" s="33"/>
      <c r="AW2580" s="33"/>
      <c r="AX2580" s="33"/>
      <c r="AZ2580" s="141"/>
      <c r="BE2580" s="168"/>
      <c r="BF2580" s="168"/>
      <c r="BG2580" s="168"/>
      <c r="BH2580" s="168"/>
      <c r="BI2580" s="168"/>
      <c r="BJ2580" s="168"/>
      <c r="BK2580" s="168"/>
      <c r="BL2580" s="168"/>
      <c r="BM2580" s="168"/>
      <c r="DK2580" s="168"/>
      <c r="DL2580" s="168"/>
      <c r="DM2580" s="168"/>
      <c r="DN2580" s="168"/>
      <c r="DO2580" s="168"/>
      <c r="DP2580" s="168"/>
      <c r="DQ2580" s="168"/>
      <c r="DR2580" s="168"/>
      <c r="DS2580" s="168"/>
      <c r="DT2580" s="168"/>
      <c r="DU2580" s="168"/>
      <c r="DV2580" s="168"/>
      <c r="DW2580" s="168"/>
      <c r="DX2580" s="168"/>
      <c r="DY2580" s="168"/>
      <c r="DZ2580" s="168"/>
      <c r="EA2580" s="168"/>
      <c r="EB2580" s="168"/>
      <c r="EC2580" s="168"/>
      <c r="ED2580" s="168"/>
      <c r="EE2580" s="168"/>
      <c r="EF2580" s="168"/>
      <c r="EG2580" s="168"/>
      <c r="EH2580" s="168"/>
      <c r="EI2580" s="168"/>
      <c r="EJ2580" s="168"/>
      <c r="EK2580" s="168"/>
      <c r="EL2580" s="168"/>
      <c r="EM2580" s="168"/>
      <c r="EN2580" s="168"/>
      <c r="EO2580" s="168"/>
      <c r="EP2580" s="168"/>
      <c r="EQ2580" s="168"/>
      <c r="ER2580" s="168"/>
      <c r="ES2580" s="168"/>
      <c r="ET2580" s="168"/>
      <c r="EU2580" s="168"/>
      <c r="EV2580" s="168"/>
      <c r="EW2580" s="168"/>
      <c r="EX2580" s="168"/>
      <c r="EY2580" s="168"/>
      <c r="EZ2580" s="168"/>
      <c r="FA2580" s="168"/>
      <c r="FB2580" s="168"/>
      <c r="FC2580" s="168"/>
      <c r="FD2580" s="168"/>
    </row>
    <row r="2581" spans="1:160" s="5" customFormat="1" ht="24.9" customHeight="1" x14ac:dyDescent="0.3">
      <c r="A2581" s="263"/>
      <c r="B2581" s="263"/>
      <c r="C2581" s="265"/>
      <c r="D2581" s="481"/>
      <c r="E2581" s="482"/>
      <c r="F2581" s="482"/>
      <c r="G2581" s="482"/>
      <c r="H2581" s="482"/>
      <c r="I2581" s="482"/>
      <c r="J2581" s="482"/>
      <c r="K2581" s="482"/>
      <c r="L2581" s="482"/>
      <c r="M2581" s="483"/>
      <c r="N2581" s="16"/>
      <c r="O2581" s="412"/>
      <c r="P2581" s="413"/>
      <c r="Q2581" s="8"/>
      <c r="R2581" s="8"/>
      <c r="S2581" s="8"/>
      <c r="T2581" s="9"/>
      <c r="U2581" s="17"/>
      <c r="V2581" s="33"/>
      <c r="W2581" s="57"/>
      <c r="X2581" s="86"/>
      <c r="Y2581" s="33"/>
      <c r="Z2581" s="36"/>
      <c r="AA2581" s="36"/>
      <c r="AD2581" s="33"/>
      <c r="AG2581" s="33"/>
      <c r="AH2581" s="43"/>
      <c r="AI2581" s="43"/>
      <c r="AJ2581" s="43"/>
      <c r="AK2581" s="43"/>
      <c r="AL2581" s="43"/>
      <c r="AM2581" s="43"/>
      <c r="AN2581" s="43"/>
      <c r="AO2581" s="43"/>
      <c r="AP2581" s="43"/>
      <c r="AQ2581" s="43"/>
      <c r="AR2581" s="43"/>
      <c r="AS2581" s="43"/>
      <c r="AT2581" s="43"/>
      <c r="AU2581" s="44"/>
      <c r="AV2581" s="33"/>
      <c r="AW2581" s="33"/>
      <c r="AX2581" s="33"/>
      <c r="AZ2581" s="141"/>
      <c r="BE2581" s="168"/>
      <c r="BF2581" s="168"/>
      <c r="BG2581" s="168"/>
      <c r="BH2581" s="168"/>
      <c r="BI2581" s="168"/>
      <c r="BJ2581" s="168"/>
      <c r="BK2581" s="168"/>
      <c r="BL2581" s="168"/>
      <c r="BM2581" s="168"/>
      <c r="DK2581" s="168"/>
      <c r="DL2581" s="168"/>
      <c r="DM2581" s="168"/>
      <c r="DN2581" s="168"/>
      <c r="DO2581" s="168"/>
      <c r="DP2581" s="168"/>
      <c r="DQ2581" s="168"/>
      <c r="DR2581" s="168"/>
      <c r="DS2581" s="168"/>
      <c r="DT2581" s="168"/>
      <c r="DU2581" s="168"/>
      <c r="DV2581" s="168"/>
      <c r="DW2581" s="168"/>
      <c r="DX2581" s="168"/>
      <c r="DY2581" s="168"/>
      <c r="DZ2581" s="168"/>
      <c r="EA2581" s="168"/>
      <c r="EB2581" s="168"/>
      <c r="EC2581" s="168"/>
      <c r="ED2581" s="168"/>
      <c r="EE2581" s="168"/>
      <c r="EF2581" s="168"/>
      <c r="EG2581" s="168"/>
      <c r="EH2581" s="168"/>
      <c r="EI2581" s="168"/>
      <c r="EJ2581" s="168"/>
      <c r="EK2581" s="168"/>
      <c r="EL2581" s="168"/>
      <c r="EM2581" s="168"/>
      <c r="EN2581" s="168"/>
      <c r="EO2581" s="168"/>
      <c r="EP2581" s="168"/>
      <c r="EQ2581" s="168"/>
      <c r="ER2581" s="168"/>
      <c r="ES2581" s="168"/>
      <c r="ET2581" s="168"/>
      <c r="EU2581" s="168"/>
      <c r="EV2581" s="168"/>
      <c r="EW2581" s="168"/>
      <c r="EX2581" s="168"/>
      <c r="EY2581" s="168"/>
      <c r="EZ2581" s="168"/>
      <c r="FA2581" s="168"/>
      <c r="FB2581" s="168"/>
      <c r="FC2581" s="168"/>
      <c r="FD2581" s="168"/>
    </row>
    <row r="2582" spans="1:160" s="5" customFormat="1" ht="24.9" customHeight="1" x14ac:dyDescent="0.3">
      <c r="A2582" s="263"/>
      <c r="B2582" s="263"/>
      <c r="C2582" s="265"/>
      <c r="D2582" s="481"/>
      <c r="E2582" s="482"/>
      <c r="F2582" s="482"/>
      <c r="G2582" s="482"/>
      <c r="H2582" s="482"/>
      <c r="I2582" s="482"/>
      <c r="J2582" s="482"/>
      <c r="K2582" s="482"/>
      <c r="L2582" s="482"/>
      <c r="M2582" s="483"/>
      <c r="N2582" s="16"/>
      <c r="O2582" s="412"/>
      <c r="P2582" s="413"/>
      <c r="Q2582" s="8"/>
      <c r="R2582" s="8"/>
      <c r="S2582" s="8"/>
      <c r="T2582" s="9"/>
      <c r="U2582" s="17"/>
      <c r="V2582" s="33"/>
      <c r="W2582" s="57"/>
      <c r="X2582" s="86"/>
      <c r="Y2582" s="33"/>
      <c r="Z2582" s="36"/>
      <c r="AA2582" s="36"/>
      <c r="AD2582" s="33"/>
      <c r="AG2582" s="33"/>
      <c r="AH2582" s="43"/>
      <c r="AI2582" s="43"/>
      <c r="AJ2582" s="43"/>
      <c r="AK2582" s="43"/>
      <c r="AL2582" s="43"/>
      <c r="AM2582" s="43"/>
      <c r="AN2582" s="43"/>
      <c r="AO2582" s="43"/>
      <c r="AP2582" s="43"/>
      <c r="AQ2582" s="43"/>
      <c r="AR2582" s="43"/>
      <c r="AS2582" s="43"/>
      <c r="AT2582" s="43"/>
      <c r="AU2582" s="44"/>
      <c r="AV2582" s="33"/>
      <c r="AW2582" s="33"/>
      <c r="AX2582" s="33"/>
      <c r="AZ2582" s="141"/>
      <c r="BE2582" s="168"/>
      <c r="BF2582" s="168"/>
      <c r="BG2582" s="168"/>
      <c r="BH2582" s="168"/>
      <c r="BI2582" s="168"/>
      <c r="BJ2582" s="168"/>
      <c r="BK2582" s="168"/>
      <c r="BL2582" s="168"/>
      <c r="BM2582" s="168"/>
      <c r="DK2582" s="168"/>
      <c r="DL2582" s="168"/>
      <c r="DM2582" s="168"/>
      <c r="DN2582" s="168"/>
      <c r="DO2582" s="168"/>
      <c r="DP2582" s="168"/>
      <c r="DQ2582" s="168"/>
      <c r="DR2582" s="168"/>
      <c r="DS2582" s="168"/>
      <c r="DT2582" s="168"/>
      <c r="DU2582" s="168"/>
      <c r="DV2582" s="168"/>
      <c r="DW2582" s="168"/>
      <c r="DX2582" s="168"/>
      <c r="DY2582" s="168"/>
      <c r="DZ2582" s="168"/>
      <c r="EA2582" s="168"/>
      <c r="EB2582" s="168"/>
      <c r="EC2582" s="168"/>
      <c r="ED2582" s="168"/>
      <c r="EE2582" s="168"/>
      <c r="EF2582" s="168"/>
      <c r="EG2582" s="168"/>
      <c r="EH2582" s="168"/>
      <c r="EI2582" s="168"/>
      <c r="EJ2582" s="168"/>
      <c r="EK2582" s="168"/>
      <c r="EL2582" s="168"/>
      <c r="EM2582" s="168"/>
      <c r="EN2582" s="168"/>
      <c r="EO2582" s="168"/>
      <c r="EP2582" s="168"/>
      <c r="EQ2582" s="168"/>
      <c r="ER2582" s="168"/>
      <c r="ES2582" s="168"/>
      <c r="ET2582" s="168"/>
      <c r="EU2582" s="168"/>
      <c r="EV2582" s="168"/>
      <c r="EW2582" s="168"/>
      <c r="EX2582" s="168"/>
      <c r="EY2582" s="168"/>
      <c r="EZ2582" s="168"/>
      <c r="FA2582" s="168"/>
      <c r="FB2582" s="168"/>
      <c r="FC2582" s="168"/>
      <c r="FD2582" s="168"/>
    </row>
    <row r="2583" spans="1:160" s="5" customFormat="1" ht="24.9" customHeight="1" x14ac:dyDescent="0.3">
      <c r="A2583" s="263"/>
      <c r="B2583" s="263"/>
      <c r="C2583" s="265"/>
      <c r="D2583" s="481"/>
      <c r="E2583" s="482"/>
      <c r="F2583" s="482"/>
      <c r="G2583" s="482"/>
      <c r="H2583" s="482"/>
      <c r="I2583" s="482"/>
      <c r="J2583" s="482"/>
      <c r="K2583" s="482"/>
      <c r="L2583" s="482"/>
      <c r="M2583" s="483"/>
      <c r="N2583" s="16"/>
      <c r="O2583" s="412"/>
      <c r="P2583" s="413"/>
      <c r="Q2583" s="8"/>
      <c r="R2583" s="8"/>
      <c r="S2583" s="8"/>
      <c r="T2583" s="9"/>
      <c r="U2583" s="17"/>
      <c r="V2583" s="33"/>
      <c r="W2583" s="57"/>
      <c r="X2583" s="86"/>
      <c r="Y2583" s="33"/>
      <c r="Z2583" s="36"/>
      <c r="AA2583" s="36"/>
      <c r="AD2583" s="33"/>
      <c r="AG2583" s="33"/>
      <c r="AH2583" s="43"/>
      <c r="AI2583" s="43"/>
      <c r="AJ2583" s="43"/>
      <c r="AK2583" s="43"/>
      <c r="AL2583" s="43"/>
      <c r="AM2583" s="43"/>
      <c r="AN2583" s="43"/>
      <c r="AO2583" s="43"/>
      <c r="AP2583" s="43"/>
      <c r="AQ2583" s="43"/>
      <c r="AR2583" s="43"/>
      <c r="AS2583" s="43"/>
      <c r="AT2583" s="43"/>
      <c r="AU2583" s="44"/>
      <c r="AV2583" s="33"/>
      <c r="AW2583" s="33"/>
      <c r="AX2583" s="33"/>
      <c r="AZ2583" s="141"/>
      <c r="BE2583" s="168"/>
      <c r="BF2583" s="168"/>
      <c r="BG2583" s="168"/>
      <c r="BH2583" s="168"/>
      <c r="BI2583" s="168"/>
      <c r="BJ2583" s="168"/>
      <c r="BK2583" s="168"/>
      <c r="BL2583" s="168"/>
      <c r="BM2583" s="168"/>
      <c r="DK2583" s="168"/>
      <c r="DL2583" s="168"/>
      <c r="DM2583" s="168"/>
      <c r="DN2583" s="168"/>
      <c r="DO2583" s="168"/>
      <c r="DP2583" s="168"/>
      <c r="DQ2583" s="168"/>
      <c r="DR2583" s="168"/>
      <c r="DS2583" s="168"/>
      <c r="DT2583" s="168"/>
      <c r="DU2583" s="168"/>
      <c r="DV2583" s="168"/>
      <c r="DW2583" s="168"/>
      <c r="DX2583" s="168"/>
      <c r="DY2583" s="168"/>
      <c r="DZ2583" s="168"/>
      <c r="EA2583" s="168"/>
      <c r="EB2583" s="168"/>
      <c r="EC2583" s="168"/>
      <c r="ED2583" s="168"/>
      <c r="EE2583" s="168"/>
      <c r="EF2583" s="168"/>
      <c r="EG2583" s="168"/>
      <c r="EH2583" s="168"/>
      <c r="EI2583" s="168"/>
      <c r="EJ2583" s="168"/>
      <c r="EK2583" s="168"/>
      <c r="EL2583" s="168"/>
      <c r="EM2583" s="168"/>
      <c r="EN2583" s="168"/>
      <c r="EO2583" s="168"/>
      <c r="EP2583" s="168"/>
      <c r="EQ2583" s="168"/>
      <c r="ER2583" s="168"/>
      <c r="ES2583" s="168"/>
      <c r="ET2583" s="168"/>
      <c r="EU2583" s="168"/>
      <c r="EV2583" s="168"/>
      <c r="EW2583" s="168"/>
      <c r="EX2583" s="168"/>
      <c r="EY2583" s="168"/>
      <c r="EZ2583" s="168"/>
      <c r="FA2583" s="168"/>
      <c r="FB2583" s="168"/>
      <c r="FC2583" s="168"/>
      <c r="FD2583" s="168"/>
    </row>
    <row r="2584" spans="1:160" s="5" customFormat="1" ht="24.9" customHeight="1" x14ac:dyDescent="0.3">
      <c r="A2584" s="263"/>
      <c r="B2584" s="263"/>
      <c r="C2584" s="265"/>
      <c r="D2584" s="481"/>
      <c r="E2584" s="482"/>
      <c r="F2584" s="482"/>
      <c r="G2584" s="482"/>
      <c r="H2584" s="482"/>
      <c r="I2584" s="482"/>
      <c r="J2584" s="482"/>
      <c r="K2584" s="482"/>
      <c r="L2584" s="482"/>
      <c r="M2584" s="483"/>
      <c r="N2584" s="16"/>
      <c r="O2584" s="412"/>
      <c r="P2584" s="413"/>
      <c r="Q2584" s="8"/>
      <c r="R2584" s="8"/>
      <c r="S2584" s="8"/>
      <c r="T2584" s="9"/>
      <c r="U2584" s="17"/>
      <c r="V2584" s="33"/>
      <c r="W2584" s="57"/>
      <c r="X2584" s="86"/>
      <c r="Y2584" s="33"/>
      <c r="Z2584" s="36"/>
      <c r="AA2584" s="36"/>
      <c r="AD2584" s="33"/>
      <c r="AG2584" s="33"/>
      <c r="AH2584" s="43"/>
      <c r="AI2584" s="43"/>
      <c r="AJ2584" s="43"/>
      <c r="AK2584" s="43"/>
      <c r="AL2584" s="43"/>
      <c r="AM2584" s="43"/>
      <c r="AN2584" s="43"/>
      <c r="AO2584" s="43"/>
      <c r="AP2584" s="43"/>
      <c r="AQ2584" s="43"/>
      <c r="AR2584" s="43"/>
      <c r="AS2584" s="43"/>
      <c r="AT2584" s="43"/>
      <c r="AU2584" s="44"/>
      <c r="AV2584" s="33"/>
      <c r="AW2584" s="33"/>
      <c r="AX2584" s="33"/>
      <c r="AZ2584" s="141"/>
      <c r="BE2584" s="168"/>
      <c r="BF2584" s="168"/>
      <c r="BG2584" s="168"/>
      <c r="BH2584" s="168"/>
      <c r="BI2584" s="168"/>
      <c r="BJ2584" s="168"/>
      <c r="BK2584" s="168"/>
      <c r="BL2584" s="168"/>
      <c r="BM2584" s="168"/>
      <c r="DK2584" s="168"/>
      <c r="DL2584" s="168"/>
      <c r="DM2584" s="168"/>
      <c r="DN2584" s="168"/>
      <c r="DO2584" s="168"/>
      <c r="DP2584" s="168"/>
      <c r="DQ2584" s="168"/>
      <c r="DR2584" s="168"/>
      <c r="DS2584" s="168"/>
      <c r="DT2584" s="168"/>
      <c r="DU2584" s="168"/>
      <c r="DV2584" s="168"/>
      <c r="DW2584" s="168"/>
      <c r="DX2584" s="168"/>
      <c r="DY2584" s="168"/>
      <c r="DZ2584" s="168"/>
      <c r="EA2584" s="168"/>
      <c r="EB2584" s="168"/>
      <c r="EC2584" s="168"/>
      <c r="ED2584" s="168"/>
      <c r="EE2584" s="168"/>
      <c r="EF2584" s="168"/>
      <c r="EG2584" s="168"/>
      <c r="EH2584" s="168"/>
      <c r="EI2584" s="168"/>
      <c r="EJ2584" s="168"/>
      <c r="EK2584" s="168"/>
      <c r="EL2584" s="168"/>
      <c r="EM2584" s="168"/>
      <c r="EN2584" s="168"/>
      <c r="EO2584" s="168"/>
      <c r="EP2584" s="168"/>
      <c r="EQ2584" s="168"/>
      <c r="ER2584" s="168"/>
      <c r="ES2584" s="168"/>
      <c r="ET2584" s="168"/>
      <c r="EU2584" s="168"/>
      <c r="EV2584" s="168"/>
      <c r="EW2584" s="168"/>
      <c r="EX2584" s="168"/>
      <c r="EY2584" s="168"/>
      <c r="EZ2584" s="168"/>
      <c r="FA2584" s="168"/>
      <c r="FB2584" s="168"/>
      <c r="FC2584" s="168"/>
      <c r="FD2584" s="168"/>
    </row>
    <row r="2585" spans="1:160" s="5" customFormat="1" ht="24.9" customHeight="1" thickBot="1" x14ac:dyDescent="0.35">
      <c r="A2585" s="263"/>
      <c r="B2585" s="263"/>
      <c r="C2585" s="265"/>
      <c r="D2585" s="481"/>
      <c r="E2585" s="482"/>
      <c r="F2585" s="482"/>
      <c r="G2585" s="482"/>
      <c r="H2585" s="482"/>
      <c r="I2585" s="482"/>
      <c r="J2585" s="482"/>
      <c r="K2585" s="482"/>
      <c r="L2585" s="482"/>
      <c r="M2585" s="483"/>
      <c r="N2585" s="414" t="s">
        <v>16</v>
      </c>
      <c r="O2585" s="415"/>
      <c r="P2585" s="415"/>
      <c r="Q2585" s="415"/>
      <c r="R2585" s="415"/>
      <c r="S2585" s="415"/>
      <c r="T2585" s="415"/>
      <c r="U2585" s="18">
        <f>SUM(U2565:U2584)</f>
        <v>0</v>
      </c>
      <c r="V2585" s="33"/>
      <c r="W2585" s="57"/>
      <c r="X2585" s="86"/>
      <c r="Y2585" s="33"/>
      <c r="Z2585" s="36"/>
      <c r="AA2585" s="36"/>
      <c r="AD2585" s="33"/>
      <c r="AG2585" s="33"/>
      <c r="AH2585" s="43"/>
      <c r="AI2585" s="43"/>
      <c r="AJ2585" s="43"/>
      <c r="AK2585" s="43"/>
      <c r="AL2585" s="43"/>
      <c r="AM2585" s="43"/>
      <c r="AN2585" s="43"/>
      <c r="AO2585" s="43"/>
      <c r="AP2585" s="43"/>
      <c r="AQ2585" s="43"/>
      <c r="AR2585" s="43"/>
      <c r="AS2585" s="43"/>
      <c r="AT2585" s="43"/>
      <c r="AU2585" s="44"/>
      <c r="AV2585" s="33"/>
      <c r="AW2585" s="33"/>
      <c r="AX2585" s="33"/>
      <c r="AZ2585" s="141"/>
      <c r="BE2585" s="168"/>
      <c r="BF2585" s="168"/>
      <c r="BG2585" s="168"/>
      <c r="BH2585" s="168"/>
      <c r="BI2585" s="168"/>
      <c r="BJ2585" s="168"/>
      <c r="BK2585" s="168"/>
      <c r="BL2585" s="168"/>
      <c r="BM2585" s="168"/>
      <c r="DK2585" s="168"/>
      <c r="DL2585" s="168"/>
      <c r="DM2585" s="168"/>
      <c r="DN2585" s="168"/>
      <c r="DO2585" s="168"/>
      <c r="DP2585" s="168"/>
      <c r="DQ2585" s="168"/>
      <c r="DR2585" s="168"/>
      <c r="DS2585" s="168"/>
      <c r="DT2585" s="168"/>
      <c r="DU2585" s="168"/>
      <c r="DV2585" s="168"/>
      <c r="DW2585" s="168"/>
      <c r="DX2585" s="168"/>
      <c r="DY2585" s="168"/>
      <c r="DZ2585" s="168"/>
      <c r="EA2585" s="168"/>
      <c r="EB2585" s="168"/>
      <c r="EC2585" s="168"/>
      <c r="ED2585" s="168"/>
      <c r="EE2585" s="168"/>
      <c r="EF2585" s="168"/>
      <c r="EG2585" s="168"/>
      <c r="EH2585" s="168"/>
      <c r="EI2585" s="168"/>
      <c r="EJ2585" s="168"/>
      <c r="EK2585" s="168"/>
      <c r="EL2585" s="168"/>
      <c r="EM2585" s="168"/>
      <c r="EN2585" s="168"/>
      <c r="EO2585" s="168"/>
      <c r="EP2585" s="168"/>
      <c r="EQ2585" s="168"/>
      <c r="ER2585" s="168"/>
      <c r="ES2585" s="168"/>
      <c r="ET2585" s="168"/>
      <c r="EU2585" s="168"/>
      <c r="EV2585" s="168"/>
      <c r="EW2585" s="168"/>
      <c r="EX2585" s="168"/>
      <c r="EY2585" s="168"/>
      <c r="EZ2585" s="168"/>
      <c r="FA2585" s="168"/>
      <c r="FB2585" s="168"/>
      <c r="FC2585" s="168"/>
      <c r="FD2585" s="168"/>
    </row>
    <row r="2586" spans="1:160" s="5" customFormat="1" ht="14.4" customHeight="1" x14ac:dyDescent="0.3">
      <c r="A2586" s="263"/>
      <c r="B2586" s="263"/>
      <c r="C2586" s="265"/>
      <c r="D2586" s="481"/>
      <c r="E2586" s="482"/>
      <c r="F2586" s="482"/>
      <c r="G2586" s="482"/>
      <c r="H2586" s="482"/>
      <c r="I2586" s="482"/>
      <c r="J2586" s="482"/>
      <c r="K2586" s="482"/>
      <c r="L2586" s="482"/>
      <c r="M2586" s="483"/>
      <c r="N2586" s="416" t="s">
        <v>17</v>
      </c>
      <c r="O2586" s="417"/>
      <c r="P2586" s="417"/>
      <c r="Q2586" s="417"/>
      <c r="R2586" s="417"/>
      <c r="S2586" s="417"/>
      <c r="T2586" s="417"/>
      <c r="U2586" s="418"/>
      <c r="V2586" s="87"/>
      <c r="W2586" s="57"/>
      <c r="X2586" s="86"/>
      <c r="Y2586" s="33"/>
      <c r="Z2586" s="36"/>
      <c r="AA2586" s="36"/>
      <c r="AD2586" s="33"/>
      <c r="AG2586" s="33"/>
      <c r="AH2586" s="43"/>
      <c r="AI2586" s="43"/>
      <c r="AJ2586" s="43"/>
      <c r="AK2586" s="43"/>
      <c r="AL2586" s="43"/>
      <c r="AM2586" s="43"/>
      <c r="AN2586" s="43"/>
      <c r="AO2586" s="43"/>
      <c r="AP2586" s="43"/>
      <c r="AQ2586" s="43"/>
      <c r="AR2586" s="43"/>
      <c r="AS2586" s="43"/>
      <c r="AT2586" s="43"/>
      <c r="AU2586" s="44"/>
      <c r="AV2586" s="33"/>
      <c r="AW2586" s="33"/>
      <c r="AX2586" s="33"/>
      <c r="AZ2586" s="141"/>
      <c r="BE2586" s="168"/>
      <c r="BF2586" s="168"/>
      <c r="BG2586" s="168"/>
      <c r="BH2586" s="168"/>
      <c r="BI2586" s="168"/>
      <c r="BJ2586" s="168"/>
      <c r="BK2586" s="168"/>
      <c r="BL2586" s="168"/>
      <c r="BM2586" s="168"/>
      <c r="DK2586" s="168"/>
      <c r="DL2586" s="168"/>
      <c r="DM2586" s="168"/>
      <c r="DN2586" s="168"/>
      <c r="DO2586" s="168"/>
      <c r="DP2586" s="168"/>
      <c r="DQ2586" s="168"/>
      <c r="DR2586" s="168"/>
      <c r="DS2586" s="168"/>
      <c r="DT2586" s="168"/>
      <c r="DU2586" s="168"/>
      <c r="DV2586" s="168"/>
      <c r="DW2586" s="168"/>
      <c r="DX2586" s="168"/>
      <c r="DY2586" s="168"/>
      <c r="DZ2586" s="168"/>
      <c r="EA2586" s="168"/>
      <c r="EB2586" s="168"/>
      <c r="EC2586" s="168"/>
      <c r="ED2586" s="168"/>
      <c r="EE2586" s="168"/>
      <c r="EF2586" s="168"/>
      <c r="EG2586" s="168"/>
      <c r="EH2586" s="168"/>
      <c r="EI2586" s="168"/>
      <c r="EJ2586" s="168"/>
      <c r="EK2586" s="168"/>
      <c r="EL2586" s="168"/>
      <c r="EM2586" s="168"/>
      <c r="EN2586" s="168"/>
      <c r="EO2586" s="168"/>
      <c r="EP2586" s="168"/>
      <c r="EQ2586" s="168"/>
      <c r="ER2586" s="168"/>
      <c r="ES2586" s="168"/>
      <c r="ET2586" s="168"/>
      <c r="EU2586" s="168"/>
      <c r="EV2586" s="168"/>
      <c r="EW2586" s="168"/>
      <c r="EX2586" s="168"/>
      <c r="EY2586" s="168"/>
      <c r="EZ2586" s="168"/>
      <c r="FA2586" s="168"/>
      <c r="FB2586" s="168"/>
      <c r="FC2586" s="168"/>
      <c r="FD2586" s="168"/>
    </row>
    <row r="2587" spans="1:160" s="5" customFormat="1" x14ac:dyDescent="0.3">
      <c r="A2587" s="263"/>
      <c r="B2587" s="263"/>
      <c r="C2587" s="265"/>
      <c r="D2587" s="481"/>
      <c r="E2587" s="482"/>
      <c r="F2587" s="482"/>
      <c r="G2587" s="482"/>
      <c r="H2587" s="482"/>
      <c r="I2587" s="482"/>
      <c r="J2587" s="482"/>
      <c r="K2587" s="482"/>
      <c r="L2587" s="482"/>
      <c r="M2587" s="483"/>
      <c r="N2587" s="419"/>
      <c r="O2587" s="420"/>
      <c r="P2587" s="420"/>
      <c r="Q2587" s="420"/>
      <c r="R2587" s="420"/>
      <c r="S2587" s="420"/>
      <c r="T2587" s="420"/>
      <c r="U2587" s="421"/>
      <c r="V2587" s="33"/>
      <c r="W2587" s="57"/>
      <c r="X2587" s="86"/>
      <c r="Y2587" s="33"/>
      <c r="Z2587" s="36"/>
      <c r="AA2587" s="36"/>
      <c r="AD2587" s="33"/>
      <c r="AG2587" s="33"/>
      <c r="AH2587" s="43"/>
      <c r="AI2587" s="43"/>
      <c r="AJ2587" s="43"/>
      <c r="AK2587" s="43"/>
      <c r="AL2587" s="43"/>
      <c r="AM2587" s="43"/>
      <c r="AN2587" s="43"/>
      <c r="AO2587" s="43"/>
      <c r="AP2587" s="43"/>
      <c r="AQ2587" s="43"/>
      <c r="AR2587" s="43"/>
      <c r="AS2587" s="43"/>
      <c r="AT2587" s="43"/>
      <c r="AU2587" s="44"/>
      <c r="AV2587" s="33"/>
      <c r="AW2587" s="33"/>
      <c r="AX2587" s="33"/>
      <c r="AZ2587" s="141"/>
      <c r="BE2587" s="168"/>
      <c r="BF2587" s="168"/>
      <c r="BG2587" s="168"/>
      <c r="BH2587" s="168"/>
      <c r="BI2587" s="168"/>
      <c r="BJ2587" s="168"/>
      <c r="BK2587" s="168"/>
      <c r="BL2587" s="168"/>
      <c r="BM2587" s="168"/>
      <c r="DK2587" s="168"/>
      <c r="DL2587" s="168"/>
      <c r="DM2587" s="168"/>
      <c r="DN2587" s="168"/>
      <c r="DO2587" s="168"/>
      <c r="DP2587" s="168"/>
      <c r="DQ2587" s="168"/>
      <c r="DR2587" s="168"/>
      <c r="DS2587" s="168"/>
      <c r="DT2587" s="168"/>
      <c r="DU2587" s="168"/>
      <c r="DV2587" s="168"/>
      <c r="DW2587" s="168"/>
      <c r="DX2587" s="168"/>
      <c r="DY2587" s="168"/>
      <c r="DZ2587" s="168"/>
      <c r="EA2587" s="168"/>
      <c r="EB2587" s="168"/>
      <c r="EC2587" s="168"/>
      <c r="ED2587" s="168"/>
      <c r="EE2587" s="168"/>
      <c r="EF2587" s="168"/>
      <c r="EG2587" s="168"/>
      <c r="EH2587" s="168"/>
      <c r="EI2587" s="168"/>
      <c r="EJ2587" s="168"/>
      <c r="EK2587" s="168"/>
      <c r="EL2587" s="168"/>
      <c r="EM2587" s="168"/>
      <c r="EN2587" s="168"/>
      <c r="EO2587" s="168"/>
      <c r="EP2587" s="168"/>
      <c r="EQ2587" s="168"/>
      <c r="ER2587" s="168"/>
      <c r="ES2587" s="168"/>
      <c r="ET2587" s="168"/>
      <c r="EU2587" s="168"/>
      <c r="EV2587" s="168"/>
      <c r="EW2587" s="168"/>
      <c r="EX2587" s="168"/>
      <c r="EY2587" s="168"/>
      <c r="EZ2587" s="168"/>
      <c r="FA2587" s="168"/>
      <c r="FB2587" s="168"/>
      <c r="FC2587" s="168"/>
      <c r="FD2587" s="168"/>
    </row>
    <row r="2588" spans="1:160" s="5" customFormat="1" x14ac:dyDescent="0.3">
      <c r="A2588" s="263"/>
      <c r="B2588" s="263"/>
      <c r="C2588" s="265"/>
      <c r="D2588" s="481"/>
      <c r="E2588" s="482"/>
      <c r="F2588" s="482"/>
      <c r="G2588" s="482"/>
      <c r="H2588" s="482"/>
      <c r="I2588" s="482"/>
      <c r="J2588" s="482"/>
      <c r="K2588" s="482"/>
      <c r="L2588" s="482"/>
      <c r="M2588" s="483"/>
      <c r="N2588" s="419"/>
      <c r="O2588" s="420"/>
      <c r="P2588" s="420"/>
      <c r="Q2588" s="420"/>
      <c r="R2588" s="420"/>
      <c r="S2588" s="420"/>
      <c r="T2588" s="420"/>
      <c r="U2588" s="421"/>
      <c r="V2588" s="33"/>
      <c r="W2588" s="57"/>
      <c r="X2588" s="86"/>
      <c r="Y2588" s="33"/>
      <c r="Z2588" s="36"/>
      <c r="AA2588" s="36"/>
      <c r="AD2588" s="33"/>
      <c r="AG2588" s="33"/>
      <c r="AH2588" s="43"/>
      <c r="AI2588" s="43"/>
      <c r="AJ2588" s="43"/>
      <c r="AK2588" s="43"/>
      <c r="AL2588" s="43"/>
      <c r="AM2588" s="43"/>
      <c r="AN2588" s="43"/>
      <c r="AO2588" s="43"/>
      <c r="AP2588" s="43"/>
      <c r="AQ2588" s="43"/>
      <c r="AR2588" s="43"/>
      <c r="AS2588" s="43"/>
      <c r="AT2588" s="43"/>
      <c r="AU2588" s="44"/>
      <c r="AV2588" s="33"/>
      <c r="AW2588" s="33"/>
      <c r="AX2588" s="33"/>
      <c r="AZ2588" s="141"/>
      <c r="BE2588" s="168"/>
      <c r="BF2588" s="168"/>
      <c r="BG2588" s="168"/>
      <c r="BH2588" s="168"/>
      <c r="BI2588" s="168"/>
      <c r="BJ2588" s="168"/>
      <c r="BK2588" s="168"/>
      <c r="BL2588" s="168"/>
      <c r="BM2588" s="168"/>
      <c r="DK2588" s="168"/>
      <c r="DL2588" s="168"/>
      <c r="DM2588" s="168"/>
      <c r="DN2588" s="168"/>
      <c r="DO2588" s="168"/>
      <c r="DP2588" s="168"/>
      <c r="DQ2588" s="168"/>
      <c r="DR2588" s="168"/>
      <c r="DS2588" s="168"/>
      <c r="DT2588" s="168"/>
      <c r="DU2588" s="168"/>
      <c r="DV2588" s="168"/>
      <c r="DW2588" s="168"/>
      <c r="DX2588" s="168"/>
      <c r="DY2588" s="168"/>
      <c r="DZ2588" s="168"/>
      <c r="EA2588" s="168"/>
      <c r="EB2588" s="168"/>
      <c r="EC2588" s="168"/>
      <c r="ED2588" s="168"/>
      <c r="EE2588" s="168"/>
      <c r="EF2588" s="168"/>
      <c r="EG2588" s="168"/>
      <c r="EH2588" s="168"/>
      <c r="EI2588" s="168"/>
      <c r="EJ2588" s="168"/>
      <c r="EK2588" s="168"/>
      <c r="EL2588" s="168"/>
      <c r="EM2588" s="168"/>
      <c r="EN2588" s="168"/>
      <c r="EO2588" s="168"/>
      <c r="EP2588" s="168"/>
      <c r="EQ2588" s="168"/>
      <c r="ER2588" s="168"/>
      <c r="ES2588" s="168"/>
      <c r="ET2588" s="168"/>
      <c r="EU2588" s="168"/>
      <c r="EV2588" s="168"/>
      <c r="EW2588" s="168"/>
      <c r="EX2588" s="168"/>
      <c r="EY2588" s="168"/>
      <c r="EZ2588" s="168"/>
      <c r="FA2588" s="168"/>
      <c r="FB2588" s="168"/>
      <c r="FC2588" s="168"/>
      <c r="FD2588" s="168"/>
    </row>
    <row r="2589" spans="1:160" s="5" customFormat="1" ht="14.4" thickBot="1" x14ac:dyDescent="0.35">
      <c r="A2589" s="263"/>
      <c r="B2589" s="263"/>
      <c r="C2589" s="265"/>
      <c r="D2589" s="425"/>
      <c r="E2589" s="426"/>
      <c r="F2589" s="426"/>
      <c r="G2589" s="426"/>
      <c r="H2589" s="426"/>
      <c r="I2589" s="426"/>
      <c r="J2589" s="426"/>
      <c r="K2589" s="426"/>
      <c r="L2589" s="426"/>
      <c r="M2589" s="427"/>
      <c r="N2589" s="422"/>
      <c r="O2589" s="423"/>
      <c r="P2589" s="423"/>
      <c r="Q2589" s="423"/>
      <c r="R2589" s="423"/>
      <c r="S2589" s="423"/>
      <c r="T2589" s="423"/>
      <c r="U2589" s="424"/>
      <c r="V2589" s="33"/>
      <c r="W2589" s="57"/>
      <c r="X2589" s="86"/>
      <c r="Y2589" s="33"/>
      <c r="Z2589" s="36"/>
      <c r="AA2589" s="36"/>
      <c r="AD2589" s="33"/>
      <c r="AG2589" s="33"/>
      <c r="AH2589" s="43"/>
      <c r="AI2589" s="43"/>
      <c r="AJ2589" s="43"/>
      <c r="AK2589" s="43"/>
      <c r="AL2589" s="43"/>
      <c r="AM2589" s="43"/>
      <c r="AN2589" s="43"/>
      <c r="AO2589" s="43"/>
      <c r="AP2589" s="43"/>
      <c r="AQ2589" s="43"/>
      <c r="AR2589" s="43"/>
      <c r="AS2589" s="43"/>
      <c r="AT2589" s="43"/>
      <c r="AU2589" s="44"/>
      <c r="AV2589" s="33"/>
      <c r="AW2589" s="33"/>
      <c r="AX2589" s="33"/>
      <c r="AZ2589" s="141"/>
      <c r="BE2589" s="168"/>
      <c r="BF2589" s="168"/>
      <c r="BG2589" s="168"/>
      <c r="BH2589" s="168"/>
      <c r="BI2589" s="168"/>
      <c r="BJ2589" s="168"/>
      <c r="BK2589" s="168"/>
      <c r="BL2589" s="168"/>
      <c r="BM2589" s="168"/>
      <c r="DK2589" s="168"/>
      <c r="DL2589" s="168"/>
      <c r="DM2589" s="168"/>
      <c r="DN2589" s="168"/>
      <c r="DO2589" s="168"/>
      <c r="DP2589" s="168"/>
      <c r="DQ2589" s="168"/>
      <c r="DR2589" s="168"/>
      <c r="DS2589" s="168"/>
      <c r="DT2589" s="168"/>
      <c r="DU2589" s="168"/>
      <c r="DV2589" s="168"/>
      <c r="DW2589" s="168"/>
      <c r="DX2589" s="168"/>
      <c r="DY2589" s="168"/>
      <c r="DZ2589" s="168"/>
      <c r="EA2589" s="168"/>
      <c r="EB2589" s="168"/>
      <c r="EC2589" s="168"/>
      <c r="ED2589" s="168"/>
      <c r="EE2589" s="168"/>
      <c r="EF2589" s="168"/>
      <c r="EG2589" s="168"/>
      <c r="EH2589" s="168"/>
      <c r="EI2589" s="168"/>
      <c r="EJ2589" s="168"/>
      <c r="EK2589" s="168"/>
      <c r="EL2589" s="168"/>
      <c r="EM2589" s="168"/>
      <c r="EN2589" s="168"/>
      <c r="EO2589" s="168"/>
      <c r="EP2589" s="168"/>
      <c r="EQ2589" s="168"/>
      <c r="ER2589" s="168"/>
      <c r="ES2589" s="168"/>
      <c r="ET2589" s="168"/>
      <c r="EU2589" s="168"/>
      <c r="EV2589" s="168"/>
      <c r="EW2589" s="168"/>
      <c r="EX2589" s="168"/>
      <c r="EY2589" s="168"/>
      <c r="EZ2589" s="168"/>
      <c r="FA2589" s="168"/>
      <c r="FB2589" s="168"/>
      <c r="FC2589" s="168"/>
      <c r="FD2589" s="168"/>
    </row>
    <row r="2590" spans="1:160" s="5" customFormat="1" ht="5.25" customHeight="1" thickBot="1" x14ac:dyDescent="0.35">
      <c r="A2590" s="263"/>
      <c r="B2590" s="263"/>
      <c r="C2590" s="265"/>
      <c r="D2590" s="428"/>
      <c r="E2590" s="428"/>
      <c r="F2590" s="428"/>
      <c r="G2590" s="428"/>
      <c r="H2590" s="428"/>
      <c r="I2590" s="428"/>
      <c r="J2590" s="428"/>
      <c r="K2590" s="428"/>
      <c r="L2590" s="428"/>
      <c r="M2590" s="428"/>
      <c r="N2590" s="428"/>
      <c r="O2590" s="428"/>
      <c r="P2590" s="428"/>
      <c r="Q2590" s="428"/>
      <c r="R2590" s="428"/>
      <c r="S2590" s="428"/>
      <c r="T2590" s="428"/>
      <c r="U2590" s="428"/>
      <c r="V2590" s="33"/>
      <c r="W2590" s="57"/>
      <c r="X2590" s="86"/>
      <c r="Y2590" s="33"/>
      <c r="Z2590" s="36"/>
      <c r="AA2590" s="36"/>
      <c r="AD2590" s="33"/>
      <c r="AG2590" s="33"/>
      <c r="AH2590" s="43"/>
      <c r="AI2590" s="43"/>
      <c r="AJ2590" s="43"/>
      <c r="AK2590" s="43"/>
      <c r="AL2590" s="43"/>
      <c r="AM2590" s="43"/>
      <c r="AN2590" s="43"/>
      <c r="AO2590" s="43"/>
      <c r="AP2590" s="43"/>
      <c r="AQ2590" s="43"/>
      <c r="AR2590" s="43"/>
      <c r="AS2590" s="43"/>
      <c r="AT2590" s="43"/>
      <c r="AU2590" s="44"/>
      <c r="AV2590" s="33"/>
      <c r="AW2590" s="33"/>
      <c r="AX2590" s="33"/>
      <c r="AZ2590" s="141"/>
      <c r="BE2590" s="168"/>
      <c r="BF2590" s="168"/>
      <c r="BG2590" s="168"/>
      <c r="BH2590" s="168"/>
      <c r="BI2590" s="168"/>
      <c r="BJ2590" s="168"/>
      <c r="BK2590" s="168"/>
      <c r="BL2590" s="168"/>
      <c r="BM2590" s="168"/>
      <c r="DK2590" s="168"/>
      <c r="DL2590" s="168"/>
      <c r="DM2590" s="168"/>
      <c r="DN2590" s="168"/>
      <c r="DO2590" s="168"/>
      <c r="DP2590" s="168"/>
      <c r="DQ2590" s="168"/>
      <c r="DR2590" s="168"/>
      <c r="DS2590" s="168"/>
      <c r="DT2590" s="168"/>
      <c r="DU2590" s="168"/>
      <c r="DV2590" s="168"/>
      <c r="DW2590" s="168"/>
      <c r="DX2590" s="168"/>
      <c r="DY2590" s="168"/>
      <c r="DZ2590" s="168"/>
      <c r="EA2590" s="168"/>
      <c r="EB2590" s="168"/>
      <c r="EC2590" s="168"/>
      <c r="ED2590" s="168"/>
      <c r="EE2590" s="168"/>
      <c r="EF2590" s="168"/>
      <c r="EG2590" s="168"/>
      <c r="EH2590" s="168"/>
      <c r="EI2590" s="168"/>
      <c r="EJ2590" s="168"/>
      <c r="EK2590" s="168"/>
      <c r="EL2590" s="168"/>
      <c r="EM2590" s="168"/>
      <c r="EN2590" s="168"/>
      <c r="EO2590" s="168"/>
      <c r="EP2590" s="168"/>
      <c r="EQ2590" s="168"/>
      <c r="ER2590" s="168"/>
      <c r="ES2590" s="168"/>
      <c r="ET2590" s="168"/>
      <c r="EU2590" s="168"/>
      <c r="EV2590" s="168"/>
      <c r="EW2590" s="168"/>
      <c r="EX2590" s="168"/>
      <c r="EY2590" s="168"/>
      <c r="EZ2590" s="168"/>
      <c r="FA2590" s="168"/>
      <c r="FB2590" s="168"/>
      <c r="FC2590" s="168"/>
      <c r="FD2590" s="168"/>
    </row>
    <row r="2591" spans="1:160" s="5" customFormat="1" ht="20.25" customHeight="1" x14ac:dyDescent="0.3">
      <c r="A2591" s="263"/>
      <c r="B2591" s="263"/>
      <c r="C2591" s="265"/>
      <c r="D2591" s="429" t="s">
        <v>18</v>
      </c>
      <c r="E2591" s="430"/>
      <c r="F2591" s="430"/>
      <c r="G2591" s="430"/>
      <c r="H2591" s="430"/>
      <c r="I2591" s="430"/>
      <c r="J2591" s="430"/>
      <c r="K2591" s="430"/>
      <c r="L2591" s="430"/>
      <c r="M2591" s="431"/>
      <c r="N2591" s="429" t="s">
        <v>19</v>
      </c>
      <c r="O2591" s="430"/>
      <c r="P2591" s="430"/>
      <c r="Q2591" s="430"/>
      <c r="R2591" s="430"/>
      <c r="S2591" s="430"/>
      <c r="T2591" s="430"/>
      <c r="U2591" s="431"/>
      <c r="V2591" s="33"/>
      <c r="W2591" s="57"/>
      <c r="X2591" s="86"/>
      <c r="Y2591" s="33"/>
      <c r="Z2591" s="36"/>
      <c r="AA2591" s="36"/>
      <c r="AD2591" s="33"/>
      <c r="AG2591" s="33"/>
      <c r="AH2591" s="43"/>
      <c r="AI2591" s="43"/>
      <c r="AJ2591" s="43"/>
      <c r="AK2591" s="43"/>
      <c r="AL2591" s="43"/>
      <c r="AM2591" s="43"/>
      <c r="AN2591" s="43"/>
      <c r="AO2591" s="43"/>
      <c r="AP2591" s="43"/>
      <c r="AQ2591" s="43"/>
      <c r="AR2591" s="43"/>
      <c r="AS2591" s="43"/>
      <c r="AT2591" s="43"/>
      <c r="AU2591" s="44"/>
      <c r="AV2591" s="33"/>
      <c r="AW2591" s="33"/>
      <c r="AX2591" s="33"/>
      <c r="AZ2591" s="141"/>
      <c r="BE2591" s="168"/>
      <c r="BF2591" s="168"/>
      <c r="BG2591" s="168"/>
      <c r="BH2591" s="168"/>
      <c r="BI2591" s="168"/>
      <c r="BJ2591" s="168"/>
      <c r="BK2591" s="168"/>
      <c r="BL2591" s="168"/>
      <c r="BM2591" s="168"/>
      <c r="DK2591" s="168"/>
      <c r="DL2591" s="168"/>
      <c r="DM2591" s="168"/>
      <c r="DN2591" s="168"/>
      <c r="DO2591" s="168"/>
      <c r="DP2591" s="168"/>
      <c r="DQ2591" s="168"/>
      <c r="DR2591" s="168"/>
      <c r="DS2591" s="168"/>
      <c r="DT2591" s="168"/>
      <c r="DU2591" s="168"/>
      <c r="DV2591" s="168"/>
      <c r="DW2591" s="168"/>
      <c r="DX2591" s="168"/>
      <c r="DY2591" s="168"/>
      <c r="DZ2591" s="168"/>
      <c r="EA2591" s="168"/>
      <c r="EB2591" s="168"/>
      <c r="EC2591" s="168"/>
      <c r="ED2591" s="168"/>
      <c r="EE2591" s="168"/>
      <c r="EF2591" s="168"/>
      <c r="EG2591" s="168"/>
      <c r="EH2591" s="168"/>
      <c r="EI2591" s="168"/>
      <c r="EJ2591" s="168"/>
      <c r="EK2591" s="168"/>
      <c r="EL2591" s="168"/>
      <c r="EM2591" s="168"/>
      <c r="EN2591" s="168"/>
      <c r="EO2591" s="168"/>
      <c r="EP2591" s="168"/>
      <c r="EQ2591" s="168"/>
      <c r="ER2591" s="168"/>
      <c r="ES2591" s="168"/>
      <c r="ET2591" s="168"/>
      <c r="EU2591" s="168"/>
      <c r="EV2591" s="168"/>
      <c r="EW2591" s="168"/>
      <c r="EX2591" s="168"/>
      <c r="EY2591" s="168"/>
      <c r="EZ2591" s="168"/>
      <c r="FA2591" s="168"/>
      <c r="FB2591" s="168"/>
      <c r="FC2591" s="168"/>
      <c r="FD2591" s="168"/>
    </row>
    <row r="2592" spans="1:160" s="5" customFormat="1" x14ac:dyDescent="0.3">
      <c r="A2592" s="263"/>
      <c r="B2592" s="263"/>
      <c r="C2592" s="265"/>
      <c r="D2592" s="432" t="s">
        <v>20</v>
      </c>
      <c r="E2592" s="433"/>
      <c r="F2592" s="433"/>
      <c r="G2592" s="433"/>
      <c r="H2592" s="433"/>
      <c r="I2592" s="433"/>
      <c r="J2592" s="433"/>
      <c r="K2592" s="433"/>
      <c r="L2592" s="433"/>
      <c r="M2592" s="434"/>
      <c r="N2592" s="435" t="s">
        <v>21</v>
      </c>
      <c r="O2592" s="436"/>
      <c r="P2592" s="436"/>
      <c r="Q2592" s="436"/>
      <c r="R2592" s="436"/>
      <c r="S2592" s="436"/>
      <c r="T2592" s="436"/>
      <c r="U2592" s="437"/>
      <c r="V2592" s="33"/>
      <c r="W2592" s="57"/>
      <c r="X2592" s="86"/>
      <c r="Y2592" s="33"/>
      <c r="Z2592" s="36"/>
      <c r="AA2592" s="36"/>
      <c r="AD2592" s="33"/>
      <c r="AG2592" s="33"/>
      <c r="AH2592" s="43"/>
      <c r="AI2592" s="43"/>
      <c r="AJ2592" s="43"/>
      <c r="AK2592" s="43"/>
      <c r="AL2592" s="43"/>
      <c r="AM2592" s="43"/>
      <c r="AN2592" s="43"/>
      <c r="AO2592" s="43"/>
      <c r="AP2592" s="43"/>
      <c r="AQ2592" s="43"/>
      <c r="AR2592" s="43"/>
      <c r="AS2592" s="43"/>
      <c r="AT2592" s="43"/>
      <c r="AU2592" s="44"/>
      <c r="AV2592" s="33"/>
      <c r="AW2592" s="33"/>
      <c r="AX2592" s="33"/>
      <c r="AZ2592" s="141"/>
      <c r="BE2592" s="168"/>
      <c r="BF2592" s="168"/>
      <c r="BG2592" s="168"/>
      <c r="BH2592" s="168"/>
      <c r="BI2592" s="168"/>
      <c r="BJ2592" s="168"/>
      <c r="BK2592" s="168"/>
      <c r="BL2592" s="168"/>
      <c r="BM2592" s="168"/>
      <c r="DK2592" s="168"/>
      <c r="DL2592" s="168"/>
      <c r="DM2592" s="168"/>
      <c r="DN2592" s="168"/>
      <c r="DO2592" s="168"/>
      <c r="DP2592" s="168"/>
      <c r="DQ2592" s="168"/>
      <c r="DR2592" s="168"/>
      <c r="DS2592" s="168"/>
      <c r="DT2592" s="168"/>
      <c r="DU2592" s="168"/>
      <c r="DV2592" s="168"/>
      <c r="DW2592" s="168"/>
      <c r="DX2592" s="168"/>
      <c r="DY2592" s="168"/>
      <c r="DZ2592" s="168"/>
      <c r="EA2592" s="168"/>
      <c r="EB2592" s="168"/>
      <c r="EC2592" s="168"/>
      <c r="ED2592" s="168"/>
      <c r="EE2592" s="168"/>
      <c r="EF2592" s="168"/>
      <c r="EG2592" s="168"/>
      <c r="EH2592" s="168"/>
      <c r="EI2592" s="168"/>
      <c r="EJ2592" s="168"/>
      <c r="EK2592" s="168"/>
      <c r="EL2592" s="168"/>
      <c r="EM2592" s="168"/>
      <c r="EN2592" s="168"/>
      <c r="EO2592" s="168"/>
      <c r="EP2592" s="168"/>
      <c r="EQ2592" s="168"/>
      <c r="ER2592" s="168"/>
      <c r="ES2592" s="168"/>
      <c r="ET2592" s="168"/>
      <c r="EU2592" s="168"/>
      <c r="EV2592" s="168"/>
      <c r="EW2592" s="168"/>
      <c r="EX2592" s="168"/>
      <c r="EY2592" s="168"/>
      <c r="EZ2592" s="168"/>
      <c r="FA2592" s="168"/>
      <c r="FB2592" s="168"/>
      <c r="FC2592" s="168"/>
      <c r="FD2592" s="168"/>
    </row>
    <row r="2593" spans="1:160" s="5" customFormat="1" ht="15.75" customHeight="1" x14ac:dyDescent="0.3">
      <c r="A2593" s="263"/>
      <c r="B2593" s="263"/>
      <c r="C2593" s="265"/>
      <c r="D2593" s="438" t="s">
        <v>22</v>
      </c>
      <c r="E2593" s="439"/>
      <c r="F2593" s="439"/>
      <c r="G2593" s="439"/>
      <c r="H2593" s="439"/>
      <c r="I2593" s="439"/>
      <c r="J2593" s="439"/>
      <c r="K2593" s="439"/>
      <c r="L2593" s="439"/>
      <c r="M2593" s="440"/>
      <c r="N2593" s="438" t="s">
        <v>22</v>
      </c>
      <c r="O2593" s="444"/>
      <c r="P2593" s="444"/>
      <c r="Q2593" s="444"/>
      <c r="R2593" s="444"/>
      <c r="S2593" s="444"/>
      <c r="T2593" s="444"/>
      <c r="U2593" s="440"/>
      <c r="V2593" s="33"/>
      <c r="W2593" s="57"/>
      <c r="X2593" s="86"/>
      <c r="Y2593" s="33"/>
      <c r="Z2593" s="36"/>
      <c r="AA2593" s="36"/>
      <c r="AD2593" s="33"/>
      <c r="AG2593" s="33"/>
      <c r="AH2593" s="43"/>
      <c r="AI2593" s="43"/>
      <c r="AJ2593" s="43"/>
      <c r="AK2593" s="43"/>
      <c r="AL2593" s="43"/>
      <c r="AM2593" s="43"/>
      <c r="AN2593" s="43"/>
      <c r="AO2593" s="43"/>
      <c r="AP2593" s="43"/>
      <c r="AQ2593" s="43"/>
      <c r="AR2593" s="43"/>
      <c r="AS2593" s="43"/>
      <c r="AT2593" s="43"/>
      <c r="AU2593" s="44"/>
      <c r="AV2593" s="33"/>
      <c r="AW2593" s="33"/>
      <c r="AX2593" s="33"/>
      <c r="AZ2593" s="141"/>
      <c r="BE2593" s="168"/>
      <c r="BF2593" s="168"/>
      <c r="BG2593" s="168"/>
      <c r="BH2593" s="168"/>
      <c r="BI2593" s="168"/>
      <c r="BJ2593" s="168"/>
      <c r="BK2593" s="168"/>
      <c r="BL2593" s="168"/>
      <c r="BM2593" s="168"/>
      <c r="DK2593" s="168"/>
      <c r="DL2593" s="168"/>
      <c r="DM2593" s="168"/>
      <c r="DN2593" s="168"/>
      <c r="DO2593" s="168"/>
      <c r="DP2593" s="168"/>
      <c r="DQ2593" s="168"/>
      <c r="DR2593" s="168"/>
      <c r="DS2593" s="168"/>
      <c r="DT2593" s="168"/>
      <c r="DU2593" s="168"/>
      <c r="DV2593" s="168"/>
      <c r="DW2593" s="168"/>
      <c r="DX2593" s="168"/>
      <c r="DY2593" s="168"/>
      <c r="DZ2593" s="168"/>
      <c r="EA2593" s="168"/>
      <c r="EB2593" s="168"/>
      <c r="EC2593" s="168"/>
      <c r="ED2593" s="168"/>
      <c r="EE2593" s="168"/>
      <c r="EF2593" s="168"/>
      <c r="EG2593" s="168"/>
      <c r="EH2593" s="168"/>
      <c r="EI2593" s="168"/>
      <c r="EJ2593" s="168"/>
      <c r="EK2593" s="168"/>
      <c r="EL2593" s="168"/>
      <c r="EM2593" s="168"/>
      <c r="EN2593" s="168"/>
      <c r="EO2593" s="168"/>
      <c r="EP2593" s="168"/>
      <c r="EQ2593" s="168"/>
      <c r="ER2593" s="168"/>
      <c r="ES2593" s="168"/>
      <c r="ET2593" s="168"/>
      <c r="EU2593" s="168"/>
      <c r="EV2593" s="168"/>
      <c r="EW2593" s="168"/>
      <c r="EX2593" s="168"/>
      <c r="EY2593" s="168"/>
      <c r="EZ2593" s="168"/>
      <c r="FA2593" s="168"/>
      <c r="FB2593" s="168"/>
      <c r="FC2593" s="168"/>
      <c r="FD2593" s="168"/>
    </row>
    <row r="2594" spans="1:160" s="5" customFormat="1" ht="15.75" customHeight="1" x14ac:dyDescent="0.3">
      <c r="A2594" s="263"/>
      <c r="B2594" s="263"/>
      <c r="C2594" s="265"/>
      <c r="D2594" s="438"/>
      <c r="E2594" s="439"/>
      <c r="F2594" s="439"/>
      <c r="G2594" s="439"/>
      <c r="H2594" s="439"/>
      <c r="I2594" s="439"/>
      <c r="J2594" s="439"/>
      <c r="K2594" s="439"/>
      <c r="L2594" s="439"/>
      <c r="M2594" s="440"/>
      <c r="N2594" s="438"/>
      <c r="O2594" s="439"/>
      <c r="P2594" s="439"/>
      <c r="Q2594" s="439"/>
      <c r="R2594" s="439"/>
      <c r="S2594" s="439"/>
      <c r="T2594" s="439"/>
      <c r="U2594" s="440"/>
      <c r="V2594" s="33"/>
      <c r="W2594" s="57"/>
      <c r="X2594" s="86"/>
      <c r="Y2594" s="33"/>
      <c r="Z2594" s="36"/>
      <c r="AA2594" s="36"/>
      <c r="AD2594" s="33"/>
      <c r="AG2594" s="33"/>
      <c r="AH2594" s="43"/>
      <c r="AI2594" s="43"/>
      <c r="AJ2594" s="43"/>
      <c r="AK2594" s="43"/>
      <c r="AL2594" s="43"/>
      <c r="AM2594" s="43"/>
      <c r="AN2594" s="43"/>
      <c r="AO2594" s="43"/>
      <c r="AP2594" s="43"/>
      <c r="AQ2594" s="43"/>
      <c r="AR2594" s="43"/>
      <c r="AS2594" s="43"/>
      <c r="AT2594" s="43"/>
      <c r="AU2594" s="44"/>
      <c r="AV2594" s="33"/>
      <c r="AW2594" s="33"/>
      <c r="AX2594" s="33"/>
      <c r="AZ2594" s="141"/>
      <c r="BE2594" s="168"/>
      <c r="BF2594" s="168"/>
      <c r="BG2594" s="168"/>
      <c r="BH2594" s="168"/>
      <c r="BI2594" s="168"/>
      <c r="BJ2594" s="168"/>
      <c r="BK2594" s="168"/>
      <c r="BL2594" s="168"/>
      <c r="BM2594" s="168"/>
      <c r="DK2594" s="168"/>
      <c r="DL2594" s="168"/>
      <c r="DM2594" s="168"/>
      <c r="DN2594" s="168"/>
      <c r="DO2594" s="168"/>
      <c r="DP2594" s="168"/>
      <c r="DQ2594" s="168"/>
      <c r="DR2594" s="168"/>
      <c r="DS2594" s="168"/>
      <c r="DT2594" s="168"/>
      <c r="DU2594" s="168"/>
      <c r="DV2594" s="168"/>
      <c r="DW2594" s="168"/>
      <c r="DX2594" s="168"/>
      <c r="DY2594" s="168"/>
      <c r="DZ2594" s="168"/>
      <c r="EA2594" s="168"/>
      <c r="EB2594" s="168"/>
      <c r="EC2594" s="168"/>
      <c r="ED2594" s="168"/>
      <c r="EE2594" s="168"/>
      <c r="EF2594" s="168"/>
      <c r="EG2594" s="168"/>
      <c r="EH2594" s="168"/>
      <c r="EI2594" s="168"/>
      <c r="EJ2594" s="168"/>
      <c r="EK2594" s="168"/>
      <c r="EL2594" s="168"/>
      <c r="EM2594" s="168"/>
      <c r="EN2594" s="168"/>
      <c r="EO2594" s="168"/>
      <c r="EP2594" s="168"/>
      <c r="EQ2594" s="168"/>
      <c r="ER2594" s="168"/>
      <c r="ES2594" s="168"/>
      <c r="ET2594" s="168"/>
      <c r="EU2594" s="168"/>
      <c r="EV2594" s="168"/>
      <c r="EW2594" s="168"/>
      <c r="EX2594" s="168"/>
      <c r="EY2594" s="168"/>
      <c r="EZ2594" s="168"/>
      <c r="FA2594" s="168"/>
      <c r="FB2594" s="168"/>
      <c r="FC2594" s="168"/>
      <c r="FD2594" s="168"/>
    </row>
    <row r="2595" spans="1:160" s="5" customFormat="1" ht="15.75" customHeight="1" x14ac:dyDescent="0.3">
      <c r="A2595" s="263"/>
      <c r="B2595" s="263"/>
      <c r="C2595" s="265"/>
      <c r="D2595" s="441"/>
      <c r="E2595" s="442"/>
      <c r="F2595" s="442"/>
      <c r="G2595" s="442"/>
      <c r="H2595" s="442"/>
      <c r="I2595" s="442"/>
      <c r="J2595" s="442"/>
      <c r="K2595" s="442"/>
      <c r="L2595" s="442"/>
      <c r="M2595" s="443"/>
      <c r="N2595" s="441"/>
      <c r="O2595" s="442"/>
      <c r="P2595" s="442"/>
      <c r="Q2595" s="442"/>
      <c r="R2595" s="442"/>
      <c r="S2595" s="442"/>
      <c r="T2595" s="442"/>
      <c r="U2595" s="443"/>
      <c r="V2595" s="33"/>
      <c r="W2595" s="57"/>
      <c r="X2595" s="86"/>
      <c r="Y2595" s="33"/>
      <c r="Z2595" s="36"/>
      <c r="AA2595" s="36"/>
      <c r="AD2595" s="33"/>
      <c r="AG2595" s="33"/>
      <c r="AH2595" s="43"/>
      <c r="AI2595" s="43"/>
      <c r="AJ2595" s="43"/>
      <c r="AK2595" s="43"/>
      <c r="AL2595" s="43"/>
      <c r="AM2595" s="43"/>
      <c r="AN2595" s="43"/>
      <c r="AO2595" s="43"/>
      <c r="AP2595" s="43"/>
      <c r="AQ2595" s="43"/>
      <c r="AR2595" s="43"/>
      <c r="AS2595" s="43"/>
      <c r="AT2595" s="43"/>
      <c r="AU2595" s="44"/>
      <c r="AV2595" s="33"/>
      <c r="AW2595" s="33"/>
      <c r="AX2595" s="33"/>
      <c r="AZ2595" s="141"/>
      <c r="BE2595" s="168"/>
      <c r="BF2595" s="168"/>
      <c r="BG2595" s="168"/>
      <c r="BH2595" s="168"/>
      <c r="BI2595" s="168"/>
      <c r="BJ2595" s="168"/>
      <c r="BK2595" s="168"/>
      <c r="BL2595" s="168"/>
      <c r="BM2595" s="168"/>
      <c r="DK2595" s="168"/>
      <c r="DL2595" s="168"/>
      <c r="DM2595" s="168"/>
      <c r="DN2595" s="168"/>
      <c r="DO2595" s="168"/>
      <c r="DP2595" s="168"/>
      <c r="DQ2595" s="168"/>
      <c r="DR2595" s="168"/>
      <c r="DS2595" s="168"/>
      <c r="DT2595" s="168"/>
      <c r="DU2595" s="168"/>
      <c r="DV2595" s="168"/>
      <c r="DW2595" s="168"/>
      <c r="DX2595" s="168"/>
      <c r="DY2595" s="168"/>
      <c r="DZ2595" s="168"/>
      <c r="EA2595" s="168"/>
      <c r="EB2595" s="168"/>
      <c r="EC2595" s="168"/>
      <c r="ED2595" s="168"/>
      <c r="EE2595" s="168"/>
      <c r="EF2595" s="168"/>
      <c r="EG2595" s="168"/>
      <c r="EH2595" s="168"/>
      <c r="EI2595" s="168"/>
      <c r="EJ2595" s="168"/>
      <c r="EK2595" s="168"/>
      <c r="EL2595" s="168"/>
      <c r="EM2595" s="168"/>
      <c r="EN2595" s="168"/>
      <c r="EO2595" s="168"/>
      <c r="EP2595" s="168"/>
      <c r="EQ2595" s="168"/>
      <c r="ER2595" s="168"/>
      <c r="ES2595" s="168"/>
      <c r="ET2595" s="168"/>
      <c r="EU2595" s="168"/>
      <c r="EV2595" s="168"/>
      <c r="EW2595" s="168"/>
      <c r="EX2595" s="168"/>
      <c r="EY2595" s="168"/>
      <c r="EZ2595" s="168"/>
      <c r="FA2595" s="168"/>
      <c r="FB2595" s="168"/>
      <c r="FC2595" s="168"/>
      <c r="FD2595" s="168"/>
    </row>
    <row r="2596" spans="1:160" s="5" customFormat="1" x14ac:dyDescent="0.25">
      <c r="A2596" s="263"/>
      <c r="B2596" s="263"/>
      <c r="C2596" s="265"/>
      <c r="D2596" s="10" t="s">
        <v>23</v>
      </c>
      <c r="E2596" s="445" t="e">
        <f>+#REF!</f>
        <v>#REF!</v>
      </c>
      <c r="F2596" s="445"/>
      <c r="G2596" s="445"/>
      <c r="H2596" s="445"/>
      <c r="I2596" s="445"/>
      <c r="J2596" s="445"/>
      <c r="K2596" s="445"/>
      <c r="L2596" s="445"/>
      <c r="M2596" s="446"/>
      <c r="N2596" s="11" t="s">
        <v>23</v>
      </c>
      <c r="O2596" s="445" t="e">
        <f>+#REF!</f>
        <v>#REF!</v>
      </c>
      <c r="P2596" s="445"/>
      <c r="Q2596" s="445"/>
      <c r="R2596" s="445"/>
      <c r="S2596" s="445"/>
      <c r="T2596" s="445"/>
      <c r="U2596" s="446"/>
      <c r="V2596" s="33"/>
      <c r="W2596" s="57"/>
      <c r="X2596" s="86"/>
      <c r="Y2596" s="33"/>
      <c r="Z2596" s="36"/>
      <c r="AA2596" s="36"/>
      <c r="AD2596" s="33"/>
      <c r="AG2596" s="33"/>
      <c r="AH2596" s="43"/>
      <c r="AI2596" s="43"/>
      <c r="AJ2596" s="43"/>
      <c r="AK2596" s="43"/>
      <c r="AL2596" s="43"/>
      <c r="AM2596" s="43"/>
      <c r="AN2596" s="43"/>
      <c r="AO2596" s="43"/>
      <c r="AP2596" s="43"/>
      <c r="AQ2596" s="43"/>
      <c r="AR2596" s="43"/>
      <c r="AS2596" s="43"/>
      <c r="AT2596" s="43"/>
      <c r="AU2596" s="44"/>
      <c r="AV2596" s="33"/>
      <c r="AW2596" s="33"/>
      <c r="AX2596" s="33"/>
      <c r="AZ2596" s="141"/>
      <c r="BE2596" s="168"/>
      <c r="BF2596" s="168"/>
      <c r="BG2596" s="168"/>
      <c r="BH2596" s="168"/>
      <c r="BI2596" s="168"/>
      <c r="BJ2596" s="168"/>
      <c r="BK2596" s="168"/>
      <c r="BL2596" s="168"/>
      <c r="BM2596" s="168"/>
      <c r="DK2596" s="168"/>
      <c r="DL2596" s="168"/>
      <c r="DM2596" s="168"/>
      <c r="DN2596" s="168"/>
      <c r="DO2596" s="168"/>
      <c r="DP2596" s="168"/>
      <c r="DQ2596" s="168"/>
      <c r="DR2596" s="168"/>
      <c r="DS2596" s="168"/>
      <c r="DT2596" s="168"/>
      <c r="DU2596" s="168"/>
      <c r="DV2596" s="168"/>
      <c r="DW2596" s="168"/>
      <c r="DX2596" s="168"/>
      <c r="DY2596" s="168"/>
      <c r="DZ2596" s="168"/>
      <c r="EA2596" s="168"/>
      <c r="EB2596" s="168"/>
      <c r="EC2596" s="168"/>
      <c r="ED2596" s="168"/>
      <c r="EE2596" s="168"/>
      <c r="EF2596" s="168"/>
      <c r="EG2596" s="168"/>
      <c r="EH2596" s="168"/>
      <c r="EI2596" s="168"/>
      <c r="EJ2596" s="168"/>
      <c r="EK2596" s="168"/>
      <c r="EL2596" s="168"/>
      <c r="EM2596" s="168"/>
      <c r="EN2596" s="168"/>
      <c r="EO2596" s="168"/>
      <c r="EP2596" s="168"/>
      <c r="EQ2596" s="168"/>
      <c r="ER2596" s="168"/>
      <c r="ES2596" s="168"/>
      <c r="ET2596" s="168"/>
      <c r="EU2596" s="168"/>
      <c r="EV2596" s="168"/>
      <c r="EW2596" s="168"/>
      <c r="EX2596" s="168"/>
      <c r="EY2596" s="168"/>
      <c r="EZ2596" s="168"/>
      <c r="FA2596" s="168"/>
      <c r="FB2596" s="168"/>
      <c r="FC2596" s="168"/>
      <c r="FD2596" s="168"/>
    </row>
    <row r="2597" spans="1:160" s="5" customFormat="1" ht="14.4" thickBot="1" x14ac:dyDescent="0.3">
      <c r="A2597" s="263"/>
      <c r="B2597" s="263"/>
      <c r="C2597" s="265"/>
      <c r="D2597" s="12" t="s">
        <v>25</v>
      </c>
      <c r="E2597" s="447" t="e">
        <f>+#REF!</f>
        <v>#REF!</v>
      </c>
      <c r="F2597" s="447"/>
      <c r="G2597" s="447"/>
      <c r="H2597" s="447"/>
      <c r="I2597" s="447"/>
      <c r="J2597" s="447"/>
      <c r="K2597" s="447"/>
      <c r="L2597" s="447"/>
      <c r="M2597" s="448"/>
      <c r="N2597" s="13" t="s">
        <v>25</v>
      </c>
      <c r="O2597" s="447" t="e">
        <f>+#REF!</f>
        <v>#REF!</v>
      </c>
      <c r="P2597" s="447"/>
      <c r="Q2597" s="447"/>
      <c r="R2597" s="447"/>
      <c r="S2597" s="447"/>
      <c r="T2597" s="447"/>
      <c r="U2597" s="448"/>
      <c r="V2597" s="33"/>
      <c r="W2597" s="57"/>
      <c r="X2597" s="86"/>
      <c r="Y2597" s="33"/>
      <c r="Z2597" s="36"/>
      <c r="AA2597" s="36"/>
      <c r="AD2597" s="33"/>
      <c r="AG2597" s="33"/>
      <c r="AH2597" s="43"/>
      <c r="AI2597" s="43"/>
      <c r="AJ2597" s="43"/>
      <c r="AK2597" s="43"/>
      <c r="AL2597" s="43"/>
      <c r="AM2597" s="43"/>
      <c r="AN2597" s="43"/>
      <c r="AO2597" s="43"/>
      <c r="AP2597" s="43"/>
      <c r="AQ2597" s="43"/>
      <c r="AR2597" s="43"/>
      <c r="AS2597" s="43"/>
      <c r="AT2597" s="43"/>
      <c r="AU2597" s="44"/>
      <c r="AV2597" s="33"/>
      <c r="AW2597" s="33"/>
      <c r="AX2597" s="33"/>
      <c r="AZ2597" s="141"/>
      <c r="BE2597" s="168"/>
      <c r="BF2597" s="168"/>
      <c r="BG2597" s="168"/>
      <c r="BH2597" s="168"/>
      <c r="BI2597" s="168"/>
      <c r="BJ2597" s="168"/>
      <c r="BK2597" s="168"/>
      <c r="BL2597" s="168"/>
      <c r="BM2597" s="168"/>
      <c r="DK2597" s="168"/>
      <c r="DL2597" s="168"/>
      <c r="DM2597" s="168"/>
      <c r="DN2597" s="168"/>
      <c r="DO2597" s="168"/>
      <c r="DP2597" s="168"/>
      <c r="DQ2597" s="168"/>
      <c r="DR2597" s="168"/>
      <c r="DS2597" s="168"/>
      <c r="DT2597" s="168"/>
      <c r="DU2597" s="168"/>
      <c r="DV2597" s="168"/>
      <c r="DW2597" s="168"/>
      <c r="DX2597" s="168"/>
      <c r="DY2597" s="168"/>
      <c r="DZ2597" s="168"/>
      <c r="EA2597" s="168"/>
      <c r="EB2597" s="168"/>
      <c r="EC2597" s="168"/>
      <c r="ED2597" s="168"/>
      <c r="EE2597" s="168"/>
      <c r="EF2597" s="168"/>
      <c r="EG2597" s="168"/>
      <c r="EH2597" s="168"/>
      <c r="EI2597" s="168"/>
      <c r="EJ2597" s="168"/>
      <c r="EK2597" s="168"/>
      <c r="EL2597" s="168"/>
      <c r="EM2597" s="168"/>
      <c r="EN2597" s="168"/>
      <c r="EO2597" s="168"/>
      <c r="EP2597" s="168"/>
      <c r="EQ2597" s="168"/>
      <c r="ER2597" s="168"/>
      <c r="ES2597" s="168"/>
      <c r="ET2597" s="168"/>
      <c r="EU2597" s="168"/>
      <c r="EV2597" s="168"/>
      <c r="EW2597" s="168"/>
      <c r="EX2597" s="168"/>
      <c r="EY2597" s="168"/>
      <c r="EZ2597" s="168"/>
      <c r="FA2597" s="168"/>
      <c r="FB2597" s="168"/>
      <c r="FC2597" s="168"/>
      <c r="FD2597" s="168"/>
    </row>
    <row r="2598" spans="1:160" ht="9.9" customHeight="1" thickBot="1" x14ac:dyDescent="0.3"/>
    <row r="2599" spans="1:160" s="5" customFormat="1" ht="15.75" customHeight="1" x14ac:dyDescent="0.3">
      <c r="A2599" s="263"/>
      <c r="B2599" s="263"/>
      <c r="C2599" s="265"/>
      <c r="D2599" s="484"/>
      <c r="E2599" s="485"/>
      <c r="F2599" s="488" t="s">
        <v>0</v>
      </c>
      <c r="G2599" s="489"/>
      <c r="H2599" s="489"/>
      <c r="I2599" s="489"/>
      <c r="J2599" s="489"/>
      <c r="K2599" s="489"/>
      <c r="L2599" s="489"/>
      <c r="M2599" s="489"/>
      <c r="N2599" s="489"/>
      <c r="O2599" s="490"/>
      <c r="P2599" s="494" t="s">
        <v>1</v>
      </c>
      <c r="Q2599" s="495"/>
      <c r="R2599" s="495"/>
      <c r="S2599" s="496"/>
      <c r="T2599" s="500"/>
      <c r="U2599" s="501"/>
      <c r="V2599" s="33"/>
      <c r="W2599" s="57"/>
      <c r="X2599" s="86"/>
      <c r="Y2599" s="33"/>
      <c r="Z2599" s="36"/>
      <c r="AA2599" s="36"/>
      <c r="AD2599" s="33"/>
      <c r="AG2599" s="33"/>
      <c r="AH2599" s="43"/>
      <c r="AI2599" s="43"/>
      <c r="AJ2599" s="43"/>
      <c r="AK2599" s="43"/>
      <c r="AL2599" s="43"/>
      <c r="AM2599" s="43"/>
      <c r="AN2599" s="43"/>
      <c r="AO2599" s="43"/>
      <c r="AP2599" s="43"/>
      <c r="AQ2599" s="43"/>
      <c r="AR2599" s="43"/>
      <c r="AS2599" s="43"/>
      <c r="AT2599" s="43"/>
      <c r="AU2599" s="44"/>
      <c r="AV2599" s="33"/>
      <c r="AW2599" s="33"/>
      <c r="AX2599" s="33"/>
      <c r="AZ2599" s="141"/>
      <c r="BE2599" s="168"/>
      <c r="BF2599" s="168"/>
      <c r="BG2599" s="168"/>
      <c r="BH2599" s="168"/>
      <c r="BI2599" s="168"/>
      <c r="BJ2599" s="168"/>
      <c r="BK2599" s="168"/>
      <c r="BL2599" s="168"/>
      <c r="BM2599" s="168"/>
      <c r="DK2599" s="168"/>
      <c r="DL2599" s="168"/>
      <c r="DM2599" s="168"/>
      <c r="DN2599" s="168"/>
      <c r="DO2599" s="168"/>
      <c r="DP2599" s="168"/>
      <c r="DQ2599" s="168"/>
      <c r="DR2599" s="168"/>
      <c r="DS2599" s="168"/>
      <c r="DT2599" s="168"/>
      <c r="DU2599" s="168"/>
      <c r="DV2599" s="168"/>
      <c r="DW2599" s="168"/>
      <c r="DX2599" s="168"/>
      <c r="DY2599" s="168"/>
      <c r="DZ2599" s="168"/>
      <c r="EA2599" s="168"/>
      <c r="EB2599" s="168"/>
      <c r="EC2599" s="168"/>
      <c r="ED2599" s="168"/>
      <c r="EE2599" s="168"/>
      <c r="EF2599" s="168"/>
      <c r="EG2599" s="168"/>
      <c r="EH2599" s="168"/>
      <c r="EI2599" s="168"/>
      <c r="EJ2599" s="168"/>
      <c r="EK2599" s="168"/>
      <c r="EL2599" s="168"/>
      <c r="EM2599" s="168"/>
      <c r="EN2599" s="168"/>
      <c r="EO2599" s="168"/>
      <c r="EP2599" s="168"/>
      <c r="EQ2599" s="168"/>
      <c r="ER2599" s="168"/>
      <c r="ES2599" s="168"/>
      <c r="ET2599" s="168"/>
      <c r="EU2599" s="168"/>
      <c r="EV2599" s="168"/>
      <c r="EW2599" s="168"/>
      <c r="EX2599" s="168"/>
      <c r="EY2599" s="168"/>
      <c r="EZ2599" s="168"/>
      <c r="FA2599" s="168"/>
      <c r="FB2599" s="168"/>
      <c r="FC2599" s="168"/>
      <c r="FD2599" s="168"/>
    </row>
    <row r="2600" spans="1:160" s="5" customFormat="1" ht="15" customHeight="1" x14ac:dyDescent="0.3">
      <c r="A2600" s="263"/>
      <c r="B2600" s="263"/>
      <c r="C2600" s="265"/>
      <c r="D2600" s="481"/>
      <c r="E2600" s="482"/>
      <c r="F2600" s="491"/>
      <c r="G2600" s="492"/>
      <c r="H2600" s="492"/>
      <c r="I2600" s="492"/>
      <c r="J2600" s="492"/>
      <c r="K2600" s="492"/>
      <c r="L2600" s="492"/>
      <c r="M2600" s="492"/>
      <c r="N2600" s="492"/>
      <c r="O2600" s="493"/>
      <c r="P2600" s="497"/>
      <c r="Q2600" s="498"/>
      <c r="R2600" s="498"/>
      <c r="S2600" s="499"/>
      <c r="T2600" s="502"/>
      <c r="U2600" s="503"/>
      <c r="V2600" s="33"/>
      <c r="W2600" s="57"/>
      <c r="X2600" s="86"/>
      <c r="Y2600" s="38"/>
      <c r="Z2600" s="36"/>
      <c r="AA2600" s="36"/>
      <c r="AD2600" s="33"/>
      <c r="AG2600" s="33"/>
      <c r="AH2600" s="43"/>
      <c r="AI2600" s="43"/>
      <c r="AJ2600" s="43"/>
      <c r="AK2600" s="43"/>
      <c r="AL2600" s="43"/>
      <c r="AM2600" s="43"/>
      <c r="AN2600" s="43"/>
      <c r="AO2600" s="43"/>
      <c r="AP2600" s="43"/>
      <c r="AQ2600" s="43"/>
      <c r="AR2600" s="43"/>
      <c r="AS2600" s="43"/>
      <c r="AT2600" s="43"/>
      <c r="AU2600" s="44"/>
      <c r="AV2600" s="33"/>
      <c r="AW2600" s="33"/>
      <c r="AX2600" s="33"/>
      <c r="AZ2600" s="141"/>
      <c r="BE2600" s="168"/>
      <c r="BF2600" s="168"/>
      <c r="BG2600" s="168"/>
      <c r="BH2600" s="168"/>
      <c r="BI2600" s="168"/>
      <c r="BJ2600" s="168"/>
      <c r="BK2600" s="168"/>
      <c r="BL2600" s="168"/>
      <c r="BM2600" s="168"/>
      <c r="DK2600" s="168"/>
      <c r="DL2600" s="168"/>
      <c r="DM2600" s="168"/>
      <c r="DN2600" s="168"/>
      <c r="DO2600" s="168"/>
      <c r="DP2600" s="168"/>
      <c r="DQ2600" s="168"/>
      <c r="DR2600" s="168"/>
      <c r="DS2600" s="168"/>
      <c r="DT2600" s="168"/>
      <c r="DU2600" s="168"/>
      <c r="DV2600" s="168"/>
      <c r="DW2600" s="168"/>
      <c r="DX2600" s="168"/>
      <c r="DY2600" s="168"/>
      <c r="DZ2600" s="168"/>
      <c r="EA2600" s="168"/>
      <c r="EB2600" s="168"/>
      <c r="EC2600" s="168"/>
      <c r="ED2600" s="168"/>
      <c r="EE2600" s="168"/>
      <c r="EF2600" s="168"/>
      <c r="EG2600" s="168"/>
      <c r="EH2600" s="168"/>
      <c r="EI2600" s="168"/>
      <c r="EJ2600" s="168"/>
      <c r="EK2600" s="168"/>
      <c r="EL2600" s="168"/>
      <c r="EM2600" s="168"/>
      <c r="EN2600" s="168"/>
      <c r="EO2600" s="168"/>
      <c r="EP2600" s="168"/>
      <c r="EQ2600" s="168"/>
      <c r="ER2600" s="168"/>
      <c r="ES2600" s="168"/>
      <c r="ET2600" s="168"/>
      <c r="EU2600" s="168"/>
      <c r="EV2600" s="168"/>
      <c r="EW2600" s="168"/>
      <c r="EX2600" s="168"/>
      <c r="EY2600" s="168"/>
      <c r="EZ2600" s="168"/>
      <c r="FA2600" s="168"/>
      <c r="FB2600" s="168"/>
      <c r="FC2600" s="168"/>
      <c r="FD2600" s="168"/>
    </row>
    <row r="2601" spans="1:160" s="5" customFormat="1" ht="30" customHeight="1" thickBot="1" x14ac:dyDescent="0.35">
      <c r="A2601" s="263"/>
      <c r="B2601" s="263"/>
      <c r="C2601" s="265"/>
      <c r="D2601" s="486"/>
      <c r="E2601" s="487"/>
      <c r="F2601" s="506" t="s">
        <v>2</v>
      </c>
      <c r="G2601" s="507"/>
      <c r="H2601" s="507"/>
      <c r="I2601" s="507"/>
      <c r="J2601" s="507"/>
      <c r="K2601" s="507"/>
      <c r="L2601" s="507"/>
      <c r="M2601" s="507"/>
      <c r="N2601" s="507"/>
      <c r="O2601" s="508"/>
      <c r="P2601" s="32">
        <v>54</v>
      </c>
      <c r="Q2601" s="101" t="s">
        <v>3</v>
      </c>
      <c r="R2601" s="509">
        <v>147</v>
      </c>
      <c r="S2601" s="510"/>
      <c r="T2601" s="504"/>
      <c r="U2601" s="505"/>
      <c r="V2601" s="33">
        <f>+IF(C2610="","",1)</f>
        <v>1</v>
      </c>
      <c r="W2601" s="57"/>
      <c r="X2601" s="86"/>
      <c r="Y2601" s="39"/>
      <c r="Z2601" s="36"/>
      <c r="AA2601" s="36"/>
      <c r="AD2601" s="33"/>
      <c r="AG2601" s="33"/>
      <c r="AH2601" s="43"/>
      <c r="AI2601" s="43"/>
      <c r="AJ2601" s="43"/>
      <c r="AK2601" s="43"/>
      <c r="AL2601" s="43"/>
      <c r="AM2601" s="43"/>
      <c r="AN2601" s="43"/>
      <c r="AO2601" s="43"/>
      <c r="AP2601" s="43"/>
      <c r="AQ2601" s="43"/>
      <c r="AR2601" s="43"/>
      <c r="AS2601" s="43"/>
      <c r="AT2601" s="43"/>
      <c r="AU2601" s="44"/>
      <c r="AV2601" s="33"/>
      <c r="AW2601" s="33"/>
      <c r="AX2601" s="33"/>
      <c r="AZ2601" s="141"/>
      <c r="BE2601" s="168"/>
      <c r="BF2601" s="168"/>
      <c r="BG2601" s="168"/>
      <c r="BH2601" s="168"/>
      <c r="BI2601" s="168"/>
      <c r="BJ2601" s="168"/>
      <c r="BK2601" s="168"/>
      <c r="BL2601" s="168"/>
      <c r="BM2601" s="168"/>
      <c r="DK2601" s="168"/>
      <c r="DL2601" s="168"/>
      <c r="DM2601" s="168"/>
      <c r="DN2601" s="168"/>
      <c r="DO2601" s="168"/>
      <c r="DP2601" s="168"/>
      <c r="DQ2601" s="168"/>
      <c r="DR2601" s="168"/>
      <c r="DS2601" s="168"/>
      <c r="DT2601" s="168"/>
      <c r="DU2601" s="168"/>
      <c r="DV2601" s="168"/>
      <c r="DW2601" s="168"/>
      <c r="DX2601" s="168"/>
      <c r="DY2601" s="168"/>
      <c r="DZ2601" s="168"/>
      <c r="EA2601" s="168"/>
      <c r="EB2601" s="168"/>
      <c r="EC2601" s="168"/>
      <c r="ED2601" s="168"/>
      <c r="EE2601" s="168"/>
      <c r="EF2601" s="168"/>
      <c r="EG2601" s="168"/>
      <c r="EH2601" s="168"/>
      <c r="EI2601" s="168"/>
      <c r="EJ2601" s="168"/>
      <c r="EK2601" s="168"/>
      <c r="EL2601" s="168"/>
      <c r="EM2601" s="168"/>
      <c r="EN2601" s="168"/>
      <c r="EO2601" s="168"/>
      <c r="EP2601" s="168"/>
      <c r="EQ2601" s="168"/>
      <c r="ER2601" s="168"/>
      <c r="ES2601" s="168"/>
      <c r="ET2601" s="168"/>
      <c r="EU2601" s="168"/>
      <c r="EV2601" s="168"/>
      <c r="EW2601" s="168"/>
      <c r="EX2601" s="168"/>
      <c r="EY2601" s="168"/>
      <c r="EZ2601" s="168"/>
      <c r="FA2601" s="168"/>
      <c r="FB2601" s="168"/>
      <c r="FC2601" s="168"/>
      <c r="FD2601" s="168"/>
    </row>
    <row r="2602" spans="1:160" s="5" customFormat="1" ht="5.25" customHeight="1" thickBot="1" x14ac:dyDescent="0.35">
      <c r="A2602" s="263"/>
      <c r="B2602" s="263"/>
      <c r="C2602" s="265"/>
      <c r="D2602" s="454"/>
      <c r="E2602" s="454"/>
      <c r="F2602" s="454"/>
      <c r="G2602" s="454"/>
      <c r="H2602" s="454"/>
      <c r="I2602" s="454"/>
      <c r="J2602" s="454"/>
      <c r="K2602" s="454"/>
      <c r="L2602" s="454"/>
      <c r="M2602" s="454"/>
      <c r="N2602" s="454"/>
      <c r="O2602" s="454"/>
      <c r="P2602" s="454"/>
      <c r="Q2602" s="454"/>
      <c r="R2602" s="454"/>
      <c r="S2602" s="454"/>
      <c r="T2602" s="454"/>
      <c r="U2602" s="454"/>
      <c r="V2602" s="33"/>
      <c r="W2602" s="57"/>
      <c r="X2602" s="86"/>
      <c r="Y2602" s="38"/>
      <c r="Z2602" s="36"/>
      <c r="AA2602" s="36"/>
      <c r="AD2602" s="33"/>
      <c r="AG2602" s="33"/>
      <c r="AH2602" s="43"/>
      <c r="AI2602" s="43"/>
      <c r="AJ2602" s="43"/>
      <c r="AK2602" s="43"/>
      <c r="AL2602" s="43"/>
      <c r="AM2602" s="43"/>
      <c r="AN2602" s="43"/>
      <c r="AO2602" s="43"/>
      <c r="AP2602" s="43"/>
      <c r="AQ2602" s="43"/>
      <c r="AR2602" s="43"/>
      <c r="AS2602" s="43"/>
      <c r="AT2602" s="43"/>
      <c r="AU2602" s="44"/>
      <c r="AV2602" s="33"/>
      <c r="AW2602" s="33"/>
      <c r="AX2602" s="33"/>
      <c r="AZ2602" s="141"/>
      <c r="BE2602" s="168"/>
      <c r="BF2602" s="168"/>
      <c r="BG2602" s="168"/>
      <c r="BH2602" s="168"/>
      <c r="BI2602" s="168"/>
      <c r="BJ2602" s="168"/>
      <c r="BK2602" s="168"/>
      <c r="BL2602" s="168"/>
      <c r="BM2602" s="168"/>
      <c r="DK2602" s="168"/>
      <c r="DL2602" s="168"/>
      <c r="DM2602" s="168"/>
      <c r="DN2602" s="168"/>
      <c r="DO2602" s="168"/>
      <c r="DP2602" s="168"/>
      <c r="DQ2602" s="168"/>
      <c r="DR2602" s="168"/>
      <c r="DS2602" s="168"/>
      <c r="DT2602" s="168"/>
      <c r="DU2602" s="168"/>
      <c r="DV2602" s="168"/>
      <c r="DW2602" s="168"/>
      <c r="DX2602" s="168"/>
      <c r="DY2602" s="168"/>
      <c r="DZ2602" s="168"/>
      <c r="EA2602" s="168"/>
      <c r="EB2602" s="168"/>
      <c r="EC2602" s="168"/>
      <c r="ED2602" s="168"/>
      <c r="EE2602" s="168"/>
      <c r="EF2602" s="168"/>
      <c r="EG2602" s="168"/>
      <c r="EH2602" s="168"/>
      <c r="EI2602" s="168"/>
      <c r="EJ2602" s="168"/>
      <c r="EK2602" s="168"/>
      <c r="EL2602" s="168"/>
      <c r="EM2602" s="168"/>
      <c r="EN2602" s="168"/>
      <c r="EO2602" s="168"/>
      <c r="EP2602" s="168"/>
      <c r="EQ2602" s="168"/>
      <c r="ER2602" s="168"/>
      <c r="ES2602" s="168"/>
      <c r="ET2602" s="168"/>
      <c r="EU2602" s="168"/>
      <c r="EV2602" s="168"/>
      <c r="EW2602" s="168"/>
      <c r="EX2602" s="168"/>
      <c r="EY2602" s="168"/>
      <c r="EZ2602" s="168"/>
      <c r="FA2602" s="168"/>
      <c r="FB2602" s="168"/>
      <c r="FC2602" s="168"/>
      <c r="FD2602" s="168"/>
    </row>
    <row r="2603" spans="1:160" s="5" customFormat="1" ht="24.9" customHeight="1" x14ac:dyDescent="0.3">
      <c r="A2603" s="263"/>
      <c r="B2603" s="263"/>
      <c r="C2603" s="265"/>
      <c r="D2603" s="511" t="s">
        <v>4</v>
      </c>
      <c r="E2603" s="512"/>
      <c r="F2603" s="513" t="s">
        <v>168</v>
      </c>
      <c r="G2603" s="514"/>
      <c r="H2603" s="514"/>
      <c r="I2603" s="515"/>
      <c r="J2603" s="516" t="s">
        <v>5</v>
      </c>
      <c r="K2603" s="512"/>
      <c r="L2603" s="513" t="s">
        <v>102</v>
      </c>
      <c r="M2603" s="514"/>
      <c r="N2603" s="514"/>
      <c r="O2603" s="514"/>
      <c r="P2603" s="515"/>
      <c r="Q2603" s="1" t="s">
        <v>6</v>
      </c>
      <c r="R2603" s="513" t="s">
        <v>36</v>
      </c>
      <c r="S2603" s="514"/>
      <c r="T2603" s="514"/>
      <c r="U2603" s="517"/>
      <c r="V2603" s="33"/>
      <c r="W2603" s="57"/>
      <c r="X2603" s="86"/>
      <c r="Y2603" s="33"/>
      <c r="Z2603" s="36"/>
      <c r="AA2603" s="36"/>
      <c r="AD2603" s="33"/>
      <c r="AG2603" s="33"/>
      <c r="AH2603" s="43"/>
      <c r="AI2603" s="43"/>
      <c r="AJ2603" s="43"/>
      <c r="AK2603" s="43"/>
      <c r="AL2603" s="43"/>
      <c r="AM2603" s="43"/>
      <c r="AN2603" s="43"/>
      <c r="AO2603" s="43"/>
      <c r="AP2603" s="43"/>
      <c r="AQ2603" s="43"/>
      <c r="AR2603" s="43"/>
      <c r="AS2603" s="43"/>
      <c r="AT2603" s="43"/>
      <c r="AU2603" s="44"/>
      <c r="AV2603" s="33"/>
      <c r="AW2603" s="33"/>
      <c r="AX2603" s="33"/>
      <c r="AZ2603" s="141"/>
      <c r="BE2603" s="168"/>
      <c r="BF2603" s="168"/>
      <c r="BG2603" s="168"/>
      <c r="BH2603" s="168"/>
      <c r="BI2603" s="168"/>
      <c r="BJ2603" s="168"/>
      <c r="BK2603" s="168"/>
      <c r="BL2603" s="168"/>
      <c r="BM2603" s="168"/>
      <c r="DK2603" s="168"/>
      <c r="DL2603" s="168"/>
      <c r="DM2603" s="168"/>
      <c r="DN2603" s="168"/>
      <c r="DO2603" s="168"/>
      <c r="DP2603" s="168"/>
      <c r="DQ2603" s="168"/>
      <c r="DR2603" s="168"/>
      <c r="DS2603" s="168"/>
      <c r="DT2603" s="168"/>
      <c r="DU2603" s="168"/>
      <c r="DV2603" s="168"/>
      <c r="DW2603" s="168"/>
      <c r="DX2603" s="168"/>
      <c r="DY2603" s="168"/>
      <c r="DZ2603" s="168"/>
      <c r="EA2603" s="168"/>
      <c r="EB2603" s="168"/>
      <c r="EC2603" s="168"/>
      <c r="ED2603" s="168"/>
      <c r="EE2603" s="168"/>
      <c r="EF2603" s="168"/>
      <c r="EG2603" s="168"/>
      <c r="EH2603" s="168"/>
      <c r="EI2603" s="168"/>
      <c r="EJ2603" s="168"/>
      <c r="EK2603" s="168"/>
      <c r="EL2603" s="168"/>
      <c r="EM2603" s="168"/>
      <c r="EN2603" s="168"/>
      <c r="EO2603" s="168"/>
      <c r="EP2603" s="168"/>
      <c r="EQ2603" s="168"/>
      <c r="ER2603" s="168"/>
      <c r="ES2603" s="168"/>
      <c r="ET2603" s="168"/>
      <c r="EU2603" s="168"/>
      <c r="EV2603" s="168"/>
      <c r="EW2603" s="168"/>
      <c r="EX2603" s="168"/>
      <c r="EY2603" s="168"/>
      <c r="EZ2603" s="168"/>
      <c r="FA2603" s="168"/>
      <c r="FB2603" s="168"/>
      <c r="FC2603" s="168"/>
      <c r="FD2603" s="168"/>
    </row>
    <row r="2604" spans="1:160" s="5" customFormat="1" ht="45" customHeight="1" thickBot="1" x14ac:dyDescent="0.35">
      <c r="A2604" s="263"/>
      <c r="B2604" s="263"/>
      <c r="C2604" s="265"/>
      <c r="D2604" s="518" t="s">
        <v>7</v>
      </c>
      <c r="E2604" s="519"/>
      <c r="F2604" s="520" t="s">
        <v>169</v>
      </c>
      <c r="G2604" s="521"/>
      <c r="H2604" s="521"/>
      <c r="I2604" s="521"/>
      <c r="J2604" s="521"/>
      <c r="K2604" s="521"/>
      <c r="L2604" s="521"/>
      <c r="M2604" s="521"/>
      <c r="N2604" s="521"/>
      <c r="O2604" s="521"/>
      <c r="P2604" s="521"/>
      <c r="Q2604" s="521"/>
      <c r="R2604" s="521"/>
      <c r="S2604" s="521"/>
      <c r="T2604" s="521"/>
      <c r="U2604" s="522"/>
      <c r="V2604" s="33"/>
      <c r="W2604" s="57"/>
      <c r="X2604" s="86"/>
      <c r="Y2604" s="33"/>
      <c r="Z2604" s="36"/>
      <c r="AA2604" s="36"/>
      <c r="AD2604" s="33"/>
      <c r="AG2604" s="33"/>
      <c r="AH2604" s="43"/>
      <c r="AI2604" s="43"/>
      <c r="AJ2604" s="43"/>
      <c r="AK2604" s="43"/>
      <c r="AL2604" s="43"/>
      <c r="AM2604" s="43"/>
      <c r="AN2604" s="43"/>
      <c r="AO2604" s="43"/>
      <c r="AP2604" s="43"/>
      <c r="AQ2604" s="43"/>
      <c r="AR2604" s="43"/>
      <c r="AS2604" s="43"/>
      <c r="AT2604" s="43"/>
      <c r="AU2604" s="44"/>
      <c r="AV2604" s="33"/>
      <c r="AW2604" s="33"/>
      <c r="AX2604" s="33"/>
      <c r="AZ2604" s="141"/>
      <c r="BE2604" s="168"/>
      <c r="BF2604" s="168"/>
      <c r="BG2604" s="168"/>
      <c r="BH2604" s="168"/>
      <c r="BI2604" s="168"/>
      <c r="BJ2604" s="168"/>
      <c r="BK2604" s="168"/>
      <c r="BL2604" s="168"/>
      <c r="BM2604" s="168"/>
      <c r="DK2604" s="168"/>
      <c r="DL2604" s="168"/>
      <c r="DM2604" s="168"/>
      <c r="DN2604" s="168"/>
      <c r="DO2604" s="168"/>
      <c r="DP2604" s="168"/>
      <c r="DQ2604" s="168"/>
      <c r="DR2604" s="168"/>
      <c r="DS2604" s="168"/>
      <c r="DT2604" s="168"/>
      <c r="DU2604" s="168"/>
      <c r="DV2604" s="168"/>
      <c r="DW2604" s="168"/>
      <c r="DX2604" s="168"/>
      <c r="DY2604" s="168"/>
      <c r="DZ2604" s="168"/>
      <c r="EA2604" s="168"/>
      <c r="EB2604" s="168"/>
      <c r="EC2604" s="168"/>
      <c r="ED2604" s="168"/>
      <c r="EE2604" s="168"/>
      <c r="EF2604" s="168"/>
      <c r="EG2604" s="168"/>
      <c r="EH2604" s="168"/>
      <c r="EI2604" s="168"/>
      <c r="EJ2604" s="168"/>
      <c r="EK2604" s="168"/>
      <c r="EL2604" s="168"/>
      <c r="EM2604" s="168"/>
      <c r="EN2604" s="168"/>
      <c r="EO2604" s="168"/>
      <c r="EP2604" s="168"/>
      <c r="EQ2604" s="168"/>
      <c r="ER2604" s="168"/>
      <c r="ES2604" s="168"/>
      <c r="ET2604" s="168"/>
      <c r="EU2604" s="168"/>
      <c r="EV2604" s="168"/>
      <c r="EW2604" s="168"/>
      <c r="EX2604" s="168"/>
      <c r="EY2604" s="168"/>
      <c r="EZ2604" s="168"/>
      <c r="FA2604" s="168"/>
      <c r="FB2604" s="168"/>
      <c r="FC2604" s="168"/>
      <c r="FD2604" s="168"/>
    </row>
    <row r="2605" spans="1:160" s="5" customFormat="1" ht="5.0999999999999996" customHeight="1" thickBot="1" x14ac:dyDescent="0.35">
      <c r="A2605" s="263"/>
      <c r="B2605" s="263"/>
      <c r="C2605" s="265"/>
      <c r="D2605" s="523"/>
      <c r="E2605" s="523"/>
      <c r="F2605" s="523"/>
      <c r="G2605" s="523"/>
      <c r="H2605" s="523"/>
      <c r="I2605" s="523"/>
      <c r="J2605" s="523"/>
      <c r="K2605" s="523"/>
      <c r="L2605" s="523"/>
      <c r="M2605" s="523"/>
      <c r="N2605" s="523"/>
      <c r="O2605" s="523"/>
      <c r="P2605" s="523"/>
      <c r="Q2605" s="523"/>
      <c r="R2605" s="523"/>
      <c r="S2605" s="523"/>
      <c r="T2605" s="523"/>
      <c r="U2605" s="523"/>
      <c r="V2605" s="33"/>
      <c r="W2605" s="57"/>
      <c r="X2605" s="86"/>
      <c r="Y2605" s="33"/>
      <c r="Z2605" s="36"/>
      <c r="AA2605" s="36"/>
      <c r="AD2605" s="33"/>
      <c r="AG2605" s="33"/>
      <c r="AH2605" s="43"/>
      <c r="AI2605" s="43"/>
      <c r="AJ2605" s="43"/>
      <c r="AK2605" s="43"/>
      <c r="AL2605" s="43"/>
      <c r="AM2605" s="43"/>
      <c r="AN2605" s="43"/>
      <c r="AO2605" s="43"/>
      <c r="AP2605" s="43"/>
      <c r="AQ2605" s="43"/>
      <c r="AR2605" s="43"/>
      <c r="AS2605" s="43"/>
      <c r="AT2605" s="43"/>
      <c r="AU2605" s="44"/>
      <c r="AV2605" s="33"/>
      <c r="AW2605" s="33"/>
      <c r="AX2605" s="33"/>
      <c r="AZ2605" s="141"/>
      <c r="BE2605" s="168"/>
      <c r="BF2605" s="168"/>
      <c r="BG2605" s="168"/>
      <c r="BH2605" s="168"/>
      <c r="BI2605" s="168"/>
      <c r="BJ2605" s="168"/>
      <c r="BK2605" s="168"/>
      <c r="BL2605" s="168"/>
      <c r="BM2605" s="168"/>
      <c r="DK2605" s="168"/>
      <c r="DL2605" s="168"/>
      <c r="DM2605" s="168"/>
      <c r="DN2605" s="168"/>
      <c r="DO2605" s="168"/>
      <c r="DP2605" s="168"/>
      <c r="DQ2605" s="168"/>
      <c r="DR2605" s="168"/>
      <c r="DS2605" s="168"/>
      <c r="DT2605" s="168"/>
      <c r="DU2605" s="168"/>
      <c r="DV2605" s="168"/>
      <c r="DW2605" s="168"/>
      <c r="DX2605" s="168"/>
      <c r="DY2605" s="168"/>
      <c r="DZ2605" s="168"/>
      <c r="EA2605" s="168"/>
      <c r="EB2605" s="168"/>
      <c r="EC2605" s="168"/>
      <c r="ED2605" s="168"/>
      <c r="EE2605" s="168"/>
      <c r="EF2605" s="168"/>
      <c r="EG2605" s="168"/>
      <c r="EH2605" s="168"/>
      <c r="EI2605" s="168"/>
      <c r="EJ2605" s="168"/>
      <c r="EK2605" s="168"/>
      <c r="EL2605" s="168"/>
      <c r="EM2605" s="168"/>
      <c r="EN2605" s="168"/>
      <c r="EO2605" s="168"/>
      <c r="EP2605" s="168"/>
      <c r="EQ2605" s="168"/>
      <c r="ER2605" s="168"/>
      <c r="ES2605" s="168"/>
      <c r="ET2605" s="168"/>
      <c r="EU2605" s="168"/>
      <c r="EV2605" s="168"/>
      <c r="EW2605" s="168"/>
      <c r="EX2605" s="168"/>
      <c r="EY2605" s="168"/>
      <c r="EZ2605" s="168"/>
      <c r="FA2605" s="168"/>
      <c r="FB2605" s="168"/>
      <c r="FC2605" s="168"/>
      <c r="FD2605" s="168"/>
    </row>
    <row r="2606" spans="1:160" s="5" customFormat="1" ht="24.9" customHeight="1" thickBot="1" x14ac:dyDescent="0.35">
      <c r="A2606" s="263"/>
      <c r="B2606" s="263"/>
      <c r="C2606" s="265"/>
      <c r="D2606" s="2" t="s">
        <v>103</v>
      </c>
      <c r="E2606" s="98" t="s">
        <v>106</v>
      </c>
      <c r="F2606" s="455" t="s">
        <v>104</v>
      </c>
      <c r="G2606" s="524"/>
      <c r="H2606" s="456"/>
      <c r="I2606" s="525">
        <v>44058</v>
      </c>
      <c r="J2606" s="526"/>
      <c r="K2606" s="526"/>
      <c r="L2606" s="526"/>
      <c r="M2606" s="526"/>
      <c r="N2606" s="527"/>
      <c r="O2606" s="3" t="s">
        <v>8</v>
      </c>
      <c r="P2606" s="449" t="s">
        <v>24</v>
      </c>
      <c r="Q2606" s="450"/>
      <c r="R2606" s="450"/>
      <c r="S2606" s="450"/>
      <c r="T2606" s="450"/>
      <c r="U2606" s="528"/>
      <c r="V2606" s="33"/>
      <c r="W2606" s="57"/>
      <c r="X2606" s="86"/>
      <c r="Y2606" s="33"/>
      <c r="Z2606" s="36"/>
      <c r="AA2606" s="36"/>
      <c r="AD2606" s="33"/>
      <c r="AG2606" s="33"/>
      <c r="AH2606" s="43"/>
      <c r="AI2606" s="43"/>
      <c r="AJ2606" s="43"/>
      <c r="AK2606" s="43"/>
      <c r="AL2606" s="43"/>
      <c r="AM2606" s="43"/>
      <c r="AN2606" s="43"/>
      <c r="AO2606" s="43"/>
      <c r="AP2606" s="43"/>
      <c r="AQ2606" s="43"/>
      <c r="AR2606" s="43"/>
      <c r="AS2606" s="43"/>
      <c r="AT2606" s="43"/>
      <c r="AU2606" s="44"/>
      <c r="AV2606" s="33"/>
      <c r="AW2606" s="33"/>
      <c r="AX2606" s="33"/>
      <c r="AZ2606" s="141"/>
      <c r="BE2606" s="168"/>
      <c r="BF2606" s="168"/>
      <c r="BG2606" s="168"/>
      <c r="BH2606" s="168"/>
      <c r="BI2606" s="168"/>
      <c r="BJ2606" s="168"/>
      <c r="BK2606" s="168"/>
      <c r="BL2606" s="168"/>
      <c r="BM2606" s="168"/>
      <c r="DK2606" s="168"/>
      <c r="DL2606" s="168"/>
      <c r="DM2606" s="168"/>
      <c r="DN2606" s="168"/>
      <c r="DO2606" s="168"/>
      <c r="DP2606" s="168"/>
      <c r="DQ2606" s="168"/>
      <c r="DR2606" s="168"/>
      <c r="DS2606" s="168"/>
      <c r="DT2606" s="168"/>
      <c r="DU2606" s="168"/>
      <c r="DV2606" s="168"/>
      <c r="DW2606" s="168"/>
      <c r="DX2606" s="168"/>
      <c r="DY2606" s="168"/>
      <c r="DZ2606" s="168"/>
      <c r="EA2606" s="168"/>
      <c r="EB2606" s="168"/>
      <c r="EC2606" s="168"/>
      <c r="ED2606" s="168"/>
      <c r="EE2606" s="168"/>
      <c r="EF2606" s="168"/>
      <c r="EG2606" s="168"/>
      <c r="EH2606" s="168"/>
      <c r="EI2606" s="168"/>
      <c r="EJ2606" s="168"/>
      <c r="EK2606" s="168"/>
      <c r="EL2606" s="168"/>
      <c r="EM2606" s="168"/>
      <c r="EN2606" s="168"/>
      <c r="EO2606" s="168"/>
      <c r="EP2606" s="168"/>
      <c r="EQ2606" s="168"/>
      <c r="ER2606" s="168"/>
      <c r="ES2606" s="168"/>
      <c r="ET2606" s="168"/>
      <c r="EU2606" s="168"/>
      <c r="EV2606" s="168"/>
      <c r="EW2606" s="168"/>
      <c r="EX2606" s="168"/>
      <c r="EY2606" s="168"/>
      <c r="EZ2606" s="168"/>
      <c r="FA2606" s="168"/>
      <c r="FB2606" s="168"/>
      <c r="FC2606" s="168"/>
      <c r="FD2606" s="168"/>
    </row>
    <row r="2607" spans="1:160" s="5" customFormat="1" ht="5.0999999999999996" customHeight="1" thickBot="1" x14ac:dyDescent="0.35">
      <c r="A2607" s="263"/>
      <c r="B2607" s="263"/>
      <c r="C2607" s="265"/>
      <c r="D2607" s="100"/>
      <c r="E2607" s="100"/>
      <c r="F2607" s="100"/>
      <c r="G2607" s="100"/>
      <c r="H2607" s="100"/>
      <c r="I2607" s="100"/>
      <c r="J2607" s="100"/>
      <c r="K2607" s="100"/>
      <c r="L2607" s="100"/>
      <c r="M2607" s="100"/>
      <c r="N2607" s="100"/>
      <c r="O2607" s="100"/>
      <c r="P2607" s="100"/>
      <c r="Q2607" s="100"/>
      <c r="R2607" s="100"/>
      <c r="S2607" s="100"/>
      <c r="T2607" s="100"/>
      <c r="U2607" s="100"/>
      <c r="V2607" s="33"/>
      <c r="W2607" s="57"/>
      <c r="X2607" s="86"/>
      <c r="Y2607" s="33"/>
      <c r="Z2607" s="36"/>
      <c r="AA2607" s="36"/>
      <c r="AD2607" s="33"/>
      <c r="AG2607" s="33"/>
      <c r="AH2607" s="43"/>
      <c r="AI2607" s="43"/>
      <c r="AJ2607" s="43"/>
      <c r="AK2607" s="43"/>
      <c r="AL2607" s="43"/>
      <c r="AM2607" s="43"/>
      <c r="AN2607" s="43"/>
      <c r="AO2607" s="43"/>
      <c r="AP2607" s="43"/>
      <c r="AQ2607" s="43"/>
      <c r="AR2607" s="43"/>
      <c r="AS2607" s="43"/>
      <c r="AT2607" s="43"/>
      <c r="AU2607" s="44"/>
      <c r="AV2607" s="33"/>
      <c r="AW2607" s="33"/>
      <c r="AX2607" s="33"/>
      <c r="AZ2607" s="141"/>
      <c r="BE2607" s="168"/>
      <c r="BF2607" s="168"/>
      <c r="BG2607" s="168"/>
      <c r="BH2607" s="168"/>
      <c r="BI2607" s="168"/>
      <c r="BJ2607" s="168"/>
      <c r="BK2607" s="168"/>
      <c r="BL2607" s="168"/>
      <c r="BM2607" s="168"/>
      <c r="DK2607" s="168"/>
      <c r="DL2607" s="168"/>
      <c r="DM2607" s="168"/>
      <c r="DN2607" s="168"/>
      <c r="DO2607" s="168"/>
      <c r="DP2607" s="168"/>
      <c r="DQ2607" s="168"/>
      <c r="DR2607" s="168"/>
      <c r="DS2607" s="168"/>
      <c r="DT2607" s="168"/>
      <c r="DU2607" s="168"/>
      <c r="DV2607" s="168"/>
      <c r="DW2607" s="168"/>
      <c r="DX2607" s="168"/>
      <c r="DY2607" s="168"/>
      <c r="DZ2607" s="168"/>
      <c r="EA2607" s="168"/>
      <c r="EB2607" s="168"/>
      <c r="EC2607" s="168"/>
      <c r="ED2607" s="168"/>
      <c r="EE2607" s="168"/>
      <c r="EF2607" s="168"/>
      <c r="EG2607" s="168"/>
      <c r="EH2607" s="168"/>
      <c r="EI2607" s="168"/>
      <c r="EJ2607" s="168"/>
      <c r="EK2607" s="168"/>
      <c r="EL2607" s="168"/>
      <c r="EM2607" s="168"/>
      <c r="EN2607" s="168"/>
      <c r="EO2607" s="168"/>
      <c r="EP2607" s="168"/>
      <c r="EQ2607" s="168"/>
      <c r="ER2607" s="168"/>
      <c r="ES2607" s="168"/>
      <c r="ET2607" s="168"/>
      <c r="EU2607" s="168"/>
      <c r="EV2607" s="168"/>
      <c r="EW2607" s="168"/>
      <c r="EX2607" s="168"/>
      <c r="EY2607" s="168"/>
      <c r="EZ2607" s="168"/>
      <c r="FA2607" s="168"/>
      <c r="FB2607" s="168"/>
      <c r="FC2607" s="168"/>
      <c r="FD2607" s="168"/>
    </row>
    <row r="2608" spans="1:160" s="5" customFormat="1" ht="24.9" customHeight="1" thickBot="1" x14ac:dyDescent="0.35">
      <c r="A2608" s="263"/>
      <c r="B2608" s="263"/>
      <c r="C2608" s="265"/>
      <c r="D2608" s="2" t="s">
        <v>31</v>
      </c>
      <c r="E2608" s="449"/>
      <c r="F2608" s="450"/>
      <c r="G2608" s="450"/>
      <c r="H2608" s="450"/>
      <c r="I2608" s="450"/>
      <c r="J2608" s="451"/>
      <c r="K2608" s="19" t="s">
        <v>105</v>
      </c>
      <c r="L2608" s="452"/>
      <c r="M2608" s="452"/>
      <c r="N2608" s="452"/>
      <c r="O2608" s="452"/>
      <c r="P2608" s="452"/>
      <c r="Q2608" s="452"/>
      <c r="R2608" s="452"/>
      <c r="S2608" s="452"/>
      <c r="T2608" s="452"/>
      <c r="U2608" s="453"/>
      <c r="V2608" s="33"/>
      <c r="W2608" s="57"/>
      <c r="X2608" s="86"/>
      <c r="Y2608" s="33"/>
      <c r="Z2608" s="36"/>
      <c r="AA2608" s="36"/>
      <c r="AD2608" s="33"/>
      <c r="AG2608" s="33"/>
      <c r="AH2608" s="43"/>
      <c r="AI2608" s="43"/>
      <c r="AJ2608" s="43"/>
      <c r="AK2608" s="43"/>
      <c r="AL2608" s="43"/>
      <c r="AM2608" s="43"/>
      <c r="AN2608" s="43"/>
      <c r="AO2608" s="43"/>
      <c r="AP2608" s="43"/>
      <c r="AQ2608" s="43"/>
      <c r="AR2608" s="43"/>
      <c r="AS2608" s="43"/>
      <c r="AT2608" s="43"/>
      <c r="AU2608" s="44"/>
      <c r="AV2608" s="33"/>
      <c r="AW2608" s="33"/>
      <c r="AX2608" s="33"/>
      <c r="AZ2608" s="141"/>
      <c r="BE2608" s="168"/>
      <c r="BF2608" s="168"/>
      <c r="BG2608" s="168"/>
      <c r="BH2608" s="168"/>
      <c r="BI2608" s="168"/>
      <c r="BJ2608" s="168"/>
      <c r="BK2608" s="168"/>
      <c r="BL2608" s="168"/>
      <c r="BM2608" s="168"/>
      <c r="DK2608" s="168"/>
      <c r="DL2608" s="168"/>
      <c r="DM2608" s="168"/>
      <c r="DN2608" s="168"/>
      <c r="DO2608" s="168"/>
      <c r="DP2608" s="168"/>
      <c r="DQ2608" s="168"/>
      <c r="DR2608" s="168"/>
      <c r="DS2608" s="168"/>
      <c r="DT2608" s="168"/>
      <c r="DU2608" s="168"/>
      <c r="DV2608" s="168"/>
      <c r="DW2608" s="168"/>
      <c r="DX2608" s="168"/>
      <c r="DY2608" s="168"/>
      <c r="DZ2608" s="168"/>
      <c r="EA2608" s="168"/>
      <c r="EB2608" s="168"/>
      <c r="EC2608" s="168"/>
      <c r="ED2608" s="168"/>
      <c r="EE2608" s="168"/>
      <c r="EF2608" s="168"/>
      <c r="EG2608" s="168"/>
      <c r="EH2608" s="168"/>
      <c r="EI2608" s="168"/>
      <c r="EJ2608" s="168"/>
      <c r="EK2608" s="168"/>
      <c r="EL2608" s="168"/>
      <c r="EM2608" s="168"/>
      <c r="EN2608" s="168"/>
      <c r="EO2608" s="168"/>
      <c r="EP2608" s="168"/>
      <c r="EQ2608" s="168"/>
      <c r="ER2608" s="168"/>
      <c r="ES2608" s="168"/>
      <c r="ET2608" s="168"/>
      <c r="EU2608" s="168"/>
      <c r="EV2608" s="168"/>
      <c r="EW2608" s="168"/>
      <c r="EX2608" s="168"/>
      <c r="EY2608" s="168"/>
      <c r="EZ2608" s="168"/>
      <c r="FA2608" s="168"/>
      <c r="FB2608" s="168"/>
      <c r="FC2608" s="168"/>
      <c r="FD2608" s="168"/>
    </row>
    <row r="2609" spans="1:160" s="5" customFormat="1" ht="5.0999999999999996" customHeight="1" thickBot="1" x14ac:dyDescent="0.35">
      <c r="A2609" s="263"/>
      <c r="B2609" s="263"/>
      <c r="C2609" s="265"/>
      <c r="D2609" s="454"/>
      <c r="E2609" s="454"/>
      <c r="F2609" s="454"/>
      <c r="G2609" s="454"/>
      <c r="H2609" s="454"/>
      <c r="I2609" s="454"/>
      <c r="J2609" s="454"/>
      <c r="K2609" s="454"/>
      <c r="L2609" s="454"/>
      <c r="M2609" s="454"/>
      <c r="N2609" s="454"/>
      <c r="O2609" s="454"/>
      <c r="P2609" s="454"/>
      <c r="Q2609" s="454"/>
      <c r="R2609" s="454"/>
      <c r="S2609" s="454"/>
      <c r="T2609" s="454"/>
      <c r="U2609" s="454"/>
      <c r="V2609" s="33"/>
      <c r="W2609" s="57"/>
      <c r="X2609" s="86"/>
      <c r="Y2609" s="33"/>
      <c r="Z2609" s="36"/>
      <c r="AA2609" s="36"/>
      <c r="AD2609" s="33"/>
      <c r="AG2609" s="33"/>
      <c r="AH2609" s="43"/>
      <c r="AI2609" s="43"/>
      <c r="AJ2609" s="43"/>
      <c r="AK2609" s="43"/>
      <c r="AL2609" s="43"/>
      <c r="AM2609" s="43"/>
      <c r="AN2609" s="43"/>
      <c r="AO2609" s="43"/>
      <c r="AP2609" s="43"/>
      <c r="AQ2609" s="43"/>
      <c r="AR2609" s="43"/>
      <c r="AS2609" s="43"/>
      <c r="AT2609" s="43"/>
      <c r="AU2609" s="44"/>
      <c r="AV2609" s="33"/>
      <c r="AW2609" s="33"/>
      <c r="AX2609" s="33"/>
      <c r="AZ2609" s="141"/>
      <c r="BE2609" s="168"/>
      <c r="BF2609" s="168"/>
      <c r="BG2609" s="168"/>
      <c r="BH2609" s="168"/>
      <c r="BI2609" s="168"/>
      <c r="BJ2609" s="168"/>
      <c r="BK2609" s="168"/>
      <c r="BL2609" s="168"/>
      <c r="BM2609" s="168"/>
      <c r="DK2609" s="168"/>
      <c r="DL2609" s="168"/>
      <c r="DM2609" s="168"/>
      <c r="DN2609" s="168"/>
      <c r="DO2609" s="168"/>
      <c r="DP2609" s="168"/>
      <c r="DQ2609" s="168"/>
      <c r="DR2609" s="168"/>
      <c r="DS2609" s="168"/>
      <c r="DT2609" s="168"/>
      <c r="DU2609" s="168"/>
      <c r="DV2609" s="168"/>
      <c r="DW2609" s="168"/>
      <c r="DX2609" s="168"/>
      <c r="DY2609" s="168"/>
      <c r="DZ2609" s="168"/>
      <c r="EA2609" s="168"/>
      <c r="EB2609" s="168"/>
      <c r="EC2609" s="168"/>
      <c r="ED2609" s="168"/>
      <c r="EE2609" s="168"/>
      <c r="EF2609" s="168"/>
      <c r="EG2609" s="168"/>
      <c r="EH2609" s="168"/>
      <c r="EI2609" s="168"/>
      <c r="EJ2609" s="168"/>
      <c r="EK2609" s="168"/>
      <c r="EL2609" s="168"/>
      <c r="EM2609" s="168"/>
      <c r="EN2609" s="168"/>
      <c r="EO2609" s="168"/>
      <c r="EP2609" s="168"/>
      <c r="EQ2609" s="168"/>
      <c r="ER2609" s="168"/>
      <c r="ES2609" s="168"/>
      <c r="ET2609" s="168"/>
      <c r="EU2609" s="168"/>
      <c r="EV2609" s="168"/>
      <c r="EW2609" s="168"/>
      <c r="EX2609" s="168"/>
      <c r="EY2609" s="168"/>
      <c r="EZ2609" s="168"/>
      <c r="FA2609" s="168"/>
      <c r="FB2609" s="168"/>
      <c r="FC2609" s="168"/>
      <c r="FD2609" s="168"/>
    </row>
    <row r="2610" spans="1:160" s="5" customFormat="1" ht="45" customHeight="1" thickBot="1" x14ac:dyDescent="0.35">
      <c r="A2610" s="263">
        <f>+E2610</f>
        <v>9.01</v>
      </c>
      <c r="B2610" s="264">
        <f>+U2634</f>
        <v>0</v>
      </c>
      <c r="C2610" s="265">
        <v>46</v>
      </c>
      <c r="D2610" s="165" t="s">
        <v>9</v>
      </c>
      <c r="E2610" s="180">
        <v>9.01</v>
      </c>
      <c r="F2610" s="455" t="s">
        <v>29</v>
      </c>
      <c r="G2610" s="456"/>
      <c r="H2610" s="532" t="s">
        <v>149</v>
      </c>
      <c r="I2610" s="457"/>
      <c r="J2610" s="457"/>
      <c r="K2610" s="457"/>
      <c r="L2610" s="457"/>
      <c r="M2610" s="458"/>
      <c r="N2610" s="459" t="s">
        <v>32</v>
      </c>
      <c r="O2610" s="460"/>
      <c r="P2610" s="461"/>
      <c r="Q2610" s="462" t="s">
        <v>49</v>
      </c>
      <c r="R2610" s="463"/>
      <c r="S2610" s="463"/>
      <c r="T2610" s="463"/>
      <c r="U2610" s="464"/>
      <c r="V2610" s="33"/>
      <c r="W2610" s="57"/>
      <c r="X2610" s="86"/>
      <c r="Y2610" s="33"/>
      <c r="Z2610" s="38"/>
      <c r="AA2610" s="38"/>
      <c r="AD2610" s="33"/>
      <c r="AG2610" s="33"/>
      <c r="AH2610" s="43"/>
      <c r="AI2610" s="43"/>
      <c r="AJ2610" s="43"/>
      <c r="AK2610" s="43"/>
      <c r="AL2610" s="43"/>
      <c r="AM2610" s="43"/>
      <c r="AN2610" s="43"/>
      <c r="AO2610" s="43"/>
      <c r="AP2610" s="43"/>
      <c r="AQ2610" s="43"/>
      <c r="AR2610" s="43"/>
      <c r="AS2610" s="43"/>
      <c r="AT2610" s="43"/>
      <c r="AU2610" s="44"/>
      <c r="AV2610" s="33"/>
      <c r="AW2610" s="33"/>
      <c r="AX2610" s="33"/>
      <c r="AZ2610" s="141"/>
      <c r="BE2610" s="168"/>
      <c r="BF2610" s="168"/>
      <c r="BG2610" s="168"/>
      <c r="BH2610" s="168"/>
      <c r="BI2610" s="168"/>
      <c r="BJ2610" s="168"/>
      <c r="BK2610" s="168"/>
      <c r="BL2610" s="168"/>
      <c r="BM2610" s="168"/>
      <c r="DK2610" s="168"/>
      <c r="DL2610" s="168"/>
      <c r="DM2610" s="168"/>
      <c r="DN2610" s="168"/>
      <c r="DO2610" s="168"/>
      <c r="DP2610" s="168"/>
      <c r="DQ2610" s="168"/>
      <c r="DR2610" s="168"/>
      <c r="DS2610" s="168"/>
      <c r="DT2610" s="168"/>
      <c r="DU2610" s="168"/>
      <c r="DV2610" s="168"/>
      <c r="DW2610" s="168"/>
      <c r="DX2610" s="168"/>
      <c r="DY2610" s="168"/>
      <c r="DZ2610" s="168"/>
      <c r="EA2610" s="168"/>
      <c r="EB2610" s="168"/>
      <c r="EC2610" s="168"/>
      <c r="ED2610" s="168"/>
      <c r="EE2610" s="168"/>
      <c r="EF2610" s="168"/>
      <c r="EG2610" s="168"/>
      <c r="EH2610" s="168"/>
      <c r="EI2610" s="168"/>
      <c r="EJ2610" s="168"/>
      <c r="EK2610" s="168"/>
      <c r="EL2610" s="168"/>
      <c r="EM2610" s="168"/>
      <c r="EN2610" s="168"/>
      <c r="EO2610" s="168"/>
      <c r="EP2610" s="168"/>
      <c r="EQ2610" s="168"/>
      <c r="ER2610" s="168"/>
      <c r="ES2610" s="168"/>
      <c r="ET2610" s="168"/>
      <c r="EU2610" s="168"/>
      <c r="EV2610" s="168"/>
      <c r="EW2610" s="168"/>
      <c r="EX2610" s="168"/>
      <c r="EY2610" s="168"/>
      <c r="EZ2610" s="168"/>
      <c r="FA2610" s="168"/>
      <c r="FB2610" s="168"/>
      <c r="FC2610" s="168"/>
      <c r="FD2610" s="168"/>
    </row>
    <row r="2611" spans="1:160" s="5" customFormat="1" ht="5.0999999999999996" customHeight="1" thickBot="1" x14ac:dyDescent="0.35">
      <c r="A2611" s="263"/>
      <c r="B2611" s="263"/>
      <c r="C2611" s="265"/>
      <c r="D2611" s="428"/>
      <c r="E2611" s="428"/>
      <c r="F2611" s="428"/>
      <c r="G2611" s="428"/>
      <c r="H2611" s="428"/>
      <c r="I2611" s="428"/>
      <c r="J2611" s="428"/>
      <c r="K2611" s="428"/>
      <c r="L2611" s="428"/>
      <c r="M2611" s="428"/>
      <c r="N2611" s="454"/>
      <c r="O2611" s="454"/>
      <c r="P2611" s="454"/>
      <c r="Q2611" s="454"/>
      <c r="R2611" s="454"/>
      <c r="S2611" s="454"/>
      <c r="T2611" s="454"/>
      <c r="U2611" s="454"/>
      <c r="V2611" s="33"/>
      <c r="W2611" s="57"/>
      <c r="X2611" s="86"/>
      <c r="Y2611" s="33"/>
      <c r="Z2611" s="76"/>
      <c r="AA2611" s="76"/>
      <c r="AD2611" s="33"/>
      <c r="AG2611" s="33"/>
      <c r="AH2611" s="43"/>
      <c r="AI2611" s="43"/>
      <c r="AJ2611" s="43"/>
      <c r="AK2611" s="43"/>
      <c r="AL2611" s="43"/>
      <c r="AM2611" s="43"/>
      <c r="AN2611" s="43"/>
      <c r="AO2611" s="43"/>
      <c r="AP2611" s="43"/>
      <c r="AQ2611" s="43"/>
      <c r="AR2611" s="43"/>
      <c r="AS2611" s="43"/>
      <c r="AT2611" s="43"/>
      <c r="AU2611" s="44"/>
      <c r="AV2611" s="33"/>
      <c r="AW2611" s="33"/>
      <c r="AX2611" s="33"/>
      <c r="AZ2611" s="141"/>
      <c r="BE2611" s="168"/>
      <c r="BF2611" s="168"/>
      <c r="BG2611" s="168"/>
      <c r="BH2611" s="168"/>
      <c r="BI2611" s="168"/>
      <c r="BJ2611" s="168"/>
      <c r="BK2611" s="168"/>
      <c r="BL2611" s="168"/>
      <c r="BM2611" s="168"/>
      <c r="DK2611" s="168"/>
      <c r="DL2611" s="168"/>
      <c r="DM2611" s="168"/>
      <c r="DN2611" s="168"/>
      <c r="DO2611" s="168"/>
      <c r="DP2611" s="168"/>
      <c r="DQ2611" s="168"/>
      <c r="DR2611" s="168"/>
      <c r="DS2611" s="168"/>
      <c r="DT2611" s="168"/>
      <c r="DU2611" s="168"/>
      <c r="DV2611" s="168"/>
      <c r="DW2611" s="168"/>
      <c r="DX2611" s="168"/>
      <c r="DY2611" s="168"/>
      <c r="DZ2611" s="168"/>
      <c r="EA2611" s="168"/>
      <c r="EB2611" s="168"/>
      <c r="EC2611" s="168"/>
      <c r="ED2611" s="168"/>
      <c r="EE2611" s="168"/>
      <c r="EF2611" s="168"/>
      <c r="EG2611" s="168"/>
      <c r="EH2611" s="168"/>
      <c r="EI2611" s="168"/>
      <c r="EJ2611" s="168"/>
      <c r="EK2611" s="168"/>
      <c r="EL2611" s="168"/>
      <c r="EM2611" s="168"/>
      <c r="EN2611" s="168"/>
      <c r="EO2611" s="168"/>
      <c r="EP2611" s="168"/>
      <c r="EQ2611" s="168"/>
      <c r="ER2611" s="168"/>
      <c r="ES2611" s="168"/>
      <c r="ET2611" s="168"/>
      <c r="EU2611" s="168"/>
      <c r="EV2611" s="168"/>
      <c r="EW2611" s="168"/>
      <c r="EX2611" s="168"/>
      <c r="EY2611" s="168"/>
      <c r="EZ2611" s="168"/>
      <c r="FA2611" s="168"/>
      <c r="FB2611" s="168"/>
      <c r="FC2611" s="168"/>
      <c r="FD2611" s="168"/>
    </row>
    <row r="2612" spans="1:160" s="5" customFormat="1" ht="24.9" customHeight="1" x14ac:dyDescent="0.3">
      <c r="A2612" s="263"/>
      <c r="B2612" s="263"/>
      <c r="C2612" s="265"/>
      <c r="D2612" s="465" t="s">
        <v>30</v>
      </c>
      <c r="E2612" s="466"/>
      <c r="F2612" s="466"/>
      <c r="G2612" s="466"/>
      <c r="H2612" s="466"/>
      <c r="I2612" s="466"/>
      <c r="J2612" s="466"/>
      <c r="K2612" s="466"/>
      <c r="L2612" s="466"/>
      <c r="M2612" s="467"/>
      <c r="N2612" s="468" t="s">
        <v>11</v>
      </c>
      <c r="O2612" s="470" t="s">
        <v>12</v>
      </c>
      <c r="P2612" s="471"/>
      <c r="Q2612" s="474" t="s">
        <v>13</v>
      </c>
      <c r="R2612" s="475"/>
      <c r="S2612" s="476"/>
      <c r="T2612" s="477" t="s">
        <v>27</v>
      </c>
      <c r="U2612" s="479" t="s">
        <v>28</v>
      </c>
      <c r="V2612" s="33"/>
      <c r="W2612" s="57"/>
      <c r="X2612" s="86"/>
      <c r="Y2612" s="33"/>
      <c r="Z2612" s="76"/>
      <c r="AA2612" s="76"/>
      <c r="AD2612" s="33"/>
      <c r="AG2612" s="33"/>
      <c r="AH2612" s="43"/>
      <c r="AI2612" s="43"/>
      <c r="AJ2612" s="43"/>
      <c r="AK2612" s="43"/>
      <c r="AL2612" s="43"/>
      <c r="AM2612" s="43"/>
      <c r="AN2612" s="43"/>
      <c r="AO2612" s="43"/>
      <c r="AP2612" s="43"/>
      <c r="AQ2612" s="43"/>
      <c r="AR2612" s="43"/>
      <c r="AS2612" s="43"/>
      <c r="AT2612" s="43"/>
      <c r="AU2612" s="44"/>
      <c r="AV2612" s="33"/>
      <c r="AW2612" s="33"/>
      <c r="AX2612" s="33"/>
      <c r="AZ2612" s="141"/>
      <c r="BE2612" s="168"/>
      <c r="BF2612" s="168"/>
      <c r="BG2612" s="168"/>
      <c r="BH2612" s="168"/>
      <c r="BI2612" s="168"/>
      <c r="BJ2612" s="168"/>
      <c r="BK2612" s="168"/>
      <c r="BL2612" s="168"/>
      <c r="BM2612" s="168"/>
      <c r="DK2612" s="168"/>
      <c r="DL2612" s="168"/>
      <c r="DM2612" s="168"/>
      <c r="DN2612" s="168"/>
      <c r="DO2612" s="168"/>
      <c r="DP2612" s="168"/>
      <c r="DQ2612" s="168"/>
      <c r="DR2612" s="168"/>
      <c r="DS2612" s="168"/>
      <c r="DT2612" s="168"/>
      <c r="DU2612" s="168"/>
      <c r="DV2612" s="168"/>
      <c r="DW2612" s="168"/>
      <c r="DX2612" s="168"/>
      <c r="DY2612" s="168"/>
      <c r="DZ2612" s="168"/>
      <c r="EA2612" s="168"/>
      <c r="EB2612" s="168"/>
      <c r="EC2612" s="168"/>
      <c r="ED2612" s="168"/>
      <c r="EE2612" s="168"/>
      <c r="EF2612" s="168"/>
      <c r="EG2612" s="168"/>
      <c r="EH2612" s="168"/>
      <c r="EI2612" s="168"/>
      <c r="EJ2612" s="168"/>
      <c r="EK2612" s="168"/>
      <c r="EL2612" s="168"/>
      <c r="EM2612" s="168"/>
      <c r="EN2612" s="168"/>
      <c r="EO2612" s="168"/>
      <c r="EP2612" s="168"/>
      <c r="EQ2612" s="168"/>
      <c r="ER2612" s="168"/>
      <c r="ES2612" s="168"/>
      <c r="ET2612" s="168"/>
      <c r="EU2612" s="168"/>
      <c r="EV2612" s="168"/>
      <c r="EW2612" s="168"/>
      <c r="EX2612" s="168"/>
      <c r="EY2612" s="168"/>
      <c r="EZ2612" s="168"/>
      <c r="FA2612" s="168"/>
      <c r="FB2612" s="168"/>
      <c r="FC2612" s="168"/>
      <c r="FD2612" s="168"/>
    </row>
    <row r="2613" spans="1:160" s="5" customFormat="1" ht="24.9" customHeight="1" x14ac:dyDescent="0.3">
      <c r="A2613" s="263"/>
      <c r="B2613" s="263"/>
      <c r="C2613" s="265"/>
      <c r="D2613" s="481"/>
      <c r="E2613" s="482"/>
      <c r="F2613" s="482"/>
      <c r="G2613" s="482"/>
      <c r="H2613" s="482"/>
      <c r="I2613" s="482"/>
      <c r="J2613" s="482"/>
      <c r="K2613" s="482"/>
      <c r="L2613" s="482"/>
      <c r="M2613" s="483"/>
      <c r="N2613" s="469"/>
      <c r="O2613" s="472"/>
      <c r="P2613" s="473"/>
      <c r="Q2613" s="7" t="s">
        <v>14</v>
      </c>
      <c r="R2613" s="7" t="s">
        <v>15</v>
      </c>
      <c r="S2613" s="7" t="s">
        <v>26</v>
      </c>
      <c r="T2613" s="478"/>
      <c r="U2613" s="480"/>
      <c r="V2613" s="33"/>
      <c r="W2613" s="57"/>
      <c r="X2613" s="86"/>
      <c r="Y2613" s="33"/>
      <c r="Z2613" s="77"/>
      <c r="AA2613" s="77"/>
      <c r="AD2613" s="33"/>
      <c r="AG2613" s="33"/>
      <c r="AH2613" s="43"/>
      <c r="AI2613" s="43"/>
      <c r="AJ2613" s="43"/>
      <c r="AK2613" s="43"/>
      <c r="AL2613" s="43"/>
      <c r="AM2613" s="43"/>
      <c r="AN2613" s="43"/>
      <c r="AO2613" s="43"/>
      <c r="AP2613" s="43"/>
      <c r="AQ2613" s="43"/>
      <c r="AR2613" s="43"/>
      <c r="AS2613" s="43"/>
      <c r="AT2613" s="43"/>
      <c r="AU2613" s="44"/>
      <c r="AV2613" s="33"/>
      <c r="AW2613" s="33"/>
      <c r="AX2613" s="33"/>
      <c r="AZ2613" s="141"/>
      <c r="BE2613" s="168"/>
      <c r="BF2613" s="168"/>
      <c r="BG2613" s="168"/>
      <c r="BH2613" s="168"/>
      <c r="BI2613" s="168"/>
      <c r="BJ2613" s="168"/>
      <c r="BK2613" s="168"/>
      <c r="BL2613" s="168"/>
      <c r="BM2613" s="168"/>
      <c r="DK2613" s="168"/>
      <c r="DL2613" s="168"/>
      <c r="DM2613" s="168"/>
      <c r="DN2613" s="168"/>
      <c r="DO2613" s="168"/>
      <c r="DP2613" s="168"/>
      <c r="DQ2613" s="168"/>
      <c r="DR2613" s="168"/>
      <c r="DS2613" s="168"/>
      <c r="DT2613" s="168"/>
      <c r="DU2613" s="168"/>
      <c r="DV2613" s="168"/>
      <c r="DW2613" s="168"/>
      <c r="DX2613" s="168"/>
      <c r="DY2613" s="168"/>
      <c r="DZ2613" s="168"/>
      <c r="EA2613" s="168"/>
      <c r="EB2613" s="168"/>
      <c r="EC2613" s="168"/>
      <c r="ED2613" s="168"/>
      <c r="EE2613" s="168"/>
      <c r="EF2613" s="168"/>
      <c r="EG2613" s="168"/>
      <c r="EH2613" s="168"/>
      <c r="EI2613" s="168"/>
      <c r="EJ2613" s="168"/>
      <c r="EK2613" s="168"/>
      <c r="EL2613" s="168"/>
      <c r="EM2613" s="168"/>
      <c r="EN2613" s="168"/>
      <c r="EO2613" s="168"/>
      <c r="EP2613" s="168"/>
      <c r="EQ2613" s="168"/>
      <c r="ER2613" s="168"/>
      <c r="ES2613" s="168"/>
      <c r="ET2613" s="168"/>
      <c r="EU2613" s="168"/>
      <c r="EV2613" s="168"/>
      <c r="EW2613" s="168"/>
      <c r="EX2613" s="168"/>
      <c r="EY2613" s="168"/>
      <c r="EZ2613" s="168"/>
      <c r="FA2613" s="168"/>
      <c r="FB2613" s="168"/>
      <c r="FC2613" s="168"/>
      <c r="FD2613" s="168"/>
    </row>
    <row r="2614" spans="1:160" s="5" customFormat="1" ht="24.9" customHeight="1" x14ac:dyDescent="0.3">
      <c r="A2614" s="263"/>
      <c r="B2614" s="263"/>
      <c r="C2614" s="265"/>
      <c r="D2614" s="481"/>
      <c r="E2614" s="482"/>
      <c r="F2614" s="482"/>
      <c r="G2614" s="482"/>
      <c r="H2614" s="482"/>
      <c r="I2614" s="482"/>
      <c r="J2614" s="482"/>
      <c r="K2614" s="482"/>
      <c r="L2614" s="482"/>
      <c r="M2614" s="483"/>
      <c r="N2614" s="16"/>
      <c r="O2614" s="529"/>
      <c r="P2614" s="530"/>
      <c r="Q2614" s="8"/>
      <c r="R2614" s="8"/>
      <c r="S2614" s="8"/>
      <c r="T2614" s="9"/>
      <c r="U2614" s="17"/>
      <c r="V2614" s="33"/>
      <c r="W2614" s="57"/>
      <c r="X2614" s="86"/>
      <c r="Y2614" s="33">
        <f>+C2610</f>
        <v>46</v>
      </c>
      <c r="Z2614" s="41">
        <f>+SUMIF($N2614:$N2633,$Z$16,$U2614:$U2633)</f>
        <v>0</v>
      </c>
      <c r="AA2614" s="41">
        <f>+SUMIF($N2614:$N2633,$AA$16,$U2614:$U2633)</f>
        <v>0</v>
      </c>
      <c r="AB2614" s="41">
        <f>+SUMIF($N2614:$N2633,$AB$16,$U2614:$U2633)</f>
        <v>0</v>
      </c>
      <c r="AC2614" s="41">
        <f>+SUMIF($N2614:$N2633,$AC$16,$U2614:$U2633)</f>
        <v>0</v>
      </c>
      <c r="AD2614" s="41">
        <f>+SUMIF($N2614:$N2633,$AD$16,$U2614:$U2633)</f>
        <v>0</v>
      </c>
      <c r="AE2614" s="41">
        <f>+SUMIF($N2614:$N2633,$AE$16,$U2614:$U2633)</f>
        <v>0</v>
      </c>
      <c r="AF2614" s="41">
        <f>+SUMIF($N2614:$N2633,$AF$16,$U2614:$U2633)</f>
        <v>0</v>
      </c>
      <c r="AG2614" s="41">
        <f>+SUMIF($N2614:$N2633,$AG$16,$U2614:$U2633)</f>
        <v>0</v>
      </c>
      <c r="AH2614" s="41">
        <f>+SUMIF($N2614:$N2633,$AH$16,$U2614:$U2633)</f>
        <v>0</v>
      </c>
      <c r="AI2614" s="41">
        <f>+SUMIF($N2614:$N2633,$AI$16,$U2614:$U2633)</f>
        <v>0</v>
      </c>
      <c r="AJ2614" s="41">
        <f>+SUMIF($N2614:$N2633,$AJ$16,$U2614:$U2633)</f>
        <v>0</v>
      </c>
      <c r="AK2614" s="41">
        <f>+SUMIF($N2614:$N2633,$AK$16,$U2614:$U2633)</f>
        <v>0</v>
      </c>
      <c r="AL2614" s="41">
        <f>+SUMIF($N2614:$N2633,$AL$16,$U2614:$U2633)</f>
        <v>0</v>
      </c>
      <c r="AM2614" s="41">
        <f>+SUMIF($N2614:$N2633,$AM$16,$U2614:$U2633)</f>
        <v>0</v>
      </c>
      <c r="AN2614" s="41">
        <f>+SUMIF($N2614:$N2633,$AN$16,$U2614:$U2633)</f>
        <v>0</v>
      </c>
      <c r="AO2614" s="41">
        <f>+SUMIF($N2614:$N2633,$AO$16,$U2614:$U2633)</f>
        <v>0</v>
      </c>
      <c r="AP2614" s="41">
        <f>+SUMIF($N2614:$N2633,$AP$16,$U2614:$U2633)</f>
        <v>0</v>
      </c>
      <c r="AQ2614" s="41">
        <f>+SUMIF($N2614:$N2633,$AQ$16,$U2614:$U2633)</f>
        <v>0</v>
      </c>
      <c r="AR2614" s="41">
        <f>+SUMIF($N2614:$N2633,$AR$16,$U2614:$U2633)</f>
        <v>0</v>
      </c>
      <c r="AS2614" s="43"/>
      <c r="AT2614" s="43"/>
      <c r="AU2614" s="44"/>
      <c r="AV2614" s="33"/>
      <c r="AW2614" s="33"/>
      <c r="AX2614" s="33"/>
      <c r="AZ2614" s="141"/>
      <c r="BE2614" s="168"/>
      <c r="BF2614" s="168"/>
      <c r="BG2614" s="168"/>
      <c r="BH2614" s="168"/>
      <c r="BI2614" s="168"/>
      <c r="BJ2614" s="168"/>
      <c r="BK2614" s="168"/>
      <c r="BL2614" s="168"/>
      <c r="BM2614" s="168"/>
      <c r="DK2614" s="168"/>
      <c r="DL2614" s="168"/>
      <c r="DM2614" s="168"/>
      <c r="DN2614" s="168"/>
      <c r="DO2614" s="168"/>
      <c r="DP2614" s="168"/>
      <c r="DQ2614" s="168"/>
      <c r="DR2614" s="168"/>
      <c r="DS2614" s="168"/>
      <c r="DT2614" s="168"/>
      <c r="DU2614" s="168"/>
      <c r="DV2614" s="168"/>
      <c r="DW2614" s="168"/>
      <c r="DX2614" s="168"/>
      <c r="DY2614" s="168"/>
      <c r="DZ2614" s="168"/>
      <c r="EA2614" s="168"/>
      <c r="EB2614" s="168"/>
      <c r="EC2614" s="168"/>
      <c r="ED2614" s="168"/>
      <c r="EE2614" s="168"/>
      <c r="EF2614" s="168"/>
      <c r="EG2614" s="168"/>
      <c r="EH2614" s="168"/>
      <c r="EI2614" s="168"/>
      <c r="EJ2614" s="168"/>
      <c r="EK2614" s="168"/>
      <c r="EL2614" s="168"/>
      <c r="EM2614" s="168"/>
      <c r="EN2614" s="168"/>
      <c r="EO2614" s="168"/>
      <c r="EP2614" s="168"/>
      <c r="EQ2614" s="168"/>
      <c r="ER2614" s="168"/>
      <c r="ES2614" s="168"/>
      <c r="ET2614" s="168"/>
      <c r="EU2614" s="168"/>
      <c r="EV2614" s="168"/>
      <c r="EW2614" s="168"/>
      <c r="EX2614" s="168"/>
      <c r="EY2614" s="168"/>
      <c r="EZ2614" s="168"/>
      <c r="FA2614" s="168"/>
      <c r="FB2614" s="168"/>
      <c r="FC2614" s="168"/>
      <c r="FD2614" s="168"/>
    </row>
    <row r="2615" spans="1:160" s="5" customFormat="1" ht="24.9" customHeight="1" x14ac:dyDescent="0.3">
      <c r="A2615" s="263"/>
      <c r="B2615" s="263"/>
      <c r="C2615" s="265"/>
      <c r="D2615" s="481"/>
      <c r="E2615" s="482"/>
      <c r="F2615" s="482"/>
      <c r="G2615" s="482"/>
      <c r="H2615" s="482"/>
      <c r="I2615" s="482"/>
      <c r="J2615" s="482"/>
      <c r="K2615" s="482"/>
      <c r="L2615" s="482"/>
      <c r="M2615" s="483"/>
      <c r="N2615" s="16"/>
      <c r="O2615" s="529"/>
      <c r="P2615" s="530"/>
      <c r="Q2615" s="8"/>
      <c r="R2615" s="8"/>
      <c r="S2615" s="8"/>
      <c r="T2615" s="9"/>
      <c r="U2615" s="17"/>
      <c r="V2615" s="33"/>
      <c r="W2615" s="57"/>
      <c r="X2615" s="86"/>
      <c r="Y2615" s="33"/>
      <c r="Z2615" s="36"/>
      <c r="AA2615" s="36"/>
      <c r="AC2615" s="93"/>
      <c r="AD2615" s="76"/>
      <c r="AE2615" s="76"/>
      <c r="AF2615" s="38"/>
      <c r="AG2615" s="88"/>
      <c r="AH2615" s="88"/>
      <c r="AI2615" s="88"/>
      <c r="AJ2615" s="88"/>
      <c r="AK2615" s="88"/>
      <c r="AL2615" s="88"/>
      <c r="AM2615" s="88"/>
      <c r="AN2615" s="88"/>
      <c r="AO2615" s="88"/>
      <c r="AP2615" s="88"/>
      <c r="AQ2615" s="88"/>
      <c r="AR2615" s="88"/>
      <c r="AS2615" s="88"/>
      <c r="AT2615" s="88"/>
      <c r="AU2615" s="89"/>
      <c r="AV2615" s="38"/>
      <c r="AW2615" s="38"/>
      <c r="AX2615" s="38"/>
      <c r="AZ2615" s="141"/>
      <c r="BE2615" s="168"/>
      <c r="BF2615" s="168"/>
      <c r="BG2615" s="168"/>
      <c r="BH2615" s="168"/>
      <c r="BI2615" s="168"/>
      <c r="BJ2615" s="168"/>
      <c r="BK2615" s="168"/>
      <c r="BL2615" s="168"/>
      <c r="BM2615" s="168"/>
      <c r="DK2615" s="168"/>
      <c r="DL2615" s="168"/>
      <c r="DM2615" s="168"/>
      <c r="DN2615" s="168"/>
      <c r="DO2615" s="168"/>
      <c r="DP2615" s="168"/>
      <c r="DQ2615" s="168"/>
      <c r="DR2615" s="168"/>
      <c r="DS2615" s="168"/>
      <c r="DT2615" s="168"/>
      <c r="DU2615" s="168"/>
      <c r="DV2615" s="168"/>
      <c r="DW2615" s="168"/>
      <c r="DX2615" s="168"/>
      <c r="DY2615" s="168"/>
      <c r="DZ2615" s="168"/>
      <c r="EA2615" s="168"/>
      <c r="EB2615" s="168"/>
      <c r="EC2615" s="168"/>
      <c r="ED2615" s="168"/>
      <c r="EE2615" s="168"/>
      <c r="EF2615" s="168"/>
      <c r="EG2615" s="168"/>
      <c r="EH2615" s="168"/>
      <c r="EI2615" s="168"/>
      <c r="EJ2615" s="168"/>
      <c r="EK2615" s="168"/>
      <c r="EL2615" s="168"/>
      <c r="EM2615" s="168"/>
      <c r="EN2615" s="168"/>
      <c r="EO2615" s="168"/>
      <c r="EP2615" s="168"/>
      <c r="EQ2615" s="168"/>
      <c r="ER2615" s="168"/>
      <c r="ES2615" s="168"/>
      <c r="ET2615" s="168"/>
      <c r="EU2615" s="168"/>
      <c r="EV2615" s="168"/>
      <c r="EW2615" s="168"/>
      <c r="EX2615" s="168"/>
      <c r="EY2615" s="168"/>
      <c r="EZ2615" s="168"/>
      <c r="FA2615" s="168"/>
      <c r="FB2615" s="168"/>
      <c r="FC2615" s="168"/>
      <c r="FD2615" s="168"/>
    </row>
    <row r="2616" spans="1:160" s="5" customFormat="1" ht="24.9" customHeight="1" x14ac:dyDescent="0.3">
      <c r="A2616" s="263"/>
      <c r="B2616" s="263"/>
      <c r="C2616" s="265"/>
      <c r="D2616" s="481"/>
      <c r="E2616" s="482"/>
      <c r="F2616" s="482"/>
      <c r="G2616" s="482"/>
      <c r="H2616" s="482"/>
      <c r="I2616" s="482"/>
      <c r="J2616" s="482"/>
      <c r="K2616" s="482"/>
      <c r="L2616" s="482"/>
      <c r="M2616" s="483"/>
      <c r="N2616" s="16"/>
      <c r="O2616" s="529"/>
      <c r="P2616" s="530"/>
      <c r="Q2616" s="8"/>
      <c r="R2616" s="8"/>
      <c r="S2616" s="8"/>
      <c r="T2616" s="9"/>
      <c r="U2616" s="17"/>
      <c r="V2616" s="33"/>
      <c r="W2616" s="57"/>
      <c r="X2616" s="86"/>
      <c r="Y2616" s="33"/>
      <c r="Z2616" s="36"/>
      <c r="AA2616" s="36"/>
      <c r="AC2616" s="38"/>
      <c r="AD2616" s="76"/>
      <c r="AE2616" s="76"/>
      <c r="AF2616" s="38"/>
      <c r="AG2616" s="88"/>
      <c r="AH2616" s="88"/>
      <c r="AI2616" s="88"/>
      <c r="AJ2616" s="88"/>
      <c r="AK2616" s="88"/>
      <c r="AL2616" s="88"/>
      <c r="AM2616" s="88"/>
      <c r="AN2616" s="88"/>
      <c r="AO2616" s="88"/>
      <c r="AP2616" s="88"/>
      <c r="AQ2616" s="88"/>
      <c r="AR2616" s="88"/>
      <c r="AS2616" s="88"/>
      <c r="AT2616" s="38"/>
      <c r="AU2616" s="88"/>
      <c r="AV2616" s="88"/>
      <c r="AW2616" s="88"/>
      <c r="AX2616" s="38"/>
      <c r="AZ2616" s="141"/>
      <c r="BE2616" s="168"/>
      <c r="BF2616" s="168"/>
      <c r="BG2616" s="168"/>
      <c r="BH2616" s="168"/>
      <c r="BI2616" s="168"/>
      <c r="BJ2616" s="168"/>
      <c r="BK2616" s="168"/>
      <c r="BL2616" s="168"/>
      <c r="BM2616" s="168"/>
      <c r="DK2616" s="168"/>
      <c r="DL2616" s="168"/>
      <c r="DM2616" s="168"/>
      <c r="DN2616" s="168"/>
      <c r="DO2616" s="168"/>
      <c r="DP2616" s="168"/>
      <c r="DQ2616" s="168"/>
      <c r="DR2616" s="168"/>
      <c r="DS2616" s="168"/>
      <c r="DT2616" s="168"/>
      <c r="DU2616" s="168"/>
      <c r="DV2616" s="168"/>
      <c r="DW2616" s="168"/>
      <c r="DX2616" s="168"/>
      <c r="DY2616" s="168"/>
      <c r="DZ2616" s="168"/>
      <c r="EA2616" s="168"/>
      <c r="EB2616" s="168"/>
      <c r="EC2616" s="168"/>
      <c r="ED2616" s="168"/>
      <c r="EE2616" s="168"/>
      <c r="EF2616" s="168"/>
      <c r="EG2616" s="168"/>
      <c r="EH2616" s="168"/>
      <c r="EI2616" s="168"/>
      <c r="EJ2616" s="168"/>
      <c r="EK2616" s="168"/>
      <c r="EL2616" s="168"/>
      <c r="EM2616" s="168"/>
      <c r="EN2616" s="168"/>
      <c r="EO2616" s="168"/>
      <c r="EP2616" s="168"/>
      <c r="EQ2616" s="168"/>
      <c r="ER2616" s="168"/>
      <c r="ES2616" s="168"/>
      <c r="ET2616" s="168"/>
      <c r="EU2616" s="168"/>
      <c r="EV2616" s="168"/>
      <c r="EW2616" s="168"/>
      <c r="EX2616" s="168"/>
      <c r="EY2616" s="168"/>
      <c r="EZ2616" s="168"/>
      <c r="FA2616" s="168"/>
      <c r="FB2616" s="168"/>
      <c r="FC2616" s="168"/>
      <c r="FD2616" s="168"/>
    </row>
    <row r="2617" spans="1:160" s="5" customFormat="1" ht="24.9" customHeight="1" x14ac:dyDescent="0.3">
      <c r="A2617" s="263"/>
      <c r="B2617" s="263"/>
      <c r="C2617" s="265"/>
      <c r="D2617" s="481"/>
      <c r="E2617" s="482"/>
      <c r="F2617" s="482"/>
      <c r="G2617" s="482"/>
      <c r="H2617" s="482"/>
      <c r="I2617" s="482"/>
      <c r="J2617" s="482"/>
      <c r="K2617" s="482"/>
      <c r="L2617" s="482"/>
      <c r="M2617" s="483"/>
      <c r="N2617" s="16"/>
      <c r="O2617" s="529"/>
      <c r="P2617" s="530"/>
      <c r="Q2617" s="8"/>
      <c r="R2617" s="8"/>
      <c r="S2617" s="8"/>
      <c r="T2617" s="9"/>
      <c r="U2617" s="17"/>
      <c r="V2617" s="33"/>
      <c r="W2617" s="57"/>
      <c r="X2617" s="86"/>
      <c r="Y2617" s="33"/>
      <c r="Z2617" s="36"/>
      <c r="AA2617" s="36"/>
      <c r="AC2617" s="76"/>
      <c r="AD2617" s="89"/>
      <c r="AE2617" s="89"/>
      <c r="AF2617" s="90"/>
      <c r="AG2617" s="91"/>
      <c r="AH2617" s="88"/>
      <c r="AI2617" s="88"/>
      <c r="AJ2617" s="88"/>
      <c r="AK2617" s="88"/>
      <c r="AL2617" s="88"/>
      <c r="AM2617" s="88"/>
      <c r="AN2617" s="88"/>
      <c r="AO2617" s="88"/>
      <c r="AP2617" s="88"/>
      <c r="AQ2617" s="88"/>
      <c r="AR2617" s="88"/>
      <c r="AS2617" s="88"/>
      <c r="AT2617" s="90"/>
      <c r="AU2617" s="91"/>
      <c r="AV2617" s="88"/>
      <c r="AW2617" s="88"/>
      <c r="AX2617" s="38"/>
      <c r="AZ2617" s="141"/>
      <c r="BE2617" s="168"/>
      <c r="BF2617" s="168"/>
      <c r="BG2617" s="168"/>
      <c r="BH2617" s="168"/>
      <c r="BI2617" s="168"/>
      <c r="BJ2617" s="168"/>
      <c r="BK2617" s="168"/>
      <c r="BL2617" s="168"/>
      <c r="BM2617" s="168"/>
      <c r="DK2617" s="168"/>
      <c r="DL2617" s="168"/>
      <c r="DM2617" s="168"/>
      <c r="DN2617" s="168"/>
      <c r="DO2617" s="168"/>
      <c r="DP2617" s="168"/>
      <c r="DQ2617" s="168"/>
      <c r="DR2617" s="168"/>
      <c r="DS2617" s="168"/>
      <c r="DT2617" s="168"/>
      <c r="DU2617" s="168"/>
      <c r="DV2617" s="168"/>
      <c r="DW2617" s="168"/>
      <c r="DX2617" s="168"/>
      <c r="DY2617" s="168"/>
      <c r="DZ2617" s="168"/>
      <c r="EA2617" s="168"/>
      <c r="EB2617" s="168"/>
      <c r="EC2617" s="168"/>
      <c r="ED2617" s="168"/>
      <c r="EE2617" s="168"/>
      <c r="EF2617" s="168"/>
      <c r="EG2617" s="168"/>
      <c r="EH2617" s="168"/>
      <c r="EI2617" s="168"/>
      <c r="EJ2617" s="168"/>
      <c r="EK2617" s="168"/>
      <c r="EL2617" s="168"/>
      <c r="EM2617" s="168"/>
      <c r="EN2617" s="168"/>
      <c r="EO2617" s="168"/>
      <c r="EP2617" s="168"/>
      <c r="EQ2617" s="168"/>
      <c r="ER2617" s="168"/>
      <c r="ES2617" s="168"/>
      <c r="ET2617" s="168"/>
      <c r="EU2617" s="168"/>
      <c r="EV2617" s="168"/>
      <c r="EW2617" s="168"/>
      <c r="EX2617" s="168"/>
      <c r="EY2617" s="168"/>
      <c r="EZ2617" s="168"/>
      <c r="FA2617" s="168"/>
      <c r="FB2617" s="168"/>
      <c r="FC2617" s="168"/>
      <c r="FD2617" s="168"/>
    </row>
    <row r="2618" spans="1:160" s="5" customFormat="1" ht="24.9" customHeight="1" x14ac:dyDescent="0.3">
      <c r="A2618" s="263"/>
      <c r="B2618" s="263"/>
      <c r="C2618" s="265"/>
      <c r="D2618" s="481"/>
      <c r="E2618" s="482"/>
      <c r="F2618" s="482"/>
      <c r="G2618" s="482"/>
      <c r="H2618" s="482"/>
      <c r="I2618" s="482"/>
      <c r="J2618" s="482"/>
      <c r="K2618" s="482"/>
      <c r="L2618" s="482"/>
      <c r="M2618" s="483"/>
      <c r="N2618" s="16"/>
      <c r="O2618" s="529"/>
      <c r="P2618" s="530"/>
      <c r="Q2618" s="8"/>
      <c r="R2618" s="8"/>
      <c r="S2618" s="8"/>
      <c r="T2618" s="9"/>
      <c r="U2618" s="17"/>
      <c r="V2618" s="33"/>
      <c r="W2618" s="57"/>
      <c r="X2618" s="86"/>
      <c r="Y2618" s="33"/>
      <c r="Z2618" s="36"/>
      <c r="AA2618" s="36"/>
      <c r="AC2618" s="76"/>
      <c r="AD2618" s="89"/>
      <c r="AE2618" s="89"/>
      <c r="AF2618" s="90"/>
      <c r="AG2618" s="91"/>
      <c r="AH2618" s="88"/>
      <c r="AI2618" s="88"/>
      <c r="AJ2618" s="88"/>
      <c r="AK2618" s="88"/>
      <c r="AL2618" s="88"/>
      <c r="AM2618" s="88"/>
      <c r="AN2618" s="88"/>
      <c r="AO2618" s="88"/>
      <c r="AP2618" s="88"/>
      <c r="AQ2618" s="88"/>
      <c r="AR2618" s="88"/>
      <c r="AS2618" s="88"/>
      <c r="AT2618" s="90"/>
      <c r="AU2618" s="91"/>
      <c r="AV2618" s="88"/>
      <c r="AW2618" s="88"/>
      <c r="AX2618" s="38"/>
      <c r="AZ2618" s="141"/>
      <c r="BE2618" s="168"/>
      <c r="BF2618" s="168"/>
      <c r="BG2618" s="168"/>
      <c r="BH2618" s="168"/>
      <c r="BI2618" s="168"/>
      <c r="BJ2618" s="168"/>
      <c r="BK2618" s="168"/>
      <c r="BL2618" s="168"/>
      <c r="BM2618" s="168"/>
      <c r="DK2618" s="168"/>
      <c r="DL2618" s="168"/>
      <c r="DM2618" s="168"/>
      <c r="DN2618" s="168"/>
      <c r="DO2618" s="168"/>
      <c r="DP2618" s="168"/>
      <c r="DQ2618" s="168"/>
      <c r="DR2618" s="168"/>
      <c r="DS2618" s="168"/>
      <c r="DT2618" s="168"/>
      <c r="DU2618" s="168"/>
      <c r="DV2618" s="168"/>
      <c r="DW2618" s="168"/>
      <c r="DX2618" s="168"/>
      <c r="DY2618" s="168"/>
      <c r="DZ2618" s="168"/>
      <c r="EA2618" s="168"/>
      <c r="EB2618" s="168"/>
      <c r="EC2618" s="168"/>
      <c r="ED2618" s="168"/>
      <c r="EE2618" s="168"/>
      <c r="EF2618" s="168"/>
      <c r="EG2618" s="168"/>
      <c r="EH2618" s="168"/>
      <c r="EI2618" s="168"/>
      <c r="EJ2618" s="168"/>
      <c r="EK2618" s="168"/>
      <c r="EL2618" s="168"/>
      <c r="EM2618" s="168"/>
      <c r="EN2618" s="168"/>
      <c r="EO2618" s="168"/>
      <c r="EP2618" s="168"/>
      <c r="EQ2618" s="168"/>
      <c r="ER2618" s="168"/>
      <c r="ES2618" s="168"/>
      <c r="ET2618" s="168"/>
      <c r="EU2618" s="168"/>
      <c r="EV2618" s="168"/>
      <c r="EW2618" s="168"/>
      <c r="EX2618" s="168"/>
      <c r="EY2618" s="168"/>
      <c r="EZ2618" s="168"/>
      <c r="FA2618" s="168"/>
      <c r="FB2618" s="168"/>
      <c r="FC2618" s="168"/>
      <c r="FD2618" s="168"/>
    </row>
    <row r="2619" spans="1:160" s="5" customFormat="1" ht="24.9" customHeight="1" x14ac:dyDescent="0.3">
      <c r="A2619" s="263"/>
      <c r="B2619" s="263"/>
      <c r="C2619" s="265"/>
      <c r="D2619" s="481"/>
      <c r="E2619" s="482"/>
      <c r="F2619" s="482"/>
      <c r="G2619" s="482"/>
      <c r="H2619" s="482"/>
      <c r="I2619" s="482"/>
      <c r="J2619" s="482"/>
      <c r="K2619" s="482"/>
      <c r="L2619" s="482"/>
      <c r="M2619" s="483"/>
      <c r="N2619" s="16"/>
      <c r="O2619" s="529"/>
      <c r="P2619" s="530"/>
      <c r="Q2619" s="8"/>
      <c r="R2619" s="8"/>
      <c r="S2619" s="8"/>
      <c r="T2619" s="9"/>
      <c r="U2619" s="17"/>
      <c r="V2619" s="33"/>
      <c r="W2619" s="57"/>
      <c r="X2619" s="86"/>
      <c r="Y2619" s="33"/>
      <c r="Z2619" s="36"/>
      <c r="AA2619" s="36"/>
      <c r="AC2619" s="76"/>
      <c r="AD2619" s="89"/>
      <c r="AE2619" s="89"/>
      <c r="AF2619" s="90"/>
      <c r="AG2619" s="91"/>
      <c r="AH2619" s="88"/>
      <c r="AI2619" s="88"/>
      <c r="AJ2619" s="88"/>
      <c r="AK2619" s="88"/>
      <c r="AL2619" s="88"/>
      <c r="AM2619" s="88"/>
      <c r="AN2619" s="88"/>
      <c r="AO2619" s="88"/>
      <c r="AP2619" s="88"/>
      <c r="AQ2619" s="88"/>
      <c r="AR2619" s="88"/>
      <c r="AS2619" s="88"/>
      <c r="AT2619" s="90"/>
      <c r="AU2619" s="91"/>
      <c r="AV2619" s="88"/>
      <c r="AW2619" s="88"/>
      <c r="AX2619" s="38"/>
      <c r="AZ2619" s="141"/>
      <c r="BE2619" s="168"/>
      <c r="BF2619" s="168"/>
      <c r="BG2619" s="168"/>
      <c r="BH2619" s="168"/>
      <c r="BI2619" s="168"/>
      <c r="BJ2619" s="168"/>
      <c r="BK2619" s="168"/>
      <c r="BL2619" s="168"/>
      <c r="BM2619" s="168"/>
      <c r="DK2619" s="168"/>
      <c r="DL2619" s="168"/>
      <c r="DM2619" s="168"/>
      <c r="DN2619" s="168"/>
      <c r="DO2619" s="168"/>
      <c r="DP2619" s="168"/>
      <c r="DQ2619" s="168"/>
      <c r="DR2619" s="168"/>
      <c r="DS2619" s="168"/>
      <c r="DT2619" s="168"/>
      <c r="DU2619" s="168"/>
      <c r="DV2619" s="168"/>
      <c r="DW2619" s="168"/>
      <c r="DX2619" s="168"/>
      <c r="DY2619" s="168"/>
      <c r="DZ2619" s="168"/>
      <c r="EA2619" s="168"/>
      <c r="EB2619" s="168"/>
      <c r="EC2619" s="168"/>
      <c r="ED2619" s="168"/>
      <c r="EE2619" s="168"/>
      <c r="EF2619" s="168"/>
      <c r="EG2619" s="168"/>
      <c r="EH2619" s="168"/>
      <c r="EI2619" s="168"/>
      <c r="EJ2619" s="168"/>
      <c r="EK2619" s="168"/>
      <c r="EL2619" s="168"/>
      <c r="EM2619" s="168"/>
      <c r="EN2619" s="168"/>
      <c r="EO2619" s="168"/>
      <c r="EP2619" s="168"/>
      <c r="EQ2619" s="168"/>
      <c r="ER2619" s="168"/>
      <c r="ES2619" s="168"/>
      <c r="ET2619" s="168"/>
      <c r="EU2619" s="168"/>
      <c r="EV2619" s="168"/>
      <c r="EW2619" s="168"/>
      <c r="EX2619" s="168"/>
      <c r="EY2619" s="168"/>
      <c r="EZ2619" s="168"/>
      <c r="FA2619" s="168"/>
      <c r="FB2619" s="168"/>
      <c r="FC2619" s="168"/>
      <c r="FD2619" s="168"/>
    </row>
    <row r="2620" spans="1:160" s="5" customFormat="1" ht="24.9" customHeight="1" x14ac:dyDescent="0.3">
      <c r="A2620" s="263"/>
      <c r="B2620" s="263"/>
      <c r="C2620" s="265"/>
      <c r="D2620" s="481"/>
      <c r="E2620" s="482"/>
      <c r="F2620" s="482"/>
      <c r="G2620" s="482"/>
      <c r="H2620" s="482"/>
      <c r="I2620" s="482"/>
      <c r="J2620" s="482"/>
      <c r="K2620" s="482"/>
      <c r="L2620" s="482"/>
      <c r="M2620" s="483"/>
      <c r="N2620" s="16"/>
      <c r="O2620" s="529"/>
      <c r="P2620" s="530"/>
      <c r="Q2620" s="8"/>
      <c r="R2620" s="8"/>
      <c r="S2620" s="8"/>
      <c r="T2620" s="9"/>
      <c r="U2620" s="17"/>
      <c r="V2620" s="33"/>
      <c r="W2620" s="57"/>
      <c r="X2620" s="86"/>
      <c r="Y2620" s="33"/>
      <c r="Z2620" s="36"/>
      <c r="AA2620" s="36"/>
      <c r="AC2620" s="76"/>
      <c r="AD2620" s="89"/>
      <c r="AE2620" s="89"/>
      <c r="AF2620" s="90"/>
      <c r="AG2620" s="91"/>
      <c r="AH2620" s="88"/>
      <c r="AI2620" s="88"/>
      <c r="AJ2620" s="88"/>
      <c r="AK2620" s="88"/>
      <c r="AL2620" s="88"/>
      <c r="AM2620" s="88"/>
      <c r="AN2620" s="88"/>
      <c r="AO2620" s="88"/>
      <c r="AP2620" s="88"/>
      <c r="AQ2620" s="88"/>
      <c r="AR2620" s="88"/>
      <c r="AS2620" s="88"/>
      <c r="AT2620" s="90"/>
      <c r="AU2620" s="91"/>
      <c r="AV2620" s="88"/>
      <c r="AW2620" s="88"/>
      <c r="AX2620" s="38"/>
      <c r="AZ2620" s="141"/>
      <c r="BE2620" s="168"/>
      <c r="BF2620" s="168"/>
      <c r="BG2620" s="168"/>
      <c r="BH2620" s="168"/>
      <c r="BI2620" s="168"/>
      <c r="BJ2620" s="168"/>
      <c r="BK2620" s="168"/>
      <c r="BL2620" s="168"/>
      <c r="BM2620" s="168"/>
      <c r="DK2620" s="168"/>
      <c r="DL2620" s="168"/>
      <c r="DM2620" s="168"/>
      <c r="DN2620" s="168"/>
      <c r="DO2620" s="168"/>
      <c r="DP2620" s="168"/>
      <c r="DQ2620" s="168"/>
      <c r="DR2620" s="168"/>
      <c r="DS2620" s="168"/>
      <c r="DT2620" s="168"/>
      <c r="DU2620" s="168"/>
      <c r="DV2620" s="168"/>
      <c r="DW2620" s="168"/>
      <c r="DX2620" s="168"/>
      <c r="DY2620" s="168"/>
      <c r="DZ2620" s="168"/>
      <c r="EA2620" s="168"/>
      <c r="EB2620" s="168"/>
      <c r="EC2620" s="168"/>
      <c r="ED2620" s="168"/>
      <c r="EE2620" s="168"/>
      <c r="EF2620" s="168"/>
      <c r="EG2620" s="168"/>
      <c r="EH2620" s="168"/>
      <c r="EI2620" s="168"/>
      <c r="EJ2620" s="168"/>
      <c r="EK2620" s="168"/>
      <c r="EL2620" s="168"/>
      <c r="EM2620" s="168"/>
      <c r="EN2620" s="168"/>
      <c r="EO2620" s="168"/>
      <c r="EP2620" s="168"/>
      <c r="EQ2620" s="168"/>
      <c r="ER2620" s="168"/>
      <c r="ES2620" s="168"/>
      <c r="ET2620" s="168"/>
      <c r="EU2620" s="168"/>
      <c r="EV2620" s="168"/>
      <c r="EW2620" s="168"/>
      <c r="EX2620" s="168"/>
      <c r="EY2620" s="168"/>
      <c r="EZ2620" s="168"/>
      <c r="FA2620" s="168"/>
      <c r="FB2620" s="168"/>
      <c r="FC2620" s="168"/>
      <c r="FD2620" s="168"/>
    </row>
    <row r="2621" spans="1:160" s="5" customFormat="1" ht="24.9" customHeight="1" x14ac:dyDescent="0.3">
      <c r="A2621" s="263"/>
      <c r="B2621" s="263"/>
      <c r="C2621" s="265"/>
      <c r="D2621" s="481"/>
      <c r="E2621" s="482"/>
      <c r="F2621" s="482"/>
      <c r="G2621" s="482"/>
      <c r="H2621" s="482"/>
      <c r="I2621" s="482"/>
      <c r="J2621" s="482"/>
      <c r="K2621" s="482"/>
      <c r="L2621" s="482"/>
      <c r="M2621" s="483"/>
      <c r="N2621" s="16"/>
      <c r="O2621" s="529"/>
      <c r="P2621" s="530"/>
      <c r="Q2621" s="8"/>
      <c r="R2621" s="8"/>
      <c r="S2621" s="8"/>
      <c r="T2621" s="9"/>
      <c r="U2621" s="17"/>
      <c r="V2621" s="33"/>
      <c r="W2621" s="57"/>
      <c r="X2621" s="86"/>
      <c r="Y2621" s="33"/>
      <c r="Z2621" s="36"/>
      <c r="AA2621" s="36"/>
      <c r="AC2621" s="76"/>
      <c r="AD2621" s="89">
        <f>+U2634+U2585</f>
        <v>0</v>
      </c>
      <c r="AE2621" s="89"/>
      <c r="AF2621" s="90"/>
      <c r="AG2621" s="91"/>
      <c r="AH2621" s="88"/>
      <c r="AI2621" s="88"/>
      <c r="AJ2621" s="88"/>
      <c r="AK2621" s="88"/>
      <c r="AL2621" s="88"/>
      <c r="AM2621" s="88"/>
      <c r="AN2621" s="88"/>
      <c r="AO2621" s="88"/>
      <c r="AP2621" s="88"/>
      <c r="AQ2621" s="88"/>
      <c r="AR2621" s="88"/>
      <c r="AS2621" s="88"/>
      <c r="AT2621" s="90"/>
      <c r="AU2621" s="91"/>
      <c r="AV2621" s="88"/>
      <c r="AW2621" s="88"/>
      <c r="AX2621" s="38"/>
      <c r="AZ2621" s="141"/>
      <c r="BE2621" s="168"/>
      <c r="BF2621" s="168"/>
      <c r="BG2621" s="168"/>
      <c r="BH2621" s="168"/>
      <c r="BI2621" s="168"/>
      <c r="BJ2621" s="168"/>
      <c r="BK2621" s="168"/>
      <c r="BL2621" s="168"/>
      <c r="BM2621" s="168"/>
      <c r="DK2621" s="168"/>
      <c r="DL2621" s="168"/>
      <c r="DM2621" s="168"/>
      <c r="DN2621" s="168"/>
      <c r="DO2621" s="168"/>
      <c r="DP2621" s="168"/>
      <c r="DQ2621" s="168"/>
      <c r="DR2621" s="168"/>
      <c r="DS2621" s="168"/>
      <c r="DT2621" s="168"/>
      <c r="DU2621" s="168"/>
      <c r="DV2621" s="168"/>
      <c r="DW2621" s="168"/>
      <c r="DX2621" s="168"/>
      <c r="DY2621" s="168"/>
      <c r="DZ2621" s="168"/>
      <c r="EA2621" s="168"/>
      <c r="EB2621" s="168"/>
      <c r="EC2621" s="168"/>
      <c r="ED2621" s="168"/>
      <c r="EE2621" s="168"/>
      <c r="EF2621" s="168"/>
      <c r="EG2621" s="168"/>
      <c r="EH2621" s="168"/>
      <c r="EI2621" s="168"/>
      <c r="EJ2621" s="168"/>
      <c r="EK2621" s="168"/>
      <c r="EL2621" s="168"/>
      <c r="EM2621" s="168"/>
      <c r="EN2621" s="168"/>
      <c r="EO2621" s="168"/>
      <c r="EP2621" s="168"/>
      <c r="EQ2621" s="168"/>
      <c r="ER2621" s="168"/>
      <c r="ES2621" s="168"/>
      <c r="ET2621" s="168"/>
      <c r="EU2621" s="168"/>
      <c r="EV2621" s="168"/>
      <c r="EW2621" s="168"/>
      <c r="EX2621" s="168"/>
      <c r="EY2621" s="168"/>
      <c r="EZ2621" s="168"/>
      <c r="FA2621" s="168"/>
      <c r="FB2621" s="168"/>
      <c r="FC2621" s="168"/>
      <c r="FD2621" s="168"/>
    </row>
    <row r="2622" spans="1:160" s="5" customFormat="1" ht="24.9" customHeight="1" x14ac:dyDescent="0.3">
      <c r="A2622" s="263"/>
      <c r="B2622" s="263"/>
      <c r="C2622" s="265"/>
      <c r="D2622" s="481"/>
      <c r="E2622" s="482"/>
      <c r="F2622" s="482"/>
      <c r="G2622" s="482"/>
      <c r="H2622" s="482"/>
      <c r="I2622" s="482"/>
      <c r="J2622" s="482"/>
      <c r="K2622" s="482"/>
      <c r="L2622" s="482"/>
      <c r="M2622" s="483"/>
      <c r="N2622" s="16"/>
      <c r="O2622" s="529"/>
      <c r="P2622" s="530"/>
      <c r="Q2622" s="8"/>
      <c r="R2622" s="8"/>
      <c r="S2622" s="8"/>
      <c r="T2622" s="9"/>
      <c r="U2622" s="17"/>
      <c r="V2622" s="33"/>
      <c r="W2622" s="57"/>
      <c r="X2622" s="86"/>
      <c r="Y2622" s="33"/>
      <c r="Z2622" s="36"/>
      <c r="AA2622" s="36"/>
      <c r="AC2622" s="76"/>
      <c r="AD2622" s="89"/>
      <c r="AE2622" s="89"/>
      <c r="AF2622" s="90"/>
      <c r="AG2622" s="91"/>
      <c r="AH2622" s="88"/>
      <c r="AI2622" s="88"/>
      <c r="AJ2622" s="88"/>
      <c r="AK2622" s="88"/>
      <c r="AL2622" s="88"/>
      <c r="AM2622" s="88"/>
      <c r="AN2622" s="88"/>
      <c r="AO2622" s="88"/>
      <c r="AP2622" s="88"/>
      <c r="AQ2622" s="88"/>
      <c r="AR2622" s="88"/>
      <c r="AS2622" s="88"/>
      <c r="AT2622" s="90"/>
      <c r="AU2622" s="91"/>
      <c r="AV2622" s="88"/>
      <c r="AW2622" s="88"/>
      <c r="AX2622" s="38"/>
      <c r="AZ2622" s="141"/>
      <c r="BE2622" s="168"/>
      <c r="BF2622" s="168"/>
      <c r="BG2622" s="168"/>
      <c r="BH2622" s="168"/>
      <c r="BI2622" s="168"/>
      <c r="BJ2622" s="168"/>
      <c r="BK2622" s="168"/>
      <c r="BL2622" s="168"/>
      <c r="BM2622" s="168"/>
      <c r="DK2622" s="168"/>
      <c r="DL2622" s="168"/>
      <c r="DM2622" s="168"/>
      <c r="DN2622" s="168"/>
      <c r="DO2622" s="168"/>
      <c r="DP2622" s="168"/>
      <c r="DQ2622" s="168"/>
      <c r="DR2622" s="168"/>
      <c r="DS2622" s="168"/>
      <c r="DT2622" s="168"/>
      <c r="DU2622" s="168"/>
      <c r="DV2622" s="168"/>
      <c r="DW2622" s="168"/>
      <c r="DX2622" s="168"/>
      <c r="DY2622" s="168"/>
      <c r="DZ2622" s="168"/>
      <c r="EA2622" s="168"/>
      <c r="EB2622" s="168"/>
      <c r="EC2622" s="168"/>
      <c r="ED2622" s="168"/>
      <c r="EE2622" s="168"/>
      <c r="EF2622" s="168"/>
      <c r="EG2622" s="168"/>
      <c r="EH2622" s="168"/>
      <c r="EI2622" s="168"/>
      <c r="EJ2622" s="168"/>
      <c r="EK2622" s="168"/>
      <c r="EL2622" s="168"/>
      <c r="EM2622" s="168"/>
      <c r="EN2622" s="168"/>
      <c r="EO2622" s="168"/>
      <c r="EP2622" s="168"/>
      <c r="EQ2622" s="168"/>
      <c r="ER2622" s="168"/>
      <c r="ES2622" s="168"/>
      <c r="ET2622" s="168"/>
      <c r="EU2622" s="168"/>
      <c r="EV2622" s="168"/>
      <c r="EW2622" s="168"/>
      <c r="EX2622" s="168"/>
      <c r="EY2622" s="168"/>
      <c r="EZ2622" s="168"/>
      <c r="FA2622" s="168"/>
      <c r="FB2622" s="168"/>
      <c r="FC2622" s="168"/>
      <c r="FD2622" s="168"/>
    </row>
    <row r="2623" spans="1:160" s="5" customFormat="1" ht="24.9" customHeight="1" x14ac:dyDescent="0.3">
      <c r="A2623" s="263"/>
      <c r="B2623" s="263"/>
      <c r="C2623" s="265"/>
      <c r="D2623" s="481"/>
      <c r="E2623" s="482"/>
      <c r="F2623" s="482"/>
      <c r="G2623" s="482"/>
      <c r="H2623" s="482"/>
      <c r="I2623" s="482"/>
      <c r="J2623" s="482"/>
      <c r="K2623" s="482"/>
      <c r="L2623" s="482"/>
      <c r="M2623" s="483"/>
      <c r="N2623" s="16"/>
      <c r="O2623" s="529"/>
      <c r="P2623" s="530"/>
      <c r="Q2623" s="8"/>
      <c r="R2623" s="8"/>
      <c r="S2623" s="8"/>
      <c r="T2623" s="9"/>
      <c r="U2623" s="17"/>
      <c r="V2623" s="33"/>
      <c r="W2623" s="57"/>
      <c r="X2623" s="86"/>
      <c r="Y2623" s="33"/>
      <c r="Z2623" s="36"/>
      <c r="AA2623" s="36"/>
      <c r="AC2623" s="76"/>
      <c r="AD2623" s="89"/>
      <c r="AE2623" s="89"/>
      <c r="AF2623" s="90"/>
      <c r="AG2623" s="91"/>
      <c r="AH2623" s="88"/>
      <c r="AI2623" s="88"/>
      <c r="AJ2623" s="88"/>
      <c r="AK2623" s="88"/>
      <c r="AL2623" s="88"/>
      <c r="AM2623" s="88"/>
      <c r="AN2623" s="88"/>
      <c r="AO2623" s="88"/>
      <c r="AP2623" s="88"/>
      <c r="AQ2623" s="88"/>
      <c r="AR2623" s="88"/>
      <c r="AS2623" s="88"/>
      <c r="AT2623" s="90"/>
      <c r="AU2623" s="91"/>
      <c r="AV2623" s="88"/>
      <c r="AW2623" s="88"/>
      <c r="AX2623" s="38"/>
      <c r="AZ2623" s="141"/>
      <c r="BE2623" s="168"/>
      <c r="BF2623" s="168"/>
      <c r="BG2623" s="168"/>
      <c r="BH2623" s="168"/>
      <c r="BI2623" s="168"/>
      <c r="BJ2623" s="168"/>
      <c r="BK2623" s="168"/>
      <c r="BL2623" s="168"/>
      <c r="BM2623" s="168"/>
      <c r="DK2623" s="168"/>
      <c r="DL2623" s="168"/>
      <c r="DM2623" s="168"/>
      <c r="DN2623" s="168"/>
      <c r="DO2623" s="168"/>
      <c r="DP2623" s="168"/>
      <c r="DQ2623" s="168"/>
      <c r="DR2623" s="168"/>
      <c r="DS2623" s="168"/>
      <c r="DT2623" s="168"/>
      <c r="DU2623" s="168"/>
      <c r="DV2623" s="168"/>
      <c r="DW2623" s="168"/>
      <c r="DX2623" s="168"/>
      <c r="DY2623" s="168"/>
      <c r="DZ2623" s="168"/>
      <c r="EA2623" s="168"/>
      <c r="EB2623" s="168"/>
      <c r="EC2623" s="168"/>
      <c r="ED2623" s="168"/>
      <c r="EE2623" s="168"/>
      <c r="EF2623" s="168"/>
      <c r="EG2623" s="168"/>
      <c r="EH2623" s="168"/>
      <c r="EI2623" s="168"/>
      <c r="EJ2623" s="168"/>
      <c r="EK2623" s="168"/>
      <c r="EL2623" s="168"/>
      <c r="EM2623" s="168"/>
      <c r="EN2623" s="168"/>
      <c r="EO2623" s="168"/>
      <c r="EP2623" s="168"/>
      <c r="EQ2623" s="168"/>
      <c r="ER2623" s="168"/>
      <c r="ES2623" s="168"/>
      <c r="ET2623" s="168"/>
      <c r="EU2623" s="168"/>
      <c r="EV2623" s="168"/>
      <c r="EW2623" s="168"/>
      <c r="EX2623" s="168"/>
      <c r="EY2623" s="168"/>
      <c r="EZ2623" s="168"/>
      <c r="FA2623" s="168"/>
      <c r="FB2623" s="168"/>
      <c r="FC2623" s="168"/>
      <c r="FD2623" s="168"/>
    </row>
    <row r="2624" spans="1:160" s="5" customFormat="1" ht="24.9" customHeight="1" x14ac:dyDescent="0.3">
      <c r="A2624" s="263"/>
      <c r="B2624" s="263"/>
      <c r="C2624" s="265"/>
      <c r="D2624" s="481"/>
      <c r="E2624" s="482"/>
      <c r="F2624" s="482"/>
      <c r="G2624" s="482"/>
      <c r="H2624" s="482"/>
      <c r="I2624" s="482"/>
      <c r="J2624" s="482"/>
      <c r="K2624" s="482"/>
      <c r="L2624" s="482"/>
      <c r="M2624" s="483"/>
      <c r="N2624" s="16"/>
      <c r="O2624" s="529"/>
      <c r="P2624" s="530"/>
      <c r="Q2624" s="8"/>
      <c r="R2624" s="8"/>
      <c r="S2624" s="8"/>
      <c r="T2624" s="9"/>
      <c r="U2624" s="17"/>
      <c r="V2624" s="33"/>
      <c r="W2624" s="57"/>
      <c r="X2624" s="86"/>
      <c r="Y2624" s="33"/>
      <c r="Z2624" s="36"/>
      <c r="AA2624" s="36"/>
      <c r="AC2624" s="76"/>
      <c r="AD2624" s="89"/>
      <c r="AE2624" s="89"/>
      <c r="AF2624" s="90"/>
      <c r="AG2624" s="91"/>
      <c r="AH2624" s="88"/>
      <c r="AI2624" s="88"/>
      <c r="AJ2624" s="88"/>
      <c r="AK2624" s="88"/>
      <c r="AL2624" s="88"/>
      <c r="AM2624" s="88"/>
      <c r="AN2624" s="88"/>
      <c r="AO2624" s="88"/>
      <c r="AP2624" s="88"/>
      <c r="AQ2624" s="88"/>
      <c r="AR2624" s="88"/>
      <c r="AS2624" s="88"/>
      <c r="AT2624" s="90"/>
      <c r="AU2624" s="91"/>
      <c r="AV2624" s="88"/>
      <c r="AW2624" s="88"/>
      <c r="AX2624" s="38"/>
      <c r="AZ2624" s="141"/>
      <c r="BE2624" s="168"/>
      <c r="BF2624" s="168"/>
      <c r="BG2624" s="168"/>
      <c r="BH2624" s="168"/>
      <c r="BI2624" s="168"/>
      <c r="BJ2624" s="168"/>
      <c r="BK2624" s="168"/>
      <c r="BL2624" s="168"/>
      <c r="BM2624" s="168"/>
      <c r="DK2624" s="168"/>
      <c r="DL2624" s="168"/>
      <c r="DM2624" s="168"/>
      <c r="DN2624" s="168"/>
      <c r="DO2624" s="168"/>
      <c r="DP2624" s="168"/>
      <c r="DQ2624" s="168"/>
      <c r="DR2624" s="168"/>
      <c r="DS2624" s="168"/>
      <c r="DT2624" s="168"/>
      <c r="DU2624" s="168"/>
      <c r="DV2624" s="168"/>
      <c r="DW2624" s="168"/>
      <c r="DX2624" s="168"/>
      <c r="DY2624" s="168"/>
      <c r="DZ2624" s="168"/>
      <c r="EA2624" s="168"/>
      <c r="EB2624" s="168"/>
      <c r="EC2624" s="168"/>
      <c r="ED2624" s="168"/>
      <c r="EE2624" s="168"/>
      <c r="EF2624" s="168"/>
      <c r="EG2624" s="168"/>
      <c r="EH2624" s="168"/>
      <c r="EI2624" s="168"/>
      <c r="EJ2624" s="168"/>
      <c r="EK2624" s="168"/>
      <c r="EL2624" s="168"/>
      <c r="EM2624" s="168"/>
      <c r="EN2624" s="168"/>
      <c r="EO2624" s="168"/>
      <c r="EP2624" s="168"/>
      <c r="EQ2624" s="168"/>
      <c r="ER2624" s="168"/>
      <c r="ES2624" s="168"/>
      <c r="ET2624" s="168"/>
      <c r="EU2624" s="168"/>
      <c r="EV2624" s="168"/>
      <c r="EW2624" s="168"/>
      <c r="EX2624" s="168"/>
      <c r="EY2624" s="168"/>
      <c r="EZ2624" s="168"/>
      <c r="FA2624" s="168"/>
      <c r="FB2624" s="168"/>
      <c r="FC2624" s="168"/>
      <c r="FD2624" s="168"/>
    </row>
    <row r="2625" spans="1:160" s="5" customFormat="1" ht="24.9" customHeight="1" x14ac:dyDescent="0.3">
      <c r="A2625" s="263"/>
      <c r="B2625" s="263"/>
      <c r="C2625" s="265"/>
      <c r="D2625" s="481"/>
      <c r="E2625" s="482"/>
      <c r="F2625" s="482"/>
      <c r="G2625" s="482"/>
      <c r="H2625" s="482"/>
      <c r="I2625" s="482"/>
      <c r="J2625" s="482"/>
      <c r="K2625" s="482"/>
      <c r="L2625" s="482"/>
      <c r="M2625" s="483"/>
      <c r="N2625" s="16"/>
      <c r="O2625" s="529"/>
      <c r="P2625" s="530"/>
      <c r="Q2625" s="8"/>
      <c r="R2625" s="8"/>
      <c r="S2625" s="8"/>
      <c r="T2625" s="9"/>
      <c r="U2625" s="17"/>
      <c r="V2625" s="33"/>
      <c r="W2625" s="57"/>
      <c r="X2625" s="86"/>
      <c r="Y2625" s="33"/>
      <c r="Z2625" s="36"/>
      <c r="AA2625" s="36"/>
      <c r="AC2625" s="76"/>
      <c r="AD2625" s="89"/>
      <c r="AE2625" s="89"/>
      <c r="AF2625" s="90"/>
      <c r="AG2625" s="91"/>
      <c r="AH2625" s="88"/>
      <c r="AI2625" s="88"/>
      <c r="AJ2625" s="88"/>
      <c r="AK2625" s="88"/>
      <c r="AL2625" s="88"/>
      <c r="AM2625" s="88"/>
      <c r="AN2625" s="88"/>
      <c r="AO2625" s="88"/>
      <c r="AP2625" s="88"/>
      <c r="AQ2625" s="88"/>
      <c r="AR2625" s="88"/>
      <c r="AS2625" s="88"/>
      <c r="AT2625" s="90"/>
      <c r="AU2625" s="91"/>
      <c r="AV2625" s="88"/>
      <c r="AW2625" s="88"/>
      <c r="AX2625" s="38"/>
      <c r="AZ2625" s="141"/>
      <c r="BE2625" s="168"/>
      <c r="BF2625" s="168"/>
      <c r="BG2625" s="168"/>
      <c r="BH2625" s="168"/>
      <c r="BI2625" s="168"/>
      <c r="BJ2625" s="168"/>
      <c r="BK2625" s="168"/>
      <c r="BL2625" s="168"/>
      <c r="BM2625" s="168"/>
      <c r="DK2625" s="168"/>
      <c r="DL2625" s="168"/>
      <c r="DM2625" s="168"/>
      <c r="DN2625" s="168"/>
      <c r="DO2625" s="168"/>
      <c r="DP2625" s="168"/>
      <c r="DQ2625" s="168"/>
      <c r="DR2625" s="168"/>
      <c r="DS2625" s="168"/>
      <c r="DT2625" s="168"/>
      <c r="DU2625" s="168"/>
      <c r="DV2625" s="168"/>
      <c r="DW2625" s="168"/>
      <c r="DX2625" s="168"/>
      <c r="DY2625" s="168"/>
      <c r="DZ2625" s="168"/>
      <c r="EA2625" s="168"/>
      <c r="EB2625" s="168"/>
      <c r="EC2625" s="168"/>
      <c r="ED2625" s="168"/>
      <c r="EE2625" s="168"/>
      <c r="EF2625" s="168"/>
      <c r="EG2625" s="168"/>
      <c r="EH2625" s="168"/>
      <c r="EI2625" s="168"/>
      <c r="EJ2625" s="168"/>
      <c r="EK2625" s="168"/>
      <c r="EL2625" s="168"/>
      <c r="EM2625" s="168"/>
      <c r="EN2625" s="168"/>
      <c r="EO2625" s="168"/>
      <c r="EP2625" s="168"/>
      <c r="EQ2625" s="168"/>
      <c r="ER2625" s="168"/>
      <c r="ES2625" s="168"/>
      <c r="ET2625" s="168"/>
      <c r="EU2625" s="168"/>
      <c r="EV2625" s="168"/>
      <c r="EW2625" s="168"/>
      <c r="EX2625" s="168"/>
      <c r="EY2625" s="168"/>
      <c r="EZ2625" s="168"/>
      <c r="FA2625" s="168"/>
      <c r="FB2625" s="168"/>
      <c r="FC2625" s="168"/>
      <c r="FD2625" s="168"/>
    </row>
    <row r="2626" spans="1:160" s="5" customFormat="1" ht="24.9" customHeight="1" x14ac:dyDescent="0.3">
      <c r="A2626" s="263"/>
      <c r="B2626" s="263"/>
      <c r="C2626" s="265"/>
      <c r="D2626" s="481"/>
      <c r="E2626" s="482"/>
      <c r="F2626" s="482"/>
      <c r="G2626" s="482"/>
      <c r="H2626" s="482"/>
      <c r="I2626" s="482"/>
      <c r="J2626" s="482"/>
      <c r="K2626" s="482"/>
      <c r="L2626" s="482"/>
      <c r="M2626" s="483"/>
      <c r="N2626" s="16"/>
      <c r="O2626" s="529"/>
      <c r="P2626" s="530"/>
      <c r="Q2626" s="8"/>
      <c r="R2626" s="8"/>
      <c r="S2626" s="8"/>
      <c r="T2626" s="9"/>
      <c r="U2626" s="17"/>
      <c r="V2626" s="33"/>
      <c r="W2626" s="57"/>
      <c r="X2626" s="86"/>
      <c r="Y2626" s="33"/>
      <c r="Z2626" s="36"/>
      <c r="AA2626" s="36"/>
      <c r="AC2626" s="76"/>
      <c r="AD2626" s="89"/>
      <c r="AE2626" s="89"/>
      <c r="AF2626" s="90"/>
      <c r="AG2626" s="91"/>
      <c r="AH2626" s="88"/>
      <c r="AI2626" s="88"/>
      <c r="AJ2626" s="88"/>
      <c r="AK2626" s="88"/>
      <c r="AL2626" s="88"/>
      <c r="AM2626" s="88"/>
      <c r="AN2626" s="88"/>
      <c r="AO2626" s="88"/>
      <c r="AP2626" s="88"/>
      <c r="AQ2626" s="88"/>
      <c r="AR2626" s="88"/>
      <c r="AS2626" s="88"/>
      <c r="AT2626" s="90"/>
      <c r="AU2626" s="91"/>
      <c r="AV2626" s="88"/>
      <c r="AW2626" s="88"/>
      <c r="AX2626" s="38"/>
      <c r="AZ2626" s="141"/>
      <c r="BE2626" s="168"/>
      <c r="BF2626" s="168"/>
      <c r="BG2626" s="168"/>
      <c r="BH2626" s="168"/>
      <c r="BI2626" s="168"/>
      <c r="BJ2626" s="168"/>
      <c r="BK2626" s="168"/>
      <c r="BL2626" s="168"/>
      <c r="BM2626" s="168"/>
      <c r="DK2626" s="168"/>
      <c r="DL2626" s="168"/>
      <c r="DM2626" s="168"/>
      <c r="DN2626" s="168"/>
      <c r="DO2626" s="168"/>
      <c r="DP2626" s="168"/>
      <c r="DQ2626" s="168"/>
      <c r="DR2626" s="168"/>
      <c r="DS2626" s="168"/>
      <c r="DT2626" s="168"/>
      <c r="DU2626" s="168"/>
      <c r="DV2626" s="168"/>
      <c r="DW2626" s="168"/>
      <c r="DX2626" s="168"/>
      <c r="DY2626" s="168"/>
      <c r="DZ2626" s="168"/>
      <c r="EA2626" s="168"/>
      <c r="EB2626" s="168"/>
      <c r="EC2626" s="168"/>
      <c r="ED2626" s="168"/>
      <c r="EE2626" s="168"/>
      <c r="EF2626" s="168"/>
      <c r="EG2626" s="168"/>
      <c r="EH2626" s="168"/>
      <c r="EI2626" s="168"/>
      <c r="EJ2626" s="168"/>
      <c r="EK2626" s="168"/>
      <c r="EL2626" s="168"/>
      <c r="EM2626" s="168"/>
      <c r="EN2626" s="168"/>
      <c r="EO2626" s="168"/>
      <c r="EP2626" s="168"/>
      <c r="EQ2626" s="168"/>
      <c r="ER2626" s="168"/>
      <c r="ES2626" s="168"/>
      <c r="ET2626" s="168"/>
      <c r="EU2626" s="168"/>
      <c r="EV2626" s="168"/>
      <c r="EW2626" s="168"/>
      <c r="EX2626" s="168"/>
      <c r="EY2626" s="168"/>
      <c r="EZ2626" s="168"/>
      <c r="FA2626" s="168"/>
      <c r="FB2626" s="168"/>
      <c r="FC2626" s="168"/>
      <c r="FD2626" s="168"/>
    </row>
    <row r="2627" spans="1:160" s="5" customFormat="1" ht="24.9" customHeight="1" x14ac:dyDescent="0.3">
      <c r="A2627" s="263"/>
      <c r="B2627" s="263"/>
      <c r="C2627" s="265"/>
      <c r="D2627" s="481"/>
      <c r="E2627" s="482"/>
      <c r="F2627" s="482"/>
      <c r="G2627" s="482"/>
      <c r="H2627" s="482"/>
      <c r="I2627" s="482"/>
      <c r="J2627" s="482"/>
      <c r="K2627" s="482"/>
      <c r="L2627" s="482"/>
      <c r="M2627" s="483"/>
      <c r="N2627" s="16"/>
      <c r="O2627" s="529"/>
      <c r="P2627" s="530"/>
      <c r="Q2627" s="8"/>
      <c r="R2627" s="8"/>
      <c r="S2627" s="8"/>
      <c r="T2627" s="9"/>
      <c r="U2627" s="17"/>
      <c r="V2627" s="33"/>
      <c r="W2627" s="57"/>
      <c r="X2627" s="86"/>
      <c r="Y2627" s="33"/>
      <c r="Z2627" s="36"/>
      <c r="AA2627" s="36"/>
      <c r="AC2627" s="76"/>
      <c r="AD2627" s="89"/>
      <c r="AE2627" s="89"/>
      <c r="AF2627" s="90"/>
      <c r="AG2627" s="92"/>
      <c r="AH2627" s="88"/>
      <c r="AI2627" s="88"/>
      <c r="AJ2627" s="88"/>
      <c r="AK2627" s="88"/>
      <c r="AL2627" s="88"/>
      <c r="AM2627" s="88"/>
      <c r="AN2627" s="88"/>
      <c r="AO2627" s="88"/>
      <c r="AP2627" s="88"/>
      <c r="AQ2627" s="88"/>
      <c r="AR2627" s="88"/>
      <c r="AS2627" s="88"/>
      <c r="AT2627" s="90"/>
      <c r="AU2627" s="92"/>
      <c r="AV2627" s="88"/>
      <c r="AW2627" s="88"/>
      <c r="AX2627" s="38"/>
      <c r="AZ2627" s="141"/>
      <c r="BE2627" s="168"/>
      <c r="BF2627" s="168"/>
      <c r="BG2627" s="168"/>
      <c r="BH2627" s="168"/>
      <c r="BI2627" s="168"/>
      <c r="BJ2627" s="168"/>
      <c r="BK2627" s="168"/>
      <c r="BL2627" s="168"/>
      <c r="BM2627" s="168"/>
      <c r="DK2627" s="168"/>
      <c r="DL2627" s="168"/>
      <c r="DM2627" s="168"/>
      <c r="DN2627" s="168"/>
      <c r="DO2627" s="168"/>
      <c r="DP2627" s="168"/>
      <c r="DQ2627" s="168"/>
      <c r="DR2627" s="168"/>
      <c r="DS2627" s="168"/>
      <c r="DT2627" s="168"/>
      <c r="DU2627" s="168"/>
      <c r="DV2627" s="168"/>
      <c r="DW2627" s="168"/>
      <c r="DX2627" s="168"/>
      <c r="DY2627" s="168"/>
      <c r="DZ2627" s="168"/>
      <c r="EA2627" s="168"/>
      <c r="EB2627" s="168"/>
      <c r="EC2627" s="168"/>
      <c r="ED2627" s="168"/>
      <c r="EE2627" s="168"/>
      <c r="EF2627" s="168"/>
      <c r="EG2627" s="168"/>
      <c r="EH2627" s="168"/>
      <c r="EI2627" s="168"/>
      <c r="EJ2627" s="168"/>
      <c r="EK2627" s="168"/>
      <c r="EL2627" s="168"/>
      <c r="EM2627" s="168"/>
      <c r="EN2627" s="168"/>
      <c r="EO2627" s="168"/>
      <c r="EP2627" s="168"/>
      <c r="EQ2627" s="168"/>
      <c r="ER2627" s="168"/>
      <c r="ES2627" s="168"/>
      <c r="ET2627" s="168"/>
      <c r="EU2627" s="168"/>
      <c r="EV2627" s="168"/>
      <c r="EW2627" s="168"/>
      <c r="EX2627" s="168"/>
      <c r="EY2627" s="168"/>
      <c r="EZ2627" s="168"/>
      <c r="FA2627" s="168"/>
      <c r="FB2627" s="168"/>
      <c r="FC2627" s="168"/>
      <c r="FD2627" s="168"/>
    </row>
    <row r="2628" spans="1:160" s="5" customFormat="1" ht="24.9" customHeight="1" x14ac:dyDescent="0.3">
      <c r="A2628" s="263"/>
      <c r="B2628" s="263"/>
      <c r="C2628" s="265"/>
      <c r="D2628" s="481"/>
      <c r="E2628" s="482"/>
      <c r="F2628" s="482"/>
      <c r="G2628" s="482"/>
      <c r="H2628" s="482"/>
      <c r="I2628" s="482"/>
      <c r="J2628" s="482"/>
      <c r="K2628" s="482"/>
      <c r="L2628" s="482"/>
      <c r="M2628" s="483"/>
      <c r="N2628" s="16"/>
      <c r="O2628" s="529"/>
      <c r="P2628" s="530"/>
      <c r="Q2628" s="8"/>
      <c r="R2628" s="8"/>
      <c r="S2628" s="8"/>
      <c r="T2628" s="9"/>
      <c r="U2628" s="17"/>
      <c r="V2628" s="33"/>
      <c r="W2628" s="57"/>
      <c r="X2628" s="86"/>
      <c r="Y2628" s="33"/>
      <c r="Z2628" s="36"/>
      <c r="AA2628" s="36"/>
      <c r="AC2628" s="76"/>
      <c r="AD2628" s="89"/>
      <c r="AE2628" s="89"/>
      <c r="AF2628" s="90"/>
      <c r="AG2628" s="92"/>
      <c r="AH2628" s="88"/>
      <c r="AI2628" s="88"/>
      <c r="AJ2628" s="88"/>
      <c r="AK2628" s="88"/>
      <c r="AL2628" s="88"/>
      <c r="AM2628" s="88"/>
      <c r="AN2628" s="88"/>
      <c r="AO2628" s="88"/>
      <c r="AP2628" s="88"/>
      <c r="AQ2628" s="88"/>
      <c r="AR2628" s="88"/>
      <c r="AS2628" s="88"/>
      <c r="AT2628" s="90"/>
      <c r="AU2628" s="92"/>
      <c r="AV2628" s="88"/>
      <c r="AW2628" s="88"/>
      <c r="AX2628" s="38"/>
      <c r="AZ2628" s="141"/>
      <c r="BE2628" s="168"/>
      <c r="BF2628" s="168"/>
      <c r="BG2628" s="168"/>
      <c r="BH2628" s="168"/>
      <c r="BI2628" s="168"/>
      <c r="BJ2628" s="168"/>
      <c r="BK2628" s="168"/>
      <c r="BL2628" s="168"/>
      <c r="BM2628" s="168"/>
      <c r="DK2628" s="168"/>
      <c r="DL2628" s="168"/>
      <c r="DM2628" s="168"/>
      <c r="DN2628" s="168"/>
      <c r="DO2628" s="168"/>
      <c r="DP2628" s="168"/>
      <c r="DQ2628" s="168"/>
      <c r="DR2628" s="168"/>
      <c r="DS2628" s="168"/>
      <c r="DT2628" s="168"/>
      <c r="DU2628" s="168"/>
      <c r="DV2628" s="168"/>
      <c r="DW2628" s="168"/>
      <c r="DX2628" s="168"/>
      <c r="DY2628" s="168"/>
      <c r="DZ2628" s="168"/>
      <c r="EA2628" s="168"/>
      <c r="EB2628" s="168"/>
      <c r="EC2628" s="168"/>
      <c r="ED2628" s="168"/>
      <c r="EE2628" s="168"/>
      <c r="EF2628" s="168"/>
      <c r="EG2628" s="168"/>
      <c r="EH2628" s="168"/>
      <c r="EI2628" s="168"/>
      <c r="EJ2628" s="168"/>
      <c r="EK2628" s="168"/>
      <c r="EL2628" s="168"/>
      <c r="EM2628" s="168"/>
      <c r="EN2628" s="168"/>
      <c r="EO2628" s="168"/>
      <c r="EP2628" s="168"/>
      <c r="EQ2628" s="168"/>
      <c r="ER2628" s="168"/>
      <c r="ES2628" s="168"/>
      <c r="ET2628" s="168"/>
      <c r="EU2628" s="168"/>
      <c r="EV2628" s="168"/>
      <c r="EW2628" s="168"/>
      <c r="EX2628" s="168"/>
      <c r="EY2628" s="168"/>
      <c r="EZ2628" s="168"/>
      <c r="FA2628" s="168"/>
      <c r="FB2628" s="168"/>
      <c r="FC2628" s="168"/>
      <c r="FD2628" s="168"/>
    </row>
    <row r="2629" spans="1:160" s="5" customFormat="1" ht="24.9" customHeight="1" x14ac:dyDescent="0.3">
      <c r="A2629" s="263"/>
      <c r="B2629" s="263"/>
      <c r="C2629" s="265"/>
      <c r="D2629" s="481"/>
      <c r="E2629" s="482"/>
      <c r="F2629" s="482"/>
      <c r="G2629" s="482"/>
      <c r="H2629" s="482"/>
      <c r="I2629" s="482"/>
      <c r="J2629" s="482"/>
      <c r="K2629" s="482"/>
      <c r="L2629" s="482"/>
      <c r="M2629" s="483"/>
      <c r="N2629" s="16"/>
      <c r="O2629" s="529"/>
      <c r="P2629" s="530"/>
      <c r="Q2629" s="8"/>
      <c r="R2629" s="8"/>
      <c r="S2629" s="8"/>
      <c r="T2629" s="9"/>
      <c r="U2629" s="17"/>
      <c r="V2629" s="33"/>
      <c r="W2629" s="57"/>
      <c r="X2629" s="86"/>
      <c r="Y2629" s="33"/>
      <c r="Z2629" s="36"/>
      <c r="AA2629" s="36"/>
      <c r="AC2629" s="76"/>
      <c r="AD2629" s="89"/>
      <c r="AE2629" s="89"/>
      <c r="AF2629" s="90"/>
      <c r="AG2629" s="92"/>
      <c r="AH2629" s="88"/>
      <c r="AI2629" s="88"/>
      <c r="AJ2629" s="88"/>
      <c r="AK2629" s="88"/>
      <c r="AL2629" s="88"/>
      <c r="AM2629" s="88"/>
      <c r="AN2629" s="88"/>
      <c r="AO2629" s="88"/>
      <c r="AP2629" s="88"/>
      <c r="AQ2629" s="88"/>
      <c r="AR2629" s="88"/>
      <c r="AS2629" s="88"/>
      <c r="AT2629" s="90"/>
      <c r="AU2629" s="92"/>
      <c r="AV2629" s="88"/>
      <c r="AW2629" s="88"/>
      <c r="AX2629" s="38"/>
      <c r="AZ2629" s="141"/>
      <c r="BE2629" s="168"/>
      <c r="BF2629" s="168"/>
      <c r="BG2629" s="168"/>
      <c r="BH2629" s="168"/>
      <c r="BI2629" s="168"/>
      <c r="BJ2629" s="168"/>
      <c r="BK2629" s="168"/>
      <c r="BL2629" s="168"/>
      <c r="BM2629" s="168"/>
      <c r="DK2629" s="168"/>
      <c r="DL2629" s="168"/>
      <c r="DM2629" s="168"/>
      <c r="DN2629" s="168"/>
      <c r="DO2629" s="168"/>
      <c r="DP2629" s="168"/>
      <c r="DQ2629" s="168"/>
      <c r="DR2629" s="168"/>
      <c r="DS2629" s="168"/>
      <c r="DT2629" s="168"/>
      <c r="DU2629" s="168"/>
      <c r="DV2629" s="168"/>
      <c r="DW2629" s="168"/>
      <c r="DX2629" s="168"/>
      <c r="DY2629" s="168"/>
      <c r="DZ2629" s="168"/>
      <c r="EA2629" s="168"/>
      <c r="EB2629" s="168"/>
      <c r="EC2629" s="168"/>
      <c r="ED2629" s="168"/>
      <c r="EE2629" s="168"/>
      <c r="EF2629" s="168"/>
      <c r="EG2629" s="168"/>
      <c r="EH2629" s="168"/>
      <c r="EI2629" s="168"/>
      <c r="EJ2629" s="168"/>
      <c r="EK2629" s="168"/>
      <c r="EL2629" s="168"/>
      <c r="EM2629" s="168"/>
      <c r="EN2629" s="168"/>
      <c r="EO2629" s="168"/>
      <c r="EP2629" s="168"/>
      <c r="EQ2629" s="168"/>
      <c r="ER2629" s="168"/>
      <c r="ES2629" s="168"/>
      <c r="ET2629" s="168"/>
      <c r="EU2629" s="168"/>
      <c r="EV2629" s="168"/>
      <c r="EW2629" s="168"/>
      <c r="EX2629" s="168"/>
      <c r="EY2629" s="168"/>
      <c r="EZ2629" s="168"/>
      <c r="FA2629" s="168"/>
      <c r="FB2629" s="168"/>
      <c r="FC2629" s="168"/>
      <c r="FD2629" s="168"/>
    </row>
    <row r="2630" spans="1:160" s="5" customFormat="1" ht="24.9" customHeight="1" x14ac:dyDescent="0.3">
      <c r="A2630" s="263"/>
      <c r="B2630" s="263"/>
      <c r="C2630" s="265"/>
      <c r="D2630" s="481"/>
      <c r="E2630" s="482"/>
      <c r="F2630" s="482"/>
      <c r="G2630" s="482"/>
      <c r="H2630" s="482"/>
      <c r="I2630" s="482"/>
      <c r="J2630" s="482"/>
      <c r="K2630" s="482"/>
      <c r="L2630" s="482"/>
      <c r="M2630" s="483"/>
      <c r="N2630" s="16"/>
      <c r="O2630" s="529"/>
      <c r="P2630" s="530"/>
      <c r="Q2630" s="8"/>
      <c r="R2630" s="8"/>
      <c r="S2630" s="8"/>
      <c r="T2630" s="9"/>
      <c r="U2630" s="17"/>
      <c r="V2630" s="33"/>
      <c r="W2630" s="57"/>
      <c r="X2630" s="86"/>
      <c r="Y2630" s="33"/>
      <c r="Z2630" s="36"/>
      <c r="AA2630" s="36"/>
      <c r="AC2630" s="76"/>
      <c r="AD2630" s="89"/>
      <c r="AE2630" s="89"/>
      <c r="AF2630" s="90"/>
      <c r="AG2630" s="92"/>
      <c r="AH2630" s="88"/>
      <c r="AI2630" s="88"/>
      <c r="AJ2630" s="88"/>
      <c r="AK2630" s="88"/>
      <c r="AL2630" s="88"/>
      <c r="AM2630" s="88"/>
      <c r="AN2630" s="88"/>
      <c r="AO2630" s="88"/>
      <c r="AP2630" s="88"/>
      <c r="AQ2630" s="88"/>
      <c r="AR2630" s="88"/>
      <c r="AS2630" s="88"/>
      <c r="AT2630" s="90"/>
      <c r="AU2630" s="92"/>
      <c r="AV2630" s="88"/>
      <c r="AW2630" s="88"/>
      <c r="AX2630" s="38"/>
      <c r="AZ2630" s="141"/>
      <c r="BE2630" s="168"/>
      <c r="BF2630" s="168"/>
      <c r="BG2630" s="168"/>
      <c r="BH2630" s="168"/>
      <c r="BI2630" s="168"/>
      <c r="BJ2630" s="168"/>
      <c r="BK2630" s="168"/>
      <c r="BL2630" s="168"/>
      <c r="BM2630" s="168"/>
      <c r="DK2630" s="168"/>
      <c r="DL2630" s="168"/>
      <c r="DM2630" s="168"/>
      <c r="DN2630" s="168"/>
      <c r="DO2630" s="168"/>
      <c r="DP2630" s="168"/>
      <c r="DQ2630" s="168"/>
      <c r="DR2630" s="168"/>
      <c r="DS2630" s="168"/>
      <c r="DT2630" s="168"/>
      <c r="DU2630" s="168"/>
      <c r="DV2630" s="168"/>
      <c r="DW2630" s="168"/>
      <c r="DX2630" s="168"/>
      <c r="DY2630" s="168"/>
      <c r="DZ2630" s="168"/>
      <c r="EA2630" s="168"/>
      <c r="EB2630" s="168"/>
      <c r="EC2630" s="168"/>
      <c r="ED2630" s="168"/>
      <c r="EE2630" s="168"/>
      <c r="EF2630" s="168"/>
      <c r="EG2630" s="168"/>
      <c r="EH2630" s="168"/>
      <c r="EI2630" s="168"/>
      <c r="EJ2630" s="168"/>
      <c r="EK2630" s="168"/>
      <c r="EL2630" s="168"/>
      <c r="EM2630" s="168"/>
      <c r="EN2630" s="168"/>
      <c r="EO2630" s="168"/>
      <c r="EP2630" s="168"/>
      <c r="EQ2630" s="168"/>
      <c r="ER2630" s="168"/>
      <c r="ES2630" s="168"/>
      <c r="ET2630" s="168"/>
      <c r="EU2630" s="168"/>
      <c r="EV2630" s="168"/>
      <c r="EW2630" s="168"/>
      <c r="EX2630" s="168"/>
      <c r="EY2630" s="168"/>
      <c r="EZ2630" s="168"/>
      <c r="FA2630" s="168"/>
      <c r="FB2630" s="168"/>
      <c r="FC2630" s="168"/>
      <c r="FD2630" s="168"/>
    </row>
    <row r="2631" spans="1:160" s="5" customFormat="1" ht="24.9" customHeight="1" x14ac:dyDescent="0.3">
      <c r="A2631" s="263"/>
      <c r="B2631" s="263"/>
      <c r="C2631" s="265"/>
      <c r="D2631" s="481"/>
      <c r="E2631" s="482"/>
      <c r="F2631" s="482"/>
      <c r="G2631" s="482"/>
      <c r="H2631" s="482"/>
      <c r="I2631" s="482"/>
      <c r="J2631" s="482"/>
      <c r="K2631" s="482"/>
      <c r="L2631" s="482"/>
      <c r="M2631" s="483"/>
      <c r="N2631" s="16"/>
      <c r="O2631" s="529"/>
      <c r="P2631" s="530"/>
      <c r="Q2631" s="8"/>
      <c r="R2631" s="8"/>
      <c r="S2631" s="8"/>
      <c r="T2631" s="9"/>
      <c r="U2631" s="17"/>
      <c r="V2631" s="33"/>
      <c r="W2631" s="57"/>
      <c r="X2631" s="86"/>
      <c r="Y2631" s="33"/>
      <c r="Z2631" s="36"/>
      <c r="AA2631" s="36"/>
      <c r="AC2631" s="82"/>
      <c r="AD2631" s="89"/>
      <c r="AE2631" s="89"/>
      <c r="AF2631" s="90"/>
      <c r="AG2631" s="38"/>
      <c r="AH2631" s="88"/>
      <c r="AI2631" s="88"/>
      <c r="AJ2631" s="88"/>
      <c r="AK2631" s="88"/>
      <c r="AL2631" s="88"/>
      <c r="AM2631" s="88"/>
      <c r="AN2631" s="88"/>
      <c r="AO2631" s="88"/>
      <c r="AP2631" s="88"/>
      <c r="AQ2631" s="88"/>
      <c r="AR2631" s="88"/>
      <c r="AS2631" s="88"/>
      <c r="AT2631" s="90"/>
      <c r="AU2631" s="38"/>
      <c r="AV2631" s="88"/>
      <c r="AW2631" s="88"/>
      <c r="AX2631" s="38"/>
      <c r="AZ2631" s="141"/>
      <c r="BE2631" s="168"/>
      <c r="BF2631" s="168"/>
      <c r="BG2631" s="168"/>
      <c r="BH2631" s="168"/>
      <c r="BI2631" s="168"/>
      <c r="BJ2631" s="168"/>
      <c r="BK2631" s="168"/>
      <c r="BL2631" s="168"/>
      <c r="BM2631" s="168"/>
      <c r="DK2631" s="168"/>
      <c r="DL2631" s="168"/>
      <c r="DM2631" s="168"/>
      <c r="DN2631" s="168"/>
      <c r="DO2631" s="168"/>
      <c r="DP2631" s="168"/>
      <c r="DQ2631" s="168"/>
      <c r="DR2631" s="168"/>
      <c r="DS2631" s="168"/>
      <c r="DT2631" s="168"/>
      <c r="DU2631" s="168"/>
      <c r="DV2631" s="168"/>
      <c r="DW2631" s="168"/>
      <c r="DX2631" s="168"/>
      <c r="DY2631" s="168"/>
      <c r="DZ2631" s="168"/>
      <c r="EA2631" s="168"/>
      <c r="EB2631" s="168"/>
      <c r="EC2631" s="168"/>
      <c r="ED2631" s="168"/>
      <c r="EE2631" s="168"/>
      <c r="EF2631" s="168"/>
      <c r="EG2631" s="168"/>
      <c r="EH2631" s="168"/>
      <c r="EI2631" s="168"/>
      <c r="EJ2631" s="168"/>
      <c r="EK2631" s="168"/>
      <c r="EL2631" s="168"/>
      <c r="EM2631" s="168"/>
      <c r="EN2631" s="168"/>
      <c r="EO2631" s="168"/>
      <c r="EP2631" s="168"/>
      <c r="EQ2631" s="168"/>
      <c r="ER2631" s="168"/>
      <c r="ES2631" s="168"/>
      <c r="ET2631" s="168"/>
      <c r="EU2631" s="168"/>
      <c r="EV2631" s="168"/>
      <c r="EW2631" s="168"/>
      <c r="EX2631" s="168"/>
      <c r="EY2631" s="168"/>
      <c r="EZ2631" s="168"/>
      <c r="FA2631" s="168"/>
      <c r="FB2631" s="168"/>
      <c r="FC2631" s="168"/>
      <c r="FD2631" s="168"/>
    </row>
    <row r="2632" spans="1:160" s="5" customFormat="1" ht="24.9" customHeight="1" x14ac:dyDescent="0.3">
      <c r="A2632" s="263"/>
      <c r="B2632" s="263"/>
      <c r="C2632" s="265"/>
      <c r="D2632" s="481"/>
      <c r="E2632" s="482"/>
      <c r="F2632" s="482"/>
      <c r="G2632" s="482"/>
      <c r="H2632" s="482"/>
      <c r="I2632" s="482"/>
      <c r="J2632" s="482"/>
      <c r="K2632" s="482"/>
      <c r="L2632" s="482"/>
      <c r="M2632" s="483"/>
      <c r="N2632" s="16"/>
      <c r="O2632" s="529"/>
      <c r="P2632" s="530"/>
      <c r="Q2632" s="8"/>
      <c r="R2632" s="8"/>
      <c r="S2632" s="8"/>
      <c r="T2632" s="9"/>
      <c r="U2632" s="17"/>
      <c r="V2632" s="33"/>
      <c r="W2632" s="57"/>
      <c r="X2632" s="86"/>
      <c r="Y2632" s="33"/>
      <c r="Z2632" s="36"/>
      <c r="AA2632" s="36"/>
      <c r="AC2632" s="82"/>
      <c r="AD2632" s="89"/>
      <c r="AE2632" s="89"/>
      <c r="AF2632" s="90"/>
      <c r="AG2632" s="38"/>
      <c r="AH2632" s="88"/>
      <c r="AI2632" s="88"/>
      <c r="AJ2632" s="88"/>
      <c r="AK2632" s="88"/>
      <c r="AL2632" s="88"/>
      <c r="AM2632" s="88"/>
      <c r="AN2632" s="88"/>
      <c r="AO2632" s="88"/>
      <c r="AP2632" s="88"/>
      <c r="AQ2632" s="88"/>
      <c r="AR2632" s="88"/>
      <c r="AS2632" s="88"/>
      <c r="AT2632" s="90"/>
      <c r="AU2632" s="38"/>
      <c r="AV2632" s="88"/>
      <c r="AW2632" s="88"/>
      <c r="AX2632" s="38"/>
      <c r="AZ2632" s="141"/>
      <c r="BE2632" s="168"/>
      <c r="BF2632" s="168"/>
      <c r="BG2632" s="168"/>
      <c r="BH2632" s="168"/>
      <c r="BI2632" s="168"/>
      <c r="BJ2632" s="168"/>
      <c r="BK2632" s="168"/>
      <c r="BL2632" s="168"/>
      <c r="BM2632" s="168"/>
      <c r="DK2632" s="168"/>
      <c r="DL2632" s="168"/>
      <c r="DM2632" s="168"/>
      <c r="DN2632" s="168"/>
      <c r="DO2632" s="168"/>
      <c r="DP2632" s="168"/>
      <c r="DQ2632" s="168"/>
      <c r="DR2632" s="168"/>
      <c r="DS2632" s="168"/>
      <c r="DT2632" s="168"/>
      <c r="DU2632" s="168"/>
      <c r="DV2632" s="168"/>
      <c r="DW2632" s="168"/>
      <c r="DX2632" s="168"/>
      <c r="DY2632" s="168"/>
      <c r="DZ2632" s="168"/>
      <c r="EA2632" s="168"/>
      <c r="EB2632" s="168"/>
      <c r="EC2632" s="168"/>
      <c r="ED2632" s="168"/>
      <c r="EE2632" s="168"/>
      <c r="EF2632" s="168"/>
      <c r="EG2632" s="168"/>
      <c r="EH2632" s="168"/>
      <c r="EI2632" s="168"/>
      <c r="EJ2632" s="168"/>
      <c r="EK2632" s="168"/>
      <c r="EL2632" s="168"/>
      <c r="EM2632" s="168"/>
      <c r="EN2632" s="168"/>
      <c r="EO2632" s="168"/>
      <c r="EP2632" s="168"/>
      <c r="EQ2632" s="168"/>
      <c r="ER2632" s="168"/>
      <c r="ES2632" s="168"/>
      <c r="ET2632" s="168"/>
      <c r="EU2632" s="168"/>
      <c r="EV2632" s="168"/>
      <c r="EW2632" s="168"/>
      <c r="EX2632" s="168"/>
      <c r="EY2632" s="168"/>
      <c r="EZ2632" s="168"/>
      <c r="FA2632" s="168"/>
      <c r="FB2632" s="168"/>
      <c r="FC2632" s="168"/>
      <c r="FD2632" s="168"/>
    </row>
    <row r="2633" spans="1:160" s="5" customFormat="1" ht="24.9" customHeight="1" x14ac:dyDescent="0.3">
      <c r="A2633" s="263"/>
      <c r="B2633" s="263"/>
      <c r="C2633" s="265"/>
      <c r="D2633" s="481"/>
      <c r="E2633" s="482"/>
      <c r="F2633" s="482"/>
      <c r="G2633" s="482"/>
      <c r="H2633" s="482"/>
      <c r="I2633" s="482"/>
      <c r="J2633" s="482"/>
      <c r="K2633" s="482"/>
      <c r="L2633" s="482"/>
      <c r="M2633" s="483"/>
      <c r="N2633" s="16"/>
      <c r="O2633" s="529"/>
      <c r="P2633" s="530"/>
      <c r="Q2633" s="8"/>
      <c r="R2633" s="8"/>
      <c r="S2633" s="8"/>
      <c r="T2633" s="9"/>
      <c r="U2633" s="17"/>
      <c r="V2633" s="33"/>
      <c r="W2633" s="57"/>
      <c r="X2633" s="86"/>
      <c r="Y2633" s="33"/>
      <c r="Z2633" s="36"/>
      <c r="AA2633" s="36"/>
      <c r="AC2633" s="82"/>
      <c r="AD2633" s="89"/>
      <c r="AE2633" s="89"/>
      <c r="AF2633" s="90"/>
      <c r="AG2633" s="38"/>
      <c r="AH2633" s="88"/>
      <c r="AI2633" s="88"/>
      <c r="AJ2633" s="88"/>
      <c r="AK2633" s="88"/>
      <c r="AL2633" s="88"/>
      <c r="AM2633" s="88"/>
      <c r="AN2633" s="88"/>
      <c r="AO2633" s="88"/>
      <c r="AP2633" s="88"/>
      <c r="AQ2633" s="88"/>
      <c r="AR2633" s="88"/>
      <c r="AS2633" s="88"/>
      <c r="AT2633" s="90"/>
      <c r="AU2633" s="38"/>
      <c r="AV2633" s="88"/>
      <c r="AW2633" s="88"/>
      <c r="AX2633" s="38"/>
      <c r="AZ2633" s="141"/>
      <c r="BE2633" s="168"/>
      <c r="BF2633" s="168"/>
      <c r="BG2633" s="168"/>
      <c r="BH2633" s="168"/>
      <c r="BI2633" s="168"/>
      <c r="BJ2633" s="168"/>
      <c r="BK2633" s="168"/>
      <c r="BL2633" s="168"/>
      <c r="BM2633" s="168"/>
      <c r="DK2633" s="168"/>
      <c r="DL2633" s="168"/>
      <c r="DM2633" s="168"/>
      <c r="DN2633" s="168"/>
      <c r="DO2633" s="168"/>
      <c r="DP2633" s="168"/>
      <c r="DQ2633" s="168"/>
      <c r="DR2633" s="168"/>
      <c r="DS2633" s="168"/>
      <c r="DT2633" s="168"/>
      <c r="DU2633" s="168"/>
      <c r="DV2633" s="168"/>
      <c r="DW2633" s="168"/>
      <c r="DX2633" s="168"/>
      <c r="DY2633" s="168"/>
      <c r="DZ2633" s="168"/>
      <c r="EA2633" s="168"/>
      <c r="EB2633" s="168"/>
      <c r="EC2633" s="168"/>
      <c r="ED2633" s="168"/>
      <c r="EE2633" s="168"/>
      <c r="EF2633" s="168"/>
      <c r="EG2633" s="168"/>
      <c r="EH2633" s="168"/>
      <c r="EI2633" s="168"/>
      <c r="EJ2633" s="168"/>
      <c r="EK2633" s="168"/>
      <c r="EL2633" s="168"/>
      <c r="EM2633" s="168"/>
      <c r="EN2633" s="168"/>
      <c r="EO2633" s="168"/>
      <c r="EP2633" s="168"/>
      <c r="EQ2633" s="168"/>
      <c r="ER2633" s="168"/>
      <c r="ES2633" s="168"/>
      <c r="ET2633" s="168"/>
      <c r="EU2633" s="168"/>
      <c r="EV2633" s="168"/>
      <c r="EW2633" s="168"/>
      <c r="EX2633" s="168"/>
      <c r="EY2633" s="168"/>
      <c r="EZ2633" s="168"/>
      <c r="FA2633" s="168"/>
      <c r="FB2633" s="168"/>
      <c r="FC2633" s="168"/>
      <c r="FD2633" s="168"/>
    </row>
    <row r="2634" spans="1:160" s="5" customFormat="1" ht="24.9" customHeight="1" thickBot="1" x14ac:dyDescent="0.35">
      <c r="A2634" s="263"/>
      <c r="B2634" s="263"/>
      <c r="C2634" s="265"/>
      <c r="D2634" s="481"/>
      <c r="E2634" s="482"/>
      <c r="F2634" s="482"/>
      <c r="G2634" s="482"/>
      <c r="H2634" s="482"/>
      <c r="I2634" s="482"/>
      <c r="J2634" s="482"/>
      <c r="K2634" s="482"/>
      <c r="L2634" s="482"/>
      <c r="M2634" s="483"/>
      <c r="N2634" s="414" t="s">
        <v>16</v>
      </c>
      <c r="O2634" s="415"/>
      <c r="P2634" s="415"/>
      <c r="Q2634" s="415"/>
      <c r="R2634" s="415"/>
      <c r="S2634" s="415"/>
      <c r="T2634" s="415"/>
      <c r="U2634" s="18">
        <f>SUM(U2614:U2633)</f>
        <v>0</v>
      </c>
      <c r="V2634" s="33"/>
      <c r="W2634" s="57"/>
      <c r="X2634" s="86"/>
      <c r="Y2634" s="33"/>
      <c r="Z2634" s="36"/>
      <c r="AA2634" s="36"/>
      <c r="AC2634" s="82"/>
      <c r="AD2634" s="89"/>
      <c r="AE2634" s="89"/>
      <c r="AF2634" s="90"/>
      <c r="AG2634" s="38"/>
      <c r="AH2634" s="88"/>
      <c r="AI2634" s="88"/>
      <c r="AJ2634" s="88"/>
      <c r="AK2634" s="88"/>
      <c r="AL2634" s="88"/>
      <c r="AM2634" s="88"/>
      <c r="AN2634" s="88"/>
      <c r="AO2634" s="88"/>
      <c r="AP2634" s="88"/>
      <c r="AQ2634" s="88"/>
      <c r="AR2634" s="88"/>
      <c r="AS2634" s="88"/>
      <c r="AT2634" s="90"/>
      <c r="AU2634" s="38"/>
      <c r="AV2634" s="88"/>
      <c r="AW2634" s="88"/>
      <c r="AX2634" s="38"/>
      <c r="AZ2634" s="141"/>
      <c r="BE2634" s="168"/>
      <c r="BF2634" s="168"/>
      <c r="BG2634" s="168"/>
      <c r="BH2634" s="168"/>
      <c r="BI2634" s="168"/>
      <c r="BJ2634" s="168"/>
      <c r="BK2634" s="168"/>
      <c r="BL2634" s="168"/>
      <c r="BM2634" s="168"/>
      <c r="DK2634" s="168"/>
      <c r="DL2634" s="168"/>
      <c r="DM2634" s="168"/>
      <c r="DN2634" s="168"/>
      <c r="DO2634" s="168"/>
      <c r="DP2634" s="168"/>
      <c r="DQ2634" s="168"/>
      <c r="DR2634" s="168"/>
      <c r="DS2634" s="168"/>
      <c r="DT2634" s="168"/>
      <c r="DU2634" s="168"/>
      <c r="DV2634" s="168"/>
      <c r="DW2634" s="168"/>
      <c r="DX2634" s="168"/>
      <c r="DY2634" s="168"/>
      <c r="DZ2634" s="168"/>
      <c r="EA2634" s="168"/>
      <c r="EB2634" s="168"/>
      <c r="EC2634" s="168"/>
      <c r="ED2634" s="168"/>
      <c r="EE2634" s="168"/>
      <c r="EF2634" s="168"/>
      <c r="EG2634" s="168"/>
      <c r="EH2634" s="168"/>
      <c r="EI2634" s="168"/>
      <c r="EJ2634" s="168"/>
      <c r="EK2634" s="168"/>
      <c r="EL2634" s="168"/>
      <c r="EM2634" s="168"/>
      <c r="EN2634" s="168"/>
      <c r="EO2634" s="168"/>
      <c r="EP2634" s="168"/>
      <c r="EQ2634" s="168"/>
      <c r="ER2634" s="168"/>
      <c r="ES2634" s="168"/>
      <c r="ET2634" s="168"/>
      <c r="EU2634" s="168"/>
      <c r="EV2634" s="168"/>
      <c r="EW2634" s="168"/>
      <c r="EX2634" s="168"/>
      <c r="EY2634" s="168"/>
      <c r="EZ2634" s="168"/>
      <c r="FA2634" s="168"/>
      <c r="FB2634" s="168"/>
      <c r="FC2634" s="168"/>
      <c r="FD2634" s="168"/>
    </row>
    <row r="2635" spans="1:160" s="5" customFormat="1" ht="14.4" customHeight="1" x14ac:dyDescent="0.3">
      <c r="A2635" s="263"/>
      <c r="B2635" s="263"/>
      <c r="C2635" s="265"/>
      <c r="D2635" s="481"/>
      <c r="E2635" s="482"/>
      <c r="F2635" s="482"/>
      <c r="G2635" s="482"/>
      <c r="H2635" s="482"/>
      <c r="I2635" s="482"/>
      <c r="J2635" s="482"/>
      <c r="K2635" s="482"/>
      <c r="L2635" s="482"/>
      <c r="M2635" s="483"/>
      <c r="N2635" s="416" t="s">
        <v>17</v>
      </c>
      <c r="O2635" s="417"/>
      <c r="P2635" s="417"/>
      <c r="Q2635" s="417"/>
      <c r="R2635" s="417"/>
      <c r="S2635" s="417"/>
      <c r="T2635" s="417"/>
      <c r="U2635" s="418"/>
      <c r="V2635" s="87"/>
      <c r="W2635" s="57"/>
      <c r="X2635" s="86"/>
      <c r="Y2635" s="33"/>
      <c r="Z2635" s="36"/>
      <c r="AA2635" s="36"/>
      <c r="AC2635" s="82"/>
      <c r="AD2635" s="38"/>
      <c r="AE2635" s="82"/>
      <c r="AF2635" s="82"/>
      <c r="AG2635" s="38"/>
      <c r="AH2635" s="88"/>
      <c r="AI2635" s="88"/>
      <c r="AJ2635" s="88"/>
      <c r="AK2635" s="88"/>
      <c r="AL2635" s="88"/>
      <c r="AM2635" s="88"/>
      <c r="AN2635" s="88"/>
      <c r="AO2635" s="88"/>
      <c r="AP2635" s="88"/>
      <c r="AQ2635" s="88"/>
      <c r="AR2635" s="88"/>
      <c r="AS2635" s="88"/>
      <c r="AT2635" s="88"/>
      <c r="AU2635" s="89"/>
      <c r="AV2635" s="38"/>
      <c r="AW2635" s="38"/>
      <c r="AX2635" s="38"/>
      <c r="AZ2635" s="141"/>
      <c r="BE2635" s="168"/>
      <c r="BF2635" s="168"/>
      <c r="BG2635" s="168"/>
      <c r="BH2635" s="168"/>
      <c r="BI2635" s="168"/>
      <c r="BJ2635" s="168"/>
      <c r="BK2635" s="168"/>
      <c r="BL2635" s="168"/>
      <c r="BM2635" s="168"/>
      <c r="DK2635" s="168"/>
      <c r="DL2635" s="168"/>
      <c r="DM2635" s="168"/>
      <c r="DN2635" s="168"/>
      <c r="DO2635" s="168"/>
      <c r="DP2635" s="168"/>
      <c r="DQ2635" s="168"/>
      <c r="DR2635" s="168"/>
      <c r="DS2635" s="168"/>
      <c r="DT2635" s="168"/>
      <c r="DU2635" s="168"/>
      <c r="DV2635" s="168"/>
      <c r="DW2635" s="168"/>
      <c r="DX2635" s="168"/>
      <c r="DY2635" s="168"/>
      <c r="DZ2635" s="168"/>
      <c r="EA2635" s="168"/>
      <c r="EB2635" s="168"/>
      <c r="EC2635" s="168"/>
      <c r="ED2635" s="168"/>
      <c r="EE2635" s="168"/>
      <c r="EF2635" s="168"/>
      <c r="EG2635" s="168"/>
      <c r="EH2635" s="168"/>
      <c r="EI2635" s="168"/>
      <c r="EJ2635" s="168"/>
      <c r="EK2635" s="168"/>
      <c r="EL2635" s="168"/>
      <c r="EM2635" s="168"/>
      <c r="EN2635" s="168"/>
      <c r="EO2635" s="168"/>
      <c r="EP2635" s="168"/>
      <c r="EQ2635" s="168"/>
      <c r="ER2635" s="168"/>
      <c r="ES2635" s="168"/>
      <c r="ET2635" s="168"/>
      <c r="EU2635" s="168"/>
      <c r="EV2635" s="168"/>
      <c r="EW2635" s="168"/>
      <c r="EX2635" s="168"/>
      <c r="EY2635" s="168"/>
      <c r="EZ2635" s="168"/>
      <c r="FA2635" s="168"/>
      <c r="FB2635" s="168"/>
      <c r="FC2635" s="168"/>
      <c r="FD2635" s="168"/>
    </row>
    <row r="2636" spans="1:160" s="5" customFormat="1" x14ac:dyDescent="0.3">
      <c r="A2636" s="263"/>
      <c r="B2636" s="263"/>
      <c r="C2636" s="265"/>
      <c r="D2636" s="481"/>
      <c r="E2636" s="482"/>
      <c r="F2636" s="482"/>
      <c r="G2636" s="482"/>
      <c r="H2636" s="482"/>
      <c r="I2636" s="482"/>
      <c r="J2636" s="482"/>
      <c r="K2636" s="482"/>
      <c r="L2636" s="482"/>
      <c r="M2636" s="483"/>
      <c r="N2636" s="419"/>
      <c r="O2636" s="420"/>
      <c r="P2636" s="420"/>
      <c r="Q2636" s="420"/>
      <c r="R2636" s="420"/>
      <c r="S2636" s="420"/>
      <c r="T2636" s="420"/>
      <c r="U2636" s="421"/>
      <c r="V2636" s="33"/>
      <c r="W2636" s="57"/>
      <c r="X2636" s="86"/>
      <c r="Y2636" s="33"/>
      <c r="Z2636" s="36"/>
      <c r="AA2636" s="36"/>
      <c r="AC2636" s="82"/>
      <c r="AD2636" s="38"/>
      <c r="AE2636" s="82"/>
      <c r="AG2636" s="33"/>
      <c r="AH2636" s="43"/>
      <c r="AI2636" s="43"/>
      <c r="AJ2636" s="43"/>
      <c r="AK2636" s="43"/>
      <c r="AL2636" s="43"/>
      <c r="AM2636" s="43"/>
      <c r="AN2636" s="43"/>
      <c r="AO2636" s="43"/>
      <c r="AP2636" s="43"/>
      <c r="AQ2636" s="43"/>
      <c r="AR2636" s="43"/>
      <c r="AS2636" s="43"/>
      <c r="AT2636" s="43"/>
      <c r="AU2636" s="44"/>
      <c r="AV2636" s="33"/>
      <c r="AW2636" s="33"/>
      <c r="AX2636" s="33"/>
      <c r="AZ2636" s="141"/>
      <c r="BE2636" s="168"/>
      <c r="BF2636" s="168"/>
      <c r="BG2636" s="168"/>
      <c r="BH2636" s="168"/>
      <c r="BI2636" s="168"/>
      <c r="BJ2636" s="168"/>
      <c r="BK2636" s="168"/>
      <c r="BL2636" s="168"/>
      <c r="BM2636" s="168"/>
      <c r="DK2636" s="168"/>
      <c r="DL2636" s="168"/>
      <c r="DM2636" s="168"/>
      <c r="DN2636" s="168"/>
      <c r="DO2636" s="168"/>
      <c r="DP2636" s="168"/>
      <c r="DQ2636" s="168"/>
      <c r="DR2636" s="168"/>
      <c r="DS2636" s="168"/>
      <c r="DT2636" s="168"/>
      <c r="DU2636" s="168"/>
      <c r="DV2636" s="168"/>
      <c r="DW2636" s="168"/>
      <c r="DX2636" s="168"/>
      <c r="DY2636" s="168"/>
      <c r="DZ2636" s="168"/>
      <c r="EA2636" s="168"/>
      <c r="EB2636" s="168"/>
      <c r="EC2636" s="168"/>
      <c r="ED2636" s="168"/>
      <c r="EE2636" s="168"/>
      <c r="EF2636" s="168"/>
      <c r="EG2636" s="168"/>
      <c r="EH2636" s="168"/>
      <c r="EI2636" s="168"/>
      <c r="EJ2636" s="168"/>
      <c r="EK2636" s="168"/>
      <c r="EL2636" s="168"/>
      <c r="EM2636" s="168"/>
      <c r="EN2636" s="168"/>
      <c r="EO2636" s="168"/>
      <c r="EP2636" s="168"/>
      <c r="EQ2636" s="168"/>
      <c r="ER2636" s="168"/>
      <c r="ES2636" s="168"/>
      <c r="ET2636" s="168"/>
      <c r="EU2636" s="168"/>
      <c r="EV2636" s="168"/>
      <c r="EW2636" s="168"/>
      <c r="EX2636" s="168"/>
      <c r="EY2636" s="168"/>
      <c r="EZ2636" s="168"/>
      <c r="FA2636" s="168"/>
      <c r="FB2636" s="168"/>
      <c r="FC2636" s="168"/>
      <c r="FD2636" s="168"/>
    </row>
    <row r="2637" spans="1:160" s="5" customFormat="1" x14ac:dyDescent="0.3">
      <c r="A2637" s="263"/>
      <c r="B2637" s="263"/>
      <c r="C2637" s="265"/>
      <c r="D2637" s="481"/>
      <c r="E2637" s="482"/>
      <c r="F2637" s="482"/>
      <c r="G2637" s="482"/>
      <c r="H2637" s="482"/>
      <c r="I2637" s="482"/>
      <c r="J2637" s="482"/>
      <c r="K2637" s="482"/>
      <c r="L2637" s="482"/>
      <c r="M2637" s="483"/>
      <c r="N2637" s="419"/>
      <c r="O2637" s="420"/>
      <c r="P2637" s="420"/>
      <c r="Q2637" s="420"/>
      <c r="R2637" s="420"/>
      <c r="S2637" s="420"/>
      <c r="T2637" s="420"/>
      <c r="U2637" s="421"/>
      <c r="V2637" s="33"/>
      <c r="W2637" s="57"/>
      <c r="X2637" s="86"/>
      <c r="Y2637" s="33"/>
      <c r="Z2637" s="36"/>
      <c r="AA2637" s="36"/>
      <c r="AD2637" s="33"/>
      <c r="AG2637" s="33"/>
      <c r="AH2637" s="43"/>
      <c r="AI2637" s="43"/>
      <c r="AJ2637" s="43"/>
      <c r="AK2637" s="43"/>
      <c r="AL2637" s="43"/>
      <c r="AM2637" s="43"/>
      <c r="AN2637" s="43"/>
      <c r="AO2637" s="43"/>
      <c r="AP2637" s="43"/>
      <c r="AQ2637" s="43"/>
      <c r="AR2637" s="43"/>
      <c r="AS2637" s="43"/>
      <c r="AT2637" s="43"/>
      <c r="AU2637" s="44"/>
      <c r="AV2637" s="33"/>
      <c r="AW2637" s="33"/>
      <c r="AX2637" s="33"/>
      <c r="AZ2637" s="141"/>
      <c r="BE2637" s="168"/>
      <c r="BF2637" s="168"/>
      <c r="BG2637" s="168"/>
      <c r="BH2637" s="168"/>
      <c r="BI2637" s="168"/>
      <c r="BJ2637" s="168"/>
      <c r="BK2637" s="168"/>
      <c r="BL2637" s="168"/>
      <c r="BM2637" s="168"/>
      <c r="DK2637" s="168"/>
      <c r="DL2637" s="168"/>
      <c r="DM2637" s="168"/>
      <c r="DN2637" s="168"/>
      <c r="DO2637" s="168"/>
      <c r="DP2637" s="168"/>
      <c r="DQ2637" s="168"/>
      <c r="DR2637" s="168"/>
      <c r="DS2637" s="168"/>
      <c r="DT2637" s="168"/>
      <c r="DU2637" s="168"/>
      <c r="DV2637" s="168"/>
      <c r="DW2637" s="168"/>
      <c r="DX2637" s="168"/>
      <c r="DY2637" s="168"/>
      <c r="DZ2637" s="168"/>
      <c r="EA2637" s="168"/>
      <c r="EB2637" s="168"/>
      <c r="EC2637" s="168"/>
      <c r="ED2637" s="168"/>
      <c r="EE2637" s="168"/>
      <c r="EF2637" s="168"/>
      <c r="EG2637" s="168"/>
      <c r="EH2637" s="168"/>
      <c r="EI2637" s="168"/>
      <c r="EJ2637" s="168"/>
      <c r="EK2637" s="168"/>
      <c r="EL2637" s="168"/>
      <c r="EM2637" s="168"/>
      <c r="EN2637" s="168"/>
      <c r="EO2637" s="168"/>
      <c r="EP2637" s="168"/>
      <c r="EQ2637" s="168"/>
      <c r="ER2637" s="168"/>
      <c r="ES2637" s="168"/>
      <c r="ET2637" s="168"/>
      <c r="EU2637" s="168"/>
      <c r="EV2637" s="168"/>
      <c r="EW2637" s="168"/>
      <c r="EX2637" s="168"/>
      <c r="EY2637" s="168"/>
      <c r="EZ2637" s="168"/>
      <c r="FA2637" s="168"/>
      <c r="FB2637" s="168"/>
      <c r="FC2637" s="168"/>
      <c r="FD2637" s="168"/>
    </row>
    <row r="2638" spans="1:160" s="5" customFormat="1" ht="14.4" thickBot="1" x14ac:dyDescent="0.35">
      <c r="A2638" s="263"/>
      <c r="B2638" s="263"/>
      <c r="C2638" s="265"/>
      <c r="D2638" s="425"/>
      <c r="E2638" s="426"/>
      <c r="F2638" s="426"/>
      <c r="G2638" s="426"/>
      <c r="H2638" s="426"/>
      <c r="I2638" s="426"/>
      <c r="J2638" s="426"/>
      <c r="K2638" s="426"/>
      <c r="L2638" s="426"/>
      <c r="M2638" s="427"/>
      <c r="N2638" s="422"/>
      <c r="O2638" s="423"/>
      <c r="P2638" s="423"/>
      <c r="Q2638" s="423"/>
      <c r="R2638" s="423"/>
      <c r="S2638" s="423"/>
      <c r="T2638" s="423"/>
      <c r="U2638" s="424"/>
      <c r="V2638" s="33"/>
      <c r="W2638" s="57"/>
      <c r="X2638" s="86"/>
      <c r="Y2638" s="33"/>
      <c r="Z2638" s="36"/>
      <c r="AA2638" s="36"/>
      <c r="AD2638" s="33"/>
      <c r="AG2638" s="33"/>
      <c r="AH2638" s="43"/>
      <c r="AI2638" s="43"/>
      <c r="AJ2638" s="43"/>
      <c r="AK2638" s="43"/>
      <c r="AL2638" s="43"/>
      <c r="AM2638" s="43"/>
      <c r="AN2638" s="43"/>
      <c r="AO2638" s="43"/>
      <c r="AP2638" s="43"/>
      <c r="AQ2638" s="43"/>
      <c r="AR2638" s="43"/>
      <c r="AS2638" s="43"/>
      <c r="AT2638" s="43"/>
      <c r="AU2638" s="44"/>
      <c r="AV2638" s="33"/>
      <c r="AW2638" s="33"/>
      <c r="AX2638" s="33"/>
      <c r="AZ2638" s="141"/>
      <c r="BE2638" s="168"/>
      <c r="BF2638" s="168"/>
      <c r="BG2638" s="168"/>
      <c r="BH2638" s="168"/>
      <c r="BI2638" s="168"/>
      <c r="BJ2638" s="168"/>
      <c r="BK2638" s="168"/>
      <c r="BL2638" s="168"/>
      <c r="BM2638" s="168"/>
      <c r="DK2638" s="168"/>
      <c r="DL2638" s="168"/>
      <c r="DM2638" s="168"/>
      <c r="DN2638" s="168"/>
      <c r="DO2638" s="168"/>
      <c r="DP2638" s="168"/>
      <c r="DQ2638" s="168"/>
      <c r="DR2638" s="168"/>
      <c r="DS2638" s="168"/>
      <c r="DT2638" s="168"/>
      <c r="DU2638" s="168"/>
      <c r="DV2638" s="168"/>
      <c r="DW2638" s="168"/>
      <c r="DX2638" s="168"/>
      <c r="DY2638" s="168"/>
      <c r="DZ2638" s="168"/>
      <c r="EA2638" s="168"/>
      <c r="EB2638" s="168"/>
      <c r="EC2638" s="168"/>
      <c r="ED2638" s="168"/>
      <c r="EE2638" s="168"/>
      <c r="EF2638" s="168"/>
      <c r="EG2638" s="168"/>
      <c r="EH2638" s="168"/>
      <c r="EI2638" s="168"/>
      <c r="EJ2638" s="168"/>
      <c r="EK2638" s="168"/>
      <c r="EL2638" s="168"/>
      <c r="EM2638" s="168"/>
      <c r="EN2638" s="168"/>
      <c r="EO2638" s="168"/>
      <c r="EP2638" s="168"/>
      <c r="EQ2638" s="168"/>
      <c r="ER2638" s="168"/>
      <c r="ES2638" s="168"/>
      <c r="ET2638" s="168"/>
      <c r="EU2638" s="168"/>
      <c r="EV2638" s="168"/>
      <c r="EW2638" s="168"/>
      <c r="EX2638" s="168"/>
      <c r="EY2638" s="168"/>
      <c r="EZ2638" s="168"/>
      <c r="FA2638" s="168"/>
      <c r="FB2638" s="168"/>
      <c r="FC2638" s="168"/>
      <c r="FD2638" s="168"/>
    </row>
    <row r="2639" spans="1:160" s="5" customFormat="1" ht="5.25" customHeight="1" thickBot="1" x14ac:dyDescent="0.35">
      <c r="A2639" s="263"/>
      <c r="B2639" s="263"/>
      <c r="C2639" s="265"/>
      <c r="D2639" s="428"/>
      <c r="E2639" s="428"/>
      <c r="F2639" s="428"/>
      <c r="G2639" s="428"/>
      <c r="H2639" s="428"/>
      <c r="I2639" s="428"/>
      <c r="J2639" s="428"/>
      <c r="K2639" s="428"/>
      <c r="L2639" s="428"/>
      <c r="M2639" s="428"/>
      <c r="N2639" s="428"/>
      <c r="O2639" s="428"/>
      <c r="P2639" s="428"/>
      <c r="Q2639" s="428"/>
      <c r="R2639" s="428"/>
      <c r="S2639" s="428"/>
      <c r="T2639" s="428"/>
      <c r="U2639" s="428"/>
      <c r="V2639" s="33"/>
      <c r="W2639" s="57"/>
      <c r="X2639" s="86"/>
      <c r="Y2639" s="33"/>
      <c r="Z2639" s="36"/>
      <c r="AA2639" s="36"/>
      <c r="AD2639" s="33"/>
      <c r="AG2639" s="33"/>
      <c r="AH2639" s="43"/>
      <c r="AI2639" s="43"/>
      <c r="AJ2639" s="43"/>
      <c r="AK2639" s="43"/>
      <c r="AL2639" s="43"/>
      <c r="AM2639" s="43"/>
      <c r="AN2639" s="43"/>
      <c r="AO2639" s="43"/>
      <c r="AP2639" s="43"/>
      <c r="AQ2639" s="43"/>
      <c r="AR2639" s="43"/>
      <c r="AS2639" s="43"/>
      <c r="AT2639" s="43"/>
      <c r="AU2639" s="44"/>
      <c r="AV2639" s="33"/>
      <c r="AW2639" s="33"/>
      <c r="AX2639" s="33"/>
      <c r="AZ2639" s="141"/>
      <c r="BE2639" s="168"/>
      <c r="BF2639" s="168"/>
      <c r="BG2639" s="168"/>
      <c r="BH2639" s="168"/>
      <c r="BI2639" s="168"/>
      <c r="BJ2639" s="168"/>
      <c r="BK2639" s="168"/>
      <c r="BL2639" s="168"/>
      <c r="BM2639" s="168"/>
      <c r="DK2639" s="168"/>
      <c r="DL2639" s="168"/>
      <c r="DM2639" s="168"/>
      <c r="DN2639" s="168"/>
      <c r="DO2639" s="168"/>
      <c r="DP2639" s="168"/>
      <c r="DQ2639" s="168"/>
      <c r="DR2639" s="168"/>
      <c r="DS2639" s="168"/>
      <c r="DT2639" s="168"/>
      <c r="DU2639" s="168"/>
      <c r="DV2639" s="168"/>
      <c r="DW2639" s="168"/>
      <c r="DX2639" s="168"/>
      <c r="DY2639" s="168"/>
      <c r="DZ2639" s="168"/>
      <c r="EA2639" s="168"/>
      <c r="EB2639" s="168"/>
      <c r="EC2639" s="168"/>
      <c r="ED2639" s="168"/>
      <c r="EE2639" s="168"/>
      <c r="EF2639" s="168"/>
      <c r="EG2639" s="168"/>
      <c r="EH2639" s="168"/>
      <c r="EI2639" s="168"/>
      <c r="EJ2639" s="168"/>
      <c r="EK2639" s="168"/>
      <c r="EL2639" s="168"/>
      <c r="EM2639" s="168"/>
      <c r="EN2639" s="168"/>
      <c r="EO2639" s="168"/>
      <c r="EP2639" s="168"/>
      <c r="EQ2639" s="168"/>
      <c r="ER2639" s="168"/>
      <c r="ES2639" s="168"/>
      <c r="ET2639" s="168"/>
      <c r="EU2639" s="168"/>
      <c r="EV2639" s="168"/>
      <c r="EW2639" s="168"/>
      <c r="EX2639" s="168"/>
      <c r="EY2639" s="168"/>
      <c r="EZ2639" s="168"/>
      <c r="FA2639" s="168"/>
      <c r="FB2639" s="168"/>
      <c r="FC2639" s="168"/>
      <c r="FD2639" s="168"/>
    </row>
    <row r="2640" spans="1:160" s="5" customFormat="1" ht="20.25" customHeight="1" x14ac:dyDescent="0.3">
      <c r="A2640" s="263"/>
      <c r="B2640" s="263"/>
      <c r="C2640" s="265"/>
      <c r="D2640" s="429" t="s">
        <v>18</v>
      </c>
      <c r="E2640" s="430"/>
      <c r="F2640" s="430"/>
      <c r="G2640" s="430"/>
      <c r="H2640" s="430"/>
      <c r="I2640" s="430"/>
      <c r="J2640" s="430"/>
      <c r="K2640" s="430"/>
      <c r="L2640" s="430"/>
      <c r="M2640" s="431"/>
      <c r="N2640" s="429" t="s">
        <v>19</v>
      </c>
      <c r="O2640" s="430"/>
      <c r="P2640" s="430"/>
      <c r="Q2640" s="430"/>
      <c r="R2640" s="430"/>
      <c r="S2640" s="430"/>
      <c r="T2640" s="430"/>
      <c r="U2640" s="431"/>
      <c r="V2640" s="33"/>
      <c r="W2640" s="57"/>
      <c r="X2640" s="86"/>
      <c r="Y2640" s="33"/>
      <c r="Z2640" s="36"/>
      <c r="AA2640" s="36"/>
      <c r="AD2640" s="33"/>
      <c r="AG2640" s="33"/>
      <c r="AH2640" s="43"/>
      <c r="AI2640" s="43"/>
      <c r="AJ2640" s="43"/>
      <c r="AK2640" s="43"/>
      <c r="AL2640" s="43"/>
      <c r="AM2640" s="43"/>
      <c r="AN2640" s="43"/>
      <c r="AO2640" s="43"/>
      <c r="AP2640" s="43"/>
      <c r="AQ2640" s="43"/>
      <c r="AR2640" s="43"/>
      <c r="AS2640" s="43"/>
      <c r="AT2640" s="43"/>
      <c r="AU2640" s="44"/>
      <c r="AV2640" s="33"/>
      <c r="AW2640" s="33"/>
      <c r="AX2640" s="33"/>
      <c r="AZ2640" s="141"/>
      <c r="BE2640" s="168"/>
      <c r="BF2640" s="168"/>
      <c r="BG2640" s="168"/>
      <c r="BH2640" s="168"/>
      <c r="BI2640" s="168"/>
      <c r="BJ2640" s="168"/>
      <c r="BK2640" s="168"/>
      <c r="BL2640" s="168"/>
      <c r="BM2640" s="168"/>
      <c r="DK2640" s="168"/>
      <c r="DL2640" s="168"/>
      <c r="DM2640" s="168"/>
      <c r="DN2640" s="168"/>
      <c r="DO2640" s="168"/>
      <c r="DP2640" s="168"/>
      <c r="DQ2640" s="168"/>
      <c r="DR2640" s="168"/>
      <c r="DS2640" s="168"/>
      <c r="DT2640" s="168"/>
      <c r="DU2640" s="168"/>
      <c r="DV2640" s="168"/>
      <c r="DW2640" s="168"/>
      <c r="DX2640" s="168"/>
      <c r="DY2640" s="168"/>
      <c r="DZ2640" s="168"/>
      <c r="EA2640" s="168"/>
      <c r="EB2640" s="168"/>
      <c r="EC2640" s="168"/>
      <c r="ED2640" s="168"/>
      <c r="EE2640" s="168"/>
      <c r="EF2640" s="168"/>
      <c r="EG2640" s="168"/>
      <c r="EH2640" s="168"/>
      <c r="EI2640" s="168"/>
      <c r="EJ2640" s="168"/>
      <c r="EK2640" s="168"/>
      <c r="EL2640" s="168"/>
      <c r="EM2640" s="168"/>
      <c r="EN2640" s="168"/>
      <c r="EO2640" s="168"/>
      <c r="EP2640" s="168"/>
      <c r="EQ2640" s="168"/>
      <c r="ER2640" s="168"/>
      <c r="ES2640" s="168"/>
      <c r="ET2640" s="168"/>
      <c r="EU2640" s="168"/>
      <c r="EV2640" s="168"/>
      <c r="EW2640" s="168"/>
      <c r="EX2640" s="168"/>
      <c r="EY2640" s="168"/>
      <c r="EZ2640" s="168"/>
      <c r="FA2640" s="168"/>
      <c r="FB2640" s="168"/>
      <c r="FC2640" s="168"/>
      <c r="FD2640" s="168"/>
    </row>
    <row r="2641" spans="1:160" s="5" customFormat="1" x14ac:dyDescent="0.3">
      <c r="A2641" s="263"/>
      <c r="B2641" s="263"/>
      <c r="C2641" s="265"/>
      <c r="D2641" s="432" t="s">
        <v>20</v>
      </c>
      <c r="E2641" s="433"/>
      <c r="F2641" s="433"/>
      <c r="G2641" s="433"/>
      <c r="H2641" s="433"/>
      <c r="I2641" s="433"/>
      <c r="J2641" s="433"/>
      <c r="K2641" s="433"/>
      <c r="L2641" s="433"/>
      <c r="M2641" s="434"/>
      <c r="N2641" s="435" t="s">
        <v>21</v>
      </c>
      <c r="O2641" s="436"/>
      <c r="P2641" s="436"/>
      <c r="Q2641" s="436"/>
      <c r="R2641" s="436"/>
      <c r="S2641" s="436"/>
      <c r="T2641" s="436"/>
      <c r="U2641" s="437"/>
      <c r="V2641" s="33"/>
      <c r="W2641" s="57"/>
      <c r="X2641" s="86"/>
      <c r="Y2641" s="33"/>
      <c r="Z2641" s="36"/>
      <c r="AA2641" s="36"/>
      <c r="AD2641" s="33"/>
      <c r="AG2641" s="33"/>
      <c r="AH2641" s="43"/>
      <c r="AI2641" s="43"/>
      <c r="AJ2641" s="43"/>
      <c r="AK2641" s="43"/>
      <c r="AL2641" s="43"/>
      <c r="AM2641" s="43"/>
      <c r="AN2641" s="43"/>
      <c r="AO2641" s="43"/>
      <c r="AP2641" s="43"/>
      <c r="AQ2641" s="43"/>
      <c r="AR2641" s="43"/>
      <c r="AS2641" s="43"/>
      <c r="AT2641" s="43"/>
      <c r="AU2641" s="44"/>
      <c r="AV2641" s="33"/>
      <c r="AW2641" s="33"/>
      <c r="AX2641" s="33"/>
      <c r="AZ2641" s="141"/>
      <c r="BE2641" s="168"/>
      <c r="BF2641" s="168"/>
      <c r="BG2641" s="168"/>
      <c r="BH2641" s="168"/>
      <c r="BI2641" s="168"/>
      <c r="BJ2641" s="168"/>
      <c r="BK2641" s="168"/>
      <c r="BL2641" s="168"/>
      <c r="BM2641" s="168"/>
      <c r="DK2641" s="168"/>
      <c r="DL2641" s="168"/>
      <c r="DM2641" s="168"/>
      <c r="DN2641" s="168"/>
      <c r="DO2641" s="168"/>
      <c r="DP2641" s="168"/>
      <c r="DQ2641" s="168"/>
      <c r="DR2641" s="168"/>
      <c r="DS2641" s="168"/>
      <c r="DT2641" s="168"/>
      <c r="DU2641" s="168"/>
      <c r="DV2641" s="168"/>
      <c r="DW2641" s="168"/>
      <c r="DX2641" s="168"/>
      <c r="DY2641" s="168"/>
      <c r="DZ2641" s="168"/>
      <c r="EA2641" s="168"/>
      <c r="EB2641" s="168"/>
      <c r="EC2641" s="168"/>
      <c r="ED2641" s="168"/>
      <c r="EE2641" s="168"/>
      <c r="EF2641" s="168"/>
      <c r="EG2641" s="168"/>
      <c r="EH2641" s="168"/>
      <c r="EI2641" s="168"/>
      <c r="EJ2641" s="168"/>
      <c r="EK2641" s="168"/>
      <c r="EL2641" s="168"/>
      <c r="EM2641" s="168"/>
      <c r="EN2641" s="168"/>
      <c r="EO2641" s="168"/>
      <c r="EP2641" s="168"/>
      <c r="EQ2641" s="168"/>
      <c r="ER2641" s="168"/>
      <c r="ES2641" s="168"/>
      <c r="ET2641" s="168"/>
      <c r="EU2641" s="168"/>
      <c r="EV2641" s="168"/>
      <c r="EW2641" s="168"/>
      <c r="EX2641" s="168"/>
      <c r="EY2641" s="168"/>
      <c r="EZ2641" s="168"/>
      <c r="FA2641" s="168"/>
      <c r="FB2641" s="168"/>
      <c r="FC2641" s="168"/>
      <c r="FD2641" s="168"/>
    </row>
    <row r="2642" spans="1:160" s="5" customFormat="1" ht="15.75" customHeight="1" x14ac:dyDescent="0.3">
      <c r="A2642" s="263"/>
      <c r="B2642" s="263"/>
      <c r="C2642" s="265"/>
      <c r="D2642" s="438" t="s">
        <v>22</v>
      </c>
      <c r="E2642" s="439"/>
      <c r="F2642" s="439"/>
      <c r="G2642" s="439"/>
      <c r="H2642" s="439"/>
      <c r="I2642" s="439"/>
      <c r="J2642" s="439"/>
      <c r="K2642" s="439"/>
      <c r="L2642" s="439"/>
      <c r="M2642" s="440"/>
      <c r="N2642" s="438" t="s">
        <v>22</v>
      </c>
      <c r="O2642" s="444"/>
      <c r="P2642" s="444"/>
      <c r="Q2642" s="444"/>
      <c r="R2642" s="444"/>
      <c r="S2642" s="444"/>
      <c r="T2642" s="444"/>
      <c r="U2642" s="440"/>
      <c r="V2642" s="33"/>
      <c r="W2642" s="57"/>
      <c r="X2642" s="86"/>
      <c r="Y2642" s="33"/>
      <c r="Z2642" s="36"/>
      <c r="AA2642" s="36"/>
      <c r="AD2642" s="33"/>
      <c r="AG2642" s="33"/>
      <c r="AH2642" s="43"/>
      <c r="AI2642" s="43"/>
      <c r="AJ2642" s="43"/>
      <c r="AK2642" s="43"/>
      <c r="AL2642" s="43"/>
      <c r="AM2642" s="43"/>
      <c r="AN2642" s="43"/>
      <c r="AO2642" s="43"/>
      <c r="AP2642" s="43"/>
      <c r="AQ2642" s="43"/>
      <c r="AR2642" s="43"/>
      <c r="AS2642" s="43"/>
      <c r="AT2642" s="43"/>
      <c r="AU2642" s="44"/>
      <c r="AV2642" s="33"/>
      <c r="AW2642" s="33"/>
      <c r="AX2642" s="33"/>
      <c r="AZ2642" s="141"/>
      <c r="BE2642" s="168"/>
      <c r="BF2642" s="168"/>
      <c r="BG2642" s="168"/>
      <c r="BH2642" s="168"/>
      <c r="BI2642" s="168"/>
      <c r="BJ2642" s="168"/>
      <c r="BK2642" s="168"/>
      <c r="BL2642" s="168"/>
      <c r="BM2642" s="168"/>
      <c r="DK2642" s="168"/>
      <c r="DL2642" s="168"/>
      <c r="DM2642" s="168"/>
      <c r="DN2642" s="168"/>
      <c r="DO2642" s="168"/>
      <c r="DP2642" s="168"/>
      <c r="DQ2642" s="168"/>
      <c r="DR2642" s="168"/>
      <c r="DS2642" s="168"/>
      <c r="DT2642" s="168"/>
      <c r="DU2642" s="168"/>
      <c r="DV2642" s="168"/>
      <c r="DW2642" s="168"/>
      <c r="DX2642" s="168"/>
      <c r="DY2642" s="168"/>
      <c r="DZ2642" s="168"/>
      <c r="EA2642" s="168"/>
      <c r="EB2642" s="168"/>
      <c r="EC2642" s="168"/>
      <c r="ED2642" s="168"/>
      <c r="EE2642" s="168"/>
      <c r="EF2642" s="168"/>
      <c r="EG2642" s="168"/>
      <c r="EH2642" s="168"/>
      <c r="EI2642" s="168"/>
      <c r="EJ2642" s="168"/>
      <c r="EK2642" s="168"/>
      <c r="EL2642" s="168"/>
      <c r="EM2642" s="168"/>
      <c r="EN2642" s="168"/>
      <c r="EO2642" s="168"/>
      <c r="EP2642" s="168"/>
      <c r="EQ2642" s="168"/>
      <c r="ER2642" s="168"/>
      <c r="ES2642" s="168"/>
      <c r="ET2642" s="168"/>
      <c r="EU2642" s="168"/>
      <c r="EV2642" s="168"/>
      <c r="EW2642" s="168"/>
      <c r="EX2642" s="168"/>
      <c r="EY2642" s="168"/>
      <c r="EZ2642" s="168"/>
      <c r="FA2642" s="168"/>
      <c r="FB2642" s="168"/>
      <c r="FC2642" s="168"/>
      <c r="FD2642" s="168"/>
    </row>
    <row r="2643" spans="1:160" s="5" customFormat="1" ht="15.75" customHeight="1" x14ac:dyDescent="0.3">
      <c r="A2643" s="263"/>
      <c r="B2643" s="263"/>
      <c r="C2643" s="265"/>
      <c r="D2643" s="438"/>
      <c r="E2643" s="439"/>
      <c r="F2643" s="439"/>
      <c r="G2643" s="439"/>
      <c r="H2643" s="439"/>
      <c r="I2643" s="439"/>
      <c r="J2643" s="439"/>
      <c r="K2643" s="439"/>
      <c r="L2643" s="439"/>
      <c r="M2643" s="440"/>
      <c r="N2643" s="438"/>
      <c r="O2643" s="439"/>
      <c r="P2643" s="439"/>
      <c r="Q2643" s="439"/>
      <c r="R2643" s="439"/>
      <c r="S2643" s="439"/>
      <c r="T2643" s="439"/>
      <c r="U2643" s="440"/>
      <c r="V2643" s="33"/>
      <c r="W2643" s="57"/>
      <c r="X2643" s="86"/>
      <c r="Y2643" s="33"/>
      <c r="Z2643" s="36"/>
      <c r="AA2643" s="36"/>
      <c r="AD2643" s="33"/>
      <c r="AG2643" s="33"/>
      <c r="AH2643" s="43"/>
      <c r="AI2643" s="43"/>
      <c r="AJ2643" s="43"/>
      <c r="AK2643" s="43"/>
      <c r="AL2643" s="43"/>
      <c r="AM2643" s="43"/>
      <c r="AN2643" s="43"/>
      <c r="AO2643" s="43"/>
      <c r="AP2643" s="43"/>
      <c r="AQ2643" s="43"/>
      <c r="AR2643" s="43"/>
      <c r="AS2643" s="43"/>
      <c r="AT2643" s="43"/>
      <c r="AU2643" s="44"/>
      <c r="AV2643" s="33"/>
      <c r="AW2643" s="33"/>
      <c r="AX2643" s="33"/>
      <c r="AZ2643" s="141"/>
      <c r="BE2643" s="168"/>
      <c r="BF2643" s="168"/>
      <c r="BG2643" s="168"/>
      <c r="BH2643" s="168"/>
      <c r="BI2643" s="168"/>
      <c r="BJ2643" s="168"/>
      <c r="BK2643" s="168"/>
      <c r="BL2643" s="168"/>
      <c r="BM2643" s="168"/>
      <c r="DK2643" s="168"/>
      <c r="DL2643" s="168"/>
      <c r="DM2643" s="168"/>
      <c r="DN2643" s="168"/>
      <c r="DO2643" s="168"/>
      <c r="DP2643" s="168"/>
      <c r="DQ2643" s="168"/>
      <c r="DR2643" s="168"/>
      <c r="DS2643" s="168"/>
      <c r="DT2643" s="168"/>
      <c r="DU2643" s="168"/>
      <c r="DV2643" s="168"/>
      <c r="DW2643" s="168"/>
      <c r="DX2643" s="168"/>
      <c r="DY2643" s="168"/>
      <c r="DZ2643" s="168"/>
      <c r="EA2643" s="168"/>
      <c r="EB2643" s="168"/>
      <c r="EC2643" s="168"/>
      <c r="ED2643" s="168"/>
      <c r="EE2643" s="168"/>
      <c r="EF2643" s="168"/>
      <c r="EG2643" s="168"/>
      <c r="EH2643" s="168"/>
      <c r="EI2643" s="168"/>
      <c r="EJ2643" s="168"/>
      <c r="EK2643" s="168"/>
      <c r="EL2643" s="168"/>
      <c r="EM2643" s="168"/>
      <c r="EN2643" s="168"/>
      <c r="EO2643" s="168"/>
      <c r="EP2643" s="168"/>
      <c r="EQ2643" s="168"/>
      <c r="ER2643" s="168"/>
      <c r="ES2643" s="168"/>
      <c r="ET2643" s="168"/>
      <c r="EU2643" s="168"/>
      <c r="EV2643" s="168"/>
      <c r="EW2643" s="168"/>
      <c r="EX2643" s="168"/>
      <c r="EY2643" s="168"/>
      <c r="EZ2643" s="168"/>
      <c r="FA2643" s="168"/>
      <c r="FB2643" s="168"/>
      <c r="FC2643" s="168"/>
      <c r="FD2643" s="168"/>
    </row>
    <row r="2644" spans="1:160" s="5" customFormat="1" ht="15.75" customHeight="1" x14ac:dyDescent="0.3">
      <c r="A2644" s="263"/>
      <c r="B2644" s="263"/>
      <c r="C2644" s="265"/>
      <c r="D2644" s="441"/>
      <c r="E2644" s="442"/>
      <c r="F2644" s="442"/>
      <c r="G2644" s="442"/>
      <c r="H2644" s="442"/>
      <c r="I2644" s="442"/>
      <c r="J2644" s="442"/>
      <c r="K2644" s="442"/>
      <c r="L2644" s="442"/>
      <c r="M2644" s="443"/>
      <c r="N2644" s="441"/>
      <c r="O2644" s="442"/>
      <c r="P2644" s="442"/>
      <c r="Q2644" s="442"/>
      <c r="R2644" s="442"/>
      <c r="S2644" s="442"/>
      <c r="T2644" s="442"/>
      <c r="U2644" s="443"/>
      <c r="V2644" s="33"/>
      <c r="W2644" s="57"/>
      <c r="X2644" s="86"/>
      <c r="Y2644" s="33"/>
      <c r="Z2644" s="36"/>
      <c r="AA2644" s="36"/>
      <c r="AD2644" s="33"/>
      <c r="AG2644" s="33"/>
      <c r="AH2644" s="43"/>
      <c r="AI2644" s="43"/>
      <c r="AJ2644" s="43"/>
      <c r="AK2644" s="43"/>
      <c r="AL2644" s="43"/>
      <c r="AM2644" s="43"/>
      <c r="AN2644" s="43"/>
      <c r="AO2644" s="43"/>
      <c r="AP2644" s="43"/>
      <c r="AQ2644" s="43"/>
      <c r="AR2644" s="43"/>
      <c r="AS2644" s="43"/>
      <c r="AT2644" s="43"/>
      <c r="AU2644" s="44"/>
      <c r="AV2644" s="33"/>
      <c r="AW2644" s="33"/>
      <c r="AX2644" s="33"/>
      <c r="AZ2644" s="141"/>
      <c r="BE2644" s="168"/>
      <c r="BF2644" s="168"/>
      <c r="BG2644" s="168"/>
      <c r="BH2644" s="168"/>
      <c r="BI2644" s="168"/>
      <c r="BJ2644" s="168"/>
      <c r="BK2644" s="168"/>
      <c r="BL2644" s="168"/>
      <c r="BM2644" s="168"/>
      <c r="DK2644" s="168"/>
      <c r="DL2644" s="168"/>
      <c r="DM2644" s="168"/>
      <c r="DN2644" s="168"/>
      <c r="DO2644" s="168"/>
      <c r="DP2644" s="168"/>
      <c r="DQ2644" s="168"/>
      <c r="DR2644" s="168"/>
      <c r="DS2644" s="168"/>
      <c r="DT2644" s="168"/>
      <c r="DU2644" s="168"/>
      <c r="DV2644" s="168"/>
      <c r="DW2644" s="168"/>
      <c r="DX2644" s="168"/>
      <c r="DY2644" s="168"/>
      <c r="DZ2644" s="168"/>
      <c r="EA2644" s="168"/>
      <c r="EB2644" s="168"/>
      <c r="EC2644" s="168"/>
      <c r="ED2644" s="168"/>
      <c r="EE2644" s="168"/>
      <c r="EF2644" s="168"/>
      <c r="EG2644" s="168"/>
      <c r="EH2644" s="168"/>
      <c r="EI2644" s="168"/>
      <c r="EJ2644" s="168"/>
      <c r="EK2644" s="168"/>
      <c r="EL2644" s="168"/>
      <c r="EM2644" s="168"/>
      <c r="EN2644" s="168"/>
      <c r="EO2644" s="168"/>
      <c r="EP2644" s="168"/>
      <c r="EQ2644" s="168"/>
      <c r="ER2644" s="168"/>
      <c r="ES2644" s="168"/>
      <c r="ET2644" s="168"/>
      <c r="EU2644" s="168"/>
      <c r="EV2644" s="168"/>
      <c r="EW2644" s="168"/>
      <c r="EX2644" s="168"/>
      <c r="EY2644" s="168"/>
      <c r="EZ2644" s="168"/>
      <c r="FA2644" s="168"/>
      <c r="FB2644" s="168"/>
      <c r="FC2644" s="168"/>
      <c r="FD2644" s="168"/>
    </row>
    <row r="2645" spans="1:160" s="5" customFormat="1" x14ac:dyDescent="0.25">
      <c r="A2645" s="263"/>
      <c r="B2645" s="263"/>
      <c r="C2645" s="265"/>
      <c r="D2645" s="10" t="s">
        <v>23</v>
      </c>
      <c r="E2645" s="445" t="e">
        <f>+#REF!</f>
        <v>#REF!</v>
      </c>
      <c r="F2645" s="445"/>
      <c r="G2645" s="445"/>
      <c r="H2645" s="445"/>
      <c r="I2645" s="445"/>
      <c r="J2645" s="445"/>
      <c r="K2645" s="445"/>
      <c r="L2645" s="445"/>
      <c r="M2645" s="446"/>
      <c r="N2645" s="11" t="s">
        <v>23</v>
      </c>
      <c r="O2645" s="445" t="e">
        <f>+#REF!</f>
        <v>#REF!</v>
      </c>
      <c r="P2645" s="445"/>
      <c r="Q2645" s="445"/>
      <c r="R2645" s="445"/>
      <c r="S2645" s="445"/>
      <c r="T2645" s="445"/>
      <c r="U2645" s="446"/>
      <c r="V2645" s="33"/>
      <c r="W2645" s="57"/>
      <c r="X2645" s="86"/>
      <c r="Y2645" s="33"/>
      <c r="Z2645" s="36"/>
      <c r="AA2645" s="36"/>
      <c r="AD2645" s="33"/>
      <c r="AG2645" s="33"/>
      <c r="AH2645" s="43"/>
      <c r="AI2645" s="43"/>
      <c r="AJ2645" s="43"/>
      <c r="AK2645" s="43"/>
      <c r="AL2645" s="43"/>
      <c r="AM2645" s="43"/>
      <c r="AN2645" s="43"/>
      <c r="AO2645" s="43"/>
      <c r="AP2645" s="43"/>
      <c r="AQ2645" s="43"/>
      <c r="AR2645" s="43"/>
      <c r="AS2645" s="43"/>
      <c r="AT2645" s="43"/>
      <c r="AU2645" s="44"/>
      <c r="AV2645" s="33"/>
      <c r="AW2645" s="33"/>
      <c r="AX2645" s="33"/>
      <c r="AZ2645" s="141"/>
      <c r="BE2645" s="168"/>
      <c r="BF2645" s="168"/>
      <c r="BG2645" s="168"/>
      <c r="BH2645" s="168"/>
      <c r="BI2645" s="168"/>
      <c r="BJ2645" s="168"/>
      <c r="BK2645" s="168"/>
      <c r="BL2645" s="168"/>
      <c r="BM2645" s="168"/>
      <c r="DK2645" s="168"/>
      <c r="DL2645" s="168"/>
      <c r="DM2645" s="168"/>
      <c r="DN2645" s="168"/>
      <c r="DO2645" s="168"/>
      <c r="DP2645" s="168"/>
      <c r="DQ2645" s="168"/>
      <c r="DR2645" s="168"/>
      <c r="DS2645" s="168"/>
      <c r="DT2645" s="168"/>
      <c r="DU2645" s="168"/>
      <c r="DV2645" s="168"/>
      <c r="DW2645" s="168"/>
      <c r="DX2645" s="168"/>
      <c r="DY2645" s="168"/>
      <c r="DZ2645" s="168"/>
      <c r="EA2645" s="168"/>
      <c r="EB2645" s="168"/>
      <c r="EC2645" s="168"/>
      <c r="ED2645" s="168"/>
      <c r="EE2645" s="168"/>
      <c r="EF2645" s="168"/>
      <c r="EG2645" s="168"/>
      <c r="EH2645" s="168"/>
      <c r="EI2645" s="168"/>
      <c r="EJ2645" s="168"/>
      <c r="EK2645" s="168"/>
      <c r="EL2645" s="168"/>
      <c r="EM2645" s="168"/>
      <c r="EN2645" s="168"/>
      <c r="EO2645" s="168"/>
      <c r="EP2645" s="168"/>
      <c r="EQ2645" s="168"/>
      <c r="ER2645" s="168"/>
      <c r="ES2645" s="168"/>
      <c r="ET2645" s="168"/>
      <c r="EU2645" s="168"/>
      <c r="EV2645" s="168"/>
      <c r="EW2645" s="168"/>
      <c r="EX2645" s="168"/>
      <c r="EY2645" s="168"/>
      <c r="EZ2645" s="168"/>
      <c r="FA2645" s="168"/>
      <c r="FB2645" s="168"/>
      <c r="FC2645" s="168"/>
      <c r="FD2645" s="168"/>
    </row>
    <row r="2646" spans="1:160" s="5" customFormat="1" ht="14.4" thickBot="1" x14ac:dyDescent="0.3">
      <c r="A2646" s="263"/>
      <c r="B2646" s="263"/>
      <c r="C2646" s="265"/>
      <c r="D2646" s="12" t="s">
        <v>25</v>
      </c>
      <c r="E2646" s="447" t="e">
        <f>+#REF!</f>
        <v>#REF!</v>
      </c>
      <c r="F2646" s="447"/>
      <c r="G2646" s="447"/>
      <c r="H2646" s="447"/>
      <c r="I2646" s="447"/>
      <c r="J2646" s="447"/>
      <c r="K2646" s="447"/>
      <c r="L2646" s="447"/>
      <c r="M2646" s="448"/>
      <c r="N2646" s="13" t="s">
        <v>25</v>
      </c>
      <c r="O2646" s="447" t="e">
        <f>+#REF!</f>
        <v>#REF!</v>
      </c>
      <c r="P2646" s="447"/>
      <c r="Q2646" s="447"/>
      <c r="R2646" s="447"/>
      <c r="S2646" s="447"/>
      <c r="T2646" s="447"/>
      <c r="U2646" s="448"/>
      <c r="V2646" s="33"/>
      <c r="W2646" s="57"/>
      <c r="X2646" s="86"/>
      <c r="Y2646" s="33"/>
      <c r="Z2646" s="36"/>
      <c r="AA2646" s="36"/>
      <c r="AD2646" s="33"/>
      <c r="AG2646" s="33"/>
      <c r="AH2646" s="43"/>
      <c r="AI2646" s="43"/>
      <c r="AJ2646" s="43"/>
      <c r="AK2646" s="43"/>
      <c r="AL2646" s="43"/>
      <c r="AM2646" s="43"/>
      <c r="AN2646" s="43"/>
      <c r="AO2646" s="43"/>
      <c r="AP2646" s="43"/>
      <c r="AQ2646" s="43"/>
      <c r="AR2646" s="43"/>
      <c r="AS2646" s="43"/>
      <c r="AT2646" s="43"/>
      <c r="AU2646" s="44"/>
      <c r="AV2646" s="33"/>
      <c r="AW2646" s="33"/>
      <c r="AX2646" s="33"/>
      <c r="AZ2646" s="141"/>
      <c r="BE2646" s="168"/>
      <c r="BF2646" s="168"/>
      <c r="BG2646" s="168"/>
      <c r="BH2646" s="168"/>
      <c r="BI2646" s="168"/>
      <c r="BJ2646" s="168"/>
      <c r="BK2646" s="168"/>
      <c r="BL2646" s="168"/>
      <c r="BM2646" s="168"/>
      <c r="DK2646" s="168"/>
      <c r="DL2646" s="168"/>
      <c r="DM2646" s="168"/>
      <c r="DN2646" s="168"/>
      <c r="DO2646" s="168"/>
      <c r="DP2646" s="168"/>
      <c r="DQ2646" s="168"/>
      <c r="DR2646" s="168"/>
      <c r="DS2646" s="168"/>
      <c r="DT2646" s="168"/>
      <c r="DU2646" s="168"/>
      <c r="DV2646" s="168"/>
      <c r="DW2646" s="168"/>
      <c r="DX2646" s="168"/>
      <c r="DY2646" s="168"/>
      <c r="DZ2646" s="168"/>
      <c r="EA2646" s="168"/>
      <c r="EB2646" s="168"/>
      <c r="EC2646" s="168"/>
      <c r="ED2646" s="168"/>
      <c r="EE2646" s="168"/>
      <c r="EF2646" s="168"/>
      <c r="EG2646" s="168"/>
      <c r="EH2646" s="168"/>
      <c r="EI2646" s="168"/>
      <c r="EJ2646" s="168"/>
      <c r="EK2646" s="168"/>
      <c r="EL2646" s="168"/>
      <c r="EM2646" s="168"/>
      <c r="EN2646" s="168"/>
      <c r="EO2646" s="168"/>
      <c r="EP2646" s="168"/>
      <c r="EQ2646" s="168"/>
      <c r="ER2646" s="168"/>
      <c r="ES2646" s="168"/>
      <c r="ET2646" s="168"/>
      <c r="EU2646" s="168"/>
      <c r="EV2646" s="168"/>
      <c r="EW2646" s="168"/>
      <c r="EX2646" s="168"/>
      <c r="EY2646" s="168"/>
      <c r="EZ2646" s="168"/>
      <c r="FA2646" s="168"/>
      <c r="FB2646" s="168"/>
      <c r="FC2646" s="168"/>
      <c r="FD2646" s="168"/>
    </row>
    <row r="2647" spans="1:160" s="5" customFormat="1" ht="9.9" customHeight="1" thickBot="1" x14ac:dyDescent="0.3">
      <c r="A2647" s="263"/>
      <c r="B2647" s="263"/>
      <c r="C2647" s="265"/>
      <c r="D2647" s="83"/>
      <c r="E2647" s="84"/>
      <c r="F2647" s="84"/>
      <c r="G2647" s="84"/>
      <c r="H2647" s="84"/>
      <c r="I2647" s="84"/>
      <c r="J2647" s="84"/>
      <c r="K2647" s="84"/>
      <c r="L2647" s="84"/>
      <c r="M2647" s="84"/>
      <c r="N2647" s="83"/>
      <c r="O2647" s="84"/>
      <c r="P2647" s="84"/>
      <c r="Q2647" s="84"/>
      <c r="R2647" s="84"/>
      <c r="S2647" s="84"/>
      <c r="T2647" s="84"/>
      <c r="U2647" s="84"/>
      <c r="V2647" s="33"/>
      <c r="W2647" s="57"/>
      <c r="X2647" s="86"/>
      <c r="Y2647" s="33"/>
      <c r="Z2647" s="36"/>
      <c r="AA2647" s="36"/>
      <c r="AD2647" s="33"/>
      <c r="AG2647" s="33"/>
      <c r="AH2647" s="43"/>
      <c r="AI2647" s="43"/>
      <c r="AJ2647" s="43"/>
      <c r="AK2647" s="43"/>
      <c r="AL2647" s="43"/>
      <c r="AM2647" s="43"/>
      <c r="AN2647" s="43"/>
      <c r="AO2647" s="43"/>
      <c r="AP2647" s="43"/>
      <c r="AQ2647" s="43"/>
      <c r="AR2647" s="43"/>
      <c r="AS2647" s="43"/>
      <c r="AT2647" s="43"/>
      <c r="AU2647" s="44"/>
      <c r="AV2647" s="33"/>
      <c r="AW2647" s="33"/>
      <c r="AX2647" s="33"/>
      <c r="AZ2647" s="141"/>
      <c r="BE2647" s="168"/>
      <c r="BF2647" s="168"/>
      <c r="BG2647" s="168"/>
      <c r="BH2647" s="168"/>
      <c r="BI2647" s="168"/>
      <c r="BJ2647" s="168"/>
      <c r="BK2647" s="168"/>
      <c r="BL2647" s="168"/>
      <c r="BM2647" s="168"/>
      <c r="DK2647" s="168"/>
      <c r="DL2647" s="168"/>
      <c r="DM2647" s="168"/>
      <c r="DN2647" s="168"/>
      <c r="DO2647" s="168"/>
      <c r="DP2647" s="168"/>
      <c r="DQ2647" s="168"/>
      <c r="DR2647" s="168"/>
      <c r="DS2647" s="168"/>
      <c r="DT2647" s="168"/>
      <c r="DU2647" s="168"/>
      <c r="DV2647" s="168"/>
      <c r="DW2647" s="168"/>
      <c r="DX2647" s="168"/>
      <c r="DY2647" s="168"/>
      <c r="DZ2647" s="168"/>
      <c r="EA2647" s="168"/>
      <c r="EB2647" s="168"/>
      <c r="EC2647" s="168"/>
      <c r="ED2647" s="168"/>
      <c r="EE2647" s="168"/>
      <c r="EF2647" s="168"/>
      <c r="EG2647" s="168"/>
      <c r="EH2647" s="168"/>
      <c r="EI2647" s="168"/>
      <c r="EJ2647" s="168"/>
      <c r="EK2647" s="168"/>
      <c r="EL2647" s="168"/>
      <c r="EM2647" s="168"/>
      <c r="EN2647" s="168"/>
      <c r="EO2647" s="168"/>
      <c r="EP2647" s="168"/>
      <c r="EQ2647" s="168"/>
      <c r="ER2647" s="168"/>
      <c r="ES2647" s="168"/>
      <c r="ET2647" s="168"/>
      <c r="EU2647" s="168"/>
      <c r="EV2647" s="168"/>
      <c r="EW2647" s="168"/>
      <c r="EX2647" s="168"/>
      <c r="EY2647" s="168"/>
      <c r="EZ2647" s="168"/>
      <c r="FA2647" s="168"/>
      <c r="FB2647" s="168"/>
      <c r="FC2647" s="168"/>
      <c r="FD2647" s="168"/>
    </row>
    <row r="2648" spans="1:160" s="5" customFormat="1" ht="15.75" customHeight="1" x14ac:dyDescent="0.3">
      <c r="A2648" s="263"/>
      <c r="B2648" s="263"/>
      <c r="C2648" s="265"/>
      <c r="D2648" s="484"/>
      <c r="E2648" s="485"/>
      <c r="F2648" s="488" t="s">
        <v>0</v>
      </c>
      <c r="G2648" s="489"/>
      <c r="H2648" s="489"/>
      <c r="I2648" s="489"/>
      <c r="J2648" s="489"/>
      <c r="K2648" s="489"/>
      <c r="L2648" s="489"/>
      <c r="M2648" s="489"/>
      <c r="N2648" s="489"/>
      <c r="O2648" s="490"/>
      <c r="P2648" s="494" t="s">
        <v>1</v>
      </c>
      <c r="Q2648" s="495"/>
      <c r="R2648" s="495"/>
      <c r="S2648" s="496"/>
      <c r="T2648" s="500"/>
      <c r="U2648" s="501"/>
      <c r="V2648" s="33"/>
      <c r="W2648" s="57"/>
      <c r="X2648" s="86"/>
      <c r="Y2648" s="33"/>
      <c r="Z2648" s="36"/>
      <c r="AA2648" s="36"/>
      <c r="AD2648" s="33"/>
      <c r="AG2648" s="33"/>
      <c r="AH2648" s="43"/>
      <c r="AI2648" s="43"/>
      <c r="AJ2648" s="43"/>
      <c r="AK2648" s="43"/>
      <c r="AL2648" s="43"/>
      <c r="AM2648" s="43"/>
      <c r="AN2648" s="43"/>
      <c r="AO2648" s="43"/>
      <c r="AP2648" s="43"/>
      <c r="AQ2648" s="43"/>
      <c r="AR2648" s="43"/>
      <c r="AS2648" s="43"/>
      <c r="AT2648" s="43"/>
      <c r="AU2648" s="44"/>
      <c r="AV2648" s="33"/>
      <c r="AW2648" s="33"/>
      <c r="AX2648" s="33"/>
      <c r="AZ2648" s="141"/>
      <c r="BE2648" s="168"/>
      <c r="BF2648" s="168"/>
      <c r="BG2648" s="168"/>
      <c r="BH2648" s="168"/>
      <c r="BI2648" s="168"/>
      <c r="BJ2648" s="168"/>
      <c r="BK2648" s="168"/>
      <c r="BL2648" s="168"/>
      <c r="BM2648" s="168"/>
      <c r="DK2648" s="168"/>
      <c r="DL2648" s="168"/>
      <c r="DM2648" s="168"/>
      <c r="DN2648" s="168"/>
      <c r="DO2648" s="168"/>
      <c r="DP2648" s="168"/>
      <c r="DQ2648" s="168"/>
      <c r="DR2648" s="168"/>
      <c r="DS2648" s="168"/>
      <c r="DT2648" s="168"/>
      <c r="DU2648" s="168"/>
      <c r="DV2648" s="168"/>
      <c r="DW2648" s="168"/>
      <c r="DX2648" s="168"/>
      <c r="DY2648" s="168"/>
      <c r="DZ2648" s="168"/>
      <c r="EA2648" s="168"/>
      <c r="EB2648" s="168"/>
      <c r="EC2648" s="168"/>
      <c r="ED2648" s="168"/>
      <c r="EE2648" s="168"/>
      <c r="EF2648" s="168"/>
      <c r="EG2648" s="168"/>
      <c r="EH2648" s="168"/>
      <c r="EI2648" s="168"/>
      <c r="EJ2648" s="168"/>
      <c r="EK2648" s="168"/>
      <c r="EL2648" s="168"/>
      <c r="EM2648" s="168"/>
      <c r="EN2648" s="168"/>
      <c r="EO2648" s="168"/>
      <c r="EP2648" s="168"/>
      <c r="EQ2648" s="168"/>
      <c r="ER2648" s="168"/>
      <c r="ES2648" s="168"/>
      <c r="ET2648" s="168"/>
      <c r="EU2648" s="168"/>
      <c r="EV2648" s="168"/>
      <c r="EW2648" s="168"/>
      <c r="EX2648" s="168"/>
      <c r="EY2648" s="168"/>
      <c r="EZ2648" s="168"/>
      <c r="FA2648" s="168"/>
      <c r="FB2648" s="168"/>
      <c r="FC2648" s="168"/>
      <c r="FD2648" s="168"/>
    </row>
    <row r="2649" spans="1:160" s="5" customFormat="1" ht="15" customHeight="1" x14ac:dyDescent="0.3">
      <c r="A2649" s="263"/>
      <c r="B2649" s="263"/>
      <c r="C2649" s="265"/>
      <c r="D2649" s="481"/>
      <c r="E2649" s="482"/>
      <c r="F2649" s="491"/>
      <c r="G2649" s="492"/>
      <c r="H2649" s="492"/>
      <c r="I2649" s="492"/>
      <c r="J2649" s="492"/>
      <c r="K2649" s="492"/>
      <c r="L2649" s="492"/>
      <c r="M2649" s="492"/>
      <c r="N2649" s="492"/>
      <c r="O2649" s="493"/>
      <c r="P2649" s="497"/>
      <c r="Q2649" s="498"/>
      <c r="R2649" s="498"/>
      <c r="S2649" s="499"/>
      <c r="T2649" s="502"/>
      <c r="U2649" s="503"/>
      <c r="V2649" s="33"/>
      <c r="W2649" s="57"/>
      <c r="X2649" s="86"/>
      <c r="Y2649" s="38"/>
      <c r="Z2649" s="36"/>
      <c r="AA2649" s="36"/>
      <c r="AD2649" s="33"/>
      <c r="AG2649" s="33"/>
      <c r="AH2649" s="43"/>
      <c r="AI2649" s="43"/>
      <c r="AJ2649" s="43"/>
      <c r="AK2649" s="43"/>
      <c r="AL2649" s="43"/>
      <c r="AM2649" s="43"/>
      <c r="AN2649" s="43"/>
      <c r="AO2649" s="43"/>
      <c r="AP2649" s="43"/>
      <c r="AQ2649" s="43"/>
      <c r="AR2649" s="43"/>
      <c r="AS2649" s="43"/>
      <c r="AT2649" s="43"/>
      <c r="AU2649" s="44"/>
      <c r="AV2649" s="33"/>
      <c r="AW2649" s="33"/>
      <c r="AX2649" s="33"/>
      <c r="AZ2649" s="141"/>
      <c r="BE2649" s="168"/>
      <c r="BF2649" s="168"/>
      <c r="BG2649" s="168"/>
      <c r="BH2649" s="168"/>
      <c r="BI2649" s="168"/>
      <c r="BJ2649" s="168"/>
      <c r="BK2649" s="168"/>
      <c r="BL2649" s="168"/>
      <c r="BM2649" s="168"/>
      <c r="DK2649" s="168"/>
      <c r="DL2649" s="168"/>
      <c r="DM2649" s="168"/>
      <c r="DN2649" s="168"/>
      <c r="DO2649" s="168"/>
      <c r="DP2649" s="168"/>
      <c r="DQ2649" s="168"/>
      <c r="DR2649" s="168"/>
      <c r="DS2649" s="168"/>
      <c r="DT2649" s="168"/>
      <c r="DU2649" s="168"/>
      <c r="DV2649" s="168"/>
      <c r="DW2649" s="168"/>
      <c r="DX2649" s="168"/>
      <c r="DY2649" s="168"/>
      <c r="DZ2649" s="168"/>
      <c r="EA2649" s="168"/>
      <c r="EB2649" s="168"/>
      <c r="EC2649" s="168"/>
      <c r="ED2649" s="168"/>
      <c r="EE2649" s="168"/>
      <c r="EF2649" s="168"/>
      <c r="EG2649" s="168"/>
      <c r="EH2649" s="168"/>
      <c r="EI2649" s="168"/>
      <c r="EJ2649" s="168"/>
      <c r="EK2649" s="168"/>
      <c r="EL2649" s="168"/>
      <c r="EM2649" s="168"/>
      <c r="EN2649" s="168"/>
      <c r="EO2649" s="168"/>
      <c r="EP2649" s="168"/>
      <c r="EQ2649" s="168"/>
      <c r="ER2649" s="168"/>
      <c r="ES2649" s="168"/>
      <c r="ET2649" s="168"/>
      <c r="EU2649" s="168"/>
      <c r="EV2649" s="168"/>
      <c r="EW2649" s="168"/>
      <c r="EX2649" s="168"/>
      <c r="EY2649" s="168"/>
      <c r="EZ2649" s="168"/>
      <c r="FA2649" s="168"/>
      <c r="FB2649" s="168"/>
      <c r="FC2649" s="168"/>
      <c r="FD2649" s="168"/>
    </row>
    <row r="2650" spans="1:160" s="5" customFormat="1" ht="30" customHeight="1" thickBot="1" x14ac:dyDescent="0.35">
      <c r="A2650" s="263"/>
      <c r="B2650" s="263"/>
      <c r="C2650" s="265"/>
      <c r="D2650" s="486"/>
      <c r="E2650" s="487"/>
      <c r="F2650" s="506" t="s">
        <v>2</v>
      </c>
      <c r="G2650" s="507"/>
      <c r="H2650" s="507"/>
      <c r="I2650" s="507"/>
      <c r="J2650" s="507"/>
      <c r="K2650" s="507"/>
      <c r="L2650" s="507"/>
      <c r="M2650" s="507"/>
      <c r="N2650" s="507"/>
      <c r="O2650" s="508"/>
      <c r="P2650" s="32">
        <v>55</v>
      </c>
      <c r="Q2650" s="101" t="s">
        <v>3</v>
      </c>
      <c r="R2650" s="509">
        <v>147</v>
      </c>
      <c r="S2650" s="510"/>
      <c r="T2650" s="504"/>
      <c r="U2650" s="505"/>
      <c r="V2650" s="33">
        <f>+IF(C2659="","",1)</f>
        <v>1</v>
      </c>
      <c r="W2650" s="57"/>
      <c r="X2650" s="86"/>
      <c r="Y2650" s="39"/>
      <c r="Z2650" s="36"/>
      <c r="AA2650" s="36"/>
      <c r="AD2650" s="33"/>
      <c r="AG2650" s="33"/>
      <c r="AH2650" s="43"/>
      <c r="AI2650" s="43"/>
      <c r="AJ2650" s="43"/>
      <c r="AK2650" s="43"/>
      <c r="AL2650" s="43"/>
      <c r="AM2650" s="43"/>
      <c r="AN2650" s="43"/>
      <c r="AO2650" s="43"/>
      <c r="AP2650" s="43"/>
      <c r="AQ2650" s="43"/>
      <c r="AR2650" s="43"/>
      <c r="AS2650" s="43"/>
      <c r="AT2650" s="43"/>
      <c r="AU2650" s="44"/>
      <c r="AV2650" s="33"/>
      <c r="AW2650" s="33"/>
      <c r="AX2650" s="33"/>
      <c r="AZ2650" s="141"/>
      <c r="BE2650" s="168"/>
      <c r="BF2650" s="168"/>
      <c r="BG2650" s="168"/>
      <c r="BH2650" s="168"/>
      <c r="BI2650" s="168"/>
      <c r="BJ2650" s="168"/>
      <c r="BK2650" s="168"/>
      <c r="BL2650" s="168"/>
      <c r="BM2650" s="168"/>
      <c r="DK2650" s="168"/>
      <c r="DL2650" s="168"/>
      <c r="DM2650" s="168"/>
      <c r="DN2650" s="168"/>
      <c r="DO2650" s="168"/>
      <c r="DP2650" s="168"/>
      <c r="DQ2650" s="168"/>
      <c r="DR2650" s="168"/>
      <c r="DS2650" s="168"/>
      <c r="DT2650" s="168"/>
      <c r="DU2650" s="168"/>
      <c r="DV2650" s="168"/>
      <c r="DW2650" s="168"/>
      <c r="DX2650" s="168"/>
      <c r="DY2650" s="168"/>
      <c r="DZ2650" s="168"/>
      <c r="EA2650" s="168"/>
      <c r="EB2650" s="168"/>
      <c r="EC2650" s="168"/>
      <c r="ED2650" s="168"/>
      <c r="EE2650" s="168"/>
      <c r="EF2650" s="168"/>
      <c r="EG2650" s="168"/>
      <c r="EH2650" s="168"/>
      <c r="EI2650" s="168"/>
      <c r="EJ2650" s="168"/>
      <c r="EK2650" s="168"/>
      <c r="EL2650" s="168"/>
      <c r="EM2650" s="168"/>
      <c r="EN2650" s="168"/>
      <c r="EO2650" s="168"/>
      <c r="EP2650" s="168"/>
      <c r="EQ2650" s="168"/>
      <c r="ER2650" s="168"/>
      <c r="ES2650" s="168"/>
      <c r="ET2650" s="168"/>
      <c r="EU2650" s="168"/>
      <c r="EV2650" s="168"/>
      <c r="EW2650" s="168"/>
      <c r="EX2650" s="168"/>
      <c r="EY2650" s="168"/>
      <c r="EZ2650" s="168"/>
      <c r="FA2650" s="168"/>
      <c r="FB2650" s="168"/>
      <c r="FC2650" s="168"/>
      <c r="FD2650" s="168"/>
    </row>
    <row r="2651" spans="1:160" s="5" customFormat="1" ht="5.25" customHeight="1" thickBot="1" x14ac:dyDescent="0.35">
      <c r="A2651" s="263"/>
      <c r="B2651" s="263"/>
      <c r="C2651" s="265"/>
      <c r="D2651" s="454"/>
      <c r="E2651" s="454"/>
      <c r="F2651" s="454"/>
      <c r="G2651" s="454"/>
      <c r="H2651" s="454"/>
      <c r="I2651" s="454"/>
      <c r="J2651" s="454"/>
      <c r="K2651" s="454"/>
      <c r="L2651" s="454"/>
      <c r="M2651" s="454"/>
      <c r="N2651" s="454"/>
      <c r="O2651" s="454"/>
      <c r="P2651" s="454"/>
      <c r="Q2651" s="454"/>
      <c r="R2651" s="454"/>
      <c r="S2651" s="454"/>
      <c r="T2651" s="454"/>
      <c r="U2651" s="454"/>
      <c r="V2651" s="33"/>
      <c r="W2651" s="57"/>
      <c r="X2651" s="86"/>
      <c r="Y2651" s="38"/>
      <c r="Z2651" s="36"/>
      <c r="AA2651" s="36"/>
      <c r="AD2651" s="33"/>
      <c r="AG2651" s="33"/>
      <c r="AH2651" s="43"/>
      <c r="AI2651" s="43"/>
      <c r="AJ2651" s="43"/>
      <c r="AK2651" s="43"/>
      <c r="AL2651" s="43"/>
      <c r="AM2651" s="43"/>
      <c r="AN2651" s="43"/>
      <c r="AO2651" s="43"/>
      <c r="AP2651" s="43"/>
      <c r="AQ2651" s="43"/>
      <c r="AR2651" s="43"/>
      <c r="AS2651" s="43"/>
      <c r="AT2651" s="43"/>
      <c r="AU2651" s="44"/>
      <c r="AV2651" s="33"/>
      <c r="AW2651" s="33"/>
      <c r="AX2651" s="33"/>
      <c r="AZ2651" s="141"/>
      <c r="BE2651" s="168"/>
      <c r="BF2651" s="168"/>
      <c r="BG2651" s="168"/>
      <c r="BH2651" s="168"/>
      <c r="BI2651" s="168"/>
      <c r="BJ2651" s="168"/>
      <c r="BK2651" s="168"/>
      <c r="BL2651" s="168"/>
      <c r="BM2651" s="168"/>
      <c r="DK2651" s="168"/>
      <c r="DL2651" s="168"/>
      <c r="DM2651" s="168"/>
      <c r="DN2651" s="168"/>
      <c r="DO2651" s="168"/>
      <c r="DP2651" s="168"/>
      <c r="DQ2651" s="168"/>
      <c r="DR2651" s="168"/>
      <c r="DS2651" s="168"/>
      <c r="DT2651" s="168"/>
      <c r="DU2651" s="168"/>
      <c r="DV2651" s="168"/>
      <c r="DW2651" s="168"/>
      <c r="DX2651" s="168"/>
      <c r="DY2651" s="168"/>
      <c r="DZ2651" s="168"/>
      <c r="EA2651" s="168"/>
      <c r="EB2651" s="168"/>
      <c r="EC2651" s="168"/>
      <c r="ED2651" s="168"/>
      <c r="EE2651" s="168"/>
      <c r="EF2651" s="168"/>
      <c r="EG2651" s="168"/>
      <c r="EH2651" s="168"/>
      <c r="EI2651" s="168"/>
      <c r="EJ2651" s="168"/>
      <c r="EK2651" s="168"/>
      <c r="EL2651" s="168"/>
      <c r="EM2651" s="168"/>
      <c r="EN2651" s="168"/>
      <c r="EO2651" s="168"/>
      <c r="EP2651" s="168"/>
      <c r="EQ2651" s="168"/>
      <c r="ER2651" s="168"/>
      <c r="ES2651" s="168"/>
      <c r="ET2651" s="168"/>
      <c r="EU2651" s="168"/>
      <c r="EV2651" s="168"/>
      <c r="EW2651" s="168"/>
      <c r="EX2651" s="168"/>
      <c r="EY2651" s="168"/>
      <c r="EZ2651" s="168"/>
      <c r="FA2651" s="168"/>
      <c r="FB2651" s="168"/>
      <c r="FC2651" s="168"/>
      <c r="FD2651" s="168"/>
    </row>
    <row r="2652" spans="1:160" s="5" customFormat="1" ht="24.9" customHeight="1" x14ac:dyDescent="0.3">
      <c r="A2652" s="263"/>
      <c r="B2652" s="263"/>
      <c r="C2652" s="265"/>
      <c r="D2652" s="511" t="s">
        <v>4</v>
      </c>
      <c r="E2652" s="512"/>
      <c r="F2652" s="513" t="s">
        <v>168</v>
      </c>
      <c r="G2652" s="514"/>
      <c r="H2652" s="514"/>
      <c r="I2652" s="515"/>
      <c r="J2652" s="516" t="s">
        <v>5</v>
      </c>
      <c r="K2652" s="512"/>
      <c r="L2652" s="513" t="s">
        <v>102</v>
      </c>
      <c r="M2652" s="514"/>
      <c r="N2652" s="514"/>
      <c r="O2652" s="514"/>
      <c r="P2652" s="515"/>
      <c r="Q2652" s="1" t="s">
        <v>6</v>
      </c>
      <c r="R2652" s="513" t="s">
        <v>36</v>
      </c>
      <c r="S2652" s="514"/>
      <c r="T2652" s="514"/>
      <c r="U2652" s="517"/>
      <c r="V2652" s="33"/>
      <c r="W2652" s="57"/>
      <c r="X2652" s="86"/>
      <c r="Y2652" s="33"/>
      <c r="Z2652" s="36"/>
      <c r="AA2652" s="36"/>
      <c r="AD2652" s="33"/>
      <c r="AG2652" s="33"/>
      <c r="AH2652" s="43"/>
      <c r="AI2652" s="43"/>
      <c r="AJ2652" s="43"/>
      <c r="AK2652" s="43"/>
      <c r="AL2652" s="43"/>
      <c r="AM2652" s="43"/>
      <c r="AN2652" s="43"/>
      <c r="AO2652" s="43"/>
      <c r="AP2652" s="43"/>
      <c r="AQ2652" s="43"/>
      <c r="AR2652" s="43"/>
      <c r="AS2652" s="43"/>
      <c r="AT2652" s="43"/>
      <c r="AU2652" s="44"/>
      <c r="AV2652" s="33"/>
      <c r="AW2652" s="33"/>
      <c r="AX2652" s="33"/>
      <c r="AZ2652" s="141"/>
      <c r="BE2652" s="168"/>
      <c r="BF2652" s="168"/>
      <c r="BG2652" s="168"/>
      <c r="BH2652" s="168"/>
      <c r="BI2652" s="168"/>
      <c r="BJ2652" s="168"/>
      <c r="BK2652" s="168"/>
      <c r="BL2652" s="168"/>
      <c r="BM2652" s="168"/>
      <c r="DK2652" s="168"/>
      <c r="DL2652" s="168"/>
      <c r="DM2652" s="168"/>
      <c r="DN2652" s="168"/>
      <c r="DO2652" s="168"/>
      <c r="DP2652" s="168"/>
      <c r="DQ2652" s="168"/>
      <c r="DR2652" s="168"/>
      <c r="DS2652" s="168"/>
      <c r="DT2652" s="168"/>
      <c r="DU2652" s="168"/>
      <c r="DV2652" s="168"/>
      <c r="DW2652" s="168"/>
      <c r="DX2652" s="168"/>
      <c r="DY2652" s="168"/>
      <c r="DZ2652" s="168"/>
      <c r="EA2652" s="168"/>
      <c r="EB2652" s="168"/>
      <c r="EC2652" s="168"/>
      <c r="ED2652" s="168"/>
      <c r="EE2652" s="168"/>
      <c r="EF2652" s="168"/>
      <c r="EG2652" s="168"/>
      <c r="EH2652" s="168"/>
      <c r="EI2652" s="168"/>
      <c r="EJ2652" s="168"/>
      <c r="EK2652" s="168"/>
      <c r="EL2652" s="168"/>
      <c r="EM2652" s="168"/>
      <c r="EN2652" s="168"/>
      <c r="EO2652" s="168"/>
      <c r="EP2652" s="168"/>
      <c r="EQ2652" s="168"/>
      <c r="ER2652" s="168"/>
      <c r="ES2652" s="168"/>
      <c r="ET2652" s="168"/>
      <c r="EU2652" s="168"/>
      <c r="EV2652" s="168"/>
      <c r="EW2652" s="168"/>
      <c r="EX2652" s="168"/>
      <c r="EY2652" s="168"/>
      <c r="EZ2652" s="168"/>
      <c r="FA2652" s="168"/>
      <c r="FB2652" s="168"/>
      <c r="FC2652" s="168"/>
      <c r="FD2652" s="168"/>
    </row>
    <row r="2653" spans="1:160" s="5" customFormat="1" ht="45" customHeight="1" thickBot="1" x14ac:dyDescent="0.35">
      <c r="A2653" s="263"/>
      <c r="B2653" s="263"/>
      <c r="C2653" s="265"/>
      <c r="D2653" s="518" t="s">
        <v>7</v>
      </c>
      <c r="E2653" s="519"/>
      <c r="F2653" s="520" t="s">
        <v>169</v>
      </c>
      <c r="G2653" s="521"/>
      <c r="H2653" s="521"/>
      <c r="I2653" s="521"/>
      <c r="J2653" s="521"/>
      <c r="K2653" s="521"/>
      <c r="L2653" s="521"/>
      <c r="M2653" s="521"/>
      <c r="N2653" s="521"/>
      <c r="O2653" s="521"/>
      <c r="P2653" s="521"/>
      <c r="Q2653" s="521"/>
      <c r="R2653" s="521"/>
      <c r="S2653" s="521"/>
      <c r="T2653" s="521"/>
      <c r="U2653" s="522"/>
      <c r="V2653" s="33"/>
      <c r="W2653" s="57"/>
      <c r="X2653" s="86"/>
      <c r="Y2653" s="33"/>
      <c r="Z2653" s="36"/>
      <c r="AA2653" s="36"/>
      <c r="AD2653" s="33"/>
      <c r="AG2653" s="33"/>
      <c r="AH2653" s="43"/>
      <c r="AI2653" s="43"/>
      <c r="AJ2653" s="43"/>
      <c r="AK2653" s="43"/>
      <c r="AL2653" s="43"/>
      <c r="AM2653" s="43"/>
      <c r="AN2653" s="43"/>
      <c r="AO2653" s="43"/>
      <c r="AP2653" s="43"/>
      <c r="AQ2653" s="43"/>
      <c r="AR2653" s="43"/>
      <c r="AS2653" s="43"/>
      <c r="AT2653" s="43"/>
      <c r="AU2653" s="44"/>
      <c r="AV2653" s="33"/>
      <c r="AW2653" s="33"/>
      <c r="AX2653" s="33"/>
      <c r="AZ2653" s="141"/>
      <c r="BE2653" s="168"/>
      <c r="BF2653" s="168"/>
      <c r="BG2653" s="168"/>
      <c r="BH2653" s="168"/>
      <c r="BI2653" s="168"/>
      <c r="BJ2653" s="168"/>
      <c r="BK2653" s="168"/>
      <c r="BL2653" s="168"/>
      <c r="BM2653" s="168"/>
      <c r="DK2653" s="168"/>
      <c r="DL2653" s="168"/>
      <c r="DM2653" s="168"/>
      <c r="DN2653" s="168"/>
      <c r="DO2653" s="168"/>
      <c r="DP2653" s="168"/>
      <c r="DQ2653" s="168"/>
      <c r="DR2653" s="168"/>
      <c r="DS2653" s="168"/>
      <c r="DT2653" s="168"/>
      <c r="DU2653" s="168"/>
      <c r="DV2653" s="168"/>
      <c r="DW2653" s="168"/>
      <c r="DX2653" s="168"/>
      <c r="DY2653" s="168"/>
      <c r="DZ2653" s="168"/>
      <c r="EA2653" s="168"/>
      <c r="EB2653" s="168"/>
      <c r="EC2653" s="168"/>
      <c r="ED2653" s="168"/>
      <c r="EE2653" s="168"/>
      <c r="EF2653" s="168"/>
      <c r="EG2653" s="168"/>
      <c r="EH2653" s="168"/>
      <c r="EI2653" s="168"/>
      <c r="EJ2653" s="168"/>
      <c r="EK2653" s="168"/>
      <c r="EL2653" s="168"/>
      <c r="EM2653" s="168"/>
      <c r="EN2653" s="168"/>
      <c r="EO2653" s="168"/>
      <c r="EP2653" s="168"/>
      <c r="EQ2653" s="168"/>
      <c r="ER2653" s="168"/>
      <c r="ES2653" s="168"/>
      <c r="ET2653" s="168"/>
      <c r="EU2653" s="168"/>
      <c r="EV2653" s="168"/>
      <c r="EW2653" s="168"/>
      <c r="EX2653" s="168"/>
      <c r="EY2653" s="168"/>
      <c r="EZ2653" s="168"/>
      <c r="FA2653" s="168"/>
      <c r="FB2653" s="168"/>
      <c r="FC2653" s="168"/>
      <c r="FD2653" s="168"/>
    </row>
    <row r="2654" spans="1:160" s="5" customFormat="1" ht="5.0999999999999996" customHeight="1" thickBot="1" x14ac:dyDescent="0.35">
      <c r="A2654" s="263"/>
      <c r="B2654" s="263"/>
      <c r="C2654" s="265"/>
      <c r="D2654" s="523"/>
      <c r="E2654" s="523"/>
      <c r="F2654" s="523"/>
      <c r="G2654" s="523"/>
      <c r="H2654" s="523"/>
      <c r="I2654" s="523"/>
      <c r="J2654" s="523"/>
      <c r="K2654" s="523"/>
      <c r="L2654" s="523"/>
      <c r="M2654" s="523"/>
      <c r="N2654" s="523"/>
      <c r="O2654" s="523"/>
      <c r="P2654" s="523"/>
      <c r="Q2654" s="523"/>
      <c r="R2654" s="523"/>
      <c r="S2654" s="523"/>
      <c r="T2654" s="523"/>
      <c r="U2654" s="523"/>
      <c r="V2654" s="33"/>
      <c r="W2654" s="57"/>
      <c r="X2654" s="86"/>
      <c r="Y2654" s="33"/>
      <c r="Z2654" s="36"/>
      <c r="AA2654" s="36"/>
      <c r="AD2654" s="33"/>
      <c r="AG2654" s="33"/>
      <c r="AH2654" s="43"/>
      <c r="AI2654" s="43"/>
      <c r="AJ2654" s="43"/>
      <c r="AK2654" s="43"/>
      <c r="AL2654" s="43"/>
      <c r="AM2654" s="43"/>
      <c r="AN2654" s="43"/>
      <c r="AO2654" s="43"/>
      <c r="AP2654" s="43"/>
      <c r="AQ2654" s="43"/>
      <c r="AR2654" s="43"/>
      <c r="AS2654" s="43"/>
      <c r="AT2654" s="43"/>
      <c r="AU2654" s="44"/>
      <c r="AV2654" s="33"/>
      <c r="AW2654" s="33"/>
      <c r="AX2654" s="33"/>
      <c r="AZ2654" s="141"/>
      <c r="BE2654" s="168"/>
      <c r="BF2654" s="168"/>
      <c r="BG2654" s="168"/>
      <c r="BH2654" s="168"/>
      <c r="BI2654" s="168"/>
      <c r="BJ2654" s="168"/>
      <c r="BK2654" s="168"/>
      <c r="BL2654" s="168"/>
      <c r="BM2654" s="168"/>
      <c r="DK2654" s="168"/>
      <c r="DL2654" s="168"/>
      <c r="DM2654" s="168"/>
      <c r="DN2654" s="168"/>
      <c r="DO2654" s="168"/>
      <c r="DP2654" s="168"/>
      <c r="DQ2654" s="168"/>
      <c r="DR2654" s="168"/>
      <c r="DS2654" s="168"/>
      <c r="DT2654" s="168"/>
      <c r="DU2654" s="168"/>
      <c r="DV2654" s="168"/>
      <c r="DW2654" s="168"/>
      <c r="DX2654" s="168"/>
      <c r="DY2654" s="168"/>
      <c r="DZ2654" s="168"/>
      <c r="EA2654" s="168"/>
      <c r="EB2654" s="168"/>
      <c r="EC2654" s="168"/>
      <c r="ED2654" s="168"/>
      <c r="EE2654" s="168"/>
      <c r="EF2654" s="168"/>
      <c r="EG2654" s="168"/>
      <c r="EH2654" s="168"/>
      <c r="EI2654" s="168"/>
      <c r="EJ2654" s="168"/>
      <c r="EK2654" s="168"/>
      <c r="EL2654" s="168"/>
      <c r="EM2654" s="168"/>
      <c r="EN2654" s="168"/>
      <c r="EO2654" s="168"/>
      <c r="EP2654" s="168"/>
      <c r="EQ2654" s="168"/>
      <c r="ER2654" s="168"/>
      <c r="ES2654" s="168"/>
      <c r="ET2654" s="168"/>
      <c r="EU2654" s="168"/>
      <c r="EV2654" s="168"/>
      <c r="EW2654" s="168"/>
      <c r="EX2654" s="168"/>
      <c r="EY2654" s="168"/>
      <c r="EZ2654" s="168"/>
      <c r="FA2654" s="168"/>
      <c r="FB2654" s="168"/>
      <c r="FC2654" s="168"/>
      <c r="FD2654" s="168"/>
    </row>
    <row r="2655" spans="1:160" s="5" customFormat="1" ht="24.9" customHeight="1" thickBot="1" x14ac:dyDescent="0.35">
      <c r="A2655" s="263"/>
      <c r="B2655" s="263"/>
      <c r="C2655" s="265"/>
      <c r="D2655" s="2" t="s">
        <v>103</v>
      </c>
      <c r="E2655" s="98" t="s">
        <v>106</v>
      </c>
      <c r="F2655" s="455" t="s">
        <v>104</v>
      </c>
      <c r="G2655" s="524"/>
      <c r="H2655" s="456"/>
      <c r="I2655" s="525">
        <v>44058</v>
      </c>
      <c r="J2655" s="526"/>
      <c r="K2655" s="526"/>
      <c r="L2655" s="526"/>
      <c r="M2655" s="526"/>
      <c r="N2655" s="527"/>
      <c r="O2655" s="3" t="s">
        <v>8</v>
      </c>
      <c r="P2655" s="449" t="s">
        <v>24</v>
      </c>
      <c r="Q2655" s="450"/>
      <c r="R2655" s="450"/>
      <c r="S2655" s="450"/>
      <c r="T2655" s="450"/>
      <c r="U2655" s="528"/>
      <c r="V2655" s="33"/>
      <c r="W2655" s="57"/>
      <c r="X2655" s="86"/>
      <c r="Y2655" s="33"/>
      <c r="Z2655" s="36"/>
      <c r="AA2655" s="36"/>
      <c r="AD2655" s="33"/>
      <c r="AG2655" s="33"/>
      <c r="AH2655" s="43"/>
      <c r="AI2655" s="43"/>
      <c r="AJ2655" s="43"/>
      <c r="AK2655" s="43"/>
      <c r="AL2655" s="43"/>
      <c r="AM2655" s="43"/>
      <c r="AN2655" s="43"/>
      <c r="AO2655" s="43"/>
      <c r="AP2655" s="43"/>
      <c r="AQ2655" s="43"/>
      <c r="AR2655" s="43"/>
      <c r="AS2655" s="43"/>
      <c r="AT2655" s="43"/>
      <c r="AU2655" s="44"/>
      <c r="AV2655" s="33"/>
      <c r="AW2655" s="33"/>
      <c r="AX2655" s="33"/>
      <c r="AZ2655" s="141"/>
      <c r="BE2655" s="168"/>
      <c r="BF2655" s="168"/>
      <c r="BG2655" s="168"/>
      <c r="BH2655" s="168"/>
      <c r="BI2655" s="168"/>
      <c r="BJ2655" s="168"/>
      <c r="BK2655" s="168"/>
      <c r="BL2655" s="168"/>
      <c r="BM2655" s="168"/>
      <c r="DK2655" s="168"/>
      <c r="DL2655" s="168"/>
      <c r="DM2655" s="168"/>
      <c r="DN2655" s="168"/>
      <c r="DO2655" s="168"/>
      <c r="DP2655" s="168"/>
      <c r="DQ2655" s="168"/>
      <c r="DR2655" s="168"/>
      <c r="DS2655" s="168"/>
      <c r="DT2655" s="168"/>
      <c r="DU2655" s="168"/>
      <c r="DV2655" s="168"/>
      <c r="DW2655" s="168"/>
      <c r="DX2655" s="168"/>
      <c r="DY2655" s="168"/>
      <c r="DZ2655" s="168"/>
      <c r="EA2655" s="168"/>
      <c r="EB2655" s="168"/>
      <c r="EC2655" s="168"/>
      <c r="ED2655" s="168"/>
      <c r="EE2655" s="168"/>
      <c r="EF2655" s="168"/>
      <c r="EG2655" s="168"/>
      <c r="EH2655" s="168"/>
      <c r="EI2655" s="168"/>
      <c r="EJ2655" s="168"/>
      <c r="EK2655" s="168"/>
      <c r="EL2655" s="168"/>
      <c r="EM2655" s="168"/>
      <c r="EN2655" s="168"/>
      <c r="EO2655" s="168"/>
      <c r="EP2655" s="168"/>
      <c r="EQ2655" s="168"/>
      <c r="ER2655" s="168"/>
      <c r="ES2655" s="168"/>
      <c r="ET2655" s="168"/>
      <c r="EU2655" s="168"/>
      <c r="EV2655" s="168"/>
      <c r="EW2655" s="168"/>
      <c r="EX2655" s="168"/>
      <c r="EY2655" s="168"/>
      <c r="EZ2655" s="168"/>
      <c r="FA2655" s="168"/>
      <c r="FB2655" s="168"/>
      <c r="FC2655" s="168"/>
      <c r="FD2655" s="168"/>
    </row>
    <row r="2656" spans="1:160" s="5" customFormat="1" ht="5.0999999999999996" customHeight="1" thickBot="1" x14ac:dyDescent="0.35">
      <c r="A2656" s="263"/>
      <c r="B2656" s="263"/>
      <c r="C2656" s="265"/>
      <c r="D2656" s="100"/>
      <c r="E2656" s="100"/>
      <c r="F2656" s="100"/>
      <c r="G2656" s="100"/>
      <c r="H2656" s="100"/>
      <c r="I2656" s="100"/>
      <c r="J2656" s="100"/>
      <c r="K2656" s="100"/>
      <c r="L2656" s="100"/>
      <c r="M2656" s="100"/>
      <c r="N2656" s="100"/>
      <c r="O2656" s="100"/>
      <c r="P2656" s="100"/>
      <c r="Q2656" s="100"/>
      <c r="R2656" s="100"/>
      <c r="S2656" s="100"/>
      <c r="T2656" s="100"/>
      <c r="U2656" s="100"/>
      <c r="V2656" s="33"/>
      <c r="W2656" s="57"/>
      <c r="X2656" s="86"/>
      <c r="Y2656" s="33"/>
      <c r="Z2656" s="36"/>
      <c r="AA2656" s="36"/>
      <c r="AD2656" s="33"/>
      <c r="AG2656" s="33"/>
      <c r="AH2656" s="43"/>
      <c r="AI2656" s="43"/>
      <c r="AJ2656" s="43"/>
      <c r="AK2656" s="43"/>
      <c r="AL2656" s="43"/>
      <c r="AM2656" s="43"/>
      <c r="AN2656" s="43"/>
      <c r="AO2656" s="43"/>
      <c r="AP2656" s="43"/>
      <c r="AQ2656" s="43"/>
      <c r="AR2656" s="43"/>
      <c r="AS2656" s="43"/>
      <c r="AT2656" s="43"/>
      <c r="AU2656" s="44"/>
      <c r="AV2656" s="33"/>
      <c r="AW2656" s="33"/>
      <c r="AX2656" s="33"/>
      <c r="AZ2656" s="141"/>
      <c r="BE2656" s="168"/>
      <c r="BF2656" s="168"/>
      <c r="BG2656" s="168"/>
      <c r="BH2656" s="168"/>
      <c r="BI2656" s="168"/>
      <c r="BJ2656" s="168"/>
      <c r="BK2656" s="168"/>
      <c r="BL2656" s="168"/>
      <c r="BM2656" s="168"/>
      <c r="DK2656" s="168"/>
      <c r="DL2656" s="168"/>
      <c r="DM2656" s="168"/>
      <c r="DN2656" s="168"/>
      <c r="DO2656" s="168"/>
      <c r="DP2656" s="168"/>
      <c r="DQ2656" s="168"/>
      <c r="DR2656" s="168"/>
      <c r="DS2656" s="168"/>
      <c r="DT2656" s="168"/>
      <c r="DU2656" s="168"/>
      <c r="DV2656" s="168"/>
      <c r="DW2656" s="168"/>
      <c r="DX2656" s="168"/>
      <c r="DY2656" s="168"/>
      <c r="DZ2656" s="168"/>
      <c r="EA2656" s="168"/>
      <c r="EB2656" s="168"/>
      <c r="EC2656" s="168"/>
      <c r="ED2656" s="168"/>
      <c r="EE2656" s="168"/>
      <c r="EF2656" s="168"/>
      <c r="EG2656" s="168"/>
      <c r="EH2656" s="168"/>
      <c r="EI2656" s="168"/>
      <c r="EJ2656" s="168"/>
      <c r="EK2656" s="168"/>
      <c r="EL2656" s="168"/>
      <c r="EM2656" s="168"/>
      <c r="EN2656" s="168"/>
      <c r="EO2656" s="168"/>
      <c r="EP2656" s="168"/>
      <c r="EQ2656" s="168"/>
      <c r="ER2656" s="168"/>
      <c r="ES2656" s="168"/>
      <c r="ET2656" s="168"/>
      <c r="EU2656" s="168"/>
      <c r="EV2656" s="168"/>
      <c r="EW2656" s="168"/>
      <c r="EX2656" s="168"/>
      <c r="EY2656" s="168"/>
      <c r="EZ2656" s="168"/>
      <c r="FA2656" s="168"/>
      <c r="FB2656" s="168"/>
      <c r="FC2656" s="168"/>
      <c r="FD2656" s="168"/>
    </row>
    <row r="2657" spans="1:160" s="5" customFormat="1" ht="24.9" customHeight="1" thickBot="1" x14ac:dyDescent="0.35">
      <c r="A2657" s="263"/>
      <c r="B2657" s="263"/>
      <c r="C2657" s="265"/>
      <c r="D2657" s="2" t="s">
        <v>31</v>
      </c>
      <c r="E2657" s="449"/>
      <c r="F2657" s="450"/>
      <c r="G2657" s="450"/>
      <c r="H2657" s="450"/>
      <c r="I2657" s="450"/>
      <c r="J2657" s="451"/>
      <c r="K2657" s="19" t="s">
        <v>105</v>
      </c>
      <c r="L2657" s="452"/>
      <c r="M2657" s="452"/>
      <c r="N2657" s="452"/>
      <c r="O2657" s="452"/>
      <c r="P2657" s="452"/>
      <c r="Q2657" s="452"/>
      <c r="R2657" s="452"/>
      <c r="S2657" s="452"/>
      <c r="T2657" s="452"/>
      <c r="U2657" s="453"/>
      <c r="V2657" s="33"/>
      <c r="W2657" s="57"/>
      <c r="X2657" s="86"/>
      <c r="Y2657" s="33"/>
      <c r="Z2657" s="36"/>
      <c r="AA2657" s="36"/>
      <c r="AD2657" s="33"/>
      <c r="AG2657" s="33"/>
      <c r="AH2657" s="43"/>
      <c r="AI2657" s="43"/>
      <c r="AJ2657" s="43"/>
      <c r="AK2657" s="43"/>
      <c r="AL2657" s="43"/>
      <c r="AM2657" s="43"/>
      <c r="AN2657" s="43"/>
      <c r="AO2657" s="43"/>
      <c r="AP2657" s="43"/>
      <c r="AQ2657" s="43"/>
      <c r="AR2657" s="43"/>
      <c r="AS2657" s="43"/>
      <c r="AT2657" s="43"/>
      <c r="AU2657" s="44"/>
      <c r="AV2657" s="33"/>
      <c r="AW2657" s="33"/>
      <c r="AX2657" s="33"/>
      <c r="AZ2657" s="141"/>
      <c r="BE2657" s="168"/>
      <c r="BF2657" s="168"/>
      <c r="BG2657" s="168"/>
      <c r="BH2657" s="168"/>
      <c r="BI2657" s="168"/>
      <c r="BJ2657" s="168"/>
      <c r="BK2657" s="168"/>
      <c r="BL2657" s="168"/>
      <c r="BM2657" s="168"/>
      <c r="DK2657" s="168"/>
      <c r="DL2657" s="168"/>
      <c r="DM2657" s="168"/>
      <c r="DN2657" s="168"/>
      <c r="DO2657" s="168"/>
      <c r="DP2657" s="168"/>
      <c r="DQ2657" s="168"/>
      <c r="DR2657" s="168"/>
      <c r="DS2657" s="168"/>
      <c r="DT2657" s="168"/>
      <c r="DU2657" s="168"/>
      <c r="DV2657" s="168"/>
      <c r="DW2657" s="168"/>
      <c r="DX2657" s="168"/>
      <c r="DY2657" s="168"/>
      <c r="DZ2657" s="168"/>
      <c r="EA2657" s="168"/>
      <c r="EB2657" s="168"/>
      <c r="EC2657" s="168"/>
      <c r="ED2657" s="168"/>
      <c r="EE2657" s="168"/>
      <c r="EF2657" s="168"/>
      <c r="EG2657" s="168"/>
      <c r="EH2657" s="168"/>
      <c r="EI2657" s="168"/>
      <c r="EJ2657" s="168"/>
      <c r="EK2657" s="168"/>
      <c r="EL2657" s="168"/>
      <c r="EM2657" s="168"/>
      <c r="EN2657" s="168"/>
      <c r="EO2657" s="168"/>
      <c r="EP2657" s="168"/>
      <c r="EQ2657" s="168"/>
      <c r="ER2657" s="168"/>
      <c r="ES2657" s="168"/>
      <c r="ET2657" s="168"/>
      <c r="EU2657" s="168"/>
      <c r="EV2657" s="168"/>
      <c r="EW2657" s="168"/>
      <c r="EX2657" s="168"/>
      <c r="EY2657" s="168"/>
      <c r="EZ2657" s="168"/>
      <c r="FA2657" s="168"/>
      <c r="FB2657" s="168"/>
      <c r="FC2657" s="168"/>
      <c r="FD2657" s="168"/>
    </row>
    <row r="2658" spans="1:160" s="5" customFormat="1" ht="5.0999999999999996" customHeight="1" thickBot="1" x14ac:dyDescent="0.35">
      <c r="A2658" s="263"/>
      <c r="B2658" s="263"/>
      <c r="C2658" s="265"/>
      <c r="D2658" s="454"/>
      <c r="E2658" s="454"/>
      <c r="F2658" s="454"/>
      <c r="G2658" s="454"/>
      <c r="H2658" s="454"/>
      <c r="I2658" s="454"/>
      <c r="J2658" s="454"/>
      <c r="K2658" s="454"/>
      <c r="L2658" s="454"/>
      <c r="M2658" s="454"/>
      <c r="N2658" s="454"/>
      <c r="O2658" s="454"/>
      <c r="P2658" s="454"/>
      <c r="Q2658" s="454"/>
      <c r="R2658" s="454"/>
      <c r="S2658" s="454"/>
      <c r="T2658" s="454"/>
      <c r="U2658" s="454"/>
      <c r="V2658" s="33"/>
      <c r="W2658" s="57"/>
      <c r="X2658" s="86"/>
      <c r="Y2658" s="33"/>
      <c r="Z2658" s="36"/>
      <c r="AA2658" s="36"/>
      <c r="AD2658" s="33"/>
      <c r="AG2658" s="33"/>
      <c r="AH2658" s="43"/>
      <c r="AI2658" s="43"/>
      <c r="AJ2658" s="43"/>
      <c r="AK2658" s="43"/>
      <c r="AL2658" s="43"/>
      <c r="AM2658" s="43"/>
      <c r="AN2658" s="43"/>
      <c r="AO2658" s="43"/>
      <c r="AP2658" s="43"/>
      <c r="AQ2658" s="43"/>
      <c r="AR2658" s="43"/>
      <c r="AS2658" s="43"/>
      <c r="AT2658" s="43"/>
      <c r="AU2658" s="44"/>
      <c r="AV2658" s="33"/>
      <c r="AW2658" s="33"/>
      <c r="AX2658" s="33"/>
      <c r="AZ2658" s="141"/>
      <c r="BE2658" s="168"/>
      <c r="BF2658" s="168"/>
      <c r="BG2658" s="168"/>
      <c r="BH2658" s="168"/>
      <c r="BI2658" s="168"/>
      <c r="BJ2658" s="168"/>
      <c r="BK2658" s="168"/>
      <c r="BL2658" s="168"/>
      <c r="BM2658" s="168"/>
      <c r="DK2658" s="168"/>
      <c r="DL2658" s="168"/>
      <c r="DM2658" s="168"/>
      <c r="DN2658" s="168"/>
      <c r="DO2658" s="168"/>
      <c r="DP2658" s="168"/>
      <c r="DQ2658" s="168"/>
      <c r="DR2658" s="168"/>
      <c r="DS2658" s="168"/>
      <c r="DT2658" s="168"/>
      <c r="DU2658" s="168"/>
      <c r="DV2658" s="168"/>
      <c r="DW2658" s="168"/>
      <c r="DX2658" s="168"/>
      <c r="DY2658" s="168"/>
      <c r="DZ2658" s="168"/>
      <c r="EA2658" s="168"/>
      <c r="EB2658" s="168"/>
      <c r="EC2658" s="168"/>
      <c r="ED2658" s="168"/>
      <c r="EE2658" s="168"/>
      <c r="EF2658" s="168"/>
      <c r="EG2658" s="168"/>
      <c r="EH2658" s="168"/>
      <c r="EI2658" s="168"/>
      <c r="EJ2658" s="168"/>
      <c r="EK2658" s="168"/>
      <c r="EL2658" s="168"/>
      <c r="EM2658" s="168"/>
      <c r="EN2658" s="168"/>
      <c r="EO2658" s="168"/>
      <c r="EP2658" s="168"/>
      <c r="EQ2658" s="168"/>
      <c r="ER2658" s="168"/>
      <c r="ES2658" s="168"/>
      <c r="ET2658" s="168"/>
      <c r="EU2658" s="168"/>
      <c r="EV2658" s="168"/>
      <c r="EW2658" s="168"/>
      <c r="EX2658" s="168"/>
      <c r="EY2658" s="168"/>
      <c r="EZ2658" s="168"/>
      <c r="FA2658" s="168"/>
      <c r="FB2658" s="168"/>
      <c r="FC2658" s="168"/>
      <c r="FD2658" s="168"/>
    </row>
    <row r="2659" spans="1:160" s="5" customFormat="1" ht="45" customHeight="1" thickBot="1" x14ac:dyDescent="0.35">
      <c r="A2659" s="263">
        <f>+E2659</f>
        <v>9.02</v>
      </c>
      <c r="B2659" s="264">
        <f>+U2683</f>
        <v>0</v>
      </c>
      <c r="C2659" s="265">
        <v>47</v>
      </c>
      <c r="D2659" s="165" t="s">
        <v>9</v>
      </c>
      <c r="E2659" s="180">
        <v>9.02</v>
      </c>
      <c r="F2659" s="455" t="s">
        <v>29</v>
      </c>
      <c r="G2659" s="456"/>
      <c r="H2659" s="532" t="s">
        <v>150</v>
      </c>
      <c r="I2659" s="457"/>
      <c r="J2659" s="457"/>
      <c r="K2659" s="457"/>
      <c r="L2659" s="457"/>
      <c r="M2659" s="458"/>
      <c r="N2659" s="459" t="s">
        <v>32</v>
      </c>
      <c r="O2659" s="460"/>
      <c r="P2659" s="461"/>
      <c r="Q2659" s="462" t="s">
        <v>49</v>
      </c>
      <c r="R2659" s="463"/>
      <c r="S2659" s="463"/>
      <c r="T2659" s="463"/>
      <c r="U2659" s="464"/>
      <c r="V2659" s="33"/>
      <c r="W2659" s="57"/>
      <c r="X2659" s="86"/>
      <c r="Y2659" s="33"/>
      <c r="Z2659" s="38"/>
      <c r="AA2659" s="38"/>
      <c r="AD2659" s="33"/>
      <c r="AG2659" s="33"/>
      <c r="AH2659" s="43"/>
      <c r="AI2659" s="43"/>
      <c r="AJ2659" s="43"/>
      <c r="AK2659" s="43"/>
      <c r="AL2659" s="43"/>
      <c r="AM2659" s="43"/>
      <c r="AN2659" s="43"/>
      <c r="AO2659" s="43"/>
      <c r="AP2659" s="43"/>
      <c r="AQ2659" s="43"/>
      <c r="AR2659" s="43"/>
      <c r="AS2659" s="43"/>
      <c r="AT2659" s="43"/>
      <c r="AU2659" s="44"/>
      <c r="AV2659" s="33"/>
      <c r="AW2659" s="33"/>
      <c r="AX2659" s="33"/>
      <c r="AZ2659" s="141"/>
      <c r="BE2659" s="168"/>
      <c r="BF2659" s="168"/>
      <c r="BG2659" s="168"/>
      <c r="BH2659" s="168"/>
      <c r="BI2659" s="168"/>
      <c r="BJ2659" s="168"/>
      <c r="BK2659" s="168"/>
      <c r="BL2659" s="168"/>
      <c r="BM2659" s="168"/>
      <c r="DK2659" s="168"/>
      <c r="DL2659" s="168"/>
      <c r="DM2659" s="168"/>
      <c r="DN2659" s="168"/>
      <c r="DO2659" s="168"/>
      <c r="DP2659" s="168"/>
      <c r="DQ2659" s="168"/>
      <c r="DR2659" s="168"/>
      <c r="DS2659" s="168"/>
      <c r="DT2659" s="168"/>
      <c r="DU2659" s="168"/>
      <c r="DV2659" s="168"/>
      <c r="DW2659" s="168"/>
      <c r="DX2659" s="168"/>
      <c r="DY2659" s="168"/>
      <c r="DZ2659" s="168"/>
      <c r="EA2659" s="168"/>
      <c r="EB2659" s="168"/>
      <c r="EC2659" s="168"/>
      <c r="ED2659" s="168"/>
      <c r="EE2659" s="168"/>
      <c r="EF2659" s="168"/>
      <c r="EG2659" s="168"/>
      <c r="EH2659" s="168"/>
      <c r="EI2659" s="168"/>
      <c r="EJ2659" s="168"/>
      <c r="EK2659" s="168"/>
      <c r="EL2659" s="168"/>
      <c r="EM2659" s="168"/>
      <c r="EN2659" s="168"/>
      <c r="EO2659" s="168"/>
      <c r="EP2659" s="168"/>
      <c r="EQ2659" s="168"/>
      <c r="ER2659" s="168"/>
      <c r="ES2659" s="168"/>
      <c r="ET2659" s="168"/>
      <c r="EU2659" s="168"/>
      <c r="EV2659" s="168"/>
      <c r="EW2659" s="168"/>
      <c r="EX2659" s="168"/>
      <c r="EY2659" s="168"/>
      <c r="EZ2659" s="168"/>
      <c r="FA2659" s="168"/>
      <c r="FB2659" s="168"/>
      <c r="FC2659" s="168"/>
      <c r="FD2659" s="168"/>
    </row>
    <row r="2660" spans="1:160" s="5" customFormat="1" ht="5.0999999999999996" customHeight="1" thickBot="1" x14ac:dyDescent="0.35">
      <c r="A2660" s="263"/>
      <c r="B2660" s="263"/>
      <c r="C2660" s="265"/>
      <c r="D2660" s="428"/>
      <c r="E2660" s="428"/>
      <c r="F2660" s="428"/>
      <c r="G2660" s="428"/>
      <c r="H2660" s="428"/>
      <c r="I2660" s="428"/>
      <c r="J2660" s="428"/>
      <c r="K2660" s="428"/>
      <c r="L2660" s="428"/>
      <c r="M2660" s="428"/>
      <c r="N2660" s="454"/>
      <c r="O2660" s="454"/>
      <c r="P2660" s="454"/>
      <c r="Q2660" s="454"/>
      <c r="R2660" s="454"/>
      <c r="S2660" s="454"/>
      <c r="T2660" s="454"/>
      <c r="U2660" s="454"/>
      <c r="V2660" s="33"/>
      <c r="W2660" s="57"/>
      <c r="X2660" s="86"/>
      <c r="Y2660" s="33"/>
      <c r="Z2660" s="76"/>
      <c r="AA2660" s="76"/>
      <c r="AD2660" s="33"/>
      <c r="AG2660" s="33"/>
      <c r="AH2660" s="43"/>
      <c r="AI2660" s="43"/>
      <c r="AJ2660" s="43"/>
      <c r="AK2660" s="43"/>
      <c r="AL2660" s="43"/>
      <c r="AM2660" s="43"/>
      <c r="AN2660" s="43"/>
      <c r="AO2660" s="43"/>
      <c r="AP2660" s="43"/>
      <c r="AQ2660" s="43"/>
      <c r="AR2660" s="43"/>
      <c r="AS2660" s="43"/>
      <c r="AT2660" s="43"/>
      <c r="AU2660" s="44"/>
      <c r="AV2660" s="33"/>
      <c r="AW2660" s="33"/>
      <c r="AX2660" s="33"/>
      <c r="AZ2660" s="141"/>
      <c r="BE2660" s="168"/>
      <c r="BF2660" s="168"/>
      <c r="BG2660" s="168"/>
      <c r="BH2660" s="168"/>
      <c r="BI2660" s="168"/>
      <c r="BJ2660" s="168"/>
      <c r="BK2660" s="168"/>
      <c r="BL2660" s="168"/>
      <c r="BM2660" s="168"/>
      <c r="DK2660" s="168"/>
      <c r="DL2660" s="168"/>
      <c r="DM2660" s="168"/>
      <c r="DN2660" s="168"/>
      <c r="DO2660" s="168"/>
      <c r="DP2660" s="168"/>
      <c r="DQ2660" s="168"/>
      <c r="DR2660" s="168"/>
      <c r="DS2660" s="168"/>
      <c r="DT2660" s="168"/>
      <c r="DU2660" s="168"/>
      <c r="DV2660" s="168"/>
      <c r="DW2660" s="168"/>
      <c r="DX2660" s="168"/>
      <c r="DY2660" s="168"/>
      <c r="DZ2660" s="168"/>
      <c r="EA2660" s="168"/>
      <c r="EB2660" s="168"/>
      <c r="EC2660" s="168"/>
      <c r="ED2660" s="168"/>
      <c r="EE2660" s="168"/>
      <c r="EF2660" s="168"/>
      <c r="EG2660" s="168"/>
      <c r="EH2660" s="168"/>
      <c r="EI2660" s="168"/>
      <c r="EJ2660" s="168"/>
      <c r="EK2660" s="168"/>
      <c r="EL2660" s="168"/>
      <c r="EM2660" s="168"/>
      <c r="EN2660" s="168"/>
      <c r="EO2660" s="168"/>
      <c r="EP2660" s="168"/>
      <c r="EQ2660" s="168"/>
      <c r="ER2660" s="168"/>
      <c r="ES2660" s="168"/>
      <c r="ET2660" s="168"/>
      <c r="EU2660" s="168"/>
      <c r="EV2660" s="168"/>
      <c r="EW2660" s="168"/>
      <c r="EX2660" s="168"/>
      <c r="EY2660" s="168"/>
      <c r="EZ2660" s="168"/>
      <c r="FA2660" s="168"/>
      <c r="FB2660" s="168"/>
      <c r="FC2660" s="168"/>
      <c r="FD2660" s="168"/>
    </row>
    <row r="2661" spans="1:160" s="5" customFormat="1" ht="24.9" customHeight="1" x14ac:dyDescent="0.3">
      <c r="A2661" s="263"/>
      <c r="B2661" s="263"/>
      <c r="C2661" s="265"/>
      <c r="D2661" s="465" t="s">
        <v>30</v>
      </c>
      <c r="E2661" s="466"/>
      <c r="F2661" s="466"/>
      <c r="G2661" s="466"/>
      <c r="H2661" s="466"/>
      <c r="I2661" s="466"/>
      <c r="J2661" s="466"/>
      <c r="K2661" s="466"/>
      <c r="L2661" s="466"/>
      <c r="M2661" s="467"/>
      <c r="N2661" s="468" t="s">
        <v>11</v>
      </c>
      <c r="O2661" s="470" t="s">
        <v>12</v>
      </c>
      <c r="P2661" s="471"/>
      <c r="Q2661" s="474" t="s">
        <v>13</v>
      </c>
      <c r="R2661" s="475"/>
      <c r="S2661" s="476"/>
      <c r="T2661" s="477" t="s">
        <v>27</v>
      </c>
      <c r="U2661" s="479" t="s">
        <v>28</v>
      </c>
      <c r="V2661" s="33"/>
      <c r="W2661" s="57"/>
      <c r="X2661" s="86"/>
      <c r="Y2661" s="33"/>
      <c r="Z2661" s="76"/>
      <c r="AA2661" s="76"/>
      <c r="AD2661" s="33"/>
      <c r="AG2661" s="33"/>
      <c r="AH2661" s="43"/>
      <c r="AI2661" s="43"/>
      <c r="AJ2661" s="43"/>
      <c r="AK2661" s="43"/>
      <c r="AL2661" s="43"/>
      <c r="AM2661" s="43"/>
      <c r="AN2661" s="43"/>
      <c r="AO2661" s="43"/>
      <c r="AP2661" s="43"/>
      <c r="AQ2661" s="43"/>
      <c r="AR2661" s="43"/>
      <c r="AS2661" s="43"/>
      <c r="AT2661" s="43"/>
      <c r="AU2661" s="44"/>
      <c r="AV2661" s="33"/>
      <c r="AW2661" s="33"/>
      <c r="AX2661" s="33"/>
      <c r="AZ2661" s="141"/>
      <c r="BE2661" s="168"/>
      <c r="BF2661" s="168"/>
      <c r="BG2661" s="168"/>
      <c r="BH2661" s="168"/>
      <c r="BI2661" s="168"/>
      <c r="BJ2661" s="168"/>
      <c r="BK2661" s="168"/>
      <c r="BL2661" s="168"/>
      <c r="BM2661" s="168"/>
      <c r="DK2661" s="168"/>
      <c r="DL2661" s="168"/>
      <c r="DM2661" s="168"/>
      <c r="DN2661" s="168"/>
      <c r="DO2661" s="168"/>
      <c r="DP2661" s="168"/>
      <c r="DQ2661" s="168"/>
      <c r="DR2661" s="168"/>
      <c r="DS2661" s="168"/>
      <c r="DT2661" s="168"/>
      <c r="DU2661" s="168"/>
      <c r="DV2661" s="168"/>
      <c r="DW2661" s="168"/>
      <c r="DX2661" s="168"/>
      <c r="DY2661" s="168"/>
      <c r="DZ2661" s="168"/>
      <c r="EA2661" s="168"/>
      <c r="EB2661" s="168"/>
      <c r="EC2661" s="168"/>
      <c r="ED2661" s="168"/>
      <c r="EE2661" s="168"/>
      <c r="EF2661" s="168"/>
      <c r="EG2661" s="168"/>
      <c r="EH2661" s="168"/>
      <c r="EI2661" s="168"/>
      <c r="EJ2661" s="168"/>
      <c r="EK2661" s="168"/>
      <c r="EL2661" s="168"/>
      <c r="EM2661" s="168"/>
      <c r="EN2661" s="168"/>
      <c r="EO2661" s="168"/>
      <c r="EP2661" s="168"/>
      <c r="EQ2661" s="168"/>
      <c r="ER2661" s="168"/>
      <c r="ES2661" s="168"/>
      <c r="ET2661" s="168"/>
      <c r="EU2661" s="168"/>
      <c r="EV2661" s="168"/>
      <c r="EW2661" s="168"/>
      <c r="EX2661" s="168"/>
      <c r="EY2661" s="168"/>
      <c r="EZ2661" s="168"/>
      <c r="FA2661" s="168"/>
      <c r="FB2661" s="168"/>
      <c r="FC2661" s="168"/>
      <c r="FD2661" s="168"/>
    </row>
    <row r="2662" spans="1:160" s="5" customFormat="1" ht="24.9" customHeight="1" x14ac:dyDescent="0.3">
      <c r="A2662" s="263"/>
      <c r="B2662" s="263"/>
      <c r="C2662" s="265"/>
      <c r="D2662" s="481"/>
      <c r="E2662" s="482"/>
      <c r="F2662" s="482"/>
      <c r="G2662" s="482"/>
      <c r="H2662" s="482"/>
      <c r="I2662" s="482"/>
      <c r="J2662" s="482"/>
      <c r="K2662" s="482"/>
      <c r="L2662" s="482"/>
      <c r="M2662" s="483"/>
      <c r="N2662" s="469"/>
      <c r="O2662" s="472"/>
      <c r="P2662" s="473"/>
      <c r="Q2662" s="7" t="s">
        <v>14</v>
      </c>
      <c r="R2662" s="7" t="s">
        <v>15</v>
      </c>
      <c r="S2662" s="7" t="s">
        <v>26</v>
      </c>
      <c r="T2662" s="478"/>
      <c r="U2662" s="480"/>
      <c r="V2662" s="33"/>
      <c r="W2662" s="57"/>
      <c r="X2662" s="86"/>
      <c r="Y2662" s="33"/>
      <c r="Z2662" s="77"/>
      <c r="AA2662" s="77"/>
      <c r="AD2662" s="33"/>
      <c r="AG2662" s="33"/>
      <c r="AH2662" s="43"/>
      <c r="AI2662" s="43"/>
      <c r="AJ2662" s="43"/>
      <c r="AK2662" s="43"/>
      <c r="AL2662" s="43"/>
      <c r="AM2662" s="43"/>
      <c r="AN2662" s="43"/>
      <c r="AO2662" s="43"/>
      <c r="AP2662" s="43"/>
      <c r="AQ2662" s="43"/>
      <c r="AR2662" s="43"/>
      <c r="AS2662" s="43"/>
      <c r="AT2662" s="43"/>
      <c r="AU2662" s="44"/>
      <c r="AV2662" s="33"/>
      <c r="AW2662" s="33"/>
      <c r="AX2662" s="33"/>
      <c r="AZ2662" s="141"/>
      <c r="BE2662" s="168"/>
      <c r="BF2662" s="168"/>
      <c r="BG2662" s="168"/>
      <c r="BH2662" s="168"/>
      <c r="BI2662" s="168"/>
      <c r="BJ2662" s="168"/>
      <c r="BK2662" s="168"/>
      <c r="BL2662" s="168"/>
      <c r="BM2662" s="168"/>
      <c r="DK2662" s="168"/>
      <c r="DL2662" s="168"/>
      <c r="DM2662" s="168"/>
      <c r="DN2662" s="168"/>
      <c r="DO2662" s="168"/>
      <c r="DP2662" s="168"/>
      <c r="DQ2662" s="168"/>
      <c r="DR2662" s="168"/>
      <c r="DS2662" s="168"/>
      <c r="DT2662" s="168"/>
      <c r="DU2662" s="168"/>
      <c r="DV2662" s="168"/>
      <c r="DW2662" s="168"/>
      <c r="DX2662" s="168"/>
      <c r="DY2662" s="168"/>
      <c r="DZ2662" s="168"/>
      <c r="EA2662" s="168"/>
      <c r="EB2662" s="168"/>
      <c r="EC2662" s="168"/>
      <c r="ED2662" s="168"/>
      <c r="EE2662" s="168"/>
      <c r="EF2662" s="168"/>
      <c r="EG2662" s="168"/>
      <c r="EH2662" s="168"/>
      <c r="EI2662" s="168"/>
      <c r="EJ2662" s="168"/>
      <c r="EK2662" s="168"/>
      <c r="EL2662" s="168"/>
      <c r="EM2662" s="168"/>
      <c r="EN2662" s="168"/>
      <c r="EO2662" s="168"/>
      <c r="EP2662" s="168"/>
      <c r="EQ2662" s="168"/>
      <c r="ER2662" s="168"/>
      <c r="ES2662" s="168"/>
      <c r="ET2662" s="168"/>
      <c r="EU2662" s="168"/>
      <c r="EV2662" s="168"/>
      <c r="EW2662" s="168"/>
      <c r="EX2662" s="168"/>
      <c r="EY2662" s="168"/>
      <c r="EZ2662" s="168"/>
      <c r="FA2662" s="168"/>
      <c r="FB2662" s="168"/>
      <c r="FC2662" s="168"/>
      <c r="FD2662" s="168"/>
    </row>
    <row r="2663" spans="1:160" s="5" customFormat="1" ht="24.9" customHeight="1" x14ac:dyDescent="0.3">
      <c r="A2663" s="263"/>
      <c r="B2663" s="263"/>
      <c r="C2663" s="265"/>
      <c r="D2663" s="481"/>
      <c r="E2663" s="482"/>
      <c r="F2663" s="482"/>
      <c r="G2663" s="482"/>
      <c r="H2663" s="482"/>
      <c r="I2663" s="482"/>
      <c r="J2663" s="482"/>
      <c r="K2663" s="482"/>
      <c r="L2663" s="482"/>
      <c r="M2663" s="483"/>
      <c r="N2663" s="16"/>
      <c r="O2663" s="412"/>
      <c r="P2663" s="413"/>
      <c r="Q2663" s="8"/>
      <c r="R2663" s="8"/>
      <c r="S2663" s="8"/>
      <c r="T2663" s="9"/>
      <c r="U2663" s="17"/>
      <c r="V2663" s="33"/>
      <c r="W2663" s="57"/>
      <c r="X2663" s="86"/>
      <c r="Y2663" s="33">
        <f>+C2659</f>
        <v>47</v>
      </c>
      <c r="Z2663" s="41">
        <f>+SUMIF($N2663:$N2682,$Z$16,$U2663:$U2682)</f>
        <v>0</v>
      </c>
      <c r="AA2663" s="41">
        <f>+SUMIF($N2663:$N2682,$AA$16,$U2663:$U2682)</f>
        <v>0</v>
      </c>
      <c r="AB2663" s="41">
        <f>+SUMIF($N2663:$N2682,$AB$16,$U2663:$U2682)</f>
        <v>0</v>
      </c>
      <c r="AC2663" s="41">
        <f>+SUMIF($N2663:$N2682,$AC$16,$U2663:$U2682)</f>
        <v>0</v>
      </c>
      <c r="AD2663" s="41">
        <f>+SUMIF($N2663:$N2682,$AD$16,$U2663:$U2682)</f>
        <v>0</v>
      </c>
      <c r="AE2663" s="41">
        <f>+SUMIF($N2663:$N2682,$AE$16,$U2663:$U2682)</f>
        <v>0</v>
      </c>
      <c r="AF2663" s="41">
        <f>+SUMIF($N2663:$N2682,$AF$16,$U2663:$U2682)</f>
        <v>0</v>
      </c>
      <c r="AG2663" s="41">
        <f>+SUMIF($N2663:$N2682,$AG$16,$U2663:$U2682)</f>
        <v>0</v>
      </c>
      <c r="AH2663" s="41">
        <f>+SUMIF($N2663:$N2682,$AH$16,$U2663:$U2682)</f>
        <v>0</v>
      </c>
      <c r="AI2663" s="41">
        <f>+SUMIF($N2663:$N2682,$AI$16,$U2663:$U2682)</f>
        <v>0</v>
      </c>
      <c r="AJ2663" s="41">
        <f>+SUMIF($N2663:$N2682,$AJ$16,$U2663:$U2682)</f>
        <v>0</v>
      </c>
      <c r="AK2663" s="41">
        <f>+SUMIF($N2663:$N2682,$AK$16,$U2663:$U2682)</f>
        <v>0</v>
      </c>
      <c r="AL2663" s="41">
        <f>+SUMIF($N2663:$N2682,$AL$16,$U2663:$U2682)</f>
        <v>0</v>
      </c>
      <c r="AM2663" s="41">
        <f>+SUMIF($N2663:$N2682,$AM$16,$U2663:$U2682)</f>
        <v>0</v>
      </c>
      <c r="AN2663" s="41">
        <f>+SUMIF($N2663:$N2682,$AN$16,$U2663:$U2682)</f>
        <v>0</v>
      </c>
      <c r="AO2663" s="41">
        <f>+SUMIF($N2663:$N2682,$AO$16,$U2663:$U2682)</f>
        <v>0</v>
      </c>
      <c r="AP2663" s="41">
        <f>+SUMIF($N2663:$N2682,$AP$16,$U2663:$U2682)</f>
        <v>0</v>
      </c>
      <c r="AQ2663" s="41">
        <f>+SUMIF($N2663:$N2682,$AQ$16,$U2663:$U2682)</f>
        <v>0</v>
      </c>
      <c r="AR2663" s="41">
        <f>+SUMIF($N2663:$N2682,$AR$16,$U2663:$U2682)</f>
        <v>0</v>
      </c>
      <c r="AS2663" s="43"/>
      <c r="AT2663" s="43"/>
      <c r="AU2663" s="44"/>
      <c r="AV2663" s="33"/>
      <c r="AW2663" s="33"/>
      <c r="AX2663" s="33"/>
      <c r="AZ2663" s="141"/>
      <c r="BE2663" s="168"/>
      <c r="BF2663" s="168"/>
      <c r="BG2663" s="168"/>
      <c r="BH2663" s="168"/>
      <c r="BI2663" s="168"/>
      <c r="BJ2663" s="168"/>
      <c r="BK2663" s="168"/>
      <c r="BL2663" s="168"/>
      <c r="BM2663" s="168"/>
      <c r="DK2663" s="168"/>
      <c r="DL2663" s="168"/>
      <c r="DM2663" s="168"/>
      <c r="DN2663" s="168"/>
      <c r="DO2663" s="168"/>
      <c r="DP2663" s="168"/>
      <c r="DQ2663" s="168"/>
      <c r="DR2663" s="168"/>
      <c r="DS2663" s="168"/>
      <c r="DT2663" s="168"/>
      <c r="DU2663" s="168"/>
      <c r="DV2663" s="168"/>
      <c r="DW2663" s="168"/>
      <c r="DX2663" s="168"/>
      <c r="DY2663" s="168"/>
      <c r="DZ2663" s="168"/>
      <c r="EA2663" s="168"/>
      <c r="EB2663" s="168"/>
      <c r="EC2663" s="168"/>
      <c r="ED2663" s="168"/>
      <c r="EE2663" s="168"/>
      <c r="EF2663" s="168"/>
      <c r="EG2663" s="168"/>
      <c r="EH2663" s="168"/>
      <c r="EI2663" s="168"/>
      <c r="EJ2663" s="168"/>
      <c r="EK2663" s="168"/>
      <c r="EL2663" s="168"/>
      <c r="EM2663" s="168"/>
      <c r="EN2663" s="168"/>
      <c r="EO2663" s="168"/>
      <c r="EP2663" s="168"/>
      <c r="EQ2663" s="168"/>
      <c r="ER2663" s="168"/>
      <c r="ES2663" s="168"/>
      <c r="ET2663" s="168"/>
      <c r="EU2663" s="168"/>
      <c r="EV2663" s="168"/>
      <c r="EW2663" s="168"/>
      <c r="EX2663" s="168"/>
      <c r="EY2663" s="168"/>
      <c r="EZ2663" s="168"/>
      <c r="FA2663" s="168"/>
      <c r="FB2663" s="168"/>
      <c r="FC2663" s="168"/>
      <c r="FD2663" s="168"/>
    </row>
    <row r="2664" spans="1:160" s="5" customFormat="1" ht="24.9" customHeight="1" x14ac:dyDescent="0.3">
      <c r="A2664" s="263"/>
      <c r="B2664" s="263"/>
      <c r="C2664" s="265"/>
      <c r="D2664" s="481"/>
      <c r="E2664" s="482"/>
      <c r="F2664" s="482"/>
      <c r="G2664" s="482"/>
      <c r="H2664" s="482"/>
      <c r="I2664" s="482"/>
      <c r="J2664" s="482"/>
      <c r="K2664" s="482"/>
      <c r="L2664" s="482"/>
      <c r="M2664" s="483"/>
      <c r="N2664" s="16"/>
      <c r="O2664" s="412"/>
      <c r="P2664" s="413"/>
      <c r="Q2664" s="8"/>
      <c r="R2664" s="8"/>
      <c r="S2664" s="8"/>
      <c r="T2664" s="9"/>
      <c r="U2664" s="17"/>
      <c r="V2664" s="33"/>
      <c r="W2664" s="57"/>
      <c r="X2664" s="86"/>
      <c r="Y2664" s="33"/>
      <c r="Z2664" s="36"/>
      <c r="AA2664" s="36"/>
      <c r="AD2664" s="33"/>
      <c r="AG2664" s="33"/>
      <c r="AH2664" s="43"/>
      <c r="AI2664" s="43"/>
      <c r="AJ2664" s="43"/>
      <c r="AK2664" s="43"/>
      <c r="AL2664" s="43"/>
      <c r="AM2664" s="43"/>
      <c r="AN2664" s="43"/>
      <c r="AO2664" s="43"/>
      <c r="AP2664" s="43"/>
      <c r="AQ2664" s="43"/>
      <c r="AR2664" s="43"/>
      <c r="AS2664" s="43"/>
      <c r="AT2664" s="43"/>
      <c r="AU2664" s="44"/>
      <c r="AV2664" s="33"/>
      <c r="AW2664" s="33"/>
      <c r="AX2664" s="33"/>
      <c r="AZ2664" s="141"/>
      <c r="BE2664" s="168"/>
      <c r="BF2664" s="168"/>
      <c r="BG2664" s="168"/>
      <c r="BH2664" s="168"/>
      <c r="BI2664" s="168"/>
      <c r="BJ2664" s="168"/>
      <c r="BK2664" s="168"/>
      <c r="BL2664" s="168"/>
      <c r="BM2664" s="168"/>
      <c r="DK2664" s="168"/>
      <c r="DL2664" s="168"/>
      <c r="DM2664" s="168"/>
      <c r="DN2664" s="168"/>
      <c r="DO2664" s="168"/>
      <c r="DP2664" s="168"/>
      <c r="DQ2664" s="168"/>
      <c r="DR2664" s="168"/>
      <c r="DS2664" s="168"/>
      <c r="DT2664" s="168"/>
      <c r="DU2664" s="168"/>
      <c r="DV2664" s="168"/>
      <c r="DW2664" s="168"/>
      <c r="DX2664" s="168"/>
      <c r="DY2664" s="168"/>
      <c r="DZ2664" s="168"/>
      <c r="EA2664" s="168"/>
      <c r="EB2664" s="168"/>
      <c r="EC2664" s="168"/>
      <c r="ED2664" s="168"/>
      <c r="EE2664" s="168"/>
      <c r="EF2664" s="168"/>
      <c r="EG2664" s="168"/>
      <c r="EH2664" s="168"/>
      <c r="EI2664" s="168"/>
      <c r="EJ2664" s="168"/>
      <c r="EK2664" s="168"/>
      <c r="EL2664" s="168"/>
      <c r="EM2664" s="168"/>
      <c r="EN2664" s="168"/>
      <c r="EO2664" s="168"/>
      <c r="EP2664" s="168"/>
      <c r="EQ2664" s="168"/>
      <c r="ER2664" s="168"/>
      <c r="ES2664" s="168"/>
      <c r="ET2664" s="168"/>
      <c r="EU2664" s="168"/>
      <c r="EV2664" s="168"/>
      <c r="EW2664" s="168"/>
      <c r="EX2664" s="168"/>
      <c r="EY2664" s="168"/>
      <c r="EZ2664" s="168"/>
      <c r="FA2664" s="168"/>
      <c r="FB2664" s="168"/>
      <c r="FC2664" s="168"/>
      <c r="FD2664" s="168"/>
    </row>
    <row r="2665" spans="1:160" s="5" customFormat="1" ht="24.9" customHeight="1" x14ac:dyDescent="0.3">
      <c r="A2665" s="263"/>
      <c r="B2665" s="263"/>
      <c r="C2665" s="265"/>
      <c r="D2665" s="481"/>
      <c r="E2665" s="482"/>
      <c r="F2665" s="482"/>
      <c r="G2665" s="482"/>
      <c r="H2665" s="482"/>
      <c r="I2665" s="482"/>
      <c r="J2665" s="482"/>
      <c r="K2665" s="482"/>
      <c r="L2665" s="482"/>
      <c r="M2665" s="483"/>
      <c r="N2665" s="16"/>
      <c r="O2665" s="412"/>
      <c r="P2665" s="413"/>
      <c r="Q2665" s="8"/>
      <c r="R2665" s="8"/>
      <c r="S2665" s="8"/>
      <c r="T2665" s="9"/>
      <c r="U2665" s="17"/>
      <c r="V2665" s="33"/>
      <c r="W2665" s="57"/>
      <c r="X2665" s="86"/>
      <c r="Y2665" s="33"/>
      <c r="Z2665" s="36"/>
      <c r="AA2665" s="36"/>
      <c r="AD2665" s="33"/>
      <c r="AG2665" s="33"/>
      <c r="AH2665" s="43"/>
      <c r="AI2665" s="43"/>
      <c r="AJ2665" s="43"/>
      <c r="AK2665" s="43"/>
      <c r="AL2665" s="43"/>
      <c r="AM2665" s="43"/>
      <c r="AN2665" s="43"/>
      <c r="AO2665" s="43"/>
      <c r="AP2665" s="43"/>
      <c r="AQ2665" s="43"/>
      <c r="AR2665" s="43"/>
      <c r="AS2665" s="43"/>
      <c r="AT2665" s="43"/>
      <c r="AU2665" s="44"/>
      <c r="AV2665" s="33"/>
      <c r="AW2665" s="33"/>
      <c r="AX2665" s="33"/>
      <c r="AZ2665" s="141"/>
      <c r="BE2665" s="168"/>
      <c r="BF2665" s="168"/>
      <c r="BG2665" s="168"/>
      <c r="BH2665" s="168"/>
      <c r="BI2665" s="168"/>
      <c r="BJ2665" s="168"/>
      <c r="BK2665" s="168"/>
      <c r="BL2665" s="168"/>
      <c r="BM2665" s="168"/>
      <c r="DK2665" s="168"/>
      <c r="DL2665" s="168"/>
      <c r="DM2665" s="168"/>
      <c r="DN2665" s="168"/>
      <c r="DO2665" s="168"/>
      <c r="DP2665" s="168"/>
      <c r="DQ2665" s="168"/>
      <c r="DR2665" s="168"/>
      <c r="DS2665" s="168"/>
      <c r="DT2665" s="168"/>
      <c r="DU2665" s="168"/>
      <c r="DV2665" s="168"/>
      <c r="DW2665" s="168"/>
      <c r="DX2665" s="168"/>
      <c r="DY2665" s="168"/>
      <c r="DZ2665" s="168"/>
      <c r="EA2665" s="168"/>
      <c r="EB2665" s="168"/>
      <c r="EC2665" s="168"/>
      <c r="ED2665" s="168"/>
      <c r="EE2665" s="168"/>
      <c r="EF2665" s="168"/>
      <c r="EG2665" s="168"/>
      <c r="EH2665" s="168"/>
      <c r="EI2665" s="168"/>
      <c r="EJ2665" s="168"/>
      <c r="EK2665" s="168"/>
      <c r="EL2665" s="168"/>
      <c r="EM2665" s="168"/>
      <c r="EN2665" s="168"/>
      <c r="EO2665" s="168"/>
      <c r="EP2665" s="168"/>
      <c r="EQ2665" s="168"/>
      <c r="ER2665" s="168"/>
      <c r="ES2665" s="168"/>
      <c r="ET2665" s="168"/>
      <c r="EU2665" s="168"/>
      <c r="EV2665" s="168"/>
      <c r="EW2665" s="168"/>
      <c r="EX2665" s="168"/>
      <c r="EY2665" s="168"/>
      <c r="EZ2665" s="168"/>
      <c r="FA2665" s="168"/>
      <c r="FB2665" s="168"/>
      <c r="FC2665" s="168"/>
      <c r="FD2665" s="168"/>
    </row>
    <row r="2666" spans="1:160" s="5" customFormat="1" ht="24.9" customHeight="1" x14ac:dyDescent="0.3">
      <c r="A2666" s="263"/>
      <c r="B2666" s="263"/>
      <c r="C2666" s="265"/>
      <c r="D2666" s="481"/>
      <c r="E2666" s="482"/>
      <c r="F2666" s="482"/>
      <c r="G2666" s="482"/>
      <c r="H2666" s="482"/>
      <c r="I2666" s="482"/>
      <c r="J2666" s="482"/>
      <c r="K2666" s="482"/>
      <c r="L2666" s="482"/>
      <c r="M2666" s="483"/>
      <c r="N2666" s="16"/>
      <c r="O2666" s="412"/>
      <c r="P2666" s="413"/>
      <c r="Q2666" s="8"/>
      <c r="R2666" s="8"/>
      <c r="S2666" s="8"/>
      <c r="T2666" s="9"/>
      <c r="U2666" s="17"/>
      <c r="V2666" s="33"/>
      <c r="W2666" s="57"/>
      <c r="X2666" s="86"/>
      <c r="Y2666" s="33"/>
      <c r="Z2666" s="36"/>
      <c r="AA2666" s="36"/>
      <c r="AD2666" s="33"/>
      <c r="AG2666" s="33"/>
      <c r="AH2666" s="43"/>
      <c r="AI2666" s="43"/>
      <c r="AJ2666" s="43"/>
      <c r="AK2666" s="43"/>
      <c r="AL2666" s="43"/>
      <c r="AM2666" s="43"/>
      <c r="AN2666" s="43"/>
      <c r="AO2666" s="43"/>
      <c r="AP2666" s="43"/>
      <c r="AQ2666" s="43"/>
      <c r="AR2666" s="43"/>
      <c r="AS2666" s="43"/>
      <c r="AT2666" s="43"/>
      <c r="AU2666" s="44"/>
      <c r="AV2666" s="33"/>
      <c r="AW2666" s="33"/>
      <c r="AX2666" s="33"/>
      <c r="AZ2666" s="141"/>
      <c r="BE2666" s="168"/>
      <c r="BF2666" s="168"/>
      <c r="BG2666" s="168"/>
      <c r="BH2666" s="168"/>
      <c r="BI2666" s="168"/>
      <c r="BJ2666" s="168"/>
      <c r="BK2666" s="168"/>
      <c r="BL2666" s="168"/>
      <c r="BM2666" s="168"/>
      <c r="DK2666" s="168"/>
      <c r="DL2666" s="168"/>
      <c r="DM2666" s="168"/>
      <c r="DN2666" s="168"/>
      <c r="DO2666" s="168"/>
      <c r="DP2666" s="168"/>
      <c r="DQ2666" s="168"/>
      <c r="DR2666" s="168"/>
      <c r="DS2666" s="168"/>
      <c r="DT2666" s="168"/>
      <c r="DU2666" s="168"/>
      <c r="DV2666" s="168"/>
      <c r="DW2666" s="168"/>
      <c r="DX2666" s="168"/>
      <c r="DY2666" s="168"/>
      <c r="DZ2666" s="168"/>
      <c r="EA2666" s="168"/>
      <c r="EB2666" s="168"/>
      <c r="EC2666" s="168"/>
      <c r="ED2666" s="168"/>
      <c r="EE2666" s="168"/>
      <c r="EF2666" s="168"/>
      <c r="EG2666" s="168"/>
      <c r="EH2666" s="168"/>
      <c r="EI2666" s="168"/>
      <c r="EJ2666" s="168"/>
      <c r="EK2666" s="168"/>
      <c r="EL2666" s="168"/>
      <c r="EM2666" s="168"/>
      <c r="EN2666" s="168"/>
      <c r="EO2666" s="168"/>
      <c r="EP2666" s="168"/>
      <c r="EQ2666" s="168"/>
      <c r="ER2666" s="168"/>
      <c r="ES2666" s="168"/>
      <c r="ET2666" s="168"/>
      <c r="EU2666" s="168"/>
      <c r="EV2666" s="168"/>
      <c r="EW2666" s="168"/>
      <c r="EX2666" s="168"/>
      <c r="EY2666" s="168"/>
      <c r="EZ2666" s="168"/>
      <c r="FA2666" s="168"/>
      <c r="FB2666" s="168"/>
      <c r="FC2666" s="168"/>
      <c r="FD2666" s="168"/>
    </row>
    <row r="2667" spans="1:160" s="5" customFormat="1" ht="24.9" customHeight="1" x14ac:dyDescent="0.3">
      <c r="A2667" s="263"/>
      <c r="B2667" s="263"/>
      <c r="C2667" s="265"/>
      <c r="D2667" s="481"/>
      <c r="E2667" s="482"/>
      <c r="F2667" s="482"/>
      <c r="G2667" s="482"/>
      <c r="H2667" s="482"/>
      <c r="I2667" s="482"/>
      <c r="J2667" s="482"/>
      <c r="K2667" s="482"/>
      <c r="L2667" s="482"/>
      <c r="M2667" s="483"/>
      <c r="N2667" s="16"/>
      <c r="O2667" s="412"/>
      <c r="P2667" s="413"/>
      <c r="Q2667" s="8"/>
      <c r="R2667" s="8"/>
      <c r="S2667" s="8"/>
      <c r="T2667" s="9"/>
      <c r="U2667" s="17"/>
      <c r="V2667" s="33"/>
      <c r="W2667" s="57"/>
      <c r="X2667" s="86"/>
      <c r="Y2667" s="33"/>
      <c r="Z2667" s="36"/>
      <c r="AA2667" s="36"/>
      <c r="AD2667" s="33"/>
      <c r="AG2667" s="33"/>
      <c r="AH2667" s="43"/>
      <c r="AI2667" s="43"/>
      <c r="AJ2667" s="43"/>
      <c r="AK2667" s="43"/>
      <c r="AL2667" s="43"/>
      <c r="AM2667" s="43"/>
      <c r="AN2667" s="43"/>
      <c r="AO2667" s="43"/>
      <c r="AP2667" s="43"/>
      <c r="AQ2667" s="43"/>
      <c r="AR2667" s="43"/>
      <c r="AS2667" s="43"/>
      <c r="AT2667" s="43"/>
      <c r="AU2667" s="44"/>
      <c r="AV2667" s="33"/>
      <c r="AW2667" s="33"/>
      <c r="AX2667" s="33"/>
      <c r="AZ2667" s="141"/>
      <c r="BE2667" s="168"/>
      <c r="BF2667" s="168"/>
      <c r="BG2667" s="168"/>
      <c r="BH2667" s="168"/>
      <c r="BI2667" s="168"/>
      <c r="BJ2667" s="168"/>
      <c r="BK2667" s="168"/>
      <c r="BL2667" s="168"/>
      <c r="BM2667" s="168"/>
      <c r="DK2667" s="168"/>
      <c r="DL2667" s="168"/>
      <c r="DM2667" s="168"/>
      <c r="DN2667" s="168"/>
      <c r="DO2667" s="168"/>
      <c r="DP2667" s="168"/>
      <c r="DQ2667" s="168"/>
      <c r="DR2667" s="168"/>
      <c r="DS2667" s="168"/>
      <c r="DT2667" s="168"/>
      <c r="DU2667" s="168"/>
      <c r="DV2667" s="168"/>
      <c r="DW2667" s="168"/>
      <c r="DX2667" s="168"/>
      <c r="DY2667" s="168"/>
      <c r="DZ2667" s="168"/>
      <c r="EA2667" s="168"/>
      <c r="EB2667" s="168"/>
      <c r="EC2667" s="168"/>
      <c r="ED2667" s="168"/>
      <c r="EE2667" s="168"/>
      <c r="EF2667" s="168"/>
      <c r="EG2667" s="168"/>
      <c r="EH2667" s="168"/>
      <c r="EI2667" s="168"/>
      <c r="EJ2667" s="168"/>
      <c r="EK2667" s="168"/>
      <c r="EL2667" s="168"/>
      <c r="EM2667" s="168"/>
      <c r="EN2667" s="168"/>
      <c r="EO2667" s="168"/>
      <c r="EP2667" s="168"/>
      <c r="EQ2667" s="168"/>
      <c r="ER2667" s="168"/>
      <c r="ES2667" s="168"/>
      <c r="ET2667" s="168"/>
      <c r="EU2667" s="168"/>
      <c r="EV2667" s="168"/>
      <c r="EW2667" s="168"/>
      <c r="EX2667" s="168"/>
      <c r="EY2667" s="168"/>
      <c r="EZ2667" s="168"/>
      <c r="FA2667" s="168"/>
      <c r="FB2667" s="168"/>
      <c r="FC2667" s="168"/>
      <c r="FD2667" s="168"/>
    </row>
    <row r="2668" spans="1:160" s="5" customFormat="1" ht="24.9" customHeight="1" x14ac:dyDescent="0.3">
      <c r="A2668" s="263"/>
      <c r="B2668" s="263"/>
      <c r="C2668" s="265"/>
      <c r="D2668" s="481"/>
      <c r="E2668" s="482"/>
      <c r="F2668" s="482"/>
      <c r="G2668" s="482"/>
      <c r="H2668" s="482"/>
      <c r="I2668" s="482"/>
      <c r="J2668" s="482"/>
      <c r="K2668" s="482"/>
      <c r="L2668" s="482"/>
      <c r="M2668" s="483"/>
      <c r="N2668" s="16"/>
      <c r="O2668" s="412"/>
      <c r="P2668" s="413"/>
      <c r="Q2668" s="8"/>
      <c r="R2668" s="8"/>
      <c r="S2668" s="8"/>
      <c r="T2668" s="9"/>
      <c r="U2668" s="17"/>
      <c r="V2668" s="33"/>
      <c r="W2668" s="57"/>
      <c r="X2668" s="86"/>
      <c r="Y2668" s="33"/>
      <c r="Z2668" s="36"/>
      <c r="AA2668" s="36"/>
      <c r="AD2668" s="33"/>
      <c r="AG2668" s="33"/>
      <c r="AH2668" s="43"/>
      <c r="AI2668" s="43"/>
      <c r="AJ2668" s="43"/>
      <c r="AK2668" s="43"/>
      <c r="AL2668" s="43"/>
      <c r="AM2668" s="43"/>
      <c r="AN2668" s="43"/>
      <c r="AO2668" s="43"/>
      <c r="AP2668" s="43"/>
      <c r="AQ2668" s="43"/>
      <c r="AR2668" s="43"/>
      <c r="AS2668" s="43"/>
      <c r="AT2668" s="43"/>
      <c r="AU2668" s="44"/>
      <c r="AV2668" s="33"/>
      <c r="AW2668" s="33"/>
      <c r="AX2668" s="33"/>
      <c r="AZ2668" s="141"/>
      <c r="BE2668" s="168"/>
      <c r="BF2668" s="168"/>
      <c r="BG2668" s="168"/>
      <c r="BH2668" s="168"/>
      <c r="BI2668" s="168"/>
      <c r="BJ2668" s="168"/>
      <c r="BK2668" s="168"/>
      <c r="BL2668" s="168"/>
      <c r="BM2668" s="168"/>
      <c r="DK2668" s="168"/>
      <c r="DL2668" s="168"/>
      <c r="DM2668" s="168"/>
      <c r="DN2668" s="168"/>
      <c r="DO2668" s="168"/>
      <c r="DP2668" s="168"/>
      <c r="DQ2668" s="168"/>
      <c r="DR2668" s="168"/>
      <c r="DS2668" s="168"/>
      <c r="DT2668" s="168"/>
      <c r="DU2668" s="168"/>
      <c r="DV2668" s="168"/>
      <c r="DW2668" s="168"/>
      <c r="DX2668" s="168"/>
      <c r="DY2668" s="168"/>
      <c r="DZ2668" s="168"/>
      <c r="EA2668" s="168"/>
      <c r="EB2668" s="168"/>
      <c r="EC2668" s="168"/>
      <c r="ED2668" s="168"/>
      <c r="EE2668" s="168"/>
      <c r="EF2668" s="168"/>
      <c r="EG2668" s="168"/>
      <c r="EH2668" s="168"/>
      <c r="EI2668" s="168"/>
      <c r="EJ2668" s="168"/>
      <c r="EK2668" s="168"/>
      <c r="EL2668" s="168"/>
      <c r="EM2668" s="168"/>
      <c r="EN2668" s="168"/>
      <c r="EO2668" s="168"/>
      <c r="EP2668" s="168"/>
      <c r="EQ2668" s="168"/>
      <c r="ER2668" s="168"/>
      <c r="ES2668" s="168"/>
      <c r="ET2668" s="168"/>
      <c r="EU2668" s="168"/>
      <c r="EV2668" s="168"/>
      <c r="EW2668" s="168"/>
      <c r="EX2668" s="168"/>
      <c r="EY2668" s="168"/>
      <c r="EZ2668" s="168"/>
      <c r="FA2668" s="168"/>
      <c r="FB2668" s="168"/>
      <c r="FC2668" s="168"/>
      <c r="FD2668" s="168"/>
    </row>
    <row r="2669" spans="1:160" s="5" customFormat="1" ht="24.9" customHeight="1" x14ac:dyDescent="0.3">
      <c r="A2669" s="263"/>
      <c r="B2669" s="263"/>
      <c r="C2669" s="265"/>
      <c r="D2669" s="481"/>
      <c r="E2669" s="482"/>
      <c r="F2669" s="482"/>
      <c r="G2669" s="482"/>
      <c r="H2669" s="482"/>
      <c r="I2669" s="482"/>
      <c r="J2669" s="482"/>
      <c r="K2669" s="482"/>
      <c r="L2669" s="482"/>
      <c r="M2669" s="483"/>
      <c r="N2669" s="16"/>
      <c r="O2669" s="412"/>
      <c r="P2669" s="413"/>
      <c r="Q2669" s="8"/>
      <c r="R2669" s="8"/>
      <c r="S2669" s="8"/>
      <c r="T2669" s="9"/>
      <c r="U2669" s="17"/>
      <c r="V2669" s="33"/>
      <c r="W2669" s="57"/>
      <c r="X2669" s="86"/>
      <c r="Y2669" s="33"/>
      <c r="Z2669" s="36"/>
      <c r="AA2669" s="36"/>
      <c r="AD2669" s="33"/>
      <c r="AG2669" s="33"/>
      <c r="AH2669" s="43"/>
      <c r="AI2669" s="43"/>
      <c r="AJ2669" s="43"/>
      <c r="AK2669" s="43"/>
      <c r="AL2669" s="43"/>
      <c r="AM2669" s="43"/>
      <c r="AN2669" s="43"/>
      <c r="AO2669" s="43"/>
      <c r="AP2669" s="43"/>
      <c r="AQ2669" s="43"/>
      <c r="AR2669" s="43"/>
      <c r="AS2669" s="43"/>
      <c r="AT2669" s="43"/>
      <c r="AU2669" s="44"/>
      <c r="AV2669" s="33"/>
      <c r="AW2669" s="33"/>
      <c r="AX2669" s="33"/>
      <c r="AZ2669" s="141"/>
      <c r="BE2669" s="168"/>
      <c r="BF2669" s="168"/>
      <c r="BG2669" s="168"/>
      <c r="BH2669" s="168"/>
      <c r="BI2669" s="168"/>
      <c r="BJ2669" s="168"/>
      <c r="BK2669" s="168"/>
      <c r="BL2669" s="168"/>
      <c r="BM2669" s="168"/>
      <c r="DK2669" s="168"/>
      <c r="DL2669" s="168"/>
      <c r="DM2669" s="168"/>
      <c r="DN2669" s="168"/>
      <c r="DO2669" s="168"/>
      <c r="DP2669" s="168"/>
      <c r="DQ2669" s="168"/>
      <c r="DR2669" s="168"/>
      <c r="DS2669" s="168"/>
      <c r="DT2669" s="168"/>
      <c r="DU2669" s="168"/>
      <c r="DV2669" s="168"/>
      <c r="DW2669" s="168"/>
      <c r="DX2669" s="168"/>
      <c r="DY2669" s="168"/>
      <c r="DZ2669" s="168"/>
      <c r="EA2669" s="168"/>
      <c r="EB2669" s="168"/>
      <c r="EC2669" s="168"/>
      <c r="ED2669" s="168"/>
      <c r="EE2669" s="168"/>
      <c r="EF2669" s="168"/>
      <c r="EG2669" s="168"/>
      <c r="EH2669" s="168"/>
      <c r="EI2669" s="168"/>
      <c r="EJ2669" s="168"/>
      <c r="EK2669" s="168"/>
      <c r="EL2669" s="168"/>
      <c r="EM2669" s="168"/>
      <c r="EN2669" s="168"/>
      <c r="EO2669" s="168"/>
      <c r="EP2669" s="168"/>
      <c r="EQ2669" s="168"/>
      <c r="ER2669" s="168"/>
      <c r="ES2669" s="168"/>
      <c r="ET2669" s="168"/>
      <c r="EU2669" s="168"/>
      <c r="EV2669" s="168"/>
      <c r="EW2669" s="168"/>
      <c r="EX2669" s="168"/>
      <c r="EY2669" s="168"/>
      <c r="EZ2669" s="168"/>
      <c r="FA2669" s="168"/>
      <c r="FB2669" s="168"/>
      <c r="FC2669" s="168"/>
      <c r="FD2669" s="168"/>
    </row>
    <row r="2670" spans="1:160" s="5" customFormat="1" ht="24.9" customHeight="1" x14ac:dyDescent="0.3">
      <c r="A2670" s="263"/>
      <c r="B2670" s="263"/>
      <c r="C2670" s="265"/>
      <c r="D2670" s="481"/>
      <c r="E2670" s="482"/>
      <c r="F2670" s="482"/>
      <c r="G2670" s="482"/>
      <c r="H2670" s="482"/>
      <c r="I2670" s="482"/>
      <c r="J2670" s="482"/>
      <c r="K2670" s="482"/>
      <c r="L2670" s="482"/>
      <c r="M2670" s="483"/>
      <c r="N2670" s="16"/>
      <c r="O2670" s="412"/>
      <c r="P2670" s="413"/>
      <c r="Q2670" s="8"/>
      <c r="R2670" s="8"/>
      <c r="S2670" s="8"/>
      <c r="T2670" s="9"/>
      <c r="U2670" s="17"/>
      <c r="V2670" s="33"/>
      <c r="W2670" s="57"/>
      <c r="X2670" s="86"/>
      <c r="Y2670" s="33"/>
      <c r="Z2670" s="36"/>
      <c r="AA2670" s="36"/>
      <c r="AD2670" s="33"/>
      <c r="AG2670" s="33"/>
      <c r="AH2670" s="43"/>
      <c r="AI2670" s="43"/>
      <c r="AJ2670" s="43"/>
      <c r="AK2670" s="43"/>
      <c r="AL2670" s="43"/>
      <c r="AM2670" s="43"/>
      <c r="AN2670" s="43"/>
      <c r="AO2670" s="43"/>
      <c r="AP2670" s="43"/>
      <c r="AQ2670" s="43"/>
      <c r="AR2670" s="43"/>
      <c r="AS2670" s="43"/>
      <c r="AT2670" s="43"/>
      <c r="AU2670" s="44"/>
      <c r="AV2670" s="33"/>
      <c r="AW2670" s="33"/>
      <c r="AX2670" s="33"/>
      <c r="AZ2670" s="141"/>
      <c r="BE2670" s="168"/>
      <c r="BF2670" s="168"/>
      <c r="BG2670" s="168"/>
      <c r="BH2670" s="168"/>
      <c r="BI2670" s="168"/>
      <c r="BJ2670" s="168"/>
      <c r="BK2670" s="168"/>
      <c r="BL2670" s="168"/>
      <c r="BM2670" s="168"/>
      <c r="DK2670" s="168"/>
      <c r="DL2670" s="168"/>
      <c r="DM2670" s="168"/>
      <c r="DN2670" s="168"/>
      <c r="DO2670" s="168"/>
      <c r="DP2670" s="168"/>
      <c r="DQ2670" s="168"/>
      <c r="DR2670" s="168"/>
      <c r="DS2670" s="168"/>
      <c r="DT2670" s="168"/>
      <c r="DU2670" s="168"/>
      <c r="DV2670" s="168"/>
      <c r="DW2670" s="168"/>
      <c r="DX2670" s="168"/>
      <c r="DY2670" s="168"/>
      <c r="DZ2670" s="168"/>
      <c r="EA2670" s="168"/>
      <c r="EB2670" s="168"/>
      <c r="EC2670" s="168"/>
      <c r="ED2670" s="168"/>
      <c r="EE2670" s="168"/>
      <c r="EF2670" s="168"/>
      <c r="EG2670" s="168"/>
      <c r="EH2670" s="168"/>
      <c r="EI2670" s="168"/>
      <c r="EJ2670" s="168"/>
      <c r="EK2670" s="168"/>
      <c r="EL2670" s="168"/>
      <c r="EM2670" s="168"/>
      <c r="EN2670" s="168"/>
      <c r="EO2670" s="168"/>
      <c r="EP2670" s="168"/>
      <c r="EQ2670" s="168"/>
      <c r="ER2670" s="168"/>
      <c r="ES2670" s="168"/>
      <c r="ET2670" s="168"/>
      <c r="EU2670" s="168"/>
      <c r="EV2670" s="168"/>
      <c r="EW2670" s="168"/>
      <c r="EX2670" s="168"/>
      <c r="EY2670" s="168"/>
      <c r="EZ2670" s="168"/>
      <c r="FA2670" s="168"/>
      <c r="FB2670" s="168"/>
      <c r="FC2670" s="168"/>
      <c r="FD2670" s="168"/>
    </row>
    <row r="2671" spans="1:160" s="5" customFormat="1" ht="24.9" customHeight="1" x14ac:dyDescent="0.3">
      <c r="A2671" s="263"/>
      <c r="B2671" s="263"/>
      <c r="C2671" s="265"/>
      <c r="D2671" s="481"/>
      <c r="E2671" s="482"/>
      <c r="F2671" s="482"/>
      <c r="G2671" s="482"/>
      <c r="H2671" s="482"/>
      <c r="I2671" s="482"/>
      <c r="J2671" s="482"/>
      <c r="K2671" s="482"/>
      <c r="L2671" s="482"/>
      <c r="M2671" s="483"/>
      <c r="N2671" s="16"/>
      <c r="O2671" s="412"/>
      <c r="P2671" s="413"/>
      <c r="Q2671" s="8"/>
      <c r="R2671" s="8"/>
      <c r="S2671" s="8"/>
      <c r="T2671" s="9"/>
      <c r="U2671" s="17"/>
      <c r="V2671" s="33"/>
      <c r="W2671" s="57"/>
      <c r="X2671" s="86"/>
      <c r="Y2671" s="33"/>
      <c r="Z2671" s="36"/>
      <c r="AA2671" s="36"/>
      <c r="AD2671" s="33"/>
      <c r="AG2671" s="33"/>
      <c r="AH2671" s="43"/>
      <c r="AI2671" s="43"/>
      <c r="AJ2671" s="43"/>
      <c r="AK2671" s="43"/>
      <c r="AL2671" s="43"/>
      <c r="AM2671" s="43"/>
      <c r="AN2671" s="43"/>
      <c r="AO2671" s="43"/>
      <c r="AP2671" s="43"/>
      <c r="AQ2671" s="43"/>
      <c r="AR2671" s="43"/>
      <c r="AS2671" s="43"/>
      <c r="AT2671" s="43"/>
      <c r="AU2671" s="44"/>
      <c r="AV2671" s="33"/>
      <c r="AW2671" s="33"/>
      <c r="AX2671" s="33"/>
      <c r="AZ2671" s="141"/>
      <c r="BE2671" s="168"/>
      <c r="BF2671" s="168"/>
      <c r="BG2671" s="168"/>
      <c r="BH2671" s="168"/>
      <c r="BI2671" s="168"/>
      <c r="BJ2671" s="168"/>
      <c r="BK2671" s="168"/>
      <c r="BL2671" s="168"/>
      <c r="BM2671" s="168"/>
      <c r="DK2671" s="168"/>
      <c r="DL2671" s="168"/>
      <c r="DM2671" s="168"/>
      <c r="DN2671" s="168"/>
      <c r="DO2671" s="168"/>
      <c r="DP2671" s="168"/>
      <c r="DQ2671" s="168"/>
      <c r="DR2671" s="168"/>
      <c r="DS2671" s="168"/>
      <c r="DT2671" s="168"/>
      <c r="DU2671" s="168"/>
      <c r="DV2671" s="168"/>
      <c r="DW2671" s="168"/>
      <c r="DX2671" s="168"/>
      <c r="DY2671" s="168"/>
      <c r="DZ2671" s="168"/>
      <c r="EA2671" s="168"/>
      <c r="EB2671" s="168"/>
      <c r="EC2671" s="168"/>
      <c r="ED2671" s="168"/>
      <c r="EE2671" s="168"/>
      <c r="EF2671" s="168"/>
      <c r="EG2671" s="168"/>
      <c r="EH2671" s="168"/>
      <c r="EI2671" s="168"/>
      <c r="EJ2671" s="168"/>
      <c r="EK2671" s="168"/>
      <c r="EL2671" s="168"/>
      <c r="EM2671" s="168"/>
      <c r="EN2671" s="168"/>
      <c r="EO2671" s="168"/>
      <c r="EP2671" s="168"/>
      <c r="EQ2671" s="168"/>
      <c r="ER2671" s="168"/>
      <c r="ES2671" s="168"/>
      <c r="ET2671" s="168"/>
      <c r="EU2671" s="168"/>
      <c r="EV2671" s="168"/>
      <c r="EW2671" s="168"/>
      <c r="EX2671" s="168"/>
      <c r="EY2671" s="168"/>
      <c r="EZ2671" s="168"/>
      <c r="FA2671" s="168"/>
      <c r="FB2671" s="168"/>
      <c r="FC2671" s="168"/>
      <c r="FD2671" s="168"/>
    </row>
    <row r="2672" spans="1:160" s="5" customFormat="1" ht="24.9" customHeight="1" x14ac:dyDescent="0.3">
      <c r="A2672" s="263"/>
      <c r="B2672" s="263"/>
      <c r="C2672" s="265"/>
      <c r="D2672" s="481"/>
      <c r="E2672" s="482"/>
      <c r="F2672" s="482"/>
      <c r="G2672" s="482"/>
      <c r="H2672" s="482"/>
      <c r="I2672" s="482"/>
      <c r="J2672" s="482"/>
      <c r="K2672" s="482"/>
      <c r="L2672" s="482"/>
      <c r="M2672" s="483"/>
      <c r="N2672" s="16"/>
      <c r="O2672" s="412"/>
      <c r="P2672" s="413"/>
      <c r="Q2672" s="8"/>
      <c r="R2672" s="8"/>
      <c r="S2672" s="8"/>
      <c r="T2672" s="9"/>
      <c r="U2672" s="17"/>
      <c r="V2672" s="33"/>
      <c r="W2672" s="57"/>
      <c r="X2672" s="86"/>
      <c r="Y2672" s="33"/>
      <c r="Z2672" s="36"/>
      <c r="AA2672" s="36"/>
      <c r="AD2672" s="33"/>
      <c r="AG2672" s="33"/>
      <c r="AH2672" s="43"/>
      <c r="AI2672" s="43"/>
      <c r="AJ2672" s="43"/>
      <c r="AK2672" s="43"/>
      <c r="AL2672" s="43"/>
      <c r="AM2672" s="43"/>
      <c r="AN2672" s="43"/>
      <c r="AO2672" s="43"/>
      <c r="AP2672" s="43"/>
      <c r="AQ2672" s="43"/>
      <c r="AR2672" s="43"/>
      <c r="AS2672" s="43"/>
      <c r="AT2672" s="43"/>
      <c r="AU2672" s="44"/>
      <c r="AV2672" s="33"/>
      <c r="AW2672" s="33"/>
      <c r="AX2672" s="33"/>
      <c r="AZ2672" s="141"/>
      <c r="BE2672" s="168"/>
      <c r="BF2672" s="168"/>
      <c r="BG2672" s="168"/>
      <c r="BH2672" s="168"/>
      <c r="BI2672" s="168"/>
      <c r="BJ2672" s="168"/>
      <c r="BK2672" s="168"/>
      <c r="BL2672" s="168"/>
      <c r="BM2672" s="168"/>
      <c r="DK2672" s="168"/>
      <c r="DL2672" s="168"/>
      <c r="DM2672" s="168"/>
      <c r="DN2672" s="168"/>
      <c r="DO2672" s="168"/>
      <c r="DP2672" s="168"/>
      <c r="DQ2672" s="168"/>
      <c r="DR2672" s="168"/>
      <c r="DS2672" s="168"/>
      <c r="DT2672" s="168"/>
      <c r="DU2672" s="168"/>
      <c r="DV2672" s="168"/>
      <c r="DW2672" s="168"/>
      <c r="DX2672" s="168"/>
      <c r="DY2672" s="168"/>
      <c r="DZ2672" s="168"/>
      <c r="EA2672" s="168"/>
      <c r="EB2672" s="168"/>
      <c r="EC2672" s="168"/>
      <c r="ED2672" s="168"/>
      <c r="EE2672" s="168"/>
      <c r="EF2672" s="168"/>
      <c r="EG2672" s="168"/>
      <c r="EH2672" s="168"/>
      <c r="EI2672" s="168"/>
      <c r="EJ2672" s="168"/>
      <c r="EK2672" s="168"/>
      <c r="EL2672" s="168"/>
      <c r="EM2672" s="168"/>
      <c r="EN2672" s="168"/>
      <c r="EO2672" s="168"/>
      <c r="EP2672" s="168"/>
      <c r="EQ2672" s="168"/>
      <c r="ER2672" s="168"/>
      <c r="ES2672" s="168"/>
      <c r="ET2672" s="168"/>
      <c r="EU2672" s="168"/>
      <c r="EV2672" s="168"/>
      <c r="EW2672" s="168"/>
      <c r="EX2672" s="168"/>
      <c r="EY2672" s="168"/>
      <c r="EZ2672" s="168"/>
      <c r="FA2672" s="168"/>
      <c r="FB2672" s="168"/>
      <c r="FC2672" s="168"/>
      <c r="FD2672" s="168"/>
    </row>
    <row r="2673" spans="1:160" s="5" customFormat="1" ht="24.9" customHeight="1" x14ac:dyDescent="0.3">
      <c r="A2673" s="263"/>
      <c r="B2673" s="263"/>
      <c r="C2673" s="265"/>
      <c r="D2673" s="481"/>
      <c r="E2673" s="482"/>
      <c r="F2673" s="482"/>
      <c r="G2673" s="482"/>
      <c r="H2673" s="482"/>
      <c r="I2673" s="482"/>
      <c r="J2673" s="482"/>
      <c r="K2673" s="482"/>
      <c r="L2673" s="482"/>
      <c r="M2673" s="483"/>
      <c r="N2673" s="16"/>
      <c r="O2673" s="412"/>
      <c r="P2673" s="413"/>
      <c r="Q2673" s="8"/>
      <c r="R2673" s="8"/>
      <c r="S2673" s="8"/>
      <c r="T2673" s="9"/>
      <c r="U2673" s="17"/>
      <c r="V2673" s="33"/>
      <c r="W2673" s="57"/>
      <c r="X2673" s="86"/>
      <c r="Y2673" s="33"/>
      <c r="Z2673" s="36"/>
      <c r="AA2673" s="36"/>
      <c r="AD2673" s="33"/>
      <c r="AG2673" s="33"/>
      <c r="AH2673" s="43"/>
      <c r="AI2673" s="43"/>
      <c r="AJ2673" s="43"/>
      <c r="AK2673" s="43"/>
      <c r="AL2673" s="43"/>
      <c r="AM2673" s="43"/>
      <c r="AN2673" s="43"/>
      <c r="AO2673" s="43"/>
      <c r="AP2673" s="43"/>
      <c r="AQ2673" s="43"/>
      <c r="AR2673" s="43"/>
      <c r="AS2673" s="43"/>
      <c r="AT2673" s="43"/>
      <c r="AU2673" s="44"/>
      <c r="AV2673" s="33"/>
      <c r="AW2673" s="33"/>
      <c r="AX2673" s="33"/>
      <c r="AZ2673" s="141"/>
      <c r="BE2673" s="168"/>
      <c r="BF2673" s="168"/>
      <c r="BG2673" s="168"/>
      <c r="BH2673" s="168"/>
      <c r="BI2673" s="168"/>
      <c r="BJ2673" s="168"/>
      <c r="BK2673" s="168"/>
      <c r="BL2673" s="168"/>
      <c r="BM2673" s="168"/>
      <c r="DK2673" s="168"/>
      <c r="DL2673" s="168"/>
      <c r="DM2673" s="168"/>
      <c r="DN2673" s="168"/>
      <c r="DO2673" s="168"/>
      <c r="DP2673" s="168"/>
      <c r="DQ2673" s="168"/>
      <c r="DR2673" s="168"/>
      <c r="DS2673" s="168"/>
      <c r="DT2673" s="168"/>
      <c r="DU2673" s="168"/>
      <c r="DV2673" s="168"/>
      <c r="DW2673" s="168"/>
      <c r="DX2673" s="168"/>
      <c r="DY2673" s="168"/>
      <c r="DZ2673" s="168"/>
      <c r="EA2673" s="168"/>
      <c r="EB2673" s="168"/>
      <c r="EC2673" s="168"/>
      <c r="ED2673" s="168"/>
      <c r="EE2673" s="168"/>
      <c r="EF2673" s="168"/>
      <c r="EG2673" s="168"/>
      <c r="EH2673" s="168"/>
      <c r="EI2673" s="168"/>
      <c r="EJ2673" s="168"/>
      <c r="EK2673" s="168"/>
      <c r="EL2673" s="168"/>
      <c r="EM2673" s="168"/>
      <c r="EN2673" s="168"/>
      <c r="EO2673" s="168"/>
      <c r="EP2673" s="168"/>
      <c r="EQ2673" s="168"/>
      <c r="ER2673" s="168"/>
      <c r="ES2673" s="168"/>
      <c r="ET2673" s="168"/>
      <c r="EU2673" s="168"/>
      <c r="EV2673" s="168"/>
      <c r="EW2673" s="168"/>
      <c r="EX2673" s="168"/>
      <c r="EY2673" s="168"/>
      <c r="EZ2673" s="168"/>
      <c r="FA2673" s="168"/>
      <c r="FB2673" s="168"/>
      <c r="FC2673" s="168"/>
      <c r="FD2673" s="168"/>
    </row>
    <row r="2674" spans="1:160" s="5" customFormat="1" ht="24.9" customHeight="1" x14ac:dyDescent="0.3">
      <c r="A2674" s="263"/>
      <c r="B2674" s="263"/>
      <c r="C2674" s="265"/>
      <c r="D2674" s="481"/>
      <c r="E2674" s="482"/>
      <c r="F2674" s="482"/>
      <c r="G2674" s="482"/>
      <c r="H2674" s="482"/>
      <c r="I2674" s="482"/>
      <c r="J2674" s="482"/>
      <c r="K2674" s="482"/>
      <c r="L2674" s="482"/>
      <c r="M2674" s="483"/>
      <c r="N2674" s="16"/>
      <c r="O2674" s="412"/>
      <c r="P2674" s="413"/>
      <c r="Q2674" s="8"/>
      <c r="R2674" s="8"/>
      <c r="S2674" s="8"/>
      <c r="T2674" s="9"/>
      <c r="U2674" s="17"/>
      <c r="V2674" s="33"/>
      <c r="W2674" s="57"/>
      <c r="X2674" s="86"/>
      <c r="Y2674" s="33"/>
      <c r="Z2674" s="36"/>
      <c r="AA2674" s="36"/>
      <c r="AD2674" s="33"/>
      <c r="AG2674" s="33"/>
      <c r="AH2674" s="43"/>
      <c r="AI2674" s="43"/>
      <c r="AJ2674" s="43"/>
      <c r="AK2674" s="43"/>
      <c r="AL2674" s="43"/>
      <c r="AM2674" s="43"/>
      <c r="AN2674" s="43"/>
      <c r="AO2674" s="43"/>
      <c r="AP2674" s="43"/>
      <c r="AQ2674" s="43"/>
      <c r="AR2674" s="43"/>
      <c r="AS2674" s="43"/>
      <c r="AT2674" s="43"/>
      <c r="AU2674" s="44"/>
      <c r="AV2674" s="33"/>
      <c r="AW2674" s="33"/>
      <c r="AX2674" s="33"/>
      <c r="AZ2674" s="141"/>
      <c r="BE2674" s="168"/>
      <c r="BF2674" s="168"/>
      <c r="BG2674" s="168"/>
      <c r="BH2674" s="168"/>
      <c r="BI2674" s="168"/>
      <c r="BJ2674" s="168"/>
      <c r="BK2674" s="168"/>
      <c r="BL2674" s="168"/>
      <c r="BM2674" s="168"/>
      <c r="DK2674" s="168"/>
      <c r="DL2674" s="168"/>
      <c r="DM2674" s="168"/>
      <c r="DN2674" s="168"/>
      <c r="DO2674" s="168"/>
      <c r="DP2674" s="168"/>
      <c r="DQ2674" s="168"/>
      <c r="DR2674" s="168"/>
      <c r="DS2674" s="168"/>
      <c r="DT2674" s="168"/>
      <c r="DU2674" s="168"/>
      <c r="DV2674" s="168"/>
      <c r="DW2674" s="168"/>
      <c r="DX2674" s="168"/>
      <c r="DY2674" s="168"/>
      <c r="DZ2674" s="168"/>
      <c r="EA2674" s="168"/>
      <c r="EB2674" s="168"/>
      <c r="EC2674" s="168"/>
      <c r="ED2674" s="168"/>
      <c r="EE2674" s="168"/>
      <c r="EF2674" s="168"/>
      <c r="EG2674" s="168"/>
      <c r="EH2674" s="168"/>
      <c r="EI2674" s="168"/>
      <c r="EJ2674" s="168"/>
      <c r="EK2674" s="168"/>
      <c r="EL2674" s="168"/>
      <c r="EM2674" s="168"/>
      <c r="EN2674" s="168"/>
      <c r="EO2674" s="168"/>
      <c r="EP2674" s="168"/>
      <c r="EQ2674" s="168"/>
      <c r="ER2674" s="168"/>
      <c r="ES2674" s="168"/>
      <c r="ET2674" s="168"/>
      <c r="EU2674" s="168"/>
      <c r="EV2674" s="168"/>
      <c r="EW2674" s="168"/>
      <c r="EX2674" s="168"/>
      <c r="EY2674" s="168"/>
      <c r="EZ2674" s="168"/>
      <c r="FA2674" s="168"/>
      <c r="FB2674" s="168"/>
      <c r="FC2674" s="168"/>
      <c r="FD2674" s="168"/>
    </row>
    <row r="2675" spans="1:160" s="5" customFormat="1" ht="24.9" customHeight="1" x14ac:dyDescent="0.3">
      <c r="A2675" s="263"/>
      <c r="B2675" s="263"/>
      <c r="C2675" s="265"/>
      <c r="D2675" s="481"/>
      <c r="E2675" s="482"/>
      <c r="F2675" s="482"/>
      <c r="G2675" s="482"/>
      <c r="H2675" s="482"/>
      <c r="I2675" s="482"/>
      <c r="J2675" s="482"/>
      <c r="K2675" s="482"/>
      <c r="L2675" s="482"/>
      <c r="M2675" s="483"/>
      <c r="N2675" s="16"/>
      <c r="O2675" s="412"/>
      <c r="P2675" s="413"/>
      <c r="Q2675" s="8"/>
      <c r="R2675" s="8"/>
      <c r="S2675" s="8"/>
      <c r="T2675" s="9"/>
      <c r="U2675" s="17"/>
      <c r="V2675" s="33"/>
      <c r="W2675" s="57"/>
      <c r="X2675" s="86"/>
      <c r="Y2675" s="33"/>
      <c r="Z2675" s="36"/>
      <c r="AA2675" s="36"/>
      <c r="AD2675" s="33"/>
      <c r="AG2675" s="33"/>
      <c r="AH2675" s="43"/>
      <c r="AI2675" s="43"/>
      <c r="AJ2675" s="43"/>
      <c r="AK2675" s="43"/>
      <c r="AL2675" s="43"/>
      <c r="AM2675" s="43"/>
      <c r="AN2675" s="43"/>
      <c r="AO2675" s="43"/>
      <c r="AP2675" s="43"/>
      <c r="AQ2675" s="43"/>
      <c r="AR2675" s="43"/>
      <c r="AS2675" s="43"/>
      <c r="AT2675" s="43"/>
      <c r="AU2675" s="44"/>
      <c r="AV2675" s="33"/>
      <c r="AW2675" s="33"/>
      <c r="AX2675" s="33"/>
      <c r="AZ2675" s="141"/>
      <c r="BE2675" s="168"/>
      <c r="BF2675" s="168"/>
      <c r="BG2675" s="168"/>
      <c r="BH2675" s="168"/>
      <c r="BI2675" s="168"/>
      <c r="BJ2675" s="168"/>
      <c r="BK2675" s="168"/>
      <c r="BL2675" s="168"/>
      <c r="BM2675" s="168"/>
      <c r="DK2675" s="168"/>
      <c r="DL2675" s="168"/>
      <c r="DM2675" s="168"/>
      <c r="DN2675" s="168"/>
      <c r="DO2675" s="168"/>
      <c r="DP2675" s="168"/>
      <c r="DQ2675" s="168"/>
      <c r="DR2675" s="168"/>
      <c r="DS2675" s="168"/>
      <c r="DT2675" s="168"/>
      <c r="DU2675" s="168"/>
      <c r="DV2675" s="168"/>
      <c r="DW2675" s="168"/>
      <c r="DX2675" s="168"/>
      <c r="DY2675" s="168"/>
      <c r="DZ2675" s="168"/>
      <c r="EA2675" s="168"/>
      <c r="EB2675" s="168"/>
      <c r="EC2675" s="168"/>
      <c r="ED2675" s="168"/>
      <c r="EE2675" s="168"/>
      <c r="EF2675" s="168"/>
      <c r="EG2675" s="168"/>
      <c r="EH2675" s="168"/>
      <c r="EI2675" s="168"/>
      <c r="EJ2675" s="168"/>
      <c r="EK2675" s="168"/>
      <c r="EL2675" s="168"/>
      <c r="EM2675" s="168"/>
      <c r="EN2675" s="168"/>
      <c r="EO2675" s="168"/>
      <c r="EP2675" s="168"/>
      <c r="EQ2675" s="168"/>
      <c r="ER2675" s="168"/>
      <c r="ES2675" s="168"/>
      <c r="ET2675" s="168"/>
      <c r="EU2675" s="168"/>
      <c r="EV2675" s="168"/>
      <c r="EW2675" s="168"/>
      <c r="EX2675" s="168"/>
      <c r="EY2675" s="168"/>
      <c r="EZ2675" s="168"/>
      <c r="FA2675" s="168"/>
      <c r="FB2675" s="168"/>
      <c r="FC2675" s="168"/>
      <c r="FD2675" s="168"/>
    </row>
    <row r="2676" spans="1:160" s="5" customFormat="1" ht="24.9" customHeight="1" x14ac:dyDescent="0.3">
      <c r="A2676" s="263"/>
      <c r="B2676" s="263"/>
      <c r="C2676" s="265"/>
      <c r="D2676" s="481"/>
      <c r="E2676" s="482"/>
      <c r="F2676" s="482"/>
      <c r="G2676" s="482"/>
      <c r="H2676" s="482"/>
      <c r="I2676" s="482"/>
      <c r="J2676" s="482"/>
      <c r="K2676" s="482"/>
      <c r="L2676" s="482"/>
      <c r="M2676" s="483"/>
      <c r="N2676" s="16"/>
      <c r="O2676" s="412"/>
      <c r="P2676" s="413"/>
      <c r="Q2676" s="8"/>
      <c r="R2676" s="8"/>
      <c r="S2676" s="8"/>
      <c r="T2676" s="9"/>
      <c r="U2676" s="17"/>
      <c r="V2676" s="33"/>
      <c r="W2676" s="57"/>
      <c r="X2676" s="86"/>
      <c r="Y2676" s="33"/>
      <c r="Z2676" s="36"/>
      <c r="AA2676" s="36"/>
      <c r="AD2676" s="33"/>
      <c r="AG2676" s="33"/>
      <c r="AH2676" s="43"/>
      <c r="AI2676" s="43"/>
      <c r="AJ2676" s="43"/>
      <c r="AK2676" s="43"/>
      <c r="AL2676" s="43"/>
      <c r="AM2676" s="43"/>
      <c r="AN2676" s="43"/>
      <c r="AO2676" s="43"/>
      <c r="AP2676" s="43"/>
      <c r="AQ2676" s="43"/>
      <c r="AR2676" s="43"/>
      <c r="AS2676" s="43"/>
      <c r="AT2676" s="43"/>
      <c r="AU2676" s="44"/>
      <c r="AV2676" s="33"/>
      <c r="AW2676" s="33"/>
      <c r="AX2676" s="33"/>
      <c r="AZ2676" s="141"/>
      <c r="BE2676" s="168"/>
      <c r="BF2676" s="168"/>
      <c r="BG2676" s="168"/>
      <c r="BH2676" s="168"/>
      <c r="BI2676" s="168"/>
      <c r="BJ2676" s="168"/>
      <c r="BK2676" s="168"/>
      <c r="BL2676" s="168"/>
      <c r="BM2676" s="168"/>
      <c r="DK2676" s="168"/>
      <c r="DL2676" s="168"/>
      <c r="DM2676" s="168"/>
      <c r="DN2676" s="168"/>
      <c r="DO2676" s="168"/>
      <c r="DP2676" s="168"/>
      <c r="DQ2676" s="168"/>
      <c r="DR2676" s="168"/>
      <c r="DS2676" s="168"/>
      <c r="DT2676" s="168"/>
      <c r="DU2676" s="168"/>
      <c r="DV2676" s="168"/>
      <c r="DW2676" s="168"/>
      <c r="DX2676" s="168"/>
      <c r="DY2676" s="168"/>
      <c r="DZ2676" s="168"/>
      <c r="EA2676" s="168"/>
      <c r="EB2676" s="168"/>
      <c r="EC2676" s="168"/>
      <c r="ED2676" s="168"/>
      <c r="EE2676" s="168"/>
      <c r="EF2676" s="168"/>
      <c r="EG2676" s="168"/>
      <c r="EH2676" s="168"/>
      <c r="EI2676" s="168"/>
      <c r="EJ2676" s="168"/>
      <c r="EK2676" s="168"/>
      <c r="EL2676" s="168"/>
      <c r="EM2676" s="168"/>
      <c r="EN2676" s="168"/>
      <c r="EO2676" s="168"/>
      <c r="EP2676" s="168"/>
      <c r="EQ2676" s="168"/>
      <c r="ER2676" s="168"/>
      <c r="ES2676" s="168"/>
      <c r="ET2676" s="168"/>
      <c r="EU2676" s="168"/>
      <c r="EV2676" s="168"/>
      <c r="EW2676" s="168"/>
      <c r="EX2676" s="168"/>
      <c r="EY2676" s="168"/>
      <c r="EZ2676" s="168"/>
      <c r="FA2676" s="168"/>
      <c r="FB2676" s="168"/>
      <c r="FC2676" s="168"/>
      <c r="FD2676" s="168"/>
    </row>
    <row r="2677" spans="1:160" s="5" customFormat="1" ht="24.9" customHeight="1" x14ac:dyDescent="0.3">
      <c r="A2677" s="263"/>
      <c r="B2677" s="263"/>
      <c r="C2677" s="265"/>
      <c r="D2677" s="481"/>
      <c r="E2677" s="482"/>
      <c r="F2677" s="482"/>
      <c r="G2677" s="482"/>
      <c r="H2677" s="482"/>
      <c r="I2677" s="482"/>
      <c r="J2677" s="482"/>
      <c r="K2677" s="482"/>
      <c r="L2677" s="482"/>
      <c r="M2677" s="483"/>
      <c r="N2677" s="16"/>
      <c r="O2677" s="412"/>
      <c r="P2677" s="413"/>
      <c r="Q2677" s="8"/>
      <c r="R2677" s="8"/>
      <c r="S2677" s="8"/>
      <c r="T2677" s="9"/>
      <c r="U2677" s="17"/>
      <c r="V2677" s="33"/>
      <c r="W2677" s="57"/>
      <c r="X2677" s="86"/>
      <c r="Y2677" s="33"/>
      <c r="Z2677" s="36"/>
      <c r="AA2677" s="36"/>
      <c r="AD2677" s="33"/>
      <c r="AG2677" s="33"/>
      <c r="AH2677" s="43"/>
      <c r="AI2677" s="43"/>
      <c r="AJ2677" s="43"/>
      <c r="AK2677" s="43"/>
      <c r="AL2677" s="43"/>
      <c r="AM2677" s="43"/>
      <c r="AN2677" s="43"/>
      <c r="AO2677" s="43"/>
      <c r="AP2677" s="43"/>
      <c r="AQ2677" s="43"/>
      <c r="AR2677" s="43"/>
      <c r="AS2677" s="43"/>
      <c r="AT2677" s="43"/>
      <c r="AU2677" s="44"/>
      <c r="AV2677" s="33"/>
      <c r="AW2677" s="33"/>
      <c r="AX2677" s="33"/>
      <c r="AZ2677" s="141"/>
      <c r="BE2677" s="168"/>
      <c r="BF2677" s="168"/>
      <c r="BG2677" s="168"/>
      <c r="BH2677" s="168"/>
      <c r="BI2677" s="168"/>
      <c r="BJ2677" s="168"/>
      <c r="BK2677" s="168"/>
      <c r="BL2677" s="168"/>
      <c r="BM2677" s="168"/>
      <c r="DK2677" s="168"/>
      <c r="DL2677" s="168"/>
      <c r="DM2677" s="168"/>
      <c r="DN2677" s="168"/>
      <c r="DO2677" s="168"/>
      <c r="DP2677" s="168"/>
      <c r="DQ2677" s="168"/>
      <c r="DR2677" s="168"/>
      <c r="DS2677" s="168"/>
      <c r="DT2677" s="168"/>
      <c r="DU2677" s="168"/>
      <c r="DV2677" s="168"/>
      <c r="DW2677" s="168"/>
      <c r="DX2677" s="168"/>
      <c r="DY2677" s="168"/>
      <c r="DZ2677" s="168"/>
      <c r="EA2677" s="168"/>
      <c r="EB2677" s="168"/>
      <c r="EC2677" s="168"/>
      <c r="ED2677" s="168"/>
      <c r="EE2677" s="168"/>
      <c r="EF2677" s="168"/>
      <c r="EG2677" s="168"/>
      <c r="EH2677" s="168"/>
      <c r="EI2677" s="168"/>
      <c r="EJ2677" s="168"/>
      <c r="EK2677" s="168"/>
      <c r="EL2677" s="168"/>
      <c r="EM2677" s="168"/>
      <c r="EN2677" s="168"/>
      <c r="EO2677" s="168"/>
      <c r="EP2677" s="168"/>
      <c r="EQ2677" s="168"/>
      <c r="ER2677" s="168"/>
      <c r="ES2677" s="168"/>
      <c r="ET2677" s="168"/>
      <c r="EU2677" s="168"/>
      <c r="EV2677" s="168"/>
      <c r="EW2677" s="168"/>
      <c r="EX2677" s="168"/>
      <c r="EY2677" s="168"/>
      <c r="EZ2677" s="168"/>
      <c r="FA2677" s="168"/>
      <c r="FB2677" s="168"/>
      <c r="FC2677" s="168"/>
      <c r="FD2677" s="168"/>
    </row>
    <row r="2678" spans="1:160" s="5" customFormat="1" ht="24.9" customHeight="1" x14ac:dyDescent="0.3">
      <c r="A2678" s="263"/>
      <c r="B2678" s="263"/>
      <c r="C2678" s="265"/>
      <c r="D2678" s="481"/>
      <c r="E2678" s="482"/>
      <c r="F2678" s="482"/>
      <c r="G2678" s="482"/>
      <c r="H2678" s="482"/>
      <c r="I2678" s="482"/>
      <c r="J2678" s="482"/>
      <c r="K2678" s="482"/>
      <c r="L2678" s="482"/>
      <c r="M2678" s="483"/>
      <c r="N2678" s="16"/>
      <c r="O2678" s="412"/>
      <c r="P2678" s="413"/>
      <c r="Q2678" s="8"/>
      <c r="R2678" s="8"/>
      <c r="S2678" s="8"/>
      <c r="T2678" s="9"/>
      <c r="U2678" s="17"/>
      <c r="V2678" s="33"/>
      <c r="W2678" s="57"/>
      <c r="X2678" s="86"/>
      <c r="Y2678" s="33"/>
      <c r="Z2678" s="36"/>
      <c r="AA2678" s="36"/>
      <c r="AD2678" s="33"/>
      <c r="AG2678" s="33"/>
      <c r="AH2678" s="43"/>
      <c r="AI2678" s="43"/>
      <c r="AJ2678" s="43"/>
      <c r="AK2678" s="43"/>
      <c r="AL2678" s="43"/>
      <c r="AM2678" s="43"/>
      <c r="AN2678" s="43"/>
      <c r="AO2678" s="43"/>
      <c r="AP2678" s="43"/>
      <c r="AQ2678" s="43"/>
      <c r="AR2678" s="43"/>
      <c r="AS2678" s="43"/>
      <c r="AT2678" s="43"/>
      <c r="AU2678" s="44"/>
      <c r="AV2678" s="33"/>
      <c r="AW2678" s="33"/>
      <c r="AX2678" s="33"/>
      <c r="AZ2678" s="141"/>
      <c r="BE2678" s="168"/>
      <c r="BF2678" s="168"/>
      <c r="BG2678" s="168"/>
      <c r="BH2678" s="168"/>
      <c r="BI2678" s="168"/>
      <c r="BJ2678" s="168"/>
      <c r="BK2678" s="168"/>
      <c r="BL2678" s="168"/>
      <c r="BM2678" s="168"/>
      <c r="DK2678" s="168"/>
      <c r="DL2678" s="168"/>
      <c r="DM2678" s="168"/>
      <c r="DN2678" s="168"/>
      <c r="DO2678" s="168"/>
      <c r="DP2678" s="168"/>
      <c r="DQ2678" s="168"/>
      <c r="DR2678" s="168"/>
      <c r="DS2678" s="168"/>
      <c r="DT2678" s="168"/>
      <c r="DU2678" s="168"/>
      <c r="DV2678" s="168"/>
      <c r="DW2678" s="168"/>
      <c r="DX2678" s="168"/>
      <c r="DY2678" s="168"/>
      <c r="DZ2678" s="168"/>
      <c r="EA2678" s="168"/>
      <c r="EB2678" s="168"/>
      <c r="EC2678" s="168"/>
      <c r="ED2678" s="168"/>
      <c r="EE2678" s="168"/>
      <c r="EF2678" s="168"/>
      <c r="EG2678" s="168"/>
      <c r="EH2678" s="168"/>
      <c r="EI2678" s="168"/>
      <c r="EJ2678" s="168"/>
      <c r="EK2678" s="168"/>
      <c r="EL2678" s="168"/>
      <c r="EM2678" s="168"/>
      <c r="EN2678" s="168"/>
      <c r="EO2678" s="168"/>
      <c r="EP2678" s="168"/>
      <c r="EQ2678" s="168"/>
      <c r="ER2678" s="168"/>
      <c r="ES2678" s="168"/>
      <c r="ET2678" s="168"/>
      <c r="EU2678" s="168"/>
      <c r="EV2678" s="168"/>
      <c r="EW2678" s="168"/>
      <c r="EX2678" s="168"/>
      <c r="EY2678" s="168"/>
      <c r="EZ2678" s="168"/>
      <c r="FA2678" s="168"/>
      <c r="FB2678" s="168"/>
      <c r="FC2678" s="168"/>
      <c r="FD2678" s="168"/>
    </row>
    <row r="2679" spans="1:160" s="5" customFormat="1" ht="24.9" customHeight="1" x14ac:dyDescent="0.3">
      <c r="A2679" s="263"/>
      <c r="B2679" s="263"/>
      <c r="C2679" s="265"/>
      <c r="D2679" s="481"/>
      <c r="E2679" s="482"/>
      <c r="F2679" s="482"/>
      <c r="G2679" s="482"/>
      <c r="H2679" s="482"/>
      <c r="I2679" s="482"/>
      <c r="J2679" s="482"/>
      <c r="K2679" s="482"/>
      <c r="L2679" s="482"/>
      <c r="M2679" s="483"/>
      <c r="N2679" s="16"/>
      <c r="O2679" s="412"/>
      <c r="P2679" s="413"/>
      <c r="Q2679" s="8"/>
      <c r="R2679" s="8"/>
      <c r="S2679" s="8"/>
      <c r="T2679" s="9"/>
      <c r="U2679" s="17"/>
      <c r="V2679" s="33"/>
      <c r="W2679" s="57"/>
      <c r="X2679" s="86"/>
      <c r="Y2679" s="33"/>
      <c r="Z2679" s="36"/>
      <c r="AA2679" s="36"/>
      <c r="AD2679" s="33"/>
      <c r="AG2679" s="33"/>
      <c r="AH2679" s="43"/>
      <c r="AI2679" s="43"/>
      <c r="AJ2679" s="43"/>
      <c r="AK2679" s="43"/>
      <c r="AL2679" s="43"/>
      <c r="AM2679" s="43"/>
      <c r="AN2679" s="43"/>
      <c r="AO2679" s="43"/>
      <c r="AP2679" s="43"/>
      <c r="AQ2679" s="43"/>
      <c r="AR2679" s="43"/>
      <c r="AS2679" s="43"/>
      <c r="AT2679" s="43"/>
      <c r="AU2679" s="44"/>
      <c r="AV2679" s="33"/>
      <c r="AW2679" s="33"/>
      <c r="AX2679" s="33"/>
      <c r="AZ2679" s="141"/>
      <c r="BE2679" s="168"/>
      <c r="BF2679" s="168"/>
      <c r="BG2679" s="168"/>
      <c r="BH2679" s="168"/>
      <c r="BI2679" s="168"/>
      <c r="BJ2679" s="168"/>
      <c r="BK2679" s="168"/>
      <c r="BL2679" s="168"/>
      <c r="BM2679" s="168"/>
      <c r="DK2679" s="168"/>
      <c r="DL2679" s="168"/>
      <c r="DM2679" s="168"/>
      <c r="DN2679" s="168"/>
      <c r="DO2679" s="168"/>
      <c r="DP2679" s="168"/>
      <c r="DQ2679" s="168"/>
      <c r="DR2679" s="168"/>
      <c r="DS2679" s="168"/>
      <c r="DT2679" s="168"/>
      <c r="DU2679" s="168"/>
      <c r="DV2679" s="168"/>
      <c r="DW2679" s="168"/>
      <c r="DX2679" s="168"/>
      <c r="DY2679" s="168"/>
      <c r="DZ2679" s="168"/>
      <c r="EA2679" s="168"/>
      <c r="EB2679" s="168"/>
      <c r="EC2679" s="168"/>
      <c r="ED2679" s="168"/>
      <c r="EE2679" s="168"/>
      <c r="EF2679" s="168"/>
      <c r="EG2679" s="168"/>
      <c r="EH2679" s="168"/>
      <c r="EI2679" s="168"/>
      <c r="EJ2679" s="168"/>
      <c r="EK2679" s="168"/>
      <c r="EL2679" s="168"/>
      <c r="EM2679" s="168"/>
      <c r="EN2679" s="168"/>
      <c r="EO2679" s="168"/>
      <c r="EP2679" s="168"/>
      <c r="EQ2679" s="168"/>
      <c r="ER2679" s="168"/>
      <c r="ES2679" s="168"/>
      <c r="ET2679" s="168"/>
      <c r="EU2679" s="168"/>
      <c r="EV2679" s="168"/>
      <c r="EW2679" s="168"/>
      <c r="EX2679" s="168"/>
      <c r="EY2679" s="168"/>
      <c r="EZ2679" s="168"/>
      <c r="FA2679" s="168"/>
      <c r="FB2679" s="168"/>
      <c r="FC2679" s="168"/>
      <c r="FD2679" s="168"/>
    </row>
    <row r="2680" spans="1:160" s="5" customFormat="1" ht="24.9" customHeight="1" x14ac:dyDescent="0.3">
      <c r="A2680" s="263"/>
      <c r="B2680" s="263"/>
      <c r="C2680" s="265"/>
      <c r="D2680" s="481"/>
      <c r="E2680" s="482"/>
      <c r="F2680" s="482"/>
      <c r="G2680" s="482"/>
      <c r="H2680" s="482"/>
      <c r="I2680" s="482"/>
      <c r="J2680" s="482"/>
      <c r="K2680" s="482"/>
      <c r="L2680" s="482"/>
      <c r="M2680" s="483"/>
      <c r="N2680" s="16"/>
      <c r="O2680" s="412"/>
      <c r="P2680" s="413"/>
      <c r="Q2680" s="8"/>
      <c r="R2680" s="8"/>
      <c r="S2680" s="8"/>
      <c r="T2680" s="9"/>
      <c r="U2680" s="17"/>
      <c r="V2680" s="33"/>
      <c r="W2680" s="57"/>
      <c r="X2680" s="86"/>
      <c r="Y2680" s="33"/>
      <c r="Z2680" s="36"/>
      <c r="AA2680" s="36"/>
      <c r="AD2680" s="33"/>
      <c r="AG2680" s="33"/>
      <c r="AH2680" s="43"/>
      <c r="AI2680" s="43"/>
      <c r="AJ2680" s="43"/>
      <c r="AK2680" s="43"/>
      <c r="AL2680" s="43"/>
      <c r="AM2680" s="43"/>
      <c r="AN2680" s="43"/>
      <c r="AO2680" s="43"/>
      <c r="AP2680" s="43"/>
      <c r="AQ2680" s="43"/>
      <c r="AR2680" s="43"/>
      <c r="AS2680" s="43"/>
      <c r="AT2680" s="43"/>
      <c r="AU2680" s="44"/>
      <c r="AV2680" s="33"/>
      <c r="AW2680" s="33"/>
      <c r="AX2680" s="33"/>
      <c r="AZ2680" s="141"/>
      <c r="BE2680" s="168"/>
      <c r="BF2680" s="168"/>
      <c r="BG2680" s="168"/>
      <c r="BH2680" s="168"/>
      <c r="BI2680" s="168"/>
      <c r="BJ2680" s="168"/>
      <c r="BK2680" s="168"/>
      <c r="BL2680" s="168"/>
      <c r="BM2680" s="168"/>
      <c r="DK2680" s="168"/>
      <c r="DL2680" s="168"/>
      <c r="DM2680" s="168"/>
      <c r="DN2680" s="168"/>
      <c r="DO2680" s="168"/>
      <c r="DP2680" s="168"/>
      <c r="DQ2680" s="168"/>
      <c r="DR2680" s="168"/>
      <c r="DS2680" s="168"/>
      <c r="DT2680" s="168"/>
      <c r="DU2680" s="168"/>
      <c r="DV2680" s="168"/>
      <c r="DW2680" s="168"/>
      <c r="DX2680" s="168"/>
      <c r="DY2680" s="168"/>
      <c r="DZ2680" s="168"/>
      <c r="EA2680" s="168"/>
      <c r="EB2680" s="168"/>
      <c r="EC2680" s="168"/>
      <c r="ED2680" s="168"/>
      <c r="EE2680" s="168"/>
      <c r="EF2680" s="168"/>
      <c r="EG2680" s="168"/>
      <c r="EH2680" s="168"/>
      <c r="EI2680" s="168"/>
      <c r="EJ2680" s="168"/>
      <c r="EK2680" s="168"/>
      <c r="EL2680" s="168"/>
      <c r="EM2680" s="168"/>
      <c r="EN2680" s="168"/>
      <c r="EO2680" s="168"/>
      <c r="EP2680" s="168"/>
      <c r="EQ2680" s="168"/>
      <c r="ER2680" s="168"/>
      <c r="ES2680" s="168"/>
      <c r="ET2680" s="168"/>
      <c r="EU2680" s="168"/>
      <c r="EV2680" s="168"/>
      <c r="EW2680" s="168"/>
      <c r="EX2680" s="168"/>
      <c r="EY2680" s="168"/>
      <c r="EZ2680" s="168"/>
      <c r="FA2680" s="168"/>
      <c r="FB2680" s="168"/>
      <c r="FC2680" s="168"/>
      <c r="FD2680" s="168"/>
    </row>
    <row r="2681" spans="1:160" s="5" customFormat="1" ht="24.9" customHeight="1" x14ac:dyDescent="0.3">
      <c r="A2681" s="263"/>
      <c r="B2681" s="263"/>
      <c r="C2681" s="265"/>
      <c r="D2681" s="481"/>
      <c r="E2681" s="482"/>
      <c r="F2681" s="482"/>
      <c r="G2681" s="482"/>
      <c r="H2681" s="482"/>
      <c r="I2681" s="482"/>
      <c r="J2681" s="482"/>
      <c r="K2681" s="482"/>
      <c r="L2681" s="482"/>
      <c r="M2681" s="483"/>
      <c r="N2681" s="16"/>
      <c r="O2681" s="412"/>
      <c r="P2681" s="413"/>
      <c r="Q2681" s="8"/>
      <c r="R2681" s="8"/>
      <c r="S2681" s="8"/>
      <c r="T2681" s="9"/>
      <c r="U2681" s="17"/>
      <c r="V2681" s="33"/>
      <c r="W2681" s="57"/>
      <c r="X2681" s="86"/>
      <c r="Y2681" s="33"/>
      <c r="Z2681" s="36"/>
      <c r="AA2681" s="36"/>
      <c r="AD2681" s="33"/>
      <c r="AG2681" s="33"/>
      <c r="AH2681" s="43"/>
      <c r="AI2681" s="43"/>
      <c r="AJ2681" s="43"/>
      <c r="AK2681" s="43"/>
      <c r="AL2681" s="43"/>
      <c r="AM2681" s="43"/>
      <c r="AN2681" s="43"/>
      <c r="AO2681" s="43"/>
      <c r="AP2681" s="43"/>
      <c r="AQ2681" s="43"/>
      <c r="AR2681" s="43"/>
      <c r="AS2681" s="43"/>
      <c r="AT2681" s="43"/>
      <c r="AU2681" s="44"/>
      <c r="AV2681" s="33"/>
      <c r="AW2681" s="33"/>
      <c r="AX2681" s="33"/>
      <c r="AZ2681" s="141"/>
      <c r="BE2681" s="168"/>
      <c r="BF2681" s="168"/>
      <c r="BG2681" s="168"/>
      <c r="BH2681" s="168"/>
      <c r="BI2681" s="168"/>
      <c r="BJ2681" s="168"/>
      <c r="BK2681" s="168"/>
      <c r="BL2681" s="168"/>
      <c r="BM2681" s="168"/>
      <c r="DK2681" s="168"/>
      <c r="DL2681" s="168"/>
      <c r="DM2681" s="168"/>
      <c r="DN2681" s="168"/>
      <c r="DO2681" s="168"/>
      <c r="DP2681" s="168"/>
      <c r="DQ2681" s="168"/>
      <c r="DR2681" s="168"/>
      <c r="DS2681" s="168"/>
      <c r="DT2681" s="168"/>
      <c r="DU2681" s="168"/>
      <c r="DV2681" s="168"/>
      <c r="DW2681" s="168"/>
      <c r="DX2681" s="168"/>
      <c r="DY2681" s="168"/>
      <c r="DZ2681" s="168"/>
      <c r="EA2681" s="168"/>
      <c r="EB2681" s="168"/>
      <c r="EC2681" s="168"/>
      <c r="ED2681" s="168"/>
      <c r="EE2681" s="168"/>
      <c r="EF2681" s="168"/>
      <c r="EG2681" s="168"/>
      <c r="EH2681" s="168"/>
      <c r="EI2681" s="168"/>
      <c r="EJ2681" s="168"/>
      <c r="EK2681" s="168"/>
      <c r="EL2681" s="168"/>
      <c r="EM2681" s="168"/>
      <c r="EN2681" s="168"/>
      <c r="EO2681" s="168"/>
      <c r="EP2681" s="168"/>
      <c r="EQ2681" s="168"/>
      <c r="ER2681" s="168"/>
      <c r="ES2681" s="168"/>
      <c r="ET2681" s="168"/>
      <c r="EU2681" s="168"/>
      <c r="EV2681" s="168"/>
      <c r="EW2681" s="168"/>
      <c r="EX2681" s="168"/>
      <c r="EY2681" s="168"/>
      <c r="EZ2681" s="168"/>
      <c r="FA2681" s="168"/>
      <c r="FB2681" s="168"/>
      <c r="FC2681" s="168"/>
      <c r="FD2681" s="168"/>
    </row>
    <row r="2682" spans="1:160" s="5" customFormat="1" ht="24.9" customHeight="1" x14ac:dyDescent="0.3">
      <c r="A2682" s="263"/>
      <c r="B2682" s="263"/>
      <c r="C2682" s="265"/>
      <c r="D2682" s="481"/>
      <c r="E2682" s="482"/>
      <c r="F2682" s="482"/>
      <c r="G2682" s="482"/>
      <c r="H2682" s="482"/>
      <c r="I2682" s="482"/>
      <c r="J2682" s="482"/>
      <c r="K2682" s="482"/>
      <c r="L2682" s="482"/>
      <c r="M2682" s="483"/>
      <c r="N2682" s="16"/>
      <c r="O2682" s="412"/>
      <c r="P2682" s="413"/>
      <c r="Q2682" s="8"/>
      <c r="R2682" s="8"/>
      <c r="S2682" s="8"/>
      <c r="T2682" s="9"/>
      <c r="U2682" s="17"/>
      <c r="V2682" s="33"/>
      <c r="W2682" s="57"/>
      <c r="X2682" s="86"/>
      <c r="Y2682" s="33"/>
      <c r="Z2682" s="36"/>
      <c r="AA2682" s="36"/>
      <c r="AD2682" s="33"/>
      <c r="AG2682" s="33"/>
      <c r="AH2682" s="43"/>
      <c r="AI2682" s="43"/>
      <c r="AJ2682" s="43"/>
      <c r="AK2682" s="43"/>
      <c r="AL2682" s="43"/>
      <c r="AM2682" s="43"/>
      <c r="AN2682" s="43"/>
      <c r="AO2682" s="43"/>
      <c r="AP2682" s="43"/>
      <c r="AQ2682" s="43"/>
      <c r="AR2682" s="43"/>
      <c r="AS2682" s="43"/>
      <c r="AT2682" s="43"/>
      <c r="AU2682" s="44"/>
      <c r="AV2682" s="33"/>
      <c r="AW2682" s="33"/>
      <c r="AX2682" s="33"/>
      <c r="AZ2682" s="141"/>
      <c r="BE2682" s="168"/>
      <c r="BF2682" s="168"/>
      <c r="BG2682" s="168"/>
      <c r="BH2682" s="168"/>
      <c r="BI2682" s="168"/>
      <c r="BJ2682" s="168"/>
      <c r="BK2682" s="168"/>
      <c r="BL2682" s="168"/>
      <c r="BM2682" s="168"/>
      <c r="DK2682" s="168"/>
      <c r="DL2682" s="168"/>
      <c r="DM2682" s="168"/>
      <c r="DN2682" s="168"/>
      <c r="DO2682" s="168"/>
      <c r="DP2682" s="168"/>
      <c r="DQ2682" s="168"/>
      <c r="DR2682" s="168"/>
      <c r="DS2682" s="168"/>
      <c r="DT2682" s="168"/>
      <c r="DU2682" s="168"/>
      <c r="DV2682" s="168"/>
      <c r="DW2682" s="168"/>
      <c r="DX2682" s="168"/>
      <c r="DY2682" s="168"/>
      <c r="DZ2682" s="168"/>
      <c r="EA2682" s="168"/>
      <c r="EB2682" s="168"/>
      <c r="EC2682" s="168"/>
      <c r="ED2682" s="168"/>
      <c r="EE2682" s="168"/>
      <c r="EF2682" s="168"/>
      <c r="EG2682" s="168"/>
      <c r="EH2682" s="168"/>
      <c r="EI2682" s="168"/>
      <c r="EJ2682" s="168"/>
      <c r="EK2682" s="168"/>
      <c r="EL2682" s="168"/>
      <c r="EM2682" s="168"/>
      <c r="EN2682" s="168"/>
      <c r="EO2682" s="168"/>
      <c r="EP2682" s="168"/>
      <c r="EQ2682" s="168"/>
      <c r="ER2682" s="168"/>
      <c r="ES2682" s="168"/>
      <c r="ET2682" s="168"/>
      <c r="EU2682" s="168"/>
      <c r="EV2682" s="168"/>
      <c r="EW2682" s="168"/>
      <c r="EX2682" s="168"/>
      <c r="EY2682" s="168"/>
      <c r="EZ2682" s="168"/>
      <c r="FA2682" s="168"/>
      <c r="FB2682" s="168"/>
      <c r="FC2682" s="168"/>
      <c r="FD2682" s="168"/>
    </row>
    <row r="2683" spans="1:160" s="5" customFormat="1" ht="24.9" customHeight="1" thickBot="1" x14ac:dyDescent="0.35">
      <c r="A2683" s="263"/>
      <c r="B2683" s="263"/>
      <c r="C2683" s="265"/>
      <c r="D2683" s="481"/>
      <c r="E2683" s="482"/>
      <c r="F2683" s="482"/>
      <c r="G2683" s="482"/>
      <c r="H2683" s="482"/>
      <c r="I2683" s="482"/>
      <c r="J2683" s="482"/>
      <c r="K2683" s="482"/>
      <c r="L2683" s="482"/>
      <c r="M2683" s="483"/>
      <c r="N2683" s="414" t="s">
        <v>16</v>
      </c>
      <c r="O2683" s="415"/>
      <c r="P2683" s="415"/>
      <c r="Q2683" s="415"/>
      <c r="R2683" s="415"/>
      <c r="S2683" s="415"/>
      <c r="T2683" s="415"/>
      <c r="U2683" s="18">
        <f>SUM(U2663:U2682)</f>
        <v>0</v>
      </c>
      <c r="V2683" s="33"/>
      <c r="W2683" s="57"/>
      <c r="X2683" s="86"/>
      <c r="Y2683" s="33"/>
      <c r="Z2683" s="36"/>
      <c r="AA2683" s="36"/>
      <c r="AD2683" s="33"/>
      <c r="AG2683" s="33"/>
      <c r="AH2683" s="43"/>
      <c r="AI2683" s="43"/>
      <c r="AJ2683" s="43"/>
      <c r="AK2683" s="43"/>
      <c r="AL2683" s="43"/>
      <c r="AM2683" s="43"/>
      <c r="AN2683" s="43"/>
      <c r="AO2683" s="43"/>
      <c r="AP2683" s="43"/>
      <c r="AQ2683" s="43"/>
      <c r="AR2683" s="43"/>
      <c r="AS2683" s="43"/>
      <c r="AT2683" s="43"/>
      <c r="AU2683" s="44"/>
      <c r="AV2683" s="33"/>
      <c r="AW2683" s="33"/>
      <c r="AX2683" s="33"/>
      <c r="AZ2683" s="141"/>
      <c r="BE2683" s="168"/>
      <c r="BF2683" s="168"/>
      <c r="BG2683" s="168"/>
      <c r="BH2683" s="168"/>
      <c r="BI2683" s="168"/>
      <c r="BJ2683" s="168"/>
      <c r="BK2683" s="168"/>
      <c r="BL2683" s="168"/>
      <c r="BM2683" s="168"/>
      <c r="DK2683" s="168"/>
      <c r="DL2683" s="168"/>
      <c r="DM2683" s="168"/>
      <c r="DN2683" s="168"/>
      <c r="DO2683" s="168"/>
      <c r="DP2683" s="168"/>
      <c r="DQ2683" s="168"/>
      <c r="DR2683" s="168"/>
      <c r="DS2683" s="168"/>
      <c r="DT2683" s="168"/>
      <c r="DU2683" s="168"/>
      <c r="DV2683" s="168"/>
      <c r="DW2683" s="168"/>
      <c r="DX2683" s="168"/>
      <c r="DY2683" s="168"/>
      <c r="DZ2683" s="168"/>
      <c r="EA2683" s="168"/>
      <c r="EB2683" s="168"/>
      <c r="EC2683" s="168"/>
      <c r="ED2683" s="168"/>
      <c r="EE2683" s="168"/>
      <c r="EF2683" s="168"/>
      <c r="EG2683" s="168"/>
      <c r="EH2683" s="168"/>
      <c r="EI2683" s="168"/>
      <c r="EJ2683" s="168"/>
      <c r="EK2683" s="168"/>
      <c r="EL2683" s="168"/>
      <c r="EM2683" s="168"/>
      <c r="EN2683" s="168"/>
      <c r="EO2683" s="168"/>
      <c r="EP2683" s="168"/>
      <c r="EQ2683" s="168"/>
      <c r="ER2683" s="168"/>
      <c r="ES2683" s="168"/>
      <c r="ET2683" s="168"/>
      <c r="EU2683" s="168"/>
      <c r="EV2683" s="168"/>
      <c r="EW2683" s="168"/>
      <c r="EX2683" s="168"/>
      <c r="EY2683" s="168"/>
      <c r="EZ2683" s="168"/>
      <c r="FA2683" s="168"/>
      <c r="FB2683" s="168"/>
      <c r="FC2683" s="168"/>
      <c r="FD2683" s="168"/>
    </row>
    <row r="2684" spans="1:160" s="5" customFormat="1" ht="14.4" customHeight="1" x14ac:dyDescent="0.3">
      <c r="A2684" s="263"/>
      <c r="B2684" s="263"/>
      <c r="C2684" s="265"/>
      <c r="D2684" s="481"/>
      <c r="E2684" s="482"/>
      <c r="F2684" s="482"/>
      <c r="G2684" s="482"/>
      <c r="H2684" s="482"/>
      <c r="I2684" s="482"/>
      <c r="J2684" s="482"/>
      <c r="K2684" s="482"/>
      <c r="L2684" s="482"/>
      <c r="M2684" s="483"/>
      <c r="N2684" s="416" t="s">
        <v>17</v>
      </c>
      <c r="O2684" s="417"/>
      <c r="P2684" s="417"/>
      <c r="Q2684" s="417"/>
      <c r="R2684" s="417"/>
      <c r="S2684" s="417"/>
      <c r="T2684" s="417"/>
      <c r="U2684" s="418"/>
      <c r="V2684" s="87"/>
      <c r="W2684" s="57"/>
      <c r="X2684" s="86"/>
      <c r="Y2684" s="33"/>
      <c r="Z2684" s="36"/>
      <c r="AA2684" s="36"/>
      <c r="AD2684" s="33"/>
      <c r="AG2684" s="33"/>
      <c r="AH2684" s="43"/>
      <c r="AI2684" s="43"/>
      <c r="AJ2684" s="43"/>
      <c r="AK2684" s="43"/>
      <c r="AL2684" s="43"/>
      <c r="AM2684" s="43"/>
      <c r="AN2684" s="43"/>
      <c r="AO2684" s="43"/>
      <c r="AP2684" s="43"/>
      <c r="AQ2684" s="43"/>
      <c r="AR2684" s="43"/>
      <c r="AS2684" s="43"/>
      <c r="AT2684" s="43"/>
      <c r="AU2684" s="44"/>
      <c r="AV2684" s="33"/>
      <c r="AW2684" s="33"/>
      <c r="AX2684" s="33"/>
      <c r="AZ2684" s="141"/>
      <c r="BE2684" s="168"/>
      <c r="BF2684" s="168"/>
      <c r="BG2684" s="168"/>
      <c r="BH2684" s="168"/>
      <c r="BI2684" s="168"/>
      <c r="BJ2684" s="168"/>
      <c r="BK2684" s="168"/>
      <c r="BL2684" s="168"/>
      <c r="BM2684" s="168"/>
      <c r="DK2684" s="168"/>
      <c r="DL2684" s="168"/>
      <c r="DM2684" s="168"/>
      <c r="DN2684" s="168"/>
      <c r="DO2684" s="168"/>
      <c r="DP2684" s="168"/>
      <c r="DQ2684" s="168"/>
      <c r="DR2684" s="168"/>
      <c r="DS2684" s="168"/>
      <c r="DT2684" s="168"/>
      <c r="DU2684" s="168"/>
      <c r="DV2684" s="168"/>
      <c r="DW2684" s="168"/>
      <c r="DX2684" s="168"/>
      <c r="DY2684" s="168"/>
      <c r="DZ2684" s="168"/>
      <c r="EA2684" s="168"/>
      <c r="EB2684" s="168"/>
      <c r="EC2684" s="168"/>
      <c r="ED2684" s="168"/>
      <c r="EE2684" s="168"/>
      <c r="EF2684" s="168"/>
      <c r="EG2684" s="168"/>
      <c r="EH2684" s="168"/>
      <c r="EI2684" s="168"/>
      <c r="EJ2684" s="168"/>
      <c r="EK2684" s="168"/>
      <c r="EL2684" s="168"/>
      <c r="EM2684" s="168"/>
      <c r="EN2684" s="168"/>
      <c r="EO2684" s="168"/>
      <c r="EP2684" s="168"/>
      <c r="EQ2684" s="168"/>
      <c r="ER2684" s="168"/>
      <c r="ES2684" s="168"/>
      <c r="ET2684" s="168"/>
      <c r="EU2684" s="168"/>
      <c r="EV2684" s="168"/>
      <c r="EW2684" s="168"/>
      <c r="EX2684" s="168"/>
      <c r="EY2684" s="168"/>
      <c r="EZ2684" s="168"/>
      <c r="FA2684" s="168"/>
      <c r="FB2684" s="168"/>
      <c r="FC2684" s="168"/>
      <c r="FD2684" s="168"/>
    </row>
    <row r="2685" spans="1:160" s="5" customFormat="1" x14ac:dyDescent="0.3">
      <c r="A2685" s="263"/>
      <c r="B2685" s="263"/>
      <c r="C2685" s="265"/>
      <c r="D2685" s="481"/>
      <c r="E2685" s="482"/>
      <c r="F2685" s="482"/>
      <c r="G2685" s="482"/>
      <c r="H2685" s="482"/>
      <c r="I2685" s="482"/>
      <c r="J2685" s="482"/>
      <c r="K2685" s="482"/>
      <c r="L2685" s="482"/>
      <c r="M2685" s="483"/>
      <c r="N2685" s="419"/>
      <c r="O2685" s="420"/>
      <c r="P2685" s="420"/>
      <c r="Q2685" s="420"/>
      <c r="R2685" s="420"/>
      <c r="S2685" s="420"/>
      <c r="T2685" s="420"/>
      <c r="U2685" s="421"/>
      <c r="V2685" s="33"/>
      <c r="W2685" s="57"/>
      <c r="X2685" s="86"/>
      <c r="Y2685" s="33"/>
      <c r="Z2685" s="36"/>
      <c r="AA2685" s="36"/>
      <c r="AD2685" s="33"/>
      <c r="AG2685" s="33"/>
      <c r="AH2685" s="43"/>
      <c r="AI2685" s="43"/>
      <c r="AJ2685" s="43"/>
      <c r="AK2685" s="43"/>
      <c r="AL2685" s="43"/>
      <c r="AM2685" s="43"/>
      <c r="AN2685" s="43"/>
      <c r="AO2685" s="43"/>
      <c r="AP2685" s="43"/>
      <c r="AQ2685" s="43"/>
      <c r="AR2685" s="43"/>
      <c r="AS2685" s="43"/>
      <c r="AT2685" s="43"/>
      <c r="AU2685" s="44"/>
      <c r="AV2685" s="33"/>
      <c r="AW2685" s="33"/>
      <c r="AX2685" s="33"/>
      <c r="AZ2685" s="141"/>
      <c r="BE2685" s="168"/>
      <c r="BF2685" s="168"/>
      <c r="BG2685" s="168"/>
      <c r="BH2685" s="168"/>
      <c r="BI2685" s="168"/>
      <c r="BJ2685" s="168"/>
      <c r="BK2685" s="168"/>
      <c r="BL2685" s="168"/>
      <c r="BM2685" s="168"/>
      <c r="DK2685" s="168"/>
      <c r="DL2685" s="168"/>
      <c r="DM2685" s="168"/>
      <c r="DN2685" s="168"/>
      <c r="DO2685" s="168"/>
      <c r="DP2685" s="168"/>
      <c r="DQ2685" s="168"/>
      <c r="DR2685" s="168"/>
      <c r="DS2685" s="168"/>
      <c r="DT2685" s="168"/>
      <c r="DU2685" s="168"/>
      <c r="DV2685" s="168"/>
      <c r="DW2685" s="168"/>
      <c r="DX2685" s="168"/>
      <c r="DY2685" s="168"/>
      <c r="DZ2685" s="168"/>
      <c r="EA2685" s="168"/>
      <c r="EB2685" s="168"/>
      <c r="EC2685" s="168"/>
      <c r="ED2685" s="168"/>
      <c r="EE2685" s="168"/>
      <c r="EF2685" s="168"/>
      <c r="EG2685" s="168"/>
      <c r="EH2685" s="168"/>
      <c r="EI2685" s="168"/>
      <c r="EJ2685" s="168"/>
      <c r="EK2685" s="168"/>
      <c r="EL2685" s="168"/>
      <c r="EM2685" s="168"/>
      <c r="EN2685" s="168"/>
      <c r="EO2685" s="168"/>
      <c r="EP2685" s="168"/>
      <c r="EQ2685" s="168"/>
      <c r="ER2685" s="168"/>
      <c r="ES2685" s="168"/>
      <c r="ET2685" s="168"/>
      <c r="EU2685" s="168"/>
      <c r="EV2685" s="168"/>
      <c r="EW2685" s="168"/>
      <c r="EX2685" s="168"/>
      <c r="EY2685" s="168"/>
      <c r="EZ2685" s="168"/>
      <c r="FA2685" s="168"/>
      <c r="FB2685" s="168"/>
      <c r="FC2685" s="168"/>
      <c r="FD2685" s="168"/>
    </row>
    <row r="2686" spans="1:160" s="5" customFormat="1" x14ac:dyDescent="0.3">
      <c r="A2686" s="263"/>
      <c r="B2686" s="263"/>
      <c r="C2686" s="265"/>
      <c r="D2686" s="481"/>
      <c r="E2686" s="482"/>
      <c r="F2686" s="482"/>
      <c r="G2686" s="482"/>
      <c r="H2686" s="482"/>
      <c r="I2686" s="482"/>
      <c r="J2686" s="482"/>
      <c r="K2686" s="482"/>
      <c r="L2686" s="482"/>
      <c r="M2686" s="483"/>
      <c r="N2686" s="419"/>
      <c r="O2686" s="420"/>
      <c r="P2686" s="420"/>
      <c r="Q2686" s="420"/>
      <c r="R2686" s="420"/>
      <c r="S2686" s="420"/>
      <c r="T2686" s="420"/>
      <c r="U2686" s="421"/>
      <c r="V2686" s="33"/>
      <c r="W2686" s="57"/>
      <c r="X2686" s="86"/>
      <c r="Y2686" s="33"/>
      <c r="Z2686" s="36"/>
      <c r="AA2686" s="36"/>
      <c r="AD2686" s="33"/>
      <c r="AG2686" s="33"/>
      <c r="AH2686" s="43"/>
      <c r="AI2686" s="43"/>
      <c r="AJ2686" s="43"/>
      <c r="AK2686" s="43"/>
      <c r="AL2686" s="43"/>
      <c r="AM2686" s="43"/>
      <c r="AN2686" s="43"/>
      <c r="AO2686" s="43"/>
      <c r="AP2686" s="43"/>
      <c r="AQ2686" s="43"/>
      <c r="AR2686" s="43"/>
      <c r="AS2686" s="43"/>
      <c r="AT2686" s="43"/>
      <c r="AU2686" s="44"/>
      <c r="AV2686" s="33"/>
      <c r="AW2686" s="33"/>
      <c r="AX2686" s="33"/>
      <c r="AZ2686" s="141"/>
      <c r="BE2686" s="168"/>
      <c r="BF2686" s="168"/>
      <c r="BG2686" s="168"/>
      <c r="BH2686" s="168"/>
      <c r="BI2686" s="168"/>
      <c r="BJ2686" s="168"/>
      <c r="BK2686" s="168"/>
      <c r="BL2686" s="168"/>
      <c r="BM2686" s="168"/>
      <c r="DK2686" s="168"/>
      <c r="DL2686" s="168"/>
      <c r="DM2686" s="168"/>
      <c r="DN2686" s="168"/>
      <c r="DO2686" s="168"/>
      <c r="DP2686" s="168"/>
      <c r="DQ2686" s="168"/>
      <c r="DR2686" s="168"/>
      <c r="DS2686" s="168"/>
      <c r="DT2686" s="168"/>
      <c r="DU2686" s="168"/>
      <c r="DV2686" s="168"/>
      <c r="DW2686" s="168"/>
      <c r="DX2686" s="168"/>
      <c r="DY2686" s="168"/>
      <c r="DZ2686" s="168"/>
      <c r="EA2686" s="168"/>
      <c r="EB2686" s="168"/>
      <c r="EC2686" s="168"/>
      <c r="ED2686" s="168"/>
      <c r="EE2686" s="168"/>
      <c r="EF2686" s="168"/>
      <c r="EG2686" s="168"/>
      <c r="EH2686" s="168"/>
      <c r="EI2686" s="168"/>
      <c r="EJ2686" s="168"/>
      <c r="EK2686" s="168"/>
      <c r="EL2686" s="168"/>
      <c r="EM2686" s="168"/>
      <c r="EN2686" s="168"/>
      <c r="EO2686" s="168"/>
      <c r="EP2686" s="168"/>
      <c r="EQ2686" s="168"/>
      <c r="ER2686" s="168"/>
      <c r="ES2686" s="168"/>
      <c r="ET2686" s="168"/>
      <c r="EU2686" s="168"/>
      <c r="EV2686" s="168"/>
      <c r="EW2686" s="168"/>
      <c r="EX2686" s="168"/>
      <c r="EY2686" s="168"/>
      <c r="EZ2686" s="168"/>
      <c r="FA2686" s="168"/>
      <c r="FB2686" s="168"/>
      <c r="FC2686" s="168"/>
      <c r="FD2686" s="168"/>
    </row>
    <row r="2687" spans="1:160" s="5" customFormat="1" ht="14.4" thickBot="1" x14ac:dyDescent="0.35">
      <c r="A2687" s="263"/>
      <c r="B2687" s="263"/>
      <c r="C2687" s="265"/>
      <c r="D2687" s="425"/>
      <c r="E2687" s="426"/>
      <c r="F2687" s="426"/>
      <c r="G2687" s="426"/>
      <c r="H2687" s="426"/>
      <c r="I2687" s="426"/>
      <c r="J2687" s="426"/>
      <c r="K2687" s="426"/>
      <c r="L2687" s="426"/>
      <c r="M2687" s="427"/>
      <c r="N2687" s="422"/>
      <c r="O2687" s="423"/>
      <c r="P2687" s="423"/>
      <c r="Q2687" s="423"/>
      <c r="R2687" s="423"/>
      <c r="S2687" s="423"/>
      <c r="T2687" s="423"/>
      <c r="U2687" s="424"/>
      <c r="V2687" s="33"/>
      <c r="W2687" s="57"/>
      <c r="X2687" s="86"/>
      <c r="Y2687" s="33"/>
      <c r="Z2687" s="36"/>
      <c r="AA2687" s="36"/>
      <c r="AD2687" s="33"/>
      <c r="AG2687" s="33"/>
      <c r="AH2687" s="43"/>
      <c r="AI2687" s="43"/>
      <c r="AJ2687" s="43"/>
      <c r="AK2687" s="43"/>
      <c r="AL2687" s="43"/>
      <c r="AM2687" s="43"/>
      <c r="AN2687" s="43"/>
      <c r="AO2687" s="43"/>
      <c r="AP2687" s="43"/>
      <c r="AQ2687" s="43"/>
      <c r="AR2687" s="43"/>
      <c r="AS2687" s="43"/>
      <c r="AT2687" s="43"/>
      <c r="AU2687" s="44"/>
      <c r="AV2687" s="33"/>
      <c r="AW2687" s="33"/>
      <c r="AX2687" s="33"/>
      <c r="AZ2687" s="141"/>
      <c r="BE2687" s="168"/>
      <c r="BF2687" s="168"/>
      <c r="BG2687" s="168"/>
      <c r="BH2687" s="168"/>
      <c r="BI2687" s="168"/>
      <c r="BJ2687" s="168"/>
      <c r="BK2687" s="168"/>
      <c r="BL2687" s="168"/>
      <c r="BM2687" s="168"/>
      <c r="DK2687" s="168"/>
      <c r="DL2687" s="168"/>
      <c r="DM2687" s="168"/>
      <c r="DN2687" s="168"/>
      <c r="DO2687" s="168"/>
      <c r="DP2687" s="168"/>
      <c r="DQ2687" s="168"/>
      <c r="DR2687" s="168"/>
      <c r="DS2687" s="168"/>
      <c r="DT2687" s="168"/>
      <c r="DU2687" s="168"/>
      <c r="DV2687" s="168"/>
      <c r="DW2687" s="168"/>
      <c r="DX2687" s="168"/>
      <c r="DY2687" s="168"/>
      <c r="DZ2687" s="168"/>
      <c r="EA2687" s="168"/>
      <c r="EB2687" s="168"/>
      <c r="EC2687" s="168"/>
      <c r="ED2687" s="168"/>
      <c r="EE2687" s="168"/>
      <c r="EF2687" s="168"/>
      <c r="EG2687" s="168"/>
      <c r="EH2687" s="168"/>
      <c r="EI2687" s="168"/>
      <c r="EJ2687" s="168"/>
      <c r="EK2687" s="168"/>
      <c r="EL2687" s="168"/>
      <c r="EM2687" s="168"/>
      <c r="EN2687" s="168"/>
      <c r="EO2687" s="168"/>
      <c r="EP2687" s="168"/>
      <c r="EQ2687" s="168"/>
      <c r="ER2687" s="168"/>
      <c r="ES2687" s="168"/>
      <c r="ET2687" s="168"/>
      <c r="EU2687" s="168"/>
      <c r="EV2687" s="168"/>
      <c r="EW2687" s="168"/>
      <c r="EX2687" s="168"/>
      <c r="EY2687" s="168"/>
      <c r="EZ2687" s="168"/>
      <c r="FA2687" s="168"/>
      <c r="FB2687" s="168"/>
      <c r="FC2687" s="168"/>
      <c r="FD2687" s="168"/>
    </row>
    <row r="2688" spans="1:160" s="5" customFormat="1" ht="5.25" customHeight="1" thickBot="1" x14ac:dyDescent="0.35">
      <c r="A2688" s="263"/>
      <c r="B2688" s="263"/>
      <c r="C2688" s="265"/>
      <c r="D2688" s="428"/>
      <c r="E2688" s="428"/>
      <c r="F2688" s="428"/>
      <c r="G2688" s="428"/>
      <c r="H2688" s="428"/>
      <c r="I2688" s="428"/>
      <c r="J2688" s="428"/>
      <c r="K2688" s="428"/>
      <c r="L2688" s="428"/>
      <c r="M2688" s="428"/>
      <c r="N2688" s="428"/>
      <c r="O2688" s="428"/>
      <c r="P2688" s="428"/>
      <c r="Q2688" s="428"/>
      <c r="R2688" s="428"/>
      <c r="S2688" s="428"/>
      <c r="T2688" s="428"/>
      <c r="U2688" s="428"/>
      <c r="V2688" s="33"/>
      <c r="W2688" s="57"/>
      <c r="X2688" s="86"/>
      <c r="Y2688" s="33"/>
      <c r="Z2688" s="36"/>
      <c r="AA2688" s="36"/>
      <c r="AD2688" s="33"/>
      <c r="AG2688" s="33"/>
      <c r="AH2688" s="43"/>
      <c r="AI2688" s="43"/>
      <c r="AJ2688" s="43"/>
      <c r="AK2688" s="43"/>
      <c r="AL2688" s="43"/>
      <c r="AM2688" s="43"/>
      <c r="AN2688" s="43"/>
      <c r="AO2688" s="43"/>
      <c r="AP2688" s="43"/>
      <c r="AQ2688" s="43"/>
      <c r="AR2688" s="43"/>
      <c r="AS2688" s="43"/>
      <c r="AT2688" s="43"/>
      <c r="AU2688" s="44"/>
      <c r="AV2688" s="33"/>
      <c r="AW2688" s="33"/>
      <c r="AX2688" s="33"/>
      <c r="AZ2688" s="141"/>
      <c r="BE2688" s="168"/>
      <c r="BF2688" s="168"/>
      <c r="BG2688" s="168"/>
      <c r="BH2688" s="168"/>
      <c r="BI2688" s="168"/>
      <c r="BJ2688" s="168"/>
      <c r="BK2688" s="168"/>
      <c r="BL2688" s="168"/>
      <c r="BM2688" s="168"/>
      <c r="DK2688" s="168"/>
      <c r="DL2688" s="168"/>
      <c r="DM2688" s="168"/>
      <c r="DN2688" s="168"/>
      <c r="DO2688" s="168"/>
      <c r="DP2688" s="168"/>
      <c r="DQ2688" s="168"/>
      <c r="DR2688" s="168"/>
      <c r="DS2688" s="168"/>
      <c r="DT2688" s="168"/>
      <c r="DU2688" s="168"/>
      <c r="DV2688" s="168"/>
      <c r="DW2688" s="168"/>
      <c r="DX2688" s="168"/>
      <c r="DY2688" s="168"/>
      <c r="DZ2688" s="168"/>
      <c r="EA2688" s="168"/>
      <c r="EB2688" s="168"/>
      <c r="EC2688" s="168"/>
      <c r="ED2688" s="168"/>
      <c r="EE2688" s="168"/>
      <c r="EF2688" s="168"/>
      <c r="EG2688" s="168"/>
      <c r="EH2688" s="168"/>
      <c r="EI2688" s="168"/>
      <c r="EJ2688" s="168"/>
      <c r="EK2688" s="168"/>
      <c r="EL2688" s="168"/>
      <c r="EM2688" s="168"/>
      <c r="EN2688" s="168"/>
      <c r="EO2688" s="168"/>
      <c r="EP2688" s="168"/>
      <c r="EQ2688" s="168"/>
      <c r="ER2688" s="168"/>
      <c r="ES2688" s="168"/>
      <c r="ET2688" s="168"/>
      <c r="EU2688" s="168"/>
      <c r="EV2688" s="168"/>
      <c r="EW2688" s="168"/>
      <c r="EX2688" s="168"/>
      <c r="EY2688" s="168"/>
      <c r="EZ2688" s="168"/>
      <c r="FA2688" s="168"/>
      <c r="FB2688" s="168"/>
      <c r="FC2688" s="168"/>
      <c r="FD2688" s="168"/>
    </row>
    <row r="2689" spans="1:160" s="5" customFormat="1" ht="20.25" customHeight="1" x14ac:dyDescent="0.3">
      <c r="A2689" s="263"/>
      <c r="B2689" s="263"/>
      <c r="C2689" s="265"/>
      <c r="D2689" s="429" t="s">
        <v>18</v>
      </c>
      <c r="E2689" s="430"/>
      <c r="F2689" s="430"/>
      <c r="G2689" s="430"/>
      <c r="H2689" s="430"/>
      <c r="I2689" s="430"/>
      <c r="J2689" s="430"/>
      <c r="K2689" s="430"/>
      <c r="L2689" s="430"/>
      <c r="M2689" s="431"/>
      <c r="N2689" s="429" t="s">
        <v>19</v>
      </c>
      <c r="O2689" s="430"/>
      <c r="P2689" s="430"/>
      <c r="Q2689" s="430"/>
      <c r="R2689" s="430"/>
      <c r="S2689" s="430"/>
      <c r="T2689" s="430"/>
      <c r="U2689" s="431"/>
      <c r="V2689" s="33"/>
      <c r="W2689" s="57"/>
      <c r="X2689" s="86"/>
      <c r="Y2689" s="33"/>
      <c r="Z2689" s="36"/>
      <c r="AA2689" s="36"/>
      <c r="AD2689" s="33"/>
      <c r="AG2689" s="33"/>
      <c r="AH2689" s="43"/>
      <c r="AI2689" s="43"/>
      <c r="AJ2689" s="43"/>
      <c r="AK2689" s="43"/>
      <c r="AL2689" s="43"/>
      <c r="AM2689" s="43"/>
      <c r="AN2689" s="43"/>
      <c r="AO2689" s="43"/>
      <c r="AP2689" s="43"/>
      <c r="AQ2689" s="43"/>
      <c r="AR2689" s="43"/>
      <c r="AS2689" s="43"/>
      <c r="AT2689" s="43"/>
      <c r="AU2689" s="44"/>
      <c r="AV2689" s="33"/>
      <c r="AW2689" s="33"/>
      <c r="AX2689" s="33"/>
      <c r="AZ2689" s="141"/>
      <c r="BE2689" s="168"/>
      <c r="BF2689" s="168"/>
      <c r="BG2689" s="168"/>
      <c r="BH2689" s="168"/>
      <c r="BI2689" s="168"/>
      <c r="BJ2689" s="168"/>
      <c r="BK2689" s="168"/>
      <c r="BL2689" s="168"/>
      <c r="BM2689" s="168"/>
      <c r="DK2689" s="168"/>
      <c r="DL2689" s="168"/>
      <c r="DM2689" s="168"/>
      <c r="DN2689" s="168"/>
      <c r="DO2689" s="168"/>
      <c r="DP2689" s="168"/>
      <c r="DQ2689" s="168"/>
      <c r="DR2689" s="168"/>
      <c r="DS2689" s="168"/>
      <c r="DT2689" s="168"/>
      <c r="DU2689" s="168"/>
      <c r="DV2689" s="168"/>
      <c r="DW2689" s="168"/>
      <c r="DX2689" s="168"/>
      <c r="DY2689" s="168"/>
      <c r="DZ2689" s="168"/>
      <c r="EA2689" s="168"/>
      <c r="EB2689" s="168"/>
      <c r="EC2689" s="168"/>
      <c r="ED2689" s="168"/>
      <c r="EE2689" s="168"/>
      <c r="EF2689" s="168"/>
      <c r="EG2689" s="168"/>
      <c r="EH2689" s="168"/>
      <c r="EI2689" s="168"/>
      <c r="EJ2689" s="168"/>
      <c r="EK2689" s="168"/>
      <c r="EL2689" s="168"/>
      <c r="EM2689" s="168"/>
      <c r="EN2689" s="168"/>
      <c r="EO2689" s="168"/>
      <c r="EP2689" s="168"/>
      <c r="EQ2689" s="168"/>
      <c r="ER2689" s="168"/>
      <c r="ES2689" s="168"/>
      <c r="ET2689" s="168"/>
      <c r="EU2689" s="168"/>
      <c r="EV2689" s="168"/>
      <c r="EW2689" s="168"/>
      <c r="EX2689" s="168"/>
      <c r="EY2689" s="168"/>
      <c r="EZ2689" s="168"/>
      <c r="FA2689" s="168"/>
      <c r="FB2689" s="168"/>
      <c r="FC2689" s="168"/>
      <c r="FD2689" s="168"/>
    </row>
    <row r="2690" spans="1:160" s="5" customFormat="1" x14ac:dyDescent="0.3">
      <c r="A2690" s="263"/>
      <c r="B2690" s="263"/>
      <c r="C2690" s="265"/>
      <c r="D2690" s="432" t="s">
        <v>20</v>
      </c>
      <c r="E2690" s="433"/>
      <c r="F2690" s="433"/>
      <c r="G2690" s="433"/>
      <c r="H2690" s="433"/>
      <c r="I2690" s="433"/>
      <c r="J2690" s="433"/>
      <c r="K2690" s="433"/>
      <c r="L2690" s="433"/>
      <c r="M2690" s="434"/>
      <c r="N2690" s="435" t="s">
        <v>21</v>
      </c>
      <c r="O2690" s="436"/>
      <c r="P2690" s="436"/>
      <c r="Q2690" s="436"/>
      <c r="R2690" s="436"/>
      <c r="S2690" s="436"/>
      <c r="T2690" s="436"/>
      <c r="U2690" s="437"/>
      <c r="V2690" s="33"/>
      <c r="W2690" s="57"/>
      <c r="X2690" s="86"/>
      <c r="Y2690" s="33"/>
      <c r="Z2690" s="36"/>
      <c r="AA2690" s="36"/>
      <c r="AD2690" s="33"/>
      <c r="AG2690" s="33"/>
      <c r="AH2690" s="43"/>
      <c r="AI2690" s="43"/>
      <c r="AJ2690" s="43"/>
      <c r="AK2690" s="43"/>
      <c r="AL2690" s="43"/>
      <c r="AM2690" s="43"/>
      <c r="AN2690" s="43"/>
      <c r="AO2690" s="43"/>
      <c r="AP2690" s="43"/>
      <c r="AQ2690" s="43"/>
      <c r="AR2690" s="43"/>
      <c r="AS2690" s="43"/>
      <c r="AT2690" s="43"/>
      <c r="AU2690" s="44"/>
      <c r="AV2690" s="33"/>
      <c r="AW2690" s="33"/>
      <c r="AX2690" s="33"/>
      <c r="AZ2690" s="141"/>
      <c r="BE2690" s="168"/>
      <c r="BF2690" s="168"/>
      <c r="BG2690" s="168"/>
      <c r="BH2690" s="168"/>
      <c r="BI2690" s="168"/>
      <c r="BJ2690" s="168"/>
      <c r="BK2690" s="168"/>
      <c r="BL2690" s="168"/>
      <c r="BM2690" s="168"/>
      <c r="DK2690" s="168"/>
      <c r="DL2690" s="168"/>
      <c r="DM2690" s="168"/>
      <c r="DN2690" s="168"/>
      <c r="DO2690" s="168"/>
      <c r="DP2690" s="168"/>
      <c r="DQ2690" s="168"/>
      <c r="DR2690" s="168"/>
      <c r="DS2690" s="168"/>
      <c r="DT2690" s="168"/>
      <c r="DU2690" s="168"/>
      <c r="DV2690" s="168"/>
      <c r="DW2690" s="168"/>
      <c r="DX2690" s="168"/>
      <c r="DY2690" s="168"/>
      <c r="DZ2690" s="168"/>
      <c r="EA2690" s="168"/>
      <c r="EB2690" s="168"/>
      <c r="EC2690" s="168"/>
      <c r="ED2690" s="168"/>
      <c r="EE2690" s="168"/>
      <c r="EF2690" s="168"/>
      <c r="EG2690" s="168"/>
      <c r="EH2690" s="168"/>
      <c r="EI2690" s="168"/>
      <c r="EJ2690" s="168"/>
      <c r="EK2690" s="168"/>
      <c r="EL2690" s="168"/>
      <c r="EM2690" s="168"/>
      <c r="EN2690" s="168"/>
      <c r="EO2690" s="168"/>
      <c r="EP2690" s="168"/>
      <c r="EQ2690" s="168"/>
      <c r="ER2690" s="168"/>
      <c r="ES2690" s="168"/>
      <c r="ET2690" s="168"/>
      <c r="EU2690" s="168"/>
      <c r="EV2690" s="168"/>
      <c r="EW2690" s="168"/>
      <c r="EX2690" s="168"/>
      <c r="EY2690" s="168"/>
      <c r="EZ2690" s="168"/>
      <c r="FA2690" s="168"/>
      <c r="FB2690" s="168"/>
      <c r="FC2690" s="168"/>
      <c r="FD2690" s="168"/>
    </row>
    <row r="2691" spans="1:160" s="5" customFormat="1" ht="15.75" customHeight="1" x14ac:dyDescent="0.3">
      <c r="A2691" s="263"/>
      <c r="B2691" s="263"/>
      <c r="C2691" s="265"/>
      <c r="D2691" s="438" t="s">
        <v>22</v>
      </c>
      <c r="E2691" s="439"/>
      <c r="F2691" s="439"/>
      <c r="G2691" s="439"/>
      <c r="H2691" s="439"/>
      <c r="I2691" s="439"/>
      <c r="J2691" s="439"/>
      <c r="K2691" s="439"/>
      <c r="L2691" s="439"/>
      <c r="M2691" s="440"/>
      <c r="N2691" s="438" t="s">
        <v>22</v>
      </c>
      <c r="O2691" s="444"/>
      <c r="P2691" s="444"/>
      <c r="Q2691" s="444"/>
      <c r="R2691" s="444"/>
      <c r="S2691" s="444"/>
      <c r="T2691" s="444"/>
      <c r="U2691" s="440"/>
      <c r="V2691" s="33"/>
      <c r="W2691" s="57"/>
      <c r="X2691" s="86"/>
      <c r="Y2691" s="33"/>
      <c r="Z2691" s="36"/>
      <c r="AA2691" s="36"/>
      <c r="AD2691" s="33"/>
      <c r="AG2691" s="33"/>
      <c r="AH2691" s="43"/>
      <c r="AI2691" s="43"/>
      <c r="AJ2691" s="43"/>
      <c r="AK2691" s="43"/>
      <c r="AL2691" s="43"/>
      <c r="AM2691" s="43"/>
      <c r="AN2691" s="43"/>
      <c r="AO2691" s="43"/>
      <c r="AP2691" s="43"/>
      <c r="AQ2691" s="43"/>
      <c r="AR2691" s="43"/>
      <c r="AS2691" s="43"/>
      <c r="AT2691" s="43"/>
      <c r="AU2691" s="44"/>
      <c r="AV2691" s="33"/>
      <c r="AW2691" s="33"/>
      <c r="AX2691" s="33"/>
      <c r="AZ2691" s="141"/>
      <c r="BE2691" s="168"/>
      <c r="BF2691" s="168"/>
      <c r="BG2691" s="168"/>
      <c r="BH2691" s="168"/>
      <c r="BI2691" s="168"/>
      <c r="BJ2691" s="168"/>
      <c r="BK2691" s="168"/>
      <c r="BL2691" s="168"/>
      <c r="BM2691" s="168"/>
      <c r="DK2691" s="168"/>
      <c r="DL2691" s="168"/>
      <c r="DM2691" s="168"/>
      <c r="DN2691" s="168"/>
      <c r="DO2691" s="168"/>
      <c r="DP2691" s="168"/>
      <c r="DQ2691" s="168"/>
      <c r="DR2691" s="168"/>
      <c r="DS2691" s="168"/>
      <c r="DT2691" s="168"/>
      <c r="DU2691" s="168"/>
      <c r="DV2691" s="168"/>
      <c r="DW2691" s="168"/>
      <c r="DX2691" s="168"/>
      <c r="DY2691" s="168"/>
      <c r="DZ2691" s="168"/>
      <c r="EA2691" s="168"/>
      <c r="EB2691" s="168"/>
      <c r="EC2691" s="168"/>
      <c r="ED2691" s="168"/>
      <c r="EE2691" s="168"/>
      <c r="EF2691" s="168"/>
      <c r="EG2691" s="168"/>
      <c r="EH2691" s="168"/>
      <c r="EI2691" s="168"/>
      <c r="EJ2691" s="168"/>
      <c r="EK2691" s="168"/>
      <c r="EL2691" s="168"/>
      <c r="EM2691" s="168"/>
      <c r="EN2691" s="168"/>
      <c r="EO2691" s="168"/>
      <c r="EP2691" s="168"/>
      <c r="EQ2691" s="168"/>
      <c r="ER2691" s="168"/>
      <c r="ES2691" s="168"/>
      <c r="ET2691" s="168"/>
      <c r="EU2691" s="168"/>
      <c r="EV2691" s="168"/>
      <c r="EW2691" s="168"/>
      <c r="EX2691" s="168"/>
      <c r="EY2691" s="168"/>
      <c r="EZ2691" s="168"/>
      <c r="FA2691" s="168"/>
      <c r="FB2691" s="168"/>
      <c r="FC2691" s="168"/>
      <c r="FD2691" s="168"/>
    </row>
    <row r="2692" spans="1:160" s="5" customFormat="1" ht="15.75" customHeight="1" x14ac:dyDescent="0.3">
      <c r="A2692" s="263"/>
      <c r="B2692" s="263"/>
      <c r="C2692" s="265"/>
      <c r="D2692" s="438"/>
      <c r="E2692" s="439"/>
      <c r="F2692" s="439"/>
      <c r="G2692" s="439"/>
      <c r="H2692" s="439"/>
      <c r="I2692" s="439"/>
      <c r="J2692" s="439"/>
      <c r="K2692" s="439"/>
      <c r="L2692" s="439"/>
      <c r="M2692" s="440"/>
      <c r="N2692" s="438"/>
      <c r="O2692" s="439"/>
      <c r="P2692" s="439"/>
      <c r="Q2692" s="439"/>
      <c r="R2692" s="439"/>
      <c r="S2692" s="439"/>
      <c r="T2692" s="439"/>
      <c r="U2692" s="440"/>
      <c r="V2692" s="33"/>
      <c r="W2692" s="57"/>
      <c r="X2692" s="86"/>
      <c r="Y2692" s="33"/>
      <c r="Z2692" s="36"/>
      <c r="AA2692" s="36"/>
      <c r="AD2692" s="33"/>
      <c r="AG2692" s="33"/>
      <c r="AH2692" s="43"/>
      <c r="AI2692" s="43"/>
      <c r="AJ2692" s="43"/>
      <c r="AK2692" s="43"/>
      <c r="AL2692" s="43"/>
      <c r="AM2692" s="43"/>
      <c r="AN2692" s="43"/>
      <c r="AO2692" s="43"/>
      <c r="AP2692" s="43"/>
      <c r="AQ2692" s="43"/>
      <c r="AR2692" s="43"/>
      <c r="AS2692" s="43"/>
      <c r="AT2692" s="43"/>
      <c r="AU2692" s="44"/>
      <c r="AV2692" s="33"/>
      <c r="AW2692" s="33"/>
      <c r="AX2692" s="33"/>
      <c r="AZ2692" s="141"/>
      <c r="BE2692" s="168"/>
      <c r="BF2692" s="168"/>
      <c r="BG2692" s="168"/>
      <c r="BH2692" s="168"/>
      <c r="BI2692" s="168"/>
      <c r="BJ2692" s="168"/>
      <c r="BK2692" s="168"/>
      <c r="BL2692" s="168"/>
      <c r="BM2692" s="168"/>
      <c r="DK2692" s="168"/>
      <c r="DL2692" s="168"/>
      <c r="DM2692" s="168"/>
      <c r="DN2692" s="168"/>
      <c r="DO2692" s="168"/>
      <c r="DP2692" s="168"/>
      <c r="DQ2692" s="168"/>
      <c r="DR2692" s="168"/>
      <c r="DS2692" s="168"/>
      <c r="DT2692" s="168"/>
      <c r="DU2692" s="168"/>
      <c r="DV2692" s="168"/>
      <c r="DW2692" s="168"/>
      <c r="DX2692" s="168"/>
      <c r="DY2692" s="168"/>
      <c r="DZ2692" s="168"/>
      <c r="EA2692" s="168"/>
      <c r="EB2692" s="168"/>
      <c r="EC2692" s="168"/>
      <c r="ED2692" s="168"/>
      <c r="EE2692" s="168"/>
      <c r="EF2692" s="168"/>
      <c r="EG2692" s="168"/>
      <c r="EH2692" s="168"/>
      <c r="EI2692" s="168"/>
      <c r="EJ2692" s="168"/>
      <c r="EK2692" s="168"/>
      <c r="EL2692" s="168"/>
      <c r="EM2692" s="168"/>
      <c r="EN2692" s="168"/>
      <c r="EO2692" s="168"/>
      <c r="EP2692" s="168"/>
      <c r="EQ2692" s="168"/>
      <c r="ER2692" s="168"/>
      <c r="ES2692" s="168"/>
      <c r="ET2692" s="168"/>
      <c r="EU2692" s="168"/>
      <c r="EV2692" s="168"/>
      <c r="EW2692" s="168"/>
      <c r="EX2692" s="168"/>
      <c r="EY2692" s="168"/>
      <c r="EZ2692" s="168"/>
      <c r="FA2692" s="168"/>
      <c r="FB2692" s="168"/>
      <c r="FC2692" s="168"/>
      <c r="FD2692" s="168"/>
    </row>
    <row r="2693" spans="1:160" s="5" customFormat="1" ht="15.75" customHeight="1" x14ac:dyDescent="0.3">
      <c r="A2693" s="263"/>
      <c r="B2693" s="263"/>
      <c r="C2693" s="265"/>
      <c r="D2693" s="441"/>
      <c r="E2693" s="442"/>
      <c r="F2693" s="442"/>
      <c r="G2693" s="442"/>
      <c r="H2693" s="442"/>
      <c r="I2693" s="442"/>
      <c r="J2693" s="442"/>
      <c r="K2693" s="442"/>
      <c r="L2693" s="442"/>
      <c r="M2693" s="443"/>
      <c r="N2693" s="441"/>
      <c r="O2693" s="442"/>
      <c r="P2693" s="442"/>
      <c r="Q2693" s="442"/>
      <c r="R2693" s="442"/>
      <c r="S2693" s="442"/>
      <c r="T2693" s="442"/>
      <c r="U2693" s="443"/>
      <c r="V2693" s="33"/>
      <c r="W2693" s="57"/>
      <c r="X2693" s="86"/>
      <c r="Y2693" s="33"/>
      <c r="Z2693" s="36"/>
      <c r="AA2693" s="36"/>
      <c r="AD2693" s="33"/>
      <c r="AG2693" s="33"/>
      <c r="AH2693" s="43"/>
      <c r="AI2693" s="43"/>
      <c r="AJ2693" s="43"/>
      <c r="AK2693" s="43"/>
      <c r="AL2693" s="43"/>
      <c r="AM2693" s="43"/>
      <c r="AN2693" s="43"/>
      <c r="AO2693" s="43"/>
      <c r="AP2693" s="43"/>
      <c r="AQ2693" s="43"/>
      <c r="AR2693" s="43"/>
      <c r="AS2693" s="43"/>
      <c r="AT2693" s="43"/>
      <c r="AU2693" s="44"/>
      <c r="AV2693" s="33"/>
      <c r="AW2693" s="33"/>
      <c r="AX2693" s="33"/>
      <c r="AZ2693" s="141"/>
      <c r="BE2693" s="168"/>
      <c r="BF2693" s="168"/>
      <c r="BG2693" s="168"/>
      <c r="BH2693" s="168"/>
      <c r="BI2693" s="168"/>
      <c r="BJ2693" s="168"/>
      <c r="BK2693" s="168"/>
      <c r="BL2693" s="168"/>
      <c r="BM2693" s="168"/>
      <c r="DK2693" s="168"/>
      <c r="DL2693" s="168"/>
      <c r="DM2693" s="168"/>
      <c r="DN2693" s="168"/>
      <c r="DO2693" s="168"/>
      <c r="DP2693" s="168"/>
      <c r="DQ2693" s="168"/>
      <c r="DR2693" s="168"/>
      <c r="DS2693" s="168"/>
      <c r="DT2693" s="168"/>
      <c r="DU2693" s="168"/>
      <c r="DV2693" s="168"/>
      <c r="DW2693" s="168"/>
      <c r="DX2693" s="168"/>
      <c r="DY2693" s="168"/>
      <c r="DZ2693" s="168"/>
      <c r="EA2693" s="168"/>
      <c r="EB2693" s="168"/>
      <c r="EC2693" s="168"/>
      <c r="ED2693" s="168"/>
      <c r="EE2693" s="168"/>
      <c r="EF2693" s="168"/>
      <c r="EG2693" s="168"/>
      <c r="EH2693" s="168"/>
      <c r="EI2693" s="168"/>
      <c r="EJ2693" s="168"/>
      <c r="EK2693" s="168"/>
      <c r="EL2693" s="168"/>
      <c r="EM2693" s="168"/>
      <c r="EN2693" s="168"/>
      <c r="EO2693" s="168"/>
      <c r="EP2693" s="168"/>
      <c r="EQ2693" s="168"/>
      <c r="ER2693" s="168"/>
      <c r="ES2693" s="168"/>
      <c r="ET2693" s="168"/>
      <c r="EU2693" s="168"/>
      <c r="EV2693" s="168"/>
      <c r="EW2693" s="168"/>
      <c r="EX2693" s="168"/>
      <c r="EY2693" s="168"/>
      <c r="EZ2693" s="168"/>
      <c r="FA2693" s="168"/>
      <c r="FB2693" s="168"/>
      <c r="FC2693" s="168"/>
      <c r="FD2693" s="168"/>
    </row>
    <row r="2694" spans="1:160" s="5" customFormat="1" x14ac:dyDescent="0.25">
      <c r="A2694" s="263"/>
      <c r="B2694" s="263"/>
      <c r="C2694" s="265"/>
      <c r="D2694" s="10" t="s">
        <v>23</v>
      </c>
      <c r="E2694" s="445" t="e">
        <f>+#REF!</f>
        <v>#REF!</v>
      </c>
      <c r="F2694" s="445"/>
      <c r="G2694" s="445"/>
      <c r="H2694" s="445"/>
      <c r="I2694" s="445"/>
      <c r="J2694" s="445"/>
      <c r="K2694" s="445"/>
      <c r="L2694" s="445"/>
      <c r="M2694" s="446"/>
      <c r="N2694" s="11" t="s">
        <v>23</v>
      </c>
      <c r="O2694" s="445" t="e">
        <f>+#REF!</f>
        <v>#REF!</v>
      </c>
      <c r="P2694" s="445"/>
      <c r="Q2694" s="445"/>
      <c r="R2694" s="445"/>
      <c r="S2694" s="445"/>
      <c r="T2694" s="445"/>
      <c r="U2694" s="446"/>
      <c r="V2694" s="33"/>
      <c r="W2694" s="57"/>
      <c r="X2694" s="86"/>
      <c r="Y2694" s="33"/>
      <c r="Z2694" s="36"/>
      <c r="AA2694" s="36"/>
      <c r="AD2694" s="33"/>
      <c r="AG2694" s="33"/>
      <c r="AH2694" s="43"/>
      <c r="AI2694" s="43"/>
      <c r="AJ2694" s="43"/>
      <c r="AK2694" s="43"/>
      <c r="AL2694" s="43"/>
      <c r="AM2694" s="43"/>
      <c r="AN2694" s="43"/>
      <c r="AO2694" s="43"/>
      <c r="AP2694" s="43"/>
      <c r="AQ2694" s="43"/>
      <c r="AR2694" s="43"/>
      <c r="AS2694" s="43"/>
      <c r="AT2694" s="43"/>
      <c r="AU2694" s="44"/>
      <c r="AV2694" s="33"/>
      <c r="AW2694" s="33"/>
      <c r="AX2694" s="33"/>
      <c r="AZ2694" s="141"/>
      <c r="BE2694" s="168"/>
      <c r="BF2694" s="168"/>
      <c r="BG2694" s="168"/>
      <c r="BH2694" s="168"/>
      <c r="BI2694" s="168"/>
      <c r="BJ2694" s="168"/>
      <c r="BK2694" s="168"/>
      <c r="BL2694" s="168"/>
      <c r="BM2694" s="168"/>
      <c r="DK2694" s="168"/>
      <c r="DL2694" s="168"/>
      <c r="DM2694" s="168"/>
      <c r="DN2694" s="168"/>
      <c r="DO2694" s="168"/>
      <c r="DP2694" s="168"/>
      <c r="DQ2694" s="168"/>
      <c r="DR2694" s="168"/>
      <c r="DS2694" s="168"/>
      <c r="DT2694" s="168"/>
      <c r="DU2694" s="168"/>
      <c r="DV2694" s="168"/>
      <c r="DW2694" s="168"/>
      <c r="DX2694" s="168"/>
      <c r="DY2694" s="168"/>
      <c r="DZ2694" s="168"/>
      <c r="EA2694" s="168"/>
      <c r="EB2694" s="168"/>
      <c r="EC2694" s="168"/>
      <c r="ED2694" s="168"/>
      <c r="EE2694" s="168"/>
      <c r="EF2694" s="168"/>
      <c r="EG2694" s="168"/>
      <c r="EH2694" s="168"/>
      <c r="EI2694" s="168"/>
      <c r="EJ2694" s="168"/>
      <c r="EK2694" s="168"/>
      <c r="EL2694" s="168"/>
      <c r="EM2694" s="168"/>
      <c r="EN2694" s="168"/>
      <c r="EO2694" s="168"/>
      <c r="EP2694" s="168"/>
      <c r="EQ2694" s="168"/>
      <c r="ER2694" s="168"/>
      <c r="ES2694" s="168"/>
      <c r="ET2694" s="168"/>
      <c r="EU2694" s="168"/>
      <c r="EV2694" s="168"/>
      <c r="EW2694" s="168"/>
      <c r="EX2694" s="168"/>
      <c r="EY2694" s="168"/>
      <c r="EZ2694" s="168"/>
      <c r="FA2694" s="168"/>
      <c r="FB2694" s="168"/>
      <c r="FC2694" s="168"/>
      <c r="FD2694" s="168"/>
    </row>
    <row r="2695" spans="1:160" s="5" customFormat="1" ht="14.4" thickBot="1" x14ac:dyDescent="0.3">
      <c r="A2695" s="263"/>
      <c r="B2695" s="263"/>
      <c r="C2695" s="265"/>
      <c r="D2695" s="12" t="s">
        <v>25</v>
      </c>
      <c r="E2695" s="447" t="e">
        <f>+#REF!</f>
        <v>#REF!</v>
      </c>
      <c r="F2695" s="447"/>
      <c r="G2695" s="447"/>
      <c r="H2695" s="447"/>
      <c r="I2695" s="447"/>
      <c r="J2695" s="447"/>
      <c r="K2695" s="447"/>
      <c r="L2695" s="447"/>
      <c r="M2695" s="448"/>
      <c r="N2695" s="13" t="s">
        <v>25</v>
      </c>
      <c r="O2695" s="447" t="e">
        <f>+#REF!</f>
        <v>#REF!</v>
      </c>
      <c r="P2695" s="447"/>
      <c r="Q2695" s="447"/>
      <c r="R2695" s="447"/>
      <c r="S2695" s="447"/>
      <c r="T2695" s="447"/>
      <c r="U2695" s="448"/>
      <c r="V2695" s="33"/>
      <c r="W2695" s="57"/>
      <c r="X2695" s="86"/>
      <c r="Y2695" s="33"/>
      <c r="Z2695" s="36"/>
      <c r="AA2695" s="36"/>
      <c r="AD2695" s="33"/>
      <c r="AG2695" s="33"/>
      <c r="AH2695" s="43"/>
      <c r="AI2695" s="43"/>
      <c r="AJ2695" s="43"/>
      <c r="AK2695" s="43"/>
      <c r="AL2695" s="43"/>
      <c r="AM2695" s="43"/>
      <c r="AN2695" s="43"/>
      <c r="AO2695" s="43"/>
      <c r="AP2695" s="43"/>
      <c r="AQ2695" s="43"/>
      <c r="AR2695" s="43"/>
      <c r="AS2695" s="43"/>
      <c r="AT2695" s="43"/>
      <c r="AU2695" s="44"/>
      <c r="AV2695" s="33"/>
      <c r="AW2695" s="33"/>
      <c r="AX2695" s="33"/>
      <c r="AZ2695" s="141"/>
      <c r="BE2695" s="168"/>
      <c r="BF2695" s="168"/>
      <c r="BG2695" s="168"/>
      <c r="BH2695" s="168"/>
      <c r="BI2695" s="168"/>
      <c r="BJ2695" s="168"/>
      <c r="BK2695" s="168"/>
      <c r="BL2695" s="168"/>
      <c r="BM2695" s="168"/>
      <c r="DK2695" s="168"/>
      <c r="DL2695" s="168"/>
      <c r="DM2695" s="168"/>
      <c r="DN2695" s="168"/>
      <c r="DO2695" s="168"/>
      <c r="DP2695" s="168"/>
      <c r="DQ2695" s="168"/>
      <c r="DR2695" s="168"/>
      <c r="DS2695" s="168"/>
      <c r="DT2695" s="168"/>
      <c r="DU2695" s="168"/>
      <c r="DV2695" s="168"/>
      <c r="DW2695" s="168"/>
      <c r="DX2695" s="168"/>
      <c r="DY2695" s="168"/>
      <c r="DZ2695" s="168"/>
      <c r="EA2695" s="168"/>
      <c r="EB2695" s="168"/>
      <c r="EC2695" s="168"/>
      <c r="ED2695" s="168"/>
      <c r="EE2695" s="168"/>
      <c r="EF2695" s="168"/>
      <c r="EG2695" s="168"/>
      <c r="EH2695" s="168"/>
      <c r="EI2695" s="168"/>
      <c r="EJ2695" s="168"/>
      <c r="EK2695" s="168"/>
      <c r="EL2695" s="168"/>
      <c r="EM2695" s="168"/>
      <c r="EN2695" s="168"/>
      <c r="EO2695" s="168"/>
      <c r="EP2695" s="168"/>
      <c r="EQ2695" s="168"/>
      <c r="ER2695" s="168"/>
      <c r="ES2695" s="168"/>
      <c r="ET2695" s="168"/>
      <c r="EU2695" s="168"/>
      <c r="EV2695" s="168"/>
      <c r="EW2695" s="168"/>
      <c r="EX2695" s="168"/>
      <c r="EY2695" s="168"/>
      <c r="EZ2695" s="168"/>
      <c r="FA2695" s="168"/>
      <c r="FB2695" s="168"/>
      <c r="FC2695" s="168"/>
      <c r="FD2695" s="168"/>
    </row>
    <row r="2696" spans="1:160" ht="9.9" customHeight="1" thickBot="1" x14ac:dyDescent="0.3"/>
    <row r="2697" spans="1:160" s="5" customFormat="1" ht="15.75" customHeight="1" x14ac:dyDescent="0.3">
      <c r="A2697" s="263"/>
      <c r="B2697" s="263"/>
      <c r="C2697" s="265"/>
      <c r="D2697" s="484"/>
      <c r="E2697" s="485"/>
      <c r="F2697" s="488" t="s">
        <v>0</v>
      </c>
      <c r="G2697" s="489"/>
      <c r="H2697" s="489"/>
      <c r="I2697" s="489"/>
      <c r="J2697" s="489"/>
      <c r="K2697" s="489"/>
      <c r="L2697" s="489"/>
      <c r="M2697" s="489"/>
      <c r="N2697" s="489"/>
      <c r="O2697" s="490"/>
      <c r="P2697" s="494" t="s">
        <v>1</v>
      </c>
      <c r="Q2697" s="495"/>
      <c r="R2697" s="495"/>
      <c r="S2697" s="496"/>
      <c r="T2697" s="500"/>
      <c r="U2697" s="501"/>
      <c r="V2697" s="33"/>
      <c r="W2697" s="57"/>
      <c r="X2697" s="86"/>
      <c r="Y2697" s="33"/>
      <c r="Z2697" s="36"/>
      <c r="AA2697" s="36"/>
      <c r="AD2697" s="33"/>
      <c r="AG2697" s="33"/>
      <c r="AH2697" s="43"/>
      <c r="AI2697" s="43"/>
      <c r="AJ2697" s="43"/>
      <c r="AK2697" s="43"/>
      <c r="AL2697" s="43"/>
      <c r="AM2697" s="43"/>
      <c r="AN2697" s="43"/>
      <c r="AO2697" s="43"/>
      <c r="AP2697" s="43"/>
      <c r="AQ2697" s="43"/>
      <c r="AR2697" s="43"/>
      <c r="AS2697" s="43"/>
      <c r="AT2697" s="43"/>
      <c r="AU2697" s="44"/>
      <c r="AV2697" s="33"/>
      <c r="AW2697" s="33"/>
      <c r="AX2697" s="33"/>
      <c r="AZ2697" s="141"/>
      <c r="BE2697" s="168"/>
      <c r="BF2697" s="168"/>
      <c r="BG2697" s="168"/>
      <c r="BH2697" s="168"/>
      <c r="BI2697" s="168"/>
      <c r="BJ2697" s="168"/>
      <c r="BK2697" s="168"/>
      <c r="BL2697" s="168"/>
      <c r="BM2697" s="168"/>
      <c r="DK2697" s="168"/>
      <c r="DL2697" s="168"/>
      <c r="DM2697" s="168"/>
      <c r="DN2697" s="168"/>
      <c r="DO2697" s="168"/>
      <c r="DP2697" s="168"/>
      <c r="DQ2697" s="168"/>
      <c r="DR2697" s="168"/>
      <c r="DS2697" s="168"/>
      <c r="DT2697" s="168"/>
      <c r="DU2697" s="168"/>
      <c r="DV2697" s="168"/>
      <c r="DW2697" s="168"/>
      <c r="DX2697" s="168"/>
      <c r="DY2697" s="168"/>
      <c r="DZ2697" s="168"/>
      <c r="EA2697" s="168"/>
      <c r="EB2697" s="168"/>
      <c r="EC2697" s="168"/>
      <c r="ED2697" s="168"/>
      <c r="EE2697" s="168"/>
      <c r="EF2697" s="168"/>
      <c r="EG2697" s="168"/>
      <c r="EH2697" s="168"/>
      <c r="EI2697" s="168"/>
      <c r="EJ2697" s="168"/>
      <c r="EK2697" s="168"/>
      <c r="EL2697" s="168"/>
      <c r="EM2697" s="168"/>
      <c r="EN2697" s="168"/>
      <c r="EO2697" s="168"/>
      <c r="EP2697" s="168"/>
      <c r="EQ2697" s="168"/>
      <c r="ER2697" s="168"/>
      <c r="ES2697" s="168"/>
      <c r="ET2697" s="168"/>
      <c r="EU2697" s="168"/>
      <c r="EV2697" s="168"/>
      <c r="EW2697" s="168"/>
      <c r="EX2697" s="168"/>
      <c r="EY2697" s="168"/>
      <c r="EZ2697" s="168"/>
      <c r="FA2697" s="168"/>
      <c r="FB2697" s="168"/>
      <c r="FC2697" s="168"/>
      <c r="FD2697" s="168"/>
    </row>
    <row r="2698" spans="1:160" s="5" customFormat="1" ht="15" customHeight="1" x14ac:dyDescent="0.3">
      <c r="A2698" s="263"/>
      <c r="B2698" s="263"/>
      <c r="C2698" s="265"/>
      <c r="D2698" s="481"/>
      <c r="E2698" s="482"/>
      <c r="F2698" s="491"/>
      <c r="G2698" s="492"/>
      <c r="H2698" s="492"/>
      <c r="I2698" s="492"/>
      <c r="J2698" s="492"/>
      <c r="K2698" s="492"/>
      <c r="L2698" s="492"/>
      <c r="M2698" s="492"/>
      <c r="N2698" s="492"/>
      <c r="O2698" s="493"/>
      <c r="P2698" s="497"/>
      <c r="Q2698" s="498"/>
      <c r="R2698" s="498"/>
      <c r="S2698" s="499"/>
      <c r="T2698" s="502"/>
      <c r="U2698" s="503"/>
      <c r="V2698" s="33"/>
      <c r="W2698" s="57"/>
      <c r="X2698" s="86"/>
      <c r="Y2698" s="38"/>
      <c r="Z2698" s="36"/>
      <c r="AA2698" s="36"/>
      <c r="AD2698" s="33"/>
      <c r="AG2698" s="33"/>
      <c r="AH2698" s="43"/>
      <c r="AI2698" s="43"/>
      <c r="AJ2698" s="43"/>
      <c r="AK2698" s="43"/>
      <c r="AL2698" s="43"/>
      <c r="AM2698" s="43"/>
      <c r="AN2698" s="43"/>
      <c r="AO2698" s="43"/>
      <c r="AP2698" s="43"/>
      <c r="AQ2698" s="43"/>
      <c r="AR2698" s="43"/>
      <c r="AS2698" s="43"/>
      <c r="AT2698" s="43"/>
      <c r="AU2698" s="44"/>
      <c r="AV2698" s="33"/>
      <c r="AW2698" s="33"/>
      <c r="AX2698" s="33"/>
      <c r="AZ2698" s="141"/>
      <c r="BE2698" s="168"/>
      <c r="BF2698" s="168"/>
      <c r="BG2698" s="168"/>
      <c r="BH2698" s="168"/>
      <c r="BI2698" s="168"/>
      <c r="BJ2698" s="168"/>
      <c r="BK2698" s="168"/>
      <c r="BL2698" s="168"/>
      <c r="BM2698" s="168"/>
      <c r="DK2698" s="168"/>
      <c r="DL2698" s="168"/>
      <c r="DM2698" s="168"/>
      <c r="DN2698" s="168"/>
      <c r="DO2698" s="168"/>
      <c r="DP2698" s="168"/>
      <c r="DQ2698" s="168"/>
      <c r="DR2698" s="168"/>
      <c r="DS2698" s="168"/>
      <c r="DT2698" s="168"/>
      <c r="DU2698" s="168"/>
      <c r="DV2698" s="168"/>
      <c r="DW2698" s="168"/>
      <c r="DX2698" s="168"/>
      <c r="DY2698" s="168"/>
      <c r="DZ2698" s="168"/>
      <c r="EA2698" s="168"/>
      <c r="EB2698" s="168"/>
      <c r="EC2698" s="168"/>
      <c r="ED2698" s="168"/>
      <c r="EE2698" s="168"/>
      <c r="EF2698" s="168"/>
      <c r="EG2698" s="168"/>
      <c r="EH2698" s="168"/>
      <c r="EI2698" s="168"/>
      <c r="EJ2698" s="168"/>
      <c r="EK2698" s="168"/>
      <c r="EL2698" s="168"/>
      <c r="EM2698" s="168"/>
      <c r="EN2698" s="168"/>
      <c r="EO2698" s="168"/>
      <c r="EP2698" s="168"/>
      <c r="EQ2698" s="168"/>
      <c r="ER2698" s="168"/>
      <c r="ES2698" s="168"/>
      <c r="ET2698" s="168"/>
      <c r="EU2698" s="168"/>
      <c r="EV2698" s="168"/>
      <c r="EW2698" s="168"/>
      <c r="EX2698" s="168"/>
      <c r="EY2698" s="168"/>
      <c r="EZ2698" s="168"/>
      <c r="FA2698" s="168"/>
      <c r="FB2698" s="168"/>
      <c r="FC2698" s="168"/>
      <c r="FD2698" s="168"/>
    </row>
    <row r="2699" spans="1:160" s="5" customFormat="1" ht="30" customHeight="1" thickBot="1" x14ac:dyDescent="0.35">
      <c r="A2699" s="263"/>
      <c r="B2699" s="263"/>
      <c r="C2699" s="265"/>
      <c r="D2699" s="486"/>
      <c r="E2699" s="487"/>
      <c r="F2699" s="506" t="s">
        <v>2</v>
      </c>
      <c r="G2699" s="507"/>
      <c r="H2699" s="507"/>
      <c r="I2699" s="507"/>
      <c r="J2699" s="507"/>
      <c r="K2699" s="507"/>
      <c r="L2699" s="507"/>
      <c r="M2699" s="507"/>
      <c r="N2699" s="507"/>
      <c r="O2699" s="508"/>
      <c r="P2699" s="32">
        <v>56</v>
      </c>
      <c r="Q2699" s="101" t="s">
        <v>3</v>
      </c>
      <c r="R2699" s="509">
        <v>147</v>
      </c>
      <c r="S2699" s="510"/>
      <c r="T2699" s="504"/>
      <c r="U2699" s="505"/>
      <c r="V2699" s="33">
        <f>+IF(C2708="","",1)</f>
        <v>1</v>
      </c>
      <c r="W2699" s="57"/>
      <c r="X2699" s="86"/>
      <c r="Y2699" s="39"/>
      <c r="Z2699" s="36"/>
      <c r="AA2699" s="36"/>
      <c r="AD2699" s="33"/>
      <c r="AG2699" s="33"/>
      <c r="AH2699" s="43"/>
      <c r="AI2699" s="43"/>
      <c r="AJ2699" s="43"/>
      <c r="AK2699" s="43"/>
      <c r="AL2699" s="43"/>
      <c r="AM2699" s="43"/>
      <c r="AN2699" s="43"/>
      <c r="AO2699" s="43"/>
      <c r="AP2699" s="43"/>
      <c r="AQ2699" s="43"/>
      <c r="AR2699" s="43"/>
      <c r="AS2699" s="43"/>
      <c r="AT2699" s="43"/>
      <c r="AU2699" s="44"/>
      <c r="AV2699" s="33"/>
      <c r="AW2699" s="33"/>
      <c r="AX2699" s="33"/>
      <c r="AZ2699" s="141"/>
      <c r="BE2699" s="168"/>
      <c r="BF2699" s="168"/>
      <c r="BG2699" s="168"/>
      <c r="BH2699" s="168"/>
      <c r="BI2699" s="168"/>
      <c r="BJ2699" s="168"/>
      <c r="BK2699" s="168"/>
      <c r="BL2699" s="168"/>
      <c r="BM2699" s="168"/>
      <c r="DK2699" s="168"/>
      <c r="DL2699" s="168"/>
      <c r="DM2699" s="168"/>
      <c r="DN2699" s="168"/>
      <c r="DO2699" s="168"/>
      <c r="DP2699" s="168"/>
      <c r="DQ2699" s="168"/>
      <c r="DR2699" s="168"/>
      <c r="DS2699" s="168"/>
      <c r="DT2699" s="168"/>
      <c r="DU2699" s="168"/>
      <c r="DV2699" s="168"/>
      <c r="DW2699" s="168"/>
      <c r="DX2699" s="168"/>
      <c r="DY2699" s="168"/>
      <c r="DZ2699" s="168"/>
      <c r="EA2699" s="168"/>
      <c r="EB2699" s="168"/>
      <c r="EC2699" s="168"/>
      <c r="ED2699" s="168"/>
      <c r="EE2699" s="168"/>
      <c r="EF2699" s="168"/>
      <c r="EG2699" s="168"/>
      <c r="EH2699" s="168"/>
      <c r="EI2699" s="168"/>
      <c r="EJ2699" s="168"/>
      <c r="EK2699" s="168"/>
      <c r="EL2699" s="168"/>
      <c r="EM2699" s="168"/>
      <c r="EN2699" s="168"/>
      <c r="EO2699" s="168"/>
      <c r="EP2699" s="168"/>
      <c r="EQ2699" s="168"/>
      <c r="ER2699" s="168"/>
      <c r="ES2699" s="168"/>
      <c r="ET2699" s="168"/>
      <c r="EU2699" s="168"/>
      <c r="EV2699" s="168"/>
      <c r="EW2699" s="168"/>
      <c r="EX2699" s="168"/>
      <c r="EY2699" s="168"/>
      <c r="EZ2699" s="168"/>
      <c r="FA2699" s="168"/>
      <c r="FB2699" s="168"/>
      <c r="FC2699" s="168"/>
      <c r="FD2699" s="168"/>
    </row>
    <row r="2700" spans="1:160" s="5" customFormat="1" ht="5.25" customHeight="1" thickBot="1" x14ac:dyDescent="0.35">
      <c r="A2700" s="263"/>
      <c r="B2700" s="263"/>
      <c r="C2700" s="265"/>
      <c r="D2700" s="454"/>
      <c r="E2700" s="454"/>
      <c r="F2700" s="454"/>
      <c r="G2700" s="454"/>
      <c r="H2700" s="454"/>
      <c r="I2700" s="454"/>
      <c r="J2700" s="454"/>
      <c r="K2700" s="454"/>
      <c r="L2700" s="454"/>
      <c r="M2700" s="454"/>
      <c r="N2700" s="454"/>
      <c r="O2700" s="454"/>
      <c r="P2700" s="454"/>
      <c r="Q2700" s="454"/>
      <c r="R2700" s="454"/>
      <c r="S2700" s="454"/>
      <c r="T2700" s="454"/>
      <c r="U2700" s="454"/>
      <c r="V2700" s="33"/>
      <c r="W2700" s="57"/>
      <c r="X2700" s="86"/>
      <c r="Y2700" s="38"/>
      <c r="Z2700" s="36"/>
      <c r="AA2700" s="36"/>
      <c r="AD2700" s="33"/>
      <c r="AG2700" s="33"/>
      <c r="AH2700" s="43"/>
      <c r="AI2700" s="43"/>
      <c r="AJ2700" s="43"/>
      <c r="AK2700" s="43"/>
      <c r="AL2700" s="43"/>
      <c r="AM2700" s="43"/>
      <c r="AN2700" s="43"/>
      <c r="AO2700" s="43"/>
      <c r="AP2700" s="43"/>
      <c r="AQ2700" s="43"/>
      <c r="AR2700" s="43"/>
      <c r="AS2700" s="43"/>
      <c r="AT2700" s="43"/>
      <c r="AU2700" s="44"/>
      <c r="AV2700" s="33"/>
      <c r="AW2700" s="33"/>
      <c r="AX2700" s="33"/>
      <c r="AZ2700" s="141"/>
      <c r="BE2700" s="168"/>
      <c r="BF2700" s="168"/>
      <c r="BG2700" s="168"/>
      <c r="BH2700" s="168"/>
      <c r="BI2700" s="168"/>
      <c r="BJ2700" s="168"/>
      <c r="BK2700" s="168"/>
      <c r="BL2700" s="168"/>
      <c r="BM2700" s="168"/>
      <c r="DK2700" s="168"/>
      <c r="DL2700" s="168"/>
      <c r="DM2700" s="168"/>
      <c r="DN2700" s="168"/>
      <c r="DO2700" s="168"/>
      <c r="DP2700" s="168"/>
      <c r="DQ2700" s="168"/>
      <c r="DR2700" s="168"/>
      <c r="DS2700" s="168"/>
      <c r="DT2700" s="168"/>
      <c r="DU2700" s="168"/>
      <c r="DV2700" s="168"/>
      <c r="DW2700" s="168"/>
      <c r="DX2700" s="168"/>
      <c r="DY2700" s="168"/>
      <c r="DZ2700" s="168"/>
      <c r="EA2700" s="168"/>
      <c r="EB2700" s="168"/>
      <c r="EC2700" s="168"/>
      <c r="ED2700" s="168"/>
      <c r="EE2700" s="168"/>
      <c r="EF2700" s="168"/>
      <c r="EG2700" s="168"/>
      <c r="EH2700" s="168"/>
      <c r="EI2700" s="168"/>
      <c r="EJ2700" s="168"/>
      <c r="EK2700" s="168"/>
      <c r="EL2700" s="168"/>
      <c r="EM2700" s="168"/>
      <c r="EN2700" s="168"/>
      <c r="EO2700" s="168"/>
      <c r="EP2700" s="168"/>
      <c r="EQ2700" s="168"/>
      <c r="ER2700" s="168"/>
      <c r="ES2700" s="168"/>
      <c r="ET2700" s="168"/>
      <c r="EU2700" s="168"/>
      <c r="EV2700" s="168"/>
      <c r="EW2700" s="168"/>
      <c r="EX2700" s="168"/>
      <c r="EY2700" s="168"/>
      <c r="EZ2700" s="168"/>
      <c r="FA2700" s="168"/>
      <c r="FB2700" s="168"/>
      <c r="FC2700" s="168"/>
      <c r="FD2700" s="168"/>
    </row>
    <row r="2701" spans="1:160" s="5" customFormat="1" ht="24.9" customHeight="1" x14ac:dyDescent="0.3">
      <c r="A2701" s="263"/>
      <c r="B2701" s="263"/>
      <c r="C2701" s="265"/>
      <c r="D2701" s="511" t="s">
        <v>4</v>
      </c>
      <c r="E2701" s="512"/>
      <c r="F2701" s="513" t="s">
        <v>168</v>
      </c>
      <c r="G2701" s="514"/>
      <c r="H2701" s="514"/>
      <c r="I2701" s="515"/>
      <c r="J2701" s="516" t="s">
        <v>5</v>
      </c>
      <c r="K2701" s="512"/>
      <c r="L2701" s="513" t="s">
        <v>102</v>
      </c>
      <c r="M2701" s="514"/>
      <c r="N2701" s="514"/>
      <c r="O2701" s="514"/>
      <c r="P2701" s="515"/>
      <c r="Q2701" s="1" t="s">
        <v>6</v>
      </c>
      <c r="R2701" s="513" t="s">
        <v>36</v>
      </c>
      <c r="S2701" s="514"/>
      <c r="T2701" s="514"/>
      <c r="U2701" s="517"/>
      <c r="V2701" s="33"/>
      <c r="W2701" s="57"/>
      <c r="X2701" s="86"/>
      <c r="Y2701" s="33"/>
      <c r="Z2701" s="36"/>
      <c r="AA2701" s="36"/>
      <c r="AD2701" s="33"/>
      <c r="AG2701" s="33"/>
      <c r="AH2701" s="43"/>
      <c r="AI2701" s="43"/>
      <c r="AJ2701" s="43"/>
      <c r="AK2701" s="43"/>
      <c r="AL2701" s="43"/>
      <c r="AM2701" s="43"/>
      <c r="AN2701" s="43"/>
      <c r="AO2701" s="43"/>
      <c r="AP2701" s="43"/>
      <c r="AQ2701" s="43"/>
      <c r="AR2701" s="43"/>
      <c r="AS2701" s="43"/>
      <c r="AT2701" s="43"/>
      <c r="AU2701" s="44"/>
      <c r="AV2701" s="33"/>
      <c r="AW2701" s="33"/>
      <c r="AX2701" s="33"/>
      <c r="AZ2701" s="141"/>
      <c r="BE2701" s="168"/>
      <c r="BF2701" s="168"/>
      <c r="BG2701" s="168"/>
      <c r="BH2701" s="168"/>
      <c r="BI2701" s="168"/>
      <c r="BJ2701" s="168"/>
      <c r="BK2701" s="168"/>
      <c r="BL2701" s="168"/>
      <c r="BM2701" s="168"/>
      <c r="DK2701" s="168"/>
      <c r="DL2701" s="168"/>
      <c r="DM2701" s="168"/>
      <c r="DN2701" s="168"/>
      <c r="DO2701" s="168"/>
      <c r="DP2701" s="168"/>
      <c r="DQ2701" s="168"/>
      <c r="DR2701" s="168"/>
      <c r="DS2701" s="168"/>
      <c r="DT2701" s="168"/>
      <c r="DU2701" s="168"/>
      <c r="DV2701" s="168"/>
      <c r="DW2701" s="168"/>
      <c r="DX2701" s="168"/>
      <c r="DY2701" s="168"/>
      <c r="DZ2701" s="168"/>
      <c r="EA2701" s="168"/>
      <c r="EB2701" s="168"/>
      <c r="EC2701" s="168"/>
      <c r="ED2701" s="168"/>
      <c r="EE2701" s="168"/>
      <c r="EF2701" s="168"/>
      <c r="EG2701" s="168"/>
      <c r="EH2701" s="168"/>
      <c r="EI2701" s="168"/>
      <c r="EJ2701" s="168"/>
      <c r="EK2701" s="168"/>
      <c r="EL2701" s="168"/>
      <c r="EM2701" s="168"/>
      <c r="EN2701" s="168"/>
      <c r="EO2701" s="168"/>
      <c r="EP2701" s="168"/>
      <c r="EQ2701" s="168"/>
      <c r="ER2701" s="168"/>
      <c r="ES2701" s="168"/>
      <c r="ET2701" s="168"/>
      <c r="EU2701" s="168"/>
      <c r="EV2701" s="168"/>
      <c r="EW2701" s="168"/>
      <c r="EX2701" s="168"/>
      <c r="EY2701" s="168"/>
      <c r="EZ2701" s="168"/>
      <c r="FA2701" s="168"/>
      <c r="FB2701" s="168"/>
      <c r="FC2701" s="168"/>
      <c r="FD2701" s="168"/>
    </row>
    <row r="2702" spans="1:160" s="5" customFormat="1" ht="45" customHeight="1" thickBot="1" x14ac:dyDescent="0.35">
      <c r="A2702" s="263"/>
      <c r="B2702" s="263"/>
      <c r="C2702" s="265"/>
      <c r="D2702" s="518" t="s">
        <v>7</v>
      </c>
      <c r="E2702" s="519"/>
      <c r="F2702" s="520" t="s">
        <v>169</v>
      </c>
      <c r="G2702" s="521"/>
      <c r="H2702" s="521"/>
      <c r="I2702" s="521"/>
      <c r="J2702" s="521"/>
      <c r="K2702" s="521"/>
      <c r="L2702" s="521"/>
      <c r="M2702" s="521"/>
      <c r="N2702" s="521"/>
      <c r="O2702" s="521"/>
      <c r="P2702" s="521"/>
      <c r="Q2702" s="521"/>
      <c r="R2702" s="521"/>
      <c r="S2702" s="521"/>
      <c r="T2702" s="521"/>
      <c r="U2702" s="522"/>
      <c r="V2702" s="33"/>
      <c r="W2702" s="57"/>
      <c r="X2702" s="86"/>
      <c r="Y2702" s="33"/>
      <c r="Z2702" s="36"/>
      <c r="AA2702" s="36"/>
      <c r="AD2702" s="33"/>
      <c r="AG2702" s="33"/>
      <c r="AH2702" s="43"/>
      <c r="AI2702" s="43"/>
      <c r="AJ2702" s="43"/>
      <c r="AK2702" s="43"/>
      <c r="AL2702" s="43"/>
      <c r="AM2702" s="43"/>
      <c r="AN2702" s="43"/>
      <c r="AO2702" s="43"/>
      <c r="AP2702" s="43"/>
      <c r="AQ2702" s="43"/>
      <c r="AR2702" s="43"/>
      <c r="AS2702" s="43"/>
      <c r="AT2702" s="43"/>
      <c r="AU2702" s="44"/>
      <c r="AV2702" s="33"/>
      <c r="AW2702" s="33"/>
      <c r="AX2702" s="33"/>
      <c r="AZ2702" s="141"/>
      <c r="BE2702" s="168"/>
      <c r="BF2702" s="168"/>
      <c r="BG2702" s="168"/>
      <c r="BH2702" s="168"/>
      <c r="BI2702" s="168"/>
      <c r="BJ2702" s="168"/>
      <c r="BK2702" s="168"/>
      <c r="BL2702" s="168"/>
      <c r="BM2702" s="168"/>
      <c r="DK2702" s="168"/>
      <c r="DL2702" s="168"/>
      <c r="DM2702" s="168"/>
      <c r="DN2702" s="168"/>
      <c r="DO2702" s="168"/>
      <c r="DP2702" s="168"/>
      <c r="DQ2702" s="168"/>
      <c r="DR2702" s="168"/>
      <c r="DS2702" s="168"/>
      <c r="DT2702" s="168"/>
      <c r="DU2702" s="168"/>
      <c r="DV2702" s="168"/>
      <c r="DW2702" s="168"/>
      <c r="DX2702" s="168"/>
      <c r="DY2702" s="168"/>
      <c r="DZ2702" s="168"/>
      <c r="EA2702" s="168"/>
      <c r="EB2702" s="168"/>
      <c r="EC2702" s="168"/>
      <c r="ED2702" s="168"/>
      <c r="EE2702" s="168"/>
      <c r="EF2702" s="168"/>
      <c r="EG2702" s="168"/>
      <c r="EH2702" s="168"/>
      <c r="EI2702" s="168"/>
      <c r="EJ2702" s="168"/>
      <c r="EK2702" s="168"/>
      <c r="EL2702" s="168"/>
      <c r="EM2702" s="168"/>
      <c r="EN2702" s="168"/>
      <c r="EO2702" s="168"/>
      <c r="EP2702" s="168"/>
      <c r="EQ2702" s="168"/>
      <c r="ER2702" s="168"/>
      <c r="ES2702" s="168"/>
      <c r="ET2702" s="168"/>
      <c r="EU2702" s="168"/>
      <c r="EV2702" s="168"/>
      <c r="EW2702" s="168"/>
      <c r="EX2702" s="168"/>
      <c r="EY2702" s="168"/>
      <c r="EZ2702" s="168"/>
      <c r="FA2702" s="168"/>
      <c r="FB2702" s="168"/>
      <c r="FC2702" s="168"/>
      <c r="FD2702" s="168"/>
    </row>
    <row r="2703" spans="1:160" s="5" customFormat="1" ht="5.0999999999999996" customHeight="1" thickBot="1" x14ac:dyDescent="0.35">
      <c r="A2703" s="263"/>
      <c r="B2703" s="263"/>
      <c r="C2703" s="265"/>
      <c r="D2703" s="523"/>
      <c r="E2703" s="523"/>
      <c r="F2703" s="523"/>
      <c r="G2703" s="523"/>
      <c r="H2703" s="523"/>
      <c r="I2703" s="523"/>
      <c r="J2703" s="523"/>
      <c r="K2703" s="523"/>
      <c r="L2703" s="523"/>
      <c r="M2703" s="523"/>
      <c r="N2703" s="523"/>
      <c r="O2703" s="523"/>
      <c r="P2703" s="523"/>
      <c r="Q2703" s="523"/>
      <c r="R2703" s="523"/>
      <c r="S2703" s="523"/>
      <c r="T2703" s="523"/>
      <c r="U2703" s="523"/>
      <c r="V2703" s="33"/>
      <c r="W2703" s="57"/>
      <c r="X2703" s="86"/>
      <c r="Y2703" s="33"/>
      <c r="Z2703" s="36"/>
      <c r="AA2703" s="36"/>
      <c r="AD2703" s="33"/>
      <c r="AG2703" s="33"/>
      <c r="AH2703" s="43"/>
      <c r="AI2703" s="43"/>
      <c r="AJ2703" s="43"/>
      <c r="AK2703" s="43"/>
      <c r="AL2703" s="43"/>
      <c r="AM2703" s="43"/>
      <c r="AN2703" s="43"/>
      <c r="AO2703" s="43"/>
      <c r="AP2703" s="43"/>
      <c r="AQ2703" s="43"/>
      <c r="AR2703" s="43"/>
      <c r="AS2703" s="43"/>
      <c r="AT2703" s="43"/>
      <c r="AU2703" s="44"/>
      <c r="AV2703" s="33"/>
      <c r="AW2703" s="33"/>
      <c r="AX2703" s="33"/>
      <c r="AZ2703" s="141"/>
      <c r="BE2703" s="168"/>
      <c r="BF2703" s="168"/>
      <c r="BG2703" s="168"/>
      <c r="BH2703" s="168"/>
      <c r="BI2703" s="168"/>
      <c r="BJ2703" s="168"/>
      <c r="BK2703" s="168"/>
      <c r="BL2703" s="168"/>
      <c r="BM2703" s="168"/>
      <c r="DK2703" s="168"/>
      <c r="DL2703" s="168"/>
      <c r="DM2703" s="168"/>
      <c r="DN2703" s="168"/>
      <c r="DO2703" s="168"/>
      <c r="DP2703" s="168"/>
      <c r="DQ2703" s="168"/>
      <c r="DR2703" s="168"/>
      <c r="DS2703" s="168"/>
      <c r="DT2703" s="168"/>
      <c r="DU2703" s="168"/>
      <c r="DV2703" s="168"/>
      <c r="DW2703" s="168"/>
      <c r="DX2703" s="168"/>
      <c r="DY2703" s="168"/>
      <c r="DZ2703" s="168"/>
      <c r="EA2703" s="168"/>
      <c r="EB2703" s="168"/>
      <c r="EC2703" s="168"/>
      <c r="ED2703" s="168"/>
      <c r="EE2703" s="168"/>
      <c r="EF2703" s="168"/>
      <c r="EG2703" s="168"/>
      <c r="EH2703" s="168"/>
      <c r="EI2703" s="168"/>
      <c r="EJ2703" s="168"/>
      <c r="EK2703" s="168"/>
      <c r="EL2703" s="168"/>
      <c r="EM2703" s="168"/>
      <c r="EN2703" s="168"/>
      <c r="EO2703" s="168"/>
      <c r="EP2703" s="168"/>
      <c r="EQ2703" s="168"/>
      <c r="ER2703" s="168"/>
      <c r="ES2703" s="168"/>
      <c r="ET2703" s="168"/>
      <c r="EU2703" s="168"/>
      <c r="EV2703" s="168"/>
      <c r="EW2703" s="168"/>
      <c r="EX2703" s="168"/>
      <c r="EY2703" s="168"/>
      <c r="EZ2703" s="168"/>
      <c r="FA2703" s="168"/>
      <c r="FB2703" s="168"/>
      <c r="FC2703" s="168"/>
      <c r="FD2703" s="168"/>
    </row>
    <row r="2704" spans="1:160" s="5" customFormat="1" ht="24.9" customHeight="1" thickBot="1" x14ac:dyDescent="0.35">
      <c r="A2704" s="263"/>
      <c r="B2704" s="263"/>
      <c r="C2704" s="265"/>
      <c r="D2704" s="2" t="s">
        <v>103</v>
      </c>
      <c r="E2704" s="98" t="s">
        <v>106</v>
      </c>
      <c r="F2704" s="455" t="s">
        <v>104</v>
      </c>
      <c r="G2704" s="524"/>
      <c r="H2704" s="456"/>
      <c r="I2704" s="525">
        <v>44058</v>
      </c>
      <c r="J2704" s="526"/>
      <c r="K2704" s="526"/>
      <c r="L2704" s="526"/>
      <c r="M2704" s="526"/>
      <c r="N2704" s="527"/>
      <c r="O2704" s="3" t="s">
        <v>8</v>
      </c>
      <c r="P2704" s="449" t="s">
        <v>24</v>
      </c>
      <c r="Q2704" s="450"/>
      <c r="R2704" s="450"/>
      <c r="S2704" s="450"/>
      <c r="T2704" s="450"/>
      <c r="U2704" s="528"/>
      <c r="V2704" s="33"/>
      <c r="W2704" s="57"/>
      <c r="X2704" s="86"/>
      <c r="Y2704" s="33"/>
      <c r="Z2704" s="36"/>
      <c r="AA2704" s="36"/>
      <c r="AD2704" s="33"/>
      <c r="AG2704" s="33"/>
      <c r="AH2704" s="43"/>
      <c r="AI2704" s="43"/>
      <c r="AJ2704" s="43"/>
      <c r="AK2704" s="43"/>
      <c r="AL2704" s="43"/>
      <c r="AM2704" s="43"/>
      <c r="AN2704" s="43"/>
      <c r="AO2704" s="43"/>
      <c r="AP2704" s="43"/>
      <c r="AQ2704" s="43"/>
      <c r="AR2704" s="43"/>
      <c r="AS2704" s="43"/>
      <c r="AT2704" s="43"/>
      <c r="AU2704" s="44"/>
      <c r="AV2704" s="33"/>
      <c r="AW2704" s="33"/>
      <c r="AX2704" s="33"/>
      <c r="AZ2704" s="141"/>
      <c r="BE2704" s="168"/>
      <c r="BF2704" s="168"/>
      <c r="BG2704" s="168"/>
      <c r="BH2704" s="168"/>
      <c r="BI2704" s="168"/>
      <c r="BJ2704" s="168"/>
      <c r="BK2704" s="168"/>
      <c r="BL2704" s="168"/>
      <c r="BM2704" s="168"/>
      <c r="DK2704" s="168"/>
      <c r="DL2704" s="168"/>
      <c r="DM2704" s="168"/>
      <c r="DN2704" s="168"/>
      <c r="DO2704" s="168"/>
      <c r="DP2704" s="168"/>
      <c r="DQ2704" s="168"/>
      <c r="DR2704" s="168"/>
      <c r="DS2704" s="168"/>
      <c r="DT2704" s="168"/>
      <c r="DU2704" s="168"/>
      <c r="DV2704" s="168"/>
      <c r="DW2704" s="168"/>
      <c r="DX2704" s="168"/>
      <c r="DY2704" s="168"/>
      <c r="DZ2704" s="168"/>
      <c r="EA2704" s="168"/>
      <c r="EB2704" s="168"/>
      <c r="EC2704" s="168"/>
      <c r="ED2704" s="168"/>
      <c r="EE2704" s="168"/>
      <c r="EF2704" s="168"/>
      <c r="EG2704" s="168"/>
      <c r="EH2704" s="168"/>
      <c r="EI2704" s="168"/>
      <c r="EJ2704" s="168"/>
      <c r="EK2704" s="168"/>
      <c r="EL2704" s="168"/>
      <c r="EM2704" s="168"/>
      <c r="EN2704" s="168"/>
      <c r="EO2704" s="168"/>
      <c r="EP2704" s="168"/>
      <c r="EQ2704" s="168"/>
      <c r="ER2704" s="168"/>
      <c r="ES2704" s="168"/>
      <c r="ET2704" s="168"/>
      <c r="EU2704" s="168"/>
      <c r="EV2704" s="168"/>
      <c r="EW2704" s="168"/>
      <c r="EX2704" s="168"/>
      <c r="EY2704" s="168"/>
      <c r="EZ2704" s="168"/>
      <c r="FA2704" s="168"/>
      <c r="FB2704" s="168"/>
      <c r="FC2704" s="168"/>
      <c r="FD2704" s="168"/>
    </row>
    <row r="2705" spans="1:160" s="5" customFormat="1" ht="5.0999999999999996" customHeight="1" thickBot="1" x14ac:dyDescent="0.35">
      <c r="A2705" s="263"/>
      <c r="B2705" s="263"/>
      <c r="C2705" s="265"/>
      <c r="D2705" s="100"/>
      <c r="E2705" s="100"/>
      <c r="F2705" s="100"/>
      <c r="G2705" s="100"/>
      <c r="H2705" s="100"/>
      <c r="I2705" s="100"/>
      <c r="J2705" s="100"/>
      <c r="K2705" s="100"/>
      <c r="L2705" s="100"/>
      <c r="M2705" s="100"/>
      <c r="N2705" s="100"/>
      <c r="O2705" s="100"/>
      <c r="P2705" s="100"/>
      <c r="Q2705" s="100"/>
      <c r="R2705" s="100"/>
      <c r="S2705" s="100"/>
      <c r="T2705" s="100"/>
      <c r="U2705" s="100"/>
      <c r="V2705" s="33"/>
      <c r="W2705" s="57"/>
      <c r="X2705" s="86"/>
      <c r="Y2705" s="33"/>
      <c r="Z2705" s="36"/>
      <c r="AA2705" s="36"/>
      <c r="AD2705" s="33"/>
      <c r="AG2705" s="33"/>
      <c r="AH2705" s="43"/>
      <c r="AI2705" s="43"/>
      <c r="AJ2705" s="43"/>
      <c r="AK2705" s="43"/>
      <c r="AL2705" s="43"/>
      <c r="AM2705" s="43"/>
      <c r="AN2705" s="43"/>
      <c r="AO2705" s="43"/>
      <c r="AP2705" s="43"/>
      <c r="AQ2705" s="43"/>
      <c r="AR2705" s="43"/>
      <c r="AS2705" s="43"/>
      <c r="AT2705" s="43"/>
      <c r="AU2705" s="44"/>
      <c r="AV2705" s="33"/>
      <c r="AW2705" s="33"/>
      <c r="AX2705" s="33"/>
      <c r="AZ2705" s="141"/>
      <c r="BE2705" s="168"/>
      <c r="BF2705" s="168"/>
      <c r="BG2705" s="168"/>
      <c r="BH2705" s="168"/>
      <c r="BI2705" s="168"/>
      <c r="BJ2705" s="168"/>
      <c r="BK2705" s="168"/>
      <c r="BL2705" s="168"/>
      <c r="BM2705" s="168"/>
      <c r="DK2705" s="168"/>
      <c r="DL2705" s="168"/>
      <c r="DM2705" s="168"/>
      <c r="DN2705" s="168"/>
      <c r="DO2705" s="168"/>
      <c r="DP2705" s="168"/>
      <c r="DQ2705" s="168"/>
      <c r="DR2705" s="168"/>
      <c r="DS2705" s="168"/>
      <c r="DT2705" s="168"/>
      <c r="DU2705" s="168"/>
      <c r="DV2705" s="168"/>
      <c r="DW2705" s="168"/>
      <c r="DX2705" s="168"/>
      <c r="DY2705" s="168"/>
      <c r="DZ2705" s="168"/>
      <c r="EA2705" s="168"/>
      <c r="EB2705" s="168"/>
      <c r="EC2705" s="168"/>
      <c r="ED2705" s="168"/>
      <c r="EE2705" s="168"/>
      <c r="EF2705" s="168"/>
      <c r="EG2705" s="168"/>
      <c r="EH2705" s="168"/>
      <c r="EI2705" s="168"/>
      <c r="EJ2705" s="168"/>
      <c r="EK2705" s="168"/>
      <c r="EL2705" s="168"/>
      <c r="EM2705" s="168"/>
      <c r="EN2705" s="168"/>
      <c r="EO2705" s="168"/>
      <c r="EP2705" s="168"/>
      <c r="EQ2705" s="168"/>
      <c r="ER2705" s="168"/>
      <c r="ES2705" s="168"/>
      <c r="ET2705" s="168"/>
      <c r="EU2705" s="168"/>
      <c r="EV2705" s="168"/>
      <c r="EW2705" s="168"/>
      <c r="EX2705" s="168"/>
      <c r="EY2705" s="168"/>
      <c r="EZ2705" s="168"/>
      <c r="FA2705" s="168"/>
      <c r="FB2705" s="168"/>
      <c r="FC2705" s="168"/>
      <c r="FD2705" s="168"/>
    </row>
    <row r="2706" spans="1:160" s="5" customFormat="1" ht="24.9" customHeight="1" thickBot="1" x14ac:dyDescent="0.35">
      <c r="A2706" s="263"/>
      <c r="B2706" s="263"/>
      <c r="C2706" s="265"/>
      <c r="D2706" s="2" t="s">
        <v>31</v>
      </c>
      <c r="E2706" s="449"/>
      <c r="F2706" s="450"/>
      <c r="G2706" s="450"/>
      <c r="H2706" s="450"/>
      <c r="I2706" s="450"/>
      <c r="J2706" s="451"/>
      <c r="K2706" s="19" t="s">
        <v>105</v>
      </c>
      <c r="L2706" s="452"/>
      <c r="M2706" s="452"/>
      <c r="N2706" s="452"/>
      <c r="O2706" s="452"/>
      <c r="P2706" s="452"/>
      <c r="Q2706" s="452"/>
      <c r="R2706" s="452"/>
      <c r="S2706" s="452"/>
      <c r="T2706" s="452"/>
      <c r="U2706" s="453"/>
      <c r="V2706" s="33"/>
      <c r="W2706" s="57"/>
      <c r="X2706" s="86"/>
      <c r="Y2706" s="33"/>
      <c r="Z2706" s="36"/>
      <c r="AA2706" s="36"/>
      <c r="AD2706" s="33"/>
      <c r="AG2706" s="33"/>
      <c r="AH2706" s="43"/>
      <c r="AI2706" s="43"/>
      <c r="AJ2706" s="43"/>
      <c r="AK2706" s="43"/>
      <c r="AL2706" s="43"/>
      <c r="AM2706" s="43"/>
      <c r="AN2706" s="43"/>
      <c r="AO2706" s="43"/>
      <c r="AP2706" s="43"/>
      <c r="AQ2706" s="43"/>
      <c r="AR2706" s="43"/>
      <c r="AS2706" s="43"/>
      <c r="AT2706" s="43"/>
      <c r="AU2706" s="44"/>
      <c r="AV2706" s="33"/>
      <c r="AW2706" s="33"/>
      <c r="AX2706" s="33"/>
      <c r="AZ2706" s="141"/>
      <c r="BE2706" s="168"/>
      <c r="BF2706" s="168"/>
      <c r="BG2706" s="168"/>
      <c r="BH2706" s="168"/>
      <c r="BI2706" s="168"/>
      <c r="BJ2706" s="168"/>
      <c r="BK2706" s="168"/>
      <c r="BL2706" s="168"/>
      <c r="BM2706" s="168"/>
      <c r="DK2706" s="168"/>
      <c r="DL2706" s="168"/>
      <c r="DM2706" s="168"/>
      <c r="DN2706" s="168"/>
      <c r="DO2706" s="168"/>
      <c r="DP2706" s="168"/>
      <c r="DQ2706" s="168"/>
      <c r="DR2706" s="168"/>
      <c r="DS2706" s="168"/>
      <c r="DT2706" s="168"/>
      <c r="DU2706" s="168"/>
      <c r="DV2706" s="168"/>
      <c r="DW2706" s="168"/>
      <c r="DX2706" s="168"/>
      <c r="DY2706" s="168"/>
      <c r="DZ2706" s="168"/>
      <c r="EA2706" s="168"/>
      <c r="EB2706" s="168"/>
      <c r="EC2706" s="168"/>
      <c r="ED2706" s="168"/>
      <c r="EE2706" s="168"/>
      <c r="EF2706" s="168"/>
      <c r="EG2706" s="168"/>
      <c r="EH2706" s="168"/>
      <c r="EI2706" s="168"/>
      <c r="EJ2706" s="168"/>
      <c r="EK2706" s="168"/>
      <c r="EL2706" s="168"/>
      <c r="EM2706" s="168"/>
      <c r="EN2706" s="168"/>
      <c r="EO2706" s="168"/>
      <c r="EP2706" s="168"/>
      <c r="EQ2706" s="168"/>
      <c r="ER2706" s="168"/>
      <c r="ES2706" s="168"/>
      <c r="ET2706" s="168"/>
      <c r="EU2706" s="168"/>
      <c r="EV2706" s="168"/>
      <c r="EW2706" s="168"/>
      <c r="EX2706" s="168"/>
      <c r="EY2706" s="168"/>
      <c r="EZ2706" s="168"/>
      <c r="FA2706" s="168"/>
      <c r="FB2706" s="168"/>
      <c r="FC2706" s="168"/>
      <c r="FD2706" s="168"/>
    </row>
    <row r="2707" spans="1:160" s="5" customFormat="1" ht="5.0999999999999996" customHeight="1" thickBot="1" x14ac:dyDescent="0.35">
      <c r="A2707" s="263"/>
      <c r="B2707" s="263"/>
      <c r="C2707" s="265"/>
      <c r="D2707" s="454"/>
      <c r="E2707" s="454"/>
      <c r="F2707" s="454"/>
      <c r="G2707" s="454"/>
      <c r="H2707" s="454"/>
      <c r="I2707" s="454"/>
      <c r="J2707" s="454"/>
      <c r="K2707" s="454"/>
      <c r="L2707" s="454"/>
      <c r="M2707" s="454"/>
      <c r="N2707" s="454"/>
      <c r="O2707" s="454"/>
      <c r="P2707" s="454"/>
      <c r="Q2707" s="454"/>
      <c r="R2707" s="454"/>
      <c r="S2707" s="454"/>
      <c r="T2707" s="454"/>
      <c r="U2707" s="454"/>
      <c r="V2707" s="33"/>
      <c r="W2707" s="57"/>
      <c r="X2707" s="86"/>
      <c r="Y2707" s="33"/>
      <c r="Z2707" s="36"/>
      <c r="AA2707" s="36"/>
      <c r="AD2707" s="33"/>
      <c r="AG2707" s="33"/>
      <c r="AH2707" s="43"/>
      <c r="AI2707" s="43"/>
      <c r="AJ2707" s="43"/>
      <c r="AK2707" s="43"/>
      <c r="AL2707" s="43"/>
      <c r="AM2707" s="43"/>
      <c r="AN2707" s="43"/>
      <c r="AO2707" s="43"/>
      <c r="AP2707" s="43"/>
      <c r="AQ2707" s="43"/>
      <c r="AR2707" s="43"/>
      <c r="AS2707" s="43"/>
      <c r="AT2707" s="43"/>
      <c r="AU2707" s="44"/>
      <c r="AV2707" s="33"/>
      <c r="AW2707" s="33"/>
      <c r="AX2707" s="33"/>
      <c r="AZ2707" s="141"/>
      <c r="BE2707" s="168"/>
      <c r="BF2707" s="168"/>
      <c r="BG2707" s="168"/>
      <c r="BH2707" s="168"/>
      <c r="BI2707" s="168"/>
      <c r="BJ2707" s="168"/>
      <c r="BK2707" s="168"/>
      <c r="BL2707" s="168"/>
      <c r="BM2707" s="168"/>
      <c r="DK2707" s="168"/>
      <c r="DL2707" s="168"/>
      <c r="DM2707" s="168"/>
      <c r="DN2707" s="168"/>
      <c r="DO2707" s="168"/>
      <c r="DP2707" s="168"/>
      <c r="DQ2707" s="168"/>
      <c r="DR2707" s="168"/>
      <c r="DS2707" s="168"/>
      <c r="DT2707" s="168"/>
      <c r="DU2707" s="168"/>
      <c r="DV2707" s="168"/>
      <c r="DW2707" s="168"/>
      <c r="DX2707" s="168"/>
      <c r="DY2707" s="168"/>
      <c r="DZ2707" s="168"/>
      <c r="EA2707" s="168"/>
      <c r="EB2707" s="168"/>
      <c r="EC2707" s="168"/>
      <c r="ED2707" s="168"/>
      <c r="EE2707" s="168"/>
      <c r="EF2707" s="168"/>
      <c r="EG2707" s="168"/>
      <c r="EH2707" s="168"/>
      <c r="EI2707" s="168"/>
      <c r="EJ2707" s="168"/>
      <c r="EK2707" s="168"/>
      <c r="EL2707" s="168"/>
      <c r="EM2707" s="168"/>
      <c r="EN2707" s="168"/>
      <c r="EO2707" s="168"/>
      <c r="EP2707" s="168"/>
      <c r="EQ2707" s="168"/>
      <c r="ER2707" s="168"/>
      <c r="ES2707" s="168"/>
      <c r="ET2707" s="168"/>
      <c r="EU2707" s="168"/>
      <c r="EV2707" s="168"/>
      <c r="EW2707" s="168"/>
      <c r="EX2707" s="168"/>
      <c r="EY2707" s="168"/>
      <c r="EZ2707" s="168"/>
      <c r="FA2707" s="168"/>
      <c r="FB2707" s="168"/>
      <c r="FC2707" s="168"/>
      <c r="FD2707" s="168"/>
    </row>
    <row r="2708" spans="1:160" s="5" customFormat="1" ht="45" customHeight="1" thickBot="1" x14ac:dyDescent="0.35">
      <c r="A2708" s="263">
        <f>+E2708</f>
        <v>9.0299999999999994</v>
      </c>
      <c r="B2708" s="264">
        <f>+U2732</f>
        <v>2415</v>
      </c>
      <c r="C2708" s="265">
        <v>48</v>
      </c>
      <c r="D2708" s="165" t="s">
        <v>9</v>
      </c>
      <c r="E2708" s="180">
        <v>9.0299999999999994</v>
      </c>
      <c r="F2708" s="455" t="s">
        <v>29</v>
      </c>
      <c r="G2708" s="456"/>
      <c r="H2708" s="532" t="s">
        <v>151</v>
      </c>
      <c r="I2708" s="457"/>
      <c r="J2708" s="457"/>
      <c r="K2708" s="457"/>
      <c r="L2708" s="457"/>
      <c r="M2708" s="458"/>
      <c r="N2708" s="459" t="s">
        <v>32</v>
      </c>
      <c r="O2708" s="460"/>
      <c r="P2708" s="461"/>
      <c r="Q2708" s="462" t="s">
        <v>49</v>
      </c>
      <c r="R2708" s="463"/>
      <c r="S2708" s="463"/>
      <c r="T2708" s="463"/>
      <c r="U2708" s="464"/>
      <c r="V2708" s="33"/>
      <c r="W2708" s="57"/>
      <c r="X2708" s="86"/>
      <c r="Y2708" s="33"/>
      <c r="Z2708" s="38"/>
      <c r="AA2708" s="38"/>
      <c r="AD2708" s="33"/>
      <c r="AG2708" s="33"/>
      <c r="AH2708" s="43"/>
      <c r="AI2708" s="43"/>
      <c r="AJ2708" s="43"/>
      <c r="AK2708" s="43"/>
      <c r="AL2708" s="43"/>
      <c r="AM2708" s="43"/>
      <c r="AN2708" s="43"/>
      <c r="AO2708" s="43"/>
      <c r="AP2708" s="43"/>
      <c r="AQ2708" s="43"/>
      <c r="AR2708" s="43"/>
      <c r="AS2708" s="43"/>
      <c r="AT2708" s="43"/>
      <c r="AU2708" s="44"/>
      <c r="AV2708" s="33"/>
      <c r="AW2708" s="33"/>
      <c r="AX2708" s="33"/>
      <c r="AZ2708" s="141"/>
      <c r="BE2708" s="168"/>
      <c r="BF2708" s="168"/>
      <c r="BG2708" s="168"/>
      <c r="BH2708" s="168"/>
      <c r="BI2708" s="168"/>
      <c r="BJ2708" s="168"/>
      <c r="BK2708" s="168"/>
      <c r="BL2708" s="168"/>
      <c r="BM2708" s="168"/>
      <c r="DK2708" s="168"/>
      <c r="DL2708" s="168"/>
      <c r="DM2708" s="168"/>
      <c r="DN2708" s="168"/>
      <c r="DO2708" s="168"/>
      <c r="DP2708" s="168"/>
      <c r="DQ2708" s="168"/>
      <c r="DR2708" s="168"/>
      <c r="DS2708" s="168"/>
      <c r="DT2708" s="168"/>
      <c r="DU2708" s="168"/>
      <c r="DV2708" s="168"/>
      <c r="DW2708" s="168"/>
      <c r="DX2708" s="168"/>
      <c r="DY2708" s="168"/>
      <c r="DZ2708" s="168"/>
      <c r="EA2708" s="168"/>
      <c r="EB2708" s="168"/>
      <c r="EC2708" s="168"/>
      <c r="ED2708" s="168"/>
      <c r="EE2708" s="168"/>
      <c r="EF2708" s="168"/>
      <c r="EG2708" s="168"/>
      <c r="EH2708" s="168"/>
      <c r="EI2708" s="168"/>
      <c r="EJ2708" s="168"/>
      <c r="EK2708" s="168"/>
      <c r="EL2708" s="168"/>
      <c r="EM2708" s="168"/>
      <c r="EN2708" s="168"/>
      <c r="EO2708" s="168"/>
      <c r="EP2708" s="168"/>
      <c r="EQ2708" s="168"/>
      <c r="ER2708" s="168"/>
      <c r="ES2708" s="168"/>
      <c r="ET2708" s="168"/>
      <c r="EU2708" s="168"/>
      <c r="EV2708" s="168"/>
      <c r="EW2708" s="168"/>
      <c r="EX2708" s="168"/>
      <c r="EY2708" s="168"/>
      <c r="EZ2708" s="168"/>
      <c r="FA2708" s="168"/>
      <c r="FB2708" s="168"/>
      <c r="FC2708" s="168"/>
      <c r="FD2708" s="168"/>
    </row>
    <row r="2709" spans="1:160" s="5" customFormat="1" ht="5.0999999999999996" customHeight="1" thickBot="1" x14ac:dyDescent="0.35">
      <c r="A2709" s="263"/>
      <c r="B2709" s="263"/>
      <c r="C2709" s="265"/>
      <c r="D2709" s="428"/>
      <c r="E2709" s="428"/>
      <c r="F2709" s="428"/>
      <c r="G2709" s="428"/>
      <c r="H2709" s="428"/>
      <c r="I2709" s="428"/>
      <c r="J2709" s="428"/>
      <c r="K2709" s="428"/>
      <c r="L2709" s="428"/>
      <c r="M2709" s="428"/>
      <c r="N2709" s="454"/>
      <c r="O2709" s="454"/>
      <c r="P2709" s="454"/>
      <c r="Q2709" s="454"/>
      <c r="R2709" s="454"/>
      <c r="S2709" s="454"/>
      <c r="T2709" s="454"/>
      <c r="U2709" s="454"/>
      <c r="V2709" s="33"/>
      <c r="W2709" s="57"/>
      <c r="X2709" s="86"/>
      <c r="Y2709" s="33"/>
      <c r="Z2709" s="76"/>
      <c r="AA2709" s="76"/>
      <c r="AD2709" s="33"/>
      <c r="AG2709" s="33"/>
      <c r="AH2709" s="43"/>
      <c r="AI2709" s="43"/>
      <c r="AJ2709" s="43"/>
      <c r="AK2709" s="43"/>
      <c r="AL2709" s="43"/>
      <c r="AM2709" s="43"/>
      <c r="AN2709" s="43"/>
      <c r="AO2709" s="43"/>
      <c r="AP2709" s="43"/>
      <c r="AQ2709" s="43"/>
      <c r="AR2709" s="43"/>
      <c r="AS2709" s="43"/>
      <c r="AT2709" s="43"/>
      <c r="AU2709" s="44"/>
      <c r="AV2709" s="33"/>
      <c r="AW2709" s="33"/>
      <c r="AX2709" s="33"/>
      <c r="AZ2709" s="141"/>
      <c r="BE2709" s="168"/>
      <c r="BF2709" s="168"/>
      <c r="BG2709" s="168"/>
      <c r="BH2709" s="168"/>
      <c r="BI2709" s="168"/>
      <c r="BJ2709" s="168"/>
      <c r="BK2709" s="168"/>
      <c r="BL2709" s="168"/>
      <c r="BM2709" s="168"/>
      <c r="DK2709" s="168"/>
      <c r="DL2709" s="168"/>
      <c r="DM2709" s="168"/>
      <c r="DN2709" s="168"/>
      <c r="DO2709" s="168"/>
      <c r="DP2709" s="168"/>
      <c r="DQ2709" s="168"/>
      <c r="DR2709" s="168"/>
      <c r="DS2709" s="168"/>
      <c r="DT2709" s="168"/>
      <c r="DU2709" s="168"/>
      <c r="DV2709" s="168"/>
      <c r="DW2709" s="168"/>
      <c r="DX2709" s="168"/>
      <c r="DY2709" s="168"/>
      <c r="DZ2709" s="168"/>
      <c r="EA2709" s="168"/>
      <c r="EB2709" s="168"/>
      <c r="EC2709" s="168"/>
      <c r="ED2709" s="168"/>
      <c r="EE2709" s="168"/>
      <c r="EF2709" s="168"/>
      <c r="EG2709" s="168"/>
      <c r="EH2709" s="168"/>
      <c r="EI2709" s="168"/>
      <c r="EJ2709" s="168"/>
      <c r="EK2709" s="168"/>
      <c r="EL2709" s="168"/>
      <c r="EM2709" s="168"/>
      <c r="EN2709" s="168"/>
      <c r="EO2709" s="168"/>
      <c r="EP2709" s="168"/>
      <c r="EQ2709" s="168"/>
      <c r="ER2709" s="168"/>
      <c r="ES2709" s="168"/>
      <c r="ET2709" s="168"/>
      <c r="EU2709" s="168"/>
      <c r="EV2709" s="168"/>
      <c r="EW2709" s="168"/>
      <c r="EX2709" s="168"/>
      <c r="EY2709" s="168"/>
      <c r="EZ2709" s="168"/>
      <c r="FA2709" s="168"/>
      <c r="FB2709" s="168"/>
      <c r="FC2709" s="168"/>
      <c r="FD2709" s="168"/>
    </row>
    <row r="2710" spans="1:160" s="5" customFormat="1" ht="24.9" customHeight="1" x14ac:dyDescent="0.3">
      <c r="A2710" s="263"/>
      <c r="B2710" s="263"/>
      <c r="C2710" s="265"/>
      <c r="D2710" s="465" t="s">
        <v>30</v>
      </c>
      <c r="E2710" s="466"/>
      <c r="F2710" s="466"/>
      <c r="G2710" s="466"/>
      <c r="H2710" s="466"/>
      <c r="I2710" s="466"/>
      <c r="J2710" s="466"/>
      <c r="K2710" s="466"/>
      <c r="L2710" s="466"/>
      <c r="M2710" s="467"/>
      <c r="N2710" s="468" t="s">
        <v>11</v>
      </c>
      <c r="O2710" s="470" t="s">
        <v>12</v>
      </c>
      <c r="P2710" s="471"/>
      <c r="Q2710" s="474" t="s">
        <v>13</v>
      </c>
      <c r="R2710" s="475"/>
      <c r="S2710" s="476"/>
      <c r="T2710" s="477" t="s">
        <v>27</v>
      </c>
      <c r="U2710" s="479" t="s">
        <v>28</v>
      </c>
      <c r="V2710" s="33"/>
      <c r="W2710" s="57"/>
      <c r="X2710" s="86"/>
      <c r="Y2710" s="33"/>
      <c r="Z2710" s="76"/>
      <c r="AA2710" s="76"/>
      <c r="AD2710" s="33"/>
      <c r="AG2710" s="33"/>
      <c r="AH2710" s="43"/>
      <c r="AI2710" s="43"/>
      <c r="AJ2710" s="43"/>
      <c r="AK2710" s="43"/>
      <c r="AL2710" s="43"/>
      <c r="AM2710" s="43"/>
      <c r="AN2710" s="43"/>
      <c r="AO2710" s="43"/>
      <c r="AP2710" s="43"/>
      <c r="AQ2710" s="43"/>
      <c r="AR2710" s="43"/>
      <c r="AS2710" s="43"/>
      <c r="AT2710" s="43"/>
      <c r="AU2710" s="44"/>
      <c r="AV2710" s="33"/>
      <c r="AW2710" s="33"/>
      <c r="AX2710" s="33"/>
      <c r="AZ2710" s="141"/>
      <c r="BE2710" s="168"/>
      <c r="BF2710" s="168"/>
      <c r="BG2710" s="168"/>
      <c r="BH2710" s="168"/>
      <c r="BI2710" s="168"/>
      <c r="BJ2710" s="168"/>
      <c r="BK2710" s="168"/>
      <c r="BL2710" s="168"/>
      <c r="BM2710" s="168"/>
      <c r="DK2710" s="168"/>
      <c r="DL2710" s="168"/>
      <c r="DM2710" s="168"/>
      <c r="DN2710" s="168"/>
      <c r="DO2710" s="168"/>
      <c r="DP2710" s="168"/>
      <c r="DQ2710" s="168"/>
      <c r="DR2710" s="168"/>
      <c r="DS2710" s="168"/>
      <c r="DT2710" s="168"/>
      <c r="DU2710" s="168"/>
      <c r="DV2710" s="168"/>
      <c r="DW2710" s="168"/>
      <c r="DX2710" s="168"/>
      <c r="DY2710" s="168"/>
      <c r="DZ2710" s="168"/>
      <c r="EA2710" s="168"/>
      <c r="EB2710" s="168"/>
      <c r="EC2710" s="168"/>
      <c r="ED2710" s="168"/>
      <c r="EE2710" s="168"/>
      <c r="EF2710" s="168"/>
      <c r="EG2710" s="168"/>
      <c r="EH2710" s="168"/>
      <c r="EI2710" s="168"/>
      <c r="EJ2710" s="168"/>
      <c r="EK2710" s="168"/>
      <c r="EL2710" s="168"/>
      <c r="EM2710" s="168"/>
      <c r="EN2710" s="168"/>
      <c r="EO2710" s="168"/>
      <c r="EP2710" s="168"/>
      <c r="EQ2710" s="168"/>
      <c r="ER2710" s="168"/>
      <c r="ES2710" s="168"/>
      <c r="ET2710" s="168"/>
      <c r="EU2710" s="168"/>
      <c r="EV2710" s="168"/>
      <c r="EW2710" s="168"/>
      <c r="EX2710" s="168"/>
      <c r="EY2710" s="168"/>
      <c r="EZ2710" s="168"/>
      <c r="FA2710" s="168"/>
      <c r="FB2710" s="168"/>
      <c r="FC2710" s="168"/>
      <c r="FD2710" s="168"/>
    </row>
    <row r="2711" spans="1:160" s="5" customFormat="1" ht="24.9" customHeight="1" x14ac:dyDescent="0.3">
      <c r="A2711" s="263"/>
      <c r="B2711" s="263"/>
      <c r="C2711" s="265"/>
      <c r="D2711" s="481"/>
      <c r="E2711" s="482"/>
      <c r="F2711" s="482"/>
      <c r="G2711" s="482"/>
      <c r="H2711" s="482"/>
      <c r="I2711" s="482"/>
      <c r="J2711" s="482"/>
      <c r="K2711" s="482"/>
      <c r="L2711" s="482"/>
      <c r="M2711" s="483"/>
      <c r="N2711" s="469"/>
      <c r="O2711" s="472"/>
      <c r="P2711" s="473"/>
      <c r="Q2711" s="7" t="s">
        <v>14</v>
      </c>
      <c r="R2711" s="7" t="s">
        <v>15</v>
      </c>
      <c r="S2711" s="7" t="s">
        <v>26</v>
      </c>
      <c r="T2711" s="478"/>
      <c r="U2711" s="480"/>
      <c r="V2711" s="33"/>
      <c r="W2711" s="57"/>
      <c r="X2711" s="86"/>
      <c r="Y2711" s="33"/>
      <c r="Z2711" s="77"/>
      <c r="AA2711" s="77"/>
      <c r="AD2711" s="33"/>
      <c r="AG2711" s="33"/>
      <c r="AH2711" s="43"/>
      <c r="AI2711" s="43"/>
      <c r="AJ2711" s="43"/>
      <c r="AK2711" s="43"/>
      <c r="AL2711" s="43"/>
      <c r="AM2711" s="43"/>
      <c r="AN2711" s="43"/>
      <c r="AO2711" s="43"/>
      <c r="AP2711" s="43"/>
      <c r="AQ2711" s="43"/>
      <c r="AR2711" s="43"/>
      <c r="AS2711" s="43"/>
      <c r="AT2711" s="43"/>
      <c r="AU2711" s="44"/>
      <c r="AV2711" s="33"/>
      <c r="AW2711" s="33"/>
      <c r="AX2711" s="33"/>
      <c r="AZ2711" s="141"/>
      <c r="BE2711" s="168"/>
      <c r="BF2711" s="168"/>
      <c r="BG2711" s="168"/>
      <c r="BH2711" s="168"/>
      <c r="BI2711" s="168"/>
      <c r="BJ2711" s="168"/>
      <c r="BK2711" s="168"/>
      <c r="BL2711" s="168"/>
      <c r="BM2711" s="168"/>
      <c r="DK2711" s="168"/>
      <c r="DL2711" s="168"/>
      <c r="DM2711" s="168"/>
      <c r="DN2711" s="168"/>
      <c r="DO2711" s="168"/>
      <c r="DP2711" s="168"/>
      <c r="DQ2711" s="168"/>
      <c r="DR2711" s="168"/>
      <c r="DS2711" s="168"/>
      <c r="DT2711" s="168"/>
      <c r="DU2711" s="168"/>
      <c r="DV2711" s="168"/>
      <c r="DW2711" s="168"/>
      <c r="DX2711" s="168"/>
      <c r="DY2711" s="168"/>
      <c r="DZ2711" s="168"/>
      <c r="EA2711" s="168"/>
      <c r="EB2711" s="168"/>
      <c r="EC2711" s="168"/>
      <c r="ED2711" s="168"/>
      <c r="EE2711" s="168"/>
      <c r="EF2711" s="168"/>
      <c r="EG2711" s="168"/>
      <c r="EH2711" s="168"/>
      <c r="EI2711" s="168"/>
      <c r="EJ2711" s="168"/>
      <c r="EK2711" s="168"/>
      <c r="EL2711" s="168"/>
      <c r="EM2711" s="168"/>
      <c r="EN2711" s="168"/>
      <c r="EO2711" s="168"/>
      <c r="EP2711" s="168"/>
      <c r="EQ2711" s="168"/>
      <c r="ER2711" s="168"/>
      <c r="ES2711" s="168"/>
      <c r="ET2711" s="168"/>
      <c r="EU2711" s="168"/>
      <c r="EV2711" s="168"/>
      <c r="EW2711" s="168"/>
      <c r="EX2711" s="168"/>
      <c r="EY2711" s="168"/>
      <c r="EZ2711" s="168"/>
      <c r="FA2711" s="168"/>
      <c r="FB2711" s="168"/>
      <c r="FC2711" s="168"/>
      <c r="FD2711" s="168"/>
    </row>
    <row r="2712" spans="1:160" s="5" customFormat="1" ht="24.9" customHeight="1" x14ac:dyDescent="0.3">
      <c r="A2712" s="263"/>
      <c r="B2712" s="263"/>
      <c r="C2712" s="265"/>
      <c r="D2712" s="481"/>
      <c r="E2712" s="482"/>
      <c r="F2712" s="482"/>
      <c r="G2712" s="482"/>
      <c r="H2712" s="482"/>
      <c r="I2712" s="482"/>
      <c r="J2712" s="482"/>
      <c r="K2712" s="482"/>
      <c r="L2712" s="482"/>
      <c r="M2712" s="483"/>
      <c r="N2712" s="16">
        <v>14001469</v>
      </c>
      <c r="O2712" s="412" t="s">
        <v>451</v>
      </c>
      <c r="P2712" s="413"/>
      <c r="Q2712" s="8">
        <v>45</v>
      </c>
      <c r="R2712" s="8"/>
      <c r="S2712" s="8"/>
      <c r="T2712" s="9">
        <v>3</v>
      </c>
      <c r="U2712" s="17">
        <f>+Q2712*T2712</f>
        <v>135</v>
      </c>
      <c r="V2712" s="33"/>
      <c r="W2712" s="57">
        <v>1</v>
      </c>
      <c r="X2712" s="86"/>
      <c r="Y2712" s="33">
        <f>+C2708</f>
        <v>48</v>
      </c>
      <c r="Z2712" s="41">
        <f>+SUMIF($N2712:$N2731,$Z$16,$U2712:$U2731)</f>
        <v>135</v>
      </c>
      <c r="AA2712" s="41">
        <f>+SUMIF($N2712:$N2731,$AA$16,$U2712:$U2731)</f>
        <v>144</v>
      </c>
      <c r="AB2712" s="41">
        <f>+SUMIF($N2712:$N2731,$AB$16,$U2712:$U2731)</f>
        <v>153</v>
      </c>
      <c r="AC2712" s="41">
        <f>+SUMIF($N2712:$N2731,$AC$16,$U2712:$U2731)</f>
        <v>144</v>
      </c>
      <c r="AD2712" s="41">
        <f>+SUMIF($N2712:$N2731,$AD$16,$U2712:$U2731)</f>
        <v>81</v>
      </c>
      <c r="AE2712" s="41">
        <f>+SUMIF($N2712:$N2731,$AE$16,$U2712:$U2731)</f>
        <v>84</v>
      </c>
      <c r="AF2712" s="41">
        <f>+SUMIF($N2712:$N2731,$AF$16,$U2712:$U2731)</f>
        <v>171</v>
      </c>
      <c r="AG2712" s="41">
        <f>+SUMIF($N2712:$N2731,$AG$16,$U2712:$U2731)</f>
        <v>162</v>
      </c>
      <c r="AH2712" s="41">
        <f>+SUMIF($N2712:$N2731,$AH$16,$U2712:$U2731)</f>
        <v>258</v>
      </c>
      <c r="AI2712" s="41">
        <f>+SUMIF($N2712:$N2731,$AI$16,$U2712:$U2731)</f>
        <v>270</v>
      </c>
      <c r="AJ2712" s="41">
        <f>+SUMIF($N2712:$N2731,$AJ$16,$U2712:$U2731)</f>
        <v>288</v>
      </c>
      <c r="AK2712" s="41">
        <f>+SUMIF($N2712:$N2731,$AK$16,$U2712:$U2731)</f>
        <v>0</v>
      </c>
      <c r="AL2712" s="41">
        <f>+SUMIF($N2712:$N2731,$AL$16,$U2712:$U2731)</f>
        <v>0</v>
      </c>
      <c r="AM2712" s="41">
        <f>+SUMIF($N2712:$N2731,$AM$16,$U2712:$U2731)</f>
        <v>0</v>
      </c>
      <c r="AN2712" s="41">
        <f>+SUMIF($N2712:$N2731,$AN$16,$U2712:$U2731)</f>
        <v>198</v>
      </c>
      <c r="AO2712" s="41">
        <f>+SUMIF($N2712:$N2731,$AO$16,$U2712:$U2731)</f>
        <v>0</v>
      </c>
      <c r="AP2712" s="41">
        <f>+SUMIF($N2712:$N2731,$AP$16,$U2712:$U2731)</f>
        <v>0</v>
      </c>
      <c r="AQ2712" s="41">
        <f>+SUMIF($N2712:$N2731,$AQ$16,$U2712:$U2731)</f>
        <v>171</v>
      </c>
      <c r="AR2712" s="41">
        <f>+SUMIF($N2712:$N2731,$AR$16,$U2712:$U2731)</f>
        <v>156</v>
      </c>
      <c r="AS2712" s="43"/>
      <c r="AT2712" s="43"/>
      <c r="AU2712" s="44"/>
      <c r="AV2712" s="33"/>
      <c r="AW2712" s="33"/>
      <c r="AX2712" s="33"/>
      <c r="AZ2712" s="141"/>
      <c r="BE2712" s="168"/>
      <c r="BF2712" s="168"/>
      <c r="BG2712" s="168"/>
      <c r="BH2712" s="168"/>
      <c r="BI2712" s="168"/>
      <c r="BJ2712" s="168"/>
      <c r="BK2712" s="168"/>
      <c r="BL2712" s="168"/>
      <c r="BM2712" s="168"/>
      <c r="DK2712" s="168"/>
      <c r="DL2712" s="168"/>
      <c r="DM2712" s="168"/>
      <c r="DN2712" s="168"/>
      <c r="DO2712" s="168"/>
      <c r="DP2712" s="168"/>
      <c r="DQ2712" s="168"/>
      <c r="DR2712" s="168"/>
      <c r="DS2712" s="168"/>
      <c r="DT2712" s="168"/>
      <c r="DU2712" s="168"/>
      <c r="DV2712" s="168"/>
      <c r="DW2712" s="168"/>
      <c r="DX2712" s="168"/>
      <c r="DY2712" s="168"/>
      <c r="DZ2712" s="168"/>
      <c r="EA2712" s="168"/>
      <c r="EB2712" s="168"/>
      <c r="EC2712" s="168"/>
      <c r="ED2712" s="168"/>
      <c r="EE2712" s="168"/>
      <c r="EF2712" s="168"/>
      <c r="EG2712" s="168"/>
      <c r="EH2712" s="168"/>
      <c r="EI2712" s="168"/>
      <c r="EJ2712" s="168"/>
      <c r="EK2712" s="168"/>
      <c r="EL2712" s="168"/>
      <c r="EM2712" s="168"/>
      <c r="EN2712" s="168"/>
      <c r="EO2712" s="168"/>
      <c r="EP2712" s="168"/>
      <c r="EQ2712" s="168"/>
      <c r="ER2712" s="168"/>
      <c r="ES2712" s="168"/>
      <c r="ET2712" s="168"/>
      <c r="EU2712" s="168"/>
      <c r="EV2712" s="168"/>
      <c r="EW2712" s="168"/>
      <c r="EX2712" s="168"/>
      <c r="EY2712" s="168"/>
      <c r="EZ2712" s="168"/>
      <c r="FA2712" s="168"/>
      <c r="FB2712" s="168"/>
      <c r="FC2712" s="168"/>
      <c r="FD2712" s="168"/>
    </row>
    <row r="2713" spans="1:160" s="5" customFormat="1" ht="24.9" customHeight="1" x14ac:dyDescent="0.3">
      <c r="A2713" s="263"/>
      <c r="B2713" s="263"/>
      <c r="C2713" s="265"/>
      <c r="D2713" s="481"/>
      <c r="E2713" s="482"/>
      <c r="F2713" s="482"/>
      <c r="G2713" s="482"/>
      <c r="H2713" s="482"/>
      <c r="I2713" s="482"/>
      <c r="J2713" s="482"/>
      <c r="K2713" s="482"/>
      <c r="L2713" s="482"/>
      <c r="M2713" s="483"/>
      <c r="N2713" s="16">
        <v>14001481</v>
      </c>
      <c r="O2713" s="412" t="s">
        <v>451</v>
      </c>
      <c r="P2713" s="413"/>
      <c r="Q2713" s="8">
        <v>48</v>
      </c>
      <c r="R2713" s="8"/>
      <c r="S2713" s="8"/>
      <c r="T2713" s="9">
        <v>3</v>
      </c>
      <c r="U2713" s="17">
        <f t="shared" ref="U2713:U2730" si="193">+Q2713*T2713</f>
        <v>144</v>
      </c>
      <c r="V2713" s="33"/>
      <c r="W2713" s="57">
        <v>2</v>
      </c>
      <c r="X2713" s="86"/>
      <c r="Y2713" s="33"/>
      <c r="Z2713" s="36"/>
      <c r="AA2713" s="36"/>
      <c r="AD2713" s="33"/>
      <c r="AG2713" s="33"/>
      <c r="AH2713" s="43"/>
      <c r="AI2713" s="43"/>
      <c r="AJ2713" s="43"/>
      <c r="AK2713" s="43"/>
      <c r="AL2713" s="43"/>
      <c r="AM2713" s="43"/>
      <c r="AN2713" s="43"/>
      <c r="AO2713" s="43"/>
      <c r="AP2713" s="43"/>
      <c r="AQ2713" s="43"/>
      <c r="AR2713" s="43"/>
      <c r="AS2713" s="43"/>
      <c r="AT2713" s="43"/>
      <c r="AU2713" s="44"/>
      <c r="AV2713" s="33"/>
      <c r="AW2713" s="33"/>
      <c r="AX2713" s="33"/>
      <c r="AZ2713" s="141"/>
      <c r="BE2713" s="168"/>
      <c r="BF2713" s="168"/>
      <c r="BG2713" s="168"/>
      <c r="BH2713" s="168"/>
      <c r="BI2713" s="168"/>
      <c r="BJ2713" s="168"/>
      <c r="BK2713" s="168"/>
      <c r="BL2713" s="168"/>
      <c r="BM2713" s="168"/>
      <c r="DK2713" s="168"/>
      <c r="DL2713" s="168"/>
      <c r="DM2713" s="168"/>
      <c r="DN2713" s="168"/>
      <c r="DO2713" s="168"/>
      <c r="DP2713" s="168"/>
      <c r="DQ2713" s="168"/>
      <c r="DR2713" s="168"/>
      <c r="DS2713" s="168"/>
      <c r="DT2713" s="168"/>
      <c r="DU2713" s="168"/>
      <c r="DV2713" s="168"/>
      <c r="DW2713" s="168"/>
      <c r="DX2713" s="168"/>
      <c r="DY2713" s="168"/>
      <c r="DZ2713" s="168"/>
      <c r="EA2713" s="168"/>
      <c r="EB2713" s="168"/>
      <c r="EC2713" s="168"/>
      <c r="ED2713" s="168"/>
      <c r="EE2713" s="168"/>
      <c r="EF2713" s="168"/>
      <c r="EG2713" s="168"/>
      <c r="EH2713" s="168"/>
      <c r="EI2713" s="168"/>
      <c r="EJ2713" s="168"/>
      <c r="EK2713" s="168"/>
      <c r="EL2713" s="168"/>
      <c r="EM2713" s="168"/>
      <c r="EN2713" s="168"/>
      <c r="EO2713" s="168"/>
      <c r="EP2713" s="168"/>
      <c r="EQ2713" s="168"/>
      <c r="ER2713" s="168"/>
      <c r="ES2713" s="168"/>
      <c r="ET2713" s="168"/>
      <c r="EU2713" s="168"/>
      <c r="EV2713" s="168"/>
      <c r="EW2713" s="168"/>
      <c r="EX2713" s="168"/>
      <c r="EY2713" s="168"/>
      <c r="EZ2713" s="168"/>
      <c r="FA2713" s="168"/>
      <c r="FB2713" s="168"/>
      <c r="FC2713" s="168"/>
      <c r="FD2713" s="168"/>
    </row>
    <row r="2714" spans="1:160" s="5" customFormat="1" ht="24.9" customHeight="1" x14ac:dyDescent="0.3">
      <c r="A2714" s="263"/>
      <c r="B2714" s="263"/>
      <c r="C2714" s="265"/>
      <c r="D2714" s="481"/>
      <c r="E2714" s="482"/>
      <c r="F2714" s="482"/>
      <c r="G2714" s="482"/>
      <c r="H2714" s="482"/>
      <c r="I2714" s="482"/>
      <c r="J2714" s="482"/>
      <c r="K2714" s="482"/>
      <c r="L2714" s="482"/>
      <c r="M2714" s="483"/>
      <c r="N2714" s="16">
        <v>14000772</v>
      </c>
      <c r="O2714" s="412" t="s">
        <v>451</v>
      </c>
      <c r="P2714" s="413"/>
      <c r="Q2714" s="8">
        <v>51</v>
      </c>
      <c r="R2714" s="8"/>
      <c r="S2714" s="8"/>
      <c r="T2714" s="9">
        <v>3</v>
      </c>
      <c r="U2714" s="17">
        <f t="shared" si="193"/>
        <v>153</v>
      </c>
      <c r="V2714" s="33"/>
      <c r="W2714" s="57">
        <v>3</v>
      </c>
      <c r="X2714" s="86"/>
      <c r="Y2714" s="33"/>
      <c r="Z2714" s="36"/>
      <c r="AA2714" s="36"/>
      <c r="AD2714" s="33"/>
      <c r="AG2714" s="33"/>
      <c r="AH2714" s="43"/>
      <c r="AI2714" s="43"/>
      <c r="AJ2714" s="43"/>
      <c r="AK2714" s="43"/>
      <c r="AL2714" s="43"/>
      <c r="AM2714" s="43"/>
      <c r="AN2714" s="43"/>
      <c r="AO2714" s="43"/>
      <c r="AP2714" s="43"/>
      <c r="AQ2714" s="43"/>
      <c r="AR2714" s="43"/>
      <c r="AS2714" s="43"/>
      <c r="AT2714" s="43"/>
      <c r="AU2714" s="44"/>
      <c r="AV2714" s="33"/>
      <c r="AW2714" s="33"/>
      <c r="AX2714" s="33"/>
      <c r="AZ2714" s="141"/>
      <c r="BE2714" s="168"/>
      <c r="BF2714" s="168"/>
      <c r="BG2714" s="168"/>
      <c r="BH2714" s="168"/>
      <c r="BI2714" s="168"/>
      <c r="BJ2714" s="168"/>
      <c r="BK2714" s="168"/>
      <c r="BL2714" s="168"/>
      <c r="BM2714" s="168"/>
      <c r="DK2714" s="168"/>
      <c r="DL2714" s="168"/>
      <c r="DM2714" s="168"/>
      <c r="DN2714" s="168"/>
      <c r="DO2714" s="168"/>
      <c r="DP2714" s="168"/>
      <c r="DQ2714" s="168"/>
      <c r="DR2714" s="168"/>
      <c r="DS2714" s="168"/>
      <c r="DT2714" s="168"/>
      <c r="DU2714" s="168"/>
      <c r="DV2714" s="168"/>
      <c r="DW2714" s="168"/>
      <c r="DX2714" s="168"/>
      <c r="DY2714" s="168"/>
      <c r="DZ2714" s="168"/>
      <c r="EA2714" s="168"/>
      <c r="EB2714" s="168"/>
      <c r="EC2714" s="168"/>
      <c r="ED2714" s="168"/>
      <c r="EE2714" s="168"/>
      <c r="EF2714" s="168"/>
      <c r="EG2714" s="168"/>
      <c r="EH2714" s="168"/>
      <c r="EI2714" s="168"/>
      <c r="EJ2714" s="168"/>
      <c r="EK2714" s="168"/>
      <c r="EL2714" s="168"/>
      <c r="EM2714" s="168"/>
      <c r="EN2714" s="168"/>
      <c r="EO2714" s="168"/>
      <c r="EP2714" s="168"/>
      <c r="EQ2714" s="168"/>
      <c r="ER2714" s="168"/>
      <c r="ES2714" s="168"/>
      <c r="ET2714" s="168"/>
      <c r="EU2714" s="168"/>
      <c r="EV2714" s="168"/>
      <c r="EW2714" s="168"/>
      <c r="EX2714" s="168"/>
      <c r="EY2714" s="168"/>
      <c r="EZ2714" s="168"/>
      <c r="FA2714" s="168"/>
      <c r="FB2714" s="168"/>
      <c r="FC2714" s="168"/>
      <c r="FD2714" s="168"/>
    </row>
    <row r="2715" spans="1:160" s="5" customFormat="1" ht="24.9" customHeight="1" x14ac:dyDescent="0.3">
      <c r="A2715" s="263"/>
      <c r="B2715" s="263"/>
      <c r="C2715" s="265"/>
      <c r="D2715" s="481"/>
      <c r="E2715" s="482"/>
      <c r="F2715" s="482"/>
      <c r="G2715" s="482"/>
      <c r="H2715" s="482"/>
      <c r="I2715" s="482"/>
      <c r="J2715" s="482"/>
      <c r="K2715" s="482"/>
      <c r="L2715" s="482"/>
      <c r="M2715" s="483"/>
      <c r="N2715" s="16">
        <v>14000741</v>
      </c>
      <c r="O2715" s="412" t="s">
        <v>451</v>
      </c>
      <c r="P2715" s="413"/>
      <c r="Q2715" s="8">
        <v>48</v>
      </c>
      <c r="R2715" s="8"/>
      <c r="S2715" s="8"/>
      <c r="T2715" s="9">
        <v>3</v>
      </c>
      <c r="U2715" s="17">
        <f t="shared" si="193"/>
        <v>144</v>
      </c>
      <c r="V2715" s="33"/>
      <c r="W2715" s="57">
        <v>4</v>
      </c>
      <c r="X2715" s="86"/>
      <c r="Y2715" s="33"/>
      <c r="Z2715" s="36"/>
      <c r="AA2715" s="36"/>
      <c r="AD2715" s="33"/>
      <c r="AG2715" s="33"/>
      <c r="AH2715" s="43"/>
      <c r="AI2715" s="43"/>
      <c r="AJ2715" s="43"/>
      <c r="AK2715" s="43"/>
      <c r="AL2715" s="43"/>
      <c r="AM2715" s="43"/>
      <c r="AN2715" s="43"/>
      <c r="AO2715" s="43"/>
      <c r="AP2715" s="43"/>
      <c r="AQ2715" s="43"/>
      <c r="AR2715" s="43"/>
      <c r="AS2715" s="43"/>
      <c r="AT2715" s="43"/>
      <c r="AU2715" s="44"/>
      <c r="AV2715" s="33"/>
      <c r="AW2715" s="33"/>
      <c r="AX2715" s="33"/>
      <c r="AZ2715" s="141"/>
      <c r="BE2715" s="168"/>
      <c r="BF2715" s="168"/>
      <c r="BG2715" s="168"/>
      <c r="BH2715" s="168"/>
      <c r="BI2715" s="168"/>
      <c r="BJ2715" s="168"/>
      <c r="BK2715" s="168"/>
      <c r="BL2715" s="168"/>
      <c r="BM2715" s="168"/>
      <c r="DK2715" s="168"/>
      <c r="DL2715" s="168"/>
      <c r="DM2715" s="168"/>
      <c r="DN2715" s="168"/>
      <c r="DO2715" s="168"/>
      <c r="DP2715" s="168"/>
      <c r="DQ2715" s="168"/>
      <c r="DR2715" s="168"/>
      <c r="DS2715" s="168"/>
      <c r="DT2715" s="168"/>
      <c r="DU2715" s="168"/>
      <c r="DV2715" s="168"/>
      <c r="DW2715" s="168"/>
      <c r="DX2715" s="168"/>
      <c r="DY2715" s="168"/>
      <c r="DZ2715" s="168"/>
      <c r="EA2715" s="168"/>
      <c r="EB2715" s="168"/>
      <c r="EC2715" s="168"/>
      <c r="ED2715" s="168"/>
      <c r="EE2715" s="168"/>
      <c r="EF2715" s="168"/>
      <c r="EG2715" s="168"/>
      <c r="EH2715" s="168"/>
      <c r="EI2715" s="168"/>
      <c r="EJ2715" s="168"/>
      <c r="EK2715" s="168"/>
      <c r="EL2715" s="168"/>
      <c r="EM2715" s="168"/>
      <c r="EN2715" s="168"/>
      <c r="EO2715" s="168"/>
      <c r="EP2715" s="168"/>
      <c r="EQ2715" s="168"/>
      <c r="ER2715" s="168"/>
      <c r="ES2715" s="168"/>
      <c r="ET2715" s="168"/>
      <c r="EU2715" s="168"/>
      <c r="EV2715" s="168"/>
      <c r="EW2715" s="168"/>
      <c r="EX2715" s="168"/>
      <c r="EY2715" s="168"/>
      <c r="EZ2715" s="168"/>
      <c r="FA2715" s="168"/>
      <c r="FB2715" s="168"/>
      <c r="FC2715" s="168"/>
      <c r="FD2715" s="168"/>
    </row>
    <row r="2716" spans="1:160" s="5" customFormat="1" ht="24.9" customHeight="1" x14ac:dyDescent="0.3">
      <c r="A2716" s="263"/>
      <c r="B2716" s="263"/>
      <c r="C2716" s="265"/>
      <c r="D2716" s="481"/>
      <c r="E2716" s="482"/>
      <c r="F2716" s="482"/>
      <c r="G2716" s="482"/>
      <c r="H2716" s="482"/>
      <c r="I2716" s="482"/>
      <c r="J2716" s="482"/>
      <c r="K2716" s="482"/>
      <c r="L2716" s="482"/>
      <c r="M2716" s="483"/>
      <c r="N2716" s="16">
        <v>14000718</v>
      </c>
      <c r="O2716" s="412" t="s">
        <v>451</v>
      </c>
      <c r="P2716" s="413"/>
      <c r="Q2716" s="8">
        <v>27</v>
      </c>
      <c r="R2716" s="8"/>
      <c r="S2716" s="8"/>
      <c r="T2716" s="9">
        <v>3</v>
      </c>
      <c r="U2716" s="17">
        <f t="shared" si="193"/>
        <v>81</v>
      </c>
      <c r="V2716" s="33"/>
      <c r="W2716" s="191">
        <v>5</v>
      </c>
      <c r="X2716" s="86"/>
      <c r="Y2716" s="33"/>
      <c r="Z2716" s="36"/>
      <c r="AA2716" s="36"/>
      <c r="AD2716" s="33"/>
      <c r="AG2716" s="33"/>
      <c r="AH2716" s="43"/>
      <c r="AI2716" s="43"/>
      <c r="AJ2716" s="43"/>
      <c r="AK2716" s="43"/>
      <c r="AL2716" s="43"/>
      <c r="AM2716" s="43"/>
      <c r="AN2716" s="43"/>
      <c r="AO2716" s="43"/>
      <c r="AP2716" s="43"/>
      <c r="AQ2716" s="43"/>
      <c r="AR2716" s="43"/>
      <c r="AS2716" s="43"/>
      <c r="AT2716" s="43"/>
      <c r="AU2716" s="44"/>
      <c r="AV2716" s="33"/>
      <c r="AW2716" s="33"/>
      <c r="AX2716" s="33"/>
      <c r="AZ2716" s="141"/>
      <c r="BE2716" s="168"/>
      <c r="BF2716" s="168"/>
      <c r="BG2716" s="168"/>
      <c r="BH2716" s="168"/>
      <c r="BI2716" s="168"/>
      <c r="BJ2716" s="168"/>
      <c r="BK2716" s="168"/>
      <c r="BL2716" s="168"/>
      <c r="BM2716" s="168"/>
      <c r="DK2716" s="168"/>
      <c r="DL2716" s="168"/>
      <c r="DM2716" s="168"/>
      <c r="DN2716" s="168"/>
      <c r="DO2716" s="168"/>
      <c r="DP2716" s="168"/>
      <c r="DQ2716" s="168"/>
      <c r="DR2716" s="168"/>
      <c r="DS2716" s="168"/>
      <c r="DT2716" s="168"/>
      <c r="DU2716" s="168"/>
      <c r="DV2716" s="168"/>
      <c r="DW2716" s="168"/>
      <c r="DX2716" s="168"/>
      <c r="DY2716" s="168"/>
      <c r="DZ2716" s="168"/>
      <c r="EA2716" s="168"/>
      <c r="EB2716" s="168"/>
      <c r="EC2716" s="168"/>
      <c r="ED2716" s="168"/>
      <c r="EE2716" s="168"/>
      <c r="EF2716" s="168"/>
      <c r="EG2716" s="168"/>
      <c r="EH2716" s="168"/>
      <c r="EI2716" s="168"/>
      <c r="EJ2716" s="168"/>
      <c r="EK2716" s="168"/>
      <c r="EL2716" s="168"/>
      <c r="EM2716" s="168"/>
      <c r="EN2716" s="168"/>
      <c r="EO2716" s="168"/>
      <c r="EP2716" s="168"/>
      <c r="EQ2716" s="168"/>
      <c r="ER2716" s="168"/>
      <c r="ES2716" s="168"/>
      <c r="ET2716" s="168"/>
      <c r="EU2716" s="168"/>
      <c r="EV2716" s="168"/>
      <c r="EW2716" s="168"/>
      <c r="EX2716" s="168"/>
      <c r="EY2716" s="168"/>
      <c r="EZ2716" s="168"/>
      <c r="FA2716" s="168"/>
      <c r="FB2716" s="168"/>
      <c r="FC2716" s="168"/>
      <c r="FD2716" s="168"/>
    </row>
    <row r="2717" spans="1:160" s="5" customFormat="1" ht="24.9" customHeight="1" x14ac:dyDescent="0.3">
      <c r="A2717" s="263"/>
      <c r="B2717" s="263"/>
      <c r="C2717" s="265"/>
      <c r="D2717" s="481"/>
      <c r="E2717" s="482"/>
      <c r="F2717" s="482"/>
      <c r="G2717" s="482"/>
      <c r="H2717" s="482"/>
      <c r="I2717" s="482"/>
      <c r="J2717" s="482"/>
      <c r="K2717" s="482"/>
      <c r="L2717" s="482"/>
      <c r="M2717" s="483"/>
      <c r="N2717" s="16">
        <v>14001678</v>
      </c>
      <c r="O2717" s="412" t="s">
        <v>451</v>
      </c>
      <c r="P2717" s="413"/>
      <c r="Q2717" s="8">
        <v>28</v>
      </c>
      <c r="R2717" s="8"/>
      <c r="S2717" s="8"/>
      <c r="T2717" s="9">
        <v>3</v>
      </c>
      <c r="U2717" s="17">
        <f t="shared" si="193"/>
        <v>84</v>
      </c>
      <c r="V2717" s="33"/>
      <c r="W2717" s="191">
        <v>6</v>
      </c>
      <c r="X2717" s="86"/>
      <c r="Y2717" s="33"/>
      <c r="Z2717" s="36"/>
      <c r="AA2717" s="36"/>
      <c r="AD2717" s="33"/>
      <c r="AG2717" s="33"/>
      <c r="AH2717" s="43"/>
      <c r="AI2717" s="43"/>
      <c r="AJ2717" s="43"/>
      <c r="AK2717" s="43"/>
      <c r="AL2717" s="43"/>
      <c r="AM2717" s="43"/>
      <c r="AN2717" s="43"/>
      <c r="AO2717" s="43"/>
      <c r="AP2717" s="43"/>
      <c r="AQ2717" s="43"/>
      <c r="AR2717" s="43"/>
      <c r="AS2717" s="43"/>
      <c r="AT2717" s="43"/>
      <c r="AU2717" s="44"/>
      <c r="AV2717" s="33"/>
      <c r="AW2717" s="33"/>
      <c r="AX2717" s="33"/>
      <c r="AZ2717" s="141"/>
      <c r="BE2717" s="168"/>
      <c r="BF2717" s="168"/>
      <c r="BG2717" s="168"/>
      <c r="BH2717" s="168"/>
      <c r="BI2717" s="168"/>
      <c r="BJ2717" s="168"/>
      <c r="BK2717" s="168"/>
      <c r="BL2717" s="168"/>
      <c r="BM2717" s="168"/>
      <c r="DK2717" s="168"/>
      <c r="DL2717" s="168"/>
      <c r="DM2717" s="168"/>
      <c r="DN2717" s="168"/>
      <c r="DO2717" s="168"/>
      <c r="DP2717" s="168"/>
      <c r="DQ2717" s="168"/>
      <c r="DR2717" s="168"/>
      <c r="DS2717" s="168"/>
      <c r="DT2717" s="168"/>
      <c r="DU2717" s="168"/>
      <c r="DV2717" s="168"/>
      <c r="DW2717" s="168"/>
      <c r="DX2717" s="168"/>
      <c r="DY2717" s="168"/>
      <c r="DZ2717" s="168"/>
      <c r="EA2717" s="168"/>
      <c r="EB2717" s="168"/>
      <c r="EC2717" s="168"/>
      <c r="ED2717" s="168"/>
      <c r="EE2717" s="168"/>
      <c r="EF2717" s="168"/>
      <c r="EG2717" s="168"/>
      <c r="EH2717" s="168"/>
      <c r="EI2717" s="168"/>
      <c r="EJ2717" s="168"/>
      <c r="EK2717" s="168"/>
      <c r="EL2717" s="168"/>
      <c r="EM2717" s="168"/>
      <c r="EN2717" s="168"/>
      <c r="EO2717" s="168"/>
      <c r="EP2717" s="168"/>
      <c r="EQ2717" s="168"/>
      <c r="ER2717" s="168"/>
      <c r="ES2717" s="168"/>
      <c r="ET2717" s="168"/>
      <c r="EU2717" s="168"/>
      <c r="EV2717" s="168"/>
      <c r="EW2717" s="168"/>
      <c r="EX2717" s="168"/>
      <c r="EY2717" s="168"/>
      <c r="EZ2717" s="168"/>
      <c r="FA2717" s="168"/>
      <c r="FB2717" s="168"/>
      <c r="FC2717" s="168"/>
      <c r="FD2717" s="168"/>
    </row>
    <row r="2718" spans="1:160" s="5" customFormat="1" ht="24.9" customHeight="1" x14ac:dyDescent="0.3">
      <c r="A2718" s="263"/>
      <c r="B2718" s="263"/>
      <c r="C2718" s="265"/>
      <c r="D2718" s="481"/>
      <c r="E2718" s="482"/>
      <c r="F2718" s="482"/>
      <c r="G2718" s="482"/>
      <c r="H2718" s="482"/>
      <c r="I2718" s="482"/>
      <c r="J2718" s="482"/>
      <c r="K2718" s="482"/>
      <c r="L2718" s="482"/>
      <c r="M2718" s="483"/>
      <c r="N2718" s="16">
        <v>14001545</v>
      </c>
      <c r="O2718" s="412" t="s">
        <v>451</v>
      </c>
      <c r="P2718" s="413"/>
      <c r="Q2718" s="8">
        <v>57</v>
      </c>
      <c r="R2718" s="8"/>
      <c r="S2718" s="8"/>
      <c r="T2718" s="9">
        <v>3</v>
      </c>
      <c r="U2718" s="17">
        <f t="shared" si="193"/>
        <v>171</v>
      </c>
      <c r="V2718" s="33"/>
      <c r="W2718" s="191">
        <v>7</v>
      </c>
      <c r="X2718" s="86"/>
      <c r="Y2718" s="33"/>
      <c r="Z2718" s="36"/>
      <c r="AA2718" s="36"/>
      <c r="AD2718" s="33"/>
      <c r="AG2718" s="33"/>
      <c r="AH2718" s="43"/>
      <c r="AI2718" s="43"/>
      <c r="AJ2718" s="43"/>
      <c r="AK2718" s="43"/>
      <c r="AL2718" s="43"/>
      <c r="AM2718" s="43"/>
      <c r="AN2718" s="43"/>
      <c r="AO2718" s="43"/>
      <c r="AP2718" s="43"/>
      <c r="AQ2718" s="43"/>
      <c r="AR2718" s="43"/>
      <c r="AS2718" s="43"/>
      <c r="AT2718" s="43"/>
      <c r="AU2718" s="44"/>
      <c r="AV2718" s="33"/>
      <c r="AW2718" s="33"/>
      <c r="AX2718" s="33"/>
      <c r="AZ2718" s="141"/>
      <c r="BE2718" s="168"/>
      <c r="BF2718" s="168"/>
      <c r="BG2718" s="168"/>
      <c r="BH2718" s="168"/>
      <c r="BI2718" s="168"/>
      <c r="BJ2718" s="168"/>
      <c r="BK2718" s="168"/>
      <c r="BL2718" s="168"/>
      <c r="BM2718" s="168"/>
      <c r="DK2718" s="168"/>
      <c r="DL2718" s="168"/>
      <c r="DM2718" s="168"/>
      <c r="DN2718" s="168"/>
      <c r="DO2718" s="168"/>
      <c r="DP2718" s="168"/>
      <c r="DQ2718" s="168"/>
      <c r="DR2718" s="168"/>
      <c r="DS2718" s="168"/>
      <c r="DT2718" s="168"/>
      <c r="DU2718" s="168"/>
      <c r="DV2718" s="168"/>
      <c r="DW2718" s="168"/>
      <c r="DX2718" s="168"/>
      <c r="DY2718" s="168"/>
      <c r="DZ2718" s="168"/>
      <c r="EA2718" s="168"/>
      <c r="EB2718" s="168"/>
      <c r="EC2718" s="168"/>
      <c r="ED2718" s="168"/>
      <c r="EE2718" s="168"/>
      <c r="EF2718" s="168"/>
      <c r="EG2718" s="168"/>
      <c r="EH2718" s="168"/>
      <c r="EI2718" s="168"/>
      <c r="EJ2718" s="168"/>
      <c r="EK2718" s="168"/>
      <c r="EL2718" s="168"/>
      <c r="EM2718" s="168"/>
      <c r="EN2718" s="168"/>
      <c r="EO2718" s="168"/>
      <c r="EP2718" s="168"/>
      <c r="EQ2718" s="168"/>
      <c r="ER2718" s="168"/>
      <c r="ES2718" s="168"/>
      <c r="ET2718" s="168"/>
      <c r="EU2718" s="168"/>
      <c r="EV2718" s="168"/>
      <c r="EW2718" s="168"/>
      <c r="EX2718" s="168"/>
      <c r="EY2718" s="168"/>
      <c r="EZ2718" s="168"/>
      <c r="FA2718" s="168"/>
      <c r="FB2718" s="168"/>
      <c r="FC2718" s="168"/>
      <c r="FD2718" s="168"/>
    </row>
    <row r="2719" spans="1:160" s="5" customFormat="1" ht="24.9" customHeight="1" x14ac:dyDescent="0.3">
      <c r="A2719" s="263"/>
      <c r="B2719" s="263"/>
      <c r="C2719" s="265"/>
      <c r="D2719" s="481"/>
      <c r="E2719" s="482"/>
      <c r="F2719" s="482"/>
      <c r="G2719" s="482"/>
      <c r="H2719" s="482"/>
      <c r="I2719" s="482"/>
      <c r="J2719" s="482"/>
      <c r="K2719" s="482"/>
      <c r="L2719" s="482"/>
      <c r="M2719" s="483"/>
      <c r="N2719" s="16">
        <v>14001517</v>
      </c>
      <c r="O2719" s="412" t="s">
        <v>451</v>
      </c>
      <c r="P2719" s="413"/>
      <c r="Q2719" s="8">
        <v>54</v>
      </c>
      <c r="R2719" s="8"/>
      <c r="S2719" s="8"/>
      <c r="T2719" s="9">
        <v>3</v>
      </c>
      <c r="U2719" s="17">
        <f t="shared" si="193"/>
        <v>162</v>
      </c>
      <c r="V2719" s="33"/>
      <c r="W2719" s="191">
        <v>8</v>
      </c>
      <c r="X2719" s="86"/>
      <c r="Y2719" s="33"/>
      <c r="Z2719" s="36"/>
      <c r="AA2719" s="36"/>
      <c r="AD2719" s="33"/>
      <c r="AG2719" s="33"/>
      <c r="AH2719" s="43"/>
      <c r="AI2719" s="43"/>
      <c r="AJ2719" s="43"/>
      <c r="AK2719" s="43"/>
      <c r="AL2719" s="43"/>
      <c r="AM2719" s="43"/>
      <c r="AN2719" s="43"/>
      <c r="AO2719" s="43"/>
      <c r="AP2719" s="43"/>
      <c r="AQ2719" s="43"/>
      <c r="AR2719" s="43"/>
      <c r="AS2719" s="43"/>
      <c r="AT2719" s="43"/>
      <c r="AU2719" s="44"/>
      <c r="AV2719" s="33"/>
      <c r="AW2719" s="33"/>
      <c r="AX2719" s="33"/>
      <c r="AZ2719" s="141"/>
      <c r="BE2719" s="168"/>
      <c r="BF2719" s="168"/>
      <c r="BG2719" s="168"/>
      <c r="BH2719" s="168"/>
      <c r="BI2719" s="168"/>
      <c r="BJ2719" s="168"/>
      <c r="BK2719" s="168"/>
      <c r="BL2719" s="168"/>
      <c r="BM2719" s="168"/>
      <c r="DK2719" s="168"/>
      <c r="DL2719" s="168"/>
      <c r="DM2719" s="168"/>
      <c r="DN2719" s="168"/>
      <c r="DO2719" s="168"/>
      <c r="DP2719" s="168"/>
      <c r="DQ2719" s="168"/>
      <c r="DR2719" s="168"/>
      <c r="DS2719" s="168"/>
      <c r="DT2719" s="168"/>
      <c r="DU2719" s="168"/>
      <c r="DV2719" s="168"/>
      <c r="DW2719" s="168"/>
      <c r="DX2719" s="168"/>
      <c r="DY2719" s="168"/>
      <c r="DZ2719" s="168"/>
      <c r="EA2719" s="168"/>
      <c r="EB2719" s="168"/>
      <c r="EC2719" s="168"/>
      <c r="ED2719" s="168"/>
      <c r="EE2719" s="168"/>
      <c r="EF2719" s="168"/>
      <c r="EG2719" s="168"/>
      <c r="EH2719" s="168"/>
      <c r="EI2719" s="168"/>
      <c r="EJ2719" s="168"/>
      <c r="EK2719" s="168"/>
      <c r="EL2719" s="168"/>
      <c r="EM2719" s="168"/>
      <c r="EN2719" s="168"/>
      <c r="EO2719" s="168"/>
      <c r="EP2719" s="168"/>
      <c r="EQ2719" s="168"/>
      <c r="ER2719" s="168"/>
      <c r="ES2719" s="168"/>
      <c r="ET2719" s="168"/>
      <c r="EU2719" s="168"/>
      <c r="EV2719" s="168"/>
      <c r="EW2719" s="168"/>
      <c r="EX2719" s="168"/>
      <c r="EY2719" s="168"/>
      <c r="EZ2719" s="168"/>
      <c r="FA2719" s="168"/>
      <c r="FB2719" s="168"/>
      <c r="FC2719" s="168"/>
      <c r="FD2719" s="168"/>
    </row>
    <row r="2720" spans="1:160" s="5" customFormat="1" ht="24.9" customHeight="1" x14ac:dyDescent="0.3">
      <c r="A2720" s="263"/>
      <c r="B2720" s="263"/>
      <c r="C2720" s="265"/>
      <c r="D2720" s="481"/>
      <c r="E2720" s="482"/>
      <c r="F2720" s="482"/>
      <c r="G2720" s="482"/>
      <c r="H2720" s="482"/>
      <c r="I2720" s="482"/>
      <c r="J2720" s="482"/>
      <c r="K2720" s="482"/>
      <c r="L2720" s="482"/>
      <c r="M2720" s="483"/>
      <c r="N2720" s="16">
        <v>14001156</v>
      </c>
      <c r="O2720" s="412" t="s">
        <v>451</v>
      </c>
      <c r="P2720" s="413"/>
      <c r="Q2720" s="8">
        <v>86</v>
      </c>
      <c r="R2720" s="8"/>
      <c r="S2720" s="8"/>
      <c r="T2720" s="9">
        <v>3</v>
      </c>
      <c r="U2720" s="17">
        <f t="shared" si="193"/>
        <v>258</v>
      </c>
      <c r="V2720" s="33"/>
      <c r="W2720" s="191">
        <v>9</v>
      </c>
      <c r="X2720" s="86"/>
      <c r="Y2720" s="33"/>
      <c r="Z2720" s="36"/>
      <c r="AA2720" s="36"/>
      <c r="AD2720" s="33"/>
      <c r="AG2720" s="33"/>
      <c r="AH2720" s="43"/>
      <c r="AI2720" s="43"/>
      <c r="AJ2720" s="43"/>
      <c r="AK2720" s="43"/>
      <c r="AL2720" s="43"/>
      <c r="AM2720" s="43"/>
      <c r="AN2720" s="43"/>
      <c r="AO2720" s="43"/>
      <c r="AP2720" s="43"/>
      <c r="AQ2720" s="43"/>
      <c r="AR2720" s="43"/>
      <c r="AS2720" s="43"/>
      <c r="AT2720" s="43"/>
      <c r="AU2720" s="44"/>
      <c r="AV2720" s="33"/>
      <c r="AW2720" s="33"/>
      <c r="AX2720" s="33"/>
      <c r="AZ2720" s="141"/>
      <c r="BE2720" s="168"/>
      <c r="BF2720" s="168"/>
      <c r="BG2720" s="168"/>
      <c r="BH2720" s="168"/>
      <c r="BI2720" s="168"/>
      <c r="BJ2720" s="168"/>
      <c r="BK2720" s="168"/>
      <c r="BL2720" s="168"/>
      <c r="BM2720" s="168"/>
      <c r="DK2720" s="168"/>
      <c r="DL2720" s="168"/>
      <c r="DM2720" s="168"/>
      <c r="DN2720" s="168"/>
      <c r="DO2720" s="168"/>
      <c r="DP2720" s="168"/>
      <c r="DQ2720" s="168"/>
      <c r="DR2720" s="168"/>
      <c r="DS2720" s="168"/>
      <c r="DT2720" s="168"/>
      <c r="DU2720" s="168"/>
      <c r="DV2720" s="168"/>
      <c r="DW2720" s="168"/>
      <c r="DX2720" s="168"/>
      <c r="DY2720" s="168"/>
      <c r="DZ2720" s="168"/>
      <c r="EA2720" s="168"/>
      <c r="EB2720" s="168"/>
      <c r="EC2720" s="168"/>
      <c r="ED2720" s="168"/>
      <c r="EE2720" s="168"/>
      <c r="EF2720" s="168"/>
      <c r="EG2720" s="168"/>
      <c r="EH2720" s="168"/>
      <c r="EI2720" s="168"/>
      <c r="EJ2720" s="168"/>
      <c r="EK2720" s="168"/>
      <c r="EL2720" s="168"/>
      <c r="EM2720" s="168"/>
      <c r="EN2720" s="168"/>
      <c r="EO2720" s="168"/>
      <c r="EP2720" s="168"/>
      <c r="EQ2720" s="168"/>
      <c r="ER2720" s="168"/>
      <c r="ES2720" s="168"/>
      <c r="ET2720" s="168"/>
      <c r="EU2720" s="168"/>
      <c r="EV2720" s="168"/>
      <c r="EW2720" s="168"/>
      <c r="EX2720" s="168"/>
      <c r="EY2720" s="168"/>
      <c r="EZ2720" s="168"/>
      <c r="FA2720" s="168"/>
      <c r="FB2720" s="168"/>
      <c r="FC2720" s="168"/>
      <c r="FD2720" s="168"/>
    </row>
    <row r="2721" spans="1:160" s="5" customFormat="1" ht="24.9" customHeight="1" x14ac:dyDescent="0.3">
      <c r="A2721" s="263"/>
      <c r="B2721" s="263"/>
      <c r="C2721" s="265"/>
      <c r="D2721" s="481"/>
      <c r="E2721" s="482"/>
      <c r="F2721" s="482"/>
      <c r="G2721" s="482"/>
      <c r="H2721" s="482"/>
      <c r="I2721" s="482"/>
      <c r="J2721" s="482"/>
      <c r="K2721" s="482"/>
      <c r="L2721" s="482"/>
      <c r="M2721" s="483"/>
      <c r="N2721" s="16">
        <v>14001367</v>
      </c>
      <c r="O2721" s="412" t="s">
        <v>451</v>
      </c>
      <c r="P2721" s="413"/>
      <c r="Q2721" s="8">
        <v>90</v>
      </c>
      <c r="R2721" s="8"/>
      <c r="S2721" s="8"/>
      <c r="T2721" s="9">
        <v>3</v>
      </c>
      <c r="U2721" s="17">
        <f t="shared" si="193"/>
        <v>270</v>
      </c>
      <c r="V2721" s="33"/>
      <c r="W2721" s="191">
        <v>10</v>
      </c>
      <c r="X2721" s="86"/>
      <c r="Y2721" s="33"/>
      <c r="Z2721" s="36"/>
      <c r="AA2721" s="36"/>
      <c r="AD2721" s="33"/>
      <c r="AG2721" s="33"/>
      <c r="AH2721" s="43"/>
      <c r="AI2721" s="43"/>
      <c r="AJ2721" s="43"/>
      <c r="AK2721" s="43"/>
      <c r="AL2721" s="43"/>
      <c r="AM2721" s="43"/>
      <c r="AN2721" s="43"/>
      <c r="AO2721" s="43"/>
      <c r="AP2721" s="43"/>
      <c r="AQ2721" s="43"/>
      <c r="AR2721" s="43"/>
      <c r="AS2721" s="43"/>
      <c r="AT2721" s="43"/>
      <c r="AU2721" s="44"/>
      <c r="AV2721" s="33"/>
      <c r="AW2721" s="33"/>
      <c r="AX2721" s="33"/>
      <c r="AZ2721" s="141"/>
      <c r="BE2721" s="168"/>
      <c r="BF2721" s="168"/>
      <c r="BG2721" s="168"/>
      <c r="BH2721" s="168"/>
      <c r="BI2721" s="168"/>
      <c r="BJ2721" s="168"/>
      <c r="BK2721" s="168"/>
      <c r="BL2721" s="168"/>
      <c r="BM2721" s="168"/>
      <c r="DK2721" s="168"/>
      <c r="DL2721" s="168"/>
      <c r="DM2721" s="168"/>
      <c r="DN2721" s="168"/>
      <c r="DO2721" s="168"/>
      <c r="DP2721" s="168"/>
      <c r="DQ2721" s="168"/>
      <c r="DR2721" s="168"/>
      <c r="DS2721" s="168"/>
      <c r="DT2721" s="168"/>
      <c r="DU2721" s="168"/>
      <c r="DV2721" s="168"/>
      <c r="DW2721" s="168"/>
      <c r="DX2721" s="168"/>
      <c r="DY2721" s="168"/>
      <c r="DZ2721" s="168"/>
      <c r="EA2721" s="168"/>
      <c r="EB2721" s="168"/>
      <c r="EC2721" s="168"/>
      <c r="ED2721" s="168"/>
      <c r="EE2721" s="168"/>
      <c r="EF2721" s="168"/>
      <c r="EG2721" s="168"/>
      <c r="EH2721" s="168"/>
      <c r="EI2721" s="168"/>
      <c r="EJ2721" s="168"/>
      <c r="EK2721" s="168"/>
      <c r="EL2721" s="168"/>
      <c r="EM2721" s="168"/>
      <c r="EN2721" s="168"/>
      <c r="EO2721" s="168"/>
      <c r="EP2721" s="168"/>
      <c r="EQ2721" s="168"/>
      <c r="ER2721" s="168"/>
      <c r="ES2721" s="168"/>
      <c r="ET2721" s="168"/>
      <c r="EU2721" s="168"/>
      <c r="EV2721" s="168"/>
      <c r="EW2721" s="168"/>
      <c r="EX2721" s="168"/>
      <c r="EY2721" s="168"/>
      <c r="EZ2721" s="168"/>
      <c r="FA2721" s="168"/>
      <c r="FB2721" s="168"/>
      <c r="FC2721" s="168"/>
      <c r="FD2721" s="168"/>
    </row>
    <row r="2722" spans="1:160" s="5" customFormat="1" ht="24.9" customHeight="1" x14ac:dyDescent="0.3">
      <c r="A2722" s="263"/>
      <c r="B2722" s="263"/>
      <c r="C2722" s="265"/>
      <c r="D2722" s="481"/>
      <c r="E2722" s="482"/>
      <c r="F2722" s="482"/>
      <c r="G2722" s="482"/>
      <c r="H2722" s="482"/>
      <c r="I2722" s="482"/>
      <c r="J2722" s="482"/>
      <c r="K2722" s="482"/>
      <c r="L2722" s="482"/>
      <c r="M2722" s="483"/>
      <c r="N2722" s="16">
        <v>14000126</v>
      </c>
      <c r="O2722" s="412" t="s">
        <v>451</v>
      </c>
      <c r="P2722" s="413"/>
      <c r="Q2722" s="8">
        <v>96</v>
      </c>
      <c r="R2722" s="8"/>
      <c r="S2722" s="8"/>
      <c r="T2722" s="9">
        <v>3</v>
      </c>
      <c r="U2722" s="17">
        <f t="shared" si="193"/>
        <v>288</v>
      </c>
      <c r="V2722" s="33"/>
      <c r="W2722" s="191">
        <v>11</v>
      </c>
      <c r="X2722" s="86"/>
      <c r="Y2722" s="33"/>
      <c r="Z2722" s="36"/>
      <c r="AA2722" s="36"/>
      <c r="AD2722" s="33"/>
      <c r="AG2722" s="33"/>
      <c r="AH2722" s="43"/>
      <c r="AI2722" s="43"/>
      <c r="AJ2722" s="43"/>
      <c r="AK2722" s="43"/>
      <c r="AL2722" s="43"/>
      <c r="AM2722" s="43"/>
      <c r="AN2722" s="43"/>
      <c r="AO2722" s="43"/>
      <c r="AP2722" s="43"/>
      <c r="AQ2722" s="43"/>
      <c r="AR2722" s="43"/>
      <c r="AS2722" s="43"/>
      <c r="AT2722" s="43"/>
      <c r="AU2722" s="44"/>
      <c r="AV2722" s="33"/>
      <c r="AW2722" s="33"/>
      <c r="AX2722" s="33"/>
      <c r="AZ2722" s="141"/>
      <c r="BE2722" s="168"/>
      <c r="BF2722" s="168"/>
      <c r="BG2722" s="168"/>
      <c r="BH2722" s="168"/>
      <c r="BI2722" s="168"/>
      <c r="BJ2722" s="168"/>
      <c r="BK2722" s="168"/>
      <c r="BL2722" s="168"/>
      <c r="BM2722" s="168"/>
      <c r="DK2722" s="168"/>
      <c r="DL2722" s="168"/>
      <c r="DM2722" s="168"/>
      <c r="DN2722" s="168"/>
      <c r="DO2722" s="168"/>
      <c r="DP2722" s="168"/>
      <c r="DQ2722" s="168"/>
      <c r="DR2722" s="168"/>
      <c r="DS2722" s="168"/>
      <c r="DT2722" s="168"/>
      <c r="DU2722" s="168"/>
      <c r="DV2722" s="168"/>
      <c r="DW2722" s="168"/>
      <c r="DX2722" s="168"/>
      <c r="DY2722" s="168"/>
      <c r="DZ2722" s="168"/>
      <c r="EA2722" s="168"/>
      <c r="EB2722" s="168"/>
      <c r="EC2722" s="168"/>
      <c r="ED2722" s="168"/>
      <c r="EE2722" s="168"/>
      <c r="EF2722" s="168"/>
      <c r="EG2722" s="168"/>
      <c r="EH2722" s="168"/>
      <c r="EI2722" s="168"/>
      <c r="EJ2722" s="168"/>
      <c r="EK2722" s="168"/>
      <c r="EL2722" s="168"/>
      <c r="EM2722" s="168"/>
      <c r="EN2722" s="168"/>
      <c r="EO2722" s="168"/>
      <c r="EP2722" s="168"/>
      <c r="EQ2722" s="168"/>
      <c r="ER2722" s="168"/>
      <c r="ES2722" s="168"/>
      <c r="ET2722" s="168"/>
      <c r="EU2722" s="168"/>
      <c r="EV2722" s="168"/>
      <c r="EW2722" s="168"/>
      <c r="EX2722" s="168"/>
      <c r="EY2722" s="168"/>
      <c r="EZ2722" s="168"/>
      <c r="FA2722" s="168"/>
      <c r="FB2722" s="168"/>
      <c r="FC2722" s="168"/>
      <c r="FD2722" s="168"/>
    </row>
    <row r="2723" spans="1:160" s="5" customFormat="1" ht="24.9" customHeight="1" x14ac:dyDescent="0.3">
      <c r="A2723" s="263"/>
      <c r="B2723" s="263"/>
      <c r="C2723" s="265"/>
      <c r="D2723" s="481"/>
      <c r="E2723" s="482"/>
      <c r="F2723" s="482"/>
      <c r="G2723" s="482"/>
      <c r="H2723" s="482"/>
      <c r="I2723" s="482"/>
      <c r="J2723" s="482"/>
      <c r="K2723" s="482"/>
      <c r="L2723" s="482"/>
      <c r="M2723" s="483"/>
      <c r="N2723" s="16"/>
      <c r="O2723" s="412"/>
      <c r="P2723" s="413"/>
      <c r="Q2723" s="8"/>
      <c r="R2723" s="8"/>
      <c r="S2723" s="8"/>
      <c r="T2723" s="9"/>
      <c r="U2723" s="17"/>
      <c r="V2723" s="33"/>
      <c r="W2723" s="191"/>
      <c r="X2723" s="86"/>
      <c r="Y2723" s="33"/>
      <c r="Z2723" s="36"/>
      <c r="AA2723" s="36"/>
      <c r="AD2723" s="33"/>
      <c r="AG2723" s="33"/>
      <c r="AH2723" s="43"/>
      <c r="AI2723" s="43"/>
      <c r="AJ2723" s="43"/>
      <c r="AK2723" s="43"/>
      <c r="AL2723" s="43"/>
      <c r="AM2723" s="43"/>
      <c r="AN2723" s="43"/>
      <c r="AO2723" s="43"/>
      <c r="AP2723" s="43"/>
      <c r="AQ2723" s="43"/>
      <c r="AR2723" s="43"/>
      <c r="AS2723" s="43"/>
      <c r="AT2723" s="43"/>
      <c r="AU2723" s="44"/>
      <c r="AV2723" s="33"/>
      <c r="AW2723" s="33"/>
      <c r="AX2723" s="33"/>
      <c r="AZ2723" s="141"/>
      <c r="BE2723" s="168"/>
      <c r="BF2723" s="168"/>
      <c r="BG2723" s="168"/>
      <c r="BH2723" s="168"/>
      <c r="BI2723" s="168"/>
      <c r="BJ2723" s="168"/>
      <c r="BK2723" s="168"/>
      <c r="BL2723" s="168"/>
      <c r="BM2723" s="168"/>
      <c r="DK2723" s="168"/>
      <c r="DL2723" s="168"/>
      <c r="DM2723" s="168"/>
      <c r="DN2723" s="168"/>
      <c r="DO2723" s="168"/>
      <c r="DP2723" s="168"/>
      <c r="DQ2723" s="168"/>
      <c r="DR2723" s="168"/>
      <c r="DS2723" s="168"/>
      <c r="DT2723" s="168"/>
      <c r="DU2723" s="168"/>
      <c r="DV2723" s="168"/>
      <c r="DW2723" s="168"/>
      <c r="DX2723" s="168"/>
      <c r="DY2723" s="168"/>
      <c r="DZ2723" s="168"/>
      <c r="EA2723" s="168"/>
      <c r="EB2723" s="168"/>
      <c r="EC2723" s="168"/>
      <c r="ED2723" s="168"/>
      <c r="EE2723" s="168"/>
      <c r="EF2723" s="168"/>
      <c r="EG2723" s="168"/>
      <c r="EH2723" s="168"/>
      <c r="EI2723" s="168"/>
      <c r="EJ2723" s="168"/>
      <c r="EK2723" s="168"/>
      <c r="EL2723" s="168"/>
      <c r="EM2723" s="168"/>
      <c r="EN2723" s="168"/>
      <c r="EO2723" s="168"/>
      <c r="EP2723" s="168"/>
      <c r="EQ2723" s="168"/>
      <c r="ER2723" s="168"/>
      <c r="ES2723" s="168"/>
      <c r="ET2723" s="168"/>
      <c r="EU2723" s="168"/>
      <c r="EV2723" s="168"/>
      <c r="EW2723" s="168"/>
      <c r="EX2723" s="168"/>
      <c r="EY2723" s="168"/>
      <c r="EZ2723" s="168"/>
      <c r="FA2723" s="168"/>
      <c r="FB2723" s="168"/>
      <c r="FC2723" s="168"/>
      <c r="FD2723" s="168"/>
    </row>
    <row r="2724" spans="1:160" s="5" customFormat="1" ht="24.9" customHeight="1" x14ac:dyDescent="0.3">
      <c r="A2724" s="263"/>
      <c r="B2724" s="263"/>
      <c r="C2724" s="265"/>
      <c r="D2724" s="481"/>
      <c r="E2724" s="482"/>
      <c r="F2724" s="482"/>
      <c r="G2724" s="482"/>
      <c r="H2724" s="482"/>
      <c r="I2724" s="482"/>
      <c r="J2724" s="482"/>
      <c r="K2724" s="482"/>
      <c r="L2724" s="482"/>
      <c r="M2724" s="483"/>
      <c r="N2724" s="16"/>
      <c r="O2724" s="412"/>
      <c r="P2724" s="413"/>
      <c r="Q2724" s="8"/>
      <c r="R2724" s="8"/>
      <c r="S2724" s="8"/>
      <c r="T2724" s="9"/>
      <c r="U2724" s="17"/>
      <c r="V2724" s="33"/>
      <c r="W2724" s="191"/>
      <c r="X2724" s="86"/>
      <c r="Y2724" s="33"/>
      <c r="Z2724" s="36"/>
      <c r="AA2724" s="36"/>
      <c r="AD2724" s="33"/>
      <c r="AG2724" s="33"/>
      <c r="AH2724" s="43"/>
      <c r="AI2724" s="43"/>
      <c r="AJ2724" s="43"/>
      <c r="AK2724" s="43"/>
      <c r="AL2724" s="43"/>
      <c r="AM2724" s="43"/>
      <c r="AN2724" s="43"/>
      <c r="AO2724" s="43"/>
      <c r="AP2724" s="43"/>
      <c r="AQ2724" s="43"/>
      <c r="AR2724" s="43"/>
      <c r="AS2724" s="43"/>
      <c r="AT2724" s="43"/>
      <c r="AU2724" s="44"/>
      <c r="AV2724" s="33"/>
      <c r="AW2724" s="33"/>
      <c r="AX2724" s="33"/>
      <c r="AZ2724" s="141"/>
      <c r="BE2724" s="168"/>
      <c r="BF2724" s="168"/>
      <c r="BG2724" s="168"/>
      <c r="BH2724" s="168"/>
      <c r="BI2724" s="168"/>
      <c r="BJ2724" s="168"/>
      <c r="BK2724" s="168"/>
      <c r="BL2724" s="168"/>
      <c r="BM2724" s="168"/>
      <c r="DK2724" s="168"/>
      <c r="DL2724" s="168"/>
      <c r="DM2724" s="168"/>
      <c r="DN2724" s="168"/>
      <c r="DO2724" s="168"/>
      <c r="DP2724" s="168"/>
      <c r="DQ2724" s="168"/>
      <c r="DR2724" s="168"/>
      <c r="DS2724" s="168"/>
      <c r="DT2724" s="168"/>
      <c r="DU2724" s="168"/>
      <c r="DV2724" s="168"/>
      <c r="DW2724" s="168"/>
      <c r="DX2724" s="168"/>
      <c r="DY2724" s="168"/>
      <c r="DZ2724" s="168"/>
      <c r="EA2724" s="168"/>
      <c r="EB2724" s="168"/>
      <c r="EC2724" s="168"/>
      <c r="ED2724" s="168"/>
      <c r="EE2724" s="168"/>
      <c r="EF2724" s="168"/>
      <c r="EG2724" s="168"/>
      <c r="EH2724" s="168"/>
      <c r="EI2724" s="168"/>
      <c r="EJ2724" s="168"/>
      <c r="EK2724" s="168"/>
      <c r="EL2724" s="168"/>
      <c r="EM2724" s="168"/>
      <c r="EN2724" s="168"/>
      <c r="EO2724" s="168"/>
      <c r="EP2724" s="168"/>
      <c r="EQ2724" s="168"/>
      <c r="ER2724" s="168"/>
      <c r="ES2724" s="168"/>
      <c r="ET2724" s="168"/>
      <c r="EU2724" s="168"/>
      <c r="EV2724" s="168"/>
      <c r="EW2724" s="168"/>
      <c r="EX2724" s="168"/>
      <c r="EY2724" s="168"/>
      <c r="EZ2724" s="168"/>
      <c r="FA2724" s="168"/>
      <c r="FB2724" s="168"/>
      <c r="FC2724" s="168"/>
      <c r="FD2724" s="168"/>
    </row>
    <row r="2725" spans="1:160" s="5" customFormat="1" ht="24.9" customHeight="1" x14ac:dyDescent="0.3">
      <c r="A2725" s="263"/>
      <c r="B2725" s="263"/>
      <c r="C2725" s="265"/>
      <c r="D2725" s="481"/>
      <c r="E2725" s="482"/>
      <c r="F2725" s="482"/>
      <c r="G2725" s="482"/>
      <c r="H2725" s="482"/>
      <c r="I2725" s="482"/>
      <c r="J2725" s="482"/>
      <c r="K2725" s="482"/>
      <c r="L2725" s="482"/>
      <c r="M2725" s="483"/>
      <c r="N2725" s="16"/>
      <c r="O2725" s="412"/>
      <c r="P2725" s="413"/>
      <c r="Q2725" s="8"/>
      <c r="R2725" s="8"/>
      <c r="S2725" s="8"/>
      <c r="T2725" s="9"/>
      <c r="U2725" s="17"/>
      <c r="V2725" s="33"/>
      <c r="W2725" s="191"/>
      <c r="X2725" s="86"/>
      <c r="Y2725" s="33"/>
      <c r="Z2725" s="36"/>
      <c r="AA2725" s="36"/>
      <c r="AD2725" s="33"/>
      <c r="AG2725" s="33"/>
      <c r="AH2725" s="43"/>
      <c r="AI2725" s="43"/>
      <c r="AJ2725" s="43"/>
      <c r="AK2725" s="43"/>
      <c r="AL2725" s="43"/>
      <c r="AM2725" s="43"/>
      <c r="AN2725" s="43"/>
      <c r="AO2725" s="43"/>
      <c r="AP2725" s="43"/>
      <c r="AQ2725" s="43"/>
      <c r="AR2725" s="43"/>
      <c r="AS2725" s="43"/>
      <c r="AT2725" s="43"/>
      <c r="AU2725" s="44"/>
      <c r="AV2725" s="33"/>
      <c r="AW2725" s="33"/>
      <c r="AX2725" s="33"/>
      <c r="AZ2725" s="141"/>
      <c r="BE2725" s="168"/>
      <c r="BF2725" s="168"/>
      <c r="BG2725" s="168"/>
      <c r="BH2725" s="168"/>
      <c r="BI2725" s="168"/>
      <c r="BJ2725" s="168"/>
      <c r="BK2725" s="168"/>
      <c r="BL2725" s="168"/>
      <c r="BM2725" s="168"/>
      <c r="DK2725" s="168"/>
      <c r="DL2725" s="168"/>
      <c r="DM2725" s="168"/>
      <c r="DN2725" s="168"/>
      <c r="DO2725" s="168"/>
      <c r="DP2725" s="168"/>
      <c r="DQ2725" s="168"/>
      <c r="DR2725" s="168"/>
      <c r="DS2725" s="168"/>
      <c r="DT2725" s="168"/>
      <c r="DU2725" s="168"/>
      <c r="DV2725" s="168"/>
      <c r="DW2725" s="168"/>
      <c r="DX2725" s="168"/>
      <c r="DY2725" s="168"/>
      <c r="DZ2725" s="168"/>
      <c r="EA2725" s="168"/>
      <c r="EB2725" s="168"/>
      <c r="EC2725" s="168"/>
      <c r="ED2725" s="168"/>
      <c r="EE2725" s="168"/>
      <c r="EF2725" s="168"/>
      <c r="EG2725" s="168"/>
      <c r="EH2725" s="168"/>
      <c r="EI2725" s="168"/>
      <c r="EJ2725" s="168"/>
      <c r="EK2725" s="168"/>
      <c r="EL2725" s="168"/>
      <c r="EM2725" s="168"/>
      <c r="EN2725" s="168"/>
      <c r="EO2725" s="168"/>
      <c r="EP2725" s="168"/>
      <c r="EQ2725" s="168"/>
      <c r="ER2725" s="168"/>
      <c r="ES2725" s="168"/>
      <c r="ET2725" s="168"/>
      <c r="EU2725" s="168"/>
      <c r="EV2725" s="168"/>
      <c r="EW2725" s="168"/>
      <c r="EX2725" s="168"/>
      <c r="EY2725" s="168"/>
      <c r="EZ2725" s="168"/>
      <c r="FA2725" s="168"/>
      <c r="FB2725" s="168"/>
      <c r="FC2725" s="168"/>
      <c r="FD2725" s="168"/>
    </row>
    <row r="2726" spans="1:160" s="5" customFormat="1" ht="24.9" customHeight="1" x14ac:dyDescent="0.3">
      <c r="A2726" s="263"/>
      <c r="B2726" s="263"/>
      <c r="C2726" s="265"/>
      <c r="D2726" s="481"/>
      <c r="E2726" s="482"/>
      <c r="F2726" s="482"/>
      <c r="G2726" s="482"/>
      <c r="H2726" s="482"/>
      <c r="I2726" s="482"/>
      <c r="J2726" s="482"/>
      <c r="K2726" s="482"/>
      <c r="L2726" s="482"/>
      <c r="M2726" s="483"/>
      <c r="N2726" s="16">
        <v>14001506</v>
      </c>
      <c r="O2726" s="412" t="s">
        <v>451</v>
      </c>
      <c r="P2726" s="413"/>
      <c r="Q2726" s="8">
        <v>66</v>
      </c>
      <c r="R2726" s="8"/>
      <c r="S2726" s="8"/>
      <c r="T2726" s="9">
        <v>3</v>
      </c>
      <c r="U2726" s="17">
        <f t="shared" si="193"/>
        <v>198</v>
      </c>
      <c r="V2726" s="33"/>
      <c r="W2726" s="191">
        <v>15</v>
      </c>
      <c r="X2726" s="86"/>
      <c r="Y2726" s="33"/>
      <c r="Z2726" s="36"/>
      <c r="AA2726" s="36"/>
      <c r="AD2726" s="33"/>
      <c r="AG2726" s="33"/>
      <c r="AH2726" s="43"/>
      <c r="AI2726" s="43"/>
      <c r="AJ2726" s="43"/>
      <c r="AK2726" s="43"/>
      <c r="AL2726" s="43"/>
      <c r="AM2726" s="43"/>
      <c r="AN2726" s="43"/>
      <c r="AO2726" s="43"/>
      <c r="AP2726" s="43"/>
      <c r="AQ2726" s="43"/>
      <c r="AR2726" s="43"/>
      <c r="AS2726" s="43"/>
      <c r="AT2726" s="43"/>
      <c r="AU2726" s="44"/>
      <c r="AV2726" s="33"/>
      <c r="AW2726" s="33"/>
      <c r="AX2726" s="33"/>
      <c r="AZ2726" s="141"/>
      <c r="BE2726" s="168"/>
      <c r="BF2726" s="168"/>
      <c r="BG2726" s="168"/>
      <c r="BH2726" s="168"/>
      <c r="BI2726" s="168"/>
      <c r="BJ2726" s="168"/>
      <c r="BK2726" s="168"/>
      <c r="BL2726" s="168"/>
      <c r="BM2726" s="168"/>
      <c r="DK2726" s="168"/>
      <c r="DL2726" s="168"/>
      <c r="DM2726" s="168"/>
      <c r="DN2726" s="168"/>
      <c r="DO2726" s="168"/>
      <c r="DP2726" s="168"/>
      <c r="DQ2726" s="168"/>
      <c r="DR2726" s="168"/>
      <c r="DS2726" s="168"/>
      <c r="DT2726" s="168"/>
      <c r="DU2726" s="168"/>
      <c r="DV2726" s="168"/>
      <c r="DW2726" s="168"/>
      <c r="DX2726" s="168"/>
      <c r="DY2726" s="168"/>
      <c r="DZ2726" s="168"/>
      <c r="EA2726" s="168"/>
      <c r="EB2726" s="168"/>
      <c r="EC2726" s="168"/>
      <c r="ED2726" s="168"/>
      <c r="EE2726" s="168"/>
      <c r="EF2726" s="168"/>
      <c r="EG2726" s="168"/>
      <c r="EH2726" s="168"/>
      <c r="EI2726" s="168"/>
      <c r="EJ2726" s="168"/>
      <c r="EK2726" s="168"/>
      <c r="EL2726" s="168"/>
      <c r="EM2726" s="168"/>
      <c r="EN2726" s="168"/>
      <c r="EO2726" s="168"/>
      <c r="EP2726" s="168"/>
      <c r="EQ2726" s="168"/>
      <c r="ER2726" s="168"/>
      <c r="ES2726" s="168"/>
      <c r="ET2726" s="168"/>
      <c r="EU2726" s="168"/>
      <c r="EV2726" s="168"/>
      <c r="EW2726" s="168"/>
      <c r="EX2726" s="168"/>
      <c r="EY2726" s="168"/>
      <c r="EZ2726" s="168"/>
      <c r="FA2726" s="168"/>
      <c r="FB2726" s="168"/>
      <c r="FC2726" s="168"/>
      <c r="FD2726" s="168"/>
    </row>
    <row r="2727" spans="1:160" s="5" customFormat="1" ht="24.9" customHeight="1" x14ac:dyDescent="0.3">
      <c r="A2727" s="263"/>
      <c r="B2727" s="263"/>
      <c r="C2727" s="265"/>
      <c r="D2727" s="481"/>
      <c r="E2727" s="482"/>
      <c r="F2727" s="482"/>
      <c r="G2727" s="482"/>
      <c r="H2727" s="482"/>
      <c r="I2727" s="482"/>
      <c r="J2727" s="482"/>
      <c r="K2727" s="482"/>
      <c r="L2727" s="482"/>
      <c r="M2727" s="483"/>
      <c r="N2727" s="16"/>
      <c r="O2727" s="412"/>
      <c r="P2727" s="413"/>
      <c r="Q2727" s="8"/>
      <c r="R2727" s="8"/>
      <c r="S2727" s="8"/>
      <c r="T2727" s="9"/>
      <c r="U2727" s="17"/>
      <c r="V2727" s="33"/>
      <c r="W2727" s="191"/>
      <c r="X2727" s="86"/>
      <c r="Y2727" s="33"/>
      <c r="Z2727" s="36"/>
      <c r="AA2727" s="36"/>
      <c r="AD2727" s="33"/>
      <c r="AG2727" s="33"/>
      <c r="AH2727" s="43"/>
      <c r="AI2727" s="43"/>
      <c r="AJ2727" s="43"/>
      <c r="AK2727" s="43"/>
      <c r="AL2727" s="43"/>
      <c r="AM2727" s="43"/>
      <c r="AN2727" s="43"/>
      <c r="AO2727" s="43"/>
      <c r="AP2727" s="43"/>
      <c r="AQ2727" s="43"/>
      <c r="AR2727" s="43"/>
      <c r="AS2727" s="43"/>
      <c r="AT2727" s="43"/>
      <c r="AU2727" s="44"/>
      <c r="AV2727" s="33"/>
      <c r="AW2727" s="33"/>
      <c r="AX2727" s="33"/>
      <c r="AZ2727" s="141"/>
      <c r="BE2727" s="168"/>
      <c r="BF2727" s="168"/>
      <c r="BG2727" s="168"/>
      <c r="BH2727" s="168"/>
      <c r="BI2727" s="168"/>
      <c r="BJ2727" s="168"/>
      <c r="BK2727" s="168"/>
      <c r="BL2727" s="168"/>
      <c r="BM2727" s="168"/>
      <c r="DK2727" s="168"/>
      <c r="DL2727" s="168"/>
      <c r="DM2727" s="168"/>
      <c r="DN2727" s="168"/>
      <c r="DO2727" s="168"/>
      <c r="DP2727" s="168"/>
      <c r="DQ2727" s="168"/>
      <c r="DR2727" s="168"/>
      <c r="DS2727" s="168"/>
      <c r="DT2727" s="168"/>
      <c r="DU2727" s="168"/>
      <c r="DV2727" s="168"/>
      <c r="DW2727" s="168"/>
      <c r="DX2727" s="168"/>
      <c r="DY2727" s="168"/>
      <c r="DZ2727" s="168"/>
      <c r="EA2727" s="168"/>
      <c r="EB2727" s="168"/>
      <c r="EC2727" s="168"/>
      <c r="ED2727" s="168"/>
      <c r="EE2727" s="168"/>
      <c r="EF2727" s="168"/>
      <c r="EG2727" s="168"/>
      <c r="EH2727" s="168"/>
      <c r="EI2727" s="168"/>
      <c r="EJ2727" s="168"/>
      <c r="EK2727" s="168"/>
      <c r="EL2727" s="168"/>
      <c r="EM2727" s="168"/>
      <c r="EN2727" s="168"/>
      <c r="EO2727" s="168"/>
      <c r="EP2727" s="168"/>
      <c r="EQ2727" s="168"/>
      <c r="ER2727" s="168"/>
      <c r="ES2727" s="168"/>
      <c r="ET2727" s="168"/>
      <c r="EU2727" s="168"/>
      <c r="EV2727" s="168"/>
      <c r="EW2727" s="168"/>
      <c r="EX2727" s="168"/>
      <c r="EY2727" s="168"/>
      <c r="EZ2727" s="168"/>
      <c r="FA2727" s="168"/>
      <c r="FB2727" s="168"/>
      <c r="FC2727" s="168"/>
      <c r="FD2727" s="168"/>
    </row>
    <row r="2728" spans="1:160" s="5" customFormat="1" ht="24.9" customHeight="1" x14ac:dyDescent="0.3">
      <c r="A2728" s="263"/>
      <c r="B2728" s="263"/>
      <c r="C2728" s="265"/>
      <c r="D2728" s="481"/>
      <c r="E2728" s="482"/>
      <c r="F2728" s="482"/>
      <c r="G2728" s="482"/>
      <c r="H2728" s="482"/>
      <c r="I2728" s="482"/>
      <c r="J2728" s="482"/>
      <c r="K2728" s="482"/>
      <c r="L2728" s="482"/>
      <c r="M2728" s="483"/>
      <c r="N2728" s="16"/>
      <c r="O2728" s="412"/>
      <c r="P2728" s="413"/>
      <c r="Q2728" s="8"/>
      <c r="R2728" s="8"/>
      <c r="S2728" s="8"/>
      <c r="T2728" s="9"/>
      <c r="U2728" s="17"/>
      <c r="V2728" s="33"/>
      <c r="W2728" s="191"/>
      <c r="X2728" s="86"/>
      <c r="Y2728" s="33"/>
      <c r="Z2728" s="36"/>
      <c r="AA2728" s="36"/>
      <c r="AD2728" s="33"/>
      <c r="AG2728" s="33"/>
      <c r="AH2728" s="43"/>
      <c r="AI2728" s="43"/>
      <c r="AJ2728" s="43"/>
      <c r="AK2728" s="43"/>
      <c r="AL2728" s="43"/>
      <c r="AM2728" s="43"/>
      <c r="AN2728" s="43"/>
      <c r="AO2728" s="43"/>
      <c r="AP2728" s="43"/>
      <c r="AQ2728" s="43"/>
      <c r="AR2728" s="43"/>
      <c r="AS2728" s="43"/>
      <c r="AT2728" s="43"/>
      <c r="AU2728" s="44"/>
      <c r="AV2728" s="33"/>
      <c r="AW2728" s="33"/>
      <c r="AX2728" s="33"/>
      <c r="AZ2728" s="141"/>
      <c r="BE2728" s="168"/>
      <c r="BF2728" s="168"/>
      <c r="BG2728" s="168"/>
      <c r="BH2728" s="168"/>
      <c r="BI2728" s="168"/>
      <c r="BJ2728" s="168"/>
      <c r="BK2728" s="168"/>
      <c r="BL2728" s="168"/>
      <c r="BM2728" s="168"/>
      <c r="DK2728" s="168"/>
      <c r="DL2728" s="168"/>
      <c r="DM2728" s="168"/>
      <c r="DN2728" s="168"/>
      <c r="DO2728" s="168"/>
      <c r="DP2728" s="168"/>
      <c r="DQ2728" s="168"/>
      <c r="DR2728" s="168"/>
      <c r="DS2728" s="168"/>
      <c r="DT2728" s="168"/>
      <c r="DU2728" s="168"/>
      <c r="DV2728" s="168"/>
      <c r="DW2728" s="168"/>
      <c r="DX2728" s="168"/>
      <c r="DY2728" s="168"/>
      <c r="DZ2728" s="168"/>
      <c r="EA2728" s="168"/>
      <c r="EB2728" s="168"/>
      <c r="EC2728" s="168"/>
      <c r="ED2728" s="168"/>
      <c r="EE2728" s="168"/>
      <c r="EF2728" s="168"/>
      <c r="EG2728" s="168"/>
      <c r="EH2728" s="168"/>
      <c r="EI2728" s="168"/>
      <c r="EJ2728" s="168"/>
      <c r="EK2728" s="168"/>
      <c r="EL2728" s="168"/>
      <c r="EM2728" s="168"/>
      <c r="EN2728" s="168"/>
      <c r="EO2728" s="168"/>
      <c r="EP2728" s="168"/>
      <c r="EQ2728" s="168"/>
      <c r="ER2728" s="168"/>
      <c r="ES2728" s="168"/>
      <c r="ET2728" s="168"/>
      <c r="EU2728" s="168"/>
      <c r="EV2728" s="168"/>
      <c r="EW2728" s="168"/>
      <c r="EX2728" s="168"/>
      <c r="EY2728" s="168"/>
      <c r="EZ2728" s="168"/>
      <c r="FA2728" s="168"/>
      <c r="FB2728" s="168"/>
      <c r="FC2728" s="168"/>
      <c r="FD2728" s="168"/>
    </row>
    <row r="2729" spans="1:160" s="5" customFormat="1" ht="24.9" customHeight="1" x14ac:dyDescent="0.3">
      <c r="A2729" s="263"/>
      <c r="B2729" s="263"/>
      <c r="C2729" s="265"/>
      <c r="D2729" s="481"/>
      <c r="E2729" s="482"/>
      <c r="F2729" s="482"/>
      <c r="G2729" s="482"/>
      <c r="H2729" s="482"/>
      <c r="I2729" s="482"/>
      <c r="J2729" s="482"/>
      <c r="K2729" s="482"/>
      <c r="L2729" s="482"/>
      <c r="M2729" s="483"/>
      <c r="N2729" s="16">
        <v>14001619</v>
      </c>
      <c r="O2729" s="412" t="s">
        <v>451</v>
      </c>
      <c r="P2729" s="413"/>
      <c r="Q2729" s="8">
        <v>57</v>
      </c>
      <c r="R2729" s="8"/>
      <c r="S2729" s="8"/>
      <c r="T2729" s="9">
        <v>3</v>
      </c>
      <c r="U2729" s="17">
        <f t="shared" si="193"/>
        <v>171</v>
      </c>
      <c r="V2729" s="33"/>
      <c r="W2729" s="191">
        <v>18</v>
      </c>
      <c r="X2729" s="86"/>
      <c r="Y2729" s="33"/>
      <c r="Z2729" s="36"/>
      <c r="AA2729" s="36"/>
      <c r="AD2729" s="33"/>
      <c r="AG2729" s="33"/>
      <c r="AH2729" s="43"/>
      <c r="AI2729" s="43"/>
      <c r="AJ2729" s="43"/>
      <c r="AK2729" s="43"/>
      <c r="AL2729" s="43"/>
      <c r="AM2729" s="43"/>
      <c r="AN2729" s="43"/>
      <c r="AO2729" s="43"/>
      <c r="AP2729" s="43"/>
      <c r="AQ2729" s="43"/>
      <c r="AR2729" s="43"/>
      <c r="AS2729" s="43"/>
      <c r="AT2729" s="43"/>
      <c r="AU2729" s="44"/>
      <c r="AV2729" s="33"/>
      <c r="AW2729" s="33"/>
      <c r="AX2729" s="33"/>
      <c r="AZ2729" s="141"/>
      <c r="BE2729" s="168"/>
      <c r="BF2729" s="168"/>
      <c r="BG2729" s="168"/>
      <c r="BH2729" s="168"/>
      <c r="BI2729" s="168"/>
      <c r="BJ2729" s="168"/>
      <c r="BK2729" s="168"/>
      <c r="BL2729" s="168"/>
      <c r="BM2729" s="168"/>
      <c r="DK2729" s="168"/>
      <c r="DL2729" s="168"/>
      <c r="DM2729" s="168"/>
      <c r="DN2729" s="168"/>
      <c r="DO2729" s="168"/>
      <c r="DP2729" s="168"/>
      <c r="DQ2729" s="168"/>
      <c r="DR2729" s="168"/>
      <c r="DS2729" s="168"/>
      <c r="DT2729" s="168"/>
      <c r="DU2729" s="168"/>
      <c r="DV2729" s="168"/>
      <c r="DW2729" s="168"/>
      <c r="DX2729" s="168"/>
      <c r="DY2729" s="168"/>
      <c r="DZ2729" s="168"/>
      <c r="EA2729" s="168"/>
      <c r="EB2729" s="168"/>
      <c r="EC2729" s="168"/>
      <c r="ED2729" s="168"/>
      <c r="EE2729" s="168"/>
      <c r="EF2729" s="168"/>
      <c r="EG2729" s="168"/>
      <c r="EH2729" s="168"/>
      <c r="EI2729" s="168"/>
      <c r="EJ2729" s="168"/>
      <c r="EK2729" s="168"/>
      <c r="EL2729" s="168"/>
      <c r="EM2729" s="168"/>
      <c r="EN2729" s="168"/>
      <c r="EO2729" s="168"/>
      <c r="EP2729" s="168"/>
      <c r="EQ2729" s="168"/>
      <c r="ER2729" s="168"/>
      <c r="ES2729" s="168"/>
      <c r="ET2729" s="168"/>
      <c r="EU2729" s="168"/>
      <c r="EV2729" s="168"/>
      <c r="EW2729" s="168"/>
      <c r="EX2729" s="168"/>
      <c r="EY2729" s="168"/>
      <c r="EZ2729" s="168"/>
      <c r="FA2729" s="168"/>
      <c r="FB2729" s="168"/>
      <c r="FC2729" s="168"/>
      <c r="FD2729" s="168"/>
    </row>
    <row r="2730" spans="1:160" s="5" customFormat="1" ht="24.9" customHeight="1" x14ac:dyDescent="0.3">
      <c r="A2730" s="263"/>
      <c r="B2730" s="263"/>
      <c r="C2730" s="265"/>
      <c r="D2730" s="481"/>
      <c r="E2730" s="482"/>
      <c r="F2730" s="482"/>
      <c r="G2730" s="482"/>
      <c r="H2730" s="482"/>
      <c r="I2730" s="482"/>
      <c r="J2730" s="482"/>
      <c r="K2730" s="482"/>
      <c r="L2730" s="482"/>
      <c r="M2730" s="483"/>
      <c r="N2730" s="16">
        <v>14001616</v>
      </c>
      <c r="O2730" s="412" t="s">
        <v>451</v>
      </c>
      <c r="P2730" s="413"/>
      <c r="Q2730" s="8">
        <v>52</v>
      </c>
      <c r="R2730" s="8"/>
      <c r="S2730" s="8"/>
      <c r="T2730" s="9">
        <v>3</v>
      </c>
      <c r="U2730" s="17">
        <f t="shared" si="193"/>
        <v>156</v>
      </c>
      <c r="V2730" s="33"/>
      <c r="W2730" s="191">
        <v>19</v>
      </c>
      <c r="X2730" s="86"/>
      <c r="Y2730" s="33"/>
      <c r="Z2730" s="36"/>
      <c r="AA2730" s="36"/>
      <c r="AD2730" s="33"/>
      <c r="AG2730" s="33"/>
      <c r="AH2730" s="43"/>
      <c r="AI2730" s="43"/>
      <c r="AJ2730" s="43"/>
      <c r="AK2730" s="43"/>
      <c r="AL2730" s="43"/>
      <c r="AM2730" s="43"/>
      <c r="AN2730" s="43"/>
      <c r="AO2730" s="43"/>
      <c r="AP2730" s="43"/>
      <c r="AQ2730" s="43"/>
      <c r="AR2730" s="43"/>
      <c r="AS2730" s="43"/>
      <c r="AT2730" s="43"/>
      <c r="AU2730" s="44"/>
      <c r="AV2730" s="33"/>
      <c r="AW2730" s="33"/>
      <c r="AX2730" s="33"/>
      <c r="AZ2730" s="141"/>
      <c r="BE2730" s="168"/>
      <c r="BF2730" s="168"/>
      <c r="BG2730" s="168"/>
      <c r="BH2730" s="168"/>
      <c r="BI2730" s="168"/>
      <c r="BJ2730" s="168"/>
      <c r="BK2730" s="168"/>
      <c r="BL2730" s="168"/>
      <c r="BM2730" s="168"/>
      <c r="DK2730" s="168"/>
      <c r="DL2730" s="168"/>
      <c r="DM2730" s="168"/>
      <c r="DN2730" s="168"/>
      <c r="DO2730" s="168"/>
      <c r="DP2730" s="168"/>
      <c r="DQ2730" s="168"/>
      <c r="DR2730" s="168"/>
      <c r="DS2730" s="168"/>
      <c r="DT2730" s="168"/>
      <c r="DU2730" s="168"/>
      <c r="DV2730" s="168"/>
      <c r="DW2730" s="168"/>
      <c r="DX2730" s="168"/>
      <c r="DY2730" s="168"/>
      <c r="DZ2730" s="168"/>
      <c r="EA2730" s="168"/>
      <c r="EB2730" s="168"/>
      <c r="EC2730" s="168"/>
      <c r="ED2730" s="168"/>
      <c r="EE2730" s="168"/>
      <c r="EF2730" s="168"/>
      <c r="EG2730" s="168"/>
      <c r="EH2730" s="168"/>
      <c r="EI2730" s="168"/>
      <c r="EJ2730" s="168"/>
      <c r="EK2730" s="168"/>
      <c r="EL2730" s="168"/>
      <c r="EM2730" s="168"/>
      <c r="EN2730" s="168"/>
      <c r="EO2730" s="168"/>
      <c r="EP2730" s="168"/>
      <c r="EQ2730" s="168"/>
      <c r="ER2730" s="168"/>
      <c r="ES2730" s="168"/>
      <c r="ET2730" s="168"/>
      <c r="EU2730" s="168"/>
      <c r="EV2730" s="168"/>
      <c r="EW2730" s="168"/>
      <c r="EX2730" s="168"/>
      <c r="EY2730" s="168"/>
      <c r="EZ2730" s="168"/>
      <c r="FA2730" s="168"/>
      <c r="FB2730" s="168"/>
      <c r="FC2730" s="168"/>
      <c r="FD2730" s="168"/>
    </row>
    <row r="2731" spans="1:160" s="5" customFormat="1" ht="24.9" customHeight="1" x14ac:dyDescent="0.3">
      <c r="A2731" s="263"/>
      <c r="B2731" s="263"/>
      <c r="C2731" s="265"/>
      <c r="D2731" s="481"/>
      <c r="E2731" s="482"/>
      <c r="F2731" s="482"/>
      <c r="G2731" s="482"/>
      <c r="H2731" s="482"/>
      <c r="I2731" s="482"/>
      <c r="J2731" s="482"/>
      <c r="K2731" s="482"/>
      <c r="L2731" s="482"/>
      <c r="M2731" s="483"/>
      <c r="N2731" s="16"/>
      <c r="O2731" s="412"/>
      <c r="P2731" s="413"/>
      <c r="Q2731" s="8"/>
      <c r="R2731" s="8"/>
      <c r="S2731" s="8"/>
      <c r="T2731" s="9"/>
      <c r="U2731" s="17"/>
      <c r="V2731" s="33"/>
      <c r="W2731" s="57"/>
      <c r="X2731" s="86"/>
      <c r="Y2731" s="33"/>
      <c r="Z2731" s="36"/>
      <c r="AA2731" s="36"/>
      <c r="AD2731" s="33"/>
      <c r="AG2731" s="33"/>
      <c r="AH2731" s="43"/>
      <c r="AI2731" s="43"/>
      <c r="AJ2731" s="43"/>
      <c r="AK2731" s="43"/>
      <c r="AL2731" s="43"/>
      <c r="AM2731" s="43"/>
      <c r="AN2731" s="43"/>
      <c r="AO2731" s="43"/>
      <c r="AP2731" s="43"/>
      <c r="AQ2731" s="43"/>
      <c r="AR2731" s="43"/>
      <c r="AS2731" s="43"/>
      <c r="AT2731" s="43"/>
      <c r="AU2731" s="44"/>
      <c r="AV2731" s="33"/>
      <c r="AW2731" s="33"/>
      <c r="AX2731" s="33"/>
      <c r="AZ2731" s="141"/>
      <c r="BE2731" s="168"/>
      <c r="BF2731" s="168"/>
      <c r="BG2731" s="168"/>
      <c r="BH2731" s="168"/>
      <c r="BI2731" s="168"/>
      <c r="BJ2731" s="168"/>
      <c r="BK2731" s="168"/>
      <c r="BL2731" s="168"/>
      <c r="BM2731" s="168"/>
      <c r="DK2731" s="168"/>
      <c r="DL2731" s="168"/>
      <c r="DM2731" s="168"/>
      <c r="DN2731" s="168"/>
      <c r="DO2731" s="168"/>
      <c r="DP2731" s="168"/>
      <c r="DQ2731" s="168"/>
      <c r="DR2731" s="168"/>
      <c r="DS2731" s="168"/>
      <c r="DT2731" s="168"/>
      <c r="DU2731" s="168"/>
      <c r="DV2731" s="168"/>
      <c r="DW2731" s="168"/>
      <c r="DX2731" s="168"/>
      <c r="DY2731" s="168"/>
      <c r="DZ2731" s="168"/>
      <c r="EA2731" s="168"/>
      <c r="EB2731" s="168"/>
      <c r="EC2731" s="168"/>
      <c r="ED2731" s="168"/>
      <c r="EE2731" s="168"/>
      <c r="EF2731" s="168"/>
      <c r="EG2731" s="168"/>
      <c r="EH2731" s="168"/>
      <c r="EI2731" s="168"/>
      <c r="EJ2731" s="168"/>
      <c r="EK2731" s="168"/>
      <c r="EL2731" s="168"/>
      <c r="EM2731" s="168"/>
      <c r="EN2731" s="168"/>
      <c r="EO2731" s="168"/>
      <c r="EP2731" s="168"/>
      <c r="EQ2731" s="168"/>
      <c r="ER2731" s="168"/>
      <c r="ES2731" s="168"/>
      <c r="ET2731" s="168"/>
      <c r="EU2731" s="168"/>
      <c r="EV2731" s="168"/>
      <c r="EW2731" s="168"/>
      <c r="EX2731" s="168"/>
      <c r="EY2731" s="168"/>
      <c r="EZ2731" s="168"/>
      <c r="FA2731" s="168"/>
      <c r="FB2731" s="168"/>
      <c r="FC2731" s="168"/>
      <c r="FD2731" s="168"/>
    </row>
    <row r="2732" spans="1:160" s="5" customFormat="1" ht="24.9" customHeight="1" thickBot="1" x14ac:dyDescent="0.35">
      <c r="A2732" s="263"/>
      <c r="B2732" s="263"/>
      <c r="C2732" s="265"/>
      <c r="D2732" s="481"/>
      <c r="E2732" s="482"/>
      <c r="F2732" s="482"/>
      <c r="G2732" s="482"/>
      <c r="H2732" s="482"/>
      <c r="I2732" s="482"/>
      <c r="J2732" s="482"/>
      <c r="K2732" s="482"/>
      <c r="L2732" s="482"/>
      <c r="M2732" s="483"/>
      <c r="N2732" s="414" t="s">
        <v>16</v>
      </c>
      <c r="O2732" s="415"/>
      <c r="P2732" s="415"/>
      <c r="Q2732" s="415"/>
      <c r="R2732" s="415"/>
      <c r="S2732" s="415"/>
      <c r="T2732" s="415"/>
      <c r="U2732" s="18">
        <f>SUM(U2712:U2731)</f>
        <v>2415</v>
      </c>
      <c r="V2732" s="33"/>
      <c r="W2732" s="57"/>
      <c r="X2732" s="86"/>
      <c r="Y2732" s="33"/>
      <c r="Z2732" s="36"/>
      <c r="AA2732" s="36"/>
      <c r="AD2732" s="33"/>
      <c r="AG2732" s="33"/>
      <c r="AH2732" s="43"/>
      <c r="AI2732" s="43"/>
      <c r="AJ2732" s="43"/>
      <c r="AK2732" s="43"/>
      <c r="AL2732" s="43"/>
      <c r="AM2732" s="43"/>
      <c r="AN2732" s="43"/>
      <c r="AO2732" s="43"/>
      <c r="AP2732" s="43"/>
      <c r="AQ2732" s="43"/>
      <c r="AR2732" s="43"/>
      <c r="AS2732" s="43"/>
      <c r="AT2732" s="43"/>
      <c r="AU2732" s="44"/>
      <c r="AV2732" s="33"/>
      <c r="AW2732" s="33"/>
      <c r="AX2732" s="33"/>
      <c r="AZ2732" s="141"/>
      <c r="BE2732" s="168"/>
      <c r="BF2732" s="168"/>
      <c r="BG2732" s="168"/>
      <c r="BH2732" s="168"/>
      <c r="BI2732" s="168"/>
      <c r="BJ2732" s="168"/>
      <c r="BK2732" s="168"/>
      <c r="BL2732" s="168"/>
      <c r="BM2732" s="168"/>
      <c r="DK2732" s="168"/>
      <c r="DL2732" s="168"/>
      <c r="DM2732" s="168"/>
      <c r="DN2732" s="168"/>
      <c r="DO2732" s="168"/>
      <c r="DP2732" s="168"/>
      <c r="DQ2732" s="168"/>
      <c r="DR2732" s="168"/>
      <c r="DS2732" s="168"/>
      <c r="DT2732" s="168"/>
      <c r="DU2732" s="168"/>
      <c r="DV2732" s="168"/>
      <c r="DW2732" s="168"/>
      <c r="DX2732" s="168"/>
      <c r="DY2732" s="168"/>
      <c r="DZ2732" s="168"/>
      <c r="EA2732" s="168"/>
      <c r="EB2732" s="168"/>
      <c r="EC2732" s="168"/>
      <c r="ED2732" s="168"/>
      <c r="EE2732" s="168"/>
      <c r="EF2732" s="168"/>
      <c r="EG2732" s="168"/>
      <c r="EH2732" s="168"/>
      <c r="EI2732" s="168"/>
      <c r="EJ2732" s="168"/>
      <c r="EK2732" s="168"/>
      <c r="EL2732" s="168"/>
      <c r="EM2732" s="168"/>
      <c r="EN2732" s="168"/>
      <c r="EO2732" s="168"/>
      <c r="EP2732" s="168"/>
      <c r="EQ2732" s="168"/>
      <c r="ER2732" s="168"/>
      <c r="ES2732" s="168"/>
      <c r="ET2732" s="168"/>
      <c r="EU2732" s="168"/>
      <c r="EV2732" s="168"/>
      <c r="EW2732" s="168"/>
      <c r="EX2732" s="168"/>
      <c r="EY2732" s="168"/>
      <c r="EZ2732" s="168"/>
      <c r="FA2732" s="168"/>
      <c r="FB2732" s="168"/>
      <c r="FC2732" s="168"/>
      <c r="FD2732" s="168"/>
    </row>
    <row r="2733" spans="1:160" s="5" customFormat="1" ht="14.4" customHeight="1" x14ac:dyDescent="0.3">
      <c r="A2733" s="263"/>
      <c r="B2733" s="263"/>
      <c r="C2733" s="265"/>
      <c r="D2733" s="481"/>
      <c r="E2733" s="482"/>
      <c r="F2733" s="482"/>
      <c r="G2733" s="482"/>
      <c r="H2733" s="482"/>
      <c r="I2733" s="482"/>
      <c r="J2733" s="482"/>
      <c r="K2733" s="482"/>
      <c r="L2733" s="482"/>
      <c r="M2733" s="483"/>
      <c r="N2733" s="416" t="s">
        <v>17</v>
      </c>
      <c r="O2733" s="417"/>
      <c r="P2733" s="417"/>
      <c r="Q2733" s="417"/>
      <c r="R2733" s="417"/>
      <c r="S2733" s="417"/>
      <c r="T2733" s="417"/>
      <c r="U2733" s="418"/>
      <c r="V2733" s="87"/>
      <c r="W2733" s="57"/>
      <c r="X2733" s="86"/>
      <c r="Y2733" s="33"/>
      <c r="Z2733" s="36"/>
      <c r="AA2733" s="36"/>
      <c r="AD2733" s="33"/>
      <c r="AG2733" s="33"/>
      <c r="AH2733" s="43"/>
      <c r="AI2733" s="43"/>
      <c r="AJ2733" s="43"/>
      <c r="AK2733" s="43"/>
      <c r="AL2733" s="43"/>
      <c r="AM2733" s="43"/>
      <c r="AN2733" s="43"/>
      <c r="AO2733" s="43"/>
      <c r="AP2733" s="43"/>
      <c r="AQ2733" s="43"/>
      <c r="AR2733" s="43"/>
      <c r="AS2733" s="43"/>
      <c r="AT2733" s="43"/>
      <c r="AU2733" s="44"/>
      <c r="AV2733" s="33"/>
      <c r="AW2733" s="33"/>
      <c r="AX2733" s="33"/>
      <c r="AZ2733" s="141"/>
      <c r="BE2733" s="168"/>
      <c r="BF2733" s="168"/>
      <c r="BG2733" s="168"/>
      <c r="BH2733" s="168"/>
      <c r="BI2733" s="168"/>
      <c r="BJ2733" s="168"/>
      <c r="BK2733" s="168"/>
      <c r="BL2733" s="168"/>
      <c r="BM2733" s="168"/>
      <c r="DK2733" s="168"/>
      <c r="DL2733" s="168"/>
      <c r="DM2733" s="168"/>
      <c r="DN2733" s="168"/>
      <c r="DO2733" s="168"/>
      <c r="DP2733" s="168"/>
      <c r="DQ2733" s="168"/>
      <c r="DR2733" s="168"/>
      <c r="DS2733" s="168"/>
      <c r="DT2733" s="168"/>
      <c r="DU2733" s="168"/>
      <c r="DV2733" s="168"/>
      <c r="DW2733" s="168"/>
      <c r="DX2733" s="168"/>
      <c r="DY2733" s="168"/>
      <c r="DZ2733" s="168"/>
      <c r="EA2733" s="168"/>
      <c r="EB2733" s="168"/>
      <c r="EC2733" s="168"/>
      <c r="ED2733" s="168"/>
      <c r="EE2733" s="168"/>
      <c r="EF2733" s="168"/>
      <c r="EG2733" s="168"/>
      <c r="EH2733" s="168"/>
      <c r="EI2733" s="168"/>
      <c r="EJ2733" s="168"/>
      <c r="EK2733" s="168"/>
      <c r="EL2733" s="168"/>
      <c r="EM2733" s="168"/>
      <c r="EN2733" s="168"/>
      <c r="EO2733" s="168"/>
      <c r="EP2733" s="168"/>
      <c r="EQ2733" s="168"/>
      <c r="ER2733" s="168"/>
      <c r="ES2733" s="168"/>
      <c r="ET2733" s="168"/>
      <c r="EU2733" s="168"/>
      <c r="EV2733" s="168"/>
      <c r="EW2733" s="168"/>
      <c r="EX2733" s="168"/>
      <c r="EY2733" s="168"/>
      <c r="EZ2733" s="168"/>
      <c r="FA2733" s="168"/>
      <c r="FB2733" s="168"/>
      <c r="FC2733" s="168"/>
      <c r="FD2733" s="168"/>
    </row>
    <row r="2734" spans="1:160" s="5" customFormat="1" x14ac:dyDescent="0.3">
      <c r="A2734" s="263"/>
      <c r="B2734" s="263"/>
      <c r="C2734" s="265"/>
      <c r="D2734" s="481"/>
      <c r="E2734" s="482"/>
      <c r="F2734" s="482"/>
      <c r="G2734" s="482"/>
      <c r="H2734" s="482"/>
      <c r="I2734" s="482"/>
      <c r="J2734" s="482"/>
      <c r="K2734" s="482"/>
      <c r="L2734" s="482"/>
      <c r="M2734" s="483"/>
      <c r="N2734" s="419"/>
      <c r="O2734" s="420"/>
      <c r="P2734" s="420"/>
      <c r="Q2734" s="420"/>
      <c r="R2734" s="420"/>
      <c r="S2734" s="420"/>
      <c r="T2734" s="420"/>
      <c r="U2734" s="421"/>
      <c r="V2734" s="33"/>
      <c r="W2734" s="57"/>
      <c r="X2734" s="86"/>
      <c r="Y2734" s="33"/>
      <c r="Z2734" s="36"/>
      <c r="AA2734" s="36"/>
      <c r="AD2734" s="33"/>
      <c r="AG2734" s="33"/>
      <c r="AH2734" s="43"/>
      <c r="AI2734" s="43"/>
      <c r="AJ2734" s="43"/>
      <c r="AK2734" s="43"/>
      <c r="AL2734" s="43"/>
      <c r="AM2734" s="43"/>
      <c r="AN2734" s="43"/>
      <c r="AO2734" s="43"/>
      <c r="AP2734" s="43"/>
      <c r="AQ2734" s="43"/>
      <c r="AR2734" s="43"/>
      <c r="AS2734" s="43"/>
      <c r="AT2734" s="43"/>
      <c r="AU2734" s="44"/>
      <c r="AV2734" s="33"/>
      <c r="AW2734" s="33"/>
      <c r="AX2734" s="33"/>
      <c r="AZ2734" s="141"/>
      <c r="BE2734" s="168"/>
      <c r="BF2734" s="168"/>
      <c r="BG2734" s="168"/>
      <c r="BH2734" s="168"/>
      <c r="BI2734" s="168"/>
      <c r="BJ2734" s="168"/>
      <c r="BK2734" s="168"/>
      <c r="BL2734" s="168"/>
      <c r="BM2734" s="168"/>
      <c r="DK2734" s="168"/>
      <c r="DL2734" s="168"/>
      <c r="DM2734" s="168"/>
      <c r="DN2734" s="168"/>
      <c r="DO2734" s="168"/>
      <c r="DP2734" s="168"/>
      <c r="DQ2734" s="168"/>
      <c r="DR2734" s="168"/>
      <c r="DS2734" s="168"/>
      <c r="DT2734" s="168"/>
      <c r="DU2734" s="168"/>
      <c r="DV2734" s="168"/>
      <c r="DW2734" s="168"/>
      <c r="DX2734" s="168"/>
      <c r="DY2734" s="168"/>
      <c r="DZ2734" s="168"/>
      <c r="EA2734" s="168"/>
      <c r="EB2734" s="168"/>
      <c r="EC2734" s="168"/>
      <c r="ED2734" s="168"/>
      <c r="EE2734" s="168"/>
      <c r="EF2734" s="168"/>
      <c r="EG2734" s="168"/>
      <c r="EH2734" s="168"/>
      <c r="EI2734" s="168"/>
      <c r="EJ2734" s="168"/>
      <c r="EK2734" s="168"/>
      <c r="EL2734" s="168"/>
      <c r="EM2734" s="168"/>
      <c r="EN2734" s="168"/>
      <c r="EO2734" s="168"/>
      <c r="EP2734" s="168"/>
      <c r="EQ2734" s="168"/>
      <c r="ER2734" s="168"/>
      <c r="ES2734" s="168"/>
      <c r="ET2734" s="168"/>
      <c r="EU2734" s="168"/>
      <c r="EV2734" s="168"/>
      <c r="EW2734" s="168"/>
      <c r="EX2734" s="168"/>
      <c r="EY2734" s="168"/>
      <c r="EZ2734" s="168"/>
      <c r="FA2734" s="168"/>
      <c r="FB2734" s="168"/>
      <c r="FC2734" s="168"/>
      <c r="FD2734" s="168"/>
    </row>
    <row r="2735" spans="1:160" s="5" customFormat="1" x14ac:dyDescent="0.3">
      <c r="A2735" s="263"/>
      <c r="B2735" s="263"/>
      <c r="C2735" s="265"/>
      <c r="D2735" s="481"/>
      <c r="E2735" s="482"/>
      <c r="F2735" s="482"/>
      <c r="G2735" s="482"/>
      <c r="H2735" s="482"/>
      <c r="I2735" s="482"/>
      <c r="J2735" s="482"/>
      <c r="K2735" s="482"/>
      <c r="L2735" s="482"/>
      <c r="M2735" s="483"/>
      <c r="N2735" s="419"/>
      <c r="O2735" s="420"/>
      <c r="P2735" s="420"/>
      <c r="Q2735" s="420"/>
      <c r="R2735" s="420"/>
      <c r="S2735" s="420"/>
      <c r="T2735" s="420"/>
      <c r="U2735" s="421"/>
      <c r="V2735" s="33"/>
      <c r="W2735" s="57"/>
      <c r="X2735" s="86"/>
      <c r="Y2735" s="33"/>
      <c r="Z2735" s="36"/>
      <c r="AA2735" s="36"/>
      <c r="AD2735" s="33"/>
      <c r="AG2735" s="33"/>
      <c r="AH2735" s="43"/>
      <c r="AI2735" s="43"/>
      <c r="AJ2735" s="43"/>
      <c r="AK2735" s="43"/>
      <c r="AL2735" s="43"/>
      <c r="AM2735" s="43"/>
      <c r="AN2735" s="43"/>
      <c r="AO2735" s="43"/>
      <c r="AP2735" s="43"/>
      <c r="AQ2735" s="43"/>
      <c r="AR2735" s="43"/>
      <c r="AS2735" s="43"/>
      <c r="AT2735" s="43"/>
      <c r="AU2735" s="44"/>
      <c r="AV2735" s="33"/>
      <c r="AW2735" s="33"/>
      <c r="AX2735" s="33"/>
      <c r="AZ2735" s="141"/>
      <c r="BE2735" s="168"/>
      <c r="BF2735" s="168"/>
      <c r="BG2735" s="168"/>
      <c r="BH2735" s="168"/>
      <c r="BI2735" s="168"/>
      <c r="BJ2735" s="168"/>
      <c r="BK2735" s="168"/>
      <c r="BL2735" s="168"/>
      <c r="BM2735" s="168"/>
      <c r="DK2735" s="168"/>
      <c r="DL2735" s="168"/>
      <c r="DM2735" s="168"/>
      <c r="DN2735" s="168"/>
      <c r="DO2735" s="168"/>
      <c r="DP2735" s="168"/>
      <c r="DQ2735" s="168"/>
      <c r="DR2735" s="168"/>
      <c r="DS2735" s="168"/>
      <c r="DT2735" s="168"/>
      <c r="DU2735" s="168"/>
      <c r="DV2735" s="168"/>
      <c r="DW2735" s="168"/>
      <c r="DX2735" s="168"/>
      <c r="DY2735" s="168"/>
      <c r="DZ2735" s="168"/>
      <c r="EA2735" s="168"/>
      <c r="EB2735" s="168"/>
      <c r="EC2735" s="168"/>
      <c r="ED2735" s="168"/>
      <c r="EE2735" s="168"/>
      <c r="EF2735" s="168"/>
      <c r="EG2735" s="168"/>
      <c r="EH2735" s="168"/>
      <c r="EI2735" s="168"/>
      <c r="EJ2735" s="168"/>
      <c r="EK2735" s="168"/>
      <c r="EL2735" s="168"/>
      <c r="EM2735" s="168"/>
      <c r="EN2735" s="168"/>
      <c r="EO2735" s="168"/>
      <c r="EP2735" s="168"/>
      <c r="EQ2735" s="168"/>
      <c r="ER2735" s="168"/>
      <c r="ES2735" s="168"/>
      <c r="ET2735" s="168"/>
      <c r="EU2735" s="168"/>
      <c r="EV2735" s="168"/>
      <c r="EW2735" s="168"/>
      <c r="EX2735" s="168"/>
      <c r="EY2735" s="168"/>
      <c r="EZ2735" s="168"/>
      <c r="FA2735" s="168"/>
      <c r="FB2735" s="168"/>
      <c r="FC2735" s="168"/>
      <c r="FD2735" s="168"/>
    </row>
    <row r="2736" spans="1:160" s="5" customFormat="1" ht="14.4" thickBot="1" x14ac:dyDescent="0.35">
      <c r="A2736" s="263"/>
      <c r="B2736" s="263"/>
      <c r="C2736" s="265"/>
      <c r="D2736" s="425"/>
      <c r="E2736" s="426"/>
      <c r="F2736" s="426"/>
      <c r="G2736" s="426"/>
      <c r="H2736" s="426"/>
      <c r="I2736" s="426"/>
      <c r="J2736" s="426"/>
      <c r="K2736" s="426"/>
      <c r="L2736" s="426"/>
      <c r="M2736" s="427"/>
      <c r="N2736" s="422"/>
      <c r="O2736" s="423"/>
      <c r="P2736" s="423"/>
      <c r="Q2736" s="423"/>
      <c r="R2736" s="423"/>
      <c r="S2736" s="423"/>
      <c r="T2736" s="423"/>
      <c r="U2736" s="424"/>
      <c r="V2736" s="33"/>
      <c r="W2736" s="57"/>
      <c r="X2736" s="86"/>
      <c r="Y2736" s="33"/>
      <c r="Z2736" s="36"/>
      <c r="AA2736" s="36"/>
      <c r="AD2736" s="33"/>
      <c r="AG2736" s="33"/>
      <c r="AH2736" s="43"/>
      <c r="AI2736" s="43"/>
      <c r="AJ2736" s="43"/>
      <c r="AK2736" s="43"/>
      <c r="AL2736" s="43"/>
      <c r="AM2736" s="43"/>
      <c r="AN2736" s="43"/>
      <c r="AO2736" s="43"/>
      <c r="AP2736" s="43"/>
      <c r="AQ2736" s="43"/>
      <c r="AR2736" s="43"/>
      <c r="AS2736" s="43"/>
      <c r="AT2736" s="43"/>
      <c r="AU2736" s="44"/>
      <c r="AV2736" s="33"/>
      <c r="AW2736" s="33"/>
      <c r="AX2736" s="33"/>
      <c r="AZ2736" s="141"/>
      <c r="BE2736" s="168"/>
      <c r="BF2736" s="168"/>
      <c r="BG2736" s="168"/>
      <c r="BH2736" s="168"/>
      <c r="BI2736" s="168"/>
      <c r="BJ2736" s="168"/>
      <c r="BK2736" s="168"/>
      <c r="BL2736" s="168"/>
      <c r="BM2736" s="168"/>
      <c r="DK2736" s="168"/>
      <c r="DL2736" s="168"/>
      <c r="DM2736" s="168"/>
      <c r="DN2736" s="168"/>
      <c r="DO2736" s="168"/>
      <c r="DP2736" s="168"/>
      <c r="DQ2736" s="168"/>
      <c r="DR2736" s="168"/>
      <c r="DS2736" s="168"/>
      <c r="DT2736" s="168"/>
      <c r="DU2736" s="168"/>
      <c r="DV2736" s="168"/>
      <c r="DW2736" s="168"/>
      <c r="DX2736" s="168"/>
      <c r="DY2736" s="168"/>
      <c r="DZ2736" s="168"/>
      <c r="EA2736" s="168"/>
      <c r="EB2736" s="168"/>
      <c r="EC2736" s="168"/>
      <c r="ED2736" s="168"/>
      <c r="EE2736" s="168"/>
      <c r="EF2736" s="168"/>
      <c r="EG2736" s="168"/>
      <c r="EH2736" s="168"/>
      <c r="EI2736" s="168"/>
      <c r="EJ2736" s="168"/>
      <c r="EK2736" s="168"/>
      <c r="EL2736" s="168"/>
      <c r="EM2736" s="168"/>
      <c r="EN2736" s="168"/>
      <c r="EO2736" s="168"/>
      <c r="EP2736" s="168"/>
      <c r="EQ2736" s="168"/>
      <c r="ER2736" s="168"/>
      <c r="ES2736" s="168"/>
      <c r="ET2736" s="168"/>
      <c r="EU2736" s="168"/>
      <c r="EV2736" s="168"/>
      <c r="EW2736" s="168"/>
      <c r="EX2736" s="168"/>
      <c r="EY2736" s="168"/>
      <c r="EZ2736" s="168"/>
      <c r="FA2736" s="168"/>
      <c r="FB2736" s="168"/>
      <c r="FC2736" s="168"/>
      <c r="FD2736" s="168"/>
    </row>
    <row r="2737" spans="1:160" s="5" customFormat="1" ht="5.25" customHeight="1" thickBot="1" x14ac:dyDescent="0.35">
      <c r="A2737" s="263"/>
      <c r="B2737" s="263"/>
      <c r="C2737" s="265"/>
      <c r="D2737" s="428"/>
      <c r="E2737" s="428"/>
      <c r="F2737" s="428"/>
      <c r="G2737" s="428"/>
      <c r="H2737" s="428"/>
      <c r="I2737" s="428"/>
      <c r="J2737" s="428"/>
      <c r="K2737" s="428"/>
      <c r="L2737" s="428"/>
      <c r="M2737" s="428"/>
      <c r="N2737" s="428"/>
      <c r="O2737" s="428"/>
      <c r="P2737" s="428"/>
      <c r="Q2737" s="428"/>
      <c r="R2737" s="428"/>
      <c r="S2737" s="428"/>
      <c r="T2737" s="428"/>
      <c r="U2737" s="428"/>
      <c r="V2737" s="33"/>
      <c r="W2737" s="57"/>
      <c r="X2737" s="86"/>
      <c r="Y2737" s="33"/>
      <c r="Z2737" s="36"/>
      <c r="AA2737" s="36"/>
      <c r="AD2737" s="33"/>
      <c r="AG2737" s="33"/>
      <c r="AH2737" s="43"/>
      <c r="AI2737" s="43"/>
      <c r="AJ2737" s="43"/>
      <c r="AK2737" s="43"/>
      <c r="AL2737" s="43"/>
      <c r="AM2737" s="43"/>
      <c r="AN2737" s="43"/>
      <c r="AO2737" s="43"/>
      <c r="AP2737" s="43"/>
      <c r="AQ2737" s="43"/>
      <c r="AR2737" s="43"/>
      <c r="AS2737" s="43"/>
      <c r="AT2737" s="43"/>
      <c r="AU2737" s="44"/>
      <c r="AV2737" s="33"/>
      <c r="AW2737" s="33"/>
      <c r="AX2737" s="33"/>
      <c r="AZ2737" s="141"/>
      <c r="BE2737" s="168"/>
      <c r="BF2737" s="168"/>
      <c r="BG2737" s="168"/>
      <c r="BH2737" s="168"/>
      <c r="BI2737" s="168"/>
      <c r="BJ2737" s="168"/>
      <c r="BK2737" s="168"/>
      <c r="BL2737" s="168"/>
      <c r="BM2737" s="168"/>
      <c r="DK2737" s="168"/>
      <c r="DL2737" s="168"/>
      <c r="DM2737" s="168"/>
      <c r="DN2737" s="168"/>
      <c r="DO2737" s="168"/>
      <c r="DP2737" s="168"/>
      <c r="DQ2737" s="168"/>
      <c r="DR2737" s="168"/>
      <c r="DS2737" s="168"/>
      <c r="DT2737" s="168"/>
      <c r="DU2737" s="168"/>
      <c r="DV2737" s="168"/>
      <c r="DW2737" s="168"/>
      <c r="DX2737" s="168"/>
      <c r="DY2737" s="168"/>
      <c r="DZ2737" s="168"/>
      <c r="EA2737" s="168"/>
      <c r="EB2737" s="168"/>
      <c r="EC2737" s="168"/>
      <c r="ED2737" s="168"/>
      <c r="EE2737" s="168"/>
      <c r="EF2737" s="168"/>
      <c r="EG2737" s="168"/>
      <c r="EH2737" s="168"/>
      <c r="EI2737" s="168"/>
      <c r="EJ2737" s="168"/>
      <c r="EK2737" s="168"/>
      <c r="EL2737" s="168"/>
      <c r="EM2737" s="168"/>
      <c r="EN2737" s="168"/>
      <c r="EO2737" s="168"/>
      <c r="EP2737" s="168"/>
      <c r="EQ2737" s="168"/>
      <c r="ER2737" s="168"/>
      <c r="ES2737" s="168"/>
      <c r="ET2737" s="168"/>
      <c r="EU2737" s="168"/>
      <c r="EV2737" s="168"/>
      <c r="EW2737" s="168"/>
      <c r="EX2737" s="168"/>
      <c r="EY2737" s="168"/>
      <c r="EZ2737" s="168"/>
      <c r="FA2737" s="168"/>
      <c r="FB2737" s="168"/>
      <c r="FC2737" s="168"/>
      <c r="FD2737" s="168"/>
    </row>
    <row r="2738" spans="1:160" s="5" customFormat="1" ht="20.25" customHeight="1" x14ac:dyDescent="0.3">
      <c r="A2738" s="263"/>
      <c r="B2738" s="263"/>
      <c r="C2738" s="265"/>
      <c r="D2738" s="429" t="s">
        <v>18</v>
      </c>
      <c r="E2738" s="430"/>
      <c r="F2738" s="430"/>
      <c r="G2738" s="430"/>
      <c r="H2738" s="430"/>
      <c r="I2738" s="430"/>
      <c r="J2738" s="430"/>
      <c r="K2738" s="430"/>
      <c r="L2738" s="430"/>
      <c r="M2738" s="431"/>
      <c r="N2738" s="429" t="s">
        <v>19</v>
      </c>
      <c r="O2738" s="430"/>
      <c r="P2738" s="430"/>
      <c r="Q2738" s="430"/>
      <c r="R2738" s="430"/>
      <c r="S2738" s="430"/>
      <c r="T2738" s="430"/>
      <c r="U2738" s="431"/>
      <c r="V2738" s="33"/>
      <c r="W2738" s="57"/>
      <c r="X2738" s="86"/>
      <c r="Y2738" s="33"/>
      <c r="Z2738" s="36"/>
      <c r="AA2738" s="36"/>
      <c r="AD2738" s="33"/>
      <c r="AG2738" s="33"/>
      <c r="AH2738" s="43"/>
      <c r="AI2738" s="43"/>
      <c r="AJ2738" s="43"/>
      <c r="AK2738" s="43"/>
      <c r="AL2738" s="43"/>
      <c r="AM2738" s="43"/>
      <c r="AN2738" s="43"/>
      <c r="AO2738" s="43"/>
      <c r="AP2738" s="43"/>
      <c r="AQ2738" s="43"/>
      <c r="AR2738" s="43"/>
      <c r="AS2738" s="43"/>
      <c r="AT2738" s="43"/>
      <c r="AU2738" s="44"/>
      <c r="AV2738" s="33"/>
      <c r="AW2738" s="33"/>
      <c r="AX2738" s="33"/>
      <c r="AZ2738" s="141"/>
      <c r="BE2738" s="168"/>
      <c r="BF2738" s="168"/>
      <c r="BG2738" s="168"/>
      <c r="BH2738" s="168"/>
      <c r="BI2738" s="168"/>
      <c r="BJ2738" s="168"/>
      <c r="BK2738" s="168"/>
      <c r="BL2738" s="168"/>
      <c r="BM2738" s="168"/>
      <c r="DK2738" s="168"/>
      <c r="DL2738" s="168"/>
      <c r="DM2738" s="168"/>
      <c r="DN2738" s="168"/>
      <c r="DO2738" s="168"/>
      <c r="DP2738" s="168"/>
      <c r="DQ2738" s="168"/>
      <c r="DR2738" s="168"/>
      <c r="DS2738" s="168"/>
      <c r="DT2738" s="168"/>
      <c r="DU2738" s="168"/>
      <c r="DV2738" s="168"/>
      <c r="DW2738" s="168"/>
      <c r="DX2738" s="168"/>
      <c r="DY2738" s="168"/>
      <c r="DZ2738" s="168"/>
      <c r="EA2738" s="168"/>
      <c r="EB2738" s="168"/>
      <c r="EC2738" s="168"/>
      <c r="ED2738" s="168"/>
      <c r="EE2738" s="168"/>
      <c r="EF2738" s="168"/>
      <c r="EG2738" s="168"/>
      <c r="EH2738" s="168"/>
      <c r="EI2738" s="168"/>
      <c r="EJ2738" s="168"/>
      <c r="EK2738" s="168"/>
      <c r="EL2738" s="168"/>
      <c r="EM2738" s="168"/>
      <c r="EN2738" s="168"/>
      <c r="EO2738" s="168"/>
      <c r="EP2738" s="168"/>
      <c r="EQ2738" s="168"/>
      <c r="ER2738" s="168"/>
      <c r="ES2738" s="168"/>
      <c r="ET2738" s="168"/>
      <c r="EU2738" s="168"/>
      <c r="EV2738" s="168"/>
      <c r="EW2738" s="168"/>
      <c r="EX2738" s="168"/>
      <c r="EY2738" s="168"/>
      <c r="EZ2738" s="168"/>
      <c r="FA2738" s="168"/>
      <c r="FB2738" s="168"/>
      <c r="FC2738" s="168"/>
      <c r="FD2738" s="168"/>
    </row>
    <row r="2739" spans="1:160" s="5" customFormat="1" x14ac:dyDescent="0.3">
      <c r="A2739" s="263"/>
      <c r="B2739" s="263"/>
      <c r="C2739" s="265"/>
      <c r="D2739" s="432" t="s">
        <v>20</v>
      </c>
      <c r="E2739" s="433"/>
      <c r="F2739" s="433"/>
      <c r="G2739" s="433"/>
      <c r="H2739" s="433"/>
      <c r="I2739" s="433"/>
      <c r="J2739" s="433"/>
      <c r="K2739" s="433"/>
      <c r="L2739" s="433"/>
      <c r="M2739" s="434"/>
      <c r="N2739" s="435" t="s">
        <v>21</v>
      </c>
      <c r="O2739" s="436"/>
      <c r="P2739" s="436"/>
      <c r="Q2739" s="436"/>
      <c r="R2739" s="436"/>
      <c r="S2739" s="436"/>
      <c r="T2739" s="436"/>
      <c r="U2739" s="437"/>
      <c r="V2739" s="33"/>
      <c r="W2739" s="57"/>
      <c r="X2739" s="86"/>
      <c r="Y2739" s="33"/>
      <c r="Z2739" s="36"/>
      <c r="AA2739" s="36"/>
      <c r="AD2739" s="33"/>
      <c r="AG2739" s="33"/>
      <c r="AH2739" s="43"/>
      <c r="AI2739" s="43"/>
      <c r="AJ2739" s="43"/>
      <c r="AK2739" s="43"/>
      <c r="AL2739" s="43"/>
      <c r="AM2739" s="43"/>
      <c r="AN2739" s="43"/>
      <c r="AO2739" s="43"/>
      <c r="AP2739" s="43"/>
      <c r="AQ2739" s="43"/>
      <c r="AR2739" s="43"/>
      <c r="AS2739" s="43"/>
      <c r="AT2739" s="43"/>
      <c r="AU2739" s="44"/>
      <c r="AV2739" s="33"/>
      <c r="AW2739" s="33"/>
      <c r="AX2739" s="33"/>
      <c r="AZ2739" s="141"/>
      <c r="BE2739" s="168"/>
      <c r="BF2739" s="168"/>
      <c r="BG2739" s="168"/>
      <c r="BH2739" s="168"/>
      <c r="BI2739" s="168"/>
      <c r="BJ2739" s="168"/>
      <c r="BK2739" s="168"/>
      <c r="BL2739" s="168"/>
      <c r="BM2739" s="168"/>
      <c r="DK2739" s="168"/>
      <c r="DL2739" s="168"/>
      <c r="DM2739" s="168"/>
      <c r="DN2739" s="168"/>
      <c r="DO2739" s="168"/>
      <c r="DP2739" s="168"/>
      <c r="DQ2739" s="168"/>
      <c r="DR2739" s="168"/>
      <c r="DS2739" s="168"/>
      <c r="DT2739" s="168"/>
      <c r="DU2739" s="168"/>
      <c r="DV2739" s="168"/>
      <c r="DW2739" s="168"/>
      <c r="DX2739" s="168"/>
      <c r="DY2739" s="168"/>
      <c r="DZ2739" s="168"/>
      <c r="EA2739" s="168"/>
      <c r="EB2739" s="168"/>
      <c r="EC2739" s="168"/>
      <c r="ED2739" s="168"/>
      <c r="EE2739" s="168"/>
      <c r="EF2739" s="168"/>
      <c r="EG2739" s="168"/>
      <c r="EH2739" s="168"/>
      <c r="EI2739" s="168"/>
      <c r="EJ2739" s="168"/>
      <c r="EK2739" s="168"/>
      <c r="EL2739" s="168"/>
      <c r="EM2739" s="168"/>
      <c r="EN2739" s="168"/>
      <c r="EO2739" s="168"/>
      <c r="EP2739" s="168"/>
      <c r="EQ2739" s="168"/>
      <c r="ER2739" s="168"/>
      <c r="ES2739" s="168"/>
      <c r="ET2739" s="168"/>
      <c r="EU2739" s="168"/>
      <c r="EV2739" s="168"/>
      <c r="EW2739" s="168"/>
      <c r="EX2739" s="168"/>
      <c r="EY2739" s="168"/>
      <c r="EZ2739" s="168"/>
      <c r="FA2739" s="168"/>
      <c r="FB2739" s="168"/>
      <c r="FC2739" s="168"/>
      <c r="FD2739" s="168"/>
    </row>
    <row r="2740" spans="1:160" s="5" customFormat="1" ht="15.75" customHeight="1" x14ac:dyDescent="0.3">
      <c r="A2740" s="263"/>
      <c r="B2740" s="263"/>
      <c r="C2740" s="265"/>
      <c r="D2740" s="438" t="s">
        <v>22</v>
      </c>
      <c r="E2740" s="439"/>
      <c r="F2740" s="439"/>
      <c r="G2740" s="439"/>
      <c r="H2740" s="439"/>
      <c r="I2740" s="439"/>
      <c r="J2740" s="439"/>
      <c r="K2740" s="439"/>
      <c r="L2740" s="439"/>
      <c r="M2740" s="440"/>
      <c r="N2740" s="438" t="s">
        <v>22</v>
      </c>
      <c r="O2740" s="444"/>
      <c r="P2740" s="444"/>
      <c r="Q2740" s="444"/>
      <c r="R2740" s="444"/>
      <c r="S2740" s="444"/>
      <c r="T2740" s="444"/>
      <c r="U2740" s="440"/>
      <c r="V2740" s="33"/>
      <c r="W2740" s="57"/>
      <c r="X2740" s="86"/>
      <c r="Y2740" s="33"/>
      <c r="Z2740" s="36"/>
      <c r="AA2740" s="36"/>
      <c r="AD2740" s="33"/>
      <c r="AG2740" s="33"/>
      <c r="AH2740" s="43"/>
      <c r="AI2740" s="43"/>
      <c r="AJ2740" s="43"/>
      <c r="AK2740" s="43"/>
      <c r="AL2740" s="43"/>
      <c r="AM2740" s="43"/>
      <c r="AN2740" s="43"/>
      <c r="AO2740" s="43"/>
      <c r="AP2740" s="43"/>
      <c r="AQ2740" s="43"/>
      <c r="AR2740" s="43"/>
      <c r="AS2740" s="43"/>
      <c r="AT2740" s="43"/>
      <c r="AU2740" s="44"/>
      <c r="AV2740" s="33"/>
      <c r="AW2740" s="33"/>
      <c r="AX2740" s="33"/>
      <c r="AZ2740" s="141"/>
      <c r="BE2740" s="168"/>
      <c r="BF2740" s="168"/>
      <c r="BG2740" s="168"/>
      <c r="BH2740" s="168"/>
      <c r="BI2740" s="168"/>
      <c r="BJ2740" s="168"/>
      <c r="BK2740" s="168"/>
      <c r="BL2740" s="168"/>
      <c r="BM2740" s="168"/>
      <c r="DK2740" s="168"/>
      <c r="DL2740" s="168"/>
      <c r="DM2740" s="168"/>
      <c r="DN2740" s="168"/>
      <c r="DO2740" s="168"/>
      <c r="DP2740" s="168"/>
      <c r="DQ2740" s="168"/>
      <c r="DR2740" s="168"/>
      <c r="DS2740" s="168"/>
      <c r="DT2740" s="168"/>
      <c r="DU2740" s="168"/>
      <c r="DV2740" s="168"/>
      <c r="DW2740" s="168"/>
      <c r="DX2740" s="168"/>
      <c r="DY2740" s="168"/>
      <c r="DZ2740" s="168"/>
      <c r="EA2740" s="168"/>
      <c r="EB2740" s="168"/>
      <c r="EC2740" s="168"/>
      <c r="ED2740" s="168"/>
      <c r="EE2740" s="168"/>
      <c r="EF2740" s="168"/>
      <c r="EG2740" s="168"/>
      <c r="EH2740" s="168"/>
      <c r="EI2740" s="168"/>
      <c r="EJ2740" s="168"/>
      <c r="EK2740" s="168"/>
      <c r="EL2740" s="168"/>
      <c r="EM2740" s="168"/>
      <c r="EN2740" s="168"/>
      <c r="EO2740" s="168"/>
      <c r="EP2740" s="168"/>
      <c r="EQ2740" s="168"/>
      <c r="ER2740" s="168"/>
      <c r="ES2740" s="168"/>
      <c r="ET2740" s="168"/>
      <c r="EU2740" s="168"/>
      <c r="EV2740" s="168"/>
      <c r="EW2740" s="168"/>
      <c r="EX2740" s="168"/>
      <c r="EY2740" s="168"/>
      <c r="EZ2740" s="168"/>
      <c r="FA2740" s="168"/>
      <c r="FB2740" s="168"/>
      <c r="FC2740" s="168"/>
      <c r="FD2740" s="168"/>
    </row>
    <row r="2741" spans="1:160" s="5" customFormat="1" ht="15.75" customHeight="1" x14ac:dyDescent="0.3">
      <c r="A2741" s="263"/>
      <c r="B2741" s="263"/>
      <c r="C2741" s="265"/>
      <c r="D2741" s="438"/>
      <c r="E2741" s="439"/>
      <c r="F2741" s="439"/>
      <c r="G2741" s="439"/>
      <c r="H2741" s="439"/>
      <c r="I2741" s="439"/>
      <c r="J2741" s="439"/>
      <c r="K2741" s="439"/>
      <c r="L2741" s="439"/>
      <c r="M2741" s="440"/>
      <c r="N2741" s="438"/>
      <c r="O2741" s="439"/>
      <c r="P2741" s="439"/>
      <c r="Q2741" s="439"/>
      <c r="R2741" s="439"/>
      <c r="S2741" s="439"/>
      <c r="T2741" s="439"/>
      <c r="U2741" s="440"/>
      <c r="V2741" s="33"/>
      <c r="W2741" s="57"/>
      <c r="X2741" s="86"/>
      <c r="Y2741" s="33"/>
      <c r="Z2741" s="36"/>
      <c r="AA2741" s="36"/>
      <c r="AD2741" s="33"/>
      <c r="AG2741" s="33"/>
      <c r="AH2741" s="43"/>
      <c r="AI2741" s="43"/>
      <c r="AJ2741" s="43"/>
      <c r="AK2741" s="43"/>
      <c r="AL2741" s="43"/>
      <c r="AM2741" s="43"/>
      <c r="AN2741" s="43"/>
      <c r="AO2741" s="43"/>
      <c r="AP2741" s="43"/>
      <c r="AQ2741" s="43"/>
      <c r="AR2741" s="43"/>
      <c r="AS2741" s="43"/>
      <c r="AT2741" s="43"/>
      <c r="AU2741" s="44"/>
      <c r="AV2741" s="33"/>
      <c r="AW2741" s="33"/>
      <c r="AX2741" s="33"/>
      <c r="AZ2741" s="141"/>
      <c r="BE2741" s="168"/>
      <c r="BF2741" s="168"/>
      <c r="BG2741" s="168"/>
      <c r="BH2741" s="168"/>
      <c r="BI2741" s="168"/>
      <c r="BJ2741" s="168"/>
      <c r="BK2741" s="168"/>
      <c r="BL2741" s="168"/>
      <c r="BM2741" s="168"/>
      <c r="DK2741" s="168"/>
      <c r="DL2741" s="168"/>
      <c r="DM2741" s="168"/>
      <c r="DN2741" s="168"/>
      <c r="DO2741" s="168"/>
      <c r="DP2741" s="168"/>
      <c r="DQ2741" s="168"/>
      <c r="DR2741" s="168"/>
      <c r="DS2741" s="168"/>
      <c r="DT2741" s="168"/>
      <c r="DU2741" s="168"/>
      <c r="DV2741" s="168"/>
      <c r="DW2741" s="168"/>
      <c r="DX2741" s="168"/>
      <c r="DY2741" s="168"/>
      <c r="DZ2741" s="168"/>
      <c r="EA2741" s="168"/>
      <c r="EB2741" s="168"/>
      <c r="EC2741" s="168"/>
      <c r="ED2741" s="168"/>
      <c r="EE2741" s="168"/>
      <c r="EF2741" s="168"/>
      <c r="EG2741" s="168"/>
      <c r="EH2741" s="168"/>
      <c r="EI2741" s="168"/>
      <c r="EJ2741" s="168"/>
      <c r="EK2741" s="168"/>
      <c r="EL2741" s="168"/>
      <c r="EM2741" s="168"/>
      <c r="EN2741" s="168"/>
      <c r="EO2741" s="168"/>
      <c r="EP2741" s="168"/>
      <c r="EQ2741" s="168"/>
      <c r="ER2741" s="168"/>
      <c r="ES2741" s="168"/>
      <c r="ET2741" s="168"/>
      <c r="EU2741" s="168"/>
      <c r="EV2741" s="168"/>
      <c r="EW2741" s="168"/>
      <c r="EX2741" s="168"/>
      <c r="EY2741" s="168"/>
      <c r="EZ2741" s="168"/>
      <c r="FA2741" s="168"/>
      <c r="FB2741" s="168"/>
      <c r="FC2741" s="168"/>
      <c r="FD2741" s="168"/>
    </row>
    <row r="2742" spans="1:160" s="5" customFormat="1" ht="15.75" customHeight="1" x14ac:dyDescent="0.3">
      <c r="A2742" s="263"/>
      <c r="B2742" s="263"/>
      <c r="C2742" s="265"/>
      <c r="D2742" s="441"/>
      <c r="E2742" s="442"/>
      <c r="F2742" s="442"/>
      <c r="G2742" s="442"/>
      <c r="H2742" s="442"/>
      <c r="I2742" s="442"/>
      <c r="J2742" s="442"/>
      <c r="K2742" s="442"/>
      <c r="L2742" s="442"/>
      <c r="M2742" s="443"/>
      <c r="N2742" s="441"/>
      <c r="O2742" s="442"/>
      <c r="P2742" s="442"/>
      <c r="Q2742" s="442"/>
      <c r="R2742" s="442"/>
      <c r="S2742" s="442"/>
      <c r="T2742" s="442"/>
      <c r="U2742" s="443"/>
      <c r="V2742" s="33"/>
      <c r="W2742" s="57"/>
      <c r="X2742" s="86"/>
      <c r="Y2742" s="33"/>
      <c r="Z2742" s="36"/>
      <c r="AA2742" s="36"/>
      <c r="AD2742" s="33"/>
      <c r="AG2742" s="33"/>
      <c r="AH2742" s="43"/>
      <c r="AI2742" s="43"/>
      <c r="AJ2742" s="43"/>
      <c r="AK2742" s="43"/>
      <c r="AL2742" s="43"/>
      <c r="AM2742" s="43"/>
      <c r="AN2742" s="43"/>
      <c r="AO2742" s="43"/>
      <c r="AP2742" s="43"/>
      <c r="AQ2742" s="43"/>
      <c r="AR2742" s="43"/>
      <c r="AS2742" s="43"/>
      <c r="AT2742" s="43"/>
      <c r="AU2742" s="44"/>
      <c r="AV2742" s="33"/>
      <c r="AW2742" s="33"/>
      <c r="AX2742" s="33"/>
      <c r="AZ2742" s="141"/>
      <c r="BE2742" s="168"/>
      <c r="BF2742" s="168"/>
      <c r="BG2742" s="168"/>
      <c r="BH2742" s="168"/>
      <c r="BI2742" s="168"/>
      <c r="BJ2742" s="168"/>
      <c r="BK2742" s="168"/>
      <c r="BL2742" s="168"/>
      <c r="BM2742" s="168"/>
      <c r="DK2742" s="168"/>
      <c r="DL2742" s="168"/>
      <c r="DM2742" s="168"/>
      <c r="DN2742" s="168"/>
      <c r="DO2742" s="168"/>
      <c r="DP2742" s="168"/>
      <c r="DQ2742" s="168"/>
      <c r="DR2742" s="168"/>
      <c r="DS2742" s="168"/>
      <c r="DT2742" s="168"/>
      <c r="DU2742" s="168"/>
      <c r="DV2742" s="168"/>
      <c r="DW2742" s="168"/>
      <c r="DX2742" s="168"/>
      <c r="DY2742" s="168"/>
      <c r="DZ2742" s="168"/>
      <c r="EA2742" s="168"/>
      <c r="EB2742" s="168"/>
      <c r="EC2742" s="168"/>
      <c r="ED2742" s="168"/>
      <c r="EE2742" s="168"/>
      <c r="EF2742" s="168"/>
      <c r="EG2742" s="168"/>
      <c r="EH2742" s="168"/>
      <c r="EI2742" s="168"/>
      <c r="EJ2742" s="168"/>
      <c r="EK2742" s="168"/>
      <c r="EL2742" s="168"/>
      <c r="EM2742" s="168"/>
      <c r="EN2742" s="168"/>
      <c r="EO2742" s="168"/>
      <c r="EP2742" s="168"/>
      <c r="EQ2742" s="168"/>
      <c r="ER2742" s="168"/>
      <c r="ES2742" s="168"/>
      <c r="ET2742" s="168"/>
      <c r="EU2742" s="168"/>
      <c r="EV2742" s="168"/>
      <c r="EW2742" s="168"/>
      <c r="EX2742" s="168"/>
      <c r="EY2742" s="168"/>
      <c r="EZ2742" s="168"/>
      <c r="FA2742" s="168"/>
      <c r="FB2742" s="168"/>
      <c r="FC2742" s="168"/>
      <c r="FD2742" s="168"/>
    </row>
    <row r="2743" spans="1:160" s="5" customFormat="1" x14ac:dyDescent="0.25">
      <c r="A2743" s="263"/>
      <c r="B2743" s="263"/>
      <c r="C2743" s="265"/>
      <c r="D2743" s="10" t="s">
        <v>23</v>
      </c>
      <c r="E2743" s="445" t="e">
        <f>+#REF!</f>
        <v>#REF!</v>
      </c>
      <c r="F2743" s="445"/>
      <c r="G2743" s="445"/>
      <c r="H2743" s="445"/>
      <c r="I2743" s="445"/>
      <c r="J2743" s="445"/>
      <c r="K2743" s="445"/>
      <c r="L2743" s="445"/>
      <c r="M2743" s="446"/>
      <c r="N2743" s="11" t="s">
        <v>23</v>
      </c>
      <c r="O2743" s="445" t="e">
        <f>+#REF!</f>
        <v>#REF!</v>
      </c>
      <c r="P2743" s="445"/>
      <c r="Q2743" s="445"/>
      <c r="R2743" s="445"/>
      <c r="S2743" s="445"/>
      <c r="T2743" s="445"/>
      <c r="U2743" s="446"/>
      <c r="V2743" s="33"/>
      <c r="W2743" s="57"/>
      <c r="X2743" s="86"/>
      <c r="Y2743" s="33"/>
      <c r="Z2743" s="36"/>
      <c r="AA2743" s="36"/>
      <c r="AD2743" s="33"/>
      <c r="AG2743" s="33"/>
      <c r="AH2743" s="43"/>
      <c r="AI2743" s="43"/>
      <c r="AJ2743" s="43"/>
      <c r="AK2743" s="43"/>
      <c r="AL2743" s="43"/>
      <c r="AM2743" s="43"/>
      <c r="AN2743" s="43"/>
      <c r="AO2743" s="43"/>
      <c r="AP2743" s="43"/>
      <c r="AQ2743" s="43"/>
      <c r="AR2743" s="43"/>
      <c r="AS2743" s="43"/>
      <c r="AT2743" s="43"/>
      <c r="AU2743" s="44"/>
      <c r="AV2743" s="33"/>
      <c r="AW2743" s="33"/>
      <c r="AX2743" s="33"/>
      <c r="AZ2743" s="141"/>
      <c r="BE2743" s="168"/>
      <c r="BF2743" s="168"/>
      <c r="BG2743" s="168"/>
      <c r="BH2743" s="168"/>
      <c r="BI2743" s="168"/>
      <c r="BJ2743" s="168"/>
      <c r="BK2743" s="168"/>
      <c r="BL2743" s="168"/>
      <c r="BM2743" s="168"/>
      <c r="DK2743" s="168"/>
      <c r="DL2743" s="168"/>
      <c r="DM2743" s="168"/>
      <c r="DN2743" s="168"/>
      <c r="DO2743" s="168"/>
      <c r="DP2743" s="168"/>
      <c r="DQ2743" s="168"/>
      <c r="DR2743" s="168"/>
      <c r="DS2743" s="168"/>
      <c r="DT2743" s="168"/>
      <c r="DU2743" s="168"/>
      <c r="DV2743" s="168"/>
      <c r="DW2743" s="168"/>
      <c r="DX2743" s="168"/>
      <c r="DY2743" s="168"/>
      <c r="DZ2743" s="168"/>
      <c r="EA2743" s="168"/>
      <c r="EB2743" s="168"/>
      <c r="EC2743" s="168"/>
      <c r="ED2743" s="168"/>
      <c r="EE2743" s="168"/>
      <c r="EF2743" s="168"/>
      <c r="EG2743" s="168"/>
      <c r="EH2743" s="168"/>
      <c r="EI2743" s="168"/>
      <c r="EJ2743" s="168"/>
      <c r="EK2743" s="168"/>
      <c r="EL2743" s="168"/>
      <c r="EM2743" s="168"/>
      <c r="EN2743" s="168"/>
      <c r="EO2743" s="168"/>
      <c r="EP2743" s="168"/>
      <c r="EQ2743" s="168"/>
      <c r="ER2743" s="168"/>
      <c r="ES2743" s="168"/>
      <c r="ET2743" s="168"/>
      <c r="EU2743" s="168"/>
      <c r="EV2743" s="168"/>
      <c r="EW2743" s="168"/>
      <c r="EX2743" s="168"/>
      <c r="EY2743" s="168"/>
      <c r="EZ2743" s="168"/>
      <c r="FA2743" s="168"/>
      <c r="FB2743" s="168"/>
      <c r="FC2743" s="168"/>
      <c r="FD2743" s="168"/>
    </row>
    <row r="2744" spans="1:160" s="5" customFormat="1" ht="14.4" thickBot="1" x14ac:dyDescent="0.3">
      <c r="A2744" s="263"/>
      <c r="B2744" s="263"/>
      <c r="C2744" s="265"/>
      <c r="D2744" s="12" t="s">
        <v>25</v>
      </c>
      <c r="E2744" s="447" t="e">
        <f>+#REF!</f>
        <v>#REF!</v>
      </c>
      <c r="F2744" s="447"/>
      <c r="G2744" s="447"/>
      <c r="H2744" s="447"/>
      <c r="I2744" s="447"/>
      <c r="J2744" s="447"/>
      <c r="K2744" s="447"/>
      <c r="L2744" s="447"/>
      <c r="M2744" s="448"/>
      <c r="N2744" s="13" t="s">
        <v>25</v>
      </c>
      <c r="O2744" s="447" t="e">
        <f>+#REF!</f>
        <v>#REF!</v>
      </c>
      <c r="P2744" s="447"/>
      <c r="Q2744" s="447"/>
      <c r="R2744" s="447"/>
      <c r="S2744" s="447"/>
      <c r="T2744" s="447"/>
      <c r="U2744" s="448"/>
      <c r="V2744" s="33"/>
      <c r="W2744" s="57"/>
      <c r="X2744" s="86"/>
      <c r="Y2744" s="33"/>
      <c r="Z2744" s="36"/>
      <c r="AA2744" s="36"/>
      <c r="AD2744" s="33"/>
      <c r="AG2744" s="33"/>
      <c r="AH2744" s="43"/>
      <c r="AI2744" s="43"/>
      <c r="AJ2744" s="43"/>
      <c r="AK2744" s="43"/>
      <c r="AL2744" s="43"/>
      <c r="AM2744" s="43"/>
      <c r="AN2744" s="43"/>
      <c r="AO2744" s="43"/>
      <c r="AP2744" s="43"/>
      <c r="AQ2744" s="43"/>
      <c r="AR2744" s="43"/>
      <c r="AS2744" s="43"/>
      <c r="AT2744" s="43"/>
      <c r="AU2744" s="44"/>
      <c r="AV2744" s="33"/>
      <c r="AW2744" s="33"/>
      <c r="AX2744" s="33"/>
      <c r="AZ2744" s="141"/>
      <c r="BE2744" s="168"/>
      <c r="BF2744" s="168"/>
      <c r="BG2744" s="168"/>
      <c r="BH2744" s="168"/>
      <c r="BI2744" s="168"/>
      <c r="BJ2744" s="168"/>
      <c r="BK2744" s="168"/>
      <c r="BL2744" s="168"/>
      <c r="BM2744" s="168"/>
      <c r="DK2744" s="168"/>
      <c r="DL2744" s="168"/>
      <c r="DM2744" s="168"/>
      <c r="DN2744" s="168"/>
      <c r="DO2744" s="168"/>
      <c r="DP2744" s="168"/>
      <c r="DQ2744" s="168"/>
      <c r="DR2744" s="168"/>
      <c r="DS2744" s="168"/>
      <c r="DT2744" s="168"/>
      <c r="DU2744" s="168"/>
      <c r="DV2744" s="168"/>
      <c r="DW2744" s="168"/>
      <c r="DX2744" s="168"/>
      <c r="DY2744" s="168"/>
      <c r="DZ2744" s="168"/>
      <c r="EA2744" s="168"/>
      <c r="EB2744" s="168"/>
      <c r="EC2744" s="168"/>
      <c r="ED2744" s="168"/>
      <c r="EE2744" s="168"/>
      <c r="EF2744" s="168"/>
      <c r="EG2744" s="168"/>
      <c r="EH2744" s="168"/>
      <c r="EI2744" s="168"/>
      <c r="EJ2744" s="168"/>
      <c r="EK2744" s="168"/>
      <c r="EL2744" s="168"/>
      <c r="EM2744" s="168"/>
      <c r="EN2744" s="168"/>
      <c r="EO2744" s="168"/>
      <c r="EP2744" s="168"/>
      <c r="EQ2744" s="168"/>
      <c r="ER2744" s="168"/>
      <c r="ES2744" s="168"/>
      <c r="ET2744" s="168"/>
      <c r="EU2744" s="168"/>
      <c r="EV2744" s="168"/>
      <c r="EW2744" s="168"/>
      <c r="EX2744" s="168"/>
      <c r="EY2744" s="168"/>
      <c r="EZ2744" s="168"/>
      <c r="FA2744" s="168"/>
      <c r="FB2744" s="168"/>
      <c r="FC2744" s="168"/>
      <c r="FD2744" s="168"/>
    </row>
    <row r="2745" spans="1:160" ht="9.9" customHeight="1" thickBot="1" x14ac:dyDescent="0.3"/>
    <row r="2746" spans="1:160" s="5" customFormat="1" ht="15.75" customHeight="1" x14ac:dyDescent="0.3">
      <c r="A2746" s="263"/>
      <c r="B2746" s="263"/>
      <c r="C2746" s="265"/>
      <c r="D2746" s="484"/>
      <c r="E2746" s="485"/>
      <c r="F2746" s="488" t="s">
        <v>0</v>
      </c>
      <c r="G2746" s="489"/>
      <c r="H2746" s="489"/>
      <c r="I2746" s="489"/>
      <c r="J2746" s="489"/>
      <c r="K2746" s="489"/>
      <c r="L2746" s="489"/>
      <c r="M2746" s="489"/>
      <c r="N2746" s="489"/>
      <c r="O2746" s="490"/>
      <c r="P2746" s="494" t="s">
        <v>1</v>
      </c>
      <c r="Q2746" s="495"/>
      <c r="R2746" s="495"/>
      <c r="S2746" s="496"/>
      <c r="T2746" s="500"/>
      <c r="U2746" s="501"/>
      <c r="V2746" s="33"/>
      <c r="W2746" s="57"/>
      <c r="X2746" s="86"/>
      <c r="Y2746" s="33"/>
      <c r="Z2746" s="36"/>
      <c r="AA2746" s="36"/>
      <c r="AD2746" s="33"/>
      <c r="AG2746" s="33"/>
      <c r="AH2746" s="43"/>
      <c r="AI2746" s="43"/>
      <c r="AJ2746" s="43"/>
      <c r="AK2746" s="43"/>
      <c r="AL2746" s="43"/>
      <c r="AM2746" s="43"/>
      <c r="AN2746" s="43"/>
      <c r="AO2746" s="43"/>
      <c r="AP2746" s="43"/>
      <c r="AQ2746" s="43"/>
      <c r="AR2746" s="43"/>
      <c r="AS2746" s="43"/>
      <c r="AT2746" s="43"/>
      <c r="AU2746" s="44"/>
      <c r="AV2746" s="33"/>
      <c r="AW2746" s="33"/>
      <c r="AX2746" s="33"/>
      <c r="AZ2746" s="141"/>
      <c r="BE2746" s="168"/>
      <c r="BF2746" s="168"/>
      <c r="BG2746" s="168"/>
      <c r="BH2746" s="168"/>
      <c r="BI2746" s="168"/>
      <c r="BJ2746" s="168"/>
      <c r="BK2746" s="168"/>
      <c r="BL2746" s="168"/>
      <c r="BM2746" s="168"/>
      <c r="DK2746" s="168"/>
      <c r="DL2746" s="168"/>
      <c r="DM2746" s="168"/>
      <c r="DN2746" s="168"/>
      <c r="DO2746" s="168"/>
      <c r="DP2746" s="168"/>
      <c r="DQ2746" s="168"/>
      <c r="DR2746" s="168"/>
      <c r="DS2746" s="168"/>
      <c r="DT2746" s="168"/>
      <c r="DU2746" s="168"/>
      <c r="DV2746" s="168"/>
      <c r="DW2746" s="168"/>
      <c r="DX2746" s="168"/>
      <c r="DY2746" s="168"/>
      <c r="DZ2746" s="168"/>
      <c r="EA2746" s="168"/>
      <c r="EB2746" s="168"/>
      <c r="EC2746" s="168"/>
      <c r="ED2746" s="168"/>
      <c r="EE2746" s="168"/>
      <c r="EF2746" s="168"/>
      <c r="EG2746" s="168"/>
      <c r="EH2746" s="168"/>
      <c r="EI2746" s="168"/>
      <c r="EJ2746" s="168"/>
      <c r="EK2746" s="168"/>
      <c r="EL2746" s="168"/>
      <c r="EM2746" s="168"/>
      <c r="EN2746" s="168"/>
      <c r="EO2746" s="168"/>
      <c r="EP2746" s="168"/>
      <c r="EQ2746" s="168"/>
      <c r="ER2746" s="168"/>
      <c r="ES2746" s="168"/>
      <c r="ET2746" s="168"/>
      <c r="EU2746" s="168"/>
      <c r="EV2746" s="168"/>
      <c r="EW2746" s="168"/>
      <c r="EX2746" s="168"/>
      <c r="EY2746" s="168"/>
      <c r="EZ2746" s="168"/>
      <c r="FA2746" s="168"/>
      <c r="FB2746" s="168"/>
      <c r="FC2746" s="168"/>
      <c r="FD2746" s="168"/>
    </row>
    <row r="2747" spans="1:160" s="5" customFormat="1" ht="15" customHeight="1" x14ac:dyDescent="0.3">
      <c r="A2747" s="263"/>
      <c r="B2747" s="263"/>
      <c r="C2747" s="265"/>
      <c r="D2747" s="481"/>
      <c r="E2747" s="482"/>
      <c r="F2747" s="491"/>
      <c r="G2747" s="492"/>
      <c r="H2747" s="492"/>
      <c r="I2747" s="492"/>
      <c r="J2747" s="492"/>
      <c r="K2747" s="492"/>
      <c r="L2747" s="492"/>
      <c r="M2747" s="492"/>
      <c r="N2747" s="492"/>
      <c r="O2747" s="493"/>
      <c r="P2747" s="497"/>
      <c r="Q2747" s="498"/>
      <c r="R2747" s="498"/>
      <c r="S2747" s="499"/>
      <c r="T2747" s="502"/>
      <c r="U2747" s="503"/>
      <c r="V2747" s="33"/>
      <c r="W2747" s="57"/>
      <c r="X2747" s="86"/>
      <c r="Y2747" s="38"/>
      <c r="Z2747" s="36"/>
      <c r="AA2747" s="36"/>
      <c r="AD2747" s="33"/>
      <c r="AG2747" s="33"/>
      <c r="AH2747" s="43"/>
      <c r="AI2747" s="43"/>
      <c r="AJ2747" s="43"/>
      <c r="AK2747" s="43"/>
      <c r="AL2747" s="43"/>
      <c r="AM2747" s="43"/>
      <c r="AN2747" s="43"/>
      <c r="AO2747" s="43"/>
      <c r="AP2747" s="43"/>
      <c r="AQ2747" s="43"/>
      <c r="AR2747" s="43"/>
      <c r="AS2747" s="43"/>
      <c r="AT2747" s="43"/>
      <c r="AU2747" s="44"/>
      <c r="AV2747" s="33"/>
      <c r="AW2747" s="33"/>
      <c r="AX2747" s="33"/>
      <c r="AZ2747" s="141"/>
      <c r="BE2747" s="168"/>
      <c r="BF2747" s="168"/>
      <c r="BG2747" s="168"/>
      <c r="BH2747" s="168"/>
      <c r="BI2747" s="168"/>
      <c r="BJ2747" s="168"/>
      <c r="BK2747" s="168"/>
      <c r="BL2747" s="168"/>
      <c r="BM2747" s="168"/>
      <c r="DK2747" s="168"/>
      <c r="DL2747" s="168"/>
      <c r="DM2747" s="168"/>
      <c r="DN2747" s="168"/>
      <c r="DO2747" s="168"/>
      <c r="DP2747" s="168"/>
      <c r="DQ2747" s="168"/>
      <c r="DR2747" s="168"/>
      <c r="DS2747" s="168"/>
      <c r="DT2747" s="168"/>
      <c r="DU2747" s="168"/>
      <c r="DV2747" s="168"/>
      <c r="DW2747" s="168"/>
      <c r="DX2747" s="168"/>
      <c r="DY2747" s="168"/>
      <c r="DZ2747" s="168"/>
      <c r="EA2747" s="168"/>
      <c r="EB2747" s="168"/>
      <c r="EC2747" s="168"/>
      <c r="ED2747" s="168"/>
      <c r="EE2747" s="168"/>
      <c r="EF2747" s="168"/>
      <c r="EG2747" s="168"/>
      <c r="EH2747" s="168"/>
      <c r="EI2747" s="168"/>
      <c r="EJ2747" s="168"/>
      <c r="EK2747" s="168"/>
      <c r="EL2747" s="168"/>
      <c r="EM2747" s="168"/>
      <c r="EN2747" s="168"/>
      <c r="EO2747" s="168"/>
      <c r="EP2747" s="168"/>
      <c r="EQ2747" s="168"/>
      <c r="ER2747" s="168"/>
      <c r="ES2747" s="168"/>
      <c r="ET2747" s="168"/>
      <c r="EU2747" s="168"/>
      <c r="EV2747" s="168"/>
      <c r="EW2747" s="168"/>
      <c r="EX2747" s="168"/>
      <c r="EY2747" s="168"/>
      <c r="EZ2747" s="168"/>
      <c r="FA2747" s="168"/>
      <c r="FB2747" s="168"/>
      <c r="FC2747" s="168"/>
      <c r="FD2747" s="168"/>
    </row>
    <row r="2748" spans="1:160" s="5" customFormat="1" ht="30" customHeight="1" thickBot="1" x14ac:dyDescent="0.35">
      <c r="A2748" s="263"/>
      <c r="B2748" s="263"/>
      <c r="C2748" s="265"/>
      <c r="D2748" s="486"/>
      <c r="E2748" s="487"/>
      <c r="F2748" s="506" t="s">
        <v>2</v>
      </c>
      <c r="G2748" s="507"/>
      <c r="H2748" s="507"/>
      <c r="I2748" s="507"/>
      <c r="J2748" s="507"/>
      <c r="K2748" s="507"/>
      <c r="L2748" s="507"/>
      <c r="M2748" s="507"/>
      <c r="N2748" s="507"/>
      <c r="O2748" s="508"/>
      <c r="P2748" s="32">
        <v>57</v>
      </c>
      <c r="Q2748" s="101" t="s">
        <v>3</v>
      </c>
      <c r="R2748" s="509">
        <v>147</v>
      </c>
      <c r="S2748" s="510"/>
      <c r="T2748" s="504"/>
      <c r="U2748" s="505"/>
      <c r="V2748" s="33">
        <f>+IF(C2757="","",1)</f>
        <v>1</v>
      </c>
      <c r="W2748" s="57"/>
      <c r="X2748" s="86"/>
      <c r="Y2748" s="39"/>
      <c r="Z2748" s="36"/>
      <c r="AA2748" s="36"/>
      <c r="AD2748" s="33"/>
      <c r="AG2748" s="33"/>
      <c r="AH2748" s="43"/>
      <c r="AI2748" s="43"/>
      <c r="AJ2748" s="43"/>
      <c r="AK2748" s="43"/>
      <c r="AL2748" s="43"/>
      <c r="AM2748" s="43"/>
      <c r="AN2748" s="43"/>
      <c r="AO2748" s="43"/>
      <c r="AP2748" s="43"/>
      <c r="AQ2748" s="43"/>
      <c r="AR2748" s="43"/>
      <c r="AS2748" s="43"/>
      <c r="AT2748" s="43"/>
      <c r="AU2748" s="44"/>
      <c r="AV2748" s="33"/>
      <c r="AW2748" s="33"/>
      <c r="AX2748" s="33"/>
      <c r="AZ2748" s="141"/>
      <c r="BE2748" s="168"/>
      <c r="BF2748" s="168"/>
      <c r="BG2748" s="168"/>
      <c r="BH2748" s="168"/>
      <c r="BI2748" s="168"/>
      <c r="BJ2748" s="168"/>
      <c r="BK2748" s="168"/>
      <c r="BL2748" s="168"/>
      <c r="BM2748" s="168"/>
      <c r="DK2748" s="168"/>
      <c r="DL2748" s="168"/>
      <c r="DM2748" s="168"/>
      <c r="DN2748" s="168"/>
      <c r="DO2748" s="168"/>
      <c r="DP2748" s="168"/>
      <c r="DQ2748" s="168"/>
      <c r="DR2748" s="168"/>
      <c r="DS2748" s="168"/>
      <c r="DT2748" s="168"/>
      <c r="DU2748" s="168"/>
      <c r="DV2748" s="168"/>
      <c r="DW2748" s="168"/>
      <c r="DX2748" s="168"/>
      <c r="DY2748" s="168"/>
      <c r="DZ2748" s="168"/>
      <c r="EA2748" s="168"/>
      <c r="EB2748" s="168"/>
      <c r="EC2748" s="168"/>
      <c r="ED2748" s="168"/>
      <c r="EE2748" s="168"/>
      <c r="EF2748" s="168"/>
      <c r="EG2748" s="168"/>
      <c r="EH2748" s="168"/>
      <c r="EI2748" s="168"/>
      <c r="EJ2748" s="168"/>
      <c r="EK2748" s="168"/>
      <c r="EL2748" s="168"/>
      <c r="EM2748" s="168"/>
      <c r="EN2748" s="168"/>
      <c r="EO2748" s="168"/>
      <c r="EP2748" s="168"/>
      <c r="EQ2748" s="168"/>
      <c r="ER2748" s="168"/>
      <c r="ES2748" s="168"/>
      <c r="ET2748" s="168"/>
      <c r="EU2748" s="168"/>
      <c r="EV2748" s="168"/>
      <c r="EW2748" s="168"/>
      <c r="EX2748" s="168"/>
      <c r="EY2748" s="168"/>
      <c r="EZ2748" s="168"/>
      <c r="FA2748" s="168"/>
      <c r="FB2748" s="168"/>
      <c r="FC2748" s="168"/>
      <c r="FD2748" s="168"/>
    </row>
    <row r="2749" spans="1:160" s="5" customFormat="1" ht="5.25" customHeight="1" thickBot="1" x14ac:dyDescent="0.35">
      <c r="A2749" s="263"/>
      <c r="B2749" s="263"/>
      <c r="C2749" s="265"/>
      <c r="D2749" s="454"/>
      <c r="E2749" s="454"/>
      <c r="F2749" s="454"/>
      <c r="G2749" s="454"/>
      <c r="H2749" s="454"/>
      <c r="I2749" s="454"/>
      <c r="J2749" s="454"/>
      <c r="K2749" s="454"/>
      <c r="L2749" s="454"/>
      <c r="M2749" s="454"/>
      <c r="N2749" s="454"/>
      <c r="O2749" s="454"/>
      <c r="P2749" s="454"/>
      <c r="Q2749" s="454"/>
      <c r="R2749" s="454"/>
      <c r="S2749" s="454"/>
      <c r="T2749" s="454"/>
      <c r="U2749" s="454"/>
      <c r="V2749" s="33"/>
      <c r="W2749" s="57"/>
      <c r="X2749" s="86"/>
      <c r="Y2749" s="38"/>
      <c r="Z2749" s="36"/>
      <c r="AA2749" s="36"/>
      <c r="AD2749" s="33"/>
      <c r="AG2749" s="33"/>
      <c r="AH2749" s="43"/>
      <c r="AI2749" s="43"/>
      <c r="AJ2749" s="43"/>
      <c r="AK2749" s="43"/>
      <c r="AL2749" s="43"/>
      <c r="AM2749" s="43"/>
      <c r="AN2749" s="43"/>
      <c r="AO2749" s="43"/>
      <c r="AP2749" s="43"/>
      <c r="AQ2749" s="43"/>
      <c r="AR2749" s="43"/>
      <c r="AS2749" s="43"/>
      <c r="AT2749" s="43"/>
      <c r="AU2749" s="44"/>
      <c r="AV2749" s="33"/>
      <c r="AW2749" s="33"/>
      <c r="AX2749" s="33"/>
      <c r="AZ2749" s="141"/>
      <c r="BE2749" s="168"/>
      <c r="BF2749" s="168"/>
      <c r="BG2749" s="168"/>
      <c r="BH2749" s="168"/>
      <c r="BI2749" s="168"/>
      <c r="BJ2749" s="168"/>
      <c r="BK2749" s="168"/>
      <c r="BL2749" s="168"/>
      <c r="BM2749" s="168"/>
      <c r="DK2749" s="168"/>
      <c r="DL2749" s="168"/>
      <c r="DM2749" s="168"/>
      <c r="DN2749" s="168"/>
      <c r="DO2749" s="168"/>
      <c r="DP2749" s="168"/>
      <c r="DQ2749" s="168"/>
      <c r="DR2749" s="168"/>
      <c r="DS2749" s="168"/>
      <c r="DT2749" s="168"/>
      <c r="DU2749" s="168"/>
      <c r="DV2749" s="168"/>
      <c r="DW2749" s="168"/>
      <c r="DX2749" s="168"/>
      <c r="DY2749" s="168"/>
      <c r="DZ2749" s="168"/>
      <c r="EA2749" s="168"/>
      <c r="EB2749" s="168"/>
      <c r="EC2749" s="168"/>
      <c r="ED2749" s="168"/>
      <c r="EE2749" s="168"/>
      <c r="EF2749" s="168"/>
      <c r="EG2749" s="168"/>
      <c r="EH2749" s="168"/>
      <c r="EI2749" s="168"/>
      <c r="EJ2749" s="168"/>
      <c r="EK2749" s="168"/>
      <c r="EL2749" s="168"/>
      <c r="EM2749" s="168"/>
      <c r="EN2749" s="168"/>
      <c r="EO2749" s="168"/>
      <c r="EP2749" s="168"/>
      <c r="EQ2749" s="168"/>
      <c r="ER2749" s="168"/>
      <c r="ES2749" s="168"/>
      <c r="ET2749" s="168"/>
      <c r="EU2749" s="168"/>
      <c r="EV2749" s="168"/>
      <c r="EW2749" s="168"/>
      <c r="EX2749" s="168"/>
      <c r="EY2749" s="168"/>
      <c r="EZ2749" s="168"/>
      <c r="FA2749" s="168"/>
      <c r="FB2749" s="168"/>
      <c r="FC2749" s="168"/>
      <c r="FD2749" s="168"/>
    </row>
    <row r="2750" spans="1:160" s="5" customFormat="1" ht="24.9" customHeight="1" x14ac:dyDescent="0.3">
      <c r="A2750" s="263"/>
      <c r="B2750" s="263"/>
      <c r="C2750" s="265"/>
      <c r="D2750" s="511" t="s">
        <v>4</v>
      </c>
      <c r="E2750" s="512"/>
      <c r="F2750" s="513" t="s">
        <v>168</v>
      </c>
      <c r="G2750" s="514"/>
      <c r="H2750" s="514"/>
      <c r="I2750" s="515"/>
      <c r="J2750" s="516" t="s">
        <v>5</v>
      </c>
      <c r="K2750" s="512"/>
      <c r="L2750" s="513" t="s">
        <v>102</v>
      </c>
      <c r="M2750" s="514"/>
      <c r="N2750" s="514"/>
      <c r="O2750" s="514"/>
      <c r="P2750" s="515"/>
      <c r="Q2750" s="1" t="s">
        <v>6</v>
      </c>
      <c r="R2750" s="513" t="s">
        <v>36</v>
      </c>
      <c r="S2750" s="514"/>
      <c r="T2750" s="514"/>
      <c r="U2750" s="517"/>
      <c r="V2750" s="33"/>
      <c r="W2750" s="57"/>
      <c r="X2750" s="86"/>
      <c r="Y2750" s="33"/>
      <c r="Z2750" s="36"/>
      <c r="AA2750" s="36"/>
      <c r="AD2750" s="33"/>
      <c r="AG2750" s="33"/>
      <c r="AH2750" s="43"/>
      <c r="AI2750" s="43"/>
      <c r="AJ2750" s="43"/>
      <c r="AK2750" s="43"/>
      <c r="AL2750" s="43"/>
      <c r="AM2750" s="43"/>
      <c r="AN2750" s="43"/>
      <c r="AO2750" s="43"/>
      <c r="AP2750" s="43"/>
      <c r="AQ2750" s="43"/>
      <c r="AR2750" s="43"/>
      <c r="AS2750" s="43"/>
      <c r="AT2750" s="43"/>
      <c r="AU2750" s="44"/>
      <c r="AV2750" s="33"/>
      <c r="AW2750" s="33"/>
      <c r="AX2750" s="33"/>
      <c r="AZ2750" s="141"/>
      <c r="BE2750" s="168"/>
      <c r="BF2750" s="168"/>
      <c r="BG2750" s="168"/>
      <c r="BH2750" s="168"/>
      <c r="BI2750" s="168"/>
      <c r="BJ2750" s="168"/>
      <c r="BK2750" s="168"/>
      <c r="BL2750" s="168"/>
      <c r="BM2750" s="168"/>
      <c r="DK2750" s="168"/>
      <c r="DL2750" s="168"/>
      <c r="DM2750" s="168"/>
      <c r="DN2750" s="168"/>
      <c r="DO2750" s="168"/>
      <c r="DP2750" s="168"/>
      <c r="DQ2750" s="168"/>
      <c r="DR2750" s="168"/>
      <c r="DS2750" s="168"/>
      <c r="DT2750" s="168"/>
      <c r="DU2750" s="168"/>
      <c r="DV2750" s="168"/>
      <c r="DW2750" s="168"/>
      <c r="DX2750" s="168"/>
      <c r="DY2750" s="168"/>
      <c r="DZ2750" s="168"/>
      <c r="EA2750" s="168"/>
      <c r="EB2750" s="168"/>
      <c r="EC2750" s="168"/>
      <c r="ED2750" s="168"/>
      <c r="EE2750" s="168"/>
      <c r="EF2750" s="168"/>
      <c r="EG2750" s="168"/>
      <c r="EH2750" s="168"/>
      <c r="EI2750" s="168"/>
      <c r="EJ2750" s="168"/>
      <c r="EK2750" s="168"/>
      <c r="EL2750" s="168"/>
      <c r="EM2750" s="168"/>
      <c r="EN2750" s="168"/>
      <c r="EO2750" s="168"/>
      <c r="EP2750" s="168"/>
      <c r="EQ2750" s="168"/>
      <c r="ER2750" s="168"/>
      <c r="ES2750" s="168"/>
      <c r="ET2750" s="168"/>
      <c r="EU2750" s="168"/>
      <c r="EV2750" s="168"/>
      <c r="EW2750" s="168"/>
      <c r="EX2750" s="168"/>
      <c r="EY2750" s="168"/>
      <c r="EZ2750" s="168"/>
      <c r="FA2750" s="168"/>
      <c r="FB2750" s="168"/>
      <c r="FC2750" s="168"/>
      <c r="FD2750" s="168"/>
    </row>
    <row r="2751" spans="1:160" s="5" customFormat="1" ht="45" customHeight="1" thickBot="1" x14ac:dyDescent="0.35">
      <c r="A2751" s="263"/>
      <c r="B2751" s="263"/>
      <c r="C2751" s="265"/>
      <c r="D2751" s="518" t="s">
        <v>7</v>
      </c>
      <c r="E2751" s="519"/>
      <c r="F2751" s="520" t="s">
        <v>169</v>
      </c>
      <c r="G2751" s="521"/>
      <c r="H2751" s="521"/>
      <c r="I2751" s="521"/>
      <c r="J2751" s="521"/>
      <c r="K2751" s="521"/>
      <c r="L2751" s="521"/>
      <c r="M2751" s="521"/>
      <c r="N2751" s="521"/>
      <c r="O2751" s="521"/>
      <c r="P2751" s="521"/>
      <c r="Q2751" s="521"/>
      <c r="R2751" s="521"/>
      <c r="S2751" s="521"/>
      <c r="T2751" s="521"/>
      <c r="U2751" s="522"/>
      <c r="V2751" s="33"/>
      <c r="W2751" s="57"/>
      <c r="X2751" s="86"/>
      <c r="Y2751" s="33"/>
      <c r="Z2751" s="36"/>
      <c r="AA2751" s="36"/>
      <c r="AD2751" s="33"/>
      <c r="AG2751" s="33"/>
      <c r="AH2751" s="43"/>
      <c r="AI2751" s="43"/>
      <c r="AJ2751" s="43"/>
      <c r="AK2751" s="43"/>
      <c r="AL2751" s="43"/>
      <c r="AM2751" s="43"/>
      <c r="AN2751" s="43"/>
      <c r="AO2751" s="43"/>
      <c r="AP2751" s="43"/>
      <c r="AQ2751" s="43"/>
      <c r="AR2751" s="43"/>
      <c r="AS2751" s="43"/>
      <c r="AT2751" s="43"/>
      <c r="AU2751" s="44"/>
      <c r="AV2751" s="33"/>
      <c r="AW2751" s="33"/>
      <c r="AX2751" s="33"/>
      <c r="AZ2751" s="141"/>
      <c r="BE2751" s="168"/>
      <c r="BF2751" s="168"/>
      <c r="BG2751" s="168"/>
      <c r="BH2751" s="168"/>
      <c r="BI2751" s="168"/>
      <c r="BJ2751" s="168"/>
      <c r="BK2751" s="168"/>
      <c r="BL2751" s="168"/>
      <c r="BM2751" s="168"/>
      <c r="DK2751" s="168"/>
      <c r="DL2751" s="168"/>
      <c r="DM2751" s="168"/>
      <c r="DN2751" s="168"/>
      <c r="DO2751" s="168"/>
      <c r="DP2751" s="168"/>
      <c r="DQ2751" s="168"/>
      <c r="DR2751" s="168"/>
      <c r="DS2751" s="168"/>
      <c r="DT2751" s="168"/>
      <c r="DU2751" s="168"/>
      <c r="DV2751" s="168"/>
      <c r="DW2751" s="168"/>
      <c r="DX2751" s="168"/>
      <c r="DY2751" s="168"/>
      <c r="DZ2751" s="168"/>
      <c r="EA2751" s="168"/>
      <c r="EB2751" s="168"/>
      <c r="EC2751" s="168"/>
      <c r="ED2751" s="168"/>
      <c r="EE2751" s="168"/>
      <c r="EF2751" s="168"/>
      <c r="EG2751" s="168"/>
      <c r="EH2751" s="168"/>
      <c r="EI2751" s="168"/>
      <c r="EJ2751" s="168"/>
      <c r="EK2751" s="168"/>
      <c r="EL2751" s="168"/>
      <c r="EM2751" s="168"/>
      <c r="EN2751" s="168"/>
      <c r="EO2751" s="168"/>
      <c r="EP2751" s="168"/>
      <c r="EQ2751" s="168"/>
      <c r="ER2751" s="168"/>
      <c r="ES2751" s="168"/>
      <c r="ET2751" s="168"/>
      <c r="EU2751" s="168"/>
      <c r="EV2751" s="168"/>
      <c r="EW2751" s="168"/>
      <c r="EX2751" s="168"/>
      <c r="EY2751" s="168"/>
      <c r="EZ2751" s="168"/>
      <c r="FA2751" s="168"/>
      <c r="FB2751" s="168"/>
      <c r="FC2751" s="168"/>
      <c r="FD2751" s="168"/>
    </row>
    <row r="2752" spans="1:160" s="5" customFormat="1" ht="5.0999999999999996" customHeight="1" thickBot="1" x14ac:dyDescent="0.35">
      <c r="A2752" s="263"/>
      <c r="B2752" s="263"/>
      <c r="C2752" s="265"/>
      <c r="D2752" s="523"/>
      <c r="E2752" s="523"/>
      <c r="F2752" s="523"/>
      <c r="G2752" s="523"/>
      <c r="H2752" s="523"/>
      <c r="I2752" s="523"/>
      <c r="J2752" s="523"/>
      <c r="K2752" s="523"/>
      <c r="L2752" s="523"/>
      <c r="M2752" s="523"/>
      <c r="N2752" s="523"/>
      <c r="O2752" s="523"/>
      <c r="P2752" s="523"/>
      <c r="Q2752" s="523"/>
      <c r="R2752" s="523"/>
      <c r="S2752" s="523"/>
      <c r="T2752" s="523"/>
      <c r="U2752" s="523"/>
      <c r="V2752" s="33"/>
      <c r="W2752" s="57"/>
      <c r="X2752" s="86"/>
      <c r="Y2752" s="33"/>
      <c r="Z2752" s="36"/>
      <c r="AA2752" s="36"/>
      <c r="AD2752" s="33"/>
      <c r="AG2752" s="33"/>
      <c r="AH2752" s="43"/>
      <c r="AI2752" s="43"/>
      <c r="AJ2752" s="43"/>
      <c r="AK2752" s="43"/>
      <c r="AL2752" s="43"/>
      <c r="AM2752" s="43"/>
      <c r="AN2752" s="43"/>
      <c r="AO2752" s="43"/>
      <c r="AP2752" s="43"/>
      <c r="AQ2752" s="43"/>
      <c r="AR2752" s="43"/>
      <c r="AS2752" s="43"/>
      <c r="AT2752" s="43"/>
      <c r="AU2752" s="44"/>
      <c r="AV2752" s="33"/>
      <c r="AW2752" s="33"/>
      <c r="AX2752" s="33"/>
      <c r="AZ2752" s="141"/>
      <c r="BE2752" s="168"/>
      <c r="BF2752" s="168"/>
      <c r="BG2752" s="168"/>
      <c r="BH2752" s="168"/>
      <c r="BI2752" s="168"/>
      <c r="BJ2752" s="168"/>
      <c r="BK2752" s="168"/>
      <c r="BL2752" s="168"/>
      <c r="BM2752" s="168"/>
      <c r="DK2752" s="168"/>
      <c r="DL2752" s="168"/>
      <c r="DM2752" s="168"/>
      <c r="DN2752" s="168"/>
      <c r="DO2752" s="168"/>
      <c r="DP2752" s="168"/>
      <c r="DQ2752" s="168"/>
      <c r="DR2752" s="168"/>
      <c r="DS2752" s="168"/>
      <c r="DT2752" s="168"/>
      <c r="DU2752" s="168"/>
      <c r="DV2752" s="168"/>
      <c r="DW2752" s="168"/>
      <c r="DX2752" s="168"/>
      <c r="DY2752" s="168"/>
      <c r="DZ2752" s="168"/>
      <c r="EA2752" s="168"/>
      <c r="EB2752" s="168"/>
      <c r="EC2752" s="168"/>
      <c r="ED2752" s="168"/>
      <c r="EE2752" s="168"/>
      <c r="EF2752" s="168"/>
      <c r="EG2752" s="168"/>
      <c r="EH2752" s="168"/>
      <c r="EI2752" s="168"/>
      <c r="EJ2752" s="168"/>
      <c r="EK2752" s="168"/>
      <c r="EL2752" s="168"/>
      <c r="EM2752" s="168"/>
      <c r="EN2752" s="168"/>
      <c r="EO2752" s="168"/>
      <c r="EP2752" s="168"/>
      <c r="EQ2752" s="168"/>
      <c r="ER2752" s="168"/>
      <c r="ES2752" s="168"/>
      <c r="ET2752" s="168"/>
      <c r="EU2752" s="168"/>
      <c r="EV2752" s="168"/>
      <c r="EW2752" s="168"/>
      <c r="EX2752" s="168"/>
      <c r="EY2752" s="168"/>
      <c r="EZ2752" s="168"/>
      <c r="FA2752" s="168"/>
      <c r="FB2752" s="168"/>
      <c r="FC2752" s="168"/>
      <c r="FD2752" s="168"/>
    </row>
    <row r="2753" spans="1:160" s="5" customFormat="1" ht="24.9" customHeight="1" thickBot="1" x14ac:dyDescent="0.35">
      <c r="A2753" s="263"/>
      <c r="B2753" s="263"/>
      <c r="C2753" s="265"/>
      <c r="D2753" s="2" t="s">
        <v>103</v>
      </c>
      <c r="E2753" s="98" t="s">
        <v>106</v>
      </c>
      <c r="F2753" s="455" t="s">
        <v>104</v>
      </c>
      <c r="G2753" s="524"/>
      <c r="H2753" s="456"/>
      <c r="I2753" s="525">
        <v>44058</v>
      </c>
      <c r="J2753" s="526"/>
      <c r="K2753" s="526"/>
      <c r="L2753" s="526"/>
      <c r="M2753" s="526"/>
      <c r="N2753" s="527"/>
      <c r="O2753" s="3" t="s">
        <v>8</v>
      </c>
      <c r="P2753" s="449" t="s">
        <v>24</v>
      </c>
      <c r="Q2753" s="450"/>
      <c r="R2753" s="450"/>
      <c r="S2753" s="450"/>
      <c r="T2753" s="450"/>
      <c r="U2753" s="528"/>
      <c r="V2753" s="33"/>
      <c r="W2753" s="57"/>
      <c r="X2753" s="86"/>
      <c r="Y2753" s="33"/>
      <c r="Z2753" s="36"/>
      <c r="AA2753" s="36"/>
      <c r="AD2753" s="33"/>
      <c r="AG2753" s="33"/>
      <c r="AH2753" s="43"/>
      <c r="AI2753" s="43"/>
      <c r="AJ2753" s="43"/>
      <c r="AK2753" s="43"/>
      <c r="AL2753" s="43"/>
      <c r="AM2753" s="43"/>
      <c r="AN2753" s="43"/>
      <c r="AO2753" s="43"/>
      <c r="AP2753" s="43"/>
      <c r="AQ2753" s="43"/>
      <c r="AR2753" s="43"/>
      <c r="AS2753" s="43"/>
      <c r="AT2753" s="43"/>
      <c r="AU2753" s="44"/>
      <c r="AV2753" s="33"/>
      <c r="AW2753" s="33"/>
      <c r="AX2753" s="33"/>
      <c r="AZ2753" s="141"/>
      <c r="BE2753" s="168"/>
      <c r="BF2753" s="168"/>
      <c r="BG2753" s="168"/>
      <c r="BH2753" s="168"/>
      <c r="BI2753" s="168"/>
      <c r="BJ2753" s="168"/>
      <c r="BK2753" s="168"/>
      <c r="BL2753" s="168"/>
      <c r="BM2753" s="168"/>
      <c r="DK2753" s="168"/>
      <c r="DL2753" s="168"/>
      <c r="DM2753" s="168"/>
      <c r="DN2753" s="168"/>
      <c r="DO2753" s="168"/>
      <c r="DP2753" s="168"/>
      <c r="DQ2753" s="168"/>
      <c r="DR2753" s="168"/>
      <c r="DS2753" s="168"/>
      <c r="DT2753" s="168"/>
      <c r="DU2753" s="168"/>
      <c r="DV2753" s="168"/>
      <c r="DW2753" s="168"/>
      <c r="DX2753" s="168"/>
      <c r="DY2753" s="168"/>
      <c r="DZ2753" s="168"/>
      <c r="EA2753" s="168"/>
      <c r="EB2753" s="168"/>
      <c r="EC2753" s="168"/>
      <c r="ED2753" s="168"/>
      <c r="EE2753" s="168"/>
      <c r="EF2753" s="168"/>
      <c r="EG2753" s="168"/>
      <c r="EH2753" s="168"/>
      <c r="EI2753" s="168"/>
      <c r="EJ2753" s="168"/>
      <c r="EK2753" s="168"/>
      <c r="EL2753" s="168"/>
      <c r="EM2753" s="168"/>
      <c r="EN2753" s="168"/>
      <c r="EO2753" s="168"/>
      <c r="EP2753" s="168"/>
      <c r="EQ2753" s="168"/>
      <c r="ER2753" s="168"/>
      <c r="ES2753" s="168"/>
      <c r="ET2753" s="168"/>
      <c r="EU2753" s="168"/>
      <c r="EV2753" s="168"/>
      <c r="EW2753" s="168"/>
      <c r="EX2753" s="168"/>
      <c r="EY2753" s="168"/>
      <c r="EZ2753" s="168"/>
      <c r="FA2753" s="168"/>
      <c r="FB2753" s="168"/>
      <c r="FC2753" s="168"/>
      <c r="FD2753" s="168"/>
    </row>
    <row r="2754" spans="1:160" s="5" customFormat="1" ht="5.0999999999999996" customHeight="1" thickBot="1" x14ac:dyDescent="0.35">
      <c r="A2754" s="263"/>
      <c r="B2754" s="263"/>
      <c r="C2754" s="265"/>
      <c r="D2754" s="100"/>
      <c r="E2754" s="100"/>
      <c r="F2754" s="100"/>
      <c r="G2754" s="100"/>
      <c r="H2754" s="100"/>
      <c r="I2754" s="100"/>
      <c r="J2754" s="100"/>
      <c r="K2754" s="100"/>
      <c r="L2754" s="100"/>
      <c r="M2754" s="100"/>
      <c r="N2754" s="100"/>
      <c r="O2754" s="100"/>
      <c r="P2754" s="100"/>
      <c r="Q2754" s="100"/>
      <c r="R2754" s="100"/>
      <c r="S2754" s="100"/>
      <c r="T2754" s="100"/>
      <c r="U2754" s="100"/>
      <c r="V2754" s="33"/>
      <c r="W2754" s="57"/>
      <c r="X2754" s="86"/>
      <c r="Y2754" s="33"/>
      <c r="Z2754" s="36"/>
      <c r="AA2754" s="36"/>
      <c r="AD2754" s="33"/>
      <c r="AG2754" s="33"/>
      <c r="AH2754" s="43"/>
      <c r="AI2754" s="43"/>
      <c r="AJ2754" s="43"/>
      <c r="AK2754" s="43"/>
      <c r="AL2754" s="43"/>
      <c r="AM2754" s="43"/>
      <c r="AN2754" s="43"/>
      <c r="AO2754" s="43"/>
      <c r="AP2754" s="43"/>
      <c r="AQ2754" s="43"/>
      <c r="AR2754" s="43"/>
      <c r="AS2754" s="43"/>
      <c r="AT2754" s="43"/>
      <c r="AU2754" s="44"/>
      <c r="AV2754" s="33"/>
      <c r="AW2754" s="33"/>
      <c r="AX2754" s="33"/>
      <c r="AZ2754" s="141"/>
      <c r="BE2754" s="168"/>
      <c r="BF2754" s="168"/>
      <c r="BG2754" s="168"/>
      <c r="BH2754" s="168"/>
      <c r="BI2754" s="168"/>
      <c r="BJ2754" s="168"/>
      <c r="BK2754" s="168"/>
      <c r="BL2754" s="168"/>
      <c r="BM2754" s="168"/>
      <c r="DK2754" s="168"/>
      <c r="DL2754" s="168"/>
      <c r="DM2754" s="168"/>
      <c r="DN2754" s="168"/>
      <c r="DO2754" s="168"/>
      <c r="DP2754" s="168"/>
      <c r="DQ2754" s="168"/>
      <c r="DR2754" s="168"/>
      <c r="DS2754" s="168"/>
      <c r="DT2754" s="168"/>
      <c r="DU2754" s="168"/>
      <c r="DV2754" s="168"/>
      <c r="DW2754" s="168"/>
      <c r="DX2754" s="168"/>
      <c r="DY2754" s="168"/>
      <c r="DZ2754" s="168"/>
      <c r="EA2754" s="168"/>
      <c r="EB2754" s="168"/>
      <c r="EC2754" s="168"/>
      <c r="ED2754" s="168"/>
      <c r="EE2754" s="168"/>
      <c r="EF2754" s="168"/>
      <c r="EG2754" s="168"/>
      <c r="EH2754" s="168"/>
      <c r="EI2754" s="168"/>
      <c r="EJ2754" s="168"/>
      <c r="EK2754" s="168"/>
      <c r="EL2754" s="168"/>
      <c r="EM2754" s="168"/>
      <c r="EN2754" s="168"/>
      <c r="EO2754" s="168"/>
      <c r="EP2754" s="168"/>
      <c r="EQ2754" s="168"/>
      <c r="ER2754" s="168"/>
      <c r="ES2754" s="168"/>
      <c r="ET2754" s="168"/>
      <c r="EU2754" s="168"/>
      <c r="EV2754" s="168"/>
      <c r="EW2754" s="168"/>
      <c r="EX2754" s="168"/>
      <c r="EY2754" s="168"/>
      <c r="EZ2754" s="168"/>
      <c r="FA2754" s="168"/>
      <c r="FB2754" s="168"/>
      <c r="FC2754" s="168"/>
      <c r="FD2754" s="168"/>
    </row>
    <row r="2755" spans="1:160" s="5" customFormat="1" ht="24.9" customHeight="1" thickBot="1" x14ac:dyDescent="0.35">
      <c r="A2755" s="263"/>
      <c r="B2755" s="263"/>
      <c r="C2755" s="265"/>
      <c r="D2755" s="2" t="s">
        <v>31</v>
      </c>
      <c r="E2755" s="449"/>
      <c r="F2755" s="450"/>
      <c r="G2755" s="450"/>
      <c r="H2755" s="450"/>
      <c r="I2755" s="450"/>
      <c r="J2755" s="451"/>
      <c r="K2755" s="19" t="s">
        <v>105</v>
      </c>
      <c r="L2755" s="452"/>
      <c r="M2755" s="452"/>
      <c r="N2755" s="452"/>
      <c r="O2755" s="452"/>
      <c r="P2755" s="452"/>
      <c r="Q2755" s="452"/>
      <c r="R2755" s="452"/>
      <c r="S2755" s="452"/>
      <c r="T2755" s="452"/>
      <c r="U2755" s="453"/>
      <c r="V2755" s="33"/>
      <c r="W2755" s="57"/>
      <c r="X2755" s="86"/>
      <c r="Y2755" s="33"/>
      <c r="Z2755" s="36"/>
      <c r="AA2755" s="36"/>
      <c r="AD2755" s="33"/>
      <c r="AG2755" s="33"/>
      <c r="AH2755" s="43"/>
      <c r="AI2755" s="43"/>
      <c r="AJ2755" s="43"/>
      <c r="AK2755" s="43"/>
      <c r="AL2755" s="43"/>
      <c r="AM2755" s="43"/>
      <c r="AN2755" s="43"/>
      <c r="AO2755" s="43"/>
      <c r="AP2755" s="43"/>
      <c r="AQ2755" s="43"/>
      <c r="AR2755" s="43"/>
      <c r="AS2755" s="43"/>
      <c r="AT2755" s="43"/>
      <c r="AU2755" s="44"/>
      <c r="AV2755" s="33"/>
      <c r="AW2755" s="33"/>
      <c r="AX2755" s="33"/>
      <c r="AZ2755" s="141"/>
      <c r="BE2755" s="168"/>
      <c r="BF2755" s="168"/>
      <c r="BG2755" s="168"/>
      <c r="BH2755" s="168"/>
      <c r="BI2755" s="168"/>
      <c r="BJ2755" s="168"/>
      <c r="BK2755" s="168"/>
      <c r="BL2755" s="168"/>
      <c r="BM2755" s="168"/>
      <c r="DK2755" s="168"/>
      <c r="DL2755" s="168"/>
      <c r="DM2755" s="168"/>
      <c r="DN2755" s="168"/>
      <c r="DO2755" s="168"/>
      <c r="DP2755" s="168"/>
      <c r="DQ2755" s="168"/>
      <c r="DR2755" s="168"/>
      <c r="DS2755" s="168"/>
      <c r="DT2755" s="168"/>
      <c r="DU2755" s="168"/>
      <c r="DV2755" s="168"/>
      <c r="DW2755" s="168"/>
      <c r="DX2755" s="168"/>
      <c r="DY2755" s="168"/>
      <c r="DZ2755" s="168"/>
      <c r="EA2755" s="168"/>
      <c r="EB2755" s="168"/>
      <c r="EC2755" s="168"/>
      <c r="ED2755" s="168"/>
      <c r="EE2755" s="168"/>
      <c r="EF2755" s="168"/>
      <c r="EG2755" s="168"/>
      <c r="EH2755" s="168"/>
      <c r="EI2755" s="168"/>
      <c r="EJ2755" s="168"/>
      <c r="EK2755" s="168"/>
      <c r="EL2755" s="168"/>
      <c r="EM2755" s="168"/>
      <c r="EN2755" s="168"/>
      <c r="EO2755" s="168"/>
      <c r="EP2755" s="168"/>
      <c r="EQ2755" s="168"/>
      <c r="ER2755" s="168"/>
      <c r="ES2755" s="168"/>
      <c r="ET2755" s="168"/>
      <c r="EU2755" s="168"/>
      <c r="EV2755" s="168"/>
      <c r="EW2755" s="168"/>
      <c r="EX2755" s="168"/>
      <c r="EY2755" s="168"/>
      <c r="EZ2755" s="168"/>
      <c r="FA2755" s="168"/>
      <c r="FB2755" s="168"/>
      <c r="FC2755" s="168"/>
      <c r="FD2755" s="168"/>
    </row>
    <row r="2756" spans="1:160" s="5" customFormat="1" ht="5.0999999999999996" customHeight="1" thickBot="1" x14ac:dyDescent="0.35">
      <c r="A2756" s="263"/>
      <c r="B2756" s="263"/>
      <c r="C2756" s="265"/>
      <c r="D2756" s="454"/>
      <c r="E2756" s="454"/>
      <c r="F2756" s="454"/>
      <c r="G2756" s="454"/>
      <c r="H2756" s="454"/>
      <c r="I2756" s="454"/>
      <c r="J2756" s="454"/>
      <c r="K2756" s="454"/>
      <c r="L2756" s="454"/>
      <c r="M2756" s="454"/>
      <c r="N2756" s="454"/>
      <c r="O2756" s="454"/>
      <c r="P2756" s="454"/>
      <c r="Q2756" s="454"/>
      <c r="R2756" s="454"/>
      <c r="S2756" s="454"/>
      <c r="T2756" s="454"/>
      <c r="U2756" s="454"/>
      <c r="V2756" s="33"/>
      <c r="W2756" s="57"/>
      <c r="X2756" s="86"/>
      <c r="Y2756" s="33"/>
      <c r="Z2756" s="36"/>
      <c r="AA2756" s="36"/>
      <c r="AD2756" s="33"/>
      <c r="AG2756" s="33"/>
      <c r="AH2756" s="43"/>
      <c r="AI2756" s="43"/>
      <c r="AJ2756" s="43"/>
      <c r="AK2756" s="43"/>
      <c r="AL2756" s="43"/>
      <c r="AM2756" s="43"/>
      <c r="AN2756" s="43"/>
      <c r="AO2756" s="43"/>
      <c r="AP2756" s="43"/>
      <c r="AQ2756" s="43"/>
      <c r="AR2756" s="43"/>
      <c r="AS2756" s="43"/>
      <c r="AT2756" s="43"/>
      <c r="AU2756" s="44"/>
      <c r="AV2756" s="33"/>
      <c r="AW2756" s="33"/>
      <c r="AX2756" s="33"/>
      <c r="AZ2756" s="141"/>
      <c r="BE2756" s="168"/>
      <c r="BF2756" s="168"/>
      <c r="BG2756" s="168"/>
      <c r="BH2756" s="168"/>
      <c r="BI2756" s="168"/>
      <c r="BJ2756" s="168"/>
      <c r="BK2756" s="168"/>
      <c r="BL2756" s="168"/>
      <c r="BM2756" s="168"/>
      <c r="DK2756" s="168"/>
      <c r="DL2756" s="168"/>
      <c r="DM2756" s="168"/>
      <c r="DN2756" s="168"/>
      <c r="DO2756" s="168"/>
      <c r="DP2756" s="168"/>
      <c r="DQ2756" s="168"/>
      <c r="DR2756" s="168"/>
      <c r="DS2756" s="168"/>
      <c r="DT2756" s="168"/>
      <c r="DU2756" s="168"/>
      <c r="DV2756" s="168"/>
      <c r="DW2756" s="168"/>
      <c r="DX2756" s="168"/>
      <c r="DY2756" s="168"/>
      <c r="DZ2756" s="168"/>
      <c r="EA2756" s="168"/>
      <c r="EB2756" s="168"/>
      <c r="EC2756" s="168"/>
      <c r="ED2756" s="168"/>
      <c r="EE2756" s="168"/>
      <c r="EF2756" s="168"/>
      <c r="EG2756" s="168"/>
      <c r="EH2756" s="168"/>
      <c r="EI2756" s="168"/>
      <c r="EJ2756" s="168"/>
      <c r="EK2756" s="168"/>
      <c r="EL2756" s="168"/>
      <c r="EM2756" s="168"/>
      <c r="EN2756" s="168"/>
      <c r="EO2756" s="168"/>
      <c r="EP2756" s="168"/>
      <c r="EQ2756" s="168"/>
      <c r="ER2756" s="168"/>
      <c r="ES2756" s="168"/>
      <c r="ET2756" s="168"/>
      <c r="EU2756" s="168"/>
      <c r="EV2756" s="168"/>
      <c r="EW2756" s="168"/>
      <c r="EX2756" s="168"/>
      <c r="EY2756" s="168"/>
      <c r="EZ2756" s="168"/>
      <c r="FA2756" s="168"/>
      <c r="FB2756" s="168"/>
      <c r="FC2756" s="168"/>
      <c r="FD2756" s="168"/>
    </row>
    <row r="2757" spans="1:160" s="5" customFormat="1" ht="45" customHeight="1" thickBot="1" x14ac:dyDescent="0.35">
      <c r="A2757" s="263">
        <f>+E2757</f>
        <v>9.0499999999999989</v>
      </c>
      <c r="B2757" s="264">
        <f>+U2781</f>
        <v>0</v>
      </c>
      <c r="C2757" s="265">
        <v>49</v>
      </c>
      <c r="D2757" s="165" t="s">
        <v>9</v>
      </c>
      <c r="E2757" s="180">
        <v>9.0499999999999989</v>
      </c>
      <c r="F2757" s="455" t="s">
        <v>29</v>
      </c>
      <c r="G2757" s="456"/>
      <c r="H2757" s="532" t="s">
        <v>101</v>
      </c>
      <c r="I2757" s="457"/>
      <c r="J2757" s="457"/>
      <c r="K2757" s="457"/>
      <c r="L2757" s="457"/>
      <c r="M2757" s="458"/>
      <c r="N2757" s="459" t="s">
        <v>32</v>
      </c>
      <c r="O2757" s="460"/>
      <c r="P2757" s="461"/>
      <c r="Q2757" s="462" t="s">
        <v>48</v>
      </c>
      <c r="R2757" s="463"/>
      <c r="S2757" s="463"/>
      <c r="T2757" s="463"/>
      <c r="U2757" s="464"/>
      <c r="V2757" s="33"/>
      <c r="W2757" s="57"/>
      <c r="X2757" s="86"/>
      <c r="Y2757" s="33"/>
      <c r="Z2757" s="38"/>
      <c r="AA2757" s="38"/>
      <c r="AD2757" s="33"/>
      <c r="AG2757" s="33"/>
      <c r="AH2757" s="43"/>
      <c r="AI2757" s="43"/>
      <c r="AJ2757" s="43"/>
      <c r="AK2757" s="43"/>
      <c r="AL2757" s="43"/>
      <c r="AM2757" s="43"/>
      <c r="AN2757" s="43"/>
      <c r="AO2757" s="43"/>
      <c r="AP2757" s="43"/>
      <c r="AQ2757" s="43"/>
      <c r="AR2757" s="43"/>
      <c r="AS2757" s="43"/>
      <c r="AT2757" s="43"/>
      <c r="AU2757" s="44"/>
      <c r="AV2757" s="33"/>
      <c r="AW2757" s="33"/>
      <c r="AX2757" s="33"/>
      <c r="AZ2757" s="141"/>
      <c r="BE2757" s="168"/>
      <c r="BF2757" s="168"/>
      <c r="BG2757" s="168"/>
      <c r="BH2757" s="168"/>
      <c r="BI2757" s="168"/>
      <c r="BJ2757" s="168"/>
      <c r="BK2757" s="168"/>
      <c r="BL2757" s="168"/>
      <c r="BM2757" s="168"/>
      <c r="DK2757" s="168"/>
      <c r="DL2757" s="168"/>
      <c r="DM2757" s="168"/>
      <c r="DN2757" s="168"/>
      <c r="DO2757" s="168"/>
      <c r="DP2757" s="168"/>
      <c r="DQ2757" s="168"/>
      <c r="DR2757" s="168"/>
      <c r="DS2757" s="168"/>
      <c r="DT2757" s="168"/>
      <c r="DU2757" s="168"/>
      <c r="DV2757" s="168"/>
      <c r="DW2757" s="168"/>
      <c r="DX2757" s="168"/>
      <c r="DY2757" s="168"/>
      <c r="DZ2757" s="168"/>
      <c r="EA2757" s="168"/>
      <c r="EB2757" s="168"/>
      <c r="EC2757" s="168"/>
      <c r="ED2757" s="168"/>
      <c r="EE2757" s="168"/>
      <c r="EF2757" s="168"/>
      <c r="EG2757" s="168"/>
      <c r="EH2757" s="168"/>
      <c r="EI2757" s="168"/>
      <c r="EJ2757" s="168"/>
      <c r="EK2757" s="168"/>
      <c r="EL2757" s="168"/>
      <c r="EM2757" s="168"/>
      <c r="EN2757" s="168"/>
      <c r="EO2757" s="168"/>
      <c r="EP2757" s="168"/>
      <c r="EQ2757" s="168"/>
      <c r="ER2757" s="168"/>
      <c r="ES2757" s="168"/>
      <c r="ET2757" s="168"/>
      <c r="EU2757" s="168"/>
      <c r="EV2757" s="168"/>
      <c r="EW2757" s="168"/>
      <c r="EX2757" s="168"/>
      <c r="EY2757" s="168"/>
      <c r="EZ2757" s="168"/>
      <c r="FA2757" s="168"/>
      <c r="FB2757" s="168"/>
      <c r="FC2757" s="168"/>
      <c r="FD2757" s="168"/>
    </row>
    <row r="2758" spans="1:160" s="5" customFormat="1" ht="5.0999999999999996" customHeight="1" thickBot="1" x14ac:dyDescent="0.35">
      <c r="A2758" s="263"/>
      <c r="B2758" s="263"/>
      <c r="C2758" s="265"/>
      <c r="D2758" s="428"/>
      <c r="E2758" s="428"/>
      <c r="F2758" s="428"/>
      <c r="G2758" s="428"/>
      <c r="H2758" s="428"/>
      <c r="I2758" s="428"/>
      <c r="J2758" s="428"/>
      <c r="K2758" s="428"/>
      <c r="L2758" s="428"/>
      <c r="M2758" s="428"/>
      <c r="N2758" s="454"/>
      <c r="O2758" s="454"/>
      <c r="P2758" s="454"/>
      <c r="Q2758" s="454"/>
      <c r="R2758" s="454"/>
      <c r="S2758" s="454"/>
      <c r="T2758" s="454"/>
      <c r="U2758" s="454"/>
      <c r="V2758" s="33"/>
      <c r="W2758" s="57"/>
      <c r="X2758" s="86"/>
      <c r="Y2758" s="33"/>
      <c r="Z2758" s="76"/>
      <c r="AA2758" s="76"/>
      <c r="AD2758" s="33"/>
      <c r="AG2758" s="33"/>
      <c r="AH2758" s="43"/>
      <c r="AI2758" s="43"/>
      <c r="AJ2758" s="43"/>
      <c r="AK2758" s="43"/>
      <c r="AL2758" s="43"/>
      <c r="AM2758" s="43"/>
      <c r="AN2758" s="43"/>
      <c r="AO2758" s="43"/>
      <c r="AP2758" s="43"/>
      <c r="AQ2758" s="43"/>
      <c r="AR2758" s="43"/>
      <c r="AS2758" s="43"/>
      <c r="AT2758" s="43"/>
      <c r="AU2758" s="44"/>
      <c r="AV2758" s="33"/>
      <c r="AW2758" s="33"/>
      <c r="AX2758" s="33"/>
      <c r="AZ2758" s="141"/>
      <c r="BE2758" s="168"/>
      <c r="BF2758" s="168"/>
      <c r="BG2758" s="168"/>
      <c r="BH2758" s="168"/>
      <c r="BI2758" s="168"/>
      <c r="BJ2758" s="168"/>
      <c r="BK2758" s="168"/>
      <c r="BL2758" s="168"/>
      <c r="BM2758" s="168"/>
      <c r="DK2758" s="168"/>
      <c r="DL2758" s="168"/>
      <c r="DM2758" s="168"/>
      <c r="DN2758" s="168"/>
      <c r="DO2758" s="168"/>
      <c r="DP2758" s="168"/>
      <c r="DQ2758" s="168"/>
      <c r="DR2758" s="168"/>
      <c r="DS2758" s="168"/>
      <c r="DT2758" s="168"/>
      <c r="DU2758" s="168"/>
      <c r="DV2758" s="168"/>
      <c r="DW2758" s="168"/>
      <c r="DX2758" s="168"/>
      <c r="DY2758" s="168"/>
      <c r="DZ2758" s="168"/>
      <c r="EA2758" s="168"/>
      <c r="EB2758" s="168"/>
      <c r="EC2758" s="168"/>
      <c r="ED2758" s="168"/>
      <c r="EE2758" s="168"/>
      <c r="EF2758" s="168"/>
      <c r="EG2758" s="168"/>
      <c r="EH2758" s="168"/>
      <c r="EI2758" s="168"/>
      <c r="EJ2758" s="168"/>
      <c r="EK2758" s="168"/>
      <c r="EL2758" s="168"/>
      <c r="EM2758" s="168"/>
      <c r="EN2758" s="168"/>
      <c r="EO2758" s="168"/>
      <c r="EP2758" s="168"/>
      <c r="EQ2758" s="168"/>
      <c r="ER2758" s="168"/>
      <c r="ES2758" s="168"/>
      <c r="ET2758" s="168"/>
      <c r="EU2758" s="168"/>
      <c r="EV2758" s="168"/>
      <c r="EW2758" s="168"/>
      <c r="EX2758" s="168"/>
      <c r="EY2758" s="168"/>
      <c r="EZ2758" s="168"/>
      <c r="FA2758" s="168"/>
      <c r="FB2758" s="168"/>
      <c r="FC2758" s="168"/>
      <c r="FD2758" s="168"/>
    </row>
    <row r="2759" spans="1:160" s="5" customFormat="1" ht="24.9" customHeight="1" x14ac:dyDescent="0.3">
      <c r="A2759" s="263"/>
      <c r="B2759" s="263"/>
      <c r="C2759" s="265"/>
      <c r="D2759" s="465" t="s">
        <v>30</v>
      </c>
      <c r="E2759" s="466"/>
      <c r="F2759" s="466"/>
      <c r="G2759" s="466"/>
      <c r="H2759" s="466"/>
      <c r="I2759" s="466"/>
      <c r="J2759" s="466"/>
      <c r="K2759" s="466"/>
      <c r="L2759" s="466"/>
      <c r="M2759" s="467"/>
      <c r="N2759" s="468" t="s">
        <v>11</v>
      </c>
      <c r="O2759" s="470" t="s">
        <v>12</v>
      </c>
      <c r="P2759" s="471"/>
      <c r="Q2759" s="474" t="s">
        <v>13</v>
      </c>
      <c r="R2759" s="475"/>
      <c r="S2759" s="476"/>
      <c r="T2759" s="477" t="s">
        <v>27</v>
      </c>
      <c r="U2759" s="479" t="s">
        <v>28</v>
      </c>
      <c r="V2759" s="33"/>
      <c r="W2759" s="57"/>
      <c r="X2759" s="86"/>
      <c r="Y2759" s="33"/>
      <c r="Z2759" s="76"/>
      <c r="AA2759" s="76"/>
      <c r="AD2759" s="33"/>
      <c r="AG2759" s="33"/>
      <c r="AH2759" s="43"/>
      <c r="AI2759" s="43"/>
      <c r="AJ2759" s="43"/>
      <c r="AK2759" s="43"/>
      <c r="AL2759" s="43"/>
      <c r="AM2759" s="43"/>
      <c r="AN2759" s="43"/>
      <c r="AO2759" s="43"/>
      <c r="AP2759" s="43"/>
      <c r="AQ2759" s="43"/>
      <c r="AR2759" s="43"/>
      <c r="AS2759" s="43"/>
      <c r="AT2759" s="43"/>
      <c r="AU2759" s="44"/>
      <c r="AV2759" s="33"/>
      <c r="AW2759" s="33"/>
      <c r="AX2759" s="33"/>
      <c r="AZ2759" s="141"/>
      <c r="BE2759" s="168"/>
      <c r="BF2759" s="168"/>
      <c r="BG2759" s="168"/>
      <c r="BH2759" s="168"/>
      <c r="BI2759" s="168"/>
      <c r="BJ2759" s="168"/>
      <c r="BK2759" s="168"/>
      <c r="BL2759" s="168"/>
      <c r="BM2759" s="168"/>
      <c r="DK2759" s="168"/>
      <c r="DL2759" s="168"/>
      <c r="DM2759" s="168"/>
      <c r="DN2759" s="168"/>
      <c r="DO2759" s="168"/>
      <c r="DP2759" s="168"/>
      <c r="DQ2759" s="168"/>
      <c r="DR2759" s="168"/>
      <c r="DS2759" s="168"/>
      <c r="DT2759" s="168"/>
      <c r="DU2759" s="168"/>
      <c r="DV2759" s="168"/>
      <c r="DW2759" s="168"/>
      <c r="DX2759" s="168"/>
      <c r="DY2759" s="168"/>
      <c r="DZ2759" s="168"/>
      <c r="EA2759" s="168"/>
      <c r="EB2759" s="168"/>
      <c r="EC2759" s="168"/>
      <c r="ED2759" s="168"/>
      <c r="EE2759" s="168"/>
      <c r="EF2759" s="168"/>
      <c r="EG2759" s="168"/>
      <c r="EH2759" s="168"/>
      <c r="EI2759" s="168"/>
      <c r="EJ2759" s="168"/>
      <c r="EK2759" s="168"/>
      <c r="EL2759" s="168"/>
      <c r="EM2759" s="168"/>
      <c r="EN2759" s="168"/>
      <c r="EO2759" s="168"/>
      <c r="EP2759" s="168"/>
      <c r="EQ2759" s="168"/>
      <c r="ER2759" s="168"/>
      <c r="ES2759" s="168"/>
      <c r="ET2759" s="168"/>
      <c r="EU2759" s="168"/>
      <c r="EV2759" s="168"/>
      <c r="EW2759" s="168"/>
      <c r="EX2759" s="168"/>
      <c r="EY2759" s="168"/>
      <c r="EZ2759" s="168"/>
      <c r="FA2759" s="168"/>
      <c r="FB2759" s="168"/>
      <c r="FC2759" s="168"/>
      <c r="FD2759" s="168"/>
    </row>
    <row r="2760" spans="1:160" s="5" customFormat="1" ht="24.9" customHeight="1" x14ac:dyDescent="0.3">
      <c r="A2760" s="263"/>
      <c r="B2760" s="263"/>
      <c r="C2760" s="265"/>
      <c r="D2760" s="481"/>
      <c r="E2760" s="482"/>
      <c r="F2760" s="482"/>
      <c r="G2760" s="482"/>
      <c r="H2760" s="482"/>
      <c r="I2760" s="482"/>
      <c r="J2760" s="482"/>
      <c r="K2760" s="482"/>
      <c r="L2760" s="482"/>
      <c r="M2760" s="483"/>
      <c r="N2760" s="469"/>
      <c r="O2760" s="472"/>
      <c r="P2760" s="473"/>
      <c r="Q2760" s="7" t="s">
        <v>14</v>
      </c>
      <c r="R2760" s="7" t="s">
        <v>15</v>
      </c>
      <c r="S2760" s="7" t="s">
        <v>26</v>
      </c>
      <c r="T2760" s="478"/>
      <c r="U2760" s="480"/>
      <c r="V2760" s="33"/>
      <c r="W2760" s="57"/>
      <c r="X2760" s="86"/>
      <c r="Y2760" s="33"/>
      <c r="Z2760" s="77"/>
      <c r="AA2760" s="77"/>
      <c r="AD2760" s="33"/>
      <c r="AG2760" s="33"/>
      <c r="AH2760" s="43"/>
      <c r="AI2760" s="43"/>
      <c r="AJ2760" s="43"/>
      <c r="AK2760" s="43"/>
      <c r="AL2760" s="43"/>
      <c r="AM2760" s="43"/>
      <c r="AN2760" s="43"/>
      <c r="AO2760" s="43"/>
      <c r="AP2760" s="43"/>
      <c r="AQ2760" s="43"/>
      <c r="AR2760" s="43"/>
      <c r="AS2760" s="43"/>
      <c r="AT2760" s="43"/>
      <c r="AU2760" s="44"/>
      <c r="AV2760" s="33"/>
      <c r="AW2760" s="33"/>
      <c r="AX2760" s="33"/>
      <c r="AZ2760" s="141"/>
      <c r="BE2760" s="168"/>
      <c r="BF2760" s="168"/>
      <c r="BG2760" s="168"/>
      <c r="BH2760" s="168"/>
      <c r="BI2760" s="168"/>
      <c r="BJ2760" s="168"/>
      <c r="BK2760" s="168"/>
      <c r="BL2760" s="168"/>
      <c r="BM2760" s="168"/>
      <c r="DK2760" s="168"/>
      <c r="DL2760" s="168"/>
      <c r="DM2760" s="168"/>
      <c r="DN2760" s="168"/>
      <c r="DO2760" s="168"/>
      <c r="DP2760" s="168"/>
      <c r="DQ2760" s="168"/>
      <c r="DR2760" s="168"/>
      <c r="DS2760" s="168"/>
      <c r="DT2760" s="168"/>
      <c r="DU2760" s="168"/>
      <c r="DV2760" s="168"/>
      <c r="DW2760" s="168"/>
      <c r="DX2760" s="168"/>
      <c r="DY2760" s="168"/>
      <c r="DZ2760" s="168"/>
      <c r="EA2760" s="168"/>
      <c r="EB2760" s="168"/>
      <c r="EC2760" s="168"/>
      <c r="ED2760" s="168"/>
      <c r="EE2760" s="168"/>
      <c r="EF2760" s="168"/>
      <c r="EG2760" s="168"/>
      <c r="EH2760" s="168"/>
      <c r="EI2760" s="168"/>
      <c r="EJ2760" s="168"/>
      <c r="EK2760" s="168"/>
      <c r="EL2760" s="168"/>
      <c r="EM2760" s="168"/>
      <c r="EN2760" s="168"/>
      <c r="EO2760" s="168"/>
      <c r="EP2760" s="168"/>
      <c r="EQ2760" s="168"/>
      <c r="ER2760" s="168"/>
      <c r="ES2760" s="168"/>
      <c r="ET2760" s="168"/>
      <c r="EU2760" s="168"/>
      <c r="EV2760" s="168"/>
      <c r="EW2760" s="168"/>
      <c r="EX2760" s="168"/>
      <c r="EY2760" s="168"/>
      <c r="EZ2760" s="168"/>
      <c r="FA2760" s="168"/>
      <c r="FB2760" s="168"/>
      <c r="FC2760" s="168"/>
      <c r="FD2760" s="168"/>
    </row>
    <row r="2761" spans="1:160" s="5" customFormat="1" ht="24.9" customHeight="1" x14ac:dyDescent="0.3">
      <c r="A2761" s="263"/>
      <c r="B2761" s="263"/>
      <c r="C2761" s="265"/>
      <c r="D2761" s="481"/>
      <c r="E2761" s="482"/>
      <c r="F2761" s="482"/>
      <c r="G2761" s="482"/>
      <c r="H2761" s="482"/>
      <c r="I2761" s="482"/>
      <c r="J2761" s="482"/>
      <c r="K2761" s="482"/>
      <c r="L2761" s="482"/>
      <c r="M2761" s="483"/>
      <c r="N2761" s="16"/>
      <c r="O2761" s="529"/>
      <c r="P2761" s="530"/>
      <c r="Q2761" s="8"/>
      <c r="R2761" s="8"/>
      <c r="S2761" s="8"/>
      <c r="T2761" s="9"/>
      <c r="U2761" s="17"/>
      <c r="V2761" s="33"/>
      <c r="W2761" s="57"/>
      <c r="X2761" s="86"/>
      <c r="Y2761" s="33">
        <f>+C2757</f>
        <v>49</v>
      </c>
      <c r="Z2761" s="41">
        <f>+SUMIF($N2761:$N2780,$Z$16,$U2761:$U2780)</f>
        <v>0</v>
      </c>
      <c r="AA2761" s="41">
        <f>+SUMIF($N2761:$N2780,$AA$16,$U2761:$U2780)</f>
        <v>0</v>
      </c>
      <c r="AB2761" s="41">
        <f>+SUMIF($N2761:$N2780,$AB$16,$U2761:$U2780)</f>
        <v>0</v>
      </c>
      <c r="AC2761" s="41">
        <f>+SUMIF($N2761:$N2780,$AC$16,$U2761:$U2780)</f>
        <v>0</v>
      </c>
      <c r="AD2761" s="41">
        <f>+SUMIF($N2761:$N2780,$AD$16,$U2761:$U2780)</f>
        <v>0</v>
      </c>
      <c r="AE2761" s="41">
        <f>+SUMIF($N2761:$N2780,$AE$16,$U2761:$U2780)</f>
        <v>0</v>
      </c>
      <c r="AF2761" s="41">
        <f>+SUMIF($N2761:$N2780,$AF$16,$U2761:$U2780)</f>
        <v>0</v>
      </c>
      <c r="AG2761" s="41">
        <f>+SUMIF($N2761:$N2780,$AG$16,$U2761:$U2780)</f>
        <v>0</v>
      </c>
      <c r="AH2761" s="41">
        <f>+SUMIF($N2761:$N2780,$AH$16,$U2761:$U2780)</f>
        <v>0</v>
      </c>
      <c r="AI2761" s="41">
        <f>+SUMIF($N2761:$N2780,$AI$16,$U2761:$U2780)</f>
        <v>0</v>
      </c>
      <c r="AJ2761" s="41">
        <f>+SUMIF($N2761:$N2780,$AJ$16,$U2761:$U2780)</f>
        <v>0</v>
      </c>
      <c r="AK2761" s="41">
        <f>+SUMIF($N2761:$N2780,$AK$16,$U2761:$U2780)</f>
        <v>0</v>
      </c>
      <c r="AL2761" s="41">
        <f>+SUMIF($N2761:$N2780,$AL$16,$U2761:$U2780)</f>
        <v>0</v>
      </c>
      <c r="AM2761" s="41">
        <f>+SUMIF($N2761:$N2780,$AM$16,$U2761:$U2780)</f>
        <v>0</v>
      </c>
      <c r="AN2761" s="41">
        <f>+SUMIF($N2761:$N2780,$AN$16,$U2761:$U2780)</f>
        <v>0</v>
      </c>
      <c r="AO2761" s="41">
        <f>+SUMIF($N2761:$N2780,$AO$16,$U2761:$U2780)</f>
        <v>0</v>
      </c>
      <c r="AP2761" s="41">
        <f>+SUMIF($N2761:$N2780,$AP$16,$U2761:$U2780)</f>
        <v>0</v>
      </c>
      <c r="AQ2761" s="41">
        <f>+SUMIF($N2761:$N2780,$AQ$16,$U2761:$U2780)</f>
        <v>0</v>
      </c>
      <c r="AR2761" s="41">
        <f>+SUMIF($N2761:$N2780,$AR$16,$U2761:$U2780)</f>
        <v>0</v>
      </c>
      <c r="AS2761" s="43"/>
      <c r="AT2761" s="43"/>
      <c r="AU2761" s="44"/>
      <c r="AV2761" s="33"/>
      <c r="AW2761" s="33"/>
      <c r="AX2761" s="33"/>
      <c r="AZ2761" s="141"/>
      <c r="BE2761" s="168"/>
      <c r="BF2761" s="168"/>
      <c r="BG2761" s="168"/>
      <c r="BH2761" s="168"/>
      <c r="BI2761" s="168"/>
      <c r="BJ2761" s="168"/>
      <c r="BK2761" s="168"/>
      <c r="BL2761" s="168"/>
      <c r="BM2761" s="168"/>
      <c r="DK2761" s="168"/>
      <c r="DL2761" s="168"/>
      <c r="DM2761" s="168"/>
      <c r="DN2761" s="168"/>
      <c r="DO2761" s="168"/>
      <c r="DP2761" s="168"/>
      <c r="DQ2761" s="168"/>
      <c r="DR2761" s="168"/>
      <c r="DS2761" s="168"/>
      <c r="DT2761" s="168"/>
      <c r="DU2761" s="168"/>
      <c r="DV2761" s="168"/>
      <c r="DW2761" s="168"/>
      <c r="DX2761" s="168"/>
      <c r="DY2761" s="168"/>
      <c r="DZ2761" s="168"/>
      <c r="EA2761" s="168"/>
      <c r="EB2761" s="168"/>
      <c r="EC2761" s="168"/>
      <c r="ED2761" s="168"/>
      <c r="EE2761" s="168"/>
      <c r="EF2761" s="168"/>
      <c r="EG2761" s="168"/>
      <c r="EH2761" s="168"/>
      <c r="EI2761" s="168"/>
      <c r="EJ2761" s="168"/>
      <c r="EK2761" s="168"/>
      <c r="EL2761" s="168"/>
      <c r="EM2761" s="168"/>
      <c r="EN2761" s="168"/>
      <c r="EO2761" s="168"/>
      <c r="EP2761" s="168"/>
      <c r="EQ2761" s="168"/>
      <c r="ER2761" s="168"/>
      <c r="ES2761" s="168"/>
      <c r="ET2761" s="168"/>
      <c r="EU2761" s="168"/>
      <c r="EV2761" s="168"/>
      <c r="EW2761" s="168"/>
      <c r="EX2761" s="168"/>
      <c r="EY2761" s="168"/>
      <c r="EZ2761" s="168"/>
      <c r="FA2761" s="168"/>
      <c r="FB2761" s="168"/>
      <c r="FC2761" s="168"/>
      <c r="FD2761" s="168"/>
    </row>
    <row r="2762" spans="1:160" s="5" customFormat="1" ht="24.9" customHeight="1" x14ac:dyDescent="0.3">
      <c r="A2762" s="263"/>
      <c r="B2762" s="263"/>
      <c r="C2762" s="265"/>
      <c r="D2762" s="481"/>
      <c r="E2762" s="482"/>
      <c r="F2762" s="482"/>
      <c r="G2762" s="482"/>
      <c r="H2762" s="482"/>
      <c r="I2762" s="482"/>
      <c r="J2762" s="482"/>
      <c r="K2762" s="482"/>
      <c r="L2762" s="482"/>
      <c r="M2762" s="483"/>
      <c r="N2762" s="16"/>
      <c r="O2762" s="529"/>
      <c r="P2762" s="530"/>
      <c r="Q2762" s="8"/>
      <c r="R2762" s="8"/>
      <c r="S2762" s="8"/>
      <c r="T2762" s="9"/>
      <c r="U2762" s="17"/>
      <c r="V2762" s="33"/>
      <c r="W2762" s="57"/>
      <c r="X2762" s="86"/>
      <c r="Y2762" s="33"/>
      <c r="Z2762" s="36"/>
      <c r="AA2762" s="36"/>
      <c r="AC2762" s="93"/>
      <c r="AD2762" s="76"/>
      <c r="AE2762" s="76"/>
      <c r="AF2762" s="38"/>
      <c r="AG2762" s="88"/>
      <c r="AH2762" s="88"/>
      <c r="AI2762" s="88"/>
      <c r="AJ2762" s="88"/>
      <c r="AK2762" s="88"/>
      <c r="AL2762" s="88"/>
      <c r="AM2762" s="88"/>
      <c r="AN2762" s="88"/>
      <c r="AO2762" s="88"/>
      <c r="AP2762" s="88"/>
      <c r="AQ2762" s="88"/>
      <c r="AR2762" s="88"/>
      <c r="AS2762" s="88"/>
      <c r="AT2762" s="88"/>
      <c r="AU2762" s="89"/>
      <c r="AV2762" s="38"/>
      <c r="AW2762" s="38"/>
      <c r="AX2762" s="38"/>
      <c r="AZ2762" s="141"/>
      <c r="BE2762" s="168"/>
      <c r="BF2762" s="168"/>
      <c r="BG2762" s="168"/>
      <c r="BH2762" s="168"/>
      <c r="BI2762" s="168"/>
      <c r="BJ2762" s="168"/>
      <c r="BK2762" s="168"/>
      <c r="BL2762" s="168"/>
      <c r="BM2762" s="168"/>
      <c r="DK2762" s="168"/>
      <c r="DL2762" s="168"/>
      <c r="DM2762" s="168"/>
      <c r="DN2762" s="168"/>
      <c r="DO2762" s="168"/>
      <c r="DP2762" s="168"/>
      <c r="DQ2762" s="168"/>
      <c r="DR2762" s="168"/>
      <c r="DS2762" s="168"/>
      <c r="DT2762" s="168"/>
      <c r="DU2762" s="168"/>
      <c r="DV2762" s="168"/>
      <c r="DW2762" s="168"/>
      <c r="DX2762" s="168"/>
      <c r="DY2762" s="168"/>
      <c r="DZ2762" s="168"/>
      <c r="EA2762" s="168"/>
      <c r="EB2762" s="168"/>
      <c r="EC2762" s="168"/>
      <c r="ED2762" s="168"/>
      <c r="EE2762" s="168"/>
      <c r="EF2762" s="168"/>
      <c r="EG2762" s="168"/>
      <c r="EH2762" s="168"/>
      <c r="EI2762" s="168"/>
      <c r="EJ2762" s="168"/>
      <c r="EK2762" s="168"/>
      <c r="EL2762" s="168"/>
      <c r="EM2762" s="168"/>
      <c r="EN2762" s="168"/>
      <c r="EO2762" s="168"/>
      <c r="EP2762" s="168"/>
      <c r="EQ2762" s="168"/>
      <c r="ER2762" s="168"/>
      <c r="ES2762" s="168"/>
      <c r="ET2762" s="168"/>
      <c r="EU2762" s="168"/>
      <c r="EV2762" s="168"/>
      <c r="EW2762" s="168"/>
      <c r="EX2762" s="168"/>
      <c r="EY2762" s="168"/>
      <c r="EZ2762" s="168"/>
      <c r="FA2762" s="168"/>
      <c r="FB2762" s="168"/>
      <c r="FC2762" s="168"/>
      <c r="FD2762" s="168"/>
    </row>
    <row r="2763" spans="1:160" s="5" customFormat="1" ht="24.9" customHeight="1" x14ac:dyDescent="0.3">
      <c r="A2763" s="263"/>
      <c r="B2763" s="263"/>
      <c r="C2763" s="265"/>
      <c r="D2763" s="481"/>
      <c r="E2763" s="482"/>
      <c r="F2763" s="482"/>
      <c r="G2763" s="482"/>
      <c r="H2763" s="482"/>
      <c r="I2763" s="482"/>
      <c r="J2763" s="482"/>
      <c r="K2763" s="482"/>
      <c r="L2763" s="482"/>
      <c r="M2763" s="483"/>
      <c r="N2763" s="16"/>
      <c r="O2763" s="529"/>
      <c r="P2763" s="530"/>
      <c r="Q2763" s="8"/>
      <c r="R2763" s="8"/>
      <c r="S2763" s="8"/>
      <c r="T2763" s="9"/>
      <c r="U2763" s="17"/>
      <c r="V2763" s="33"/>
      <c r="W2763" s="57"/>
      <c r="X2763" s="86"/>
      <c r="Y2763" s="33"/>
      <c r="Z2763" s="36"/>
      <c r="AA2763" s="36"/>
      <c r="AC2763" s="38"/>
      <c r="AD2763" s="76"/>
      <c r="AE2763" s="76"/>
      <c r="AF2763" s="38"/>
      <c r="AG2763" s="88"/>
      <c r="AH2763" s="88"/>
      <c r="AI2763" s="88"/>
      <c r="AJ2763" s="88"/>
      <c r="AK2763" s="88"/>
      <c r="AL2763" s="88"/>
      <c r="AM2763" s="88"/>
      <c r="AN2763" s="88"/>
      <c r="AO2763" s="88"/>
      <c r="AP2763" s="88"/>
      <c r="AQ2763" s="88"/>
      <c r="AR2763" s="88"/>
      <c r="AS2763" s="88"/>
      <c r="AT2763" s="38"/>
      <c r="AU2763" s="88"/>
      <c r="AV2763" s="88"/>
      <c r="AW2763" s="88"/>
      <c r="AX2763" s="38"/>
      <c r="AZ2763" s="141"/>
      <c r="BE2763" s="168"/>
      <c r="BF2763" s="168"/>
      <c r="BG2763" s="168"/>
      <c r="BH2763" s="168"/>
      <c r="BI2763" s="168"/>
      <c r="BJ2763" s="168"/>
      <c r="BK2763" s="168"/>
      <c r="BL2763" s="168"/>
      <c r="BM2763" s="168"/>
      <c r="DK2763" s="168"/>
      <c r="DL2763" s="168"/>
      <c r="DM2763" s="168"/>
      <c r="DN2763" s="168"/>
      <c r="DO2763" s="168"/>
      <c r="DP2763" s="168"/>
      <c r="DQ2763" s="168"/>
      <c r="DR2763" s="168"/>
      <c r="DS2763" s="168"/>
      <c r="DT2763" s="168"/>
      <c r="DU2763" s="168"/>
      <c r="DV2763" s="168"/>
      <c r="DW2763" s="168"/>
      <c r="DX2763" s="168"/>
      <c r="DY2763" s="168"/>
      <c r="DZ2763" s="168"/>
      <c r="EA2763" s="168"/>
      <c r="EB2763" s="168"/>
      <c r="EC2763" s="168"/>
      <c r="ED2763" s="168"/>
      <c r="EE2763" s="168"/>
      <c r="EF2763" s="168"/>
      <c r="EG2763" s="168"/>
      <c r="EH2763" s="168"/>
      <c r="EI2763" s="168"/>
      <c r="EJ2763" s="168"/>
      <c r="EK2763" s="168"/>
      <c r="EL2763" s="168"/>
      <c r="EM2763" s="168"/>
      <c r="EN2763" s="168"/>
      <c r="EO2763" s="168"/>
      <c r="EP2763" s="168"/>
      <c r="EQ2763" s="168"/>
      <c r="ER2763" s="168"/>
      <c r="ES2763" s="168"/>
      <c r="ET2763" s="168"/>
      <c r="EU2763" s="168"/>
      <c r="EV2763" s="168"/>
      <c r="EW2763" s="168"/>
      <c r="EX2763" s="168"/>
      <c r="EY2763" s="168"/>
      <c r="EZ2763" s="168"/>
      <c r="FA2763" s="168"/>
      <c r="FB2763" s="168"/>
      <c r="FC2763" s="168"/>
      <c r="FD2763" s="168"/>
    </row>
    <row r="2764" spans="1:160" s="5" customFormat="1" ht="24.9" customHeight="1" x14ac:dyDescent="0.3">
      <c r="A2764" s="263"/>
      <c r="B2764" s="263"/>
      <c r="C2764" s="265"/>
      <c r="D2764" s="481"/>
      <c r="E2764" s="482"/>
      <c r="F2764" s="482"/>
      <c r="G2764" s="482"/>
      <c r="H2764" s="482"/>
      <c r="I2764" s="482"/>
      <c r="J2764" s="482"/>
      <c r="K2764" s="482"/>
      <c r="L2764" s="482"/>
      <c r="M2764" s="483"/>
      <c r="N2764" s="16"/>
      <c r="O2764" s="529"/>
      <c r="P2764" s="530"/>
      <c r="Q2764" s="8"/>
      <c r="R2764" s="8"/>
      <c r="S2764" s="8"/>
      <c r="T2764" s="9"/>
      <c r="U2764" s="17"/>
      <c r="V2764" s="33"/>
      <c r="W2764" s="57"/>
      <c r="X2764" s="86"/>
      <c r="Y2764" s="33"/>
      <c r="Z2764" s="36"/>
      <c r="AA2764" s="36"/>
      <c r="AC2764" s="76"/>
      <c r="AD2764" s="89"/>
      <c r="AE2764" s="89"/>
      <c r="AF2764" s="90"/>
      <c r="AG2764" s="91"/>
      <c r="AH2764" s="88"/>
      <c r="AI2764" s="88"/>
      <c r="AJ2764" s="88"/>
      <c r="AK2764" s="88"/>
      <c r="AL2764" s="88"/>
      <c r="AM2764" s="88"/>
      <c r="AN2764" s="88"/>
      <c r="AO2764" s="88"/>
      <c r="AP2764" s="88"/>
      <c r="AQ2764" s="88"/>
      <c r="AR2764" s="88"/>
      <c r="AS2764" s="88"/>
      <c r="AT2764" s="90"/>
      <c r="AU2764" s="91"/>
      <c r="AV2764" s="88"/>
      <c r="AW2764" s="88"/>
      <c r="AX2764" s="38"/>
      <c r="AZ2764" s="141"/>
      <c r="BE2764" s="168"/>
      <c r="BF2764" s="168"/>
      <c r="BG2764" s="168"/>
      <c r="BH2764" s="168"/>
      <c r="BI2764" s="168"/>
      <c r="BJ2764" s="168"/>
      <c r="BK2764" s="168"/>
      <c r="BL2764" s="168"/>
      <c r="BM2764" s="168"/>
      <c r="DK2764" s="168"/>
      <c r="DL2764" s="168"/>
      <c r="DM2764" s="168"/>
      <c r="DN2764" s="168"/>
      <c r="DO2764" s="168"/>
      <c r="DP2764" s="168"/>
      <c r="DQ2764" s="168"/>
      <c r="DR2764" s="168"/>
      <c r="DS2764" s="168"/>
      <c r="DT2764" s="168"/>
      <c r="DU2764" s="168"/>
      <c r="DV2764" s="168"/>
      <c r="DW2764" s="168"/>
      <c r="DX2764" s="168"/>
      <c r="DY2764" s="168"/>
      <c r="DZ2764" s="168"/>
      <c r="EA2764" s="168"/>
      <c r="EB2764" s="168"/>
      <c r="EC2764" s="168"/>
      <c r="ED2764" s="168"/>
      <c r="EE2764" s="168"/>
      <c r="EF2764" s="168"/>
      <c r="EG2764" s="168"/>
      <c r="EH2764" s="168"/>
      <c r="EI2764" s="168"/>
      <c r="EJ2764" s="168"/>
      <c r="EK2764" s="168"/>
      <c r="EL2764" s="168"/>
      <c r="EM2764" s="168"/>
      <c r="EN2764" s="168"/>
      <c r="EO2764" s="168"/>
      <c r="EP2764" s="168"/>
      <c r="EQ2764" s="168"/>
      <c r="ER2764" s="168"/>
      <c r="ES2764" s="168"/>
      <c r="ET2764" s="168"/>
      <c r="EU2764" s="168"/>
      <c r="EV2764" s="168"/>
      <c r="EW2764" s="168"/>
      <c r="EX2764" s="168"/>
      <c r="EY2764" s="168"/>
      <c r="EZ2764" s="168"/>
      <c r="FA2764" s="168"/>
      <c r="FB2764" s="168"/>
      <c r="FC2764" s="168"/>
      <c r="FD2764" s="168"/>
    </row>
    <row r="2765" spans="1:160" s="5" customFormat="1" ht="24.9" customHeight="1" x14ac:dyDescent="0.3">
      <c r="A2765" s="263"/>
      <c r="B2765" s="263"/>
      <c r="C2765" s="265"/>
      <c r="D2765" s="481"/>
      <c r="E2765" s="482"/>
      <c r="F2765" s="482"/>
      <c r="G2765" s="482"/>
      <c r="H2765" s="482"/>
      <c r="I2765" s="482"/>
      <c r="J2765" s="482"/>
      <c r="K2765" s="482"/>
      <c r="L2765" s="482"/>
      <c r="M2765" s="483"/>
      <c r="N2765" s="16"/>
      <c r="O2765" s="529"/>
      <c r="P2765" s="530"/>
      <c r="Q2765" s="8"/>
      <c r="R2765" s="8"/>
      <c r="S2765" s="8"/>
      <c r="T2765" s="9"/>
      <c r="U2765" s="17"/>
      <c r="V2765" s="33"/>
      <c r="W2765" s="57"/>
      <c r="X2765" s="86"/>
      <c r="Y2765" s="33"/>
      <c r="Z2765" s="36"/>
      <c r="AA2765" s="36"/>
      <c r="AC2765" s="76"/>
      <c r="AD2765" s="89"/>
      <c r="AE2765" s="89"/>
      <c r="AF2765" s="90"/>
      <c r="AG2765" s="91"/>
      <c r="AH2765" s="88"/>
      <c r="AI2765" s="88"/>
      <c r="AJ2765" s="88"/>
      <c r="AK2765" s="88"/>
      <c r="AL2765" s="88"/>
      <c r="AM2765" s="88"/>
      <c r="AN2765" s="88"/>
      <c r="AO2765" s="88"/>
      <c r="AP2765" s="88"/>
      <c r="AQ2765" s="88"/>
      <c r="AR2765" s="88"/>
      <c r="AS2765" s="88"/>
      <c r="AT2765" s="90"/>
      <c r="AU2765" s="91"/>
      <c r="AV2765" s="88"/>
      <c r="AW2765" s="88"/>
      <c r="AX2765" s="38"/>
      <c r="AZ2765" s="141"/>
      <c r="BE2765" s="168"/>
      <c r="BF2765" s="168"/>
      <c r="BG2765" s="168"/>
      <c r="BH2765" s="168"/>
      <c r="BI2765" s="168"/>
      <c r="BJ2765" s="168"/>
      <c r="BK2765" s="168"/>
      <c r="BL2765" s="168"/>
      <c r="BM2765" s="168"/>
      <c r="DK2765" s="168"/>
      <c r="DL2765" s="168"/>
      <c r="DM2765" s="168"/>
      <c r="DN2765" s="168"/>
      <c r="DO2765" s="168"/>
      <c r="DP2765" s="168"/>
      <c r="DQ2765" s="168"/>
      <c r="DR2765" s="168"/>
      <c r="DS2765" s="168"/>
      <c r="DT2765" s="168"/>
      <c r="DU2765" s="168"/>
      <c r="DV2765" s="168"/>
      <c r="DW2765" s="168"/>
      <c r="DX2765" s="168"/>
      <c r="DY2765" s="168"/>
      <c r="DZ2765" s="168"/>
      <c r="EA2765" s="168"/>
      <c r="EB2765" s="168"/>
      <c r="EC2765" s="168"/>
      <c r="ED2765" s="168"/>
      <c r="EE2765" s="168"/>
      <c r="EF2765" s="168"/>
      <c r="EG2765" s="168"/>
      <c r="EH2765" s="168"/>
      <c r="EI2765" s="168"/>
      <c r="EJ2765" s="168"/>
      <c r="EK2765" s="168"/>
      <c r="EL2765" s="168"/>
      <c r="EM2765" s="168"/>
      <c r="EN2765" s="168"/>
      <c r="EO2765" s="168"/>
      <c r="EP2765" s="168"/>
      <c r="EQ2765" s="168"/>
      <c r="ER2765" s="168"/>
      <c r="ES2765" s="168"/>
      <c r="ET2765" s="168"/>
      <c r="EU2765" s="168"/>
      <c r="EV2765" s="168"/>
      <c r="EW2765" s="168"/>
      <c r="EX2765" s="168"/>
      <c r="EY2765" s="168"/>
      <c r="EZ2765" s="168"/>
      <c r="FA2765" s="168"/>
      <c r="FB2765" s="168"/>
      <c r="FC2765" s="168"/>
      <c r="FD2765" s="168"/>
    </row>
    <row r="2766" spans="1:160" s="5" customFormat="1" ht="24.9" customHeight="1" x14ac:dyDescent="0.3">
      <c r="A2766" s="263"/>
      <c r="B2766" s="263"/>
      <c r="C2766" s="265"/>
      <c r="D2766" s="481"/>
      <c r="E2766" s="482"/>
      <c r="F2766" s="482"/>
      <c r="G2766" s="482"/>
      <c r="H2766" s="482"/>
      <c r="I2766" s="482"/>
      <c r="J2766" s="482"/>
      <c r="K2766" s="482"/>
      <c r="L2766" s="482"/>
      <c r="M2766" s="483"/>
      <c r="N2766" s="16"/>
      <c r="O2766" s="529"/>
      <c r="P2766" s="530"/>
      <c r="Q2766" s="8"/>
      <c r="R2766" s="8"/>
      <c r="S2766" s="8"/>
      <c r="T2766" s="9"/>
      <c r="U2766" s="17"/>
      <c r="V2766" s="33"/>
      <c r="W2766" s="57"/>
      <c r="X2766" s="86"/>
      <c r="Y2766" s="33"/>
      <c r="Z2766" s="36"/>
      <c r="AA2766" s="36"/>
      <c r="AC2766" s="76"/>
      <c r="AD2766" s="89"/>
      <c r="AE2766" s="89"/>
      <c r="AF2766" s="90"/>
      <c r="AG2766" s="91"/>
      <c r="AH2766" s="88"/>
      <c r="AI2766" s="88"/>
      <c r="AJ2766" s="88"/>
      <c r="AK2766" s="88"/>
      <c r="AL2766" s="88"/>
      <c r="AM2766" s="88"/>
      <c r="AN2766" s="88"/>
      <c r="AO2766" s="88"/>
      <c r="AP2766" s="88"/>
      <c r="AQ2766" s="88"/>
      <c r="AR2766" s="88"/>
      <c r="AS2766" s="88"/>
      <c r="AT2766" s="90"/>
      <c r="AU2766" s="91"/>
      <c r="AV2766" s="88"/>
      <c r="AW2766" s="88"/>
      <c r="AX2766" s="38"/>
      <c r="AZ2766" s="141"/>
      <c r="BE2766" s="168"/>
      <c r="BF2766" s="168"/>
      <c r="BG2766" s="168"/>
      <c r="BH2766" s="168"/>
      <c r="BI2766" s="168"/>
      <c r="BJ2766" s="168"/>
      <c r="BK2766" s="168"/>
      <c r="BL2766" s="168"/>
      <c r="BM2766" s="168"/>
      <c r="DK2766" s="168"/>
      <c r="DL2766" s="168"/>
      <c r="DM2766" s="168"/>
      <c r="DN2766" s="168"/>
      <c r="DO2766" s="168"/>
      <c r="DP2766" s="168"/>
      <c r="DQ2766" s="168"/>
      <c r="DR2766" s="168"/>
      <c r="DS2766" s="168"/>
      <c r="DT2766" s="168"/>
      <c r="DU2766" s="168"/>
      <c r="DV2766" s="168"/>
      <c r="DW2766" s="168"/>
      <c r="DX2766" s="168"/>
      <c r="DY2766" s="168"/>
      <c r="DZ2766" s="168"/>
      <c r="EA2766" s="168"/>
      <c r="EB2766" s="168"/>
      <c r="EC2766" s="168"/>
      <c r="ED2766" s="168"/>
      <c r="EE2766" s="168"/>
      <c r="EF2766" s="168"/>
      <c r="EG2766" s="168"/>
      <c r="EH2766" s="168"/>
      <c r="EI2766" s="168"/>
      <c r="EJ2766" s="168"/>
      <c r="EK2766" s="168"/>
      <c r="EL2766" s="168"/>
      <c r="EM2766" s="168"/>
      <c r="EN2766" s="168"/>
      <c r="EO2766" s="168"/>
      <c r="EP2766" s="168"/>
      <c r="EQ2766" s="168"/>
      <c r="ER2766" s="168"/>
      <c r="ES2766" s="168"/>
      <c r="ET2766" s="168"/>
      <c r="EU2766" s="168"/>
      <c r="EV2766" s="168"/>
      <c r="EW2766" s="168"/>
      <c r="EX2766" s="168"/>
      <c r="EY2766" s="168"/>
      <c r="EZ2766" s="168"/>
      <c r="FA2766" s="168"/>
      <c r="FB2766" s="168"/>
      <c r="FC2766" s="168"/>
      <c r="FD2766" s="168"/>
    </row>
    <row r="2767" spans="1:160" s="5" customFormat="1" ht="24.9" customHeight="1" x14ac:dyDescent="0.3">
      <c r="A2767" s="263"/>
      <c r="B2767" s="263"/>
      <c r="C2767" s="265"/>
      <c r="D2767" s="481"/>
      <c r="E2767" s="482"/>
      <c r="F2767" s="482"/>
      <c r="G2767" s="482"/>
      <c r="H2767" s="482"/>
      <c r="I2767" s="482"/>
      <c r="J2767" s="482"/>
      <c r="K2767" s="482"/>
      <c r="L2767" s="482"/>
      <c r="M2767" s="483"/>
      <c r="N2767" s="16"/>
      <c r="O2767" s="529"/>
      <c r="P2767" s="530"/>
      <c r="Q2767" s="8"/>
      <c r="R2767" s="8"/>
      <c r="S2767" s="8"/>
      <c r="T2767" s="9"/>
      <c r="U2767" s="17"/>
      <c r="V2767" s="33"/>
      <c r="W2767" s="57"/>
      <c r="X2767" s="86"/>
      <c r="Y2767" s="33"/>
      <c r="Z2767" s="36"/>
      <c r="AA2767" s="36"/>
      <c r="AC2767" s="76"/>
      <c r="AD2767" s="89"/>
      <c r="AE2767" s="89"/>
      <c r="AF2767" s="90"/>
      <c r="AG2767" s="91"/>
      <c r="AH2767" s="88"/>
      <c r="AI2767" s="88"/>
      <c r="AJ2767" s="88"/>
      <c r="AK2767" s="88"/>
      <c r="AL2767" s="88"/>
      <c r="AM2767" s="88"/>
      <c r="AN2767" s="88"/>
      <c r="AO2767" s="88"/>
      <c r="AP2767" s="88"/>
      <c r="AQ2767" s="88"/>
      <c r="AR2767" s="88"/>
      <c r="AS2767" s="88"/>
      <c r="AT2767" s="90"/>
      <c r="AU2767" s="91"/>
      <c r="AV2767" s="88"/>
      <c r="AW2767" s="88"/>
      <c r="AX2767" s="38"/>
      <c r="AZ2767" s="141"/>
      <c r="BE2767" s="168"/>
      <c r="BF2767" s="168"/>
      <c r="BG2767" s="168"/>
      <c r="BH2767" s="168"/>
      <c r="BI2767" s="168"/>
      <c r="BJ2767" s="168"/>
      <c r="BK2767" s="168"/>
      <c r="BL2767" s="168"/>
      <c r="BM2767" s="168"/>
      <c r="DK2767" s="168"/>
      <c r="DL2767" s="168"/>
      <c r="DM2767" s="168"/>
      <c r="DN2767" s="168"/>
      <c r="DO2767" s="168"/>
      <c r="DP2767" s="168"/>
      <c r="DQ2767" s="168"/>
      <c r="DR2767" s="168"/>
      <c r="DS2767" s="168"/>
      <c r="DT2767" s="168"/>
      <c r="DU2767" s="168"/>
      <c r="DV2767" s="168"/>
      <c r="DW2767" s="168"/>
      <c r="DX2767" s="168"/>
      <c r="DY2767" s="168"/>
      <c r="DZ2767" s="168"/>
      <c r="EA2767" s="168"/>
      <c r="EB2767" s="168"/>
      <c r="EC2767" s="168"/>
      <c r="ED2767" s="168"/>
      <c r="EE2767" s="168"/>
      <c r="EF2767" s="168"/>
      <c r="EG2767" s="168"/>
      <c r="EH2767" s="168"/>
      <c r="EI2767" s="168"/>
      <c r="EJ2767" s="168"/>
      <c r="EK2767" s="168"/>
      <c r="EL2767" s="168"/>
      <c r="EM2767" s="168"/>
      <c r="EN2767" s="168"/>
      <c r="EO2767" s="168"/>
      <c r="EP2767" s="168"/>
      <c r="EQ2767" s="168"/>
      <c r="ER2767" s="168"/>
      <c r="ES2767" s="168"/>
      <c r="ET2767" s="168"/>
      <c r="EU2767" s="168"/>
      <c r="EV2767" s="168"/>
      <c r="EW2767" s="168"/>
      <c r="EX2767" s="168"/>
      <c r="EY2767" s="168"/>
      <c r="EZ2767" s="168"/>
      <c r="FA2767" s="168"/>
      <c r="FB2767" s="168"/>
      <c r="FC2767" s="168"/>
      <c r="FD2767" s="168"/>
    </row>
    <row r="2768" spans="1:160" s="5" customFormat="1" ht="24.9" customHeight="1" x14ac:dyDescent="0.3">
      <c r="A2768" s="263"/>
      <c r="B2768" s="263"/>
      <c r="C2768" s="265"/>
      <c r="D2768" s="481"/>
      <c r="E2768" s="482"/>
      <c r="F2768" s="482"/>
      <c r="G2768" s="482"/>
      <c r="H2768" s="482"/>
      <c r="I2768" s="482"/>
      <c r="J2768" s="482"/>
      <c r="K2768" s="482"/>
      <c r="L2768" s="482"/>
      <c r="M2768" s="483"/>
      <c r="N2768" s="16"/>
      <c r="O2768" s="529"/>
      <c r="P2768" s="530"/>
      <c r="Q2768" s="8"/>
      <c r="R2768" s="8"/>
      <c r="S2768" s="8"/>
      <c r="T2768" s="9"/>
      <c r="U2768" s="17"/>
      <c r="V2768" s="33"/>
      <c r="W2768" s="57"/>
      <c r="X2768" s="86"/>
      <c r="Y2768" s="33"/>
      <c r="Z2768" s="36"/>
      <c r="AA2768" s="36"/>
      <c r="AC2768" s="76"/>
      <c r="AD2768" s="89">
        <f>+U2781+U2732</f>
        <v>2415</v>
      </c>
      <c r="AE2768" s="89"/>
      <c r="AF2768" s="90"/>
      <c r="AG2768" s="91"/>
      <c r="AH2768" s="88"/>
      <c r="AI2768" s="88"/>
      <c r="AJ2768" s="88"/>
      <c r="AK2768" s="88"/>
      <c r="AL2768" s="88"/>
      <c r="AM2768" s="88"/>
      <c r="AN2768" s="88"/>
      <c r="AO2768" s="88"/>
      <c r="AP2768" s="88"/>
      <c r="AQ2768" s="88"/>
      <c r="AR2768" s="88"/>
      <c r="AS2768" s="88"/>
      <c r="AT2768" s="90"/>
      <c r="AU2768" s="91"/>
      <c r="AV2768" s="88"/>
      <c r="AW2768" s="88"/>
      <c r="AX2768" s="38"/>
      <c r="AZ2768" s="141"/>
      <c r="BE2768" s="168"/>
      <c r="BF2768" s="168"/>
      <c r="BG2768" s="168"/>
      <c r="BH2768" s="168"/>
      <c r="BI2768" s="168"/>
      <c r="BJ2768" s="168"/>
      <c r="BK2768" s="168"/>
      <c r="BL2768" s="168"/>
      <c r="BM2768" s="168"/>
      <c r="DK2768" s="168"/>
      <c r="DL2768" s="168"/>
      <c r="DM2768" s="168"/>
      <c r="DN2768" s="168"/>
      <c r="DO2768" s="168"/>
      <c r="DP2768" s="168"/>
      <c r="DQ2768" s="168"/>
      <c r="DR2768" s="168"/>
      <c r="DS2768" s="168"/>
      <c r="DT2768" s="168"/>
      <c r="DU2768" s="168"/>
      <c r="DV2768" s="168"/>
      <c r="DW2768" s="168"/>
      <c r="DX2768" s="168"/>
      <c r="DY2768" s="168"/>
      <c r="DZ2768" s="168"/>
      <c r="EA2768" s="168"/>
      <c r="EB2768" s="168"/>
      <c r="EC2768" s="168"/>
      <c r="ED2768" s="168"/>
      <c r="EE2768" s="168"/>
      <c r="EF2768" s="168"/>
      <c r="EG2768" s="168"/>
      <c r="EH2768" s="168"/>
      <c r="EI2768" s="168"/>
      <c r="EJ2768" s="168"/>
      <c r="EK2768" s="168"/>
      <c r="EL2768" s="168"/>
      <c r="EM2768" s="168"/>
      <c r="EN2768" s="168"/>
      <c r="EO2768" s="168"/>
      <c r="EP2768" s="168"/>
      <c r="EQ2768" s="168"/>
      <c r="ER2768" s="168"/>
      <c r="ES2768" s="168"/>
      <c r="ET2768" s="168"/>
      <c r="EU2768" s="168"/>
      <c r="EV2768" s="168"/>
      <c r="EW2768" s="168"/>
      <c r="EX2768" s="168"/>
      <c r="EY2768" s="168"/>
      <c r="EZ2768" s="168"/>
      <c r="FA2768" s="168"/>
      <c r="FB2768" s="168"/>
      <c r="FC2768" s="168"/>
      <c r="FD2768" s="168"/>
    </row>
    <row r="2769" spans="1:160" s="5" customFormat="1" ht="24.9" customHeight="1" x14ac:dyDescent="0.3">
      <c r="A2769" s="263"/>
      <c r="B2769" s="263"/>
      <c r="C2769" s="265"/>
      <c r="D2769" s="481"/>
      <c r="E2769" s="482"/>
      <c r="F2769" s="482"/>
      <c r="G2769" s="482"/>
      <c r="H2769" s="482"/>
      <c r="I2769" s="482"/>
      <c r="J2769" s="482"/>
      <c r="K2769" s="482"/>
      <c r="L2769" s="482"/>
      <c r="M2769" s="483"/>
      <c r="N2769" s="16"/>
      <c r="O2769" s="529"/>
      <c r="P2769" s="530"/>
      <c r="Q2769" s="8"/>
      <c r="R2769" s="8"/>
      <c r="S2769" s="8"/>
      <c r="T2769" s="9"/>
      <c r="U2769" s="17"/>
      <c r="V2769" s="33"/>
      <c r="W2769" s="57"/>
      <c r="X2769" s="86"/>
      <c r="Y2769" s="33"/>
      <c r="Z2769" s="36"/>
      <c r="AA2769" s="36"/>
      <c r="AC2769" s="76"/>
      <c r="AD2769" s="89"/>
      <c r="AE2769" s="89"/>
      <c r="AF2769" s="90"/>
      <c r="AG2769" s="91"/>
      <c r="AH2769" s="88"/>
      <c r="AI2769" s="88"/>
      <c r="AJ2769" s="88"/>
      <c r="AK2769" s="88"/>
      <c r="AL2769" s="88"/>
      <c r="AM2769" s="88"/>
      <c r="AN2769" s="88"/>
      <c r="AO2769" s="88"/>
      <c r="AP2769" s="88"/>
      <c r="AQ2769" s="88"/>
      <c r="AR2769" s="88"/>
      <c r="AS2769" s="88"/>
      <c r="AT2769" s="90"/>
      <c r="AU2769" s="91"/>
      <c r="AV2769" s="88"/>
      <c r="AW2769" s="88"/>
      <c r="AX2769" s="38"/>
      <c r="AZ2769" s="141"/>
      <c r="BE2769" s="168"/>
      <c r="BF2769" s="168"/>
      <c r="BG2769" s="168"/>
      <c r="BH2769" s="168"/>
      <c r="BI2769" s="168"/>
      <c r="BJ2769" s="168"/>
      <c r="BK2769" s="168"/>
      <c r="BL2769" s="168"/>
      <c r="BM2769" s="168"/>
      <c r="DK2769" s="168"/>
      <c r="DL2769" s="168"/>
      <c r="DM2769" s="168"/>
      <c r="DN2769" s="168"/>
      <c r="DO2769" s="168"/>
      <c r="DP2769" s="168"/>
      <c r="DQ2769" s="168"/>
      <c r="DR2769" s="168"/>
      <c r="DS2769" s="168"/>
      <c r="DT2769" s="168"/>
      <c r="DU2769" s="168"/>
      <c r="DV2769" s="168"/>
      <c r="DW2769" s="168"/>
      <c r="DX2769" s="168"/>
      <c r="DY2769" s="168"/>
      <c r="DZ2769" s="168"/>
      <c r="EA2769" s="168"/>
      <c r="EB2769" s="168"/>
      <c r="EC2769" s="168"/>
      <c r="ED2769" s="168"/>
      <c r="EE2769" s="168"/>
      <c r="EF2769" s="168"/>
      <c r="EG2769" s="168"/>
      <c r="EH2769" s="168"/>
      <c r="EI2769" s="168"/>
      <c r="EJ2769" s="168"/>
      <c r="EK2769" s="168"/>
      <c r="EL2769" s="168"/>
      <c r="EM2769" s="168"/>
      <c r="EN2769" s="168"/>
      <c r="EO2769" s="168"/>
      <c r="EP2769" s="168"/>
      <c r="EQ2769" s="168"/>
      <c r="ER2769" s="168"/>
      <c r="ES2769" s="168"/>
      <c r="ET2769" s="168"/>
      <c r="EU2769" s="168"/>
      <c r="EV2769" s="168"/>
      <c r="EW2769" s="168"/>
      <c r="EX2769" s="168"/>
      <c r="EY2769" s="168"/>
      <c r="EZ2769" s="168"/>
      <c r="FA2769" s="168"/>
      <c r="FB2769" s="168"/>
      <c r="FC2769" s="168"/>
      <c r="FD2769" s="168"/>
    </row>
    <row r="2770" spans="1:160" s="5" customFormat="1" ht="24.9" customHeight="1" x14ac:dyDescent="0.3">
      <c r="A2770" s="263"/>
      <c r="B2770" s="263"/>
      <c r="C2770" s="265"/>
      <c r="D2770" s="481"/>
      <c r="E2770" s="482"/>
      <c r="F2770" s="482"/>
      <c r="G2770" s="482"/>
      <c r="H2770" s="482"/>
      <c r="I2770" s="482"/>
      <c r="J2770" s="482"/>
      <c r="K2770" s="482"/>
      <c r="L2770" s="482"/>
      <c r="M2770" s="483"/>
      <c r="N2770" s="16"/>
      <c r="O2770" s="529"/>
      <c r="P2770" s="530"/>
      <c r="Q2770" s="8"/>
      <c r="R2770" s="8"/>
      <c r="S2770" s="8"/>
      <c r="T2770" s="9"/>
      <c r="U2770" s="17"/>
      <c r="V2770" s="33"/>
      <c r="W2770" s="57"/>
      <c r="X2770" s="86"/>
      <c r="Y2770" s="33"/>
      <c r="Z2770" s="36"/>
      <c r="AA2770" s="36"/>
      <c r="AC2770" s="76"/>
      <c r="AD2770" s="89"/>
      <c r="AE2770" s="89"/>
      <c r="AF2770" s="90"/>
      <c r="AG2770" s="91"/>
      <c r="AH2770" s="88"/>
      <c r="AI2770" s="88"/>
      <c r="AJ2770" s="88"/>
      <c r="AK2770" s="88"/>
      <c r="AL2770" s="88"/>
      <c r="AM2770" s="88"/>
      <c r="AN2770" s="88"/>
      <c r="AO2770" s="88"/>
      <c r="AP2770" s="88"/>
      <c r="AQ2770" s="88"/>
      <c r="AR2770" s="88"/>
      <c r="AS2770" s="88"/>
      <c r="AT2770" s="90"/>
      <c r="AU2770" s="91"/>
      <c r="AV2770" s="88"/>
      <c r="AW2770" s="88"/>
      <c r="AX2770" s="38"/>
      <c r="AZ2770" s="141"/>
      <c r="BE2770" s="168"/>
      <c r="BF2770" s="168"/>
      <c r="BG2770" s="168"/>
      <c r="BH2770" s="168"/>
      <c r="BI2770" s="168"/>
      <c r="BJ2770" s="168"/>
      <c r="BK2770" s="168"/>
      <c r="BL2770" s="168"/>
      <c r="BM2770" s="168"/>
      <c r="DK2770" s="168"/>
      <c r="DL2770" s="168"/>
      <c r="DM2770" s="168"/>
      <c r="DN2770" s="168"/>
      <c r="DO2770" s="168"/>
      <c r="DP2770" s="168"/>
      <c r="DQ2770" s="168"/>
      <c r="DR2770" s="168"/>
      <c r="DS2770" s="168"/>
      <c r="DT2770" s="168"/>
      <c r="DU2770" s="168"/>
      <c r="DV2770" s="168"/>
      <c r="DW2770" s="168"/>
      <c r="DX2770" s="168"/>
      <c r="DY2770" s="168"/>
      <c r="DZ2770" s="168"/>
      <c r="EA2770" s="168"/>
      <c r="EB2770" s="168"/>
      <c r="EC2770" s="168"/>
      <c r="ED2770" s="168"/>
      <c r="EE2770" s="168"/>
      <c r="EF2770" s="168"/>
      <c r="EG2770" s="168"/>
      <c r="EH2770" s="168"/>
      <c r="EI2770" s="168"/>
      <c r="EJ2770" s="168"/>
      <c r="EK2770" s="168"/>
      <c r="EL2770" s="168"/>
      <c r="EM2770" s="168"/>
      <c r="EN2770" s="168"/>
      <c r="EO2770" s="168"/>
      <c r="EP2770" s="168"/>
      <c r="EQ2770" s="168"/>
      <c r="ER2770" s="168"/>
      <c r="ES2770" s="168"/>
      <c r="ET2770" s="168"/>
      <c r="EU2770" s="168"/>
      <c r="EV2770" s="168"/>
      <c r="EW2770" s="168"/>
      <c r="EX2770" s="168"/>
      <c r="EY2770" s="168"/>
      <c r="EZ2770" s="168"/>
      <c r="FA2770" s="168"/>
      <c r="FB2770" s="168"/>
      <c r="FC2770" s="168"/>
      <c r="FD2770" s="168"/>
    </row>
    <row r="2771" spans="1:160" s="5" customFormat="1" ht="24.9" customHeight="1" x14ac:dyDescent="0.3">
      <c r="A2771" s="263"/>
      <c r="B2771" s="263"/>
      <c r="C2771" s="265"/>
      <c r="D2771" s="481"/>
      <c r="E2771" s="482"/>
      <c r="F2771" s="482"/>
      <c r="G2771" s="482"/>
      <c r="H2771" s="482"/>
      <c r="I2771" s="482"/>
      <c r="J2771" s="482"/>
      <c r="K2771" s="482"/>
      <c r="L2771" s="482"/>
      <c r="M2771" s="483"/>
      <c r="N2771" s="16"/>
      <c r="O2771" s="529"/>
      <c r="P2771" s="530"/>
      <c r="Q2771" s="8"/>
      <c r="R2771" s="8"/>
      <c r="S2771" s="8"/>
      <c r="T2771" s="9"/>
      <c r="U2771" s="17"/>
      <c r="V2771" s="33"/>
      <c r="W2771" s="57"/>
      <c r="X2771" s="86"/>
      <c r="Y2771" s="33"/>
      <c r="Z2771" s="36"/>
      <c r="AA2771" s="36"/>
      <c r="AC2771" s="76"/>
      <c r="AD2771" s="89"/>
      <c r="AE2771" s="89"/>
      <c r="AF2771" s="90"/>
      <c r="AG2771" s="91"/>
      <c r="AH2771" s="88"/>
      <c r="AI2771" s="88"/>
      <c r="AJ2771" s="88"/>
      <c r="AK2771" s="88"/>
      <c r="AL2771" s="88"/>
      <c r="AM2771" s="88"/>
      <c r="AN2771" s="88"/>
      <c r="AO2771" s="88"/>
      <c r="AP2771" s="88"/>
      <c r="AQ2771" s="88"/>
      <c r="AR2771" s="88"/>
      <c r="AS2771" s="88"/>
      <c r="AT2771" s="90"/>
      <c r="AU2771" s="91"/>
      <c r="AV2771" s="88"/>
      <c r="AW2771" s="88"/>
      <c r="AX2771" s="38"/>
      <c r="AZ2771" s="141"/>
      <c r="BE2771" s="168"/>
      <c r="BF2771" s="168"/>
      <c r="BG2771" s="168"/>
      <c r="BH2771" s="168"/>
      <c r="BI2771" s="168"/>
      <c r="BJ2771" s="168"/>
      <c r="BK2771" s="168"/>
      <c r="BL2771" s="168"/>
      <c r="BM2771" s="168"/>
      <c r="DK2771" s="168"/>
      <c r="DL2771" s="168"/>
      <c r="DM2771" s="168"/>
      <c r="DN2771" s="168"/>
      <c r="DO2771" s="168"/>
      <c r="DP2771" s="168"/>
      <c r="DQ2771" s="168"/>
      <c r="DR2771" s="168"/>
      <c r="DS2771" s="168"/>
      <c r="DT2771" s="168"/>
      <c r="DU2771" s="168"/>
      <c r="DV2771" s="168"/>
      <c r="DW2771" s="168"/>
      <c r="DX2771" s="168"/>
      <c r="DY2771" s="168"/>
      <c r="DZ2771" s="168"/>
      <c r="EA2771" s="168"/>
      <c r="EB2771" s="168"/>
      <c r="EC2771" s="168"/>
      <c r="ED2771" s="168"/>
      <c r="EE2771" s="168"/>
      <c r="EF2771" s="168"/>
      <c r="EG2771" s="168"/>
      <c r="EH2771" s="168"/>
      <c r="EI2771" s="168"/>
      <c r="EJ2771" s="168"/>
      <c r="EK2771" s="168"/>
      <c r="EL2771" s="168"/>
      <c r="EM2771" s="168"/>
      <c r="EN2771" s="168"/>
      <c r="EO2771" s="168"/>
      <c r="EP2771" s="168"/>
      <c r="EQ2771" s="168"/>
      <c r="ER2771" s="168"/>
      <c r="ES2771" s="168"/>
      <c r="ET2771" s="168"/>
      <c r="EU2771" s="168"/>
      <c r="EV2771" s="168"/>
      <c r="EW2771" s="168"/>
      <c r="EX2771" s="168"/>
      <c r="EY2771" s="168"/>
      <c r="EZ2771" s="168"/>
      <c r="FA2771" s="168"/>
      <c r="FB2771" s="168"/>
      <c r="FC2771" s="168"/>
      <c r="FD2771" s="168"/>
    </row>
    <row r="2772" spans="1:160" s="5" customFormat="1" ht="24.9" customHeight="1" x14ac:dyDescent="0.3">
      <c r="A2772" s="263"/>
      <c r="B2772" s="263"/>
      <c r="C2772" s="265"/>
      <c r="D2772" s="481"/>
      <c r="E2772" s="482"/>
      <c r="F2772" s="482"/>
      <c r="G2772" s="482"/>
      <c r="H2772" s="482"/>
      <c r="I2772" s="482"/>
      <c r="J2772" s="482"/>
      <c r="K2772" s="482"/>
      <c r="L2772" s="482"/>
      <c r="M2772" s="483"/>
      <c r="N2772" s="16"/>
      <c r="O2772" s="529"/>
      <c r="P2772" s="530"/>
      <c r="Q2772" s="8"/>
      <c r="R2772" s="8"/>
      <c r="S2772" s="8"/>
      <c r="T2772" s="9"/>
      <c r="U2772" s="17"/>
      <c r="V2772" s="33"/>
      <c r="W2772" s="57"/>
      <c r="X2772" s="86"/>
      <c r="Y2772" s="33"/>
      <c r="Z2772" s="36"/>
      <c r="AA2772" s="36"/>
      <c r="AC2772" s="76"/>
      <c r="AD2772" s="89"/>
      <c r="AE2772" s="89"/>
      <c r="AF2772" s="90"/>
      <c r="AG2772" s="91"/>
      <c r="AH2772" s="88"/>
      <c r="AI2772" s="88"/>
      <c r="AJ2772" s="88"/>
      <c r="AK2772" s="88"/>
      <c r="AL2772" s="88"/>
      <c r="AM2772" s="88"/>
      <c r="AN2772" s="88"/>
      <c r="AO2772" s="88"/>
      <c r="AP2772" s="88"/>
      <c r="AQ2772" s="88"/>
      <c r="AR2772" s="88"/>
      <c r="AS2772" s="88"/>
      <c r="AT2772" s="90"/>
      <c r="AU2772" s="91"/>
      <c r="AV2772" s="88"/>
      <c r="AW2772" s="88"/>
      <c r="AX2772" s="38"/>
      <c r="AZ2772" s="141"/>
      <c r="BE2772" s="168"/>
      <c r="BF2772" s="168"/>
      <c r="BG2772" s="168"/>
      <c r="BH2772" s="168"/>
      <c r="BI2772" s="168"/>
      <c r="BJ2772" s="168"/>
      <c r="BK2772" s="168"/>
      <c r="BL2772" s="168"/>
      <c r="BM2772" s="168"/>
      <c r="DK2772" s="168"/>
      <c r="DL2772" s="168"/>
      <c r="DM2772" s="168"/>
      <c r="DN2772" s="168"/>
      <c r="DO2772" s="168"/>
      <c r="DP2772" s="168"/>
      <c r="DQ2772" s="168"/>
      <c r="DR2772" s="168"/>
      <c r="DS2772" s="168"/>
      <c r="DT2772" s="168"/>
      <c r="DU2772" s="168"/>
      <c r="DV2772" s="168"/>
      <c r="DW2772" s="168"/>
      <c r="DX2772" s="168"/>
      <c r="DY2772" s="168"/>
      <c r="DZ2772" s="168"/>
      <c r="EA2772" s="168"/>
      <c r="EB2772" s="168"/>
      <c r="EC2772" s="168"/>
      <c r="ED2772" s="168"/>
      <c r="EE2772" s="168"/>
      <c r="EF2772" s="168"/>
      <c r="EG2772" s="168"/>
      <c r="EH2772" s="168"/>
      <c r="EI2772" s="168"/>
      <c r="EJ2772" s="168"/>
      <c r="EK2772" s="168"/>
      <c r="EL2772" s="168"/>
      <c r="EM2772" s="168"/>
      <c r="EN2772" s="168"/>
      <c r="EO2772" s="168"/>
      <c r="EP2772" s="168"/>
      <c r="EQ2772" s="168"/>
      <c r="ER2772" s="168"/>
      <c r="ES2772" s="168"/>
      <c r="ET2772" s="168"/>
      <c r="EU2772" s="168"/>
      <c r="EV2772" s="168"/>
      <c r="EW2772" s="168"/>
      <c r="EX2772" s="168"/>
      <c r="EY2772" s="168"/>
      <c r="EZ2772" s="168"/>
      <c r="FA2772" s="168"/>
      <c r="FB2772" s="168"/>
      <c r="FC2772" s="168"/>
      <c r="FD2772" s="168"/>
    </row>
    <row r="2773" spans="1:160" s="5" customFormat="1" ht="24.9" customHeight="1" x14ac:dyDescent="0.3">
      <c r="A2773" s="263"/>
      <c r="B2773" s="263"/>
      <c r="C2773" s="265"/>
      <c r="D2773" s="481"/>
      <c r="E2773" s="482"/>
      <c r="F2773" s="482"/>
      <c r="G2773" s="482"/>
      <c r="H2773" s="482"/>
      <c r="I2773" s="482"/>
      <c r="J2773" s="482"/>
      <c r="K2773" s="482"/>
      <c r="L2773" s="482"/>
      <c r="M2773" s="483"/>
      <c r="N2773" s="16"/>
      <c r="O2773" s="529"/>
      <c r="P2773" s="530"/>
      <c r="Q2773" s="8"/>
      <c r="R2773" s="8"/>
      <c r="S2773" s="8"/>
      <c r="T2773" s="9"/>
      <c r="U2773" s="17"/>
      <c r="V2773" s="33"/>
      <c r="W2773" s="57"/>
      <c r="X2773" s="86"/>
      <c r="Y2773" s="33"/>
      <c r="Z2773" s="36"/>
      <c r="AA2773" s="36"/>
      <c r="AC2773" s="76"/>
      <c r="AD2773" s="89"/>
      <c r="AE2773" s="89"/>
      <c r="AF2773" s="90"/>
      <c r="AG2773" s="91"/>
      <c r="AH2773" s="88"/>
      <c r="AI2773" s="88"/>
      <c r="AJ2773" s="88"/>
      <c r="AK2773" s="88"/>
      <c r="AL2773" s="88"/>
      <c r="AM2773" s="88"/>
      <c r="AN2773" s="88"/>
      <c r="AO2773" s="88"/>
      <c r="AP2773" s="88"/>
      <c r="AQ2773" s="88"/>
      <c r="AR2773" s="88"/>
      <c r="AS2773" s="88"/>
      <c r="AT2773" s="90"/>
      <c r="AU2773" s="91"/>
      <c r="AV2773" s="88"/>
      <c r="AW2773" s="88"/>
      <c r="AX2773" s="38"/>
      <c r="AZ2773" s="141"/>
      <c r="BE2773" s="168"/>
      <c r="BF2773" s="168"/>
      <c r="BG2773" s="168"/>
      <c r="BH2773" s="168"/>
      <c r="BI2773" s="168"/>
      <c r="BJ2773" s="168"/>
      <c r="BK2773" s="168"/>
      <c r="BL2773" s="168"/>
      <c r="BM2773" s="168"/>
      <c r="DK2773" s="168"/>
      <c r="DL2773" s="168"/>
      <c r="DM2773" s="168"/>
      <c r="DN2773" s="168"/>
      <c r="DO2773" s="168"/>
      <c r="DP2773" s="168"/>
      <c r="DQ2773" s="168"/>
      <c r="DR2773" s="168"/>
      <c r="DS2773" s="168"/>
      <c r="DT2773" s="168"/>
      <c r="DU2773" s="168"/>
      <c r="DV2773" s="168"/>
      <c r="DW2773" s="168"/>
      <c r="DX2773" s="168"/>
      <c r="DY2773" s="168"/>
      <c r="DZ2773" s="168"/>
      <c r="EA2773" s="168"/>
      <c r="EB2773" s="168"/>
      <c r="EC2773" s="168"/>
      <c r="ED2773" s="168"/>
      <c r="EE2773" s="168"/>
      <c r="EF2773" s="168"/>
      <c r="EG2773" s="168"/>
      <c r="EH2773" s="168"/>
      <c r="EI2773" s="168"/>
      <c r="EJ2773" s="168"/>
      <c r="EK2773" s="168"/>
      <c r="EL2773" s="168"/>
      <c r="EM2773" s="168"/>
      <c r="EN2773" s="168"/>
      <c r="EO2773" s="168"/>
      <c r="EP2773" s="168"/>
      <c r="EQ2773" s="168"/>
      <c r="ER2773" s="168"/>
      <c r="ES2773" s="168"/>
      <c r="ET2773" s="168"/>
      <c r="EU2773" s="168"/>
      <c r="EV2773" s="168"/>
      <c r="EW2773" s="168"/>
      <c r="EX2773" s="168"/>
      <c r="EY2773" s="168"/>
      <c r="EZ2773" s="168"/>
      <c r="FA2773" s="168"/>
      <c r="FB2773" s="168"/>
      <c r="FC2773" s="168"/>
      <c r="FD2773" s="168"/>
    </row>
    <row r="2774" spans="1:160" s="5" customFormat="1" ht="24.9" customHeight="1" x14ac:dyDescent="0.3">
      <c r="A2774" s="263"/>
      <c r="B2774" s="263"/>
      <c r="C2774" s="265"/>
      <c r="D2774" s="481"/>
      <c r="E2774" s="482"/>
      <c r="F2774" s="482"/>
      <c r="G2774" s="482"/>
      <c r="H2774" s="482"/>
      <c r="I2774" s="482"/>
      <c r="J2774" s="482"/>
      <c r="K2774" s="482"/>
      <c r="L2774" s="482"/>
      <c r="M2774" s="483"/>
      <c r="N2774" s="16"/>
      <c r="O2774" s="529"/>
      <c r="P2774" s="530"/>
      <c r="Q2774" s="8"/>
      <c r="R2774" s="8"/>
      <c r="S2774" s="8"/>
      <c r="T2774" s="9"/>
      <c r="U2774" s="17"/>
      <c r="V2774" s="33"/>
      <c r="W2774" s="57"/>
      <c r="X2774" s="86"/>
      <c r="Y2774" s="33"/>
      <c r="Z2774" s="36"/>
      <c r="AA2774" s="36"/>
      <c r="AC2774" s="76"/>
      <c r="AD2774" s="89"/>
      <c r="AE2774" s="89"/>
      <c r="AF2774" s="90"/>
      <c r="AG2774" s="92"/>
      <c r="AH2774" s="88"/>
      <c r="AI2774" s="88"/>
      <c r="AJ2774" s="88"/>
      <c r="AK2774" s="88"/>
      <c r="AL2774" s="88"/>
      <c r="AM2774" s="88"/>
      <c r="AN2774" s="88"/>
      <c r="AO2774" s="88"/>
      <c r="AP2774" s="88"/>
      <c r="AQ2774" s="88"/>
      <c r="AR2774" s="88"/>
      <c r="AS2774" s="88"/>
      <c r="AT2774" s="90"/>
      <c r="AU2774" s="92"/>
      <c r="AV2774" s="88"/>
      <c r="AW2774" s="88"/>
      <c r="AX2774" s="38"/>
      <c r="AZ2774" s="141"/>
      <c r="BE2774" s="168"/>
      <c r="BF2774" s="168"/>
      <c r="BG2774" s="168"/>
      <c r="BH2774" s="168"/>
      <c r="BI2774" s="168"/>
      <c r="BJ2774" s="168"/>
      <c r="BK2774" s="168"/>
      <c r="BL2774" s="168"/>
      <c r="BM2774" s="168"/>
      <c r="DK2774" s="168"/>
      <c r="DL2774" s="168"/>
      <c r="DM2774" s="168"/>
      <c r="DN2774" s="168"/>
      <c r="DO2774" s="168"/>
      <c r="DP2774" s="168"/>
      <c r="DQ2774" s="168"/>
      <c r="DR2774" s="168"/>
      <c r="DS2774" s="168"/>
      <c r="DT2774" s="168"/>
      <c r="DU2774" s="168"/>
      <c r="DV2774" s="168"/>
      <c r="DW2774" s="168"/>
      <c r="DX2774" s="168"/>
      <c r="DY2774" s="168"/>
      <c r="DZ2774" s="168"/>
      <c r="EA2774" s="168"/>
      <c r="EB2774" s="168"/>
      <c r="EC2774" s="168"/>
      <c r="ED2774" s="168"/>
      <c r="EE2774" s="168"/>
      <c r="EF2774" s="168"/>
      <c r="EG2774" s="168"/>
      <c r="EH2774" s="168"/>
      <c r="EI2774" s="168"/>
      <c r="EJ2774" s="168"/>
      <c r="EK2774" s="168"/>
      <c r="EL2774" s="168"/>
      <c r="EM2774" s="168"/>
      <c r="EN2774" s="168"/>
      <c r="EO2774" s="168"/>
      <c r="EP2774" s="168"/>
      <c r="EQ2774" s="168"/>
      <c r="ER2774" s="168"/>
      <c r="ES2774" s="168"/>
      <c r="ET2774" s="168"/>
      <c r="EU2774" s="168"/>
      <c r="EV2774" s="168"/>
      <c r="EW2774" s="168"/>
      <c r="EX2774" s="168"/>
      <c r="EY2774" s="168"/>
      <c r="EZ2774" s="168"/>
      <c r="FA2774" s="168"/>
      <c r="FB2774" s="168"/>
      <c r="FC2774" s="168"/>
      <c r="FD2774" s="168"/>
    </row>
    <row r="2775" spans="1:160" s="5" customFormat="1" ht="24.9" customHeight="1" x14ac:dyDescent="0.3">
      <c r="A2775" s="263"/>
      <c r="B2775" s="263"/>
      <c r="C2775" s="265"/>
      <c r="D2775" s="481"/>
      <c r="E2775" s="482"/>
      <c r="F2775" s="482"/>
      <c r="G2775" s="482"/>
      <c r="H2775" s="482"/>
      <c r="I2775" s="482"/>
      <c r="J2775" s="482"/>
      <c r="K2775" s="482"/>
      <c r="L2775" s="482"/>
      <c r="M2775" s="483"/>
      <c r="N2775" s="16"/>
      <c r="O2775" s="529"/>
      <c r="P2775" s="530"/>
      <c r="Q2775" s="8"/>
      <c r="R2775" s="8"/>
      <c r="S2775" s="8"/>
      <c r="T2775" s="9"/>
      <c r="U2775" s="17"/>
      <c r="V2775" s="33"/>
      <c r="W2775" s="57"/>
      <c r="X2775" s="86"/>
      <c r="Y2775" s="33"/>
      <c r="Z2775" s="36"/>
      <c r="AA2775" s="36"/>
      <c r="AC2775" s="76"/>
      <c r="AD2775" s="89"/>
      <c r="AE2775" s="89"/>
      <c r="AF2775" s="90"/>
      <c r="AG2775" s="92"/>
      <c r="AH2775" s="88"/>
      <c r="AI2775" s="88"/>
      <c r="AJ2775" s="88"/>
      <c r="AK2775" s="88"/>
      <c r="AL2775" s="88"/>
      <c r="AM2775" s="88"/>
      <c r="AN2775" s="88"/>
      <c r="AO2775" s="88"/>
      <c r="AP2775" s="88"/>
      <c r="AQ2775" s="88"/>
      <c r="AR2775" s="88"/>
      <c r="AS2775" s="88"/>
      <c r="AT2775" s="90"/>
      <c r="AU2775" s="92"/>
      <c r="AV2775" s="88"/>
      <c r="AW2775" s="88"/>
      <c r="AX2775" s="38"/>
      <c r="AZ2775" s="141"/>
      <c r="BE2775" s="168"/>
      <c r="BF2775" s="168"/>
      <c r="BG2775" s="168"/>
      <c r="BH2775" s="168"/>
      <c r="BI2775" s="168"/>
      <c r="BJ2775" s="168"/>
      <c r="BK2775" s="168"/>
      <c r="BL2775" s="168"/>
      <c r="BM2775" s="168"/>
      <c r="DK2775" s="168"/>
      <c r="DL2775" s="168"/>
      <c r="DM2775" s="168"/>
      <c r="DN2775" s="168"/>
      <c r="DO2775" s="168"/>
      <c r="DP2775" s="168"/>
      <c r="DQ2775" s="168"/>
      <c r="DR2775" s="168"/>
      <c r="DS2775" s="168"/>
      <c r="DT2775" s="168"/>
      <c r="DU2775" s="168"/>
      <c r="DV2775" s="168"/>
      <c r="DW2775" s="168"/>
      <c r="DX2775" s="168"/>
      <c r="DY2775" s="168"/>
      <c r="DZ2775" s="168"/>
      <c r="EA2775" s="168"/>
      <c r="EB2775" s="168"/>
      <c r="EC2775" s="168"/>
      <c r="ED2775" s="168"/>
      <c r="EE2775" s="168"/>
      <c r="EF2775" s="168"/>
      <c r="EG2775" s="168"/>
      <c r="EH2775" s="168"/>
      <c r="EI2775" s="168"/>
      <c r="EJ2775" s="168"/>
      <c r="EK2775" s="168"/>
      <c r="EL2775" s="168"/>
      <c r="EM2775" s="168"/>
      <c r="EN2775" s="168"/>
      <c r="EO2775" s="168"/>
      <c r="EP2775" s="168"/>
      <c r="EQ2775" s="168"/>
      <c r="ER2775" s="168"/>
      <c r="ES2775" s="168"/>
      <c r="ET2775" s="168"/>
      <c r="EU2775" s="168"/>
      <c r="EV2775" s="168"/>
      <c r="EW2775" s="168"/>
      <c r="EX2775" s="168"/>
      <c r="EY2775" s="168"/>
      <c r="EZ2775" s="168"/>
      <c r="FA2775" s="168"/>
      <c r="FB2775" s="168"/>
      <c r="FC2775" s="168"/>
      <c r="FD2775" s="168"/>
    </row>
    <row r="2776" spans="1:160" s="5" customFormat="1" ht="24.9" customHeight="1" x14ac:dyDescent="0.3">
      <c r="A2776" s="263"/>
      <c r="B2776" s="263"/>
      <c r="C2776" s="265"/>
      <c r="D2776" s="481"/>
      <c r="E2776" s="482"/>
      <c r="F2776" s="482"/>
      <c r="G2776" s="482"/>
      <c r="H2776" s="482"/>
      <c r="I2776" s="482"/>
      <c r="J2776" s="482"/>
      <c r="K2776" s="482"/>
      <c r="L2776" s="482"/>
      <c r="M2776" s="483"/>
      <c r="N2776" s="16"/>
      <c r="O2776" s="529"/>
      <c r="P2776" s="530"/>
      <c r="Q2776" s="8"/>
      <c r="R2776" s="8"/>
      <c r="S2776" s="8"/>
      <c r="T2776" s="9"/>
      <c r="U2776" s="17"/>
      <c r="V2776" s="33"/>
      <c r="W2776" s="57"/>
      <c r="X2776" s="86"/>
      <c r="Y2776" s="33"/>
      <c r="Z2776" s="36"/>
      <c r="AA2776" s="36"/>
      <c r="AC2776" s="76"/>
      <c r="AD2776" s="89"/>
      <c r="AE2776" s="89"/>
      <c r="AF2776" s="90"/>
      <c r="AG2776" s="92"/>
      <c r="AH2776" s="88"/>
      <c r="AI2776" s="88"/>
      <c r="AJ2776" s="88"/>
      <c r="AK2776" s="88"/>
      <c r="AL2776" s="88"/>
      <c r="AM2776" s="88"/>
      <c r="AN2776" s="88"/>
      <c r="AO2776" s="88"/>
      <c r="AP2776" s="88"/>
      <c r="AQ2776" s="88"/>
      <c r="AR2776" s="88"/>
      <c r="AS2776" s="88"/>
      <c r="AT2776" s="90"/>
      <c r="AU2776" s="92"/>
      <c r="AV2776" s="88"/>
      <c r="AW2776" s="88"/>
      <c r="AX2776" s="38"/>
      <c r="AZ2776" s="141"/>
      <c r="BE2776" s="168"/>
      <c r="BF2776" s="168"/>
      <c r="BG2776" s="168"/>
      <c r="BH2776" s="168"/>
      <c r="BI2776" s="168"/>
      <c r="BJ2776" s="168"/>
      <c r="BK2776" s="168"/>
      <c r="BL2776" s="168"/>
      <c r="BM2776" s="168"/>
      <c r="DK2776" s="168"/>
      <c r="DL2776" s="168"/>
      <c r="DM2776" s="168"/>
      <c r="DN2776" s="168"/>
      <c r="DO2776" s="168"/>
      <c r="DP2776" s="168"/>
      <c r="DQ2776" s="168"/>
      <c r="DR2776" s="168"/>
      <c r="DS2776" s="168"/>
      <c r="DT2776" s="168"/>
      <c r="DU2776" s="168"/>
      <c r="DV2776" s="168"/>
      <c r="DW2776" s="168"/>
      <c r="DX2776" s="168"/>
      <c r="DY2776" s="168"/>
      <c r="DZ2776" s="168"/>
      <c r="EA2776" s="168"/>
      <c r="EB2776" s="168"/>
      <c r="EC2776" s="168"/>
      <c r="ED2776" s="168"/>
      <c r="EE2776" s="168"/>
      <c r="EF2776" s="168"/>
      <c r="EG2776" s="168"/>
      <c r="EH2776" s="168"/>
      <c r="EI2776" s="168"/>
      <c r="EJ2776" s="168"/>
      <c r="EK2776" s="168"/>
      <c r="EL2776" s="168"/>
      <c r="EM2776" s="168"/>
      <c r="EN2776" s="168"/>
      <c r="EO2776" s="168"/>
      <c r="EP2776" s="168"/>
      <c r="EQ2776" s="168"/>
      <c r="ER2776" s="168"/>
      <c r="ES2776" s="168"/>
      <c r="ET2776" s="168"/>
      <c r="EU2776" s="168"/>
      <c r="EV2776" s="168"/>
      <c r="EW2776" s="168"/>
      <c r="EX2776" s="168"/>
      <c r="EY2776" s="168"/>
      <c r="EZ2776" s="168"/>
      <c r="FA2776" s="168"/>
      <c r="FB2776" s="168"/>
      <c r="FC2776" s="168"/>
      <c r="FD2776" s="168"/>
    </row>
    <row r="2777" spans="1:160" s="5" customFormat="1" ht="24.9" customHeight="1" x14ac:dyDescent="0.3">
      <c r="A2777" s="263"/>
      <c r="B2777" s="263"/>
      <c r="C2777" s="265"/>
      <c r="D2777" s="481"/>
      <c r="E2777" s="482"/>
      <c r="F2777" s="482"/>
      <c r="G2777" s="482"/>
      <c r="H2777" s="482"/>
      <c r="I2777" s="482"/>
      <c r="J2777" s="482"/>
      <c r="K2777" s="482"/>
      <c r="L2777" s="482"/>
      <c r="M2777" s="483"/>
      <c r="N2777" s="16"/>
      <c r="O2777" s="529"/>
      <c r="P2777" s="530"/>
      <c r="Q2777" s="8"/>
      <c r="R2777" s="8"/>
      <c r="S2777" s="8"/>
      <c r="T2777" s="9"/>
      <c r="U2777" s="17"/>
      <c r="V2777" s="33"/>
      <c r="W2777" s="57"/>
      <c r="X2777" s="86"/>
      <c r="Y2777" s="33"/>
      <c r="Z2777" s="36"/>
      <c r="AA2777" s="36"/>
      <c r="AC2777" s="76"/>
      <c r="AD2777" s="89"/>
      <c r="AE2777" s="89"/>
      <c r="AF2777" s="90"/>
      <c r="AG2777" s="92"/>
      <c r="AH2777" s="88"/>
      <c r="AI2777" s="88"/>
      <c r="AJ2777" s="88"/>
      <c r="AK2777" s="88"/>
      <c r="AL2777" s="88"/>
      <c r="AM2777" s="88"/>
      <c r="AN2777" s="88"/>
      <c r="AO2777" s="88"/>
      <c r="AP2777" s="88"/>
      <c r="AQ2777" s="88"/>
      <c r="AR2777" s="88"/>
      <c r="AS2777" s="88"/>
      <c r="AT2777" s="90"/>
      <c r="AU2777" s="92"/>
      <c r="AV2777" s="88"/>
      <c r="AW2777" s="88"/>
      <c r="AX2777" s="38"/>
      <c r="AZ2777" s="141"/>
      <c r="BE2777" s="168"/>
      <c r="BF2777" s="168"/>
      <c r="BG2777" s="168"/>
      <c r="BH2777" s="168"/>
      <c r="BI2777" s="168"/>
      <c r="BJ2777" s="168"/>
      <c r="BK2777" s="168"/>
      <c r="BL2777" s="168"/>
      <c r="BM2777" s="168"/>
      <c r="DK2777" s="168"/>
      <c r="DL2777" s="168"/>
      <c r="DM2777" s="168"/>
      <c r="DN2777" s="168"/>
      <c r="DO2777" s="168"/>
      <c r="DP2777" s="168"/>
      <c r="DQ2777" s="168"/>
      <c r="DR2777" s="168"/>
      <c r="DS2777" s="168"/>
      <c r="DT2777" s="168"/>
      <c r="DU2777" s="168"/>
      <c r="DV2777" s="168"/>
      <c r="DW2777" s="168"/>
      <c r="DX2777" s="168"/>
      <c r="DY2777" s="168"/>
      <c r="DZ2777" s="168"/>
      <c r="EA2777" s="168"/>
      <c r="EB2777" s="168"/>
      <c r="EC2777" s="168"/>
      <c r="ED2777" s="168"/>
      <c r="EE2777" s="168"/>
      <c r="EF2777" s="168"/>
      <c r="EG2777" s="168"/>
      <c r="EH2777" s="168"/>
      <c r="EI2777" s="168"/>
      <c r="EJ2777" s="168"/>
      <c r="EK2777" s="168"/>
      <c r="EL2777" s="168"/>
      <c r="EM2777" s="168"/>
      <c r="EN2777" s="168"/>
      <c r="EO2777" s="168"/>
      <c r="EP2777" s="168"/>
      <c r="EQ2777" s="168"/>
      <c r="ER2777" s="168"/>
      <c r="ES2777" s="168"/>
      <c r="ET2777" s="168"/>
      <c r="EU2777" s="168"/>
      <c r="EV2777" s="168"/>
      <c r="EW2777" s="168"/>
      <c r="EX2777" s="168"/>
      <c r="EY2777" s="168"/>
      <c r="EZ2777" s="168"/>
      <c r="FA2777" s="168"/>
      <c r="FB2777" s="168"/>
      <c r="FC2777" s="168"/>
      <c r="FD2777" s="168"/>
    </row>
    <row r="2778" spans="1:160" s="5" customFormat="1" ht="24.9" customHeight="1" x14ac:dyDescent="0.3">
      <c r="A2778" s="263"/>
      <c r="B2778" s="263"/>
      <c r="C2778" s="265"/>
      <c r="D2778" s="481"/>
      <c r="E2778" s="482"/>
      <c r="F2778" s="482"/>
      <c r="G2778" s="482"/>
      <c r="H2778" s="482"/>
      <c r="I2778" s="482"/>
      <c r="J2778" s="482"/>
      <c r="K2778" s="482"/>
      <c r="L2778" s="482"/>
      <c r="M2778" s="483"/>
      <c r="N2778" s="16"/>
      <c r="O2778" s="529"/>
      <c r="P2778" s="530"/>
      <c r="Q2778" s="8"/>
      <c r="R2778" s="8"/>
      <c r="S2778" s="8"/>
      <c r="T2778" s="9"/>
      <c r="U2778" s="17"/>
      <c r="V2778" s="33"/>
      <c r="W2778" s="57"/>
      <c r="X2778" s="86"/>
      <c r="Y2778" s="33"/>
      <c r="Z2778" s="36"/>
      <c r="AA2778" s="36"/>
      <c r="AC2778" s="82"/>
      <c r="AD2778" s="89"/>
      <c r="AE2778" s="89"/>
      <c r="AF2778" s="90"/>
      <c r="AG2778" s="38"/>
      <c r="AH2778" s="88"/>
      <c r="AI2778" s="88"/>
      <c r="AJ2778" s="88"/>
      <c r="AK2778" s="88"/>
      <c r="AL2778" s="88"/>
      <c r="AM2778" s="88"/>
      <c r="AN2778" s="88"/>
      <c r="AO2778" s="88"/>
      <c r="AP2778" s="88"/>
      <c r="AQ2778" s="88"/>
      <c r="AR2778" s="88"/>
      <c r="AS2778" s="88"/>
      <c r="AT2778" s="90"/>
      <c r="AU2778" s="38"/>
      <c r="AV2778" s="88"/>
      <c r="AW2778" s="88"/>
      <c r="AX2778" s="38"/>
      <c r="AZ2778" s="141"/>
      <c r="BE2778" s="168"/>
      <c r="BF2778" s="168"/>
      <c r="BG2778" s="168"/>
      <c r="BH2778" s="168"/>
      <c r="BI2778" s="168"/>
      <c r="BJ2778" s="168"/>
      <c r="BK2778" s="168"/>
      <c r="BL2778" s="168"/>
      <c r="BM2778" s="168"/>
      <c r="DK2778" s="168"/>
      <c r="DL2778" s="168"/>
      <c r="DM2778" s="168"/>
      <c r="DN2778" s="168"/>
      <c r="DO2778" s="168"/>
      <c r="DP2778" s="168"/>
      <c r="DQ2778" s="168"/>
      <c r="DR2778" s="168"/>
      <c r="DS2778" s="168"/>
      <c r="DT2778" s="168"/>
      <c r="DU2778" s="168"/>
      <c r="DV2778" s="168"/>
      <c r="DW2778" s="168"/>
      <c r="DX2778" s="168"/>
      <c r="DY2778" s="168"/>
      <c r="DZ2778" s="168"/>
      <c r="EA2778" s="168"/>
      <c r="EB2778" s="168"/>
      <c r="EC2778" s="168"/>
      <c r="ED2778" s="168"/>
      <c r="EE2778" s="168"/>
      <c r="EF2778" s="168"/>
      <c r="EG2778" s="168"/>
      <c r="EH2778" s="168"/>
      <c r="EI2778" s="168"/>
      <c r="EJ2778" s="168"/>
      <c r="EK2778" s="168"/>
      <c r="EL2778" s="168"/>
      <c r="EM2778" s="168"/>
      <c r="EN2778" s="168"/>
      <c r="EO2778" s="168"/>
      <c r="EP2778" s="168"/>
      <c r="EQ2778" s="168"/>
      <c r="ER2778" s="168"/>
      <c r="ES2778" s="168"/>
      <c r="ET2778" s="168"/>
      <c r="EU2778" s="168"/>
      <c r="EV2778" s="168"/>
      <c r="EW2778" s="168"/>
      <c r="EX2778" s="168"/>
      <c r="EY2778" s="168"/>
      <c r="EZ2778" s="168"/>
      <c r="FA2778" s="168"/>
      <c r="FB2778" s="168"/>
      <c r="FC2778" s="168"/>
      <c r="FD2778" s="168"/>
    </row>
    <row r="2779" spans="1:160" s="5" customFormat="1" ht="24.9" customHeight="1" x14ac:dyDescent="0.3">
      <c r="A2779" s="263"/>
      <c r="B2779" s="263"/>
      <c r="C2779" s="265"/>
      <c r="D2779" s="481"/>
      <c r="E2779" s="482"/>
      <c r="F2779" s="482"/>
      <c r="G2779" s="482"/>
      <c r="H2779" s="482"/>
      <c r="I2779" s="482"/>
      <c r="J2779" s="482"/>
      <c r="K2779" s="482"/>
      <c r="L2779" s="482"/>
      <c r="M2779" s="483"/>
      <c r="N2779" s="16"/>
      <c r="O2779" s="529"/>
      <c r="P2779" s="530"/>
      <c r="Q2779" s="8"/>
      <c r="R2779" s="8"/>
      <c r="S2779" s="8"/>
      <c r="T2779" s="9"/>
      <c r="U2779" s="17"/>
      <c r="V2779" s="33"/>
      <c r="W2779" s="57"/>
      <c r="X2779" s="86"/>
      <c r="Y2779" s="33"/>
      <c r="Z2779" s="36"/>
      <c r="AA2779" s="36"/>
      <c r="AC2779" s="82"/>
      <c r="AD2779" s="89"/>
      <c r="AE2779" s="89"/>
      <c r="AF2779" s="90"/>
      <c r="AG2779" s="38"/>
      <c r="AH2779" s="88"/>
      <c r="AI2779" s="88"/>
      <c r="AJ2779" s="88"/>
      <c r="AK2779" s="88"/>
      <c r="AL2779" s="88"/>
      <c r="AM2779" s="88"/>
      <c r="AN2779" s="88"/>
      <c r="AO2779" s="88"/>
      <c r="AP2779" s="88"/>
      <c r="AQ2779" s="88"/>
      <c r="AR2779" s="88"/>
      <c r="AS2779" s="88"/>
      <c r="AT2779" s="90"/>
      <c r="AU2779" s="38"/>
      <c r="AV2779" s="88"/>
      <c r="AW2779" s="88"/>
      <c r="AX2779" s="38"/>
      <c r="AZ2779" s="141"/>
      <c r="BE2779" s="168"/>
      <c r="BF2779" s="168"/>
      <c r="BG2779" s="168"/>
      <c r="BH2779" s="168"/>
      <c r="BI2779" s="168"/>
      <c r="BJ2779" s="168"/>
      <c r="BK2779" s="168"/>
      <c r="BL2779" s="168"/>
      <c r="BM2779" s="168"/>
      <c r="DK2779" s="168"/>
      <c r="DL2779" s="168"/>
      <c r="DM2779" s="168"/>
      <c r="DN2779" s="168"/>
      <c r="DO2779" s="168"/>
      <c r="DP2779" s="168"/>
      <c r="DQ2779" s="168"/>
      <c r="DR2779" s="168"/>
      <c r="DS2779" s="168"/>
      <c r="DT2779" s="168"/>
      <c r="DU2779" s="168"/>
      <c r="DV2779" s="168"/>
      <c r="DW2779" s="168"/>
      <c r="DX2779" s="168"/>
      <c r="DY2779" s="168"/>
      <c r="DZ2779" s="168"/>
      <c r="EA2779" s="168"/>
      <c r="EB2779" s="168"/>
      <c r="EC2779" s="168"/>
      <c r="ED2779" s="168"/>
      <c r="EE2779" s="168"/>
      <c r="EF2779" s="168"/>
      <c r="EG2779" s="168"/>
      <c r="EH2779" s="168"/>
      <c r="EI2779" s="168"/>
      <c r="EJ2779" s="168"/>
      <c r="EK2779" s="168"/>
      <c r="EL2779" s="168"/>
      <c r="EM2779" s="168"/>
      <c r="EN2779" s="168"/>
      <c r="EO2779" s="168"/>
      <c r="EP2779" s="168"/>
      <c r="EQ2779" s="168"/>
      <c r="ER2779" s="168"/>
      <c r="ES2779" s="168"/>
      <c r="ET2779" s="168"/>
      <c r="EU2779" s="168"/>
      <c r="EV2779" s="168"/>
      <c r="EW2779" s="168"/>
      <c r="EX2779" s="168"/>
      <c r="EY2779" s="168"/>
      <c r="EZ2779" s="168"/>
      <c r="FA2779" s="168"/>
      <c r="FB2779" s="168"/>
      <c r="FC2779" s="168"/>
      <c r="FD2779" s="168"/>
    </row>
    <row r="2780" spans="1:160" s="5" customFormat="1" ht="24.9" customHeight="1" x14ac:dyDescent="0.3">
      <c r="A2780" s="263"/>
      <c r="B2780" s="263"/>
      <c r="C2780" s="265"/>
      <c r="D2780" s="481"/>
      <c r="E2780" s="482"/>
      <c r="F2780" s="482"/>
      <c r="G2780" s="482"/>
      <c r="H2780" s="482"/>
      <c r="I2780" s="482"/>
      <c r="J2780" s="482"/>
      <c r="K2780" s="482"/>
      <c r="L2780" s="482"/>
      <c r="M2780" s="483"/>
      <c r="N2780" s="16"/>
      <c r="O2780" s="529"/>
      <c r="P2780" s="530"/>
      <c r="Q2780" s="8"/>
      <c r="R2780" s="8"/>
      <c r="S2780" s="8"/>
      <c r="T2780" s="9"/>
      <c r="U2780" s="17"/>
      <c r="V2780" s="33"/>
      <c r="W2780" s="57"/>
      <c r="X2780" s="86"/>
      <c r="Y2780" s="33"/>
      <c r="Z2780" s="36"/>
      <c r="AA2780" s="36"/>
      <c r="AC2780" s="82"/>
      <c r="AD2780" s="89"/>
      <c r="AE2780" s="89"/>
      <c r="AF2780" s="90"/>
      <c r="AG2780" s="38"/>
      <c r="AH2780" s="88"/>
      <c r="AI2780" s="88"/>
      <c r="AJ2780" s="88"/>
      <c r="AK2780" s="88"/>
      <c r="AL2780" s="88"/>
      <c r="AM2780" s="88"/>
      <c r="AN2780" s="88"/>
      <c r="AO2780" s="88"/>
      <c r="AP2780" s="88"/>
      <c r="AQ2780" s="88"/>
      <c r="AR2780" s="88"/>
      <c r="AS2780" s="88"/>
      <c r="AT2780" s="90"/>
      <c r="AU2780" s="38"/>
      <c r="AV2780" s="88"/>
      <c r="AW2780" s="88"/>
      <c r="AX2780" s="38"/>
      <c r="AZ2780" s="141"/>
      <c r="BE2780" s="168"/>
      <c r="BF2780" s="168"/>
      <c r="BG2780" s="168"/>
      <c r="BH2780" s="168"/>
      <c r="BI2780" s="168"/>
      <c r="BJ2780" s="168"/>
      <c r="BK2780" s="168"/>
      <c r="BL2780" s="168"/>
      <c r="BM2780" s="168"/>
      <c r="DK2780" s="168"/>
      <c r="DL2780" s="168"/>
      <c r="DM2780" s="168"/>
      <c r="DN2780" s="168"/>
      <c r="DO2780" s="168"/>
      <c r="DP2780" s="168"/>
      <c r="DQ2780" s="168"/>
      <c r="DR2780" s="168"/>
      <c r="DS2780" s="168"/>
      <c r="DT2780" s="168"/>
      <c r="DU2780" s="168"/>
      <c r="DV2780" s="168"/>
      <c r="DW2780" s="168"/>
      <c r="DX2780" s="168"/>
      <c r="DY2780" s="168"/>
      <c r="DZ2780" s="168"/>
      <c r="EA2780" s="168"/>
      <c r="EB2780" s="168"/>
      <c r="EC2780" s="168"/>
      <c r="ED2780" s="168"/>
      <c r="EE2780" s="168"/>
      <c r="EF2780" s="168"/>
      <c r="EG2780" s="168"/>
      <c r="EH2780" s="168"/>
      <c r="EI2780" s="168"/>
      <c r="EJ2780" s="168"/>
      <c r="EK2780" s="168"/>
      <c r="EL2780" s="168"/>
      <c r="EM2780" s="168"/>
      <c r="EN2780" s="168"/>
      <c r="EO2780" s="168"/>
      <c r="EP2780" s="168"/>
      <c r="EQ2780" s="168"/>
      <c r="ER2780" s="168"/>
      <c r="ES2780" s="168"/>
      <c r="ET2780" s="168"/>
      <c r="EU2780" s="168"/>
      <c r="EV2780" s="168"/>
      <c r="EW2780" s="168"/>
      <c r="EX2780" s="168"/>
      <c r="EY2780" s="168"/>
      <c r="EZ2780" s="168"/>
      <c r="FA2780" s="168"/>
      <c r="FB2780" s="168"/>
      <c r="FC2780" s="168"/>
      <c r="FD2780" s="168"/>
    </row>
    <row r="2781" spans="1:160" s="5" customFormat="1" ht="24.9" customHeight="1" thickBot="1" x14ac:dyDescent="0.35">
      <c r="A2781" s="263"/>
      <c r="B2781" s="263"/>
      <c r="C2781" s="265"/>
      <c r="D2781" s="481"/>
      <c r="E2781" s="482"/>
      <c r="F2781" s="482"/>
      <c r="G2781" s="482"/>
      <c r="H2781" s="482"/>
      <c r="I2781" s="482"/>
      <c r="J2781" s="482"/>
      <c r="K2781" s="482"/>
      <c r="L2781" s="482"/>
      <c r="M2781" s="483"/>
      <c r="N2781" s="414" t="s">
        <v>16</v>
      </c>
      <c r="O2781" s="415"/>
      <c r="P2781" s="415"/>
      <c r="Q2781" s="415"/>
      <c r="R2781" s="415"/>
      <c r="S2781" s="415"/>
      <c r="T2781" s="415"/>
      <c r="U2781" s="18">
        <f>SUM(U2761:U2780)</f>
        <v>0</v>
      </c>
      <c r="V2781" s="33"/>
      <c r="W2781" s="57"/>
      <c r="X2781" s="86"/>
      <c r="Y2781" s="33"/>
      <c r="Z2781" s="36"/>
      <c r="AA2781" s="36"/>
      <c r="AC2781" s="82"/>
      <c r="AD2781" s="89"/>
      <c r="AE2781" s="89"/>
      <c r="AF2781" s="90"/>
      <c r="AG2781" s="38"/>
      <c r="AH2781" s="88"/>
      <c r="AI2781" s="88"/>
      <c r="AJ2781" s="88"/>
      <c r="AK2781" s="88"/>
      <c r="AL2781" s="88"/>
      <c r="AM2781" s="88"/>
      <c r="AN2781" s="88"/>
      <c r="AO2781" s="88"/>
      <c r="AP2781" s="88"/>
      <c r="AQ2781" s="88"/>
      <c r="AR2781" s="88"/>
      <c r="AS2781" s="88"/>
      <c r="AT2781" s="90"/>
      <c r="AU2781" s="38"/>
      <c r="AV2781" s="88"/>
      <c r="AW2781" s="88"/>
      <c r="AX2781" s="38"/>
      <c r="AZ2781" s="141"/>
      <c r="BE2781" s="168"/>
      <c r="BF2781" s="168"/>
      <c r="BG2781" s="168"/>
      <c r="BH2781" s="168"/>
      <c r="BI2781" s="168"/>
      <c r="BJ2781" s="168"/>
      <c r="BK2781" s="168"/>
      <c r="BL2781" s="168"/>
      <c r="BM2781" s="168"/>
      <c r="DK2781" s="168"/>
      <c r="DL2781" s="168"/>
      <c r="DM2781" s="168"/>
      <c r="DN2781" s="168"/>
      <c r="DO2781" s="168"/>
      <c r="DP2781" s="168"/>
      <c r="DQ2781" s="168"/>
      <c r="DR2781" s="168"/>
      <c r="DS2781" s="168"/>
      <c r="DT2781" s="168"/>
      <c r="DU2781" s="168"/>
      <c r="DV2781" s="168"/>
      <c r="DW2781" s="168"/>
      <c r="DX2781" s="168"/>
      <c r="DY2781" s="168"/>
      <c r="DZ2781" s="168"/>
      <c r="EA2781" s="168"/>
      <c r="EB2781" s="168"/>
      <c r="EC2781" s="168"/>
      <c r="ED2781" s="168"/>
      <c r="EE2781" s="168"/>
      <c r="EF2781" s="168"/>
      <c r="EG2781" s="168"/>
      <c r="EH2781" s="168"/>
      <c r="EI2781" s="168"/>
      <c r="EJ2781" s="168"/>
      <c r="EK2781" s="168"/>
      <c r="EL2781" s="168"/>
      <c r="EM2781" s="168"/>
      <c r="EN2781" s="168"/>
      <c r="EO2781" s="168"/>
      <c r="EP2781" s="168"/>
      <c r="EQ2781" s="168"/>
      <c r="ER2781" s="168"/>
      <c r="ES2781" s="168"/>
      <c r="ET2781" s="168"/>
      <c r="EU2781" s="168"/>
      <c r="EV2781" s="168"/>
      <c r="EW2781" s="168"/>
      <c r="EX2781" s="168"/>
      <c r="EY2781" s="168"/>
      <c r="EZ2781" s="168"/>
      <c r="FA2781" s="168"/>
      <c r="FB2781" s="168"/>
      <c r="FC2781" s="168"/>
      <c r="FD2781" s="168"/>
    </row>
    <row r="2782" spans="1:160" s="5" customFormat="1" ht="14.4" customHeight="1" x14ac:dyDescent="0.3">
      <c r="A2782" s="263"/>
      <c r="B2782" s="263"/>
      <c r="C2782" s="265"/>
      <c r="D2782" s="481"/>
      <c r="E2782" s="482"/>
      <c r="F2782" s="482"/>
      <c r="G2782" s="482"/>
      <c r="H2782" s="482"/>
      <c r="I2782" s="482"/>
      <c r="J2782" s="482"/>
      <c r="K2782" s="482"/>
      <c r="L2782" s="482"/>
      <c r="M2782" s="483"/>
      <c r="N2782" s="416" t="s">
        <v>17</v>
      </c>
      <c r="O2782" s="417"/>
      <c r="P2782" s="417"/>
      <c r="Q2782" s="417"/>
      <c r="R2782" s="417"/>
      <c r="S2782" s="417"/>
      <c r="T2782" s="417"/>
      <c r="U2782" s="418"/>
      <c r="V2782" s="87"/>
      <c r="W2782" s="57"/>
      <c r="X2782" s="86"/>
      <c r="Y2782" s="33"/>
      <c r="Z2782" s="36"/>
      <c r="AA2782" s="36"/>
      <c r="AC2782" s="82"/>
      <c r="AD2782" s="38"/>
      <c r="AE2782" s="82"/>
      <c r="AF2782" s="82"/>
      <c r="AG2782" s="38"/>
      <c r="AH2782" s="88"/>
      <c r="AI2782" s="88"/>
      <c r="AJ2782" s="88"/>
      <c r="AK2782" s="88"/>
      <c r="AL2782" s="88"/>
      <c r="AM2782" s="88"/>
      <c r="AN2782" s="88"/>
      <c r="AO2782" s="88"/>
      <c r="AP2782" s="88"/>
      <c r="AQ2782" s="88"/>
      <c r="AR2782" s="88"/>
      <c r="AS2782" s="88"/>
      <c r="AT2782" s="88"/>
      <c r="AU2782" s="89"/>
      <c r="AV2782" s="38"/>
      <c r="AW2782" s="38"/>
      <c r="AX2782" s="38"/>
      <c r="AZ2782" s="141"/>
      <c r="BE2782" s="168"/>
      <c r="BF2782" s="168"/>
      <c r="BG2782" s="168"/>
      <c r="BH2782" s="168"/>
      <c r="BI2782" s="168"/>
      <c r="BJ2782" s="168"/>
      <c r="BK2782" s="168"/>
      <c r="BL2782" s="168"/>
      <c r="BM2782" s="168"/>
      <c r="DK2782" s="168"/>
      <c r="DL2782" s="168"/>
      <c r="DM2782" s="168"/>
      <c r="DN2782" s="168"/>
      <c r="DO2782" s="168"/>
      <c r="DP2782" s="168"/>
      <c r="DQ2782" s="168"/>
      <c r="DR2782" s="168"/>
      <c r="DS2782" s="168"/>
      <c r="DT2782" s="168"/>
      <c r="DU2782" s="168"/>
      <c r="DV2782" s="168"/>
      <c r="DW2782" s="168"/>
      <c r="DX2782" s="168"/>
      <c r="DY2782" s="168"/>
      <c r="DZ2782" s="168"/>
      <c r="EA2782" s="168"/>
      <c r="EB2782" s="168"/>
      <c r="EC2782" s="168"/>
      <c r="ED2782" s="168"/>
      <c r="EE2782" s="168"/>
      <c r="EF2782" s="168"/>
      <c r="EG2782" s="168"/>
      <c r="EH2782" s="168"/>
      <c r="EI2782" s="168"/>
      <c r="EJ2782" s="168"/>
      <c r="EK2782" s="168"/>
      <c r="EL2782" s="168"/>
      <c r="EM2782" s="168"/>
      <c r="EN2782" s="168"/>
      <c r="EO2782" s="168"/>
      <c r="EP2782" s="168"/>
      <c r="EQ2782" s="168"/>
      <c r="ER2782" s="168"/>
      <c r="ES2782" s="168"/>
      <c r="ET2782" s="168"/>
      <c r="EU2782" s="168"/>
      <c r="EV2782" s="168"/>
      <c r="EW2782" s="168"/>
      <c r="EX2782" s="168"/>
      <c r="EY2782" s="168"/>
      <c r="EZ2782" s="168"/>
      <c r="FA2782" s="168"/>
      <c r="FB2782" s="168"/>
      <c r="FC2782" s="168"/>
      <c r="FD2782" s="168"/>
    </row>
    <row r="2783" spans="1:160" s="5" customFormat="1" x14ac:dyDescent="0.3">
      <c r="A2783" s="263"/>
      <c r="B2783" s="263"/>
      <c r="C2783" s="265"/>
      <c r="D2783" s="481"/>
      <c r="E2783" s="482"/>
      <c r="F2783" s="482"/>
      <c r="G2783" s="482"/>
      <c r="H2783" s="482"/>
      <c r="I2783" s="482"/>
      <c r="J2783" s="482"/>
      <c r="K2783" s="482"/>
      <c r="L2783" s="482"/>
      <c r="M2783" s="483"/>
      <c r="N2783" s="419"/>
      <c r="O2783" s="420"/>
      <c r="P2783" s="420"/>
      <c r="Q2783" s="420"/>
      <c r="R2783" s="420"/>
      <c r="S2783" s="420"/>
      <c r="T2783" s="420"/>
      <c r="U2783" s="421"/>
      <c r="V2783" s="33"/>
      <c r="W2783" s="57"/>
      <c r="X2783" s="86"/>
      <c r="Y2783" s="33"/>
      <c r="Z2783" s="36"/>
      <c r="AA2783" s="36"/>
      <c r="AC2783" s="82"/>
      <c r="AD2783" s="38"/>
      <c r="AE2783" s="82"/>
      <c r="AG2783" s="33"/>
      <c r="AH2783" s="43"/>
      <c r="AI2783" s="43"/>
      <c r="AJ2783" s="43"/>
      <c r="AK2783" s="43"/>
      <c r="AL2783" s="43"/>
      <c r="AM2783" s="43"/>
      <c r="AN2783" s="43"/>
      <c r="AO2783" s="43"/>
      <c r="AP2783" s="43"/>
      <c r="AQ2783" s="43"/>
      <c r="AR2783" s="43"/>
      <c r="AS2783" s="43"/>
      <c r="AT2783" s="43"/>
      <c r="AU2783" s="44"/>
      <c r="AV2783" s="33"/>
      <c r="AW2783" s="33"/>
      <c r="AX2783" s="33"/>
      <c r="AZ2783" s="141"/>
      <c r="BE2783" s="168"/>
      <c r="BF2783" s="168"/>
      <c r="BG2783" s="168"/>
      <c r="BH2783" s="168"/>
      <c r="BI2783" s="168"/>
      <c r="BJ2783" s="168"/>
      <c r="BK2783" s="168"/>
      <c r="BL2783" s="168"/>
      <c r="BM2783" s="168"/>
      <c r="DK2783" s="168"/>
      <c r="DL2783" s="168"/>
      <c r="DM2783" s="168"/>
      <c r="DN2783" s="168"/>
      <c r="DO2783" s="168"/>
      <c r="DP2783" s="168"/>
      <c r="DQ2783" s="168"/>
      <c r="DR2783" s="168"/>
      <c r="DS2783" s="168"/>
      <c r="DT2783" s="168"/>
      <c r="DU2783" s="168"/>
      <c r="DV2783" s="168"/>
      <c r="DW2783" s="168"/>
      <c r="DX2783" s="168"/>
      <c r="DY2783" s="168"/>
      <c r="DZ2783" s="168"/>
      <c r="EA2783" s="168"/>
      <c r="EB2783" s="168"/>
      <c r="EC2783" s="168"/>
      <c r="ED2783" s="168"/>
      <c r="EE2783" s="168"/>
      <c r="EF2783" s="168"/>
      <c r="EG2783" s="168"/>
      <c r="EH2783" s="168"/>
      <c r="EI2783" s="168"/>
      <c r="EJ2783" s="168"/>
      <c r="EK2783" s="168"/>
      <c r="EL2783" s="168"/>
      <c r="EM2783" s="168"/>
      <c r="EN2783" s="168"/>
      <c r="EO2783" s="168"/>
      <c r="EP2783" s="168"/>
      <c r="EQ2783" s="168"/>
      <c r="ER2783" s="168"/>
      <c r="ES2783" s="168"/>
      <c r="ET2783" s="168"/>
      <c r="EU2783" s="168"/>
      <c r="EV2783" s="168"/>
      <c r="EW2783" s="168"/>
      <c r="EX2783" s="168"/>
      <c r="EY2783" s="168"/>
      <c r="EZ2783" s="168"/>
      <c r="FA2783" s="168"/>
      <c r="FB2783" s="168"/>
      <c r="FC2783" s="168"/>
      <c r="FD2783" s="168"/>
    </row>
    <row r="2784" spans="1:160" s="5" customFormat="1" x14ac:dyDescent="0.3">
      <c r="A2784" s="263"/>
      <c r="B2784" s="263"/>
      <c r="C2784" s="265"/>
      <c r="D2784" s="481"/>
      <c r="E2784" s="482"/>
      <c r="F2784" s="482"/>
      <c r="G2784" s="482"/>
      <c r="H2784" s="482"/>
      <c r="I2784" s="482"/>
      <c r="J2784" s="482"/>
      <c r="K2784" s="482"/>
      <c r="L2784" s="482"/>
      <c r="M2784" s="483"/>
      <c r="N2784" s="419"/>
      <c r="O2784" s="420"/>
      <c r="P2784" s="420"/>
      <c r="Q2784" s="420"/>
      <c r="R2784" s="420"/>
      <c r="S2784" s="420"/>
      <c r="T2784" s="420"/>
      <c r="U2784" s="421"/>
      <c r="V2784" s="33"/>
      <c r="W2784" s="57"/>
      <c r="X2784" s="86"/>
      <c r="Y2784" s="33"/>
      <c r="Z2784" s="36"/>
      <c r="AA2784" s="36"/>
      <c r="AD2784" s="33"/>
      <c r="AG2784" s="33"/>
      <c r="AH2784" s="43"/>
      <c r="AI2784" s="43"/>
      <c r="AJ2784" s="43"/>
      <c r="AK2784" s="43"/>
      <c r="AL2784" s="43"/>
      <c r="AM2784" s="43"/>
      <c r="AN2784" s="43"/>
      <c r="AO2784" s="43"/>
      <c r="AP2784" s="43"/>
      <c r="AQ2784" s="43"/>
      <c r="AR2784" s="43"/>
      <c r="AS2784" s="43"/>
      <c r="AT2784" s="43"/>
      <c r="AU2784" s="44"/>
      <c r="AV2784" s="33"/>
      <c r="AW2784" s="33"/>
      <c r="AX2784" s="33"/>
      <c r="AZ2784" s="141"/>
      <c r="BE2784" s="168"/>
      <c r="BF2784" s="168"/>
      <c r="BG2784" s="168"/>
      <c r="BH2784" s="168"/>
      <c r="BI2784" s="168"/>
      <c r="BJ2784" s="168"/>
      <c r="BK2784" s="168"/>
      <c r="BL2784" s="168"/>
      <c r="BM2784" s="168"/>
      <c r="DK2784" s="168"/>
      <c r="DL2784" s="168"/>
      <c r="DM2784" s="168"/>
      <c r="DN2784" s="168"/>
      <c r="DO2784" s="168"/>
      <c r="DP2784" s="168"/>
      <c r="DQ2784" s="168"/>
      <c r="DR2784" s="168"/>
      <c r="DS2784" s="168"/>
      <c r="DT2784" s="168"/>
      <c r="DU2784" s="168"/>
      <c r="DV2784" s="168"/>
      <c r="DW2784" s="168"/>
      <c r="DX2784" s="168"/>
      <c r="DY2784" s="168"/>
      <c r="DZ2784" s="168"/>
      <c r="EA2784" s="168"/>
      <c r="EB2784" s="168"/>
      <c r="EC2784" s="168"/>
      <c r="ED2784" s="168"/>
      <c r="EE2784" s="168"/>
      <c r="EF2784" s="168"/>
      <c r="EG2784" s="168"/>
      <c r="EH2784" s="168"/>
      <c r="EI2784" s="168"/>
      <c r="EJ2784" s="168"/>
      <c r="EK2784" s="168"/>
      <c r="EL2784" s="168"/>
      <c r="EM2784" s="168"/>
      <c r="EN2784" s="168"/>
      <c r="EO2784" s="168"/>
      <c r="EP2784" s="168"/>
      <c r="EQ2784" s="168"/>
      <c r="ER2784" s="168"/>
      <c r="ES2784" s="168"/>
      <c r="ET2784" s="168"/>
      <c r="EU2784" s="168"/>
      <c r="EV2784" s="168"/>
      <c r="EW2784" s="168"/>
      <c r="EX2784" s="168"/>
      <c r="EY2784" s="168"/>
      <c r="EZ2784" s="168"/>
      <c r="FA2784" s="168"/>
      <c r="FB2784" s="168"/>
      <c r="FC2784" s="168"/>
      <c r="FD2784" s="168"/>
    </row>
    <row r="2785" spans="1:160" s="5" customFormat="1" ht="14.4" thickBot="1" x14ac:dyDescent="0.35">
      <c r="A2785" s="263"/>
      <c r="B2785" s="263"/>
      <c r="C2785" s="265"/>
      <c r="D2785" s="425"/>
      <c r="E2785" s="426"/>
      <c r="F2785" s="426"/>
      <c r="G2785" s="426"/>
      <c r="H2785" s="426"/>
      <c r="I2785" s="426"/>
      <c r="J2785" s="426"/>
      <c r="K2785" s="426"/>
      <c r="L2785" s="426"/>
      <c r="M2785" s="427"/>
      <c r="N2785" s="422"/>
      <c r="O2785" s="423"/>
      <c r="P2785" s="423"/>
      <c r="Q2785" s="423"/>
      <c r="R2785" s="423"/>
      <c r="S2785" s="423"/>
      <c r="T2785" s="423"/>
      <c r="U2785" s="424"/>
      <c r="V2785" s="33"/>
      <c r="W2785" s="57"/>
      <c r="X2785" s="86"/>
      <c r="Y2785" s="33"/>
      <c r="Z2785" s="36"/>
      <c r="AA2785" s="36"/>
      <c r="AD2785" s="33"/>
      <c r="AG2785" s="33"/>
      <c r="AH2785" s="43"/>
      <c r="AI2785" s="43"/>
      <c r="AJ2785" s="43"/>
      <c r="AK2785" s="43"/>
      <c r="AL2785" s="43"/>
      <c r="AM2785" s="43"/>
      <c r="AN2785" s="43"/>
      <c r="AO2785" s="43"/>
      <c r="AP2785" s="43"/>
      <c r="AQ2785" s="43"/>
      <c r="AR2785" s="43"/>
      <c r="AS2785" s="43"/>
      <c r="AT2785" s="43"/>
      <c r="AU2785" s="44"/>
      <c r="AV2785" s="33"/>
      <c r="AW2785" s="33"/>
      <c r="AX2785" s="33"/>
      <c r="AZ2785" s="141"/>
      <c r="BE2785" s="168"/>
      <c r="BF2785" s="168"/>
      <c r="BG2785" s="168"/>
      <c r="BH2785" s="168"/>
      <c r="BI2785" s="168"/>
      <c r="BJ2785" s="168"/>
      <c r="BK2785" s="168"/>
      <c r="BL2785" s="168"/>
      <c r="BM2785" s="168"/>
      <c r="DK2785" s="168"/>
      <c r="DL2785" s="168"/>
      <c r="DM2785" s="168"/>
      <c r="DN2785" s="168"/>
      <c r="DO2785" s="168"/>
      <c r="DP2785" s="168"/>
      <c r="DQ2785" s="168"/>
      <c r="DR2785" s="168"/>
      <c r="DS2785" s="168"/>
      <c r="DT2785" s="168"/>
      <c r="DU2785" s="168"/>
      <c r="DV2785" s="168"/>
      <c r="DW2785" s="168"/>
      <c r="DX2785" s="168"/>
      <c r="DY2785" s="168"/>
      <c r="DZ2785" s="168"/>
      <c r="EA2785" s="168"/>
      <c r="EB2785" s="168"/>
      <c r="EC2785" s="168"/>
      <c r="ED2785" s="168"/>
      <c r="EE2785" s="168"/>
      <c r="EF2785" s="168"/>
      <c r="EG2785" s="168"/>
      <c r="EH2785" s="168"/>
      <c r="EI2785" s="168"/>
      <c r="EJ2785" s="168"/>
      <c r="EK2785" s="168"/>
      <c r="EL2785" s="168"/>
      <c r="EM2785" s="168"/>
      <c r="EN2785" s="168"/>
      <c r="EO2785" s="168"/>
      <c r="EP2785" s="168"/>
      <c r="EQ2785" s="168"/>
      <c r="ER2785" s="168"/>
      <c r="ES2785" s="168"/>
      <c r="ET2785" s="168"/>
      <c r="EU2785" s="168"/>
      <c r="EV2785" s="168"/>
      <c r="EW2785" s="168"/>
      <c r="EX2785" s="168"/>
      <c r="EY2785" s="168"/>
      <c r="EZ2785" s="168"/>
      <c r="FA2785" s="168"/>
      <c r="FB2785" s="168"/>
      <c r="FC2785" s="168"/>
      <c r="FD2785" s="168"/>
    </row>
    <row r="2786" spans="1:160" s="5" customFormat="1" ht="5.25" customHeight="1" thickBot="1" x14ac:dyDescent="0.35">
      <c r="A2786" s="263"/>
      <c r="B2786" s="263"/>
      <c r="C2786" s="265"/>
      <c r="D2786" s="428"/>
      <c r="E2786" s="428"/>
      <c r="F2786" s="428"/>
      <c r="G2786" s="428"/>
      <c r="H2786" s="428"/>
      <c r="I2786" s="428"/>
      <c r="J2786" s="428"/>
      <c r="K2786" s="428"/>
      <c r="L2786" s="428"/>
      <c r="M2786" s="428"/>
      <c r="N2786" s="428"/>
      <c r="O2786" s="428"/>
      <c r="P2786" s="428"/>
      <c r="Q2786" s="428"/>
      <c r="R2786" s="428"/>
      <c r="S2786" s="428"/>
      <c r="T2786" s="428"/>
      <c r="U2786" s="428"/>
      <c r="V2786" s="33"/>
      <c r="W2786" s="57"/>
      <c r="X2786" s="86"/>
      <c r="Y2786" s="33"/>
      <c r="Z2786" s="36"/>
      <c r="AA2786" s="36"/>
      <c r="AD2786" s="33"/>
      <c r="AG2786" s="33"/>
      <c r="AH2786" s="43"/>
      <c r="AI2786" s="43"/>
      <c r="AJ2786" s="43"/>
      <c r="AK2786" s="43"/>
      <c r="AL2786" s="43"/>
      <c r="AM2786" s="43"/>
      <c r="AN2786" s="43"/>
      <c r="AO2786" s="43"/>
      <c r="AP2786" s="43"/>
      <c r="AQ2786" s="43"/>
      <c r="AR2786" s="43"/>
      <c r="AS2786" s="43"/>
      <c r="AT2786" s="43"/>
      <c r="AU2786" s="44"/>
      <c r="AV2786" s="33"/>
      <c r="AW2786" s="33"/>
      <c r="AX2786" s="33"/>
      <c r="AZ2786" s="141"/>
      <c r="BE2786" s="168"/>
      <c r="BF2786" s="168"/>
      <c r="BG2786" s="168"/>
      <c r="BH2786" s="168"/>
      <c r="BI2786" s="168"/>
      <c r="BJ2786" s="168"/>
      <c r="BK2786" s="168"/>
      <c r="BL2786" s="168"/>
      <c r="BM2786" s="168"/>
      <c r="DK2786" s="168"/>
      <c r="DL2786" s="168"/>
      <c r="DM2786" s="168"/>
      <c r="DN2786" s="168"/>
      <c r="DO2786" s="168"/>
      <c r="DP2786" s="168"/>
      <c r="DQ2786" s="168"/>
      <c r="DR2786" s="168"/>
      <c r="DS2786" s="168"/>
      <c r="DT2786" s="168"/>
      <c r="DU2786" s="168"/>
      <c r="DV2786" s="168"/>
      <c r="DW2786" s="168"/>
      <c r="DX2786" s="168"/>
      <c r="DY2786" s="168"/>
      <c r="DZ2786" s="168"/>
      <c r="EA2786" s="168"/>
      <c r="EB2786" s="168"/>
      <c r="EC2786" s="168"/>
      <c r="ED2786" s="168"/>
      <c r="EE2786" s="168"/>
      <c r="EF2786" s="168"/>
      <c r="EG2786" s="168"/>
      <c r="EH2786" s="168"/>
      <c r="EI2786" s="168"/>
      <c r="EJ2786" s="168"/>
      <c r="EK2786" s="168"/>
      <c r="EL2786" s="168"/>
      <c r="EM2786" s="168"/>
      <c r="EN2786" s="168"/>
      <c r="EO2786" s="168"/>
      <c r="EP2786" s="168"/>
      <c r="EQ2786" s="168"/>
      <c r="ER2786" s="168"/>
      <c r="ES2786" s="168"/>
      <c r="ET2786" s="168"/>
      <c r="EU2786" s="168"/>
      <c r="EV2786" s="168"/>
      <c r="EW2786" s="168"/>
      <c r="EX2786" s="168"/>
      <c r="EY2786" s="168"/>
      <c r="EZ2786" s="168"/>
      <c r="FA2786" s="168"/>
      <c r="FB2786" s="168"/>
      <c r="FC2786" s="168"/>
      <c r="FD2786" s="168"/>
    </row>
    <row r="2787" spans="1:160" s="5" customFormat="1" ht="20.25" customHeight="1" x14ac:dyDescent="0.3">
      <c r="A2787" s="263"/>
      <c r="B2787" s="263"/>
      <c r="C2787" s="265"/>
      <c r="D2787" s="429" t="s">
        <v>18</v>
      </c>
      <c r="E2787" s="430"/>
      <c r="F2787" s="430"/>
      <c r="G2787" s="430"/>
      <c r="H2787" s="430"/>
      <c r="I2787" s="430"/>
      <c r="J2787" s="430"/>
      <c r="K2787" s="430"/>
      <c r="L2787" s="430"/>
      <c r="M2787" s="431"/>
      <c r="N2787" s="429" t="s">
        <v>19</v>
      </c>
      <c r="O2787" s="430"/>
      <c r="P2787" s="430"/>
      <c r="Q2787" s="430"/>
      <c r="R2787" s="430"/>
      <c r="S2787" s="430"/>
      <c r="T2787" s="430"/>
      <c r="U2787" s="431"/>
      <c r="V2787" s="33"/>
      <c r="W2787" s="57"/>
      <c r="X2787" s="86"/>
      <c r="Y2787" s="33"/>
      <c r="Z2787" s="36"/>
      <c r="AA2787" s="36"/>
      <c r="AD2787" s="33"/>
      <c r="AG2787" s="33"/>
      <c r="AH2787" s="43"/>
      <c r="AI2787" s="43"/>
      <c r="AJ2787" s="43"/>
      <c r="AK2787" s="43"/>
      <c r="AL2787" s="43"/>
      <c r="AM2787" s="43"/>
      <c r="AN2787" s="43"/>
      <c r="AO2787" s="43"/>
      <c r="AP2787" s="43"/>
      <c r="AQ2787" s="43"/>
      <c r="AR2787" s="43"/>
      <c r="AS2787" s="43"/>
      <c r="AT2787" s="43"/>
      <c r="AU2787" s="44"/>
      <c r="AV2787" s="33"/>
      <c r="AW2787" s="33"/>
      <c r="AX2787" s="33"/>
      <c r="AZ2787" s="141"/>
      <c r="BE2787" s="168"/>
      <c r="BF2787" s="168"/>
      <c r="BG2787" s="168"/>
      <c r="BH2787" s="168"/>
      <c r="BI2787" s="168"/>
      <c r="BJ2787" s="168"/>
      <c r="BK2787" s="168"/>
      <c r="BL2787" s="168"/>
      <c r="BM2787" s="168"/>
      <c r="DK2787" s="168"/>
      <c r="DL2787" s="168"/>
      <c r="DM2787" s="168"/>
      <c r="DN2787" s="168"/>
      <c r="DO2787" s="168"/>
      <c r="DP2787" s="168"/>
      <c r="DQ2787" s="168"/>
      <c r="DR2787" s="168"/>
      <c r="DS2787" s="168"/>
      <c r="DT2787" s="168"/>
      <c r="DU2787" s="168"/>
      <c r="DV2787" s="168"/>
      <c r="DW2787" s="168"/>
      <c r="DX2787" s="168"/>
      <c r="DY2787" s="168"/>
      <c r="DZ2787" s="168"/>
      <c r="EA2787" s="168"/>
      <c r="EB2787" s="168"/>
      <c r="EC2787" s="168"/>
      <c r="ED2787" s="168"/>
      <c r="EE2787" s="168"/>
      <c r="EF2787" s="168"/>
      <c r="EG2787" s="168"/>
      <c r="EH2787" s="168"/>
      <c r="EI2787" s="168"/>
      <c r="EJ2787" s="168"/>
      <c r="EK2787" s="168"/>
      <c r="EL2787" s="168"/>
      <c r="EM2787" s="168"/>
      <c r="EN2787" s="168"/>
      <c r="EO2787" s="168"/>
      <c r="EP2787" s="168"/>
      <c r="EQ2787" s="168"/>
      <c r="ER2787" s="168"/>
      <c r="ES2787" s="168"/>
      <c r="ET2787" s="168"/>
      <c r="EU2787" s="168"/>
      <c r="EV2787" s="168"/>
      <c r="EW2787" s="168"/>
      <c r="EX2787" s="168"/>
      <c r="EY2787" s="168"/>
      <c r="EZ2787" s="168"/>
      <c r="FA2787" s="168"/>
      <c r="FB2787" s="168"/>
      <c r="FC2787" s="168"/>
      <c r="FD2787" s="168"/>
    </row>
    <row r="2788" spans="1:160" s="5" customFormat="1" x14ac:dyDescent="0.3">
      <c r="A2788" s="263"/>
      <c r="B2788" s="263"/>
      <c r="C2788" s="265"/>
      <c r="D2788" s="432" t="s">
        <v>20</v>
      </c>
      <c r="E2788" s="433"/>
      <c r="F2788" s="433"/>
      <c r="G2788" s="433"/>
      <c r="H2788" s="433"/>
      <c r="I2788" s="433"/>
      <c r="J2788" s="433"/>
      <c r="K2788" s="433"/>
      <c r="L2788" s="433"/>
      <c r="M2788" s="434"/>
      <c r="N2788" s="435" t="s">
        <v>21</v>
      </c>
      <c r="O2788" s="436"/>
      <c r="P2788" s="436"/>
      <c r="Q2788" s="436"/>
      <c r="R2788" s="436"/>
      <c r="S2788" s="436"/>
      <c r="T2788" s="436"/>
      <c r="U2788" s="437"/>
      <c r="V2788" s="33"/>
      <c r="W2788" s="57"/>
      <c r="X2788" s="86"/>
      <c r="Y2788" s="33"/>
      <c r="Z2788" s="36"/>
      <c r="AA2788" s="36"/>
      <c r="AD2788" s="33"/>
      <c r="AG2788" s="33"/>
      <c r="AH2788" s="43"/>
      <c r="AI2788" s="43"/>
      <c r="AJ2788" s="43"/>
      <c r="AK2788" s="43"/>
      <c r="AL2788" s="43"/>
      <c r="AM2788" s="43"/>
      <c r="AN2788" s="43"/>
      <c r="AO2788" s="43"/>
      <c r="AP2788" s="43"/>
      <c r="AQ2788" s="43"/>
      <c r="AR2788" s="43"/>
      <c r="AS2788" s="43"/>
      <c r="AT2788" s="43"/>
      <c r="AU2788" s="44"/>
      <c r="AV2788" s="33"/>
      <c r="AW2788" s="33"/>
      <c r="AX2788" s="33"/>
      <c r="AZ2788" s="141"/>
      <c r="BE2788" s="168"/>
      <c r="BF2788" s="168"/>
      <c r="BG2788" s="168"/>
      <c r="BH2788" s="168"/>
      <c r="BI2788" s="168"/>
      <c r="BJ2788" s="168"/>
      <c r="BK2788" s="168"/>
      <c r="BL2788" s="168"/>
      <c r="BM2788" s="168"/>
      <c r="DK2788" s="168"/>
      <c r="DL2788" s="168"/>
      <c r="DM2788" s="168"/>
      <c r="DN2788" s="168"/>
      <c r="DO2788" s="168"/>
      <c r="DP2788" s="168"/>
      <c r="DQ2788" s="168"/>
      <c r="DR2788" s="168"/>
      <c r="DS2788" s="168"/>
      <c r="DT2788" s="168"/>
      <c r="DU2788" s="168"/>
      <c r="DV2788" s="168"/>
      <c r="DW2788" s="168"/>
      <c r="DX2788" s="168"/>
      <c r="DY2788" s="168"/>
      <c r="DZ2788" s="168"/>
      <c r="EA2788" s="168"/>
      <c r="EB2788" s="168"/>
      <c r="EC2788" s="168"/>
      <c r="ED2788" s="168"/>
      <c r="EE2788" s="168"/>
      <c r="EF2788" s="168"/>
      <c r="EG2788" s="168"/>
      <c r="EH2788" s="168"/>
      <c r="EI2788" s="168"/>
      <c r="EJ2788" s="168"/>
      <c r="EK2788" s="168"/>
      <c r="EL2788" s="168"/>
      <c r="EM2788" s="168"/>
      <c r="EN2788" s="168"/>
      <c r="EO2788" s="168"/>
      <c r="EP2788" s="168"/>
      <c r="EQ2788" s="168"/>
      <c r="ER2788" s="168"/>
      <c r="ES2788" s="168"/>
      <c r="ET2788" s="168"/>
      <c r="EU2788" s="168"/>
      <c r="EV2788" s="168"/>
      <c r="EW2788" s="168"/>
      <c r="EX2788" s="168"/>
      <c r="EY2788" s="168"/>
      <c r="EZ2788" s="168"/>
      <c r="FA2788" s="168"/>
      <c r="FB2788" s="168"/>
      <c r="FC2788" s="168"/>
      <c r="FD2788" s="168"/>
    </row>
    <row r="2789" spans="1:160" s="5" customFormat="1" ht="15.75" customHeight="1" x14ac:dyDescent="0.3">
      <c r="A2789" s="263"/>
      <c r="B2789" s="263"/>
      <c r="C2789" s="265"/>
      <c r="D2789" s="438" t="s">
        <v>22</v>
      </c>
      <c r="E2789" s="439"/>
      <c r="F2789" s="439"/>
      <c r="G2789" s="439"/>
      <c r="H2789" s="439"/>
      <c r="I2789" s="439"/>
      <c r="J2789" s="439"/>
      <c r="K2789" s="439"/>
      <c r="L2789" s="439"/>
      <c r="M2789" s="440"/>
      <c r="N2789" s="438" t="s">
        <v>22</v>
      </c>
      <c r="O2789" s="444"/>
      <c r="P2789" s="444"/>
      <c r="Q2789" s="444"/>
      <c r="R2789" s="444"/>
      <c r="S2789" s="444"/>
      <c r="T2789" s="444"/>
      <c r="U2789" s="440"/>
      <c r="V2789" s="33"/>
      <c r="W2789" s="57"/>
      <c r="X2789" s="86"/>
      <c r="Y2789" s="33"/>
      <c r="Z2789" s="36"/>
      <c r="AA2789" s="36"/>
      <c r="AD2789" s="33"/>
      <c r="AG2789" s="33"/>
      <c r="AH2789" s="43"/>
      <c r="AI2789" s="43"/>
      <c r="AJ2789" s="43"/>
      <c r="AK2789" s="43"/>
      <c r="AL2789" s="43"/>
      <c r="AM2789" s="43"/>
      <c r="AN2789" s="43"/>
      <c r="AO2789" s="43"/>
      <c r="AP2789" s="43"/>
      <c r="AQ2789" s="43"/>
      <c r="AR2789" s="43"/>
      <c r="AS2789" s="43"/>
      <c r="AT2789" s="43"/>
      <c r="AU2789" s="44"/>
      <c r="AV2789" s="33"/>
      <c r="AW2789" s="33"/>
      <c r="AX2789" s="33"/>
      <c r="AZ2789" s="141"/>
      <c r="BE2789" s="168"/>
      <c r="BF2789" s="168"/>
      <c r="BG2789" s="168"/>
      <c r="BH2789" s="168"/>
      <c r="BI2789" s="168"/>
      <c r="BJ2789" s="168"/>
      <c r="BK2789" s="168"/>
      <c r="BL2789" s="168"/>
      <c r="BM2789" s="168"/>
      <c r="DK2789" s="168"/>
      <c r="DL2789" s="168"/>
      <c r="DM2789" s="168"/>
      <c r="DN2789" s="168"/>
      <c r="DO2789" s="168"/>
      <c r="DP2789" s="168"/>
      <c r="DQ2789" s="168"/>
      <c r="DR2789" s="168"/>
      <c r="DS2789" s="168"/>
      <c r="DT2789" s="168"/>
      <c r="DU2789" s="168"/>
      <c r="DV2789" s="168"/>
      <c r="DW2789" s="168"/>
      <c r="DX2789" s="168"/>
      <c r="DY2789" s="168"/>
      <c r="DZ2789" s="168"/>
      <c r="EA2789" s="168"/>
      <c r="EB2789" s="168"/>
      <c r="EC2789" s="168"/>
      <c r="ED2789" s="168"/>
      <c r="EE2789" s="168"/>
      <c r="EF2789" s="168"/>
      <c r="EG2789" s="168"/>
      <c r="EH2789" s="168"/>
      <c r="EI2789" s="168"/>
      <c r="EJ2789" s="168"/>
      <c r="EK2789" s="168"/>
      <c r="EL2789" s="168"/>
      <c r="EM2789" s="168"/>
      <c r="EN2789" s="168"/>
      <c r="EO2789" s="168"/>
      <c r="EP2789" s="168"/>
      <c r="EQ2789" s="168"/>
      <c r="ER2789" s="168"/>
      <c r="ES2789" s="168"/>
      <c r="ET2789" s="168"/>
      <c r="EU2789" s="168"/>
      <c r="EV2789" s="168"/>
      <c r="EW2789" s="168"/>
      <c r="EX2789" s="168"/>
      <c r="EY2789" s="168"/>
      <c r="EZ2789" s="168"/>
      <c r="FA2789" s="168"/>
      <c r="FB2789" s="168"/>
      <c r="FC2789" s="168"/>
      <c r="FD2789" s="168"/>
    </row>
    <row r="2790" spans="1:160" s="5" customFormat="1" ht="15.75" customHeight="1" x14ac:dyDescent="0.3">
      <c r="A2790" s="263"/>
      <c r="B2790" s="263"/>
      <c r="C2790" s="265"/>
      <c r="D2790" s="438"/>
      <c r="E2790" s="439"/>
      <c r="F2790" s="439"/>
      <c r="G2790" s="439"/>
      <c r="H2790" s="439"/>
      <c r="I2790" s="439"/>
      <c r="J2790" s="439"/>
      <c r="K2790" s="439"/>
      <c r="L2790" s="439"/>
      <c r="M2790" s="440"/>
      <c r="N2790" s="438"/>
      <c r="O2790" s="439"/>
      <c r="P2790" s="439"/>
      <c r="Q2790" s="439"/>
      <c r="R2790" s="439"/>
      <c r="S2790" s="439"/>
      <c r="T2790" s="439"/>
      <c r="U2790" s="440"/>
      <c r="V2790" s="33"/>
      <c r="W2790" s="57"/>
      <c r="X2790" s="86"/>
      <c r="Y2790" s="33"/>
      <c r="Z2790" s="36"/>
      <c r="AA2790" s="36"/>
      <c r="AD2790" s="33"/>
      <c r="AG2790" s="33"/>
      <c r="AH2790" s="43"/>
      <c r="AI2790" s="43"/>
      <c r="AJ2790" s="43"/>
      <c r="AK2790" s="43"/>
      <c r="AL2790" s="43"/>
      <c r="AM2790" s="43"/>
      <c r="AN2790" s="43"/>
      <c r="AO2790" s="43"/>
      <c r="AP2790" s="43"/>
      <c r="AQ2790" s="43"/>
      <c r="AR2790" s="43"/>
      <c r="AS2790" s="43"/>
      <c r="AT2790" s="43"/>
      <c r="AU2790" s="44"/>
      <c r="AV2790" s="33"/>
      <c r="AW2790" s="33"/>
      <c r="AX2790" s="33"/>
      <c r="AZ2790" s="141"/>
      <c r="BE2790" s="168"/>
      <c r="BF2790" s="168"/>
      <c r="BG2790" s="168"/>
      <c r="BH2790" s="168"/>
      <c r="BI2790" s="168"/>
      <c r="BJ2790" s="168"/>
      <c r="BK2790" s="168"/>
      <c r="BL2790" s="168"/>
      <c r="BM2790" s="168"/>
      <c r="DK2790" s="168"/>
      <c r="DL2790" s="168"/>
      <c r="DM2790" s="168"/>
      <c r="DN2790" s="168"/>
      <c r="DO2790" s="168"/>
      <c r="DP2790" s="168"/>
      <c r="DQ2790" s="168"/>
      <c r="DR2790" s="168"/>
      <c r="DS2790" s="168"/>
      <c r="DT2790" s="168"/>
      <c r="DU2790" s="168"/>
      <c r="DV2790" s="168"/>
      <c r="DW2790" s="168"/>
      <c r="DX2790" s="168"/>
      <c r="DY2790" s="168"/>
      <c r="DZ2790" s="168"/>
      <c r="EA2790" s="168"/>
      <c r="EB2790" s="168"/>
      <c r="EC2790" s="168"/>
      <c r="ED2790" s="168"/>
      <c r="EE2790" s="168"/>
      <c r="EF2790" s="168"/>
      <c r="EG2790" s="168"/>
      <c r="EH2790" s="168"/>
      <c r="EI2790" s="168"/>
      <c r="EJ2790" s="168"/>
      <c r="EK2790" s="168"/>
      <c r="EL2790" s="168"/>
      <c r="EM2790" s="168"/>
      <c r="EN2790" s="168"/>
      <c r="EO2790" s="168"/>
      <c r="EP2790" s="168"/>
      <c r="EQ2790" s="168"/>
      <c r="ER2790" s="168"/>
      <c r="ES2790" s="168"/>
      <c r="ET2790" s="168"/>
      <c r="EU2790" s="168"/>
      <c r="EV2790" s="168"/>
      <c r="EW2790" s="168"/>
      <c r="EX2790" s="168"/>
      <c r="EY2790" s="168"/>
      <c r="EZ2790" s="168"/>
      <c r="FA2790" s="168"/>
      <c r="FB2790" s="168"/>
      <c r="FC2790" s="168"/>
      <c r="FD2790" s="168"/>
    </row>
    <row r="2791" spans="1:160" s="5" customFormat="1" ht="15.75" customHeight="1" x14ac:dyDescent="0.3">
      <c r="A2791" s="263"/>
      <c r="B2791" s="263"/>
      <c r="C2791" s="265"/>
      <c r="D2791" s="441"/>
      <c r="E2791" s="442"/>
      <c r="F2791" s="442"/>
      <c r="G2791" s="442"/>
      <c r="H2791" s="442"/>
      <c r="I2791" s="442"/>
      <c r="J2791" s="442"/>
      <c r="K2791" s="442"/>
      <c r="L2791" s="442"/>
      <c r="M2791" s="443"/>
      <c r="N2791" s="441"/>
      <c r="O2791" s="442"/>
      <c r="P2791" s="442"/>
      <c r="Q2791" s="442"/>
      <c r="R2791" s="442"/>
      <c r="S2791" s="442"/>
      <c r="T2791" s="442"/>
      <c r="U2791" s="443"/>
      <c r="V2791" s="33"/>
      <c r="W2791" s="57"/>
      <c r="X2791" s="86"/>
      <c r="Y2791" s="33"/>
      <c r="Z2791" s="36"/>
      <c r="AA2791" s="36"/>
      <c r="AD2791" s="33"/>
      <c r="AG2791" s="33"/>
      <c r="AH2791" s="43"/>
      <c r="AI2791" s="43"/>
      <c r="AJ2791" s="43"/>
      <c r="AK2791" s="43"/>
      <c r="AL2791" s="43"/>
      <c r="AM2791" s="43"/>
      <c r="AN2791" s="43"/>
      <c r="AO2791" s="43"/>
      <c r="AP2791" s="43"/>
      <c r="AQ2791" s="43"/>
      <c r="AR2791" s="43"/>
      <c r="AS2791" s="43"/>
      <c r="AT2791" s="43"/>
      <c r="AU2791" s="44"/>
      <c r="AV2791" s="33"/>
      <c r="AW2791" s="33"/>
      <c r="AX2791" s="33"/>
      <c r="AZ2791" s="141"/>
      <c r="BE2791" s="168"/>
      <c r="BF2791" s="168"/>
      <c r="BG2791" s="168"/>
      <c r="BH2791" s="168"/>
      <c r="BI2791" s="168"/>
      <c r="BJ2791" s="168"/>
      <c r="BK2791" s="168"/>
      <c r="BL2791" s="168"/>
      <c r="BM2791" s="168"/>
      <c r="DK2791" s="168"/>
      <c r="DL2791" s="168"/>
      <c r="DM2791" s="168"/>
      <c r="DN2791" s="168"/>
      <c r="DO2791" s="168"/>
      <c r="DP2791" s="168"/>
      <c r="DQ2791" s="168"/>
      <c r="DR2791" s="168"/>
      <c r="DS2791" s="168"/>
      <c r="DT2791" s="168"/>
      <c r="DU2791" s="168"/>
      <c r="DV2791" s="168"/>
      <c r="DW2791" s="168"/>
      <c r="DX2791" s="168"/>
      <c r="DY2791" s="168"/>
      <c r="DZ2791" s="168"/>
      <c r="EA2791" s="168"/>
      <c r="EB2791" s="168"/>
      <c r="EC2791" s="168"/>
      <c r="ED2791" s="168"/>
      <c r="EE2791" s="168"/>
      <c r="EF2791" s="168"/>
      <c r="EG2791" s="168"/>
      <c r="EH2791" s="168"/>
      <c r="EI2791" s="168"/>
      <c r="EJ2791" s="168"/>
      <c r="EK2791" s="168"/>
      <c r="EL2791" s="168"/>
      <c r="EM2791" s="168"/>
      <c r="EN2791" s="168"/>
      <c r="EO2791" s="168"/>
      <c r="EP2791" s="168"/>
      <c r="EQ2791" s="168"/>
      <c r="ER2791" s="168"/>
      <c r="ES2791" s="168"/>
      <c r="ET2791" s="168"/>
      <c r="EU2791" s="168"/>
      <c r="EV2791" s="168"/>
      <c r="EW2791" s="168"/>
      <c r="EX2791" s="168"/>
      <c r="EY2791" s="168"/>
      <c r="EZ2791" s="168"/>
      <c r="FA2791" s="168"/>
      <c r="FB2791" s="168"/>
      <c r="FC2791" s="168"/>
      <c r="FD2791" s="168"/>
    </row>
    <row r="2792" spans="1:160" s="5" customFormat="1" x14ac:dyDescent="0.25">
      <c r="A2792" s="263"/>
      <c r="B2792" s="263"/>
      <c r="C2792" s="265"/>
      <c r="D2792" s="10" t="s">
        <v>23</v>
      </c>
      <c r="E2792" s="445" t="e">
        <f>+#REF!</f>
        <v>#REF!</v>
      </c>
      <c r="F2792" s="445"/>
      <c r="G2792" s="445"/>
      <c r="H2792" s="445"/>
      <c r="I2792" s="445"/>
      <c r="J2792" s="445"/>
      <c r="K2792" s="445"/>
      <c r="L2792" s="445"/>
      <c r="M2792" s="446"/>
      <c r="N2792" s="11" t="s">
        <v>23</v>
      </c>
      <c r="O2792" s="445" t="e">
        <f>+#REF!</f>
        <v>#REF!</v>
      </c>
      <c r="P2792" s="445"/>
      <c r="Q2792" s="445"/>
      <c r="R2792" s="445"/>
      <c r="S2792" s="445"/>
      <c r="T2792" s="445"/>
      <c r="U2792" s="446"/>
      <c r="V2792" s="33"/>
      <c r="W2792" s="57"/>
      <c r="X2792" s="86"/>
      <c r="Y2792" s="33"/>
      <c r="Z2792" s="36"/>
      <c r="AA2792" s="36"/>
      <c r="AD2792" s="33"/>
      <c r="AG2792" s="33"/>
      <c r="AH2792" s="43"/>
      <c r="AI2792" s="43"/>
      <c r="AJ2792" s="43"/>
      <c r="AK2792" s="43"/>
      <c r="AL2792" s="43"/>
      <c r="AM2792" s="43"/>
      <c r="AN2792" s="43"/>
      <c r="AO2792" s="43"/>
      <c r="AP2792" s="43"/>
      <c r="AQ2792" s="43"/>
      <c r="AR2792" s="43"/>
      <c r="AS2792" s="43"/>
      <c r="AT2792" s="43"/>
      <c r="AU2792" s="44"/>
      <c r="AV2792" s="33"/>
      <c r="AW2792" s="33"/>
      <c r="AX2792" s="33"/>
      <c r="AZ2792" s="141"/>
      <c r="BE2792" s="168"/>
      <c r="BF2792" s="168"/>
      <c r="BG2792" s="168"/>
      <c r="BH2792" s="168"/>
      <c r="BI2792" s="168"/>
      <c r="BJ2792" s="168"/>
      <c r="BK2792" s="168"/>
      <c r="BL2792" s="168"/>
      <c r="BM2792" s="168"/>
      <c r="DK2792" s="168"/>
      <c r="DL2792" s="168"/>
      <c r="DM2792" s="168"/>
      <c r="DN2792" s="168"/>
      <c r="DO2792" s="168"/>
      <c r="DP2792" s="168"/>
      <c r="DQ2792" s="168"/>
      <c r="DR2792" s="168"/>
      <c r="DS2792" s="168"/>
      <c r="DT2792" s="168"/>
      <c r="DU2792" s="168"/>
      <c r="DV2792" s="168"/>
      <c r="DW2792" s="168"/>
      <c r="DX2792" s="168"/>
      <c r="DY2792" s="168"/>
      <c r="DZ2792" s="168"/>
      <c r="EA2792" s="168"/>
      <c r="EB2792" s="168"/>
      <c r="EC2792" s="168"/>
      <c r="ED2792" s="168"/>
      <c r="EE2792" s="168"/>
      <c r="EF2792" s="168"/>
      <c r="EG2792" s="168"/>
      <c r="EH2792" s="168"/>
      <c r="EI2792" s="168"/>
      <c r="EJ2792" s="168"/>
      <c r="EK2792" s="168"/>
      <c r="EL2792" s="168"/>
      <c r="EM2792" s="168"/>
      <c r="EN2792" s="168"/>
      <c r="EO2792" s="168"/>
      <c r="EP2792" s="168"/>
      <c r="EQ2792" s="168"/>
      <c r="ER2792" s="168"/>
      <c r="ES2792" s="168"/>
      <c r="ET2792" s="168"/>
      <c r="EU2792" s="168"/>
      <c r="EV2792" s="168"/>
      <c r="EW2792" s="168"/>
      <c r="EX2792" s="168"/>
      <c r="EY2792" s="168"/>
      <c r="EZ2792" s="168"/>
      <c r="FA2792" s="168"/>
      <c r="FB2792" s="168"/>
      <c r="FC2792" s="168"/>
      <c r="FD2792" s="168"/>
    </row>
    <row r="2793" spans="1:160" s="5" customFormat="1" ht="14.4" thickBot="1" x14ac:dyDescent="0.3">
      <c r="A2793" s="263"/>
      <c r="B2793" s="263"/>
      <c r="C2793" s="265"/>
      <c r="D2793" s="12" t="s">
        <v>25</v>
      </c>
      <c r="E2793" s="447" t="e">
        <f>+#REF!</f>
        <v>#REF!</v>
      </c>
      <c r="F2793" s="447"/>
      <c r="G2793" s="447"/>
      <c r="H2793" s="447"/>
      <c r="I2793" s="447"/>
      <c r="J2793" s="447"/>
      <c r="K2793" s="447"/>
      <c r="L2793" s="447"/>
      <c r="M2793" s="448"/>
      <c r="N2793" s="13" t="s">
        <v>25</v>
      </c>
      <c r="O2793" s="447" t="e">
        <f>+#REF!</f>
        <v>#REF!</v>
      </c>
      <c r="P2793" s="447"/>
      <c r="Q2793" s="447"/>
      <c r="R2793" s="447"/>
      <c r="S2793" s="447"/>
      <c r="T2793" s="447"/>
      <c r="U2793" s="448"/>
      <c r="V2793" s="33"/>
      <c r="W2793" s="57"/>
      <c r="X2793" s="86"/>
      <c r="Y2793" s="33"/>
      <c r="Z2793" s="36"/>
      <c r="AA2793" s="36"/>
      <c r="AD2793" s="33"/>
      <c r="AG2793" s="33"/>
      <c r="AH2793" s="43"/>
      <c r="AI2793" s="43"/>
      <c r="AJ2793" s="43"/>
      <c r="AK2793" s="43"/>
      <c r="AL2793" s="43"/>
      <c r="AM2793" s="43"/>
      <c r="AN2793" s="43"/>
      <c r="AO2793" s="43"/>
      <c r="AP2793" s="43"/>
      <c r="AQ2793" s="43"/>
      <c r="AR2793" s="43"/>
      <c r="AS2793" s="43"/>
      <c r="AT2793" s="43"/>
      <c r="AU2793" s="44"/>
      <c r="AV2793" s="33"/>
      <c r="AW2793" s="33"/>
      <c r="AX2793" s="33"/>
      <c r="AZ2793" s="141"/>
      <c r="BE2793" s="168"/>
      <c r="BF2793" s="168"/>
      <c r="BG2793" s="168"/>
      <c r="BH2793" s="168"/>
      <c r="BI2793" s="168"/>
      <c r="BJ2793" s="168"/>
      <c r="BK2793" s="168"/>
      <c r="BL2793" s="168"/>
      <c r="BM2793" s="168"/>
      <c r="DK2793" s="168"/>
      <c r="DL2793" s="168"/>
      <c r="DM2793" s="168"/>
      <c r="DN2793" s="168"/>
      <c r="DO2793" s="168"/>
      <c r="DP2793" s="168"/>
      <c r="DQ2793" s="168"/>
      <c r="DR2793" s="168"/>
      <c r="DS2793" s="168"/>
      <c r="DT2793" s="168"/>
      <c r="DU2793" s="168"/>
      <c r="DV2793" s="168"/>
      <c r="DW2793" s="168"/>
      <c r="DX2793" s="168"/>
      <c r="DY2793" s="168"/>
      <c r="DZ2793" s="168"/>
      <c r="EA2793" s="168"/>
      <c r="EB2793" s="168"/>
      <c r="EC2793" s="168"/>
      <c r="ED2793" s="168"/>
      <c r="EE2793" s="168"/>
      <c r="EF2793" s="168"/>
      <c r="EG2793" s="168"/>
      <c r="EH2793" s="168"/>
      <c r="EI2793" s="168"/>
      <c r="EJ2793" s="168"/>
      <c r="EK2793" s="168"/>
      <c r="EL2793" s="168"/>
      <c r="EM2793" s="168"/>
      <c r="EN2793" s="168"/>
      <c r="EO2793" s="168"/>
      <c r="EP2793" s="168"/>
      <c r="EQ2793" s="168"/>
      <c r="ER2793" s="168"/>
      <c r="ES2793" s="168"/>
      <c r="ET2793" s="168"/>
      <c r="EU2793" s="168"/>
      <c r="EV2793" s="168"/>
      <c r="EW2793" s="168"/>
      <c r="EX2793" s="168"/>
      <c r="EY2793" s="168"/>
      <c r="EZ2793" s="168"/>
      <c r="FA2793" s="168"/>
      <c r="FB2793" s="168"/>
      <c r="FC2793" s="168"/>
      <c r="FD2793" s="168"/>
    </row>
    <row r="2794" spans="1:160" s="5" customFormat="1" ht="9.9" customHeight="1" thickBot="1" x14ac:dyDescent="0.3">
      <c r="A2794" s="263"/>
      <c r="B2794" s="263"/>
      <c r="C2794" s="265"/>
      <c r="D2794" s="83"/>
      <c r="E2794" s="84"/>
      <c r="F2794" s="84"/>
      <c r="G2794" s="84"/>
      <c r="H2794" s="84"/>
      <c r="I2794" s="84"/>
      <c r="J2794" s="84"/>
      <c r="K2794" s="84"/>
      <c r="L2794" s="84"/>
      <c r="M2794" s="84"/>
      <c r="N2794" s="83"/>
      <c r="O2794" s="84"/>
      <c r="P2794" s="84"/>
      <c r="Q2794" s="84"/>
      <c r="R2794" s="84"/>
      <c r="S2794" s="84"/>
      <c r="T2794" s="84"/>
      <c r="U2794" s="84"/>
      <c r="V2794" s="33"/>
      <c r="W2794" s="57"/>
      <c r="X2794" s="86"/>
      <c r="Y2794" s="33"/>
      <c r="Z2794" s="36"/>
      <c r="AA2794" s="36"/>
      <c r="AD2794" s="33"/>
      <c r="AG2794" s="33"/>
      <c r="AH2794" s="43"/>
      <c r="AI2794" s="43"/>
      <c r="AJ2794" s="43"/>
      <c r="AK2794" s="43"/>
      <c r="AL2794" s="43"/>
      <c r="AM2794" s="43"/>
      <c r="AN2794" s="43"/>
      <c r="AO2794" s="43"/>
      <c r="AP2794" s="43"/>
      <c r="AQ2794" s="43"/>
      <c r="AR2794" s="43"/>
      <c r="AS2794" s="43"/>
      <c r="AT2794" s="43"/>
      <c r="AU2794" s="44"/>
      <c r="AV2794" s="33"/>
      <c r="AW2794" s="33"/>
      <c r="AX2794" s="33"/>
      <c r="AZ2794" s="141"/>
      <c r="BE2794" s="168"/>
      <c r="BF2794" s="168"/>
      <c r="BG2794" s="168"/>
      <c r="BH2794" s="168"/>
      <c r="BI2794" s="168"/>
      <c r="BJ2794" s="168"/>
      <c r="BK2794" s="168"/>
      <c r="BL2794" s="168"/>
      <c r="BM2794" s="168"/>
      <c r="DK2794" s="168"/>
      <c r="DL2794" s="168"/>
      <c r="DM2794" s="168"/>
      <c r="DN2794" s="168"/>
      <c r="DO2794" s="168"/>
      <c r="DP2794" s="168"/>
      <c r="DQ2794" s="168"/>
      <c r="DR2794" s="168"/>
      <c r="DS2794" s="168"/>
      <c r="DT2794" s="168"/>
      <c r="DU2794" s="168"/>
      <c r="DV2794" s="168"/>
      <c r="DW2794" s="168"/>
      <c r="DX2794" s="168"/>
      <c r="DY2794" s="168"/>
      <c r="DZ2794" s="168"/>
      <c r="EA2794" s="168"/>
      <c r="EB2794" s="168"/>
      <c r="EC2794" s="168"/>
      <c r="ED2794" s="168"/>
      <c r="EE2794" s="168"/>
      <c r="EF2794" s="168"/>
      <c r="EG2794" s="168"/>
      <c r="EH2794" s="168"/>
      <c r="EI2794" s="168"/>
      <c r="EJ2794" s="168"/>
      <c r="EK2794" s="168"/>
      <c r="EL2794" s="168"/>
      <c r="EM2794" s="168"/>
      <c r="EN2794" s="168"/>
      <c r="EO2794" s="168"/>
      <c r="EP2794" s="168"/>
      <c r="EQ2794" s="168"/>
      <c r="ER2794" s="168"/>
      <c r="ES2794" s="168"/>
      <c r="ET2794" s="168"/>
      <c r="EU2794" s="168"/>
      <c r="EV2794" s="168"/>
      <c r="EW2794" s="168"/>
      <c r="EX2794" s="168"/>
      <c r="EY2794" s="168"/>
      <c r="EZ2794" s="168"/>
      <c r="FA2794" s="168"/>
      <c r="FB2794" s="168"/>
      <c r="FC2794" s="168"/>
      <c r="FD2794" s="168"/>
    </row>
    <row r="2795" spans="1:160" s="5" customFormat="1" ht="15.75" customHeight="1" x14ac:dyDescent="0.3">
      <c r="A2795" s="263"/>
      <c r="B2795" s="263"/>
      <c r="C2795" s="265"/>
      <c r="D2795" s="484"/>
      <c r="E2795" s="485"/>
      <c r="F2795" s="488" t="s">
        <v>0</v>
      </c>
      <c r="G2795" s="489"/>
      <c r="H2795" s="489"/>
      <c r="I2795" s="489"/>
      <c r="J2795" s="489"/>
      <c r="K2795" s="489"/>
      <c r="L2795" s="489"/>
      <c r="M2795" s="489"/>
      <c r="N2795" s="489"/>
      <c r="O2795" s="490"/>
      <c r="P2795" s="494" t="s">
        <v>1</v>
      </c>
      <c r="Q2795" s="495"/>
      <c r="R2795" s="495"/>
      <c r="S2795" s="496"/>
      <c r="T2795" s="500"/>
      <c r="U2795" s="501"/>
      <c r="V2795" s="33"/>
      <c r="W2795" s="57"/>
      <c r="X2795" s="86"/>
      <c r="Y2795" s="33"/>
      <c r="Z2795" s="36"/>
      <c r="AA2795" s="36"/>
      <c r="AD2795" s="33"/>
      <c r="AG2795" s="33"/>
      <c r="AH2795" s="43"/>
      <c r="AI2795" s="43"/>
      <c r="AJ2795" s="43"/>
      <c r="AK2795" s="43"/>
      <c r="AL2795" s="43"/>
      <c r="AM2795" s="43"/>
      <c r="AN2795" s="43"/>
      <c r="AO2795" s="43"/>
      <c r="AP2795" s="43"/>
      <c r="AQ2795" s="43"/>
      <c r="AR2795" s="43"/>
      <c r="AS2795" s="43"/>
      <c r="AT2795" s="43"/>
      <c r="AU2795" s="44"/>
      <c r="AV2795" s="33"/>
      <c r="AW2795" s="33"/>
      <c r="AX2795" s="33"/>
      <c r="AZ2795" s="141"/>
      <c r="BE2795" s="168"/>
      <c r="BF2795" s="168"/>
      <c r="BG2795" s="168"/>
      <c r="BH2795" s="168"/>
      <c r="BI2795" s="168"/>
      <c r="BJ2795" s="168"/>
      <c r="BK2795" s="168"/>
      <c r="BL2795" s="168"/>
      <c r="BM2795" s="168"/>
      <c r="DK2795" s="168"/>
      <c r="DL2795" s="168"/>
      <c r="DM2795" s="168"/>
      <c r="DN2795" s="168"/>
      <c r="DO2795" s="168"/>
      <c r="DP2795" s="168"/>
      <c r="DQ2795" s="168"/>
      <c r="DR2795" s="168"/>
      <c r="DS2795" s="168"/>
      <c r="DT2795" s="168"/>
      <c r="DU2795" s="168"/>
      <c r="DV2795" s="168"/>
      <c r="DW2795" s="168"/>
      <c r="DX2795" s="168"/>
      <c r="DY2795" s="168"/>
      <c r="DZ2795" s="168"/>
      <c r="EA2795" s="168"/>
      <c r="EB2795" s="168"/>
      <c r="EC2795" s="168"/>
      <c r="ED2795" s="168"/>
      <c r="EE2795" s="168"/>
      <c r="EF2795" s="168"/>
      <c r="EG2795" s="168"/>
      <c r="EH2795" s="168"/>
      <c r="EI2795" s="168"/>
      <c r="EJ2795" s="168"/>
      <c r="EK2795" s="168"/>
      <c r="EL2795" s="168"/>
      <c r="EM2795" s="168"/>
      <c r="EN2795" s="168"/>
      <c r="EO2795" s="168"/>
      <c r="EP2795" s="168"/>
      <c r="EQ2795" s="168"/>
      <c r="ER2795" s="168"/>
      <c r="ES2795" s="168"/>
      <c r="ET2795" s="168"/>
      <c r="EU2795" s="168"/>
      <c r="EV2795" s="168"/>
      <c r="EW2795" s="168"/>
      <c r="EX2795" s="168"/>
      <c r="EY2795" s="168"/>
      <c r="EZ2795" s="168"/>
      <c r="FA2795" s="168"/>
      <c r="FB2795" s="168"/>
      <c r="FC2795" s="168"/>
      <c r="FD2795" s="168"/>
    </row>
    <row r="2796" spans="1:160" s="5" customFormat="1" ht="15" customHeight="1" x14ac:dyDescent="0.3">
      <c r="A2796" s="263"/>
      <c r="B2796" s="263"/>
      <c r="C2796" s="265"/>
      <c r="D2796" s="481"/>
      <c r="E2796" s="482"/>
      <c r="F2796" s="491"/>
      <c r="G2796" s="492"/>
      <c r="H2796" s="492"/>
      <c r="I2796" s="492"/>
      <c r="J2796" s="492"/>
      <c r="K2796" s="492"/>
      <c r="L2796" s="492"/>
      <c r="M2796" s="492"/>
      <c r="N2796" s="492"/>
      <c r="O2796" s="493"/>
      <c r="P2796" s="497"/>
      <c r="Q2796" s="498"/>
      <c r="R2796" s="498"/>
      <c r="S2796" s="499"/>
      <c r="T2796" s="502"/>
      <c r="U2796" s="503"/>
      <c r="V2796" s="33"/>
      <c r="W2796" s="57"/>
      <c r="X2796" s="86"/>
      <c r="Y2796" s="38"/>
      <c r="Z2796" s="36"/>
      <c r="AA2796" s="36"/>
      <c r="AD2796" s="33"/>
      <c r="AG2796" s="33"/>
      <c r="AH2796" s="43"/>
      <c r="AI2796" s="43"/>
      <c r="AJ2796" s="43"/>
      <c r="AK2796" s="43"/>
      <c r="AL2796" s="43"/>
      <c r="AM2796" s="43"/>
      <c r="AN2796" s="43"/>
      <c r="AO2796" s="43"/>
      <c r="AP2796" s="43"/>
      <c r="AQ2796" s="43"/>
      <c r="AR2796" s="43"/>
      <c r="AS2796" s="43"/>
      <c r="AT2796" s="43"/>
      <c r="AU2796" s="44"/>
      <c r="AV2796" s="33"/>
      <c r="AW2796" s="33"/>
      <c r="AX2796" s="33"/>
      <c r="AZ2796" s="141"/>
      <c r="BE2796" s="168"/>
      <c r="BF2796" s="168"/>
      <c r="BG2796" s="168"/>
      <c r="BH2796" s="168"/>
      <c r="BI2796" s="168"/>
      <c r="BJ2796" s="168"/>
      <c r="BK2796" s="168"/>
      <c r="BL2796" s="168"/>
      <c r="BM2796" s="168"/>
      <c r="DK2796" s="168"/>
      <c r="DL2796" s="168"/>
      <c r="DM2796" s="168"/>
      <c r="DN2796" s="168"/>
      <c r="DO2796" s="168"/>
      <c r="DP2796" s="168"/>
      <c r="DQ2796" s="168"/>
      <c r="DR2796" s="168"/>
      <c r="DS2796" s="168"/>
      <c r="DT2796" s="168"/>
      <c r="DU2796" s="168"/>
      <c r="DV2796" s="168"/>
      <c r="DW2796" s="168"/>
      <c r="DX2796" s="168"/>
      <c r="DY2796" s="168"/>
      <c r="DZ2796" s="168"/>
      <c r="EA2796" s="168"/>
      <c r="EB2796" s="168"/>
      <c r="EC2796" s="168"/>
      <c r="ED2796" s="168"/>
      <c r="EE2796" s="168"/>
      <c r="EF2796" s="168"/>
      <c r="EG2796" s="168"/>
      <c r="EH2796" s="168"/>
      <c r="EI2796" s="168"/>
      <c r="EJ2796" s="168"/>
      <c r="EK2796" s="168"/>
      <c r="EL2796" s="168"/>
      <c r="EM2796" s="168"/>
      <c r="EN2796" s="168"/>
      <c r="EO2796" s="168"/>
      <c r="EP2796" s="168"/>
      <c r="EQ2796" s="168"/>
      <c r="ER2796" s="168"/>
      <c r="ES2796" s="168"/>
      <c r="ET2796" s="168"/>
      <c r="EU2796" s="168"/>
      <c r="EV2796" s="168"/>
      <c r="EW2796" s="168"/>
      <c r="EX2796" s="168"/>
      <c r="EY2796" s="168"/>
      <c r="EZ2796" s="168"/>
      <c r="FA2796" s="168"/>
      <c r="FB2796" s="168"/>
      <c r="FC2796" s="168"/>
      <c r="FD2796" s="168"/>
    </row>
    <row r="2797" spans="1:160" s="5" customFormat="1" ht="30" customHeight="1" thickBot="1" x14ac:dyDescent="0.35">
      <c r="A2797" s="263"/>
      <c r="B2797" s="263"/>
      <c r="C2797" s="265"/>
      <c r="D2797" s="486"/>
      <c r="E2797" s="487"/>
      <c r="F2797" s="506" t="s">
        <v>2</v>
      </c>
      <c r="G2797" s="507"/>
      <c r="H2797" s="507"/>
      <c r="I2797" s="507"/>
      <c r="J2797" s="507"/>
      <c r="K2797" s="507"/>
      <c r="L2797" s="507"/>
      <c r="M2797" s="507"/>
      <c r="N2797" s="507"/>
      <c r="O2797" s="508"/>
      <c r="P2797" s="32">
        <v>58</v>
      </c>
      <c r="Q2797" s="101" t="s">
        <v>3</v>
      </c>
      <c r="R2797" s="509">
        <v>147</v>
      </c>
      <c r="S2797" s="510"/>
      <c r="T2797" s="504"/>
      <c r="U2797" s="505"/>
      <c r="V2797" s="33">
        <f>+IF(C2806="","",1)</f>
        <v>1</v>
      </c>
      <c r="W2797" s="57"/>
      <c r="X2797" s="86"/>
      <c r="Y2797" s="39"/>
      <c r="Z2797" s="36"/>
      <c r="AA2797" s="36"/>
      <c r="AD2797" s="33"/>
      <c r="AG2797" s="33"/>
      <c r="AH2797" s="43"/>
      <c r="AI2797" s="43"/>
      <c r="AJ2797" s="43"/>
      <c r="AK2797" s="43"/>
      <c r="AL2797" s="43"/>
      <c r="AM2797" s="43"/>
      <c r="AN2797" s="43"/>
      <c r="AO2797" s="43"/>
      <c r="AP2797" s="43"/>
      <c r="AQ2797" s="43"/>
      <c r="AR2797" s="43"/>
      <c r="AS2797" s="43"/>
      <c r="AT2797" s="43"/>
      <c r="AU2797" s="44"/>
      <c r="AV2797" s="33"/>
      <c r="AW2797" s="33"/>
      <c r="AX2797" s="33"/>
      <c r="AZ2797" s="141"/>
      <c r="BE2797" s="168"/>
      <c r="BF2797" s="168"/>
      <c r="BG2797" s="168"/>
      <c r="BH2797" s="168"/>
      <c r="BI2797" s="168"/>
      <c r="BJ2797" s="168"/>
      <c r="BK2797" s="168"/>
      <c r="BL2797" s="168"/>
      <c r="BM2797" s="168"/>
      <c r="DK2797" s="168"/>
      <c r="DL2797" s="168"/>
      <c r="DM2797" s="168"/>
      <c r="DN2797" s="168"/>
      <c r="DO2797" s="168"/>
      <c r="DP2797" s="168"/>
      <c r="DQ2797" s="168"/>
      <c r="DR2797" s="168"/>
      <c r="DS2797" s="168"/>
      <c r="DT2797" s="168"/>
      <c r="DU2797" s="168"/>
      <c r="DV2797" s="168"/>
      <c r="DW2797" s="168"/>
      <c r="DX2797" s="168"/>
      <c r="DY2797" s="168"/>
      <c r="DZ2797" s="168"/>
      <c r="EA2797" s="168"/>
      <c r="EB2797" s="168"/>
      <c r="EC2797" s="168"/>
      <c r="ED2797" s="168"/>
      <c r="EE2797" s="168"/>
      <c r="EF2797" s="168"/>
      <c r="EG2797" s="168"/>
      <c r="EH2797" s="168"/>
      <c r="EI2797" s="168"/>
      <c r="EJ2797" s="168"/>
      <c r="EK2797" s="168"/>
      <c r="EL2797" s="168"/>
      <c r="EM2797" s="168"/>
      <c r="EN2797" s="168"/>
      <c r="EO2797" s="168"/>
      <c r="EP2797" s="168"/>
      <c r="EQ2797" s="168"/>
      <c r="ER2797" s="168"/>
      <c r="ES2797" s="168"/>
      <c r="ET2797" s="168"/>
      <c r="EU2797" s="168"/>
      <c r="EV2797" s="168"/>
      <c r="EW2797" s="168"/>
      <c r="EX2797" s="168"/>
      <c r="EY2797" s="168"/>
      <c r="EZ2797" s="168"/>
      <c r="FA2797" s="168"/>
      <c r="FB2797" s="168"/>
      <c r="FC2797" s="168"/>
      <c r="FD2797" s="168"/>
    </row>
    <row r="2798" spans="1:160" s="5" customFormat="1" ht="5.25" customHeight="1" thickBot="1" x14ac:dyDescent="0.35">
      <c r="A2798" s="263"/>
      <c r="B2798" s="263"/>
      <c r="C2798" s="265"/>
      <c r="D2798" s="454"/>
      <c r="E2798" s="454"/>
      <c r="F2798" s="454"/>
      <c r="G2798" s="454"/>
      <c r="H2798" s="454"/>
      <c r="I2798" s="454"/>
      <c r="J2798" s="454"/>
      <c r="K2798" s="454"/>
      <c r="L2798" s="454"/>
      <c r="M2798" s="454"/>
      <c r="N2798" s="454"/>
      <c r="O2798" s="454"/>
      <c r="P2798" s="454"/>
      <c r="Q2798" s="454"/>
      <c r="R2798" s="454"/>
      <c r="S2798" s="454"/>
      <c r="T2798" s="454"/>
      <c r="U2798" s="454"/>
      <c r="V2798" s="33"/>
      <c r="W2798" s="57"/>
      <c r="X2798" s="86"/>
      <c r="Y2798" s="38"/>
      <c r="Z2798" s="36"/>
      <c r="AA2798" s="36"/>
      <c r="AD2798" s="33"/>
      <c r="AG2798" s="33"/>
      <c r="AH2798" s="43"/>
      <c r="AI2798" s="43"/>
      <c r="AJ2798" s="43"/>
      <c r="AK2798" s="43"/>
      <c r="AL2798" s="43"/>
      <c r="AM2798" s="43"/>
      <c r="AN2798" s="43"/>
      <c r="AO2798" s="43"/>
      <c r="AP2798" s="43"/>
      <c r="AQ2798" s="43"/>
      <c r="AR2798" s="43"/>
      <c r="AS2798" s="43"/>
      <c r="AT2798" s="43"/>
      <c r="AU2798" s="44"/>
      <c r="AV2798" s="33"/>
      <c r="AW2798" s="33"/>
      <c r="AX2798" s="33"/>
      <c r="AZ2798" s="141"/>
      <c r="BE2798" s="168"/>
      <c r="BF2798" s="168"/>
      <c r="BG2798" s="168"/>
      <c r="BH2798" s="168"/>
      <c r="BI2798" s="168"/>
      <c r="BJ2798" s="168"/>
      <c r="BK2798" s="168"/>
      <c r="BL2798" s="168"/>
      <c r="BM2798" s="168"/>
      <c r="DK2798" s="168"/>
      <c r="DL2798" s="168"/>
      <c r="DM2798" s="168"/>
      <c r="DN2798" s="168"/>
      <c r="DO2798" s="168"/>
      <c r="DP2798" s="168"/>
      <c r="DQ2798" s="168"/>
      <c r="DR2798" s="168"/>
      <c r="DS2798" s="168"/>
      <c r="DT2798" s="168"/>
      <c r="DU2798" s="168"/>
      <c r="DV2798" s="168"/>
      <c r="DW2798" s="168"/>
      <c r="DX2798" s="168"/>
      <c r="DY2798" s="168"/>
      <c r="DZ2798" s="168"/>
      <c r="EA2798" s="168"/>
      <c r="EB2798" s="168"/>
      <c r="EC2798" s="168"/>
      <c r="ED2798" s="168"/>
      <c r="EE2798" s="168"/>
      <c r="EF2798" s="168"/>
      <c r="EG2798" s="168"/>
      <c r="EH2798" s="168"/>
      <c r="EI2798" s="168"/>
      <c r="EJ2798" s="168"/>
      <c r="EK2798" s="168"/>
      <c r="EL2798" s="168"/>
      <c r="EM2798" s="168"/>
      <c r="EN2798" s="168"/>
      <c r="EO2798" s="168"/>
      <c r="EP2798" s="168"/>
      <c r="EQ2798" s="168"/>
      <c r="ER2798" s="168"/>
      <c r="ES2798" s="168"/>
      <c r="ET2798" s="168"/>
      <c r="EU2798" s="168"/>
      <c r="EV2798" s="168"/>
      <c r="EW2798" s="168"/>
      <c r="EX2798" s="168"/>
      <c r="EY2798" s="168"/>
      <c r="EZ2798" s="168"/>
      <c r="FA2798" s="168"/>
      <c r="FB2798" s="168"/>
      <c r="FC2798" s="168"/>
      <c r="FD2798" s="168"/>
    </row>
    <row r="2799" spans="1:160" s="5" customFormat="1" ht="24.9" customHeight="1" x14ac:dyDescent="0.3">
      <c r="A2799" s="263"/>
      <c r="B2799" s="263"/>
      <c r="C2799" s="265"/>
      <c r="D2799" s="511" t="s">
        <v>4</v>
      </c>
      <c r="E2799" s="512"/>
      <c r="F2799" s="513" t="s">
        <v>168</v>
      </c>
      <c r="G2799" s="514"/>
      <c r="H2799" s="514"/>
      <c r="I2799" s="515"/>
      <c r="J2799" s="516" t="s">
        <v>5</v>
      </c>
      <c r="K2799" s="512"/>
      <c r="L2799" s="513" t="s">
        <v>102</v>
      </c>
      <c r="M2799" s="514"/>
      <c r="N2799" s="514"/>
      <c r="O2799" s="514"/>
      <c r="P2799" s="515"/>
      <c r="Q2799" s="1" t="s">
        <v>6</v>
      </c>
      <c r="R2799" s="513" t="s">
        <v>36</v>
      </c>
      <c r="S2799" s="514"/>
      <c r="T2799" s="514"/>
      <c r="U2799" s="517"/>
      <c r="V2799" s="33"/>
      <c r="W2799" s="57"/>
      <c r="X2799" s="86"/>
      <c r="Y2799" s="33"/>
      <c r="Z2799" s="36"/>
      <c r="AA2799" s="36"/>
      <c r="AD2799" s="33"/>
      <c r="AG2799" s="33"/>
      <c r="AH2799" s="43"/>
      <c r="AI2799" s="43"/>
      <c r="AJ2799" s="43"/>
      <c r="AK2799" s="43"/>
      <c r="AL2799" s="43"/>
      <c r="AM2799" s="43"/>
      <c r="AN2799" s="43"/>
      <c r="AO2799" s="43"/>
      <c r="AP2799" s="43"/>
      <c r="AQ2799" s="43"/>
      <c r="AR2799" s="43"/>
      <c r="AS2799" s="43"/>
      <c r="AT2799" s="43"/>
      <c r="AU2799" s="44"/>
      <c r="AV2799" s="33"/>
      <c r="AW2799" s="33"/>
      <c r="AX2799" s="33"/>
      <c r="AZ2799" s="141"/>
      <c r="BE2799" s="168"/>
      <c r="BF2799" s="168"/>
      <c r="BG2799" s="168"/>
      <c r="BH2799" s="168"/>
      <c r="BI2799" s="168"/>
      <c r="BJ2799" s="168"/>
      <c r="BK2799" s="168"/>
      <c r="BL2799" s="168"/>
      <c r="BM2799" s="168"/>
      <c r="DK2799" s="168"/>
      <c r="DL2799" s="168"/>
      <c r="DM2799" s="168"/>
      <c r="DN2799" s="168"/>
      <c r="DO2799" s="168"/>
      <c r="DP2799" s="168"/>
      <c r="DQ2799" s="168"/>
      <c r="DR2799" s="168"/>
      <c r="DS2799" s="168"/>
      <c r="DT2799" s="168"/>
      <c r="DU2799" s="168"/>
      <c r="DV2799" s="168"/>
      <c r="DW2799" s="168"/>
      <c r="DX2799" s="168"/>
      <c r="DY2799" s="168"/>
      <c r="DZ2799" s="168"/>
      <c r="EA2799" s="168"/>
      <c r="EB2799" s="168"/>
      <c r="EC2799" s="168"/>
      <c r="ED2799" s="168"/>
      <c r="EE2799" s="168"/>
      <c r="EF2799" s="168"/>
      <c r="EG2799" s="168"/>
      <c r="EH2799" s="168"/>
      <c r="EI2799" s="168"/>
      <c r="EJ2799" s="168"/>
      <c r="EK2799" s="168"/>
      <c r="EL2799" s="168"/>
      <c r="EM2799" s="168"/>
      <c r="EN2799" s="168"/>
      <c r="EO2799" s="168"/>
      <c r="EP2799" s="168"/>
      <c r="EQ2799" s="168"/>
      <c r="ER2799" s="168"/>
      <c r="ES2799" s="168"/>
      <c r="ET2799" s="168"/>
      <c r="EU2799" s="168"/>
      <c r="EV2799" s="168"/>
      <c r="EW2799" s="168"/>
      <c r="EX2799" s="168"/>
      <c r="EY2799" s="168"/>
      <c r="EZ2799" s="168"/>
      <c r="FA2799" s="168"/>
      <c r="FB2799" s="168"/>
      <c r="FC2799" s="168"/>
      <c r="FD2799" s="168"/>
    </row>
    <row r="2800" spans="1:160" s="5" customFormat="1" ht="45" customHeight="1" thickBot="1" x14ac:dyDescent="0.35">
      <c r="A2800" s="263"/>
      <c r="B2800" s="263"/>
      <c r="C2800" s="265"/>
      <c r="D2800" s="518" t="s">
        <v>7</v>
      </c>
      <c r="E2800" s="519"/>
      <c r="F2800" s="520" t="s">
        <v>169</v>
      </c>
      <c r="G2800" s="521"/>
      <c r="H2800" s="521"/>
      <c r="I2800" s="521"/>
      <c r="J2800" s="521"/>
      <c r="K2800" s="521"/>
      <c r="L2800" s="521"/>
      <c r="M2800" s="521"/>
      <c r="N2800" s="521"/>
      <c r="O2800" s="521"/>
      <c r="P2800" s="521"/>
      <c r="Q2800" s="521"/>
      <c r="R2800" s="521"/>
      <c r="S2800" s="521"/>
      <c r="T2800" s="521"/>
      <c r="U2800" s="522"/>
      <c r="V2800" s="33"/>
      <c r="W2800" s="57"/>
      <c r="X2800" s="86"/>
      <c r="Y2800" s="33"/>
      <c r="Z2800" s="36"/>
      <c r="AA2800" s="36"/>
      <c r="AD2800" s="33"/>
      <c r="AG2800" s="33"/>
      <c r="AH2800" s="43"/>
      <c r="AI2800" s="43"/>
      <c r="AJ2800" s="43"/>
      <c r="AK2800" s="43"/>
      <c r="AL2800" s="43"/>
      <c r="AM2800" s="43"/>
      <c r="AN2800" s="43"/>
      <c r="AO2800" s="43"/>
      <c r="AP2800" s="43"/>
      <c r="AQ2800" s="43"/>
      <c r="AR2800" s="43"/>
      <c r="AS2800" s="43"/>
      <c r="AT2800" s="43"/>
      <c r="AU2800" s="44"/>
      <c r="AV2800" s="33"/>
      <c r="AW2800" s="33"/>
      <c r="AX2800" s="33"/>
      <c r="AZ2800" s="141"/>
      <c r="BE2800" s="168"/>
      <c r="BF2800" s="168"/>
      <c r="BG2800" s="168"/>
      <c r="BH2800" s="168"/>
      <c r="BI2800" s="168"/>
      <c r="BJ2800" s="168"/>
      <c r="BK2800" s="168"/>
      <c r="BL2800" s="168"/>
      <c r="BM2800" s="168"/>
      <c r="DK2800" s="168"/>
      <c r="DL2800" s="168"/>
      <c r="DM2800" s="168"/>
      <c r="DN2800" s="168"/>
      <c r="DO2800" s="168"/>
      <c r="DP2800" s="168"/>
      <c r="DQ2800" s="168"/>
      <c r="DR2800" s="168"/>
      <c r="DS2800" s="168"/>
      <c r="DT2800" s="168"/>
      <c r="DU2800" s="168"/>
      <c r="DV2800" s="168"/>
      <c r="DW2800" s="168"/>
      <c r="DX2800" s="168"/>
      <c r="DY2800" s="168"/>
      <c r="DZ2800" s="168"/>
      <c r="EA2800" s="168"/>
      <c r="EB2800" s="168"/>
      <c r="EC2800" s="168"/>
      <c r="ED2800" s="168"/>
      <c r="EE2800" s="168"/>
      <c r="EF2800" s="168"/>
      <c r="EG2800" s="168"/>
      <c r="EH2800" s="168"/>
      <c r="EI2800" s="168"/>
      <c r="EJ2800" s="168"/>
      <c r="EK2800" s="168"/>
      <c r="EL2800" s="168"/>
      <c r="EM2800" s="168"/>
      <c r="EN2800" s="168"/>
      <c r="EO2800" s="168"/>
      <c r="EP2800" s="168"/>
      <c r="EQ2800" s="168"/>
      <c r="ER2800" s="168"/>
      <c r="ES2800" s="168"/>
      <c r="ET2800" s="168"/>
      <c r="EU2800" s="168"/>
      <c r="EV2800" s="168"/>
      <c r="EW2800" s="168"/>
      <c r="EX2800" s="168"/>
      <c r="EY2800" s="168"/>
      <c r="EZ2800" s="168"/>
      <c r="FA2800" s="168"/>
      <c r="FB2800" s="168"/>
      <c r="FC2800" s="168"/>
      <c r="FD2800" s="168"/>
    </row>
    <row r="2801" spans="1:160" s="5" customFormat="1" ht="5.0999999999999996" customHeight="1" thickBot="1" x14ac:dyDescent="0.35">
      <c r="A2801" s="263"/>
      <c r="B2801" s="263"/>
      <c r="C2801" s="265"/>
      <c r="D2801" s="523"/>
      <c r="E2801" s="523"/>
      <c r="F2801" s="523"/>
      <c r="G2801" s="523"/>
      <c r="H2801" s="523"/>
      <c r="I2801" s="523"/>
      <c r="J2801" s="523"/>
      <c r="K2801" s="523"/>
      <c r="L2801" s="523"/>
      <c r="M2801" s="523"/>
      <c r="N2801" s="523"/>
      <c r="O2801" s="523"/>
      <c r="P2801" s="523"/>
      <c r="Q2801" s="523"/>
      <c r="R2801" s="523"/>
      <c r="S2801" s="523"/>
      <c r="T2801" s="523"/>
      <c r="U2801" s="523"/>
      <c r="V2801" s="33"/>
      <c r="W2801" s="57"/>
      <c r="X2801" s="86"/>
      <c r="Y2801" s="33"/>
      <c r="Z2801" s="36"/>
      <c r="AA2801" s="36"/>
      <c r="AD2801" s="33"/>
      <c r="AG2801" s="33"/>
      <c r="AH2801" s="43"/>
      <c r="AI2801" s="43"/>
      <c r="AJ2801" s="43"/>
      <c r="AK2801" s="43"/>
      <c r="AL2801" s="43"/>
      <c r="AM2801" s="43"/>
      <c r="AN2801" s="43"/>
      <c r="AO2801" s="43"/>
      <c r="AP2801" s="43"/>
      <c r="AQ2801" s="43"/>
      <c r="AR2801" s="43"/>
      <c r="AS2801" s="43"/>
      <c r="AT2801" s="43"/>
      <c r="AU2801" s="44"/>
      <c r="AV2801" s="33"/>
      <c r="AW2801" s="33"/>
      <c r="AX2801" s="33"/>
      <c r="AZ2801" s="141"/>
      <c r="BE2801" s="168"/>
      <c r="BF2801" s="168"/>
      <c r="BG2801" s="168"/>
      <c r="BH2801" s="168"/>
      <c r="BI2801" s="168"/>
      <c r="BJ2801" s="168"/>
      <c r="BK2801" s="168"/>
      <c r="BL2801" s="168"/>
      <c r="BM2801" s="168"/>
      <c r="DK2801" s="168"/>
      <c r="DL2801" s="168"/>
      <c r="DM2801" s="168"/>
      <c r="DN2801" s="168"/>
      <c r="DO2801" s="168"/>
      <c r="DP2801" s="168"/>
      <c r="DQ2801" s="168"/>
      <c r="DR2801" s="168"/>
      <c r="DS2801" s="168"/>
      <c r="DT2801" s="168"/>
      <c r="DU2801" s="168"/>
      <c r="DV2801" s="168"/>
      <c r="DW2801" s="168"/>
      <c r="DX2801" s="168"/>
      <c r="DY2801" s="168"/>
      <c r="DZ2801" s="168"/>
      <c r="EA2801" s="168"/>
      <c r="EB2801" s="168"/>
      <c r="EC2801" s="168"/>
      <c r="ED2801" s="168"/>
      <c r="EE2801" s="168"/>
      <c r="EF2801" s="168"/>
      <c r="EG2801" s="168"/>
      <c r="EH2801" s="168"/>
      <c r="EI2801" s="168"/>
      <c r="EJ2801" s="168"/>
      <c r="EK2801" s="168"/>
      <c r="EL2801" s="168"/>
      <c r="EM2801" s="168"/>
      <c r="EN2801" s="168"/>
      <c r="EO2801" s="168"/>
      <c r="EP2801" s="168"/>
      <c r="EQ2801" s="168"/>
      <c r="ER2801" s="168"/>
      <c r="ES2801" s="168"/>
      <c r="ET2801" s="168"/>
      <c r="EU2801" s="168"/>
      <c r="EV2801" s="168"/>
      <c r="EW2801" s="168"/>
      <c r="EX2801" s="168"/>
      <c r="EY2801" s="168"/>
      <c r="EZ2801" s="168"/>
      <c r="FA2801" s="168"/>
      <c r="FB2801" s="168"/>
      <c r="FC2801" s="168"/>
      <c r="FD2801" s="168"/>
    </row>
    <row r="2802" spans="1:160" s="5" customFormat="1" ht="24.9" customHeight="1" thickBot="1" x14ac:dyDescent="0.35">
      <c r="A2802" s="263"/>
      <c r="B2802" s="263"/>
      <c r="C2802" s="265"/>
      <c r="D2802" s="2" t="s">
        <v>103</v>
      </c>
      <c r="E2802" s="98" t="s">
        <v>106</v>
      </c>
      <c r="F2802" s="455" t="s">
        <v>104</v>
      </c>
      <c r="G2802" s="524"/>
      <c r="H2802" s="456"/>
      <c r="I2802" s="525">
        <v>44058</v>
      </c>
      <c r="J2802" s="526"/>
      <c r="K2802" s="526"/>
      <c r="L2802" s="526"/>
      <c r="M2802" s="526"/>
      <c r="N2802" s="527"/>
      <c r="O2802" s="3" t="s">
        <v>8</v>
      </c>
      <c r="P2802" s="449" t="s">
        <v>24</v>
      </c>
      <c r="Q2802" s="450"/>
      <c r="R2802" s="450"/>
      <c r="S2802" s="450"/>
      <c r="T2802" s="450"/>
      <c r="U2802" s="528"/>
      <c r="V2802" s="33"/>
      <c r="W2802" s="57"/>
      <c r="X2802" s="86"/>
      <c r="Y2802" s="33"/>
      <c r="Z2802" s="36"/>
      <c r="AA2802" s="36"/>
      <c r="AD2802" s="33"/>
      <c r="AG2802" s="33"/>
      <c r="AH2802" s="43"/>
      <c r="AI2802" s="43"/>
      <c r="AJ2802" s="43"/>
      <c r="AK2802" s="43"/>
      <c r="AL2802" s="43"/>
      <c r="AM2802" s="43"/>
      <c r="AN2802" s="43"/>
      <c r="AO2802" s="43"/>
      <c r="AP2802" s="43"/>
      <c r="AQ2802" s="43"/>
      <c r="AR2802" s="43"/>
      <c r="AS2802" s="43"/>
      <c r="AT2802" s="43"/>
      <c r="AU2802" s="44"/>
      <c r="AV2802" s="33"/>
      <c r="AW2802" s="33"/>
      <c r="AX2802" s="33"/>
      <c r="AZ2802" s="141"/>
      <c r="BE2802" s="168"/>
      <c r="BF2802" s="168"/>
      <c r="BG2802" s="168"/>
      <c r="BH2802" s="168"/>
      <c r="BI2802" s="168"/>
      <c r="BJ2802" s="168"/>
      <c r="BK2802" s="168"/>
      <c r="BL2802" s="168"/>
      <c r="BM2802" s="168"/>
      <c r="DK2802" s="168"/>
      <c r="DL2802" s="168"/>
      <c r="DM2802" s="168"/>
      <c r="DN2802" s="168"/>
      <c r="DO2802" s="168"/>
      <c r="DP2802" s="168"/>
      <c r="DQ2802" s="168"/>
      <c r="DR2802" s="168"/>
      <c r="DS2802" s="168"/>
      <c r="DT2802" s="168"/>
      <c r="DU2802" s="168"/>
      <c r="DV2802" s="168"/>
      <c r="DW2802" s="168"/>
      <c r="DX2802" s="168"/>
      <c r="DY2802" s="168"/>
      <c r="DZ2802" s="168"/>
      <c r="EA2802" s="168"/>
      <c r="EB2802" s="168"/>
      <c r="EC2802" s="168"/>
      <c r="ED2802" s="168"/>
      <c r="EE2802" s="168"/>
      <c r="EF2802" s="168"/>
      <c r="EG2802" s="168"/>
      <c r="EH2802" s="168"/>
      <c r="EI2802" s="168"/>
      <c r="EJ2802" s="168"/>
      <c r="EK2802" s="168"/>
      <c r="EL2802" s="168"/>
      <c r="EM2802" s="168"/>
      <c r="EN2802" s="168"/>
      <c r="EO2802" s="168"/>
      <c r="EP2802" s="168"/>
      <c r="EQ2802" s="168"/>
      <c r="ER2802" s="168"/>
      <c r="ES2802" s="168"/>
      <c r="ET2802" s="168"/>
      <c r="EU2802" s="168"/>
      <c r="EV2802" s="168"/>
      <c r="EW2802" s="168"/>
      <c r="EX2802" s="168"/>
      <c r="EY2802" s="168"/>
      <c r="EZ2802" s="168"/>
      <c r="FA2802" s="168"/>
      <c r="FB2802" s="168"/>
      <c r="FC2802" s="168"/>
      <c r="FD2802" s="168"/>
    </row>
    <row r="2803" spans="1:160" s="5" customFormat="1" ht="5.0999999999999996" customHeight="1" thickBot="1" x14ac:dyDescent="0.35">
      <c r="A2803" s="263"/>
      <c r="B2803" s="263"/>
      <c r="C2803" s="265"/>
      <c r="D2803" s="100"/>
      <c r="E2803" s="100"/>
      <c r="F2803" s="100"/>
      <c r="G2803" s="100"/>
      <c r="H2803" s="100"/>
      <c r="I2803" s="100"/>
      <c r="J2803" s="100"/>
      <c r="K2803" s="100"/>
      <c r="L2803" s="100"/>
      <c r="M2803" s="100"/>
      <c r="N2803" s="100"/>
      <c r="O2803" s="100"/>
      <c r="P2803" s="100"/>
      <c r="Q2803" s="100"/>
      <c r="R2803" s="100"/>
      <c r="S2803" s="100"/>
      <c r="T2803" s="100"/>
      <c r="U2803" s="100"/>
      <c r="V2803" s="33"/>
      <c r="W2803" s="57"/>
      <c r="X2803" s="86"/>
      <c r="Y2803" s="33"/>
      <c r="Z2803" s="36"/>
      <c r="AA2803" s="36"/>
      <c r="AD2803" s="33"/>
      <c r="AG2803" s="33"/>
      <c r="AH2803" s="43"/>
      <c r="AI2803" s="43"/>
      <c r="AJ2803" s="43"/>
      <c r="AK2803" s="43"/>
      <c r="AL2803" s="43"/>
      <c r="AM2803" s="43"/>
      <c r="AN2803" s="43"/>
      <c r="AO2803" s="43"/>
      <c r="AP2803" s="43"/>
      <c r="AQ2803" s="43"/>
      <c r="AR2803" s="43"/>
      <c r="AS2803" s="43"/>
      <c r="AT2803" s="43"/>
      <c r="AU2803" s="44"/>
      <c r="AV2803" s="33"/>
      <c r="AW2803" s="33"/>
      <c r="AX2803" s="33"/>
      <c r="AZ2803" s="141"/>
      <c r="BE2803" s="168"/>
      <c r="BF2803" s="168"/>
      <c r="BG2803" s="168"/>
      <c r="BH2803" s="168"/>
      <c r="BI2803" s="168"/>
      <c r="BJ2803" s="168"/>
      <c r="BK2803" s="168"/>
      <c r="BL2803" s="168"/>
      <c r="BM2803" s="168"/>
      <c r="DK2803" s="168"/>
      <c r="DL2803" s="168"/>
      <c r="DM2803" s="168"/>
      <c r="DN2803" s="168"/>
      <c r="DO2803" s="168"/>
      <c r="DP2803" s="168"/>
      <c r="DQ2803" s="168"/>
      <c r="DR2803" s="168"/>
      <c r="DS2803" s="168"/>
      <c r="DT2803" s="168"/>
      <c r="DU2803" s="168"/>
      <c r="DV2803" s="168"/>
      <c r="DW2803" s="168"/>
      <c r="DX2803" s="168"/>
      <c r="DY2803" s="168"/>
      <c r="DZ2803" s="168"/>
      <c r="EA2803" s="168"/>
      <c r="EB2803" s="168"/>
      <c r="EC2803" s="168"/>
      <c r="ED2803" s="168"/>
      <c r="EE2803" s="168"/>
      <c r="EF2803" s="168"/>
      <c r="EG2803" s="168"/>
      <c r="EH2803" s="168"/>
      <c r="EI2803" s="168"/>
      <c r="EJ2803" s="168"/>
      <c r="EK2803" s="168"/>
      <c r="EL2803" s="168"/>
      <c r="EM2803" s="168"/>
      <c r="EN2803" s="168"/>
      <c r="EO2803" s="168"/>
      <c r="EP2803" s="168"/>
      <c r="EQ2803" s="168"/>
      <c r="ER2803" s="168"/>
      <c r="ES2803" s="168"/>
      <c r="ET2803" s="168"/>
      <c r="EU2803" s="168"/>
      <c r="EV2803" s="168"/>
      <c r="EW2803" s="168"/>
      <c r="EX2803" s="168"/>
      <c r="EY2803" s="168"/>
      <c r="EZ2803" s="168"/>
      <c r="FA2803" s="168"/>
      <c r="FB2803" s="168"/>
      <c r="FC2803" s="168"/>
      <c r="FD2803" s="168"/>
    </row>
    <row r="2804" spans="1:160" s="5" customFormat="1" ht="24.9" customHeight="1" thickBot="1" x14ac:dyDescent="0.35">
      <c r="A2804" s="263"/>
      <c r="B2804" s="263"/>
      <c r="C2804" s="265"/>
      <c r="D2804" s="2" t="s">
        <v>31</v>
      </c>
      <c r="E2804" s="449"/>
      <c r="F2804" s="450"/>
      <c r="G2804" s="450"/>
      <c r="H2804" s="450"/>
      <c r="I2804" s="450"/>
      <c r="J2804" s="451"/>
      <c r="K2804" s="19" t="s">
        <v>105</v>
      </c>
      <c r="L2804" s="452"/>
      <c r="M2804" s="452"/>
      <c r="N2804" s="452"/>
      <c r="O2804" s="452"/>
      <c r="P2804" s="452"/>
      <c r="Q2804" s="452"/>
      <c r="R2804" s="452"/>
      <c r="S2804" s="452"/>
      <c r="T2804" s="452"/>
      <c r="U2804" s="453"/>
      <c r="V2804" s="33"/>
      <c r="W2804" s="57"/>
      <c r="X2804" s="86"/>
      <c r="Y2804" s="33"/>
      <c r="Z2804" s="36"/>
      <c r="AA2804" s="36"/>
      <c r="AD2804" s="33"/>
      <c r="AG2804" s="33"/>
      <c r="AH2804" s="43"/>
      <c r="AI2804" s="43"/>
      <c r="AJ2804" s="43"/>
      <c r="AK2804" s="43"/>
      <c r="AL2804" s="43"/>
      <c r="AM2804" s="43"/>
      <c r="AN2804" s="43"/>
      <c r="AO2804" s="43"/>
      <c r="AP2804" s="43"/>
      <c r="AQ2804" s="43"/>
      <c r="AR2804" s="43"/>
      <c r="AS2804" s="43"/>
      <c r="AT2804" s="43"/>
      <c r="AU2804" s="44"/>
      <c r="AV2804" s="33"/>
      <c r="AW2804" s="33"/>
      <c r="AX2804" s="33"/>
      <c r="AZ2804" s="141"/>
      <c r="BE2804" s="168"/>
      <c r="BF2804" s="168"/>
      <c r="BG2804" s="168"/>
      <c r="BH2804" s="168"/>
      <c r="BI2804" s="168"/>
      <c r="BJ2804" s="168"/>
      <c r="BK2804" s="168"/>
      <c r="BL2804" s="168"/>
      <c r="BM2804" s="168"/>
      <c r="DK2804" s="168"/>
      <c r="DL2804" s="168"/>
      <c r="DM2804" s="168"/>
      <c r="DN2804" s="168"/>
      <c r="DO2804" s="168"/>
      <c r="DP2804" s="168"/>
      <c r="DQ2804" s="168"/>
      <c r="DR2804" s="168"/>
      <c r="DS2804" s="168"/>
      <c r="DT2804" s="168"/>
      <c r="DU2804" s="168"/>
      <c r="DV2804" s="168"/>
      <c r="DW2804" s="168"/>
      <c r="DX2804" s="168"/>
      <c r="DY2804" s="168"/>
      <c r="DZ2804" s="168"/>
      <c r="EA2804" s="168"/>
      <c r="EB2804" s="168"/>
      <c r="EC2804" s="168"/>
      <c r="ED2804" s="168"/>
      <c r="EE2804" s="168"/>
      <c r="EF2804" s="168"/>
      <c r="EG2804" s="168"/>
      <c r="EH2804" s="168"/>
      <c r="EI2804" s="168"/>
      <c r="EJ2804" s="168"/>
      <c r="EK2804" s="168"/>
      <c r="EL2804" s="168"/>
      <c r="EM2804" s="168"/>
      <c r="EN2804" s="168"/>
      <c r="EO2804" s="168"/>
      <c r="EP2804" s="168"/>
      <c r="EQ2804" s="168"/>
      <c r="ER2804" s="168"/>
      <c r="ES2804" s="168"/>
      <c r="ET2804" s="168"/>
      <c r="EU2804" s="168"/>
      <c r="EV2804" s="168"/>
      <c r="EW2804" s="168"/>
      <c r="EX2804" s="168"/>
      <c r="EY2804" s="168"/>
      <c r="EZ2804" s="168"/>
      <c r="FA2804" s="168"/>
      <c r="FB2804" s="168"/>
      <c r="FC2804" s="168"/>
      <c r="FD2804" s="168"/>
    </row>
    <row r="2805" spans="1:160" s="5" customFormat="1" ht="5.0999999999999996" customHeight="1" thickBot="1" x14ac:dyDescent="0.35">
      <c r="A2805" s="263"/>
      <c r="B2805" s="263"/>
      <c r="C2805" s="265"/>
      <c r="D2805" s="454"/>
      <c r="E2805" s="454"/>
      <c r="F2805" s="454"/>
      <c r="G2805" s="454"/>
      <c r="H2805" s="454"/>
      <c r="I2805" s="454"/>
      <c r="J2805" s="454"/>
      <c r="K2805" s="454"/>
      <c r="L2805" s="454"/>
      <c r="M2805" s="454"/>
      <c r="N2805" s="454"/>
      <c r="O2805" s="454"/>
      <c r="P2805" s="454"/>
      <c r="Q2805" s="454"/>
      <c r="R2805" s="454"/>
      <c r="S2805" s="454"/>
      <c r="T2805" s="454"/>
      <c r="U2805" s="454"/>
      <c r="V2805" s="33"/>
      <c r="W2805" s="57"/>
      <c r="X2805" s="86"/>
      <c r="Y2805" s="33"/>
      <c r="Z2805" s="36"/>
      <c r="AA2805" s="36"/>
      <c r="AD2805" s="33"/>
      <c r="AG2805" s="33"/>
      <c r="AH2805" s="43"/>
      <c r="AI2805" s="43"/>
      <c r="AJ2805" s="43"/>
      <c r="AK2805" s="43"/>
      <c r="AL2805" s="43"/>
      <c r="AM2805" s="43"/>
      <c r="AN2805" s="43"/>
      <c r="AO2805" s="43"/>
      <c r="AP2805" s="43"/>
      <c r="AQ2805" s="43"/>
      <c r="AR2805" s="43"/>
      <c r="AS2805" s="43"/>
      <c r="AT2805" s="43"/>
      <c r="AU2805" s="44"/>
      <c r="AV2805" s="33"/>
      <c r="AW2805" s="33"/>
      <c r="AX2805" s="33"/>
      <c r="AZ2805" s="141"/>
      <c r="BE2805" s="168"/>
      <c r="BF2805" s="168"/>
      <c r="BG2805" s="168"/>
      <c r="BH2805" s="168"/>
      <c r="BI2805" s="168"/>
      <c r="BJ2805" s="168"/>
      <c r="BK2805" s="168"/>
      <c r="BL2805" s="168"/>
      <c r="BM2805" s="168"/>
      <c r="DK2805" s="168"/>
      <c r="DL2805" s="168"/>
      <c r="DM2805" s="168"/>
      <c r="DN2805" s="168"/>
      <c r="DO2805" s="168"/>
      <c r="DP2805" s="168"/>
      <c r="DQ2805" s="168"/>
      <c r="DR2805" s="168"/>
      <c r="DS2805" s="168"/>
      <c r="DT2805" s="168"/>
      <c r="DU2805" s="168"/>
      <c r="DV2805" s="168"/>
      <c r="DW2805" s="168"/>
      <c r="DX2805" s="168"/>
      <c r="DY2805" s="168"/>
      <c r="DZ2805" s="168"/>
      <c r="EA2805" s="168"/>
      <c r="EB2805" s="168"/>
      <c r="EC2805" s="168"/>
      <c r="ED2805" s="168"/>
      <c r="EE2805" s="168"/>
      <c r="EF2805" s="168"/>
      <c r="EG2805" s="168"/>
      <c r="EH2805" s="168"/>
      <c r="EI2805" s="168"/>
      <c r="EJ2805" s="168"/>
      <c r="EK2805" s="168"/>
      <c r="EL2805" s="168"/>
      <c r="EM2805" s="168"/>
      <c r="EN2805" s="168"/>
      <c r="EO2805" s="168"/>
      <c r="EP2805" s="168"/>
      <c r="EQ2805" s="168"/>
      <c r="ER2805" s="168"/>
      <c r="ES2805" s="168"/>
      <c r="ET2805" s="168"/>
      <c r="EU2805" s="168"/>
      <c r="EV2805" s="168"/>
      <c r="EW2805" s="168"/>
      <c r="EX2805" s="168"/>
      <c r="EY2805" s="168"/>
      <c r="EZ2805" s="168"/>
      <c r="FA2805" s="168"/>
      <c r="FB2805" s="168"/>
      <c r="FC2805" s="168"/>
      <c r="FD2805" s="168"/>
    </row>
    <row r="2806" spans="1:160" s="5" customFormat="1" ht="45" customHeight="1" thickBot="1" x14ac:dyDescent="0.35">
      <c r="A2806" s="263">
        <f>+E2806</f>
        <v>9.0699999999999985</v>
      </c>
      <c r="B2806" s="264">
        <f>+U2830</f>
        <v>0</v>
      </c>
      <c r="C2806" s="265">
        <v>50</v>
      </c>
      <c r="D2806" s="165" t="s">
        <v>9</v>
      </c>
      <c r="E2806" s="180">
        <v>9.0699999999999985</v>
      </c>
      <c r="F2806" s="455" t="s">
        <v>29</v>
      </c>
      <c r="G2806" s="456"/>
      <c r="H2806" s="532" t="s">
        <v>152</v>
      </c>
      <c r="I2806" s="457"/>
      <c r="J2806" s="457"/>
      <c r="K2806" s="457"/>
      <c r="L2806" s="457"/>
      <c r="M2806" s="458"/>
      <c r="N2806" s="459" t="s">
        <v>32</v>
      </c>
      <c r="O2806" s="460"/>
      <c r="P2806" s="461"/>
      <c r="Q2806" s="462" t="s">
        <v>54</v>
      </c>
      <c r="R2806" s="463"/>
      <c r="S2806" s="463"/>
      <c r="T2806" s="463"/>
      <c r="U2806" s="464"/>
      <c r="V2806" s="33"/>
      <c r="W2806" s="57"/>
      <c r="X2806" s="86"/>
      <c r="Y2806" s="33"/>
      <c r="Z2806" s="38"/>
      <c r="AA2806" s="38"/>
      <c r="AD2806" s="33"/>
      <c r="AG2806" s="33"/>
      <c r="AH2806" s="43"/>
      <c r="AI2806" s="43"/>
      <c r="AJ2806" s="43"/>
      <c r="AK2806" s="43"/>
      <c r="AL2806" s="43"/>
      <c r="AM2806" s="43"/>
      <c r="AN2806" s="43"/>
      <c r="AO2806" s="43"/>
      <c r="AP2806" s="43"/>
      <c r="AQ2806" s="43"/>
      <c r="AR2806" s="43"/>
      <c r="AS2806" s="43"/>
      <c r="AT2806" s="43"/>
      <c r="AU2806" s="44"/>
      <c r="AV2806" s="33"/>
      <c r="AW2806" s="33"/>
      <c r="AX2806" s="33"/>
      <c r="AZ2806" s="141"/>
      <c r="BE2806" s="168"/>
      <c r="BF2806" s="168"/>
      <c r="BG2806" s="168"/>
      <c r="BH2806" s="168"/>
      <c r="BI2806" s="168"/>
      <c r="BJ2806" s="168"/>
      <c r="BK2806" s="168"/>
      <c r="BL2806" s="168"/>
      <c r="BM2806" s="168"/>
      <c r="DK2806" s="168"/>
      <c r="DL2806" s="168"/>
      <c r="DM2806" s="168"/>
      <c r="DN2806" s="168"/>
      <c r="DO2806" s="168"/>
      <c r="DP2806" s="168"/>
      <c r="DQ2806" s="168"/>
      <c r="DR2806" s="168"/>
      <c r="DS2806" s="168"/>
      <c r="DT2806" s="168"/>
      <c r="DU2806" s="168"/>
      <c r="DV2806" s="168"/>
      <c r="DW2806" s="168"/>
      <c r="DX2806" s="168"/>
      <c r="DY2806" s="168"/>
      <c r="DZ2806" s="168"/>
      <c r="EA2806" s="168"/>
      <c r="EB2806" s="168"/>
      <c r="EC2806" s="168"/>
      <c r="ED2806" s="168"/>
      <c r="EE2806" s="168"/>
      <c r="EF2806" s="168"/>
      <c r="EG2806" s="168"/>
      <c r="EH2806" s="168"/>
      <c r="EI2806" s="168"/>
      <c r="EJ2806" s="168"/>
      <c r="EK2806" s="168"/>
      <c r="EL2806" s="168"/>
      <c r="EM2806" s="168"/>
      <c r="EN2806" s="168"/>
      <c r="EO2806" s="168"/>
      <c r="EP2806" s="168"/>
      <c r="EQ2806" s="168"/>
      <c r="ER2806" s="168"/>
      <c r="ES2806" s="168"/>
      <c r="ET2806" s="168"/>
      <c r="EU2806" s="168"/>
      <c r="EV2806" s="168"/>
      <c r="EW2806" s="168"/>
      <c r="EX2806" s="168"/>
      <c r="EY2806" s="168"/>
      <c r="EZ2806" s="168"/>
      <c r="FA2806" s="168"/>
      <c r="FB2806" s="168"/>
      <c r="FC2806" s="168"/>
      <c r="FD2806" s="168"/>
    </row>
    <row r="2807" spans="1:160" s="5" customFormat="1" ht="5.0999999999999996" customHeight="1" thickBot="1" x14ac:dyDescent="0.35">
      <c r="A2807" s="263"/>
      <c r="B2807" s="263"/>
      <c r="C2807" s="265"/>
      <c r="D2807" s="428"/>
      <c r="E2807" s="428"/>
      <c r="F2807" s="428"/>
      <c r="G2807" s="428"/>
      <c r="H2807" s="428"/>
      <c r="I2807" s="428"/>
      <c r="J2807" s="428"/>
      <c r="K2807" s="428"/>
      <c r="L2807" s="428"/>
      <c r="M2807" s="428"/>
      <c r="N2807" s="454"/>
      <c r="O2807" s="454"/>
      <c r="P2807" s="454"/>
      <c r="Q2807" s="454"/>
      <c r="R2807" s="454"/>
      <c r="S2807" s="454"/>
      <c r="T2807" s="454"/>
      <c r="U2807" s="454"/>
      <c r="V2807" s="33"/>
      <c r="W2807" s="57"/>
      <c r="X2807" s="86"/>
      <c r="Y2807" s="33"/>
      <c r="Z2807" s="76"/>
      <c r="AA2807" s="76"/>
      <c r="AD2807" s="33"/>
      <c r="AG2807" s="33"/>
      <c r="AH2807" s="43"/>
      <c r="AI2807" s="43"/>
      <c r="AJ2807" s="43"/>
      <c r="AK2807" s="43"/>
      <c r="AL2807" s="43"/>
      <c r="AM2807" s="43"/>
      <c r="AN2807" s="43"/>
      <c r="AO2807" s="43"/>
      <c r="AP2807" s="43"/>
      <c r="AQ2807" s="43"/>
      <c r="AR2807" s="43"/>
      <c r="AS2807" s="43"/>
      <c r="AT2807" s="43"/>
      <c r="AU2807" s="44"/>
      <c r="AV2807" s="33"/>
      <c r="AW2807" s="33"/>
      <c r="AX2807" s="33"/>
      <c r="AZ2807" s="141"/>
      <c r="BE2807" s="168"/>
      <c r="BF2807" s="168"/>
      <c r="BG2807" s="168"/>
      <c r="BH2807" s="168"/>
      <c r="BI2807" s="168"/>
      <c r="BJ2807" s="168"/>
      <c r="BK2807" s="168"/>
      <c r="BL2807" s="168"/>
      <c r="BM2807" s="168"/>
      <c r="DK2807" s="168"/>
      <c r="DL2807" s="168"/>
      <c r="DM2807" s="168"/>
      <c r="DN2807" s="168"/>
      <c r="DO2807" s="168"/>
      <c r="DP2807" s="168"/>
      <c r="DQ2807" s="168"/>
      <c r="DR2807" s="168"/>
      <c r="DS2807" s="168"/>
      <c r="DT2807" s="168"/>
      <c r="DU2807" s="168"/>
      <c r="DV2807" s="168"/>
      <c r="DW2807" s="168"/>
      <c r="DX2807" s="168"/>
      <c r="DY2807" s="168"/>
      <c r="DZ2807" s="168"/>
      <c r="EA2807" s="168"/>
      <c r="EB2807" s="168"/>
      <c r="EC2807" s="168"/>
      <c r="ED2807" s="168"/>
      <c r="EE2807" s="168"/>
      <c r="EF2807" s="168"/>
      <c r="EG2807" s="168"/>
      <c r="EH2807" s="168"/>
      <c r="EI2807" s="168"/>
      <c r="EJ2807" s="168"/>
      <c r="EK2807" s="168"/>
      <c r="EL2807" s="168"/>
      <c r="EM2807" s="168"/>
      <c r="EN2807" s="168"/>
      <c r="EO2807" s="168"/>
      <c r="EP2807" s="168"/>
      <c r="EQ2807" s="168"/>
      <c r="ER2807" s="168"/>
      <c r="ES2807" s="168"/>
      <c r="ET2807" s="168"/>
      <c r="EU2807" s="168"/>
      <c r="EV2807" s="168"/>
      <c r="EW2807" s="168"/>
      <c r="EX2807" s="168"/>
      <c r="EY2807" s="168"/>
      <c r="EZ2807" s="168"/>
      <c r="FA2807" s="168"/>
      <c r="FB2807" s="168"/>
      <c r="FC2807" s="168"/>
      <c r="FD2807" s="168"/>
    </row>
    <row r="2808" spans="1:160" s="5" customFormat="1" ht="24.9" customHeight="1" x14ac:dyDescent="0.3">
      <c r="A2808" s="263"/>
      <c r="B2808" s="263"/>
      <c r="C2808" s="265"/>
      <c r="D2808" s="465" t="s">
        <v>30</v>
      </c>
      <c r="E2808" s="466"/>
      <c r="F2808" s="466"/>
      <c r="G2808" s="466"/>
      <c r="H2808" s="466"/>
      <c r="I2808" s="466"/>
      <c r="J2808" s="466"/>
      <c r="K2808" s="466"/>
      <c r="L2808" s="466"/>
      <c r="M2808" s="467"/>
      <c r="N2808" s="468" t="s">
        <v>11</v>
      </c>
      <c r="O2808" s="470" t="s">
        <v>12</v>
      </c>
      <c r="P2808" s="471"/>
      <c r="Q2808" s="474" t="s">
        <v>13</v>
      </c>
      <c r="R2808" s="475"/>
      <c r="S2808" s="476"/>
      <c r="T2808" s="477" t="s">
        <v>27</v>
      </c>
      <c r="U2808" s="479" t="s">
        <v>28</v>
      </c>
      <c r="V2808" s="33"/>
      <c r="W2808" s="57"/>
      <c r="X2808" s="86"/>
      <c r="Y2808" s="33"/>
      <c r="Z2808" s="76"/>
      <c r="AA2808" s="76"/>
      <c r="AD2808" s="33"/>
      <c r="AG2808" s="33"/>
      <c r="AH2808" s="43"/>
      <c r="AI2808" s="43"/>
      <c r="AJ2808" s="43"/>
      <c r="AK2808" s="43"/>
      <c r="AL2808" s="43"/>
      <c r="AM2808" s="43"/>
      <c r="AN2808" s="43"/>
      <c r="AO2808" s="43"/>
      <c r="AP2808" s="43"/>
      <c r="AQ2808" s="43"/>
      <c r="AR2808" s="43"/>
      <c r="AS2808" s="43"/>
      <c r="AT2808" s="43"/>
      <c r="AU2808" s="44"/>
      <c r="AV2808" s="33"/>
      <c r="AW2808" s="33"/>
      <c r="AX2808" s="33"/>
      <c r="AZ2808" s="141"/>
      <c r="BE2808" s="168"/>
      <c r="BF2808" s="168"/>
      <c r="BG2808" s="168"/>
      <c r="BH2808" s="168"/>
      <c r="BI2808" s="168"/>
      <c r="BJ2808" s="168"/>
      <c r="BK2808" s="168"/>
      <c r="BL2808" s="168"/>
      <c r="BM2808" s="168"/>
      <c r="DK2808" s="168"/>
      <c r="DL2808" s="168"/>
      <c r="DM2808" s="168"/>
      <c r="DN2808" s="168"/>
      <c r="DO2808" s="168"/>
      <c r="DP2808" s="168"/>
      <c r="DQ2808" s="168"/>
      <c r="DR2808" s="168"/>
      <c r="DS2808" s="168"/>
      <c r="DT2808" s="168"/>
      <c r="DU2808" s="168"/>
      <c r="DV2808" s="168"/>
      <c r="DW2808" s="168"/>
      <c r="DX2808" s="168"/>
      <c r="DY2808" s="168"/>
      <c r="DZ2808" s="168"/>
      <c r="EA2808" s="168"/>
      <c r="EB2808" s="168"/>
      <c r="EC2808" s="168"/>
      <c r="ED2808" s="168"/>
      <c r="EE2808" s="168"/>
      <c r="EF2808" s="168"/>
      <c r="EG2808" s="168"/>
      <c r="EH2808" s="168"/>
      <c r="EI2808" s="168"/>
      <c r="EJ2808" s="168"/>
      <c r="EK2808" s="168"/>
      <c r="EL2808" s="168"/>
      <c r="EM2808" s="168"/>
      <c r="EN2808" s="168"/>
      <c r="EO2808" s="168"/>
      <c r="EP2808" s="168"/>
      <c r="EQ2808" s="168"/>
      <c r="ER2808" s="168"/>
      <c r="ES2808" s="168"/>
      <c r="ET2808" s="168"/>
      <c r="EU2808" s="168"/>
      <c r="EV2808" s="168"/>
      <c r="EW2808" s="168"/>
      <c r="EX2808" s="168"/>
      <c r="EY2808" s="168"/>
      <c r="EZ2808" s="168"/>
      <c r="FA2808" s="168"/>
      <c r="FB2808" s="168"/>
      <c r="FC2808" s="168"/>
      <c r="FD2808" s="168"/>
    </row>
    <row r="2809" spans="1:160" s="5" customFormat="1" ht="24.9" customHeight="1" x14ac:dyDescent="0.3">
      <c r="A2809" s="263"/>
      <c r="B2809" s="263"/>
      <c r="C2809" s="265"/>
      <c r="D2809" s="481"/>
      <c r="E2809" s="482"/>
      <c r="F2809" s="482"/>
      <c r="G2809" s="482"/>
      <c r="H2809" s="482"/>
      <c r="I2809" s="482"/>
      <c r="J2809" s="482"/>
      <c r="K2809" s="482"/>
      <c r="L2809" s="482"/>
      <c r="M2809" s="483"/>
      <c r="N2809" s="469"/>
      <c r="O2809" s="472"/>
      <c r="P2809" s="473"/>
      <c r="Q2809" s="7" t="s">
        <v>14</v>
      </c>
      <c r="R2809" s="7" t="s">
        <v>15</v>
      </c>
      <c r="S2809" s="7" t="s">
        <v>26</v>
      </c>
      <c r="T2809" s="478"/>
      <c r="U2809" s="480"/>
      <c r="V2809" s="33"/>
      <c r="W2809" s="57"/>
      <c r="X2809" s="86"/>
      <c r="Y2809" s="33"/>
      <c r="Z2809" s="77"/>
      <c r="AA2809" s="77"/>
      <c r="AD2809" s="33"/>
      <c r="AG2809" s="33"/>
      <c r="AH2809" s="43"/>
      <c r="AI2809" s="43"/>
      <c r="AJ2809" s="43"/>
      <c r="AK2809" s="43"/>
      <c r="AL2809" s="43"/>
      <c r="AM2809" s="43"/>
      <c r="AN2809" s="43"/>
      <c r="AO2809" s="43"/>
      <c r="AP2809" s="43"/>
      <c r="AQ2809" s="43"/>
      <c r="AR2809" s="43"/>
      <c r="AS2809" s="43"/>
      <c r="AT2809" s="43"/>
      <c r="AU2809" s="44"/>
      <c r="AV2809" s="33"/>
      <c r="AW2809" s="33"/>
      <c r="AX2809" s="33"/>
      <c r="AZ2809" s="141"/>
      <c r="BE2809" s="168"/>
      <c r="BF2809" s="168"/>
      <c r="BG2809" s="168"/>
      <c r="BH2809" s="168"/>
      <c r="BI2809" s="168"/>
      <c r="BJ2809" s="168"/>
      <c r="BK2809" s="168"/>
      <c r="BL2809" s="168"/>
      <c r="BM2809" s="168"/>
      <c r="DK2809" s="168"/>
      <c r="DL2809" s="168"/>
      <c r="DM2809" s="168"/>
      <c r="DN2809" s="168"/>
      <c r="DO2809" s="168"/>
      <c r="DP2809" s="168"/>
      <c r="DQ2809" s="168"/>
      <c r="DR2809" s="168"/>
      <c r="DS2809" s="168"/>
      <c r="DT2809" s="168"/>
      <c r="DU2809" s="168"/>
      <c r="DV2809" s="168"/>
      <c r="DW2809" s="168"/>
      <c r="DX2809" s="168"/>
      <c r="DY2809" s="168"/>
      <c r="DZ2809" s="168"/>
      <c r="EA2809" s="168"/>
      <c r="EB2809" s="168"/>
      <c r="EC2809" s="168"/>
      <c r="ED2809" s="168"/>
      <c r="EE2809" s="168"/>
      <c r="EF2809" s="168"/>
      <c r="EG2809" s="168"/>
      <c r="EH2809" s="168"/>
      <c r="EI2809" s="168"/>
      <c r="EJ2809" s="168"/>
      <c r="EK2809" s="168"/>
      <c r="EL2809" s="168"/>
      <c r="EM2809" s="168"/>
      <c r="EN2809" s="168"/>
      <c r="EO2809" s="168"/>
      <c r="EP2809" s="168"/>
      <c r="EQ2809" s="168"/>
      <c r="ER2809" s="168"/>
      <c r="ES2809" s="168"/>
      <c r="ET2809" s="168"/>
      <c r="EU2809" s="168"/>
      <c r="EV2809" s="168"/>
      <c r="EW2809" s="168"/>
      <c r="EX2809" s="168"/>
      <c r="EY2809" s="168"/>
      <c r="EZ2809" s="168"/>
      <c r="FA2809" s="168"/>
      <c r="FB2809" s="168"/>
      <c r="FC2809" s="168"/>
      <c r="FD2809" s="168"/>
    </row>
    <row r="2810" spans="1:160" s="5" customFormat="1" ht="24.9" customHeight="1" x14ac:dyDescent="0.3">
      <c r="A2810" s="263"/>
      <c r="B2810" s="263"/>
      <c r="C2810" s="265"/>
      <c r="D2810" s="481"/>
      <c r="E2810" s="482"/>
      <c r="F2810" s="482"/>
      <c r="G2810" s="482"/>
      <c r="H2810" s="482"/>
      <c r="I2810" s="482"/>
      <c r="J2810" s="482"/>
      <c r="K2810" s="482"/>
      <c r="L2810" s="482"/>
      <c r="M2810" s="483"/>
      <c r="N2810" s="16"/>
      <c r="O2810" s="412"/>
      <c r="P2810" s="413"/>
      <c r="Q2810" s="8"/>
      <c r="R2810" s="8"/>
      <c r="S2810" s="8"/>
      <c r="T2810" s="9"/>
      <c r="U2810" s="17"/>
      <c r="V2810" s="33"/>
      <c r="W2810" s="191"/>
      <c r="X2810" s="86"/>
      <c r="Y2810" s="33">
        <f>+C2806</f>
        <v>50</v>
      </c>
      <c r="Z2810" s="41">
        <f>+SUMIF($N2810:$N2829,$Z$16,$U2810:$U2829)</f>
        <v>0</v>
      </c>
      <c r="AA2810" s="41">
        <f>+SUMIF($N2810:$N2829,$AA$16,$U2810:$U2829)</f>
        <v>0</v>
      </c>
      <c r="AB2810" s="41">
        <f>+SUMIF($N2810:$N2829,$AB$16,$U2810:$U2829)</f>
        <v>0</v>
      </c>
      <c r="AC2810" s="41">
        <f>+SUMIF($N2810:$N2829,$AC$16,$U2810:$U2829)</f>
        <v>0</v>
      </c>
      <c r="AD2810" s="41">
        <f>+SUMIF($N2810:$N2829,$AD$16,$U2810:$U2829)</f>
        <v>0</v>
      </c>
      <c r="AE2810" s="41">
        <f>+SUMIF($N2810:$N2829,$AE$16,$U2810:$U2829)</f>
        <v>0</v>
      </c>
      <c r="AF2810" s="41">
        <f>+SUMIF($N2810:$N2829,$AF$16,$U2810:$U2829)</f>
        <v>0</v>
      </c>
      <c r="AG2810" s="41">
        <f>+SUMIF($N2810:$N2829,$AG$16,$U2810:$U2829)</f>
        <v>0</v>
      </c>
      <c r="AH2810" s="41">
        <f>+SUMIF($N2810:$N2829,$AH$16,$U2810:$U2829)</f>
        <v>0</v>
      </c>
      <c r="AI2810" s="41">
        <f>+SUMIF($N2810:$N2829,$AI$16,$U2810:$U2829)</f>
        <v>0</v>
      </c>
      <c r="AJ2810" s="41">
        <f>+SUMIF($N2810:$N2829,$AJ$16,$U2810:$U2829)</f>
        <v>0</v>
      </c>
      <c r="AK2810" s="41">
        <f>+SUMIF($N2810:$N2829,$AK$16,$U2810:$U2829)</f>
        <v>0</v>
      </c>
      <c r="AL2810" s="41">
        <f>+SUMIF($N2810:$N2829,$AL$16,$U2810:$U2829)</f>
        <v>0</v>
      </c>
      <c r="AM2810" s="41">
        <f>+SUMIF($N2810:$N2829,$AM$16,$U2810:$U2829)</f>
        <v>0</v>
      </c>
      <c r="AN2810" s="41">
        <f>+SUMIF($N2810:$N2829,$AN$16,$U2810:$U2829)</f>
        <v>0</v>
      </c>
      <c r="AO2810" s="41">
        <f>+SUMIF($N2810:$N2829,$AO$16,$U2810:$U2829)</f>
        <v>0</v>
      </c>
      <c r="AP2810" s="41">
        <f>+SUMIF($N2810:$N2829,$AP$16,$U2810:$U2829)</f>
        <v>0</v>
      </c>
      <c r="AQ2810" s="41">
        <f>+SUMIF($N2810:$N2829,$AQ$16,$U2810:$U2829)</f>
        <v>0</v>
      </c>
      <c r="AR2810" s="41">
        <f>+SUMIF($N2810:$N2829,$AR$16,$U2810:$U2829)</f>
        <v>0</v>
      </c>
      <c r="AS2810" s="43"/>
      <c r="AT2810" s="43"/>
      <c r="AU2810" s="44"/>
      <c r="AV2810" s="33"/>
      <c r="AW2810" s="33"/>
      <c r="AX2810" s="33"/>
      <c r="AZ2810" s="141"/>
      <c r="BE2810" s="168"/>
      <c r="BF2810" s="168"/>
      <c r="BG2810" s="168"/>
      <c r="BH2810" s="168"/>
      <c r="BI2810" s="168"/>
      <c r="BJ2810" s="168"/>
      <c r="BK2810" s="168"/>
      <c r="BL2810" s="168"/>
      <c r="BM2810" s="168"/>
      <c r="DK2810" s="168"/>
      <c r="DL2810" s="168"/>
      <c r="DM2810" s="168"/>
      <c r="DN2810" s="168"/>
      <c r="DO2810" s="168"/>
      <c r="DP2810" s="168"/>
      <c r="DQ2810" s="168"/>
      <c r="DR2810" s="168"/>
      <c r="DS2810" s="168"/>
      <c r="DT2810" s="168"/>
      <c r="DU2810" s="168"/>
      <c r="DV2810" s="168"/>
      <c r="DW2810" s="168"/>
      <c r="DX2810" s="168"/>
      <c r="DY2810" s="168"/>
      <c r="DZ2810" s="168"/>
      <c r="EA2810" s="168"/>
      <c r="EB2810" s="168"/>
      <c r="EC2810" s="168"/>
      <c r="ED2810" s="168"/>
      <c r="EE2810" s="168"/>
      <c r="EF2810" s="168"/>
      <c r="EG2810" s="168"/>
      <c r="EH2810" s="168"/>
      <c r="EI2810" s="168"/>
      <c r="EJ2810" s="168"/>
      <c r="EK2810" s="168"/>
      <c r="EL2810" s="168"/>
      <c r="EM2810" s="168"/>
      <c r="EN2810" s="168"/>
      <c r="EO2810" s="168"/>
      <c r="EP2810" s="168"/>
      <c r="EQ2810" s="168"/>
      <c r="ER2810" s="168"/>
      <c r="ES2810" s="168"/>
      <c r="ET2810" s="168"/>
      <c r="EU2810" s="168"/>
      <c r="EV2810" s="168"/>
      <c r="EW2810" s="168"/>
      <c r="EX2810" s="168"/>
      <c r="EY2810" s="168"/>
      <c r="EZ2810" s="168"/>
      <c r="FA2810" s="168"/>
      <c r="FB2810" s="168"/>
      <c r="FC2810" s="168"/>
      <c r="FD2810" s="168"/>
    </row>
    <row r="2811" spans="1:160" s="5" customFormat="1" ht="24.9" customHeight="1" x14ac:dyDescent="0.3">
      <c r="A2811" s="263"/>
      <c r="B2811" s="263"/>
      <c r="C2811" s="265"/>
      <c r="D2811" s="481"/>
      <c r="E2811" s="482"/>
      <c r="F2811" s="482"/>
      <c r="G2811" s="482"/>
      <c r="H2811" s="482"/>
      <c r="I2811" s="482"/>
      <c r="J2811" s="482"/>
      <c r="K2811" s="482"/>
      <c r="L2811" s="482"/>
      <c r="M2811" s="483"/>
      <c r="N2811" s="16"/>
      <c r="O2811" s="412"/>
      <c r="P2811" s="413"/>
      <c r="Q2811" s="8"/>
      <c r="R2811" s="8"/>
      <c r="S2811" s="8"/>
      <c r="T2811" s="9"/>
      <c r="U2811" s="17"/>
      <c r="V2811" s="33"/>
      <c r="W2811" s="191"/>
      <c r="X2811" s="86"/>
      <c r="Y2811" s="33"/>
      <c r="Z2811" s="36"/>
      <c r="AA2811" s="36"/>
      <c r="AD2811" s="33"/>
      <c r="AG2811" s="33"/>
      <c r="AH2811" s="43"/>
      <c r="AI2811" s="43"/>
      <c r="AJ2811" s="43"/>
      <c r="AK2811" s="43"/>
      <c r="AL2811" s="43"/>
      <c r="AM2811" s="43"/>
      <c r="AN2811" s="43"/>
      <c r="AO2811" s="43"/>
      <c r="AP2811" s="43"/>
      <c r="AQ2811" s="43"/>
      <c r="AR2811" s="43"/>
      <c r="AS2811" s="43"/>
      <c r="AT2811" s="43"/>
      <c r="AU2811" s="44"/>
      <c r="AV2811" s="33"/>
      <c r="AW2811" s="33"/>
      <c r="AX2811" s="33"/>
      <c r="AZ2811" s="141"/>
      <c r="BE2811" s="168"/>
      <c r="BF2811" s="168"/>
      <c r="BG2811" s="168"/>
      <c r="BH2811" s="168"/>
      <c r="BI2811" s="168"/>
      <c r="BJ2811" s="168"/>
      <c r="BK2811" s="168"/>
      <c r="BL2811" s="168"/>
      <c r="BM2811" s="168"/>
      <c r="DK2811" s="168"/>
      <c r="DL2811" s="168"/>
      <c r="DM2811" s="168"/>
      <c r="DN2811" s="168"/>
      <c r="DO2811" s="168"/>
      <c r="DP2811" s="168"/>
      <c r="DQ2811" s="168"/>
      <c r="DR2811" s="168"/>
      <c r="DS2811" s="168"/>
      <c r="DT2811" s="168"/>
      <c r="DU2811" s="168"/>
      <c r="DV2811" s="168"/>
      <c r="DW2811" s="168"/>
      <c r="DX2811" s="168"/>
      <c r="DY2811" s="168"/>
      <c r="DZ2811" s="168"/>
      <c r="EA2811" s="168"/>
      <c r="EB2811" s="168"/>
      <c r="EC2811" s="168"/>
      <c r="ED2811" s="168"/>
      <c r="EE2811" s="168"/>
      <c r="EF2811" s="168"/>
      <c r="EG2811" s="168"/>
      <c r="EH2811" s="168"/>
      <c r="EI2811" s="168"/>
      <c r="EJ2811" s="168"/>
      <c r="EK2811" s="168"/>
      <c r="EL2811" s="168"/>
      <c r="EM2811" s="168"/>
      <c r="EN2811" s="168"/>
      <c r="EO2811" s="168"/>
      <c r="EP2811" s="168"/>
      <c r="EQ2811" s="168"/>
      <c r="ER2811" s="168"/>
      <c r="ES2811" s="168"/>
      <c r="ET2811" s="168"/>
      <c r="EU2811" s="168"/>
      <c r="EV2811" s="168"/>
      <c r="EW2811" s="168"/>
      <c r="EX2811" s="168"/>
      <c r="EY2811" s="168"/>
      <c r="EZ2811" s="168"/>
      <c r="FA2811" s="168"/>
      <c r="FB2811" s="168"/>
      <c r="FC2811" s="168"/>
      <c r="FD2811" s="168"/>
    </row>
    <row r="2812" spans="1:160" s="5" customFormat="1" ht="24.9" customHeight="1" x14ac:dyDescent="0.3">
      <c r="A2812" s="263"/>
      <c r="B2812" s="263"/>
      <c r="C2812" s="265"/>
      <c r="D2812" s="481"/>
      <c r="E2812" s="482"/>
      <c r="F2812" s="482"/>
      <c r="G2812" s="482"/>
      <c r="H2812" s="482"/>
      <c r="I2812" s="482"/>
      <c r="J2812" s="482"/>
      <c r="K2812" s="482"/>
      <c r="L2812" s="482"/>
      <c r="M2812" s="483"/>
      <c r="N2812" s="16"/>
      <c r="O2812" s="412"/>
      <c r="P2812" s="413"/>
      <c r="Q2812" s="8"/>
      <c r="R2812" s="8"/>
      <c r="S2812" s="8"/>
      <c r="T2812" s="9"/>
      <c r="U2812" s="17"/>
      <c r="V2812" s="33"/>
      <c r="W2812" s="191"/>
      <c r="X2812" s="86"/>
      <c r="Y2812" s="33"/>
      <c r="Z2812" s="36"/>
      <c r="AA2812" s="36"/>
      <c r="AD2812" s="33"/>
      <c r="AG2812" s="33"/>
      <c r="AH2812" s="43"/>
      <c r="AI2812" s="43"/>
      <c r="AJ2812" s="43"/>
      <c r="AK2812" s="43"/>
      <c r="AL2812" s="43"/>
      <c r="AM2812" s="43"/>
      <c r="AN2812" s="43"/>
      <c r="AO2812" s="43"/>
      <c r="AP2812" s="43"/>
      <c r="AQ2812" s="43"/>
      <c r="AR2812" s="43"/>
      <c r="AS2812" s="43"/>
      <c r="AT2812" s="43"/>
      <c r="AU2812" s="44"/>
      <c r="AV2812" s="33"/>
      <c r="AW2812" s="33"/>
      <c r="AX2812" s="33"/>
      <c r="AZ2812" s="141"/>
      <c r="BE2812" s="168"/>
      <c r="BF2812" s="168"/>
      <c r="BG2812" s="168"/>
      <c r="BH2812" s="168"/>
      <c r="BI2812" s="168"/>
      <c r="BJ2812" s="168"/>
      <c r="BK2812" s="168"/>
      <c r="BL2812" s="168"/>
      <c r="BM2812" s="168"/>
      <c r="DK2812" s="168"/>
      <c r="DL2812" s="168"/>
      <c r="DM2812" s="168"/>
      <c r="DN2812" s="168"/>
      <c r="DO2812" s="168"/>
      <c r="DP2812" s="168"/>
      <c r="DQ2812" s="168"/>
      <c r="DR2812" s="168"/>
      <c r="DS2812" s="168"/>
      <c r="DT2812" s="168"/>
      <c r="DU2812" s="168"/>
      <c r="DV2812" s="168"/>
      <c r="DW2812" s="168"/>
      <c r="DX2812" s="168"/>
      <c r="DY2812" s="168"/>
      <c r="DZ2812" s="168"/>
      <c r="EA2812" s="168"/>
      <c r="EB2812" s="168"/>
      <c r="EC2812" s="168"/>
      <c r="ED2812" s="168"/>
      <c r="EE2812" s="168"/>
      <c r="EF2812" s="168"/>
      <c r="EG2812" s="168"/>
      <c r="EH2812" s="168"/>
      <c r="EI2812" s="168"/>
      <c r="EJ2812" s="168"/>
      <c r="EK2812" s="168"/>
      <c r="EL2812" s="168"/>
      <c r="EM2812" s="168"/>
      <c r="EN2812" s="168"/>
      <c r="EO2812" s="168"/>
      <c r="EP2812" s="168"/>
      <c r="EQ2812" s="168"/>
      <c r="ER2812" s="168"/>
      <c r="ES2812" s="168"/>
      <c r="ET2812" s="168"/>
      <c r="EU2812" s="168"/>
      <c r="EV2812" s="168"/>
      <c r="EW2812" s="168"/>
      <c r="EX2812" s="168"/>
      <c r="EY2812" s="168"/>
      <c r="EZ2812" s="168"/>
      <c r="FA2812" s="168"/>
      <c r="FB2812" s="168"/>
      <c r="FC2812" s="168"/>
      <c r="FD2812" s="168"/>
    </row>
    <row r="2813" spans="1:160" s="5" customFormat="1" ht="24.9" customHeight="1" x14ac:dyDescent="0.3">
      <c r="A2813" s="263"/>
      <c r="B2813" s="263"/>
      <c r="C2813" s="265"/>
      <c r="D2813" s="481"/>
      <c r="E2813" s="482"/>
      <c r="F2813" s="482"/>
      <c r="G2813" s="482"/>
      <c r="H2813" s="482"/>
      <c r="I2813" s="482"/>
      <c r="J2813" s="482"/>
      <c r="K2813" s="482"/>
      <c r="L2813" s="482"/>
      <c r="M2813" s="483"/>
      <c r="N2813" s="16"/>
      <c r="O2813" s="412"/>
      <c r="P2813" s="413"/>
      <c r="Q2813" s="8"/>
      <c r="R2813" s="8"/>
      <c r="S2813" s="8"/>
      <c r="T2813" s="9"/>
      <c r="U2813" s="17"/>
      <c r="V2813" s="33"/>
      <c r="W2813" s="191"/>
      <c r="X2813" s="86"/>
      <c r="Y2813" s="33"/>
      <c r="Z2813" s="36"/>
      <c r="AA2813" s="36"/>
      <c r="AD2813" s="33"/>
      <c r="AG2813" s="33"/>
      <c r="AH2813" s="43"/>
      <c r="AI2813" s="43"/>
      <c r="AJ2813" s="43"/>
      <c r="AK2813" s="43"/>
      <c r="AL2813" s="43"/>
      <c r="AM2813" s="43"/>
      <c r="AN2813" s="43"/>
      <c r="AO2813" s="43"/>
      <c r="AP2813" s="43"/>
      <c r="AQ2813" s="43"/>
      <c r="AR2813" s="43"/>
      <c r="AS2813" s="43"/>
      <c r="AT2813" s="43"/>
      <c r="AU2813" s="44"/>
      <c r="AV2813" s="33"/>
      <c r="AW2813" s="33"/>
      <c r="AX2813" s="33"/>
      <c r="AZ2813" s="141"/>
      <c r="BE2813" s="168"/>
      <c r="BF2813" s="168"/>
      <c r="BG2813" s="168"/>
      <c r="BH2813" s="168"/>
      <c r="BI2813" s="168"/>
      <c r="BJ2813" s="168"/>
      <c r="BK2813" s="168"/>
      <c r="BL2813" s="168"/>
      <c r="BM2813" s="168"/>
      <c r="DK2813" s="168"/>
      <c r="DL2813" s="168"/>
      <c r="DM2813" s="168"/>
      <c r="DN2813" s="168"/>
      <c r="DO2813" s="168"/>
      <c r="DP2813" s="168"/>
      <c r="DQ2813" s="168"/>
      <c r="DR2813" s="168"/>
      <c r="DS2813" s="168"/>
      <c r="DT2813" s="168"/>
      <c r="DU2813" s="168"/>
      <c r="DV2813" s="168"/>
      <c r="DW2813" s="168"/>
      <c r="DX2813" s="168"/>
      <c r="DY2813" s="168"/>
      <c r="DZ2813" s="168"/>
      <c r="EA2813" s="168"/>
      <c r="EB2813" s="168"/>
      <c r="EC2813" s="168"/>
      <c r="ED2813" s="168"/>
      <c r="EE2813" s="168"/>
      <c r="EF2813" s="168"/>
      <c r="EG2813" s="168"/>
      <c r="EH2813" s="168"/>
      <c r="EI2813" s="168"/>
      <c r="EJ2813" s="168"/>
      <c r="EK2813" s="168"/>
      <c r="EL2813" s="168"/>
      <c r="EM2813" s="168"/>
      <c r="EN2813" s="168"/>
      <c r="EO2813" s="168"/>
      <c r="EP2813" s="168"/>
      <c r="EQ2813" s="168"/>
      <c r="ER2813" s="168"/>
      <c r="ES2813" s="168"/>
      <c r="ET2813" s="168"/>
      <c r="EU2813" s="168"/>
      <c r="EV2813" s="168"/>
      <c r="EW2813" s="168"/>
      <c r="EX2813" s="168"/>
      <c r="EY2813" s="168"/>
      <c r="EZ2813" s="168"/>
      <c r="FA2813" s="168"/>
      <c r="FB2813" s="168"/>
      <c r="FC2813" s="168"/>
      <c r="FD2813" s="168"/>
    </row>
    <row r="2814" spans="1:160" s="5" customFormat="1" ht="24.9" customHeight="1" x14ac:dyDescent="0.3">
      <c r="A2814" s="263"/>
      <c r="B2814" s="263"/>
      <c r="C2814" s="265"/>
      <c r="D2814" s="481"/>
      <c r="E2814" s="482"/>
      <c r="F2814" s="482"/>
      <c r="G2814" s="482"/>
      <c r="H2814" s="482"/>
      <c r="I2814" s="482"/>
      <c r="J2814" s="482"/>
      <c r="K2814" s="482"/>
      <c r="L2814" s="482"/>
      <c r="M2814" s="483"/>
      <c r="N2814" s="16"/>
      <c r="O2814" s="412"/>
      <c r="P2814" s="413"/>
      <c r="Q2814" s="8"/>
      <c r="R2814" s="8"/>
      <c r="S2814" s="8"/>
      <c r="T2814" s="9"/>
      <c r="U2814" s="17"/>
      <c r="V2814" s="33"/>
      <c r="W2814" s="191"/>
      <c r="X2814" s="86"/>
      <c r="Y2814" s="33"/>
      <c r="Z2814" s="36"/>
      <c r="AA2814" s="36"/>
      <c r="AD2814" s="33"/>
      <c r="AG2814" s="33"/>
      <c r="AH2814" s="43"/>
      <c r="AI2814" s="43"/>
      <c r="AJ2814" s="43"/>
      <c r="AK2814" s="43"/>
      <c r="AL2814" s="43"/>
      <c r="AM2814" s="43"/>
      <c r="AN2814" s="43"/>
      <c r="AO2814" s="43"/>
      <c r="AP2814" s="43"/>
      <c r="AQ2814" s="43"/>
      <c r="AR2814" s="43"/>
      <c r="AS2814" s="43"/>
      <c r="AT2814" s="43"/>
      <c r="AU2814" s="44"/>
      <c r="AV2814" s="33"/>
      <c r="AW2814" s="33"/>
      <c r="AX2814" s="33"/>
      <c r="AZ2814" s="141"/>
      <c r="BE2814" s="168"/>
      <c r="BF2814" s="168"/>
      <c r="BG2814" s="168"/>
      <c r="BH2814" s="168"/>
      <c r="BI2814" s="168"/>
      <c r="BJ2814" s="168"/>
      <c r="BK2814" s="168"/>
      <c r="BL2814" s="168"/>
      <c r="BM2814" s="168"/>
      <c r="DK2814" s="168"/>
      <c r="DL2814" s="168"/>
      <c r="DM2814" s="168"/>
      <c r="DN2814" s="168"/>
      <c r="DO2814" s="168"/>
      <c r="DP2814" s="168"/>
      <c r="DQ2814" s="168"/>
      <c r="DR2814" s="168"/>
      <c r="DS2814" s="168"/>
      <c r="DT2814" s="168"/>
      <c r="DU2814" s="168"/>
      <c r="DV2814" s="168"/>
      <c r="DW2814" s="168"/>
      <c r="DX2814" s="168"/>
      <c r="DY2814" s="168"/>
      <c r="DZ2814" s="168"/>
      <c r="EA2814" s="168"/>
      <c r="EB2814" s="168"/>
      <c r="EC2814" s="168"/>
      <c r="ED2814" s="168"/>
      <c r="EE2814" s="168"/>
      <c r="EF2814" s="168"/>
      <c r="EG2814" s="168"/>
      <c r="EH2814" s="168"/>
      <c r="EI2814" s="168"/>
      <c r="EJ2814" s="168"/>
      <c r="EK2814" s="168"/>
      <c r="EL2814" s="168"/>
      <c r="EM2814" s="168"/>
      <c r="EN2814" s="168"/>
      <c r="EO2814" s="168"/>
      <c r="EP2814" s="168"/>
      <c r="EQ2814" s="168"/>
      <c r="ER2814" s="168"/>
      <c r="ES2814" s="168"/>
      <c r="ET2814" s="168"/>
      <c r="EU2814" s="168"/>
      <c r="EV2814" s="168"/>
      <c r="EW2814" s="168"/>
      <c r="EX2814" s="168"/>
      <c r="EY2814" s="168"/>
      <c r="EZ2814" s="168"/>
      <c r="FA2814" s="168"/>
      <c r="FB2814" s="168"/>
      <c r="FC2814" s="168"/>
      <c r="FD2814" s="168"/>
    </row>
    <row r="2815" spans="1:160" s="5" customFormat="1" ht="24.9" customHeight="1" x14ac:dyDescent="0.3">
      <c r="A2815" s="263"/>
      <c r="B2815" s="263"/>
      <c r="C2815" s="265"/>
      <c r="D2815" s="481"/>
      <c r="E2815" s="482"/>
      <c r="F2815" s="482"/>
      <c r="G2815" s="482"/>
      <c r="H2815" s="482"/>
      <c r="I2815" s="482"/>
      <c r="J2815" s="482"/>
      <c r="K2815" s="482"/>
      <c r="L2815" s="482"/>
      <c r="M2815" s="483"/>
      <c r="N2815" s="16"/>
      <c r="O2815" s="412"/>
      <c r="P2815" s="413"/>
      <c r="Q2815" s="8"/>
      <c r="R2815" s="8"/>
      <c r="S2815" s="8"/>
      <c r="T2815" s="9"/>
      <c r="U2815" s="17"/>
      <c r="V2815" s="33"/>
      <c r="W2815" s="191"/>
      <c r="X2815" s="86"/>
      <c r="Y2815" s="33"/>
      <c r="Z2815" s="36"/>
      <c r="AA2815" s="36"/>
      <c r="AD2815" s="33"/>
      <c r="AG2815" s="33"/>
      <c r="AH2815" s="43"/>
      <c r="AI2815" s="43"/>
      <c r="AJ2815" s="43"/>
      <c r="AK2815" s="43"/>
      <c r="AL2815" s="43"/>
      <c r="AM2815" s="43"/>
      <c r="AN2815" s="43"/>
      <c r="AO2815" s="43"/>
      <c r="AP2815" s="43"/>
      <c r="AQ2815" s="43"/>
      <c r="AR2815" s="43"/>
      <c r="AS2815" s="43"/>
      <c r="AT2815" s="43"/>
      <c r="AU2815" s="44"/>
      <c r="AV2815" s="33"/>
      <c r="AW2815" s="33"/>
      <c r="AX2815" s="33"/>
      <c r="AZ2815" s="141"/>
      <c r="BE2815" s="168"/>
      <c r="BF2815" s="168"/>
      <c r="BG2815" s="168"/>
      <c r="BH2815" s="168"/>
      <c r="BI2815" s="168"/>
      <c r="BJ2815" s="168"/>
      <c r="BK2815" s="168"/>
      <c r="BL2815" s="168"/>
      <c r="BM2815" s="168"/>
      <c r="DK2815" s="168"/>
      <c r="DL2815" s="168"/>
      <c r="DM2815" s="168"/>
      <c r="DN2815" s="168"/>
      <c r="DO2815" s="168"/>
      <c r="DP2815" s="168"/>
      <c r="DQ2815" s="168"/>
      <c r="DR2815" s="168"/>
      <c r="DS2815" s="168"/>
      <c r="DT2815" s="168"/>
      <c r="DU2815" s="168"/>
      <c r="DV2815" s="168"/>
      <c r="DW2815" s="168"/>
      <c r="DX2815" s="168"/>
      <c r="DY2815" s="168"/>
      <c r="DZ2815" s="168"/>
      <c r="EA2815" s="168"/>
      <c r="EB2815" s="168"/>
      <c r="EC2815" s="168"/>
      <c r="ED2815" s="168"/>
      <c r="EE2815" s="168"/>
      <c r="EF2815" s="168"/>
      <c r="EG2815" s="168"/>
      <c r="EH2815" s="168"/>
      <c r="EI2815" s="168"/>
      <c r="EJ2815" s="168"/>
      <c r="EK2815" s="168"/>
      <c r="EL2815" s="168"/>
      <c r="EM2815" s="168"/>
      <c r="EN2815" s="168"/>
      <c r="EO2815" s="168"/>
      <c r="EP2815" s="168"/>
      <c r="EQ2815" s="168"/>
      <c r="ER2815" s="168"/>
      <c r="ES2815" s="168"/>
      <c r="ET2815" s="168"/>
      <c r="EU2815" s="168"/>
      <c r="EV2815" s="168"/>
      <c r="EW2815" s="168"/>
      <c r="EX2815" s="168"/>
      <c r="EY2815" s="168"/>
      <c r="EZ2815" s="168"/>
      <c r="FA2815" s="168"/>
      <c r="FB2815" s="168"/>
      <c r="FC2815" s="168"/>
      <c r="FD2815" s="168"/>
    </row>
    <row r="2816" spans="1:160" s="5" customFormat="1" ht="24.9" customHeight="1" x14ac:dyDescent="0.3">
      <c r="A2816" s="263"/>
      <c r="B2816" s="263"/>
      <c r="C2816" s="265"/>
      <c r="D2816" s="481"/>
      <c r="E2816" s="482"/>
      <c r="F2816" s="482"/>
      <c r="G2816" s="482"/>
      <c r="H2816" s="482"/>
      <c r="I2816" s="482"/>
      <c r="J2816" s="482"/>
      <c r="K2816" s="482"/>
      <c r="L2816" s="482"/>
      <c r="M2816" s="483"/>
      <c r="N2816" s="16"/>
      <c r="O2816" s="412"/>
      <c r="P2816" s="413"/>
      <c r="Q2816" s="8"/>
      <c r="R2816" s="8"/>
      <c r="S2816" s="8"/>
      <c r="T2816" s="9"/>
      <c r="U2816" s="17"/>
      <c r="V2816" s="33"/>
      <c r="W2816" s="191"/>
      <c r="X2816" s="86"/>
      <c r="Y2816" s="33"/>
      <c r="Z2816" s="36"/>
      <c r="AA2816" s="36"/>
      <c r="AD2816" s="33"/>
      <c r="AG2816" s="33"/>
      <c r="AH2816" s="43"/>
      <c r="AI2816" s="43"/>
      <c r="AJ2816" s="43"/>
      <c r="AK2816" s="43"/>
      <c r="AL2816" s="43"/>
      <c r="AM2816" s="43"/>
      <c r="AN2816" s="43"/>
      <c r="AO2816" s="43"/>
      <c r="AP2816" s="43"/>
      <c r="AQ2816" s="43"/>
      <c r="AR2816" s="43"/>
      <c r="AS2816" s="43"/>
      <c r="AT2816" s="43"/>
      <c r="AU2816" s="44"/>
      <c r="AV2816" s="33"/>
      <c r="AW2816" s="33"/>
      <c r="AX2816" s="33"/>
      <c r="AZ2816" s="141"/>
      <c r="BE2816" s="168"/>
      <c r="BF2816" s="168"/>
      <c r="BG2816" s="168"/>
      <c r="BH2816" s="168"/>
      <c r="BI2816" s="168"/>
      <c r="BJ2816" s="168"/>
      <c r="BK2816" s="168"/>
      <c r="BL2816" s="168"/>
      <c r="BM2816" s="168"/>
      <c r="DK2816" s="168"/>
      <c r="DL2816" s="168"/>
      <c r="DM2816" s="168"/>
      <c r="DN2816" s="168"/>
      <c r="DO2816" s="168"/>
      <c r="DP2816" s="168"/>
      <c r="DQ2816" s="168"/>
      <c r="DR2816" s="168"/>
      <c r="DS2816" s="168"/>
      <c r="DT2816" s="168"/>
      <c r="DU2816" s="168"/>
      <c r="DV2816" s="168"/>
      <c r="DW2816" s="168"/>
      <c r="DX2816" s="168"/>
      <c r="DY2816" s="168"/>
      <c r="DZ2816" s="168"/>
      <c r="EA2816" s="168"/>
      <c r="EB2816" s="168"/>
      <c r="EC2816" s="168"/>
      <c r="ED2816" s="168"/>
      <c r="EE2816" s="168"/>
      <c r="EF2816" s="168"/>
      <c r="EG2816" s="168"/>
      <c r="EH2816" s="168"/>
      <c r="EI2816" s="168"/>
      <c r="EJ2816" s="168"/>
      <c r="EK2816" s="168"/>
      <c r="EL2816" s="168"/>
      <c r="EM2816" s="168"/>
      <c r="EN2816" s="168"/>
      <c r="EO2816" s="168"/>
      <c r="EP2816" s="168"/>
      <c r="EQ2816" s="168"/>
      <c r="ER2816" s="168"/>
      <c r="ES2816" s="168"/>
      <c r="ET2816" s="168"/>
      <c r="EU2816" s="168"/>
      <c r="EV2816" s="168"/>
      <c r="EW2816" s="168"/>
      <c r="EX2816" s="168"/>
      <c r="EY2816" s="168"/>
      <c r="EZ2816" s="168"/>
      <c r="FA2816" s="168"/>
      <c r="FB2816" s="168"/>
      <c r="FC2816" s="168"/>
      <c r="FD2816" s="168"/>
    </row>
    <row r="2817" spans="1:160" s="5" customFormat="1" ht="24.9" customHeight="1" x14ac:dyDescent="0.3">
      <c r="A2817" s="263"/>
      <c r="B2817" s="263"/>
      <c r="C2817" s="265"/>
      <c r="D2817" s="481"/>
      <c r="E2817" s="482"/>
      <c r="F2817" s="482"/>
      <c r="G2817" s="482"/>
      <c r="H2817" s="482"/>
      <c r="I2817" s="482"/>
      <c r="J2817" s="482"/>
      <c r="K2817" s="482"/>
      <c r="L2817" s="482"/>
      <c r="M2817" s="483"/>
      <c r="N2817" s="16"/>
      <c r="O2817" s="412"/>
      <c r="P2817" s="413"/>
      <c r="Q2817" s="8"/>
      <c r="R2817" s="8"/>
      <c r="S2817" s="8"/>
      <c r="T2817" s="9"/>
      <c r="U2817" s="17"/>
      <c r="V2817" s="33"/>
      <c r="W2817" s="191"/>
      <c r="X2817" s="86"/>
      <c r="Y2817" s="33"/>
      <c r="Z2817" s="36"/>
      <c r="AA2817" s="36"/>
      <c r="AD2817" s="33"/>
      <c r="AG2817" s="33"/>
      <c r="AH2817" s="43"/>
      <c r="AI2817" s="43"/>
      <c r="AJ2817" s="43"/>
      <c r="AK2817" s="43"/>
      <c r="AL2817" s="43"/>
      <c r="AM2817" s="43"/>
      <c r="AN2817" s="43"/>
      <c r="AO2817" s="43"/>
      <c r="AP2817" s="43"/>
      <c r="AQ2817" s="43"/>
      <c r="AR2817" s="43"/>
      <c r="AS2817" s="43"/>
      <c r="AT2817" s="43"/>
      <c r="AU2817" s="44"/>
      <c r="AV2817" s="33"/>
      <c r="AW2817" s="33"/>
      <c r="AX2817" s="33"/>
      <c r="AZ2817" s="141"/>
      <c r="BE2817" s="168"/>
      <c r="BF2817" s="168"/>
      <c r="BG2817" s="168"/>
      <c r="BH2817" s="168"/>
      <c r="BI2817" s="168"/>
      <c r="BJ2817" s="168"/>
      <c r="BK2817" s="168"/>
      <c r="BL2817" s="168"/>
      <c r="BM2817" s="168"/>
      <c r="DK2817" s="168"/>
      <c r="DL2817" s="168"/>
      <c r="DM2817" s="168"/>
      <c r="DN2817" s="168"/>
      <c r="DO2817" s="168"/>
      <c r="DP2817" s="168"/>
      <c r="DQ2817" s="168"/>
      <c r="DR2817" s="168"/>
      <c r="DS2817" s="168"/>
      <c r="DT2817" s="168"/>
      <c r="DU2817" s="168"/>
      <c r="DV2817" s="168"/>
      <c r="DW2817" s="168"/>
      <c r="DX2817" s="168"/>
      <c r="DY2817" s="168"/>
      <c r="DZ2817" s="168"/>
      <c r="EA2817" s="168"/>
      <c r="EB2817" s="168"/>
      <c r="EC2817" s="168"/>
      <c r="ED2817" s="168"/>
      <c r="EE2817" s="168"/>
      <c r="EF2817" s="168"/>
      <c r="EG2817" s="168"/>
      <c r="EH2817" s="168"/>
      <c r="EI2817" s="168"/>
      <c r="EJ2817" s="168"/>
      <c r="EK2817" s="168"/>
      <c r="EL2817" s="168"/>
      <c r="EM2817" s="168"/>
      <c r="EN2817" s="168"/>
      <c r="EO2817" s="168"/>
      <c r="EP2817" s="168"/>
      <c r="EQ2817" s="168"/>
      <c r="ER2817" s="168"/>
      <c r="ES2817" s="168"/>
      <c r="ET2817" s="168"/>
      <c r="EU2817" s="168"/>
      <c r="EV2817" s="168"/>
      <c r="EW2817" s="168"/>
      <c r="EX2817" s="168"/>
      <c r="EY2817" s="168"/>
      <c r="EZ2817" s="168"/>
      <c r="FA2817" s="168"/>
      <c r="FB2817" s="168"/>
      <c r="FC2817" s="168"/>
      <c r="FD2817" s="168"/>
    </row>
    <row r="2818" spans="1:160" s="5" customFormat="1" ht="24.9" customHeight="1" x14ac:dyDescent="0.3">
      <c r="A2818" s="263"/>
      <c r="B2818" s="263"/>
      <c r="C2818" s="265"/>
      <c r="D2818" s="481"/>
      <c r="E2818" s="482"/>
      <c r="F2818" s="482"/>
      <c r="G2818" s="482"/>
      <c r="H2818" s="482"/>
      <c r="I2818" s="482"/>
      <c r="J2818" s="482"/>
      <c r="K2818" s="482"/>
      <c r="L2818" s="482"/>
      <c r="M2818" s="483"/>
      <c r="N2818" s="16"/>
      <c r="O2818" s="412"/>
      <c r="P2818" s="413"/>
      <c r="Q2818" s="8"/>
      <c r="R2818" s="8"/>
      <c r="S2818" s="8"/>
      <c r="T2818" s="9"/>
      <c r="U2818" s="17"/>
      <c r="V2818" s="33"/>
      <c r="W2818" s="191"/>
      <c r="X2818" s="86"/>
      <c r="Y2818" s="33"/>
      <c r="Z2818" s="36"/>
      <c r="AA2818" s="36"/>
      <c r="AD2818" s="33"/>
      <c r="AG2818" s="33"/>
      <c r="AH2818" s="43"/>
      <c r="AI2818" s="43"/>
      <c r="AJ2818" s="43"/>
      <c r="AK2818" s="43"/>
      <c r="AL2818" s="43"/>
      <c r="AM2818" s="43"/>
      <c r="AN2818" s="43"/>
      <c r="AO2818" s="43"/>
      <c r="AP2818" s="43"/>
      <c r="AQ2818" s="43"/>
      <c r="AR2818" s="43"/>
      <c r="AS2818" s="43"/>
      <c r="AT2818" s="43"/>
      <c r="AU2818" s="44"/>
      <c r="AV2818" s="33"/>
      <c r="AW2818" s="33"/>
      <c r="AX2818" s="33"/>
      <c r="AZ2818" s="141"/>
      <c r="BE2818" s="168"/>
      <c r="BF2818" s="168"/>
      <c r="BG2818" s="168"/>
      <c r="BH2818" s="168"/>
      <c r="BI2818" s="168"/>
      <c r="BJ2818" s="168"/>
      <c r="BK2818" s="168"/>
      <c r="BL2818" s="168"/>
      <c r="BM2818" s="168"/>
      <c r="DK2818" s="168"/>
      <c r="DL2818" s="168"/>
      <c r="DM2818" s="168"/>
      <c r="DN2818" s="168"/>
      <c r="DO2818" s="168"/>
      <c r="DP2818" s="168"/>
      <c r="DQ2818" s="168"/>
      <c r="DR2818" s="168"/>
      <c r="DS2818" s="168"/>
      <c r="DT2818" s="168"/>
      <c r="DU2818" s="168"/>
      <c r="DV2818" s="168"/>
      <c r="DW2818" s="168"/>
      <c r="DX2818" s="168"/>
      <c r="DY2818" s="168"/>
      <c r="DZ2818" s="168"/>
      <c r="EA2818" s="168"/>
      <c r="EB2818" s="168"/>
      <c r="EC2818" s="168"/>
      <c r="ED2818" s="168"/>
      <c r="EE2818" s="168"/>
      <c r="EF2818" s="168"/>
      <c r="EG2818" s="168"/>
      <c r="EH2818" s="168"/>
      <c r="EI2818" s="168"/>
      <c r="EJ2818" s="168"/>
      <c r="EK2818" s="168"/>
      <c r="EL2818" s="168"/>
      <c r="EM2818" s="168"/>
      <c r="EN2818" s="168"/>
      <c r="EO2818" s="168"/>
      <c r="EP2818" s="168"/>
      <c r="EQ2818" s="168"/>
      <c r="ER2818" s="168"/>
      <c r="ES2818" s="168"/>
      <c r="ET2818" s="168"/>
      <c r="EU2818" s="168"/>
      <c r="EV2818" s="168"/>
      <c r="EW2818" s="168"/>
      <c r="EX2818" s="168"/>
      <c r="EY2818" s="168"/>
      <c r="EZ2818" s="168"/>
      <c r="FA2818" s="168"/>
      <c r="FB2818" s="168"/>
      <c r="FC2818" s="168"/>
      <c r="FD2818" s="168"/>
    </row>
    <row r="2819" spans="1:160" s="5" customFormat="1" ht="24.9" customHeight="1" x14ac:dyDescent="0.3">
      <c r="A2819" s="263"/>
      <c r="B2819" s="263"/>
      <c r="C2819" s="265"/>
      <c r="D2819" s="481"/>
      <c r="E2819" s="482"/>
      <c r="F2819" s="482"/>
      <c r="G2819" s="482"/>
      <c r="H2819" s="482"/>
      <c r="I2819" s="482"/>
      <c r="J2819" s="482"/>
      <c r="K2819" s="482"/>
      <c r="L2819" s="482"/>
      <c r="M2819" s="483"/>
      <c r="N2819" s="16"/>
      <c r="O2819" s="412"/>
      <c r="P2819" s="413"/>
      <c r="Q2819" s="8"/>
      <c r="R2819" s="8"/>
      <c r="S2819" s="8"/>
      <c r="T2819" s="9"/>
      <c r="U2819" s="17"/>
      <c r="V2819" s="33"/>
      <c r="W2819" s="191"/>
      <c r="X2819" s="86"/>
      <c r="Y2819" s="33"/>
      <c r="Z2819" s="36"/>
      <c r="AA2819" s="36"/>
      <c r="AD2819" s="33"/>
      <c r="AG2819" s="33"/>
      <c r="AH2819" s="43"/>
      <c r="AI2819" s="43"/>
      <c r="AJ2819" s="43"/>
      <c r="AK2819" s="43"/>
      <c r="AL2819" s="43"/>
      <c r="AM2819" s="43"/>
      <c r="AN2819" s="43"/>
      <c r="AO2819" s="43"/>
      <c r="AP2819" s="43"/>
      <c r="AQ2819" s="43"/>
      <c r="AR2819" s="43"/>
      <c r="AS2819" s="43"/>
      <c r="AT2819" s="43"/>
      <c r="AU2819" s="44"/>
      <c r="AV2819" s="33"/>
      <c r="AW2819" s="33"/>
      <c r="AX2819" s="33"/>
      <c r="AZ2819" s="141"/>
      <c r="BE2819" s="168"/>
      <c r="BF2819" s="168"/>
      <c r="BG2819" s="168"/>
      <c r="BH2819" s="168"/>
      <c r="BI2819" s="168"/>
      <c r="BJ2819" s="168"/>
      <c r="BK2819" s="168"/>
      <c r="BL2819" s="168"/>
      <c r="BM2819" s="168"/>
      <c r="DK2819" s="168"/>
      <c r="DL2819" s="168"/>
      <c r="DM2819" s="168"/>
      <c r="DN2819" s="168"/>
      <c r="DO2819" s="168"/>
      <c r="DP2819" s="168"/>
      <c r="DQ2819" s="168"/>
      <c r="DR2819" s="168"/>
      <c r="DS2819" s="168"/>
      <c r="DT2819" s="168"/>
      <c r="DU2819" s="168"/>
      <c r="DV2819" s="168"/>
      <c r="DW2819" s="168"/>
      <c r="DX2819" s="168"/>
      <c r="DY2819" s="168"/>
      <c r="DZ2819" s="168"/>
      <c r="EA2819" s="168"/>
      <c r="EB2819" s="168"/>
      <c r="EC2819" s="168"/>
      <c r="ED2819" s="168"/>
      <c r="EE2819" s="168"/>
      <c r="EF2819" s="168"/>
      <c r="EG2819" s="168"/>
      <c r="EH2819" s="168"/>
      <c r="EI2819" s="168"/>
      <c r="EJ2819" s="168"/>
      <c r="EK2819" s="168"/>
      <c r="EL2819" s="168"/>
      <c r="EM2819" s="168"/>
      <c r="EN2819" s="168"/>
      <c r="EO2819" s="168"/>
      <c r="EP2819" s="168"/>
      <c r="EQ2819" s="168"/>
      <c r="ER2819" s="168"/>
      <c r="ES2819" s="168"/>
      <c r="ET2819" s="168"/>
      <c r="EU2819" s="168"/>
      <c r="EV2819" s="168"/>
      <c r="EW2819" s="168"/>
      <c r="EX2819" s="168"/>
      <c r="EY2819" s="168"/>
      <c r="EZ2819" s="168"/>
      <c r="FA2819" s="168"/>
      <c r="FB2819" s="168"/>
      <c r="FC2819" s="168"/>
      <c r="FD2819" s="168"/>
    </row>
    <row r="2820" spans="1:160" s="5" customFormat="1" ht="24.9" customHeight="1" x14ac:dyDescent="0.3">
      <c r="A2820" s="263"/>
      <c r="B2820" s="263"/>
      <c r="C2820" s="265"/>
      <c r="D2820" s="481"/>
      <c r="E2820" s="482"/>
      <c r="F2820" s="482"/>
      <c r="G2820" s="482"/>
      <c r="H2820" s="482"/>
      <c r="I2820" s="482"/>
      <c r="J2820" s="482"/>
      <c r="K2820" s="482"/>
      <c r="L2820" s="482"/>
      <c r="M2820" s="483"/>
      <c r="N2820" s="16"/>
      <c r="O2820" s="412"/>
      <c r="P2820" s="413"/>
      <c r="Q2820" s="8"/>
      <c r="R2820" s="8"/>
      <c r="S2820" s="8"/>
      <c r="T2820" s="9"/>
      <c r="U2820" s="17"/>
      <c r="V2820" s="33"/>
      <c r="W2820" s="191"/>
      <c r="X2820" s="86"/>
      <c r="Y2820" s="33"/>
      <c r="Z2820" s="36"/>
      <c r="AA2820" s="36"/>
      <c r="AD2820" s="33"/>
      <c r="AG2820" s="33"/>
      <c r="AH2820" s="43"/>
      <c r="AI2820" s="43"/>
      <c r="AJ2820" s="43"/>
      <c r="AK2820" s="43"/>
      <c r="AL2820" s="43"/>
      <c r="AM2820" s="43"/>
      <c r="AN2820" s="43"/>
      <c r="AO2820" s="43"/>
      <c r="AP2820" s="43"/>
      <c r="AQ2820" s="43"/>
      <c r="AR2820" s="43"/>
      <c r="AS2820" s="43"/>
      <c r="AT2820" s="43"/>
      <c r="AU2820" s="44"/>
      <c r="AV2820" s="33"/>
      <c r="AW2820" s="33"/>
      <c r="AX2820" s="33"/>
      <c r="AZ2820" s="141"/>
      <c r="BE2820" s="168"/>
      <c r="BF2820" s="168"/>
      <c r="BG2820" s="168"/>
      <c r="BH2820" s="168"/>
      <c r="BI2820" s="168"/>
      <c r="BJ2820" s="168"/>
      <c r="BK2820" s="168"/>
      <c r="BL2820" s="168"/>
      <c r="BM2820" s="168"/>
      <c r="DK2820" s="168"/>
      <c r="DL2820" s="168"/>
      <c r="DM2820" s="168"/>
      <c r="DN2820" s="168"/>
      <c r="DO2820" s="168"/>
      <c r="DP2820" s="168"/>
      <c r="DQ2820" s="168"/>
      <c r="DR2820" s="168"/>
      <c r="DS2820" s="168"/>
      <c r="DT2820" s="168"/>
      <c r="DU2820" s="168"/>
      <c r="DV2820" s="168"/>
      <c r="DW2820" s="168"/>
      <c r="DX2820" s="168"/>
      <c r="DY2820" s="168"/>
      <c r="DZ2820" s="168"/>
      <c r="EA2820" s="168"/>
      <c r="EB2820" s="168"/>
      <c r="EC2820" s="168"/>
      <c r="ED2820" s="168"/>
      <c r="EE2820" s="168"/>
      <c r="EF2820" s="168"/>
      <c r="EG2820" s="168"/>
      <c r="EH2820" s="168"/>
      <c r="EI2820" s="168"/>
      <c r="EJ2820" s="168"/>
      <c r="EK2820" s="168"/>
      <c r="EL2820" s="168"/>
      <c r="EM2820" s="168"/>
      <c r="EN2820" s="168"/>
      <c r="EO2820" s="168"/>
      <c r="EP2820" s="168"/>
      <c r="EQ2820" s="168"/>
      <c r="ER2820" s="168"/>
      <c r="ES2820" s="168"/>
      <c r="ET2820" s="168"/>
      <c r="EU2820" s="168"/>
      <c r="EV2820" s="168"/>
      <c r="EW2820" s="168"/>
      <c r="EX2820" s="168"/>
      <c r="EY2820" s="168"/>
      <c r="EZ2820" s="168"/>
      <c r="FA2820" s="168"/>
      <c r="FB2820" s="168"/>
      <c r="FC2820" s="168"/>
      <c r="FD2820" s="168"/>
    </row>
    <row r="2821" spans="1:160" s="5" customFormat="1" ht="24.9" customHeight="1" x14ac:dyDescent="0.3">
      <c r="A2821" s="263"/>
      <c r="B2821" s="263"/>
      <c r="C2821" s="265"/>
      <c r="D2821" s="481"/>
      <c r="E2821" s="482"/>
      <c r="F2821" s="482"/>
      <c r="G2821" s="482"/>
      <c r="H2821" s="482"/>
      <c r="I2821" s="482"/>
      <c r="J2821" s="482"/>
      <c r="K2821" s="482"/>
      <c r="L2821" s="482"/>
      <c r="M2821" s="483"/>
      <c r="N2821" s="16"/>
      <c r="O2821" s="412"/>
      <c r="P2821" s="413"/>
      <c r="Q2821" s="8"/>
      <c r="R2821" s="8"/>
      <c r="S2821" s="8"/>
      <c r="T2821" s="9"/>
      <c r="U2821" s="17"/>
      <c r="V2821" s="33"/>
      <c r="W2821" s="191"/>
      <c r="X2821" s="86"/>
      <c r="Y2821" s="33"/>
      <c r="Z2821" s="36"/>
      <c r="AA2821" s="36"/>
      <c r="AD2821" s="33"/>
      <c r="AG2821" s="33"/>
      <c r="AH2821" s="43"/>
      <c r="AI2821" s="43"/>
      <c r="AJ2821" s="43"/>
      <c r="AK2821" s="43"/>
      <c r="AL2821" s="43"/>
      <c r="AM2821" s="43"/>
      <c r="AN2821" s="43"/>
      <c r="AO2821" s="43"/>
      <c r="AP2821" s="43"/>
      <c r="AQ2821" s="43"/>
      <c r="AR2821" s="43"/>
      <c r="AS2821" s="43"/>
      <c r="AT2821" s="43"/>
      <c r="AU2821" s="44"/>
      <c r="AV2821" s="33"/>
      <c r="AW2821" s="33"/>
      <c r="AX2821" s="33"/>
      <c r="AZ2821" s="141"/>
      <c r="BE2821" s="168"/>
      <c r="BF2821" s="168"/>
      <c r="BG2821" s="168"/>
      <c r="BH2821" s="168"/>
      <c r="BI2821" s="168"/>
      <c r="BJ2821" s="168"/>
      <c r="BK2821" s="168"/>
      <c r="BL2821" s="168"/>
      <c r="BM2821" s="168"/>
      <c r="DK2821" s="168"/>
      <c r="DL2821" s="168"/>
      <c r="DM2821" s="168"/>
      <c r="DN2821" s="168"/>
      <c r="DO2821" s="168"/>
      <c r="DP2821" s="168"/>
      <c r="DQ2821" s="168"/>
      <c r="DR2821" s="168"/>
      <c r="DS2821" s="168"/>
      <c r="DT2821" s="168"/>
      <c r="DU2821" s="168"/>
      <c r="DV2821" s="168"/>
      <c r="DW2821" s="168"/>
      <c r="DX2821" s="168"/>
      <c r="DY2821" s="168"/>
      <c r="DZ2821" s="168"/>
      <c r="EA2821" s="168"/>
      <c r="EB2821" s="168"/>
      <c r="EC2821" s="168"/>
      <c r="ED2821" s="168"/>
      <c r="EE2821" s="168"/>
      <c r="EF2821" s="168"/>
      <c r="EG2821" s="168"/>
      <c r="EH2821" s="168"/>
      <c r="EI2821" s="168"/>
      <c r="EJ2821" s="168"/>
      <c r="EK2821" s="168"/>
      <c r="EL2821" s="168"/>
      <c r="EM2821" s="168"/>
      <c r="EN2821" s="168"/>
      <c r="EO2821" s="168"/>
      <c r="EP2821" s="168"/>
      <c r="EQ2821" s="168"/>
      <c r="ER2821" s="168"/>
      <c r="ES2821" s="168"/>
      <c r="ET2821" s="168"/>
      <c r="EU2821" s="168"/>
      <c r="EV2821" s="168"/>
      <c r="EW2821" s="168"/>
      <c r="EX2821" s="168"/>
      <c r="EY2821" s="168"/>
      <c r="EZ2821" s="168"/>
      <c r="FA2821" s="168"/>
      <c r="FB2821" s="168"/>
      <c r="FC2821" s="168"/>
      <c r="FD2821" s="168"/>
    </row>
    <row r="2822" spans="1:160" s="5" customFormat="1" ht="24.9" customHeight="1" x14ac:dyDescent="0.3">
      <c r="A2822" s="263"/>
      <c r="B2822" s="263"/>
      <c r="C2822" s="265"/>
      <c r="D2822" s="481"/>
      <c r="E2822" s="482"/>
      <c r="F2822" s="482"/>
      <c r="G2822" s="482"/>
      <c r="H2822" s="482"/>
      <c r="I2822" s="482"/>
      <c r="J2822" s="482"/>
      <c r="K2822" s="482"/>
      <c r="L2822" s="482"/>
      <c r="M2822" s="483"/>
      <c r="N2822" s="16"/>
      <c r="O2822" s="412"/>
      <c r="P2822" s="413"/>
      <c r="Q2822" s="8"/>
      <c r="R2822" s="8"/>
      <c r="S2822" s="8"/>
      <c r="T2822" s="9"/>
      <c r="U2822" s="17"/>
      <c r="V2822" s="33"/>
      <c r="W2822" s="191"/>
      <c r="X2822" s="86"/>
      <c r="Y2822" s="33"/>
      <c r="Z2822" s="36"/>
      <c r="AA2822" s="36"/>
      <c r="AD2822" s="33"/>
      <c r="AG2822" s="33"/>
      <c r="AH2822" s="43"/>
      <c r="AI2822" s="43"/>
      <c r="AJ2822" s="43"/>
      <c r="AK2822" s="43"/>
      <c r="AL2822" s="43"/>
      <c r="AM2822" s="43"/>
      <c r="AN2822" s="43"/>
      <c r="AO2822" s="43"/>
      <c r="AP2822" s="43"/>
      <c r="AQ2822" s="43"/>
      <c r="AR2822" s="43"/>
      <c r="AS2822" s="43"/>
      <c r="AT2822" s="43"/>
      <c r="AU2822" s="44"/>
      <c r="AV2822" s="33"/>
      <c r="AW2822" s="33"/>
      <c r="AX2822" s="33"/>
      <c r="AZ2822" s="141"/>
      <c r="BE2822" s="168"/>
      <c r="BF2822" s="168"/>
      <c r="BG2822" s="168"/>
      <c r="BH2822" s="168"/>
      <c r="BI2822" s="168"/>
      <c r="BJ2822" s="168"/>
      <c r="BK2822" s="168"/>
      <c r="BL2822" s="168"/>
      <c r="BM2822" s="168"/>
      <c r="DK2822" s="168"/>
      <c r="DL2822" s="168"/>
      <c r="DM2822" s="168"/>
      <c r="DN2822" s="168"/>
      <c r="DO2822" s="168"/>
      <c r="DP2822" s="168"/>
      <c r="DQ2822" s="168"/>
      <c r="DR2822" s="168"/>
      <c r="DS2822" s="168"/>
      <c r="DT2822" s="168"/>
      <c r="DU2822" s="168"/>
      <c r="DV2822" s="168"/>
      <c r="DW2822" s="168"/>
      <c r="DX2822" s="168"/>
      <c r="DY2822" s="168"/>
      <c r="DZ2822" s="168"/>
      <c r="EA2822" s="168"/>
      <c r="EB2822" s="168"/>
      <c r="EC2822" s="168"/>
      <c r="ED2822" s="168"/>
      <c r="EE2822" s="168"/>
      <c r="EF2822" s="168"/>
      <c r="EG2822" s="168"/>
      <c r="EH2822" s="168"/>
      <c r="EI2822" s="168"/>
      <c r="EJ2822" s="168"/>
      <c r="EK2822" s="168"/>
      <c r="EL2822" s="168"/>
      <c r="EM2822" s="168"/>
      <c r="EN2822" s="168"/>
      <c r="EO2822" s="168"/>
      <c r="EP2822" s="168"/>
      <c r="EQ2822" s="168"/>
      <c r="ER2822" s="168"/>
      <c r="ES2822" s="168"/>
      <c r="ET2822" s="168"/>
      <c r="EU2822" s="168"/>
      <c r="EV2822" s="168"/>
      <c r="EW2822" s="168"/>
      <c r="EX2822" s="168"/>
      <c r="EY2822" s="168"/>
      <c r="EZ2822" s="168"/>
      <c r="FA2822" s="168"/>
      <c r="FB2822" s="168"/>
      <c r="FC2822" s="168"/>
      <c r="FD2822" s="168"/>
    </row>
    <row r="2823" spans="1:160" s="5" customFormat="1" ht="24.9" customHeight="1" x14ac:dyDescent="0.3">
      <c r="A2823" s="263"/>
      <c r="B2823" s="263"/>
      <c r="C2823" s="265"/>
      <c r="D2823" s="481"/>
      <c r="E2823" s="482"/>
      <c r="F2823" s="482"/>
      <c r="G2823" s="482"/>
      <c r="H2823" s="482"/>
      <c r="I2823" s="482"/>
      <c r="J2823" s="482"/>
      <c r="K2823" s="482"/>
      <c r="L2823" s="482"/>
      <c r="M2823" s="483"/>
      <c r="N2823" s="16"/>
      <c r="O2823" s="412"/>
      <c r="P2823" s="413"/>
      <c r="Q2823" s="8"/>
      <c r="R2823" s="8"/>
      <c r="S2823" s="8"/>
      <c r="T2823" s="9"/>
      <c r="U2823" s="17"/>
      <c r="V2823" s="33"/>
      <c r="W2823" s="191"/>
      <c r="X2823" s="86"/>
      <c r="Y2823" s="33"/>
      <c r="Z2823" s="36"/>
      <c r="AA2823" s="36"/>
      <c r="AD2823" s="33"/>
      <c r="AG2823" s="33"/>
      <c r="AH2823" s="43"/>
      <c r="AI2823" s="43"/>
      <c r="AJ2823" s="43"/>
      <c r="AK2823" s="43"/>
      <c r="AL2823" s="43"/>
      <c r="AM2823" s="43"/>
      <c r="AN2823" s="43"/>
      <c r="AO2823" s="43"/>
      <c r="AP2823" s="43"/>
      <c r="AQ2823" s="43"/>
      <c r="AR2823" s="43"/>
      <c r="AS2823" s="43"/>
      <c r="AT2823" s="43"/>
      <c r="AU2823" s="44"/>
      <c r="AV2823" s="33"/>
      <c r="AW2823" s="33"/>
      <c r="AX2823" s="33"/>
      <c r="AZ2823" s="141"/>
      <c r="BE2823" s="168"/>
      <c r="BF2823" s="168"/>
      <c r="BG2823" s="168"/>
      <c r="BH2823" s="168"/>
      <c r="BI2823" s="168"/>
      <c r="BJ2823" s="168"/>
      <c r="BK2823" s="168"/>
      <c r="BL2823" s="168"/>
      <c r="BM2823" s="168"/>
      <c r="DK2823" s="168"/>
      <c r="DL2823" s="168"/>
      <c r="DM2823" s="168"/>
      <c r="DN2823" s="168"/>
      <c r="DO2823" s="168"/>
      <c r="DP2823" s="168"/>
      <c r="DQ2823" s="168"/>
      <c r="DR2823" s="168"/>
      <c r="DS2823" s="168"/>
      <c r="DT2823" s="168"/>
      <c r="DU2823" s="168"/>
      <c r="DV2823" s="168"/>
      <c r="DW2823" s="168"/>
      <c r="DX2823" s="168"/>
      <c r="DY2823" s="168"/>
      <c r="DZ2823" s="168"/>
      <c r="EA2823" s="168"/>
      <c r="EB2823" s="168"/>
      <c r="EC2823" s="168"/>
      <c r="ED2823" s="168"/>
      <c r="EE2823" s="168"/>
      <c r="EF2823" s="168"/>
      <c r="EG2823" s="168"/>
      <c r="EH2823" s="168"/>
      <c r="EI2823" s="168"/>
      <c r="EJ2823" s="168"/>
      <c r="EK2823" s="168"/>
      <c r="EL2823" s="168"/>
      <c r="EM2823" s="168"/>
      <c r="EN2823" s="168"/>
      <c r="EO2823" s="168"/>
      <c r="EP2823" s="168"/>
      <c r="EQ2823" s="168"/>
      <c r="ER2823" s="168"/>
      <c r="ES2823" s="168"/>
      <c r="ET2823" s="168"/>
      <c r="EU2823" s="168"/>
      <c r="EV2823" s="168"/>
      <c r="EW2823" s="168"/>
      <c r="EX2823" s="168"/>
      <c r="EY2823" s="168"/>
      <c r="EZ2823" s="168"/>
      <c r="FA2823" s="168"/>
      <c r="FB2823" s="168"/>
      <c r="FC2823" s="168"/>
      <c r="FD2823" s="168"/>
    </row>
    <row r="2824" spans="1:160" s="5" customFormat="1" ht="24.9" customHeight="1" x14ac:dyDescent="0.3">
      <c r="A2824" s="263"/>
      <c r="B2824" s="263"/>
      <c r="C2824" s="265"/>
      <c r="D2824" s="481"/>
      <c r="E2824" s="482"/>
      <c r="F2824" s="482"/>
      <c r="G2824" s="482"/>
      <c r="H2824" s="482"/>
      <c r="I2824" s="482"/>
      <c r="J2824" s="482"/>
      <c r="K2824" s="482"/>
      <c r="L2824" s="482"/>
      <c r="M2824" s="483"/>
      <c r="N2824" s="16"/>
      <c r="O2824" s="412"/>
      <c r="P2824" s="413"/>
      <c r="Q2824" s="8"/>
      <c r="R2824" s="8"/>
      <c r="S2824" s="8"/>
      <c r="T2824" s="9"/>
      <c r="U2824" s="17"/>
      <c r="V2824" s="33"/>
      <c r="W2824" s="191"/>
      <c r="X2824" s="86"/>
      <c r="Y2824" s="33"/>
      <c r="Z2824" s="36"/>
      <c r="AA2824" s="36"/>
      <c r="AD2824" s="33"/>
      <c r="AG2824" s="33"/>
      <c r="AH2824" s="43"/>
      <c r="AI2824" s="43"/>
      <c r="AJ2824" s="43"/>
      <c r="AK2824" s="43"/>
      <c r="AL2824" s="43"/>
      <c r="AM2824" s="43"/>
      <c r="AN2824" s="43"/>
      <c r="AO2824" s="43"/>
      <c r="AP2824" s="43"/>
      <c r="AQ2824" s="43"/>
      <c r="AR2824" s="43"/>
      <c r="AS2824" s="43"/>
      <c r="AT2824" s="43"/>
      <c r="AU2824" s="44"/>
      <c r="AV2824" s="33"/>
      <c r="AW2824" s="33"/>
      <c r="AX2824" s="33"/>
      <c r="AZ2824" s="141"/>
      <c r="BE2824" s="168"/>
      <c r="BF2824" s="168"/>
      <c r="BG2824" s="168"/>
      <c r="BH2824" s="168"/>
      <c r="BI2824" s="168"/>
      <c r="BJ2824" s="168"/>
      <c r="BK2824" s="168"/>
      <c r="BL2824" s="168"/>
      <c r="BM2824" s="168"/>
      <c r="DK2824" s="168"/>
      <c r="DL2824" s="168"/>
      <c r="DM2824" s="168"/>
      <c r="DN2824" s="168"/>
      <c r="DO2824" s="168"/>
      <c r="DP2824" s="168"/>
      <c r="DQ2824" s="168"/>
      <c r="DR2824" s="168"/>
      <c r="DS2824" s="168"/>
      <c r="DT2824" s="168"/>
      <c r="DU2824" s="168"/>
      <c r="DV2824" s="168"/>
      <c r="DW2824" s="168"/>
      <c r="DX2824" s="168"/>
      <c r="DY2824" s="168"/>
      <c r="DZ2824" s="168"/>
      <c r="EA2824" s="168"/>
      <c r="EB2824" s="168"/>
      <c r="EC2824" s="168"/>
      <c r="ED2824" s="168"/>
      <c r="EE2824" s="168"/>
      <c r="EF2824" s="168"/>
      <c r="EG2824" s="168"/>
      <c r="EH2824" s="168"/>
      <c r="EI2824" s="168"/>
      <c r="EJ2824" s="168"/>
      <c r="EK2824" s="168"/>
      <c r="EL2824" s="168"/>
      <c r="EM2824" s="168"/>
      <c r="EN2824" s="168"/>
      <c r="EO2824" s="168"/>
      <c r="EP2824" s="168"/>
      <c r="EQ2824" s="168"/>
      <c r="ER2824" s="168"/>
      <c r="ES2824" s="168"/>
      <c r="ET2824" s="168"/>
      <c r="EU2824" s="168"/>
      <c r="EV2824" s="168"/>
      <c r="EW2824" s="168"/>
      <c r="EX2824" s="168"/>
      <c r="EY2824" s="168"/>
      <c r="EZ2824" s="168"/>
      <c r="FA2824" s="168"/>
      <c r="FB2824" s="168"/>
      <c r="FC2824" s="168"/>
      <c r="FD2824" s="168"/>
    </row>
    <row r="2825" spans="1:160" s="5" customFormat="1" ht="24.9" customHeight="1" x14ac:dyDescent="0.3">
      <c r="A2825" s="263"/>
      <c r="B2825" s="263"/>
      <c r="C2825" s="265"/>
      <c r="D2825" s="481"/>
      <c r="E2825" s="482"/>
      <c r="F2825" s="482"/>
      <c r="G2825" s="482"/>
      <c r="H2825" s="482"/>
      <c r="I2825" s="482"/>
      <c r="J2825" s="482"/>
      <c r="K2825" s="482"/>
      <c r="L2825" s="482"/>
      <c r="M2825" s="483"/>
      <c r="N2825" s="16"/>
      <c r="O2825" s="412"/>
      <c r="P2825" s="413"/>
      <c r="Q2825" s="8"/>
      <c r="R2825" s="8"/>
      <c r="S2825" s="8"/>
      <c r="T2825" s="9"/>
      <c r="U2825" s="17"/>
      <c r="V2825" s="33"/>
      <c r="W2825" s="191"/>
      <c r="X2825" s="86"/>
      <c r="Y2825" s="33"/>
      <c r="Z2825" s="36"/>
      <c r="AA2825" s="36"/>
      <c r="AD2825" s="33"/>
      <c r="AG2825" s="33"/>
      <c r="AH2825" s="43"/>
      <c r="AI2825" s="43"/>
      <c r="AJ2825" s="43"/>
      <c r="AK2825" s="43"/>
      <c r="AL2825" s="43"/>
      <c r="AM2825" s="43"/>
      <c r="AN2825" s="43"/>
      <c r="AO2825" s="43"/>
      <c r="AP2825" s="43"/>
      <c r="AQ2825" s="43"/>
      <c r="AR2825" s="43"/>
      <c r="AS2825" s="43"/>
      <c r="AT2825" s="43"/>
      <c r="AU2825" s="44"/>
      <c r="AV2825" s="33"/>
      <c r="AW2825" s="33"/>
      <c r="AX2825" s="33"/>
      <c r="AZ2825" s="141"/>
      <c r="BE2825" s="168"/>
      <c r="BF2825" s="168"/>
      <c r="BG2825" s="168"/>
      <c r="BH2825" s="168"/>
      <c r="BI2825" s="168"/>
      <c r="BJ2825" s="168"/>
      <c r="BK2825" s="168"/>
      <c r="BL2825" s="168"/>
      <c r="BM2825" s="168"/>
      <c r="DK2825" s="168"/>
      <c r="DL2825" s="168"/>
      <c r="DM2825" s="168"/>
      <c r="DN2825" s="168"/>
      <c r="DO2825" s="168"/>
      <c r="DP2825" s="168"/>
      <c r="DQ2825" s="168"/>
      <c r="DR2825" s="168"/>
      <c r="DS2825" s="168"/>
      <c r="DT2825" s="168"/>
      <c r="DU2825" s="168"/>
      <c r="DV2825" s="168"/>
      <c r="DW2825" s="168"/>
      <c r="DX2825" s="168"/>
      <c r="DY2825" s="168"/>
      <c r="DZ2825" s="168"/>
      <c r="EA2825" s="168"/>
      <c r="EB2825" s="168"/>
      <c r="EC2825" s="168"/>
      <c r="ED2825" s="168"/>
      <c r="EE2825" s="168"/>
      <c r="EF2825" s="168"/>
      <c r="EG2825" s="168"/>
      <c r="EH2825" s="168"/>
      <c r="EI2825" s="168"/>
      <c r="EJ2825" s="168"/>
      <c r="EK2825" s="168"/>
      <c r="EL2825" s="168"/>
      <c r="EM2825" s="168"/>
      <c r="EN2825" s="168"/>
      <c r="EO2825" s="168"/>
      <c r="EP2825" s="168"/>
      <c r="EQ2825" s="168"/>
      <c r="ER2825" s="168"/>
      <c r="ES2825" s="168"/>
      <c r="ET2825" s="168"/>
      <c r="EU2825" s="168"/>
      <c r="EV2825" s="168"/>
      <c r="EW2825" s="168"/>
      <c r="EX2825" s="168"/>
      <c r="EY2825" s="168"/>
      <c r="EZ2825" s="168"/>
      <c r="FA2825" s="168"/>
      <c r="FB2825" s="168"/>
      <c r="FC2825" s="168"/>
      <c r="FD2825" s="168"/>
    </row>
    <row r="2826" spans="1:160" s="5" customFormat="1" ht="24.9" customHeight="1" x14ac:dyDescent="0.3">
      <c r="A2826" s="263"/>
      <c r="B2826" s="263"/>
      <c r="C2826" s="265"/>
      <c r="D2826" s="481"/>
      <c r="E2826" s="482"/>
      <c r="F2826" s="482"/>
      <c r="G2826" s="482"/>
      <c r="H2826" s="482"/>
      <c r="I2826" s="482"/>
      <c r="J2826" s="482"/>
      <c r="K2826" s="482"/>
      <c r="L2826" s="482"/>
      <c r="M2826" s="483"/>
      <c r="N2826" s="16"/>
      <c r="O2826" s="412"/>
      <c r="P2826" s="413"/>
      <c r="Q2826" s="8"/>
      <c r="R2826" s="8"/>
      <c r="S2826" s="8"/>
      <c r="T2826" s="9"/>
      <c r="U2826" s="17"/>
      <c r="V2826" s="33"/>
      <c r="W2826" s="191"/>
      <c r="X2826" s="86"/>
      <c r="Y2826" s="33"/>
      <c r="Z2826" s="36"/>
      <c r="AA2826" s="36"/>
      <c r="AD2826" s="33"/>
      <c r="AG2826" s="33"/>
      <c r="AH2826" s="43"/>
      <c r="AI2826" s="43"/>
      <c r="AJ2826" s="43"/>
      <c r="AK2826" s="43"/>
      <c r="AL2826" s="43"/>
      <c r="AM2826" s="43"/>
      <c r="AN2826" s="43"/>
      <c r="AO2826" s="43"/>
      <c r="AP2826" s="43"/>
      <c r="AQ2826" s="43"/>
      <c r="AR2826" s="43"/>
      <c r="AS2826" s="43"/>
      <c r="AT2826" s="43"/>
      <c r="AU2826" s="44"/>
      <c r="AV2826" s="33"/>
      <c r="AW2826" s="33"/>
      <c r="AX2826" s="33"/>
      <c r="AZ2826" s="141"/>
      <c r="BE2826" s="168"/>
      <c r="BF2826" s="168"/>
      <c r="BG2826" s="168"/>
      <c r="BH2826" s="168"/>
      <c r="BI2826" s="168"/>
      <c r="BJ2826" s="168"/>
      <c r="BK2826" s="168"/>
      <c r="BL2826" s="168"/>
      <c r="BM2826" s="168"/>
      <c r="DK2826" s="168"/>
      <c r="DL2826" s="168"/>
      <c r="DM2826" s="168"/>
      <c r="DN2826" s="168"/>
      <c r="DO2826" s="168"/>
      <c r="DP2826" s="168"/>
      <c r="DQ2826" s="168"/>
      <c r="DR2826" s="168"/>
      <c r="DS2826" s="168"/>
      <c r="DT2826" s="168"/>
      <c r="DU2826" s="168"/>
      <c r="DV2826" s="168"/>
      <c r="DW2826" s="168"/>
      <c r="DX2826" s="168"/>
      <c r="DY2826" s="168"/>
      <c r="DZ2826" s="168"/>
      <c r="EA2826" s="168"/>
      <c r="EB2826" s="168"/>
      <c r="EC2826" s="168"/>
      <c r="ED2826" s="168"/>
      <c r="EE2826" s="168"/>
      <c r="EF2826" s="168"/>
      <c r="EG2826" s="168"/>
      <c r="EH2826" s="168"/>
      <c r="EI2826" s="168"/>
      <c r="EJ2826" s="168"/>
      <c r="EK2826" s="168"/>
      <c r="EL2826" s="168"/>
      <c r="EM2826" s="168"/>
      <c r="EN2826" s="168"/>
      <c r="EO2826" s="168"/>
      <c r="EP2826" s="168"/>
      <c r="EQ2826" s="168"/>
      <c r="ER2826" s="168"/>
      <c r="ES2826" s="168"/>
      <c r="ET2826" s="168"/>
      <c r="EU2826" s="168"/>
      <c r="EV2826" s="168"/>
      <c r="EW2826" s="168"/>
      <c r="EX2826" s="168"/>
      <c r="EY2826" s="168"/>
      <c r="EZ2826" s="168"/>
      <c r="FA2826" s="168"/>
      <c r="FB2826" s="168"/>
      <c r="FC2826" s="168"/>
      <c r="FD2826" s="168"/>
    </row>
    <row r="2827" spans="1:160" s="5" customFormat="1" ht="24.9" customHeight="1" x14ac:dyDescent="0.3">
      <c r="A2827" s="263"/>
      <c r="B2827" s="263"/>
      <c r="C2827" s="265"/>
      <c r="D2827" s="481"/>
      <c r="E2827" s="482"/>
      <c r="F2827" s="482"/>
      <c r="G2827" s="482"/>
      <c r="H2827" s="482"/>
      <c r="I2827" s="482"/>
      <c r="J2827" s="482"/>
      <c r="K2827" s="482"/>
      <c r="L2827" s="482"/>
      <c r="M2827" s="483"/>
      <c r="N2827" s="16"/>
      <c r="O2827" s="412"/>
      <c r="P2827" s="413"/>
      <c r="Q2827" s="8"/>
      <c r="R2827" s="8"/>
      <c r="S2827" s="8"/>
      <c r="T2827" s="9"/>
      <c r="U2827" s="17"/>
      <c r="V2827" s="33"/>
      <c r="W2827" s="191"/>
      <c r="X2827" s="86"/>
      <c r="Y2827" s="33"/>
      <c r="Z2827" s="36"/>
      <c r="AA2827" s="36"/>
      <c r="AD2827" s="33"/>
      <c r="AG2827" s="33"/>
      <c r="AH2827" s="43"/>
      <c r="AI2827" s="43"/>
      <c r="AJ2827" s="43"/>
      <c r="AK2827" s="43"/>
      <c r="AL2827" s="43"/>
      <c r="AM2827" s="43"/>
      <c r="AN2827" s="43"/>
      <c r="AO2827" s="43"/>
      <c r="AP2827" s="43"/>
      <c r="AQ2827" s="43"/>
      <c r="AR2827" s="43"/>
      <c r="AS2827" s="43"/>
      <c r="AT2827" s="43"/>
      <c r="AU2827" s="44"/>
      <c r="AV2827" s="33"/>
      <c r="AW2827" s="33"/>
      <c r="AX2827" s="33"/>
      <c r="AZ2827" s="141"/>
      <c r="BE2827" s="168"/>
      <c r="BF2827" s="168"/>
      <c r="BG2827" s="168"/>
      <c r="BH2827" s="168"/>
      <c r="BI2827" s="168"/>
      <c r="BJ2827" s="168"/>
      <c r="BK2827" s="168"/>
      <c r="BL2827" s="168"/>
      <c r="BM2827" s="168"/>
      <c r="DK2827" s="168"/>
      <c r="DL2827" s="168"/>
      <c r="DM2827" s="168"/>
      <c r="DN2827" s="168"/>
      <c r="DO2827" s="168"/>
      <c r="DP2827" s="168"/>
      <c r="DQ2827" s="168"/>
      <c r="DR2827" s="168"/>
      <c r="DS2827" s="168"/>
      <c r="DT2827" s="168"/>
      <c r="DU2827" s="168"/>
      <c r="DV2827" s="168"/>
      <c r="DW2827" s="168"/>
      <c r="DX2827" s="168"/>
      <c r="DY2827" s="168"/>
      <c r="DZ2827" s="168"/>
      <c r="EA2827" s="168"/>
      <c r="EB2827" s="168"/>
      <c r="EC2827" s="168"/>
      <c r="ED2827" s="168"/>
      <c r="EE2827" s="168"/>
      <c r="EF2827" s="168"/>
      <c r="EG2827" s="168"/>
      <c r="EH2827" s="168"/>
      <c r="EI2827" s="168"/>
      <c r="EJ2827" s="168"/>
      <c r="EK2827" s="168"/>
      <c r="EL2827" s="168"/>
      <c r="EM2827" s="168"/>
      <c r="EN2827" s="168"/>
      <c r="EO2827" s="168"/>
      <c r="EP2827" s="168"/>
      <c r="EQ2827" s="168"/>
      <c r="ER2827" s="168"/>
      <c r="ES2827" s="168"/>
      <c r="ET2827" s="168"/>
      <c r="EU2827" s="168"/>
      <c r="EV2827" s="168"/>
      <c r="EW2827" s="168"/>
      <c r="EX2827" s="168"/>
      <c r="EY2827" s="168"/>
      <c r="EZ2827" s="168"/>
      <c r="FA2827" s="168"/>
      <c r="FB2827" s="168"/>
      <c r="FC2827" s="168"/>
      <c r="FD2827" s="168"/>
    </row>
    <row r="2828" spans="1:160" s="5" customFormat="1" ht="24.9" customHeight="1" x14ac:dyDescent="0.3">
      <c r="A2828" s="263"/>
      <c r="B2828" s="263"/>
      <c r="C2828" s="265"/>
      <c r="D2828" s="481"/>
      <c r="E2828" s="482"/>
      <c r="F2828" s="482"/>
      <c r="G2828" s="482"/>
      <c r="H2828" s="482"/>
      <c r="I2828" s="482"/>
      <c r="J2828" s="482"/>
      <c r="K2828" s="482"/>
      <c r="L2828" s="482"/>
      <c r="M2828" s="483"/>
      <c r="N2828" s="16"/>
      <c r="O2828" s="412"/>
      <c r="P2828" s="413"/>
      <c r="Q2828" s="8"/>
      <c r="R2828" s="8"/>
      <c r="S2828" s="8"/>
      <c r="T2828" s="9"/>
      <c r="U2828" s="17"/>
      <c r="V2828" s="33"/>
      <c r="W2828" s="191"/>
      <c r="X2828" s="86"/>
      <c r="Y2828" s="33"/>
      <c r="Z2828" s="36"/>
      <c r="AA2828" s="36"/>
      <c r="AD2828" s="33"/>
      <c r="AG2828" s="33"/>
      <c r="AH2828" s="43"/>
      <c r="AI2828" s="43"/>
      <c r="AJ2828" s="43"/>
      <c r="AK2828" s="43"/>
      <c r="AL2828" s="43"/>
      <c r="AM2828" s="43"/>
      <c r="AN2828" s="43"/>
      <c r="AO2828" s="43"/>
      <c r="AP2828" s="43"/>
      <c r="AQ2828" s="43"/>
      <c r="AR2828" s="43"/>
      <c r="AS2828" s="43"/>
      <c r="AT2828" s="43"/>
      <c r="AU2828" s="44"/>
      <c r="AV2828" s="33"/>
      <c r="AW2828" s="33"/>
      <c r="AX2828" s="33"/>
      <c r="AZ2828" s="141"/>
      <c r="BE2828" s="168"/>
      <c r="BF2828" s="168"/>
      <c r="BG2828" s="168"/>
      <c r="BH2828" s="168"/>
      <c r="BI2828" s="168"/>
      <c r="BJ2828" s="168"/>
      <c r="BK2828" s="168"/>
      <c r="BL2828" s="168"/>
      <c r="BM2828" s="168"/>
      <c r="DK2828" s="168"/>
      <c r="DL2828" s="168"/>
      <c r="DM2828" s="168"/>
      <c r="DN2828" s="168"/>
      <c r="DO2828" s="168"/>
      <c r="DP2828" s="168"/>
      <c r="DQ2828" s="168"/>
      <c r="DR2828" s="168"/>
      <c r="DS2828" s="168"/>
      <c r="DT2828" s="168"/>
      <c r="DU2828" s="168"/>
      <c r="DV2828" s="168"/>
      <c r="DW2828" s="168"/>
      <c r="DX2828" s="168"/>
      <c r="DY2828" s="168"/>
      <c r="DZ2828" s="168"/>
      <c r="EA2828" s="168"/>
      <c r="EB2828" s="168"/>
      <c r="EC2828" s="168"/>
      <c r="ED2828" s="168"/>
      <c r="EE2828" s="168"/>
      <c r="EF2828" s="168"/>
      <c r="EG2828" s="168"/>
      <c r="EH2828" s="168"/>
      <c r="EI2828" s="168"/>
      <c r="EJ2828" s="168"/>
      <c r="EK2828" s="168"/>
      <c r="EL2828" s="168"/>
      <c r="EM2828" s="168"/>
      <c r="EN2828" s="168"/>
      <c r="EO2828" s="168"/>
      <c r="EP2828" s="168"/>
      <c r="EQ2828" s="168"/>
      <c r="ER2828" s="168"/>
      <c r="ES2828" s="168"/>
      <c r="ET2828" s="168"/>
      <c r="EU2828" s="168"/>
      <c r="EV2828" s="168"/>
      <c r="EW2828" s="168"/>
      <c r="EX2828" s="168"/>
      <c r="EY2828" s="168"/>
      <c r="EZ2828" s="168"/>
      <c r="FA2828" s="168"/>
      <c r="FB2828" s="168"/>
      <c r="FC2828" s="168"/>
      <c r="FD2828" s="168"/>
    </row>
    <row r="2829" spans="1:160" s="5" customFormat="1" ht="24.9" customHeight="1" x14ac:dyDescent="0.3">
      <c r="A2829" s="263"/>
      <c r="B2829" s="263"/>
      <c r="C2829" s="265"/>
      <c r="D2829" s="481"/>
      <c r="E2829" s="482"/>
      <c r="F2829" s="482"/>
      <c r="G2829" s="482"/>
      <c r="H2829" s="482"/>
      <c r="I2829" s="482"/>
      <c r="J2829" s="482"/>
      <c r="K2829" s="482"/>
      <c r="L2829" s="482"/>
      <c r="M2829" s="483"/>
      <c r="N2829" s="16"/>
      <c r="O2829" s="412"/>
      <c r="P2829" s="413"/>
      <c r="Q2829" s="8"/>
      <c r="R2829" s="8"/>
      <c r="S2829" s="8"/>
      <c r="T2829" s="9"/>
      <c r="U2829" s="17"/>
      <c r="V2829" s="33"/>
      <c r="W2829" s="57"/>
      <c r="X2829" s="86"/>
      <c r="Y2829" s="33"/>
      <c r="Z2829" s="36"/>
      <c r="AA2829" s="36"/>
      <c r="AD2829" s="33"/>
      <c r="AG2829" s="33"/>
      <c r="AH2829" s="43"/>
      <c r="AI2829" s="43"/>
      <c r="AJ2829" s="43"/>
      <c r="AK2829" s="43"/>
      <c r="AL2829" s="43"/>
      <c r="AM2829" s="43"/>
      <c r="AN2829" s="43"/>
      <c r="AO2829" s="43"/>
      <c r="AP2829" s="43"/>
      <c r="AQ2829" s="43"/>
      <c r="AR2829" s="43"/>
      <c r="AS2829" s="43"/>
      <c r="AT2829" s="43"/>
      <c r="AU2829" s="44"/>
      <c r="AV2829" s="33"/>
      <c r="AW2829" s="33"/>
      <c r="AX2829" s="33"/>
      <c r="AZ2829" s="141"/>
      <c r="BE2829" s="168"/>
      <c r="BF2829" s="168"/>
      <c r="BG2829" s="168"/>
      <c r="BH2829" s="168"/>
      <c r="BI2829" s="168"/>
      <c r="BJ2829" s="168"/>
      <c r="BK2829" s="168"/>
      <c r="BL2829" s="168"/>
      <c r="BM2829" s="168"/>
      <c r="DK2829" s="168"/>
      <c r="DL2829" s="168"/>
      <c r="DM2829" s="168"/>
      <c r="DN2829" s="168"/>
      <c r="DO2829" s="168"/>
      <c r="DP2829" s="168"/>
      <c r="DQ2829" s="168"/>
      <c r="DR2829" s="168"/>
      <c r="DS2829" s="168"/>
      <c r="DT2829" s="168"/>
      <c r="DU2829" s="168"/>
      <c r="DV2829" s="168"/>
      <c r="DW2829" s="168"/>
      <c r="DX2829" s="168"/>
      <c r="DY2829" s="168"/>
      <c r="DZ2829" s="168"/>
      <c r="EA2829" s="168"/>
      <c r="EB2829" s="168"/>
      <c r="EC2829" s="168"/>
      <c r="ED2829" s="168"/>
      <c r="EE2829" s="168"/>
      <c r="EF2829" s="168"/>
      <c r="EG2829" s="168"/>
      <c r="EH2829" s="168"/>
      <c r="EI2829" s="168"/>
      <c r="EJ2829" s="168"/>
      <c r="EK2829" s="168"/>
      <c r="EL2829" s="168"/>
      <c r="EM2829" s="168"/>
      <c r="EN2829" s="168"/>
      <c r="EO2829" s="168"/>
      <c r="EP2829" s="168"/>
      <c r="EQ2829" s="168"/>
      <c r="ER2829" s="168"/>
      <c r="ES2829" s="168"/>
      <c r="ET2829" s="168"/>
      <c r="EU2829" s="168"/>
      <c r="EV2829" s="168"/>
      <c r="EW2829" s="168"/>
      <c r="EX2829" s="168"/>
      <c r="EY2829" s="168"/>
      <c r="EZ2829" s="168"/>
      <c r="FA2829" s="168"/>
      <c r="FB2829" s="168"/>
      <c r="FC2829" s="168"/>
      <c r="FD2829" s="168"/>
    </row>
    <row r="2830" spans="1:160" s="5" customFormat="1" ht="24.9" customHeight="1" thickBot="1" x14ac:dyDescent="0.35">
      <c r="A2830" s="263"/>
      <c r="B2830" s="263"/>
      <c r="C2830" s="265"/>
      <c r="D2830" s="481"/>
      <c r="E2830" s="482"/>
      <c r="F2830" s="482"/>
      <c r="G2830" s="482"/>
      <c r="H2830" s="482"/>
      <c r="I2830" s="482"/>
      <c r="J2830" s="482"/>
      <c r="K2830" s="482"/>
      <c r="L2830" s="482"/>
      <c r="M2830" s="483"/>
      <c r="N2830" s="414" t="s">
        <v>16</v>
      </c>
      <c r="O2830" s="415"/>
      <c r="P2830" s="415"/>
      <c r="Q2830" s="415"/>
      <c r="R2830" s="415"/>
      <c r="S2830" s="415"/>
      <c r="T2830" s="415"/>
      <c r="U2830" s="18">
        <f>SUM(U2810:U2829)</f>
        <v>0</v>
      </c>
      <c r="V2830" s="33"/>
      <c r="W2830" s="57"/>
      <c r="X2830" s="86"/>
      <c r="Y2830" s="33"/>
      <c r="Z2830" s="36"/>
      <c r="AA2830" s="36"/>
      <c r="AD2830" s="33"/>
      <c r="AG2830" s="33"/>
      <c r="AH2830" s="43"/>
      <c r="AI2830" s="43"/>
      <c r="AJ2830" s="43"/>
      <c r="AK2830" s="43"/>
      <c r="AL2830" s="43"/>
      <c r="AM2830" s="43"/>
      <c r="AN2830" s="43"/>
      <c r="AO2830" s="43"/>
      <c r="AP2830" s="43"/>
      <c r="AQ2830" s="43"/>
      <c r="AR2830" s="43"/>
      <c r="AS2830" s="43"/>
      <c r="AT2830" s="43"/>
      <c r="AU2830" s="44"/>
      <c r="AV2830" s="33"/>
      <c r="AW2830" s="33"/>
      <c r="AX2830" s="33"/>
      <c r="AZ2830" s="141"/>
      <c r="BE2830" s="168"/>
      <c r="BF2830" s="168"/>
      <c r="BG2830" s="168"/>
      <c r="BH2830" s="168"/>
      <c r="BI2830" s="168"/>
      <c r="BJ2830" s="168"/>
      <c r="BK2830" s="168"/>
      <c r="BL2830" s="168"/>
      <c r="BM2830" s="168"/>
      <c r="DK2830" s="168"/>
      <c r="DL2830" s="168"/>
      <c r="DM2830" s="168"/>
      <c r="DN2830" s="168"/>
      <c r="DO2830" s="168"/>
      <c r="DP2830" s="168"/>
      <c r="DQ2830" s="168"/>
      <c r="DR2830" s="168"/>
      <c r="DS2830" s="168"/>
      <c r="DT2830" s="168"/>
      <c r="DU2830" s="168"/>
      <c r="DV2830" s="168"/>
      <c r="DW2830" s="168"/>
      <c r="DX2830" s="168"/>
      <c r="DY2830" s="168"/>
      <c r="DZ2830" s="168"/>
      <c r="EA2830" s="168"/>
      <c r="EB2830" s="168"/>
      <c r="EC2830" s="168"/>
      <c r="ED2830" s="168"/>
      <c r="EE2830" s="168"/>
      <c r="EF2830" s="168"/>
      <c r="EG2830" s="168"/>
      <c r="EH2830" s="168"/>
      <c r="EI2830" s="168"/>
      <c r="EJ2830" s="168"/>
      <c r="EK2830" s="168"/>
      <c r="EL2830" s="168"/>
      <c r="EM2830" s="168"/>
      <c r="EN2830" s="168"/>
      <c r="EO2830" s="168"/>
      <c r="EP2830" s="168"/>
      <c r="EQ2830" s="168"/>
      <c r="ER2830" s="168"/>
      <c r="ES2830" s="168"/>
      <c r="ET2830" s="168"/>
      <c r="EU2830" s="168"/>
      <c r="EV2830" s="168"/>
      <c r="EW2830" s="168"/>
      <c r="EX2830" s="168"/>
      <c r="EY2830" s="168"/>
      <c r="EZ2830" s="168"/>
      <c r="FA2830" s="168"/>
      <c r="FB2830" s="168"/>
      <c r="FC2830" s="168"/>
      <c r="FD2830" s="168"/>
    </row>
    <row r="2831" spans="1:160" s="5" customFormat="1" ht="14.4" customHeight="1" x14ac:dyDescent="0.3">
      <c r="A2831" s="263"/>
      <c r="B2831" s="263"/>
      <c r="C2831" s="265"/>
      <c r="D2831" s="481"/>
      <c r="E2831" s="482"/>
      <c r="F2831" s="482"/>
      <c r="G2831" s="482"/>
      <c r="H2831" s="482"/>
      <c r="I2831" s="482"/>
      <c r="J2831" s="482"/>
      <c r="K2831" s="482"/>
      <c r="L2831" s="482"/>
      <c r="M2831" s="483"/>
      <c r="N2831" s="416" t="s">
        <v>17</v>
      </c>
      <c r="O2831" s="417"/>
      <c r="P2831" s="417"/>
      <c r="Q2831" s="417"/>
      <c r="R2831" s="417"/>
      <c r="S2831" s="417"/>
      <c r="T2831" s="417"/>
      <c r="U2831" s="418"/>
      <c r="V2831" s="87"/>
      <c r="W2831" s="57"/>
      <c r="X2831" s="86"/>
      <c r="Y2831" s="33"/>
      <c r="Z2831" s="36"/>
      <c r="AA2831" s="36"/>
      <c r="AD2831" s="33"/>
      <c r="AG2831" s="33"/>
      <c r="AH2831" s="43"/>
      <c r="AI2831" s="43"/>
      <c r="AJ2831" s="43"/>
      <c r="AK2831" s="43"/>
      <c r="AL2831" s="43"/>
      <c r="AM2831" s="43"/>
      <c r="AN2831" s="43"/>
      <c r="AO2831" s="43"/>
      <c r="AP2831" s="43"/>
      <c r="AQ2831" s="43"/>
      <c r="AR2831" s="43"/>
      <c r="AS2831" s="43"/>
      <c r="AT2831" s="43"/>
      <c r="AU2831" s="44"/>
      <c r="AV2831" s="33"/>
      <c r="AW2831" s="33"/>
      <c r="AX2831" s="33"/>
      <c r="AZ2831" s="141"/>
      <c r="BE2831" s="168"/>
      <c r="BF2831" s="168"/>
      <c r="BG2831" s="168"/>
      <c r="BH2831" s="168"/>
      <c r="BI2831" s="168"/>
      <c r="BJ2831" s="168"/>
      <c r="BK2831" s="168"/>
      <c r="BL2831" s="168"/>
      <c r="BM2831" s="168"/>
      <c r="DK2831" s="168"/>
      <c r="DL2831" s="168"/>
      <c r="DM2831" s="168"/>
      <c r="DN2831" s="168"/>
      <c r="DO2831" s="168"/>
      <c r="DP2831" s="168"/>
      <c r="DQ2831" s="168"/>
      <c r="DR2831" s="168"/>
      <c r="DS2831" s="168"/>
      <c r="DT2831" s="168"/>
      <c r="DU2831" s="168"/>
      <c r="DV2831" s="168"/>
      <c r="DW2831" s="168"/>
      <c r="DX2831" s="168"/>
      <c r="DY2831" s="168"/>
      <c r="DZ2831" s="168"/>
      <c r="EA2831" s="168"/>
      <c r="EB2831" s="168"/>
      <c r="EC2831" s="168"/>
      <c r="ED2831" s="168"/>
      <c r="EE2831" s="168"/>
      <c r="EF2831" s="168"/>
      <c r="EG2831" s="168"/>
      <c r="EH2831" s="168"/>
      <c r="EI2831" s="168"/>
      <c r="EJ2831" s="168"/>
      <c r="EK2831" s="168"/>
      <c r="EL2831" s="168"/>
      <c r="EM2831" s="168"/>
      <c r="EN2831" s="168"/>
      <c r="EO2831" s="168"/>
      <c r="EP2831" s="168"/>
      <c r="EQ2831" s="168"/>
      <c r="ER2831" s="168"/>
      <c r="ES2831" s="168"/>
      <c r="ET2831" s="168"/>
      <c r="EU2831" s="168"/>
      <c r="EV2831" s="168"/>
      <c r="EW2831" s="168"/>
      <c r="EX2831" s="168"/>
      <c r="EY2831" s="168"/>
      <c r="EZ2831" s="168"/>
      <c r="FA2831" s="168"/>
      <c r="FB2831" s="168"/>
      <c r="FC2831" s="168"/>
      <c r="FD2831" s="168"/>
    </row>
    <row r="2832" spans="1:160" s="5" customFormat="1" x14ac:dyDescent="0.3">
      <c r="A2832" s="263"/>
      <c r="B2832" s="263"/>
      <c r="C2832" s="265"/>
      <c r="D2832" s="481"/>
      <c r="E2832" s="482"/>
      <c r="F2832" s="482"/>
      <c r="G2832" s="482"/>
      <c r="H2832" s="482"/>
      <c r="I2832" s="482"/>
      <c r="J2832" s="482"/>
      <c r="K2832" s="482"/>
      <c r="L2832" s="482"/>
      <c r="M2832" s="483"/>
      <c r="N2832" s="419"/>
      <c r="O2832" s="420"/>
      <c r="P2832" s="420"/>
      <c r="Q2832" s="420"/>
      <c r="R2832" s="420"/>
      <c r="S2832" s="420"/>
      <c r="T2832" s="420"/>
      <c r="U2832" s="421"/>
      <c r="V2832" s="33"/>
      <c r="W2832" s="57"/>
      <c r="X2832" s="86"/>
      <c r="Y2832" s="33"/>
      <c r="Z2832" s="36"/>
      <c r="AA2832" s="36"/>
      <c r="AD2832" s="33"/>
      <c r="AG2832" s="33"/>
      <c r="AH2832" s="43"/>
      <c r="AI2832" s="43"/>
      <c r="AJ2832" s="43"/>
      <c r="AK2832" s="43"/>
      <c r="AL2832" s="43"/>
      <c r="AM2832" s="43"/>
      <c r="AN2832" s="43"/>
      <c r="AO2832" s="43"/>
      <c r="AP2832" s="43"/>
      <c r="AQ2832" s="43"/>
      <c r="AR2832" s="43"/>
      <c r="AS2832" s="43"/>
      <c r="AT2832" s="43"/>
      <c r="AU2832" s="44"/>
      <c r="AV2832" s="33"/>
      <c r="AW2832" s="33"/>
      <c r="AX2832" s="33"/>
      <c r="AZ2832" s="141"/>
      <c r="BE2832" s="168"/>
      <c r="BF2832" s="168"/>
      <c r="BG2832" s="168"/>
      <c r="BH2832" s="168"/>
      <c r="BI2832" s="168"/>
      <c r="BJ2832" s="168"/>
      <c r="BK2832" s="168"/>
      <c r="BL2832" s="168"/>
      <c r="BM2832" s="168"/>
      <c r="DK2832" s="168"/>
      <c r="DL2832" s="168"/>
      <c r="DM2832" s="168"/>
      <c r="DN2832" s="168"/>
      <c r="DO2832" s="168"/>
      <c r="DP2832" s="168"/>
      <c r="DQ2832" s="168"/>
      <c r="DR2832" s="168"/>
      <c r="DS2832" s="168"/>
      <c r="DT2832" s="168"/>
      <c r="DU2832" s="168"/>
      <c r="DV2832" s="168"/>
      <c r="DW2832" s="168"/>
      <c r="DX2832" s="168"/>
      <c r="DY2832" s="168"/>
      <c r="DZ2832" s="168"/>
      <c r="EA2832" s="168"/>
      <c r="EB2832" s="168"/>
      <c r="EC2832" s="168"/>
      <c r="ED2832" s="168"/>
      <c r="EE2832" s="168"/>
      <c r="EF2832" s="168"/>
      <c r="EG2832" s="168"/>
      <c r="EH2832" s="168"/>
      <c r="EI2832" s="168"/>
      <c r="EJ2832" s="168"/>
      <c r="EK2832" s="168"/>
      <c r="EL2832" s="168"/>
      <c r="EM2832" s="168"/>
      <c r="EN2832" s="168"/>
      <c r="EO2832" s="168"/>
      <c r="EP2832" s="168"/>
      <c r="EQ2832" s="168"/>
      <c r="ER2832" s="168"/>
      <c r="ES2832" s="168"/>
      <c r="ET2832" s="168"/>
      <c r="EU2832" s="168"/>
      <c r="EV2832" s="168"/>
      <c r="EW2832" s="168"/>
      <c r="EX2832" s="168"/>
      <c r="EY2832" s="168"/>
      <c r="EZ2832" s="168"/>
      <c r="FA2832" s="168"/>
      <c r="FB2832" s="168"/>
      <c r="FC2832" s="168"/>
      <c r="FD2832" s="168"/>
    </row>
    <row r="2833" spans="1:160" s="5" customFormat="1" x14ac:dyDescent="0.3">
      <c r="A2833" s="263"/>
      <c r="B2833" s="263"/>
      <c r="C2833" s="265"/>
      <c r="D2833" s="481"/>
      <c r="E2833" s="482"/>
      <c r="F2833" s="482"/>
      <c r="G2833" s="482"/>
      <c r="H2833" s="482"/>
      <c r="I2833" s="482"/>
      <c r="J2833" s="482"/>
      <c r="K2833" s="482"/>
      <c r="L2833" s="482"/>
      <c r="M2833" s="483"/>
      <c r="N2833" s="419"/>
      <c r="O2833" s="420"/>
      <c r="P2833" s="420"/>
      <c r="Q2833" s="420"/>
      <c r="R2833" s="420"/>
      <c r="S2833" s="420"/>
      <c r="T2833" s="420"/>
      <c r="U2833" s="421"/>
      <c r="V2833" s="33"/>
      <c r="W2833" s="57"/>
      <c r="X2833" s="86"/>
      <c r="Y2833" s="33"/>
      <c r="Z2833" s="36"/>
      <c r="AA2833" s="36"/>
      <c r="AD2833" s="33"/>
      <c r="AG2833" s="33"/>
      <c r="AH2833" s="43"/>
      <c r="AI2833" s="43"/>
      <c r="AJ2833" s="43"/>
      <c r="AK2833" s="43"/>
      <c r="AL2833" s="43"/>
      <c r="AM2833" s="43"/>
      <c r="AN2833" s="43"/>
      <c r="AO2833" s="43"/>
      <c r="AP2833" s="43"/>
      <c r="AQ2833" s="43"/>
      <c r="AR2833" s="43"/>
      <c r="AS2833" s="43"/>
      <c r="AT2833" s="43"/>
      <c r="AU2833" s="44"/>
      <c r="AV2833" s="33"/>
      <c r="AW2833" s="33"/>
      <c r="AX2833" s="33"/>
      <c r="AZ2833" s="141"/>
      <c r="BE2833" s="168"/>
      <c r="BF2833" s="168"/>
      <c r="BG2833" s="168"/>
      <c r="BH2833" s="168"/>
      <c r="BI2833" s="168"/>
      <c r="BJ2833" s="168"/>
      <c r="BK2833" s="168"/>
      <c r="BL2833" s="168"/>
      <c r="BM2833" s="168"/>
      <c r="DK2833" s="168"/>
      <c r="DL2833" s="168"/>
      <c r="DM2833" s="168"/>
      <c r="DN2833" s="168"/>
      <c r="DO2833" s="168"/>
      <c r="DP2833" s="168"/>
      <c r="DQ2833" s="168"/>
      <c r="DR2833" s="168"/>
      <c r="DS2833" s="168"/>
      <c r="DT2833" s="168"/>
      <c r="DU2833" s="168"/>
      <c r="DV2833" s="168"/>
      <c r="DW2833" s="168"/>
      <c r="DX2833" s="168"/>
      <c r="DY2833" s="168"/>
      <c r="DZ2833" s="168"/>
      <c r="EA2833" s="168"/>
      <c r="EB2833" s="168"/>
      <c r="EC2833" s="168"/>
      <c r="ED2833" s="168"/>
      <c r="EE2833" s="168"/>
      <c r="EF2833" s="168"/>
      <c r="EG2833" s="168"/>
      <c r="EH2833" s="168"/>
      <c r="EI2833" s="168"/>
      <c r="EJ2833" s="168"/>
      <c r="EK2833" s="168"/>
      <c r="EL2833" s="168"/>
      <c r="EM2833" s="168"/>
      <c r="EN2833" s="168"/>
      <c r="EO2833" s="168"/>
      <c r="EP2833" s="168"/>
      <c r="EQ2833" s="168"/>
      <c r="ER2833" s="168"/>
      <c r="ES2833" s="168"/>
      <c r="ET2833" s="168"/>
      <c r="EU2833" s="168"/>
      <c r="EV2833" s="168"/>
      <c r="EW2833" s="168"/>
      <c r="EX2833" s="168"/>
      <c r="EY2833" s="168"/>
      <c r="EZ2833" s="168"/>
      <c r="FA2833" s="168"/>
      <c r="FB2833" s="168"/>
      <c r="FC2833" s="168"/>
      <c r="FD2833" s="168"/>
    </row>
    <row r="2834" spans="1:160" s="5" customFormat="1" ht="14.4" thickBot="1" x14ac:dyDescent="0.35">
      <c r="A2834" s="263"/>
      <c r="B2834" s="263"/>
      <c r="C2834" s="265"/>
      <c r="D2834" s="425"/>
      <c r="E2834" s="426"/>
      <c r="F2834" s="426"/>
      <c r="G2834" s="426"/>
      <c r="H2834" s="426"/>
      <c r="I2834" s="426"/>
      <c r="J2834" s="426"/>
      <c r="K2834" s="426"/>
      <c r="L2834" s="426"/>
      <c r="M2834" s="427"/>
      <c r="N2834" s="422"/>
      <c r="O2834" s="423"/>
      <c r="P2834" s="423"/>
      <c r="Q2834" s="423"/>
      <c r="R2834" s="423"/>
      <c r="S2834" s="423"/>
      <c r="T2834" s="423"/>
      <c r="U2834" s="424"/>
      <c r="V2834" s="33"/>
      <c r="W2834" s="57"/>
      <c r="X2834" s="86"/>
      <c r="Y2834" s="33"/>
      <c r="Z2834" s="36"/>
      <c r="AA2834" s="36"/>
      <c r="AD2834" s="33"/>
      <c r="AG2834" s="33"/>
      <c r="AH2834" s="43"/>
      <c r="AI2834" s="43"/>
      <c r="AJ2834" s="43"/>
      <c r="AK2834" s="43"/>
      <c r="AL2834" s="43"/>
      <c r="AM2834" s="43"/>
      <c r="AN2834" s="43"/>
      <c r="AO2834" s="43"/>
      <c r="AP2834" s="43"/>
      <c r="AQ2834" s="43"/>
      <c r="AR2834" s="43"/>
      <c r="AS2834" s="43"/>
      <c r="AT2834" s="43"/>
      <c r="AU2834" s="44"/>
      <c r="AV2834" s="33"/>
      <c r="AW2834" s="33"/>
      <c r="AX2834" s="33"/>
      <c r="AZ2834" s="141"/>
      <c r="BE2834" s="168"/>
      <c r="BF2834" s="168"/>
      <c r="BG2834" s="168"/>
      <c r="BH2834" s="168"/>
      <c r="BI2834" s="168"/>
      <c r="BJ2834" s="168"/>
      <c r="BK2834" s="168"/>
      <c r="BL2834" s="168"/>
      <c r="BM2834" s="168"/>
      <c r="DK2834" s="168"/>
      <c r="DL2834" s="168"/>
      <c r="DM2834" s="168"/>
      <c r="DN2834" s="168"/>
      <c r="DO2834" s="168"/>
      <c r="DP2834" s="168"/>
      <c r="DQ2834" s="168"/>
      <c r="DR2834" s="168"/>
      <c r="DS2834" s="168"/>
      <c r="DT2834" s="168"/>
      <c r="DU2834" s="168"/>
      <c r="DV2834" s="168"/>
      <c r="DW2834" s="168"/>
      <c r="DX2834" s="168"/>
      <c r="DY2834" s="168"/>
      <c r="DZ2834" s="168"/>
      <c r="EA2834" s="168"/>
      <c r="EB2834" s="168"/>
      <c r="EC2834" s="168"/>
      <c r="ED2834" s="168"/>
      <c r="EE2834" s="168"/>
      <c r="EF2834" s="168"/>
      <c r="EG2834" s="168"/>
      <c r="EH2834" s="168"/>
      <c r="EI2834" s="168"/>
      <c r="EJ2834" s="168"/>
      <c r="EK2834" s="168"/>
      <c r="EL2834" s="168"/>
      <c r="EM2834" s="168"/>
      <c r="EN2834" s="168"/>
      <c r="EO2834" s="168"/>
      <c r="EP2834" s="168"/>
      <c r="EQ2834" s="168"/>
      <c r="ER2834" s="168"/>
      <c r="ES2834" s="168"/>
      <c r="ET2834" s="168"/>
      <c r="EU2834" s="168"/>
      <c r="EV2834" s="168"/>
      <c r="EW2834" s="168"/>
      <c r="EX2834" s="168"/>
      <c r="EY2834" s="168"/>
      <c r="EZ2834" s="168"/>
      <c r="FA2834" s="168"/>
      <c r="FB2834" s="168"/>
      <c r="FC2834" s="168"/>
      <c r="FD2834" s="168"/>
    </row>
    <row r="2835" spans="1:160" s="5" customFormat="1" ht="5.25" customHeight="1" thickBot="1" x14ac:dyDescent="0.35">
      <c r="A2835" s="263"/>
      <c r="B2835" s="263"/>
      <c r="C2835" s="265"/>
      <c r="D2835" s="428"/>
      <c r="E2835" s="428"/>
      <c r="F2835" s="428"/>
      <c r="G2835" s="428"/>
      <c r="H2835" s="428"/>
      <c r="I2835" s="428"/>
      <c r="J2835" s="428"/>
      <c r="K2835" s="428"/>
      <c r="L2835" s="428"/>
      <c r="M2835" s="428"/>
      <c r="N2835" s="428"/>
      <c r="O2835" s="428"/>
      <c r="P2835" s="428"/>
      <c r="Q2835" s="428"/>
      <c r="R2835" s="428"/>
      <c r="S2835" s="428"/>
      <c r="T2835" s="428"/>
      <c r="U2835" s="428"/>
      <c r="V2835" s="33"/>
      <c r="W2835" s="57"/>
      <c r="X2835" s="86"/>
      <c r="Y2835" s="33"/>
      <c r="Z2835" s="36"/>
      <c r="AA2835" s="36"/>
      <c r="AD2835" s="33"/>
      <c r="AG2835" s="33"/>
      <c r="AH2835" s="43"/>
      <c r="AI2835" s="43"/>
      <c r="AJ2835" s="43"/>
      <c r="AK2835" s="43"/>
      <c r="AL2835" s="43"/>
      <c r="AM2835" s="43"/>
      <c r="AN2835" s="43"/>
      <c r="AO2835" s="43"/>
      <c r="AP2835" s="43"/>
      <c r="AQ2835" s="43"/>
      <c r="AR2835" s="43"/>
      <c r="AS2835" s="43"/>
      <c r="AT2835" s="43"/>
      <c r="AU2835" s="44"/>
      <c r="AV2835" s="33"/>
      <c r="AW2835" s="33"/>
      <c r="AX2835" s="33"/>
      <c r="AZ2835" s="141"/>
      <c r="BE2835" s="168"/>
      <c r="BF2835" s="168"/>
      <c r="BG2835" s="168"/>
      <c r="BH2835" s="168"/>
      <c r="BI2835" s="168"/>
      <c r="BJ2835" s="168"/>
      <c r="BK2835" s="168"/>
      <c r="BL2835" s="168"/>
      <c r="BM2835" s="168"/>
      <c r="DK2835" s="168"/>
      <c r="DL2835" s="168"/>
      <c r="DM2835" s="168"/>
      <c r="DN2835" s="168"/>
      <c r="DO2835" s="168"/>
      <c r="DP2835" s="168"/>
      <c r="DQ2835" s="168"/>
      <c r="DR2835" s="168"/>
      <c r="DS2835" s="168"/>
      <c r="DT2835" s="168"/>
      <c r="DU2835" s="168"/>
      <c r="DV2835" s="168"/>
      <c r="DW2835" s="168"/>
      <c r="DX2835" s="168"/>
      <c r="DY2835" s="168"/>
      <c r="DZ2835" s="168"/>
      <c r="EA2835" s="168"/>
      <c r="EB2835" s="168"/>
      <c r="EC2835" s="168"/>
      <c r="ED2835" s="168"/>
      <c r="EE2835" s="168"/>
      <c r="EF2835" s="168"/>
      <c r="EG2835" s="168"/>
      <c r="EH2835" s="168"/>
      <c r="EI2835" s="168"/>
      <c r="EJ2835" s="168"/>
      <c r="EK2835" s="168"/>
      <c r="EL2835" s="168"/>
      <c r="EM2835" s="168"/>
      <c r="EN2835" s="168"/>
      <c r="EO2835" s="168"/>
      <c r="EP2835" s="168"/>
      <c r="EQ2835" s="168"/>
      <c r="ER2835" s="168"/>
      <c r="ES2835" s="168"/>
      <c r="ET2835" s="168"/>
      <c r="EU2835" s="168"/>
      <c r="EV2835" s="168"/>
      <c r="EW2835" s="168"/>
      <c r="EX2835" s="168"/>
      <c r="EY2835" s="168"/>
      <c r="EZ2835" s="168"/>
      <c r="FA2835" s="168"/>
      <c r="FB2835" s="168"/>
      <c r="FC2835" s="168"/>
      <c r="FD2835" s="168"/>
    </row>
    <row r="2836" spans="1:160" s="5" customFormat="1" ht="20.25" customHeight="1" x14ac:dyDescent="0.3">
      <c r="A2836" s="263"/>
      <c r="B2836" s="263"/>
      <c r="C2836" s="265"/>
      <c r="D2836" s="429" t="s">
        <v>18</v>
      </c>
      <c r="E2836" s="430"/>
      <c r="F2836" s="430"/>
      <c r="G2836" s="430"/>
      <c r="H2836" s="430"/>
      <c r="I2836" s="430"/>
      <c r="J2836" s="430"/>
      <c r="K2836" s="430"/>
      <c r="L2836" s="430"/>
      <c r="M2836" s="431"/>
      <c r="N2836" s="429" t="s">
        <v>19</v>
      </c>
      <c r="O2836" s="430"/>
      <c r="P2836" s="430"/>
      <c r="Q2836" s="430"/>
      <c r="R2836" s="430"/>
      <c r="S2836" s="430"/>
      <c r="T2836" s="430"/>
      <c r="U2836" s="431"/>
      <c r="V2836" s="33"/>
      <c r="W2836" s="57"/>
      <c r="X2836" s="86"/>
      <c r="Y2836" s="33"/>
      <c r="Z2836" s="36"/>
      <c r="AA2836" s="36"/>
      <c r="AD2836" s="33"/>
      <c r="AG2836" s="33"/>
      <c r="AH2836" s="43"/>
      <c r="AI2836" s="43"/>
      <c r="AJ2836" s="43"/>
      <c r="AK2836" s="43"/>
      <c r="AL2836" s="43"/>
      <c r="AM2836" s="43"/>
      <c r="AN2836" s="43"/>
      <c r="AO2836" s="43"/>
      <c r="AP2836" s="43"/>
      <c r="AQ2836" s="43"/>
      <c r="AR2836" s="43"/>
      <c r="AS2836" s="43"/>
      <c r="AT2836" s="43"/>
      <c r="AU2836" s="44"/>
      <c r="AV2836" s="33"/>
      <c r="AW2836" s="33"/>
      <c r="AX2836" s="33"/>
      <c r="AZ2836" s="141"/>
      <c r="BE2836" s="168"/>
      <c r="BF2836" s="168"/>
      <c r="BG2836" s="168"/>
      <c r="BH2836" s="168"/>
      <c r="BI2836" s="168"/>
      <c r="BJ2836" s="168"/>
      <c r="BK2836" s="168"/>
      <c r="BL2836" s="168"/>
      <c r="BM2836" s="168"/>
      <c r="DK2836" s="168"/>
      <c r="DL2836" s="168"/>
      <c r="DM2836" s="168"/>
      <c r="DN2836" s="168"/>
      <c r="DO2836" s="168"/>
      <c r="DP2836" s="168"/>
      <c r="DQ2836" s="168"/>
      <c r="DR2836" s="168"/>
      <c r="DS2836" s="168"/>
      <c r="DT2836" s="168"/>
      <c r="DU2836" s="168"/>
      <c r="DV2836" s="168"/>
      <c r="DW2836" s="168"/>
      <c r="DX2836" s="168"/>
      <c r="DY2836" s="168"/>
      <c r="DZ2836" s="168"/>
      <c r="EA2836" s="168"/>
      <c r="EB2836" s="168"/>
      <c r="EC2836" s="168"/>
      <c r="ED2836" s="168"/>
      <c r="EE2836" s="168"/>
      <c r="EF2836" s="168"/>
      <c r="EG2836" s="168"/>
      <c r="EH2836" s="168"/>
      <c r="EI2836" s="168"/>
      <c r="EJ2836" s="168"/>
      <c r="EK2836" s="168"/>
      <c r="EL2836" s="168"/>
      <c r="EM2836" s="168"/>
      <c r="EN2836" s="168"/>
      <c r="EO2836" s="168"/>
      <c r="EP2836" s="168"/>
      <c r="EQ2836" s="168"/>
      <c r="ER2836" s="168"/>
      <c r="ES2836" s="168"/>
      <c r="ET2836" s="168"/>
      <c r="EU2836" s="168"/>
      <c r="EV2836" s="168"/>
      <c r="EW2836" s="168"/>
      <c r="EX2836" s="168"/>
      <c r="EY2836" s="168"/>
      <c r="EZ2836" s="168"/>
      <c r="FA2836" s="168"/>
      <c r="FB2836" s="168"/>
      <c r="FC2836" s="168"/>
      <c r="FD2836" s="168"/>
    </row>
    <row r="2837" spans="1:160" s="5" customFormat="1" x14ac:dyDescent="0.3">
      <c r="A2837" s="263"/>
      <c r="B2837" s="263"/>
      <c r="C2837" s="265"/>
      <c r="D2837" s="432" t="s">
        <v>20</v>
      </c>
      <c r="E2837" s="433"/>
      <c r="F2837" s="433"/>
      <c r="G2837" s="433"/>
      <c r="H2837" s="433"/>
      <c r="I2837" s="433"/>
      <c r="J2837" s="433"/>
      <c r="K2837" s="433"/>
      <c r="L2837" s="433"/>
      <c r="M2837" s="434"/>
      <c r="N2837" s="435" t="s">
        <v>21</v>
      </c>
      <c r="O2837" s="436"/>
      <c r="P2837" s="436"/>
      <c r="Q2837" s="436"/>
      <c r="R2837" s="436"/>
      <c r="S2837" s="436"/>
      <c r="T2837" s="436"/>
      <c r="U2837" s="437"/>
      <c r="V2837" s="33"/>
      <c r="W2837" s="57"/>
      <c r="X2837" s="86"/>
      <c r="Y2837" s="33"/>
      <c r="Z2837" s="36"/>
      <c r="AA2837" s="36"/>
      <c r="AD2837" s="33"/>
      <c r="AG2837" s="33"/>
      <c r="AH2837" s="43"/>
      <c r="AI2837" s="43"/>
      <c r="AJ2837" s="43"/>
      <c r="AK2837" s="43"/>
      <c r="AL2837" s="43"/>
      <c r="AM2837" s="43"/>
      <c r="AN2837" s="43"/>
      <c r="AO2837" s="43"/>
      <c r="AP2837" s="43"/>
      <c r="AQ2837" s="43"/>
      <c r="AR2837" s="43"/>
      <c r="AS2837" s="43"/>
      <c r="AT2837" s="43"/>
      <c r="AU2837" s="44"/>
      <c r="AV2837" s="33"/>
      <c r="AW2837" s="33"/>
      <c r="AX2837" s="33"/>
      <c r="AZ2837" s="141"/>
      <c r="BE2837" s="168"/>
      <c r="BF2837" s="168"/>
      <c r="BG2837" s="168"/>
      <c r="BH2837" s="168"/>
      <c r="BI2837" s="168"/>
      <c r="BJ2837" s="168"/>
      <c r="BK2837" s="168"/>
      <c r="BL2837" s="168"/>
      <c r="BM2837" s="168"/>
      <c r="DK2837" s="168"/>
      <c r="DL2837" s="168"/>
      <c r="DM2837" s="168"/>
      <c r="DN2837" s="168"/>
      <c r="DO2837" s="168"/>
      <c r="DP2837" s="168"/>
      <c r="DQ2837" s="168"/>
      <c r="DR2837" s="168"/>
      <c r="DS2837" s="168"/>
      <c r="DT2837" s="168"/>
      <c r="DU2837" s="168"/>
      <c r="DV2837" s="168"/>
      <c r="DW2837" s="168"/>
      <c r="DX2837" s="168"/>
      <c r="DY2837" s="168"/>
      <c r="DZ2837" s="168"/>
      <c r="EA2837" s="168"/>
      <c r="EB2837" s="168"/>
      <c r="EC2837" s="168"/>
      <c r="ED2837" s="168"/>
      <c r="EE2837" s="168"/>
      <c r="EF2837" s="168"/>
      <c r="EG2837" s="168"/>
      <c r="EH2837" s="168"/>
      <c r="EI2837" s="168"/>
      <c r="EJ2837" s="168"/>
      <c r="EK2837" s="168"/>
      <c r="EL2837" s="168"/>
      <c r="EM2837" s="168"/>
      <c r="EN2837" s="168"/>
      <c r="EO2837" s="168"/>
      <c r="EP2837" s="168"/>
      <c r="EQ2837" s="168"/>
      <c r="ER2837" s="168"/>
      <c r="ES2837" s="168"/>
      <c r="ET2837" s="168"/>
      <c r="EU2837" s="168"/>
      <c r="EV2837" s="168"/>
      <c r="EW2837" s="168"/>
      <c r="EX2837" s="168"/>
      <c r="EY2837" s="168"/>
      <c r="EZ2837" s="168"/>
      <c r="FA2837" s="168"/>
      <c r="FB2837" s="168"/>
      <c r="FC2837" s="168"/>
      <c r="FD2837" s="168"/>
    </row>
    <row r="2838" spans="1:160" s="5" customFormat="1" ht="15.75" customHeight="1" x14ac:dyDescent="0.3">
      <c r="A2838" s="263"/>
      <c r="B2838" s="263"/>
      <c r="C2838" s="265"/>
      <c r="D2838" s="438" t="s">
        <v>22</v>
      </c>
      <c r="E2838" s="439"/>
      <c r="F2838" s="439"/>
      <c r="G2838" s="439"/>
      <c r="H2838" s="439"/>
      <c r="I2838" s="439"/>
      <c r="J2838" s="439"/>
      <c r="K2838" s="439"/>
      <c r="L2838" s="439"/>
      <c r="M2838" s="440"/>
      <c r="N2838" s="438" t="s">
        <v>22</v>
      </c>
      <c r="O2838" s="444"/>
      <c r="P2838" s="444"/>
      <c r="Q2838" s="444"/>
      <c r="R2838" s="444"/>
      <c r="S2838" s="444"/>
      <c r="T2838" s="444"/>
      <c r="U2838" s="440"/>
      <c r="V2838" s="33"/>
      <c r="W2838" s="57"/>
      <c r="X2838" s="86"/>
      <c r="Y2838" s="33"/>
      <c r="Z2838" s="36"/>
      <c r="AA2838" s="36"/>
      <c r="AD2838" s="33"/>
      <c r="AG2838" s="33"/>
      <c r="AH2838" s="43"/>
      <c r="AI2838" s="43"/>
      <c r="AJ2838" s="43"/>
      <c r="AK2838" s="43"/>
      <c r="AL2838" s="43"/>
      <c r="AM2838" s="43"/>
      <c r="AN2838" s="43"/>
      <c r="AO2838" s="43"/>
      <c r="AP2838" s="43"/>
      <c r="AQ2838" s="43"/>
      <c r="AR2838" s="43"/>
      <c r="AS2838" s="43"/>
      <c r="AT2838" s="43"/>
      <c r="AU2838" s="44"/>
      <c r="AV2838" s="33"/>
      <c r="AW2838" s="33"/>
      <c r="AX2838" s="33"/>
      <c r="AZ2838" s="141"/>
      <c r="BE2838" s="168"/>
      <c r="BF2838" s="168"/>
      <c r="BG2838" s="168"/>
      <c r="BH2838" s="168"/>
      <c r="BI2838" s="168"/>
      <c r="BJ2838" s="168"/>
      <c r="BK2838" s="168"/>
      <c r="BL2838" s="168"/>
      <c r="BM2838" s="168"/>
      <c r="DK2838" s="168"/>
      <c r="DL2838" s="168"/>
      <c r="DM2838" s="168"/>
      <c r="DN2838" s="168"/>
      <c r="DO2838" s="168"/>
      <c r="DP2838" s="168"/>
      <c r="DQ2838" s="168"/>
      <c r="DR2838" s="168"/>
      <c r="DS2838" s="168"/>
      <c r="DT2838" s="168"/>
      <c r="DU2838" s="168"/>
      <c r="DV2838" s="168"/>
      <c r="DW2838" s="168"/>
      <c r="DX2838" s="168"/>
      <c r="DY2838" s="168"/>
      <c r="DZ2838" s="168"/>
      <c r="EA2838" s="168"/>
      <c r="EB2838" s="168"/>
      <c r="EC2838" s="168"/>
      <c r="ED2838" s="168"/>
      <c r="EE2838" s="168"/>
      <c r="EF2838" s="168"/>
      <c r="EG2838" s="168"/>
      <c r="EH2838" s="168"/>
      <c r="EI2838" s="168"/>
      <c r="EJ2838" s="168"/>
      <c r="EK2838" s="168"/>
      <c r="EL2838" s="168"/>
      <c r="EM2838" s="168"/>
      <c r="EN2838" s="168"/>
      <c r="EO2838" s="168"/>
      <c r="EP2838" s="168"/>
      <c r="EQ2838" s="168"/>
      <c r="ER2838" s="168"/>
      <c r="ES2838" s="168"/>
      <c r="ET2838" s="168"/>
      <c r="EU2838" s="168"/>
      <c r="EV2838" s="168"/>
      <c r="EW2838" s="168"/>
      <c r="EX2838" s="168"/>
      <c r="EY2838" s="168"/>
      <c r="EZ2838" s="168"/>
      <c r="FA2838" s="168"/>
      <c r="FB2838" s="168"/>
      <c r="FC2838" s="168"/>
      <c r="FD2838" s="168"/>
    </row>
    <row r="2839" spans="1:160" s="5" customFormat="1" ht="15.75" customHeight="1" x14ac:dyDescent="0.3">
      <c r="A2839" s="263"/>
      <c r="B2839" s="263"/>
      <c r="C2839" s="265"/>
      <c r="D2839" s="438"/>
      <c r="E2839" s="439"/>
      <c r="F2839" s="439"/>
      <c r="G2839" s="439"/>
      <c r="H2839" s="439"/>
      <c r="I2839" s="439"/>
      <c r="J2839" s="439"/>
      <c r="K2839" s="439"/>
      <c r="L2839" s="439"/>
      <c r="M2839" s="440"/>
      <c r="N2839" s="438"/>
      <c r="O2839" s="439"/>
      <c r="P2839" s="439"/>
      <c r="Q2839" s="439"/>
      <c r="R2839" s="439"/>
      <c r="S2839" s="439"/>
      <c r="T2839" s="439"/>
      <c r="U2839" s="440"/>
      <c r="V2839" s="33"/>
      <c r="W2839" s="57"/>
      <c r="X2839" s="86"/>
      <c r="Y2839" s="33"/>
      <c r="Z2839" s="36"/>
      <c r="AA2839" s="36"/>
      <c r="AD2839" s="33"/>
      <c r="AG2839" s="33"/>
      <c r="AH2839" s="43"/>
      <c r="AI2839" s="43"/>
      <c r="AJ2839" s="43"/>
      <c r="AK2839" s="43"/>
      <c r="AL2839" s="43"/>
      <c r="AM2839" s="43"/>
      <c r="AN2839" s="43"/>
      <c r="AO2839" s="43"/>
      <c r="AP2839" s="43"/>
      <c r="AQ2839" s="43"/>
      <c r="AR2839" s="43"/>
      <c r="AS2839" s="43"/>
      <c r="AT2839" s="43"/>
      <c r="AU2839" s="44"/>
      <c r="AV2839" s="33"/>
      <c r="AW2839" s="33"/>
      <c r="AX2839" s="33"/>
      <c r="AZ2839" s="141"/>
      <c r="BE2839" s="168"/>
      <c r="BF2839" s="168"/>
      <c r="BG2839" s="168"/>
      <c r="BH2839" s="168"/>
      <c r="BI2839" s="168"/>
      <c r="BJ2839" s="168"/>
      <c r="BK2839" s="168"/>
      <c r="BL2839" s="168"/>
      <c r="BM2839" s="168"/>
      <c r="DK2839" s="168"/>
      <c r="DL2839" s="168"/>
      <c r="DM2839" s="168"/>
      <c r="DN2839" s="168"/>
      <c r="DO2839" s="168"/>
      <c r="DP2839" s="168"/>
      <c r="DQ2839" s="168"/>
      <c r="DR2839" s="168"/>
      <c r="DS2839" s="168"/>
      <c r="DT2839" s="168"/>
      <c r="DU2839" s="168"/>
      <c r="DV2839" s="168"/>
      <c r="DW2839" s="168"/>
      <c r="DX2839" s="168"/>
      <c r="DY2839" s="168"/>
      <c r="DZ2839" s="168"/>
      <c r="EA2839" s="168"/>
      <c r="EB2839" s="168"/>
      <c r="EC2839" s="168"/>
      <c r="ED2839" s="168"/>
      <c r="EE2839" s="168"/>
      <c r="EF2839" s="168"/>
      <c r="EG2839" s="168"/>
      <c r="EH2839" s="168"/>
      <c r="EI2839" s="168"/>
      <c r="EJ2839" s="168"/>
      <c r="EK2839" s="168"/>
      <c r="EL2839" s="168"/>
      <c r="EM2839" s="168"/>
      <c r="EN2839" s="168"/>
      <c r="EO2839" s="168"/>
      <c r="EP2839" s="168"/>
      <c r="EQ2839" s="168"/>
      <c r="ER2839" s="168"/>
      <c r="ES2839" s="168"/>
      <c r="ET2839" s="168"/>
      <c r="EU2839" s="168"/>
      <c r="EV2839" s="168"/>
      <c r="EW2839" s="168"/>
      <c r="EX2839" s="168"/>
      <c r="EY2839" s="168"/>
      <c r="EZ2839" s="168"/>
      <c r="FA2839" s="168"/>
      <c r="FB2839" s="168"/>
      <c r="FC2839" s="168"/>
      <c r="FD2839" s="168"/>
    </row>
    <row r="2840" spans="1:160" s="5" customFormat="1" ht="15.75" customHeight="1" x14ac:dyDescent="0.3">
      <c r="A2840" s="263"/>
      <c r="B2840" s="263"/>
      <c r="C2840" s="265"/>
      <c r="D2840" s="441"/>
      <c r="E2840" s="442"/>
      <c r="F2840" s="442"/>
      <c r="G2840" s="442"/>
      <c r="H2840" s="442"/>
      <c r="I2840" s="442"/>
      <c r="J2840" s="442"/>
      <c r="K2840" s="442"/>
      <c r="L2840" s="442"/>
      <c r="M2840" s="443"/>
      <c r="N2840" s="441"/>
      <c r="O2840" s="442"/>
      <c r="P2840" s="442"/>
      <c r="Q2840" s="442"/>
      <c r="R2840" s="442"/>
      <c r="S2840" s="442"/>
      <c r="T2840" s="442"/>
      <c r="U2840" s="443"/>
      <c r="V2840" s="33"/>
      <c r="W2840" s="57"/>
      <c r="X2840" s="86"/>
      <c r="Y2840" s="33"/>
      <c r="Z2840" s="36"/>
      <c r="AA2840" s="36"/>
      <c r="AD2840" s="33"/>
      <c r="AG2840" s="33"/>
      <c r="AH2840" s="43"/>
      <c r="AI2840" s="43"/>
      <c r="AJ2840" s="43"/>
      <c r="AK2840" s="43"/>
      <c r="AL2840" s="43"/>
      <c r="AM2840" s="43"/>
      <c r="AN2840" s="43"/>
      <c r="AO2840" s="43"/>
      <c r="AP2840" s="43"/>
      <c r="AQ2840" s="43"/>
      <c r="AR2840" s="43"/>
      <c r="AS2840" s="43"/>
      <c r="AT2840" s="43"/>
      <c r="AU2840" s="44"/>
      <c r="AV2840" s="33"/>
      <c r="AW2840" s="33"/>
      <c r="AX2840" s="33"/>
      <c r="AZ2840" s="141"/>
      <c r="BE2840" s="168"/>
      <c r="BF2840" s="168"/>
      <c r="BG2840" s="168"/>
      <c r="BH2840" s="168"/>
      <c r="BI2840" s="168"/>
      <c r="BJ2840" s="168"/>
      <c r="BK2840" s="168"/>
      <c r="BL2840" s="168"/>
      <c r="BM2840" s="168"/>
      <c r="DK2840" s="168"/>
      <c r="DL2840" s="168"/>
      <c r="DM2840" s="168"/>
      <c r="DN2840" s="168"/>
      <c r="DO2840" s="168"/>
      <c r="DP2840" s="168"/>
      <c r="DQ2840" s="168"/>
      <c r="DR2840" s="168"/>
      <c r="DS2840" s="168"/>
      <c r="DT2840" s="168"/>
      <c r="DU2840" s="168"/>
      <c r="DV2840" s="168"/>
      <c r="DW2840" s="168"/>
      <c r="DX2840" s="168"/>
      <c r="DY2840" s="168"/>
      <c r="DZ2840" s="168"/>
      <c r="EA2840" s="168"/>
      <c r="EB2840" s="168"/>
      <c r="EC2840" s="168"/>
      <c r="ED2840" s="168"/>
      <c r="EE2840" s="168"/>
      <c r="EF2840" s="168"/>
      <c r="EG2840" s="168"/>
      <c r="EH2840" s="168"/>
      <c r="EI2840" s="168"/>
      <c r="EJ2840" s="168"/>
      <c r="EK2840" s="168"/>
      <c r="EL2840" s="168"/>
      <c r="EM2840" s="168"/>
      <c r="EN2840" s="168"/>
      <c r="EO2840" s="168"/>
      <c r="EP2840" s="168"/>
      <c r="EQ2840" s="168"/>
      <c r="ER2840" s="168"/>
      <c r="ES2840" s="168"/>
      <c r="ET2840" s="168"/>
      <c r="EU2840" s="168"/>
      <c r="EV2840" s="168"/>
      <c r="EW2840" s="168"/>
      <c r="EX2840" s="168"/>
      <c r="EY2840" s="168"/>
      <c r="EZ2840" s="168"/>
      <c r="FA2840" s="168"/>
      <c r="FB2840" s="168"/>
      <c r="FC2840" s="168"/>
      <c r="FD2840" s="168"/>
    </row>
    <row r="2841" spans="1:160" s="5" customFormat="1" x14ac:dyDescent="0.25">
      <c r="A2841" s="263"/>
      <c r="B2841" s="263"/>
      <c r="C2841" s="265"/>
      <c r="D2841" s="10" t="s">
        <v>23</v>
      </c>
      <c r="E2841" s="445" t="e">
        <f>+#REF!</f>
        <v>#REF!</v>
      </c>
      <c r="F2841" s="445"/>
      <c r="G2841" s="445"/>
      <c r="H2841" s="445"/>
      <c r="I2841" s="445"/>
      <c r="J2841" s="445"/>
      <c r="K2841" s="445"/>
      <c r="L2841" s="445"/>
      <c r="M2841" s="446"/>
      <c r="N2841" s="11" t="s">
        <v>23</v>
      </c>
      <c r="O2841" s="445" t="e">
        <f>+#REF!</f>
        <v>#REF!</v>
      </c>
      <c r="P2841" s="445"/>
      <c r="Q2841" s="445"/>
      <c r="R2841" s="445"/>
      <c r="S2841" s="445"/>
      <c r="T2841" s="445"/>
      <c r="U2841" s="446"/>
      <c r="V2841" s="33"/>
      <c r="W2841" s="57"/>
      <c r="X2841" s="86"/>
      <c r="Y2841" s="33"/>
      <c r="Z2841" s="36"/>
      <c r="AA2841" s="36"/>
      <c r="AD2841" s="33"/>
      <c r="AG2841" s="33"/>
      <c r="AH2841" s="43"/>
      <c r="AI2841" s="43"/>
      <c r="AJ2841" s="43"/>
      <c r="AK2841" s="43"/>
      <c r="AL2841" s="43"/>
      <c r="AM2841" s="43"/>
      <c r="AN2841" s="43"/>
      <c r="AO2841" s="43"/>
      <c r="AP2841" s="43"/>
      <c r="AQ2841" s="43"/>
      <c r="AR2841" s="43"/>
      <c r="AS2841" s="43"/>
      <c r="AT2841" s="43"/>
      <c r="AU2841" s="44"/>
      <c r="AV2841" s="33"/>
      <c r="AW2841" s="33"/>
      <c r="AX2841" s="33"/>
      <c r="AZ2841" s="141"/>
      <c r="BE2841" s="168"/>
      <c r="BF2841" s="168"/>
      <c r="BG2841" s="168"/>
      <c r="BH2841" s="168"/>
      <c r="BI2841" s="168"/>
      <c r="BJ2841" s="168"/>
      <c r="BK2841" s="168"/>
      <c r="BL2841" s="168"/>
      <c r="BM2841" s="168"/>
      <c r="DK2841" s="168"/>
      <c r="DL2841" s="168"/>
      <c r="DM2841" s="168"/>
      <c r="DN2841" s="168"/>
      <c r="DO2841" s="168"/>
      <c r="DP2841" s="168"/>
      <c r="DQ2841" s="168"/>
      <c r="DR2841" s="168"/>
      <c r="DS2841" s="168"/>
      <c r="DT2841" s="168"/>
      <c r="DU2841" s="168"/>
      <c r="DV2841" s="168"/>
      <c r="DW2841" s="168"/>
      <c r="DX2841" s="168"/>
      <c r="DY2841" s="168"/>
      <c r="DZ2841" s="168"/>
      <c r="EA2841" s="168"/>
      <c r="EB2841" s="168"/>
      <c r="EC2841" s="168"/>
      <c r="ED2841" s="168"/>
      <c r="EE2841" s="168"/>
      <c r="EF2841" s="168"/>
      <c r="EG2841" s="168"/>
      <c r="EH2841" s="168"/>
      <c r="EI2841" s="168"/>
      <c r="EJ2841" s="168"/>
      <c r="EK2841" s="168"/>
      <c r="EL2841" s="168"/>
      <c r="EM2841" s="168"/>
      <c r="EN2841" s="168"/>
      <c r="EO2841" s="168"/>
      <c r="EP2841" s="168"/>
      <c r="EQ2841" s="168"/>
      <c r="ER2841" s="168"/>
      <c r="ES2841" s="168"/>
      <c r="ET2841" s="168"/>
      <c r="EU2841" s="168"/>
      <c r="EV2841" s="168"/>
      <c r="EW2841" s="168"/>
      <c r="EX2841" s="168"/>
      <c r="EY2841" s="168"/>
      <c r="EZ2841" s="168"/>
      <c r="FA2841" s="168"/>
      <c r="FB2841" s="168"/>
      <c r="FC2841" s="168"/>
      <c r="FD2841" s="168"/>
    </row>
    <row r="2842" spans="1:160" s="5" customFormat="1" ht="14.4" thickBot="1" x14ac:dyDescent="0.3">
      <c r="A2842" s="263"/>
      <c r="B2842" s="263"/>
      <c r="C2842" s="265"/>
      <c r="D2842" s="12" t="s">
        <v>25</v>
      </c>
      <c r="E2842" s="447" t="e">
        <f>+#REF!</f>
        <v>#REF!</v>
      </c>
      <c r="F2842" s="447"/>
      <c r="G2842" s="447"/>
      <c r="H2842" s="447"/>
      <c r="I2842" s="447"/>
      <c r="J2842" s="447"/>
      <c r="K2842" s="447"/>
      <c r="L2842" s="447"/>
      <c r="M2842" s="448"/>
      <c r="N2842" s="13" t="s">
        <v>25</v>
      </c>
      <c r="O2842" s="447" t="e">
        <f>+#REF!</f>
        <v>#REF!</v>
      </c>
      <c r="P2842" s="447"/>
      <c r="Q2842" s="447"/>
      <c r="R2842" s="447"/>
      <c r="S2842" s="447"/>
      <c r="T2842" s="447"/>
      <c r="U2842" s="448"/>
      <c r="V2842" s="33"/>
      <c r="W2842" s="57"/>
      <c r="X2842" s="86"/>
      <c r="Y2842" s="33"/>
      <c r="Z2842" s="36"/>
      <c r="AA2842" s="36"/>
      <c r="AD2842" s="33"/>
      <c r="AG2842" s="33"/>
      <c r="AH2842" s="43"/>
      <c r="AI2842" s="43"/>
      <c r="AJ2842" s="43"/>
      <c r="AK2842" s="43"/>
      <c r="AL2842" s="43"/>
      <c r="AM2842" s="43"/>
      <c r="AN2842" s="43"/>
      <c r="AO2842" s="43"/>
      <c r="AP2842" s="43"/>
      <c r="AQ2842" s="43"/>
      <c r="AR2842" s="43"/>
      <c r="AS2842" s="43"/>
      <c r="AT2842" s="43"/>
      <c r="AU2842" s="44"/>
      <c r="AV2842" s="33"/>
      <c r="AW2842" s="33"/>
      <c r="AX2842" s="33"/>
      <c r="AZ2842" s="141"/>
      <c r="BE2842" s="168"/>
      <c r="BF2842" s="168"/>
      <c r="BG2842" s="168"/>
      <c r="BH2842" s="168"/>
      <c r="BI2842" s="168"/>
      <c r="BJ2842" s="168"/>
      <c r="BK2842" s="168"/>
      <c r="BL2842" s="168"/>
      <c r="BM2842" s="168"/>
      <c r="DK2842" s="168"/>
      <c r="DL2842" s="168"/>
      <c r="DM2842" s="168"/>
      <c r="DN2842" s="168"/>
      <c r="DO2842" s="168"/>
      <c r="DP2842" s="168"/>
      <c r="DQ2842" s="168"/>
      <c r="DR2842" s="168"/>
      <c r="DS2842" s="168"/>
      <c r="DT2842" s="168"/>
      <c r="DU2842" s="168"/>
      <c r="DV2842" s="168"/>
      <c r="DW2842" s="168"/>
      <c r="DX2842" s="168"/>
      <c r="DY2842" s="168"/>
      <c r="DZ2842" s="168"/>
      <c r="EA2842" s="168"/>
      <c r="EB2842" s="168"/>
      <c r="EC2842" s="168"/>
      <c r="ED2842" s="168"/>
      <c r="EE2842" s="168"/>
      <c r="EF2842" s="168"/>
      <c r="EG2842" s="168"/>
      <c r="EH2842" s="168"/>
      <c r="EI2842" s="168"/>
      <c r="EJ2842" s="168"/>
      <c r="EK2842" s="168"/>
      <c r="EL2842" s="168"/>
      <c r="EM2842" s="168"/>
      <c r="EN2842" s="168"/>
      <c r="EO2842" s="168"/>
      <c r="EP2842" s="168"/>
      <c r="EQ2842" s="168"/>
      <c r="ER2842" s="168"/>
      <c r="ES2842" s="168"/>
      <c r="ET2842" s="168"/>
      <c r="EU2842" s="168"/>
      <c r="EV2842" s="168"/>
      <c r="EW2842" s="168"/>
      <c r="EX2842" s="168"/>
      <c r="EY2842" s="168"/>
      <c r="EZ2842" s="168"/>
      <c r="FA2842" s="168"/>
      <c r="FB2842" s="168"/>
      <c r="FC2842" s="168"/>
      <c r="FD2842" s="168"/>
    </row>
    <row r="2843" spans="1:160" ht="9.9" customHeight="1" thickBot="1" x14ac:dyDescent="0.3"/>
    <row r="2844" spans="1:160" s="5" customFormat="1" ht="15.75" customHeight="1" x14ac:dyDescent="0.3">
      <c r="A2844" s="263"/>
      <c r="B2844" s="263"/>
      <c r="C2844" s="265"/>
      <c r="D2844" s="484"/>
      <c r="E2844" s="485"/>
      <c r="F2844" s="488" t="s">
        <v>0</v>
      </c>
      <c r="G2844" s="489"/>
      <c r="H2844" s="489"/>
      <c r="I2844" s="489"/>
      <c r="J2844" s="489"/>
      <c r="K2844" s="489"/>
      <c r="L2844" s="489"/>
      <c r="M2844" s="489"/>
      <c r="N2844" s="489"/>
      <c r="O2844" s="490"/>
      <c r="P2844" s="494" t="s">
        <v>1</v>
      </c>
      <c r="Q2844" s="495"/>
      <c r="R2844" s="495"/>
      <c r="S2844" s="496"/>
      <c r="T2844" s="500"/>
      <c r="U2844" s="501"/>
      <c r="V2844" s="33"/>
      <c r="W2844" s="57"/>
      <c r="X2844" s="86"/>
      <c r="Y2844" s="33"/>
      <c r="Z2844" s="36"/>
      <c r="AA2844" s="36"/>
      <c r="AD2844" s="33"/>
      <c r="AG2844" s="33"/>
      <c r="AH2844" s="43"/>
      <c r="AI2844" s="43"/>
      <c r="AJ2844" s="43"/>
      <c r="AK2844" s="43"/>
      <c r="AL2844" s="43"/>
      <c r="AM2844" s="43"/>
      <c r="AN2844" s="43"/>
      <c r="AO2844" s="43"/>
      <c r="AP2844" s="43"/>
      <c r="AQ2844" s="43"/>
      <c r="AR2844" s="43"/>
      <c r="AS2844" s="43"/>
      <c r="AT2844" s="43"/>
      <c r="AU2844" s="44"/>
      <c r="AV2844" s="33"/>
      <c r="AW2844" s="33"/>
      <c r="AX2844" s="33"/>
      <c r="AZ2844" s="141"/>
      <c r="BE2844" s="168"/>
      <c r="BF2844" s="168"/>
      <c r="BG2844" s="168"/>
      <c r="BH2844" s="168"/>
      <c r="BI2844" s="168"/>
      <c r="BJ2844" s="168"/>
      <c r="BK2844" s="168"/>
      <c r="BL2844" s="168"/>
      <c r="BM2844" s="168"/>
      <c r="DK2844" s="168"/>
      <c r="DL2844" s="168"/>
      <c r="DM2844" s="168"/>
      <c r="DN2844" s="168"/>
      <c r="DO2844" s="168"/>
      <c r="DP2844" s="168"/>
      <c r="DQ2844" s="168"/>
      <c r="DR2844" s="168"/>
      <c r="DS2844" s="168"/>
      <c r="DT2844" s="168"/>
      <c r="DU2844" s="168"/>
      <c r="DV2844" s="168"/>
      <c r="DW2844" s="168"/>
      <c r="DX2844" s="168"/>
      <c r="DY2844" s="168"/>
      <c r="DZ2844" s="168"/>
      <c r="EA2844" s="168"/>
      <c r="EB2844" s="168"/>
      <c r="EC2844" s="168"/>
      <c r="ED2844" s="168"/>
      <c r="EE2844" s="168"/>
      <c r="EF2844" s="168"/>
      <c r="EG2844" s="168"/>
      <c r="EH2844" s="168"/>
      <c r="EI2844" s="168"/>
      <c r="EJ2844" s="168"/>
      <c r="EK2844" s="168"/>
      <c r="EL2844" s="168"/>
      <c r="EM2844" s="168"/>
      <c r="EN2844" s="168"/>
      <c r="EO2844" s="168"/>
      <c r="EP2844" s="168"/>
      <c r="EQ2844" s="168"/>
      <c r="ER2844" s="168"/>
      <c r="ES2844" s="168"/>
      <c r="ET2844" s="168"/>
      <c r="EU2844" s="168"/>
      <c r="EV2844" s="168"/>
      <c r="EW2844" s="168"/>
      <c r="EX2844" s="168"/>
      <c r="EY2844" s="168"/>
      <c r="EZ2844" s="168"/>
      <c r="FA2844" s="168"/>
      <c r="FB2844" s="168"/>
      <c r="FC2844" s="168"/>
      <c r="FD2844" s="168"/>
    </row>
    <row r="2845" spans="1:160" s="5" customFormat="1" ht="15" customHeight="1" x14ac:dyDescent="0.3">
      <c r="A2845" s="263"/>
      <c r="B2845" s="263"/>
      <c r="C2845" s="265"/>
      <c r="D2845" s="481"/>
      <c r="E2845" s="482"/>
      <c r="F2845" s="491"/>
      <c r="G2845" s="492"/>
      <c r="H2845" s="492"/>
      <c r="I2845" s="492"/>
      <c r="J2845" s="492"/>
      <c r="K2845" s="492"/>
      <c r="L2845" s="492"/>
      <c r="M2845" s="492"/>
      <c r="N2845" s="492"/>
      <c r="O2845" s="493"/>
      <c r="P2845" s="497"/>
      <c r="Q2845" s="498"/>
      <c r="R2845" s="498"/>
      <c r="S2845" s="499"/>
      <c r="T2845" s="502"/>
      <c r="U2845" s="503"/>
      <c r="V2845" s="33"/>
      <c r="W2845" s="57"/>
      <c r="X2845" s="86"/>
      <c r="Y2845" s="38"/>
      <c r="Z2845" s="36"/>
      <c r="AA2845" s="36"/>
      <c r="AD2845" s="33"/>
      <c r="AG2845" s="33"/>
      <c r="AH2845" s="43"/>
      <c r="AI2845" s="43"/>
      <c r="AJ2845" s="43"/>
      <c r="AK2845" s="43"/>
      <c r="AL2845" s="43"/>
      <c r="AM2845" s="43"/>
      <c r="AN2845" s="43"/>
      <c r="AO2845" s="43"/>
      <c r="AP2845" s="43"/>
      <c r="AQ2845" s="43"/>
      <c r="AR2845" s="43"/>
      <c r="AS2845" s="43"/>
      <c r="AT2845" s="43"/>
      <c r="AU2845" s="44"/>
      <c r="AV2845" s="33"/>
      <c r="AW2845" s="33"/>
      <c r="AX2845" s="33"/>
      <c r="AZ2845" s="141"/>
      <c r="BE2845" s="168"/>
      <c r="BF2845" s="168"/>
      <c r="BG2845" s="168"/>
      <c r="BH2845" s="168"/>
      <c r="BI2845" s="168"/>
      <c r="BJ2845" s="168"/>
      <c r="BK2845" s="168"/>
      <c r="BL2845" s="168"/>
      <c r="BM2845" s="168"/>
      <c r="DK2845" s="168"/>
      <c r="DL2845" s="168"/>
      <c r="DM2845" s="168"/>
      <c r="DN2845" s="168"/>
      <c r="DO2845" s="168"/>
      <c r="DP2845" s="168"/>
      <c r="DQ2845" s="168"/>
      <c r="DR2845" s="168"/>
      <c r="DS2845" s="168"/>
      <c r="DT2845" s="168"/>
      <c r="DU2845" s="168"/>
      <c r="DV2845" s="168"/>
      <c r="DW2845" s="168"/>
      <c r="DX2845" s="168"/>
      <c r="DY2845" s="168"/>
      <c r="DZ2845" s="168"/>
      <c r="EA2845" s="168"/>
      <c r="EB2845" s="168"/>
      <c r="EC2845" s="168"/>
      <c r="ED2845" s="168"/>
      <c r="EE2845" s="168"/>
      <c r="EF2845" s="168"/>
      <c r="EG2845" s="168"/>
      <c r="EH2845" s="168"/>
      <c r="EI2845" s="168"/>
      <c r="EJ2845" s="168"/>
      <c r="EK2845" s="168"/>
      <c r="EL2845" s="168"/>
      <c r="EM2845" s="168"/>
      <c r="EN2845" s="168"/>
      <c r="EO2845" s="168"/>
      <c r="EP2845" s="168"/>
      <c r="EQ2845" s="168"/>
      <c r="ER2845" s="168"/>
      <c r="ES2845" s="168"/>
      <c r="ET2845" s="168"/>
      <c r="EU2845" s="168"/>
      <c r="EV2845" s="168"/>
      <c r="EW2845" s="168"/>
      <c r="EX2845" s="168"/>
      <c r="EY2845" s="168"/>
      <c r="EZ2845" s="168"/>
      <c r="FA2845" s="168"/>
      <c r="FB2845" s="168"/>
      <c r="FC2845" s="168"/>
      <c r="FD2845" s="168"/>
    </row>
    <row r="2846" spans="1:160" s="5" customFormat="1" ht="30" customHeight="1" thickBot="1" x14ac:dyDescent="0.35">
      <c r="A2846" s="263"/>
      <c r="B2846" s="263"/>
      <c r="C2846" s="265"/>
      <c r="D2846" s="486"/>
      <c r="E2846" s="487"/>
      <c r="F2846" s="506" t="s">
        <v>2</v>
      </c>
      <c r="G2846" s="507"/>
      <c r="H2846" s="507"/>
      <c r="I2846" s="507"/>
      <c r="J2846" s="507"/>
      <c r="K2846" s="507"/>
      <c r="L2846" s="507"/>
      <c r="M2846" s="507"/>
      <c r="N2846" s="507"/>
      <c r="O2846" s="508"/>
      <c r="P2846" s="32">
        <v>59</v>
      </c>
      <c r="Q2846" s="101" t="s">
        <v>3</v>
      </c>
      <c r="R2846" s="509">
        <v>147</v>
      </c>
      <c r="S2846" s="510"/>
      <c r="T2846" s="504"/>
      <c r="U2846" s="505"/>
      <c r="V2846" s="33">
        <f>+IF(C2855="","",1)</f>
        <v>1</v>
      </c>
      <c r="W2846" s="57"/>
      <c r="X2846" s="86"/>
      <c r="Y2846" s="39"/>
      <c r="Z2846" s="36"/>
      <c r="AA2846" s="36"/>
      <c r="AD2846" s="33"/>
      <c r="AG2846" s="33"/>
      <c r="AH2846" s="43"/>
      <c r="AI2846" s="43"/>
      <c r="AJ2846" s="43"/>
      <c r="AK2846" s="43"/>
      <c r="AL2846" s="43"/>
      <c r="AM2846" s="43"/>
      <c r="AN2846" s="43"/>
      <c r="AO2846" s="43"/>
      <c r="AP2846" s="43"/>
      <c r="AQ2846" s="43"/>
      <c r="AR2846" s="43"/>
      <c r="AS2846" s="43"/>
      <c r="AT2846" s="43"/>
      <c r="AU2846" s="44"/>
      <c r="AV2846" s="33"/>
      <c r="AW2846" s="33"/>
      <c r="AX2846" s="33"/>
      <c r="AZ2846" s="141"/>
      <c r="BE2846" s="168"/>
      <c r="BF2846" s="168"/>
      <c r="BG2846" s="168"/>
      <c r="BH2846" s="168"/>
      <c r="BI2846" s="168"/>
      <c r="BJ2846" s="168"/>
      <c r="BK2846" s="168"/>
      <c r="BL2846" s="168"/>
      <c r="BM2846" s="168"/>
      <c r="DK2846" s="168"/>
      <c r="DL2846" s="168"/>
      <c r="DM2846" s="168"/>
      <c r="DN2846" s="168"/>
      <c r="DO2846" s="168"/>
      <c r="DP2846" s="168"/>
      <c r="DQ2846" s="168"/>
      <c r="DR2846" s="168"/>
      <c r="DS2846" s="168"/>
      <c r="DT2846" s="168"/>
      <c r="DU2846" s="168"/>
      <c r="DV2846" s="168"/>
      <c r="DW2846" s="168"/>
      <c r="DX2846" s="168"/>
      <c r="DY2846" s="168"/>
      <c r="DZ2846" s="168"/>
      <c r="EA2846" s="168"/>
      <c r="EB2846" s="168"/>
      <c r="EC2846" s="168"/>
      <c r="ED2846" s="168"/>
      <c r="EE2846" s="168"/>
      <c r="EF2846" s="168"/>
      <c r="EG2846" s="168"/>
      <c r="EH2846" s="168"/>
      <c r="EI2846" s="168"/>
      <c r="EJ2846" s="168"/>
      <c r="EK2846" s="168"/>
      <c r="EL2846" s="168"/>
      <c r="EM2846" s="168"/>
      <c r="EN2846" s="168"/>
      <c r="EO2846" s="168"/>
      <c r="EP2846" s="168"/>
      <c r="EQ2846" s="168"/>
      <c r="ER2846" s="168"/>
      <c r="ES2846" s="168"/>
      <c r="ET2846" s="168"/>
      <c r="EU2846" s="168"/>
      <c r="EV2846" s="168"/>
      <c r="EW2846" s="168"/>
      <c r="EX2846" s="168"/>
      <c r="EY2846" s="168"/>
      <c r="EZ2846" s="168"/>
      <c r="FA2846" s="168"/>
      <c r="FB2846" s="168"/>
      <c r="FC2846" s="168"/>
      <c r="FD2846" s="168"/>
    </row>
    <row r="2847" spans="1:160" s="5" customFormat="1" ht="5.25" customHeight="1" thickBot="1" x14ac:dyDescent="0.35">
      <c r="A2847" s="263"/>
      <c r="B2847" s="263"/>
      <c r="C2847" s="265"/>
      <c r="D2847" s="454"/>
      <c r="E2847" s="454"/>
      <c r="F2847" s="454"/>
      <c r="G2847" s="454"/>
      <c r="H2847" s="454"/>
      <c r="I2847" s="454"/>
      <c r="J2847" s="454"/>
      <c r="K2847" s="454"/>
      <c r="L2847" s="454"/>
      <c r="M2847" s="454"/>
      <c r="N2847" s="454"/>
      <c r="O2847" s="454"/>
      <c r="P2847" s="454"/>
      <c r="Q2847" s="454"/>
      <c r="R2847" s="454"/>
      <c r="S2847" s="454"/>
      <c r="T2847" s="454"/>
      <c r="U2847" s="454"/>
      <c r="V2847" s="33"/>
      <c r="W2847" s="57"/>
      <c r="X2847" s="86"/>
      <c r="Y2847" s="38"/>
      <c r="Z2847" s="36"/>
      <c r="AA2847" s="36"/>
      <c r="AD2847" s="33"/>
      <c r="AG2847" s="33"/>
      <c r="AH2847" s="43"/>
      <c r="AI2847" s="43"/>
      <c r="AJ2847" s="43"/>
      <c r="AK2847" s="43"/>
      <c r="AL2847" s="43"/>
      <c r="AM2847" s="43"/>
      <c r="AN2847" s="43"/>
      <c r="AO2847" s="43"/>
      <c r="AP2847" s="43"/>
      <c r="AQ2847" s="43"/>
      <c r="AR2847" s="43"/>
      <c r="AS2847" s="43"/>
      <c r="AT2847" s="43"/>
      <c r="AU2847" s="44"/>
      <c r="AV2847" s="33"/>
      <c r="AW2847" s="33"/>
      <c r="AX2847" s="33"/>
      <c r="AZ2847" s="141"/>
      <c r="BE2847" s="168"/>
      <c r="BF2847" s="168"/>
      <c r="BG2847" s="168"/>
      <c r="BH2847" s="168"/>
      <c r="BI2847" s="168"/>
      <c r="BJ2847" s="168"/>
      <c r="BK2847" s="168"/>
      <c r="BL2847" s="168"/>
      <c r="BM2847" s="168"/>
      <c r="DK2847" s="168"/>
      <c r="DL2847" s="168"/>
      <c r="DM2847" s="168"/>
      <c r="DN2847" s="168"/>
      <c r="DO2847" s="168"/>
      <c r="DP2847" s="168"/>
      <c r="DQ2847" s="168"/>
      <c r="DR2847" s="168"/>
      <c r="DS2847" s="168"/>
      <c r="DT2847" s="168"/>
      <c r="DU2847" s="168"/>
      <c r="DV2847" s="168"/>
      <c r="DW2847" s="168"/>
      <c r="DX2847" s="168"/>
      <c r="DY2847" s="168"/>
      <c r="DZ2847" s="168"/>
      <c r="EA2847" s="168"/>
      <c r="EB2847" s="168"/>
      <c r="EC2847" s="168"/>
      <c r="ED2847" s="168"/>
      <c r="EE2847" s="168"/>
      <c r="EF2847" s="168"/>
      <c r="EG2847" s="168"/>
      <c r="EH2847" s="168"/>
      <c r="EI2847" s="168"/>
      <c r="EJ2847" s="168"/>
      <c r="EK2847" s="168"/>
      <c r="EL2847" s="168"/>
      <c r="EM2847" s="168"/>
      <c r="EN2847" s="168"/>
      <c r="EO2847" s="168"/>
      <c r="EP2847" s="168"/>
      <c r="EQ2847" s="168"/>
      <c r="ER2847" s="168"/>
      <c r="ES2847" s="168"/>
      <c r="ET2847" s="168"/>
      <c r="EU2847" s="168"/>
      <c r="EV2847" s="168"/>
      <c r="EW2847" s="168"/>
      <c r="EX2847" s="168"/>
      <c r="EY2847" s="168"/>
      <c r="EZ2847" s="168"/>
      <c r="FA2847" s="168"/>
      <c r="FB2847" s="168"/>
      <c r="FC2847" s="168"/>
      <c r="FD2847" s="168"/>
    </row>
    <row r="2848" spans="1:160" s="5" customFormat="1" ht="24.9" customHeight="1" x14ac:dyDescent="0.3">
      <c r="A2848" s="263"/>
      <c r="B2848" s="263"/>
      <c r="C2848" s="265"/>
      <c r="D2848" s="511" t="s">
        <v>4</v>
      </c>
      <c r="E2848" s="512"/>
      <c r="F2848" s="513" t="s">
        <v>168</v>
      </c>
      <c r="G2848" s="514"/>
      <c r="H2848" s="514"/>
      <c r="I2848" s="515"/>
      <c r="J2848" s="516" t="s">
        <v>5</v>
      </c>
      <c r="K2848" s="512"/>
      <c r="L2848" s="513" t="s">
        <v>102</v>
      </c>
      <c r="M2848" s="514"/>
      <c r="N2848" s="514"/>
      <c r="O2848" s="514"/>
      <c r="P2848" s="515"/>
      <c r="Q2848" s="1" t="s">
        <v>6</v>
      </c>
      <c r="R2848" s="513" t="s">
        <v>36</v>
      </c>
      <c r="S2848" s="514"/>
      <c r="T2848" s="514"/>
      <c r="U2848" s="517"/>
      <c r="V2848" s="33"/>
      <c r="W2848" s="57"/>
      <c r="X2848" s="86"/>
      <c r="Y2848" s="33"/>
      <c r="Z2848" s="36"/>
      <c r="AA2848" s="36"/>
      <c r="AD2848" s="33"/>
      <c r="AG2848" s="33"/>
      <c r="AH2848" s="43"/>
      <c r="AI2848" s="43"/>
      <c r="AJ2848" s="43"/>
      <c r="AK2848" s="43"/>
      <c r="AL2848" s="43"/>
      <c r="AM2848" s="43"/>
      <c r="AN2848" s="43"/>
      <c r="AO2848" s="43"/>
      <c r="AP2848" s="43"/>
      <c r="AQ2848" s="43"/>
      <c r="AR2848" s="43"/>
      <c r="AS2848" s="43"/>
      <c r="AT2848" s="43"/>
      <c r="AU2848" s="44"/>
      <c r="AV2848" s="33"/>
      <c r="AW2848" s="33"/>
      <c r="AX2848" s="33"/>
      <c r="AZ2848" s="141"/>
      <c r="BE2848" s="168"/>
      <c r="BF2848" s="168"/>
      <c r="BG2848" s="168"/>
      <c r="BH2848" s="168"/>
      <c r="BI2848" s="168"/>
      <c r="BJ2848" s="168"/>
      <c r="BK2848" s="168"/>
      <c r="BL2848" s="168"/>
      <c r="BM2848" s="168"/>
      <c r="DK2848" s="168"/>
      <c r="DL2848" s="168"/>
      <c r="DM2848" s="168"/>
      <c r="DN2848" s="168"/>
      <c r="DO2848" s="168"/>
      <c r="DP2848" s="168"/>
      <c r="DQ2848" s="168"/>
      <c r="DR2848" s="168"/>
      <c r="DS2848" s="168"/>
      <c r="DT2848" s="168"/>
      <c r="DU2848" s="168"/>
      <c r="DV2848" s="168"/>
      <c r="DW2848" s="168"/>
      <c r="DX2848" s="168"/>
      <c r="DY2848" s="168"/>
      <c r="DZ2848" s="168"/>
      <c r="EA2848" s="168"/>
      <c r="EB2848" s="168"/>
      <c r="EC2848" s="168"/>
      <c r="ED2848" s="168"/>
      <c r="EE2848" s="168"/>
      <c r="EF2848" s="168"/>
      <c r="EG2848" s="168"/>
      <c r="EH2848" s="168"/>
      <c r="EI2848" s="168"/>
      <c r="EJ2848" s="168"/>
      <c r="EK2848" s="168"/>
      <c r="EL2848" s="168"/>
      <c r="EM2848" s="168"/>
      <c r="EN2848" s="168"/>
      <c r="EO2848" s="168"/>
      <c r="EP2848" s="168"/>
      <c r="EQ2848" s="168"/>
      <c r="ER2848" s="168"/>
      <c r="ES2848" s="168"/>
      <c r="ET2848" s="168"/>
      <c r="EU2848" s="168"/>
      <c r="EV2848" s="168"/>
      <c r="EW2848" s="168"/>
      <c r="EX2848" s="168"/>
      <c r="EY2848" s="168"/>
      <c r="EZ2848" s="168"/>
      <c r="FA2848" s="168"/>
      <c r="FB2848" s="168"/>
      <c r="FC2848" s="168"/>
      <c r="FD2848" s="168"/>
    </row>
    <row r="2849" spans="1:160" s="5" customFormat="1" ht="45" customHeight="1" thickBot="1" x14ac:dyDescent="0.35">
      <c r="A2849" s="263"/>
      <c r="B2849" s="263"/>
      <c r="C2849" s="265"/>
      <c r="D2849" s="518" t="s">
        <v>7</v>
      </c>
      <c r="E2849" s="519"/>
      <c r="F2849" s="520" t="s">
        <v>169</v>
      </c>
      <c r="G2849" s="521"/>
      <c r="H2849" s="521"/>
      <c r="I2849" s="521"/>
      <c r="J2849" s="521"/>
      <c r="K2849" s="521"/>
      <c r="L2849" s="521"/>
      <c r="M2849" s="521"/>
      <c r="N2849" s="521"/>
      <c r="O2849" s="521"/>
      <c r="P2849" s="521"/>
      <c r="Q2849" s="521"/>
      <c r="R2849" s="521"/>
      <c r="S2849" s="521"/>
      <c r="T2849" s="521"/>
      <c r="U2849" s="522"/>
      <c r="V2849" s="33"/>
      <c r="W2849" s="57"/>
      <c r="X2849" s="86"/>
      <c r="Y2849" s="33"/>
      <c r="Z2849" s="36"/>
      <c r="AA2849" s="36"/>
      <c r="AD2849" s="33"/>
      <c r="AG2849" s="33"/>
      <c r="AH2849" s="43"/>
      <c r="AI2849" s="43"/>
      <c r="AJ2849" s="43"/>
      <c r="AK2849" s="43"/>
      <c r="AL2849" s="43"/>
      <c r="AM2849" s="43"/>
      <c r="AN2849" s="43"/>
      <c r="AO2849" s="43"/>
      <c r="AP2849" s="43"/>
      <c r="AQ2849" s="43"/>
      <c r="AR2849" s="43"/>
      <c r="AS2849" s="43"/>
      <c r="AT2849" s="43"/>
      <c r="AU2849" s="44"/>
      <c r="AV2849" s="33"/>
      <c r="AW2849" s="33"/>
      <c r="AX2849" s="33"/>
      <c r="AZ2849" s="141"/>
      <c r="BE2849" s="168"/>
      <c r="BF2849" s="168"/>
      <c r="BG2849" s="168"/>
      <c r="BH2849" s="168"/>
      <c r="BI2849" s="168"/>
      <c r="BJ2849" s="168"/>
      <c r="BK2849" s="168"/>
      <c r="BL2849" s="168"/>
      <c r="BM2849" s="168"/>
      <c r="DK2849" s="168"/>
      <c r="DL2849" s="168"/>
      <c r="DM2849" s="168"/>
      <c r="DN2849" s="168"/>
      <c r="DO2849" s="168"/>
      <c r="DP2849" s="168"/>
      <c r="DQ2849" s="168"/>
      <c r="DR2849" s="168"/>
      <c r="DS2849" s="168"/>
      <c r="DT2849" s="168"/>
      <c r="DU2849" s="168"/>
      <c r="DV2849" s="168"/>
      <c r="DW2849" s="168"/>
      <c r="DX2849" s="168"/>
      <c r="DY2849" s="168"/>
      <c r="DZ2849" s="168"/>
      <c r="EA2849" s="168"/>
      <c r="EB2849" s="168"/>
      <c r="EC2849" s="168"/>
      <c r="ED2849" s="168"/>
      <c r="EE2849" s="168"/>
      <c r="EF2849" s="168"/>
      <c r="EG2849" s="168"/>
      <c r="EH2849" s="168"/>
      <c r="EI2849" s="168"/>
      <c r="EJ2849" s="168"/>
      <c r="EK2849" s="168"/>
      <c r="EL2849" s="168"/>
      <c r="EM2849" s="168"/>
      <c r="EN2849" s="168"/>
      <c r="EO2849" s="168"/>
      <c r="EP2849" s="168"/>
      <c r="EQ2849" s="168"/>
      <c r="ER2849" s="168"/>
      <c r="ES2849" s="168"/>
      <c r="ET2849" s="168"/>
      <c r="EU2849" s="168"/>
      <c r="EV2849" s="168"/>
      <c r="EW2849" s="168"/>
      <c r="EX2849" s="168"/>
      <c r="EY2849" s="168"/>
      <c r="EZ2849" s="168"/>
      <c r="FA2849" s="168"/>
      <c r="FB2849" s="168"/>
      <c r="FC2849" s="168"/>
      <c r="FD2849" s="168"/>
    </row>
    <row r="2850" spans="1:160" s="5" customFormat="1" ht="5.0999999999999996" customHeight="1" thickBot="1" x14ac:dyDescent="0.35">
      <c r="A2850" s="263"/>
      <c r="B2850" s="263"/>
      <c r="C2850" s="265"/>
      <c r="D2850" s="523"/>
      <c r="E2850" s="523"/>
      <c r="F2850" s="523"/>
      <c r="G2850" s="523"/>
      <c r="H2850" s="523"/>
      <c r="I2850" s="523"/>
      <c r="J2850" s="523"/>
      <c r="K2850" s="523"/>
      <c r="L2850" s="523"/>
      <c r="M2850" s="523"/>
      <c r="N2850" s="523"/>
      <c r="O2850" s="523"/>
      <c r="P2850" s="523"/>
      <c r="Q2850" s="523"/>
      <c r="R2850" s="523"/>
      <c r="S2850" s="523"/>
      <c r="T2850" s="523"/>
      <c r="U2850" s="523"/>
      <c r="V2850" s="33"/>
      <c r="W2850" s="57"/>
      <c r="X2850" s="86"/>
      <c r="Y2850" s="33"/>
      <c r="Z2850" s="36"/>
      <c r="AA2850" s="36"/>
      <c r="AD2850" s="33"/>
      <c r="AG2850" s="33"/>
      <c r="AH2850" s="43"/>
      <c r="AI2850" s="43"/>
      <c r="AJ2850" s="43"/>
      <c r="AK2850" s="43"/>
      <c r="AL2850" s="43"/>
      <c r="AM2850" s="43"/>
      <c r="AN2850" s="43"/>
      <c r="AO2850" s="43"/>
      <c r="AP2850" s="43"/>
      <c r="AQ2850" s="43"/>
      <c r="AR2850" s="43"/>
      <c r="AS2850" s="43"/>
      <c r="AT2850" s="43"/>
      <c r="AU2850" s="44"/>
      <c r="AV2850" s="33"/>
      <c r="AW2850" s="33"/>
      <c r="AX2850" s="33"/>
      <c r="AZ2850" s="141"/>
      <c r="BE2850" s="168"/>
      <c r="BF2850" s="168"/>
      <c r="BG2850" s="168"/>
      <c r="BH2850" s="168"/>
      <c r="BI2850" s="168"/>
      <c r="BJ2850" s="168"/>
      <c r="BK2850" s="168"/>
      <c r="BL2850" s="168"/>
      <c r="BM2850" s="168"/>
      <c r="DK2850" s="168"/>
      <c r="DL2850" s="168"/>
      <c r="DM2850" s="168"/>
      <c r="DN2850" s="168"/>
      <c r="DO2850" s="168"/>
      <c r="DP2850" s="168"/>
      <c r="DQ2850" s="168"/>
      <c r="DR2850" s="168"/>
      <c r="DS2850" s="168"/>
      <c r="DT2850" s="168"/>
      <c r="DU2850" s="168"/>
      <c r="DV2850" s="168"/>
      <c r="DW2850" s="168"/>
      <c r="DX2850" s="168"/>
      <c r="DY2850" s="168"/>
      <c r="DZ2850" s="168"/>
      <c r="EA2850" s="168"/>
      <c r="EB2850" s="168"/>
      <c r="EC2850" s="168"/>
      <c r="ED2850" s="168"/>
      <c r="EE2850" s="168"/>
      <c r="EF2850" s="168"/>
      <c r="EG2850" s="168"/>
      <c r="EH2850" s="168"/>
      <c r="EI2850" s="168"/>
      <c r="EJ2850" s="168"/>
      <c r="EK2850" s="168"/>
      <c r="EL2850" s="168"/>
      <c r="EM2850" s="168"/>
      <c r="EN2850" s="168"/>
      <c r="EO2850" s="168"/>
      <c r="EP2850" s="168"/>
      <c r="EQ2850" s="168"/>
      <c r="ER2850" s="168"/>
      <c r="ES2850" s="168"/>
      <c r="ET2850" s="168"/>
      <c r="EU2850" s="168"/>
      <c r="EV2850" s="168"/>
      <c r="EW2850" s="168"/>
      <c r="EX2850" s="168"/>
      <c r="EY2850" s="168"/>
      <c r="EZ2850" s="168"/>
      <c r="FA2850" s="168"/>
      <c r="FB2850" s="168"/>
      <c r="FC2850" s="168"/>
      <c r="FD2850" s="168"/>
    </row>
    <row r="2851" spans="1:160" s="5" customFormat="1" ht="24.9" customHeight="1" thickBot="1" x14ac:dyDescent="0.35">
      <c r="A2851" s="263"/>
      <c r="B2851" s="263"/>
      <c r="C2851" s="265"/>
      <c r="D2851" s="2" t="s">
        <v>103</v>
      </c>
      <c r="E2851" s="98" t="s">
        <v>106</v>
      </c>
      <c r="F2851" s="455" t="s">
        <v>104</v>
      </c>
      <c r="G2851" s="524"/>
      <c r="H2851" s="456"/>
      <c r="I2851" s="525">
        <v>44058</v>
      </c>
      <c r="J2851" s="526"/>
      <c r="K2851" s="526"/>
      <c r="L2851" s="526"/>
      <c r="M2851" s="526"/>
      <c r="N2851" s="527"/>
      <c r="O2851" s="3" t="s">
        <v>8</v>
      </c>
      <c r="P2851" s="449" t="s">
        <v>24</v>
      </c>
      <c r="Q2851" s="450"/>
      <c r="R2851" s="450"/>
      <c r="S2851" s="450"/>
      <c r="T2851" s="450"/>
      <c r="U2851" s="528"/>
      <c r="V2851" s="33"/>
      <c r="W2851" s="57"/>
      <c r="X2851" s="86"/>
      <c r="Y2851" s="33"/>
      <c r="Z2851" s="36"/>
      <c r="AA2851" s="36"/>
      <c r="AD2851" s="33"/>
      <c r="AG2851" s="33"/>
      <c r="AH2851" s="43"/>
      <c r="AI2851" s="43"/>
      <c r="AJ2851" s="43"/>
      <c r="AK2851" s="43"/>
      <c r="AL2851" s="43"/>
      <c r="AM2851" s="43"/>
      <c r="AN2851" s="43"/>
      <c r="AO2851" s="43"/>
      <c r="AP2851" s="43"/>
      <c r="AQ2851" s="43"/>
      <c r="AR2851" s="43"/>
      <c r="AS2851" s="43"/>
      <c r="AT2851" s="43"/>
      <c r="AU2851" s="44"/>
      <c r="AV2851" s="33"/>
      <c r="AW2851" s="33"/>
      <c r="AX2851" s="33"/>
      <c r="AZ2851" s="141"/>
      <c r="BE2851" s="168"/>
      <c r="BF2851" s="168"/>
      <c r="BG2851" s="168"/>
      <c r="BH2851" s="168"/>
      <c r="BI2851" s="168"/>
      <c r="BJ2851" s="168"/>
      <c r="BK2851" s="168"/>
      <c r="BL2851" s="168"/>
      <c r="BM2851" s="168"/>
      <c r="DK2851" s="168"/>
      <c r="DL2851" s="168"/>
      <c r="DM2851" s="168"/>
      <c r="DN2851" s="168"/>
      <c r="DO2851" s="168"/>
      <c r="DP2851" s="168"/>
      <c r="DQ2851" s="168"/>
      <c r="DR2851" s="168"/>
      <c r="DS2851" s="168"/>
      <c r="DT2851" s="168"/>
      <c r="DU2851" s="168"/>
      <c r="DV2851" s="168"/>
      <c r="DW2851" s="168"/>
      <c r="DX2851" s="168"/>
      <c r="DY2851" s="168"/>
      <c r="DZ2851" s="168"/>
      <c r="EA2851" s="168"/>
      <c r="EB2851" s="168"/>
      <c r="EC2851" s="168"/>
      <c r="ED2851" s="168"/>
      <c r="EE2851" s="168"/>
      <c r="EF2851" s="168"/>
      <c r="EG2851" s="168"/>
      <c r="EH2851" s="168"/>
      <c r="EI2851" s="168"/>
      <c r="EJ2851" s="168"/>
      <c r="EK2851" s="168"/>
      <c r="EL2851" s="168"/>
      <c r="EM2851" s="168"/>
      <c r="EN2851" s="168"/>
      <c r="EO2851" s="168"/>
      <c r="EP2851" s="168"/>
      <c r="EQ2851" s="168"/>
      <c r="ER2851" s="168"/>
      <c r="ES2851" s="168"/>
      <c r="ET2851" s="168"/>
      <c r="EU2851" s="168"/>
      <c r="EV2851" s="168"/>
      <c r="EW2851" s="168"/>
      <c r="EX2851" s="168"/>
      <c r="EY2851" s="168"/>
      <c r="EZ2851" s="168"/>
      <c r="FA2851" s="168"/>
      <c r="FB2851" s="168"/>
      <c r="FC2851" s="168"/>
      <c r="FD2851" s="168"/>
    </row>
    <row r="2852" spans="1:160" s="5" customFormat="1" ht="5.0999999999999996" customHeight="1" thickBot="1" x14ac:dyDescent="0.35">
      <c r="A2852" s="263"/>
      <c r="B2852" s="263"/>
      <c r="C2852" s="265"/>
      <c r="D2852" s="100"/>
      <c r="E2852" s="100"/>
      <c r="F2852" s="100"/>
      <c r="G2852" s="100"/>
      <c r="H2852" s="100"/>
      <c r="I2852" s="100"/>
      <c r="J2852" s="100"/>
      <c r="K2852" s="100"/>
      <c r="L2852" s="100"/>
      <c r="M2852" s="100"/>
      <c r="N2852" s="100"/>
      <c r="O2852" s="100"/>
      <c r="P2852" s="100"/>
      <c r="Q2852" s="100"/>
      <c r="R2852" s="100"/>
      <c r="S2852" s="100"/>
      <c r="T2852" s="100"/>
      <c r="U2852" s="100"/>
      <c r="V2852" s="33"/>
      <c r="W2852" s="57"/>
      <c r="X2852" s="86"/>
      <c r="Y2852" s="33"/>
      <c r="Z2852" s="36"/>
      <c r="AA2852" s="36"/>
      <c r="AD2852" s="33"/>
      <c r="AG2852" s="33"/>
      <c r="AH2852" s="43"/>
      <c r="AI2852" s="43"/>
      <c r="AJ2852" s="43"/>
      <c r="AK2852" s="43"/>
      <c r="AL2852" s="43"/>
      <c r="AM2852" s="43"/>
      <c r="AN2852" s="43"/>
      <c r="AO2852" s="43"/>
      <c r="AP2852" s="43"/>
      <c r="AQ2852" s="43"/>
      <c r="AR2852" s="43"/>
      <c r="AS2852" s="43"/>
      <c r="AT2852" s="43"/>
      <c r="AU2852" s="44"/>
      <c r="AV2852" s="33"/>
      <c r="AW2852" s="33"/>
      <c r="AX2852" s="33"/>
      <c r="AZ2852" s="141"/>
      <c r="BE2852" s="168"/>
      <c r="BF2852" s="168"/>
      <c r="BG2852" s="168"/>
      <c r="BH2852" s="168"/>
      <c r="BI2852" s="168"/>
      <c r="BJ2852" s="168"/>
      <c r="BK2852" s="168"/>
      <c r="BL2852" s="168"/>
      <c r="BM2852" s="168"/>
      <c r="DK2852" s="168"/>
      <c r="DL2852" s="168"/>
      <c r="DM2852" s="168"/>
      <c r="DN2852" s="168"/>
      <c r="DO2852" s="168"/>
      <c r="DP2852" s="168"/>
      <c r="DQ2852" s="168"/>
      <c r="DR2852" s="168"/>
      <c r="DS2852" s="168"/>
      <c r="DT2852" s="168"/>
      <c r="DU2852" s="168"/>
      <c r="DV2852" s="168"/>
      <c r="DW2852" s="168"/>
      <c r="DX2852" s="168"/>
      <c r="DY2852" s="168"/>
      <c r="DZ2852" s="168"/>
      <c r="EA2852" s="168"/>
      <c r="EB2852" s="168"/>
      <c r="EC2852" s="168"/>
      <c r="ED2852" s="168"/>
      <c r="EE2852" s="168"/>
      <c r="EF2852" s="168"/>
      <c r="EG2852" s="168"/>
      <c r="EH2852" s="168"/>
      <c r="EI2852" s="168"/>
      <c r="EJ2852" s="168"/>
      <c r="EK2852" s="168"/>
      <c r="EL2852" s="168"/>
      <c r="EM2852" s="168"/>
      <c r="EN2852" s="168"/>
      <c r="EO2852" s="168"/>
      <c r="EP2852" s="168"/>
      <c r="EQ2852" s="168"/>
      <c r="ER2852" s="168"/>
      <c r="ES2852" s="168"/>
      <c r="ET2852" s="168"/>
      <c r="EU2852" s="168"/>
      <c r="EV2852" s="168"/>
      <c r="EW2852" s="168"/>
      <c r="EX2852" s="168"/>
      <c r="EY2852" s="168"/>
      <c r="EZ2852" s="168"/>
      <c r="FA2852" s="168"/>
      <c r="FB2852" s="168"/>
      <c r="FC2852" s="168"/>
      <c r="FD2852" s="168"/>
    </row>
    <row r="2853" spans="1:160" s="5" customFormat="1" ht="24.9" customHeight="1" thickBot="1" x14ac:dyDescent="0.35">
      <c r="A2853" s="263"/>
      <c r="B2853" s="263"/>
      <c r="C2853" s="265"/>
      <c r="D2853" s="2" t="s">
        <v>31</v>
      </c>
      <c r="E2853" s="449"/>
      <c r="F2853" s="450"/>
      <c r="G2853" s="450"/>
      <c r="H2853" s="450"/>
      <c r="I2853" s="450"/>
      <c r="J2853" s="451"/>
      <c r="K2853" s="19" t="s">
        <v>105</v>
      </c>
      <c r="L2853" s="452"/>
      <c r="M2853" s="452"/>
      <c r="N2853" s="452"/>
      <c r="O2853" s="452"/>
      <c r="P2853" s="452"/>
      <c r="Q2853" s="452"/>
      <c r="R2853" s="452"/>
      <c r="S2853" s="452"/>
      <c r="T2853" s="452"/>
      <c r="U2853" s="453"/>
      <c r="V2853" s="33"/>
      <c r="W2853" s="57"/>
      <c r="X2853" s="86"/>
      <c r="Y2853" s="33"/>
      <c r="Z2853" s="36"/>
      <c r="AA2853" s="36"/>
      <c r="AD2853" s="33"/>
      <c r="AG2853" s="33"/>
      <c r="AH2853" s="43"/>
      <c r="AI2853" s="43"/>
      <c r="AJ2853" s="43"/>
      <c r="AK2853" s="43"/>
      <c r="AL2853" s="43"/>
      <c r="AM2853" s="43"/>
      <c r="AN2853" s="43"/>
      <c r="AO2853" s="43"/>
      <c r="AP2853" s="43"/>
      <c r="AQ2853" s="43"/>
      <c r="AR2853" s="43"/>
      <c r="AS2853" s="43"/>
      <c r="AT2853" s="43"/>
      <c r="AU2853" s="44"/>
      <c r="AV2853" s="33"/>
      <c r="AW2853" s="33"/>
      <c r="AX2853" s="33"/>
      <c r="AZ2853" s="141"/>
      <c r="BE2853" s="168"/>
      <c r="BF2853" s="168"/>
      <c r="BG2853" s="168"/>
      <c r="BH2853" s="168"/>
      <c r="BI2853" s="168"/>
      <c r="BJ2853" s="168"/>
      <c r="BK2853" s="168"/>
      <c r="BL2853" s="168"/>
      <c r="BM2853" s="168"/>
      <c r="DK2853" s="168"/>
      <c r="DL2853" s="168"/>
      <c r="DM2853" s="168"/>
      <c r="DN2853" s="168"/>
      <c r="DO2853" s="168"/>
      <c r="DP2853" s="168"/>
      <c r="DQ2853" s="168"/>
      <c r="DR2853" s="168"/>
      <c r="DS2853" s="168"/>
      <c r="DT2853" s="168"/>
      <c r="DU2853" s="168"/>
      <c r="DV2853" s="168"/>
      <c r="DW2853" s="168"/>
      <c r="DX2853" s="168"/>
      <c r="DY2853" s="168"/>
      <c r="DZ2853" s="168"/>
      <c r="EA2853" s="168"/>
      <c r="EB2853" s="168"/>
      <c r="EC2853" s="168"/>
      <c r="ED2853" s="168"/>
      <c r="EE2853" s="168"/>
      <c r="EF2853" s="168"/>
      <c r="EG2853" s="168"/>
      <c r="EH2853" s="168"/>
      <c r="EI2853" s="168"/>
      <c r="EJ2853" s="168"/>
      <c r="EK2853" s="168"/>
      <c r="EL2853" s="168"/>
      <c r="EM2853" s="168"/>
      <c r="EN2853" s="168"/>
      <c r="EO2853" s="168"/>
      <c r="EP2853" s="168"/>
      <c r="EQ2853" s="168"/>
      <c r="ER2853" s="168"/>
      <c r="ES2853" s="168"/>
      <c r="ET2853" s="168"/>
      <c r="EU2853" s="168"/>
      <c r="EV2853" s="168"/>
      <c r="EW2853" s="168"/>
      <c r="EX2853" s="168"/>
      <c r="EY2853" s="168"/>
      <c r="EZ2853" s="168"/>
      <c r="FA2853" s="168"/>
      <c r="FB2853" s="168"/>
      <c r="FC2853" s="168"/>
      <c r="FD2853" s="168"/>
    </row>
    <row r="2854" spans="1:160" s="5" customFormat="1" ht="5.0999999999999996" customHeight="1" thickBot="1" x14ac:dyDescent="0.35">
      <c r="A2854" s="263"/>
      <c r="B2854" s="263"/>
      <c r="C2854" s="265"/>
      <c r="D2854" s="454"/>
      <c r="E2854" s="454"/>
      <c r="F2854" s="454"/>
      <c r="G2854" s="454"/>
      <c r="H2854" s="454"/>
      <c r="I2854" s="454"/>
      <c r="J2854" s="454"/>
      <c r="K2854" s="454"/>
      <c r="L2854" s="454"/>
      <c r="M2854" s="454"/>
      <c r="N2854" s="454"/>
      <c r="O2854" s="454"/>
      <c r="P2854" s="454"/>
      <c r="Q2854" s="454"/>
      <c r="R2854" s="454"/>
      <c r="S2854" s="454"/>
      <c r="T2854" s="454"/>
      <c r="U2854" s="454"/>
      <c r="V2854" s="33"/>
      <c r="W2854" s="57"/>
      <c r="X2854" s="86"/>
      <c r="Y2854" s="33"/>
      <c r="Z2854" s="36"/>
      <c r="AA2854" s="36"/>
      <c r="AD2854" s="33"/>
      <c r="AG2854" s="33"/>
      <c r="AH2854" s="43"/>
      <c r="AI2854" s="43"/>
      <c r="AJ2854" s="43"/>
      <c r="AK2854" s="43"/>
      <c r="AL2854" s="43"/>
      <c r="AM2854" s="43"/>
      <c r="AN2854" s="43"/>
      <c r="AO2854" s="43"/>
      <c r="AP2854" s="43"/>
      <c r="AQ2854" s="43"/>
      <c r="AR2854" s="43"/>
      <c r="AS2854" s="43"/>
      <c r="AT2854" s="43"/>
      <c r="AU2854" s="44"/>
      <c r="AV2854" s="33"/>
      <c r="AW2854" s="33"/>
      <c r="AX2854" s="33"/>
      <c r="AZ2854" s="141"/>
      <c r="BE2854" s="168"/>
      <c r="BF2854" s="168"/>
      <c r="BG2854" s="168"/>
      <c r="BH2854" s="168"/>
      <c r="BI2854" s="168"/>
      <c r="BJ2854" s="168"/>
      <c r="BK2854" s="168"/>
      <c r="BL2854" s="168"/>
      <c r="BM2854" s="168"/>
      <c r="DK2854" s="168"/>
      <c r="DL2854" s="168"/>
      <c r="DM2854" s="168"/>
      <c r="DN2854" s="168"/>
      <c r="DO2854" s="168"/>
      <c r="DP2854" s="168"/>
      <c r="DQ2854" s="168"/>
      <c r="DR2854" s="168"/>
      <c r="DS2854" s="168"/>
      <c r="DT2854" s="168"/>
      <c r="DU2854" s="168"/>
      <c r="DV2854" s="168"/>
      <c r="DW2854" s="168"/>
      <c r="DX2854" s="168"/>
      <c r="DY2854" s="168"/>
      <c r="DZ2854" s="168"/>
      <c r="EA2854" s="168"/>
      <c r="EB2854" s="168"/>
      <c r="EC2854" s="168"/>
      <c r="ED2854" s="168"/>
      <c r="EE2854" s="168"/>
      <c r="EF2854" s="168"/>
      <c r="EG2854" s="168"/>
      <c r="EH2854" s="168"/>
      <c r="EI2854" s="168"/>
      <c r="EJ2854" s="168"/>
      <c r="EK2854" s="168"/>
      <c r="EL2854" s="168"/>
      <c r="EM2854" s="168"/>
      <c r="EN2854" s="168"/>
      <c r="EO2854" s="168"/>
      <c r="EP2854" s="168"/>
      <c r="EQ2854" s="168"/>
      <c r="ER2854" s="168"/>
      <c r="ES2854" s="168"/>
      <c r="ET2854" s="168"/>
      <c r="EU2854" s="168"/>
      <c r="EV2854" s="168"/>
      <c r="EW2854" s="168"/>
      <c r="EX2854" s="168"/>
      <c r="EY2854" s="168"/>
      <c r="EZ2854" s="168"/>
      <c r="FA2854" s="168"/>
      <c r="FB2854" s="168"/>
      <c r="FC2854" s="168"/>
      <c r="FD2854" s="168"/>
    </row>
    <row r="2855" spans="1:160" s="5" customFormat="1" ht="45" customHeight="1" thickBot="1" x14ac:dyDescent="0.35">
      <c r="A2855" s="263">
        <f>+E2855</f>
        <v>9.0799999999999983</v>
      </c>
      <c r="B2855" s="264">
        <f>+U2879</f>
        <v>0</v>
      </c>
      <c r="C2855" s="265">
        <v>51</v>
      </c>
      <c r="D2855" s="165" t="s">
        <v>9</v>
      </c>
      <c r="E2855" s="180">
        <v>9.0799999999999983</v>
      </c>
      <c r="F2855" s="455" t="s">
        <v>29</v>
      </c>
      <c r="G2855" s="456"/>
      <c r="H2855" s="532" t="s">
        <v>153</v>
      </c>
      <c r="I2855" s="457"/>
      <c r="J2855" s="457"/>
      <c r="K2855" s="457"/>
      <c r="L2855" s="457"/>
      <c r="M2855" s="458"/>
      <c r="N2855" s="459" t="s">
        <v>32</v>
      </c>
      <c r="O2855" s="460"/>
      <c r="P2855" s="461"/>
      <c r="Q2855" s="462" t="s">
        <v>54</v>
      </c>
      <c r="R2855" s="463"/>
      <c r="S2855" s="463"/>
      <c r="T2855" s="463"/>
      <c r="U2855" s="464"/>
      <c r="V2855" s="33"/>
      <c r="W2855" s="57"/>
      <c r="X2855" s="86"/>
      <c r="Y2855" s="33"/>
      <c r="Z2855" s="38"/>
      <c r="AA2855" s="38"/>
      <c r="AD2855" s="33"/>
      <c r="AG2855" s="33"/>
      <c r="AH2855" s="43"/>
      <c r="AI2855" s="43"/>
      <c r="AJ2855" s="43"/>
      <c r="AK2855" s="43"/>
      <c r="AL2855" s="43"/>
      <c r="AM2855" s="43"/>
      <c r="AN2855" s="43"/>
      <c r="AO2855" s="43"/>
      <c r="AP2855" s="43"/>
      <c r="AQ2855" s="43"/>
      <c r="AR2855" s="43"/>
      <c r="AS2855" s="43"/>
      <c r="AT2855" s="43"/>
      <c r="AU2855" s="44"/>
      <c r="AV2855" s="33"/>
      <c r="AW2855" s="33"/>
      <c r="AX2855" s="33"/>
      <c r="AZ2855" s="141"/>
      <c r="BE2855" s="168"/>
      <c r="BF2855" s="168"/>
      <c r="BG2855" s="168"/>
      <c r="BH2855" s="168"/>
      <c r="BI2855" s="168"/>
      <c r="BJ2855" s="168"/>
      <c r="BK2855" s="168"/>
      <c r="BL2855" s="168"/>
      <c r="BM2855" s="168"/>
      <c r="DK2855" s="168"/>
      <c r="DL2855" s="168"/>
      <c r="DM2855" s="168"/>
      <c r="DN2855" s="168"/>
      <c r="DO2855" s="168"/>
      <c r="DP2855" s="168"/>
      <c r="DQ2855" s="168"/>
      <c r="DR2855" s="168"/>
      <c r="DS2855" s="168"/>
      <c r="DT2855" s="168"/>
      <c r="DU2855" s="168"/>
      <c r="DV2855" s="168"/>
      <c r="DW2855" s="168"/>
      <c r="DX2855" s="168"/>
      <c r="DY2855" s="168"/>
      <c r="DZ2855" s="168"/>
      <c r="EA2855" s="168"/>
      <c r="EB2855" s="168"/>
      <c r="EC2855" s="168"/>
      <c r="ED2855" s="168"/>
      <c r="EE2855" s="168"/>
      <c r="EF2855" s="168"/>
      <c r="EG2855" s="168"/>
      <c r="EH2855" s="168"/>
      <c r="EI2855" s="168"/>
      <c r="EJ2855" s="168"/>
      <c r="EK2855" s="168"/>
      <c r="EL2855" s="168"/>
      <c r="EM2855" s="168"/>
      <c r="EN2855" s="168"/>
      <c r="EO2855" s="168"/>
      <c r="EP2855" s="168"/>
      <c r="EQ2855" s="168"/>
      <c r="ER2855" s="168"/>
      <c r="ES2855" s="168"/>
      <c r="ET2855" s="168"/>
      <c r="EU2855" s="168"/>
      <c r="EV2855" s="168"/>
      <c r="EW2855" s="168"/>
      <c r="EX2855" s="168"/>
      <c r="EY2855" s="168"/>
      <c r="EZ2855" s="168"/>
      <c r="FA2855" s="168"/>
      <c r="FB2855" s="168"/>
      <c r="FC2855" s="168"/>
      <c r="FD2855" s="168"/>
    </row>
    <row r="2856" spans="1:160" s="5" customFormat="1" ht="5.0999999999999996" customHeight="1" thickBot="1" x14ac:dyDescent="0.35">
      <c r="A2856" s="263"/>
      <c r="B2856" s="263"/>
      <c r="C2856" s="265"/>
      <c r="D2856" s="428"/>
      <c r="E2856" s="428"/>
      <c r="F2856" s="428"/>
      <c r="G2856" s="428"/>
      <c r="H2856" s="428"/>
      <c r="I2856" s="428"/>
      <c r="J2856" s="428"/>
      <c r="K2856" s="428"/>
      <c r="L2856" s="428"/>
      <c r="M2856" s="428"/>
      <c r="N2856" s="454"/>
      <c r="O2856" s="454"/>
      <c r="P2856" s="454"/>
      <c r="Q2856" s="454"/>
      <c r="R2856" s="454"/>
      <c r="S2856" s="454"/>
      <c r="T2856" s="454"/>
      <c r="U2856" s="454"/>
      <c r="V2856" s="33"/>
      <c r="W2856" s="57"/>
      <c r="X2856" s="86"/>
      <c r="Y2856" s="33"/>
      <c r="Z2856" s="76"/>
      <c r="AA2856" s="76"/>
      <c r="AD2856" s="33"/>
      <c r="AG2856" s="33"/>
      <c r="AH2856" s="43"/>
      <c r="AI2856" s="43"/>
      <c r="AJ2856" s="43"/>
      <c r="AK2856" s="43"/>
      <c r="AL2856" s="43"/>
      <c r="AM2856" s="43"/>
      <c r="AN2856" s="43"/>
      <c r="AO2856" s="43"/>
      <c r="AP2856" s="43"/>
      <c r="AQ2856" s="43"/>
      <c r="AR2856" s="43"/>
      <c r="AS2856" s="43"/>
      <c r="AT2856" s="43"/>
      <c r="AU2856" s="44"/>
      <c r="AV2856" s="33"/>
      <c r="AW2856" s="33"/>
      <c r="AX2856" s="33"/>
      <c r="AZ2856" s="141"/>
      <c r="BE2856" s="168"/>
      <c r="BF2856" s="168"/>
      <c r="BG2856" s="168"/>
      <c r="BH2856" s="168"/>
      <c r="BI2856" s="168"/>
      <c r="BJ2856" s="168"/>
      <c r="BK2856" s="168"/>
      <c r="BL2856" s="168"/>
      <c r="BM2856" s="168"/>
      <c r="DK2856" s="168"/>
      <c r="DL2856" s="168"/>
      <c r="DM2856" s="168"/>
      <c r="DN2856" s="168"/>
      <c r="DO2856" s="168"/>
      <c r="DP2856" s="168"/>
      <c r="DQ2856" s="168"/>
      <c r="DR2856" s="168"/>
      <c r="DS2856" s="168"/>
      <c r="DT2856" s="168"/>
      <c r="DU2856" s="168"/>
      <c r="DV2856" s="168"/>
      <c r="DW2856" s="168"/>
      <c r="DX2856" s="168"/>
      <c r="DY2856" s="168"/>
      <c r="DZ2856" s="168"/>
      <c r="EA2856" s="168"/>
      <c r="EB2856" s="168"/>
      <c r="EC2856" s="168"/>
      <c r="ED2856" s="168"/>
      <c r="EE2856" s="168"/>
      <c r="EF2856" s="168"/>
      <c r="EG2856" s="168"/>
      <c r="EH2856" s="168"/>
      <c r="EI2856" s="168"/>
      <c r="EJ2856" s="168"/>
      <c r="EK2856" s="168"/>
      <c r="EL2856" s="168"/>
      <c r="EM2856" s="168"/>
      <c r="EN2856" s="168"/>
      <c r="EO2856" s="168"/>
      <c r="EP2856" s="168"/>
      <c r="EQ2856" s="168"/>
      <c r="ER2856" s="168"/>
      <c r="ES2856" s="168"/>
      <c r="ET2856" s="168"/>
      <c r="EU2856" s="168"/>
      <c r="EV2856" s="168"/>
      <c r="EW2856" s="168"/>
      <c r="EX2856" s="168"/>
      <c r="EY2856" s="168"/>
      <c r="EZ2856" s="168"/>
      <c r="FA2856" s="168"/>
      <c r="FB2856" s="168"/>
      <c r="FC2856" s="168"/>
      <c r="FD2856" s="168"/>
    </row>
    <row r="2857" spans="1:160" s="5" customFormat="1" ht="24.9" customHeight="1" x14ac:dyDescent="0.3">
      <c r="A2857" s="263"/>
      <c r="B2857" s="263"/>
      <c r="C2857" s="265"/>
      <c r="D2857" s="465" t="s">
        <v>30</v>
      </c>
      <c r="E2857" s="466"/>
      <c r="F2857" s="466"/>
      <c r="G2857" s="466"/>
      <c r="H2857" s="466"/>
      <c r="I2857" s="466"/>
      <c r="J2857" s="466"/>
      <c r="K2857" s="466"/>
      <c r="L2857" s="466"/>
      <c r="M2857" s="467"/>
      <c r="N2857" s="468" t="s">
        <v>11</v>
      </c>
      <c r="O2857" s="470" t="s">
        <v>12</v>
      </c>
      <c r="P2857" s="471"/>
      <c r="Q2857" s="474" t="s">
        <v>13</v>
      </c>
      <c r="R2857" s="475"/>
      <c r="S2857" s="476"/>
      <c r="T2857" s="477" t="s">
        <v>27</v>
      </c>
      <c r="U2857" s="479" t="s">
        <v>28</v>
      </c>
      <c r="V2857" s="33"/>
      <c r="W2857" s="57"/>
      <c r="X2857" s="86"/>
      <c r="Y2857" s="33"/>
      <c r="Z2857" s="76"/>
      <c r="AA2857" s="76"/>
      <c r="AD2857" s="33"/>
      <c r="AG2857" s="33"/>
      <c r="AH2857" s="43"/>
      <c r="AI2857" s="43"/>
      <c r="AJ2857" s="43"/>
      <c r="AK2857" s="43"/>
      <c r="AL2857" s="43"/>
      <c r="AM2857" s="43"/>
      <c r="AN2857" s="43"/>
      <c r="AO2857" s="43"/>
      <c r="AP2857" s="43"/>
      <c r="AQ2857" s="43"/>
      <c r="AR2857" s="43"/>
      <c r="AS2857" s="43"/>
      <c r="AT2857" s="43"/>
      <c r="AU2857" s="44"/>
      <c r="AV2857" s="33"/>
      <c r="AW2857" s="33"/>
      <c r="AX2857" s="33"/>
      <c r="AZ2857" s="141"/>
      <c r="BE2857" s="168"/>
      <c r="BF2857" s="168"/>
      <c r="BG2857" s="168"/>
      <c r="BH2857" s="168"/>
      <c r="BI2857" s="168"/>
      <c r="BJ2857" s="168"/>
      <c r="BK2857" s="168"/>
      <c r="BL2857" s="168"/>
      <c r="BM2857" s="168"/>
      <c r="DK2857" s="168"/>
      <c r="DL2857" s="168"/>
      <c r="DM2857" s="168"/>
      <c r="DN2857" s="168"/>
      <c r="DO2857" s="168"/>
      <c r="DP2857" s="168"/>
      <c r="DQ2857" s="168"/>
      <c r="DR2857" s="168"/>
      <c r="DS2857" s="168"/>
      <c r="DT2857" s="168"/>
      <c r="DU2857" s="168"/>
      <c r="DV2857" s="168"/>
      <c r="DW2857" s="168"/>
      <c r="DX2857" s="168"/>
      <c r="DY2857" s="168"/>
      <c r="DZ2857" s="168"/>
      <c r="EA2857" s="168"/>
      <c r="EB2857" s="168"/>
      <c r="EC2857" s="168"/>
      <c r="ED2857" s="168"/>
      <c r="EE2857" s="168"/>
      <c r="EF2857" s="168"/>
      <c r="EG2857" s="168"/>
      <c r="EH2857" s="168"/>
      <c r="EI2857" s="168"/>
      <c r="EJ2857" s="168"/>
      <c r="EK2857" s="168"/>
      <c r="EL2857" s="168"/>
      <c r="EM2857" s="168"/>
      <c r="EN2857" s="168"/>
      <c r="EO2857" s="168"/>
      <c r="EP2857" s="168"/>
      <c r="EQ2857" s="168"/>
      <c r="ER2857" s="168"/>
      <c r="ES2857" s="168"/>
      <c r="ET2857" s="168"/>
      <c r="EU2857" s="168"/>
      <c r="EV2857" s="168"/>
      <c r="EW2857" s="168"/>
      <c r="EX2857" s="168"/>
      <c r="EY2857" s="168"/>
      <c r="EZ2857" s="168"/>
      <c r="FA2857" s="168"/>
      <c r="FB2857" s="168"/>
      <c r="FC2857" s="168"/>
      <c r="FD2857" s="168"/>
    </row>
    <row r="2858" spans="1:160" s="5" customFormat="1" ht="24.9" customHeight="1" x14ac:dyDescent="0.3">
      <c r="A2858" s="263"/>
      <c r="B2858" s="263"/>
      <c r="C2858" s="265"/>
      <c r="D2858" s="481"/>
      <c r="E2858" s="482"/>
      <c r="F2858" s="482"/>
      <c r="G2858" s="482"/>
      <c r="H2858" s="482"/>
      <c r="I2858" s="482"/>
      <c r="J2858" s="482"/>
      <c r="K2858" s="482"/>
      <c r="L2858" s="482"/>
      <c r="M2858" s="483"/>
      <c r="N2858" s="469"/>
      <c r="O2858" s="472"/>
      <c r="P2858" s="473"/>
      <c r="Q2858" s="7" t="s">
        <v>14</v>
      </c>
      <c r="R2858" s="7" t="s">
        <v>15</v>
      </c>
      <c r="S2858" s="7" t="s">
        <v>26</v>
      </c>
      <c r="T2858" s="478"/>
      <c r="U2858" s="480"/>
      <c r="V2858" s="33"/>
      <c r="W2858" s="57"/>
      <c r="X2858" s="86"/>
      <c r="Y2858" s="33"/>
      <c r="Z2858" s="77"/>
      <c r="AA2858" s="77"/>
      <c r="AD2858" s="33"/>
      <c r="AG2858" s="33"/>
      <c r="AH2858" s="43"/>
      <c r="AI2858" s="43"/>
      <c r="AJ2858" s="43"/>
      <c r="AK2858" s="43"/>
      <c r="AL2858" s="43"/>
      <c r="AM2858" s="43"/>
      <c r="AN2858" s="43"/>
      <c r="AO2858" s="43"/>
      <c r="AP2858" s="43"/>
      <c r="AQ2858" s="43"/>
      <c r="AR2858" s="43"/>
      <c r="AS2858" s="43"/>
      <c r="AT2858" s="43"/>
      <c r="AU2858" s="44"/>
      <c r="AV2858" s="33"/>
      <c r="AW2858" s="33"/>
      <c r="AX2858" s="33"/>
      <c r="AZ2858" s="141"/>
      <c r="BE2858" s="168"/>
      <c r="BF2858" s="168"/>
      <c r="BG2858" s="168"/>
      <c r="BH2858" s="168"/>
      <c r="BI2858" s="168"/>
      <c r="BJ2858" s="168"/>
      <c r="BK2858" s="168"/>
      <c r="BL2858" s="168"/>
      <c r="BM2858" s="168"/>
      <c r="DK2858" s="168"/>
      <c r="DL2858" s="168"/>
      <c r="DM2858" s="168"/>
      <c r="DN2858" s="168"/>
      <c r="DO2858" s="168"/>
      <c r="DP2858" s="168"/>
      <c r="DQ2858" s="168"/>
      <c r="DR2858" s="168"/>
      <c r="DS2858" s="168"/>
      <c r="DT2858" s="168"/>
      <c r="DU2858" s="168"/>
      <c r="DV2858" s="168"/>
      <c r="DW2858" s="168"/>
      <c r="DX2858" s="168"/>
      <c r="DY2858" s="168"/>
      <c r="DZ2858" s="168"/>
      <c r="EA2858" s="168"/>
      <c r="EB2858" s="168"/>
      <c r="EC2858" s="168"/>
      <c r="ED2858" s="168"/>
      <c r="EE2858" s="168"/>
      <c r="EF2858" s="168"/>
      <c r="EG2858" s="168"/>
      <c r="EH2858" s="168"/>
      <c r="EI2858" s="168"/>
      <c r="EJ2858" s="168"/>
      <c r="EK2858" s="168"/>
      <c r="EL2858" s="168"/>
      <c r="EM2858" s="168"/>
      <c r="EN2858" s="168"/>
      <c r="EO2858" s="168"/>
      <c r="EP2858" s="168"/>
      <c r="EQ2858" s="168"/>
      <c r="ER2858" s="168"/>
      <c r="ES2858" s="168"/>
      <c r="ET2858" s="168"/>
      <c r="EU2858" s="168"/>
      <c r="EV2858" s="168"/>
      <c r="EW2858" s="168"/>
      <c r="EX2858" s="168"/>
      <c r="EY2858" s="168"/>
      <c r="EZ2858" s="168"/>
      <c r="FA2858" s="168"/>
      <c r="FB2858" s="168"/>
      <c r="FC2858" s="168"/>
      <c r="FD2858" s="168"/>
    </row>
    <row r="2859" spans="1:160" s="5" customFormat="1" ht="24.9" customHeight="1" x14ac:dyDescent="0.3">
      <c r="A2859" s="263"/>
      <c r="B2859" s="263"/>
      <c r="C2859" s="265"/>
      <c r="D2859" s="481"/>
      <c r="E2859" s="482"/>
      <c r="F2859" s="482"/>
      <c r="G2859" s="482"/>
      <c r="H2859" s="482"/>
      <c r="I2859" s="482"/>
      <c r="J2859" s="482"/>
      <c r="K2859" s="482"/>
      <c r="L2859" s="482"/>
      <c r="M2859" s="483"/>
      <c r="N2859" s="16"/>
      <c r="O2859" s="412"/>
      <c r="P2859" s="413"/>
      <c r="Q2859" s="8"/>
      <c r="R2859" s="8"/>
      <c r="S2859" s="8"/>
      <c r="T2859" s="9"/>
      <c r="U2859" s="17"/>
      <c r="V2859" s="33"/>
      <c r="W2859" s="57"/>
      <c r="X2859" s="86"/>
      <c r="Y2859" s="33">
        <f>+C2855</f>
        <v>51</v>
      </c>
      <c r="Z2859" s="41">
        <f>+SUMIF($N2859:$N2878,$Z$16,$U2859:$U2878)</f>
        <v>0</v>
      </c>
      <c r="AA2859" s="41">
        <f>+SUMIF($N2859:$N2878,$AA$16,$U2859:$U2878)</f>
        <v>0</v>
      </c>
      <c r="AB2859" s="41">
        <f>+SUMIF($N2859:$N2878,$AB$16,$U2859:$U2878)</f>
        <v>0</v>
      </c>
      <c r="AC2859" s="41">
        <f>+SUMIF($N2859:$N2878,$AC$16,$U2859:$U2878)</f>
        <v>0</v>
      </c>
      <c r="AD2859" s="41">
        <f>+SUMIF($N2859:$N2878,$AD$16,$U2859:$U2878)</f>
        <v>0</v>
      </c>
      <c r="AE2859" s="41">
        <f>+SUMIF($N2859:$N2878,$AE$16,$U2859:$U2878)</f>
        <v>0</v>
      </c>
      <c r="AF2859" s="41">
        <f>+SUMIF($N2859:$N2878,$AF$16,$U2859:$U2878)</f>
        <v>0</v>
      </c>
      <c r="AG2859" s="41">
        <f>+SUMIF($N2859:$N2878,$AG$16,$U2859:$U2878)</f>
        <v>0</v>
      </c>
      <c r="AH2859" s="41">
        <f>+SUMIF($N2859:$N2878,$AH$16,$U2859:$U2878)</f>
        <v>0</v>
      </c>
      <c r="AI2859" s="41">
        <f>+SUMIF($N2859:$N2878,$AI$16,$U2859:$U2878)</f>
        <v>0</v>
      </c>
      <c r="AJ2859" s="41">
        <f>+SUMIF($N2859:$N2878,$AJ$16,$U2859:$U2878)</f>
        <v>0</v>
      </c>
      <c r="AK2859" s="41">
        <f>+SUMIF($N2859:$N2878,$AK$16,$U2859:$U2878)</f>
        <v>0</v>
      </c>
      <c r="AL2859" s="41">
        <f>+SUMIF($N2859:$N2878,$AL$16,$U2859:$U2878)</f>
        <v>0</v>
      </c>
      <c r="AM2859" s="41">
        <f>+SUMIF($N2859:$N2878,$AM$16,$U2859:$U2878)</f>
        <v>0</v>
      </c>
      <c r="AN2859" s="41">
        <f>+SUMIF($N2859:$N2878,$AN$16,$U2859:$U2878)</f>
        <v>0</v>
      </c>
      <c r="AO2859" s="41">
        <f>+SUMIF($N2859:$N2878,$AO$16,$U2859:$U2878)</f>
        <v>0</v>
      </c>
      <c r="AP2859" s="41">
        <f>+SUMIF($N2859:$N2878,$AP$16,$U2859:$U2878)</f>
        <v>0</v>
      </c>
      <c r="AQ2859" s="41">
        <f>+SUMIF($N2859:$N2878,$AQ$16,$U2859:$U2878)</f>
        <v>0</v>
      </c>
      <c r="AR2859" s="41">
        <f>+SUMIF($N2859:$N2878,$AR$16,$U2859:$U2878)</f>
        <v>0</v>
      </c>
      <c r="AS2859" s="43"/>
      <c r="AT2859" s="43"/>
      <c r="AU2859" s="44"/>
      <c r="AV2859" s="33"/>
      <c r="AW2859" s="33"/>
      <c r="AX2859" s="33"/>
      <c r="AZ2859" s="141"/>
      <c r="BE2859" s="168"/>
      <c r="BF2859" s="168"/>
      <c r="BG2859" s="168"/>
      <c r="BH2859" s="168"/>
      <c r="BI2859" s="168"/>
      <c r="BJ2859" s="168"/>
      <c r="BK2859" s="168"/>
      <c r="BL2859" s="168"/>
      <c r="BM2859" s="168"/>
      <c r="DK2859" s="168"/>
      <c r="DL2859" s="168"/>
      <c r="DM2859" s="168"/>
      <c r="DN2859" s="168"/>
      <c r="DO2859" s="168"/>
      <c r="DP2859" s="168"/>
      <c r="DQ2859" s="168"/>
      <c r="DR2859" s="168"/>
      <c r="DS2859" s="168"/>
      <c r="DT2859" s="168"/>
      <c r="DU2859" s="168"/>
      <c r="DV2859" s="168"/>
      <c r="DW2859" s="168"/>
      <c r="DX2859" s="168"/>
      <c r="DY2859" s="168"/>
      <c r="DZ2859" s="168"/>
      <c r="EA2859" s="168"/>
      <c r="EB2859" s="168"/>
      <c r="EC2859" s="168"/>
      <c r="ED2859" s="168"/>
      <c r="EE2859" s="168"/>
      <c r="EF2859" s="168"/>
      <c r="EG2859" s="168"/>
      <c r="EH2859" s="168"/>
      <c r="EI2859" s="168"/>
      <c r="EJ2859" s="168"/>
      <c r="EK2859" s="168"/>
      <c r="EL2859" s="168"/>
      <c r="EM2859" s="168"/>
      <c r="EN2859" s="168"/>
      <c r="EO2859" s="168"/>
      <c r="EP2859" s="168"/>
      <c r="EQ2859" s="168"/>
      <c r="ER2859" s="168"/>
      <c r="ES2859" s="168"/>
      <c r="ET2859" s="168"/>
      <c r="EU2859" s="168"/>
      <c r="EV2859" s="168"/>
      <c r="EW2859" s="168"/>
      <c r="EX2859" s="168"/>
      <c r="EY2859" s="168"/>
      <c r="EZ2859" s="168"/>
      <c r="FA2859" s="168"/>
      <c r="FB2859" s="168"/>
      <c r="FC2859" s="168"/>
      <c r="FD2859" s="168"/>
    </row>
    <row r="2860" spans="1:160" s="5" customFormat="1" ht="24.9" customHeight="1" x14ac:dyDescent="0.3">
      <c r="A2860" s="263"/>
      <c r="B2860" s="263"/>
      <c r="C2860" s="265"/>
      <c r="D2860" s="481"/>
      <c r="E2860" s="482"/>
      <c r="F2860" s="482"/>
      <c r="G2860" s="482"/>
      <c r="H2860" s="482"/>
      <c r="I2860" s="482"/>
      <c r="J2860" s="482"/>
      <c r="K2860" s="482"/>
      <c r="L2860" s="482"/>
      <c r="M2860" s="483"/>
      <c r="N2860" s="16"/>
      <c r="O2860" s="412"/>
      <c r="P2860" s="413"/>
      <c r="Q2860" s="8"/>
      <c r="R2860" s="8"/>
      <c r="S2860" s="8"/>
      <c r="T2860" s="9"/>
      <c r="U2860" s="17"/>
      <c r="V2860" s="33"/>
      <c r="W2860" s="57"/>
      <c r="X2860" s="86"/>
      <c r="Y2860" s="33"/>
      <c r="Z2860" s="36"/>
      <c r="AA2860" s="36"/>
      <c r="AD2860" s="33"/>
      <c r="AG2860" s="33"/>
      <c r="AH2860" s="43"/>
      <c r="AI2860" s="43"/>
      <c r="AJ2860" s="43"/>
      <c r="AK2860" s="43"/>
      <c r="AL2860" s="43"/>
      <c r="AM2860" s="43"/>
      <c r="AN2860" s="43"/>
      <c r="AO2860" s="43"/>
      <c r="AP2860" s="43"/>
      <c r="AQ2860" s="43"/>
      <c r="AR2860" s="43"/>
      <c r="AS2860" s="43"/>
      <c r="AT2860" s="43"/>
      <c r="AU2860" s="44"/>
      <c r="AV2860" s="33"/>
      <c r="AW2860" s="33"/>
      <c r="AX2860" s="33"/>
      <c r="AZ2860" s="141"/>
      <c r="BE2860" s="168"/>
      <c r="BF2860" s="168"/>
      <c r="BG2860" s="168"/>
      <c r="BH2860" s="168"/>
      <c r="BI2860" s="168"/>
      <c r="BJ2860" s="168"/>
      <c r="BK2860" s="168"/>
      <c r="BL2860" s="168"/>
      <c r="BM2860" s="168"/>
      <c r="DK2860" s="168"/>
      <c r="DL2860" s="168"/>
      <c r="DM2860" s="168"/>
      <c r="DN2860" s="168"/>
      <c r="DO2860" s="168"/>
      <c r="DP2860" s="168"/>
      <c r="DQ2860" s="168"/>
      <c r="DR2860" s="168"/>
      <c r="DS2860" s="168"/>
      <c r="DT2860" s="168"/>
      <c r="DU2860" s="168"/>
      <c r="DV2860" s="168"/>
      <c r="DW2860" s="168"/>
      <c r="DX2860" s="168"/>
      <c r="DY2860" s="168"/>
      <c r="DZ2860" s="168"/>
      <c r="EA2860" s="168"/>
      <c r="EB2860" s="168"/>
      <c r="EC2860" s="168"/>
      <c r="ED2860" s="168"/>
      <c r="EE2860" s="168"/>
      <c r="EF2860" s="168"/>
      <c r="EG2860" s="168"/>
      <c r="EH2860" s="168"/>
      <c r="EI2860" s="168"/>
      <c r="EJ2860" s="168"/>
      <c r="EK2860" s="168"/>
      <c r="EL2860" s="168"/>
      <c r="EM2860" s="168"/>
      <c r="EN2860" s="168"/>
      <c r="EO2860" s="168"/>
      <c r="EP2860" s="168"/>
      <c r="EQ2860" s="168"/>
      <c r="ER2860" s="168"/>
      <c r="ES2860" s="168"/>
      <c r="ET2860" s="168"/>
      <c r="EU2860" s="168"/>
      <c r="EV2860" s="168"/>
      <c r="EW2860" s="168"/>
      <c r="EX2860" s="168"/>
      <c r="EY2860" s="168"/>
      <c r="EZ2860" s="168"/>
      <c r="FA2860" s="168"/>
      <c r="FB2860" s="168"/>
      <c r="FC2860" s="168"/>
      <c r="FD2860" s="168"/>
    </row>
    <row r="2861" spans="1:160" s="5" customFormat="1" ht="24.9" customHeight="1" x14ac:dyDescent="0.3">
      <c r="A2861" s="263"/>
      <c r="B2861" s="263"/>
      <c r="C2861" s="265"/>
      <c r="D2861" s="481"/>
      <c r="E2861" s="482"/>
      <c r="F2861" s="482"/>
      <c r="G2861" s="482"/>
      <c r="H2861" s="482"/>
      <c r="I2861" s="482"/>
      <c r="J2861" s="482"/>
      <c r="K2861" s="482"/>
      <c r="L2861" s="482"/>
      <c r="M2861" s="483"/>
      <c r="N2861" s="16"/>
      <c r="O2861" s="412"/>
      <c r="P2861" s="413"/>
      <c r="Q2861" s="8"/>
      <c r="R2861" s="8"/>
      <c r="S2861" s="8"/>
      <c r="T2861" s="9"/>
      <c r="U2861" s="17"/>
      <c r="V2861" s="33"/>
      <c r="W2861" s="57"/>
      <c r="X2861" s="86"/>
      <c r="Y2861" s="33"/>
      <c r="Z2861" s="36"/>
      <c r="AA2861" s="36"/>
      <c r="AD2861" s="33"/>
      <c r="AG2861" s="33"/>
      <c r="AH2861" s="43"/>
      <c r="AI2861" s="43"/>
      <c r="AJ2861" s="43"/>
      <c r="AK2861" s="43"/>
      <c r="AL2861" s="43"/>
      <c r="AM2861" s="43"/>
      <c r="AN2861" s="43"/>
      <c r="AO2861" s="43"/>
      <c r="AP2861" s="43"/>
      <c r="AQ2861" s="43"/>
      <c r="AR2861" s="43"/>
      <c r="AS2861" s="43"/>
      <c r="AT2861" s="43"/>
      <c r="AU2861" s="44"/>
      <c r="AV2861" s="33"/>
      <c r="AW2861" s="33"/>
      <c r="AX2861" s="33"/>
      <c r="AZ2861" s="141"/>
      <c r="BE2861" s="168"/>
      <c r="BF2861" s="168"/>
      <c r="BG2861" s="168"/>
      <c r="BH2861" s="168"/>
      <c r="BI2861" s="168"/>
      <c r="BJ2861" s="168"/>
      <c r="BK2861" s="168"/>
      <c r="BL2861" s="168"/>
      <c r="BM2861" s="168"/>
      <c r="DK2861" s="168"/>
      <c r="DL2861" s="168"/>
      <c r="DM2861" s="168"/>
      <c r="DN2861" s="168"/>
      <c r="DO2861" s="168"/>
      <c r="DP2861" s="168"/>
      <c r="DQ2861" s="168"/>
      <c r="DR2861" s="168"/>
      <c r="DS2861" s="168"/>
      <c r="DT2861" s="168"/>
      <c r="DU2861" s="168"/>
      <c r="DV2861" s="168"/>
      <c r="DW2861" s="168"/>
      <c r="DX2861" s="168"/>
      <c r="DY2861" s="168"/>
      <c r="DZ2861" s="168"/>
      <c r="EA2861" s="168"/>
      <c r="EB2861" s="168"/>
      <c r="EC2861" s="168"/>
      <c r="ED2861" s="168"/>
      <c r="EE2861" s="168"/>
      <c r="EF2861" s="168"/>
      <c r="EG2861" s="168"/>
      <c r="EH2861" s="168"/>
      <c r="EI2861" s="168"/>
      <c r="EJ2861" s="168"/>
      <c r="EK2861" s="168"/>
      <c r="EL2861" s="168"/>
      <c r="EM2861" s="168"/>
      <c r="EN2861" s="168"/>
      <c r="EO2861" s="168"/>
      <c r="EP2861" s="168"/>
      <c r="EQ2861" s="168"/>
      <c r="ER2861" s="168"/>
      <c r="ES2861" s="168"/>
      <c r="ET2861" s="168"/>
      <c r="EU2861" s="168"/>
      <c r="EV2861" s="168"/>
      <c r="EW2861" s="168"/>
      <c r="EX2861" s="168"/>
      <c r="EY2861" s="168"/>
      <c r="EZ2861" s="168"/>
      <c r="FA2861" s="168"/>
      <c r="FB2861" s="168"/>
      <c r="FC2861" s="168"/>
      <c r="FD2861" s="168"/>
    </row>
    <row r="2862" spans="1:160" s="5" customFormat="1" ht="24.9" customHeight="1" x14ac:dyDescent="0.3">
      <c r="A2862" s="263"/>
      <c r="B2862" s="263"/>
      <c r="C2862" s="265"/>
      <c r="D2862" s="481"/>
      <c r="E2862" s="482"/>
      <c r="F2862" s="482"/>
      <c r="G2862" s="482"/>
      <c r="H2862" s="482"/>
      <c r="I2862" s="482"/>
      <c r="J2862" s="482"/>
      <c r="K2862" s="482"/>
      <c r="L2862" s="482"/>
      <c r="M2862" s="483"/>
      <c r="N2862" s="16"/>
      <c r="O2862" s="412"/>
      <c r="P2862" s="413"/>
      <c r="Q2862" s="8"/>
      <c r="R2862" s="8"/>
      <c r="S2862" s="8"/>
      <c r="T2862" s="9"/>
      <c r="U2862" s="17"/>
      <c r="V2862" s="33"/>
      <c r="W2862" s="57"/>
      <c r="X2862" s="86"/>
      <c r="Y2862" s="33"/>
      <c r="Z2862" s="36"/>
      <c r="AA2862" s="36"/>
      <c r="AD2862" s="33"/>
      <c r="AG2862" s="33"/>
      <c r="AH2862" s="43"/>
      <c r="AI2862" s="43"/>
      <c r="AJ2862" s="43"/>
      <c r="AK2862" s="43"/>
      <c r="AL2862" s="43"/>
      <c r="AM2862" s="43"/>
      <c r="AN2862" s="43"/>
      <c r="AO2862" s="43"/>
      <c r="AP2862" s="43"/>
      <c r="AQ2862" s="43"/>
      <c r="AR2862" s="43"/>
      <c r="AS2862" s="43"/>
      <c r="AT2862" s="43"/>
      <c r="AU2862" s="44"/>
      <c r="AV2862" s="33"/>
      <c r="AW2862" s="33"/>
      <c r="AX2862" s="33"/>
      <c r="AZ2862" s="141"/>
      <c r="BE2862" s="168"/>
      <c r="BF2862" s="168"/>
      <c r="BG2862" s="168"/>
      <c r="BH2862" s="168"/>
      <c r="BI2862" s="168"/>
      <c r="BJ2862" s="168"/>
      <c r="BK2862" s="168"/>
      <c r="BL2862" s="168"/>
      <c r="BM2862" s="168"/>
      <c r="DK2862" s="168"/>
      <c r="DL2862" s="168"/>
      <c r="DM2862" s="168"/>
      <c r="DN2862" s="168"/>
      <c r="DO2862" s="168"/>
      <c r="DP2862" s="168"/>
      <c r="DQ2862" s="168"/>
      <c r="DR2862" s="168"/>
      <c r="DS2862" s="168"/>
      <c r="DT2862" s="168"/>
      <c r="DU2862" s="168"/>
      <c r="DV2862" s="168"/>
      <c r="DW2862" s="168"/>
      <c r="DX2862" s="168"/>
      <c r="DY2862" s="168"/>
      <c r="DZ2862" s="168"/>
      <c r="EA2862" s="168"/>
      <c r="EB2862" s="168"/>
      <c r="EC2862" s="168"/>
      <c r="ED2862" s="168"/>
      <c r="EE2862" s="168"/>
      <c r="EF2862" s="168"/>
      <c r="EG2862" s="168"/>
      <c r="EH2862" s="168"/>
      <c r="EI2862" s="168"/>
      <c r="EJ2862" s="168"/>
      <c r="EK2862" s="168"/>
      <c r="EL2862" s="168"/>
      <c r="EM2862" s="168"/>
      <c r="EN2862" s="168"/>
      <c r="EO2862" s="168"/>
      <c r="EP2862" s="168"/>
      <c r="EQ2862" s="168"/>
      <c r="ER2862" s="168"/>
      <c r="ES2862" s="168"/>
      <c r="ET2862" s="168"/>
      <c r="EU2862" s="168"/>
      <c r="EV2862" s="168"/>
      <c r="EW2862" s="168"/>
      <c r="EX2862" s="168"/>
      <c r="EY2862" s="168"/>
      <c r="EZ2862" s="168"/>
      <c r="FA2862" s="168"/>
      <c r="FB2862" s="168"/>
      <c r="FC2862" s="168"/>
      <c r="FD2862" s="168"/>
    </row>
    <row r="2863" spans="1:160" s="5" customFormat="1" ht="24.9" customHeight="1" x14ac:dyDescent="0.3">
      <c r="A2863" s="263"/>
      <c r="B2863" s="263"/>
      <c r="C2863" s="265"/>
      <c r="D2863" s="481"/>
      <c r="E2863" s="482"/>
      <c r="F2863" s="482"/>
      <c r="G2863" s="482"/>
      <c r="H2863" s="482"/>
      <c r="I2863" s="482"/>
      <c r="J2863" s="482"/>
      <c r="K2863" s="482"/>
      <c r="L2863" s="482"/>
      <c r="M2863" s="483"/>
      <c r="N2863" s="16"/>
      <c r="O2863" s="412"/>
      <c r="P2863" s="413"/>
      <c r="Q2863" s="8"/>
      <c r="R2863" s="8"/>
      <c r="S2863" s="8"/>
      <c r="T2863" s="9"/>
      <c r="U2863" s="17"/>
      <c r="V2863" s="33"/>
      <c r="W2863" s="57"/>
      <c r="X2863" s="86"/>
      <c r="Y2863" s="33"/>
      <c r="Z2863" s="36"/>
      <c r="AA2863" s="36"/>
      <c r="AD2863" s="33"/>
      <c r="AG2863" s="33"/>
      <c r="AH2863" s="43"/>
      <c r="AI2863" s="43"/>
      <c r="AJ2863" s="43"/>
      <c r="AK2863" s="43"/>
      <c r="AL2863" s="43"/>
      <c r="AM2863" s="43"/>
      <c r="AN2863" s="43"/>
      <c r="AO2863" s="43"/>
      <c r="AP2863" s="43"/>
      <c r="AQ2863" s="43"/>
      <c r="AR2863" s="43"/>
      <c r="AS2863" s="43"/>
      <c r="AT2863" s="43"/>
      <c r="AU2863" s="44"/>
      <c r="AV2863" s="33"/>
      <c r="AW2863" s="33"/>
      <c r="AX2863" s="33"/>
      <c r="AZ2863" s="141"/>
      <c r="BE2863" s="168"/>
      <c r="BF2863" s="168"/>
      <c r="BG2863" s="168"/>
      <c r="BH2863" s="168"/>
      <c r="BI2863" s="168"/>
      <c r="BJ2863" s="168"/>
      <c r="BK2863" s="168"/>
      <c r="BL2863" s="168"/>
      <c r="BM2863" s="168"/>
      <c r="DK2863" s="168"/>
      <c r="DL2863" s="168"/>
      <c r="DM2863" s="168"/>
      <c r="DN2863" s="168"/>
      <c r="DO2863" s="168"/>
      <c r="DP2863" s="168"/>
      <c r="DQ2863" s="168"/>
      <c r="DR2863" s="168"/>
      <c r="DS2863" s="168"/>
      <c r="DT2863" s="168"/>
      <c r="DU2863" s="168"/>
      <c r="DV2863" s="168"/>
      <c r="DW2863" s="168"/>
      <c r="DX2863" s="168"/>
      <c r="DY2863" s="168"/>
      <c r="DZ2863" s="168"/>
      <c r="EA2863" s="168"/>
      <c r="EB2863" s="168"/>
      <c r="EC2863" s="168"/>
      <c r="ED2863" s="168"/>
      <c r="EE2863" s="168"/>
      <c r="EF2863" s="168"/>
      <c r="EG2863" s="168"/>
      <c r="EH2863" s="168"/>
      <c r="EI2863" s="168"/>
      <c r="EJ2863" s="168"/>
      <c r="EK2863" s="168"/>
      <c r="EL2863" s="168"/>
      <c r="EM2863" s="168"/>
      <c r="EN2863" s="168"/>
      <c r="EO2863" s="168"/>
      <c r="EP2863" s="168"/>
      <c r="EQ2863" s="168"/>
      <c r="ER2863" s="168"/>
      <c r="ES2863" s="168"/>
      <c r="ET2863" s="168"/>
      <c r="EU2863" s="168"/>
      <c r="EV2863" s="168"/>
      <c r="EW2863" s="168"/>
      <c r="EX2863" s="168"/>
      <c r="EY2863" s="168"/>
      <c r="EZ2863" s="168"/>
      <c r="FA2863" s="168"/>
      <c r="FB2863" s="168"/>
      <c r="FC2863" s="168"/>
      <c r="FD2863" s="168"/>
    </row>
    <row r="2864" spans="1:160" s="5" customFormat="1" ht="24.9" customHeight="1" x14ac:dyDescent="0.3">
      <c r="A2864" s="263"/>
      <c r="B2864" s="263"/>
      <c r="C2864" s="265"/>
      <c r="D2864" s="481"/>
      <c r="E2864" s="482"/>
      <c r="F2864" s="482"/>
      <c r="G2864" s="482"/>
      <c r="H2864" s="482"/>
      <c r="I2864" s="482"/>
      <c r="J2864" s="482"/>
      <c r="K2864" s="482"/>
      <c r="L2864" s="482"/>
      <c r="M2864" s="483"/>
      <c r="N2864" s="16"/>
      <c r="O2864" s="412"/>
      <c r="P2864" s="413"/>
      <c r="Q2864" s="8"/>
      <c r="R2864" s="8"/>
      <c r="S2864" s="8"/>
      <c r="T2864" s="9"/>
      <c r="U2864" s="17"/>
      <c r="V2864" s="33"/>
      <c r="W2864" s="57"/>
      <c r="X2864" s="86"/>
      <c r="Y2864" s="33"/>
      <c r="Z2864" s="36"/>
      <c r="AA2864" s="36"/>
      <c r="AD2864" s="33"/>
      <c r="AG2864" s="33"/>
      <c r="AH2864" s="43"/>
      <c r="AI2864" s="43"/>
      <c r="AJ2864" s="43"/>
      <c r="AK2864" s="43"/>
      <c r="AL2864" s="43"/>
      <c r="AM2864" s="43"/>
      <c r="AN2864" s="43"/>
      <c r="AO2864" s="43"/>
      <c r="AP2864" s="43"/>
      <c r="AQ2864" s="43"/>
      <c r="AR2864" s="43"/>
      <c r="AS2864" s="43"/>
      <c r="AT2864" s="43"/>
      <c r="AU2864" s="44"/>
      <c r="AV2864" s="33"/>
      <c r="AW2864" s="33"/>
      <c r="AX2864" s="33"/>
      <c r="AZ2864" s="141"/>
      <c r="BE2864" s="168"/>
      <c r="BF2864" s="168"/>
      <c r="BG2864" s="168"/>
      <c r="BH2864" s="168"/>
      <c r="BI2864" s="168"/>
      <c r="BJ2864" s="168"/>
      <c r="BK2864" s="168"/>
      <c r="BL2864" s="168"/>
      <c r="BM2864" s="168"/>
      <c r="DK2864" s="168"/>
      <c r="DL2864" s="168"/>
      <c r="DM2864" s="168"/>
      <c r="DN2864" s="168"/>
      <c r="DO2864" s="168"/>
      <c r="DP2864" s="168"/>
      <c r="DQ2864" s="168"/>
      <c r="DR2864" s="168"/>
      <c r="DS2864" s="168"/>
      <c r="DT2864" s="168"/>
      <c r="DU2864" s="168"/>
      <c r="DV2864" s="168"/>
      <c r="DW2864" s="168"/>
      <c r="DX2864" s="168"/>
      <c r="DY2864" s="168"/>
      <c r="DZ2864" s="168"/>
      <c r="EA2864" s="168"/>
      <c r="EB2864" s="168"/>
      <c r="EC2864" s="168"/>
      <c r="ED2864" s="168"/>
      <c r="EE2864" s="168"/>
      <c r="EF2864" s="168"/>
      <c r="EG2864" s="168"/>
      <c r="EH2864" s="168"/>
      <c r="EI2864" s="168"/>
      <c r="EJ2864" s="168"/>
      <c r="EK2864" s="168"/>
      <c r="EL2864" s="168"/>
      <c r="EM2864" s="168"/>
      <c r="EN2864" s="168"/>
      <c r="EO2864" s="168"/>
      <c r="EP2864" s="168"/>
      <c r="EQ2864" s="168"/>
      <c r="ER2864" s="168"/>
      <c r="ES2864" s="168"/>
      <c r="ET2864" s="168"/>
      <c r="EU2864" s="168"/>
      <c r="EV2864" s="168"/>
      <c r="EW2864" s="168"/>
      <c r="EX2864" s="168"/>
      <c r="EY2864" s="168"/>
      <c r="EZ2864" s="168"/>
      <c r="FA2864" s="168"/>
      <c r="FB2864" s="168"/>
      <c r="FC2864" s="168"/>
      <c r="FD2864" s="168"/>
    </row>
    <row r="2865" spans="1:160" s="5" customFormat="1" ht="24.9" customHeight="1" x14ac:dyDescent="0.3">
      <c r="A2865" s="263"/>
      <c r="B2865" s="263"/>
      <c r="C2865" s="265"/>
      <c r="D2865" s="481"/>
      <c r="E2865" s="482"/>
      <c r="F2865" s="482"/>
      <c r="G2865" s="482"/>
      <c r="H2865" s="482"/>
      <c r="I2865" s="482"/>
      <c r="J2865" s="482"/>
      <c r="K2865" s="482"/>
      <c r="L2865" s="482"/>
      <c r="M2865" s="483"/>
      <c r="N2865" s="16"/>
      <c r="O2865" s="412"/>
      <c r="P2865" s="413"/>
      <c r="Q2865" s="8"/>
      <c r="R2865" s="8"/>
      <c r="S2865" s="8"/>
      <c r="T2865" s="9"/>
      <c r="U2865" s="17"/>
      <c r="V2865" s="33"/>
      <c r="W2865" s="57"/>
      <c r="X2865" s="86"/>
      <c r="Y2865" s="33"/>
      <c r="Z2865" s="36"/>
      <c r="AA2865" s="36"/>
      <c r="AD2865" s="33"/>
      <c r="AG2865" s="33"/>
      <c r="AH2865" s="43"/>
      <c r="AI2865" s="43"/>
      <c r="AJ2865" s="43"/>
      <c r="AK2865" s="43"/>
      <c r="AL2865" s="43"/>
      <c r="AM2865" s="43"/>
      <c r="AN2865" s="43"/>
      <c r="AO2865" s="43"/>
      <c r="AP2865" s="43"/>
      <c r="AQ2865" s="43"/>
      <c r="AR2865" s="43"/>
      <c r="AS2865" s="43"/>
      <c r="AT2865" s="43"/>
      <c r="AU2865" s="44"/>
      <c r="AV2865" s="33"/>
      <c r="AW2865" s="33"/>
      <c r="AX2865" s="33"/>
      <c r="AZ2865" s="141"/>
      <c r="BE2865" s="168"/>
      <c r="BF2865" s="168"/>
      <c r="BG2865" s="168"/>
      <c r="BH2865" s="168"/>
      <c r="BI2865" s="168"/>
      <c r="BJ2865" s="168"/>
      <c r="BK2865" s="168"/>
      <c r="BL2865" s="168"/>
      <c r="BM2865" s="168"/>
      <c r="DK2865" s="168"/>
      <c r="DL2865" s="168"/>
      <c r="DM2865" s="168"/>
      <c r="DN2865" s="168"/>
      <c r="DO2865" s="168"/>
      <c r="DP2865" s="168"/>
      <c r="DQ2865" s="168"/>
      <c r="DR2865" s="168"/>
      <c r="DS2865" s="168"/>
      <c r="DT2865" s="168"/>
      <c r="DU2865" s="168"/>
      <c r="DV2865" s="168"/>
      <c r="DW2865" s="168"/>
      <c r="DX2865" s="168"/>
      <c r="DY2865" s="168"/>
      <c r="DZ2865" s="168"/>
      <c r="EA2865" s="168"/>
      <c r="EB2865" s="168"/>
      <c r="EC2865" s="168"/>
      <c r="ED2865" s="168"/>
      <c r="EE2865" s="168"/>
      <c r="EF2865" s="168"/>
      <c r="EG2865" s="168"/>
      <c r="EH2865" s="168"/>
      <c r="EI2865" s="168"/>
      <c r="EJ2865" s="168"/>
      <c r="EK2865" s="168"/>
      <c r="EL2865" s="168"/>
      <c r="EM2865" s="168"/>
      <c r="EN2865" s="168"/>
      <c r="EO2865" s="168"/>
      <c r="EP2865" s="168"/>
      <c r="EQ2865" s="168"/>
      <c r="ER2865" s="168"/>
      <c r="ES2865" s="168"/>
      <c r="ET2865" s="168"/>
      <c r="EU2865" s="168"/>
      <c r="EV2865" s="168"/>
      <c r="EW2865" s="168"/>
      <c r="EX2865" s="168"/>
      <c r="EY2865" s="168"/>
      <c r="EZ2865" s="168"/>
      <c r="FA2865" s="168"/>
      <c r="FB2865" s="168"/>
      <c r="FC2865" s="168"/>
      <c r="FD2865" s="168"/>
    </row>
    <row r="2866" spans="1:160" s="5" customFormat="1" ht="24.9" customHeight="1" x14ac:dyDescent="0.3">
      <c r="A2866" s="263"/>
      <c r="B2866" s="263"/>
      <c r="C2866" s="265"/>
      <c r="D2866" s="481"/>
      <c r="E2866" s="482"/>
      <c r="F2866" s="482"/>
      <c r="G2866" s="482"/>
      <c r="H2866" s="482"/>
      <c r="I2866" s="482"/>
      <c r="J2866" s="482"/>
      <c r="K2866" s="482"/>
      <c r="L2866" s="482"/>
      <c r="M2866" s="483"/>
      <c r="N2866" s="16"/>
      <c r="O2866" s="412"/>
      <c r="P2866" s="413"/>
      <c r="Q2866" s="8"/>
      <c r="R2866" s="8"/>
      <c r="S2866" s="8"/>
      <c r="T2866" s="9"/>
      <c r="U2866" s="17"/>
      <c r="V2866" s="33"/>
      <c r="W2866" s="57"/>
      <c r="X2866" s="86"/>
      <c r="Y2866" s="33"/>
      <c r="Z2866" s="36"/>
      <c r="AA2866" s="36"/>
      <c r="AD2866" s="33"/>
      <c r="AG2866" s="33"/>
      <c r="AH2866" s="43"/>
      <c r="AI2866" s="43"/>
      <c r="AJ2866" s="43"/>
      <c r="AK2866" s="43"/>
      <c r="AL2866" s="43"/>
      <c r="AM2866" s="43"/>
      <c r="AN2866" s="43"/>
      <c r="AO2866" s="43"/>
      <c r="AP2866" s="43"/>
      <c r="AQ2866" s="43"/>
      <c r="AR2866" s="43"/>
      <c r="AS2866" s="43"/>
      <c r="AT2866" s="43"/>
      <c r="AU2866" s="44"/>
      <c r="AV2866" s="33"/>
      <c r="AW2866" s="33"/>
      <c r="AX2866" s="33"/>
      <c r="AZ2866" s="141"/>
      <c r="BE2866" s="168"/>
      <c r="BF2866" s="168"/>
      <c r="BG2866" s="168"/>
      <c r="BH2866" s="168"/>
      <c r="BI2866" s="168"/>
      <c r="BJ2866" s="168"/>
      <c r="BK2866" s="168"/>
      <c r="BL2866" s="168"/>
      <c r="BM2866" s="168"/>
      <c r="DK2866" s="168"/>
      <c r="DL2866" s="168"/>
      <c r="DM2866" s="168"/>
      <c r="DN2866" s="168"/>
      <c r="DO2866" s="168"/>
      <c r="DP2866" s="168"/>
      <c r="DQ2866" s="168"/>
      <c r="DR2866" s="168"/>
      <c r="DS2866" s="168"/>
      <c r="DT2866" s="168"/>
      <c r="DU2866" s="168"/>
      <c r="DV2866" s="168"/>
      <c r="DW2866" s="168"/>
      <c r="DX2866" s="168"/>
      <c r="DY2866" s="168"/>
      <c r="DZ2866" s="168"/>
      <c r="EA2866" s="168"/>
      <c r="EB2866" s="168"/>
      <c r="EC2866" s="168"/>
      <c r="ED2866" s="168"/>
      <c r="EE2866" s="168"/>
      <c r="EF2866" s="168"/>
      <c r="EG2866" s="168"/>
      <c r="EH2866" s="168"/>
      <c r="EI2866" s="168"/>
      <c r="EJ2866" s="168"/>
      <c r="EK2866" s="168"/>
      <c r="EL2866" s="168"/>
      <c r="EM2866" s="168"/>
      <c r="EN2866" s="168"/>
      <c r="EO2866" s="168"/>
      <c r="EP2866" s="168"/>
      <c r="EQ2866" s="168"/>
      <c r="ER2866" s="168"/>
      <c r="ES2866" s="168"/>
      <c r="ET2866" s="168"/>
      <c r="EU2866" s="168"/>
      <c r="EV2866" s="168"/>
      <c r="EW2866" s="168"/>
      <c r="EX2866" s="168"/>
      <c r="EY2866" s="168"/>
      <c r="EZ2866" s="168"/>
      <c r="FA2866" s="168"/>
      <c r="FB2866" s="168"/>
      <c r="FC2866" s="168"/>
      <c r="FD2866" s="168"/>
    </row>
    <row r="2867" spans="1:160" s="5" customFormat="1" ht="24.9" customHeight="1" x14ac:dyDescent="0.3">
      <c r="A2867" s="263"/>
      <c r="B2867" s="263"/>
      <c r="C2867" s="265"/>
      <c r="D2867" s="481"/>
      <c r="E2867" s="482"/>
      <c r="F2867" s="482"/>
      <c r="G2867" s="482"/>
      <c r="H2867" s="482"/>
      <c r="I2867" s="482"/>
      <c r="J2867" s="482"/>
      <c r="K2867" s="482"/>
      <c r="L2867" s="482"/>
      <c r="M2867" s="483"/>
      <c r="N2867" s="16"/>
      <c r="O2867" s="412"/>
      <c r="P2867" s="413"/>
      <c r="Q2867" s="8"/>
      <c r="R2867" s="8"/>
      <c r="S2867" s="8"/>
      <c r="T2867" s="9"/>
      <c r="U2867" s="17"/>
      <c r="V2867" s="33"/>
      <c r="W2867" s="57"/>
      <c r="X2867" s="86"/>
      <c r="Y2867" s="33"/>
      <c r="Z2867" s="36"/>
      <c r="AA2867" s="36"/>
      <c r="AD2867" s="33"/>
      <c r="AG2867" s="33"/>
      <c r="AH2867" s="43"/>
      <c r="AI2867" s="43"/>
      <c r="AJ2867" s="43"/>
      <c r="AK2867" s="43"/>
      <c r="AL2867" s="43"/>
      <c r="AM2867" s="43"/>
      <c r="AN2867" s="43"/>
      <c r="AO2867" s="43"/>
      <c r="AP2867" s="43"/>
      <c r="AQ2867" s="43"/>
      <c r="AR2867" s="43"/>
      <c r="AS2867" s="43"/>
      <c r="AT2867" s="43"/>
      <c r="AU2867" s="44"/>
      <c r="AV2867" s="33"/>
      <c r="AW2867" s="33"/>
      <c r="AX2867" s="33"/>
      <c r="AZ2867" s="141"/>
      <c r="BE2867" s="168"/>
      <c r="BF2867" s="168"/>
      <c r="BG2867" s="168"/>
      <c r="BH2867" s="168"/>
      <c r="BI2867" s="168"/>
      <c r="BJ2867" s="168"/>
      <c r="BK2867" s="168"/>
      <c r="BL2867" s="168"/>
      <c r="BM2867" s="168"/>
      <c r="DK2867" s="168"/>
      <c r="DL2867" s="168"/>
      <c r="DM2867" s="168"/>
      <c r="DN2867" s="168"/>
      <c r="DO2867" s="168"/>
      <c r="DP2867" s="168"/>
      <c r="DQ2867" s="168"/>
      <c r="DR2867" s="168"/>
      <c r="DS2867" s="168"/>
      <c r="DT2867" s="168"/>
      <c r="DU2867" s="168"/>
      <c r="DV2867" s="168"/>
      <c r="DW2867" s="168"/>
      <c r="DX2867" s="168"/>
      <c r="DY2867" s="168"/>
      <c r="DZ2867" s="168"/>
      <c r="EA2867" s="168"/>
      <c r="EB2867" s="168"/>
      <c r="EC2867" s="168"/>
      <c r="ED2867" s="168"/>
      <c r="EE2867" s="168"/>
      <c r="EF2867" s="168"/>
      <c r="EG2867" s="168"/>
      <c r="EH2867" s="168"/>
      <c r="EI2867" s="168"/>
      <c r="EJ2867" s="168"/>
      <c r="EK2867" s="168"/>
      <c r="EL2867" s="168"/>
      <c r="EM2867" s="168"/>
      <c r="EN2867" s="168"/>
      <c r="EO2867" s="168"/>
      <c r="EP2867" s="168"/>
      <c r="EQ2867" s="168"/>
      <c r="ER2867" s="168"/>
      <c r="ES2867" s="168"/>
      <c r="ET2867" s="168"/>
      <c r="EU2867" s="168"/>
      <c r="EV2867" s="168"/>
      <c r="EW2867" s="168"/>
      <c r="EX2867" s="168"/>
      <c r="EY2867" s="168"/>
      <c r="EZ2867" s="168"/>
      <c r="FA2867" s="168"/>
      <c r="FB2867" s="168"/>
      <c r="FC2867" s="168"/>
      <c r="FD2867" s="168"/>
    </row>
    <row r="2868" spans="1:160" s="5" customFormat="1" ht="24.9" customHeight="1" x14ac:dyDescent="0.3">
      <c r="A2868" s="263"/>
      <c r="B2868" s="263"/>
      <c r="C2868" s="265"/>
      <c r="D2868" s="481"/>
      <c r="E2868" s="482"/>
      <c r="F2868" s="482"/>
      <c r="G2868" s="482"/>
      <c r="H2868" s="482"/>
      <c r="I2868" s="482"/>
      <c r="J2868" s="482"/>
      <c r="K2868" s="482"/>
      <c r="L2868" s="482"/>
      <c r="M2868" s="483"/>
      <c r="N2868" s="16"/>
      <c r="O2868" s="412"/>
      <c r="P2868" s="413"/>
      <c r="Q2868" s="8"/>
      <c r="R2868" s="8"/>
      <c r="S2868" s="8"/>
      <c r="T2868" s="9"/>
      <c r="U2868" s="17"/>
      <c r="V2868" s="33"/>
      <c r="W2868" s="57"/>
      <c r="X2868" s="86"/>
      <c r="Y2868" s="33"/>
      <c r="Z2868" s="36"/>
      <c r="AA2868" s="36"/>
      <c r="AD2868" s="33"/>
      <c r="AG2868" s="33"/>
      <c r="AH2868" s="43"/>
      <c r="AI2868" s="43"/>
      <c r="AJ2868" s="43"/>
      <c r="AK2868" s="43"/>
      <c r="AL2868" s="43"/>
      <c r="AM2868" s="43"/>
      <c r="AN2868" s="43"/>
      <c r="AO2868" s="43"/>
      <c r="AP2868" s="43"/>
      <c r="AQ2868" s="43"/>
      <c r="AR2868" s="43"/>
      <c r="AS2868" s="43"/>
      <c r="AT2868" s="43"/>
      <c r="AU2868" s="44"/>
      <c r="AV2868" s="33"/>
      <c r="AW2868" s="33"/>
      <c r="AX2868" s="33"/>
      <c r="AZ2868" s="141"/>
      <c r="BE2868" s="168"/>
      <c r="BF2868" s="168"/>
      <c r="BG2868" s="168"/>
      <c r="BH2868" s="168"/>
      <c r="BI2868" s="168"/>
      <c r="BJ2868" s="168"/>
      <c r="BK2868" s="168"/>
      <c r="BL2868" s="168"/>
      <c r="BM2868" s="168"/>
      <c r="DK2868" s="168"/>
      <c r="DL2868" s="168"/>
      <c r="DM2868" s="168"/>
      <c r="DN2868" s="168"/>
      <c r="DO2868" s="168"/>
      <c r="DP2868" s="168"/>
      <c r="DQ2868" s="168"/>
      <c r="DR2868" s="168"/>
      <c r="DS2868" s="168"/>
      <c r="DT2868" s="168"/>
      <c r="DU2868" s="168"/>
      <c r="DV2868" s="168"/>
      <c r="DW2868" s="168"/>
      <c r="DX2868" s="168"/>
      <c r="DY2868" s="168"/>
      <c r="DZ2868" s="168"/>
      <c r="EA2868" s="168"/>
      <c r="EB2868" s="168"/>
      <c r="EC2868" s="168"/>
      <c r="ED2868" s="168"/>
      <c r="EE2868" s="168"/>
      <c r="EF2868" s="168"/>
      <c r="EG2868" s="168"/>
      <c r="EH2868" s="168"/>
      <c r="EI2868" s="168"/>
      <c r="EJ2868" s="168"/>
      <c r="EK2868" s="168"/>
      <c r="EL2868" s="168"/>
      <c r="EM2868" s="168"/>
      <c r="EN2868" s="168"/>
      <c r="EO2868" s="168"/>
      <c r="EP2868" s="168"/>
      <c r="EQ2868" s="168"/>
      <c r="ER2868" s="168"/>
      <c r="ES2868" s="168"/>
      <c r="ET2868" s="168"/>
      <c r="EU2868" s="168"/>
      <c r="EV2868" s="168"/>
      <c r="EW2868" s="168"/>
      <c r="EX2868" s="168"/>
      <c r="EY2868" s="168"/>
      <c r="EZ2868" s="168"/>
      <c r="FA2868" s="168"/>
      <c r="FB2868" s="168"/>
      <c r="FC2868" s="168"/>
      <c r="FD2868" s="168"/>
    </row>
    <row r="2869" spans="1:160" s="5" customFormat="1" ht="24.9" customHeight="1" x14ac:dyDescent="0.3">
      <c r="A2869" s="263"/>
      <c r="B2869" s="263"/>
      <c r="C2869" s="265"/>
      <c r="D2869" s="481"/>
      <c r="E2869" s="482"/>
      <c r="F2869" s="482"/>
      <c r="G2869" s="482"/>
      <c r="H2869" s="482"/>
      <c r="I2869" s="482"/>
      <c r="J2869" s="482"/>
      <c r="K2869" s="482"/>
      <c r="L2869" s="482"/>
      <c r="M2869" s="483"/>
      <c r="N2869" s="16"/>
      <c r="O2869" s="412"/>
      <c r="P2869" s="413"/>
      <c r="Q2869" s="8"/>
      <c r="R2869" s="8"/>
      <c r="S2869" s="8"/>
      <c r="T2869" s="9"/>
      <c r="U2869" s="17"/>
      <c r="V2869" s="33"/>
      <c r="W2869" s="57"/>
      <c r="X2869" s="86"/>
      <c r="Y2869" s="33"/>
      <c r="Z2869" s="36"/>
      <c r="AA2869" s="36"/>
      <c r="AD2869" s="33"/>
      <c r="AG2869" s="33"/>
      <c r="AH2869" s="43"/>
      <c r="AI2869" s="43"/>
      <c r="AJ2869" s="43"/>
      <c r="AK2869" s="43"/>
      <c r="AL2869" s="43"/>
      <c r="AM2869" s="43"/>
      <c r="AN2869" s="43"/>
      <c r="AO2869" s="43"/>
      <c r="AP2869" s="43"/>
      <c r="AQ2869" s="43"/>
      <c r="AR2869" s="43"/>
      <c r="AS2869" s="43"/>
      <c r="AT2869" s="43"/>
      <c r="AU2869" s="44"/>
      <c r="AV2869" s="33"/>
      <c r="AW2869" s="33"/>
      <c r="AX2869" s="33"/>
      <c r="AZ2869" s="141"/>
      <c r="BE2869" s="168"/>
      <c r="BF2869" s="168"/>
      <c r="BG2869" s="168"/>
      <c r="BH2869" s="168"/>
      <c r="BI2869" s="168"/>
      <c r="BJ2869" s="168"/>
      <c r="BK2869" s="168"/>
      <c r="BL2869" s="168"/>
      <c r="BM2869" s="168"/>
      <c r="DK2869" s="168"/>
      <c r="DL2869" s="168"/>
      <c r="DM2869" s="168"/>
      <c r="DN2869" s="168"/>
      <c r="DO2869" s="168"/>
      <c r="DP2869" s="168"/>
      <c r="DQ2869" s="168"/>
      <c r="DR2869" s="168"/>
      <c r="DS2869" s="168"/>
      <c r="DT2869" s="168"/>
      <c r="DU2869" s="168"/>
      <c r="DV2869" s="168"/>
      <c r="DW2869" s="168"/>
      <c r="DX2869" s="168"/>
      <c r="DY2869" s="168"/>
      <c r="DZ2869" s="168"/>
      <c r="EA2869" s="168"/>
      <c r="EB2869" s="168"/>
      <c r="EC2869" s="168"/>
      <c r="ED2869" s="168"/>
      <c r="EE2869" s="168"/>
      <c r="EF2869" s="168"/>
      <c r="EG2869" s="168"/>
      <c r="EH2869" s="168"/>
      <c r="EI2869" s="168"/>
      <c r="EJ2869" s="168"/>
      <c r="EK2869" s="168"/>
      <c r="EL2869" s="168"/>
      <c r="EM2869" s="168"/>
      <c r="EN2869" s="168"/>
      <c r="EO2869" s="168"/>
      <c r="EP2869" s="168"/>
      <c r="EQ2869" s="168"/>
      <c r="ER2869" s="168"/>
      <c r="ES2869" s="168"/>
      <c r="ET2869" s="168"/>
      <c r="EU2869" s="168"/>
      <c r="EV2869" s="168"/>
      <c r="EW2869" s="168"/>
      <c r="EX2869" s="168"/>
      <c r="EY2869" s="168"/>
      <c r="EZ2869" s="168"/>
      <c r="FA2869" s="168"/>
      <c r="FB2869" s="168"/>
      <c r="FC2869" s="168"/>
      <c r="FD2869" s="168"/>
    </row>
    <row r="2870" spans="1:160" s="5" customFormat="1" ht="24.9" customHeight="1" x14ac:dyDescent="0.3">
      <c r="A2870" s="263"/>
      <c r="B2870" s="263"/>
      <c r="C2870" s="265"/>
      <c r="D2870" s="481"/>
      <c r="E2870" s="482"/>
      <c r="F2870" s="482"/>
      <c r="G2870" s="482"/>
      <c r="H2870" s="482"/>
      <c r="I2870" s="482"/>
      <c r="J2870" s="482"/>
      <c r="K2870" s="482"/>
      <c r="L2870" s="482"/>
      <c r="M2870" s="483"/>
      <c r="N2870" s="16"/>
      <c r="O2870" s="412"/>
      <c r="P2870" s="413"/>
      <c r="Q2870" s="8"/>
      <c r="R2870" s="8"/>
      <c r="S2870" s="8"/>
      <c r="T2870" s="9"/>
      <c r="U2870" s="17"/>
      <c r="V2870" s="33"/>
      <c r="W2870" s="57"/>
      <c r="X2870" s="86"/>
      <c r="Y2870" s="33"/>
      <c r="Z2870" s="36"/>
      <c r="AA2870" s="36"/>
      <c r="AD2870" s="33"/>
      <c r="AG2870" s="33"/>
      <c r="AH2870" s="43"/>
      <c r="AI2870" s="43"/>
      <c r="AJ2870" s="43"/>
      <c r="AK2870" s="43"/>
      <c r="AL2870" s="43"/>
      <c r="AM2870" s="43"/>
      <c r="AN2870" s="43"/>
      <c r="AO2870" s="43"/>
      <c r="AP2870" s="43"/>
      <c r="AQ2870" s="43"/>
      <c r="AR2870" s="43"/>
      <c r="AS2870" s="43"/>
      <c r="AT2870" s="43"/>
      <c r="AU2870" s="44"/>
      <c r="AV2870" s="33"/>
      <c r="AW2870" s="33"/>
      <c r="AX2870" s="33"/>
      <c r="AZ2870" s="141"/>
      <c r="BE2870" s="168"/>
      <c r="BF2870" s="168"/>
      <c r="BG2870" s="168"/>
      <c r="BH2870" s="168"/>
      <c r="BI2870" s="168"/>
      <c r="BJ2870" s="168"/>
      <c r="BK2870" s="168"/>
      <c r="BL2870" s="168"/>
      <c r="BM2870" s="168"/>
      <c r="DK2870" s="168"/>
      <c r="DL2870" s="168"/>
      <c r="DM2870" s="168"/>
      <c r="DN2870" s="168"/>
      <c r="DO2870" s="168"/>
      <c r="DP2870" s="168"/>
      <c r="DQ2870" s="168"/>
      <c r="DR2870" s="168"/>
      <c r="DS2870" s="168"/>
      <c r="DT2870" s="168"/>
      <c r="DU2870" s="168"/>
      <c r="DV2870" s="168"/>
      <c r="DW2870" s="168"/>
      <c r="DX2870" s="168"/>
      <c r="DY2870" s="168"/>
      <c r="DZ2870" s="168"/>
      <c r="EA2870" s="168"/>
      <c r="EB2870" s="168"/>
      <c r="EC2870" s="168"/>
      <c r="ED2870" s="168"/>
      <c r="EE2870" s="168"/>
      <c r="EF2870" s="168"/>
      <c r="EG2870" s="168"/>
      <c r="EH2870" s="168"/>
      <c r="EI2870" s="168"/>
      <c r="EJ2870" s="168"/>
      <c r="EK2870" s="168"/>
      <c r="EL2870" s="168"/>
      <c r="EM2870" s="168"/>
      <c r="EN2870" s="168"/>
      <c r="EO2870" s="168"/>
      <c r="EP2870" s="168"/>
      <c r="EQ2870" s="168"/>
      <c r="ER2870" s="168"/>
      <c r="ES2870" s="168"/>
      <c r="ET2870" s="168"/>
      <c r="EU2870" s="168"/>
      <c r="EV2870" s="168"/>
      <c r="EW2870" s="168"/>
      <c r="EX2870" s="168"/>
      <c r="EY2870" s="168"/>
      <c r="EZ2870" s="168"/>
      <c r="FA2870" s="168"/>
      <c r="FB2870" s="168"/>
      <c r="FC2870" s="168"/>
      <c r="FD2870" s="168"/>
    </row>
    <row r="2871" spans="1:160" s="5" customFormat="1" ht="24.9" customHeight="1" x14ac:dyDescent="0.3">
      <c r="A2871" s="263"/>
      <c r="B2871" s="263"/>
      <c r="C2871" s="265"/>
      <c r="D2871" s="481"/>
      <c r="E2871" s="482"/>
      <c r="F2871" s="482"/>
      <c r="G2871" s="482"/>
      <c r="H2871" s="482"/>
      <c r="I2871" s="482"/>
      <c r="J2871" s="482"/>
      <c r="K2871" s="482"/>
      <c r="L2871" s="482"/>
      <c r="M2871" s="483"/>
      <c r="N2871" s="16"/>
      <c r="O2871" s="412"/>
      <c r="P2871" s="413"/>
      <c r="Q2871" s="8"/>
      <c r="R2871" s="8"/>
      <c r="S2871" s="8"/>
      <c r="T2871" s="9"/>
      <c r="U2871" s="17"/>
      <c r="V2871" s="33"/>
      <c r="W2871" s="57"/>
      <c r="X2871" s="86"/>
      <c r="Y2871" s="33"/>
      <c r="Z2871" s="36"/>
      <c r="AA2871" s="36"/>
      <c r="AD2871" s="33"/>
      <c r="AG2871" s="33"/>
      <c r="AH2871" s="43"/>
      <c r="AI2871" s="43"/>
      <c r="AJ2871" s="43"/>
      <c r="AK2871" s="43"/>
      <c r="AL2871" s="43"/>
      <c r="AM2871" s="43"/>
      <c r="AN2871" s="43"/>
      <c r="AO2871" s="43"/>
      <c r="AP2871" s="43"/>
      <c r="AQ2871" s="43"/>
      <c r="AR2871" s="43"/>
      <c r="AS2871" s="43"/>
      <c r="AT2871" s="43"/>
      <c r="AU2871" s="44"/>
      <c r="AV2871" s="33"/>
      <c r="AW2871" s="33"/>
      <c r="AX2871" s="33"/>
      <c r="AZ2871" s="141"/>
      <c r="BE2871" s="168"/>
      <c r="BF2871" s="168"/>
      <c r="BG2871" s="168"/>
      <c r="BH2871" s="168"/>
      <c r="BI2871" s="168"/>
      <c r="BJ2871" s="168"/>
      <c r="BK2871" s="168"/>
      <c r="BL2871" s="168"/>
      <c r="BM2871" s="168"/>
      <c r="DK2871" s="168"/>
      <c r="DL2871" s="168"/>
      <c r="DM2871" s="168"/>
      <c r="DN2871" s="168"/>
      <c r="DO2871" s="168"/>
      <c r="DP2871" s="168"/>
      <c r="DQ2871" s="168"/>
      <c r="DR2871" s="168"/>
      <c r="DS2871" s="168"/>
      <c r="DT2871" s="168"/>
      <c r="DU2871" s="168"/>
      <c r="DV2871" s="168"/>
      <c r="DW2871" s="168"/>
      <c r="DX2871" s="168"/>
      <c r="DY2871" s="168"/>
      <c r="DZ2871" s="168"/>
      <c r="EA2871" s="168"/>
      <c r="EB2871" s="168"/>
      <c r="EC2871" s="168"/>
      <c r="ED2871" s="168"/>
      <c r="EE2871" s="168"/>
      <c r="EF2871" s="168"/>
      <c r="EG2871" s="168"/>
      <c r="EH2871" s="168"/>
      <c r="EI2871" s="168"/>
      <c r="EJ2871" s="168"/>
      <c r="EK2871" s="168"/>
      <c r="EL2871" s="168"/>
      <c r="EM2871" s="168"/>
      <c r="EN2871" s="168"/>
      <c r="EO2871" s="168"/>
      <c r="EP2871" s="168"/>
      <c r="EQ2871" s="168"/>
      <c r="ER2871" s="168"/>
      <c r="ES2871" s="168"/>
      <c r="ET2871" s="168"/>
      <c r="EU2871" s="168"/>
      <c r="EV2871" s="168"/>
      <c r="EW2871" s="168"/>
      <c r="EX2871" s="168"/>
      <c r="EY2871" s="168"/>
      <c r="EZ2871" s="168"/>
      <c r="FA2871" s="168"/>
      <c r="FB2871" s="168"/>
      <c r="FC2871" s="168"/>
      <c r="FD2871" s="168"/>
    </row>
    <row r="2872" spans="1:160" s="5" customFormat="1" ht="24.9" customHeight="1" x14ac:dyDescent="0.3">
      <c r="A2872" s="263"/>
      <c r="B2872" s="263"/>
      <c r="C2872" s="265"/>
      <c r="D2872" s="481"/>
      <c r="E2872" s="482"/>
      <c r="F2872" s="482"/>
      <c r="G2872" s="482"/>
      <c r="H2872" s="482"/>
      <c r="I2872" s="482"/>
      <c r="J2872" s="482"/>
      <c r="K2872" s="482"/>
      <c r="L2872" s="482"/>
      <c r="M2872" s="483"/>
      <c r="N2872" s="16"/>
      <c r="O2872" s="412"/>
      <c r="P2872" s="413"/>
      <c r="Q2872" s="8"/>
      <c r="R2872" s="8"/>
      <c r="S2872" s="8"/>
      <c r="T2872" s="9"/>
      <c r="U2872" s="17"/>
      <c r="V2872" s="33"/>
      <c r="W2872" s="57"/>
      <c r="X2872" s="86"/>
      <c r="Y2872" s="33"/>
      <c r="Z2872" s="36"/>
      <c r="AA2872" s="36"/>
      <c r="AD2872" s="33"/>
      <c r="AG2872" s="33"/>
      <c r="AH2872" s="43"/>
      <c r="AI2872" s="43"/>
      <c r="AJ2872" s="43"/>
      <c r="AK2872" s="43"/>
      <c r="AL2872" s="43"/>
      <c r="AM2872" s="43"/>
      <c r="AN2872" s="43"/>
      <c r="AO2872" s="43"/>
      <c r="AP2872" s="43"/>
      <c r="AQ2872" s="43"/>
      <c r="AR2872" s="43"/>
      <c r="AS2872" s="43"/>
      <c r="AT2872" s="43"/>
      <c r="AU2872" s="44"/>
      <c r="AV2872" s="33"/>
      <c r="AW2872" s="33"/>
      <c r="AX2872" s="33"/>
      <c r="AZ2872" s="141"/>
      <c r="BE2872" s="168"/>
      <c r="BF2872" s="168"/>
      <c r="BG2872" s="168"/>
      <c r="BH2872" s="168"/>
      <c r="BI2872" s="168"/>
      <c r="BJ2872" s="168"/>
      <c r="BK2872" s="168"/>
      <c r="BL2872" s="168"/>
      <c r="BM2872" s="168"/>
      <c r="DK2872" s="168"/>
      <c r="DL2872" s="168"/>
      <c r="DM2872" s="168"/>
      <c r="DN2872" s="168"/>
      <c r="DO2872" s="168"/>
      <c r="DP2872" s="168"/>
      <c r="DQ2872" s="168"/>
      <c r="DR2872" s="168"/>
      <c r="DS2872" s="168"/>
      <c r="DT2872" s="168"/>
      <c r="DU2872" s="168"/>
      <c r="DV2872" s="168"/>
      <c r="DW2872" s="168"/>
      <c r="DX2872" s="168"/>
      <c r="DY2872" s="168"/>
      <c r="DZ2872" s="168"/>
      <c r="EA2872" s="168"/>
      <c r="EB2872" s="168"/>
      <c r="EC2872" s="168"/>
      <c r="ED2872" s="168"/>
      <c r="EE2872" s="168"/>
      <c r="EF2872" s="168"/>
      <c r="EG2872" s="168"/>
      <c r="EH2872" s="168"/>
      <c r="EI2872" s="168"/>
      <c r="EJ2872" s="168"/>
      <c r="EK2872" s="168"/>
      <c r="EL2872" s="168"/>
      <c r="EM2872" s="168"/>
      <c r="EN2872" s="168"/>
      <c r="EO2872" s="168"/>
      <c r="EP2872" s="168"/>
      <c r="EQ2872" s="168"/>
      <c r="ER2872" s="168"/>
      <c r="ES2872" s="168"/>
      <c r="ET2872" s="168"/>
      <c r="EU2872" s="168"/>
      <c r="EV2872" s="168"/>
      <c r="EW2872" s="168"/>
      <c r="EX2872" s="168"/>
      <c r="EY2872" s="168"/>
      <c r="EZ2872" s="168"/>
      <c r="FA2872" s="168"/>
      <c r="FB2872" s="168"/>
      <c r="FC2872" s="168"/>
      <c r="FD2872" s="168"/>
    </row>
    <row r="2873" spans="1:160" s="5" customFormat="1" ht="24.9" customHeight="1" x14ac:dyDescent="0.3">
      <c r="A2873" s="263"/>
      <c r="B2873" s="263"/>
      <c r="C2873" s="265"/>
      <c r="D2873" s="481"/>
      <c r="E2873" s="482"/>
      <c r="F2873" s="482"/>
      <c r="G2873" s="482"/>
      <c r="H2873" s="482"/>
      <c r="I2873" s="482"/>
      <c r="J2873" s="482"/>
      <c r="K2873" s="482"/>
      <c r="L2873" s="482"/>
      <c r="M2873" s="483"/>
      <c r="N2873" s="16"/>
      <c r="O2873" s="412"/>
      <c r="P2873" s="413"/>
      <c r="Q2873" s="8"/>
      <c r="R2873" s="8"/>
      <c r="S2873" s="8"/>
      <c r="T2873" s="9"/>
      <c r="U2873" s="17"/>
      <c r="V2873" s="33"/>
      <c r="W2873" s="57"/>
      <c r="X2873" s="86"/>
      <c r="Y2873" s="33"/>
      <c r="Z2873" s="36"/>
      <c r="AA2873" s="36"/>
      <c r="AD2873" s="33"/>
      <c r="AG2873" s="33"/>
      <c r="AH2873" s="43"/>
      <c r="AI2873" s="43"/>
      <c r="AJ2873" s="43"/>
      <c r="AK2873" s="43"/>
      <c r="AL2873" s="43"/>
      <c r="AM2873" s="43"/>
      <c r="AN2873" s="43"/>
      <c r="AO2873" s="43"/>
      <c r="AP2873" s="43"/>
      <c r="AQ2873" s="43"/>
      <c r="AR2873" s="43"/>
      <c r="AS2873" s="43"/>
      <c r="AT2873" s="43"/>
      <c r="AU2873" s="44"/>
      <c r="AV2873" s="33"/>
      <c r="AW2873" s="33"/>
      <c r="AX2873" s="33"/>
      <c r="AZ2873" s="141"/>
      <c r="BE2873" s="168"/>
      <c r="BF2873" s="168"/>
      <c r="BG2873" s="168"/>
      <c r="BH2873" s="168"/>
      <c r="BI2873" s="168"/>
      <c r="BJ2873" s="168"/>
      <c r="BK2873" s="168"/>
      <c r="BL2873" s="168"/>
      <c r="BM2873" s="168"/>
      <c r="DK2873" s="168"/>
      <c r="DL2873" s="168"/>
      <c r="DM2873" s="168"/>
      <c r="DN2873" s="168"/>
      <c r="DO2873" s="168"/>
      <c r="DP2873" s="168"/>
      <c r="DQ2873" s="168"/>
      <c r="DR2873" s="168"/>
      <c r="DS2873" s="168"/>
      <c r="DT2873" s="168"/>
      <c r="DU2873" s="168"/>
      <c r="DV2873" s="168"/>
      <c r="DW2873" s="168"/>
      <c r="DX2873" s="168"/>
      <c r="DY2873" s="168"/>
      <c r="DZ2873" s="168"/>
      <c r="EA2873" s="168"/>
      <c r="EB2873" s="168"/>
      <c r="EC2873" s="168"/>
      <c r="ED2873" s="168"/>
      <c r="EE2873" s="168"/>
      <c r="EF2873" s="168"/>
      <c r="EG2873" s="168"/>
      <c r="EH2873" s="168"/>
      <c r="EI2873" s="168"/>
      <c r="EJ2873" s="168"/>
      <c r="EK2873" s="168"/>
      <c r="EL2873" s="168"/>
      <c r="EM2873" s="168"/>
      <c r="EN2873" s="168"/>
      <c r="EO2873" s="168"/>
      <c r="EP2873" s="168"/>
      <c r="EQ2873" s="168"/>
      <c r="ER2873" s="168"/>
      <c r="ES2873" s="168"/>
      <c r="ET2873" s="168"/>
      <c r="EU2873" s="168"/>
      <c r="EV2873" s="168"/>
      <c r="EW2873" s="168"/>
      <c r="EX2873" s="168"/>
      <c r="EY2873" s="168"/>
      <c r="EZ2873" s="168"/>
      <c r="FA2873" s="168"/>
      <c r="FB2873" s="168"/>
      <c r="FC2873" s="168"/>
      <c r="FD2873" s="168"/>
    </row>
    <row r="2874" spans="1:160" s="5" customFormat="1" ht="24.9" customHeight="1" x14ac:dyDescent="0.3">
      <c r="A2874" s="263"/>
      <c r="B2874" s="263"/>
      <c r="C2874" s="265"/>
      <c r="D2874" s="481"/>
      <c r="E2874" s="482"/>
      <c r="F2874" s="482"/>
      <c r="G2874" s="482"/>
      <c r="H2874" s="482"/>
      <c r="I2874" s="482"/>
      <c r="J2874" s="482"/>
      <c r="K2874" s="482"/>
      <c r="L2874" s="482"/>
      <c r="M2874" s="483"/>
      <c r="N2874" s="16"/>
      <c r="O2874" s="412"/>
      <c r="P2874" s="413"/>
      <c r="Q2874" s="8"/>
      <c r="R2874" s="8"/>
      <c r="S2874" s="8"/>
      <c r="T2874" s="9"/>
      <c r="U2874" s="17"/>
      <c r="V2874" s="33"/>
      <c r="W2874" s="57"/>
      <c r="X2874" s="86"/>
      <c r="Y2874" s="33"/>
      <c r="Z2874" s="36"/>
      <c r="AA2874" s="36"/>
      <c r="AD2874" s="33"/>
      <c r="AG2874" s="33"/>
      <c r="AH2874" s="43"/>
      <c r="AI2874" s="43"/>
      <c r="AJ2874" s="43"/>
      <c r="AK2874" s="43"/>
      <c r="AL2874" s="43"/>
      <c r="AM2874" s="43"/>
      <c r="AN2874" s="43"/>
      <c r="AO2874" s="43"/>
      <c r="AP2874" s="43"/>
      <c r="AQ2874" s="43"/>
      <c r="AR2874" s="43"/>
      <c r="AS2874" s="43"/>
      <c r="AT2874" s="43"/>
      <c r="AU2874" s="44"/>
      <c r="AV2874" s="33"/>
      <c r="AW2874" s="33"/>
      <c r="AX2874" s="33"/>
      <c r="AZ2874" s="141"/>
      <c r="BE2874" s="168"/>
      <c r="BF2874" s="168"/>
      <c r="BG2874" s="168"/>
      <c r="BH2874" s="168"/>
      <c r="BI2874" s="168"/>
      <c r="BJ2874" s="168"/>
      <c r="BK2874" s="168"/>
      <c r="BL2874" s="168"/>
      <c r="BM2874" s="168"/>
      <c r="DK2874" s="168"/>
      <c r="DL2874" s="168"/>
      <c r="DM2874" s="168"/>
      <c r="DN2874" s="168"/>
      <c r="DO2874" s="168"/>
      <c r="DP2874" s="168"/>
      <c r="DQ2874" s="168"/>
      <c r="DR2874" s="168"/>
      <c r="DS2874" s="168"/>
      <c r="DT2874" s="168"/>
      <c r="DU2874" s="168"/>
      <c r="DV2874" s="168"/>
      <c r="DW2874" s="168"/>
      <c r="DX2874" s="168"/>
      <c r="DY2874" s="168"/>
      <c r="DZ2874" s="168"/>
      <c r="EA2874" s="168"/>
      <c r="EB2874" s="168"/>
      <c r="EC2874" s="168"/>
      <c r="ED2874" s="168"/>
      <c r="EE2874" s="168"/>
      <c r="EF2874" s="168"/>
      <c r="EG2874" s="168"/>
      <c r="EH2874" s="168"/>
      <c r="EI2874" s="168"/>
      <c r="EJ2874" s="168"/>
      <c r="EK2874" s="168"/>
      <c r="EL2874" s="168"/>
      <c r="EM2874" s="168"/>
      <c r="EN2874" s="168"/>
      <c r="EO2874" s="168"/>
      <c r="EP2874" s="168"/>
      <c r="EQ2874" s="168"/>
      <c r="ER2874" s="168"/>
      <c r="ES2874" s="168"/>
      <c r="ET2874" s="168"/>
      <c r="EU2874" s="168"/>
      <c r="EV2874" s="168"/>
      <c r="EW2874" s="168"/>
      <c r="EX2874" s="168"/>
      <c r="EY2874" s="168"/>
      <c r="EZ2874" s="168"/>
      <c r="FA2874" s="168"/>
      <c r="FB2874" s="168"/>
      <c r="FC2874" s="168"/>
      <c r="FD2874" s="168"/>
    </row>
    <row r="2875" spans="1:160" s="5" customFormat="1" ht="24.9" customHeight="1" x14ac:dyDescent="0.3">
      <c r="A2875" s="263"/>
      <c r="B2875" s="263"/>
      <c r="C2875" s="265"/>
      <c r="D2875" s="481"/>
      <c r="E2875" s="482"/>
      <c r="F2875" s="482"/>
      <c r="G2875" s="482"/>
      <c r="H2875" s="482"/>
      <c r="I2875" s="482"/>
      <c r="J2875" s="482"/>
      <c r="K2875" s="482"/>
      <c r="L2875" s="482"/>
      <c r="M2875" s="483"/>
      <c r="N2875" s="16"/>
      <c r="O2875" s="412"/>
      <c r="P2875" s="413"/>
      <c r="Q2875" s="8"/>
      <c r="R2875" s="8"/>
      <c r="S2875" s="8"/>
      <c r="T2875" s="9"/>
      <c r="U2875" s="17"/>
      <c r="V2875" s="33"/>
      <c r="W2875" s="57"/>
      <c r="X2875" s="86"/>
      <c r="Y2875" s="33"/>
      <c r="Z2875" s="36"/>
      <c r="AA2875" s="36"/>
      <c r="AD2875" s="33"/>
      <c r="AG2875" s="33"/>
      <c r="AH2875" s="43"/>
      <c r="AI2875" s="43"/>
      <c r="AJ2875" s="43"/>
      <c r="AK2875" s="43"/>
      <c r="AL2875" s="43"/>
      <c r="AM2875" s="43"/>
      <c r="AN2875" s="43"/>
      <c r="AO2875" s="43"/>
      <c r="AP2875" s="43"/>
      <c r="AQ2875" s="43"/>
      <c r="AR2875" s="43"/>
      <c r="AS2875" s="43"/>
      <c r="AT2875" s="43"/>
      <c r="AU2875" s="44"/>
      <c r="AV2875" s="33"/>
      <c r="AW2875" s="33"/>
      <c r="AX2875" s="33"/>
      <c r="AZ2875" s="141"/>
      <c r="BE2875" s="168"/>
      <c r="BF2875" s="168"/>
      <c r="BG2875" s="168"/>
      <c r="BH2875" s="168"/>
      <c r="BI2875" s="168"/>
      <c r="BJ2875" s="168"/>
      <c r="BK2875" s="168"/>
      <c r="BL2875" s="168"/>
      <c r="BM2875" s="168"/>
      <c r="DK2875" s="168"/>
      <c r="DL2875" s="168"/>
      <c r="DM2875" s="168"/>
      <c r="DN2875" s="168"/>
      <c r="DO2875" s="168"/>
      <c r="DP2875" s="168"/>
      <c r="DQ2875" s="168"/>
      <c r="DR2875" s="168"/>
      <c r="DS2875" s="168"/>
      <c r="DT2875" s="168"/>
      <c r="DU2875" s="168"/>
      <c r="DV2875" s="168"/>
      <c r="DW2875" s="168"/>
      <c r="DX2875" s="168"/>
      <c r="DY2875" s="168"/>
      <c r="DZ2875" s="168"/>
      <c r="EA2875" s="168"/>
      <c r="EB2875" s="168"/>
      <c r="EC2875" s="168"/>
      <c r="ED2875" s="168"/>
      <c r="EE2875" s="168"/>
      <c r="EF2875" s="168"/>
      <c r="EG2875" s="168"/>
      <c r="EH2875" s="168"/>
      <c r="EI2875" s="168"/>
      <c r="EJ2875" s="168"/>
      <c r="EK2875" s="168"/>
      <c r="EL2875" s="168"/>
      <c r="EM2875" s="168"/>
      <c r="EN2875" s="168"/>
      <c r="EO2875" s="168"/>
      <c r="EP2875" s="168"/>
      <c r="EQ2875" s="168"/>
      <c r="ER2875" s="168"/>
      <c r="ES2875" s="168"/>
      <c r="ET2875" s="168"/>
      <c r="EU2875" s="168"/>
      <c r="EV2875" s="168"/>
      <c r="EW2875" s="168"/>
      <c r="EX2875" s="168"/>
      <c r="EY2875" s="168"/>
      <c r="EZ2875" s="168"/>
      <c r="FA2875" s="168"/>
      <c r="FB2875" s="168"/>
      <c r="FC2875" s="168"/>
      <c r="FD2875" s="168"/>
    </row>
    <row r="2876" spans="1:160" s="5" customFormat="1" ht="24.9" customHeight="1" x14ac:dyDescent="0.3">
      <c r="A2876" s="263"/>
      <c r="B2876" s="263"/>
      <c r="C2876" s="265"/>
      <c r="D2876" s="481"/>
      <c r="E2876" s="482"/>
      <c r="F2876" s="482"/>
      <c r="G2876" s="482"/>
      <c r="H2876" s="482"/>
      <c r="I2876" s="482"/>
      <c r="J2876" s="482"/>
      <c r="K2876" s="482"/>
      <c r="L2876" s="482"/>
      <c r="M2876" s="483"/>
      <c r="N2876" s="16"/>
      <c r="O2876" s="412"/>
      <c r="P2876" s="413"/>
      <c r="Q2876" s="8"/>
      <c r="R2876" s="8"/>
      <c r="S2876" s="8"/>
      <c r="T2876" s="9"/>
      <c r="U2876" s="17"/>
      <c r="V2876" s="33"/>
      <c r="W2876" s="57"/>
      <c r="X2876" s="86"/>
      <c r="Y2876" s="33"/>
      <c r="Z2876" s="36"/>
      <c r="AA2876" s="36"/>
      <c r="AD2876" s="33"/>
      <c r="AG2876" s="33"/>
      <c r="AH2876" s="43"/>
      <c r="AI2876" s="43"/>
      <c r="AJ2876" s="43"/>
      <c r="AK2876" s="43"/>
      <c r="AL2876" s="43"/>
      <c r="AM2876" s="43"/>
      <c r="AN2876" s="43"/>
      <c r="AO2876" s="43"/>
      <c r="AP2876" s="43"/>
      <c r="AQ2876" s="43"/>
      <c r="AR2876" s="43"/>
      <c r="AS2876" s="43"/>
      <c r="AT2876" s="43"/>
      <c r="AU2876" s="44"/>
      <c r="AV2876" s="33"/>
      <c r="AW2876" s="33"/>
      <c r="AX2876" s="33"/>
      <c r="AZ2876" s="141"/>
      <c r="BE2876" s="168"/>
      <c r="BF2876" s="168"/>
      <c r="BG2876" s="168"/>
      <c r="BH2876" s="168"/>
      <c r="BI2876" s="168"/>
      <c r="BJ2876" s="168"/>
      <c r="BK2876" s="168"/>
      <c r="BL2876" s="168"/>
      <c r="BM2876" s="168"/>
      <c r="DK2876" s="168"/>
      <c r="DL2876" s="168"/>
      <c r="DM2876" s="168"/>
      <c r="DN2876" s="168"/>
      <c r="DO2876" s="168"/>
      <c r="DP2876" s="168"/>
      <c r="DQ2876" s="168"/>
      <c r="DR2876" s="168"/>
      <c r="DS2876" s="168"/>
      <c r="DT2876" s="168"/>
      <c r="DU2876" s="168"/>
      <c r="DV2876" s="168"/>
      <c r="DW2876" s="168"/>
      <c r="DX2876" s="168"/>
      <c r="DY2876" s="168"/>
      <c r="DZ2876" s="168"/>
      <c r="EA2876" s="168"/>
      <c r="EB2876" s="168"/>
      <c r="EC2876" s="168"/>
      <c r="ED2876" s="168"/>
      <c r="EE2876" s="168"/>
      <c r="EF2876" s="168"/>
      <c r="EG2876" s="168"/>
      <c r="EH2876" s="168"/>
      <c r="EI2876" s="168"/>
      <c r="EJ2876" s="168"/>
      <c r="EK2876" s="168"/>
      <c r="EL2876" s="168"/>
      <c r="EM2876" s="168"/>
      <c r="EN2876" s="168"/>
      <c r="EO2876" s="168"/>
      <c r="EP2876" s="168"/>
      <c r="EQ2876" s="168"/>
      <c r="ER2876" s="168"/>
      <c r="ES2876" s="168"/>
      <c r="ET2876" s="168"/>
      <c r="EU2876" s="168"/>
      <c r="EV2876" s="168"/>
      <c r="EW2876" s="168"/>
      <c r="EX2876" s="168"/>
      <c r="EY2876" s="168"/>
      <c r="EZ2876" s="168"/>
      <c r="FA2876" s="168"/>
      <c r="FB2876" s="168"/>
      <c r="FC2876" s="168"/>
      <c r="FD2876" s="168"/>
    </row>
    <row r="2877" spans="1:160" s="5" customFormat="1" ht="24.9" customHeight="1" x14ac:dyDescent="0.3">
      <c r="A2877" s="263"/>
      <c r="B2877" s="263"/>
      <c r="C2877" s="265"/>
      <c r="D2877" s="481"/>
      <c r="E2877" s="482"/>
      <c r="F2877" s="482"/>
      <c r="G2877" s="482"/>
      <c r="H2877" s="482"/>
      <c r="I2877" s="482"/>
      <c r="J2877" s="482"/>
      <c r="K2877" s="482"/>
      <c r="L2877" s="482"/>
      <c r="M2877" s="483"/>
      <c r="N2877" s="16"/>
      <c r="O2877" s="412"/>
      <c r="P2877" s="413"/>
      <c r="Q2877" s="8"/>
      <c r="R2877" s="8"/>
      <c r="S2877" s="8"/>
      <c r="T2877" s="9"/>
      <c r="U2877" s="17"/>
      <c r="V2877" s="33"/>
      <c r="W2877" s="57"/>
      <c r="X2877" s="86"/>
      <c r="Y2877" s="33"/>
      <c r="Z2877" s="36"/>
      <c r="AA2877" s="36"/>
      <c r="AD2877" s="33"/>
      <c r="AG2877" s="33"/>
      <c r="AH2877" s="43"/>
      <c r="AI2877" s="43"/>
      <c r="AJ2877" s="43"/>
      <c r="AK2877" s="43"/>
      <c r="AL2877" s="43"/>
      <c r="AM2877" s="43"/>
      <c r="AN2877" s="43"/>
      <c r="AO2877" s="43"/>
      <c r="AP2877" s="43"/>
      <c r="AQ2877" s="43"/>
      <c r="AR2877" s="43"/>
      <c r="AS2877" s="43"/>
      <c r="AT2877" s="43"/>
      <c r="AU2877" s="44"/>
      <c r="AV2877" s="33"/>
      <c r="AW2877" s="33"/>
      <c r="AX2877" s="33"/>
      <c r="AZ2877" s="141"/>
      <c r="BE2877" s="168"/>
      <c r="BF2877" s="168"/>
      <c r="BG2877" s="168"/>
      <c r="BH2877" s="168"/>
      <c r="BI2877" s="168"/>
      <c r="BJ2877" s="168"/>
      <c r="BK2877" s="168"/>
      <c r="BL2877" s="168"/>
      <c r="BM2877" s="168"/>
      <c r="DK2877" s="168"/>
      <c r="DL2877" s="168"/>
      <c r="DM2877" s="168"/>
      <c r="DN2877" s="168"/>
      <c r="DO2877" s="168"/>
      <c r="DP2877" s="168"/>
      <c r="DQ2877" s="168"/>
      <c r="DR2877" s="168"/>
      <c r="DS2877" s="168"/>
      <c r="DT2877" s="168"/>
      <c r="DU2877" s="168"/>
      <c r="DV2877" s="168"/>
      <c r="DW2877" s="168"/>
      <c r="DX2877" s="168"/>
      <c r="DY2877" s="168"/>
      <c r="DZ2877" s="168"/>
      <c r="EA2877" s="168"/>
      <c r="EB2877" s="168"/>
      <c r="EC2877" s="168"/>
      <c r="ED2877" s="168"/>
      <c r="EE2877" s="168"/>
      <c r="EF2877" s="168"/>
      <c r="EG2877" s="168"/>
      <c r="EH2877" s="168"/>
      <c r="EI2877" s="168"/>
      <c r="EJ2877" s="168"/>
      <c r="EK2877" s="168"/>
      <c r="EL2877" s="168"/>
      <c r="EM2877" s="168"/>
      <c r="EN2877" s="168"/>
      <c r="EO2877" s="168"/>
      <c r="EP2877" s="168"/>
      <c r="EQ2877" s="168"/>
      <c r="ER2877" s="168"/>
      <c r="ES2877" s="168"/>
      <c r="ET2877" s="168"/>
      <c r="EU2877" s="168"/>
      <c r="EV2877" s="168"/>
      <c r="EW2877" s="168"/>
      <c r="EX2877" s="168"/>
      <c r="EY2877" s="168"/>
      <c r="EZ2877" s="168"/>
      <c r="FA2877" s="168"/>
      <c r="FB2877" s="168"/>
      <c r="FC2877" s="168"/>
      <c r="FD2877" s="168"/>
    </row>
    <row r="2878" spans="1:160" s="5" customFormat="1" ht="24.9" customHeight="1" x14ac:dyDescent="0.3">
      <c r="A2878" s="263"/>
      <c r="B2878" s="263"/>
      <c r="C2878" s="265"/>
      <c r="D2878" s="481"/>
      <c r="E2878" s="482"/>
      <c r="F2878" s="482"/>
      <c r="G2878" s="482"/>
      <c r="H2878" s="482"/>
      <c r="I2878" s="482"/>
      <c r="J2878" s="482"/>
      <c r="K2878" s="482"/>
      <c r="L2878" s="482"/>
      <c r="M2878" s="483"/>
      <c r="N2878" s="16"/>
      <c r="O2878" s="412"/>
      <c r="P2878" s="413"/>
      <c r="Q2878" s="8"/>
      <c r="R2878" s="8"/>
      <c r="S2878" s="8"/>
      <c r="T2878" s="9"/>
      <c r="U2878" s="17"/>
      <c r="V2878" s="33"/>
      <c r="W2878" s="57"/>
      <c r="X2878" s="86"/>
      <c r="Y2878" s="33"/>
      <c r="Z2878" s="36"/>
      <c r="AA2878" s="36"/>
      <c r="AD2878" s="33"/>
      <c r="AG2878" s="33"/>
      <c r="AH2878" s="43"/>
      <c r="AI2878" s="43"/>
      <c r="AJ2878" s="43"/>
      <c r="AK2878" s="43"/>
      <c r="AL2878" s="43"/>
      <c r="AM2878" s="43"/>
      <c r="AN2878" s="43"/>
      <c r="AO2878" s="43"/>
      <c r="AP2878" s="43"/>
      <c r="AQ2878" s="43"/>
      <c r="AR2878" s="43"/>
      <c r="AS2878" s="43"/>
      <c r="AT2878" s="43"/>
      <c r="AU2878" s="44"/>
      <c r="AV2878" s="33"/>
      <c r="AW2878" s="33"/>
      <c r="AX2878" s="33"/>
      <c r="AZ2878" s="141"/>
      <c r="BE2878" s="168"/>
      <c r="BF2878" s="168"/>
      <c r="BG2878" s="168"/>
      <c r="BH2878" s="168"/>
      <c r="BI2878" s="168"/>
      <c r="BJ2878" s="168"/>
      <c r="BK2878" s="168"/>
      <c r="BL2878" s="168"/>
      <c r="BM2878" s="168"/>
      <c r="DK2878" s="168"/>
      <c r="DL2878" s="168"/>
      <c r="DM2878" s="168"/>
      <c r="DN2878" s="168"/>
      <c r="DO2878" s="168"/>
      <c r="DP2878" s="168"/>
      <c r="DQ2878" s="168"/>
      <c r="DR2878" s="168"/>
      <c r="DS2878" s="168"/>
      <c r="DT2878" s="168"/>
      <c r="DU2878" s="168"/>
      <c r="DV2878" s="168"/>
      <c r="DW2878" s="168"/>
      <c r="DX2878" s="168"/>
      <c r="DY2878" s="168"/>
      <c r="DZ2878" s="168"/>
      <c r="EA2878" s="168"/>
      <c r="EB2878" s="168"/>
      <c r="EC2878" s="168"/>
      <c r="ED2878" s="168"/>
      <c r="EE2878" s="168"/>
      <c r="EF2878" s="168"/>
      <c r="EG2878" s="168"/>
      <c r="EH2878" s="168"/>
      <c r="EI2878" s="168"/>
      <c r="EJ2878" s="168"/>
      <c r="EK2878" s="168"/>
      <c r="EL2878" s="168"/>
      <c r="EM2878" s="168"/>
      <c r="EN2878" s="168"/>
      <c r="EO2878" s="168"/>
      <c r="EP2878" s="168"/>
      <c r="EQ2878" s="168"/>
      <c r="ER2878" s="168"/>
      <c r="ES2878" s="168"/>
      <c r="ET2878" s="168"/>
      <c r="EU2878" s="168"/>
      <c r="EV2878" s="168"/>
      <c r="EW2878" s="168"/>
      <c r="EX2878" s="168"/>
      <c r="EY2878" s="168"/>
      <c r="EZ2878" s="168"/>
      <c r="FA2878" s="168"/>
      <c r="FB2878" s="168"/>
      <c r="FC2878" s="168"/>
      <c r="FD2878" s="168"/>
    </row>
    <row r="2879" spans="1:160" s="5" customFormat="1" ht="24.9" customHeight="1" thickBot="1" x14ac:dyDescent="0.35">
      <c r="A2879" s="263"/>
      <c r="B2879" s="263"/>
      <c r="C2879" s="265"/>
      <c r="D2879" s="481"/>
      <c r="E2879" s="482"/>
      <c r="F2879" s="482"/>
      <c r="G2879" s="482"/>
      <c r="H2879" s="482"/>
      <c r="I2879" s="482"/>
      <c r="J2879" s="482"/>
      <c r="K2879" s="482"/>
      <c r="L2879" s="482"/>
      <c r="M2879" s="483"/>
      <c r="N2879" s="414" t="s">
        <v>16</v>
      </c>
      <c r="O2879" s="415"/>
      <c r="P2879" s="415"/>
      <c r="Q2879" s="415"/>
      <c r="R2879" s="415"/>
      <c r="S2879" s="415"/>
      <c r="T2879" s="415"/>
      <c r="U2879" s="18">
        <f>SUM(U2859:U2878)</f>
        <v>0</v>
      </c>
      <c r="V2879" s="33"/>
      <c r="W2879" s="57"/>
      <c r="X2879" s="86"/>
      <c r="Y2879" s="33"/>
      <c r="Z2879" s="36"/>
      <c r="AA2879" s="36"/>
      <c r="AD2879" s="33"/>
      <c r="AG2879" s="33"/>
      <c r="AH2879" s="43"/>
      <c r="AI2879" s="43"/>
      <c r="AJ2879" s="43"/>
      <c r="AK2879" s="43"/>
      <c r="AL2879" s="43"/>
      <c r="AM2879" s="43"/>
      <c r="AN2879" s="43"/>
      <c r="AO2879" s="43"/>
      <c r="AP2879" s="43"/>
      <c r="AQ2879" s="43"/>
      <c r="AR2879" s="43"/>
      <c r="AS2879" s="43"/>
      <c r="AT2879" s="43"/>
      <c r="AU2879" s="44"/>
      <c r="AV2879" s="33"/>
      <c r="AW2879" s="33"/>
      <c r="AX2879" s="33"/>
      <c r="AZ2879" s="141"/>
      <c r="BE2879" s="168"/>
      <c r="BF2879" s="168"/>
      <c r="BG2879" s="168"/>
      <c r="BH2879" s="168"/>
      <c r="BI2879" s="168"/>
      <c r="BJ2879" s="168"/>
      <c r="BK2879" s="168"/>
      <c r="BL2879" s="168"/>
      <c r="BM2879" s="168"/>
      <c r="DK2879" s="168"/>
      <c r="DL2879" s="168"/>
      <c r="DM2879" s="168"/>
      <c r="DN2879" s="168"/>
      <c r="DO2879" s="168"/>
      <c r="DP2879" s="168"/>
      <c r="DQ2879" s="168"/>
      <c r="DR2879" s="168"/>
      <c r="DS2879" s="168"/>
      <c r="DT2879" s="168"/>
      <c r="DU2879" s="168"/>
      <c r="DV2879" s="168"/>
      <c r="DW2879" s="168"/>
      <c r="DX2879" s="168"/>
      <c r="DY2879" s="168"/>
      <c r="DZ2879" s="168"/>
      <c r="EA2879" s="168"/>
      <c r="EB2879" s="168"/>
      <c r="EC2879" s="168"/>
      <c r="ED2879" s="168"/>
      <c r="EE2879" s="168"/>
      <c r="EF2879" s="168"/>
      <c r="EG2879" s="168"/>
      <c r="EH2879" s="168"/>
      <c r="EI2879" s="168"/>
      <c r="EJ2879" s="168"/>
      <c r="EK2879" s="168"/>
      <c r="EL2879" s="168"/>
      <c r="EM2879" s="168"/>
      <c r="EN2879" s="168"/>
      <c r="EO2879" s="168"/>
      <c r="EP2879" s="168"/>
      <c r="EQ2879" s="168"/>
      <c r="ER2879" s="168"/>
      <c r="ES2879" s="168"/>
      <c r="ET2879" s="168"/>
      <c r="EU2879" s="168"/>
      <c r="EV2879" s="168"/>
      <c r="EW2879" s="168"/>
      <c r="EX2879" s="168"/>
      <c r="EY2879" s="168"/>
      <c r="EZ2879" s="168"/>
      <c r="FA2879" s="168"/>
      <c r="FB2879" s="168"/>
      <c r="FC2879" s="168"/>
      <c r="FD2879" s="168"/>
    </row>
    <row r="2880" spans="1:160" s="5" customFormat="1" ht="14.4" customHeight="1" x14ac:dyDescent="0.3">
      <c r="A2880" s="263"/>
      <c r="B2880" s="263"/>
      <c r="C2880" s="265"/>
      <c r="D2880" s="481"/>
      <c r="E2880" s="482"/>
      <c r="F2880" s="482"/>
      <c r="G2880" s="482"/>
      <c r="H2880" s="482"/>
      <c r="I2880" s="482"/>
      <c r="J2880" s="482"/>
      <c r="K2880" s="482"/>
      <c r="L2880" s="482"/>
      <c r="M2880" s="483"/>
      <c r="N2880" s="416" t="s">
        <v>17</v>
      </c>
      <c r="O2880" s="417"/>
      <c r="P2880" s="417"/>
      <c r="Q2880" s="417"/>
      <c r="R2880" s="417"/>
      <c r="S2880" s="417"/>
      <c r="T2880" s="417"/>
      <c r="U2880" s="418"/>
      <c r="V2880" s="87"/>
      <c r="W2880" s="57"/>
      <c r="X2880" s="86"/>
      <c r="Y2880" s="33"/>
      <c r="Z2880" s="36"/>
      <c r="AA2880" s="36"/>
      <c r="AD2880" s="33"/>
      <c r="AG2880" s="33"/>
      <c r="AH2880" s="43"/>
      <c r="AI2880" s="43"/>
      <c r="AJ2880" s="43"/>
      <c r="AK2880" s="43"/>
      <c r="AL2880" s="43"/>
      <c r="AM2880" s="43"/>
      <c r="AN2880" s="43"/>
      <c r="AO2880" s="43"/>
      <c r="AP2880" s="43"/>
      <c r="AQ2880" s="43"/>
      <c r="AR2880" s="43"/>
      <c r="AS2880" s="43"/>
      <c r="AT2880" s="43"/>
      <c r="AU2880" s="44"/>
      <c r="AV2880" s="33"/>
      <c r="AW2880" s="33"/>
      <c r="AX2880" s="33"/>
      <c r="AZ2880" s="141"/>
      <c r="BE2880" s="168"/>
      <c r="BF2880" s="168"/>
      <c r="BG2880" s="168"/>
      <c r="BH2880" s="168"/>
      <c r="BI2880" s="168"/>
      <c r="BJ2880" s="168"/>
      <c r="BK2880" s="168"/>
      <c r="BL2880" s="168"/>
      <c r="BM2880" s="168"/>
      <c r="DK2880" s="168"/>
      <c r="DL2880" s="168"/>
      <c r="DM2880" s="168"/>
      <c r="DN2880" s="168"/>
      <c r="DO2880" s="168"/>
      <c r="DP2880" s="168"/>
      <c r="DQ2880" s="168"/>
      <c r="DR2880" s="168"/>
      <c r="DS2880" s="168"/>
      <c r="DT2880" s="168"/>
      <c r="DU2880" s="168"/>
      <c r="DV2880" s="168"/>
      <c r="DW2880" s="168"/>
      <c r="DX2880" s="168"/>
      <c r="DY2880" s="168"/>
      <c r="DZ2880" s="168"/>
      <c r="EA2880" s="168"/>
      <c r="EB2880" s="168"/>
      <c r="EC2880" s="168"/>
      <c r="ED2880" s="168"/>
      <c r="EE2880" s="168"/>
      <c r="EF2880" s="168"/>
      <c r="EG2880" s="168"/>
      <c r="EH2880" s="168"/>
      <c r="EI2880" s="168"/>
      <c r="EJ2880" s="168"/>
      <c r="EK2880" s="168"/>
      <c r="EL2880" s="168"/>
      <c r="EM2880" s="168"/>
      <c r="EN2880" s="168"/>
      <c r="EO2880" s="168"/>
      <c r="EP2880" s="168"/>
      <c r="EQ2880" s="168"/>
      <c r="ER2880" s="168"/>
      <c r="ES2880" s="168"/>
      <c r="ET2880" s="168"/>
      <c r="EU2880" s="168"/>
      <c r="EV2880" s="168"/>
      <c r="EW2880" s="168"/>
      <c r="EX2880" s="168"/>
      <c r="EY2880" s="168"/>
      <c r="EZ2880" s="168"/>
      <c r="FA2880" s="168"/>
      <c r="FB2880" s="168"/>
      <c r="FC2880" s="168"/>
      <c r="FD2880" s="168"/>
    </row>
    <row r="2881" spans="1:160" s="5" customFormat="1" x14ac:dyDescent="0.3">
      <c r="A2881" s="263"/>
      <c r="B2881" s="263"/>
      <c r="C2881" s="265"/>
      <c r="D2881" s="481"/>
      <c r="E2881" s="482"/>
      <c r="F2881" s="482"/>
      <c r="G2881" s="482"/>
      <c r="H2881" s="482"/>
      <c r="I2881" s="482"/>
      <c r="J2881" s="482"/>
      <c r="K2881" s="482"/>
      <c r="L2881" s="482"/>
      <c r="M2881" s="483"/>
      <c r="N2881" s="419"/>
      <c r="O2881" s="420"/>
      <c r="P2881" s="420"/>
      <c r="Q2881" s="420"/>
      <c r="R2881" s="420"/>
      <c r="S2881" s="420"/>
      <c r="T2881" s="420"/>
      <c r="U2881" s="421"/>
      <c r="V2881" s="33"/>
      <c r="W2881" s="57"/>
      <c r="X2881" s="86"/>
      <c r="Y2881" s="33"/>
      <c r="Z2881" s="36"/>
      <c r="AA2881" s="36"/>
      <c r="AD2881" s="33"/>
      <c r="AG2881" s="33"/>
      <c r="AH2881" s="43"/>
      <c r="AI2881" s="43"/>
      <c r="AJ2881" s="43"/>
      <c r="AK2881" s="43"/>
      <c r="AL2881" s="43"/>
      <c r="AM2881" s="43"/>
      <c r="AN2881" s="43"/>
      <c r="AO2881" s="43"/>
      <c r="AP2881" s="43"/>
      <c r="AQ2881" s="43"/>
      <c r="AR2881" s="43"/>
      <c r="AS2881" s="43"/>
      <c r="AT2881" s="43"/>
      <c r="AU2881" s="44"/>
      <c r="AV2881" s="33"/>
      <c r="AW2881" s="33"/>
      <c r="AX2881" s="33"/>
      <c r="AZ2881" s="141"/>
      <c r="BE2881" s="168"/>
      <c r="BF2881" s="168"/>
      <c r="BG2881" s="168"/>
      <c r="BH2881" s="168"/>
      <c r="BI2881" s="168"/>
      <c r="BJ2881" s="168"/>
      <c r="BK2881" s="168"/>
      <c r="BL2881" s="168"/>
      <c r="BM2881" s="168"/>
      <c r="DK2881" s="168"/>
      <c r="DL2881" s="168"/>
      <c r="DM2881" s="168"/>
      <c r="DN2881" s="168"/>
      <c r="DO2881" s="168"/>
      <c r="DP2881" s="168"/>
      <c r="DQ2881" s="168"/>
      <c r="DR2881" s="168"/>
      <c r="DS2881" s="168"/>
      <c r="DT2881" s="168"/>
      <c r="DU2881" s="168"/>
      <c r="DV2881" s="168"/>
      <c r="DW2881" s="168"/>
      <c r="DX2881" s="168"/>
      <c r="DY2881" s="168"/>
      <c r="DZ2881" s="168"/>
      <c r="EA2881" s="168"/>
      <c r="EB2881" s="168"/>
      <c r="EC2881" s="168"/>
      <c r="ED2881" s="168"/>
      <c r="EE2881" s="168"/>
      <c r="EF2881" s="168"/>
      <c r="EG2881" s="168"/>
      <c r="EH2881" s="168"/>
      <c r="EI2881" s="168"/>
      <c r="EJ2881" s="168"/>
      <c r="EK2881" s="168"/>
      <c r="EL2881" s="168"/>
      <c r="EM2881" s="168"/>
      <c r="EN2881" s="168"/>
      <c r="EO2881" s="168"/>
      <c r="EP2881" s="168"/>
      <c r="EQ2881" s="168"/>
      <c r="ER2881" s="168"/>
      <c r="ES2881" s="168"/>
      <c r="ET2881" s="168"/>
      <c r="EU2881" s="168"/>
      <c r="EV2881" s="168"/>
      <c r="EW2881" s="168"/>
      <c r="EX2881" s="168"/>
      <c r="EY2881" s="168"/>
      <c r="EZ2881" s="168"/>
      <c r="FA2881" s="168"/>
      <c r="FB2881" s="168"/>
      <c r="FC2881" s="168"/>
      <c r="FD2881" s="168"/>
    </row>
    <row r="2882" spans="1:160" s="5" customFormat="1" x14ac:dyDescent="0.3">
      <c r="A2882" s="263"/>
      <c r="B2882" s="263"/>
      <c r="C2882" s="265"/>
      <c r="D2882" s="481"/>
      <c r="E2882" s="482"/>
      <c r="F2882" s="482"/>
      <c r="G2882" s="482"/>
      <c r="H2882" s="482"/>
      <c r="I2882" s="482"/>
      <c r="J2882" s="482"/>
      <c r="K2882" s="482"/>
      <c r="L2882" s="482"/>
      <c r="M2882" s="483"/>
      <c r="N2882" s="419"/>
      <c r="O2882" s="420"/>
      <c r="P2882" s="420"/>
      <c r="Q2882" s="420"/>
      <c r="R2882" s="420"/>
      <c r="S2882" s="420"/>
      <c r="T2882" s="420"/>
      <c r="U2882" s="421"/>
      <c r="V2882" s="33"/>
      <c r="W2882" s="57"/>
      <c r="X2882" s="86"/>
      <c r="Y2882" s="33"/>
      <c r="Z2882" s="36"/>
      <c r="AA2882" s="36"/>
      <c r="AD2882" s="33"/>
      <c r="AG2882" s="33"/>
      <c r="AH2882" s="43"/>
      <c r="AI2882" s="43"/>
      <c r="AJ2882" s="43"/>
      <c r="AK2882" s="43"/>
      <c r="AL2882" s="43"/>
      <c r="AM2882" s="43"/>
      <c r="AN2882" s="43"/>
      <c r="AO2882" s="43"/>
      <c r="AP2882" s="43"/>
      <c r="AQ2882" s="43"/>
      <c r="AR2882" s="43"/>
      <c r="AS2882" s="43"/>
      <c r="AT2882" s="43"/>
      <c r="AU2882" s="44"/>
      <c r="AV2882" s="33"/>
      <c r="AW2882" s="33"/>
      <c r="AX2882" s="33"/>
      <c r="AZ2882" s="141"/>
      <c r="BE2882" s="168"/>
      <c r="BF2882" s="168"/>
      <c r="BG2882" s="168"/>
      <c r="BH2882" s="168"/>
      <c r="BI2882" s="168"/>
      <c r="BJ2882" s="168"/>
      <c r="BK2882" s="168"/>
      <c r="BL2882" s="168"/>
      <c r="BM2882" s="168"/>
      <c r="DK2882" s="168"/>
      <c r="DL2882" s="168"/>
      <c r="DM2882" s="168"/>
      <c r="DN2882" s="168"/>
      <c r="DO2882" s="168"/>
      <c r="DP2882" s="168"/>
      <c r="DQ2882" s="168"/>
      <c r="DR2882" s="168"/>
      <c r="DS2882" s="168"/>
      <c r="DT2882" s="168"/>
      <c r="DU2882" s="168"/>
      <c r="DV2882" s="168"/>
      <c r="DW2882" s="168"/>
      <c r="DX2882" s="168"/>
      <c r="DY2882" s="168"/>
      <c r="DZ2882" s="168"/>
      <c r="EA2882" s="168"/>
      <c r="EB2882" s="168"/>
      <c r="EC2882" s="168"/>
      <c r="ED2882" s="168"/>
      <c r="EE2882" s="168"/>
      <c r="EF2882" s="168"/>
      <c r="EG2882" s="168"/>
      <c r="EH2882" s="168"/>
      <c r="EI2882" s="168"/>
      <c r="EJ2882" s="168"/>
      <c r="EK2882" s="168"/>
      <c r="EL2882" s="168"/>
      <c r="EM2882" s="168"/>
      <c r="EN2882" s="168"/>
      <c r="EO2882" s="168"/>
      <c r="EP2882" s="168"/>
      <c r="EQ2882" s="168"/>
      <c r="ER2882" s="168"/>
      <c r="ES2882" s="168"/>
      <c r="ET2882" s="168"/>
      <c r="EU2882" s="168"/>
      <c r="EV2882" s="168"/>
      <c r="EW2882" s="168"/>
      <c r="EX2882" s="168"/>
      <c r="EY2882" s="168"/>
      <c r="EZ2882" s="168"/>
      <c r="FA2882" s="168"/>
      <c r="FB2882" s="168"/>
      <c r="FC2882" s="168"/>
      <c r="FD2882" s="168"/>
    </row>
    <row r="2883" spans="1:160" s="5" customFormat="1" ht="14.4" thickBot="1" x14ac:dyDescent="0.35">
      <c r="A2883" s="263"/>
      <c r="B2883" s="263"/>
      <c r="C2883" s="265"/>
      <c r="D2883" s="425"/>
      <c r="E2883" s="426"/>
      <c r="F2883" s="426"/>
      <c r="G2883" s="426"/>
      <c r="H2883" s="426"/>
      <c r="I2883" s="426"/>
      <c r="J2883" s="426"/>
      <c r="K2883" s="426"/>
      <c r="L2883" s="426"/>
      <c r="M2883" s="427"/>
      <c r="N2883" s="422"/>
      <c r="O2883" s="423"/>
      <c r="P2883" s="423"/>
      <c r="Q2883" s="423"/>
      <c r="R2883" s="423"/>
      <c r="S2883" s="423"/>
      <c r="T2883" s="423"/>
      <c r="U2883" s="424"/>
      <c r="V2883" s="33"/>
      <c r="W2883" s="57"/>
      <c r="X2883" s="86"/>
      <c r="Y2883" s="33"/>
      <c r="Z2883" s="36"/>
      <c r="AA2883" s="36"/>
      <c r="AD2883" s="33"/>
      <c r="AG2883" s="33"/>
      <c r="AH2883" s="43"/>
      <c r="AI2883" s="43"/>
      <c r="AJ2883" s="43"/>
      <c r="AK2883" s="43"/>
      <c r="AL2883" s="43"/>
      <c r="AM2883" s="43"/>
      <c r="AN2883" s="43"/>
      <c r="AO2883" s="43"/>
      <c r="AP2883" s="43"/>
      <c r="AQ2883" s="43"/>
      <c r="AR2883" s="43"/>
      <c r="AS2883" s="43"/>
      <c r="AT2883" s="43"/>
      <c r="AU2883" s="44"/>
      <c r="AV2883" s="33"/>
      <c r="AW2883" s="33"/>
      <c r="AX2883" s="33"/>
      <c r="AZ2883" s="141"/>
      <c r="BE2883" s="168"/>
      <c r="BF2883" s="168"/>
      <c r="BG2883" s="168"/>
      <c r="BH2883" s="168"/>
      <c r="BI2883" s="168"/>
      <c r="BJ2883" s="168"/>
      <c r="BK2883" s="168"/>
      <c r="BL2883" s="168"/>
      <c r="BM2883" s="168"/>
      <c r="DK2883" s="168"/>
      <c r="DL2883" s="168"/>
      <c r="DM2883" s="168"/>
      <c r="DN2883" s="168"/>
      <c r="DO2883" s="168"/>
      <c r="DP2883" s="168"/>
      <c r="DQ2883" s="168"/>
      <c r="DR2883" s="168"/>
      <c r="DS2883" s="168"/>
      <c r="DT2883" s="168"/>
      <c r="DU2883" s="168"/>
      <c r="DV2883" s="168"/>
      <c r="DW2883" s="168"/>
      <c r="DX2883" s="168"/>
      <c r="DY2883" s="168"/>
      <c r="DZ2883" s="168"/>
      <c r="EA2883" s="168"/>
      <c r="EB2883" s="168"/>
      <c r="EC2883" s="168"/>
      <c r="ED2883" s="168"/>
      <c r="EE2883" s="168"/>
      <c r="EF2883" s="168"/>
      <c r="EG2883" s="168"/>
      <c r="EH2883" s="168"/>
      <c r="EI2883" s="168"/>
      <c r="EJ2883" s="168"/>
      <c r="EK2883" s="168"/>
      <c r="EL2883" s="168"/>
      <c r="EM2883" s="168"/>
      <c r="EN2883" s="168"/>
      <c r="EO2883" s="168"/>
      <c r="EP2883" s="168"/>
      <c r="EQ2883" s="168"/>
      <c r="ER2883" s="168"/>
      <c r="ES2883" s="168"/>
      <c r="ET2883" s="168"/>
      <c r="EU2883" s="168"/>
      <c r="EV2883" s="168"/>
      <c r="EW2883" s="168"/>
      <c r="EX2883" s="168"/>
      <c r="EY2883" s="168"/>
      <c r="EZ2883" s="168"/>
      <c r="FA2883" s="168"/>
      <c r="FB2883" s="168"/>
      <c r="FC2883" s="168"/>
      <c r="FD2883" s="168"/>
    </row>
    <row r="2884" spans="1:160" s="5" customFormat="1" ht="5.25" customHeight="1" thickBot="1" x14ac:dyDescent="0.35">
      <c r="A2884" s="263"/>
      <c r="B2884" s="263"/>
      <c r="C2884" s="265"/>
      <c r="D2884" s="428"/>
      <c r="E2884" s="428"/>
      <c r="F2884" s="428"/>
      <c r="G2884" s="428"/>
      <c r="H2884" s="428"/>
      <c r="I2884" s="428"/>
      <c r="J2884" s="428"/>
      <c r="K2884" s="428"/>
      <c r="L2884" s="428"/>
      <c r="M2884" s="428"/>
      <c r="N2884" s="428"/>
      <c r="O2884" s="428"/>
      <c r="P2884" s="428"/>
      <c r="Q2884" s="428"/>
      <c r="R2884" s="428"/>
      <c r="S2884" s="428"/>
      <c r="T2884" s="428"/>
      <c r="U2884" s="428"/>
      <c r="V2884" s="33"/>
      <c r="W2884" s="57"/>
      <c r="X2884" s="86"/>
      <c r="Y2884" s="33"/>
      <c r="Z2884" s="36"/>
      <c r="AA2884" s="36"/>
      <c r="AD2884" s="33"/>
      <c r="AG2884" s="33"/>
      <c r="AH2884" s="43"/>
      <c r="AI2884" s="43"/>
      <c r="AJ2884" s="43"/>
      <c r="AK2884" s="43"/>
      <c r="AL2884" s="43"/>
      <c r="AM2884" s="43"/>
      <c r="AN2884" s="43"/>
      <c r="AO2884" s="43"/>
      <c r="AP2884" s="43"/>
      <c r="AQ2884" s="43"/>
      <c r="AR2884" s="43"/>
      <c r="AS2884" s="43"/>
      <c r="AT2884" s="43"/>
      <c r="AU2884" s="44"/>
      <c r="AV2884" s="33"/>
      <c r="AW2884" s="33"/>
      <c r="AX2884" s="33"/>
      <c r="AZ2884" s="141"/>
      <c r="BE2884" s="168"/>
      <c r="BF2884" s="168"/>
      <c r="BG2884" s="168"/>
      <c r="BH2884" s="168"/>
      <c r="BI2884" s="168"/>
      <c r="BJ2884" s="168"/>
      <c r="BK2884" s="168"/>
      <c r="BL2884" s="168"/>
      <c r="BM2884" s="168"/>
      <c r="DK2884" s="168"/>
      <c r="DL2884" s="168"/>
      <c r="DM2884" s="168"/>
      <c r="DN2884" s="168"/>
      <c r="DO2884" s="168"/>
      <c r="DP2884" s="168"/>
      <c r="DQ2884" s="168"/>
      <c r="DR2884" s="168"/>
      <c r="DS2884" s="168"/>
      <c r="DT2884" s="168"/>
      <c r="DU2884" s="168"/>
      <c r="DV2884" s="168"/>
      <c r="DW2884" s="168"/>
      <c r="DX2884" s="168"/>
      <c r="DY2884" s="168"/>
      <c r="DZ2884" s="168"/>
      <c r="EA2884" s="168"/>
      <c r="EB2884" s="168"/>
      <c r="EC2884" s="168"/>
      <c r="ED2884" s="168"/>
      <c r="EE2884" s="168"/>
      <c r="EF2884" s="168"/>
      <c r="EG2884" s="168"/>
      <c r="EH2884" s="168"/>
      <c r="EI2884" s="168"/>
      <c r="EJ2884" s="168"/>
      <c r="EK2884" s="168"/>
      <c r="EL2884" s="168"/>
      <c r="EM2884" s="168"/>
      <c r="EN2884" s="168"/>
      <c r="EO2884" s="168"/>
      <c r="EP2884" s="168"/>
      <c r="EQ2884" s="168"/>
      <c r="ER2884" s="168"/>
      <c r="ES2884" s="168"/>
      <c r="ET2884" s="168"/>
      <c r="EU2884" s="168"/>
      <c r="EV2884" s="168"/>
      <c r="EW2884" s="168"/>
      <c r="EX2884" s="168"/>
      <c r="EY2884" s="168"/>
      <c r="EZ2884" s="168"/>
      <c r="FA2884" s="168"/>
      <c r="FB2884" s="168"/>
      <c r="FC2884" s="168"/>
      <c r="FD2884" s="168"/>
    </row>
    <row r="2885" spans="1:160" s="5" customFormat="1" ht="20.25" customHeight="1" x14ac:dyDescent="0.3">
      <c r="A2885" s="263"/>
      <c r="B2885" s="263"/>
      <c r="C2885" s="265"/>
      <c r="D2885" s="429" t="s">
        <v>18</v>
      </c>
      <c r="E2885" s="430"/>
      <c r="F2885" s="430"/>
      <c r="G2885" s="430"/>
      <c r="H2885" s="430"/>
      <c r="I2885" s="430"/>
      <c r="J2885" s="430"/>
      <c r="K2885" s="430"/>
      <c r="L2885" s="430"/>
      <c r="M2885" s="431"/>
      <c r="N2885" s="429" t="s">
        <v>19</v>
      </c>
      <c r="O2885" s="430"/>
      <c r="P2885" s="430"/>
      <c r="Q2885" s="430"/>
      <c r="R2885" s="430"/>
      <c r="S2885" s="430"/>
      <c r="T2885" s="430"/>
      <c r="U2885" s="431"/>
      <c r="V2885" s="33"/>
      <c r="W2885" s="57"/>
      <c r="X2885" s="86"/>
      <c r="Y2885" s="33"/>
      <c r="Z2885" s="36"/>
      <c r="AA2885" s="36"/>
      <c r="AD2885" s="33"/>
      <c r="AG2885" s="33"/>
      <c r="AH2885" s="43"/>
      <c r="AI2885" s="43"/>
      <c r="AJ2885" s="43"/>
      <c r="AK2885" s="43"/>
      <c r="AL2885" s="43"/>
      <c r="AM2885" s="43"/>
      <c r="AN2885" s="43"/>
      <c r="AO2885" s="43"/>
      <c r="AP2885" s="43"/>
      <c r="AQ2885" s="43"/>
      <c r="AR2885" s="43"/>
      <c r="AS2885" s="43"/>
      <c r="AT2885" s="43"/>
      <c r="AU2885" s="44"/>
      <c r="AV2885" s="33"/>
      <c r="AW2885" s="33"/>
      <c r="AX2885" s="33"/>
      <c r="AZ2885" s="141"/>
      <c r="BE2885" s="168"/>
      <c r="BF2885" s="168"/>
      <c r="BG2885" s="168"/>
      <c r="BH2885" s="168"/>
      <c r="BI2885" s="168"/>
      <c r="BJ2885" s="168"/>
      <c r="BK2885" s="168"/>
      <c r="BL2885" s="168"/>
      <c r="BM2885" s="168"/>
      <c r="DK2885" s="168"/>
      <c r="DL2885" s="168"/>
      <c r="DM2885" s="168"/>
      <c r="DN2885" s="168"/>
      <c r="DO2885" s="168"/>
      <c r="DP2885" s="168"/>
      <c r="DQ2885" s="168"/>
      <c r="DR2885" s="168"/>
      <c r="DS2885" s="168"/>
      <c r="DT2885" s="168"/>
      <c r="DU2885" s="168"/>
      <c r="DV2885" s="168"/>
      <c r="DW2885" s="168"/>
      <c r="DX2885" s="168"/>
      <c r="DY2885" s="168"/>
      <c r="DZ2885" s="168"/>
      <c r="EA2885" s="168"/>
      <c r="EB2885" s="168"/>
      <c r="EC2885" s="168"/>
      <c r="ED2885" s="168"/>
      <c r="EE2885" s="168"/>
      <c r="EF2885" s="168"/>
      <c r="EG2885" s="168"/>
      <c r="EH2885" s="168"/>
      <c r="EI2885" s="168"/>
      <c r="EJ2885" s="168"/>
      <c r="EK2885" s="168"/>
      <c r="EL2885" s="168"/>
      <c r="EM2885" s="168"/>
      <c r="EN2885" s="168"/>
      <c r="EO2885" s="168"/>
      <c r="EP2885" s="168"/>
      <c r="EQ2885" s="168"/>
      <c r="ER2885" s="168"/>
      <c r="ES2885" s="168"/>
      <c r="ET2885" s="168"/>
      <c r="EU2885" s="168"/>
      <c r="EV2885" s="168"/>
      <c r="EW2885" s="168"/>
      <c r="EX2885" s="168"/>
      <c r="EY2885" s="168"/>
      <c r="EZ2885" s="168"/>
      <c r="FA2885" s="168"/>
      <c r="FB2885" s="168"/>
      <c r="FC2885" s="168"/>
      <c r="FD2885" s="168"/>
    </row>
    <row r="2886" spans="1:160" s="5" customFormat="1" x14ac:dyDescent="0.3">
      <c r="A2886" s="263"/>
      <c r="B2886" s="263"/>
      <c r="C2886" s="265"/>
      <c r="D2886" s="432" t="s">
        <v>20</v>
      </c>
      <c r="E2886" s="433"/>
      <c r="F2886" s="433"/>
      <c r="G2886" s="433"/>
      <c r="H2886" s="433"/>
      <c r="I2886" s="433"/>
      <c r="J2886" s="433"/>
      <c r="K2886" s="433"/>
      <c r="L2886" s="433"/>
      <c r="M2886" s="434"/>
      <c r="N2886" s="435" t="s">
        <v>21</v>
      </c>
      <c r="O2886" s="436"/>
      <c r="P2886" s="436"/>
      <c r="Q2886" s="436"/>
      <c r="R2886" s="436"/>
      <c r="S2886" s="436"/>
      <c r="T2886" s="436"/>
      <c r="U2886" s="437"/>
      <c r="V2886" s="33"/>
      <c r="W2886" s="57"/>
      <c r="X2886" s="86"/>
      <c r="Y2886" s="33"/>
      <c r="Z2886" s="36"/>
      <c r="AA2886" s="36"/>
      <c r="AD2886" s="33"/>
      <c r="AG2886" s="33"/>
      <c r="AH2886" s="43"/>
      <c r="AI2886" s="43"/>
      <c r="AJ2886" s="43"/>
      <c r="AK2886" s="43"/>
      <c r="AL2886" s="43"/>
      <c r="AM2886" s="43"/>
      <c r="AN2886" s="43"/>
      <c r="AO2886" s="43"/>
      <c r="AP2886" s="43"/>
      <c r="AQ2886" s="43"/>
      <c r="AR2886" s="43"/>
      <c r="AS2886" s="43"/>
      <c r="AT2886" s="43"/>
      <c r="AU2886" s="44"/>
      <c r="AV2886" s="33"/>
      <c r="AW2886" s="33"/>
      <c r="AX2886" s="33"/>
      <c r="AZ2886" s="141"/>
      <c r="BE2886" s="168"/>
      <c r="BF2886" s="168"/>
      <c r="BG2886" s="168"/>
      <c r="BH2886" s="168"/>
      <c r="BI2886" s="168"/>
      <c r="BJ2886" s="168"/>
      <c r="BK2886" s="168"/>
      <c r="BL2886" s="168"/>
      <c r="BM2886" s="168"/>
      <c r="DK2886" s="168"/>
      <c r="DL2886" s="168"/>
      <c r="DM2886" s="168"/>
      <c r="DN2886" s="168"/>
      <c r="DO2886" s="168"/>
      <c r="DP2886" s="168"/>
      <c r="DQ2886" s="168"/>
      <c r="DR2886" s="168"/>
      <c r="DS2886" s="168"/>
      <c r="DT2886" s="168"/>
      <c r="DU2886" s="168"/>
      <c r="DV2886" s="168"/>
      <c r="DW2886" s="168"/>
      <c r="DX2886" s="168"/>
      <c r="DY2886" s="168"/>
      <c r="DZ2886" s="168"/>
      <c r="EA2886" s="168"/>
      <c r="EB2886" s="168"/>
      <c r="EC2886" s="168"/>
      <c r="ED2886" s="168"/>
      <c r="EE2886" s="168"/>
      <c r="EF2886" s="168"/>
      <c r="EG2886" s="168"/>
      <c r="EH2886" s="168"/>
      <c r="EI2886" s="168"/>
      <c r="EJ2886" s="168"/>
      <c r="EK2886" s="168"/>
      <c r="EL2886" s="168"/>
      <c r="EM2886" s="168"/>
      <c r="EN2886" s="168"/>
      <c r="EO2886" s="168"/>
      <c r="EP2886" s="168"/>
      <c r="EQ2886" s="168"/>
      <c r="ER2886" s="168"/>
      <c r="ES2886" s="168"/>
      <c r="ET2886" s="168"/>
      <c r="EU2886" s="168"/>
      <c r="EV2886" s="168"/>
      <c r="EW2886" s="168"/>
      <c r="EX2886" s="168"/>
      <c r="EY2886" s="168"/>
      <c r="EZ2886" s="168"/>
      <c r="FA2886" s="168"/>
      <c r="FB2886" s="168"/>
      <c r="FC2886" s="168"/>
      <c r="FD2886" s="168"/>
    </row>
    <row r="2887" spans="1:160" s="5" customFormat="1" ht="15.75" customHeight="1" x14ac:dyDescent="0.3">
      <c r="A2887" s="263"/>
      <c r="B2887" s="263"/>
      <c r="C2887" s="265"/>
      <c r="D2887" s="438" t="s">
        <v>22</v>
      </c>
      <c r="E2887" s="439"/>
      <c r="F2887" s="439"/>
      <c r="G2887" s="439"/>
      <c r="H2887" s="439"/>
      <c r="I2887" s="439"/>
      <c r="J2887" s="439"/>
      <c r="K2887" s="439"/>
      <c r="L2887" s="439"/>
      <c r="M2887" s="440"/>
      <c r="N2887" s="438" t="s">
        <v>22</v>
      </c>
      <c r="O2887" s="444"/>
      <c r="P2887" s="444"/>
      <c r="Q2887" s="444"/>
      <c r="R2887" s="444"/>
      <c r="S2887" s="444"/>
      <c r="T2887" s="444"/>
      <c r="U2887" s="440"/>
      <c r="V2887" s="33"/>
      <c r="W2887" s="57"/>
      <c r="X2887" s="86"/>
      <c r="Y2887" s="33"/>
      <c r="Z2887" s="36"/>
      <c r="AA2887" s="36"/>
      <c r="AD2887" s="33"/>
      <c r="AG2887" s="33"/>
      <c r="AH2887" s="43"/>
      <c r="AI2887" s="43"/>
      <c r="AJ2887" s="43"/>
      <c r="AK2887" s="43"/>
      <c r="AL2887" s="43"/>
      <c r="AM2887" s="43"/>
      <c r="AN2887" s="43"/>
      <c r="AO2887" s="43"/>
      <c r="AP2887" s="43"/>
      <c r="AQ2887" s="43"/>
      <c r="AR2887" s="43"/>
      <c r="AS2887" s="43"/>
      <c r="AT2887" s="43"/>
      <c r="AU2887" s="44"/>
      <c r="AV2887" s="33"/>
      <c r="AW2887" s="33"/>
      <c r="AX2887" s="33"/>
      <c r="AZ2887" s="141"/>
      <c r="BE2887" s="168"/>
      <c r="BF2887" s="168"/>
      <c r="BG2887" s="168"/>
      <c r="BH2887" s="168"/>
      <c r="BI2887" s="168"/>
      <c r="BJ2887" s="168"/>
      <c r="BK2887" s="168"/>
      <c r="BL2887" s="168"/>
      <c r="BM2887" s="168"/>
      <c r="DK2887" s="168"/>
      <c r="DL2887" s="168"/>
      <c r="DM2887" s="168"/>
      <c r="DN2887" s="168"/>
      <c r="DO2887" s="168"/>
      <c r="DP2887" s="168"/>
      <c r="DQ2887" s="168"/>
      <c r="DR2887" s="168"/>
      <c r="DS2887" s="168"/>
      <c r="DT2887" s="168"/>
      <c r="DU2887" s="168"/>
      <c r="DV2887" s="168"/>
      <c r="DW2887" s="168"/>
      <c r="DX2887" s="168"/>
      <c r="DY2887" s="168"/>
      <c r="DZ2887" s="168"/>
      <c r="EA2887" s="168"/>
      <c r="EB2887" s="168"/>
      <c r="EC2887" s="168"/>
      <c r="ED2887" s="168"/>
      <c r="EE2887" s="168"/>
      <c r="EF2887" s="168"/>
      <c r="EG2887" s="168"/>
      <c r="EH2887" s="168"/>
      <c r="EI2887" s="168"/>
      <c r="EJ2887" s="168"/>
      <c r="EK2887" s="168"/>
      <c r="EL2887" s="168"/>
      <c r="EM2887" s="168"/>
      <c r="EN2887" s="168"/>
      <c r="EO2887" s="168"/>
      <c r="EP2887" s="168"/>
      <c r="EQ2887" s="168"/>
      <c r="ER2887" s="168"/>
      <c r="ES2887" s="168"/>
      <c r="ET2887" s="168"/>
      <c r="EU2887" s="168"/>
      <c r="EV2887" s="168"/>
      <c r="EW2887" s="168"/>
      <c r="EX2887" s="168"/>
      <c r="EY2887" s="168"/>
      <c r="EZ2887" s="168"/>
      <c r="FA2887" s="168"/>
      <c r="FB2887" s="168"/>
      <c r="FC2887" s="168"/>
      <c r="FD2887" s="168"/>
    </row>
    <row r="2888" spans="1:160" s="5" customFormat="1" ht="15.75" customHeight="1" x14ac:dyDescent="0.3">
      <c r="A2888" s="263"/>
      <c r="B2888" s="263"/>
      <c r="C2888" s="265"/>
      <c r="D2888" s="438"/>
      <c r="E2888" s="439"/>
      <c r="F2888" s="439"/>
      <c r="G2888" s="439"/>
      <c r="H2888" s="439"/>
      <c r="I2888" s="439"/>
      <c r="J2888" s="439"/>
      <c r="K2888" s="439"/>
      <c r="L2888" s="439"/>
      <c r="M2888" s="440"/>
      <c r="N2888" s="438"/>
      <c r="O2888" s="439"/>
      <c r="P2888" s="439"/>
      <c r="Q2888" s="439"/>
      <c r="R2888" s="439"/>
      <c r="S2888" s="439"/>
      <c r="T2888" s="439"/>
      <c r="U2888" s="440"/>
      <c r="V2888" s="33"/>
      <c r="W2888" s="57"/>
      <c r="X2888" s="86"/>
      <c r="Y2888" s="33"/>
      <c r="Z2888" s="36"/>
      <c r="AA2888" s="36"/>
      <c r="AD2888" s="33"/>
      <c r="AG2888" s="33"/>
      <c r="AH2888" s="43"/>
      <c r="AI2888" s="43"/>
      <c r="AJ2888" s="43"/>
      <c r="AK2888" s="43"/>
      <c r="AL2888" s="43"/>
      <c r="AM2888" s="43"/>
      <c r="AN2888" s="43"/>
      <c r="AO2888" s="43"/>
      <c r="AP2888" s="43"/>
      <c r="AQ2888" s="43"/>
      <c r="AR2888" s="43"/>
      <c r="AS2888" s="43"/>
      <c r="AT2888" s="43"/>
      <c r="AU2888" s="44"/>
      <c r="AV2888" s="33"/>
      <c r="AW2888" s="33"/>
      <c r="AX2888" s="33"/>
      <c r="AZ2888" s="141"/>
      <c r="BE2888" s="168"/>
      <c r="BF2888" s="168"/>
      <c r="BG2888" s="168"/>
      <c r="BH2888" s="168"/>
      <c r="BI2888" s="168"/>
      <c r="BJ2888" s="168"/>
      <c r="BK2888" s="168"/>
      <c r="BL2888" s="168"/>
      <c r="BM2888" s="168"/>
      <c r="DK2888" s="168"/>
      <c r="DL2888" s="168"/>
      <c r="DM2888" s="168"/>
      <c r="DN2888" s="168"/>
      <c r="DO2888" s="168"/>
      <c r="DP2888" s="168"/>
      <c r="DQ2888" s="168"/>
      <c r="DR2888" s="168"/>
      <c r="DS2888" s="168"/>
      <c r="DT2888" s="168"/>
      <c r="DU2888" s="168"/>
      <c r="DV2888" s="168"/>
      <c r="DW2888" s="168"/>
      <c r="DX2888" s="168"/>
      <c r="DY2888" s="168"/>
      <c r="DZ2888" s="168"/>
      <c r="EA2888" s="168"/>
      <c r="EB2888" s="168"/>
      <c r="EC2888" s="168"/>
      <c r="ED2888" s="168"/>
      <c r="EE2888" s="168"/>
      <c r="EF2888" s="168"/>
      <c r="EG2888" s="168"/>
      <c r="EH2888" s="168"/>
      <c r="EI2888" s="168"/>
      <c r="EJ2888" s="168"/>
      <c r="EK2888" s="168"/>
      <c r="EL2888" s="168"/>
      <c r="EM2888" s="168"/>
      <c r="EN2888" s="168"/>
      <c r="EO2888" s="168"/>
      <c r="EP2888" s="168"/>
      <c r="EQ2888" s="168"/>
      <c r="ER2888" s="168"/>
      <c r="ES2888" s="168"/>
      <c r="ET2888" s="168"/>
      <c r="EU2888" s="168"/>
      <c r="EV2888" s="168"/>
      <c r="EW2888" s="168"/>
      <c r="EX2888" s="168"/>
      <c r="EY2888" s="168"/>
      <c r="EZ2888" s="168"/>
      <c r="FA2888" s="168"/>
      <c r="FB2888" s="168"/>
      <c r="FC2888" s="168"/>
      <c r="FD2888" s="168"/>
    </row>
    <row r="2889" spans="1:160" s="5" customFormat="1" ht="15.75" customHeight="1" x14ac:dyDescent="0.3">
      <c r="A2889" s="263"/>
      <c r="B2889" s="263"/>
      <c r="C2889" s="265"/>
      <c r="D2889" s="441"/>
      <c r="E2889" s="442"/>
      <c r="F2889" s="442"/>
      <c r="G2889" s="442"/>
      <c r="H2889" s="442"/>
      <c r="I2889" s="442"/>
      <c r="J2889" s="442"/>
      <c r="K2889" s="442"/>
      <c r="L2889" s="442"/>
      <c r="M2889" s="443"/>
      <c r="N2889" s="441"/>
      <c r="O2889" s="442"/>
      <c r="P2889" s="442"/>
      <c r="Q2889" s="442"/>
      <c r="R2889" s="442"/>
      <c r="S2889" s="442"/>
      <c r="T2889" s="442"/>
      <c r="U2889" s="443"/>
      <c r="V2889" s="33"/>
      <c r="W2889" s="57"/>
      <c r="X2889" s="86"/>
      <c r="Y2889" s="33"/>
      <c r="Z2889" s="36"/>
      <c r="AA2889" s="36"/>
      <c r="AD2889" s="33"/>
      <c r="AG2889" s="33"/>
      <c r="AH2889" s="43"/>
      <c r="AI2889" s="43"/>
      <c r="AJ2889" s="43"/>
      <c r="AK2889" s="43"/>
      <c r="AL2889" s="43"/>
      <c r="AM2889" s="43"/>
      <c r="AN2889" s="43"/>
      <c r="AO2889" s="43"/>
      <c r="AP2889" s="43"/>
      <c r="AQ2889" s="43"/>
      <c r="AR2889" s="43"/>
      <c r="AS2889" s="43"/>
      <c r="AT2889" s="43"/>
      <c r="AU2889" s="44"/>
      <c r="AV2889" s="33"/>
      <c r="AW2889" s="33"/>
      <c r="AX2889" s="33"/>
      <c r="AZ2889" s="141"/>
      <c r="BE2889" s="168"/>
      <c r="BF2889" s="168"/>
      <c r="BG2889" s="168"/>
      <c r="BH2889" s="168"/>
      <c r="BI2889" s="168"/>
      <c r="BJ2889" s="168"/>
      <c r="BK2889" s="168"/>
      <c r="BL2889" s="168"/>
      <c r="BM2889" s="168"/>
      <c r="DK2889" s="168"/>
      <c r="DL2889" s="168"/>
      <c r="DM2889" s="168"/>
      <c r="DN2889" s="168"/>
      <c r="DO2889" s="168"/>
      <c r="DP2889" s="168"/>
      <c r="DQ2889" s="168"/>
      <c r="DR2889" s="168"/>
      <c r="DS2889" s="168"/>
      <c r="DT2889" s="168"/>
      <c r="DU2889" s="168"/>
      <c r="DV2889" s="168"/>
      <c r="DW2889" s="168"/>
      <c r="DX2889" s="168"/>
      <c r="DY2889" s="168"/>
      <c r="DZ2889" s="168"/>
      <c r="EA2889" s="168"/>
      <c r="EB2889" s="168"/>
      <c r="EC2889" s="168"/>
      <c r="ED2889" s="168"/>
      <c r="EE2889" s="168"/>
      <c r="EF2889" s="168"/>
      <c r="EG2889" s="168"/>
      <c r="EH2889" s="168"/>
      <c r="EI2889" s="168"/>
      <c r="EJ2889" s="168"/>
      <c r="EK2889" s="168"/>
      <c r="EL2889" s="168"/>
      <c r="EM2889" s="168"/>
      <c r="EN2889" s="168"/>
      <c r="EO2889" s="168"/>
      <c r="EP2889" s="168"/>
      <c r="EQ2889" s="168"/>
      <c r="ER2889" s="168"/>
      <c r="ES2889" s="168"/>
      <c r="ET2889" s="168"/>
      <c r="EU2889" s="168"/>
      <c r="EV2889" s="168"/>
      <c r="EW2889" s="168"/>
      <c r="EX2889" s="168"/>
      <c r="EY2889" s="168"/>
      <c r="EZ2889" s="168"/>
      <c r="FA2889" s="168"/>
      <c r="FB2889" s="168"/>
      <c r="FC2889" s="168"/>
      <c r="FD2889" s="168"/>
    </row>
    <row r="2890" spans="1:160" s="5" customFormat="1" x14ac:dyDescent="0.25">
      <c r="A2890" s="263"/>
      <c r="B2890" s="263"/>
      <c r="C2890" s="265"/>
      <c r="D2890" s="10" t="s">
        <v>23</v>
      </c>
      <c r="E2890" s="445" t="e">
        <f>+#REF!</f>
        <v>#REF!</v>
      </c>
      <c r="F2890" s="445"/>
      <c r="G2890" s="445"/>
      <c r="H2890" s="445"/>
      <c r="I2890" s="445"/>
      <c r="J2890" s="445"/>
      <c r="K2890" s="445"/>
      <c r="L2890" s="445"/>
      <c r="M2890" s="446"/>
      <c r="N2890" s="11" t="s">
        <v>23</v>
      </c>
      <c r="O2890" s="445" t="e">
        <f>+#REF!</f>
        <v>#REF!</v>
      </c>
      <c r="P2890" s="445"/>
      <c r="Q2890" s="445"/>
      <c r="R2890" s="445"/>
      <c r="S2890" s="445"/>
      <c r="T2890" s="445"/>
      <c r="U2890" s="446"/>
      <c r="V2890" s="33"/>
      <c r="W2890" s="57"/>
      <c r="X2890" s="86"/>
      <c r="Y2890" s="33"/>
      <c r="Z2890" s="36"/>
      <c r="AA2890" s="36"/>
      <c r="AD2890" s="33"/>
      <c r="AG2890" s="33"/>
      <c r="AH2890" s="43"/>
      <c r="AI2890" s="43"/>
      <c r="AJ2890" s="43"/>
      <c r="AK2890" s="43"/>
      <c r="AL2890" s="43"/>
      <c r="AM2890" s="43"/>
      <c r="AN2890" s="43"/>
      <c r="AO2890" s="43"/>
      <c r="AP2890" s="43"/>
      <c r="AQ2890" s="43"/>
      <c r="AR2890" s="43"/>
      <c r="AS2890" s="43"/>
      <c r="AT2890" s="43"/>
      <c r="AU2890" s="44"/>
      <c r="AV2890" s="33"/>
      <c r="AW2890" s="33"/>
      <c r="AX2890" s="33"/>
      <c r="AZ2890" s="141"/>
      <c r="BE2890" s="168"/>
      <c r="BF2890" s="168"/>
      <c r="BG2890" s="168"/>
      <c r="BH2890" s="168"/>
      <c r="BI2890" s="168"/>
      <c r="BJ2890" s="168"/>
      <c r="BK2890" s="168"/>
      <c r="BL2890" s="168"/>
      <c r="BM2890" s="168"/>
      <c r="DK2890" s="168"/>
      <c r="DL2890" s="168"/>
      <c r="DM2890" s="168"/>
      <c r="DN2890" s="168"/>
      <c r="DO2890" s="168"/>
      <c r="DP2890" s="168"/>
      <c r="DQ2890" s="168"/>
      <c r="DR2890" s="168"/>
      <c r="DS2890" s="168"/>
      <c r="DT2890" s="168"/>
      <c r="DU2890" s="168"/>
      <c r="DV2890" s="168"/>
      <c r="DW2890" s="168"/>
      <c r="DX2890" s="168"/>
      <c r="DY2890" s="168"/>
      <c r="DZ2890" s="168"/>
      <c r="EA2890" s="168"/>
      <c r="EB2890" s="168"/>
      <c r="EC2890" s="168"/>
      <c r="ED2890" s="168"/>
      <c r="EE2890" s="168"/>
      <c r="EF2890" s="168"/>
      <c r="EG2890" s="168"/>
      <c r="EH2890" s="168"/>
      <c r="EI2890" s="168"/>
      <c r="EJ2890" s="168"/>
      <c r="EK2890" s="168"/>
      <c r="EL2890" s="168"/>
      <c r="EM2890" s="168"/>
      <c r="EN2890" s="168"/>
      <c r="EO2890" s="168"/>
      <c r="EP2890" s="168"/>
      <c r="EQ2890" s="168"/>
      <c r="ER2890" s="168"/>
      <c r="ES2890" s="168"/>
      <c r="ET2890" s="168"/>
      <c r="EU2890" s="168"/>
      <c r="EV2890" s="168"/>
      <c r="EW2890" s="168"/>
      <c r="EX2890" s="168"/>
      <c r="EY2890" s="168"/>
      <c r="EZ2890" s="168"/>
      <c r="FA2890" s="168"/>
      <c r="FB2890" s="168"/>
      <c r="FC2890" s="168"/>
      <c r="FD2890" s="168"/>
    </row>
    <row r="2891" spans="1:160" s="5" customFormat="1" ht="14.4" thickBot="1" x14ac:dyDescent="0.3">
      <c r="A2891" s="263"/>
      <c r="B2891" s="263"/>
      <c r="C2891" s="265"/>
      <c r="D2891" s="12" t="s">
        <v>25</v>
      </c>
      <c r="E2891" s="447" t="e">
        <f>+#REF!</f>
        <v>#REF!</v>
      </c>
      <c r="F2891" s="447"/>
      <c r="G2891" s="447"/>
      <c r="H2891" s="447"/>
      <c r="I2891" s="447"/>
      <c r="J2891" s="447"/>
      <c r="K2891" s="447"/>
      <c r="L2891" s="447"/>
      <c r="M2891" s="448"/>
      <c r="N2891" s="13" t="s">
        <v>25</v>
      </c>
      <c r="O2891" s="447" t="e">
        <f>+#REF!</f>
        <v>#REF!</v>
      </c>
      <c r="P2891" s="447"/>
      <c r="Q2891" s="447"/>
      <c r="R2891" s="447"/>
      <c r="S2891" s="447"/>
      <c r="T2891" s="447"/>
      <c r="U2891" s="448"/>
      <c r="V2891" s="33"/>
      <c r="W2891" s="57"/>
      <c r="X2891" s="86"/>
      <c r="Y2891" s="33"/>
      <c r="Z2891" s="36"/>
      <c r="AA2891" s="36"/>
      <c r="AD2891" s="33"/>
      <c r="AG2891" s="33"/>
      <c r="AH2891" s="43"/>
      <c r="AI2891" s="43"/>
      <c r="AJ2891" s="43"/>
      <c r="AK2891" s="43"/>
      <c r="AL2891" s="43"/>
      <c r="AM2891" s="43"/>
      <c r="AN2891" s="43"/>
      <c r="AO2891" s="43"/>
      <c r="AP2891" s="43"/>
      <c r="AQ2891" s="43"/>
      <c r="AR2891" s="43"/>
      <c r="AS2891" s="43"/>
      <c r="AT2891" s="43"/>
      <c r="AU2891" s="44"/>
      <c r="AV2891" s="33"/>
      <c r="AW2891" s="33"/>
      <c r="AX2891" s="33"/>
      <c r="AZ2891" s="141"/>
      <c r="BE2891" s="168"/>
      <c r="BF2891" s="168"/>
      <c r="BG2891" s="168"/>
      <c r="BH2891" s="168"/>
      <c r="BI2891" s="168"/>
      <c r="BJ2891" s="168"/>
      <c r="BK2891" s="168"/>
      <c r="BL2891" s="168"/>
      <c r="BM2891" s="168"/>
      <c r="DK2891" s="168"/>
      <c r="DL2891" s="168"/>
      <c r="DM2891" s="168"/>
      <c r="DN2891" s="168"/>
      <c r="DO2891" s="168"/>
      <c r="DP2891" s="168"/>
      <c r="DQ2891" s="168"/>
      <c r="DR2891" s="168"/>
      <c r="DS2891" s="168"/>
      <c r="DT2891" s="168"/>
      <c r="DU2891" s="168"/>
      <c r="DV2891" s="168"/>
      <c r="DW2891" s="168"/>
      <c r="DX2891" s="168"/>
      <c r="DY2891" s="168"/>
      <c r="DZ2891" s="168"/>
      <c r="EA2891" s="168"/>
      <c r="EB2891" s="168"/>
      <c r="EC2891" s="168"/>
      <c r="ED2891" s="168"/>
      <c r="EE2891" s="168"/>
      <c r="EF2891" s="168"/>
      <c r="EG2891" s="168"/>
      <c r="EH2891" s="168"/>
      <c r="EI2891" s="168"/>
      <c r="EJ2891" s="168"/>
      <c r="EK2891" s="168"/>
      <c r="EL2891" s="168"/>
      <c r="EM2891" s="168"/>
      <c r="EN2891" s="168"/>
      <c r="EO2891" s="168"/>
      <c r="EP2891" s="168"/>
      <c r="EQ2891" s="168"/>
      <c r="ER2891" s="168"/>
      <c r="ES2891" s="168"/>
      <c r="ET2891" s="168"/>
      <c r="EU2891" s="168"/>
      <c r="EV2891" s="168"/>
      <c r="EW2891" s="168"/>
      <c r="EX2891" s="168"/>
      <c r="EY2891" s="168"/>
      <c r="EZ2891" s="168"/>
      <c r="FA2891" s="168"/>
      <c r="FB2891" s="168"/>
      <c r="FC2891" s="168"/>
      <c r="FD2891" s="168"/>
    </row>
    <row r="2892" spans="1:160" ht="9.9" customHeight="1" thickBot="1" x14ac:dyDescent="0.3"/>
    <row r="2893" spans="1:160" s="5" customFormat="1" ht="15.75" customHeight="1" x14ac:dyDescent="0.3">
      <c r="A2893" s="263"/>
      <c r="B2893" s="263"/>
      <c r="C2893" s="265"/>
      <c r="D2893" s="484"/>
      <c r="E2893" s="485"/>
      <c r="F2893" s="488" t="s">
        <v>0</v>
      </c>
      <c r="G2893" s="489"/>
      <c r="H2893" s="489"/>
      <c r="I2893" s="489"/>
      <c r="J2893" s="489"/>
      <c r="K2893" s="489"/>
      <c r="L2893" s="489"/>
      <c r="M2893" s="489"/>
      <c r="N2893" s="489"/>
      <c r="O2893" s="490"/>
      <c r="P2893" s="494" t="s">
        <v>1</v>
      </c>
      <c r="Q2893" s="495"/>
      <c r="R2893" s="495"/>
      <c r="S2893" s="496"/>
      <c r="T2893" s="500"/>
      <c r="U2893" s="501"/>
      <c r="V2893" s="33"/>
      <c r="W2893" s="57"/>
      <c r="X2893" s="86"/>
      <c r="Y2893" s="33"/>
      <c r="Z2893" s="36"/>
      <c r="AA2893" s="36"/>
      <c r="AD2893" s="33"/>
      <c r="AG2893" s="33"/>
      <c r="AH2893" s="43"/>
      <c r="AI2893" s="43"/>
      <c r="AJ2893" s="43"/>
      <c r="AK2893" s="43"/>
      <c r="AL2893" s="43"/>
      <c r="AM2893" s="43"/>
      <c r="AN2893" s="43"/>
      <c r="AO2893" s="43"/>
      <c r="AP2893" s="43"/>
      <c r="AQ2893" s="43"/>
      <c r="AR2893" s="43"/>
      <c r="AS2893" s="43"/>
      <c r="AT2893" s="43"/>
      <c r="AU2893" s="44"/>
      <c r="AV2893" s="33"/>
      <c r="AW2893" s="33"/>
      <c r="AX2893" s="33"/>
      <c r="AZ2893" s="141"/>
      <c r="BE2893" s="168"/>
      <c r="BF2893" s="168"/>
      <c r="BG2893" s="168"/>
      <c r="BH2893" s="168"/>
      <c r="BI2893" s="168"/>
      <c r="BJ2893" s="168"/>
      <c r="BK2893" s="168"/>
      <c r="BL2893" s="168"/>
      <c r="BM2893" s="168"/>
      <c r="DK2893" s="168"/>
      <c r="DL2893" s="168"/>
      <c r="DM2893" s="168"/>
      <c r="DN2893" s="168"/>
      <c r="DO2893" s="168"/>
      <c r="DP2893" s="168"/>
      <c r="DQ2893" s="168"/>
      <c r="DR2893" s="168"/>
      <c r="DS2893" s="168"/>
      <c r="DT2893" s="168"/>
      <c r="DU2893" s="168"/>
      <c r="DV2893" s="168"/>
      <c r="DW2893" s="168"/>
      <c r="DX2893" s="168"/>
      <c r="DY2893" s="168"/>
      <c r="DZ2893" s="168"/>
      <c r="EA2893" s="168"/>
      <c r="EB2893" s="168"/>
      <c r="EC2893" s="168"/>
      <c r="ED2893" s="168"/>
      <c r="EE2893" s="168"/>
      <c r="EF2893" s="168"/>
      <c r="EG2893" s="168"/>
      <c r="EH2893" s="168"/>
      <c r="EI2893" s="168"/>
      <c r="EJ2893" s="168"/>
      <c r="EK2893" s="168"/>
      <c r="EL2893" s="168"/>
      <c r="EM2893" s="168"/>
      <c r="EN2893" s="168"/>
      <c r="EO2893" s="168"/>
      <c r="EP2893" s="168"/>
      <c r="EQ2893" s="168"/>
      <c r="ER2893" s="168"/>
      <c r="ES2893" s="168"/>
      <c r="ET2893" s="168"/>
      <c r="EU2893" s="168"/>
      <c r="EV2893" s="168"/>
      <c r="EW2893" s="168"/>
      <c r="EX2893" s="168"/>
      <c r="EY2893" s="168"/>
      <c r="EZ2893" s="168"/>
      <c r="FA2893" s="168"/>
      <c r="FB2893" s="168"/>
      <c r="FC2893" s="168"/>
      <c r="FD2893" s="168"/>
    </row>
    <row r="2894" spans="1:160" s="5" customFormat="1" ht="15" customHeight="1" x14ac:dyDescent="0.3">
      <c r="A2894" s="263"/>
      <c r="B2894" s="263"/>
      <c r="C2894" s="265"/>
      <c r="D2894" s="481"/>
      <c r="E2894" s="482"/>
      <c r="F2894" s="491"/>
      <c r="G2894" s="492"/>
      <c r="H2894" s="492"/>
      <c r="I2894" s="492"/>
      <c r="J2894" s="492"/>
      <c r="K2894" s="492"/>
      <c r="L2894" s="492"/>
      <c r="M2894" s="492"/>
      <c r="N2894" s="492"/>
      <c r="O2894" s="493"/>
      <c r="P2894" s="497"/>
      <c r="Q2894" s="498"/>
      <c r="R2894" s="498"/>
      <c r="S2894" s="499"/>
      <c r="T2894" s="502"/>
      <c r="U2894" s="503"/>
      <c r="V2894" s="33"/>
      <c r="W2894" s="57"/>
      <c r="X2894" s="86"/>
      <c r="Y2894" s="38"/>
      <c r="Z2894" s="36"/>
      <c r="AA2894" s="36"/>
      <c r="AD2894" s="33"/>
      <c r="AG2894" s="33"/>
      <c r="AH2894" s="43"/>
      <c r="AI2894" s="43"/>
      <c r="AJ2894" s="43"/>
      <c r="AK2894" s="43"/>
      <c r="AL2894" s="43"/>
      <c r="AM2894" s="43"/>
      <c r="AN2894" s="43"/>
      <c r="AO2894" s="43"/>
      <c r="AP2894" s="43"/>
      <c r="AQ2894" s="43"/>
      <c r="AR2894" s="43"/>
      <c r="AS2894" s="43"/>
      <c r="AT2894" s="43"/>
      <c r="AU2894" s="44"/>
      <c r="AV2894" s="33"/>
      <c r="AW2894" s="33"/>
      <c r="AX2894" s="33"/>
      <c r="AZ2894" s="141"/>
      <c r="BE2894" s="168"/>
      <c r="BF2894" s="168"/>
      <c r="BG2894" s="168"/>
      <c r="BH2894" s="168"/>
      <c r="BI2894" s="168"/>
      <c r="BJ2894" s="168"/>
      <c r="BK2894" s="168"/>
      <c r="BL2894" s="168"/>
      <c r="BM2894" s="168"/>
      <c r="DK2894" s="168"/>
      <c r="DL2894" s="168"/>
      <c r="DM2894" s="168"/>
      <c r="DN2894" s="168"/>
      <c r="DO2894" s="168"/>
      <c r="DP2894" s="168"/>
      <c r="DQ2894" s="168"/>
      <c r="DR2894" s="168"/>
      <c r="DS2894" s="168"/>
      <c r="DT2894" s="168"/>
      <c r="DU2894" s="168"/>
      <c r="DV2894" s="168"/>
      <c r="DW2894" s="168"/>
      <c r="DX2894" s="168"/>
      <c r="DY2894" s="168"/>
      <c r="DZ2894" s="168"/>
      <c r="EA2894" s="168"/>
      <c r="EB2894" s="168"/>
      <c r="EC2894" s="168"/>
      <c r="ED2894" s="168"/>
      <c r="EE2894" s="168"/>
      <c r="EF2894" s="168"/>
      <c r="EG2894" s="168"/>
      <c r="EH2894" s="168"/>
      <c r="EI2894" s="168"/>
      <c r="EJ2894" s="168"/>
      <c r="EK2894" s="168"/>
      <c r="EL2894" s="168"/>
      <c r="EM2894" s="168"/>
      <c r="EN2894" s="168"/>
      <c r="EO2894" s="168"/>
      <c r="EP2894" s="168"/>
      <c r="EQ2894" s="168"/>
      <c r="ER2894" s="168"/>
      <c r="ES2894" s="168"/>
      <c r="ET2894" s="168"/>
      <c r="EU2894" s="168"/>
      <c r="EV2894" s="168"/>
      <c r="EW2894" s="168"/>
      <c r="EX2894" s="168"/>
      <c r="EY2894" s="168"/>
      <c r="EZ2894" s="168"/>
      <c r="FA2894" s="168"/>
      <c r="FB2894" s="168"/>
      <c r="FC2894" s="168"/>
      <c r="FD2894" s="168"/>
    </row>
    <row r="2895" spans="1:160" s="5" customFormat="1" ht="30" customHeight="1" thickBot="1" x14ac:dyDescent="0.35">
      <c r="A2895" s="263"/>
      <c r="B2895" s="263"/>
      <c r="C2895" s="265"/>
      <c r="D2895" s="486"/>
      <c r="E2895" s="487"/>
      <c r="F2895" s="506" t="s">
        <v>2</v>
      </c>
      <c r="G2895" s="507"/>
      <c r="H2895" s="507"/>
      <c r="I2895" s="507"/>
      <c r="J2895" s="507"/>
      <c r="K2895" s="507"/>
      <c r="L2895" s="507"/>
      <c r="M2895" s="507"/>
      <c r="N2895" s="507"/>
      <c r="O2895" s="508"/>
      <c r="P2895" s="32">
        <v>60</v>
      </c>
      <c r="Q2895" s="101" t="s">
        <v>3</v>
      </c>
      <c r="R2895" s="509">
        <v>147</v>
      </c>
      <c r="S2895" s="510"/>
      <c r="T2895" s="504"/>
      <c r="U2895" s="505"/>
      <c r="V2895" s="33">
        <f>+IF(C2904="","",1)</f>
        <v>1</v>
      </c>
      <c r="W2895" s="57"/>
      <c r="X2895" s="86"/>
      <c r="Y2895" s="39"/>
      <c r="Z2895" s="36"/>
      <c r="AA2895" s="36"/>
      <c r="AD2895" s="33"/>
      <c r="AG2895" s="33"/>
      <c r="AH2895" s="43"/>
      <c r="AI2895" s="43"/>
      <c r="AJ2895" s="43"/>
      <c r="AK2895" s="43"/>
      <c r="AL2895" s="43"/>
      <c r="AM2895" s="43"/>
      <c r="AN2895" s="43"/>
      <c r="AO2895" s="43"/>
      <c r="AP2895" s="43"/>
      <c r="AQ2895" s="43"/>
      <c r="AR2895" s="43"/>
      <c r="AS2895" s="43"/>
      <c r="AT2895" s="43"/>
      <c r="AU2895" s="44"/>
      <c r="AV2895" s="33"/>
      <c r="AW2895" s="33"/>
      <c r="AX2895" s="33"/>
      <c r="AZ2895" s="141"/>
      <c r="BE2895" s="168"/>
      <c r="BF2895" s="168"/>
      <c r="BG2895" s="168"/>
      <c r="BH2895" s="168"/>
      <c r="BI2895" s="168"/>
      <c r="BJ2895" s="168"/>
      <c r="BK2895" s="168"/>
      <c r="BL2895" s="168"/>
      <c r="BM2895" s="168"/>
      <c r="DK2895" s="168"/>
      <c r="DL2895" s="168"/>
      <c r="DM2895" s="168"/>
      <c r="DN2895" s="168"/>
      <c r="DO2895" s="168"/>
      <c r="DP2895" s="168"/>
      <c r="DQ2895" s="168"/>
      <c r="DR2895" s="168"/>
      <c r="DS2895" s="168"/>
      <c r="DT2895" s="168"/>
      <c r="DU2895" s="168"/>
      <c r="DV2895" s="168"/>
      <c r="DW2895" s="168"/>
      <c r="DX2895" s="168"/>
      <c r="DY2895" s="168"/>
      <c r="DZ2895" s="168"/>
      <c r="EA2895" s="168"/>
      <c r="EB2895" s="168"/>
      <c r="EC2895" s="168"/>
      <c r="ED2895" s="168"/>
      <c r="EE2895" s="168"/>
      <c r="EF2895" s="168"/>
      <c r="EG2895" s="168"/>
      <c r="EH2895" s="168"/>
      <c r="EI2895" s="168"/>
      <c r="EJ2895" s="168"/>
      <c r="EK2895" s="168"/>
      <c r="EL2895" s="168"/>
      <c r="EM2895" s="168"/>
      <c r="EN2895" s="168"/>
      <c r="EO2895" s="168"/>
      <c r="EP2895" s="168"/>
      <c r="EQ2895" s="168"/>
      <c r="ER2895" s="168"/>
      <c r="ES2895" s="168"/>
      <c r="ET2895" s="168"/>
      <c r="EU2895" s="168"/>
      <c r="EV2895" s="168"/>
      <c r="EW2895" s="168"/>
      <c r="EX2895" s="168"/>
      <c r="EY2895" s="168"/>
      <c r="EZ2895" s="168"/>
      <c r="FA2895" s="168"/>
      <c r="FB2895" s="168"/>
      <c r="FC2895" s="168"/>
      <c r="FD2895" s="168"/>
    </row>
    <row r="2896" spans="1:160" s="5" customFormat="1" ht="5.25" customHeight="1" thickBot="1" x14ac:dyDescent="0.35">
      <c r="A2896" s="263"/>
      <c r="B2896" s="263"/>
      <c r="C2896" s="265"/>
      <c r="D2896" s="454"/>
      <c r="E2896" s="454"/>
      <c r="F2896" s="454"/>
      <c r="G2896" s="454"/>
      <c r="H2896" s="454"/>
      <c r="I2896" s="454"/>
      <c r="J2896" s="454"/>
      <c r="K2896" s="454"/>
      <c r="L2896" s="454"/>
      <c r="M2896" s="454"/>
      <c r="N2896" s="454"/>
      <c r="O2896" s="454"/>
      <c r="P2896" s="454"/>
      <c r="Q2896" s="454"/>
      <c r="R2896" s="454"/>
      <c r="S2896" s="454"/>
      <c r="T2896" s="454"/>
      <c r="U2896" s="454"/>
      <c r="V2896" s="33"/>
      <c r="W2896" s="57"/>
      <c r="X2896" s="86"/>
      <c r="Y2896" s="38"/>
      <c r="Z2896" s="36"/>
      <c r="AA2896" s="36"/>
      <c r="AD2896" s="33"/>
      <c r="AG2896" s="33"/>
      <c r="AH2896" s="43"/>
      <c r="AI2896" s="43"/>
      <c r="AJ2896" s="43"/>
      <c r="AK2896" s="43"/>
      <c r="AL2896" s="43"/>
      <c r="AM2896" s="43"/>
      <c r="AN2896" s="43"/>
      <c r="AO2896" s="43"/>
      <c r="AP2896" s="43"/>
      <c r="AQ2896" s="43"/>
      <c r="AR2896" s="43"/>
      <c r="AS2896" s="43"/>
      <c r="AT2896" s="43"/>
      <c r="AU2896" s="44"/>
      <c r="AV2896" s="33"/>
      <c r="AW2896" s="33"/>
      <c r="AX2896" s="33"/>
      <c r="AZ2896" s="141"/>
      <c r="BE2896" s="168"/>
      <c r="BF2896" s="168"/>
      <c r="BG2896" s="168"/>
      <c r="BH2896" s="168"/>
      <c r="BI2896" s="168"/>
      <c r="BJ2896" s="168"/>
      <c r="BK2896" s="168"/>
      <c r="BL2896" s="168"/>
      <c r="BM2896" s="168"/>
      <c r="DK2896" s="168"/>
      <c r="DL2896" s="168"/>
      <c r="DM2896" s="168"/>
      <c r="DN2896" s="168"/>
      <c r="DO2896" s="168"/>
      <c r="DP2896" s="168"/>
      <c r="DQ2896" s="168"/>
      <c r="DR2896" s="168"/>
      <c r="DS2896" s="168"/>
      <c r="DT2896" s="168"/>
      <c r="DU2896" s="168"/>
      <c r="DV2896" s="168"/>
      <c r="DW2896" s="168"/>
      <c r="DX2896" s="168"/>
      <c r="DY2896" s="168"/>
      <c r="DZ2896" s="168"/>
      <c r="EA2896" s="168"/>
      <c r="EB2896" s="168"/>
      <c r="EC2896" s="168"/>
      <c r="ED2896" s="168"/>
      <c r="EE2896" s="168"/>
      <c r="EF2896" s="168"/>
      <c r="EG2896" s="168"/>
      <c r="EH2896" s="168"/>
      <c r="EI2896" s="168"/>
      <c r="EJ2896" s="168"/>
      <c r="EK2896" s="168"/>
      <c r="EL2896" s="168"/>
      <c r="EM2896" s="168"/>
      <c r="EN2896" s="168"/>
      <c r="EO2896" s="168"/>
      <c r="EP2896" s="168"/>
      <c r="EQ2896" s="168"/>
      <c r="ER2896" s="168"/>
      <c r="ES2896" s="168"/>
      <c r="ET2896" s="168"/>
      <c r="EU2896" s="168"/>
      <c r="EV2896" s="168"/>
      <c r="EW2896" s="168"/>
      <c r="EX2896" s="168"/>
      <c r="EY2896" s="168"/>
      <c r="EZ2896" s="168"/>
      <c r="FA2896" s="168"/>
      <c r="FB2896" s="168"/>
      <c r="FC2896" s="168"/>
      <c r="FD2896" s="168"/>
    </row>
    <row r="2897" spans="1:160" s="5" customFormat="1" ht="24.9" customHeight="1" x14ac:dyDescent="0.3">
      <c r="A2897" s="263"/>
      <c r="B2897" s="263"/>
      <c r="C2897" s="265"/>
      <c r="D2897" s="511" t="s">
        <v>4</v>
      </c>
      <c r="E2897" s="512"/>
      <c r="F2897" s="513" t="s">
        <v>168</v>
      </c>
      <c r="G2897" s="514"/>
      <c r="H2897" s="514"/>
      <c r="I2897" s="515"/>
      <c r="J2897" s="516" t="s">
        <v>5</v>
      </c>
      <c r="K2897" s="512"/>
      <c r="L2897" s="513" t="s">
        <v>102</v>
      </c>
      <c r="M2897" s="514"/>
      <c r="N2897" s="514"/>
      <c r="O2897" s="514"/>
      <c r="P2897" s="515"/>
      <c r="Q2897" s="1" t="s">
        <v>6</v>
      </c>
      <c r="R2897" s="513" t="s">
        <v>36</v>
      </c>
      <c r="S2897" s="514"/>
      <c r="T2897" s="514"/>
      <c r="U2897" s="517"/>
      <c r="V2897" s="33"/>
      <c r="W2897" s="57"/>
      <c r="X2897" s="86"/>
      <c r="Y2897" s="33"/>
      <c r="Z2897" s="36"/>
      <c r="AA2897" s="36"/>
      <c r="AD2897" s="33"/>
      <c r="AG2897" s="33"/>
      <c r="AH2897" s="43"/>
      <c r="AI2897" s="43"/>
      <c r="AJ2897" s="43"/>
      <c r="AK2897" s="43"/>
      <c r="AL2897" s="43"/>
      <c r="AM2897" s="43"/>
      <c r="AN2897" s="43"/>
      <c r="AO2897" s="43"/>
      <c r="AP2897" s="43"/>
      <c r="AQ2897" s="43"/>
      <c r="AR2897" s="43"/>
      <c r="AS2897" s="43"/>
      <c r="AT2897" s="43"/>
      <c r="AU2897" s="44"/>
      <c r="AV2897" s="33"/>
      <c r="AW2897" s="33"/>
      <c r="AX2897" s="33"/>
      <c r="AZ2897" s="141"/>
      <c r="BE2897" s="168"/>
      <c r="BF2897" s="168"/>
      <c r="BG2897" s="168"/>
      <c r="BH2897" s="168"/>
      <c r="BI2897" s="168"/>
      <c r="BJ2897" s="168"/>
      <c r="BK2897" s="168"/>
      <c r="BL2897" s="168"/>
      <c r="BM2897" s="168"/>
      <c r="DK2897" s="168"/>
      <c r="DL2897" s="168"/>
      <c r="DM2897" s="168"/>
      <c r="DN2897" s="168"/>
      <c r="DO2897" s="168"/>
      <c r="DP2897" s="168"/>
      <c r="DQ2897" s="168"/>
      <c r="DR2897" s="168"/>
      <c r="DS2897" s="168"/>
      <c r="DT2897" s="168"/>
      <c r="DU2897" s="168"/>
      <c r="DV2897" s="168"/>
      <c r="DW2897" s="168"/>
      <c r="DX2897" s="168"/>
      <c r="DY2897" s="168"/>
      <c r="DZ2897" s="168"/>
      <c r="EA2897" s="168"/>
      <c r="EB2897" s="168"/>
      <c r="EC2897" s="168"/>
      <c r="ED2897" s="168"/>
      <c r="EE2897" s="168"/>
      <c r="EF2897" s="168"/>
      <c r="EG2897" s="168"/>
      <c r="EH2897" s="168"/>
      <c r="EI2897" s="168"/>
      <c r="EJ2897" s="168"/>
      <c r="EK2897" s="168"/>
      <c r="EL2897" s="168"/>
      <c r="EM2897" s="168"/>
      <c r="EN2897" s="168"/>
      <c r="EO2897" s="168"/>
      <c r="EP2897" s="168"/>
      <c r="EQ2897" s="168"/>
      <c r="ER2897" s="168"/>
      <c r="ES2897" s="168"/>
      <c r="ET2897" s="168"/>
      <c r="EU2897" s="168"/>
      <c r="EV2897" s="168"/>
      <c r="EW2897" s="168"/>
      <c r="EX2897" s="168"/>
      <c r="EY2897" s="168"/>
      <c r="EZ2897" s="168"/>
      <c r="FA2897" s="168"/>
      <c r="FB2897" s="168"/>
      <c r="FC2897" s="168"/>
      <c r="FD2897" s="168"/>
    </row>
    <row r="2898" spans="1:160" s="5" customFormat="1" ht="45" customHeight="1" thickBot="1" x14ac:dyDescent="0.35">
      <c r="A2898" s="263"/>
      <c r="B2898" s="263"/>
      <c r="C2898" s="265"/>
      <c r="D2898" s="518" t="s">
        <v>7</v>
      </c>
      <c r="E2898" s="519"/>
      <c r="F2898" s="520" t="s">
        <v>169</v>
      </c>
      <c r="G2898" s="521"/>
      <c r="H2898" s="521"/>
      <c r="I2898" s="521"/>
      <c r="J2898" s="521"/>
      <c r="K2898" s="521"/>
      <c r="L2898" s="521"/>
      <c r="M2898" s="521"/>
      <c r="N2898" s="521"/>
      <c r="O2898" s="521"/>
      <c r="P2898" s="521"/>
      <c r="Q2898" s="521"/>
      <c r="R2898" s="521"/>
      <c r="S2898" s="521"/>
      <c r="T2898" s="521"/>
      <c r="U2898" s="522"/>
      <c r="V2898" s="33"/>
      <c r="W2898" s="57"/>
      <c r="X2898" s="86"/>
      <c r="Y2898" s="33"/>
      <c r="Z2898" s="36"/>
      <c r="AA2898" s="36"/>
      <c r="AD2898" s="33"/>
      <c r="AG2898" s="33"/>
      <c r="AH2898" s="43"/>
      <c r="AI2898" s="43"/>
      <c r="AJ2898" s="43"/>
      <c r="AK2898" s="43"/>
      <c r="AL2898" s="43"/>
      <c r="AM2898" s="43"/>
      <c r="AN2898" s="43"/>
      <c r="AO2898" s="43"/>
      <c r="AP2898" s="43"/>
      <c r="AQ2898" s="43"/>
      <c r="AR2898" s="43"/>
      <c r="AS2898" s="43"/>
      <c r="AT2898" s="43"/>
      <c r="AU2898" s="44"/>
      <c r="AV2898" s="33"/>
      <c r="AW2898" s="33"/>
      <c r="AX2898" s="33"/>
      <c r="AZ2898" s="141"/>
      <c r="BE2898" s="168"/>
      <c r="BF2898" s="168"/>
      <c r="BG2898" s="168"/>
      <c r="BH2898" s="168"/>
      <c r="BI2898" s="168"/>
      <c r="BJ2898" s="168"/>
      <c r="BK2898" s="168"/>
      <c r="BL2898" s="168"/>
      <c r="BM2898" s="168"/>
      <c r="DK2898" s="168"/>
      <c r="DL2898" s="168"/>
      <c r="DM2898" s="168"/>
      <c r="DN2898" s="168"/>
      <c r="DO2898" s="168"/>
      <c r="DP2898" s="168"/>
      <c r="DQ2898" s="168"/>
      <c r="DR2898" s="168"/>
      <c r="DS2898" s="168"/>
      <c r="DT2898" s="168"/>
      <c r="DU2898" s="168"/>
      <c r="DV2898" s="168"/>
      <c r="DW2898" s="168"/>
      <c r="DX2898" s="168"/>
      <c r="DY2898" s="168"/>
      <c r="DZ2898" s="168"/>
      <c r="EA2898" s="168"/>
      <c r="EB2898" s="168"/>
      <c r="EC2898" s="168"/>
      <c r="ED2898" s="168"/>
      <c r="EE2898" s="168"/>
      <c r="EF2898" s="168"/>
      <c r="EG2898" s="168"/>
      <c r="EH2898" s="168"/>
      <c r="EI2898" s="168"/>
      <c r="EJ2898" s="168"/>
      <c r="EK2898" s="168"/>
      <c r="EL2898" s="168"/>
      <c r="EM2898" s="168"/>
      <c r="EN2898" s="168"/>
      <c r="EO2898" s="168"/>
      <c r="EP2898" s="168"/>
      <c r="EQ2898" s="168"/>
      <c r="ER2898" s="168"/>
      <c r="ES2898" s="168"/>
      <c r="ET2898" s="168"/>
      <c r="EU2898" s="168"/>
      <c r="EV2898" s="168"/>
      <c r="EW2898" s="168"/>
      <c r="EX2898" s="168"/>
      <c r="EY2898" s="168"/>
      <c r="EZ2898" s="168"/>
      <c r="FA2898" s="168"/>
      <c r="FB2898" s="168"/>
      <c r="FC2898" s="168"/>
      <c r="FD2898" s="168"/>
    </row>
    <row r="2899" spans="1:160" s="5" customFormat="1" ht="5.0999999999999996" customHeight="1" thickBot="1" x14ac:dyDescent="0.35">
      <c r="A2899" s="263"/>
      <c r="B2899" s="263"/>
      <c r="C2899" s="265"/>
      <c r="D2899" s="523"/>
      <c r="E2899" s="523"/>
      <c r="F2899" s="523"/>
      <c r="G2899" s="523"/>
      <c r="H2899" s="523"/>
      <c r="I2899" s="523"/>
      <c r="J2899" s="523"/>
      <c r="K2899" s="523"/>
      <c r="L2899" s="523"/>
      <c r="M2899" s="523"/>
      <c r="N2899" s="523"/>
      <c r="O2899" s="523"/>
      <c r="P2899" s="523"/>
      <c r="Q2899" s="523"/>
      <c r="R2899" s="523"/>
      <c r="S2899" s="523"/>
      <c r="T2899" s="523"/>
      <c r="U2899" s="523"/>
      <c r="V2899" s="33"/>
      <c r="W2899" s="57"/>
      <c r="X2899" s="86"/>
      <c r="Y2899" s="33"/>
      <c r="Z2899" s="36"/>
      <c r="AA2899" s="36"/>
      <c r="AD2899" s="33"/>
      <c r="AG2899" s="33"/>
      <c r="AH2899" s="43"/>
      <c r="AI2899" s="43"/>
      <c r="AJ2899" s="43"/>
      <c r="AK2899" s="43"/>
      <c r="AL2899" s="43"/>
      <c r="AM2899" s="43"/>
      <c r="AN2899" s="43"/>
      <c r="AO2899" s="43"/>
      <c r="AP2899" s="43"/>
      <c r="AQ2899" s="43"/>
      <c r="AR2899" s="43"/>
      <c r="AS2899" s="43"/>
      <c r="AT2899" s="43"/>
      <c r="AU2899" s="44"/>
      <c r="AV2899" s="33"/>
      <c r="AW2899" s="33"/>
      <c r="AX2899" s="33"/>
      <c r="AZ2899" s="141"/>
      <c r="BE2899" s="168"/>
      <c r="BF2899" s="168"/>
      <c r="BG2899" s="168"/>
      <c r="BH2899" s="168"/>
      <c r="BI2899" s="168"/>
      <c r="BJ2899" s="168"/>
      <c r="BK2899" s="168"/>
      <c r="BL2899" s="168"/>
      <c r="BM2899" s="168"/>
      <c r="DK2899" s="168"/>
      <c r="DL2899" s="168"/>
      <c r="DM2899" s="168"/>
      <c r="DN2899" s="168"/>
      <c r="DO2899" s="168"/>
      <c r="DP2899" s="168"/>
      <c r="DQ2899" s="168"/>
      <c r="DR2899" s="168"/>
      <c r="DS2899" s="168"/>
      <c r="DT2899" s="168"/>
      <c r="DU2899" s="168"/>
      <c r="DV2899" s="168"/>
      <c r="DW2899" s="168"/>
      <c r="DX2899" s="168"/>
      <c r="DY2899" s="168"/>
      <c r="DZ2899" s="168"/>
      <c r="EA2899" s="168"/>
      <c r="EB2899" s="168"/>
      <c r="EC2899" s="168"/>
      <c r="ED2899" s="168"/>
      <c r="EE2899" s="168"/>
      <c r="EF2899" s="168"/>
      <c r="EG2899" s="168"/>
      <c r="EH2899" s="168"/>
      <c r="EI2899" s="168"/>
      <c r="EJ2899" s="168"/>
      <c r="EK2899" s="168"/>
      <c r="EL2899" s="168"/>
      <c r="EM2899" s="168"/>
      <c r="EN2899" s="168"/>
      <c r="EO2899" s="168"/>
      <c r="EP2899" s="168"/>
      <c r="EQ2899" s="168"/>
      <c r="ER2899" s="168"/>
      <c r="ES2899" s="168"/>
      <c r="ET2899" s="168"/>
      <c r="EU2899" s="168"/>
      <c r="EV2899" s="168"/>
      <c r="EW2899" s="168"/>
      <c r="EX2899" s="168"/>
      <c r="EY2899" s="168"/>
      <c r="EZ2899" s="168"/>
      <c r="FA2899" s="168"/>
      <c r="FB2899" s="168"/>
      <c r="FC2899" s="168"/>
      <c r="FD2899" s="168"/>
    </row>
    <row r="2900" spans="1:160" s="5" customFormat="1" ht="24.9" customHeight="1" thickBot="1" x14ac:dyDescent="0.35">
      <c r="A2900" s="263"/>
      <c r="B2900" s="263"/>
      <c r="C2900" s="265"/>
      <c r="D2900" s="2" t="s">
        <v>103</v>
      </c>
      <c r="E2900" s="98" t="s">
        <v>106</v>
      </c>
      <c r="F2900" s="455" t="s">
        <v>104</v>
      </c>
      <c r="G2900" s="524"/>
      <c r="H2900" s="456"/>
      <c r="I2900" s="525">
        <v>44058</v>
      </c>
      <c r="J2900" s="526"/>
      <c r="K2900" s="526"/>
      <c r="L2900" s="526"/>
      <c r="M2900" s="526"/>
      <c r="N2900" s="527"/>
      <c r="O2900" s="3" t="s">
        <v>8</v>
      </c>
      <c r="P2900" s="449" t="s">
        <v>24</v>
      </c>
      <c r="Q2900" s="450"/>
      <c r="R2900" s="450"/>
      <c r="S2900" s="450"/>
      <c r="T2900" s="450"/>
      <c r="U2900" s="528"/>
      <c r="V2900" s="33"/>
      <c r="W2900" s="57"/>
      <c r="X2900" s="86"/>
      <c r="Y2900" s="33"/>
      <c r="Z2900" s="36"/>
      <c r="AA2900" s="36"/>
      <c r="AD2900" s="33"/>
      <c r="AG2900" s="33"/>
      <c r="AH2900" s="43"/>
      <c r="AI2900" s="43"/>
      <c r="AJ2900" s="43"/>
      <c r="AK2900" s="43"/>
      <c r="AL2900" s="43"/>
      <c r="AM2900" s="43"/>
      <c r="AN2900" s="43"/>
      <c r="AO2900" s="43"/>
      <c r="AP2900" s="43"/>
      <c r="AQ2900" s="43"/>
      <c r="AR2900" s="43"/>
      <c r="AS2900" s="43"/>
      <c r="AT2900" s="43"/>
      <c r="AU2900" s="44"/>
      <c r="AV2900" s="33"/>
      <c r="AW2900" s="33"/>
      <c r="AX2900" s="33"/>
      <c r="AZ2900" s="141"/>
      <c r="BE2900" s="168"/>
      <c r="BF2900" s="168"/>
      <c r="BG2900" s="168"/>
      <c r="BH2900" s="168"/>
      <c r="BI2900" s="168"/>
      <c r="BJ2900" s="168"/>
      <c r="BK2900" s="168"/>
      <c r="BL2900" s="168"/>
      <c r="BM2900" s="168"/>
      <c r="DK2900" s="168"/>
      <c r="DL2900" s="168"/>
      <c r="DM2900" s="168"/>
      <c r="DN2900" s="168"/>
      <c r="DO2900" s="168"/>
      <c r="DP2900" s="168"/>
      <c r="DQ2900" s="168"/>
      <c r="DR2900" s="168"/>
      <c r="DS2900" s="168"/>
      <c r="DT2900" s="168"/>
      <c r="DU2900" s="168"/>
      <c r="DV2900" s="168"/>
      <c r="DW2900" s="168"/>
      <c r="DX2900" s="168"/>
      <c r="DY2900" s="168"/>
      <c r="DZ2900" s="168"/>
      <c r="EA2900" s="168"/>
      <c r="EB2900" s="168"/>
      <c r="EC2900" s="168"/>
      <c r="ED2900" s="168"/>
      <c r="EE2900" s="168"/>
      <c r="EF2900" s="168"/>
      <c r="EG2900" s="168"/>
      <c r="EH2900" s="168"/>
      <c r="EI2900" s="168"/>
      <c r="EJ2900" s="168"/>
      <c r="EK2900" s="168"/>
      <c r="EL2900" s="168"/>
      <c r="EM2900" s="168"/>
      <c r="EN2900" s="168"/>
      <c r="EO2900" s="168"/>
      <c r="EP2900" s="168"/>
      <c r="EQ2900" s="168"/>
      <c r="ER2900" s="168"/>
      <c r="ES2900" s="168"/>
      <c r="ET2900" s="168"/>
      <c r="EU2900" s="168"/>
      <c r="EV2900" s="168"/>
      <c r="EW2900" s="168"/>
      <c r="EX2900" s="168"/>
      <c r="EY2900" s="168"/>
      <c r="EZ2900" s="168"/>
      <c r="FA2900" s="168"/>
      <c r="FB2900" s="168"/>
      <c r="FC2900" s="168"/>
      <c r="FD2900" s="168"/>
    </row>
    <row r="2901" spans="1:160" s="5" customFormat="1" ht="5.0999999999999996" customHeight="1" thickBot="1" x14ac:dyDescent="0.35">
      <c r="A2901" s="263"/>
      <c r="B2901" s="263"/>
      <c r="C2901" s="265"/>
      <c r="D2901" s="100"/>
      <c r="E2901" s="100"/>
      <c r="F2901" s="100"/>
      <c r="G2901" s="100"/>
      <c r="H2901" s="100"/>
      <c r="I2901" s="100"/>
      <c r="J2901" s="100"/>
      <c r="K2901" s="100"/>
      <c r="L2901" s="100"/>
      <c r="M2901" s="100"/>
      <c r="N2901" s="100"/>
      <c r="O2901" s="100"/>
      <c r="P2901" s="100"/>
      <c r="Q2901" s="100"/>
      <c r="R2901" s="100"/>
      <c r="S2901" s="100"/>
      <c r="T2901" s="100"/>
      <c r="U2901" s="100"/>
      <c r="V2901" s="33"/>
      <c r="W2901" s="57"/>
      <c r="X2901" s="86"/>
      <c r="Y2901" s="33"/>
      <c r="Z2901" s="36"/>
      <c r="AA2901" s="36"/>
      <c r="AD2901" s="33"/>
      <c r="AG2901" s="33"/>
      <c r="AH2901" s="43"/>
      <c r="AI2901" s="43"/>
      <c r="AJ2901" s="43"/>
      <c r="AK2901" s="43"/>
      <c r="AL2901" s="43"/>
      <c r="AM2901" s="43"/>
      <c r="AN2901" s="43"/>
      <c r="AO2901" s="43"/>
      <c r="AP2901" s="43"/>
      <c r="AQ2901" s="43"/>
      <c r="AR2901" s="43"/>
      <c r="AS2901" s="43"/>
      <c r="AT2901" s="43"/>
      <c r="AU2901" s="44"/>
      <c r="AV2901" s="33"/>
      <c r="AW2901" s="33"/>
      <c r="AX2901" s="33"/>
      <c r="AZ2901" s="141"/>
      <c r="BE2901" s="168"/>
      <c r="BF2901" s="168"/>
      <c r="BG2901" s="168"/>
      <c r="BH2901" s="168"/>
      <c r="BI2901" s="168"/>
      <c r="BJ2901" s="168"/>
      <c r="BK2901" s="168"/>
      <c r="BL2901" s="168"/>
      <c r="BM2901" s="168"/>
      <c r="DK2901" s="168"/>
      <c r="DL2901" s="168"/>
      <c r="DM2901" s="168"/>
      <c r="DN2901" s="168"/>
      <c r="DO2901" s="168"/>
      <c r="DP2901" s="168"/>
      <c r="DQ2901" s="168"/>
      <c r="DR2901" s="168"/>
      <c r="DS2901" s="168"/>
      <c r="DT2901" s="168"/>
      <c r="DU2901" s="168"/>
      <c r="DV2901" s="168"/>
      <c r="DW2901" s="168"/>
      <c r="DX2901" s="168"/>
      <c r="DY2901" s="168"/>
      <c r="DZ2901" s="168"/>
      <c r="EA2901" s="168"/>
      <c r="EB2901" s="168"/>
      <c r="EC2901" s="168"/>
      <c r="ED2901" s="168"/>
      <c r="EE2901" s="168"/>
      <c r="EF2901" s="168"/>
      <c r="EG2901" s="168"/>
      <c r="EH2901" s="168"/>
      <c r="EI2901" s="168"/>
      <c r="EJ2901" s="168"/>
      <c r="EK2901" s="168"/>
      <c r="EL2901" s="168"/>
      <c r="EM2901" s="168"/>
      <c r="EN2901" s="168"/>
      <c r="EO2901" s="168"/>
      <c r="EP2901" s="168"/>
      <c r="EQ2901" s="168"/>
      <c r="ER2901" s="168"/>
      <c r="ES2901" s="168"/>
      <c r="ET2901" s="168"/>
      <c r="EU2901" s="168"/>
      <c r="EV2901" s="168"/>
      <c r="EW2901" s="168"/>
      <c r="EX2901" s="168"/>
      <c r="EY2901" s="168"/>
      <c r="EZ2901" s="168"/>
      <c r="FA2901" s="168"/>
      <c r="FB2901" s="168"/>
      <c r="FC2901" s="168"/>
      <c r="FD2901" s="168"/>
    </row>
    <row r="2902" spans="1:160" s="5" customFormat="1" ht="24.9" customHeight="1" thickBot="1" x14ac:dyDescent="0.35">
      <c r="A2902" s="263"/>
      <c r="B2902" s="263"/>
      <c r="C2902" s="265"/>
      <c r="D2902" s="2" t="s">
        <v>31</v>
      </c>
      <c r="E2902" s="449"/>
      <c r="F2902" s="450"/>
      <c r="G2902" s="450"/>
      <c r="H2902" s="450"/>
      <c r="I2902" s="450"/>
      <c r="J2902" s="451"/>
      <c r="K2902" s="19" t="s">
        <v>105</v>
      </c>
      <c r="L2902" s="452"/>
      <c r="M2902" s="452"/>
      <c r="N2902" s="452"/>
      <c r="O2902" s="452"/>
      <c r="P2902" s="452"/>
      <c r="Q2902" s="452"/>
      <c r="R2902" s="452"/>
      <c r="S2902" s="452"/>
      <c r="T2902" s="452"/>
      <c r="U2902" s="453"/>
      <c r="V2902" s="33"/>
      <c r="W2902" s="57"/>
      <c r="X2902" s="86"/>
      <c r="Y2902" s="33"/>
      <c r="Z2902" s="36"/>
      <c r="AA2902" s="36"/>
      <c r="AD2902" s="33"/>
      <c r="AG2902" s="33"/>
      <c r="AH2902" s="43"/>
      <c r="AI2902" s="43"/>
      <c r="AJ2902" s="43"/>
      <c r="AK2902" s="43"/>
      <c r="AL2902" s="43"/>
      <c r="AM2902" s="43"/>
      <c r="AN2902" s="43"/>
      <c r="AO2902" s="43"/>
      <c r="AP2902" s="43"/>
      <c r="AQ2902" s="43"/>
      <c r="AR2902" s="43"/>
      <c r="AS2902" s="43"/>
      <c r="AT2902" s="43"/>
      <c r="AU2902" s="44"/>
      <c r="AV2902" s="33"/>
      <c r="AW2902" s="33"/>
      <c r="AX2902" s="33"/>
      <c r="AZ2902" s="141"/>
      <c r="BE2902" s="168"/>
      <c r="BF2902" s="168"/>
      <c r="BG2902" s="168"/>
      <c r="BH2902" s="168"/>
      <c r="BI2902" s="168"/>
      <c r="BJ2902" s="168"/>
      <c r="BK2902" s="168"/>
      <c r="BL2902" s="168"/>
      <c r="BM2902" s="168"/>
      <c r="DK2902" s="168"/>
      <c r="DL2902" s="168"/>
      <c r="DM2902" s="168"/>
      <c r="DN2902" s="168"/>
      <c r="DO2902" s="168"/>
      <c r="DP2902" s="168"/>
      <c r="DQ2902" s="168"/>
      <c r="DR2902" s="168"/>
      <c r="DS2902" s="168"/>
      <c r="DT2902" s="168"/>
      <c r="DU2902" s="168"/>
      <c r="DV2902" s="168"/>
      <c r="DW2902" s="168"/>
      <c r="DX2902" s="168"/>
      <c r="DY2902" s="168"/>
      <c r="DZ2902" s="168"/>
      <c r="EA2902" s="168"/>
      <c r="EB2902" s="168"/>
      <c r="EC2902" s="168"/>
      <c r="ED2902" s="168"/>
      <c r="EE2902" s="168"/>
      <c r="EF2902" s="168"/>
      <c r="EG2902" s="168"/>
      <c r="EH2902" s="168"/>
      <c r="EI2902" s="168"/>
      <c r="EJ2902" s="168"/>
      <c r="EK2902" s="168"/>
      <c r="EL2902" s="168"/>
      <c r="EM2902" s="168"/>
      <c r="EN2902" s="168"/>
      <c r="EO2902" s="168"/>
      <c r="EP2902" s="168"/>
      <c r="EQ2902" s="168"/>
      <c r="ER2902" s="168"/>
      <c r="ES2902" s="168"/>
      <c r="ET2902" s="168"/>
      <c r="EU2902" s="168"/>
      <c r="EV2902" s="168"/>
      <c r="EW2902" s="168"/>
      <c r="EX2902" s="168"/>
      <c r="EY2902" s="168"/>
      <c r="EZ2902" s="168"/>
      <c r="FA2902" s="168"/>
      <c r="FB2902" s="168"/>
      <c r="FC2902" s="168"/>
      <c r="FD2902" s="168"/>
    </row>
    <row r="2903" spans="1:160" s="5" customFormat="1" ht="5.0999999999999996" customHeight="1" thickBot="1" x14ac:dyDescent="0.35">
      <c r="A2903" s="263"/>
      <c r="B2903" s="263"/>
      <c r="C2903" s="265"/>
      <c r="D2903" s="454"/>
      <c r="E2903" s="454"/>
      <c r="F2903" s="454"/>
      <c r="G2903" s="454"/>
      <c r="H2903" s="454"/>
      <c r="I2903" s="454"/>
      <c r="J2903" s="454"/>
      <c r="K2903" s="454"/>
      <c r="L2903" s="454"/>
      <c r="M2903" s="454"/>
      <c r="N2903" s="454"/>
      <c r="O2903" s="454"/>
      <c r="P2903" s="454"/>
      <c r="Q2903" s="454"/>
      <c r="R2903" s="454"/>
      <c r="S2903" s="454"/>
      <c r="T2903" s="454"/>
      <c r="U2903" s="454"/>
      <c r="V2903" s="33"/>
      <c r="W2903" s="57"/>
      <c r="X2903" s="86"/>
      <c r="Y2903" s="33"/>
      <c r="Z2903" s="36"/>
      <c r="AA2903" s="36"/>
      <c r="AD2903" s="33"/>
      <c r="AG2903" s="33"/>
      <c r="AH2903" s="43"/>
      <c r="AI2903" s="43"/>
      <c r="AJ2903" s="43"/>
      <c r="AK2903" s="43"/>
      <c r="AL2903" s="43"/>
      <c r="AM2903" s="43"/>
      <c r="AN2903" s="43"/>
      <c r="AO2903" s="43"/>
      <c r="AP2903" s="43"/>
      <c r="AQ2903" s="43"/>
      <c r="AR2903" s="43"/>
      <c r="AS2903" s="43"/>
      <c r="AT2903" s="43"/>
      <c r="AU2903" s="44"/>
      <c r="AV2903" s="33"/>
      <c r="AW2903" s="33"/>
      <c r="AX2903" s="33"/>
      <c r="AZ2903" s="141"/>
      <c r="BE2903" s="168"/>
      <c r="BF2903" s="168"/>
      <c r="BG2903" s="168"/>
      <c r="BH2903" s="168"/>
      <c r="BI2903" s="168"/>
      <c r="BJ2903" s="168"/>
      <c r="BK2903" s="168"/>
      <c r="BL2903" s="168"/>
      <c r="BM2903" s="168"/>
      <c r="DK2903" s="168"/>
      <c r="DL2903" s="168"/>
      <c r="DM2903" s="168"/>
      <c r="DN2903" s="168"/>
      <c r="DO2903" s="168"/>
      <c r="DP2903" s="168"/>
      <c r="DQ2903" s="168"/>
      <c r="DR2903" s="168"/>
      <c r="DS2903" s="168"/>
      <c r="DT2903" s="168"/>
      <c r="DU2903" s="168"/>
      <c r="DV2903" s="168"/>
      <c r="DW2903" s="168"/>
      <c r="DX2903" s="168"/>
      <c r="DY2903" s="168"/>
      <c r="DZ2903" s="168"/>
      <c r="EA2903" s="168"/>
      <c r="EB2903" s="168"/>
      <c r="EC2903" s="168"/>
      <c r="ED2903" s="168"/>
      <c r="EE2903" s="168"/>
      <c r="EF2903" s="168"/>
      <c r="EG2903" s="168"/>
      <c r="EH2903" s="168"/>
      <c r="EI2903" s="168"/>
      <c r="EJ2903" s="168"/>
      <c r="EK2903" s="168"/>
      <c r="EL2903" s="168"/>
      <c r="EM2903" s="168"/>
      <c r="EN2903" s="168"/>
      <c r="EO2903" s="168"/>
      <c r="EP2903" s="168"/>
      <c r="EQ2903" s="168"/>
      <c r="ER2903" s="168"/>
      <c r="ES2903" s="168"/>
      <c r="ET2903" s="168"/>
      <c r="EU2903" s="168"/>
      <c r="EV2903" s="168"/>
      <c r="EW2903" s="168"/>
      <c r="EX2903" s="168"/>
      <c r="EY2903" s="168"/>
      <c r="EZ2903" s="168"/>
      <c r="FA2903" s="168"/>
      <c r="FB2903" s="168"/>
      <c r="FC2903" s="168"/>
      <c r="FD2903" s="168"/>
    </row>
    <row r="2904" spans="1:160" s="5" customFormat="1" ht="45" customHeight="1" thickBot="1" x14ac:dyDescent="0.35">
      <c r="A2904" s="263">
        <f>+E2904</f>
        <v>9.0899999999999981</v>
      </c>
      <c r="B2904" s="264">
        <f>+U2928</f>
        <v>0</v>
      </c>
      <c r="C2904" s="265">
        <v>52</v>
      </c>
      <c r="D2904" s="165" t="s">
        <v>9</v>
      </c>
      <c r="E2904" s="180">
        <v>9.0899999999999981</v>
      </c>
      <c r="F2904" s="455" t="s">
        <v>29</v>
      </c>
      <c r="G2904" s="456"/>
      <c r="H2904" s="532" t="s">
        <v>154</v>
      </c>
      <c r="I2904" s="457"/>
      <c r="J2904" s="457"/>
      <c r="K2904" s="457"/>
      <c r="L2904" s="457"/>
      <c r="M2904" s="458"/>
      <c r="N2904" s="459" t="s">
        <v>32</v>
      </c>
      <c r="O2904" s="460"/>
      <c r="P2904" s="461"/>
      <c r="Q2904" s="462" t="s">
        <v>54</v>
      </c>
      <c r="R2904" s="463"/>
      <c r="S2904" s="463"/>
      <c r="T2904" s="463"/>
      <c r="U2904" s="464"/>
      <c r="V2904" s="33"/>
      <c r="W2904" s="57"/>
      <c r="X2904" s="86"/>
      <c r="Y2904" s="33"/>
      <c r="Z2904" s="38"/>
      <c r="AA2904" s="38"/>
      <c r="AD2904" s="33"/>
      <c r="AG2904" s="33"/>
      <c r="AH2904" s="43"/>
      <c r="AI2904" s="43"/>
      <c r="AJ2904" s="43"/>
      <c r="AK2904" s="43"/>
      <c r="AL2904" s="43"/>
      <c r="AM2904" s="43"/>
      <c r="AN2904" s="43"/>
      <c r="AO2904" s="43"/>
      <c r="AP2904" s="43"/>
      <c r="AQ2904" s="43"/>
      <c r="AR2904" s="43"/>
      <c r="AS2904" s="43"/>
      <c r="AT2904" s="43"/>
      <c r="AU2904" s="44"/>
      <c r="AV2904" s="33"/>
      <c r="AW2904" s="33"/>
      <c r="AX2904" s="33"/>
      <c r="AZ2904" s="141"/>
      <c r="BE2904" s="168"/>
      <c r="BF2904" s="168"/>
      <c r="BG2904" s="168"/>
      <c r="BH2904" s="168"/>
      <c r="BI2904" s="168"/>
      <c r="BJ2904" s="168"/>
      <c r="BK2904" s="168"/>
      <c r="BL2904" s="168"/>
      <c r="BM2904" s="168"/>
      <c r="DK2904" s="168"/>
      <c r="DL2904" s="168"/>
      <c r="DM2904" s="168"/>
      <c r="DN2904" s="168"/>
      <c r="DO2904" s="168"/>
      <c r="DP2904" s="168"/>
      <c r="DQ2904" s="168"/>
      <c r="DR2904" s="168"/>
      <c r="DS2904" s="168"/>
      <c r="DT2904" s="168"/>
      <c r="DU2904" s="168"/>
      <c r="DV2904" s="168"/>
      <c r="DW2904" s="168"/>
      <c r="DX2904" s="168"/>
      <c r="DY2904" s="168"/>
      <c r="DZ2904" s="168"/>
      <c r="EA2904" s="168"/>
      <c r="EB2904" s="168"/>
      <c r="EC2904" s="168"/>
      <c r="ED2904" s="168"/>
      <c r="EE2904" s="168"/>
      <c r="EF2904" s="168"/>
      <c r="EG2904" s="168"/>
      <c r="EH2904" s="168"/>
      <c r="EI2904" s="168"/>
      <c r="EJ2904" s="168"/>
      <c r="EK2904" s="168"/>
      <c r="EL2904" s="168"/>
      <c r="EM2904" s="168"/>
      <c r="EN2904" s="168"/>
      <c r="EO2904" s="168"/>
      <c r="EP2904" s="168"/>
      <c r="EQ2904" s="168"/>
      <c r="ER2904" s="168"/>
      <c r="ES2904" s="168"/>
      <c r="ET2904" s="168"/>
      <c r="EU2904" s="168"/>
      <c r="EV2904" s="168"/>
      <c r="EW2904" s="168"/>
      <c r="EX2904" s="168"/>
      <c r="EY2904" s="168"/>
      <c r="EZ2904" s="168"/>
      <c r="FA2904" s="168"/>
      <c r="FB2904" s="168"/>
      <c r="FC2904" s="168"/>
      <c r="FD2904" s="168"/>
    </row>
    <row r="2905" spans="1:160" s="5" customFormat="1" ht="5.0999999999999996" customHeight="1" thickBot="1" x14ac:dyDescent="0.35">
      <c r="A2905" s="263"/>
      <c r="B2905" s="263"/>
      <c r="C2905" s="265"/>
      <c r="D2905" s="428"/>
      <c r="E2905" s="428"/>
      <c r="F2905" s="428"/>
      <c r="G2905" s="428"/>
      <c r="H2905" s="428"/>
      <c r="I2905" s="428"/>
      <c r="J2905" s="428"/>
      <c r="K2905" s="428"/>
      <c r="L2905" s="428"/>
      <c r="M2905" s="428"/>
      <c r="N2905" s="454"/>
      <c r="O2905" s="454"/>
      <c r="P2905" s="454"/>
      <c r="Q2905" s="454"/>
      <c r="R2905" s="454"/>
      <c r="S2905" s="454"/>
      <c r="T2905" s="454"/>
      <c r="U2905" s="454"/>
      <c r="V2905" s="33"/>
      <c r="W2905" s="57"/>
      <c r="X2905" s="86"/>
      <c r="Y2905" s="33"/>
      <c r="Z2905" s="76"/>
      <c r="AA2905" s="76"/>
      <c r="AD2905" s="33"/>
      <c r="AG2905" s="33"/>
      <c r="AH2905" s="43"/>
      <c r="AI2905" s="43"/>
      <c r="AJ2905" s="43"/>
      <c r="AK2905" s="43"/>
      <c r="AL2905" s="43"/>
      <c r="AM2905" s="43"/>
      <c r="AN2905" s="43"/>
      <c r="AO2905" s="43"/>
      <c r="AP2905" s="43"/>
      <c r="AQ2905" s="43"/>
      <c r="AR2905" s="43"/>
      <c r="AS2905" s="43"/>
      <c r="AT2905" s="43"/>
      <c r="AU2905" s="44"/>
      <c r="AV2905" s="33"/>
      <c r="AW2905" s="33"/>
      <c r="AX2905" s="33"/>
      <c r="AZ2905" s="141"/>
      <c r="BE2905" s="168"/>
      <c r="BF2905" s="168"/>
      <c r="BG2905" s="168"/>
      <c r="BH2905" s="168"/>
      <c r="BI2905" s="168"/>
      <c r="BJ2905" s="168"/>
      <c r="BK2905" s="168"/>
      <c r="BL2905" s="168"/>
      <c r="BM2905" s="168"/>
      <c r="DK2905" s="168"/>
      <c r="DL2905" s="168"/>
      <c r="DM2905" s="168"/>
      <c r="DN2905" s="168"/>
      <c r="DO2905" s="168"/>
      <c r="DP2905" s="168"/>
      <c r="DQ2905" s="168"/>
      <c r="DR2905" s="168"/>
      <c r="DS2905" s="168"/>
      <c r="DT2905" s="168"/>
      <c r="DU2905" s="168"/>
      <c r="DV2905" s="168"/>
      <c r="DW2905" s="168"/>
      <c r="DX2905" s="168"/>
      <c r="DY2905" s="168"/>
      <c r="DZ2905" s="168"/>
      <c r="EA2905" s="168"/>
      <c r="EB2905" s="168"/>
      <c r="EC2905" s="168"/>
      <c r="ED2905" s="168"/>
      <c r="EE2905" s="168"/>
      <c r="EF2905" s="168"/>
      <c r="EG2905" s="168"/>
      <c r="EH2905" s="168"/>
      <c r="EI2905" s="168"/>
      <c r="EJ2905" s="168"/>
      <c r="EK2905" s="168"/>
      <c r="EL2905" s="168"/>
      <c r="EM2905" s="168"/>
      <c r="EN2905" s="168"/>
      <c r="EO2905" s="168"/>
      <c r="EP2905" s="168"/>
      <c r="EQ2905" s="168"/>
      <c r="ER2905" s="168"/>
      <c r="ES2905" s="168"/>
      <c r="ET2905" s="168"/>
      <c r="EU2905" s="168"/>
      <c r="EV2905" s="168"/>
      <c r="EW2905" s="168"/>
      <c r="EX2905" s="168"/>
      <c r="EY2905" s="168"/>
      <c r="EZ2905" s="168"/>
      <c r="FA2905" s="168"/>
      <c r="FB2905" s="168"/>
      <c r="FC2905" s="168"/>
      <c r="FD2905" s="168"/>
    </row>
    <row r="2906" spans="1:160" s="5" customFormat="1" ht="24.9" customHeight="1" x14ac:dyDescent="0.3">
      <c r="A2906" s="263"/>
      <c r="B2906" s="263"/>
      <c r="C2906" s="265"/>
      <c r="D2906" s="465" t="s">
        <v>30</v>
      </c>
      <c r="E2906" s="466"/>
      <c r="F2906" s="466"/>
      <c r="G2906" s="466"/>
      <c r="H2906" s="466"/>
      <c r="I2906" s="466"/>
      <c r="J2906" s="466"/>
      <c r="K2906" s="466"/>
      <c r="L2906" s="466"/>
      <c r="M2906" s="467"/>
      <c r="N2906" s="468" t="s">
        <v>11</v>
      </c>
      <c r="O2906" s="470" t="s">
        <v>12</v>
      </c>
      <c r="P2906" s="471"/>
      <c r="Q2906" s="474" t="s">
        <v>13</v>
      </c>
      <c r="R2906" s="475"/>
      <c r="S2906" s="476"/>
      <c r="T2906" s="477" t="s">
        <v>27</v>
      </c>
      <c r="U2906" s="479" t="s">
        <v>28</v>
      </c>
      <c r="V2906" s="33"/>
      <c r="W2906" s="57"/>
      <c r="X2906" s="86"/>
      <c r="Y2906" s="33"/>
      <c r="Z2906" s="76"/>
      <c r="AA2906" s="76"/>
      <c r="AD2906" s="33"/>
      <c r="AG2906" s="33"/>
      <c r="AH2906" s="43"/>
      <c r="AI2906" s="43"/>
      <c r="AJ2906" s="43"/>
      <c r="AK2906" s="43"/>
      <c r="AL2906" s="43"/>
      <c r="AM2906" s="43"/>
      <c r="AN2906" s="43"/>
      <c r="AO2906" s="43"/>
      <c r="AP2906" s="43"/>
      <c r="AQ2906" s="43"/>
      <c r="AR2906" s="43"/>
      <c r="AS2906" s="43"/>
      <c r="AT2906" s="43"/>
      <c r="AU2906" s="44"/>
      <c r="AV2906" s="33"/>
      <c r="AW2906" s="33"/>
      <c r="AX2906" s="33"/>
      <c r="AZ2906" s="141"/>
      <c r="BE2906" s="168"/>
      <c r="BF2906" s="168"/>
      <c r="BG2906" s="168"/>
      <c r="BH2906" s="168"/>
      <c r="BI2906" s="168"/>
      <c r="BJ2906" s="168"/>
      <c r="BK2906" s="168"/>
      <c r="BL2906" s="168"/>
      <c r="BM2906" s="168"/>
      <c r="DK2906" s="168"/>
      <c r="DL2906" s="168"/>
      <c r="DM2906" s="168"/>
      <c r="DN2906" s="168"/>
      <c r="DO2906" s="168"/>
      <c r="DP2906" s="168"/>
      <c r="DQ2906" s="168"/>
      <c r="DR2906" s="168"/>
      <c r="DS2906" s="168"/>
      <c r="DT2906" s="168"/>
      <c r="DU2906" s="168"/>
      <c r="DV2906" s="168"/>
      <c r="DW2906" s="168"/>
      <c r="DX2906" s="168"/>
      <c r="DY2906" s="168"/>
      <c r="DZ2906" s="168"/>
      <c r="EA2906" s="168"/>
      <c r="EB2906" s="168"/>
      <c r="EC2906" s="168"/>
      <c r="ED2906" s="168"/>
      <c r="EE2906" s="168"/>
      <c r="EF2906" s="168"/>
      <c r="EG2906" s="168"/>
      <c r="EH2906" s="168"/>
      <c r="EI2906" s="168"/>
      <c r="EJ2906" s="168"/>
      <c r="EK2906" s="168"/>
      <c r="EL2906" s="168"/>
      <c r="EM2906" s="168"/>
      <c r="EN2906" s="168"/>
      <c r="EO2906" s="168"/>
      <c r="EP2906" s="168"/>
      <c r="EQ2906" s="168"/>
      <c r="ER2906" s="168"/>
      <c r="ES2906" s="168"/>
      <c r="ET2906" s="168"/>
      <c r="EU2906" s="168"/>
      <c r="EV2906" s="168"/>
      <c r="EW2906" s="168"/>
      <c r="EX2906" s="168"/>
      <c r="EY2906" s="168"/>
      <c r="EZ2906" s="168"/>
      <c r="FA2906" s="168"/>
      <c r="FB2906" s="168"/>
      <c r="FC2906" s="168"/>
      <c r="FD2906" s="168"/>
    </row>
    <row r="2907" spans="1:160" s="5" customFormat="1" ht="24.9" customHeight="1" x14ac:dyDescent="0.3">
      <c r="A2907" s="263"/>
      <c r="B2907" s="263"/>
      <c r="C2907" s="265"/>
      <c r="D2907" s="481"/>
      <c r="E2907" s="482"/>
      <c r="F2907" s="482"/>
      <c r="G2907" s="482"/>
      <c r="H2907" s="482"/>
      <c r="I2907" s="482"/>
      <c r="J2907" s="482"/>
      <c r="K2907" s="482"/>
      <c r="L2907" s="482"/>
      <c r="M2907" s="483"/>
      <c r="N2907" s="469"/>
      <c r="O2907" s="472"/>
      <c r="P2907" s="473"/>
      <c r="Q2907" s="7" t="s">
        <v>14</v>
      </c>
      <c r="R2907" s="7" t="s">
        <v>15</v>
      </c>
      <c r="S2907" s="7" t="s">
        <v>26</v>
      </c>
      <c r="T2907" s="478"/>
      <c r="U2907" s="480"/>
      <c r="V2907" s="33"/>
      <c r="W2907" s="57"/>
      <c r="X2907" s="86"/>
      <c r="Y2907" s="33"/>
      <c r="Z2907" s="77"/>
      <c r="AA2907" s="77"/>
      <c r="AD2907" s="33"/>
      <c r="AG2907" s="33"/>
      <c r="AH2907" s="43"/>
      <c r="AI2907" s="43"/>
      <c r="AJ2907" s="43"/>
      <c r="AK2907" s="43"/>
      <c r="AL2907" s="43"/>
      <c r="AM2907" s="43"/>
      <c r="AN2907" s="43"/>
      <c r="AO2907" s="43"/>
      <c r="AP2907" s="43"/>
      <c r="AQ2907" s="43"/>
      <c r="AR2907" s="43"/>
      <c r="AS2907" s="43"/>
      <c r="AT2907" s="43"/>
      <c r="AU2907" s="44"/>
      <c r="AV2907" s="33"/>
      <c r="AW2907" s="33"/>
      <c r="AX2907" s="33"/>
      <c r="AZ2907" s="141"/>
      <c r="BE2907" s="168"/>
      <c r="BF2907" s="168"/>
      <c r="BG2907" s="168"/>
      <c r="BH2907" s="168"/>
      <c r="BI2907" s="168"/>
      <c r="BJ2907" s="168"/>
      <c r="BK2907" s="168"/>
      <c r="BL2907" s="168"/>
      <c r="BM2907" s="168"/>
      <c r="DK2907" s="168"/>
      <c r="DL2907" s="168"/>
      <c r="DM2907" s="168"/>
      <c r="DN2907" s="168"/>
      <c r="DO2907" s="168"/>
      <c r="DP2907" s="168"/>
      <c r="DQ2907" s="168"/>
      <c r="DR2907" s="168"/>
      <c r="DS2907" s="168"/>
      <c r="DT2907" s="168"/>
      <c r="DU2907" s="168"/>
      <c r="DV2907" s="168"/>
      <c r="DW2907" s="168"/>
      <c r="DX2907" s="168"/>
      <c r="DY2907" s="168"/>
      <c r="DZ2907" s="168"/>
      <c r="EA2907" s="168"/>
      <c r="EB2907" s="168"/>
      <c r="EC2907" s="168"/>
      <c r="ED2907" s="168"/>
      <c r="EE2907" s="168"/>
      <c r="EF2907" s="168"/>
      <c r="EG2907" s="168"/>
      <c r="EH2907" s="168"/>
      <c r="EI2907" s="168"/>
      <c r="EJ2907" s="168"/>
      <c r="EK2907" s="168"/>
      <c r="EL2907" s="168"/>
      <c r="EM2907" s="168"/>
      <c r="EN2907" s="168"/>
      <c r="EO2907" s="168"/>
      <c r="EP2907" s="168"/>
      <c r="EQ2907" s="168"/>
      <c r="ER2907" s="168"/>
      <c r="ES2907" s="168"/>
      <c r="ET2907" s="168"/>
      <c r="EU2907" s="168"/>
      <c r="EV2907" s="168"/>
      <c r="EW2907" s="168"/>
      <c r="EX2907" s="168"/>
      <c r="EY2907" s="168"/>
      <c r="EZ2907" s="168"/>
      <c r="FA2907" s="168"/>
      <c r="FB2907" s="168"/>
      <c r="FC2907" s="168"/>
      <c r="FD2907" s="168"/>
    </row>
    <row r="2908" spans="1:160" s="5" customFormat="1" ht="24.9" customHeight="1" x14ac:dyDescent="0.3">
      <c r="A2908" s="263"/>
      <c r="B2908" s="263"/>
      <c r="C2908" s="265"/>
      <c r="D2908" s="481"/>
      <c r="E2908" s="482"/>
      <c r="F2908" s="482"/>
      <c r="G2908" s="482"/>
      <c r="H2908" s="482"/>
      <c r="I2908" s="482"/>
      <c r="J2908" s="482"/>
      <c r="K2908" s="482"/>
      <c r="L2908" s="482"/>
      <c r="M2908" s="483"/>
      <c r="N2908" s="16"/>
      <c r="O2908" s="529"/>
      <c r="P2908" s="530"/>
      <c r="Q2908" s="8"/>
      <c r="R2908" s="8"/>
      <c r="S2908" s="8"/>
      <c r="T2908" s="9"/>
      <c r="U2908" s="17"/>
      <c r="V2908" s="33"/>
      <c r="W2908" s="57"/>
      <c r="X2908" s="86"/>
      <c r="Y2908" s="33">
        <f>+C2904</f>
        <v>52</v>
      </c>
      <c r="Z2908" s="41">
        <f>+SUMIF($N2908:$N2927,$Z$16,$U2908:$U2927)</f>
        <v>0</v>
      </c>
      <c r="AA2908" s="41">
        <f>+SUMIF($N2908:$N2927,$AA$16,$U2908:$U2927)</f>
        <v>0</v>
      </c>
      <c r="AB2908" s="41">
        <f>+SUMIF($N2908:$N2927,$AB$16,$U2908:$U2927)</f>
        <v>0</v>
      </c>
      <c r="AC2908" s="41">
        <f>+SUMIF($N2908:$N2927,$AC$16,$U2908:$U2927)</f>
        <v>0</v>
      </c>
      <c r="AD2908" s="41">
        <f>+SUMIF($N2908:$N2927,$AD$16,$U2908:$U2927)</f>
        <v>0</v>
      </c>
      <c r="AE2908" s="41">
        <f>+SUMIF($N2908:$N2927,$AE$16,$U2908:$U2927)</f>
        <v>0</v>
      </c>
      <c r="AF2908" s="41">
        <f>+SUMIF($N2908:$N2927,$AF$16,$U2908:$U2927)</f>
        <v>0</v>
      </c>
      <c r="AG2908" s="41">
        <f>+SUMIF($N2908:$N2927,$AG$16,$U2908:$U2927)</f>
        <v>0</v>
      </c>
      <c r="AH2908" s="41">
        <f>+SUMIF($N2908:$N2927,$AH$16,$U2908:$U2927)</f>
        <v>0</v>
      </c>
      <c r="AI2908" s="41">
        <f>+SUMIF($N2908:$N2927,$AI$16,$U2908:$U2927)</f>
        <v>0</v>
      </c>
      <c r="AJ2908" s="41">
        <f>+SUMIF($N2908:$N2927,$AJ$16,$U2908:$U2927)</f>
        <v>0</v>
      </c>
      <c r="AK2908" s="41">
        <f>+SUMIF($N2908:$N2927,$AK$16,$U2908:$U2927)</f>
        <v>0</v>
      </c>
      <c r="AL2908" s="41">
        <f>+SUMIF($N2908:$N2927,$AL$16,$U2908:$U2927)</f>
        <v>0</v>
      </c>
      <c r="AM2908" s="41">
        <f>+SUMIF($N2908:$N2927,$AM$16,$U2908:$U2927)</f>
        <v>0</v>
      </c>
      <c r="AN2908" s="41">
        <f>+SUMIF($N2908:$N2927,$AN$16,$U2908:$U2927)</f>
        <v>0</v>
      </c>
      <c r="AO2908" s="41">
        <f>+SUMIF($N2908:$N2927,$AO$16,$U2908:$U2927)</f>
        <v>0</v>
      </c>
      <c r="AP2908" s="41">
        <f>+SUMIF($N2908:$N2927,$AP$16,$U2908:$U2927)</f>
        <v>0</v>
      </c>
      <c r="AQ2908" s="41">
        <f>+SUMIF($N2908:$N2927,$AQ$16,$U2908:$U2927)</f>
        <v>0</v>
      </c>
      <c r="AR2908" s="41">
        <f>+SUMIF($N2908:$N2927,$AR$16,$U2908:$U2927)</f>
        <v>0</v>
      </c>
      <c r="AS2908" s="43"/>
      <c r="AT2908" s="43"/>
      <c r="AU2908" s="44"/>
      <c r="AV2908" s="33"/>
      <c r="AW2908" s="33"/>
      <c r="AX2908" s="33"/>
      <c r="AZ2908" s="141"/>
      <c r="BE2908" s="168"/>
      <c r="BF2908" s="168"/>
      <c r="BG2908" s="168"/>
      <c r="BH2908" s="168"/>
      <c r="BI2908" s="168"/>
      <c r="BJ2908" s="168"/>
      <c r="BK2908" s="168"/>
      <c r="BL2908" s="168"/>
      <c r="BM2908" s="168"/>
      <c r="DK2908" s="168"/>
      <c r="DL2908" s="168"/>
      <c r="DM2908" s="168"/>
      <c r="DN2908" s="168"/>
      <c r="DO2908" s="168"/>
      <c r="DP2908" s="168"/>
      <c r="DQ2908" s="168"/>
      <c r="DR2908" s="168"/>
      <c r="DS2908" s="168"/>
      <c r="DT2908" s="168"/>
      <c r="DU2908" s="168"/>
      <c r="DV2908" s="168"/>
      <c r="DW2908" s="168"/>
      <c r="DX2908" s="168"/>
      <c r="DY2908" s="168"/>
      <c r="DZ2908" s="168"/>
      <c r="EA2908" s="168"/>
      <c r="EB2908" s="168"/>
      <c r="EC2908" s="168"/>
      <c r="ED2908" s="168"/>
      <c r="EE2908" s="168"/>
      <c r="EF2908" s="168"/>
      <c r="EG2908" s="168"/>
      <c r="EH2908" s="168"/>
      <c r="EI2908" s="168"/>
      <c r="EJ2908" s="168"/>
      <c r="EK2908" s="168"/>
      <c r="EL2908" s="168"/>
      <c r="EM2908" s="168"/>
      <c r="EN2908" s="168"/>
      <c r="EO2908" s="168"/>
      <c r="EP2908" s="168"/>
      <c r="EQ2908" s="168"/>
      <c r="ER2908" s="168"/>
      <c r="ES2908" s="168"/>
      <c r="ET2908" s="168"/>
      <c r="EU2908" s="168"/>
      <c r="EV2908" s="168"/>
      <c r="EW2908" s="168"/>
      <c r="EX2908" s="168"/>
      <c r="EY2908" s="168"/>
      <c r="EZ2908" s="168"/>
      <c r="FA2908" s="168"/>
      <c r="FB2908" s="168"/>
      <c r="FC2908" s="168"/>
      <c r="FD2908" s="168"/>
    </row>
    <row r="2909" spans="1:160" s="5" customFormat="1" ht="24.9" customHeight="1" x14ac:dyDescent="0.3">
      <c r="A2909" s="263"/>
      <c r="B2909" s="263"/>
      <c r="C2909" s="265"/>
      <c r="D2909" s="481"/>
      <c r="E2909" s="482"/>
      <c r="F2909" s="482"/>
      <c r="G2909" s="482"/>
      <c r="H2909" s="482"/>
      <c r="I2909" s="482"/>
      <c r="J2909" s="482"/>
      <c r="K2909" s="482"/>
      <c r="L2909" s="482"/>
      <c r="M2909" s="483"/>
      <c r="N2909" s="16"/>
      <c r="O2909" s="529"/>
      <c r="P2909" s="530"/>
      <c r="Q2909" s="8"/>
      <c r="R2909" s="8"/>
      <c r="S2909" s="8"/>
      <c r="T2909" s="9"/>
      <c r="U2909" s="17"/>
      <c r="V2909" s="33"/>
      <c r="W2909" s="57"/>
      <c r="X2909" s="86"/>
      <c r="Y2909" s="33"/>
      <c r="Z2909" s="36"/>
      <c r="AA2909" s="36"/>
      <c r="AC2909" s="93"/>
      <c r="AD2909" s="76"/>
      <c r="AE2909" s="76"/>
      <c r="AF2909" s="38"/>
      <c r="AG2909" s="88"/>
      <c r="AH2909" s="88"/>
      <c r="AI2909" s="88"/>
      <c r="AJ2909" s="88"/>
      <c r="AK2909" s="88"/>
      <c r="AL2909" s="88"/>
      <c r="AM2909" s="88"/>
      <c r="AN2909" s="88"/>
      <c r="AO2909" s="88"/>
      <c r="AP2909" s="88"/>
      <c r="AQ2909" s="88"/>
      <c r="AR2909" s="88"/>
      <c r="AS2909" s="88"/>
      <c r="AT2909" s="88"/>
      <c r="AU2909" s="89"/>
      <c r="AV2909" s="38"/>
      <c r="AW2909" s="38"/>
      <c r="AX2909" s="38"/>
      <c r="AZ2909" s="141"/>
      <c r="BE2909" s="168"/>
      <c r="BF2909" s="168"/>
      <c r="BG2909" s="168"/>
      <c r="BH2909" s="168"/>
      <c r="BI2909" s="168"/>
      <c r="BJ2909" s="168"/>
      <c r="BK2909" s="168"/>
      <c r="BL2909" s="168"/>
      <c r="BM2909" s="168"/>
      <c r="DK2909" s="168"/>
      <c r="DL2909" s="168"/>
      <c r="DM2909" s="168"/>
      <c r="DN2909" s="168"/>
      <c r="DO2909" s="168"/>
      <c r="DP2909" s="168"/>
      <c r="DQ2909" s="168"/>
      <c r="DR2909" s="168"/>
      <c r="DS2909" s="168"/>
      <c r="DT2909" s="168"/>
      <c r="DU2909" s="168"/>
      <c r="DV2909" s="168"/>
      <c r="DW2909" s="168"/>
      <c r="DX2909" s="168"/>
      <c r="DY2909" s="168"/>
      <c r="DZ2909" s="168"/>
      <c r="EA2909" s="168"/>
      <c r="EB2909" s="168"/>
      <c r="EC2909" s="168"/>
      <c r="ED2909" s="168"/>
      <c r="EE2909" s="168"/>
      <c r="EF2909" s="168"/>
      <c r="EG2909" s="168"/>
      <c r="EH2909" s="168"/>
      <c r="EI2909" s="168"/>
      <c r="EJ2909" s="168"/>
      <c r="EK2909" s="168"/>
      <c r="EL2909" s="168"/>
      <c r="EM2909" s="168"/>
      <c r="EN2909" s="168"/>
      <c r="EO2909" s="168"/>
      <c r="EP2909" s="168"/>
      <c r="EQ2909" s="168"/>
      <c r="ER2909" s="168"/>
      <c r="ES2909" s="168"/>
      <c r="ET2909" s="168"/>
      <c r="EU2909" s="168"/>
      <c r="EV2909" s="168"/>
      <c r="EW2909" s="168"/>
      <c r="EX2909" s="168"/>
      <c r="EY2909" s="168"/>
      <c r="EZ2909" s="168"/>
      <c r="FA2909" s="168"/>
      <c r="FB2909" s="168"/>
      <c r="FC2909" s="168"/>
      <c r="FD2909" s="168"/>
    </row>
    <row r="2910" spans="1:160" s="5" customFormat="1" ht="24.9" customHeight="1" x14ac:dyDescent="0.3">
      <c r="A2910" s="263"/>
      <c r="B2910" s="263"/>
      <c r="C2910" s="265"/>
      <c r="D2910" s="481"/>
      <c r="E2910" s="482"/>
      <c r="F2910" s="482"/>
      <c r="G2910" s="482"/>
      <c r="H2910" s="482"/>
      <c r="I2910" s="482"/>
      <c r="J2910" s="482"/>
      <c r="K2910" s="482"/>
      <c r="L2910" s="482"/>
      <c r="M2910" s="483"/>
      <c r="N2910" s="16"/>
      <c r="O2910" s="529"/>
      <c r="P2910" s="530"/>
      <c r="Q2910" s="8"/>
      <c r="R2910" s="8"/>
      <c r="S2910" s="8"/>
      <c r="T2910" s="9"/>
      <c r="U2910" s="17"/>
      <c r="V2910" s="33"/>
      <c r="W2910" s="57"/>
      <c r="X2910" s="86"/>
      <c r="Y2910" s="33"/>
      <c r="Z2910" s="36"/>
      <c r="AA2910" s="36"/>
      <c r="AC2910" s="38"/>
      <c r="AD2910" s="76"/>
      <c r="AE2910" s="76"/>
      <c r="AF2910" s="38"/>
      <c r="AG2910" s="88"/>
      <c r="AH2910" s="88"/>
      <c r="AI2910" s="88"/>
      <c r="AJ2910" s="88"/>
      <c r="AK2910" s="88"/>
      <c r="AL2910" s="88"/>
      <c r="AM2910" s="88"/>
      <c r="AN2910" s="88"/>
      <c r="AO2910" s="88"/>
      <c r="AP2910" s="88"/>
      <c r="AQ2910" s="88"/>
      <c r="AR2910" s="88"/>
      <c r="AS2910" s="88"/>
      <c r="AT2910" s="38"/>
      <c r="AU2910" s="88"/>
      <c r="AV2910" s="88"/>
      <c r="AW2910" s="88"/>
      <c r="AX2910" s="38"/>
      <c r="AZ2910" s="141"/>
      <c r="BE2910" s="168"/>
      <c r="BF2910" s="168"/>
      <c r="BG2910" s="168"/>
      <c r="BH2910" s="168"/>
      <c r="BI2910" s="168"/>
      <c r="BJ2910" s="168"/>
      <c r="BK2910" s="168"/>
      <c r="BL2910" s="168"/>
      <c r="BM2910" s="168"/>
      <c r="DK2910" s="168"/>
      <c r="DL2910" s="168"/>
      <c r="DM2910" s="168"/>
      <c r="DN2910" s="168"/>
      <c r="DO2910" s="168"/>
      <c r="DP2910" s="168"/>
      <c r="DQ2910" s="168"/>
      <c r="DR2910" s="168"/>
      <c r="DS2910" s="168"/>
      <c r="DT2910" s="168"/>
      <c r="DU2910" s="168"/>
      <c r="DV2910" s="168"/>
      <c r="DW2910" s="168"/>
      <c r="DX2910" s="168"/>
      <c r="DY2910" s="168"/>
      <c r="DZ2910" s="168"/>
      <c r="EA2910" s="168"/>
      <c r="EB2910" s="168"/>
      <c r="EC2910" s="168"/>
      <c r="ED2910" s="168"/>
      <c r="EE2910" s="168"/>
      <c r="EF2910" s="168"/>
      <c r="EG2910" s="168"/>
      <c r="EH2910" s="168"/>
      <c r="EI2910" s="168"/>
      <c r="EJ2910" s="168"/>
      <c r="EK2910" s="168"/>
      <c r="EL2910" s="168"/>
      <c r="EM2910" s="168"/>
      <c r="EN2910" s="168"/>
      <c r="EO2910" s="168"/>
      <c r="EP2910" s="168"/>
      <c r="EQ2910" s="168"/>
      <c r="ER2910" s="168"/>
      <c r="ES2910" s="168"/>
      <c r="ET2910" s="168"/>
      <c r="EU2910" s="168"/>
      <c r="EV2910" s="168"/>
      <c r="EW2910" s="168"/>
      <c r="EX2910" s="168"/>
      <c r="EY2910" s="168"/>
      <c r="EZ2910" s="168"/>
      <c r="FA2910" s="168"/>
      <c r="FB2910" s="168"/>
      <c r="FC2910" s="168"/>
      <c r="FD2910" s="168"/>
    </row>
    <row r="2911" spans="1:160" s="5" customFormat="1" ht="24.9" customHeight="1" x14ac:dyDescent="0.3">
      <c r="A2911" s="263"/>
      <c r="B2911" s="263"/>
      <c r="C2911" s="265"/>
      <c r="D2911" s="481"/>
      <c r="E2911" s="482"/>
      <c r="F2911" s="482"/>
      <c r="G2911" s="482"/>
      <c r="H2911" s="482"/>
      <c r="I2911" s="482"/>
      <c r="J2911" s="482"/>
      <c r="K2911" s="482"/>
      <c r="L2911" s="482"/>
      <c r="M2911" s="483"/>
      <c r="N2911" s="16"/>
      <c r="O2911" s="529"/>
      <c r="P2911" s="530"/>
      <c r="Q2911" s="8"/>
      <c r="R2911" s="8"/>
      <c r="S2911" s="8"/>
      <c r="T2911" s="9"/>
      <c r="U2911" s="17"/>
      <c r="V2911" s="33"/>
      <c r="W2911" s="57"/>
      <c r="X2911" s="86"/>
      <c r="Y2911" s="33"/>
      <c r="Z2911" s="36"/>
      <c r="AA2911" s="36"/>
      <c r="AC2911" s="76"/>
      <c r="AD2911" s="89"/>
      <c r="AE2911" s="89"/>
      <c r="AF2911" s="90"/>
      <c r="AG2911" s="91"/>
      <c r="AH2911" s="88"/>
      <c r="AI2911" s="88"/>
      <c r="AJ2911" s="88"/>
      <c r="AK2911" s="88"/>
      <c r="AL2911" s="88"/>
      <c r="AM2911" s="88"/>
      <c r="AN2911" s="88"/>
      <c r="AO2911" s="88"/>
      <c r="AP2911" s="88"/>
      <c r="AQ2911" s="88"/>
      <c r="AR2911" s="88"/>
      <c r="AS2911" s="88"/>
      <c r="AT2911" s="90"/>
      <c r="AU2911" s="91"/>
      <c r="AV2911" s="88"/>
      <c r="AW2911" s="88"/>
      <c r="AX2911" s="38"/>
      <c r="AZ2911" s="141"/>
      <c r="BE2911" s="168"/>
      <c r="BF2911" s="168"/>
      <c r="BG2911" s="168"/>
      <c r="BH2911" s="168"/>
      <c r="BI2911" s="168"/>
      <c r="BJ2911" s="168"/>
      <c r="BK2911" s="168"/>
      <c r="BL2911" s="168"/>
      <c r="BM2911" s="168"/>
      <c r="DK2911" s="168"/>
      <c r="DL2911" s="168"/>
      <c r="DM2911" s="168"/>
      <c r="DN2911" s="168"/>
      <c r="DO2911" s="168"/>
      <c r="DP2911" s="168"/>
      <c r="DQ2911" s="168"/>
      <c r="DR2911" s="168"/>
      <c r="DS2911" s="168"/>
      <c r="DT2911" s="168"/>
      <c r="DU2911" s="168"/>
      <c r="DV2911" s="168"/>
      <c r="DW2911" s="168"/>
      <c r="DX2911" s="168"/>
      <c r="DY2911" s="168"/>
      <c r="DZ2911" s="168"/>
      <c r="EA2911" s="168"/>
      <c r="EB2911" s="168"/>
      <c r="EC2911" s="168"/>
      <c r="ED2911" s="168"/>
      <c r="EE2911" s="168"/>
      <c r="EF2911" s="168"/>
      <c r="EG2911" s="168"/>
      <c r="EH2911" s="168"/>
      <c r="EI2911" s="168"/>
      <c r="EJ2911" s="168"/>
      <c r="EK2911" s="168"/>
      <c r="EL2911" s="168"/>
      <c r="EM2911" s="168"/>
      <c r="EN2911" s="168"/>
      <c r="EO2911" s="168"/>
      <c r="EP2911" s="168"/>
      <c r="EQ2911" s="168"/>
      <c r="ER2911" s="168"/>
      <c r="ES2911" s="168"/>
      <c r="ET2911" s="168"/>
      <c r="EU2911" s="168"/>
      <c r="EV2911" s="168"/>
      <c r="EW2911" s="168"/>
      <c r="EX2911" s="168"/>
      <c r="EY2911" s="168"/>
      <c r="EZ2911" s="168"/>
      <c r="FA2911" s="168"/>
      <c r="FB2911" s="168"/>
      <c r="FC2911" s="168"/>
      <c r="FD2911" s="168"/>
    </row>
    <row r="2912" spans="1:160" s="5" customFormat="1" ht="24.9" customHeight="1" x14ac:dyDescent="0.3">
      <c r="A2912" s="263"/>
      <c r="B2912" s="263"/>
      <c r="C2912" s="265"/>
      <c r="D2912" s="481"/>
      <c r="E2912" s="482"/>
      <c r="F2912" s="482"/>
      <c r="G2912" s="482"/>
      <c r="H2912" s="482"/>
      <c r="I2912" s="482"/>
      <c r="J2912" s="482"/>
      <c r="K2912" s="482"/>
      <c r="L2912" s="482"/>
      <c r="M2912" s="483"/>
      <c r="N2912" s="16"/>
      <c r="O2912" s="529"/>
      <c r="P2912" s="530"/>
      <c r="Q2912" s="8"/>
      <c r="R2912" s="8"/>
      <c r="S2912" s="8"/>
      <c r="T2912" s="9"/>
      <c r="U2912" s="17"/>
      <c r="V2912" s="33"/>
      <c r="W2912" s="57"/>
      <c r="X2912" s="86"/>
      <c r="Y2912" s="33"/>
      <c r="Z2912" s="36"/>
      <c r="AA2912" s="36"/>
      <c r="AC2912" s="76"/>
      <c r="AD2912" s="89"/>
      <c r="AE2912" s="89"/>
      <c r="AF2912" s="90"/>
      <c r="AG2912" s="91"/>
      <c r="AH2912" s="88"/>
      <c r="AI2912" s="88"/>
      <c r="AJ2912" s="88"/>
      <c r="AK2912" s="88"/>
      <c r="AL2912" s="88"/>
      <c r="AM2912" s="88"/>
      <c r="AN2912" s="88"/>
      <c r="AO2912" s="88"/>
      <c r="AP2912" s="88"/>
      <c r="AQ2912" s="88"/>
      <c r="AR2912" s="88"/>
      <c r="AS2912" s="88"/>
      <c r="AT2912" s="90"/>
      <c r="AU2912" s="91"/>
      <c r="AV2912" s="88"/>
      <c r="AW2912" s="88"/>
      <c r="AX2912" s="38"/>
      <c r="AZ2912" s="141"/>
      <c r="BE2912" s="168"/>
      <c r="BF2912" s="168"/>
      <c r="BG2912" s="168"/>
      <c r="BH2912" s="168"/>
      <c r="BI2912" s="168"/>
      <c r="BJ2912" s="168"/>
      <c r="BK2912" s="168"/>
      <c r="BL2912" s="168"/>
      <c r="BM2912" s="168"/>
      <c r="DK2912" s="168"/>
      <c r="DL2912" s="168"/>
      <c r="DM2912" s="168"/>
      <c r="DN2912" s="168"/>
      <c r="DO2912" s="168"/>
      <c r="DP2912" s="168"/>
      <c r="DQ2912" s="168"/>
      <c r="DR2912" s="168"/>
      <c r="DS2912" s="168"/>
      <c r="DT2912" s="168"/>
      <c r="DU2912" s="168"/>
      <c r="DV2912" s="168"/>
      <c r="DW2912" s="168"/>
      <c r="DX2912" s="168"/>
      <c r="DY2912" s="168"/>
      <c r="DZ2912" s="168"/>
      <c r="EA2912" s="168"/>
      <c r="EB2912" s="168"/>
      <c r="EC2912" s="168"/>
      <c r="ED2912" s="168"/>
      <c r="EE2912" s="168"/>
      <c r="EF2912" s="168"/>
      <c r="EG2912" s="168"/>
      <c r="EH2912" s="168"/>
      <c r="EI2912" s="168"/>
      <c r="EJ2912" s="168"/>
      <c r="EK2912" s="168"/>
      <c r="EL2912" s="168"/>
      <c r="EM2912" s="168"/>
      <c r="EN2912" s="168"/>
      <c r="EO2912" s="168"/>
      <c r="EP2912" s="168"/>
      <c r="EQ2912" s="168"/>
      <c r="ER2912" s="168"/>
      <c r="ES2912" s="168"/>
      <c r="ET2912" s="168"/>
      <c r="EU2912" s="168"/>
      <c r="EV2912" s="168"/>
      <c r="EW2912" s="168"/>
      <c r="EX2912" s="168"/>
      <c r="EY2912" s="168"/>
      <c r="EZ2912" s="168"/>
      <c r="FA2912" s="168"/>
      <c r="FB2912" s="168"/>
      <c r="FC2912" s="168"/>
      <c r="FD2912" s="168"/>
    </row>
    <row r="2913" spans="1:160" s="5" customFormat="1" ht="24.9" customHeight="1" x14ac:dyDescent="0.3">
      <c r="A2913" s="263"/>
      <c r="B2913" s="263"/>
      <c r="C2913" s="265"/>
      <c r="D2913" s="481"/>
      <c r="E2913" s="482"/>
      <c r="F2913" s="482"/>
      <c r="G2913" s="482"/>
      <c r="H2913" s="482"/>
      <c r="I2913" s="482"/>
      <c r="J2913" s="482"/>
      <c r="K2913" s="482"/>
      <c r="L2913" s="482"/>
      <c r="M2913" s="483"/>
      <c r="N2913" s="16"/>
      <c r="O2913" s="529"/>
      <c r="P2913" s="530"/>
      <c r="Q2913" s="8"/>
      <c r="R2913" s="8"/>
      <c r="S2913" s="8"/>
      <c r="T2913" s="9"/>
      <c r="U2913" s="17"/>
      <c r="V2913" s="33"/>
      <c r="W2913" s="57"/>
      <c r="X2913" s="86"/>
      <c r="Y2913" s="33"/>
      <c r="Z2913" s="36"/>
      <c r="AA2913" s="36"/>
      <c r="AC2913" s="76"/>
      <c r="AD2913" s="89"/>
      <c r="AE2913" s="89"/>
      <c r="AF2913" s="90"/>
      <c r="AG2913" s="91"/>
      <c r="AH2913" s="88"/>
      <c r="AI2913" s="88"/>
      <c r="AJ2913" s="88"/>
      <c r="AK2913" s="88"/>
      <c r="AL2913" s="88"/>
      <c r="AM2913" s="88"/>
      <c r="AN2913" s="88"/>
      <c r="AO2913" s="88"/>
      <c r="AP2913" s="88"/>
      <c r="AQ2913" s="88"/>
      <c r="AR2913" s="88"/>
      <c r="AS2913" s="88"/>
      <c r="AT2913" s="90"/>
      <c r="AU2913" s="91"/>
      <c r="AV2913" s="88"/>
      <c r="AW2913" s="88"/>
      <c r="AX2913" s="38"/>
      <c r="AZ2913" s="141"/>
      <c r="BE2913" s="168"/>
      <c r="BF2913" s="168"/>
      <c r="BG2913" s="168"/>
      <c r="BH2913" s="168"/>
      <c r="BI2913" s="168"/>
      <c r="BJ2913" s="168"/>
      <c r="BK2913" s="168"/>
      <c r="BL2913" s="168"/>
      <c r="BM2913" s="168"/>
      <c r="DK2913" s="168"/>
      <c r="DL2913" s="168"/>
      <c r="DM2913" s="168"/>
      <c r="DN2913" s="168"/>
      <c r="DO2913" s="168"/>
      <c r="DP2913" s="168"/>
      <c r="DQ2913" s="168"/>
      <c r="DR2913" s="168"/>
      <c r="DS2913" s="168"/>
      <c r="DT2913" s="168"/>
      <c r="DU2913" s="168"/>
      <c r="DV2913" s="168"/>
      <c r="DW2913" s="168"/>
      <c r="DX2913" s="168"/>
      <c r="DY2913" s="168"/>
      <c r="DZ2913" s="168"/>
      <c r="EA2913" s="168"/>
      <c r="EB2913" s="168"/>
      <c r="EC2913" s="168"/>
      <c r="ED2913" s="168"/>
      <c r="EE2913" s="168"/>
      <c r="EF2913" s="168"/>
      <c r="EG2913" s="168"/>
      <c r="EH2913" s="168"/>
      <c r="EI2913" s="168"/>
      <c r="EJ2913" s="168"/>
      <c r="EK2913" s="168"/>
      <c r="EL2913" s="168"/>
      <c r="EM2913" s="168"/>
      <c r="EN2913" s="168"/>
      <c r="EO2913" s="168"/>
      <c r="EP2913" s="168"/>
      <c r="EQ2913" s="168"/>
      <c r="ER2913" s="168"/>
      <c r="ES2913" s="168"/>
      <c r="ET2913" s="168"/>
      <c r="EU2913" s="168"/>
      <c r="EV2913" s="168"/>
      <c r="EW2913" s="168"/>
      <c r="EX2913" s="168"/>
      <c r="EY2913" s="168"/>
      <c r="EZ2913" s="168"/>
      <c r="FA2913" s="168"/>
      <c r="FB2913" s="168"/>
      <c r="FC2913" s="168"/>
      <c r="FD2913" s="168"/>
    </row>
    <row r="2914" spans="1:160" s="5" customFormat="1" ht="24.9" customHeight="1" x14ac:dyDescent="0.3">
      <c r="A2914" s="263"/>
      <c r="B2914" s="263"/>
      <c r="C2914" s="265"/>
      <c r="D2914" s="481"/>
      <c r="E2914" s="482"/>
      <c r="F2914" s="482"/>
      <c r="G2914" s="482"/>
      <c r="H2914" s="482"/>
      <c r="I2914" s="482"/>
      <c r="J2914" s="482"/>
      <c r="K2914" s="482"/>
      <c r="L2914" s="482"/>
      <c r="M2914" s="483"/>
      <c r="N2914" s="16"/>
      <c r="O2914" s="529"/>
      <c r="P2914" s="530"/>
      <c r="Q2914" s="8"/>
      <c r="R2914" s="8"/>
      <c r="S2914" s="8"/>
      <c r="T2914" s="9"/>
      <c r="U2914" s="17"/>
      <c r="V2914" s="33"/>
      <c r="W2914" s="57"/>
      <c r="X2914" s="86"/>
      <c r="Y2914" s="33"/>
      <c r="Z2914" s="36"/>
      <c r="AA2914" s="36"/>
      <c r="AC2914" s="76"/>
      <c r="AD2914" s="89"/>
      <c r="AE2914" s="89"/>
      <c r="AF2914" s="90"/>
      <c r="AG2914" s="91"/>
      <c r="AH2914" s="88"/>
      <c r="AI2914" s="88"/>
      <c r="AJ2914" s="88"/>
      <c r="AK2914" s="88"/>
      <c r="AL2914" s="88"/>
      <c r="AM2914" s="88"/>
      <c r="AN2914" s="88"/>
      <c r="AO2914" s="88"/>
      <c r="AP2914" s="88"/>
      <c r="AQ2914" s="88"/>
      <c r="AR2914" s="88"/>
      <c r="AS2914" s="88"/>
      <c r="AT2914" s="90"/>
      <c r="AU2914" s="91"/>
      <c r="AV2914" s="88"/>
      <c r="AW2914" s="88"/>
      <c r="AX2914" s="38"/>
      <c r="AZ2914" s="141"/>
      <c r="BE2914" s="168"/>
      <c r="BF2914" s="168"/>
      <c r="BG2914" s="168"/>
      <c r="BH2914" s="168"/>
      <c r="BI2914" s="168"/>
      <c r="BJ2914" s="168"/>
      <c r="BK2914" s="168"/>
      <c r="BL2914" s="168"/>
      <c r="BM2914" s="168"/>
      <c r="DK2914" s="168"/>
      <c r="DL2914" s="168"/>
      <c r="DM2914" s="168"/>
      <c r="DN2914" s="168"/>
      <c r="DO2914" s="168"/>
      <c r="DP2914" s="168"/>
      <c r="DQ2914" s="168"/>
      <c r="DR2914" s="168"/>
      <c r="DS2914" s="168"/>
      <c r="DT2914" s="168"/>
      <c r="DU2914" s="168"/>
      <c r="DV2914" s="168"/>
      <c r="DW2914" s="168"/>
      <c r="DX2914" s="168"/>
      <c r="DY2914" s="168"/>
      <c r="DZ2914" s="168"/>
      <c r="EA2914" s="168"/>
      <c r="EB2914" s="168"/>
      <c r="EC2914" s="168"/>
      <c r="ED2914" s="168"/>
      <c r="EE2914" s="168"/>
      <c r="EF2914" s="168"/>
      <c r="EG2914" s="168"/>
      <c r="EH2914" s="168"/>
      <c r="EI2914" s="168"/>
      <c r="EJ2914" s="168"/>
      <c r="EK2914" s="168"/>
      <c r="EL2914" s="168"/>
      <c r="EM2914" s="168"/>
      <c r="EN2914" s="168"/>
      <c r="EO2914" s="168"/>
      <c r="EP2914" s="168"/>
      <c r="EQ2914" s="168"/>
      <c r="ER2914" s="168"/>
      <c r="ES2914" s="168"/>
      <c r="ET2914" s="168"/>
      <c r="EU2914" s="168"/>
      <c r="EV2914" s="168"/>
      <c r="EW2914" s="168"/>
      <c r="EX2914" s="168"/>
      <c r="EY2914" s="168"/>
      <c r="EZ2914" s="168"/>
      <c r="FA2914" s="168"/>
      <c r="FB2914" s="168"/>
      <c r="FC2914" s="168"/>
      <c r="FD2914" s="168"/>
    </row>
    <row r="2915" spans="1:160" s="5" customFormat="1" ht="24.9" customHeight="1" x14ac:dyDescent="0.3">
      <c r="A2915" s="263"/>
      <c r="B2915" s="263"/>
      <c r="C2915" s="265"/>
      <c r="D2915" s="481"/>
      <c r="E2915" s="482"/>
      <c r="F2915" s="482"/>
      <c r="G2915" s="482"/>
      <c r="H2915" s="482"/>
      <c r="I2915" s="482"/>
      <c r="J2915" s="482"/>
      <c r="K2915" s="482"/>
      <c r="L2915" s="482"/>
      <c r="M2915" s="483"/>
      <c r="N2915" s="16"/>
      <c r="O2915" s="529"/>
      <c r="P2915" s="530"/>
      <c r="Q2915" s="8"/>
      <c r="R2915" s="8"/>
      <c r="S2915" s="8"/>
      <c r="T2915" s="9"/>
      <c r="U2915" s="17"/>
      <c r="V2915" s="33"/>
      <c r="W2915" s="57"/>
      <c r="X2915" s="86"/>
      <c r="Y2915" s="33"/>
      <c r="Z2915" s="36"/>
      <c r="AA2915" s="36"/>
      <c r="AC2915" s="76"/>
      <c r="AD2915" s="89">
        <f>+U2928+U2879</f>
        <v>0</v>
      </c>
      <c r="AE2915" s="89"/>
      <c r="AF2915" s="90"/>
      <c r="AG2915" s="91"/>
      <c r="AH2915" s="88"/>
      <c r="AI2915" s="88"/>
      <c r="AJ2915" s="88"/>
      <c r="AK2915" s="88"/>
      <c r="AL2915" s="88"/>
      <c r="AM2915" s="88"/>
      <c r="AN2915" s="88"/>
      <c r="AO2915" s="88"/>
      <c r="AP2915" s="88"/>
      <c r="AQ2915" s="88"/>
      <c r="AR2915" s="88"/>
      <c r="AS2915" s="88"/>
      <c r="AT2915" s="90"/>
      <c r="AU2915" s="91"/>
      <c r="AV2915" s="88"/>
      <c r="AW2915" s="88"/>
      <c r="AX2915" s="38"/>
      <c r="AZ2915" s="141"/>
      <c r="BE2915" s="168"/>
      <c r="BF2915" s="168"/>
      <c r="BG2915" s="168"/>
      <c r="BH2915" s="168"/>
      <c r="BI2915" s="168"/>
      <c r="BJ2915" s="168"/>
      <c r="BK2915" s="168"/>
      <c r="BL2915" s="168"/>
      <c r="BM2915" s="168"/>
      <c r="DK2915" s="168"/>
      <c r="DL2915" s="168"/>
      <c r="DM2915" s="168"/>
      <c r="DN2915" s="168"/>
      <c r="DO2915" s="168"/>
      <c r="DP2915" s="168"/>
      <c r="DQ2915" s="168"/>
      <c r="DR2915" s="168"/>
      <c r="DS2915" s="168"/>
      <c r="DT2915" s="168"/>
      <c r="DU2915" s="168"/>
      <c r="DV2915" s="168"/>
      <c r="DW2915" s="168"/>
      <c r="DX2915" s="168"/>
      <c r="DY2915" s="168"/>
      <c r="DZ2915" s="168"/>
      <c r="EA2915" s="168"/>
      <c r="EB2915" s="168"/>
      <c r="EC2915" s="168"/>
      <c r="ED2915" s="168"/>
      <c r="EE2915" s="168"/>
      <c r="EF2915" s="168"/>
      <c r="EG2915" s="168"/>
      <c r="EH2915" s="168"/>
      <c r="EI2915" s="168"/>
      <c r="EJ2915" s="168"/>
      <c r="EK2915" s="168"/>
      <c r="EL2915" s="168"/>
      <c r="EM2915" s="168"/>
      <c r="EN2915" s="168"/>
      <c r="EO2915" s="168"/>
      <c r="EP2915" s="168"/>
      <c r="EQ2915" s="168"/>
      <c r="ER2915" s="168"/>
      <c r="ES2915" s="168"/>
      <c r="ET2915" s="168"/>
      <c r="EU2915" s="168"/>
      <c r="EV2915" s="168"/>
      <c r="EW2915" s="168"/>
      <c r="EX2915" s="168"/>
      <c r="EY2915" s="168"/>
      <c r="EZ2915" s="168"/>
      <c r="FA2915" s="168"/>
      <c r="FB2915" s="168"/>
      <c r="FC2915" s="168"/>
      <c r="FD2915" s="168"/>
    </row>
    <row r="2916" spans="1:160" s="5" customFormat="1" ht="24.9" customHeight="1" x14ac:dyDescent="0.3">
      <c r="A2916" s="263"/>
      <c r="B2916" s="263"/>
      <c r="C2916" s="265"/>
      <c r="D2916" s="481"/>
      <c r="E2916" s="482"/>
      <c r="F2916" s="482"/>
      <c r="G2916" s="482"/>
      <c r="H2916" s="482"/>
      <c r="I2916" s="482"/>
      <c r="J2916" s="482"/>
      <c r="K2916" s="482"/>
      <c r="L2916" s="482"/>
      <c r="M2916" s="483"/>
      <c r="N2916" s="16"/>
      <c r="O2916" s="529"/>
      <c r="P2916" s="530"/>
      <c r="Q2916" s="8"/>
      <c r="R2916" s="8"/>
      <c r="S2916" s="8"/>
      <c r="T2916" s="9"/>
      <c r="U2916" s="17"/>
      <c r="V2916" s="33"/>
      <c r="W2916" s="57"/>
      <c r="X2916" s="86"/>
      <c r="Y2916" s="33"/>
      <c r="Z2916" s="36"/>
      <c r="AA2916" s="36"/>
      <c r="AC2916" s="76"/>
      <c r="AD2916" s="89"/>
      <c r="AE2916" s="89"/>
      <c r="AF2916" s="90"/>
      <c r="AG2916" s="91"/>
      <c r="AH2916" s="88"/>
      <c r="AI2916" s="88"/>
      <c r="AJ2916" s="88"/>
      <c r="AK2916" s="88"/>
      <c r="AL2916" s="88"/>
      <c r="AM2916" s="88"/>
      <c r="AN2916" s="88"/>
      <c r="AO2916" s="88"/>
      <c r="AP2916" s="88"/>
      <c r="AQ2916" s="88"/>
      <c r="AR2916" s="88"/>
      <c r="AS2916" s="88"/>
      <c r="AT2916" s="90"/>
      <c r="AU2916" s="91"/>
      <c r="AV2916" s="88"/>
      <c r="AW2916" s="88"/>
      <c r="AX2916" s="38"/>
      <c r="AZ2916" s="141"/>
      <c r="BE2916" s="168"/>
      <c r="BF2916" s="168"/>
      <c r="BG2916" s="168"/>
      <c r="BH2916" s="168"/>
      <c r="BI2916" s="168"/>
      <c r="BJ2916" s="168"/>
      <c r="BK2916" s="168"/>
      <c r="BL2916" s="168"/>
      <c r="BM2916" s="168"/>
      <c r="DK2916" s="168"/>
      <c r="DL2916" s="168"/>
      <c r="DM2916" s="168"/>
      <c r="DN2916" s="168"/>
      <c r="DO2916" s="168"/>
      <c r="DP2916" s="168"/>
      <c r="DQ2916" s="168"/>
      <c r="DR2916" s="168"/>
      <c r="DS2916" s="168"/>
      <c r="DT2916" s="168"/>
      <c r="DU2916" s="168"/>
      <c r="DV2916" s="168"/>
      <c r="DW2916" s="168"/>
      <c r="DX2916" s="168"/>
      <c r="DY2916" s="168"/>
      <c r="DZ2916" s="168"/>
      <c r="EA2916" s="168"/>
      <c r="EB2916" s="168"/>
      <c r="EC2916" s="168"/>
      <c r="ED2916" s="168"/>
      <c r="EE2916" s="168"/>
      <c r="EF2916" s="168"/>
      <c r="EG2916" s="168"/>
      <c r="EH2916" s="168"/>
      <c r="EI2916" s="168"/>
      <c r="EJ2916" s="168"/>
      <c r="EK2916" s="168"/>
      <c r="EL2916" s="168"/>
      <c r="EM2916" s="168"/>
      <c r="EN2916" s="168"/>
      <c r="EO2916" s="168"/>
      <c r="EP2916" s="168"/>
      <c r="EQ2916" s="168"/>
      <c r="ER2916" s="168"/>
      <c r="ES2916" s="168"/>
      <c r="ET2916" s="168"/>
      <c r="EU2916" s="168"/>
      <c r="EV2916" s="168"/>
      <c r="EW2916" s="168"/>
      <c r="EX2916" s="168"/>
      <c r="EY2916" s="168"/>
      <c r="EZ2916" s="168"/>
      <c r="FA2916" s="168"/>
      <c r="FB2916" s="168"/>
      <c r="FC2916" s="168"/>
      <c r="FD2916" s="168"/>
    </row>
    <row r="2917" spans="1:160" s="5" customFormat="1" ht="24.9" customHeight="1" x14ac:dyDescent="0.3">
      <c r="A2917" s="263"/>
      <c r="B2917" s="263"/>
      <c r="C2917" s="265"/>
      <c r="D2917" s="481"/>
      <c r="E2917" s="482"/>
      <c r="F2917" s="482"/>
      <c r="G2917" s="482"/>
      <c r="H2917" s="482"/>
      <c r="I2917" s="482"/>
      <c r="J2917" s="482"/>
      <c r="K2917" s="482"/>
      <c r="L2917" s="482"/>
      <c r="M2917" s="483"/>
      <c r="N2917" s="16"/>
      <c r="O2917" s="529"/>
      <c r="P2917" s="530"/>
      <c r="Q2917" s="8"/>
      <c r="R2917" s="8"/>
      <c r="S2917" s="8"/>
      <c r="T2917" s="9"/>
      <c r="U2917" s="17"/>
      <c r="V2917" s="33"/>
      <c r="W2917" s="57"/>
      <c r="X2917" s="86"/>
      <c r="Y2917" s="33"/>
      <c r="Z2917" s="36"/>
      <c r="AA2917" s="36"/>
      <c r="AC2917" s="76"/>
      <c r="AD2917" s="89"/>
      <c r="AE2917" s="89"/>
      <c r="AF2917" s="90"/>
      <c r="AG2917" s="91"/>
      <c r="AH2917" s="88"/>
      <c r="AI2917" s="88"/>
      <c r="AJ2917" s="88"/>
      <c r="AK2917" s="88"/>
      <c r="AL2917" s="88"/>
      <c r="AM2917" s="88"/>
      <c r="AN2917" s="88"/>
      <c r="AO2917" s="88"/>
      <c r="AP2917" s="88"/>
      <c r="AQ2917" s="88"/>
      <c r="AR2917" s="88"/>
      <c r="AS2917" s="88"/>
      <c r="AT2917" s="90"/>
      <c r="AU2917" s="91"/>
      <c r="AV2917" s="88"/>
      <c r="AW2917" s="88"/>
      <c r="AX2917" s="38"/>
      <c r="AZ2917" s="141"/>
      <c r="BE2917" s="168"/>
      <c r="BF2917" s="168"/>
      <c r="BG2917" s="168"/>
      <c r="BH2917" s="168"/>
      <c r="BI2917" s="168"/>
      <c r="BJ2917" s="168"/>
      <c r="BK2917" s="168"/>
      <c r="BL2917" s="168"/>
      <c r="BM2917" s="168"/>
      <c r="DK2917" s="168"/>
      <c r="DL2917" s="168"/>
      <c r="DM2917" s="168"/>
      <c r="DN2917" s="168"/>
      <c r="DO2917" s="168"/>
      <c r="DP2917" s="168"/>
      <c r="DQ2917" s="168"/>
      <c r="DR2917" s="168"/>
      <c r="DS2917" s="168"/>
      <c r="DT2917" s="168"/>
      <c r="DU2917" s="168"/>
      <c r="DV2917" s="168"/>
      <c r="DW2917" s="168"/>
      <c r="DX2917" s="168"/>
      <c r="DY2917" s="168"/>
      <c r="DZ2917" s="168"/>
      <c r="EA2917" s="168"/>
      <c r="EB2917" s="168"/>
      <c r="EC2917" s="168"/>
      <c r="ED2917" s="168"/>
      <c r="EE2917" s="168"/>
      <c r="EF2917" s="168"/>
      <c r="EG2917" s="168"/>
      <c r="EH2917" s="168"/>
      <c r="EI2917" s="168"/>
      <c r="EJ2917" s="168"/>
      <c r="EK2917" s="168"/>
      <c r="EL2917" s="168"/>
      <c r="EM2917" s="168"/>
      <c r="EN2917" s="168"/>
      <c r="EO2917" s="168"/>
      <c r="EP2917" s="168"/>
      <c r="EQ2917" s="168"/>
      <c r="ER2917" s="168"/>
      <c r="ES2917" s="168"/>
      <c r="ET2917" s="168"/>
      <c r="EU2917" s="168"/>
      <c r="EV2917" s="168"/>
      <c r="EW2917" s="168"/>
      <c r="EX2917" s="168"/>
      <c r="EY2917" s="168"/>
      <c r="EZ2917" s="168"/>
      <c r="FA2917" s="168"/>
      <c r="FB2917" s="168"/>
      <c r="FC2917" s="168"/>
      <c r="FD2917" s="168"/>
    </row>
    <row r="2918" spans="1:160" s="5" customFormat="1" ht="24.9" customHeight="1" x14ac:dyDescent="0.3">
      <c r="A2918" s="263"/>
      <c r="B2918" s="263"/>
      <c r="C2918" s="265"/>
      <c r="D2918" s="481"/>
      <c r="E2918" s="482"/>
      <c r="F2918" s="482"/>
      <c r="G2918" s="482"/>
      <c r="H2918" s="482"/>
      <c r="I2918" s="482"/>
      <c r="J2918" s="482"/>
      <c r="K2918" s="482"/>
      <c r="L2918" s="482"/>
      <c r="M2918" s="483"/>
      <c r="N2918" s="16"/>
      <c r="O2918" s="529"/>
      <c r="P2918" s="530"/>
      <c r="Q2918" s="8"/>
      <c r="R2918" s="8"/>
      <c r="S2918" s="8"/>
      <c r="T2918" s="9"/>
      <c r="U2918" s="17"/>
      <c r="V2918" s="33"/>
      <c r="W2918" s="57"/>
      <c r="X2918" s="86"/>
      <c r="Y2918" s="33"/>
      <c r="Z2918" s="36"/>
      <c r="AA2918" s="36"/>
      <c r="AC2918" s="76"/>
      <c r="AD2918" s="89"/>
      <c r="AE2918" s="89"/>
      <c r="AF2918" s="90"/>
      <c r="AG2918" s="91"/>
      <c r="AH2918" s="88"/>
      <c r="AI2918" s="88"/>
      <c r="AJ2918" s="88"/>
      <c r="AK2918" s="88"/>
      <c r="AL2918" s="88"/>
      <c r="AM2918" s="88"/>
      <c r="AN2918" s="88"/>
      <c r="AO2918" s="88"/>
      <c r="AP2918" s="88"/>
      <c r="AQ2918" s="88"/>
      <c r="AR2918" s="88"/>
      <c r="AS2918" s="88"/>
      <c r="AT2918" s="90"/>
      <c r="AU2918" s="91"/>
      <c r="AV2918" s="88"/>
      <c r="AW2918" s="88"/>
      <c r="AX2918" s="38"/>
      <c r="AZ2918" s="141"/>
      <c r="BE2918" s="168"/>
      <c r="BF2918" s="168"/>
      <c r="BG2918" s="168"/>
      <c r="BH2918" s="168"/>
      <c r="BI2918" s="168"/>
      <c r="BJ2918" s="168"/>
      <c r="BK2918" s="168"/>
      <c r="BL2918" s="168"/>
      <c r="BM2918" s="168"/>
      <c r="DK2918" s="168"/>
      <c r="DL2918" s="168"/>
      <c r="DM2918" s="168"/>
      <c r="DN2918" s="168"/>
      <c r="DO2918" s="168"/>
      <c r="DP2918" s="168"/>
      <c r="DQ2918" s="168"/>
      <c r="DR2918" s="168"/>
      <c r="DS2918" s="168"/>
      <c r="DT2918" s="168"/>
      <c r="DU2918" s="168"/>
      <c r="DV2918" s="168"/>
      <c r="DW2918" s="168"/>
      <c r="DX2918" s="168"/>
      <c r="DY2918" s="168"/>
      <c r="DZ2918" s="168"/>
      <c r="EA2918" s="168"/>
      <c r="EB2918" s="168"/>
      <c r="EC2918" s="168"/>
      <c r="ED2918" s="168"/>
      <c r="EE2918" s="168"/>
      <c r="EF2918" s="168"/>
      <c r="EG2918" s="168"/>
      <c r="EH2918" s="168"/>
      <c r="EI2918" s="168"/>
      <c r="EJ2918" s="168"/>
      <c r="EK2918" s="168"/>
      <c r="EL2918" s="168"/>
      <c r="EM2918" s="168"/>
      <c r="EN2918" s="168"/>
      <c r="EO2918" s="168"/>
      <c r="EP2918" s="168"/>
      <c r="EQ2918" s="168"/>
      <c r="ER2918" s="168"/>
      <c r="ES2918" s="168"/>
      <c r="ET2918" s="168"/>
      <c r="EU2918" s="168"/>
      <c r="EV2918" s="168"/>
      <c r="EW2918" s="168"/>
      <c r="EX2918" s="168"/>
      <c r="EY2918" s="168"/>
      <c r="EZ2918" s="168"/>
      <c r="FA2918" s="168"/>
      <c r="FB2918" s="168"/>
      <c r="FC2918" s="168"/>
      <c r="FD2918" s="168"/>
    </row>
    <row r="2919" spans="1:160" s="5" customFormat="1" ht="24.9" customHeight="1" x14ac:dyDescent="0.3">
      <c r="A2919" s="263"/>
      <c r="B2919" s="263"/>
      <c r="C2919" s="265"/>
      <c r="D2919" s="481"/>
      <c r="E2919" s="482"/>
      <c r="F2919" s="482"/>
      <c r="G2919" s="482"/>
      <c r="H2919" s="482"/>
      <c r="I2919" s="482"/>
      <c r="J2919" s="482"/>
      <c r="K2919" s="482"/>
      <c r="L2919" s="482"/>
      <c r="M2919" s="483"/>
      <c r="N2919" s="16"/>
      <c r="O2919" s="529"/>
      <c r="P2919" s="530"/>
      <c r="Q2919" s="8"/>
      <c r="R2919" s="8"/>
      <c r="S2919" s="8"/>
      <c r="T2919" s="9"/>
      <c r="U2919" s="17"/>
      <c r="V2919" s="33"/>
      <c r="W2919" s="57"/>
      <c r="X2919" s="86"/>
      <c r="Y2919" s="33"/>
      <c r="Z2919" s="36"/>
      <c r="AA2919" s="36"/>
      <c r="AC2919" s="76"/>
      <c r="AD2919" s="89"/>
      <c r="AE2919" s="89"/>
      <c r="AF2919" s="90"/>
      <c r="AG2919" s="91"/>
      <c r="AH2919" s="88"/>
      <c r="AI2919" s="88"/>
      <c r="AJ2919" s="88"/>
      <c r="AK2919" s="88"/>
      <c r="AL2919" s="88"/>
      <c r="AM2919" s="88"/>
      <c r="AN2919" s="88"/>
      <c r="AO2919" s="88"/>
      <c r="AP2919" s="88"/>
      <c r="AQ2919" s="88"/>
      <c r="AR2919" s="88"/>
      <c r="AS2919" s="88"/>
      <c r="AT2919" s="90"/>
      <c r="AU2919" s="91"/>
      <c r="AV2919" s="88"/>
      <c r="AW2919" s="88"/>
      <c r="AX2919" s="38"/>
      <c r="AZ2919" s="141"/>
      <c r="BE2919" s="168"/>
      <c r="BF2919" s="168"/>
      <c r="BG2919" s="168"/>
      <c r="BH2919" s="168"/>
      <c r="BI2919" s="168"/>
      <c r="BJ2919" s="168"/>
      <c r="BK2919" s="168"/>
      <c r="BL2919" s="168"/>
      <c r="BM2919" s="168"/>
      <c r="DK2919" s="168"/>
      <c r="DL2919" s="168"/>
      <c r="DM2919" s="168"/>
      <c r="DN2919" s="168"/>
      <c r="DO2919" s="168"/>
      <c r="DP2919" s="168"/>
      <c r="DQ2919" s="168"/>
      <c r="DR2919" s="168"/>
      <c r="DS2919" s="168"/>
      <c r="DT2919" s="168"/>
      <c r="DU2919" s="168"/>
      <c r="DV2919" s="168"/>
      <c r="DW2919" s="168"/>
      <c r="DX2919" s="168"/>
      <c r="DY2919" s="168"/>
      <c r="DZ2919" s="168"/>
      <c r="EA2919" s="168"/>
      <c r="EB2919" s="168"/>
      <c r="EC2919" s="168"/>
      <c r="ED2919" s="168"/>
      <c r="EE2919" s="168"/>
      <c r="EF2919" s="168"/>
      <c r="EG2919" s="168"/>
      <c r="EH2919" s="168"/>
      <c r="EI2919" s="168"/>
      <c r="EJ2919" s="168"/>
      <c r="EK2919" s="168"/>
      <c r="EL2919" s="168"/>
      <c r="EM2919" s="168"/>
      <c r="EN2919" s="168"/>
      <c r="EO2919" s="168"/>
      <c r="EP2919" s="168"/>
      <c r="EQ2919" s="168"/>
      <c r="ER2919" s="168"/>
      <c r="ES2919" s="168"/>
      <c r="ET2919" s="168"/>
      <c r="EU2919" s="168"/>
      <c r="EV2919" s="168"/>
      <c r="EW2919" s="168"/>
      <c r="EX2919" s="168"/>
      <c r="EY2919" s="168"/>
      <c r="EZ2919" s="168"/>
      <c r="FA2919" s="168"/>
      <c r="FB2919" s="168"/>
      <c r="FC2919" s="168"/>
      <c r="FD2919" s="168"/>
    </row>
    <row r="2920" spans="1:160" s="5" customFormat="1" ht="24.9" customHeight="1" x14ac:dyDescent="0.3">
      <c r="A2920" s="263"/>
      <c r="B2920" s="263"/>
      <c r="C2920" s="265"/>
      <c r="D2920" s="481"/>
      <c r="E2920" s="482"/>
      <c r="F2920" s="482"/>
      <c r="G2920" s="482"/>
      <c r="H2920" s="482"/>
      <c r="I2920" s="482"/>
      <c r="J2920" s="482"/>
      <c r="K2920" s="482"/>
      <c r="L2920" s="482"/>
      <c r="M2920" s="483"/>
      <c r="N2920" s="16"/>
      <c r="O2920" s="529"/>
      <c r="P2920" s="530"/>
      <c r="Q2920" s="8"/>
      <c r="R2920" s="8"/>
      <c r="S2920" s="8"/>
      <c r="T2920" s="9"/>
      <c r="U2920" s="17"/>
      <c r="V2920" s="33"/>
      <c r="W2920" s="57"/>
      <c r="X2920" s="86"/>
      <c r="Y2920" s="33"/>
      <c r="Z2920" s="36"/>
      <c r="AA2920" s="36"/>
      <c r="AC2920" s="76"/>
      <c r="AD2920" s="89"/>
      <c r="AE2920" s="89"/>
      <c r="AF2920" s="90"/>
      <c r="AG2920" s="91"/>
      <c r="AH2920" s="88"/>
      <c r="AI2920" s="88"/>
      <c r="AJ2920" s="88"/>
      <c r="AK2920" s="88"/>
      <c r="AL2920" s="88"/>
      <c r="AM2920" s="88"/>
      <c r="AN2920" s="88"/>
      <c r="AO2920" s="88"/>
      <c r="AP2920" s="88"/>
      <c r="AQ2920" s="88"/>
      <c r="AR2920" s="88"/>
      <c r="AS2920" s="88"/>
      <c r="AT2920" s="90"/>
      <c r="AU2920" s="91"/>
      <c r="AV2920" s="88"/>
      <c r="AW2920" s="88"/>
      <c r="AX2920" s="38"/>
      <c r="AZ2920" s="141"/>
      <c r="BE2920" s="168"/>
      <c r="BF2920" s="168"/>
      <c r="BG2920" s="168"/>
      <c r="BH2920" s="168"/>
      <c r="BI2920" s="168"/>
      <c r="BJ2920" s="168"/>
      <c r="BK2920" s="168"/>
      <c r="BL2920" s="168"/>
      <c r="BM2920" s="168"/>
      <c r="DK2920" s="168"/>
      <c r="DL2920" s="168"/>
      <c r="DM2920" s="168"/>
      <c r="DN2920" s="168"/>
      <c r="DO2920" s="168"/>
      <c r="DP2920" s="168"/>
      <c r="DQ2920" s="168"/>
      <c r="DR2920" s="168"/>
      <c r="DS2920" s="168"/>
      <c r="DT2920" s="168"/>
      <c r="DU2920" s="168"/>
      <c r="DV2920" s="168"/>
      <c r="DW2920" s="168"/>
      <c r="DX2920" s="168"/>
      <c r="DY2920" s="168"/>
      <c r="DZ2920" s="168"/>
      <c r="EA2920" s="168"/>
      <c r="EB2920" s="168"/>
      <c r="EC2920" s="168"/>
      <c r="ED2920" s="168"/>
      <c r="EE2920" s="168"/>
      <c r="EF2920" s="168"/>
      <c r="EG2920" s="168"/>
      <c r="EH2920" s="168"/>
      <c r="EI2920" s="168"/>
      <c r="EJ2920" s="168"/>
      <c r="EK2920" s="168"/>
      <c r="EL2920" s="168"/>
      <c r="EM2920" s="168"/>
      <c r="EN2920" s="168"/>
      <c r="EO2920" s="168"/>
      <c r="EP2920" s="168"/>
      <c r="EQ2920" s="168"/>
      <c r="ER2920" s="168"/>
      <c r="ES2920" s="168"/>
      <c r="ET2920" s="168"/>
      <c r="EU2920" s="168"/>
      <c r="EV2920" s="168"/>
      <c r="EW2920" s="168"/>
      <c r="EX2920" s="168"/>
      <c r="EY2920" s="168"/>
      <c r="EZ2920" s="168"/>
      <c r="FA2920" s="168"/>
      <c r="FB2920" s="168"/>
      <c r="FC2920" s="168"/>
      <c r="FD2920" s="168"/>
    </row>
    <row r="2921" spans="1:160" s="5" customFormat="1" ht="24.9" customHeight="1" x14ac:dyDescent="0.3">
      <c r="A2921" s="263"/>
      <c r="B2921" s="263"/>
      <c r="C2921" s="265"/>
      <c r="D2921" s="481"/>
      <c r="E2921" s="482"/>
      <c r="F2921" s="482"/>
      <c r="G2921" s="482"/>
      <c r="H2921" s="482"/>
      <c r="I2921" s="482"/>
      <c r="J2921" s="482"/>
      <c r="K2921" s="482"/>
      <c r="L2921" s="482"/>
      <c r="M2921" s="483"/>
      <c r="N2921" s="16"/>
      <c r="O2921" s="529"/>
      <c r="P2921" s="530"/>
      <c r="Q2921" s="8"/>
      <c r="R2921" s="8"/>
      <c r="S2921" s="8"/>
      <c r="T2921" s="9"/>
      <c r="U2921" s="17"/>
      <c r="V2921" s="33"/>
      <c r="W2921" s="57"/>
      <c r="X2921" s="86"/>
      <c r="Y2921" s="33"/>
      <c r="Z2921" s="36"/>
      <c r="AA2921" s="36"/>
      <c r="AC2921" s="76"/>
      <c r="AD2921" s="89"/>
      <c r="AE2921" s="89"/>
      <c r="AF2921" s="90"/>
      <c r="AG2921" s="92"/>
      <c r="AH2921" s="88"/>
      <c r="AI2921" s="88"/>
      <c r="AJ2921" s="88"/>
      <c r="AK2921" s="88"/>
      <c r="AL2921" s="88"/>
      <c r="AM2921" s="88"/>
      <c r="AN2921" s="88"/>
      <c r="AO2921" s="88"/>
      <c r="AP2921" s="88"/>
      <c r="AQ2921" s="88"/>
      <c r="AR2921" s="88"/>
      <c r="AS2921" s="88"/>
      <c r="AT2921" s="90"/>
      <c r="AU2921" s="92"/>
      <c r="AV2921" s="88"/>
      <c r="AW2921" s="88"/>
      <c r="AX2921" s="38"/>
      <c r="AZ2921" s="141"/>
      <c r="BE2921" s="168"/>
      <c r="BF2921" s="168"/>
      <c r="BG2921" s="168"/>
      <c r="BH2921" s="168"/>
      <c r="BI2921" s="168"/>
      <c r="BJ2921" s="168"/>
      <c r="BK2921" s="168"/>
      <c r="BL2921" s="168"/>
      <c r="BM2921" s="168"/>
      <c r="DK2921" s="168"/>
      <c r="DL2921" s="168"/>
      <c r="DM2921" s="168"/>
      <c r="DN2921" s="168"/>
      <c r="DO2921" s="168"/>
      <c r="DP2921" s="168"/>
      <c r="DQ2921" s="168"/>
      <c r="DR2921" s="168"/>
      <c r="DS2921" s="168"/>
      <c r="DT2921" s="168"/>
      <c r="DU2921" s="168"/>
      <c r="DV2921" s="168"/>
      <c r="DW2921" s="168"/>
      <c r="DX2921" s="168"/>
      <c r="DY2921" s="168"/>
      <c r="DZ2921" s="168"/>
      <c r="EA2921" s="168"/>
      <c r="EB2921" s="168"/>
      <c r="EC2921" s="168"/>
      <c r="ED2921" s="168"/>
      <c r="EE2921" s="168"/>
      <c r="EF2921" s="168"/>
      <c r="EG2921" s="168"/>
      <c r="EH2921" s="168"/>
      <c r="EI2921" s="168"/>
      <c r="EJ2921" s="168"/>
      <c r="EK2921" s="168"/>
      <c r="EL2921" s="168"/>
      <c r="EM2921" s="168"/>
      <c r="EN2921" s="168"/>
      <c r="EO2921" s="168"/>
      <c r="EP2921" s="168"/>
      <c r="EQ2921" s="168"/>
      <c r="ER2921" s="168"/>
      <c r="ES2921" s="168"/>
      <c r="ET2921" s="168"/>
      <c r="EU2921" s="168"/>
      <c r="EV2921" s="168"/>
      <c r="EW2921" s="168"/>
      <c r="EX2921" s="168"/>
      <c r="EY2921" s="168"/>
      <c r="EZ2921" s="168"/>
      <c r="FA2921" s="168"/>
      <c r="FB2921" s="168"/>
      <c r="FC2921" s="168"/>
      <c r="FD2921" s="168"/>
    </row>
    <row r="2922" spans="1:160" s="5" customFormat="1" ht="24.9" customHeight="1" x14ac:dyDescent="0.3">
      <c r="A2922" s="263"/>
      <c r="B2922" s="263"/>
      <c r="C2922" s="265"/>
      <c r="D2922" s="481"/>
      <c r="E2922" s="482"/>
      <c r="F2922" s="482"/>
      <c r="G2922" s="482"/>
      <c r="H2922" s="482"/>
      <c r="I2922" s="482"/>
      <c r="J2922" s="482"/>
      <c r="K2922" s="482"/>
      <c r="L2922" s="482"/>
      <c r="M2922" s="483"/>
      <c r="N2922" s="16"/>
      <c r="O2922" s="529"/>
      <c r="P2922" s="530"/>
      <c r="Q2922" s="8"/>
      <c r="R2922" s="8"/>
      <c r="S2922" s="8"/>
      <c r="T2922" s="9"/>
      <c r="U2922" s="17"/>
      <c r="V2922" s="33"/>
      <c r="W2922" s="57"/>
      <c r="X2922" s="86"/>
      <c r="Y2922" s="33"/>
      <c r="Z2922" s="36"/>
      <c r="AA2922" s="36"/>
      <c r="AC2922" s="76"/>
      <c r="AD2922" s="89"/>
      <c r="AE2922" s="89"/>
      <c r="AF2922" s="90"/>
      <c r="AG2922" s="92"/>
      <c r="AH2922" s="88"/>
      <c r="AI2922" s="88"/>
      <c r="AJ2922" s="88"/>
      <c r="AK2922" s="88"/>
      <c r="AL2922" s="88"/>
      <c r="AM2922" s="88"/>
      <c r="AN2922" s="88"/>
      <c r="AO2922" s="88"/>
      <c r="AP2922" s="88"/>
      <c r="AQ2922" s="88"/>
      <c r="AR2922" s="88"/>
      <c r="AS2922" s="88"/>
      <c r="AT2922" s="90"/>
      <c r="AU2922" s="92"/>
      <c r="AV2922" s="88"/>
      <c r="AW2922" s="88"/>
      <c r="AX2922" s="38"/>
      <c r="AZ2922" s="141"/>
      <c r="BE2922" s="168"/>
      <c r="BF2922" s="168"/>
      <c r="BG2922" s="168"/>
      <c r="BH2922" s="168"/>
      <c r="BI2922" s="168"/>
      <c r="BJ2922" s="168"/>
      <c r="BK2922" s="168"/>
      <c r="BL2922" s="168"/>
      <c r="BM2922" s="168"/>
      <c r="DK2922" s="168"/>
      <c r="DL2922" s="168"/>
      <c r="DM2922" s="168"/>
      <c r="DN2922" s="168"/>
      <c r="DO2922" s="168"/>
      <c r="DP2922" s="168"/>
      <c r="DQ2922" s="168"/>
      <c r="DR2922" s="168"/>
      <c r="DS2922" s="168"/>
      <c r="DT2922" s="168"/>
      <c r="DU2922" s="168"/>
      <c r="DV2922" s="168"/>
      <c r="DW2922" s="168"/>
      <c r="DX2922" s="168"/>
      <c r="DY2922" s="168"/>
      <c r="DZ2922" s="168"/>
      <c r="EA2922" s="168"/>
      <c r="EB2922" s="168"/>
      <c r="EC2922" s="168"/>
      <c r="ED2922" s="168"/>
      <c r="EE2922" s="168"/>
      <c r="EF2922" s="168"/>
      <c r="EG2922" s="168"/>
      <c r="EH2922" s="168"/>
      <c r="EI2922" s="168"/>
      <c r="EJ2922" s="168"/>
      <c r="EK2922" s="168"/>
      <c r="EL2922" s="168"/>
      <c r="EM2922" s="168"/>
      <c r="EN2922" s="168"/>
      <c r="EO2922" s="168"/>
      <c r="EP2922" s="168"/>
      <c r="EQ2922" s="168"/>
      <c r="ER2922" s="168"/>
      <c r="ES2922" s="168"/>
      <c r="ET2922" s="168"/>
      <c r="EU2922" s="168"/>
      <c r="EV2922" s="168"/>
      <c r="EW2922" s="168"/>
      <c r="EX2922" s="168"/>
      <c r="EY2922" s="168"/>
      <c r="EZ2922" s="168"/>
      <c r="FA2922" s="168"/>
      <c r="FB2922" s="168"/>
      <c r="FC2922" s="168"/>
      <c r="FD2922" s="168"/>
    </row>
    <row r="2923" spans="1:160" s="5" customFormat="1" ht="24.9" customHeight="1" x14ac:dyDescent="0.3">
      <c r="A2923" s="263"/>
      <c r="B2923" s="263"/>
      <c r="C2923" s="265"/>
      <c r="D2923" s="481"/>
      <c r="E2923" s="482"/>
      <c r="F2923" s="482"/>
      <c r="G2923" s="482"/>
      <c r="H2923" s="482"/>
      <c r="I2923" s="482"/>
      <c r="J2923" s="482"/>
      <c r="K2923" s="482"/>
      <c r="L2923" s="482"/>
      <c r="M2923" s="483"/>
      <c r="N2923" s="16"/>
      <c r="O2923" s="529"/>
      <c r="P2923" s="530"/>
      <c r="Q2923" s="8"/>
      <c r="R2923" s="8"/>
      <c r="S2923" s="8"/>
      <c r="T2923" s="9"/>
      <c r="U2923" s="17"/>
      <c r="V2923" s="33"/>
      <c r="W2923" s="57"/>
      <c r="X2923" s="86"/>
      <c r="Y2923" s="33"/>
      <c r="Z2923" s="36"/>
      <c r="AA2923" s="36"/>
      <c r="AC2923" s="76"/>
      <c r="AD2923" s="89"/>
      <c r="AE2923" s="89"/>
      <c r="AF2923" s="90"/>
      <c r="AG2923" s="92"/>
      <c r="AH2923" s="88"/>
      <c r="AI2923" s="88"/>
      <c r="AJ2923" s="88"/>
      <c r="AK2923" s="88"/>
      <c r="AL2923" s="88"/>
      <c r="AM2923" s="88"/>
      <c r="AN2923" s="88"/>
      <c r="AO2923" s="88"/>
      <c r="AP2923" s="88"/>
      <c r="AQ2923" s="88"/>
      <c r="AR2923" s="88"/>
      <c r="AS2923" s="88"/>
      <c r="AT2923" s="90"/>
      <c r="AU2923" s="92"/>
      <c r="AV2923" s="88"/>
      <c r="AW2923" s="88"/>
      <c r="AX2923" s="38"/>
      <c r="AZ2923" s="141"/>
      <c r="BE2923" s="168"/>
      <c r="BF2923" s="168"/>
      <c r="BG2923" s="168"/>
      <c r="BH2923" s="168"/>
      <c r="BI2923" s="168"/>
      <c r="BJ2923" s="168"/>
      <c r="BK2923" s="168"/>
      <c r="BL2923" s="168"/>
      <c r="BM2923" s="168"/>
      <c r="DK2923" s="168"/>
      <c r="DL2923" s="168"/>
      <c r="DM2923" s="168"/>
      <c r="DN2923" s="168"/>
      <c r="DO2923" s="168"/>
      <c r="DP2923" s="168"/>
      <c r="DQ2923" s="168"/>
      <c r="DR2923" s="168"/>
      <c r="DS2923" s="168"/>
      <c r="DT2923" s="168"/>
      <c r="DU2923" s="168"/>
      <c r="DV2923" s="168"/>
      <c r="DW2923" s="168"/>
      <c r="DX2923" s="168"/>
      <c r="DY2923" s="168"/>
      <c r="DZ2923" s="168"/>
      <c r="EA2923" s="168"/>
      <c r="EB2923" s="168"/>
      <c r="EC2923" s="168"/>
      <c r="ED2923" s="168"/>
      <c r="EE2923" s="168"/>
      <c r="EF2923" s="168"/>
      <c r="EG2923" s="168"/>
      <c r="EH2923" s="168"/>
      <c r="EI2923" s="168"/>
      <c r="EJ2923" s="168"/>
      <c r="EK2923" s="168"/>
      <c r="EL2923" s="168"/>
      <c r="EM2923" s="168"/>
      <c r="EN2923" s="168"/>
      <c r="EO2923" s="168"/>
      <c r="EP2923" s="168"/>
      <c r="EQ2923" s="168"/>
      <c r="ER2923" s="168"/>
      <c r="ES2923" s="168"/>
      <c r="ET2923" s="168"/>
      <c r="EU2923" s="168"/>
      <c r="EV2923" s="168"/>
      <c r="EW2923" s="168"/>
      <c r="EX2923" s="168"/>
      <c r="EY2923" s="168"/>
      <c r="EZ2923" s="168"/>
      <c r="FA2923" s="168"/>
      <c r="FB2923" s="168"/>
      <c r="FC2923" s="168"/>
      <c r="FD2923" s="168"/>
    </row>
    <row r="2924" spans="1:160" s="5" customFormat="1" ht="24.9" customHeight="1" x14ac:dyDescent="0.3">
      <c r="A2924" s="263"/>
      <c r="B2924" s="263"/>
      <c r="C2924" s="265"/>
      <c r="D2924" s="481"/>
      <c r="E2924" s="482"/>
      <c r="F2924" s="482"/>
      <c r="G2924" s="482"/>
      <c r="H2924" s="482"/>
      <c r="I2924" s="482"/>
      <c r="J2924" s="482"/>
      <c r="K2924" s="482"/>
      <c r="L2924" s="482"/>
      <c r="M2924" s="483"/>
      <c r="N2924" s="16"/>
      <c r="O2924" s="529"/>
      <c r="P2924" s="530"/>
      <c r="Q2924" s="8"/>
      <c r="R2924" s="8"/>
      <c r="S2924" s="8"/>
      <c r="T2924" s="9"/>
      <c r="U2924" s="17"/>
      <c r="V2924" s="33"/>
      <c r="W2924" s="57"/>
      <c r="X2924" s="86"/>
      <c r="Y2924" s="33"/>
      <c r="Z2924" s="36"/>
      <c r="AA2924" s="36"/>
      <c r="AC2924" s="76"/>
      <c r="AD2924" s="89"/>
      <c r="AE2924" s="89"/>
      <c r="AF2924" s="90"/>
      <c r="AG2924" s="92"/>
      <c r="AH2924" s="88"/>
      <c r="AI2924" s="88"/>
      <c r="AJ2924" s="88"/>
      <c r="AK2924" s="88"/>
      <c r="AL2924" s="88"/>
      <c r="AM2924" s="88"/>
      <c r="AN2924" s="88"/>
      <c r="AO2924" s="88"/>
      <c r="AP2924" s="88"/>
      <c r="AQ2924" s="88"/>
      <c r="AR2924" s="88"/>
      <c r="AS2924" s="88"/>
      <c r="AT2924" s="90"/>
      <c r="AU2924" s="92"/>
      <c r="AV2924" s="88"/>
      <c r="AW2924" s="88"/>
      <c r="AX2924" s="38"/>
      <c r="AZ2924" s="141"/>
      <c r="BE2924" s="168"/>
      <c r="BF2924" s="168"/>
      <c r="BG2924" s="168"/>
      <c r="BH2924" s="168"/>
      <c r="BI2924" s="168"/>
      <c r="BJ2924" s="168"/>
      <c r="BK2924" s="168"/>
      <c r="BL2924" s="168"/>
      <c r="BM2924" s="168"/>
      <c r="DK2924" s="168"/>
      <c r="DL2924" s="168"/>
      <c r="DM2924" s="168"/>
      <c r="DN2924" s="168"/>
      <c r="DO2924" s="168"/>
      <c r="DP2924" s="168"/>
      <c r="DQ2924" s="168"/>
      <c r="DR2924" s="168"/>
      <c r="DS2924" s="168"/>
      <c r="DT2924" s="168"/>
      <c r="DU2924" s="168"/>
      <c r="DV2924" s="168"/>
      <c r="DW2924" s="168"/>
      <c r="DX2924" s="168"/>
      <c r="DY2924" s="168"/>
      <c r="DZ2924" s="168"/>
      <c r="EA2924" s="168"/>
      <c r="EB2924" s="168"/>
      <c r="EC2924" s="168"/>
      <c r="ED2924" s="168"/>
      <c r="EE2924" s="168"/>
      <c r="EF2924" s="168"/>
      <c r="EG2924" s="168"/>
      <c r="EH2924" s="168"/>
      <c r="EI2924" s="168"/>
      <c r="EJ2924" s="168"/>
      <c r="EK2924" s="168"/>
      <c r="EL2924" s="168"/>
      <c r="EM2924" s="168"/>
      <c r="EN2924" s="168"/>
      <c r="EO2924" s="168"/>
      <c r="EP2924" s="168"/>
      <c r="EQ2924" s="168"/>
      <c r="ER2924" s="168"/>
      <c r="ES2924" s="168"/>
      <c r="ET2924" s="168"/>
      <c r="EU2924" s="168"/>
      <c r="EV2924" s="168"/>
      <c r="EW2924" s="168"/>
      <c r="EX2924" s="168"/>
      <c r="EY2924" s="168"/>
      <c r="EZ2924" s="168"/>
      <c r="FA2924" s="168"/>
      <c r="FB2924" s="168"/>
      <c r="FC2924" s="168"/>
      <c r="FD2924" s="168"/>
    </row>
    <row r="2925" spans="1:160" s="5" customFormat="1" ht="24.9" customHeight="1" x14ac:dyDescent="0.3">
      <c r="A2925" s="263"/>
      <c r="B2925" s="263"/>
      <c r="C2925" s="265"/>
      <c r="D2925" s="481"/>
      <c r="E2925" s="482"/>
      <c r="F2925" s="482"/>
      <c r="G2925" s="482"/>
      <c r="H2925" s="482"/>
      <c r="I2925" s="482"/>
      <c r="J2925" s="482"/>
      <c r="K2925" s="482"/>
      <c r="L2925" s="482"/>
      <c r="M2925" s="483"/>
      <c r="N2925" s="16"/>
      <c r="O2925" s="529"/>
      <c r="P2925" s="530"/>
      <c r="Q2925" s="8"/>
      <c r="R2925" s="8"/>
      <c r="S2925" s="8"/>
      <c r="T2925" s="9"/>
      <c r="U2925" s="17"/>
      <c r="V2925" s="33"/>
      <c r="W2925" s="57"/>
      <c r="X2925" s="86"/>
      <c r="Y2925" s="33"/>
      <c r="Z2925" s="36"/>
      <c r="AA2925" s="36"/>
      <c r="AC2925" s="82"/>
      <c r="AD2925" s="89"/>
      <c r="AE2925" s="89"/>
      <c r="AF2925" s="90"/>
      <c r="AG2925" s="38"/>
      <c r="AH2925" s="88"/>
      <c r="AI2925" s="88"/>
      <c r="AJ2925" s="88"/>
      <c r="AK2925" s="88"/>
      <c r="AL2925" s="88"/>
      <c r="AM2925" s="88"/>
      <c r="AN2925" s="88"/>
      <c r="AO2925" s="88"/>
      <c r="AP2925" s="88"/>
      <c r="AQ2925" s="88"/>
      <c r="AR2925" s="88"/>
      <c r="AS2925" s="88"/>
      <c r="AT2925" s="90"/>
      <c r="AU2925" s="38"/>
      <c r="AV2925" s="88"/>
      <c r="AW2925" s="88"/>
      <c r="AX2925" s="38"/>
      <c r="AZ2925" s="141"/>
      <c r="BE2925" s="168"/>
      <c r="BF2925" s="168"/>
      <c r="BG2925" s="168"/>
      <c r="BH2925" s="168"/>
      <c r="BI2925" s="168"/>
      <c r="BJ2925" s="168"/>
      <c r="BK2925" s="168"/>
      <c r="BL2925" s="168"/>
      <c r="BM2925" s="168"/>
      <c r="DK2925" s="168"/>
      <c r="DL2925" s="168"/>
      <c r="DM2925" s="168"/>
      <c r="DN2925" s="168"/>
      <c r="DO2925" s="168"/>
      <c r="DP2925" s="168"/>
      <c r="DQ2925" s="168"/>
      <c r="DR2925" s="168"/>
      <c r="DS2925" s="168"/>
      <c r="DT2925" s="168"/>
      <c r="DU2925" s="168"/>
      <c r="DV2925" s="168"/>
      <c r="DW2925" s="168"/>
      <c r="DX2925" s="168"/>
      <c r="DY2925" s="168"/>
      <c r="DZ2925" s="168"/>
      <c r="EA2925" s="168"/>
      <c r="EB2925" s="168"/>
      <c r="EC2925" s="168"/>
      <c r="ED2925" s="168"/>
      <c r="EE2925" s="168"/>
      <c r="EF2925" s="168"/>
      <c r="EG2925" s="168"/>
      <c r="EH2925" s="168"/>
      <c r="EI2925" s="168"/>
      <c r="EJ2925" s="168"/>
      <c r="EK2925" s="168"/>
      <c r="EL2925" s="168"/>
      <c r="EM2925" s="168"/>
      <c r="EN2925" s="168"/>
      <c r="EO2925" s="168"/>
      <c r="EP2925" s="168"/>
      <c r="EQ2925" s="168"/>
      <c r="ER2925" s="168"/>
      <c r="ES2925" s="168"/>
      <c r="ET2925" s="168"/>
      <c r="EU2925" s="168"/>
      <c r="EV2925" s="168"/>
      <c r="EW2925" s="168"/>
      <c r="EX2925" s="168"/>
      <c r="EY2925" s="168"/>
      <c r="EZ2925" s="168"/>
      <c r="FA2925" s="168"/>
      <c r="FB2925" s="168"/>
      <c r="FC2925" s="168"/>
      <c r="FD2925" s="168"/>
    </row>
    <row r="2926" spans="1:160" s="5" customFormat="1" ht="24.9" customHeight="1" x14ac:dyDescent="0.3">
      <c r="A2926" s="263"/>
      <c r="B2926" s="263"/>
      <c r="C2926" s="265"/>
      <c r="D2926" s="481"/>
      <c r="E2926" s="482"/>
      <c r="F2926" s="482"/>
      <c r="G2926" s="482"/>
      <c r="H2926" s="482"/>
      <c r="I2926" s="482"/>
      <c r="J2926" s="482"/>
      <c r="K2926" s="482"/>
      <c r="L2926" s="482"/>
      <c r="M2926" s="483"/>
      <c r="N2926" s="16"/>
      <c r="O2926" s="529"/>
      <c r="P2926" s="530"/>
      <c r="Q2926" s="8"/>
      <c r="R2926" s="8"/>
      <c r="S2926" s="8"/>
      <c r="T2926" s="9"/>
      <c r="U2926" s="17"/>
      <c r="V2926" s="33"/>
      <c r="W2926" s="57"/>
      <c r="X2926" s="86"/>
      <c r="Y2926" s="33"/>
      <c r="Z2926" s="36"/>
      <c r="AA2926" s="36"/>
      <c r="AC2926" s="82"/>
      <c r="AD2926" s="89"/>
      <c r="AE2926" s="89"/>
      <c r="AF2926" s="90"/>
      <c r="AG2926" s="38"/>
      <c r="AH2926" s="88"/>
      <c r="AI2926" s="88"/>
      <c r="AJ2926" s="88"/>
      <c r="AK2926" s="88"/>
      <c r="AL2926" s="88"/>
      <c r="AM2926" s="88"/>
      <c r="AN2926" s="88"/>
      <c r="AO2926" s="88"/>
      <c r="AP2926" s="88"/>
      <c r="AQ2926" s="88"/>
      <c r="AR2926" s="88"/>
      <c r="AS2926" s="88"/>
      <c r="AT2926" s="90"/>
      <c r="AU2926" s="38"/>
      <c r="AV2926" s="88"/>
      <c r="AW2926" s="88"/>
      <c r="AX2926" s="38"/>
      <c r="AZ2926" s="141"/>
      <c r="BE2926" s="168"/>
      <c r="BF2926" s="168"/>
      <c r="BG2926" s="168"/>
      <c r="BH2926" s="168"/>
      <c r="BI2926" s="168"/>
      <c r="BJ2926" s="168"/>
      <c r="BK2926" s="168"/>
      <c r="BL2926" s="168"/>
      <c r="BM2926" s="168"/>
      <c r="DK2926" s="168"/>
      <c r="DL2926" s="168"/>
      <c r="DM2926" s="168"/>
      <c r="DN2926" s="168"/>
      <c r="DO2926" s="168"/>
      <c r="DP2926" s="168"/>
      <c r="DQ2926" s="168"/>
      <c r="DR2926" s="168"/>
      <c r="DS2926" s="168"/>
      <c r="DT2926" s="168"/>
      <c r="DU2926" s="168"/>
      <c r="DV2926" s="168"/>
      <c r="DW2926" s="168"/>
      <c r="DX2926" s="168"/>
      <c r="DY2926" s="168"/>
      <c r="DZ2926" s="168"/>
      <c r="EA2926" s="168"/>
      <c r="EB2926" s="168"/>
      <c r="EC2926" s="168"/>
      <c r="ED2926" s="168"/>
      <c r="EE2926" s="168"/>
      <c r="EF2926" s="168"/>
      <c r="EG2926" s="168"/>
      <c r="EH2926" s="168"/>
      <c r="EI2926" s="168"/>
      <c r="EJ2926" s="168"/>
      <c r="EK2926" s="168"/>
      <c r="EL2926" s="168"/>
      <c r="EM2926" s="168"/>
      <c r="EN2926" s="168"/>
      <c r="EO2926" s="168"/>
      <c r="EP2926" s="168"/>
      <c r="EQ2926" s="168"/>
      <c r="ER2926" s="168"/>
      <c r="ES2926" s="168"/>
      <c r="ET2926" s="168"/>
      <c r="EU2926" s="168"/>
      <c r="EV2926" s="168"/>
      <c r="EW2926" s="168"/>
      <c r="EX2926" s="168"/>
      <c r="EY2926" s="168"/>
      <c r="EZ2926" s="168"/>
      <c r="FA2926" s="168"/>
      <c r="FB2926" s="168"/>
      <c r="FC2926" s="168"/>
      <c r="FD2926" s="168"/>
    </row>
    <row r="2927" spans="1:160" s="5" customFormat="1" ht="24.9" customHeight="1" x14ac:dyDescent="0.3">
      <c r="A2927" s="263"/>
      <c r="B2927" s="263"/>
      <c r="C2927" s="265"/>
      <c r="D2927" s="481"/>
      <c r="E2927" s="482"/>
      <c r="F2927" s="482"/>
      <c r="G2927" s="482"/>
      <c r="H2927" s="482"/>
      <c r="I2927" s="482"/>
      <c r="J2927" s="482"/>
      <c r="K2927" s="482"/>
      <c r="L2927" s="482"/>
      <c r="M2927" s="483"/>
      <c r="N2927" s="16"/>
      <c r="O2927" s="529"/>
      <c r="P2927" s="530"/>
      <c r="Q2927" s="8"/>
      <c r="R2927" s="8"/>
      <c r="S2927" s="8"/>
      <c r="T2927" s="9"/>
      <c r="U2927" s="17"/>
      <c r="V2927" s="33"/>
      <c r="W2927" s="57"/>
      <c r="X2927" s="86"/>
      <c r="Y2927" s="33"/>
      <c r="Z2927" s="36"/>
      <c r="AA2927" s="36"/>
      <c r="AC2927" s="82"/>
      <c r="AD2927" s="89"/>
      <c r="AE2927" s="89"/>
      <c r="AF2927" s="90"/>
      <c r="AG2927" s="38"/>
      <c r="AH2927" s="88"/>
      <c r="AI2927" s="88"/>
      <c r="AJ2927" s="88"/>
      <c r="AK2927" s="88"/>
      <c r="AL2927" s="88"/>
      <c r="AM2927" s="88"/>
      <c r="AN2927" s="88"/>
      <c r="AO2927" s="88"/>
      <c r="AP2927" s="88"/>
      <c r="AQ2927" s="88"/>
      <c r="AR2927" s="88"/>
      <c r="AS2927" s="88"/>
      <c r="AT2927" s="90"/>
      <c r="AU2927" s="38"/>
      <c r="AV2927" s="88"/>
      <c r="AW2927" s="88"/>
      <c r="AX2927" s="38"/>
      <c r="AZ2927" s="141"/>
      <c r="BE2927" s="168"/>
      <c r="BF2927" s="168"/>
      <c r="BG2927" s="168"/>
      <c r="BH2927" s="168"/>
      <c r="BI2927" s="168"/>
      <c r="BJ2927" s="168"/>
      <c r="BK2927" s="168"/>
      <c r="BL2927" s="168"/>
      <c r="BM2927" s="168"/>
      <c r="DK2927" s="168"/>
      <c r="DL2927" s="168"/>
      <c r="DM2927" s="168"/>
      <c r="DN2927" s="168"/>
      <c r="DO2927" s="168"/>
      <c r="DP2927" s="168"/>
      <c r="DQ2927" s="168"/>
      <c r="DR2927" s="168"/>
      <c r="DS2927" s="168"/>
      <c r="DT2927" s="168"/>
      <c r="DU2927" s="168"/>
      <c r="DV2927" s="168"/>
      <c r="DW2927" s="168"/>
      <c r="DX2927" s="168"/>
      <c r="DY2927" s="168"/>
      <c r="DZ2927" s="168"/>
      <c r="EA2927" s="168"/>
      <c r="EB2927" s="168"/>
      <c r="EC2927" s="168"/>
      <c r="ED2927" s="168"/>
      <c r="EE2927" s="168"/>
      <c r="EF2927" s="168"/>
      <c r="EG2927" s="168"/>
      <c r="EH2927" s="168"/>
      <c r="EI2927" s="168"/>
      <c r="EJ2927" s="168"/>
      <c r="EK2927" s="168"/>
      <c r="EL2927" s="168"/>
      <c r="EM2927" s="168"/>
      <c r="EN2927" s="168"/>
      <c r="EO2927" s="168"/>
      <c r="EP2927" s="168"/>
      <c r="EQ2927" s="168"/>
      <c r="ER2927" s="168"/>
      <c r="ES2927" s="168"/>
      <c r="ET2927" s="168"/>
      <c r="EU2927" s="168"/>
      <c r="EV2927" s="168"/>
      <c r="EW2927" s="168"/>
      <c r="EX2927" s="168"/>
      <c r="EY2927" s="168"/>
      <c r="EZ2927" s="168"/>
      <c r="FA2927" s="168"/>
      <c r="FB2927" s="168"/>
      <c r="FC2927" s="168"/>
      <c r="FD2927" s="168"/>
    </row>
    <row r="2928" spans="1:160" s="5" customFormat="1" ht="24.9" customHeight="1" thickBot="1" x14ac:dyDescent="0.35">
      <c r="A2928" s="263"/>
      <c r="B2928" s="263"/>
      <c r="C2928" s="265"/>
      <c r="D2928" s="481"/>
      <c r="E2928" s="482"/>
      <c r="F2928" s="482"/>
      <c r="G2928" s="482"/>
      <c r="H2928" s="482"/>
      <c r="I2928" s="482"/>
      <c r="J2928" s="482"/>
      <c r="K2928" s="482"/>
      <c r="L2928" s="482"/>
      <c r="M2928" s="483"/>
      <c r="N2928" s="414" t="s">
        <v>16</v>
      </c>
      <c r="O2928" s="415"/>
      <c r="P2928" s="415"/>
      <c r="Q2928" s="415"/>
      <c r="R2928" s="415"/>
      <c r="S2928" s="415"/>
      <c r="T2928" s="415"/>
      <c r="U2928" s="18">
        <f>SUM(U2908:U2927)</f>
        <v>0</v>
      </c>
      <c r="V2928" s="33"/>
      <c r="W2928" s="57"/>
      <c r="X2928" s="86"/>
      <c r="Y2928" s="33"/>
      <c r="Z2928" s="36"/>
      <c r="AA2928" s="36"/>
      <c r="AC2928" s="82"/>
      <c r="AD2928" s="89"/>
      <c r="AE2928" s="89"/>
      <c r="AF2928" s="90"/>
      <c r="AG2928" s="38"/>
      <c r="AH2928" s="88"/>
      <c r="AI2928" s="88"/>
      <c r="AJ2928" s="88"/>
      <c r="AK2928" s="88"/>
      <c r="AL2928" s="88"/>
      <c r="AM2928" s="88"/>
      <c r="AN2928" s="88"/>
      <c r="AO2928" s="88"/>
      <c r="AP2928" s="88"/>
      <c r="AQ2928" s="88"/>
      <c r="AR2928" s="88"/>
      <c r="AS2928" s="88"/>
      <c r="AT2928" s="90"/>
      <c r="AU2928" s="38"/>
      <c r="AV2928" s="88"/>
      <c r="AW2928" s="88"/>
      <c r="AX2928" s="38"/>
      <c r="AZ2928" s="141"/>
      <c r="BE2928" s="168"/>
      <c r="BF2928" s="168"/>
      <c r="BG2928" s="168"/>
      <c r="BH2928" s="168"/>
      <c r="BI2928" s="168"/>
      <c r="BJ2928" s="168"/>
      <c r="BK2928" s="168"/>
      <c r="BL2928" s="168"/>
      <c r="BM2928" s="168"/>
      <c r="DK2928" s="168"/>
      <c r="DL2928" s="168"/>
      <c r="DM2928" s="168"/>
      <c r="DN2928" s="168"/>
      <c r="DO2928" s="168"/>
      <c r="DP2928" s="168"/>
      <c r="DQ2928" s="168"/>
      <c r="DR2928" s="168"/>
      <c r="DS2928" s="168"/>
      <c r="DT2928" s="168"/>
      <c r="DU2928" s="168"/>
      <c r="DV2928" s="168"/>
      <c r="DW2928" s="168"/>
      <c r="DX2928" s="168"/>
      <c r="DY2928" s="168"/>
      <c r="DZ2928" s="168"/>
      <c r="EA2928" s="168"/>
      <c r="EB2928" s="168"/>
      <c r="EC2928" s="168"/>
      <c r="ED2928" s="168"/>
      <c r="EE2928" s="168"/>
      <c r="EF2928" s="168"/>
      <c r="EG2928" s="168"/>
      <c r="EH2928" s="168"/>
      <c r="EI2928" s="168"/>
      <c r="EJ2928" s="168"/>
      <c r="EK2928" s="168"/>
      <c r="EL2928" s="168"/>
      <c r="EM2928" s="168"/>
      <c r="EN2928" s="168"/>
      <c r="EO2928" s="168"/>
      <c r="EP2928" s="168"/>
      <c r="EQ2928" s="168"/>
      <c r="ER2928" s="168"/>
      <c r="ES2928" s="168"/>
      <c r="ET2928" s="168"/>
      <c r="EU2928" s="168"/>
      <c r="EV2928" s="168"/>
      <c r="EW2928" s="168"/>
      <c r="EX2928" s="168"/>
      <c r="EY2928" s="168"/>
      <c r="EZ2928" s="168"/>
      <c r="FA2928" s="168"/>
      <c r="FB2928" s="168"/>
      <c r="FC2928" s="168"/>
      <c r="FD2928" s="168"/>
    </row>
    <row r="2929" spans="1:160" s="5" customFormat="1" ht="14.4" customHeight="1" x14ac:dyDescent="0.3">
      <c r="A2929" s="263"/>
      <c r="B2929" s="263"/>
      <c r="C2929" s="265"/>
      <c r="D2929" s="481"/>
      <c r="E2929" s="482"/>
      <c r="F2929" s="482"/>
      <c r="G2929" s="482"/>
      <c r="H2929" s="482"/>
      <c r="I2929" s="482"/>
      <c r="J2929" s="482"/>
      <c r="K2929" s="482"/>
      <c r="L2929" s="482"/>
      <c r="M2929" s="483"/>
      <c r="N2929" s="416" t="s">
        <v>17</v>
      </c>
      <c r="O2929" s="417"/>
      <c r="P2929" s="417"/>
      <c r="Q2929" s="417"/>
      <c r="R2929" s="417"/>
      <c r="S2929" s="417"/>
      <c r="T2929" s="417"/>
      <c r="U2929" s="418"/>
      <c r="V2929" s="87"/>
      <c r="W2929" s="57"/>
      <c r="X2929" s="86"/>
      <c r="Y2929" s="33"/>
      <c r="Z2929" s="36"/>
      <c r="AA2929" s="36"/>
      <c r="AC2929" s="82"/>
      <c r="AD2929" s="38"/>
      <c r="AE2929" s="82"/>
      <c r="AF2929" s="82"/>
      <c r="AG2929" s="38"/>
      <c r="AH2929" s="88"/>
      <c r="AI2929" s="88"/>
      <c r="AJ2929" s="88"/>
      <c r="AK2929" s="88"/>
      <c r="AL2929" s="88"/>
      <c r="AM2929" s="88"/>
      <c r="AN2929" s="88"/>
      <c r="AO2929" s="88"/>
      <c r="AP2929" s="88"/>
      <c r="AQ2929" s="88"/>
      <c r="AR2929" s="88"/>
      <c r="AS2929" s="88"/>
      <c r="AT2929" s="88"/>
      <c r="AU2929" s="89"/>
      <c r="AV2929" s="38"/>
      <c r="AW2929" s="38"/>
      <c r="AX2929" s="38"/>
      <c r="AZ2929" s="141"/>
      <c r="BE2929" s="168"/>
      <c r="BF2929" s="168"/>
      <c r="BG2929" s="168"/>
      <c r="BH2929" s="168"/>
      <c r="BI2929" s="168"/>
      <c r="BJ2929" s="168"/>
      <c r="BK2929" s="168"/>
      <c r="BL2929" s="168"/>
      <c r="BM2929" s="168"/>
      <c r="DK2929" s="168"/>
      <c r="DL2929" s="168"/>
      <c r="DM2929" s="168"/>
      <c r="DN2929" s="168"/>
      <c r="DO2929" s="168"/>
      <c r="DP2929" s="168"/>
      <c r="DQ2929" s="168"/>
      <c r="DR2929" s="168"/>
      <c r="DS2929" s="168"/>
      <c r="DT2929" s="168"/>
      <c r="DU2929" s="168"/>
      <c r="DV2929" s="168"/>
      <c r="DW2929" s="168"/>
      <c r="DX2929" s="168"/>
      <c r="DY2929" s="168"/>
      <c r="DZ2929" s="168"/>
      <c r="EA2929" s="168"/>
      <c r="EB2929" s="168"/>
      <c r="EC2929" s="168"/>
      <c r="ED2929" s="168"/>
      <c r="EE2929" s="168"/>
      <c r="EF2929" s="168"/>
      <c r="EG2929" s="168"/>
      <c r="EH2929" s="168"/>
      <c r="EI2929" s="168"/>
      <c r="EJ2929" s="168"/>
      <c r="EK2929" s="168"/>
      <c r="EL2929" s="168"/>
      <c r="EM2929" s="168"/>
      <c r="EN2929" s="168"/>
      <c r="EO2929" s="168"/>
      <c r="EP2929" s="168"/>
      <c r="EQ2929" s="168"/>
      <c r="ER2929" s="168"/>
      <c r="ES2929" s="168"/>
      <c r="ET2929" s="168"/>
      <c r="EU2929" s="168"/>
      <c r="EV2929" s="168"/>
      <c r="EW2929" s="168"/>
      <c r="EX2929" s="168"/>
      <c r="EY2929" s="168"/>
      <c r="EZ2929" s="168"/>
      <c r="FA2929" s="168"/>
      <c r="FB2929" s="168"/>
      <c r="FC2929" s="168"/>
      <c r="FD2929" s="168"/>
    </row>
    <row r="2930" spans="1:160" s="5" customFormat="1" x14ac:dyDescent="0.3">
      <c r="A2930" s="263"/>
      <c r="B2930" s="263"/>
      <c r="C2930" s="265"/>
      <c r="D2930" s="481"/>
      <c r="E2930" s="482"/>
      <c r="F2930" s="482"/>
      <c r="G2930" s="482"/>
      <c r="H2930" s="482"/>
      <c r="I2930" s="482"/>
      <c r="J2930" s="482"/>
      <c r="K2930" s="482"/>
      <c r="L2930" s="482"/>
      <c r="M2930" s="483"/>
      <c r="N2930" s="419"/>
      <c r="O2930" s="420"/>
      <c r="P2930" s="420"/>
      <c r="Q2930" s="420"/>
      <c r="R2930" s="420"/>
      <c r="S2930" s="420"/>
      <c r="T2930" s="420"/>
      <c r="U2930" s="421"/>
      <c r="V2930" s="33"/>
      <c r="W2930" s="57"/>
      <c r="X2930" s="86"/>
      <c r="Y2930" s="33"/>
      <c r="Z2930" s="36"/>
      <c r="AA2930" s="36"/>
      <c r="AC2930" s="82"/>
      <c r="AD2930" s="38"/>
      <c r="AE2930" s="82"/>
      <c r="AG2930" s="33"/>
      <c r="AH2930" s="43"/>
      <c r="AI2930" s="43"/>
      <c r="AJ2930" s="43"/>
      <c r="AK2930" s="43"/>
      <c r="AL2930" s="43"/>
      <c r="AM2930" s="43"/>
      <c r="AN2930" s="43"/>
      <c r="AO2930" s="43"/>
      <c r="AP2930" s="43"/>
      <c r="AQ2930" s="43"/>
      <c r="AR2930" s="43"/>
      <c r="AS2930" s="43"/>
      <c r="AT2930" s="43"/>
      <c r="AU2930" s="44"/>
      <c r="AV2930" s="33"/>
      <c r="AW2930" s="33"/>
      <c r="AX2930" s="33"/>
      <c r="AZ2930" s="141"/>
      <c r="BE2930" s="168"/>
      <c r="BF2930" s="168"/>
      <c r="BG2930" s="168"/>
      <c r="BH2930" s="168"/>
      <c r="BI2930" s="168"/>
      <c r="BJ2930" s="168"/>
      <c r="BK2930" s="168"/>
      <c r="BL2930" s="168"/>
      <c r="BM2930" s="168"/>
      <c r="DK2930" s="168"/>
      <c r="DL2930" s="168"/>
      <c r="DM2930" s="168"/>
      <c r="DN2930" s="168"/>
      <c r="DO2930" s="168"/>
      <c r="DP2930" s="168"/>
      <c r="DQ2930" s="168"/>
      <c r="DR2930" s="168"/>
      <c r="DS2930" s="168"/>
      <c r="DT2930" s="168"/>
      <c r="DU2930" s="168"/>
      <c r="DV2930" s="168"/>
      <c r="DW2930" s="168"/>
      <c r="DX2930" s="168"/>
      <c r="DY2930" s="168"/>
      <c r="DZ2930" s="168"/>
      <c r="EA2930" s="168"/>
      <c r="EB2930" s="168"/>
      <c r="EC2930" s="168"/>
      <c r="ED2930" s="168"/>
      <c r="EE2930" s="168"/>
      <c r="EF2930" s="168"/>
      <c r="EG2930" s="168"/>
      <c r="EH2930" s="168"/>
      <c r="EI2930" s="168"/>
      <c r="EJ2930" s="168"/>
      <c r="EK2930" s="168"/>
      <c r="EL2930" s="168"/>
      <c r="EM2930" s="168"/>
      <c r="EN2930" s="168"/>
      <c r="EO2930" s="168"/>
      <c r="EP2930" s="168"/>
      <c r="EQ2930" s="168"/>
      <c r="ER2930" s="168"/>
      <c r="ES2930" s="168"/>
      <c r="ET2930" s="168"/>
      <c r="EU2930" s="168"/>
      <c r="EV2930" s="168"/>
      <c r="EW2930" s="168"/>
      <c r="EX2930" s="168"/>
      <c r="EY2930" s="168"/>
      <c r="EZ2930" s="168"/>
      <c r="FA2930" s="168"/>
      <c r="FB2930" s="168"/>
      <c r="FC2930" s="168"/>
      <c r="FD2930" s="168"/>
    </row>
    <row r="2931" spans="1:160" s="5" customFormat="1" x14ac:dyDescent="0.3">
      <c r="A2931" s="263"/>
      <c r="B2931" s="263"/>
      <c r="C2931" s="265"/>
      <c r="D2931" s="481"/>
      <c r="E2931" s="482"/>
      <c r="F2931" s="482"/>
      <c r="G2931" s="482"/>
      <c r="H2931" s="482"/>
      <c r="I2931" s="482"/>
      <c r="J2931" s="482"/>
      <c r="K2931" s="482"/>
      <c r="L2931" s="482"/>
      <c r="M2931" s="483"/>
      <c r="N2931" s="419"/>
      <c r="O2931" s="420"/>
      <c r="P2931" s="420"/>
      <c r="Q2931" s="420"/>
      <c r="R2931" s="420"/>
      <c r="S2931" s="420"/>
      <c r="T2931" s="420"/>
      <c r="U2931" s="421"/>
      <c r="V2931" s="33"/>
      <c r="W2931" s="57"/>
      <c r="X2931" s="86"/>
      <c r="Y2931" s="33"/>
      <c r="Z2931" s="36"/>
      <c r="AA2931" s="36"/>
      <c r="AD2931" s="33"/>
      <c r="AG2931" s="33"/>
      <c r="AH2931" s="43"/>
      <c r="AI2931" s="43"/>
      <c r="AJ2931" s="43"/>
      <c r="AK2931" s="43"/>
      <c r="AL2931" s="43"/>
      <c r="AM2931" s="43"/>
      <c r="AN2931" s="43"/>
      <c r="AO2931" s="43"/>
      <c r="AP2931" s="43"/>
      <c r="AQ2931" s="43"/>
      <c r="AR2931" s="43"/>
      <c r="AS2931" s="43"/>
      <c r="AT2931" s="43"/>
      <c r="AU2931" s="44"/>
      <c r="AV2931" s="33"/>
      <c r="AW2931" s="33"/>
      <c r="AX2931" s="33"/>
      <c r="AZ2931" s="141"/>
      <c r="BE2931" s="168"/>
      <c r="BF2931" s="168"/>
      <c r="BG2931" s="168"/>
      <c r="BH2931" s="168"/>
      <c r="BI2931" s="168"/>
      <c r="BJ2931" s="168"/>
      <c r="BK2931" s="168"/>
      <c r="BL2931" s="168"/>
      <c r="BM2931" s="168"/>
      <c r="DK2931" s="168"/>
      <c r="DL2931" s="168"/>
      <c r="DM2931" s="168"/>
      <c r="DN2931" s="168"/>
      <c r="DO2931" s="168"/>
      <c r="DP2931" s="168"/>
      <c r="DQ2931" s="168"/>
      <c r="DR2931" s="168"/>
      <c r="DS2931" s="168"/>
      <c r="DT2931" s="168"/>
      <c r="DU2931" s="168"/>
      <c r="DV2931" s="168"/>
      <c r="DW2931" s="168"/>
      <c r="DX2931" s="168"/>
      <c r="DY2931" s="168"/>
      <c r="DZ2931" s="168"/>
      <c r="EA2931" s="168"/>
      <c r="EB2931" s="168"/>
      <c r="EC2931" s="168"/>
      <c r="ED2931" s="168"/>
      <c r="EE2931" s="168"/>
      <c r="EF2931" s="168"/>
      <c r="EG2931" s="168"/>
      <c r="EH2931" s="168"/>
      <c r="EI2931" s="168"/>
      <c r="EJ2931" s="168"/>
      <c r="EK2931" s="168"/>
      <c r="EL2931" s="168"/>
      <c r="EM2931" s="168"/>
      <c r="EN2931" s="168"/>
      <c r="EO2931" s="168"/>
      <c r="EP2931" s="168"/>
      <c r="EQ2931" s="168"/>
      <c r="ER2931" s="168"/>
      <c r="ES2931" s="168"/>
      <c r="ET2931" s="168"/>
      <c r="EU2931" s="168"/>
      <c r="EV2931" s="168"/>
      <c r="EW2931" s="168"/>
      <c r="EX2931" s="168"/>
      <c r="EY2931" s="168"/>
      <c r="EZ2931" s="168"/>
      <c r="FA2931" s="168"/>
      <c r="FB2931" s="168"/>
      <c r="FC2931" s="168"/>
      <c r="FD2931" s="168"/>
    </row>
    <row r="2932" spans="1:160" s="5" customFormat="1" ht="14.4" thickBot="1" x14ac:dyDescent="0.35">
      <c r="A2932" s="263"/>
      <c r="B2932" s="263"/>
      <c r="C2932" s="265"/>
      <c r="D2932" s="425"/>
      <c r="E2932" s="426"/>
      <c r="F2932" s="426"/>
      <c r="G2932" s="426"/>
      <c r="H2932" s="426"/>
      <c r="I2932" s="426"/>
      <c r="J2932" s="426"/>
      <c r="K2932" s="426"/>
      <c r="L2932" s="426"/>
      <c r="M2932" s="427"/>
      <c r="N2932" s="422"/>
      <c r="O2932" s="423"/>
      <c r="P2932" s="423"/>
      <c r="Q2932" s="423"/>
      <c r="R2932" s="423"/>
      <c r="S2932" s="423"/>
      <c r="T2932" s="423"/>
      <c r="U2932" s="424"/>
      <c r="V2932" s="33"/>
      <c r="W2932" s="57"/>
      <c r="X2932" s="86"/>
      <c r="Y2932" s="33"/>
      <c r="Z2932" s="36"/>
      <c r="AA2932" s="36"/>
      <c r="AD2932" s="33"/>
      <c r="AG2932" s="33"/>
      <c r="AH2932" s="43"/>
      <c r="AI2932" s="43"/>
      <c r="AJ2932" s="43"/>
      <c r="AK2932" s="43"/>
      <c r="AL2932" s="43"/>
      <c r="AM2932" s="43"/>
      <c r="AN2932" s="43"/>
      <c r="AO2932" s="43"/>
      <c r="AP2932" s="43"/>
      <c r="AQ2932" s="43"/>
      <c r="AR2932" s="43"/>
      <c r="AS2932" s="43"/>
      <c r="AT2932" s="43"/>
      <c r="AU2932" s="44"/>
      <c r="AV2932" s="33"/>
      <c r="AW2932" s="33"/>
      <c r="AX2932" s="33"/>
      <c r="AZ2932" s="141"/>
      <c r="BE2932" s="168"/>
      <c r="BF2932" s="168"/>
      <c r="BG2932" s="168"/>
      <c r="BH2932" s="168"/>
      <c r="BI2932" s="168"/>
      <c r="BJ2932" s="168"/>
      <c r="BK2932" s="168"/>
      <c r="BL2932" s="168"/>
      <c r="BM2932" s="168"/>
      <c r="DK2932" s="168"/>
      <c r="DL2932" s="168"/>
      <c r="DM2932" s="168"/>
      <c r="DN2932" s="168"/>
      <c r="DO2932" s="168"/>
      <c r="DP2932" s="168"/>
      <c r="DQ2932" s="168"/>
      <c r="DR2932" s="168"/>
      <c r="DS2932" s="168"/>
      <c r="DT2932" s="168"/>
      <c r="DU2932" s="168"/>
      <c r="DV2932" s="168"/>
      <c r="DW2932" s="168"/>
      <c r="DX2932" s="168"/>
      <c r="DY2932" s="168"/>
      <c r="DZ2932" s="168"/>
      <c r="EA2932" s="168"/>
      <c r="EB2932" s="168"/>
      <c r="EC2932" s="168"/>
      <c r="ED2932" s="168"/>
      <c r="EE2932" s="168"/>
      <c r="EF2932" s="168"/>
      <c r="EG2932" s="168"/>
      <c r="EH2932" s="168"/>
      <c r="EI2932" s="168"/>
      <c r="EJ2932" s="168"/>
      <c r="EK2932" s="168"/>
      <c r="EL2932" s="168"/>
      <c r="EM2932" s="168"/>
      <c r="EN2932" s="168"/>
      <c r="EO2932" s="168"/>
      <c r="EP2932" s="168"/>
      <c r="EQ2932" s="168"/>
      <c r="ER2932" s="168"/>
      <c r="ES2932" s="168"/>
      <c r="ET2932" s="168"/>
      <c r="EU2932" s="168"/>
      <c r="EV2932" s="168"/>
      <c r="EW2932" s="168"/>
      <c r="EX2932" s="168"/>
      <c r="EY2932" s="168"/>
      <c r="EZ2932" s="168"/>
      <c r="FA2932" s="168"/>
      <c r="FB2932" s="168"/>
      <c r="FC2932" s="168"/>
      <c r="FD2932" s="168"/>
    </row>
    <row r="2933" spans="1:160" s="5" customFormat="1" ht="5.25" customHeight="1" thickBot="1" x14ac:dyDescent="0.35">
      <c r="A2933" s="263"/>
      <c r="B2933" s="263"/>
      <c r="C2933" s="265"/>
      <c r="D2933" s="428"/>
      <c r="E2933" s="428"/>
      <c r="F2933" s="428"/>
      <c r="G2933" s="428"/>
      <c r="H2933" s="428"/>
      <c r="I2933" s="428"/>
      <c r="J2933" s="428"/>
      <c r="K2933" s="428"/>
      <c r="L2933" s="428"/>
      <c r="M2933" s="428"/>
      <c r="N2933" s="428"/>
      <c r="O2933" s="428"/>
      <c r="P2933" s="428"/>
      <c r="Q2933" s="428"/>
      <c r="R2933" s="428"/>
      <c r="S2933" s="428"/>
      <c r="T2933" s="428"/>
      <c r="U2933" s="428"/>
      <c r="V2933" s="33"/>
      <c r="W2933" s="57"/>
      <c r="X2933" s="86"/>
      <c r="Y2933" s="33"/>
      <c r="Z2933" s="36"/>
      <c r="AA2933" s="36"/>
      <c r="AD2933" s="33"/>
      <c r="AG2933" s="33"/>
      <c r="AH2933" s="43"/>
      <c r="AI2933" s="43"/>
      <c r="AJ2933" s="43"/>
      <c r="AK2933" s="43"/>
      <c r="AL2933" s="43"/>
      <c r="AM2933" s="43"/>
      <c r="AN2933" s="43"/>
      <c r="AO2933" s="43"/>
      <c r="AP2933" s="43"/>
      <c r="AQ2933" s="43"/>
      <c r="AR2933" s="43"/>
      <c r="AS2933" s="43"/>
      <c r="AT2933" s="43"/>
      <c r="AU2933" s="44"/>
      <c r="AV2933" s="33"/>
      <c r="AW2933" s="33"/>
      <c r="AX2933" s="33"/>
      <c r="AZ2933" s="141"/>
      <c r="BE2933" s="168"/>
      <c r="BF2933" s="168"/>
      <c r="BG2933" s="168"/>
      <c r="BH2933" s="168"/>
      <c r="BI2933" s="168"/>
      <c r="BJ2933" s="168"/>
      <c r="BK2933" s="168"/>
      <c r="BL2933" s="168"/>
      <c r="BM2933" s="168"/>
      <c r="DK2933" s="168"/>
      <c r="DL2933" s="168"/>
      <c r="DM2933" s="168"/>
      <c r="DN2933" s="168"/>
      <c r="DO2933" s="168"/>
      <c r="DP2933" s="168"/>
      <c r="DQ2933" s="168"/>
      <c r="DR2933" s="168"/>
      <c r="DS2933" s="168"/>
      <c r="DT2933" s="168"/>
      <c r="DU2933" s="168"/>
      <c r="DV2933" s="168"/>
      <c r="DW2933" s="168"/>
      <c r="DX2933" s="168"/>
      <c r="DY2933" s="168"/>
      <c r="DZ2933" s="168"/>
      <c r="EA2933" s="168"/>
      <c r="EB2933" s="168"/>
      <c r="EC2933" s="168"/>
      <c r="ED2933" s="168"/>
      <c r="EE2933" s="168"/>
      <c r="EF2933" s="168"/>
      <c r="EG2933" s="168"/>
      <c r="EH2933" s="168"/>
      <c r="EI2933" s="168"/>
      <c r="EJ2933" s="168"/>
      <c r="EK2933" s="168"/>
      <c r="EL2933" s="168"/>
      <c r="EM2933" s="168"/>
      <c r="EN2933" s="168"/>
      <c r="EO2933" s="168"/>
      <c r="EP2933" s="168"/>
      <c r="EQ2933" s="168"/>
      <c r="ER2933" s="168"/>
      <c r="ES2933" s="168"/>
      <c r="ET2933" s="168"/>
      <c r="EU2933" s="168"/>
      <c r="EV2933" s="168"/>
      <c r="EW2933" s="168"/>
      <c r="EX2933" s="168"/>
      <c r="EY2933" s="168"/>
      <c r="EZ2933" s="168"/>
      <c r="FA2933" s="168"/>
      <c r="FB2933" s="168"/>
      <c r="FC2933" s="168"/>
      <c r="FD2933" s="168"/>
    </row>
    <row r="2934" spans="1:160" s="5" customFormat="1" ht="20.25" customHeight="1" x14ac:dyDescent="0.3">
      <c r="A2934" s="263"/>
      <c r="B2934" s="263"/>
      <c r="C2934" s="265"/>
      <c r="D2934" s="429" t="s">
        <v>18</v>
      </c>
      <c r="E2934" s="430"/>
      <c r="F2934" s="430"/>
      <c r="G2934" s="430"/>
      <c r="H2934" s="430"/>
      <c r="I2934" s="430"/>
      <c r="J2934" s="430"/>
      <c r="K2934" s="430"/>
      <c r="L2934" s="430"/>
      <c r="M2934" s="431"/>
      <c r="N2934" s="429" t="s">
        <v>19</v>
      </c>
      <c r="O2934" s="430"/>
      <c r="P2934" s="430"/>
      <c r="Q2934" s="430"/>
      <c r="R2934" s="430"/>
      <c r="S2934" s="430"/>
      <c r="T2934" s="430"/>
      <c r="U2934" s="431"/>
      <c r="V2934" s="33"/>
      <c r="W2934" s="57"/>
      <c r="X2934" s="86"/>
      <c r="Y2934" s="33"/>
      <c r="Z2934" s="36"/>
      <c r="AA2934" s="36"/>
      <c r="AD2934" s="33"/>
      <c r="AG2934" s="33"/>
      <c r="AH2934" s="43"/>
      <c r="AI2934" s="43"/>
      <c r="AJ2934" s="43"/>
      <c r="AK2934" s="43"/>
      <c r="AL2934" s="43"/>
      <c r="AM2934" s="43"/>
      <c r="AN2934" s="43"/>
      <c r="AO2934" s="43"/>
      <c r="AP2934" s="43"/>
      <c r="AQ2934" s="43"/>
      <c r="AR2934" s="43"/>
      <c r="AS2934" s="43"/>
      <c r="AT2934" s="43"/>
      <c r="AU2934" s="44"/>
      <c r="AV2934" s="33"/>
      <c r="AW2934" s="33"/>
      <c r="AX2934" s="33"/>
      <c r="AZ2934" s="141"/>
      <c r="BE2934" s="168"/>
      <c r="BF2934" s="168"/>
      <c r="BG2934" s="168"/>
      <c r="BH2934" s="168"/>
      <c r="BI2934" s="168"/>
      <c r="BJ2934" s="168"/>
      <c r="BK2934" s="168"/>
      <c r="BL2934" s="168"/>
      <c r="BM2934" s="168"/>
      <c r="DK2934" s="168"/>
      <c r="DL2934" s="168"/>
      <c r="DM2934" s="168"/>
      <c r="DN2934" s="168"/>
      <c r="DO2934" s="168"/>
      <c r="DP2934" s="168"/>
      <c r="DQ2934" s="168"/>
      <c r="DR2934" s="168"/>
      <c r="DS2934" s="168"/>
      <c r="DT2934" s="168"/>
      <c r="DU2934" s="168"/>
      <c r="DV2934" s="168"/>
      <c r="DW2934" s="168"/>
      <c r="DX2934" s="168"/>
      <c r="DY2934" s="168"/>
      <c r="DZ2934" s="168"/>
      <c r="EA2934" s="168"/>
      <c r="EB2934" s="168"/>
      <c r="EC2934" s="168"/>
      <c r="ED2934" s="168"/>
      <c r="EE2934" s="168"/>
      <c r="EF2934" s="168"/>
      <c r="EG2934" s="168"/>
      <c r="EH2934" s="168"/>
      <c r="EI2934" s="168"/>
      <c r="EJ2934" s="168"/>
      <c r="EK2934" s="168"/>
      <c r="EL2934" s="168"/>
      <c r="EM2934" s="168"/>
      <c r="EN2934" s="168"/>
      <c r="EO2934" s="168"/>
      <c r="EP2934" s="168"/>
      <c r="EQ2934" s="168"/>
      <c r="ER2934" s="168"/>
      <c r="ES2934" s="168"/>
      <c r="ET2934" s="168"/>
      <c r="EU2934" s="168"/>
      <c r="EV2934" s="168"/>
      <c r="EW2934" s="168"/>
      <c r="EX2934" s="168"/>
      <c r="EY2934" s="168"/>
      <c r="EZ2934" s="168"/>
      <c r="FA2934" s="168"/>
      <c r="FB2934" s="168"/>
      <c r="FC2934" s="168"/>
      <c r="FD2934" s="168"/>
    </row>
    <row r="2935" spans="1:160" s="5" customFormat="1" x14ac:dyDescent="0.3">
      <c r="A2935" s="263"/>
      <c r="B2935" s="263"/>
      <c r="C2935" s="265"/>
      <c r="D2935" s="432" t="s">
        <v>20</v>
      </c>
      <c r="E2935" s="433"/>
      <c r="F2935" s="433"/>
      <c r="G2935" s="433"/>
      <c r="H2935" s="433"/>
      <c r="I2935" s="433"/>
      <c r="J2935" s="433"/>
      <c r="K2935" s="433"/>
      <c r="L2935" s="433"/>
      <c r="M2935" s="434"/>
      <c r="N2935" s="435" t="s">
        <v>21</v>
      </c>
      <c r="O2935" s="436"/>
      <c r="P2935" s="436"/>
      <c r="Q2935" s="436"/>
      <c r="R2935" s="436"/>
      <c r="S2935" s="436"/>
      <c r="T2935" s="436"/>
      <c r="U2935" s="437"/>
      <c r="V2935" s="33"/>
      <c r="W2935" s="57"/>
      <c r="X2935" s="86"/>
      <c r="Y2935" s="33"/>
      <c r="Z2935" s="36"/>
      <c r="AA2935" s="36"/>
      <c r="AD2935" s="33"/>
      <c r="AG2935" s="33"/>
      <c r="AH2935" s="43"/>
      <c r="AI2935" s="43"/>
      <c r="AJ2935" s="43"/>
      <c r="AK2935" s="43"/>
      <c r="AL2935" s="43"/>
      <c r="AM2935" s="43"/>
      <c r="AN2935" s="43"/>
      <c r="AO2935" s="43"/>
      <c r="AP2935" s="43"/>
      <c r="AQ2935" s="43"/>
      <c r="AR2935" s="43"/>
      <c r="AS2935" s="43"/>
      <c r="AT2935" s="43"/>
      <c r="AU2935" s="44"/>
      <c r="AV2935" s="33"/>
      <c r="AW2935" s="33"/>
      <c r="AX2935" s="33"/>
      <c r="AZ2935" s="141"/>
      <c r="BE2935" s="168"/>
      <c r="BF2935" s="168"/>
      <c r="BG2935" s="168"/>
      <c r="BH2935" s="168"/>
      <c r="BI2935" s="168"/>
      <c r="BJ2935" s="168"/>
      <c r="BK2935" s="168"/>
      <c r="BL2935" s="168"/>
      <c r="BM2935" s="168"/>
      <c r="DK2935" s="168"/>
      <c r="DL2935" s="168"/>
      <c r="DM2935" s="168"/>
      <c r="DN2935" s="168"/>
      <c r="DO2935" s="168"/>
      <c r="DP2935" s="168"/>
      <c r="DQ2935" s="168"/>
      <c r="DR2935" s="168"/>
      <c r="DS2935" s="168"/>
      <c r="DT2935" s="168"/>
      <c r="DU2935" s="168"/>
      <c r="DV2935" s="168"/>
      <c r="DW2935" s="168"/>
      <c r="DX2935" s="168"/>
      <c r="DY2935" s="168"/>
      <c r="DZ2935" s="168"/>
      <c r="EA2935" s="168"/>
      <c r="EB2935" s="168"/>
      <c r="EC2935" s="168"/>
      <c r="ED2935" s="168"/>
      <c r="EE2935" s="168"/>
      <c r="EF2935" s="168"/>
      <c r="EG2935" s="168"/>
      <c r="EH2935" s="168"/>
      <c r="EI2935" s="168"/>
      <c r="EJ2935" s="168"/>
      <c r="EK2935" s="168"/>
      <c r="EL2935" s="168"/>
      <c r="EM2935" s="168"/>
      <c r="EN2935" s="168"/>
      <c r="EO2935" s="168"/>
      <c r="EP2935" s="168"/>
      <c r="EQ2935" s="168"/>
      <c r="ER2935" s="168"/>
      <c r="ES2935" s="168"/>
      <c r="ET2935" s="168"/>
      <c r="EU2935" s="168"/>
      <c r="EV2935" s="168"/>
      <c r="EW2935" s="168"/>
      <c r="EX2935" s="168"/>
      <c r="EY2935" s="168"/>
      <c r="EZ2935" s="168"/>
      <c r="FA2935" s="168"/>
      <c r="FB2935" s="168"/>
      <c r="FC2935" s="168"/>
      <c r="FD2935" s="168"/>
    </row>
    <row r="2936" spans="1:160" s="5" customFormat="1" ht="15.75" customHeight="1" x14ac:dyDescent="0.3">
      <c r="A2936" s="263"/>
      <c r="B2936" s="263"/>
      <c r="C2936" s="265"/>
      <c r="D2936" s="438" t="s">
        <v>22</v>
      </c>
      <c r="E2936" s="439"/>
      <c r="F2936" s="439"/>
      <c r="G2936" s="439"/>
      <c r="H2936" s="439"/>
      <c r="I2936" s="439"/>
      <c r="J2936" s="439"/>
      <c r="K2936" s="439"/>
      <c r="L2936" s="439"/>
      <c r="M2936" s="440"/>
      <c r="N2936" s="438" t="s">
        <v>22</v>
      </c>
      <c r="O2936" s="444"/>
      <c r="P2936" s="444"/>
      <c r="Q2936" s="444"/>
      <c r="R2936" s="444"/>
      <c r="S2936" s="444"/>
      <c r="T2936" s="444"/>
      <c r="U2936" s="440"/>
      <c r="V2936" s="33"/>
      <c r="W2936" s="57"/>
      <c r="X2936" s="86"/>
      <c r="Y2936" s="33"/>
      <c r="Z2936" s="36"/>
      <c r="AA2936" s="36"/>
      <c r="AD2936" s="33"/>
      <c r="AG2936" s="33"/>
      <c r="AH2936" s="43"/>
      <c r="AI2936" s="43"/>
      <c r="AJ2936" s="43"/>
      <c r="AK2936" s="43"/>
      <c r="AL2936" s="43"/>
      <c r="AM2936" s="43"/>
      <c r="AN2936" s="43"/>
      <c r="AO2936" s="43"/>
      <c r="AP2936" s="43"/>
      <c r="AQ2936" s="43"/>
      <c r="AR2936" s="43"/>
      <c r="AS2936" s="43"/>
      <c r="AT2936" s="43"/>
      <c r="AU2936" s="44"/>
      <c r="AV2936" s="33"/>
      <c r="AW2936" s="33"/>
      <c r="AX2936" s="33"/>
      <c r="AZ2936" s="141"/>
      <c r="BE2936" s="168"/>
      <c r="BF2936" s="168"/>
      <c r="BG2936" s="168"/>
      <c r="BH2936" s="168"/>
      <c r="BI2936" s="168"/>
      <c r="BJ2936" s="168"/>
      <c r="BK2936" s="168"/>
      <c r="BL2936" s="168"/>
      <c r="BM2936" s="168"/>
      <c r="DK2936" s="168"/>
      <c r="DL2936" s="168"/>
      <c r="DM2936" s="168"/>
      <c r="DN2936" s="168"/>
      <c r="DO2936" s="168"/>
      <c r="DP2936" s="168"/>
      <c r="DQ2936" s="168"/>
      <c r="DR2936" s="168"/>
      <c r="DS2936" s="168"/>
      <c r="DT2936" s="168"/>
      <c r="DU2936" s="168"/>
      <c r="DV2936" s="168"/>
      <c r="DW2936" s="168"/>
      <c r="DX2936" s="168"/>
      <c r="DY2936" s="168"/>
      <c r="DZ2936" s="168"/>
      <c r="EA2936" s="168"/>
      <c r="EB2936" s="168"/>
      <c r="EC2936" s="168"/>
      <c r="ED2936" s="168"/>
      <c r="EE2936" s="168"/>
      <c r="EF2936" s="168"/>
      <c r="EG2936" s="168"/>
      <c r="EH2936" s="168"/>
      <c r="EI2936" s="168"/>
      <c r="EJ2936" s="168"/>
      <c r="EK2936" s="168"/>
      <c r="EL2936" s="168"/>
      <c r="EM2936" s="168"/>
      <c r="EN2936" s="168"/>
      <c r="EO2936" s="168"/>
      <c r="EP2936" s="168"/>
      <c r="EQ2936" s="168"/>
      <c r="ER2936" s="168"/>
      <c r="ES2936" s="168"/>
      <c r="ET2936" s="168"/>
      <c r="EU2936" s="168"/>
      <c r="EV2936" s="168"/>
      <c r="EW2936" s="168"/>
      <c r="EX2936" s="168"/>
      <c r="EY2936" s="168"/>
      <c r="EZ2936" s="168"/>
      <c r="FA2936" s="168"/>
      <c r="FB2936" s="168"/>
      <c r="FC2936" s="168"/>
      <c r="FD2936" s="168"/>
    </row>
    <row r="2937" spans="1:160" s="5" customFormat="1" ht="15.75" customHeight="1" x14ac:dyDescent="0.3">
      <c r="A2937" s="263"/>
      <c r="B2937" s="263"/>
      <c r="C2937" s="265"/>
      <c r="D2937" s="438"/>
      <c r="E2937" s="439"/>
      <c r="F2937" s="439"/>
      <c r="G2937" s="439"/>
      <c r="H2937" s="439"/>
      <c r="I2937" s="439"/>
      <c r="J2937" s="439"/>
      <c r="K2937" s="439"/>
      <c r="L2937" s="439"/>
      <c r="M2937" s="440"/>
      <c r="N2937" s="438"/>
      <c r="O2937" s="439"/>
      <c r="P2937" s="439"/>
      <c r="Q2937" s="439"/>
      <c r="R2937" s="439"/>
      <c r="S2937" s="439"/>
      <c r="T2937" s="439"/>
      <c r="U2937" s="440"/>
      <c r="V2937" s="33"/>
      <c r="W2937" s="57"/>
      <c r="X2937" s="86"/>
      <c r="Y2937" s="33"/>
      <c r="Z2937" s="36"/>
      <c r="AA2937" s="36"/>
      <c r="AD2937" s="33"/>
      <c r="AG2937" s="33"/>
      <c r="AH2937" s="43"/>
      <c r="AI2937" s="43"/>
      <c r="AJ2937" s="43"/>
      <c r="AK2937" s="43"/>
      <c r="AL2937" s="43"/>
      <c r="AM2937" s="43"/>
      <c r="AN2937" s="43"/>
      <c r="AO2937" s="43"/>
      <c r="AP2937" s="43"/>
      <c r="AQ2937" s="43"/>
      <c r="AR2937" s="43"/>
      <c r="AS2937" s="43"/>
      <c r="AT2937" s="43"/>
      <c r="AU2937" s="44"/>
      <c r="AV2937" s="33"/>
      <c r="AW2937" s="33"/>
      <c r="AX2937" s="33"/>
      <c r="AZ2937" s="141"/>
      <c r="BE2937" s="168"/>
      <c r="BF2937" s="168"/>
      <c r="BG2937" s="168"/>
      <c r="BH2937" s="168"/>
      <c r="BI2937" s="168"/>
      <c r="BJ2937" s="168"/>
      <c r="BK2937" s="168"/>
      <c r="BL2937" s="168"/>
      <c r="BM2937" s="168"/>
      <c r="DK2937" s="168"/>
      <c r="DL2937" s="168"/>
      <c r="DM2937" s="168"/>
      <c r="DN2937" s="168"/>
      <c r="DO2937" s="168"/>
      <c r="DP2937" s="168"/>
      <c r="DQ2937" s="168"/>
      <c r="DR2937" s="168"/>
      <c r="DS2937" s="168"/>
      <c r="DT2937" s="168"/>
      <c r="DU2937" s="168"/>
      <c r="DV2937" s="168"/>
      <c r="DW2937" s="168"/>
      <c r="DX2937" s="168"/>
      <c r="DY2937" s="168"/>
      <c r="DZ2937" s="168"/>
      <c r="EA2937" s="168"/>
      <c r="EB2937" s="168"/>
      <c r="EC2937" s="168"/>
      <c r="ED2937" s="168"/>
      <c r="EE2937" s="168"/>
      <c r="EF2937" s="168"/>
      <c r="EG2937" s="168"/>
      <c r="EH2937" s="168"/>
      <c r="EI2937" s="168"/>
      <c r="EJ2937" s="168"/>
      <c r="EK2937" s="168"/>
      <c r="EL2937" s="168"/>
      <c r="EM2937" s="168"/>
      <c r="EN2937" s="168"/>
      <c r="EO2937" s="168"/>
      <c r="EP2937" s="168"/>
      <c r="EQ2937" s="168"/>
      <c r="ER2937" s="168"/>
      <c r="ES2937" s="168"/>
      <c r="ET2937" s="168"/>
      <c r="EU2937" s="168"/>
      <c r="EV2937" s="168"/>
      <c r="EW2937" s="168"/>
      <c r="EX2937" s="168"/>
      <c r="EY2937" s="168"/>
      <c r="EZ2937" s="168"/>
      <c r="FA2937" s="168"/>
      <c r="FB2937" s="168"/>
      <c r="FC2937" s="168"/>
      <c r="FD2937" s="168"/>
    </row>
    <row r="2938" spans="1:160" s="5" customFormat="1" ht="15.75" customHeight="1" x14ac:dyDescent="0.3">
      <c r="A2938" s="263"/>
      <c r="B2938" s="263"/>
      <c r="C2938" s="265"/>
      <c r="D2938" s="441"/>
      <c r="E2938" s="442"/>
      <c r="F2938" s="442"/>
      <c r="G2938" s="442"/>
      <c r="H2938" s="442"/>
      <c r="I2938" s="442"/>
      <c r="J2938" s="442"/>
      <c r="K2938" s="442"/>
      <c r="L2938" s="442"/>
      <c r="M2938" s="443"/>
      <c r="N2938" s="441"/>
      <c r="O2938" s="442"/>
      <c r="P2938" s="442"/>
      <c r="Q2938" s="442"/>
      <c r="R2938" s="442"/>
      <c r="S2938" s="442"/>
      <c r="T2938" s="442"/>
      <c r="U2938" s="443"/>
      <c r="V2938" s="33"/>
      <c r="W2938" s="57"/>
      <c r="X2938" s="86"/>
      <c r="Y2938" s="33"/>
      <c r="Z2938" s="36"/>
      <c r="AA2938" s="36"/>
      <c r="AD2938" s="33"/>
      <c r="AG2938" s="33"/>
      <c r="AH2938" s="43"/>
      <c r="AI2938" s="43"/>
      <c r="AJ2938" s="43"/>
      <c r="AK2938" s="43"/>
      <c r="AL2938" s="43"/>
      <c r="AM2938" s="43"/>
      <c r="AN2938" s="43"/>
      <c r="AO2938" s="43"/>
      <c r="AP2938" s="43"/>
      <c r="AQ2938" s="43"/>
      <c r="AR2938" s="43"/>
      <c r="AS2938" s="43"/>
      <c r="AT2938" s="43"/>
      <c r="AU2938" s="44"/>
      <c r="AV2938" s="33"/>
      <c r="AW2938" s="33"/>
      <c r="AX2938" s="33"/>
      <c r="AZ2938" s="141"/>
      <c r="BE2938" s="168"/>
      <c r="BF2938" s="168"/>
      <c r="BG2938" s="168"/>
      <c r="BH2938" s="168"/>
      <c r="BI2938" s="168"/>
      <c r="BJ2938" s="168"/>
      <c r="BK2938" s="168"/>
      <c r="BL2938" s="168"/>
      <c r="BM2938" s="168"/>
      <c r="DK2938" s="168"/>
      <c r="DL2938" s="168"/>
      <c r="DM2938" s="168"/>
      <c r="DN2938" s="168"/>
      <c r="DO2938" s="168"/>
      <c r="DP2938" s="168"/>
      <c r="DQ2938" s="168"/>
      <c r="DR2938" s="168"/>
      <c r="DS2938" s="168"/>
      <c r="DT2938" s="168"/>
      <c r="DU2938" s="168"/>
      <c r="DV2938" s="168"/>
      <c r="DW2938" s="168"/>
      <c r="DX2938" s="168"/>
      <c r="DY2938" s="168"/>
      <c r="DZ2938" s="168"/>
      <c r="EA2938" s="168"/>
      <c r="EB2938" s="168"/>
      <c r="EC2938" s="168"/>
      <c r="ED2938" s="168"/>
      <c r="EE2938" s="168"/>
      <c r="EF2938" s="168"/>
      <c r="EG2938" s="168"/>
      <c r="EH2938" s="168"/>
      <c r="EI2938" s="168"/>
      <c r="EJ2938" s="168"/>
      <c r="EK2938" s="168"/>
      <c r="EL2938" s="168"/>
      <c r="EM2938" s="168"/>
      <c r="EN2938" s="168"/>
      <c r="EO2938" s="168"/>
      <c r="EP2938" s="168"/>
      <c r="EQ2938" s="168"/>
      <c r="ER2938" s="168"/>
      <c r="ES2938" s="168"/>
      <c r="ET2938" s="168"/>
      <c r="EU2938" s="168"/>
      <c r="EV2938" s="168"/>
      <c r="EW2938" s="168"/>
      <c r="EX2938" s="168"/>
      <c r="EY2938" s="168"/>
      <c r="EZ2938" s="168"/>
      <c r="FA2938" s="168"/>
      <c r="FB2938" s="168"/>
      <c r="FC2938" s="168"/>
      <c r="FD2938" s="168"/>
    </row>
    <row r="2939" spans="1:160" s="5" customFormat="1" x14ac:dyDescent="0.25">
      <c r="A2939" s="263"/>
      <c r="B2939" s="263"/>
      <c r="C2939" s="265"/>
      <c r="D2939" s="10" t="s">
        <v>23</v>
      </c>
      <c r="E2939" s="445" t="e">
        <f>+#REF!</f>
        <v>#REF!</v>
      </c>
      <c r="F2939" s="445"/>
      <c r="G2939" s="445"/>
      <c r="H2939" s="445"/>
      <c r="I2939" s="445"/>
      <c r="J2939" s="445"/>
      <c r="K2939" s="445"/>
      <c r="L2939" s="445"/>
      <c r="M2939" s="446"/>
      <c r="N2939" s="11" t="s">
        <v>23</v>
      </c>
      <c r="O2939" s="445" t="e">
        <f>+#REF!</f>
        <v>#REF!</v>
      </c>
      <c r="P2939" s="445"/>
      <c r="Q2939" s="445"/>
      <c r="R2939" s="445"/>
      <c r="S2939" s="445"/>
      <c r="T2939" s="445"/>
      <c r="U2939" s="446"/>
      <c r="V2939" s="33"/>
      <c r="W2939" s="57"/>
      <c r="X2939" s="86"/>
      <c r="Y2939" s="33"/>
      <c r="Z2939" s="36"/>
      <c r="AA2939" s="36"/>
      <c r="AD2939" s="33"/>
      <c r="AG2939" s="33"/>
      <c r="AH2939" s="43"/>
      <c r="AI2939" s="43"/>
      <c r="AJ2939" s="43"/>
      <c r="AK2939" s="43"/>
      <c r="AL2939" s="43"/>
      <c r="AM2939" s="43"/>
      <c r="AN2939" s="43"/>
      <c r="AO2939" s="43"/>
      <c r="AP2939" s="43"/>
      <c r="AQ2939" s="43"/>
      <c r="AR2939" s="43"/>
      <c r="AS2939" s="43"/>
      <c r="AT2939" s="43"/>
      <c r="AU2939" s="44"/>
      <c r="AV2939" s="33"/>
      <c r="AW2939" s="33"/>
      <c r="AX2939" s="33"/>
      <c r="AZ2939" s="141"/>
      <c r="BE2939" s="168"/>
      <c r="BF2939" s="168"/>
      <c r="BG2939" s="168"/>
      <c r="BH2939" s="168"/>
      <c r="BI2939" s="168"/>
      <c r="BJ2939" s="168"/>
      <c r="BK2939" s="168"/>
      <c r="BL2939" s="168"/>
      <c r="BM2939" s="168"/>
      <c r="DK2939" s="168"/>
      <c r="DL2939" s="168"/>
      <c r="DM2939" s="168"/>
      <c r="DN2939" s="168"/>
      <c r="DO2939" s="168"/>
      <c r="DP2939" s="168"/>
      <c r="DQ2939" s="168"/>
      <c r="DR2939" s="168"/>
      <c r="DS2939" s="168"/>
      <c r="DT2939" s="168"/>
      <c r="DU2939" s="168"/>
      <c r="DV2939" s="168"/>
      <c r="DW2939" s="168"/>
      <c r="DX2939" s="168"/>
      <c r="DY2939" s="168"/>
      <c r="DZ2939" s="168"/>
      <c r="EA2939" s="168"/>
      <c r="EB2939" s="168"/>
      <c r="EC2939" s="168"/>
      <c r="ED2939" s="168"/>
      <c r="EE2939" s="168"/>
      <c r="EF2939" s="168"/>
      <c r="EG2939" s="168"/>
      <c r="EH2939" s="168"/>
      <c r="EI2939" s="168"/>
      <c r="EJ2939" s="168"/>
      <c r="EK2939" s="168"/>
      <c r="EL2939" s="168"/>
      <c r="EM2939" s="168"/>
      <c r="EN2939" s="168"/>
      <c r="EO2939" s="168"/>
      <c r="EP2939" s="168"/>
      <c r="EQ2939" s="168"/>
      <c r="ER2939" s="168"/>
      <c r="ES2939" s="168"/>
      <c r="ET2939" s="168"/>
      <c r="EU2939" s="168"/>
      <c r="EV2939" s="168"/>
      <c r="EW2939" s="168"/>
      <c r="EX2939" s="168"/>
      <c r="EY2939" s="168"/>
      <c r="EZ2939" s="168"/>
      <c r="FA2939" s="168"/>
      <c r="FB2939" s="168"/>
      <c r="FC2939" s="168"/>
      <c r="FD2939" s="168"/>
    </row>
    <row r="2940" spans="1:160" s="5" customFormat="1" ht="14.4" thickBot="1" x14ac:dyDescent="0.3">
      <c r="A2940" s="263"/>
      <c r="B2940" s="263"/>
      <c r="C2940" s="265"/>
      <c r="D2940" s="12" t="s">
        <v>25</v>
      </c>
      <c r="E2940" s="447" t="e">
        <f>+#REF!</f>
        <v>#REF!</v>
      </c>
      <c r="F2940" s="447"/>
      <c r="G2940" s="447"/>
      <c r="H2940" s="447"/>
      <c r="I2940" s="447"/>
      <c r="J2940" s="447"/>
      <c r="K2940" s="447"/>
      <c r="L2940" s="447"/>
      <c r="M2940" s="448"/>
      <c r="N2940" s="13" t="s">
        <v>25</v>
      </c>
      <c r="O2940" s="447" t="e">
        <f>+#REF!</f>
        <v>#REF!</v>
      </c>
      <c r="P2940" s="447"/>
      <c r="Q2940" s="447"/>
      <c r="R2940" s="447"/>
      <c r="S2940" s="447"/>
      <c r="T2940" s="447"/>
      <c r="U2940" s="448"/>
      <c r="V2940" s="33"/>
      <c r="W2940" s="57"/>
      <c r="X2940" s="86"/>
      <c r="Y2940" s="33"/>
      <c r="Z2940" s="36"/>
      <c r="AA2940" s="36"/>
      <c r="AD2940" s="33"/>
      <c r="AG2940" s="33"/>
      <c r="AH2940" s="43"/>
      <c r="AI2940" s="43"/>
      <c r="AJ2940" s="43"/>
      <c r="AK2940" s="43"/>
      <c r="AL2940" s="43"/>
      <c r="AM2940" s="43"/>
      <c r="AN2940" s="43"/>
      <c r="AO2940" s="43"/>
      <c r="AP2940" s="43"/>
      <c r="AQ2940" s="43"/>
      <c r="AR2940" s="43"/>
      <c r="AS2940" s="43"/>
      <c r="AT2940" s="43"/>
      <c r="AU2940" s="44"/>
      <c r="AV2940" s="33"/>
      <c r="AW2940" s="33"/>
      <c r="AX2940" s="33"/>
      <c r="AZ2940" s="141"/>
      <c r="BE2940" s="168"/>
      <c r="BF2940" s="168"/>
      <c r="BG2940" s="168"/>
      <c r="BH2940" s="168"/>
      <c r="BI2940" s="168"/>
      <c r="BJ2940" s="168"/>
      <c r="BK2940" s="168"/>
      <c r="BL2940" s="168"/>
      <c r="BM2940" s="168"/>
      <c r="DK2940" s="168"/>
      <c r="DL2940" s="168"/>
      <c r="DM2940" s="168"/>
      <c r="DN2940" s="168"/>
      <c r="DO2940" s="168"/>
      <c r="DP2940" s="168"/>
      <c r="DQ2940" s="168"/>
      <c r="DR2940" s="168"/>
      <c r="DS2940" s="168"/>
      <c r="DT2940" s="168"/>
      <c r="DU2940" s="168"/>
      <c r="DV2940" s="168"/>
      <c r="DW2940" s="168"/>
      <c r="DX2940" s="168"/>
      <c r="DY2940" s="168"/>
      <c r="DZ2940" s="168"/>
      <c r="EA2940" s="168"/>
      <c r="EB2940" s="168"/>
      <c r="EC2940" s="168"/>
      <c r="ED2940" s="168"/>
      <c r="EE2940" s="168"/>
      <c r="EF2940" s="168"/>
      <c r="EG2940" s="168"/>
      <c r="EH2940" s="168"/>
      <c r="EI2940" s="168"/>
      <c r="EJ2940" s="168"/>
      <c r="EK2940" s="168"/>
      <c r="EL2940" s="168"/>
      <c r="EM2940" s="168"/>
      <c r="EN2940" s="168"/>
      <c r="EO2940" s="168"/>
      <c r="EP2940" s="168"/>
      <c r="EQ2940" s="168"/>
      <c r="ER2940" s="168"/>
      <c r="ES2940" s="168"/>
      <c r="ET2940" s="168"/>
      <c r="EU2940" s="168"/>
      <c r="EV2940" s="168"/>
      <c r="EW2940" s="168"/>
      <c r="EX2940" s="168"/>
      <c r="EY2940" s="168"/>
      <c r="EZ2940" s="168"/>
      <c r="FA2940" s="168"/>
      <c r="FB2940" s="168"/>
      <c r="FC2940" s="168"/>
      <c r="FD2940" s="168"/>
    </row>
    <row r="2941" spans="1:160" s="5" customFormat="1" ht="9.9" customHeight="1" thickBot="1" x14ac:dyDescent="0.3">
      <c r="A2941" s="263"/>
      <c r="B2941" s="263"/>
      <c r="C2941" s="265"/>
      <c r="D2941" s="83"/>
      <c r="E2941" s="84"/>
      <c r="F2941" s="84"/>
      <c r="G2941" s="84"/>
      <c r="H2941" s="84"/>
      <c r="I2941" s="84"/>
      <c r="J2941" s="84"/>
      <c r="K2941" s="84"/>
      <c r="L2941" s="84"/>
      <c r="M2941" s="84"/>
      <c r="N2941" s="83"/>
      <c r="O2941" s="84"/>
      <c r="P2941" s="84"/>
      <c r="Q2941" s="84"/>
      <c r="R2941" s="84"/>
      <c r="S2941" s="84"/>
      <c r="T2941" s="84"/>
      <c r="U2941" s="84"/>
      <c r="V2941" s="33"/>
      <c r="W2941" s="57"/>
      <c r="X2941" s="86"/>
      <c r="Y2941" s="33"/>
      <c r="Z2941" s="36"/>
      <c r="AA2941" s="36"/>
      <c r="AD2941" s="33"/>
      <c r="AG2941" s="33"/>
      <c r="AH2941" s="43"/>
      <c r="AI2941" s="43"/>
      <c r="AJ2941" s="43"/>
      <c r="AK2941" s="43"/>
      <c r="AL2941" s="43"/>
      <c r="AM2941" s="43"/>
      <c r="AN2941" s="43"/>
      <c r="AO2941" s="43"/>
      <c r="AP2941" s="43"/>
      <c r="AQ2941" s="43"/>
      <c r="AR2941" s="43"/>
      <c r="AS2941" s="43"/>
      <c r="AT2941" s="43"/>
      <c r="AU2941" s="44"/>
      <c r="AV2941" s="33"/>
      <c r="AW2941" s="33"/>
      <c r="AX2941" s="33"/>
      <c r="AZ2941" s="141"/>
      <c r="BE2941" s="168"/>
      <c r="BF2941" s="168"/>
      <c r="BG2941" s="168"/>
      <c r="BH2941" s="168"/>
      <c r="BI2941" s="168"/>
      <c r="BJ2941" s="168"/>
      <c r="BK2941" s="168"/>
      <c r="BL2941" s="168"/>
      <c r="BM2941" s="168"/>
      <c r="DK2941" s="168"/>
      <c r="DL2941" s="168"/>
      <c r="DM2941" s="168"/>
      <c r="DN2941" s="168"/>
      <c r="DO2941" s="168"/>
      <c r="DP2941" s="168"/>
      <c r="DQ2941" s="168"/>
      <c r="DR2941" s="168"/>
      <c r="DS2941" s="168"/>
      <c r="DT2941" s="168"/>
      <c r="DU2941" s="168"/>
      <c r="DV2941" s="168"/>
      <c r="DW2941" s="168"/>
      <c r="DX2941" s="168"/>
      <c r="DY2941" s="168"/>
      <c r="DZ2941" s="168"/>
      <c r="EA2941" s="168"/>
      <c r="EB2941" s="168"/>
      <c r="EC2941" s="168"/>
      <c r="ED2941" s="168"/>
      <c r="EE2941" s="168"/>
      <c r="EF2941" s="168"/>
      <c r="EG2941" s="168"/>
      <c r="EH2941" s="168"/>
      <c r="EI2941" s="168"/>
      <c r="EJ2941" s="168"/>
      <c r="EK2941" s="168"/>
      <c r="EL2941" s="168"/>
      <c r="EM2941" s="168"/>
      <c r="EN2941" s="168"/>
      <c r="EO2941" s="168"/>
      <c r="EP2941" s="168"/>
      <c r="EQ2941" s="168"/>
      <c r="ER2941" s="168"/>
      <c r="ES2941" s="168"/>
      <c r="ET2941" s="168"/>
      <c r="EU2941" s="168"/>
      <c r="EV2941" s="168"/>
      <c r="EW2941" s="168"/>
      <c r="EX2941" s="168"/>
      <c r="EY2941" s="168"/>
      <c r="EZ2941" s="168"/>
      <c r="FA2941" s="168"/>
      <c r="FB2941" s="168"/>
      <c r="FC2941" s="168"/>
      <c r="FD2941" s="168"/>
    </row>
    <row r="2942" spans="1:160" s="5" customFormat="1" ht="15.75" customHeight="1" x14ac:dyDescent="0.3">
      <c r="A2942" s="263"/>
      <c r="B2942" s="263"/>
      <c r="C2942" s="265"/>
      <c r="D2942" s="484"/>
      <c r="E2942" s="485"/>
      <c r="F2942" s="488" t="s">
        <v>0</v>
      </c>
      <c r="G2942" s="489"/>
      <c r="H2942" s="489"/>
      <c r="I2942" s="489"/>
      <c r="J2942" s="489"/>
      <c r="K2942" s="489"/>
      <c r="L2942" s="489"/>
      <c r="M2942" s="489"/>
      <c r="N2942" s="489"/>
      <c r="O2942" s="490"/>
      <c r="P2942" s="494" t="s">
        <v>1</v>
      </c>
      <c r="Q2942" s="495"/>
      <c r="R2942" s="495"/>
      <c r="S2942" s="496"/>
      <c r="T2942" s="500"/>
      <c r="U2942" s="501"/>
      <c r="V2942" s="33"/>
      <c r="W2942" s="57"/>
      <c r="X2942" s="86"/>
      <c r="Y2942" s="33"/>
      <c r="Z2942" s="36"/>
      <c r="AA2942" s="36"/>
      <c r="AD2942" s="33"/>
      <c r="AG2942" s="33"/>
      <c r="AH2942" s="43"/>
      <c r="AI2942" s="43"/>
      <c r="AJ2942" s="43"/>
      <c r="AK2942" s="43"/>
      <c r="AL2942" s="43"/>
      <c r="AM2942" s="43"/>
      <c r="AN2942" s="43"/>
      <c r="AO2942" s="43"/>
      <c r="AP2942" s="43"/>
      <c r="AQ2942" s="43"/>
      <c r="AR2942" s="43"/>
      <c r="AS2942" s="43"/>
      <c r="AT2942" s="43"/>
      <c r="AU2942" s="44"/>
      <c r="AV2942" s="33"/>
      <c r="AW2942" s="33"/>
      <c r="AX2942" s="33"/>
      <c r="AZ2942" s="141"/>
      <c r="BE2942" s="168"/>
      <c r="BF2942" s="168"/>
      <c r="BG2942" s="168"/>
      <c r="BH2942" s="168"/>
      <c r="BI2942" s="168"/>
      <c r="BJ2942" s="168"/>
      <c r="BK2942" s="168"/>
      <c r="BL2942" s="168"/>
      <c r="BM2942" s="168"/>
      <c r="DK2942" s="168"/>
      <c r="DL2942" s="168"/>
      <c r="DM2942" s="168"/>
      <c r="DN2942" s="168"/>
      <c r="DO2942" s="168"/>
      <c r="DP2942" s="168"/>
      <c r="DQ2942" s="168"/>
      <c r="DR2942" s="168"/>
      <c r="DS2942" s="168"/>
      <c r="DT2942" s="168"/>
      <c r="DU2942" s="168"/>
      <c r="DV2942" s="168"/>
      <c r="DW2942" s="168"/>
      <c r="DX2942" s="168"/>
      <c r="DY2942" s="168"/>
      <c r="DZ2942" s="168"/>
      <c r="EA2942" s="168"/>
      <c r="EB2942" s="168"/>
      <c r="EC2942" s="168"/>
      <c r="ED2942" s="168"/>
      <c r="EE2942" s="168"/>
      <c r="EF2942" s="168"/>
      <c r="EG2942" s="168"/>
      <c r="EH2942" s="168"/>
      <c r="EI2942" s="168"/>
      <c r="EJ2942" s="168"/>
      <c r="EK2942" s="168"/>
      <c r="EL2942" s="168"/>
      <c r="EM2942" s="168"/>
      <c r="EN2942" s="168"/>
      <c r="EO2942" s="168"/>
      <c r="EP2942" s="168"/>
      <c r="EQ2942" s="168"/>
      <c r="ER2942" s="168"/>
      <c r="ES2942" s="168"/>
      <c r="ET2942" s="168"/>
      <c r="EU2942" s="168"/>
      <c r="EV2942" s="168"/>
      <c r="EW2942" s="168"/>
      <c r="EX2942" s="168"/>
      <c r="EY2942" s="168"/>
      <c r="EZ2942" s="168"/>
      <c r="FA2942" s="168"/>
      <c r="FB2942" s="168"/>
      <c r="FC2942" s="168"/>
      <c r="FD2942" s="168"/>
    </row>
    <row r="2943" spans="1:160" s="5" customFormat="1" ht="15" customHeight="1" x14ac:dyDescent="0.3">
      <c r="A2943" s="263"/>
      <c r="B2943" s="263"/>
      <c r="C2943" s="265"/>
      <c r="D2943" s="481"/>
      <c r="E2943" s="482"/>
      <c r="F2943" s="491"/>
      <c r="G2943" s="492"/>
      <c r="H2943" s="492"/>
      <c r="I2943" s="492"/>
      <c r="J2943" s="492"/>
      <c r="K2943" s="492"/>
      <c r="L2943" s="492"/>
      <c r="M2943" s="492"/>
      <c r="N2943" s="492"/>
      <c r="O2943" s="493"/>
      <c r="P2943" s="497"/>
      <c r="Q2943" s="498"/>
      <c r="R2943" s="498"/>
      <c r="S2943" s="499"/>
      <c r="T2943" s="502"/>
      <c r="U2943" s="503"/>
      <c r="V2943" s="33"/>
      <c r="W2943" s="57"/>
      <c r="X2943" s="86"/>
      <c r="Y2943" s="38"/>
      <c r="Z2943" s="36"/>
      <c r="AA2943" s="36"/>
      <c r="AD2943" s="33"/>
      <c r="AG2943" s="33"/>
      <c r="AH2943" s="43"/>
      <c r="AI2943" s="43"/>
      <c r="AJ2943" s="43"/>
      <c r="AK2943" s="43"/>
      <c r="AL2943" s="43"/>
      <c r="AM2943" s="43"/>
      <c r="AN2943" s="43"/>
      <c r="AO2943" s="43"/>
      <c r="AP2943" s="43"/>
      <c r="AQ2943" s="43"/>
      <c r="AR2943" s="43"/>
      <c r="AS2943" s="43"/>
      <c r="AT2943" s="43"/>
      <c r="AU2943" s="44"/>
      <c r="AV2943" s="33"/>
      <c r="AW2943" s="33"/>
      <c r="AX2943" s="33"/>
      <c r="AZ2943" s="141"/>
      <c r="BE2943" s="168"/>
      <c r="BF2943" s="168"/>
      <c r="BG2943" s="168"/>
      <c r="BH2943" s="168"/>
      <c r="BI2943" s="168"/>
      <c r="BJ2943" s="168"/>
      <c r="BK2943" s="168"/>
      <c r="BL2943" s="168"/>
      <c r="BM2943" s="168"/>
      <c r="DK2943" s="168"/>
      <c r="DL2943" s="168"/>
      <c r="DM2943" s="168"/>
      <c r="DN2943" s="168"/>
      <c r="DO2943" s="168"/>
      <c r="DP2943" s="168"/>
      <c r="DQ2943" s="168"/>
      <c r="DR2943" s="168"/>
      <c r="DS2943" s="168"/>
      <c r="DT2943" s="168"/>
      <c r="DU2943" s="168"/>
      <c r="DV2943" s="168"/>
      <c r="DW2943" s="168"/>
      <c r="DX2943" s="168"/>
      <c r="DY2943" s="168"/>
      <c r="DZ2943" s="168"/>
      <c r="EA2943" s="168"/>
      <c r="EB2943" s="168"/>
      <c r="EC2943" s="168"/>
      <c r="ED2943" s="168"/>
      <c r="EE2943" s="168"/>
      <c r="EF2943" s="168"/>
      <c r="EG2943" s="168"/>
      <c r="EH2943" s="168"/>
      <c r="EI2943" s="168"/>
      <c r="EJ2943" s="168"/>
      <c r="EK2943" s="168"/>
      <c r="EL2943" s="168"/>
      <c r="EM2943" s="168"/>
      <c r="EN2943" s="168"/>
      <c r="EO2943" s="168"/>
      <c r="EP2943" s="168"/>
      <c r="EQ2943" s="168"/>
      <c r="ER2943" s="168"/>
      <c r="ES2943" s="168"/>
      <c r="ET2943" s="168"/>
      <c r="EU2943" s="168"/>
      <c r="EV2943" s="168"/>
      <c r="EW2943" s="168"/>
      <c r="EX2943" s="168"/>
      <c r="EY2943" s="168"/>
      <c r="EZ2943" s="168"/>
      <c r="FA2943" s="168"/>
      <c r="FB2943" s="168"/>
      <c r="FC2943" s="168"/>
      <c r="FD2943" s="168"/>
    </row>
    <row r="2944" spans="1:160" s="5" customFormat="1" ht="30" customHeight="1" thickBot="1" x14ac:dyDescent="0.35">
      <c r="A2944" s="263"/>
      <c r="B2944" s="263"/>
      <c r="C2944" s="265"/>
      <c r="D2944" s="486"/>
      <c r="E2944" s="487"/>
      <c r="F2944" s="506" t="s">
        <v>2</v>
      </c>
      <c r="G2944" s="507"/>
      <c r="H2944" s="507"/>
      <c r="I2944" s="507"/>
      <c r="J2944" s="507"/>
      <c r="K2944" s="507"/>
      <c r="L2944" s="507"/>
      <c r="M2944" s="507"/>
      <c r="N2944" s="507"/>
      <c r="O2944" s="508"/>
      <c r="P2944" s="32">
        <v>61</v>
      </c>
      <c r="Q2944" s="101" t="s">
        <v>3</v>
      </c>
      <c r="R2944" s="509">
        <v>147</v>
      </c>
      <c r="S2944" s="510"/>
      <c r="T2944" s="504"/>
      <c r="U2944" s="505"/>
      <c r="V2944" s="33">
        <f>+IF(C2953="","",1)</f>
        <v>1</v>
      </c>
      <c r="W2944" s="57"/>
      <c r="X2944" s="86"/>
      <c r="Y2944" s="39"/>
      <c r="Z2944" s="36"/>
      <c r="AA2944" s="36"/>
      <c r="AD2944" s="33"/>
      <c r="AG2944" s="33"/>
      <c r="AH2944" s="43"/>
      <c r="AI2944" s="43"/>
      <c r="AJ2944" s="43"/>
      <c r="AK2944" s="43"/>
      <c r="AL2944" s="43"/>
      <c r="AM2944" s="43"/>
      <c r="AN2944" s="43"/>
      <c r="AO2944" s="43"/>
      <c r="AP2944" s="43"/>
      <c r="AQ2944" s="43"/>
      <c r="AR2944" s="43"/>
      <c r="AS2944" s="43"/>
      <c r="AT2944" s="43"/>
      <c r="AU2944" s="44"/>
      <c r="AV2944" s="33"/>
      <c r="AW2944" s="33"/>
      <c r="AX2944" s="33"/>
      <c r="AZ2944" s="141"/>
      <c r="BE2944" s="168"/>
      <c r="BF2944" s="168"/>
      <c r="BG2944" s="168"/>
      <c r="BH2944" s="168"/>
      <c r="BI2944" s="168"/>
      <c r="BJ2944" s="168"/>
      <c r="BK2944" s="168"/>
      <c r="BL2944" s="168"/>
      <c r="BM2944" s="168"/>
      <c r="DK2944" s="168"/>
      <c r="DL2944" s="168"/>
      <c r="DM2944" s="168"/>
      <c r="DN2944" s="168"/>
      <c r="DO2944" s="168"/>
      <c r="DP2944" s="168"/>
      <c r="DQ2944" s="168"/>
      <c r="DR2944" s="168"/>
      <c r="DS2944" s="168"/>
      <c r="DT2944" s="168"/>
      <c r="DU2944" s="168"/>
      <c r="DV2944" s="168"/>
      <c r="DW2944" s="168"/>
      <c r="DX2944" s="168"/>
      <c r="DY2944" s="168"/>
      <c r="DZ2944" s="168"/>
      <c r="EA2944" s="168"/>
      <c r="EB2944" s="168"/>
      <c r="EC2944" s="168"/>
      <c r="ED2944" s="168"/>
      <c r="EE2944" s="168"/>
      <c r="EF2944" s="168"/>
      <c r="EG2944" s="168"/>
      <c r="EH2944" s="168"/>
      <c r="EI2944" s="168"/>
      <c r="EJ2944" s="168"/>
      <c r="EK2944" s="168"/>
      <c r="EL2944" s="168"/>
      <c r="EM2944" s="168"/>
      <c r="EN2944" s="168"/>
      <c r="EO2944" s="168"/>
      <c r="EP2944" s="168"/>
      <c r="EQ2944" s="168"/>
      <c r="ER2944" s="168"/>
      <c r="ES2944" s="168"/>
      <c r="ET2944" s="168"/>
      <c r="EU2944" s="168"/>
      <c r="EV2944" s="168"/>
      <c r="EW2944" s="168"/>
      <c r="EX2944" s="168"/>
      <c r="EY2944" s="168"/>
      <c r="EZ2944" s="168"/>
      <c r="FA2944" s="168"/>
      <c r="FB2944" s="168"/>
      <c r="FC2944" s="168"/>
      <c r="FD2944" s="168"/>
    </row>
    <row r="2945" spans="1:160" s="5" customFormat="1" ht="5.25" customHeight="1" thickBot="1" x14ac:dyDescent="0.35">
      <c r="A2945" s="263"/>
      <c r="B2945" s="263"/>
      <c r="C2945" s="265"/>
      <c r="D2945" s="454"/>
      <c r="E2945" s="454"/>
      <c r="F2945" s="454"/>
      <c r="G2945" s="454"/>
      <c r="H2945" s="454"/>
      <c r="I2945" s="454"/>
      <c r="J2945" s="454"/>
      <c r="K2945" s="454"/>
      <c r="L2945" s="454"/>
      <c r="M2945" s="454"/>
      <c r="N2945" s="454"/>
      <c r="O2945" s="454"/>
      <c r="P2945" s="454"/>
      <c r="Q2945" s="454"/>
      <c r="R2945" s="454"/>
      <c r="S2945" s="454"/>
      <c r="T2945" s="454"/>
      <c r="U2945" s="454"/>
      <c r="V2945" s="33"/>
      <c r="W2945" s="57"/>
      <c r="X2945" s="86"/>
      <c r="Y2945" s="38"/>
      <c r="Z2945" s="36"/>
      <c r="AA2945" s="36"/>
      <c r="AD2945" s="33"/>
      <c r="AG2945" s="33"/>
      <c r="AH2945" s="43"/>
      <c r="AI2945" s="43"/>
      <c r="AJ2945" s="43"/>
      <c r="AK2945" s="43"/>
      <c r="AL2945" s="43"/>
      <c r="AM2945" s="43"/>
      <c r="AN2945" s="43"/>
      <c r="AO2945" s="43"/>
      <c r="AP2945" s="43"/>
      <c r="AQ2945" s="43"/>
      <c r="AR2945" s="43"/>
      <c r="AS2945" s="43"/>
      <c r="AT2945" s="43"/>
      <c r="AU2945" s="44"/>
      <c r="AV2945" s="33"/>
      <c r="AW2945" s="33"/>
      <c r="AX2945" s="33"/>
      <c r="AZ2945" s="141"/>
      <c r="BE2945" s="168"/>
      <c r="BF2945" s="168"/>
      <c r="BG2945" s="168"/>
      <c r="BH2945" s="168"/>
      <c r="BI2945" s="168"/>
      <c r="BJ2945" s="168"/>
      <c r="BK2945" s="168"/>
      <c r="BL2945" s="168"/>
      <c r="BM2945" s="168"/>
      <c r="DK2945" s="168"/>
      <c r="DL2945" s="168"/>
      <c r="DM2945" s="168"/>
      <c r="DN2945" s="168"/>
      <c r="DO2945" s="168"/>
      <c r="DP2945" s="168"/>
      <c r="DQ2945" s="168"/>
      <c r="DR2945" s="168"/>
      <c r="DS2945" s="168"/>
      <c r="DT2945" s="168"/>
      <c r="DU2945" s="168"/>
      <c r="DV2945" s="168"/>
      <c r="DW2945" s="168"/>
      <c r="DX2945" s="168"/>
      <c r="DY2945" s="168"/>
      <c r="DZ2945" s="168"/>
      <c r="EA2945" s="168"/>
      <c r="EB2945" s="168"/>
      <c r="EC2945" s="168"/>
      <c r="ED2945" s="168"/>
      <c r="EE2945" s="168"/>
      <c r="EF2945" s="168"/>
      <c r="EG2945" s="168"/>
      <c r="EH2945" s="168"/>
      <c r="EI2945" s="168"/>
      <c r="EJ2945" s="168"/>
      <c r="EK2945" s="168"/>
      <c r="EL2945" s="168"/>
      <c r="EM2945" s="168"/>
      <c r="EN2945" s="168"/>
      <c r="EO2945" s="168"/>
      <c r="EP2945" s="168"/>
      <c r="EQ2945" s="168"/>
      <c r="ER2945" s="168"/>
      <c r="ES2945" s="168"/>
      <c r="ET2945" s="168"/>
      <c r="EU2945" s="168"/>
      <c r="EV2945" s="168"/>
      <c r="EW2945" s="168"/>
      <c r="EX2945" s="168"/>
      <c r="EY2945" s="168"/>
      <c r="EZ2945" s="168"/>
      <c r="FA2945" s="168"/>
      <c r="FB2945" s="168"/>
      <c r="FC2945" s="168"/>
      <c r="FD2945" s="168"/>
    </row>
    <row r="2946" spans="1:160" s="5" customFormat="1" ht="24.9" customHeight="1" x14ac:dyDescent="0.3">
      <c r="A2946" s="263"/>
      <c r="B2946" s="263"/>
      <c r="C2946" s="265"/>
      <c r="D2946" s="511" t="s">
        <v>4</v>
      </c>
      <c r="E2946" s="512"/>
      <c r="F2946" s="513" t="s">
        <v>168</v>
      </c>
      <c r="G2946" s="514"/>
      <c r="H2946" s="514"/>
      <c r="I2946" s="515"/>
      <c r="J2946" s="516" t="s">
        <v>5</v>
      </c>
      <c r="K2946" s="512"/>
      <c r="L2946" s="513" t="s">
        <v>102</v>
      </c>
      <c r="M2946" s="514"/>
      <c r="N2946" s="514"/>
      <c r="O2946" s="514"/>
      <c r="P2946" s="515"/>
      <c r="Q2946" s="1" t="s">
        <v>6</v>
      </c>
      <c r="R2946" s="513" t="s">
        <v>36</v>
      </c>
      <c r="S2946" s="514"/>
      <c r="T2946" s="514"/>
      <c r="U2946" s="517"/>
      <c r="V2946" s="33"/>
      <c r="W2946" s="57"/>
      <c r="X2946" s="86"/>
      <c r="Y2946" s="33"/>
      <c r="Z2946" s="36"/>
      <c r="AA2946" s="36"/>
      <c r="AD2946" s="33"/>
      <c r="AG2946" s="33"/>
      <c r="AH2946" s="43"/>
      <c r="AI2946" s="43"/>
      <c r="AJ2946" s="43"/>
      <c r="AK2946" s="43"/>
      <c r="AL2946" s="43"/>
      <c r="AM2946" s="43"/>
      <c r="AN2946" s="43"/>
      <c r="AO2946" s="43"/>
      <c r="AP2946" s="43"/>
      <c r="AQ2946" s="43"/>
      <c r="AR2946" s="43"/>
      <c r="AS2946" s="43"/>
      <c r="AT2946" s="43"/>
      <c r="AU2946" s="44"/>
      <c r="AV2946" s="33"/>
      <c r="AW2946" s="33"/>
      <c r="AX2946" s="33"/>
      <c r="AZ2946" s="141"/>
      <c r="BE2946" s="168"/>
      <c r="BF2946" s="168"/>
      <c r="BG2946" s="168"/>
      <c r="BH2946" s="168"/>
      <c r="BI2946" s="168"/>
      <c r="BJ2946" s="168"/>
      <c r="BK2946" s="168"/>
      <c r="BL2946" s="168"/>
      <c r="BM2946" s="168"/>
      <c r="DK2946" s="168"/>
      <c r="DL2946" s="168"/>
      <c r="DM2946" s="168"/>
      <c r="DN2946" s="168"/>
      <c r="DO2946" s="168"/>
      <c r="DP2946" s="168"/>
      <c r="DQ2946" s="168"/>
      <c r="DR2946" s="168"/>
      <c r="DS2946" s="168"/>
      <c r="DT2946" s="168"/>
      <c r="DU2946" s="168"/>
      <c r="DV2946" s="168"/>
      <c r="DW2946" s="168"/>
      <c r="DX2946" s="168"/>
      <c r="DY2946" s="168"/>
      <c r="DZ2946" s="168"/>
      <c r="EA2946" s="168"/>
      <c r="EB2946" s="168"/>
      <c r="EC2946" s="168"/>
      <c r="ED2946" s="168"/>
      <c r="EE2946" s="168"/>
      <c r="EF2946" s="168"/>
      <c r="EG2946" s="168"/>
      <c r="EH2946" s="168"/>
      <c r="EI2946" s="168"/>
      <c r="EJ2946" s="168"/>
      <c r="EK2946" s="168"/>
      <c r="EL2946" s="168"/>
      <c r="EM2946" s="168"/>
      <c r="EN2946" s="168"/>
      <c r="EO2946" s="168"/>
      <c r="EP2946" s="168"/>
      <c r="EQ2946" s="168"/>
      <c r="ER2946" s="168"/>
      <c r="ES2946" s="168"/>
      <c r="ET2946" s="168"/>
      <c r="EU2946" s="168"/>
      <c r="EV2946" s="168"/>
      <c r="EW2946" s="168"/>
      <c r="EX2946" s="168"/>
      <c r="EY2946" s="168"/>
      <c r="EZ2946" s="168"/>
      <c r="FA2946" s="168"/>
      <c r="FB2946" s="168"/>
      <c r="FC2946" s="168"/>
      <c r="FD2946" s="168"/>
    </row>
    <row r="2947" spans="1:160" s="5" customFormat="1" ht="45" customHeight="1" thickBot="1" x14ac:dyDescent="0.35">
      <c r="A2947" s="263"/>
      <c r="B2947" s="263"/>
      <c r="C2947" s="265"/>
      <c r="D2947" s="518" t="s">
        <v>7</v>
      </c>
      <c r="E2947" s="519"/>
      <c r="F2947" s="520" t="s">
        <v>169</v>
      </c>
      <c r="G2947" s="521"/>
      <c r="H2947" s="521"/>
      <c r="I2947" s="521"/>
      <c r="J2947" s="521"/>
      <c r="K2947" s="521"/>
      <c r="L2947" s="521"/>
      <c r="M2947" s="521"/>
      <c r="N2947" s="521"/>
      <c r="O2947" s="521"/>
      <c r="P2947" s="521"/>
      <c r="Q2947" s="521"/>
      <c r="R2947" s="521"/>
      <c r="S2947" s="521"/>
      <c r="T2947" s="521"/>
      <c r="U2947" s="522"/>
      <c r="V2947" s="33"/>
      <c r="W2947" s="57"/>
      <c r="X2947" s="86"/>
      <c r="Y2947" s="33"/>
      <c r="Z2947" s="36"/>
      <c r="AA2947" s="36"/>
      <c r="AD2947" s="33"/>
      <c r="AG2947" s="33"/>
      <c r="AH2947" s="43"/>
      <c r="AI2947" s="43"/>
      <c r="AJ2947" s="43"/>
      <c r="AK2947" s="43"/>
      <c r="AL2947" s="43"/>
      <c r="AM2947" s="43"/>
      <c r="AN2947" s="43"/>
      <c r="AO2947" s="43"/>
      <c r="AP2947" s="43"/>
      <c r="AQ2947" s="43"/>
      <c r="AR2947" s="43"/>
      <c r="AS2947" s="43"/>
      <c r="AT2947" s="43"/>
      <c r="AU2947" s="44"/>
      <c r="AV2947" s="33"/>
      <c r="AW2947" s="33"/>
      <c r="AX2947" s="33"/>
      <c r="AZ2947" s="141"/>
      <c r="BE2947" s="168"/>
      <c r="BF2947" s="168"/>
      <c r="BG2947" s="168"/>
      <c r="BH2947" s="168"/>
      <c r="BI2947" s="168"/>
      <c r="BJ2947" s="168"/>
      <c r="BK2947" s="168"/>
      <c r="BL2947" s="168"/>
      <c r="BM2947" s="168"/>
      <c r="DK2947" s="168"/>
      <c r="DL2947" s="168"/>
      <c r="DM2947" s="168"/>
      <c r="DN2947" s="168"/>
      <c r="DO2947" s="168"/>
      <c r="DP2947" s="168"/>
      <c r="DQ2947" s="168"/>
      <c r="DR2947" s="168"/>
      <c r="DS2947" s="168"/>
      <c r="DT2947" s="168"/>
      <c r="DU2947" s="168"/>
      <c r="DV2947" s="168"/>
      <c r="DW2947" s="168"/>
      <c r="DX2947" s="168"/>
      <c r="DY2947" s="168"/>
      <c r="DZ2947" s="168"/>
      <c r="EA2947" s="168"/>
      <c r="EB2947" s="168"/>
      <c r="EC2947" s="168"/>
      <c r="ED2947" s="168"/>
      <c r="EE2947" s="168"/>
      <c r="EF2947" s="168"/>
      <c r="EG2947" s="168"/>
      <c r="EH2947" s="168"/>
      <c r="EI2947" s="168"/>
      <c r="EJ2947" s="168"/>
      <c r="EK2947" s="168"/>
      <c r="EL2947" s="168"/>
      <c r="EM2947" s="168"/>
      <c r="EN2947" s="168"/>
      <c r="EO2947" s="168"/>
      <c r="EP2947" s="168"/>
      <c r="EQ2947" s="168"/>
      <c r="ER2947" s="168"/>
      <c r="ES2947" s="168"/>
      <c r="ET2947" s="168"/>
      <c r="EU2947" s="168"/>
      <c r="EV2947" s="168"/>
      <c r="EW2947" s="168"/>
      <c r="EX2947" s="168"/>
      <c r="EY2947" s="168"/>
      <c r="EZ2947" s="168"/>
      <c r="FA2947" s="168"/>
      <c r="FB2947" s="168"/>
      <c r="FC2947" s="168"/>
      <c r="FD2947" s="168"/>
    </row>
    <row r="2948" spans="1:160" s="5" customFormat="1" ht="5.0999999999999996" customHeight="1" thickBot="1" x14ac:dyDescent="0.35">
      <c r="A2948" s="263"/>
      <c r="B2948" s="263"/>
      <c r="C2948" s="265"/>
      <c r="D2948" s="523"/>
      <c r="E2948" s="523"/>
      <c r="F2948" s="523"/>
      <c r="G2948" s="523"/>
      <c r="H2948" s="523"/>
      <c r="I2948" s="523"/>
      <c r="J2948" s="523"/>
      <c r="K2948" s="523"/>
      <c r="L2948" s="523"/>
      <c r="M2948" s="523"/>
      <c r="N2948" s="523"/>
      <c r="O2948" s="523"/>
      <c r="P2948" s="523"/>
      <c r="Q2948" s="523"/>
      <c r="R2948" s="523"/>
      <c r="S2948" s="523"/>
      <c r="T2948" s="523"/>
      <c r="U2948" s="523"/>
      <c r="V2948" s="33"/>
      <c r="W2948" s="57"/>
      <c r="X2948" s="86"/>
      <c r="Y2948" s="33"/>
      <c r="Z2948" s="36"/>
      <c r="AA2948" s="36"/>
      <c r="AD2948" s="33"/>
      <c r="AG2948" s="33"/>
      <c r="AH2948" s="43"/>
      <c r="AI2948" s="43"/>
      <c r="AJ2948" s="43"/>
      <c r="AK2948" s="43"/>
      <c r="AL2948" s="43"/>
      <c r="AM2948" s="43"/>
      <c r="AN2948" s="43"/>
      <c r="AO2948" s="43"/>
      <c r="AP2948" s="43"/>
      <c r="AQ2948" s="43"/>
      <c r="AR2948" s="43"/>
      <c r="AS2948" s="43"/>
      <c r="AT2948" s="43"/>
      <c r="AU2948" s="44"/>
      <c r="AV2948" s="33"/>
      <c r="AW2948" s="33"/>
      <c r="AX2948" s="33"/>
      <c r="AZ2948" s="141"/>
      <c r="BE2948" s="168"/>
      <c r="BF2948" s="168"/>
      <c r="BG2948" s="168"/>
      <c r="BH2948" s="168"/>
      <c r="BI2948" s="168"/>
      <c r="BJ2948" s="168"/>
      <c r="BK2948" s="168"/>
      <c r="BL2948" s="168"/>
      <c r="BM2948" s="168"/>
      <c r="DK2948" s="168"/>
      <c r="DL2948" s="168"/>
      <c r="DM2948" s="168"/>
      <c r="DN2948" s="168"/>
      <c r="DO2948" s="168"/>
      <c r="DP2948" s="168"/>
      <c r="DQ2948" s="168"/>
      <c r="DR2948" s="168"/>
      <c r="DS2948" s="168"/>
      <c r="DT2948" s="168"/>
      <c r="DU2948" s="168"/>
      <c r="DV2948" s="168"/>
      <c r="DW2948" s="168"/>
      <c r="DX2948" s="168"/>
      <c r="DY2948" s="168"/>
      <c r="DZ2948" s="168"/>
      <c r="EA2948" s="168"/>
      <c r="EB2948" s="168"/>
      <c r="EC2948" s="168"/>
      <c r="ED2948" s="168"/>
      <c r="EE2948" s="168"/>
      <c r="EF2948" s="168"/>
      <c r="EG2948" s="168"/>
      <c r="EH2948" s="168"/>
      <c r="EI2948" s="168"/>
      <c r="EJ2948" s="168"/>
      <c r="EK2948" s="168"/>
      <c r="EL2948" s="168"/>
      <c r="EM2948" s="168"/>
      <c r="EN2948" s="168"/>
      <c r="EO2948" s="168"/>
      <c r="EP2948" s="168"/>
      <c r="EQ2948" s="168"/>
      <c r="ER2948" s="168"/>
      <c r="ES2948" s="168"/>
      <c r="ET2948" s="168"/>
      <c r="EU2948" s="168"/>
      <c r="EV2948" s="168"/>
      <c r="EW2948" s="168"/>
      <c r="EX2948" s="168"/>
      <c r="EY2948" s="168"/>
      <c r="EZ2948" s="168"/>
      <c r="FA2948" s="168"/>
      <c r="FB2948" s="168"/>
      <c r="FC2948" s="168"/>
      <c r="FD2948" s="168"/>
    </row>
    <row r="2949" spans="1:160" s="5" customFormat="1" ht="24.9" customHeight="1" thickBot="1" x14ac:dyDescent="0.35">
      <c r="A2949" s="263"/>
      <c r="B2949" s="263"/>
      <c r="C2949" s="265"/>
      <c r="D2949" s="2" t="s">
        <v>103</v>
      </c>
      <c r="E2949" s="98" t="s">
        <v>106</v>
      </c>
      <c r="F2949" s="455" t="s">
        <v>104</v>
      </c>
      <c r="G2949" s="524"/>
      <c r="H2949" s="456"/>
      <c r="I2949" s="525">
        <v>44058</v>
      </c>
      <c r="J2949" s="526"/>
      <c r="K2949" s="526"/>
      <c r="L2949" s="526"/>
      <c r="M2949" s="526"/>
      <c r="N2949" s="527"/>
      <c r="O2949" s="3" t="s">
        <v>8</v>
      </c>
      <c r="P2949" s="449" t="s">
        <v>24</v>
      </c>
      <c r="Q2949" s="450"/>
      <c r="R2949" s="450"/>
      <c r="S2949" s="450"/>
      <c r="T2949" s="450"/>
      <c r="U2949" s="528"/>
      <c r="V2949" s="33"/>
      <c r="W2949" s="57"/>
      <c r="X2949" s="86"/>
      <c r="Y2949" s="33"/>
      <c r="Z2949" s="36"/>
      <c r="AA2949" s="36"/>
      <c r="AD2949" s="33"/>
      <c r="AG2949" s="33"/>
      <c r="AH2949" s="43"/>
      <c r="AI2949" s="43"/>
      <c r="AJ2949" s="43"/>
      <c r="AK2949" s="43"/>
      <c r="AL2949" s="43"/>
      <c r="AM2949" s="43"/>
      <c r="AN2949" s="43"/>
      <c r="AO2949" s="43"/>
      <c r="AP2949" s="43"/>
      <c r="AQ2949" s="43"/>
      <c r="AR2949" s="43"/>
      <c r="AS2949" s="43"/>
      <c r="AT2949" s="43"/>
      <c r="AU2949" s="44"/>
      <c r="AV2949" s="33"/>
      <c r="AW2949" s="33"/>
      <c r="AX2949" s="33"/>
      <c r="AZ2949" s="141"/>
      <c r="BE2949" s="168"/>
      <c r="BF2949" s="168"/>
      <c r="BG2949" s="168"/>
      <c r="BH2949" s="168"/>
      <c r="BI2949" s="168"/>
      <c r="BJ2949" s="168"/>
      <c r="BK2949" s="168"/>
      <c r="BL2949" s="168"/>
      <c r="BM2949" s="168"/>
      <c r="DK2949" s="168"/>
      <c r="DL2949" s="168"/>
      <c r="DM2949" s="168"/>
      <c r="DN2949" s="168"/>
      <c r="DO2949" s="168"/>
      <c r="DP2949" s="168"/>
      <c r="DQ2949" s="168"/>
      <c r="DR2949" s="168"/>
      <c r="DS2949" s="168"/>
      <c r="DT2949" s="168"/>
      <c r="DU2949" s="168"/>
      <c r="DV2949" s="168"/>
      <c r="DW2949" s="168"/>
      <c r="DX2949" s="168"/>
      <c r="DY2949" s="168"/>
      <c r="DZ2949" s="168"/>
      <c r="EA2949" s="168"/>
      <c r="EB2949" s="168"/>
      <c r="EC2949" s="168"/>
      <c r="ED2949" s="168"/>
      <c r="EE2949" s="168"/>
      <c r="EF2949" s="168"/>
      <c r="EG2949" s="168"/>
      <c r="EH2949" s="168"/>
      <c r="EI2949" s="168"/>
      <c r="EJ2949" s="168"/>
      <c r="EK2949" s="168"/>
      <c r="EL2949" s="168"/>
      <c r="EM2949" s="168"/>
      <c r="EN2949" s="168"/>
      <c r="EO2949" s="168"/>
      <c r="EP2949" s="168"/>
      <c r="EQ2949" s="168"/>
      <c r="ER2949" s="168"/>
      <c r="ES2949" s="168"/>
      <c r="ET2949" s="168"/>
      <c r="EU2949" s="168"/>
      <c r="EV2949" s="168"/>
      <c r="EW2949" s="168"/>
      <c r="EX2949" s="168"/>
      <c r="EY2949" s="168"/>
      <c r="EZ2949" s="168"/>
      <c r="FA2949" s="168"/>
      <c r="FB2949" s="168"/>
      <c r="FC2949" s="168"/>
      <c r="FD2949" s="168"/>
    </row>
    <row r="2950" spans="1:160" s="5" customFormat="1" ht="5.0999999999999996" customHeight="1" thickBot="1" x14ac:dyDescent="0.35">
      <c r="A2950" s="263"/>
      <c r="B2950" s="263"/>
      <c r="C2950" s="265"/>
      <c r="D2950" s="100"/>
      <c r="E2950" s="100"/>
      <c r="F2950" s="100"/>
      <c r="G2950" s="100"/>
      <c r="H2950" s="100"/>
      <c r="I2950" s="100"/>
      <c r="J2950" s="100"/>
      <c r="K2950" s="100"/>
      <c r="L2950" s="100"/>
      <c r="M2950" s="100"/>
      <c r="N2950" s="100"/>
      <c r="O2950" s="100"/>
      <c r="P2950" s="100"/>
      <c r="Q2950" s="100"/>
      <c r="R2950" s="100"/>
      <c r="S2950" s="100"/>
      <c r="T2950" s="100"/>
      <c r="U2950" s="100"/>
      <c r="V2950" s="33"/>
      <c r="W2950" s="57"/>
      <c r="X2950" s="86"/>
      <c r="Y2950" s="33"/>
      <c r="Z2950" s="36"/>
      <c r="AA2950" s="36"/>
      <c r="AD2950" s="33"/>
      <c r="AG2950" s="33"/>
      <c r="AH2950" s="43"/>
      <c r="AI2950" s="43"/>
      <c r="AJ2950" s="43"/>
      <c r="AK2950" s="43"/>
      <c r="AL2950" s="43"/>
      <c r="AM2950" s="43"/>
      <c r="AN2950" s="43"/>
      <c r="AO2950" s="43"/>
      <c r="AP2950" s="43"/>
      <c r="AQ2950" s="43"/>
      <c r="AR2950" s="43"/>
      <c r="AS2950" s="43"/>
      <c r="AT2950" s="43"/>
      <c r="AU2950" s="44"/>
      <c r="AV2950" s="33"/>
      <c r="AW2950" s="33"/>
      <c r="AX2950" s="33"/>
      <c r="AZ2950" s="141"/>
      <c r="BE2950" s="168"/>
      <c r="BF2950" s="168"/>
      <c r="BG2950" s="168"/>
      <c r="BH2950" s="168"/>
      <c r="BI2950" s="168"/>
      <c r="BJ2950" s="168"/>
      <c r="BK2950" s="168"/>
      <c r="BL2950" s="168"/>
      <c r="BM2950" s="168"/>
      <c r="DK2950" s="168"/>
      <c r="DL2950" s="168"/>
      <c r="DM2950" s="168"/>
      <c r="DN2950" s="168"/>
      <c r="DO2950" s="168"/>
      <c r="DP2950" s="168"/>
      <c r="DQ2950" s="168"/>
      <c r="DR2950" s="168"/>
      <c r="DS2950" s="168"/>
      <c r="DT2950" s="168"/>
      <c r="DU2950" s="168"/>
      <c r="DV2950" s="168"/>
      <c r="DW2950" s="168"/>
      <c r="DX2950" s="168"/>
      <c r="DY2950" s="168"/>
      <c r="DZ2950" s="168"/>
      <c r="EA2950" s="168"/>
      <c r="EB2950" s="168"/>
      <c r="EC2950" s="168"/>
      <c r="ED2950" s="168"/>
      <c r="EE2950" s="168"/>
      <c r="EF2950" s="168"/>
      <c r="EG2950" s="168"/>
      <c r="EH2950" s="168"/>
      <c r="EI2950" s="168"/>
      <c r="EJ2950" s="168"/>
      <c r="EK2950" s="168"/>
      <c r="EL2950" s="168"/>
      <c r="EM2950" s="168"/>
      <c r="EN2950" s="168"/>
      <c r="EO2950" s="168"/>
      <c r="EP2950" s="168"/>
      <c r="EQ2950" s="168"/>
      <c r="ER2950" s="168"/>
      <c r="ES2950" s="168"/>
      <c r="ET2950" s="168"/>
      <c r="EU2950" s="168"/>
      <c r="EV2950" s="168"/>
      <c r="EW2950" s="168"/>
      <c r="EX2950" s="168"/>
      <c r="EY2950" s="168"/>
      <c r="EZ2950" s="168"/>
      <c r="FA2950" s="168"/>
      <c r="FB2950" s="168"/>
      <c r="FC2950" s="168"/>
      <c r="FD2950" s="168"/>
    </row>
    <row r="2951" spans="1:160" s="5" customFormat="1" ht="24.9" customHeight="1" thickBot="1" x14ac:dyDescent="0.35">
      <c r="A2951" s="263"/>
      <c r="B2951" s="263"/>
      <c r="C2951" s="265"/>
      <c r="D2951" s="2" t="s">
        <v>31</v>
      </c>
      <c r="E2951" s="449"/>
      <c r="F2951" s="450"/>
      <c r="G2951" s="450"/>
      <c r="H2951" s="450"/>
      <c r="I2951" s="450"/>
      <c r="J2951" s="451"/>
      <c r="K2951" s="19" t="s">
        <v>105</v>
      </c>
      <c r="L2951" s="452"/>
      <c r="M2951" s="452"/>
      <c r="N2951" s="452"/>
      <c r="O2951" s="452"/>
      <c r="P2951" s="452"/>
      <c r="Q2951" s="452"/>
      <c r="R2951" s="452"/>
      <c r="S2951" s="452"/>
      <c r="T2951" s="452"/>
      <c r="U2951" s="453"/>
      <c r="V2951" s="33"/>
      <c r="W2951" s="57"/>
      <c r="X2951" s="86"/>
      <c r="Y2951" s="33"/>
      <c r="Z2951" s="36"/>
      <c r="AA2951" s="36"/>
      <c r="AD2951" s="33"/>
      <c r="AG2951" s="33"/>
      <c r="AH2951" s="43"/>
      <c r="AI2951" s="43"/>
      <c r="AJ2951" s="43"/>
      <c r="AK2951" s="43"/>
      <c r="AL2951" s="43"/>
      <c r="AM2951" s="43"/>
      <c r="AN2951" s="43"/>
      <c r="AO2951" s="43"/>
      <c r="AP2951" s="43"/>
      <c r="AQ2951" s="43"/>
      <c r="AR2951" s="43"/>
      <c r="AS2951" s="43"/>
      <c r="AT2951" s="43"/>
      <c r="AU2951" s="44"/>
      <c r="AV2951" s="33"/>
      <c r="AW2951" s="33"/>
      <c r="AX2951" s="33"/>
      <c r="AZ2951" s="141"/>
      <c r="BE2951" s="168"/>
      <c r="BF2951" s="168"/>
      <c r="BG2951" s="168"/>
      <c r="BH2951" s="168"/>
      <c r="BI2951" s="168"/>
      <c r="BJ2951" s="168"/>
      <c r="BK2951" s="168"/>
      <c r="BL2951" s="168"/>
      <c r="BM2951" s="168"/>
      <c r="DK2951" s="168"/>
      <c r="DL2951" s="168"/>
      <c r="DM2951" s="168"/>
      <c r="DN2951" s="168"/>
      <c r="DO2951" s="168"/>
      <c r="DP2951" s="168"/>
      <c r="DQ2951" s="168"/>
      <c r="DR2951" s="168"/>
      <c r="DS2951" s="168"/>
      <c r="DT2951" s="168"/>
      <c r="DU2951" s="168"/>
      <c r="DV2951" s="168"/>
      <c r="DW2951" s="168"/>
      <c r="DX2951" s="168"/>
      <c r="DY2951" s="168"/>
      <c r="DZ2951" s="168"/>
      <c r="EA2951" s="168"/>
      <c r="EB2951" s="168"/>
      <c r="EC2951" s="168"/>
      <c r="ED2951" s="168"/>
      <c r="EE2951" s="168"/>
      <c r="EF2951" s="168"/>
      <c r="EG2951" s="168"/>
      <c r="EH2951" s="168"/>
      <c r="EI2951" s="168"/>
      <c r="EJ2951" s="168"/>
      <c r="EK2951" s="168"/>
      <c r="EL2951" s="168"/>
      <c r="EM2951" s="168"/>
      <c r="EN2951" s="168"/>
      <c r="EO2951" s="168"/>
      <c r="EP2951" s="168"/>
      <c r="EQ2951" s="168"/>
      <c r="ER2951" s="168"/>
      <c r="ES2951" s="168"/>
      <c r="ET2951" s="168"/>
      <c r="EU2951" s="168"/>
      <c r="EV2951" s="168"/>
      <c r="EW2951" s="168"/>
      <c r="EX2951" s="168"/>
      <c r="EY2951" s="168"/>
      <c r="EZ2951" s="168"/>
      <c r="FA2951" s="168"/>
      <c r="FB2951" s="168"/>
      <c r="FC2951" s="168"/>
      <c r="FD2951" s="168"/>
    </row>
    <row r="2952" spans="1:160" s="5" customFormat="1" ht="5.0999999999999996" customHeight="1" thickBot="1" x14ac:dyDescent="0.35">
      <c r="A2952" s="263"/>
      <c r="B2952" s="263"/>
      <c r="C2952" s="265"/>
      <c r="D2952" s="454"/>
      <c r="E2952" s="454"/>
      <c r="F2952" s="454"/>
      <c r="G2952" s="454"/>
      <c r="H2952" s="454"/>
      <c r="I2952" s="454"/>
      <c r="J2952" s="454"/>
      <c r="K2952" s="454"/>
      <c r="L2952" s="454"/>
      <c r="M2952" s="454"/>
      <c r="N2952" s="454"/>
      <c r="O2952" s="454"/>
      <c r="P2952" s="454"/>
      <c r="Q2952" s="454"/>
      <c r="R2952" s="454"/>
      <c r="S2952" s="454"/>
      <c r="T2952" s="454"/>
      <c r="U2952" s="454"/>
      <c r="V2952" s="33"/>
      <c r="W2952" s="57"/>
      <c r="X2952" s="86"/>
      <c r="Y2952" s="33"/>
      <c r="Z2952" s="36"/>
      <c r="AA2952" s="36"/>
      <c r="AD2952" s="33"/>
      <c r="AG2952" s="33"/>
      <c r="AH2952" s="43"/>
      <c r="AI2952" s="43"/>
      <c r="AJ2952" s="43"/>
      <c r="AK2952" s="43"/>
      <c r="AL2952" s="43"/>
      <c r="AM2952" s="43"/>
      <c r="AN2952" s="43"/>
      <c r="AO2952" s="43"/>
      <c r="AP2952" s="43"/>
      <c r="AQ2952" s="43"/>
      <c r="AR2952" s="43"/>
      <c r="AS2952" s="43"/>
      <c r="AT2952" s="43"/>
      <c r="AU2952" s="44"/>
      <c r="AV2952" s="33"/>
      <c r="AW2952" s="33"/>
      <c r="AX2952" s="33"/>
      <c r="AZ2952" s="141"/>
      <c r="BE2952" s="168"/>
      <c r="BF2952" s="168"/>
      <c r="BG2952" s="168"/>
      <c r="BH2952" s="168"/>
      <c r="BI2952" s="168"/>
      <c r="BJ2952" s="168"/>
      <c r="BK2952" s="168"/>
      <c r="BL2952" s="168"/>
      <c r="BM2952" s="168"/>
      <c r="DK2952" s="168"/>
      <c r="DL2952" s="168"/>
      <c r="DM2952" s="168"/>
      <c r="DN2952" s="168"/>
      <c r="DO2952" s="168"/>
      <c r="DP2952" s="168"/>
      <c r="DQ2952" s="168"/>
      <c r="DR2952" s="168"/>
      <c r="DS2952" s="168"/>
      <c r="DT2952" s="168"/>
      <c r="DU2952" s="168"/>
      <c r="DV2952" s="168"/>
      <c r="DW2952" s="168"/>
      <c r="DX2952" s="168"/>
      <c r="DY2952" s="168"/>
      <c r="DZ2952" s="168"/>
      <c r="EA2952" s="168"/>
      <c r="EB2952" s="168"/>
      <c r="EC2952" s="168"/>
      <c r="ED2952" s="168"/>
      <c r="EE2952" s="168"/>
      <c r="EF2952" s="168"/>
      <c r="EG2952" s="168"/>
      <c r="EH2952" s="168"/>
      <c r="EI2952" s="168"/>
      <c r="EJ2952" s="168"/>
      <c r="EK2952" s="168"/>
      <c r="EL2952" s="168"/>
      <c r="EM2952" s="168"/>
      <c r="EN2952" s="168"/>
      <c r="EO2952" s="168"/>
      <c r="EP2952" s="168"/>
      <c r="EQ2952" s="168"/>
      <c r="ER2952" s="168"/>
      <c r="ES2952" s="168"/>
      <c r="ET2952" s="168"/>
      <c r="EU2952" s="168"/>
      <c r="EV2952" s="168"/>
      <c r="EW2952" s="168"/>
      <c r="EX2952" s="168"/>
      <c r="EY2952" s="168"/>
      <c r="EZ2952" s="168"/>
      <c r="FA2952" s="168"/>
      <c r="FB2952" s="168"/>
      <c r="FC2952" s="168"/>
      <c r="FD2952" s="168"/>
    </row>
    <row r="2953" spans="1:160" s="5" customFormat="1" ht="45" customHeight="1" thickBot="1" x14ac:dyDescent="0.35">
      <c r="A2953" s="263">
        <f>+E2953</f>
        <v>9.0999999999999979</v>
      </c>
      <c r="B2953" s="264">
        <f>+U2977</f>
        <v>0</v>
      </c>
      <c r="C2953" s="265">
        <v>53</v>
      </c>
      <c r="D2953" s="165" t="s">
        <v>9</v>
      </c>
      <c r="E2953" s="94">
        <v>9.0999999999999979</v>
      </c>
      <c r="F2953" s="455" t="s">
        <v>29</v>
      </c>
      <c r="G2953" s="456"/>
      <c r="H2953" s="532" t="s">
        <v>155</v>
      </c>
      <c r="I2953" s="457"/>
      <c r="J2953" s="457"/>
      <c r="K2953" s="457"/>
      <c r="L2953" s="457"/>
      <c r="M2953" s="458"/>
      <c r="N2953" s="459" t="s">
        <v>32</v>
      </c>
      <c r="O2953" s="460"/>
      <c r="P2953" s="461"/>
      <c r="Q2953" s="462" t="s">
        <v>54</v>
      </c>
      <c r="R2953" s="463"/>
      <c r="S2953" s="463"/>
      <c r="T2953" s="463"/>
      <c r="U2953" s="464"/>
      <c r="V2953" s="33"/>
      <c r="W2953" s="57"/>
      <c r="X2953" s="86"/>
      <c r="Y2953" s="33"/>
      <c r="Z2953" s="38"/>
      <c r="AA2953" s="38"/>
      <c r="AD2953" s="33"/>
      <c r="AG2953" s="33"/>
      <c r="AH2953" s="43"/>
      <c r="AI2953" s="43"/>
      <c r="AJ2953" s="43"/>
      <c r="AK2953" s="43"/>
      <c r="AL2953" s="43"/>
      <c r="AM2953" s="43"/>
      <c r="AN2953" s="43"/>
      <c r="AO2953" s="43"/>
      <c r="AP2953" s="43"/>
      <c r="AQ2953" s="43"/>
      <c r="AR2953" s="43"/>
      <c r="AS2953" s="43"/>
      <c r="AT2953" s="43"/>
      <c r="AU2953" s="44"/>
      <c r="AV2953" s="33"/>
      <c r="AW2953" s="33"/>
      <c r="AX2953" s="33"/>
      <c r="AZ2953" s="141"/>
      <c r="BE2953" s="168"/>
      <c r="BF2953" s="168"/>
      <c r="BG2953" s="168"/>
      <c r="BH2953" s="168"/>
      <c r="BI2953" s="168"/>
      <c r="BJ2953" s="168"/>
      <c r="BK2953" s="168"/>
      <c r="BL2953" s="168"/>
      <c r="BM2953" s="168"/>
      <c r="DK2953" s="168"/>
      <c r="DL2953" s="168"/>
      <c r="DM2953" s="168"/>
      <c r="DN2953" s="168"/>
      <c r="DO2953" s="168"/>
      <c r="DP2953" s="168"/>
      <c r="DQ2953" s="168"/>
      <c r="DR2953" s="168"/>
      <c r="DS2953" s="168"/>
      <c r="DT2953" s="168"/>
      <c r="DU2953" s="168"/>
      <c r="DV2953" s="168"/>
      <c r="DW2953" s="168"/>
      <c r="DX2953" s="168"/>
      <c r="DY2953" s="168"/>
      <c r="DZ2953" s="168"/>
      <c r="EA2953" s="168"/>
      <c r="EB2953" s="168"/>
      <c r="EC2953" s="168"/>
      <c r="ED2953" s="168"/>
      <c r="EE2953" s="168"/>
      <c r="EF2953" s="168"/>
      <c r="EG2953" s="168"/>
      <c r="EH2953" s="168"/>
      <c r="EI2953" s="168"/>
      <c r="EJ2953" s="168"/>
      <c r="EK2953" s="168"/>
      <c r="EL2953" s="168"/>
      <c r="EM2953" s="168"/>
      <c r="EN2953" s="168"/>
      <c r="EO2953" s="168"/>
      <c r="EP2953" s="168"/>
      <c r="EQ2953" s="168"/>
      <c r="ER2953" s="168"/>
      <c r="ES2953" s="168"/>
      <c r="ET2953" s="168"/>
      <c r="EU2953" s="168"/>
      <c r="EV2953" s="168"/>
      <c r="EW2953" s="168"/>
      <c r="EX2953" s="168"/>
      <c r="EY2953" s="168"/>
      <c r="EZ2953" s="168"/>
      <c r="FA2953" s="168"/>
      <c r="FB2953" s="168"/>
      <c r="FC2953" s="168"/>
      <c r="FD2953" s="168"/>
    </row>
    <row r="2954" spans="1:160" s="5" customFormat="1" ht="5.0999999999999996" customHeight="1" thickBot="1" x14ac:dyDescent="0.35">
      <c r="A2954" s="263"/>
      <c r="B2954" s="263"/>
      <c r="C2954" s="265"/>
      <c r="D2954" s="428"/>
      <c r="E2954" s="428"/>
      <c r="F2954" s="428"/>
      <c r="G2954" s="428"/>
      <c r="H2954" s="428"/>
      <c r="I2954" s="428"/>
      <c r="J2954" s="428"/>
      <c r="K2954" s="428"/>
      <c r="L2954" s="428"/>
      <c r="M2954" s="428"/>
      <c r="N2954" s="454"/>
      <c r="O2954" s="454"/>
      <c r="P2954" s="454"/>
      <c r="Q2954" s="454"/>
      <c r="R2954" s="454"/>
      <c r="S2954" s="454"/>
      <c r="T2954" s="454"/>
      <c r="U2954" s="454"/>
      <c r="V2954" s="33"/>
      <c r="W2954" s="57"/>
      <c r="X2954" s="86"/>
      <c r="Y2954" s="33"/>
      <c r="Z2954" s="76"/>
      <c r="AA2954" s="76"/>
      <c r="AD2954" s="33"/>
      <c r="AG2954" s="33"/>
      <c r="AH2954" s="43"/>
      <c r="AI2954" s="43"/>
      <c r="AJ2954" s="43"/>
      <c r="AK2954" s="43"/>
      <c r="AL2954" s="43"/>
      <c r="AM2954" s="43"/>
      <c r="AN2954" s="43"/>
      <c r="AO2954" s="43"/>
      <c r="AP2954" s="43"/>
      <c r="AQ2954" s="43"/>
      <c r="AR2954" s="43"/>
      <c r="AS2954" s="43"/>
      <c r="AT2954" s="43"/>
      <c r="AU2954" s="44"/>
      <c r="AV2954" s="33"/>
      <c r="AW2954" s="33"/>
      <c r="AX2954" s="33"/>
      <c r="AZ2954" s="141"/>
      <c r="BE2954" s="168"/>
      <c r="BF2954" s="168"/>
      <c r="BG2954" s="168"/>
      <c r="BH2954" s="168"/>
      <c r="BI2954" s="168"/>
      <c r="BJ2954" s="168"/>
      <c r="BK2954" s="168"/>
      <c r="BL2954" s="168"/>
      <c r="BM2954" s="168"/>
      <c r="DK2954" s="168"/>
      <c r="DL2954" s="168"/>
      <c r="DM2954" s="168"/>
      <c r="DN2954" s="168"/>
      <c r="DO2954" s="168"/>
      <c r="DP2954" s="168"/>
      <c r="DQ2954" s="168"/>
      <c r="DR2954" s="168"/>
      <c r="DS2954" s="168"/>
      <c r="DT2954" s="168"/>
      <c r="DU2954" s="168"/>
      <c r="DV2954" s="168"/>
      <c r="DW2954" s="168"/>
      <c r="DX2954" s="168"/>
      <c r="DY2954" s="168"/>
      <c r="DZ2954" s="168"/>
      <c r="EA2954" s="168"/>
      <c r="EB2954" s="168"/>
      <c r="EC2954" s="168"/>
      <c r="ED2954" s="168"/>
      <c r="EE2954" s="168"/>
      <c r="EF2954" s="168"/>
      <c r="EG2954" s="168"/>
      <c r="EH2954" s="168"/>
      <c r="EI2954" s="168"/>
      <c r="EJ2954" s="168"/>
      <c r="EK2954" s="168"/>
      <c r="EL2954" s="168"/>
      <c r="EM2954" s="168"/>
      <c r="EN2954" s="168"/>
      <c r="EO2954" s="168"/>
      <c r="EP2954" s="168"/>
      <c r="EQ2954" s="168"/>
      <c r="ER2954" s="168"/>
      <c r="ES2954" s="168"/>
      <c r="ET2954" s="168"/>
      <c r="EU2954" s="168"/>
      <c r="EV2954" s="168"/>
      <c r="EW2954" s="168"/>
      <c r="EX2954" s="168"/>
      <c r="EY2954" s="168"/>
      <c r="EZ2954" s="168"/>
      <c r="FA2954" s="168"/>
      <c r="FB2954" s="168"/>
      <c r="FC2954" s="168"/>
      <c r="FD2954" s="168"/>
    </row>
    <row r="2955" spans="1:160" s="5" customFormat="1" ht="24.9" customHeight="1" x14ac:dyDescent="0.3">
      <c r="A2955" s="263"/>
      <c r="B2955" s="263"/>
      <c r="C2955" s="265"/>
      <c r="D2955" s="465" t="s">
        <v>30</v>
      </c>
      <c r="E2955" s="466"/>
      <c r="F2955" s="466"/>
      <c r="G2955" s="466"/>
      <c r="H2955" s="466"/>
      <c r="I2955" s="466"/>
      <c r="J2955" s="466"/>
      <c r="K2955" s="466"/>
      <c r="L2955" s="466"/>
      <c r="M2955" s="467"/>
      <c r="N2955" s="468" t="s">
        <v>11</v>
      </c>
      <c r="O2955" s="470" t="s">
        <v>12</v>
      </c>
      <c r="P2955" s="471"/>
      <c r="Q2955" s="474" t="s">
        <v>13</v>
      </c>
      <c r="R2955" s="475"/>
      <c r="S2955" s="476"/>
      <c r="T2955" s="477" t="s">
        <v>27</v>
      </c>
      <c r="U2955" s="479" t="s">
        <v>28</v>
      </c>
      <c r="V2955" s="33"/>
      <c r="W2955" s="57"/>
      <c r="X2955" s="86"/>
      <c r="Y2955" s="33"/>
      <c r="Z2955" s="76"/>
      <c r="AA2955" s="76"/>
      <c r="AD2955" s="33"/>
      <c r="AG2955" s="33"/>
      <c r="AH2955" s="43"/>
      <c r="AI2955" s="43"/>
      <c r="AJ2955" s="43"/>
      <c r="AK2955" s="43"/>
      <c r="AL2955" s="43"/>
      <c r="AM2955" s="43"/>
      <c r="AN2955" s="43"/>
      <c r="AO2955" s="43"/>
      <c r="AP2955" s="43"/>
      <c r="AQ2955" s="43"/>
      <c r="AR2955" s="43"/>
      <c r="AS2955" s="43"/>
      <c r="AT2955" s="43"/>
      <c r="AU2955" s="44"/>
      <c r="AV2955" s="33"/>
      <c r="AW2955" s="33"/>
      <c r="AX2955" s="33"/>
      <c r="AZ2955" s="141"/>
      <c r="BE2955" s="168"/>
      <c r="BF2955" s="168"/>
      <c r="BG2955" s="168"/>
      <c r="BH2955" s="168"/>
      <c r="BI2955" s="168"/>
      <c r="BJ2955" s="168"/>
      <c r="BK2955" s="168"/>
      <c r="BL2955" s="168"/>
      <c r="BM2955" s="168"/>
      <c r="DK2955" s="168"/>
      <c r="DL2955" s="168"/>
      <c r="DM2955" s="168"/>
      <c r="DN2955" s="168"/>
      <c r="DO2955" s="168"/>
      <c r="DP2955" s="168"/>
      <c r="DQ2955" s="168"/>
      <c r="DR2955" s="168"/>
      <c r="DS2955" s="168"/>
      <c r="DT2955" s="168"/>
      <c r="DU2955" s="168"/>
      <c r="DV2955" s="168"/>
      <c r="DW2955" s="168"/>
      <c r="DX2955" s="168"/>
      <c r="DY2955" s="168"/>
      <c r="DZ2955" s="168"/>
      <c r="EA2955" s="168"/>
      <c r="EB2955" s="168"/>
      <c r="EC2955" s="168"/>
      <c r="ED2955" s="168"/>
      <c r="EE2955" s="168"/>
      <c r="EF2955" s="168"/>
      <c r="EG2955" s="168"/>
      <c r="EH2955" s="168"/>
      <c r="EI2955" s="168"/>
      <c r="EJ2955" s="168"/>
      <c r="EK2955" s="168"/>
      <c r="EL2955" s="168"/>
      <c r="EM2955" s="168"/>
      <c r="EN2955" s="168"/>
      <c r="EO2955" s="168"/>
      <c r="EP2955" s="168"/>
      <c r="EQ2955" s="168"/>
      <c r="ER2955" s="168"/>
      <c r="ES2955" s="168"/>
      <c r="ET2955" s="168"/>
      <c r="EU2955" s="168"/>
      <c r="EV2955" s="168"/>
      <c r="EW2955" s="168"/>
      <c r="EX2955" s="168"/>
      <c r="EY2955" s="168"/>
      <c r="EZ2955" s="168"/>
      <c r="FA2955" s="168"/>
      <c r="FB2955" s="168"/>
      <c r="FC2955" s="168"/>
      <c r="FD2955" s="168"/>
    </row>
    <row r="2956" spans="1:160" s="5" customFormat="1" ht="24.9" customHeight="1" x14ac:dyDescent="0.3">
      <c r="A2956" s="263"/>
      <c r="B2956" s="263"/>
      <c r="C2956" s="265"/>
      <c r="D2956" s="481"/>
      <c r="E2956" s="482"/>
      <c r="F2956" s="482"/>
      <c r="G2956" s="482"/>
      <c r="H2956" s="482"/>
      <c r="I2956" s="482"/>
      <c r="J2956" s="482"/>
      <c r="K2956" s="482"/>
      <c r="L2956" s="482"/>
      <c r="M2956" s="483"/>
      <c r="N2956" s="469"/>
      <c r="O2956" s="472"/>
      <c r="P2956" s="473"/>
      <c r="Q2956" s="7" t="s">
        <v>14</v>
      </c>
      <c r="R2956" s="7" t="s">
        <v>15</v>
      </c>
      <c r="S2956" s="7" t="s">
        <v>26</v>
      </c>
      <c r="T2956" s="478"/>
      <c r="U2956" s="480"/>
      <c r="V2956" s="33"/>
      <c r="W2956" s="57"/>
      <c r="X2956" s="86"/>
      <c r="Y2956" s="33"/>
      <c r="Z2956" s="77"/>
      <c r="AA2956" s="77"/>
      <c r="AD2956" s="33"/>
      <c r="AG2956" s="33"/>
      <c r="AH2956" s="43"/>
      <c r="AI2956" s="43"/>
      <c r="AJ2956" s="43"/>
      <c r="AK2956" s="43"/>
      <c r="AL2956" s="43"/>
      <c r="AM2956" s="43"/>
      <c r="AN2956" s="43"/>
      <c r="AO2956" s="43"/>
      <c r="AP2956" s="43"/>
      <c r="AQ2956" s="43"/>
      <c r="AR2956" s="43"/>
      <c r="AS2956" s="43"/>
      <c r="AT2956" s="43"/>
      <c r="AU2956" s="44"/>
      <c r="AV2956" s="33"/>
      <c r="AW2956" s="33"/>
      <c r="AX2956" s="33"/>
      <c r="AZ2956" s="141"/>
      <c r="BE2956" s="168"/>
      <c r="BF2956" s="168"/>
      <c r="BG2956" s="168"/>
      <c r="BH2956" s="168"/>
      <c r="BI2956" s="168"/>
      <c r="BJ2956" s="168"/>
      <c r="BK2956" s="168"/>
      <c r="BL2956" s="168"/>
      <c r="BM2956" s="168"/>
      <c r="DK2956" s="168"/>
      <c r="DL2956" s="168"/>
      <c r="DM2956" s="168"/>
      <c r="DN2956" s="168"/>
      <c r="DO2956" s="168"/>
      <c r="DP2956" s="168"/>
      <c r="DQ2956" s="168"/>
      <c r="DR2956" s="168"/>
      <c r="DS2956" s="168"/>
      <c r="DT2956" s="168"/>
      <c r="DU2956" s="168"/>
      <c r="DV2956" s="168"/>
      <c r="DW2956" s="168"/>
      <c r="DX2956" s="168"/>
      <c r="DY2956" s="168"/>
      <c r="DZ2956" s="168"/>
      <c r="EA2956" s="168"/>
      <c r="EB2956" s="168"/>
      <c r="EC2956" s="168"/>
      <c r="ED2956" s="168"/>
      <c r="EE2956" s="168"/>
      <c r="EF2956" s="168"/>
      <c r="EG2956" s="168"/>
      <c r="EH2956" s="168"/>
      <c r="EI2956" s="168"/>
      <c r="EJ2956" s="168"/>
      <c r="EK2956" s="168"/>
      <c r="EL2956" s="168"/>
      <c r="EM2956" s="168"/>
      <c r="EN2956" s="168"/>
      <c r="EO2956" s="168"/>
      <c r="EP2956" s="168"/>
      <c r="EQ2956" s="168"/>
      <c r="ER2956" s="168"/>
      <c r="ES2956" s="168"/>
      <c r="ET2956" s="168"/>
      <c r="EU2956" s="168"/>
      <c r="EV2956" s="168"/>
      <c r="EW2956" s="168"/>
      <c r="EX2956" s="168"/>
      <c r="EY2956" s="168"/>
      <c r="EZ2956" s="168"/>
      <c r="FA2956" s="168"/>
      <c r="FB2956" s="168"/>
      <c r="FC2956" s="168"/>
      <c r="FD2956" s="168"/>
    </row>
    <row r="2957" spans="1:160" s="5" customFormat="1" ht="24.9" customHeight="1" x14ac:dyDescent="0.3">
      <c r="A2957" s="263"/>
      <c r="B2957" s="263"/>
      <c r="C2957" s="265"/>
      <c r="D2957" s="481"/>
      <c r="E2957" s="482"/>
      <c r="F2957" s="482"/>
      <c r="G2957" s="482"/>
      <c r="H2957" s="482"/>
      <c r="I2957" s="482"/>
      <c r="J2957" s="482"/>
      <c r="K2957" s="482"/>
      <c r="L2957" s="482"/>
      <c r="M2957" s="483"/>
      <c r="N2957" s="16"/>
      <c r="O2957" s="412"/>
      <c r="P2957" s="413"/>
      <c r="Q2957" s="8"/>
      <c r="R2957" s="8"/>
      <c r="S2957" s="8"/>
      <c r="T2957" s="9"/>
      <c r="U2957" s="17"/>
      <c r="V2957" s="33"/>
      <c r="W2957" s="57"/>
      <c r="X2957" s="86"/>
      <c r="Y2957" s="33">
        <f>+C2953</f>
        <v>53</v>
      </c>
      <c r="Z2957" s="41">
        <f>+SUMIF($N2957:$N2976,$Z$16,$U2957:$U2976)</f>
        <v>0</v>
      </c>
      <c r="AA2957" s="41">
        <f>+SUMIF($N2957:$N2976,$AA$16,$U2957:$U2976)</f>
        <v>0</v>
      </c>
      <c r="AB2957" s="41">
        <f>+SUMIF($N2957:$N2976,$AB$16,$U2957:$U2976)</f>
        <v>0</v>
      </c>
      <c r="AC2957" s="41">
        <f>+SUMIF($N2957:$N2976,$AC$16,$U2957:$U2976)</f>
        <v>0</v>
      </c>
      <c r="AD2957" s="41">
        <f>+SUMIF($N2957:$N2976,$AD$16,$U2957:$U2976)</f>
        <v>0</v>
      </c>
      <c r="AE2957" s="41">
        <f>+SUMIF($N2957:$N2976,$AE$16,$U2957:$U2976)</f>
        <v>0</v>
      </c>
      <c r="AF2957" s="41">
        <f>+SUMIF($N2957:$N2976,$AF$16,$U2957:$U2976)</f>
        <v>0</v>
      </c>
      <c r="AG2957" s="41">
        <f>+SUMIF($N2957:$N2976,$AG$16,$U2957:$U2976)</f>
        <v>0</v>
      </c>
      <c r="AH2957" s="41">
        <f>+SUMIF($N2957:$N2976,$AH$16,$U2957:$U2976)</f>
        <v>0</v>
      </c>
      <c r="AI2957" s="41">
        <f>+SUMIF($N2957:$N2976,$AI$16,$U2957:$U2976)</f>
        <v>0</v>
      </c>
      <c r="AJ2957" s="41">
        <f>+SUMIF($N2957:$N2976,$AJ$16,$U2957:$U2976)</f>
        <v>0</v>
      </c>
      <c r="AK2957" s="41">
        <f>+SUMIF($N2957:$N2976,$AK$16,$U2957:$U2976)</f>
        <v>0</v>
      </c>
      <c r="AL2957" s="41">
        <f>+SUMIF($N2957:$N2976,$AL$16,$U2957:$U2976)</f>
        <v>0</v>
      </c>
      <c r="AM2957" s="41">
        <f>+SUMIF($N2957:$N2976,$AM$16,$U2957:$U2976)</f>
        <v>0</v>
      </c>
      <c r="AN2957" s="41">
        <f>+SUMIF($N2957:$N2976,$AN$16,$U2957:$U2976)</f>
        <v>0</v>
      </c>
      <c r="AO2957" s="41">
        <f>+SUMIF($N2957:$N2976,$AO$16,$U2957:$U2976)</f>
        <v>0</v>
      </c>
      <c r="AP2957" s="41">
        <f>+SUMIF($N2957:$N2976,$AP$16,$U2957:$U2976)</f>
        <v>0</v>
      </c>
      <c r="AQ2957" s="41">
        <f>+SUMIF($N2957:$N2976,$AQ$16,$U2957:$U2976)</f>
        <v>0</v>
      </c>
      <c r="AR2957" s="41">
        <f>+SUMIF($N2957:$N2976,$AR$16,$U2957:$U2976)</f>
        <v>0</v>
      </c>
      <c r="AS2957" s="43"/>
      <c r="AT2957" s="43"/>
      <c r="AU2957" s="44"/>
      <c r="AV2957" s="33"/>
      <c r="AW2957" s="33"/>
      <c r="AX2957" s="33"/>
      <c r="AZ2957" s="141"/>
      <c r="BE2957" s="168"/>
      <c r="BF2957" s="168"/>
      <c r="BG2957" s="168"/>
      <c r="BH2957" s="168"/>
      <c r="BI2957" s="168"/>
      <c r="BJ2957" s="168"/>
      <c r="BK2957" s="168"/>
      <c r="BL2957" s="168"/>
      <c r="BM2957" s="168"/>
      <c r="DK2957" s="168"/>
      <c r="DL2957" s="168"/>
      <c r="DM2957" s="168"/>
      <c r="DN2957" s="168"/>
      <c r="DO2957" s="168"/>
      <c r="DP2957" s="168"/>
      <c r="DQ2957" s="168"/>
      <c r="DR2957" s="168"/>
      <c r="DS2957" s="168"/>
      <c r="DT2957" s="168"/>
      <c r="DU2957" s="168"/>
      <c r="DV2957" s="168"/>
      <c r="DW2957" s="168"/>
      <c r="DX2957" s="168"/>
      <c r="DY2957" s="168"/>
      <c r="DZ2957" s="168"/>
      <c r="EA2957" s="168"/>
      <c r="EB2957" s="168"/>
      <c r="EC2957" s="168"/>
      <c r="ED2957" s="168"/>
      <c r="EE2957" s="168"/>
      <c r="EF2957" s="168"/>
      <c r="EG2957" s="168"/>
      <c r="EH2957" s="168"/>
      <c r="EI2957" s="168"/>
      <c r="EJ2957" s="168"/>
      <c r="EK2957" s="168"/>
      <c r="EL2957" s="168"/>
      <c r="EM2957" s="168"/>
      <c r="EN2957" s="168"/>
      <c r="EO2957" s="168"/>
      <c r="EP2957" s="168"/>
      <c r="EQ2957" s="168"/>
      <c r="ER2957" s="168"/>
      <c r="ES2957" s="168"/>
      <c r="ET2957" s="168"/>
      <c r="EU2957" s="168"/>
      <c r="EV2957" s="168"/>
      <c r="EW2957" s="168"/>
      <c r="EX2957" s="168"/>
      <c r="EY2957" s="168"/>
      <c r="EZ2957" s="168"/>
      <c r="FA2957" s="168"/>
      <c r="FB2957" s="168"/>
      <c r="FC2957" s="168"/>
      <c r="FD2957" s="168"/>
    </row>
    <row r="2958" spans="1:160" s="5" customFormat="1" ht="24.9" customHeight="1" x14ac:dyDescent="0.3">
      <c r="A2958" s="263"/>
      <c r="B2958" s="263"/>
      <c r="C2958" s="265"/>
      <c r="D2958" s="481"/>
      <c r="E2958" s="482"/>
      <c r="F2958" s="482"/>
      <c r="G2958" s="482"/>
      <c r="H2958" s="482"/>
      <c r="I2958" s="482"/>
      <c r="J2958" s="482"/>
      <c r="K2958" s="482"/>
      <c r="L2958" s="482"/>
      <c r="M2958" s="483"/>
      <c r="N2958" s="16"/>
      <c r="O2958" s="412"/>
      <c r="P2958" s="413"/>
      <c r="Q2958" s="8"/>
      <c r="R2958" s="8"/>
      <c r="S2958" s="8"/>
      <c r="T2958" s="9"/>
      <c r="U2958" s="17"/>
      <c r="V2958" s="33"/>
      <c r="W2958" s="57"/>
      <c r="X2958" s="86"/>
      <c r="Y2958" s="33"/>
      <c r="Z2958" s="36"/>
      <c r="AA2958" s="36"/>
      <c r="AD2958" s="33"/>
      <c r="AG2958" s="33"/>
      <c r="AH2958" s="43"/>
      <c r="AI2958" s="43"/>
      <c r="AJ2958" s="43"/>
      <c r="AK2958" s="43"/>
      <c r="AL2958" s="43"/>
      <c r="AM2958" s="43"/>
      <c r="AN2958" s="43"/>
      <c r="AO2958" s="43"/>
      <c r="AP2958" s="43"/>
      <c r="AQ2958" s="43"/>
      <c r="AR2958" s="43"/>
      <c r="AS2958" s="43"/>
      <c r="AT2958" s="43"/>
      <c r="AU2958" s="44"/>
      <c r="AV2958" s="33"/>
      <c r="AW2958" s="33"/>
      <c r="AX2958" s="33"/>
      <c r="AZ2958" s="141"/>
      <c r="BE2958" s="168"/>
      <c r="BF2958" s="168"/>
      <c r="BG2958" s="168"/>
      <c r="BH2958" s="168"/>
      <c r="BI2958" s="168"/>
      <c r="BJ2958" s="168"/>
      <c r="BK2958" s="168"/>
      <c r="BL2958" s="168"/>
      <c r="BM2958" s="168"/>
      <c r="DK2958" s="168"/>
      <c r="DL2958" s="168"/>
      <c r="DM2958" s="168"/>
      <c r="DN2958" s="168"/>
      <c r="DO2958" s="168"/>
      <c r="DP2958" s="168"/>
      <c r="DQ2958" s="168"/>
      <c r="DR2958" s="168"/>
      <c r="DS2958" s="168"/>
      <c r="DT2958" s="168"/>
      <c r="DU2958" s="168"/>
      <c r="DV2958" s="168"/>
      <c r="DW2958" s="168"/>
      <c r="DX2958" s="168"/>
      <c r="DY2958" s="168"/>
      <c r="DZ2958" s="168"/>
      <c r="EA2958" s="168"/>
      <c r="EB2958" s="168"/>
      <c r="EC2958" s="168"/>
      <c r="ED2958" s="168"/>
      <c r="EE2958" s="168"/>
      <c r="EF2958" s="168"/>
      <c r="EG2958" s="168"/>
      <c r="EH2958" s="168"/>
      <c r="EI2958" s="168"/>
      <c r="EJ2958" s="168"/>
      <c r="EK2958" s="168"/>
      <c r="EL2958" s="168"/>
      <c r="EM2958" s="168"/>
      <c r="EN2958" s="168"/>
      <c r="EO2958" s="168"/>
      <c r="EP2958" s="168"/>
      <c r="EQ2958" s="168"/>
      <c r="ER2958" s="168"/>
      <c r="ES2958" s="168"/>
      <c r="ET2958" s="168"/>
      <c r="EU2958" s="168"/>
      <c r="EV2958" s="168"/>
      <c r="EW2958" s="168"/>
      <c r="EX2958" s="168"/>
      <c r="EY2958" s="168"/>
      <c r="EZ2958" s="168"/>
      <c r="FA2958" s="168"/>
      <c r="FB2958" s="168"/>
      <c r="FC2958" s="168"/>
      <c r="FD2958" s="168"/>
    </row>
    <row r="2959" spans="1:160" s="5" customFormat="1" ht="24.9" customHeight="1" x14ac:dyDescent="0.3">
      <c r="A2959" s="263"/>
      <c r="B2959" s="263"/>
      <c r="C2959" s="265"/>
      <c r="D2959" s="481"/>
      <c r="E2959" s="482"/>
      <c r="F2959" s="482"/>
      <c r="G2959" s="482"/>
      <c r="H2959" s="482"/>
      <c r="I2959" s="482"/>
      <c r="J2959" s="482"/>
      <c r="K2959" s="482"/>
      <c r="L2959" s="482"/>
      <c r="M2959" s="483"/>
      <c r="N2959" s="16"/>
      <c r="O2959" s="412"/>
      <c r="P2959" s="413"/>
      <c r="Q2959" s="8"/>
      <c r="R2959" s="8"/>
      <c r="S2959" s="8"/>
      <c r="T2959" s="9"/>
      <c r="U2959" s="17"/>
      <c r="V2959" s="33"/>
      <c r="W2959" s="57"/>
      <c r="X2959" s="86"/>
      <c r="Y2959" s="33"/>
      <c r="Z2959" s="36"/>
      <c r="AA2959" s="36"/>
      <c r="AD2959" s="33"/>
      <c r="AG2959" s="33"/>
      <c r="AH2959" s="43"/>
      <c r="AI2959" s="43"/>
      <c r="AJ2959" s="43"/>
      <c r="AK2959" s="43"/>
      <c r="AL2959" s="43"/>
      <c r="AM2959" s="43"/>
      <c r="AN2959" s="43"/>
      <c r="AO2959" s="43"/>
      <c r="AP2959" s="43"/>
      <c r="AQ2959" s="43"/>
      <c r="AR2959" s="43"/>
      <c r="AS2959" s="43"/>
      <c r="AT2959" s="43"/>
      <c r="AU2959" s="44"/>
      <c r="AV2959" s="33"/>
      <c r="AW2959" s="33"/>
      <c r="AX2959" s="33"/>
      <c r="AZ2959" s="141"/>
      <c r="BE2959" s="168"/>
      <c r="BF2959" s="168"/>
      <c r="BG2959" s="168"/>
      <c r="BH2959" s="168"/>
      <c r="BI2959" s="168"/>
      <c r="BJ2959" s="168"/>
      <c r="BK2959" s="168"/>
      <c r="BL2959" s="168"/>
      <c r="BM2959" s="168"/>
      <c r="DK2959" s="168"/>
      <c r="DL2959" s="168"/>
      <c r="DM2959" s="168"/>
      <c r="DN2959" s="168"/>
      <c r="DO2959" s="168"/>
      <c r="DP2959" s="168"/>
      <c r="DQ2959" s="168"/>
      <c r="DR2959" s="168"/>
      <c r="DS2959" s="168"/>
      <c r="DT2959" s="168"/>
      <c r="DU2959" s="168"/>
      <c r="DV2959" s="168"/>
      <c r="DW2959" s="168"/>
      <c r="DX2959" s="168"/>
      <c r="DY2959" s="168"/>
      <c r="DZ2959" s="168"/>
      <c r="EA2959" s="168"/>
      <c r="EB2959" s="168"/>
      <c r="EC2959" s="168"/>
      <c r="ED2959" s="168"/>
      <c r="EE2959" s="168"/>
      <c r="EF2959" s="168"/>
      <c r="EG2959" s="168"/>
      <c r="EH2959" s="168"/>
      <c r="EI2959" s="168"/>
      <c r="EJ2959" s="168"/>
      <c r="EK2959" s="168"/>
      <c r="EL2959" s="168"/>
      <c r="EM2959" s="168"/>
      <c r="EN2959" s="168"/>
      <c r="EO2959" s="168"/>
      <c r="EP2959" s="168"/>
      <c r="EQ2959" s="168"/>
      <c r="ER2959" s="168"/>
      <c r="ES2959" s="168"/>
      <c r="ET2959" s="168"/>
      <c r="EU2959" s="168"/>
      <c r="EV2959" s="168"/>
      <c r="EW2959" s="168"/>
      <c r="EX2959" s="168"/>
      <c r="EY2959" s="168"/>
      <c r="EZ2959" s="168"/>
      <c r="FA2959" s="168"/>
      <c r="FB2959" s="168"/>
      <c r="FC2959" s="168"/>
      <c r="FD2959" s="168"/>
    </row>
    <row r="2960" spans="1:160" s="5" customFormat="1" ht="24.9" customHeight="1" x14ac:dyDescent="0.3">
      <c r="A2960" s="263"/>
      <c r="B2960" s="263"/>
      <c r="C2960" s="265"/>
      <c r="D2960" s="481"/>
      <c r="E2960" s="482"/>
      <c r="F2960" s="482"/>
      <c r="G2960" s="482"/>
      <c r="H2960" s="482"/>
      <c r="I2960" s="482"/>
      <c r="J2960" s="482"/>
      <c r="K2960" s="482"/>
      <c r="L2960" s="482"/>
      <c r="M2960" s="483"/>
      <c r="N2960" s="16"/>
      <c r="O2960" s="412"/>
      <c r="P2960" s="413"/>
      <c r="Q2960" s="8"/>
      <c r="R2960" s="8"/>
      <c r="S2960" s="8"/>
      <c r="T2960" s="9"/>
      <c r="U2960" s="17"/>
      <c r="V2960" s="33"/>
      <c r="W2960" s="57"/>
      <c r="X2960" s="86"/>
      <c r="Y2960" s="33"/>
      <c r="Z2960" s="36"/>
      <c r="AA2960" s="36"/>
      <c r="AD2960" s="33"/>
      <c r="AG2960" s="33"/>
      <c r="AH2960" s="43"/>
      <c r="AI2960" s="43"/>
      <c r="AJ2960" s="43"/>
      <c r="AK2960" s="43"/>
      <c r="AL2960" s="43"/>
      <c r="AM2960" s="43"/>
      <c r="AN2960" s="43"/>
      <c r="AO2960" s="43"/>
      <c r="AP2960" s="43"/>
      <c r="AQ2960" s="43"/>
      <c r="AR2960" s="43"/>
      <c r="AS2960" s="43"/>
      <c r="AT2960" s="43"/>
      <c r="AU2960" s="44"/>
      <c r="AV2960" s="33"/>
      <c r="AW2960" s="33"/>
      <c r="AX2960" s="33"/>
      <c r="AZ2960" s="141"/>
      <c r="BE2960" s="168"/>
      <c r="BF2960" s="168"/>
      <c r="BG2960" s="168"/>
      <c r="BH2960" s="168"/>
      <c r="BI2960" s="168"/>
      <c r="BJ2960" s="168"/>
      <c r="BK2960" s="168"/>
      <c r="BL2960" s="168"/>
      <c r="BM2960" s="168"/>
      <c r="DK2960" s="168"/>
      <c r="DL2960" s="168"/>
      <c r="DM2960" s="168"/>
      <c r="DN2960" s="168"/>
      <c r="DO2960" s="168"/>
      <c r="DP2960" s="168"/>
      <c r="DQ2960" s="168"/>
      <c r="DR2960" s="168"/>
      <c r="DS2960" s="168"/>
      <c r="DT2960" s="168"/>
      <c r="DU2960" s="168"/>
      <c r="DV2960" s="168"/>
      <c r="DW2960" s="168"/>
      <c r="DX2960" s="168"/>
      <c r="DY2960" s="168"/>
      <c r="DZ2960" s="168"/>
      <c r="EA2960" s="168"/>
      <c r="EB2960" s="168"/>
      <c r="EC2960" s="168"/>
      <c r="ED2960" s="168"/>
      <c r="EE2960" s="168"/>
      <c r="EF2960" s="168"/>
      <c r="EG2960" s="168"/>
      <c r="EH2960" s="168"/>
      <c r="EI2960" s="168"/>
      <c r="EJ2960" s="168"/>
      <c r="EK2960" s="168"/>
      <c r="EL2960" s="168"/>
      <c r="EM2960" s="168"/>
      <c r="EN2960" s="168"/>
      <c r="EO2960" s="168"/>
      <c r="EP2960" s="168"/>
      <c r="EQ2960" s="168"/>
      <c r="ER2960" s="168"/>
      <c r="ES2960" s="168"/>
      <c r="ET2960" s="168"/>
      <c r="EU2960" s="168"/>
      <c r="EV2960" s="168"/>
      <c r="EW2960" s="168"/>
      <c r="EX2960" s="168"/>
      <c r="EY2960" s="168"/>
      <c r="EZ2960" s="168"/>
      <c r="FA2960" s="168"/>
      <c r="FB2960" s="168"/>
      <c r="FC2960" s="168"/>
      <c r="FD2960" s="168"/>
    </row>
    <row r="2961" spans="1:160" s="5" customFormat="1" ht="24.9" customHeight="1" x14ac:dyDescent="0.3">
      <c r="A2961" s="263"/>
      <c r="B2961" s="263"/>
      <c r="C2961" s="265"/>
      <c r="D2961" s="481"/>
      <c r="E2961" s="482"/>
      <c r="F2961" s="482"/>
      <c r="G2961" s="482"/>
      <c r="H2961" s="482"/>
      <c r="I2961" s="482"/>
      <c r="J2961" s="482"/>
      <c r="K2961" s="482"/>
      <c r="L2961" s="482"/>
      <c r="M2961" s="483"/>
      <c r="N2961" s="16"/>
      <c r="O2961" s="412"/>
      <c r="P2961" s="413"/>
      <c r="Q2961" s="8"/>
      <c r="R2961" s="8"/>
      <c r="S2961" s="8"/>
      <c r="T2961" s="9"/>
      <c r="U2961" s="17"/>
      <c r="V2961" s="33"/>
      <c r="W2961" s="57"/>
      <c r="X2961" s="86"/>
      <c r="Y2961" s="33"/>
      <c r="Z2961" s="36"/>
      <c r="AA2961" s="36"/>
      <c r="AD2961" s="33"/>
      <c r="AG2961" s="33"/>
      <c r="AH2961" s="43"/>
      <c r="AI2961" s="43"/>
      <c r="AJ2961" s="43"/>
      <c r="AK2961" s="43"/>
      <c r="AL2961" s="43"/>
      <c r="AM2961" s="43"/>
      <c r="AN2961" s="43"/>
      <c r="AO2961" s="43"/>
      <c r="AP2961" s="43"/>
      <c r="AQ2961" s="43"/>
      <c r="AR2961" s="43"/>
      <c r="AS2961" s="43"/>
      <c r="AT2961" s="43"/>
      <c r="AU2961" s="44"/>
      <c r="AV2961" s="33"/>
      <c r="AW2961" s="33"/>
      <c r="AX2961" s="33"/>
      <c r="AZ2961" s="141"/>
      <c r="BE2961" s="168"/>
      <c r="BF2961" s="168"/>
      <c r="BG2961" s="168"/>
      <c r="BH2961" s="168"/>
      <c r="BI2961" s="168"/>
      <c r="BJ2961" s="168"/>
      <c r="BK2961" s="168"/>
      <c r="BL2961" s="168"/>
      <c r="BM2961" s="168"/>
      <c r="DK2961" s="168"/>
      <c r="DL2961" s="168"/>
      <c r="DM2961" s="168"/>
      <c r="DN2961" s="168"/>
      <c r="DO2961" s="168"/>
      <c r="DP2961" s="168"/>
      <c r="DQ2961" s="168"/>
      <c r="DR2961" s="168"/>
      <c r="DS2961" s="168"/>
      <c r="DT2961" s="168"/>
      <c r="DU2961" s="168"/>
      <c r="DV2961" s="168"/>
      <c r="DW2961" s="168"/>
      <c r="DX2961" s="168"/>
      <c r="DY2961" s="168"/>
      <c r="DZ2961" s="168"/>
      <c r="EA2961" s="168"/>
      <c r="EB2961" s="168"/>
      <c r="EC2961" s="168"/>
      <c r="ED2961" s="168"/>
      <c r="EE2961" s="168"/>
      <c r="EF2961" s="168"/>
      <c r="EG2961" s="168"/>
      <c r="EH2961" s="168"/>
      <c r="EI2961" s="168"/>
      <c r="EJ2961" s="168"/>
      <c r="EK2961" s="168"/>
      <c r="EL2961" s="168"/>
      <c r="EM2961" s="168"/>
      <c r="EN2961" s="168"/>
      <c r="EO2961" s="168"/>
      <c r="EP2961" s="168"/>
      <c r="EQ2961" s="168"/>
      <c r="ER2961" s="168"/>
      <c r="ES2961" s="168"/>
      <c r="ET2961" s="168"/>
      <c r="EU2961" s="168"/>
      <c r="EV2961" s="168"/>
      <c r="EW2961" s="168"/>
      <c r="EX2961" s="168"/>
      <c r="EY2961" s="168"/>
      <c r="EZ2961" s="168"/>
      <c r="FA2961" s="168"/>
      <c r="FB2961" s="168"/>
      <c r="FC2961" s="168"/>
      <c r="FD2961" s="168"/>
    </row>
    <row r="2962" spans="1:160" s="5" customFormat="1" ht="24.9" customHeight="1" x14ac:dyDescent="0.3">
      <c r="A2962" s="263"/>
      <c r="B2962" s="263"/>
      <c r="C2962" s="265"/>
      <c r="D2962" s="481"/>
      <c r="E2962" s="482"/>
      <c r="F2962" s="482"/>
      <c r="G2962" s="482"/>
      <c r="H2962" s="482"/>
      <c r="I2962" s="482"/>
      <c r="J2962" s="482"/>
      <c r="K2962" s="482"/>
      <c r="L2962" s="482"/>
      <c r="M2962" s="483"/>
      <c r="N2962" s="16"/>
      <c r="O2962" s="412"/>
      <c r="P2962" s="413"/>
      <c r="Q2962" s="8"/>
      <c r="R2962" s="8"/>
      <c r="S2962" s="8"/>
      <c r="T2962" s="9"/>
      <c r="U2962" s="17"/>
      <c r="V2962" s="33"/>
      <c r="W2962" s="57"/>
      <c r="X2962" s="86"/>
      <c r="Y2962" s="33"/>
      <c r="Z2962" s="36"/>
      <c r="AA2962" s="36"/>
      <c r="AD2962" s="33"/>
      <c r="AG2962" s="33"/>
      <c r="AH2962" s="43"/>
      <c r="AI2962" s="43"/>
      <c r="AJ2962" s="43"/>
      <c r="AK2962" s="43"/>
      <c r="AL2962" s="43"/>
      <c r="AM2962" s="43"/>
      <c r="AN2962" s="43"/>
      <c r="AO2962" s="43"/>
      <c r="AP2962" s="43"/>
      <c r="AQ2962" s="43"/>
      <c r="AR2962" s="43"/>
      <c r="AS2962" s="43"/>
      <c r="AT2962" s="43"/>
      <c r="AU2962" s="44"/>
      <c r="AV2962" s="33"/>
      <c r="AW2962" s="33"/>
      <c r="AX2962" s="33"/>
      <c r="AZ2962" s="141"/>
      <c r="BE2962" s="168"/>
      <c r="BF2962" s="168"/>
      <c r="BG2962" s="168"/>
      <c r="BH2962" s="168"/>
      <c r="BI2962" s="168"/>
      <c r="BJ2962" s="168"/>
      <c r="BK2962" s="168"/>
      <c r="BL2962" s="168"/>
      <c r="BM2962" s="168"/>
      <c r="DK2962" s="168"/>
      <c r="DL2962" s="168"/>
      <c r="DM2962" s="168"/>
      <c r="DN2962" s="168"/>
      <c r="DO2962" s="168"/>
      <c r="DP2962" s="168"/>
      <c r="DQ2962" s="168"/>
      <c r="DR2962" s="168"/>
      <c r="DS2962" s="168"/>
      <c r="DT2962" s="168"/>
      <c r="DU2962" s="168"/>
      <c r="DV2962" s="168"/>
      <c r="DW2962" s="168"/>
      <c r="DX2962" s="168"/>
      <c r="DY2962" s="168"/>
      <c r="DZ2962" s="168"/>
      <c r="EA2962" s="168"/>
      <c r="EB2962" s="168"/>
      <c r="EC2962" s="168"/>
      <c r="ED2962" s="168"/>
      <c r="EE2962" s="168"/>
      <c r="EF2962" s="168"/>
      <c r="EG2962" s="168"/>
      <c r="EH2962" s="168"/>
      <c r="EI2962" s="168"/>
      <c r="EJ2962" s="168"/>
      <c r="EK2962" s="168"/>
      <c r="EL2962" s="168"/>
      <c r="EM2962" s="168"/>
      <c r="EN2962" s="168"/>
      <c r="EO2962" s="168"/>
      <c r="EP2962" s="168"/>
      <c r="EQ2962" s="168"/>
      <c r="ER2962" s="168"/>
      <c r="ES2962" s="168"/>
      <c r="ET2962" s="168"/>
      <c r="EU2962" s="168"/>
      <c r="EV2962" s="168"/>
      <c r="EW2962" s="168"/>
      <c r="EX2962" s="168"/>
      <c r="EY2962" s="168"/>
      <c r="EZ2962" s="168"/>
      <c r="FA2962" s="168"/>
      <c r="FB2962" s="168"/>
      <c r="FC2962" s="168"/>
      <c r="FD2962" s="168"/>
    </row>
    <row r="2963" spans="1:160" s="5" customFormat="1" ht="24.9" customHeight="1" x14ac:dyDescent="0.3">
      <c r="A2963" s="263"/>
      <c r="B2963" s="263"/>
      <c r="C2963" s="265"/>
      <c r="D2963" s="481"/>
      <c r="E2963" s="482"/>
      <c r="F2963" s="482"/>
      <c r="G2963" s="482"/>
      <c r="H2963" s="482"/>
      <c r="I2963" s="482"/>
      <c r="J2963" s="482"/>
      <c r="K2963" s="482"/>
      <c r="L2963" s="482"/>
      <c r="M2963" s="483"/>
      <c r="N2963" s="16"/>
      <c r="O2963" s="412"/>
      <c r="P2963" s="413"/>
      <c r="Q2963" s="8"/>
      <c r="R2963" s="8"/>
      <c r="S2963" s="8"/>
      <c r="T2963" s="9"/>
      <c r="U2963" s="17"/>
      <c r="V2963" s="33"/>
      <c r="W2963" s="57"/>
      <c r="X2963" s="86"/>
      <c r="Y2963" s="33"/>
      <c r="Z2963" s="36"/>
      <c r="AA2963" s="36"/>
      <c r="AD2963" s="33"/>
      <c r="AG2963" s="33"/>
      <c r="AH2963" s="43"/>
      <c r="AI2963" s="43"/>
      <c r="AJ2963" s="43"/>
      <c r="AK2963" s="43"/>
      <c r="AL2963" s="43"/>
      <c r="AM2963" s="43"/>
      <c r="AN2963" s="43"/>
      <c r="AO2963" s="43"/>
      <c r="AP2963" s="43"/>
      <c r="AQ2963" s="43"/>
      <c r="AR2963" s="43"/>
      <c r="AS2963" s="43"/>
      <c r="AT2963" s="43"/>
      <c r="AU2963" s="44"/>
      <c r="AV2963" s="33"/>
      <c r="AW2963" s="33"/>
      <c r="AX2963" s="33"/>
      <c r="AZ2963" s="141"/>
      <c r="BE2963" s="168"/>
      <c r="BF2963" s="168"/>
      <c r="BG2963" s="168"/>
      <c r="BH2963" s="168"/>
      <c r="BI2963" s="168"/>
      <c r="BJ2963" s="168"/>
      <c r="BK2963" s="168"/>
      <c r="BL2963" s="168"/>
      <c r="BM2963" s="168"/>
      <c r="DK2963" s="168"/>
      <c r="DL2963" s="168"/>
      <c r="DM2963" s="168"/>
      <c r="DN2963" s="168"/>
      <c r="DO2963" s="168"/>
      <c r="DP2963" s="168"/>
      <c r="DQ2963" s="168"/>
      <c r="DR2963" s="168"/>
      <c r="DS2963" s="168"/>
      <c r="DT2963" s="168"/>
      <c r="DU2963" s="168"/>
      <c r="DV2963" s="168"/>
      <c r="DW2963" s="168"/>
      <c r="DX2963" s="168"/>
      <c r="DY2963" s="168"/>
      <c r="DZ2963" s="168"/>
      <c r="EA2963" s="168"/>
      <c r="EB2963" s="168"/>
      <c r="EC2963" s="168"/>
      <c r="ED2963" s="168"/>
      <c r="EE2963" s="168"/>
      <c r="EF2963" s="168"/>
      <c r="EG2963" s="168"/>
      <c r="EH2963" s="168"/>
      <c r="EI2963" s="168"/>
      <c r="EJ2963" s="168"/>
      <c r="EK2963" s="168"/>
      <c r="EL2963" s="168"/>
      <c r="EM2963" s="168"/>
      <c r="EN2963" s="168"/>
      <c r="EO2963" s="168"/>
      <c r="EP2963" s="168"/>
      <c r="EQ2963" s="168"/>
      <c r="ER2963" s="168"/>
      <c r="ES2963" s="168"/>
      <c r="ET2963" s="168"/>
      <c r="EU2963" s="168"/>
      <c r="EV2963" s="168"/>
      <c r="EW2963" s="168"/>
      <c r="EX2963" s="168"/>
      <c r="EY2963" s="168"/>
      <c r="EZ2963" s="168"/>
      <c r="FA2963" s="168"/>
      <c r="FB2963" s="168"/>
      <c r="FC2963" s="168"/>
      <c r="FD2963" s="168"/>
    </row>
    <row r="2964" spans="1:160" s="5" customFormat="1" ht="24.9" customHeight="1" x14ac:dyDescent="0.3">
      <c r="A2964" s="263"/>
      <c r="B2964" s="263"/>
      <c r="C2964" s="265"/>
      <c r="D2964" s="481"/>
      <c r="E2964" s="482"/>
      <c r="F2964" s="482"/>
      <c r="G2964" s="482"/>
      <c r="H2964" s="482"/>
      <c r="I2964" s="482"/>
      <c r="J2964" s="482"/>
      <c r="K2964" s="482"/>
      <c r="L2964" s="482"/>
      <c r="M2964" s="483"/>
      <c r="N2964" s="16"/>
      <c r="O2964" s="412"/>
      <c r="P2964" s="413"/>
      <c r="Q2964" s="8"/>
      <c r="R2964" s="8"/>
      <c r="S2964" s="8"/>
      <c r="T2964" s="9"/>
      <c r="U2964" s="17"/>
      <c r="V2964" s="33"/>
      <c r="W2964" s="57"/>
      <c r="X2964" s="86"/>
      <c r="Y2964" s="33"/>
      <c r="Z2964" s="36"/>
      <c r="AA2964" s="36"/>
      <c r="AD2964" s="33"/>
      <c r="AG2964" s="33"/>
      <c r="AH2964" s="43"/>
      <c r="AI2964" s="43"/>
      <c r="AJ2964" s="43"/>
      <c r="AK2964" s="43"/>
      <c r="AL2964" s="43"/>
      <c r="AM2964" s="43"/>
      <c r="AN2964" s="43"/>
      <c r="AO2964" s="43"/>
      <c r="AP2964" s="43"/>
      <c r="AQ2964" s="43"/>
      <c r="AR2964" s="43"/>
      <c r="AS2964" s="43"/>
      <c r="AT2964" s="43"/>
      <c r="AU2964" s="44"/>
      <c r="AV2964" s="33"/>
      <c r="AW2964" s="33"/>
      <c r="AX2964" s="33"/>
      <c r="AZ2964" s="141"/>
      <c r="BE2964" s="168"/>
      <c r="BF2964" s="168"/>
      <c r="BG2964" s="168"/>
      <c r="BH2964" s="168"/>
      <c r="BI2964" s="168"/>
      <c r="BJ2964" s="168"/>
      <c r="BK2964" s="168"/>
      <c r="BL2964" s="168"/>
      <c r="BM2964" s="168"/>
      <c r="DK2964" s="168"/>
      <c r="DL2964" s="168"/>
      <c r="DM2964" s="168"/>
      <c r="DN2964" s="168"/>
      <c r="DO2964" s="168"/>
      <c r="DP2964" s="168"/>
      <c r="DQ2964" s="168"/>
      <c r="DR2964" s="168"/>
      <c r="DS2964" s="168"/>
      <c r="DT2964" s="168"/>
      <c r="DU2964" s="168"/>
      <c r="DV2964" s="168"/>
      <c r="DW2964" s="168"/>
      <c r="DX2964" s="168"/>
      <c r="DY2964" s="168"/>
      <c r="DZ2964" s="168"/>
      <c r="EA2964" s="168"/>
      <c r="EB2964" s="168"/>
      <c r="EC2964" s="168"/>
      <c r="ED2964" s="168"/>
      <c r="EE2964" s="168"/>
      <c r="EF2964" s="168"/>
      <c r="EG2964" s="168"/>
      <c r="EH2964" s="168"/>
      <c r="EI2964" s="168"/>
      <c r="EJ2964" s="168"/>
      <c r="EK2964" s="168"/>
      <c r="EL2964" s="168"/>
      <c r="EM2964" s="168"/>
      <c r="EN2964" s="168"/>
      <c r="EO2964" s="168"/>
      <c r="EP2964" s="168"/>
      <c r="EQ2964" s="168"/>
      <c r="ER2964" s="168"/>
      <c r="ES2964" s="168"/>
      <c r="ET2964" s="168"/>
      <c r="EU2964" s="168"/>
      <c r="EV2964" s="168"/>
      <c r="EW2964" s="168"/>
      <c r="EX2964" s="168"/>
      <c r="EY2964" s="168"/>
      <c r="EZ2964" s="168"/>
      <c r="FA2964" s="168"/>
      <c r="FB2964" s="168"/>
      <c r="FC2964" s="168"/>
      <c r="FD2964" s="168"/>
    </row>
    <row r="2965" spans="1:160" s="5" customFormat="1" ht="24.9" customHeight="1" x14ac:dyDescent="0.3">
      <c r="A2965" s="263"/>
      <c r="B2965" s="263"/>
      <c r="C2965" s="265"/>
      <c r="D2965" s="481"/>
      <c r="E2965" s="482"/>
      <c r="F2965" s="482"/>
      <c r="G2965" s="482"/>
      <c r="H2965" s="482"/>
      <c r="I2965" s="482"/>
      <c r="J2965" s="482"/>
      <c r="K2965" s="482"/>
      <c r="L2965" s="482"/>
      <c r="M2965" s="483"/>
      <c r="N2965" s="16"/>
      <c r="O2965" s="412"/>
      <c r="P2965" s="413"/>
      <c r="Q2965" s="8"/>
      <c r="R2965" s="8"/>
      <c r="S2965" s="8"/>
      <c r="T2965" s="9"/>
      <c r="U2965" s="17"/>
      <c r="V2965" s="33"/>
      <c r="W2965" s="57"/>
      <c r="X2965" s="86"/>
      <c r="Y2965" s="33"/>
      <c r="Z2965" s="36"/>
      <c r="AA2965" s="36"/>
      <c r="AD2965" s="33"/>
      <c r="AG2965" s="33"/>
      <c r="AH2965" s="43"/>
      <c r="AI2965" s="43"/>
      <c r="AJ2965" s="43"/>
      <c r="AK2965" s="43"/>
      <c r="AL2965" s="43"/>
      <c r="AM2965" s="43"/>
      <c r="AN2965" s="43"/>
      <c r="AO2965" s="43"/>
      <c r="AP2965" s="43"/>
      <c r="AQ2965" s="43"/>
      <c r="AR2965" s="43"/>
      <c r="AS2965" s="43"/>
      <c r="AT2965" s="43"/>
      <c r="AU2965" s="44"/>
      <c r="AV2965" s="33"/>
      <c r="AW2965" s="33"/>
      <c r="AX2965" s="33"/>
      <c r="AZ2965" s="141"/>
      <c r="BE2965" s="168"/>
      <c r="BF2965" s="168"/>
      <c r="BG2965" s="168"/>
      <c r="BH2965" s="168"/>
      <c r="BI2965" s="168"/>
      <c r="BJ2965" s="168"/>
      <c r="BK2965" s="168"/>
      <c r="BL2965" s="168"/>
      <c r="BM2965" s="168"/>
      <c r="DK2965" s="168"/>
      <c r="DL2965" s="168"/>
      <c r="DM2965" s="168"/>
      <c r="DN2965" s="168"/>
      <c r="DO2965" s="168"/>
      <c r="DP2965" s="168"/>
      <c r="DQ2965" s="168"/>
      <c r="DR2965" s="168"/>
      <c r="DS2965" s="168"/>
      <c r="DT2965" s="168"/>
      <c r="DU2965" s="168"/>
      <c r="DV2965" s="168"/>
      <c r="DW2965" s="168"/>
      <c r="DX2965" s="168"/>
      <c r="DY2965" s="168"/>
      <c r="DZ2965" s="168"/>
      <c r="EA2965" s="168"/>
      <c r="EB2965" s="168"/>
      <c r="EC2965" s="168"/>
      <c r="ED2965" s="168"/>
      <c r="EE2965" s="168"/>
      <c r="EF2965" s="168"/>
      <c r="EG2965" s="168"/>
      <c r="EH2965" s="168"/>
      <c r="EI2965" s="168"/>
      <c r="EJ2965" s="168"/>
      <c r="EK2965" s="168"/>
      <c r="EL2965" s="168"/>
      <c r="EM2965" s="168"/>
      <c r="EN2965" s="168"/>
      <c r="EO2965" s="168"/>
      <c r="EP2965" s="168"/>
      <c r="EQ2965" s="168"/>
      <c r="ER2965" s="168"/>
      <c r="ES2965" s="168"/>
      <c r="ET2965" s="168"/>
      <c r="EU2965" s="168"/>
      <c r="EV2965" s="168"/>
      <c r="EW2965" s="168"/>
      <c r="EX2965" s="168"/>
      <c r="EY2965" s="168"/>
      <c r="EZ2965" s="168"/>
      <c r="FA2965" s="168"/>
      <c r="FB2965" s="168"/>
      <c r="FC2965" s="168"/>
      <c r="FD2965" s="168"/>
    </row>
    <row r="2966" spans="1:160" s="5" customFormat="1" ht="24.9" customHeight="1" x14ac:dyDescent="0.3">
      <c r="A2966" s="263"/>
      <c r="B2966" s="263"/>
      <c r="C2966" s="265"/>
      <c r="D2966" s="481"/>
      <c r="E2966" s="482"/>
      <c r="F2966" s="482"/>
      <c r="G2966" s="482"/>
      <c r="H2966" s="482"/>
      <c r="I2966" s="482"/>
      <c r="J2966" s="482"/>
      <c r="K2966" s="482"/>
      <c r="L2966" s="482"/>
      <c r="M2966" s="483"/>
      <c r="N2966" s="16"/>
      <c r="O2966" s="412"/>
      <c r="P2966" s="413"/>
      <c r="Q2966" s="8"/>
      <c r="R2966" s="8"/>
      <c r="S2966" s="8"/>
      <c r="T2966" s="9"/>
      <c r="U2966" s="17"/>
      <c r="V2966" s="33"/>
      <c r="W2966" s="57"/>
      <c r="X2966" s="86"/>
      <c r="Y2966" s="33"/>
      <c r="Z2966" s="36"/>
      <c r="AA2966" s="36"/>
      <c r="AD2966" s="33"/>
      <c r="AG2966" s="33"/>
      <c r="AH2966" s="43"/>
      <c r="AI2966" s="43"/>
      <c r="AJ2966" s="43"/>
      <c r="AK2966" s="43"/>
      <c r="AL2966" s="43"/>
      <c r="AM2966" s="43"/>
      <c r="AN2966" s="43"/>
      <c r="AO2966" s="43"/>
      <c r="AP2966" s="43"/>
      <c r="AQ2966" s="43"/>
      <c r="AR2966" s="43"/>
      <c r="AS2966" s="43"/>
      <c r="AT2966" s="43"/>
      <c r="AU2966" s="44"/>
      <c r="AV2966" s="33"/>
      <c r="AW2966" s="33"/>
      <c r="AX2966" s="33"/>
      <c r="AZ2966" s="141"/>
      <c r="BE2966" s="168"/>
      <c r="BF2966" s="168"/>
      <c r="BG2966" s="168"/>
      <c r="BH2966" s="168"/>
      <c r="BI2966" s="168"/>
      <c r="BJ2966" s="168"/>
      <c r="BK2966" s="168"/>
      <c r="BL2966" s="168"/>
      <c r="BM2966" s="168"/>
      <c r="DK2966" s="168"/>
      <c r="DL2966" s="168"/>
      <c r="DM2966" s="168"/>
      <c r="DN2966" s="168"/>
      <c r="DO2966" s="168"/>
      <c r="DP2966" s="168"/>
      <c r="DQ2966" s="168"/>
      <c r="DR2966" s="168"/>
      <c r="DS2966" s="168"/>
      <c r="DT2966" s="168"/>
      <c r="DU2966" s="168"/>
      <c r="DV2966" s="168"/>
      <c r="DW2966" s="168"/>
      <c r="DX2966" s="168"/>
      <c r="DY2966" s="168"/>
      <c r="DZ2966" s="168"/>
      <c r="EA2966" s="168"/>
      <c r="EB2966" s="168"/>
      <c r="EC2966" s="168"/>
      <c r="ED2966" s="168"/>
      <c r="EE2966" s="168"/>
      <c r="EF2966" s="168"/>
      <c r="EG2966" s="168"/>
      <c r="EH2966" s="168"/>
      <c r="EI2966" s="168"/>
      <c r="EJ2966" s="168"/>
      <c r="EK2966" s="168"/>
      <c r="EL2966" s="168"/>
      <c r="EM2966" s="168"/>
      <c r="EN2966" s="168"/>
      <c r="EO2966" s="168"/>
      <c r="EP2966" s="168"/>
      <c r="EQ2966" s="168"/>
      <c r="ER2966" s="168"/>
      <c r="ES2966" s="168"/>
      <c r="ET2966" s="168"/>
      <c r="EU2966" s="168"/>
      <c r="EV2966" s="168"/>
      <c r="EW2966" s="168"/>
      <c r="EX2966" s="168"/>
      <c r="EY2966" s="168"/>
      <c r="EZ2966" s="168"/>
      <c r="FA2966" s="168"/>
      <c r="FB2966" s="168"/>
      <c r="FC2966" s="168"/>
      <c r="FD2966" s="168"/>
    </row>
    <row r="2967" spans="1:160" s="5" customFormat="1" ht="24.9" customHeight="1" x14ac:dyDescent="0.3">
      <c r="A2967" s="263"/>
      <c r="B2967" s="263"/>
      <c r="C2967" s="265"/>
      <c r="D2967" s="481"/>
      <c r="E2967" s="482"/>
      <c r="F2967" s="482"/>
      <c r="G2967" s="482"/>
      <c r="H2967" s="482"/>
      <c r="I2967" s="482"/>
      <c r="J2967" s="482"/>
      <c r="K2967" s="482"/>
      <c r="L2967" s="482"/>
      <c r="M2967" s="483"/>
      <c r="N2967" s="16"/>
      <c r="O2967" s="412"/>
      <c r="P2967" s="413"/>
      <c r="Q2967" s="8"/>
      <c r="R2967" s="8"/>
      <c r="S2967" s="8"/>
      <c r="T2967" s="9"/>
      <c r="U2967" s="17"/>
      <c r="V2967" s="33"/>
      <c r="W2967" s="57"/>
      <c r="X2967" s="86"/>
      <c r="Y2967" s="33"/>
      <c r="Z2967" s="36"/>
      <c r="AA2967" s="36"/>
      <c r="AD2967" s="33"/>
      <c r="AG2967" s="33"/>
      <c r="AH2967" s="43"/>
      <c r="AI2967" s="43"/>
      <c r="AJ2967" s="43"/>
      <c r="AK2967" s="43"/>
      <c r="AL2967" s="43"/>
      <c r="AM2967" s="43"/>
      <c r="AN2967" s="43"/>
      <c r="AO2967" s="43"/>
      <c r="AP2967" s="43"/>
      <c r="AQ2967" s="43"/>
      <c r="AR2967" s="43"/>
      <c r="AS2967" s="43"/>
      <c r="AT2967" s="43"/>
      <c r="AU2967" s="44"/>
      <c r="AV2967" s="33"/>
      <c r="AW2967" s="33"/>
      <c r="AX2967" s="33"/>
      <c r="AZ2967" s="141"/>
      <c r="BE2967" s="168"/>
      <c r="BF2967" s="168"/>
      <c r="BG2967" s="168"/>
      <c r="BH2967" s="168"/>
      <c r="BI2967" s="168"/>
      <c r="BJ2967" s="168"/>
      <c r="BK2967" s="168"/>
      <c r="BL2967" s="168"/>
      <c r="BM2967" s="168"/>
      <c r="DK2967" s="168"/>
      <c r="DL2967" s="168"/>
      <c r="DM2967" s="168"/>
      <c r="DN2967" s="168"/>
      <c r="DO2967" s="168"/>
      <c r="DP2967" s="168"/>
      <c r="DQ2967" s="168"/>
      <c r="DR2967" s="168"/>
      <c r="DS2967" s="168"/>
      <c r="DT2967" s="168"/>
      <c r="DU2967" s="168"/>
      <c r="DV2967" s="168"/>
      <c r="DW2967" s="168"/>
      <c r="DX2967" s="168"/>
      <c r="DY2967" s="168"/>
      <c r="DZ2967" s="168"/>
      <c r="EA2967" s="168"/>
      <c r="EB2967" s="168"/>
      <c r="EC2967" s="168"/>
      <c r="ED2967" s="168"/>
      <c r="EE2967" s="168"/>
      <c r="EF2967" s="168"/>
      <c r="EG2967" s="168"/>
      <c r="EH2967" s="168"/>
      <c r="EI2967" s="168"/>
      <c r="EJ2967" s="168"/>
      <c r="EK2967" s="168"/>
      <c r="EL2967" s="168"/>
      <c r="EM2967" s="168"/>
      <c r="EN2967" s="168"/>
      <c r="EO2967" s="168"/>
      <c r="EP2967" s="168"/>
      <c r="EQ2967" s="168"/>
      <c r="ER2967" s="168"/>
      <c r="ES2967" s="168"/>
      <c r="ET2967" s="168"/>
      <c r="EU2967" s="168"/>
      <c r="EV2967" s="168"/>
      <c r="EW2967" s="168"/>
      <c r="EX2967" s="168"/>
      <c r="EY2967" s="168"/>
      <c r="EZ2967" s="168"/>
      <c r="FA2967" s="168"/>
      <c r="FB2967" s="168"/>
      <c r="FC2967" s="168"/>
      <c r="FD2967" s="168"/>
    </row>
    <row r="2968" spans="1:160" s="5" customFormat="1" ht="24.9" customHeight="1" x14ac:dyDescent="0.3">
      <c r="A2968" s="263"/>
      <c r="B2968" s="263"/>
      <c r="C2968" s="265"/>
      <c r="D2968" s="481"/>
      <c r="E2968" s="482"/>
      <c r="F2968" s="482"/>
      <c r="G2968" s="482"/>
      <c r="H2968" s="482"/>
      <c r="I2968" s="482"/>
      <c r="J2968" s="482"/>
      <c r="K2968" s="482"/>
      <c r="L2968" s="482"/>
      <c r="M2968" s="483"/>
      <c r="N2968" s="16"/>
      <c r="O2968" s="412"/>
      <c r="P2968" s="413"/>
      <c r="Q2968" s="8"/>
      <c r="R2968" s="8"/>
      <c r="S2968" s="8"/>
      <c r="T2968" s="9"/>
      <c r="U2968" s="17"/>
      <c r="V2968" s="33"/>
      <c r="W2968" s="57"/>
      <c r="X2968" s="86"/>
      <c r="Y2968" s="33"/>
      <c r="Z2968" s="36"/>
      <c r="AA2968" s="36"/>
      <c r="AD2968" s="33"/>
      <c r="AG2968" s="33"/>
      <c r="AH2968" s="43"/>
      <c r="AI2968" s="43"/>
      <c r="AJ2968" s="43"/>
      <c r="AK2968" s="43"/>
      <c r="AL2968" s="43"/>
      <c r="AM2968" s="43"/>
      <c r="AN2968" s="43"/>
      <c r="AO2968" s="43"/>
      <c r="AP2968" s="43"/>
      <c r="AQ2968" s="43"/>
      <c r="AR2968" s="43"/>
      <c r="AS2968" s="43"/>
      <c r="AT2968" s="43"/>
      <c r="AU2968" s="44"/>
      <c r="AV2968" s="33"/>
      <c r="AW2968" s="33"/>
      <c r="AX2968" s="33"/>
      <c r="AZ2968" s="141"/>
      <c r="BE2968" s="168"/>
      <c r="BF2968" s="168"/>
      <c r="BG2968" s="168"/>
      <c r="BH2968" s="168"/>
      <c r="BI2968" s="168"/>
      <c r="BJ2968" s="168"/>
      <c r="BK2968" s="168"/>
      <c r="BL2968" s="168"/>
      <c r="BM2968" s="168"/>
      <c r="DK2968" s="168"/>
      <c r="DL2968" s="168"/>
      <c r="DM2968" s="168"/>
      <c r="DN2968" s="168"/>
      <c r="DO2968" s="168"/>
      <c r="DP2968" s="168"/>
      <c r="DQ2968" s="168"/>
      <c r="DR2968" s="168"/>
      <c r="DS2968" s="168"/>
      <c r="DT2968" s="168"/>
      <c r="DU2968" s="168"/>
      <c r="DV2968" s="168"/>
      <c r="DW2968" s="168"/>
      <c r="DX2968" s="168"/>
      <c r="DY2968" s="168"/>
      <c r="DZ2968" s="168"/>
      <c r="EA2968" s="168"/>
      <c r="EB2968" s="168"/>
      <c r="EC2968" s="168"/>
      <c r="ED2968" s="168"/>
      <c r="EE2968" s="168"/>
      <c r="EF2968" s="168"/>
      <c r="EG2968" s="168"/>
      <c r="EH2968" s="168"/>
      <c r="EI2968" s="168"/>
      <c r="EJ2968" s="168"/>
      <c r="EK2968" s="168"/>
      <c r="EL2968" s="168"/>
      <c r="EM2968" s="168"/>
      <c r="EN2968" s="168"/>
      <c r="EO2968" s="168"/>
      <c r="EP2968" s="168"/>
      <c r="EQ2968" s="168"/>
      <c r="ER2968" s="168"/>
      <c r="ES2968" s="168"/>
      <c r="ET2968" s="168"/>
      <c r="EU2968" s="168"/>
      <c r="EV2968" s="168"/>
      <c r="EW2968" s="168"/>
      <c r="EX2968" s="168"/>
      <c r="EY2968" s="168"/>
      <c r="EZ2968" s="168"/>
      <c r="FA2968" s="168"/>
      <c r="FB2968" s="168"/>
      <c r="FC2968" s="168"/>
      <c r="FD2968" s="168"/>
    </row>
    <row r="2969" spans="1:160" s="5" customFormat="1" ht="24.9" customHeight="1" x14ac:dyDescent="0.3">
      <c r="A2969" s="263"/>
      <c r="B2969" s="263"/>
      <c r="C2969" s="265"/>
      <c r="D2969" s="481"/>
      <c r="E2969" s="482"/>
      <c r="F2969" s="482"/>
      <c r="G2969" s="482"/>
      <c r="H2969" s="482"/>
      <c r="I2969" s="482"/>
      <c r="J2969" s="482"/>
      <c r="K2969" s="482"/>
      <c r="L2969" s="482"/>
      <c r="M2969" s="483"/>
      <c r="N2969" s="16"/>
      <c r="O2969" s="412"/>
      <c r="P2969" s="413"/>
      <c r="Q2969" s="8"/>
      <c r="R2969" s="8"/>
      <c r="S2969" s="8"/>
      <c r="T2969" s="9"/>
      <c r="U2969" s="17"/>
      <c r="V2969" s="33"/>
      <c r="W2969" s="57"/>
      <c r="X2969" s="86"/>
      <c r="Y2969" s="33"/>
      <c r="Z2969" s="36"/>
      <c r="AA2969" s="36"/>
      <c r="AD2969" s="33"/>
      <c r="AG2969" s="33"/>
      <c r="AH2969" s="43"/>
      <c r="AI2969" s="43"/>
      <c r="AJ2969" s="43"/>
      <c r="AK2969" s="43"/>
      <c r="AL2969" s="43"/>
      <c r="AM2969" s="43"/>
      <c r="AN2969" s="43"/>
      <c r="AO2969" s="43"/>
      <c r="AP2969" s="43"/>
      <c r="AQ2969" s="43"/>
      <c r="AR2969" s="43"/>
      <c r="AS2969" s="43"/>
      <c r="AT2969" s="43"/>
      <c r="AU2969" s="44"/>
      <c r="AV2969" s="33"/>
      <c r="AW2969" s="33"/>
      <c r="AX2969" s="33"/>
      <c r="AZ2969" s="141"/>
      <c r="BE2969" s="168"/>
      <c r="BF2969" s="168"/>
      <c r="BG2969" s="168"/>
      <c r="BH2969" s="168"/>
      <c r="BI2969" s="168"/>
      <c r="BJ2969" s="168"/>
      <c r="BK2969" s="168"/>
      <c r="BL2969" s="168"/>
      <c r="BM2969" s="168"/>
      <c r="DK2969" s="168"/>
      <c r="DL2969" s="168"/>
      <c r="DM2969" s="168"/>
      <c r="DN2969" s="168"/>
      <c r="DO2969" s="168"/>
      <c r="DP2969" s="168"/>
      <c r="DQ2969" s="168"/>
      <c r="DR2969" s="168"/>
      <c r="DS2969" s="168"/>
      <c r="DT2969" s="168"/>
      <c r="DU2969" s="168"/>
      <c r="DV2969" s="168"/>
      <c r="DW2969" s="168"/>
      <c r="DX2969" s="168"/>
      <c r="DY2969" s="168"/>
      <c r="DZ2969" s="168"/>
      <c r="EA2969" s="168"/>
      <c r="EB2969" s="168"/>
      <c r="EC2969" s="168"/>
      <c r="ED2969" s="168"/>
      <c r="EE2969" s="168"/>
      <c r="EF2969" s="168"/>
      <c r="EG2969" s="168"/>
      <c r="EH2969" s="168"/>
      <c r="EI2969" s="168"/>
      <c r="EJ2969" s="168"/>
      <c r="EK2969" s="168"/>
      <c r="EL2969" s="168"/>
      <c r="EM2969" s="168"/>
      <c r="EN2969" s="168"/>
      <c r="EO2969" s="168"/>
      <c r="EP2969" s="168"/>
      <c r="EQ2969" s="168"/>
      <c r="ER2969" s="168"/>
      <c r="ES2969" s="168"/>
      <c r="ET2969" s="168"/>
      <c r="EU2969" s="168"/>
      <c r="EV2969" s="168"/>
      <c r="EW2969" s="168"/>
      <c r="EX2969" s="168"/>
      <c r="EY2969" s="168"/>
      <c r="EZ2969" s="168"/>
      <c r="FA2969" s="168"/>
      <c r="FB2969" s="168"/>
      <c r="FC2969" s="168"/>
      <c r="FD2969" s="168"/>
    </row>
    <row r="2970" spans="1:160" s="5" customFormat="1" ht="24.9" customHeight="1" x14ac:dyDescent="0.3">
      <c r="A2970" s="263"/>
      <c r="B2970" s="263"/>
      <c r="C2970" s="265"/>
      <c r="D2970" s="481"/>
      <c r="E2970" s="482"/>
      <c r="F2970" s="482"/>
      <c r="G2970" s="482"/>
      <c r="H2970" s="482"/>
      <c r="I2970" s="482"/>
      <c r="J2970" s="482"/>
      <c r="K2970" s="482"/>
      <c r="L2970" s="482"/>
      <c r="M2970" s="483"/>
      <c r="N2970" s="16"/>
      <c r="O2970" s="412"/>
      <c r="P2970" s="413"/>
      <c r="Q2970" s="8"/>
      <c r="R2970" s="8"/>
      <c r="S2970" s="8"/>
      <c r="T2970" s="9"/>
      <c r="U2970" s="17"/>
      <c r="V2970" s="33"/>
      <c r="W2970" s="57"/>
      <c r="X2970" s="86"/>
      <c r="Y2970" s="33"/>
      <c r="Z2970" s="36"/>
      <c r="AA2970" s="36"/>
      <c r="AD2970" s="33"/>
      <c r="AG2970" s="33"/>
      <c r="AH2970" s="43"/>
      <c r="AI2970" s="43"/>
      <c r="AJ2970" s="43"/>
      <c r="AK2970" s="43"/>
      <c r="AL2970" s="43"/>
      <c r="AM2970" s="43"/>
      <c r="AN2970" s="43"/>
      <c r="AO2970" s="43"/>
      <c r="AP2970" s="43"/>
      <c r="AQ2970" s="43"/>
      <c r="AR2970" s="43"/>
      <c r="AS2970" s="43"/>
      <c r="AT2970" s="43"/>
      <c r="AU2970" s="44"/>
      <c r="AV2970" s="33"/>
      <c r="AW2970" s="33"/>
      <c r="AX2970" s="33"/>
      <c r="AZ2970" s="141"/>
      <c r="BE2970" s="168"/>
      <c r="BF2970" s="168"/>
      <c r="BG2970" s="168"/>
      <c r="BH2970" s="168"/>
      <c r="BI2970" s="168"/>
      <c r="BJ2970" s="168"/>
      <c r="BK2970" s="168"/>
      <c r="BL2970" s="168"/>
      <c r="BM2970" s="168"/>
      <c r="DK2970" s="168"/>
      <c r="DL2970" s="168"/>
      <c r="DM2970" s="168"/>
      <c r="DN2970" s="168"/>
      <c r="DO2970" s="168"/>
      <c r="DP2970" s="168"/>
      <c r="DQ2970" s="168"/>
      <c r="DR2970" s="168"/>
      <c r="DS2970" s="168"/>
      <c r="DT2970" s="168"/>
      <c r="DU2970" s="168"/>
      <c r="DV2970" s="168"/>
      <c r="DW2970" s="168"/>
      <c r="DX2970" s="168"/>
      <c r="DY2970" s="168"/>
      <c r="DZ2970" s="168"/>
      <c r="EA2970" s="168"/>
      <c r="EB2970" s="168"/>
      <c r="EC2970" s="168"/>
      <c r="ED2970" s="168"/>
      <c r="EE2970" s="168"/>
      <c r="EF2970" s="168"/>
      <c r="EG2970" s="168"/>
      <c r="EH2970" s="168"/>
      <c r="EI2970" s="168"/>
      <c r="EJ2970" s="168"/>
      <c r="EK2970" s="168"/>
      <c r="EL2970" s="168"/>
      <c r="EM2970" s="168"/>
      <c r="EN2970" s="168"/>
      <c r="EO2970" s="168"/>
      <c r="EP2970" s="168"/>
      <c r="EQ2970" s="168"/>
      <c r="ER2970" s="168"/>
      <c r="ES2970" s="168"/>
      <c r="ET2970" s="168"/>
      <c r="EU2970" s="168"/>
      <c r="EV2970" s="168"/>
      <c r="EW2970" s="168"/>
      <c r="EX2970" s="168"/>
      <c r="EY2970" s="168"/>
      <c r="EZ2970" s="168"/>
      <c r="FA2970" s="168"/>
      <c r="FB2970" s="168"/>
      <c r="FC2970" s="168"/>
      <c r="FD2970" s="168"/>
    </row>
    <row r="2971" spans="1:160" s="5" customFormat="1" ht="24.9" customHeight="1" x14ac:dyDescent="0.3">
      <c r="A2971" s="263"/>
      <c r="B2971" s="263"/>
      <c r="C2971" s="265"/>
      <c r="D2971" s="481"/>
      <c r="E2971" s="482"/>
      <c r="F2971" s="482"/>
      <c r="G2971" s="482"/>
      <c r="H2971" s="482"/>
      <c r="I2971" s="482"/>
      <c r="J2971" s="482"/>
      <c r="K2971" s="482"/>
      <c r="L2971" s="482"/>
      <c r="M2971" s="483"/>
      <c r="N2971" s="16"/>
      <c r="O2971" s="412"/>
      <c r="P2971" s="413"/>
      <c r="Q2971" s="8"/>
      <c r="R2971" s="8"/>
      <c r="S2971" s="8"/>
      <c r="T2971" s="9"/>
      <c r="U2971" s="17"/>
      <c r="V2971" s="33"/>
      <c r="W2971" s="57"/>
      <c r="X2971" s="86"/>
      <c r="Y2971" s="33"/>
      <c r="Z2971" s="36"/>
      <c r="AA2971" s="36"/>
      <c r="AD2971" s="33"/>
      <c r="AG2971" s="33"/>
      <c r="AH2971" s="43"/>
      <c r="AI2971" s="43"/>
      <c r="AJ2971" s="43"/>
      <c r="AK2971" s="43"/>
      <c r="AL2971" s="43"/>
      <c r="AM2971" s="43"/>
      <c r="AN2971" s="43"/>
      <c r="AO2971" s="43"/>
      <c r="AP2971" s="43"/>
      <c r="AQ2971" s="43"/>
      <c r="AR2971" s="43"/>
      <c r="AS2971" s="43"/>
      <c r="AT2971" s="43"/>
      <c r="AU2971" s="44"/>
      <c r="AV2971" s="33"/>
      <c r="AW2971" s="33"/>
      <c r="AX2971" s="33"/>
      <c r="AZ2971" s="141"/>
      <c r="BE2971" s="168"/>
      <c r="BF2971" s="168"/>
      <c r="BG2971" s="168"/>
      <c r="BH2971" s="168"/>
      <c r="BI2971" s="168"/>
      <c r="BJ2971" s="168"/>
      <c r="BK2971" s="168"/>
      <c r="BL2971" s="168"/>
      <c r="BM2971" s="168"/>
      <c r="DK2971" s="168"/>
      <c r="DL2971" s="168"/>
      <c r="DM2971" s="168"/>
      <c r="DN2971" s="168"/>
      <c r="DO2971" s="168"/>
      <c r="DP2971" s="168"/>
      <c r="DQ2971" s="168"/>
      <c r="DR2971" s="168"/>
      <c r="DS2971" s="168"/>
      <c r="DT2971" s="168"/>
      <c r="DU2971" s="168"/>
      <c r="DV2971" s="168"/>
      <c r="DW2971" s="168"/>
      <c r="DX2971" s="168"/>
      <c r="DY2971" s="168"/>
      <c r="DZ2971" s="168"/>
      <c r="EA2971" s="168"/>
      <c r="EB2971" s="168"/>
      <c r="EC2971" s="168"/>
      <c r="ED2971" s="168"/>
      <c r="EE2971" s="168"/>
      <c r="EF2971" s="168"/>
      <c r="EG2971" s="168"/>
      <c r="EH2971" s="168"/>
      <c r="EI2971" s="168"/>
      <c r="EJ2971" s="168"/>
      <c r="EK2971" s="168"/>
      <c r="EL2971" s="168"/>
      <c r="EM2971" s="168"/>
      <c r="EN2971" s="168"/>
      <c r="EO2971" s="168"/>
      <c r="EP2971" s="168"/>
      <c r="EQ2971" s="168"/>
      <c r="ER2971" s="168"/>
      <c r="ES2971" s="168"/>
      <c r="ET2971" s="168"/>
      <c r="EU2971" s="168"/>
      <c r="EV2971" s="168"/>
      <c r="EW2971" s="168"/>
      <c r="EX2971" s="168"/>
      <c r="EY2971" s="168"/>
      <c r="EZ2971" s="168"/>
      <c r="FA2971" s="168"/>
      <c r="FB2971" s="168"/>
      <c r="FC2971" s="168"/>
      <c r="FD2971" s="168"/>
    </row>
    <row r="2972" spans="1:160" s="5" customFormat="1" ht="24.9" customHeight="1" x14ac:dyDescent="0.3">
      <c r="A2972" s="263"/>
      <c r="B2972" s="263"/>
      <c r="C2972" s="265"/>
      <c r="D2972" s="481"/>
      <c r="E2972" s="482"/>
      <c r="F2972" s="482"/>
      <c r="G2972" s="482"/>
      <c r="H2972" s="482"/>
      <c r="I2972" s="482"/>
      <c r="J2972" s="482"/>
      <c r="K2972" s="482"/>
      <c r="L2972" s="482"/>
      <c r="M2972" s="483"/>
      <c r="N2972" s="16"/>
      <c r="O2972" s="412"/>
      <c r="P2972" s="413"/>
      <c r="Q2972" s="8"/>
      <c r="R2972" s="8"/>
      <c r="S2972" s="8"/>
      <c r="T2972" s="9"/>
      <c r="U2972" s="17"/>
      <c r="V2972" s="33"/>
      <c r="W2972" s="57"/>
      <c r="X2972" s="86"/>
      <c r="Y2972" s="33"/>
      <c r="Z2972" s="36"/>
      <c r="AA2972" s="36"/>
      <c r="AD2972" s="33"/>
      <c r="AG2972" s="33"/>
      <c r="AH2972" s="43"/>
      <c r="AI2972" s="43"/>
      <c r="AJ2972" s="43"/>
      <c r="AK2972" s="43"/>
      <c r="AL2972" s="43"/>
      <c r="AM2972" s="43"/>
      <c r="AN2972" s="43"/>
      <c r="AO2972" s="43"/>
      <c r="AP2972" s="43"/>
      <c r="AQ2972" s="43"/>
      <c r="AR2972" s="43"/>
      <c r="AS2972" s="43"/>
      <c r="AT2972" s="43"/>
      <c r="AU2972" s="44"/>
      <c r="AV2972" s="33"/>
      <c r="AW2972" s="33"/>
      <c r="AX2972" s="33"/>
      <c r="AZ2972" s="141"/>
      <c r="BE2972" s="168"/>
      <c r="BF2972" s="168"/>
      <c r="BG2972" s="168"/>
      <c r="BH2972" s="168"/>
      <c r="BI2972" s="168"/>
      <c r="BJ2972" s="168"/>
      <c r="BK2972" s="168"/>
      <c r="BL2972" s="168"/>
      <c r="BM2972" s="168"/>
      <c r="DK2972" s="168"/>
      <c r="DL2972" s="168"/>
      <c r="DM2972" s="168"/>
      <c r="DN2972" s="168"/>
      <c r="DO2972" s="168"/>
      <c r="DP2972" s="168"/>
      <c r="DQ2972" s="168"/>
      <c r="DR2972" s="168"/>
      <c r="DS2972" s="168"/>
      <c r="DT2972" s="168"/>
      <c r="DU2972" s="168"/>
      <c r="DV2972" s="168"/>
      <c r="DW2972" s="168"/>
      <c r="DX2972" s="168"/>
      <c r="DY2972" s="168"/>
      <c r="DZ2972" s="168"/>
      <c r="EA2972" s="168"/>
      <c r="EB2972" s="168"/>
      <c r="EC2972" s="168"/>
      <c r="ED2972" s="168"/>
      <c r="EE2972" s="168"/>
      <c r="EF2972" s="168"/>
      <c r="EG2972" s="168"/>
      <c r="EH2972" s="168"/>
      <c r="EI2972" s="168"/>
      <c r="EJ2972" s="168"/>
      <c r="EK2972" s="168"/>
      <c r="EL2972" s="168"/>
      <c r="EM2972" s="168"/>
      <c r="EN2972" s="168"/>
      <c r="EO2972" s="168"/>
      <c r="EP2972" s="168"/>
      <c r="EQ2972" s="168"/>
      <c r="ER2972" s="168"/>
      <c r="ES2972" s="168"/>
      <c r="ET2972" s="168"/>
      <c r="EU2972" s="168"/>
      <c r="EV2972" s="168"/>
      <c r="EW2972" s="168"/>
      <c r="EX2972" s="168"/>
      <c r="EY2972" s="168"/>
      <c r="EZ2972" s="168"/>
      <c r="FA2972" s="168"/>
      <c r="FB2972" s="168"/>
      <c r="FC2972" s="168"/>
      <c r="FD2972" s="168"/>
    </row>
    <row r="2973" spans="1:160" s="5" customFormat="1" ht="24.9" customHeight="1" x14ac:dyDescent="0.3">
      <c r="A2973" s="263"/>
      <c r="B2973" s="263"/>
      <c r="C2973" s="265"/>
      <c r="D2973" s="481"/>
      <c r="E2973" s="482"/>
      <c r="F2973" s="482"/>
      <c r="G2973" s="482"/>
      <c r="H2973" s="482"/>
      <c r="I2973" s="482"/>
      <c r="J2973" s="482"/>
      <c r="K2973" s="482"/>
      <c r="L2973" s="482"/>
      <c r="M2973" s="483"/>
      <c r="N2973" s="16"/>
      <c r="O2973" s="412"/>
      <c r="P2973" s="413"/>
      <c r="Q2973" s="8"/>
      <c r="R2973" s="8"/>
      <c r="S2973" s="8"/>
      <c r="T2973" s="9"/>
      <c r="U2973" s="17"/>
      <c r="V2973" s="33"/>
      <c r="W2973" s="57"/>
      <c r="X2973" s="86"/>
      <c r="Y2973" s="33"/>
      <c r="Z2973" s="36"/>
      <c r="AA2973" s="36"/>
      <c r="AD2973" s="33"/>
      <c r="AG2973" s="33"/>
      <c r="AH2973" s="43"/>
      <c r="AI2973" s="43"/>
      <c r="AJ2973" s="43"/>
      <c r="AK2973" s="43"/>
      <c r="AL2973" s="43"/>
      <c r="AM2973" s="43"/>
      <c r="AN2973" s="43"/>
      <c r="AO2973" s="43"/>
      <c r="AP2973" s="43"/>
      <c r="AQ2973" s="43"/>
      <c r="AR2973" s="43"/>
      <c r="AS2973" s="43"/>
      <c r="AT2973" s="43"/>
      <c r="AU2973" s="44"/>
      <c r="AV2973" s="33"/>
      <c r="AW2973" s="33"/>
      <c r="AX2973" s="33"/>
      <c r="AZ2973" s="141"/>
      <c r="BE2973" s="168"/>
      <c r="BF2973" s="168"/>
      <c r="BG2973" s="168"/>
      <c r="BH2973" s="168"/>
      <c r="BI2973" s="168"/>
      <c r="BJ2973" s="168"/>
      <c r="BK2973" s="168"/>
      <c r="BL2973" s="168"/>
      <c r="BM2973" s="168"/>
      <c r="DK2973" s="168"/>
      <c r="DL2973" s="168"/>
      <c r="DM2973" s="168"/>
      <c r="DN2973" s="168"/>
      <c r="DO2973" s="168"/>
      <c r="DP2973" s="168"/>
      <c r="DQ2973" s="168"/>
      <c r="DR2973" s="168"/>
      <c r="DS2973" s="168"/>
      <c r="DT2973" s="168"/>
      <c r="DU2973" s="168"/>
      <c r="DV2973" s="168"/>
      <c r="DW2973" s="168"/>
      <c r="DX2973" s="168"/>
      <c r="DY2973" s="168"/>
      <c r="DZ2973" s="168"/>
      <c r="EA2973" s="168"/>
      <c r="EB2973" s="168"/>
      <c r="EC2973" s="168"/>
      <c r="ED2973" s="168"/>
      <c r="EE2973" s="168"/>
      <c r="EF2973" s="168"/>
      <c r="EG2973" s="168"/>
      <c r="EH2973" s="168"/>
      <c r="EI2973" s="168"/>
      <c r="EJ2973" s="168"/>
      <c r="EK2973" s="168"/>
      <c r="EL2973" s="168"/>
      <c r="EM2973" s="168"/>
      <c r="EN2973" s="168"/>
      <c r="EO2973" s="168"/>
      <c r="EP2973" s="168"/>
      <c r="EQ2973" s="168"/>
      <c r="ER2973" s="168"/>
      <c r="ES2973" s="168"/>
      <c r="ET2973" s="168"/>
      <c r="EU2973" s="168"/>
      <c r="EV2973" s="168"/>
      <c r="EW2973" s="168"/>
      <c r="EX2973" s="168"/>
      <c r="EY2973" s="168"/>
      <c r="EZ2973" s="168"/>
      <c r="FA2973" s="168"/>
      <c r="FB2973" s="168"/>
      <c r="FC2973" s="168"/>
      <c r="FD2973" s="168"/>
    </row>
    <row r="2974" spans="1:160" s="5" customFormat="1" ht="24.9" customHeight="1" x14ac:dyDescent="0.3">
      <c r="A2974" s="263"/>
      <c r="B2974" s="263"/>
      <c r="C2974" s="265"/>
      <c r="D2974" s="481"/>
      <c r="E2974" s="482"/>
      <c r="F2974" s="482"/>
      <c r="G2974" s="482"/>
      <c r="H2974" s="482"/>
      <c r="I2974" s="482"/>
      <c r="J2974" s="482"/>
      <c r="K2974" s="482"/>
      <c r="L2974" s="482"/>
      <c r="M2974" s="483"/>
      <c r="N2974" s="16"/>
      <c r="O2974" s="412"/>
      <c r="P2974" s="413"/>
      <c r="Q2974" s="8"/>
      <c r="R2974" s="8"/>
      <c r="S2974" s="8"/>
      <c r="T2974" s="9"/>
      <c r="U2974" s="17"/>
      <c r="V2974" s="33"/>
      <c r="W2974" s="57"/>
      <c r="X2974" s="86"/>
      <c r="Y2974" s="33"/>
      <c r="Z2974" s="36"/>
      <c r="AA2974" s="36"/>
      <c r="AD2974" s="33"/>
      <c r="AG2974" s="33"/>
      <c r="AH2974" s="43"/>
      <c r="AI2974" s="43"/>
      <c r="AJ2974" s="43"/>
      <c r="AK2974" s="43"/>
      <c r="AL2974" s="43"/>
      <c r="AM2974" s="43"/>
      <c r="AN2974" s="43"/>
      <c r="AO2974" s="43"/>
      <c r="AP2974" s="43"/>
      <c r="AQ2974" s="43"/>
      <c r="AR2974" s="43"/>
      <c r="AS2974" s="43"/>
      <c r="AT2974" s="43"/>
      <c r="AU2974" s="44"/>
      <c r="AV2974" s="33"/>
      <c r="AW2974" s="33"/>
      <c r="AX2974" s="33"/>
      <c r="AZ2974" s="141"/>
      <c r="BE2974" s="168"/>
      <c r="BF2974" s="168"/>
      <c r="BG2974" s="168"/>
      <c r="BH2974" s="168"/>
      <c r="BI2974" s="168"/>
      <c r="BJ2974" s="168"/>
      <c r="BK2974" s="168"/>
      <c r="BL2974" s="168"/>
      <c r="BM2974" s="168"/>
      <c r="DK2974" s="168"/>
      <c r="DL2974" s="168"/>
      <c r="DM2974" s="168"/>
      <c r="DN2974" s="168"/>
      <c r="DO2974" s="168"/>
      <c r="DP2974" s="168"/>
      <c r="DQ2974" s="168"/>
      <c r="DR2974" s="168"/>
      <c r="DS2974" s="168"/>
      <c r="DT2974" s="168"/>
      <c r="DU2974" s="168"/>
      <c r="DV2974" s="168"/>
      <c r="DW2974" s="168"/>
      <c r="DX2974" s="168"/>
      <c r="DY2974" s="168"/>
      <c r="DZ2974" s="168"/>
      <c r="EA2974" s="168"/>
      <c r="EB2974" s="168"/>
      <c r="EC2974" s="168"/>
      <c r="ED2974" s="168"/>
      <c r="EE2974" s="168"/>
      <c r="EF2974" s="168"/>
      <c r="EG2974" s="168"/>
      <c r="EH2974" s="168"/>
      <c r="EI2974" s="168"/>
      <c r="EJ2974" s="168"/>
      <c r="EK2974" s="168"/>
      <c r="EL2974" s="168"/>
      <c r="EM2974" s="168"/>
      <c r="EN2974" s="168"/>
      <c r="EO2974" s="168"/>
      <c r="EP2974" s="168"/>
      <c r="EQ2974" s="168"/>
      <c r="ER2974" s="168"/>
      <c r="ES2974" s="168"/>
      <c r="ET2974" s="168"/>
      <c r="EU2974" s="168"/>
      <c r="EV2974" s="168"/>
      <c r="EW2974" s="168"/>
      <c r="EX2974" s="168"/>
      <c r="EY2974" s="168"/>
      <c r="EZ2974" s="168"/>
      <c r="FA2974" s="168"/>
      <c r="FB2974" s="168"/>
      <c r="FC2974" s="168"/>
      <c r="FD2974" s="168"/>
    </row>
    <row r="2975" spans="1:160" s="5" customFormat="1" ht="24.9" customHeight="1" x14ac:dyDescent="0.3">
      <c r="A2975" s="263"/>
      <c r="B2975" s="263"/>
      <c r="C2975" s="265"/>
      <c r="D2975" s="481"/>
      <c r="E2975" s="482"/>
      <c r="F2975" s="482"/>
      <c r="G2975" s="482"/>
      <c r="H2975" s="482"/>
      <c r="I2975" s="482"/>
      <c r="J2975" s="482"/>
      <c r="K2975" s="482"/>
      <c r="L2975" s="482"/>
      <c r="M2975" s="483"/>
      <c r="N2975" s="16"/>
      <c r="O2975" s="412"/>
      <c r="P2975" s="413"/>
      <c r="Q2975" s="8"/>
      <c r="R2975" s="8"/>
      <c r="S2975" s="8"/>
      <c r="T2975" s="9"/>
      <c r="U2975" s="17"/>
      <c r="V2975" s="33"/>
      <c r="W2975" s="57"/>
      <c r="X2975" s="86"/>
      <c r="Y2975" s="33"/>
      <c r="Z2975" s="36"/>
      <c r="AA2975" s="36"/>
      <c r="AD2975" s="33"/>
      <c r="AG2975" s="33"/>
      <c r="AH2975" s="43"/>
      <c r="AI2975" s="43"/>
      <c r="AJ2975" s="43"/>
      <c r="AK2975" s="43"/>
      <c r="AL2975" s="43"/>
      <c r="AM2975" s="43"/>
      <c r="AN2975" s="43"/>
      <c r="AO2975" s="43"/>
      <c r="AP2975" s="43"/>
      <c r="AQ2975" s="43"/>
      <c r="AR2975" s="43"/>
      <c r="AS2975" s="43"/>
      <c r="AT2975" s="43"/>
      <c r="AU2975" s="44"/>
      <c r="AV2975" s="33"/>
      <c r="AW2975" s="33"/>
      <c r="AX2975" s="33"/>
      <c r="AZ2975" s="141"/>
      <c r="BE2975" s="168"/>
      <c r="BF2975" s="168"/>
      <c r="BG2975" s="168"/>
      <c r="BH2975" s="168"/>
      <c r="BI2975" s="168"/>
      <c r="BJ2975" s="168"/>
      <c r="BK2975" s="168"/>
      <c r="BL2975" s="168"/>
      <c r="BM2975" s="168"/>
      <c r="DK2975" s="168"/>
      <c r="DL2975" s="168"/>
      <c r="DM2975" s="168"/>
      <c r="DN2975" s="168"/>
      <c r="DO2975" s="168"/>
      <c r="DP2975" s="168"/>
      <c r="DQ2975" s="168"/>
      <c r="DR2975" s="168"/>
      <c r="DS2975" s="168"/>
      <c r="DT2975" s="168"/>
      <c r="DU2975" s="168"/>
      <c r="DV2975" s="168"/>
      <c r="DW2975" s="168"/>
      <c r="DX2975" s="168"/>
      <c r="DY2975" s="168"/>
      <c r="DZ2975" s="168"/>
      <c r="EA2975" s="168"/>
      <c r="EB2975" s="168"/>
      <c r="EC2975" s="168"/>
      <c r="ED2975" s="168"/>
      <c r="EE2975" s="168"/>
      <c r="EF2975" s="168"/>
      <c r="EG2975" s="168"/>
      <c r="EH2975" s="168"/>
      <c r="EI2975" s="168"/>
      <c r="EJ2975" s="168"/>
      <c r="EK2975" s="168"/>
      <c r="EL2975" s="168"/>
      <c r="EM2975" s="168"/>
      <c r="EN2975" s="168"/>
      <c r="EO2975" s="168"/>
      <c r="EP2975" s="168"/>
      <c r="EQ2975" s="168"/>
      <c r="ER2975" s="168"/>
      <c r="ES2975" s="168"/>
      <c r="ET2975" s="168"/>
      <c r="EU2975" s="168"/>
      <c r="EV2975" s="168"/>
      <c r="EW2975" s="168"/>
      <c r="EX2975" s="168"/>
      <c r="EY2975" s="168"/>
      <c r="EZ2975" s="168"/>
      <c r="FA2975" s="168"/>
      <c r="FB2975" s="168"/>
      <c r="FC2975" s="168"/>
      <c r="FD2975" s="168"/>
    </row>
    <row r="2976" spans="1:160" s="5" customFormat="1" ht="24.9" customHeight="1" x14ac:dyDescent="0.3">
      <c r="A2976" s="263"/>
      <c r="B2976" s="263"/>
      <c r="C2976" s="265"/>
      <c r="D2976" s="481"/>
      <c r="E2976" s="482"/>
      <c r="F2976" s="482"/>
      <c r="G2976" s="482"/>
      <c r="H2976" s="482"/>
      <c r="I2976" s="482"/>
      <c r="J2976" s="482"/>
      <c r="K2976" s="482"/>
      <c r="L2976" s="482"/>
      <c r="M2976" s="483"/>
      <c r="N2976" s="16"/>
      <c r="O2976" s="412"/>
      <c r="P2976" s="413"/>
      <c r="Q2976" s="8"/>
      <c r="R2976" s="8"/>
      <c r="S2976" s="8"/>
      <c r="T2976" s="9"/>
      <c r="U2976" s="17"/>
      <c r="V2976" s="33"/>
      <c r="W2976" s="57"/>
      <c r="X2976" s="86"/>
      <c r="Y2976" s="33"/>
      <c r="Z2976" s="36"/>
      <c r="AA2976" s="36"/>
      <c r="AD2976" s="33"/>
      <c r="AG2976" s="33"/>
      <c r="AH2976" s="43"/>
      <c r="AI2976" s="43"/>
      <c r="AJ2976" s="43"/>
      <c r="AK2976" s="43"/>
      <c r="AL2976" s="43"/>
      <c r="AM2976" s="43"/>
      <c r="AN2976" s="43"/>
      <c r="AO2976" s="43"/>
      <c r="AP2976" s="43"/>
      <c r="AQ2976" s="43"/>
      <c r="AR2976" s="43"/>
      <c r="AS2976" s="43"/>
      <c r="AT2976" s="43"/>
      <c r="AU2976" s="44"/>
      <c r="AV2976" s="33"/>
      <c r="AW2976" s="33"/>
      <c r="AX2976" s="33"/>
      <c r="AZ2976" s="141"/>
      <c r="BE2976" s="168"/>
      <c r="BF2976" s="168"/>
      <c r="BG2976" s="168"/>
      <c r="BH2976" s="168"/>
      <c r="BI2976" s="168"/>
      <c r="BJ2976" s="168"/>
      <c r="BK2976" s="168"/>
      <c r="BL2976" s="168"/>
      <c r="BM2976" s="168"/>
      <c r="DK2976" s="168"/>
      <c r="DL2976" s="168"/>
      <c r="DM2976" s="168"/>
      <c r="DN2976" s="168"/>
      <c r="DO2976" s="168"/>
      <c r="DP2976" s="168"/>
      <c r="DQ2976" s="168"/>
      <c r="DR2976" s="168"/>
      <c r="DS2976" s="168"/>
      <c r="DT2976" s="168"/>
      <c r="DU2976" s="168"/>
      <c r="DV2976" s="168"/>
      <c r="DW2976" s="168"/>
      <c r="DX2976" s="168"/>
      <c r="DY2976" s="168"/>
      <c r="DZ2976" s="168"/>
      <c r="EA2976" s="168"/>
      <c r="EB2976" s="168"/>
      <c r="EC2976" s="168"/>
      <c r="ED2976" s="168"/>
      <c r="EE2976" s="168"/>
      <c r="EF2976" s="168"/>
      <c r="EG2976" s="168"/>
      <c r="EH2976" s="168"/>
      <c r="EI2976" s="168"/>
      <c r="EJ2976" s="168"/>
      <c r="EK2976" s="168"/>
      <c r="EL2976" s="168"/>
      <c r="EM2976" s="168"/>
      <c r="EN2976" s="168"/>
      <c r="EO2976" s="168"/>
      <c r="EP2976" s="168"/>
      <c r="EQ2976" s="168"/>
      <c r="ER2976" s="168"/>
      <c r="ES2976" s="168"/>
      <c r="ET2976" s="168"/>
      <c r="EU2976" s="168"/>
      <c r="EV2976" s="168"/>
      <c r="EW2976" s="168"/>
      <c r="EX2976" s="168"/>
      <c r="EY2976" s="168"/>
      <c r="EZ2976" s="168"/>
      <c r="FA2976" s="168"/>
      <c r="FB2976" s="168"/>
      <c r="FC2976" s="168"/>
      <c r="FD2976" s="168"/>
    </row>
    <row r="2977" spans="1:160" s="5" customFormat="1" ht="24.9" customHeight="1" thickBot="1" x14ac:dyDescent="0.35">
      <c r="A2977" s="263"/>
      <c r="B2977" s="263"/>
      <c r="C2977" s="265"/>
      <c r="D2977" s="481"/>
      <c r="E2977" s="482"/>
      <c r="F2977" s="482"/>
      <c r="G2977" s="482"/>
      <c r="H2977" s="482"/>
      <c r="I2977" s="482"/>
      <c r="J2977" s="482"/>
      <c r="K2977" s="482"/>
      <c r="L2977" s="482"/>
      <c r="M2977" s="483"/>
      <c r="N2977" s="414" t="s">
        <v>16</v>
      </c>
      <c r="O2977" s="415"/>
      <c r="P2977" s="415"/>
      <c r="Q2977" s="415"/>
      <c r="R2977" s="415"/>
      <c r="S2977" s="415"/>
      <c r="T2977" s="415"/>
      <c r="U2977" s="18">
        <f>SUM(U2957:U2976)</f>
        <v>0</v>
      </c>
      <c r="V2977" s="33"/>
      <c r="W2977" s="57"/>
      <c r="X2977" s="86"/>
      <c r="Y2977" s="33"/>
      <c r="Z2977" s="36"/>
      <c r="AA2977" s="36"/>
      <c r="AD2977" s="33"/>
      <c r="AG2977" s="33"/>
      <c r="AH2977" s="43"/>
      <c r="AI2977" s="43"/>
      <c r="AJ2977" s="43"/>
      <c r="AK2977" s="43"/>
      <c r="AL2977" s="43"/>
      <c r="AM2977" s="43"/>
      <c r="AN2977" s="43"/>
      <c r="AO2977" s="43"/>
      <c r="AP2977" s="43"/>
      <c r="AQ2977" s="43"/>
      <c r="AR2977" s="43"/>
      <c r="AS2977" s="43"/>
      <c r="AT2977" s="43"/>
      <c r="AU2977" s="44"/>
      <c r="AV2977" s="33"/>
      <c r="AW2977" s="33"/>
      <c r="AX2977" s="33"/>
      <c r="AZ2977" s="141"/>
      <c r="BE2977" s="168"/>
      <c r="BF2977" s="168"/>
      <c r="BG2977" s="168"/>
      <c r="BH2977" s="168"/>
      <c r="BI2977" s="168"/>
      <c r="BJ2977" s="168"/>
      <c r="BK2977" s="168"/>
      <c r="BL2977" s="168"/>
      <c r="BM2977" s="168"/>
      <c r="DK2977" s="168"/>
      <c r="DL2977" s="168"/>
      <c r="DM2977" s="168"/>
      <c r="DN2977" s="168"/>
      <c r="DO2977" s="168"/>
      <c r="DP2977" s="168"/>
      <c r="DQ2977" s="168"/>
      <c r="DR2977" s="168"/>
      <c r="DS2977" s="168"/>
      <c r="DT2977" s="168"/>
      <c r="DU2977" s="168"/>
      <c r="DV2977" s="168"/>
      <c r="DW2977" s="168"/>
      <c r="DX2977" s="168"/>
      <c r="DY2977" s="168"/>
      <c r="DZ2977" s="168"/>
      <c r="EA2977" s="168"/>
      <c r="EB2977" s="168"/>
      <c r="EC2977" s="168"/>
      <c r="ED2977" s="168"/>
      <c r="EE2977" s="168"/>
      <c r="EF2977" s="168"/>
      <c r="EG2977" s="168"/>
      <c r="EH2977" s="168"/>
      <c r="EI2977" s="168"/>
      <c r="EJ2977" s="168"/>
      <c r="EK2977" s="168"/>
      <c r="EL2977" s="168"/>
      <c r="EM2977" s="168"/>
      <c r="EN2977" s="168"/>
      <c r="EO2977" s="168"/>
      <c r="EP2977" s="168"/>
      <c r="EQ2977" s="168"/>
      <c r="ER2977" s="168"/>
      <c r="ES2977" s="168"/>
      <c r="ET2977" s="168"/>
      <c r="EU2977" s="168"/>
      <c r="EV2977" s="168"/>
      <c r="EW2977" s="168"/>
      <c r="EX2977" s="168"/>
      <c r="EY2977" s="168"/>
      <c r="EZ2977" s="168"/>
      <c r="FA2977" s="168"/>
      <c r="FB2977" s="168"/>
      <c r="FC2977" s="168"/>
      <c r="FD2977" s="168"/>
    </row>
    <row r="2978" spans="1:160" s="5" customFormat="1" ht="14.4" customHeight="1" x14ac:dyDescent="0.3">
      <c r="A2978" s="263"/>
      <c r="B2978" s="263"/>
      <c r="C2978" s="265"/>
      <c r="D2978" s="481"/>
      <c r="E2978" s="482"/>
      <c r="F2978" s="482"/>
      <c r="G2978" s="482"/>
      <c r="H2978" s="482"/>
      <c r="I2978" s="482"/>
      <c r="J2978" s="482"/>
      <c r="K2978" s="482"/>
      <c r="L2978" s="482"/>
      <c r="M2978" s="483"/>
      <c r="N2978" s="416" t="s">
        <v>17</v>
      </c>
      <c r="O2978" s="417"/>
      <c r="P2978" s="417"/>
      <c r="Q2978" s="417"/>
      <c r="R2978" s="417"/>
      <c r="S2978" s="417"/>
      <c r="T2978" s="417"/>
      <c r="U2978" s="418"/>
      <c r="V2978" s="87"/>
      <c r="W2978" s="57"/>
      <c r="X2978" s="86"/>
      <c r="Y2978" s="33"/>
      <c r="Z2978" s="36"/>
      <c r="AA2978" s="36"/>
      <c r="AD2978" s="33"/>
      <c r="AG2978" s="33"/>
      <c r="AH2978" s="43"/>
      <c r="AI2978" s="43"/>
      <c r="AJ2978" s="43"/>
      <c r="AK2978" s="43"/>
      <c r="AL2978" s="43"/>
      <c r="AM2978" s="43"/>
      <c r="AN2978" s="43"/>
      <c r="AO2978" s="43"/>
      <c r="AP2978" s="43"/>
      <c r="AQ2978" s="43"/>
      <c r="AR2978" s="43"/>
      <c r="AS2978" s="43"/>
      <c r="AT2978" s="43"/>
      <c r="AU2978" s="44"/>
      <c r="AV2978" s="33"/>
      <c r="AW2978" s="33"/>
      <c r="AX2978" s="33"/>
      <c r="AZ2978" s="141"/>
      <c r="BE2978" s="168"/>
      <c r="BF2978" s="168"/>
      <c r="BG2978" s="168"/>
      <c r="BH2978" s="168"/>
      <c r="BI2978" s="168"/>
      <c r="BJ2978" s="168"/>
      <c r="BK2978" s="168"/>
      <c r="BL2978" s="168"/>
      <c r="BM2978" s="168"/>
      <c r="DK2978" s="168"/>
      <c r="DL2978" s="168"/>
      <c r="DM2978" s="168"/>
      <c r="DN2978" s="168"/>
      <c r="DO2978" s="168"/>
      <c r="DP2978" s="168"/>
      <c r="DQ2978" s="168"/>
      <c r="DR2978" s="168"/>
      <c r="DS2978" s="168"/>
      <c r="DT2978" s="168"/>
      <c r="DU2978" s="168"/>
      <c r="DV2978" s="168"/>
      <c r="DW2978" s="168"/>
      <c r="DX2978" s="168"/>
      <c r="DY2978" s="168"/>
      <c r="DZ2978" s="168"/>
      <c r="EA2978" s="168"/>
      <c r="EB2978" s="168"/>
      <c r="EC2978" s="168"/>
      <c r="ED2978" s="168"/>
      <c r="EE2978" s="168"/>
      <c r="EF2978" s="168"/>
      <c r="EG2978" s="168"/>
      <c r="EH2978" s="168"/>
      <c r="EI2978" s="168"/>
      <c r="EJ2978" s="168"/>
      <c r="EK2978" s="168"/>
      <c r="EL2978" s="168"/>
      <c r="EM2978" s="168"/>
      <c r="EN2978" s="168"/>
      <c r="EO2978" s="168"/>
      <c r="EP2978" s="168"/>
      <c r="EQ2978" s="168"/>
      <c r="ER2978" s="168"/>
      <c r="ES2978" s="168"/>
      <c r="ET2978" s="168"/>
      <c r="EU2978" s="168"/>
      <c r="EV2978" s="168"/>
      <c r="EW2978" s="168"/>
      <c r="EX2978" s="168"/>
      <c r="EY2978" s="168"/>
      <c r="EZ2978" s="168"/>
      <c r="FA2978" s="168"/>
      <c r="FB2978" s="168"/>
      <c r="FC2978" s="168"/>
      <c r="FD2978" s="168"/>
    </row>
    <row r="2979" spans="1:160" s="5" customFormat="1" x14ac:dyDescent="0.3">
      <c r="A2979" s="263"/>
      <c r="B2979" s="263"/>
      <c r="C2979" s="265"/>
      <c r="D2979" s="481"/>
      <c r="E2979" s="482"/>
      <c r="F2979" s="482"/>
      <c r="G2979" s="482"/>
      <c r="H2979" s="482"/>
      <c r="I2979" s="482"/>
      <c r="J2979" s="482"/>
      <c r="K2979" s="482"/>
      <c r="L2979" s="482"/>
      <c r="M2979" s="483"/>
      <c r="N2979" s="419"/>
      <c r="O2979" s="420"/>
      <c r="P2979" s="420"/>
      <c r="Q2979" s="420"/>
      <c r="R2979" s="420"/>
      <c r="S2979" s="420"/>
      <c r="T2979" s="420"/>
      <c r="U2979" s="421"/>
      <c r="V2979" s="33"/>
      <c r="W2979" s="57"/>
      <c r="X2979" s="86"/>
      <c r="Y2979" s="33"/>
      <c r="Z2979" s="36"/>
      <c r="AA2979" s="36"/>
      <c r="AD2979" s="33"/>
      <c r="AG2979" s="33"/>
      <c r="AH2979" s="43"/>
      <c r="AI2979" s="43"/>
      <c r="AJ2979" s="43"/>
      <c r="AK2979" s="43"/>
      <c r="AL2979" s="43"/>
      <c r="AM2979" s="43"/>
      <c r="AN2979" s="43"/>
      <c r="AO2979" s="43"/>
      <c r="AP2979" s="43"/>
      <c r="AQ2979" s="43"/>
      <c r="AR2979" s="43"/>
      <c r="AS2979" s="43"/>
      <c r="AT2979" s="43"/>
      <c r="AU2979" s="44"/>
      <c r="AV2979" s="33"/>
      <c r="AW2979" s="33"/>
      <c r="AX2979" s="33"/>
      <c r="AZ2979" s="141"/>
      <c r="BE2979" s="168"/>
      <c r="BF2979" s="168"/>
      <c r="BG2979" s="168"/>
      <c r="BH2979" s="168"/>
      <c r="BI2979" s="168"/>
      <c r="BJ2979" s="168"/>
      <c r="BK2979" s="168"/>
      <c r="BL2979" s="168"/>
      <c r="BM2979" s="168"/>
      <c r="DK2979" s="168"/>
      <c r="DL2979" s="168"/>
      <c r="DM2979" s="168"/>
      <c r="DN2979" s="168"/>
      <c r="DO2979" s="168"/>
      <c r="DP2979" s="168"/>
      <c r="DQ2979" s="168"/>
      <c r="DR2979" s="168"/>
      <c r="DS2979" s="168"/>
      <c r="DT2979" s="168"/>
      <c r="DU2979" s="168"/>
      <c r="DV2979" s="168"/>
      <c r="DW2979" s="168"/>
      <c r="DX2979" s="168"/>
      <c r="DY2979" s="168"/>
      <c r="DZ2979" s="168"/>
      <c r="EA2979" s="168"/>
      <c r="EB2979" s="168"/>
      <c r="EC2979" s="168"/>
      <c r="ED2979" s="168"/>
      <c r="EE2979" s="168"/>
      <c r="EF2979" s="168"/>
      <c r="EG2979" s="168"/>
      <c r="EH2979" s="168"/>
      <c r="EI2979" s="168"/>
      <c r="EJ2979" s="168"/>
      <c r="EK2979" s="168"/>
      <c r="EL2979" s="168"/>
      <c r="EM2979" s="168"/>
      <c r="EN2979" s="168"/>
      <c r="EO2979" s="168"/>
      <c r="EP2979" s="168"/>
      <c r="EQ2979" s="168"/>
      <c r="ER2979" s="168"/>
      <c r="ES2979" s="168"/>
      <c r="ET2979" s="168"/>
      <c r="EU2979" s="168"/>
      <c r="EV2979" s="168"/>
      <c r="EW2979" s="168"/>
      <c r="EX2979" s="168"/>
      <c r="EY2979" s="168"/>
      <c r="EZ2979" s="168"/>
      <c r="FA2979" s="168"/>
      <c r="FB2979" s="168"/>
      <c r="FC2979" s="168"/>
      <c r="FD2979" s="168"/>
    </row>
    <row r="2980" spans="1:160" s="5" customFormat="1" x14ac:dyDescent="0.3">
      <c r="A2980" s="263"/>
      <c r="B2980" s="263"/>
      <c r="C2980" s="265"/>
      <c r="D2980" s="481"/>
      <c r="E2980" s="482"/>
      <c r="F2980" s="482"/>
      <c r="G2980" s="482"/>
      <c r="H2980" s="482"/>
      <c r="I2980" s="482"/>
      <c r="J2980" s="482"/>
      <c r="K2980" s="482"/>
      <c r="L2980" s="482"/>
      <c r="M2980" s="483"/>
      <c r="N2980" s="419"/>
      <c r="O2980" s="420"/>
      <c r="P2980" s="420"/>
      <c r="Q2980" s="420"/>
      <c r="R2980" s="420"/>
      <c r="S2980" s="420"/>
      <c r="T2980" s="420"/>
      <c r="U2980" s="421"/>
      <c r="V2980" s="33"/>
      <c r="W2980" s="57"/>
      <c r="X2980" s="86"/>
      <c r="Y2980" s="33"/>
      <c r="Z2980" s="36"/>
      <c r="AA2980" s="36"/>
      <c r="AD2980" s="33"/>
      <c r="AG2980" s="33"/>
      <c r="AH2980" s="43"/>
      <c r="AI2980" s="43"/>
      <c r="AJ2980" s="43"/>
      <c r="AK2980" s="43"/>
      <c r="AL2980" s="43"/>
      <c r="AM2980" s="43"/>
      <c r="AN2980" s="43"/>
      <c r="AO2980" s="43"/>
      <c r="AP2980" s="43"/>
      <c r="AQ2980" s="43"/>
      <c r="AR2980" s="43"/>
      <c r="AS2980" s="43"/>
      <c r="AT2980" s="43"/>
      <c r="AU2980" s="44"/>
      <c r="AV2980" s="33"/>
      <c r="AW2980" s="33"/>
      <c r="AX2980" s="33"/>
      <c r="AZ2980" s="141"/>
      <c r="BE2980" s="168"/>
      <c r="BF2980" s="168"/>
      <c r="BG2980" s="168"/>
      <c r="BH2980" s="168"/>
      <c r="BI2980" s="168"/>
      <c r="BJ2980" s="168"/>
      <c r="BK2980" s="168"/>
      <c r="BL2980" s="168"/>
      <c r="BM2980" s="168"/>
      <c r="DK2980" s="168"/>
      <c r="DL2980" s="168"/>
      <c r="DM2980" s="168"/>
      <c r="DN2980" s="168"/>
      <c r="DO2980" s="168"/>
      <c r="DP2980" s="168"/>
      <c r="DQ2980" s="168"/>
      <c r="DR2980" s="168"/>
      <c r="DS2980" s="168"/>
      <c r="DT2980" s="168"/>
      <c r="DU2980" s="168"/>
      <c r="DV2980" s="168"/>
      <c r="DW2980" s="168"/>
      <c r="DX2980" s="168"/>
      <c r="DY2980" s="168"/>
      <c r="DZ2980" s="168"/>
      <c r="EA2980" s="168"/>
      <c r="EB2980" s="168"/>
      <c r="EC2980" s="168"/>
      <c r="ED2980" s="168"/>
      <c r="EE2980" s="168"/>
      <c r="EF2980" s="168"/>
      <c r="EG2980" s="168"/>
      <c r="EH2980" s="168"/>
      <c r="EI2980" s="168"/>
      <c r="EJ2980" s="168"/>
      <c r="EK2980" s="168"/>
      <c r="EL2980" s="168"/>
      <c r="EM2980" s="168"/>
      <c r="EN2980" s="168"/>
      <c r="EO2980" s="168"/>
      <c r="EP2980" s="168"/>
      <c r="EQ2980" s="168"/>
      <c r="ER2980" s="168"/>
      <c r="ES2980" s="168"/>
      <c r="ET2980" s="168"/>
      <c r="EU2980" s="168"/>
      <c r="EV2980" s="168"/>
      <c r="EW2980" s="168"/>
      <c r="EX2980" s="168"/>
      <c r="EY2980" s="168"/>
      <c r="EZ2980" s="168"/>
      <c r="FA2980" s="168"/>
      <c r="FB2980" s="168"/>
      <c r="FC2980" s="168"/>
      <c r="FD2980" s="168"/>
    </row>
    <row r="2981" spans="1:160" s="5" customFormat="1" ht="14.4" thickBot="1" x14ac:dyDescent="0.35">
      <c r="A2981" s="263"/>
      <c r="B2981" s="263"/>
      <c r="C2981" s="265"/>
      <c r="D2981" s="425"/>
      <c r="E2981" s="426"/>
      <c r="F2981" s="426"/>
      <c r="G2981" s="426"/>
      <c r="H2981" s="426"/>
      <c r="I2981" s="426"/>
      <c r="J2981" s="426"/>
      <c r="K2981" s="426"/>
      <c r="L2981" s="426"/>
      <c r="M2981" s="427"/>
      <c r="N2981" s="422"/>
      <c r="O2981" s="423"/>
      <c r="P2981" s="423"/>
      <c r="Q2981" s="423"/>
      <c r="R2981" s="423"/>
      <c r="S2981" s="423"/>
      <c r="T2981" s="423"/>
      <c r="U2981" s="424"/>
      <c r="V2981" s="33"/>
      <c r="W2981" s="57"/>
      <c r="X2981" s="86"/>
      <c r="Y2981" s="33"/>
      <c r="Z2981" s="36"/>
      <c r="AA2981" s="36"/>
      <c r="AD2981" s="33"/>
      <c r="AG2981" s="33"/>
      <c r="AH2981" s="43"/>
      <c r="AI2981" s="43"/>
      <c r="AJ2981" s="43"/>
      <c r="AK2981" s="43"/>
      <c r="AL2981" s="43"/>
      <c r="AM2981" s="43"/>
      <c r="AN2981" s="43"/>
      <c r="AO2981" s="43"/>
      <c r="AP2981" s="43"/>
      <c r="AQ2981" s="43"/>
      <c r="AR2981" s="43"/>
      <c r="AS2981" s="43"/>
      <c r="AT2981" s="43"/>
      <c r="AU2981" s="44"/>
      <c r="AV2981" s="33"/>
      <c r="AW2981" s="33"/>
      <c r="AX2981" s="33"/>
      <c r="AZ2981" s="141"/>
      <c r="BE2981" s="168"/>
      <c r="BF2981" s="168"/>
      <c r="BG2981" s="168"/>
      <c r="BH2981" s="168"/>
      <c r="BI2981" s="168"/>
      <c r="BJ2981" s="168"/>
      <c r="BK2981" s="168"/>
      <c r="BL2981" s="168"/>
      <c r="BM2981" s="168"/>
      <c r="DK2981" s="168"/>
      <c r="DL2981" s="168"/>
      <c r="DM2981" s="168"/>
      <c r="DN2981" s="168"/>
      <c r="DO2981" s="168"/>
      <c r="DP2981" s="168"/>
      <c r="DQ2981" s="168"/>
      <c r="DR2981" s="168"/>
      <c r="DS2981" s="168"/>
      <c r="DT2981" s="168"/>
      <c r="DU2981" s="168"/>
      <c r="DV2981" s="168"/>
      <c r="DW2981" s="168"/>
      <c r="DX2981" s="168"/>
      <c r="DY2981" s="168"/>
      <c r="DZ2981" s="168"/>
      <c r="EA2981" s="168"/>
      <c r="EB2981" s="168"/>
      <c r="EC2981" s="168"/>
      <c r="ED2981" s="168"/>
      <c r="EE2981" s="168"/>
      <c r="EF2981" s="168"/>
      <c r="EG2981" s="168"/>
      <c r="EH2981" s="168"/>
      <c r="EI2981" s="168"/>
      <c r="EJ2981" s="168"/>
      <c r="EK2981" s="168"/>
      <c r="EL2981" s="168"/>
      <c r="EM2981" s="168"/>
      <c r="EN2981" s="168"/>
      <c r="EO2981" s="168"/>
      <c r="EP2981" s="168"/>
      <c r="EQ2981" s="168"/>
      <c r="ER2981" s="168"/>
      <c r="ES2981" s="168"/>
      <c r="ET2981" s="168"/>
      <c r="EU2981" s="168"/>
      <c r="EV2981" s="168"/>
      <c r="EW2981" s="168"/>
      <c r="EX2981" s="168"/>
      <c r="EY2981" s="168"/>
      <c r="EZ2981" s="168"/>
      <c r="FA2981" s="168"/>
      <c r="FB2981" s="168"/>
      <c r="FC2981" s="168"/>
      <c r="FD2981" s="168"/>
    </row>
    <row r="2982" spans="1:160" s="5" customFormat="1" ht="5.25" customHeight="1" thickBot="1" x14ac:dyDescent="0.35">
      <c r="A2982" s="263"/>
      <c r="B2982" s="263"/>
      <c r="C2982" s="265"/>
      <c r="D2982" s="428"/>
      <c r="E2982" s="428"/>
      <c r="F2982" s="428"/>
      <c r="G2982" s="428"/>
      <c r="H2982" s="428"/>
      <c r="I2982" s="428"/>
      <c r="J2982" s="428"/>
      <c r="K2982" s="428"/>
      <c r="L2982" s="428"/>
      <c r="M2982" s="428"/>
      <c r="N2982" s="428"/>
      <c r="O2982" s="428"/>
      <c r="P2982" s="428"/>
      <c r="Q2982" s="428"/>
      <c r="R2982" s="428"/>
      <c r="S2982" s="428"/>
      <c r="T2982" s="428"/>
      <c r="U2982" s="428"/>
      <c r="V2982" s="33"/>
      <c r="W2982" s="57"/>
      <c r="X2982" s="86"/>
      <c r="Y2982" s="33"/>
      <c r="Z2982" s="36"/>
      <c r="AA2982" s="36"/>
      <c r="AD2982" s="33"/>
      <c r="AG2982" s="33"/>
      <c r="AH2982" s="43"/>
      <c r="AI2982" s="43"/>
      <c r="AJ2982" s="43"/>
      <c r="AK2982" s="43"/>
      <c r="AL2982" s="43"/>
      <c r="AM2982" s="43"/>
      <c r="AN2982" s="43"/>
      <c r="AO2982" s="43"/>
      <c r="AP2982" s="43"/>
      <c r="AQ2982" s="43"/>
      <c r="AR2982" s="43"/>
      <c r="AS2982" s="43"/>
      <c r="AT2982" s="43"/>
      <c r="AU2982" s="44"/>
      <c r="AV2982" s="33"/>
      <c r="AW2982" s="33"/>
      <c r="AX2982" s="33"/>
      <c r="AZ2982" s="141"/>
      <c r="BE2982" s="168"/>
      <c r="BF2982" s="168"/>
      <c r="BG2982" s="168"/>
      <c r="BH2982" s="168"/>
      <c r="BI2982" s="168"/>
      <c r="BJ2982" s="168"/>
      <c r="BK2982" s="168"/>
      <c r="BL2982" s="168"/>
      <c r="BM2982" s="168"/>
      <c r="DK2982" s="168"/>
      <c r="DL2982" s="168"/>
      <c r="DM2982" s="168"/>
      <c r="DN2982" s="168"/>
      <c r="DO2982" s="168"/>
      <c r="DP2982" s="168"/>
      <c r="DQ2982" s="168"/>
      <c r="DR2982" s="168"/>
      <c r="DS2982" s="168"/>
      <c r="DT2982" s="168"/>
      <c r="DU2982" s="168"/>
      <c r="DV2982" s="168"/>
      <c r="DW2982" s="168"/>
      <c r="DX2982" s="168"/>
      <c r="DY2982" s="168"/>
      <c r="DZ2982" s="168"/>
      <c r="EA2982" s="168"/>
      <c r="EB2982" s="168"/>
      <c r="EC2982" s="168"/>
      <c r="ED2982" s="168"/>
      <c r="EE2982" s="168"/>
      <c r="EF2982" s="168"/>
      <c r="EG2982" s="168"/>
      <c r="EH2982" s="168"/>
      <c r="EI2982" s="168"/>
      <c r="EJ2982" s="168"/>
      <c r="EK2982" s="168"/>
      <c r="EL2982" s="168"/>
      <c r="EM2982" s="168"/>
      <c r="EN2982" s="168"/>
      <c r="EO2982" s="168"/>
      <c r="EP2982" s="168"/>
      <c r="EQ2982" s="168"/>
      <c r="ER2982" s="168"/>
      <c r="ES2982" s="168"/>
      <c r="ET2982" s="168"/>
      <c r="EU2982" s="168"/>
      <c r="EV2982" s="168"/>
      <c r="EW2982" s="168"/>
      <c r="EX2982" s="168"/>
      <c r="EY2982" s="168"/>
      <c r="EZ2982" s="168"/>
      <c r="FA2982" s="168"/>
      <c r="FB2982" s="168"/>
      <c r="FC2982" s="168"/>
      <c r="FD2982" s="168"/>
    </row>
    <row r="2983" spans="1:160" s="5" customFormat="1" ht="20.25" customHeight="1" x14ac:dyDescent="0.3">
      <c r="A2983" s="263"/>
      <c r="B2983" s="263"/>
      <c r="C2983" s="265"/>
      <c r="D2983" s="429" t="s">
        <v>18</v>
      </c>
      <c r="E2983" s="430"/>
      <c r="F2983" s="430"/>
      <c r="G2983" s="430"/>
      <c r="H2983" s="430"/>
      <c r="I2983" s="430"/>
      <c r="J2983" s="430"/>
      <c r="K2983" s="430"/>
      <c r="L2983" s="430"/>
      <c r="M2983" s="431"/>
      <c r="N2983" s="429" t="s">
        <v>19</v>
      </c>
      <c r="O2983" s="430"/>
      <c r="P2983" s="430"/>
      <c r="Q2983" s="430"/>
      <c r="R2983" s="430"/>
      <c r="S2983" s="430"/>
      <c r="T2983" s="430"/>
      <c r="U2983" s="431"/>
      <c r="V2983" s="33"/>
      <c r="W2983" s="57"/>
      <c r="X2983" s="86"/>
      <c r="Y2983" s="33"/>
      <c r="Z2983" s="36"/>
      <c r="AA2983" s="36"/>
      <c r="AD2983" s="33"/>
      <c r="AG2983" s="33"/>
      <c r="AH2983" s="43"/>
      <c r="AI2983" s="43"/>
      <c r="AJ2983" s="43"/>
      <c r="AK2983" s="43"/>
      <c r="AL2983" s="43"/>
      <c r="AM2983" s="43"/>
      <c r="AN2983" s="43"/>
      <c r="AO2983" s="43"/>
      <c r="AP2983" s="43"/>
      <c r="AQ2983" s="43"/>
      <c r="AR2983" s="43"/>
      <c r="AS2983" s="43"/>
      <c r="AT2983" s="43"/>
      <c r="AU2983" s="44"/>
      <c r="AV2983" s="33"/>
      <c r="AW2983" s="33"/>
      <c r="AX2983" s="33"/>
      <c r="AZ2983" s="141"/>
      <c r="BE2983" s="168"/>
      <c r="BF2983" s="168"/>
      <c r="BG2983" s="168"/>
      <c r="BH2983" s="168"/>
      <c r="BI2983" s="168"/>
      <c r="BJ2983" s="168"/>
      <c r="BK2983" s="168"/>
      <c r="BL2983" s="168"/>
      <c r="BM2983" s="168"/>
      <c r="DK2983" s="168"/>
      <c r="DL2983" s="168"/>
      <c r="DM2983" s="168"/>
      <c r="DN2983" s="168"/>
      <c r="DO2983" s="168"/>
      <c r="DP2983" s="168"/>
      <c r="DQ2983" s="168"/>
      <c r="DR2983" s="168"/>
      <c r="DS2983" s="168"/>
      <c r="DT2983" s="168"/>
      <c r="DU2983" s="168"/>
      <c r="DV2983" s="168"/>
      <c r="DW2983" s="168"/>
      <c r="DX2983" s="168"/>
      <c r="DY2983" s="168"/>
      <c r="DZ2983" s="168"/>
      <c r="EA2983" s="168"/>
      <c r="EB2983" s="168"/>
      <c r="EC2983" s="168"/>
      <c r="ED2983" s="168"/>
      <c r="EE2983" s="168"/>
      <c r="EF2983" s="168"/>
      <c r="EG2983" s="168"/>
      <c r="EH2983" s="168"/>
      <c r="EI2983" s="168"/>
      <c r="EJ2983" s="168"/>
      <c r="EK2983" s="168"/>
      <c r="EL2983" s="168"/>
      <c r="EM2983" s="168"/>
      <c r="EN2983" s="168"/>
      <c r="EO2983" s="168"/>
      <c r="EP2983" s="168"/>
      <c r="EQ2983" s="168"/>
      <c r="ER2983" s="168"/>
      <c r="ES2983" s="168"/>
      <c r="ET2983" s="168"/>
      <c r="EU2983" s="168"/>
      <c r="EV2983" s="168"/>
      <c r="EW2983" s="168"/>
      <c r="EX2983" s="168"/>
      <c r="EY2983" s="168"/>
      <c r="EZ2983" s="168"/>
      <c r="FA2983" s="168"/>
      <c r="FB2983" s="168"/>
      <c r="FC2983" s="168"/>
      <c r="FD2983" s="168"/>
    </row>
    <row r="2984" spans="1:160" s="5" customFormat="1" x14ac:dyDescent="0.3">
      <c r="A2984" s="263"/>
      <c r="B2984" s="263"/>
      <c r="C2984" s="265"/>
      <c r="D2984" s="432" t="s">
        <v>20</v>
      </c>
      <c r="E2984" s="433"/>
      <c r="F2984" s="433"/>
      <c r="G2984" s="433"/>
      <c r="H2984" s="433"/>
      <c r="I2984" s="433"/>
      <c r="J2984" s="433"/>
      <c r="K2984" s="433"/>
      <c r="L2984" s="433"/>
      <c r="M2984" s="434"/>
      <c r="N2984" s="435" t="s">
        <v>21</v>
      </c>
      <c r="O2984" s="436"/>
      <c r="P2984" s="436"/>
      <c r="Q2984" s="436"/>
      <c r="R2984" s="436"/>
      <c r="S2984" s="436"/>
      <c r="T2984" s="436"/>
      <c r="U2984" s="437"/>
      <c r="V2984" s="33"/>
      <c r="W2984" s="57"/>
      <c r="X2984" s="86"/>
      <c r="Y2984" s="33"/>
      <c r="Z2984" s="36"/>
      <c r="AA2984" s="36"/>
      <c r="AD2984" s="33"/>
      <c r="AG2984" s="33"/>
      <c r="AH2984" s="43"/>
      <c r="AI2984" s="43"/>
      <c r="AJ2984" s="43"/>
      <c r="AK2984" s="43"/>
      <c r="AL2984" s="43"/>
      <c r="AM2984" s="43"/>
      <c r="AN2984" s="43"/>
      <c r="AO2984" s="43"/>
      <c r="AP2984" s="43"/>
      <c r="AQ2984" s="43"/>
      <c r="AR2984" s="43"/>
      <c r="AS2984" s="43"/>
      <c r="AT2984" s="43"/>
      <c r="AU2984" s="44"/>
      <c r="AV2984" s="33"/>
      <c r="AW2984" s="33"/>
      <c r="AX2984" s="33"/>
      <c r="AZ2984" s="141"/>
      <c r="BE2984" s="168"/>
      <c r="BF2984" s="168"/>
      <c r="BG2984" s="168"/>
      <c r="BH2984" s="168"/>
      <c r="BI2984" s="168"/>
      <c r="BJ2984" s="168"/>
      <c r="BK2984" s="168"/>
      <c r="BL2984" s="168"/>
      <c r="BM2984" s="168"/>
      <c r="DK2984" s="168"/>
      <c r="DL2984" s="168"/>
      <c r="DM2984" s="168"/>
      <c r="DN2984" s="168"/>
      <c r="DO2984" s="168"/>
      <c r="DP2984" s="168"/>
      <c r="DQ2984" s="168"/>
      <c r="DR2984" s="168"/>
      <c r="DS2984" s="168"/>
      <c r="DT2984" s="168"/>
      <c r="DU2984" s="168"/>
      <c r="DV2984" s="168"/>
      <c r="DW2984" s="168"/>
      <c r="DX2984" s="168"/>
      <c r="DY2984" s="168"/>
      <c r="DZ2984" s="168"/>
      <c r="EA2984" s="168"/>
      <c r="EB2984" s="168"/>
      <c r="EC2984" s="168"/>
      <c r="ED2984" s="168"/>
      <c r="EE2984" s="168"/>
      <c r="EF2984" s="168"/>
      <c r="EG2984" s="168"/>
      <c r="EH2984" s="168"/>
      <c r="EI2984" s="168"/>
      <c r="EJ2984" s="168"/>
      <c r="EK2984" s="168"/>
      <c r="EL2984" s="168"/>
      <c r="EM2984" s="168"/>
      <c r="EN2984" s="168"/>
      <c r="EO2984" s="168"/>
      <c r="EP2984" s="168"/>
      <c r="EQ2984" s="168"/>
      <c r="ER2984" s="168"/>
      <c r="ES2984" s="168"/>
      <c r="ET2984" s="168"/>
      <c r="EU2984" s="168"/>
      <c r="EV2984" s="168"/>
      <c r="EW2984" s="168"/>
      <c r="EX2984" s="168"/>
      <c r="EY2984" s="168"/>
      <c r="EZ2984" s="168"/>
      <c r="FA2984" s="168"/>
      <c r="FB2984" s="168"/>
      <c r="FC2984" s="168"/>
      <c r="FD2984" s="168"/>
    </row>
    <row r="2985" spans="1:160" s="5" customFormat="1" ht="15.75" customHeight="1" x14ac:dyDescent="0.3">
      <c r="A2985" s="263"/>
      <c r="B2985" s="263"/>
      <c r="C2985" s="265"/>
      <c r="D2985" s="438" t="s">
        <v>22</v>
      </c>
      <c r="E2985" s="439"/>
      <c r="F2985" s="439"/>
      <c r="G2985" s="439"/>
      <c r="H2985" s="439"/>
      <c r="I2985" s="439"/>
      <c r="J2985" s="439"/>
      <c r="K2985" s="439"/>
      <c r="L2985" s="439"/>
      <c r="M2985" s="440"/>
      <c r="N2985" s="438" t="s">
        <v>22</v>
      </c>
      <c r="O2985" s="444"/>
      <c r="P2985" s="444"/>
      <c r="Q2985" s="444"/>
      <c r="R2985" s="444"/>
      <c r="S2985" s="444"/>
      <c r="T2985" s="444"/>
      <c r="U2985" s="440"/>
      <c r="V2985" s="33"/>
      <c r="W2985" s="57"/>
      <c r="X2985" s="86"/>
      <c r="Y2985" s="33"/>
      <c r="Z2985" s="36"/>
      <c r="AA2985" s="36"/>
      <c r="AD2985" s="33"/>
      <c r="AG2985" s="33"/>
      <c r="AH2985" s="43"/>
      <c r="AI2985" s="43"/>
      <c r="AJ2985" s="43"/>
      <c r="AK2985" s="43"/>
      <c r="AL2985" s="43"/>
      <c r="AM2985" s="43"/>
      <c r="AN2985" s="43"/>
      <c r="AO2985" s="43"/>
      <c r="AP2985" s="43"/>
      <c r="AQ2985" s="43"/>
      <c r="AR2985" s="43"/>
      <c r="AS2985" s="43"/>
      <c r="AT2985" s="43"/>
      <c r="AU2985" s="44"/>
      <c r="AV2985" s="33"/>
      <c r="AW2985" s="33"/>
      <c r="AX2985" s="33"/>
      <c r="AZ2985" s="141"/>
      <c r="BE2985" s="168"/>
      <c r="BF2985" s="168"/>
      <c r="BG2985" s="168"/>
      <c r="BH2985" s="168"/>
      <c r="BI2985" s="168"/>
      <c r="BJ2985" s="168"/>
      <c r="BK2985" s="168"/>
      <c r="BL2985" s="168"/>
      <c r="BM2985" s="168"/>
      <c r="DK2985" s="168"/>
      <c r="DL2985" s="168"/>
      <c r="DM2985" s="168"/>
      <c r="DN2985" s="168"/>
      <c r="DO2985" s="168"/>
      <c r="DP2985" s="168"/>
      <c r="DQ2985" s="168"/>
      <c r="DR2985" s="168"/>
      <c r="DS2985" s="168"/>
      <c r="DT2985" s="168"/>
      <c r="DU2985" s="168"/>
      <c r="DV2985" s="168"/>
      <c r="DW2985" s="168"/>
      <c r="DX2985" s="168"/>
      <c r="DY2985" s="168"/>
      <c r="DZ2985" s="168"/>
      <c r="EA2985" s="168"/>
      <c r="EB2985" s="168"/>
      <c r="EC2985" s="168"/>
      <c r="ED2985" s="168"/>
      <c r="EE2985" s="168"/>
      <c r="EF2985" s="168"/>
      <c r="EG2985" s="168"/>
      <c r="EH2985" s="168"/>
      <c r="EI2985" s="168"/>
      <c r="EJ2985" s="168"/>
      <c r="EK2985" s="168"/>
      <c r="EL2985" s="168"/>
      <c r="EM2985" s="168"/>
      <c r="EN2985" s="168"/>
      <c r="EO2985" s="168"/>
      <c r="EP2985" s="168"/>
      <c r="EQ2985" s="168"/>
      <c r="ER2985" s="168"/>
      <c r="ES2985" s="168"/>
      <c r="ET2985" s="168"/>
      <c r="EU2985" s="168"/>
      <c r="EV2985" s="168"/>
      <c r="EW2985" s="168"/>
      <c r="EX2985" s="168"/>
      <c r="EY2985" s="168"/>
      <c r="EZ2985" s="168"/>
      <c r="FA2985" s="168"/>
      <c r="FB2985" s="168"/>
      <c r="FC2985" s="168"/>
      <c r="FD2985" s="168"/>
    </row>
    <row r="2986" spans="1:160" s="5" customFormat="1" ht="15.75" customHeight="1" x14ac:dyDescent="0.3">
      <c r="A2986" s="263"/>
      <c r="B2986" s="263"/>
      <c r="C2986" s="265"/>
      <c r="D2986" s="438"/>
      <c r="E2986" s="439"/>
      <c r="F2986" s="439"/>
      <c r="G2986" s="439"/>
      <c r="H2986" s="439"/>
      <c r="I2986" s="439"/>
      <c r="J2986" s="439"/>
      <c r="K2986" s="439"/>
      <c r="L2986" s="439"/>
      <c r="M2986" s="440"/>
      <c r="N2986" s="438"/>
      <c r="O2986" s="439"/>
      <c r="P2986" s="439"/>
      <c r="Q2986" s="439"/>
      <c r="R2986" s="439"/>
      <c r="S2986" s="439"/>
      <c r="T2986" s="439"/>
      <c r="U2986" s="440"/>
      <c r="V2986" s="33"/>
      <c r="W2986" s="57"/>
      <c r="X2986" s="86"/>
      <c r="Y2986" s="33"/>
      <c r="Z2986" s="36"/>
      <c r="AA2986" s="36"/>
      <c r="AD2986" s="33"/>
      <c r="AG2986" s="33"/>
      <c r="AH2986" s="43"/>
      <c r="AI2986" s="43"/>
      <c r="AJ2986" s="43"/>
      <c r="AK2986" s="43"/>
      <c r="AL2986" s="43"/>
      <c r="AM2986" s="43"/>
      <c r="AN2986" s="43"/>
      <c r="AO2986" s="43"/>
      <c r="AP2986" s="43"/>
      <c r="AQ2986" s="43"/>
      <c r="AR2986" s="43"/>
      <c r="AS2986" s="43"/>
      <c r="AT2986" s="43"/>
      <c r="AU2986" s="44"/>
      <c r="AV2986" s="33"/>
      <c r="AW2986" s="33"/>
      <c r="AX2986" s="33"/>
      <c r="AZ2986" s="141"/>
      <c r="BE2986" s="168"/>
      <c r="BF2986" s="168"/>
      <c r="BG2986" s="168"/>
      <c r="BH2986" s="168"/>
      <c r="BI2986" s="168"/>
      <c r="BJ2986" s="168"/>
      <c r="BK2986" s="168"/>
      <c r="BL2986" s="168"/>
      <c r="BM2986" s="168"/>
      <c r="DK2986" s="168"/>
      <c r="DL2986" s="168"/>
      <c r="DM2986" s="168"/>
      <c r="DN2986" s="168"/>
      <c r="DO2986" s="168"/>
      <c r="DP2986" s="168"/>
      <c r="DQ2986" s="168"/>
      <c r="DR2986" s="168"/>
      <c r="DS2986" s="168"/>
      <c r="DT2986" s="168"/>
      <c r="DU2986" s="168"/>
      <c r="DV2986" s="168"/>
      <c r="DW2986" s="168"/>
      <c r="DX2986" s="168"/>
      <c r="DY2986" s="168"/>
      <c r="DZ2986" s="168"/>
      <c r="EA2986" s="168"/>
      <c r="EB2986" s="168"/>
      <c r="EC2986" s="168"/>
      <c r="ED2986" s="168"/>
      <c r="EE2986" s="168"/>
      <c r="EF2986" s="168"/>
      <c r="EG2986" s="168"/>
      <c r="EH2986" s="168"/>
      <c r="EI2986" s="168"/>
      <c r="EJ2986" s="168"/>
      <c r="EK2986" s="168"/>
      <c r="EL2986" s="168"/>
      <c r="EM2986" s="168"/>
      <c r="EN2986" s="168"/>
      <c r="EO2986" s="168"/>
      <c r="EP2986" s="168"/>
      <c r="EQ2986" s="168"/>
      <c r="ER2986" s="168"/>
      <c r="ES2986" s="168"/>
      <c r="ET2986" s="168"/>
      <c r="EU2986" s="168"/>
      <c r="EV2986" s="168"/>
      <c r="EW2986" s="168"/>
      <c r="EX2986" s="168"/>
      <c r="EY2986" s="168"/>
      <c r="EZ2986" s="168"/>
      <c r="FA2986" s="168"/>
      <c r="FB2986" s="168"/>
      <c r="FC2986" s="168"/>
      <c r="FD2986" s="168"/>
    </row>
    <row r="2987" spans="1:160" s="5" customFormat="1" ht="15.75" customHeight="1" x14ac:dyDescent="0.3">
      <c r="A2987" s="263"/>
      <c r="B2987" s="263"/>
      <c r="C2987" s="265"/>
      <c r="D2987" s="441"/>
      <c r="E2987" s="442"/>
      <c r="F2987" s="442"/>
      <c r="G2987" s="442"/>
      <c r="H2987" s="442"/>
      <c r="I2987" s="442"/>
      <c r="J2987" s="442"/>
      <c r="K2987" s="442"/>
      <c r="L2987" s="442"/>
      <c r="M2987" s="443"/>
      <c r="N2987" s="441"/>
      <c r="O2987" s="442"/>
      <c r="P2987" s="442"/>
      <c r="Q2987" s="442"/>
      <c r="R2987" s="442"/>
      <c r="S2987" s="442"/>
      <c r="T2987" s="442"/>
      <c r="U2987" s="443"/>
      <c r="V2987" s="33"/>
      <c r="W2987" s="57"/>
      <c r="X2987" s="86"/>
      <c r="Y2987" s="33"/>
      <c r="Z2987" s="36"/>
      <c r="AA2987" s="36"/>
      <c r="AD2987" s="33"/>
      <c r="AG2987" s="33"/>
      <c r="AH2987" s="43"/>
      <c r="AI2987" s="43"/>
      <c r="AJ2987" s="43"/>
      <c r="AK2987" s="43"/>
      <c r="AL2987" s="43"/>
      <c r="AM2987" s="43"/>
      <c r="AN2987" s="43"/>
      <c r="AO2987" s="43"/>
      <c r="AP2987" s="43"/>
      <c r="AQ2987" s="43"/>
      <c r="AR2987" s="43"/>
      <c r="AS2987" s="43"/>
      <c r="AT2987" s="43"/>
      <c r="AU2987" s="44"/>
      <c r="AV2987" s="33"/>
      <c r="AW2987" s="33"/>
      <c r="AX2987" s="33"/>
      <c r="AZ2987" s="141"/>
      <c r="BE2987" s="168"/>
      <c r="BF2987" s="168"/>
      <c r="BG2987" s="168"/>
      <c r="BH2987" s="168"/>
      <c r="BI2987" s="168"/>
      <c r="BJ2987" s="168"/>
      <c r="BK2987" s="168"/>
      <c r="BL2987" s="168"/>
      <c r="BM2987" s="168"/>
      <c r="DK2987" s="168"/>
      <c r="DL2987" s="168"/>
      <c r="DM2987" s="168"/>
      <c r="DN2987" s="168"/>
      <c r="DO2987" s="168"/>
      <c r="DP2987" s="168"/>
      <c r="DQ2987" s="168"/>
      <c r="DR2987" s="168"/>
      <c r="DS2987" s="168"/>
      <c r="DT2987" s="168"/>
      <c r="DU2987" s="168"/>
      <c r="DV2987" s="168"/>
      <c r="DW2987" s="168"/>
      <c r="DX2987" s="168"/>
      <c r="DY2987" s="168"/>
      <c r="DZ2987" s="168"/>
      <c r="EA2987" s="168"/>
      <c r="EB2987" s="168"/>
      <c r="EC2987" s="168"/>
      <c r="ED2987" s="168"/>
      <c r="EE2987" s="168"/>
      <c r="EF2987" s="168"/>
      <c r="EG2987" s="168"/>
      <c r="EH2987" s="168"/>
      <c r="EI2987" s="168"/>
      <c r="EJ2987" s="168"/>
      <c r="EK2987" s="168"/>
      <c r="EL2987" s="168"/>
      <c r="EM2987" s="168"/>
      <c r="EN2987" s="168"/>
      <c r="EO2987" s="168"/>
      <c r="EP2987" s="168"/>
      <c r="EQ2987" s="168"/>
      <c r="ER2987" s="168"/>
      <c r="ES2987" s="168"/>
      <c r="ET2987" s="168"/>
      <c r="EU2987" s="168"/>
      <c r="EV2987" s="168"/>
      <c r="EW2987" s="168"/>
      <c r="EX2987" s="168"/>
      <c r="EY2987" s="168"/>
      <c r="EZ2987" s="168"/>
      <c r="FA2987" s="168"/>
      <c r="FB2987" s="168"/>
      <c r="FC2987" s="168"/>
      <c r="FD2987" s="168"/>
    </row>
    <row r="2988" spans="1:160" s="5" customFormat="1" x14ac:dyDescent="0.25">
      <c r="A2988" s="263"/>
      <c r="B2988" s="263"/>
      <c r="C2988" s="265"/>
      <c r="D2988" s="10" t="s">
        <v>23</v>
      </c>
      <c r="E2988" s="445" t="e">
        <f>+#REF!</f>
        <v>#REF!</v>
      </c>
      <c r="F2988" s="445"/>
      <c r="G2988" s="445"/>
      <c r="H2988" s="445"/>
      <c r="I2988" s="445"/>
      <c r="J2988" s="445"/>
      <c r="K2988" s="445"/>
      <c r="L2988" s="445"/>
      <c r="M2988" s="446"/>
      <c r="N2988" s="11" t="s">
        <v>23</v>
      </c>
      <c r="O2988" s="445" t="e">
        <f>+#REF!</f>
        <v>#REF!</v>
      </c>
      <c r="P2988" s="445"/>
      <c r="Q2988" s="445"/>
      <c r="R2988" s="445"/>
      <c r="S2988" s="445"/>
      <c r="T2988" s="445"/>
      <c r="U2988" s="446"/>
      <c r="V2988" s="33"/>
      <c r="W2988" s="57"/>
      <c r="X2988" s="86"/>
      <c r="Y2988" s="33"/>
      <c r="Z2988" s="36"/>
      <c r="AA2988" s="36"/>
      <c r="AD2988" s="33"/>
      <c r="AG2988" s="33"/>
      <c r="AH2988" s="43"/>
      <c r="AI2988" s="43"/>
      <c r="AJ2988" s="43"/>
      <c r="AK2988" s="43"/>
      <c r="AL2988" s="43"/>
      <c r="AM2988" s="43"/>
      <c r="AN2988" s="43"/>
      <c r="AO2988" s="43"/>
      <c r="AP2988" s="43"/>
      <c r="AQ2988" s="43"/>
      <c r="AR2988" s="43"/>
      <c r="AS2988" s="43"/>
      <c r="AT2988" s="43"/>
      <c r="AU2988" s="44"/>
      <c r="AV2988" s="33"/>
      <c r="AW2988" s="33"/>
      <c r="AX2988" s="33"/>
      <c r="AZ2988" s="141"/>
      <c r="BE2988" s="168"/>
      <c r="BF2988" s="168"/>
      <c r="BG2988" s="168"/>
      <c r="BH2988" s="168"/>
      <c r="BI2988" s="168"/>
      <c r="BJ2988" s="168"/>
      <c r="BK2988" s="168"/>
      <c r="BL2988" s="168"/>
      <c r="BM2988" s="168"/>
      <c r="DK2988" s="168"/>
      <c r="DL2988" s="168"/>
      <c r="DM2988" s="168"/>
      <c r="DN2988" s="168"/>
      <c r="DO2988" s="168"/>
      <c r="DP2988" s="168"/>
      <c r="DQ2988" s="168"/>
      <c r="DR2988" s="168"/>
      <c r="DS2988" s="168"/>
      <c r="DT2988" s="168"/>
      <c r="DU2988" s="168"/>
      <c r="DV2988" s="168"/>
      <c r="DW2988" s="168"/>
      <c r="DX2988" s="168"/>
      <c r="DY2988" s="168"/>
      <c r="DZ2988" s="168"/>
      <c r="EA2988" s="168"/>
      <c r="EB2988" s="168"/>
      <c r="EC2988" s="168"/>
      <c r="ED2988" s="168"/>
      <c r="EE2988" s="168"/>
      <c r="EF2988" s="168"/>
      <c r="EG2988" s="168"/>
      <c r="EH2988" s="168"/>
      <c r="EI2988" s="168"/>
      <c r="EJ2988" s="168"/>
      <c r="EK2988" s="168"/>
      <c r="EL2988" s="168"/>
      <c r="EM2988" s="168"/>
      <c r="EN2988" s="168"/>
      <c r="EO2988" s="168"/>
      <c r="EP2988" s="168"/>
      <c r="EQ2988" s="168"/>
      <c r="ER2988" s="168"/>
      <c r="ES2988" s="168"/>
      <c r="ET2988" s="168"/>
      <c r="EU2988" s="168"/>
      <c r="EV2988" s="168"/>
      <c r="EW2988" s="168"/>
      <c r="EX2988" s="168"/>
      <c r="EY2988" s="168"/>
      <c r="EZ2988" s="168"/>
      <c r="FA2988" s="168"/>
      <c r="FB2988" s="168"/>
      <c r="FC2988" s="168"/>
      <c r="FD2988" s="168"/>
    </row>
    <row r="2989" spans="1:160" s="5" customFormat="1" ht="14.4" thickBot="1" x14ac:dyDescent="0.3">
      <c r="A2989" s="263"/>
      <c r="B2989" s="263"/>
      <c r="C2989" s="265"/>
      <c r="D2989" s="12" t="s">
        <v>25</v>
      </c>
      <c r="E2989" s="447" t="e">
        <f>+#REF!</f>
        <v>#REF!</v>
      </c>
      <c r="F2989" s="447"/>
      <c r="G2989" s="447"/>
      <c r="H2989" s="447"/>
      <c r="I2989" s="447"/>
      <c r="J2989" s="447"/>
      <c r="K2989" s="447"/>
      <c r="L2989" s="447"/>
      <c r="M2989" s="448"/>
      <c r="N2989" s="13" t="s">
        <v>25</v>
      </c>
      <c r="O2989" s="447" t="e">
        <f>+#REF!</f>
        <v>#REF!</v>
      </c>
      <c r="P2989" s="447"/>
      <c r="Q2989" s="447"/>
      <c r="R2989" s="447"/>
      <c r="S2989" s="447"/>
      <c r="T2989" s="447"/>
      <c r="U2989" s="448"/>
      <c r="V2989" s="33"/>
      <c r="W2989" s="57"/>
      <c r="X2989" s="86"/>
      <c r="Y2989" s="33"/>
      <c r="Z2989" s="36"/>
      <c r="AA2989" s="36"/>
      <c r="AD2989" s="33"/>
      <c r="AG2989" s="33"/>
      <c r="AH2989" s="43"/>
      <c r="AI2989" s="43"/>
      <c r="AJ2989" s="43"/>
      <c r="AK2989" s="43"/>
      <c r="AL2989" s="43"/>
      <c r="AM2989" s="43"/>
      <c r="AN2989" s="43"/>
      <c r="AO2989" s="43"/>
      <c r="AP2989" s="43"/>
      <c r="AQ2989" s="43"/>
      <c r="AR2989" s="43"/>
      <c r="AS2989" s="43"/>
      <c r="AT2989" s="43"/>
      <c r="AU2989" s="44"/>
      <c r="AV2989" s="33"/>
      <c r="AW2989" s="33"/>
      <c r="AX2989" s="33"/>
      <c r="AZ2989" s="141"/>
      <c r="BE2989" s="168"/>
      <c r="BF2989" s="168"/>
      <c r="BG2989" s="168"/>
      <c r="BH2989" s="168"/>
      <c r="BI2989" s="168"/>
      <c r="BJ2989" s="168"/>
      <c r="BK2989" s="168"/>
      <c r="BL2989" s="168"/>
      <c r="BM2989" s="168"/>
      <c r="DK2989" s="168"/>
      <c r="DL2989" s="168"/>
      <c r="DM2989" s="168"/>
      <c r="DN2989" s="168"/>
      <c r="DO2989" s="168"/>
      <c r="DP2989" s="168"/>
      <c r="DQ2989" s="168"/>
      <c r="DR2989" s="168"/>
      <c r="DS2989" s="168"/>
      <c r="DT2989" s="168"/>
      <c r="DU2989" s="168"/>
      <c r="DV2989" s="168"/>
      <c r="DW2989" s="168"/>
      <c r="DX2989" s="168"/>
      <c r="DY2989" s="168"/>
      <c r="DZ2989" s="168"/>
      <c r="EA2989" s="168"/>
      <c r="EB2989" s="168"/>
      <c r="EC2989" s="168"/>
      <c r="ED2989" s="168"/>
      <c r="EE2989" s="168"/>
      <c r="EF2989" s="168"/>
      <c r="EG2989" s="168"/>
      <c r="EH2989" s="168"/>
      <c r="EI2989" s="168"/>
      <c r="EJ2989" s="168"/>
      <c r="EK2989" s="168"/>
      <c r="EL2989" s="168"/>
      <c r="EM2989" s="168"/>
      <c r="EN2989" s="168"/>
      <c r="EO2989" s="168"/>
      <c r="EP2989" s="168"/>
      <c r="EQ2989" s="168"/>
      <c r="ER2989" s="168"/>
      <c r="ES2989" s="168"/>
      <c r="ET2989" s="168"/>
      <c r="EU2989" s="168"/>
      <c r="EV2989" s="168"/>
      <c r="EW2989" s="168"/>
      <c r="EX2989" s="168"/>
      <c r="EY2989" s="168"/>
      <c r="EZ2989" s="168"/>
      <c r="FA2989" s="168"/>
      <c r="FB2989" s="168"/>
      <c r="FC2989" s="168"/>
      <c r="FD2989" s="168"/>
    </row>
    <row r="2990" spans="1:160" ht="9.9" customHeight="1" thickBot="1" x14ac:dyDescent="0.3"/>
    <row r="2991" spans="1:160" s="5" customFormat="1" ht="15.75" customHeight="1" x14ac:dyDescent="0.3">
      <c r="A2991" s="263"/>
      <c r="B2991" s="263"/>
      <c r="C2991" s="265"/>
      <c r="D2991" s="484"/>
      <c r="E2991" s="485"/>
      <c r="F2991" s="488" t="s">
        <v>0</v>
      </c>
      <c r="G2991" s="489"/>
      <c r="H2991" s="489"/>
      <c r="I2991" s="489"/>
      <c r="J2991" s="489"/>
      <c r="K2991" s="489"/>
      <c r="L2991" s="489"/>
      <c r="M2991" s="489"/>
      <c r="N2991" s="489"/>
      <c r="O2991" s="490"/>
      <c r="P2991" s="494" t="s">
        <v>1</v>
      </c>
      <c r="Q2991" s="495"/>
      <c r="R2991" s="495"/>
      <c r="S2991" s="496"/>
      <c r="T2991" s="500"/>
      <c r="U2991" s="501"/>
      <c r="V2991" s="33"/>
      <c r="W2991" s="57"/>
      <c r="X2991" s="86"/>
      <c r="Y2991" s="33"/>
      <c r="Z2991" s="36"/>
      <c r="AA2991" s="36"/>
      <c r="AD2991" s="33"/>
      <c r="AG2991" s="33"/>
      <c r="AH2991" s="43"/>
      <c r="AI2991" s="43"/>
      <c r="AJ2991" s="43"/>
      <c r="AK2991" s="43"/>
      <c r="AL2991" s="43"/>
      <c r="AM2991" s="43"/>
      <c r="AN2991" s="43"/>
      <c r="AO2991" s="43"/>
      <c r="AP2991" s="43"/>
      <c r="AQ2991" s="43"/>
      <c r="AR2991" s="43"/>
      <c r="AS2991" s="43"/>
      <c r="AT2991" s="43"/>
      <c r="AU2991" s="44"/>
      <c r="AV2991" s="33"/>
      <c r="AW2991" s="33"/>
      <c r="AX2991" s="33"/>
      <c r="AZ2991" s="141"/>
      <c r="BE2991" s="168"/>
      <c r="BF2991" s="168"/>
      <c r="BG2991" s="168"/>
      <c r="BH2991" s="168"/>
      <c r="BI2991" s="168"/>
      <c r="BJ2991" s="168"/>
      <c r="BK2991" s="168"/>
      <c r="BL2991" s="168"/>
      <c r="BM2991" s="168"/>
      <c r="DK2991" s="168"/>
      <c r="DL2991" s="168"/>
      <c r="DM2991" s="168"/>
      <c r="DN2991" s="168"/>
      <c r="DO2991" s="168"/>
      <c r="DP2991" s="168"/>
      <c r="DQ2991" s="168"/>
      <c r="DR2991" s="168"/>
      <c r="DS2991" s="168"/>
      <c r="DT2991" s="168"/>
      <c r="DU2991" s="168"/>
      <c r="DV2991" s="168"/>
      <c r="DW2991" s="168"/>
      <c r="DX2991" s="168"/>
      <c r="DY2991" s="168"/>
      <c r="DZ2991" s="168"/>
      <c r="EA2991" s="168"/>
      <c r="EB2991" s="168"/>
      <c r="EC2991" s="168"/>
      <c r="ED2991" s="168"/>
      <c r="EE2991" s="168"/>
      <c r="EF2991" s="168"/>
      <c r="EG2991" s="168"/>
      <c r="EH2991" s="168"/>
      <c r="EI2991" s="168"/>
      <c r="EJ2991" s="168"/>
      <c r="EK2991" s="168"/>
      <c r="EL2991" s="168"/>
      <c r="EM2991" s="168"/>
      <c r="EN2991" s="168"/>
      <c r="EO2991" s="168"/>
      <c r="EP2991" s="168"/>
      <c r="EQ2991" s="168"/>
      <c r="ER2991" s="168"/>
      <c r="ES2991" s="168"/>
      <c r="ET2991" s="168"/>
      <c r="EU2991" s="168"/>
      <c r="EV2991" s="168"/>
      <c r="EW2991" s="168"/>
      <c r="EX2991" s="168"/>
      <c r="EY2991" s="168"/>
      <c r="EZ2991" s="168"/>
      <c r="FA2991" s="168"/>
      <c r="FB2991" s="168"/>
      <c r="FC2991" s="168"/>
      <c r="FD2991" s="168"/>
    </row>
    <row r="2992" spans="1:160" s="5" customFormat="1" ht="15" customHeight="1" x14ac:dyDescent="0.3">
      <c r="A2992" s="263"/>
      <c r="B2992" s="263"/>
      <c r="C2992" s="265"/>
      <c r="D2992" s="481"/>
      <c r="E2992" s="482"/>
      <c r="F2992" s="491"/>
      <c r="G2992" s="492"/>
      <c r="H2992" s="492"/>
      <c r="I2992" s="492"/>
      <c r="J2992" s="492"/>
      <c r="K2992" s="492"/>
      <c r="L2992" s="492"/>
      <c r="M2992" s="492"/>
      <c r="N2992" s="492"/>
      <c r="O2992" s="493"/>
      <c r="P2992" s="497"/>
      <c r="Q2992" s="498"/>
      <c r="R2992" s="498"/>
      <c r="S2992" s="499"/>
      <c r="T2992" s="502"/>
      <c r="U2992" s="503"/>
      <c r="V2992" s="33"/>
      <c r="W2992" s="57"/>
      <c r="X2992" s="86"/>
      <c r="Y2992" s="38"/>
      <c r="Z2992" s="36"/>
      <c r="AA2992" s="36"/>
      <c r="AD2992" s="33"/>
      <c r="AG2992" s="33"/>
      <c r="AH2992" s="43"/>
      <c r="AI2992" s="43"/>
      <c r="AJ2992" s="43"/>
      <c r="AK2992" s="43"/>
      <c r="AL2992" s="43"/>
      <c r="AM2992" s="43"/>
      <c r="AN2992" s="43"/>
      <c r="AO2992" s="43"/>
      <c r="AP2992" s="43"/>
      <c r="AQ2992" s="43"/>
      <c r="AR2992" s="43"/>
      <c r="AS2992" s="43"/>
      <c r="AT2992" s="43"/>
      <c r="AU2992" s="44"/>
      <c r="AV2992" s="33"/>
      <c r="AW2992" s="33"/>
      <c r="AX2992" s="33"/>
      <c r="AZ2992" s="141"/>
      <c r="BE2992" s="168"/>
      <c r="BF2992" s="168"/>
      <c r="BG2992" s="168"/>
      <c r="BH2992" s="168"/>
      <c r="BI2992" s="168"/>
      <c r="BJ2992" s="168"/>
      <c r="BK2992" s="168"/>
      <c r="BL2992" s="168"/>
      <c r="BM2992" s="168"/>
      <c r="DK2992" s="168"/>
      <c r="DL2992" s="168"/>
      <c r="DM2992" s="168"/>
      <c r="DN2992" s="168"/>
      <c r="DO2992" s="168"/>
      <c r="DP2992" s="168"/>
      <c r="DQ2992" s="168"/>
      <c r="DR2992" s="168"/>
      <c r="DS2992" s="168"/>
      <c r="DT2992" s="168"/>
      <c r="DU2992" s="168"/>
      <c r="DV2992" s="168"/>
      <c r="DW2992" s="168"/>
      <c r="DX2992" s="168"/>
      <c r="DY2992" s="168"/>
      <c r="DZ2992" s="168"/>
      <c r="EA2992" s="168"/>
      <c r="EB2992" s="168"/>
      <c r="EC2992" s="168"/>
      <c r="ED2992" s="168"/>
      <c r="EE2992" s="168"/>
      <c r="EF2992" s="168"/>
      <c r="EG2992" s="168"/>
      <c r="EH2992" s="168"/>
      <c r="EI2992" s="168"/>
      <c r="EJ2992" s="168"/>
      <c r="EK2992" s="168"/>
      <c r="EL2992" s="168"/>
      <c r="EM2992" s="168"/>
      <c r="EN2992" s="168"/>
      <c r="EO2992" s="168"/>
      <c r="EP2992" s="168"/>
      <c r="EQ2992" s="168"/>
      <c r="ER2992" s="168"/>
      <c r="ES2992" s="168"/>
      <c r="ET2992" s="168"/>
      <c r="EU2992" s="168"/>
      <c r="EV2992" s="168"/>
      <c r="EW2992" s="168"/>
      <c r="EX2992" s="168"/>
      <c r="EY2992" s="168"/>
      <c r="EZ2992" s="168"/>
      <c r="FA2992" s="168"/>
      <c r="FB2992" s="168"/>
      <c r="FC2992" s="168"/>
      <c r="FD2992" s="168"/>
    </row>
    <row r="2993" spans="1:160" s="5" customFormat="1" ht="30" customHeight="1" thickBot="1" x14ac:dyDescent="0.35">
      <c r="A2993" s="263"/>
      <c r="B2993" s="263"/>
      <c r="C2993" s="265"/>
      <c r="D2993" s="486"/>
      <c r="E2993" s="487"/>
      <c r="F2993" s="506" t="s">
        <v>2</v>
      </c>
      <c r="G2993" s="507"/>
      <c r="H2993" s="507"/>
      <c r="I2993" s="507"/>
      <c r="J2993" s="507"/>
      <c r="K2993" s="507"/>
      <c r="L2993" s="507"/>
      <c r="M2993" s="507"/>
      <c r="N2993" s="507"/>
      <c r="O2993" s="508"/>
      <c r="P2993" s="32">
        <v>62</v>
      </c>
      <c r="Q2993" s="101" t="s">
        <v>3</v>
      </c>
      <c r="R2993" s="509">
        <v>147</v>
      </c>
      <c r="S2993" s="510"/>
      <c r="T2993" s="504"/>
      <c r="U2993" s="505"/>
      <c r="V2993" s="33">
        <f>+IF(C3002="","",1)</f>
        <v>1</v>
      </c>
      <c r="W2993" s="57"/>
      <c r="X2993" s="86"/>
      <c r="Y2993" s="39"/>
      <c r="Z2993" s="36"/>
      <c r="AA2993" s="36"/>
      <c r="AD2993" s="33"/>
      <c r="AG2993" s="33"/>
      <c r="AH2993" s="43"/>
      <c r="AI2993" s="43"/>
      <c r="AJ2993" s="43"/>
      <c r="AK2993" s="43"/>
      <c r="AL2993" s="43"/>
      <c r="AM2993" s="43"/>
      <c r="AN2993" s="43"/>
      <c r="AO2993" s="43"/>
      <c r="AP2993" s="43"/>
      <c r="AQ2993" s="43"/>
      <c r="AR2993" s="43"/>
      <c r="AS2993" s="43"/>
      <c r="AT2993" s="43"/>
      <c r="AU2993" s="44"/>
      <c r="AV2993" s="33"/>
      <c r="AW2993" s="33"/>
      <c r="AX2993" s="33"/>
      <c r="AZ2993" s="141"/>
      <c r="BE2993" s="168"/>
      <c r="BF2993" s="168"/>
      <c r="BG2993" s="168"/>
      <c r="BH2993" s="168"/>
      <c r="BI2993" s="168"/>
      <c r="BJ2993" s="168"/>
      <c r="BK2993" s="168"/>
      <c r="BL2993" s="168"/>
      <c r="BM2993" s="168"/>
      <c r="DK2993" s="168"/>
      <c r="DL2993" s="168"/>
      <c r="DM2993" s="168"/>
      <c r="DN2993" s="168"/>
      <c r="DO2993" s="168"/>
      <c r="DP2993" s="168"/>
      <c r="DQ2993" s="168"/>
      <c r="DR2993" s="168"/>
      <c r="DS2993" s="168"/>
      <c r="DT2993" s="168"/>
      <c r="DU2993" s="168"/>
      <c r="DV2993" s="168"/>
      <c r="DW2993" s="168"/>
      <c r="DX2993" s="168"/>
      <c r="DY2993" s="168"/>
      <c r="DZ2993" s="168"/>
      <c r="EA2993" s="168"/>
      <c r="EB2993" s="168"/>
      <c r="EC2993" s="168"/>
      <c r="ED2993" s="168"/>
      <c r="EE2993" s="168"/>
      <c r="EF2993" s="168"/>
      <c r="EG2993" s="168"/>
      <c r="EH2993" s="168"/>
      <c r="EI2993" s="168"/>
      <c r="EJ2993" s="168"/>
      <c r="EK2993" s="168"/>
      <c r="EL2993" s="168"/>
      <c r="EM2993" s="168"/>
      <c r="EN2993" s="168"/>
      <c r="EO2993" s="168"/>
      <c r="EP2993" s="168"/>
      <c r="EQ2993" s="168"/>
      <c r="ER2993" s="168"/>
      <c r="ES2993" s="168"/>
      <c r="ET2993" s="168"/>
      <c r="EU2993" s="168"/>
      <c r="EV2993" s="168"/>
      <c r="EW2993" s="168"/>
      <c r="EX2993" s="168"/>
      <c r="EY2993" s="168"/>
      <c r="EZ2993" s="168"/>
      <c r="FA2993" s="168"/>
      <c r="FB2993" s="168"/>
      <c r="FC2993" s="168"/>
      <c r="FD2993" s="168"/>
    </row>
    <row r="2994" spans="1:160" s="5" customFormat="1" ht="5.25" customHeight="1" thickBot="1" x14ac:dyDescent="0.35">
      <c r="A2994" s="263"/>
      <c r="B2994" s="263"/>
      <c r="C2994" s="265"/>
      <c r="D2994" s="454"/>
      <c r="E2994" s="454"/>
      <c r="F2994" s="454"/>
      <c r="G2994" s="454"/>
      <c r="H2994" s="454"/>
      <c r="I2994" s="454"/>
      <c r="J2994" s="454"/>
      <c r="K2994" s="454"/>
      <c r="L2994" s="454"/>
      <c r="M2994" s="454"/>
      <c r="N2994" s="454"/>
      <c r="O2994" s="454"/>
      <c r="P2994" s="454"/>
      <c r="Q2994" s="454"/>
      <c r="R2994" s="454"/>
      <c r="S2994" s="454"/>
      <c r="T2994" s="454"/>
      <c r="U2994" s="454"/>
      <c r="V2994" s="33"/>
      <c r="W2994" s="57"/>
      <c r="X2994" s="86"/>
      <c r="Y2994" s="38"/>
      <c r="Z2994" s="36"/>
      <c r="AA2994" s="36"/>
      <c r="AD2994" s="33"/>
      <c r="AG2994" s="33"/>
      <c r="AH2994" s="43"/>
      <c r="AI2994" s="43"/>
      <c r="AJ2994" s="43"/>
      <c r="AK2994" s="43"/>
      <c r="AL2994" s="43"/>
      <c r="AM2994" s="43"/>
      <c r="AN2994" s="43"/>
      <c r="AO2994" s="43"/>
      <c r="AP2994" s="43"/>
      <c r="AQ2994" s="43"/>
      <c r="AR2994" s="43"/>
      <c r="AS2994" s="43"/>
      <c r="AT2994" s="43"/>
      <c r="AU2994" s="44"/>
      <c r="AV2994" s="33"/>
      <c r="AW2994" s="33"/>
      <c r="AX2994" s="33"/>
      <c r="AZ2994" s="141"/>
      <c r="BE2994" s="168"/>
      <c r="BF2994" s="168"/>
      <c r="BG2994" s="168"/>
      <c r="BH2994" s="168"/>
      <c r="BI2994" s="168"/>
      <c r="BJ2994" s="168"/>
      <c r="BK2994" s="168"/>
      <c r="BL2994" s="168"/>
      <c r="BM2994" s="168"/>
      <c r="DK2994" s="168"/>
      <c r="DL2994" s="168"/>
      <c r="DM2994" s="168"/>
      <c r="DN2994" s="168"/>
      <c r="DO2994" s="168"/>
      <c r="DP2994" s="168"/>
      <c r="DQ2994" s="168"/>
      <c r="DR2994" s="168"/>
      <c r="DS2994" s="168"/>
      <c r="DT2994" s="168"/>
      <c r="DU2994" s="168"/>
      <c r="DV2994" s="168"/>
      <c r="DW2994" s="168"/>
      <c r="DX2994" s="168"/>
      <c r="DY2994" s="168"/>
      <c r="DZ2994" s="168"/>
      <c r="EA2994" s="168"/>
      <c r="EB2994" s="168"/>
      <c r="EC2994" s="168"/>
      <c r="ED2994" s="168"/>
      <c r="EE2994" s="168"/>
      <c r="EF2994" s="168"/>
      <c r="EG2994" s="168"/>
      <c r="EH2994" s="168"/>
      <c r="EI2994" s="168"/>
      <c r="EJ2994" s="168"/>
      <c r="EK2994" s="168"/>
      <c r="EL2994" s="168"/>
      <c r="EM2994" s="168"/>
      <c r="EN2994" s="168"/>
      <c r="EO2994" s="168"/>
      <c r="EP2994" s="168"/>
      <c r="EQ2994" s="168"/>
      <c r="ER2994" s="168"/>
      <c r="ES2994" s="168"/>
      <c r="ET2994" s="168"/>
      <c r="EU2994" s="168"/>
      <c r="EV2994" s="168"/>
      <c r="EW2994" s="168"/>
      <c r="EX2994" s="168"/>
      <c r="EY2994" s="168"/>
      <c r="EZ2994" s="168"/>
      <c r="FA2994" s="168"/>
      <c r="FB2994" s="168"/>
      <c r="FC2994" s="168"/>
      <c r="FD2994" s="168"/>
    </row>
    <row r="2995" spans="1:160" s="5" customFormat="1" ht="24.9" customHeight="1" x14ac:dyDescent="0.3">
      <c r="A2995" s="263"/>
      <c r="B2995" s="263"/>
      <c r="C2995" s="265"/>
      <c r="D2995" s="511" t="s">
        <v>4</v>
      </c>
      <c r="E2995" s="512"/>
      <c r="F2995" s="513" t="s">
        <v>168</v>
      </c>
      <c r="G2995" s="514"/>
      <c r="H2995" s="514"/>
      <c r="I2995" s="515"/>
      <c r="J2995" s="516" t="s">
        <v>5</v>
      </c>
      <c r="K2995" s="512"/>
      <c r="L2995" s="513" t="s">
        <v>102</v>
      </c>
      <c r="M2995" s="514"/>
      <c r="N2995" s="514"/>
      <c r="O2995" s="514"/>
      <c r="P2995" s="515"/>
      <c r="Q2995" s="1" t="s">
        <v>6</v>
      </c>
      <c r="R2995" s="513" t="s">
        <v>36</v>
      </c>
      <c r="S2995" s="514"/>
      <c r="T2995" s="514"/>
      <c r="U2995" s="517"/>
      <c r="V2995" s="33"/>
      <c r="W2995" s="57"/>
      <c r="X2995" s="86"/>
      <c r="Y2995" s="33"/>
      <c r="Z2995" s="36"/>
      <c r="AA2995" s="36"/>
      <c r="AD2995" s="33"/>
      <c r="AG2995" s="33"/>
      <c r="AH2995" s="43"/>
      <c r="AI2995" s="43"/>
      <c r="AJ2995" s="43"/>
      <c r="AK2995" s="43"/>
      <c r="AL2995" s="43"/>
      <c r="AM2995" s="43"/>
      <c r="AN2995" s="43"/>
      <c r="AO2995" s="43"/>
      <c r="AP2995" s="43"/>
      <c r="AQ2995" s="43"/>
      <c r="AR2995" s="43"/>
      <c r="AS2995" s="43"/>
      <c r="AT2995" s="43"/>
      <c r="AU2995" s="44"/>
      <c r="AV2995" s="33"/>
      <c r="AW2995" s="33"/>
      <c r="AX2995" s="33"/>
      <c r="AZ2995" s="141"/>
      <c r="BE2995" s="168"/>
      <c r="BF2995" s="168"/>
      <c r="BG2995" s="168"/>
      <c r="BH2995" s="168"/>
      <c r="BI2995" s="168"/>
      <c r="BJ2995" s="168"/>
      <c r="BK2995" s="168"/>
      <c r="BL2995" s="168"/>
      <c r="BM2995" s="168"/>
      <c r="DK2995" s="168"/>
      <c r="DL2995" s="168"/>
      <c r="DM2995" s="168"/>
      <c r="DN2995" s="168"/>
      <c r="DO2995" s="168"/>
      <c r="DP2995" s="168"/>
      <c r="DQ2995" s="168"/>
      <c r="DR2995" s="168"/>
      <c r="DS2995" s="168"/>
      <c r="DT2995" s="168"/>
      <c r="DU2995" s="168"/>
      <c r="DV2995" s="168"/>
      <c r="DW2995" s="168"/>
      <c r="DX2995" s="168"/>
      <c r="DY2995" s="168"/>
      <c r="DZ2995" s="168"/>
      <c r="EA2995" s="168"/>
      <c r="EB2995" s="168"/>
      <c r="EC2995" s="168"/>
      <c r="ED2995" s="168"/>
      <c r="EE2995" s="168"/>
      <c r="EF2995" s="168"/>
      <c r="EG2995" s="168"/>
      <c r="EH2995" s="168"/>
      <c r="EI2995" s="168"/>
      <c r="EJ2995" s="168"/>
      <c r="EK2995" s="168"/>
      <c r="EL2995" s="168"/>
      <c r="EM2995" s="168"/>
      <c r="EN2995" s="168"/>
      <c r="EO2995" s="168"/>
      <c r="EP2995" s="168"/>
      <c r="EQ2995" s="168"/>
      <c r="ER2995" s="168"/>
      <c r="ES2995" s="168"/>
      <c r="ET2995" s="168"/>
      <c r="EU2995" s="168"/>
      <c r="EV2995" s="168"/>
      <c r="EW2995" s="168"/>
      <c r="EX2995" s="168"/>
      <c r="EY2995" s="168"/>
      <c r="EZ2995" s="168"/>
      <c r="FA2995" s="168"/>
      <c r="FB2995" s="168"/>
      <c r="FC2995" s="168"/>
      <c r="FD2995" s="168"/>
    </row>
    <row r="2996" spans="1:160" s="5" customFormat="1" ht="45" customHeight="1" thickBot="1" x14ac:dyDescent="0.35">
      <c r="A2996" s="263"/>
      <c r="B2996" s="263"/>
      <c r="C2996" s="265"/>
      <c r="D2996" s="518" t="s">
        <v>7</v>
      </c>
      <c r="E2996" s="519"/>
      <c r="F2996" s="520" t="s">
        <v>169</v>
      </c>
      <c r="G2996" s="521"/>
      <c r="H2996" s="521"/>
      <c r="I2996" s="521"/>
      <c r="J2996" s="521"/>
      <c r="K2996" s="521"/>
      <c r="L2996" s="521"/>
      <c r="M2996" s="521"/>
      <c r="N2996" s="521"/>
      <c r="O2996" s="521"/>
      <c r="P2996" s="521"/>
      <c r="Q2996" s="521"/>
      <c r="R2996" s="521"/>
      <c r="S2996" s="521"/>
      <c r="T2996" s="521"/>
      <c r="U2996" s="522"/>
      <c r="V2996" s="33"/>
      <c r="W2996" s="57"/>
      <c r="X2996" s="86"/>
      <c r="Y2996" s="33"/>
      <c r="Z2996" s="36"/>
      <c r="AA2996" s="36"/>
      <c r="AD2996" s="33"/>
      <c r="AG2996" s="33"/>
      <c r="AH2996" s="43"/>
      <c r="AI2996" s="43"/>
      <c r="AJ2996" s="43"/>
      <c r="AK2996" s="43"/>
      <c r="AL2996" s="43"/>
      <c r="AM2996" s="43"/>
      <c r="AN2996" s="43"/>
      <c r="AO2996" s="43"/>
      <c r="AP2996" s="43"/>
      <c r="AQ2996" s="43"/>
      <c r="AR2996" s="43"/>
      <c r="AS2996" s="43"/>
      <c r="AT2996" s="43"/>
      <c r="AU2996" s="44"/>
      <c r="AV2996" s="33"/>
      <c r="AW2996" s="33"/>
      <c r="AX2996" s="33"/>
      <c r="AZ2996" s="141"/>
      <c r="BE2996" s="168"/>
      <c r="BF2996" s="168"/>
      <c r="BG2996" s="168"/>
      <c r="BH2996" s="168"/>
      <c r="BI2996" s="168"/>
      <c r="BJ2996" s="168"/>
      <c r="BK2996" s="168"/>
      <c r="BL2996" s="168"/>
      <c r="BM2996" s="168"/>
      <c r="DK2996" s="168"/>
      <c r="DL2996" s="168"/>
      <c r="DM2996" s="168"/>
      <c r="DN2996" s="168"/>
      <c r="DO2996" s="168"/>
      <c r="DP2996" s="168"/>
      <c r="DQ2996" s="168"/>
      <c r="DR2996" s="168"/>
      <c r="DS2996" s="168"/>
      <c r="DT2996" s="168"/>
      <c r="DU2996" s="168"/>
      <c r="DV2996" s="168"/>
      <c r="DW2996" s="168"/>
      <c r="DX2996" s="168"/>
      <c r="DY2996" s="168"/>
      <c r="DZ2996" s="168"/>
      <c r="EA2996" s="168"/>
      <c r="EB2996" s="168"/>
      <c r="EC2996" s="168"/>
      <c r="ED2996" s="168"/>
      <c r="EE2996" s="168"/>
      <c r="EF2996" s="168"/>
      <c r="EG2996" s="168"/>
      <c r="EH2996" s="168"/>
      <c r="EI2996" s="168"/>
      <c r="EJ2996" s="168"/>
      <c r="EK2996" s="168"/>
      <c r="EL2996" s="168"/>
      <c r="EM2996" s="168"/>
      <c r="EN2996" s="168"/>
      <c r="EO2996" s="168"/>
      <c r="EP2996" s="168"/>
      <c r="EQ2996" s="168"/>
      <c r="ER2996" s="168"/>
      <c r="ES2996" s="168"/>
      <c r="ET2996" s="168"/>
      <c r="EU2996" s="168"/>
      <c r="EV2996" s="168"/>
      <c r="EW2996" s="168"/>
      <c r="EX2996" s="168"/>
      <c r="EY2996" s="168"/>
      <c r="EZ2996" s="168"/>
      <c r="FA2996" s="168"/>
      <c r="FB2996" s="168"/>
      <c r="FC2996" s="168"/>
      <c r="FD2996" s="168"/>
    </row>
    <row r="2997" spans="1:160" s="5" customFormat="1" ht="5.0999999999999996" customHeight="1" thickBot="1" x14ac:dyDescent="0.35">
      <c r="A2997" s="263"/>
      <c r="B2997" s="263"/>
      <c r="C2997" s="265"/>
      <c r="D2997" s="523"/>
      <c r="E2997" s="523"/>
      <c r="F2997" s="523"/>
      <c r="G2997" s="523"/>
      <c r="H2997" s="523"/>
      <c r="I2997" s="523"/>
      <c r="J2997" s="523"/>
      <c r="K2997" s="523"/>
      <c r="L2997" s="523"/>
      <c r="M2997" s="523"/>
      <c r="N2997" s="523"/>
      <c r="O2997" s="523"/>
      <c r="P2997" s="523"/>
      <c r="Q2997" s="523"/>
      <c r="R2997" s="523"/>
      <c r="S2997" s="523"/>
      <c r="T2997" s="523"/>
      <c r="U2997" s="523"/>
      <c r="V2997" s="33"/>
      <c r="W2997" s="57"/>
      <c r="X2997" s="86"/>
      <c r="Y2997" s="33"/>
      <c r="Z2997" s="36"/>
      <c r="AA2997" s="36"/>
      <c r="AD2997" s="33"/>
      <c r="AG2997" s="33"/>
      <c r="AH2997" s="43"/>
      <c r="AI2997" s="43"/>
      <c r="AJ2997" s="43"/>
      <c r="AK2997" s="43"/>
      <c r="AL2997" s="43"/>
      <c r="AM2997" s="43"/>
      <c r="AN2997" s="43"/>
      <c r="AO2997" s="43"/>
      <c r="AP2997" s="43"/>
      <c r="AQ2997" s="43"/>
      <c r="AR2997" s="43"/>
      <c r="AS2997" s="43"/>
      <c r="AT2997" s="43"/>
      <c r="AU2997" s="44"/>
      <c r="AV2997" s="33"/>
      <c r="AW2997" s="33"/>
      <c r="AX2997" s="33"/>
      <c r="AZ2997" s="141"/>
      <c r="BE2997" s="168"/>
      <c r="BF2997" s="168"/>
      <c r="BG2997" s="168"/>
      <c r="BH2997" s="168"/>
      <c r="BI2997" s="168"/>
      <c r="BJ2997" s="168"/>
      <c r="BK2997" s="168"/>
      <c r="BL2997" s="168"/>
      <c r="BM2997" s="168"/>
      <c r="DK2997" s="168"/>
      <c r="DL2997" s="168"/>
      <c r="DM2997" s="168"/>
      <c r="DN2997" s="168"/>
      <c r="DO2997" s="168"/>
      <c r="DP2997" s="168"/>
      <c r="DQ2997" s="168"/>
      <c r="DR2997" s="168"/>
      <c r="DS2997" s="168"/>
      <c r="DT2997" s="168"/>
      <c r="DU2997" s="168"/>
      <c r="DV2997" s="168"/>
      <c r="DW2997" s="168"/>
      <c r="DX2997" s="168"/>
      <c r="DY2997" s="168"/>
      <c r="DZ2997" s="168"/>
      <c r="EA2997" s="168"/>
      <c r="EB2997" s="168"/>
      <c r="EC2997" s="168"/>
      <c r="ED2997" s="168"/>
      <c r="EE2997" s="168"/>
      <c r="EF2997" s="168"/>
      <c r="EG2997" s="168"/>
      <c r="EH2997" s="168"/>
      <c r="EI2997" s="168"/>
      <c r="EJ2997" s="168"/>
      <c r="EK2997" s="168"/>
      <c r="EL2997" s="168"/>
      <c r="EM2997" s="168"/>
      <c r="EN2997" s="168"/>
      <c r="EO2997" s="168"/>
      <c r="EP2997" s="168"/>
      <c r="EQ2997" s="168"/>
      <c r="ER2997" s="168"/>
      <c r="ES2997" s="168"/>
      <c r="ET2997" s="168"/>
      <c r="EU2997" s="168"/>
      <c r="EV2997" s="168"/>
      <c r="EW2997" s="168"/>
      <c r="EX2997" s="168"/>
      <c r="EY2997" s="168"/>
      <c r="EZ2997" s="168"/>
      <c r="FA2997" s="168"/>
      <c r="FB2997" s="168"/>
      <c r="FC2997" s="168"/>
      <c r="FD2997" s="168"/>
    </row>
    <row r="2998" spans="1:160" s="5" customFormat="1" ht="24.9" customHeight="1" thickBot="1" x14ac:dyDescent="0.35">
      <c r="A2998" s="263"/>
      <c r="B2998" s="263"/>
      <c r="C2998" s="265"/>
      <c r="D2998" s="2" t="s">
        <v>103</v>
      </c>
      <c r="E2998" s="98" t="s">
        <v>106</v>
      </c>
      <c r="F2998" s="455" t="s">
        <v>104</v>
      </c>
      <c r="G2998" s="524"/>
      <c r="H2998" s="456"/>
      <c r="I2998" s="525">
        <v>44058</v>
      </c>
      <c r="J2998" s="526"/>
      <c r="K2998" s="526"/>
      <c r="L2998" s="526"/>
      <c r="M2998" s="526"/>
      <c r="N2998" s="527"/>
      <c r="O2998" s="3" t="s">
        <v>8</v>
      </c>
      <c r="P2998" s="449" t="s">
        <v>24</v>
      </c>
      <c r="Q2998" s="450"/>
      <c r="R2998" s="450"/>
      <c r="S2998" s="450"/>
      <c r="T2998" s="450"/>
      <c r="U2998" s="528"/>
      <c r="V2998" s="33"/>
      <c r="W2998" s="57"/>
      <c r="X2998" s="86"/>
      <c r="Y2998" s="33"/>
      <c r="Z2998" s="36"/>
      <c r="AA2998" s="36"/>
      <c r="AD2998" s="33"/>
      <c r="AG2998" s="33"/>
      <c r="AH2998" s="43"/>
      <c r="AI2998" s="43"/>
      <c r="AJ2998" s="43"/>
      <c r="AK2998" s="43"/>
      <c r="AL2998" s="43"/>
      <c r="AM2998" s="43"/>
      <c r="AN2998" s="43"/>
      <c r="AO2998" s="43"/>
      <c r="AP2998" s="43"/>
      <c r="AQ2998" s="43"/>
      <c r="AR2998" s="43"/>
      <c r="AS2998" s="43"/>
      <c r="AT2998" s="43"/>
      <c r="AU2998" s="44"/>
      <c r="AV2998" s="33"/>
      <c r="AW2998" s="33"/>
      <c r="AX2998" s="33"/>
      <c r="AZ2998" s="141"/>
      <c r="BE2998" s="168"/>
      <c r="BF2998" s="168"/>
      <c r="BG2998" s="168"/>
      <c r="BH2998" s="168"/>
      <c r="BI2998" s="168"/>
      <c r="BJ2998" s="168"/>
      <c r="BK2998" s="168"/>
      <c r="BL2998" s="168"/>
      <c r="BM2998" s="168"/>
      <c r="DK2998" s="168"/>
      <c r="DL2998" s="168"/>
      <c r="DM2998" s="168"/>
      <c r="DN2998" s="168"/>
      <c r="DO2998" s="168"/>
      <c r="DP2998" s="168"/>
      <c r="DQ2998" s="168"/>
      <c r="DR2998" s="168"/>
      <c r="DS2998" s="168"/>
      <c r="DT2998" s="168"/>
      <c r="DU2998" s="168"/>
      <c r="DV2998" s="168"/>
      <c r="DW2998" s="168"/>
      <c r="DX2998" s="168"/>
      <c r="DY2998" s="168"/>
      <c r="DZ2998" s="168"/>
      <c r="EA2998" s="168"/>
      <c r="EB2998" s="168"/>
      <c r="EC2998" s="168"/>
      <c r="ED2998" s="168"/>
      <c r="EE2998" s="168"/>
      <c r="EF2998" s="168"/>
      <c r="EG2998" s="168"/>
      <c r="EH2998" s="168"/>
      <c r="EI2998" s="168"/>
      <c r="EJ2998" s="168"/>
      <c r="EK2998" s="168"/>
      <c r="EL2998" s="168"/>
      <c r="EM2998" s="168"/>
      <c r="EN2998" s="168"/>
      <c r="EO2998" s="168"/>
      <c r="EP2998" s="168"/>
      <c r="EQ2998" s="168"/>
      <c r="ER2998" s="168"/>
      <c r="ES2998" s="168"/>
      <c r="ET2998" s="168"/>
      <c r="EU2998" s="168"/>
      <c r="EV2998" s="168"/>
      <c r="EW2998" s="168"/>
      <c r="EX2998" s="168"/>
      <c r="EY2998" s="168"/>
      <c r="EZ2998" s="168"/>
      <c r="FA2998" s="168"/>
      <c r="FB2998" s="168"/>
      <c r="FC2998" s="168"/>
      <c r="FD2998" s="168"/>
    </row>
    <row r="2999" spans="1:160" s="5" customFormat="1" ht="5.0999999999999996" customHeight="1" thickBot="1" x14ac:dyDescent="0.35">
      <c r="A2999" s="263"/>
      <c r="B2999" s="263"/>
      <c r="C2999" s="265"/>
      <c r="D2999" s="100"/>
      <c r="E2999" s="100"/>
      <c r="F2999" s="100"/>
      <c r="G2999" s="100"/>
      <c r="H2999" s="100"/>
      <c r="I2999" s="100"/>
      <c r="J2999" s="100"/>
      <c r="K2999" s="100"/>
      <c r="L2999" s="100"/>
      <c r="M2999" s="100"/>
      <c r="N2999" s="100"/>
      <c r="O2999" s="100"/>
      <c r="P2999" s="100"/>
      <c r="Q2999" s="100"/>
      <c r="R2999" s="100"/>
      <c r="S2999" s="100"/>
      <c r="T2999" s="100"/>
      <c r="U2999" s="100"/>
      <c r="V2999" s="33"/>
      <c r="W2999" s="57"/>
      <c r="X2999" s="86"/>
      <c r="Y2999" s="33"/>
      <c r="Z2999" s="36"/>
      <c r="AA2999" s="36"/>
      <c r="AD2999" s="33"/>
      <c r="AG2999" s="33"/>
      <c r="AH2999" s="43"/>
      <c r="AI2999" s="43"/>
      <c r="AJ2999" s="43"/>
      <c r="AK2999" s="43"/>
      <c r="AL2999" s="43"/>
      <c r="AM2999" s="43"/>
      <c r="AN2999" s="43"/>
      <c r="AO2999" s="43"/>
      <c r="AP2999" s="43"/>
      <c r="AQ2999" s="43"/>
      <c r="AR2999" s="43"/>
      <c r="AS2999" s="43"/>
      <c r="AT2999" s="43"/>
      <c r="AU2999" s="44"/>
      <c r="AV2999" s="33"/>
      <c r="AW2999" s="33"/>
      <c r="AX2999" s="33"/>
      <c r="AZ2999" s="141"/>
      <c r="BE2999" s="168"/>
      <c r="BF2999" s="168"/>
      <c r="BG2999" s="168"/>
      <c r="BH2999" s="168"/>
      <c r="BI2999" s="168"/>
      <c r="BJ2999" s="168"/>
      <c r="BK2999" s="168"/>
      <c r="BL2999" s="168"/>
      <c r="BM2999" s="168"/>
      <c r="DK2999" s="168"/>
      <c r="DL2999" s="168"/>
      <c r="DM2999" s="168"/>
      <c r="DN2999" s="168"/>
      <c r="DO2999" s="168"/>
      <c r="DP2999" s="168"/>
      <c r="DQ2999" s="168"/>
      <c r="DR2999" s="168"/>
      <c r="DS2999" s="168"/>
      <c r="DT2999" s="168"/>
      <c r="DU2999" s="168"/>
      <c r="DV2999" s="168"/>
      <c r="DW2999" s="168"/>
      <c r="DX2999" s="168"/>
      <c r="DY2999" s="168"/>
      <c r="DZ2999" s="168"/>
      <c r="EA2999" s="168"/>
      <c r="EB2999" s="168"/>
      <c r="EC2999" s="168"/>
      <c r="ED2999" s="168"/>
      <c r="EE2999" s="168"/>
      <c r="EF2999" s="168"/>
      <c r="EG2999" s="168"/>
      <c r="EH2999" s="168"/>
      <c r="EI2999" s="168"/>
      <c r="EJ2999" s="168"/>
      <c r="EK2999" s="168"/>
      <c r="EL2999" s="168"/>
      <c r="EM2999" s="168"/>
      <c r="EN2999" s="168"/>
      <c r="EO2999" s="168"/>
      <c r="EP2999" s="168"/>
      <c r="EQ2999" s="168"/>
      <c r="ER2999" s="168"/>
      <c r="ES2999" s="168"/>
      <c r="ET2999" s="168"/>
      <c r="EU2999" s="168"/>
      <c r="EV2999" s="168"/>
      <c r="EW2999" s="168"/>
      <c r="EX2999" s="168"/>
      <c r="EY2999" s="168"/>
      <c r="EZ2999" s="168"/>
      <c r="FA2999" s="168"/>
      <c r="FB2999" s="168"/>
      <c r="FC2999" s="168"/>
      <c r="FD2999" s="168"/>
    </row>
    <row r="3000" spans="1:160" s="5" customFormat="1" ht="24.9" customHeight="1" thickBot="1" x14ac:dyDescent="0.35">
      <c r="A3000" s="263"/>
      <c r="B3000" s="263"/>
      <c r="C3000" s="265"/>
      <c r="D3000" s="2" t="s">
        <v>31</v>
      </c>
      <c r="E3000" s="449"/>
      <c r="F3000" s="450"/>
      <c r="G3000" s="450"/>
      <c r="H3000" s="450"/>
      <c r="I3000" s="450"/>
      <c r="J3000" s="451"/>
      <c r="K3000" s="19" t="s">
        <v>105</v>
      </c>
      <c r="L3000" s="452"/>
      <c r="M3000" s="452"/>
      <c r="N3000" s="452"/>
      <c r="O3000" s="452"/>
      <c r="P3000" s="452"/>
      <c r="Q3000" s="452"/>
      <c r="R3000" s="452"/>
      <c r="S3000" s="452"/>
      <c r="T3000" s="452"/>
      <c r="U3000" s="453"/>
      <c r="V3000" s="33"/>
      <c r="W3000" s="57"/>
      <c r="X3000" s="86"/>
      <c r="Y3000" s="33"/>
      <c r="Z3000" s="36"/>
      <c r="AA3000" s="36"/>
      <c r="AD3000" s="33"/>
      <c r="AG3000" s="33"/>
      <c r="AH3000" s="43"/>
      <c r="AI3000" s="43"/>
      <c r="AJ3000" s="43"/>
      <c r="AK3000" s="43"/>
      <c r="AL3000" s="43"/>
      <c r="AM3000" s="43"/>
      <c r="AN3000" s="43"/>
      <c r="AO3000" s="43"/>
      <c r="AP3000" s="43"/>
      <c r="AQ3000" s="43"/>
      <c r="AR3000" s="43"/>
      <c r="AS3000" s="43"/>
      <c r="AT3000" s="43"/>
      <c r="AU3000" s="44"/>
      <c r="AV3000" s="33"/>
      <c r="AW3000" s="33"/>
      <c r="AX3000" s="33"/>
      <c r="AZ3000" s="141"/>
      <c r="BE3000" s="168"/>
      <c r="BF3000" s="168"/>
      <c r="BG3000" s="168"/>
      <c r="BH3000" s="168"/>
      <c r="BI3000" s="168"/>
      <c r="BJ3000" s="168"/>
      <c r="BK3000" s="168"/>
      <c r="BL3000" s="168"/>
      <c r="BM3000" s="168"/>
      <c r="DK3000" s="168"/>
      <c r="DL3000" s="168"/>
      <c r="DM3000" s="168"/>
      <c r="DN3000" s="168"/>
      <c r="DO3000" s="168"/>
      <c r="DP3000" s="168"/>
      <c r="DQ3000" s="168"/>
      <c r="DR3000" s="168"/>
      <c r="DS3000" s="168"/>
      <c r="DT3000" s="168"/>
      <c r="DU3000" s="168"/>
      <c r="DV3000" s="168"/>
      <c r="DW3000" s="168"/>
      <c r="DX3000" s="168"/>
      <c r="DY3000" s="168"/>
      <c r="DZ3000" s="168"/>
      <c r="EA3000" s="168"/>
      <c r="EB3000" s="168"/>
      <c r="EC3000" s="168"/>
      <c r="ED3000" s="168"/>
      <c r="EE3000" s="168"/>
      <c r="EF3000" s="168"/>
      <c r="EG3000" s="168"/>
      <c r="EH3000" s="168"/>
      <c r="EI3000" s="168"/>
      <c r="EJ3000" s="168"/>
      <c r="EK3000" s="168"/>
      <c r="EL3000" s="168"/>
      <c r="EM3000" s="168"/>
      <c r="EN3000" s="168"/>
      <c r="EO3000" s="168"/>
      <c r="EP3000" s="168"/>
      <c r="EQ3000" s="168"/>
      <c r="ER3000" s="168"/>
      <c r="ES3000" s="168"/>
      <c r="ET3000" s="168"/>
      <c r="EU3000" s="168"/>
      <c r="EV3000" s="168"/>
      <c r="EW3000" s="168"/>
      <c r="EX3000" s="168"/>
      <c r="EY3000" s="168"/>
      <c r="EZ3000" s="168"/>
      <c r="FA3000" s="168"/>
      <c r="FB3000" s="168"/>
      <c r="FC3000" s="168"/>
      <c r="FD3000" s="168"/>
    </row>
    <row r="3001" spans="1:160" s="5" customFormat="1" ht="5.0999999999999996" customHeight="1" thickBot="1" x14ac:dyDescent="0.35">
      <c r="A3001" s="263"/>
      <c r="B3001" s="263"/>
      <c r="C3001" s="265"/>
      <c r="D3001" s="454"/>
      <c r="E3001" s="454"/>
      <c r="F3001" s="454"/>
      <c r="G3001" s="454"/>
      <c r="H3001" s="454"/>
      <c r="I3001" s="454"/>
      <c r="J3001" s="454"/>
      <c r="K3001" s="454"/>
      <c r="L3001" s="454"/>
      <c r="M3001" s="454"/>
      <c r="N3001" s="454"/>
      <c r="O3001" s="454"/>
      <c r="P3001" s="454"/>
      <c r="Q3001" s="454"/>
      <c r="R3001" s="454"/>
      <c r="S3001" s="454"/>
      <c r="T3001" s="454"/>
      <c r="U3001" s="454"/>
      <c r="V3001" s="33"/>
      <c r="W3001" s="57"/>
      <c r="X3001" s="86"/>
      <c r="Y3001" s="33"/>
      <c r="Z3001" s="36"/>
      <c r="AA3001" s="36"/>
      <c r="AD3001" s="33"/>
      <c r="AG3001" s="33"/>
      <c r="AH3001" s="43"/>
      <c r="AI3001" s="43"/>
      <c r="AJ3001" s="43"/>
      <c r="AK3001" s="43"/>
      <c r="AL3001" s="43"/>
      <c r="AM3001" s="43"/>
      <c r="AN3001" s="43"/>
      <c r="AO3001" s="43"/>
      <c r="AP3001" s="43"/>
      <c r="AQ3001" s="43"/>
      <c r="AR3001" s="43"/>
      <c r="AS3001" s="43"/>
      <c r="AT3001" s="43"/>
      <c r="AU3001" s="44"/>
      <c r="AV3001" s="33"/>
      <c r="AW3001" s="33"/>
      <c r="AX3001" s="33"/>
      <c r="AZ3001" s="141"/>
      <c r="BE3001" s="168"/>
      <c r="BF3001" s="168"/>
      <c r="BG3001" s="168"/>
      <c r="BH3001" s="168"/>
      <c r="BI3001" s="168"/>
      <c r="BJ3001" s="168"/>
      <c r="BK3001" s="168"/>
      <c r="BL3001" s="168"/>
      <c r="BM3001" s="168"/>
      <c r="DK3001" s="168"/>
      <c r="DL3001" s="168"/>
      <c r="DM3001" s="168"/>
      <c r="DN3001" s="168"/>
      <c r="DO3001" s="168"/>
      <c r="DP3001" s="168"/>
      <c r="DQ3001" s="168"/>
      <c r="DR3001" s="168"/>
      <c r="DS3001" s="168"/>
      <c r="DT3001" s="168"/>
      <c r="DU3001" s="168"/>
      <c r="DV3001" s="168"/>
      <c r="DW3001" s="168"/>
      <c r="DX3001" s="168"/>
      <c r="DY3001" s="168"/>
      <c r="DZ3001" s="168"/>
      <c r="EA3001" s="168"/>
      <c r="EB3001" s="168"/>
      <c r="EC3001" s="168"/>
      <c r="ED3001" s="168"/>
      <c r="EE3001" s="168"/>
      <c r="EF3001" s="168"/>
      <c r="EG3001" s="168"/>
      <c r="EH3001" s="168"/>
      <c r="EI3001" s="168"/>
      <c r="EJ3001" s="168"/>
      <c r="EK3001" s="168"/>
      <c r="EL3001" s="168"/>
      <c r="EM3001" s="168"/>
      <c r="EN3001" s="168"/>
      <c r="EO3001" s="168"/>
      <c r="EP3001" s="168"/>
      <c r="EQ3001" s="168"/>
      <c r="ER3001" s="168"/>
      <c r="ES3001" s="168"/>
      <c r="ET3001" s="168"/>
      <c r="EU3001" s="168"/>
      <c r="EV3001" s="168"/>
      <c r="EW3001" s="168"/>
      <c r="EX3001" s="168"/>
      <c r="EY3001" s="168"/>
      <c r="EZ3001" s="168"/>
      <c r="FA3001" s="168"/>
      <c r="FB3001" s="168"/>
      <c r="FC3001" s="168"/>
      <c r="FD3001" s="168"/>
    </row>
    <row r="3002" spans="1:160" s="5" customFormat="1" ht="45" customHeight="1" thickBot="1" x14ac:dyDescent="0.35">
      <c r="A3002" s="263" t="str">
        <f>+E3002</f>
        <v>NP 1</v>
      </c>
      <c r="B3002" s="264">
        <f>+U3026</f>
        <v>1808.32</v>
      </c>
      <c r="C3002" s="265">
        <v>54</v>
      </c>
      <c r="D3002" s="165" t="s">
        <v>9</v>
      </c>
      <c r="E3002" s="180" t="s">
        <v>83</v>
      </c>
      <c r="F3002" s="455" t="s">
        <v>29</v>
      </c>
      <c r="G3002" s="456"/>
      <c r="H3002" s="532" t="s">
        <v>313</v>
      </c>
      <c r="I3002" s="457"/>
      <c r="J3002" s="457"/>
      <c r="K3002" s="457"/>
      <c r="L3002" s="457"/>
      <c r="M3002" s="458"/>
      <c r="N3002" s="459" t="s">
        <v>32</v>
      </c>
      <c r="O3002" s="460"/>
      <c r="P3002" s="461"/>
      <c r="Q3002" s="462" t="s">
        <v>10</v>
      </c>
      <c r="R3002" s="463"/>
      <c r="S3002" s="463"/>
      <c r="T3002" s="463"/>
      <c r="U3002" s="464"/>
      <c r="V3002" s="33"/>
      <c r="W3002" s="57"/>
      <c r="X3002" s="86"/>
      <c r="Y3002" s="33"/>
      <c r="Z3002" s="38"/>
      <c r="AA3002" s="38"/>
      <c r="AD3002" s="33"/>
      <c r="AG3002" s="33"/>
      <c r="AH3002" s="43"/>
      <c r="AI3002" s="43"/>
      <c r="AJ3002" s="43"/>
      <c r="AK3002" s="43"/>
      <c r="AL3002" s="43"/>
      <c r="AM3002" s="43"/>
      <c r="AN3002" s="43"/>
      <c r="AO3002" s="43"/>
      <c r="AP3002" s="43"/>
      <c r="AQ3002" s="43"/>
      <c r="AR3002" s="43"/>
      <c r="AS3002" s="43"/>
      <c r="AT3002" s="43"/>
      <c r="AU3002" s="44"/>
      <c r="AV3002" s="33"/>
      <c r="AW3002" s="33"/>
      <c r="AX3002" s="33"/>
      <c r="AZ3002" s="141"/>
      <c r="BE3002" s="168"/>
      <c r="BF3002" s="168"/>
      <c r="BG3002" s="168"/>
      <c r="BH3002" s="168"/>
      <c r="BI3002" s="168"/>
      <c r="BJ3002" s="168"/>
      <c r="BK3002" s="168"/>
      <c r="BL3002" s="168"/>
      <c r="BM3002" s="168"/>
      <c r="DK3002" s="168"/>
      <c r="DL3002" s="168"/>
      <c r="DM3002" s="168"/>
      <c r="DN3002" s="168"/>
      <c r="DO3002" s="168"/>
      <c r="DP3002" s="168"/>
      <c r="DQ3002" s="168"/>
      <c r="DR3002" s="168"/>
      <c r="DS3002" s="168"/>
      <c r="DT3002" s="168"/>
      <c r="DU3002" s="168"/>
      <c r="DV3002" s="168"/>
      <c r="DW3002" s="168"/>
      <c r="DX3002" s="168"/>
      <c r="DY3002" s="168"/>
      <c r="DZ3002" s="168"/>
      <c r="EA3002" s="168"/>
      <c r="EB3002" s="168"/>
      <c r="EC3002" s="168"/>
      <c r="ED3002" s="168"/>
      <c r="EE3002" s="168"/>
      <c r="EF3002" s="168"/>
      <c r="EG3002" s="168"/>
      <c r="EH3002" s="168"/>
      <c r="EI3002" s="168"/>
      <c r="EJ3002" s="168"/>
      <c r="EK3002" s="168"/>
      <c r="EL3002" s="168"/>
      <c r="EM3002" s="168"/>
      <c r="EN3002" s="168"/>
      <c r="EO3002" s="168"/>
      <c r="EP3002" s="168"/>
      <c r="EQ3002" s="168"/>
      <c r="ER3002" s="168"/>
      <c r="ES3002" s="168"/>
      <c r="ET3002" s="168"/>
      <c r="EU3002" s="168"/>
      <c r="EV3002" s="168"/>
      <c r="EW3002" s="168"/>
      <c r="EX3002" s="168"/>
      <c r="EY3002" s="168"/>
      <c r="EZ3002" s="168"/>
      <c r="FA3002" s="168"/>
      <c r="FB3002" s="168"/>
      <c r="FC3002" s="168"/>
      <c r="FD3002" s="168"/>
    </row>
    <row r="3003" spans="1:160" s="5" customFormat="1" ht="5.0999999999999996" customHeight="1" thickBot="1" x14ac:dyDescent="0.35">
      <c r="A3003" s="263"/>
      <c r="B3003" s="263"/>
      <c r="C3003" s="265"/>
      <c r="D3003" s="428"/>
      <c r="E3003" s="428"/>
      <c r="F3003" s="428"/>
      <c r="G3003" s="428"/>
      <c r="H3003" s="428"/>
      <c r="I3003" s="428"/>
      <c r="J3003" s="428"/>
      <c r="K3003" s="428"/>
      <c r="L3003" s="428"/>
      <c r="M3003" s="428"/>
      <c r="N3003" s="454"/>
      <c r="O3003" s="454"/>
      <c r="P3003" s="454"/>
      <c r="Q3003" s="454"/>
      <c r="R3003" s="454"/>
      <c r="S3003" s="454"/>
      <c r="T3003" s="454"/>
      <c r="U3003" s="454"/>
      <c r="V3003" s="33"/>
      <c r="W3003" s="57"/>
      <c r="X3003" s="86"/>
      <c r="Y3003" s="33"/>
      <c r="Z3003" s="76"/>
      <c r="AA3003" s="76"/>
      <c r="AD3003" s="33"/>
      <c r="AG3003" s="33"/>
      <c r="AH3003" s="43"/>
      <c r="AI3003" s="43"/>
      <c r="AJ3003" s="43"/>
      <c r="AK3003" s="43"/>
      <c r="AL3003" s="43"/>
      <c r="AM3003" s="43"/>
      <c r="AN3003" s="43"/>
      <c r="AO3003" s="43"/>
      <c r="AP3003" s="43"/>
      <c r="AQ3003" s="43"/>
      <c r="AR3003" s="43"/>
      <c r="AS3003" s="43"/>
      <c r="AT3003" s="43"/>
      <c r="AU3003" s="44"/>
      <c r="AV3003" s="33"/>
      <c r="AW3003" s="33"/>
      <c r="AX3003" s="33"/>
      <c r="AZ3003" s="141"/>
      <c r="BE3003" s="168"/>
      <c r="BF3003" s="168"/>
      <c r="BG3003" s="168"/>
      <c r="BH3003" s="168"/>
      <c r="BI3003" s="168"/>
      <c r="BJ3003" s="168"/>
      <c r="BK3003" s="168"/>
      <c r="BL3003" s="168"/>
      <c r="BM3003" s="168"/>
      <c r="DK3003" s="168"/>
      <c r="DL3003" s="168"/>
      <c r="DM3003" s="168"/>
      <c r="DN3003" s="168"/>
      <c r="DO3003" s="168"/>
      <c r="DP3003" s="168"/>
      <c r="DQ3003" s="168"/>
      <c r="DR3003" s="168"/>
      <c r="DS3003" s="168"/>
      <c r="DT3003" s="168"/>
      <c r="DU3003" s="168"/>
      <c r="DV3003" s="168"/>
      <c r="DW3003" s="168"/>
      <c r="DX3003" s="168"/>
      <c r="DY3003" s="168"/>
      <c r="DZ3003" s="168"/>
      <c r="EA3003" s="168"/>
      <c r="EB3003" s="168"/>
      <c r="EC3003" s="168"/>
      <c r="ED3003" s="168"/>
      <c r="EE3003" s="168"/>
      <c r="EF3003" s="168"/>
      <c r="EG3003" s="168"/>
      <c r="EH3003" s="168"/>
      <c r="EI3003" s="168"/>
      <c r="EJ3003" s="168"/>
      <c r="EK3003" s="168"/>
      <c r="EL3003" s="168"/>
      <c r="EM3003" s="168"/>
      <c r="EN3003" s="168"/>
      <c r="EO3003" s="168"/>
      <c r="EP3003" s="168"/>
      <c r="EQ3003" s="168"/>
      <c r="ER3003" s="168"/>
      <c r="ES3003" s="168"/>
      <c r="ET3003" s="168"/>
      <c r="EU3003" s="168"/>
      <c r="EV3003" s="168"/>
      <c r="EW3003" s="168"/>
      <c r="EX3003" s="168"/>
      <c r="EY3003" s="168"/>
      <c r="EZ3003" s="168"/>
      <c r="FA3003" s="168"/>
      <c r="FB3003" s="168"/>
      <c r="FC3003" s="168"/>
      <c r="FD3003" s="168"/>
    </row>
    <row r="3004" spans="1:160" s="5" customFormat="1" ht="24.9" customHeight="1" x14ac:dyDescent="0.3">
      <c r="A3004" s="263"/>
      <c r="B3004" s="263"/>
      <c r="C3004" s="265"/>
      <c r="D3004" s="465" t="s">
        <v>30</v>
      </c>
      <c r="E3004" s="466"/>
      <c r="F3004" s="466"/>
      <c r="G3004" s="466"/>
      <c r="H3004" s="466"/>
      <c r="I3004" s="466"/>
      <c r="J3004" s="466"/>
      <c r="K3004" s="466"/>
      <c r="L3004" s="466"/>
      <c r="M3004" s="467"/>
      <c r="N3004" s="468" t="s">
        <v>11</v>
      </c>
      <c r="O3004" s="470" t="s">
        <v>12</v>
      </c>
      <c r="P3004" s="471"/>
      <c r="Q3004" s="474" t="s">
        <v>13</v>
      </c>
      <c r="R3004" s="475"/>
      <c r="S3004" s="476"/>
      <c r="T3004" s="477" t="s">
        <v>27</v>
      </c>
      <c r="U3004" s="479" t="s">
        <v>28</v>
      </c>
      <c r="V3004" s="33"/>
      <c r="W3004" s="57"/>
      <c r="X3004" s="86"/>
      <c r="Y3004" s="33"/>
      <c r="Z3004" s="76"/>
      <c r="AA3004" s="76"/>
      <c r="AD3004" s="33"/>
      <c r="AG3004" s="33"/>
      <c r="AH3004" s="43"/>
      <c r="AI3004" s="43"/>
      <c r="AJ3004" s="43"/>
      <c r="AK3004" s="43"/>
      <c r="AL3004" s="43"/>
      <c r="AM3004" s="43"/>
      <c r="AN3004" s="43"/>
      <c r="AO3004" s="43"/>
      <c r="AP3004" s="43"/>
      <c r="AQ3004" s="43"/>
      <c r="AR3004" s="43"/>
      <c r="AS3004" s="43"/>
      <c r="AT3004" s="43"/>
      <c r="AU3004" s="44"/>
      <c r="AV3004" s="33"/>
      <c r="AW3004" s="33"/>
      <c r="AX3004" s="33"/>
      <c r="AZ3004" s="141"/>
      <c r="BE3004" s="168"/>
      <c r="BF3004" s="168"/>
      <c r="BG3004" s="168"/>
      <c r="BH3004" s="168"/>
      <c r="BI3004" s="168"/>
      <c r="BJ3004" s="168"/>
      <c r="BK3004" s="168"/>
      <c r="BL3004" s="168"/>
      <c r="BM3004" s="168"/>
      <c r="DK3004" s="168"/>
      <c r="DL3004" s="168"/>
      <c r="DM3004" s="168"/>
      <c r="DN3004" s="168"/>
      <c r="DO3004" s="168"/>
      <c r="DP3004" s="168"/>
      <c r="DQ3004" s="168"/>
      <c r="DR3004" s="168"/>
      <c r="DS3004" s="168"/>
      <c r="DT3004" s="168"/>
      <c r="DU3004" s="168"/>
      <c r="DV3004" s="168"/>
      <c r="DW3004" s="168"/>
      <c r="DX3004" s="168"/>
      <c r="DY3004" s="168"/>
      <c r="DZ3004" s="168"/>
      <c r="EA3004" s="168"/>
      <c r="EB3004" s="168"/>
      <c r="EC3004" s="168"/>
      <c r="ED3004" s="168"/>
      <c r="EE3004" s="168"/>
      <c r="EF3004" s="168"/>
      <c r="EG3004" s="168"/>
      <c r="EH3004" s="168"/>
      <c r="EI3004" s="168"/>
      <c r="EJ3004" s="168"/>
      <c r="EK3004" s="168"/>
      <c r="EL3004" s="168"/>
      <c r="EM3004" s="168"/>
      <c r="EN3004" s="168"/>
      <c r="EO3004" s="168"/>
      <c r="EP3004" s="168"/>
      <c r="EQ3004" s="168"/>
      <c r="ER3004" s="168"/>
      <c r="ES3004" s="168"/>
      <c r="ET3004" s="168"/>
      <c r="EU3004" s="168"/>
      <c r="EV3004" s="168"/>
      <c r="EW3004" s="168"/>
      <c r="EX3004" s="168"/>
      <c r="EY3004" s="168"/>
      <c r="EZ3004" s="168"/>
      <c r="FA3004" s="168"/>
      <c r="FB3004" s="168"/>
      <c r="FC3004" s="168"/>
      <c r="FD3004" s="168"/>
    </row>
    <row r="3005" spans="1:160" s="5" customFormat="1" ht="24.9" customHeight="1" x14ac:dyDescent="0.3">
      <c r="A3005" s="263"/>
      <c r="B3005" s="263"/>
      <c r="C3005" s="265"/>
      <c r="D3005" s="481"/>
      <c r="E3005" s="482"/>
      <c r="F3005" s="482"/>
      <c r="G3005" s="482"/>
      <c r="H3005" s="482"/>
      <c r="I3005" s="482"/>
      <c r="J3005" s="482"/>
      <c r="K3005" s="482"/>
      <c r="L3005" s="482"/>
      <c r="M3005" s="483"/>
      <c r="N3005" s="469"/>
      <c r="O3005" s="472"/>
      <c r="P3005" s="473"/>
      <c r="Q3005" s="7" t="s">
        <v>14</v>
      </c>
      <c r="R3005" s="7" t="s">
        <v>15</v>
      </c>
      <c r="S3005" s="7" t="s">
        <v>26</v>
      </c>
      <c r="T3005" s="478"/>
      <c r="U3005" s="480"/>
      <c r="V3005" s="33"/>
      <c r="W3005" s="57"/>
      <c r="X3005" s="86"/>
      <c r="Y3005" s="33"/>
      <c r="Z3005" s="77"/>
      <c r="AA3005" s="77"/>
      <c r="AD3005" s="33"/>
      <c r="AG3005" s="33"/>
      <c r="AH3005" s="43"/>
      <c r="AI3005" s="43"/>
      <c r="AJ3005" s="43"/>
      <c r="AK3005" s="43"/>
      <c r="AL3005" s="43"/>
      <c r="AM3005" s="43"/>
      <c r="AN3005" s="43"/>
      <c r="AO3005" s="43"/>
      <c r="AP3005" s="43"/>
      <c r="AQ3005" s="43"/>
      <c r="AR3005" s="43"/>
      <c r="AS3005" s="43"/>
      <c r="AT3005" s="43"/>
      <c r="AU3005" s="44"/>
      <c r="AV3005" s="33"/>
      <c r="AW3005" s="33"/>
      <c r="AX3005" s="33"/>
      <c r="AZ3005" s="141"/>
      <c r="BE3005" s="168"/>
      <c r="BF3005" s="168"/>
      <c r="BG3005" s="168"/>
      <c r="BH3005" s="168"/>
      <c r="BI3005" s="168"/>
      <c r="BJ3005" s="168"/>
      <c r="BK3005" s="168"/>
      <c r="BL3005" s="168"/>
      <c r="BM3005" s="168"/>
      <c r="DK3005" s="168"/>
      <c r="DL3005" s="168"/>
      <c r="DM3005" s="168"/>
      <c r="DN3005" s="168"/>
      <c r="DO3005" s="168"/>
      <c r="DP3005" s="168"/>
      <c r="DQ3005" s="168"/>
      <c r="DR3005" s="168"/>
      <c r="DS3005" s="168"/>
      <c r="DT3005" s="168"/>
      <c r="DU3005" s="168"/>
      <c r="DV3005" s="168"/>
      <c r="DW3005" s="168"/>
      <c r="DX3005" s="168"/>
      <c r="DY3005" s="168"/>
      <c r="DZ3005" s="168"/>
      <c r="EA3005" s="168"/>
      <c r="EB3005" s="168"/>
      <c r="EC3005" s="168"/>
      <c r="ED3005" s="168"/>
      <c r="EE3005" s="168"/>
      <c r="EF3005" s="168"/>
      <c r="EG3005" s="168"/>
      <c r="EH3005" s="168"/>
      <c r="EI3005" s="168"/>
      <c r="EJ3005" s="168"/>
      <c r="EK3005" s="168"/>
      <c r="EL3005" s="168"/>
      <c r="EM3005" s="168"/>
      <c r="EN3005" s="168"/>
      <c r="EO3005" s="168"/>
      <c r="EP3005" s="168"/>
      <c r="EQ3005" s="168"/>
      <c r="ER3005" s="168"/>
      <c r="ES3005" s="168"/>
      <c r="ET3005" s="168"/>
      <c r="EU3005" s="168"/>
      <c r="EV3005" s="168"/>
      <c r="EW3005" s="168"/>
      <c r="EX3005" s="168"/>
      <c r="EY3005" s="168"/>
      <c r="EZ3005" s="168"/>
      <c r="FA3005" s="168"/>
      <c r="FB3005" s="168"/>
      <c r="FC3005" s="168"/>
      <c r="FD3005" s="168"/>
    </row>
    <row r="3006" spans="1:160" s="5" customFormat="1" ht="24.9" customHeight="1" x14ac:dyDescent="0.3">
      <c r="A3006" s="263"/>
      <c r="B3006" s="263"/>
      <c r="C3006" s="265"/>
      <c r="D3006" s="481"/>
      <c r="E3006" s="482"/>
      <c r="F3006" s="482"/>
      <c r="G3006" s="482"/>
      <c r="H3006" s="482"/>
      <c r="I3006" s="482"/>
      <c r="J3006" s="482"/>
      <c r="K3006" s="482"/>
      <c r="L3006" s="482"/>
      <c r="M3006" s="483"/>
      <c r="N3006" s="16">
        <v>14001469</v>
      </c>
      <c r="O3006" s="412" t="s">
        <v>316</v>
      </c>
      <c r="P3006" s="413"/>
      <c r="Q3006" s="8">
        <v>45</v>
      </c>
      <c r="R3006" s="8">
        <v>8.4</v>
      </c>
      <c r="S3006" s="8">
        <v>0.4</v>
      </c>
      <c r="T3006" s="9">
        <v>1</v>
      </c>
      <c r="U3006" s="17">
        <f>+Q3006*R3006*S3006*T3006</f>
        <v>151.20000000000002</v>
      </c>
      <c r="V3006" s="33"/>
      <c r="W3006" s="57">
        <v>1</v>
      </c>
      <c r="X3006" s="86"/>
      <c r="Y3006" s="33">
        <f>+C3002</f>
        <v>54</v>
      </c>
      <c r="Z3006" s="41">
        <f>+SUMIF($N3006:$N3025,$Z$16,$U3006:$U3025)</f>
        <v>151.20000000000002</v>
      </c>
      <c r="AA3006" s="41">
        <f>+SUMIF($N3006:$N3025,$AA$16,$U3006:$U3025)</f>
        <v>161.28000000000003</v>
      </c>
      <c r="AB3006" s="41">
        <f>+SUMIF($N3006:$N3025,$AB$16,$U3006:$U3025)</f>
        <v>91.800000000000011</v>
      </c>
      <c r="AC3006" s="41">
        <f>+SUMIF($N3006:$N3025,$AC$16,$U3006:$U3025)</f>
        <v>86.4</v>
      </c>
      <c r="AD3006" s="41">
        <f>+SUMIF($N3006:$N3025,$AD$16,$U3006:$U3025)</f>
        <v>48.6</v>
      </c>
      <c r="AE3006" s="41">
        <f>+SUMIF($N3006:$N3025,$AE$16,$U3006:$U3025)</f>
        <v>50.400000000000006</v>
      </c>
      <c r="AF3006" s="41">
        <f>+SUMIF($N3006:$N3025,$AF$16,$U3006:$U3025)</f>
        <v>159.60000000000002</v>
      </c>
      <c r="AG3006" s="41">
        <f>+SUMIF($N3006:$N3025,$AG$16,$U3006:$U3025)</f>
        <v>151.20000000000002</v>
      </c>
      <c r="AH3006" s="41">
        <f>+SUMIF($N3006:$N3025,$AH$16,$U3006:$U3025)</f>
        <v>120.4</v>
      </c>
      <c r="AI3006" s="41">
        <f>+SUMIF($N3006:$N3025,$AI$16,$U3006:$U3025)</f>
        <v>270</v>
      </c>
      <c r="AJ3006" s="41">
        <f>+SUMIF($N3006:$N3025,$AJ$16,$U3006:$U3025)</f>
        <v>205.43999999999997</v>
      </c>
      <c r="AK3006" s="41">
        <f>+SUMIF($N3006:$N3025,$AK$16,$U3006:$U3025)</f>
        <v>0</v>
      </c>
      <c r="AL3006" s="41">
        <f>+SUMIF($N3006:$N3025,$AL$16,$U3006:$U3025)</f>
        <v>0</v>
      </c>
      <c r="AM3006" s="41">
        <f>+SUMIF($N3006:$N3025,$AM$16,$U3006:$U3025)</f>
        <v>0</v>
      </c>
      <c r="AN3006" s="41">
        <f>+SUMIF($N3006:$N3025,$AN$16,$U3006:$U3025)</f>
        <v>148.5</v>
      </c>
      <c r="AO3006" s="41">
        <f>+SUMIF($N3006:$N3025,$AO$16,$U3006:$U3025)</f>
        <v>0</v>
      </c>
      <c r="AP3006" s="41">
        <f>+SUMIF($N3006:$N3025,$AP$16,$U3006:$U3025)</f>
        <v>0</v>
      </c>
      <c r="AQ3006" s="41">
        <f>+SUMIF($N3006:$N3025,$AQ$16,$U3006:$U3025)</f>
        <v>85.5</v>
      </c>
      <c r="AR3006" s="41">
        <f>+SUMIF($N3006:$N3025,$AR$16,$U3006:$U3025)</f>
        <v>78</v>
      </c>
      <c r="AS3006" s="43"/>
      <c r="AT3006" s="43"/>
      <c r="AU3006" s="44"/>
      <c r="AV3006" s="33"/>
      <c r="AW3006" s="33"/>
      <c r="AX3006" s="33"/>
      <c r="AZ3006" s="141"/>
      <c r="BE3006" s="168"/>
      <c r="BF3006" s="168"/>
      <c r="BG3006" s="168"/>
      <c r="BH3006" s="168"/>
      <c r="BI3006" s="168"/>
      <c r="BJ3006" s="168"/>
      <c r="BK3006" s="168"/>
      <c r="BL3006" s="168"/>
      <c r="BM3006" s="168"/>
      <c r="DK3006" s="168"/>
      <c r="DL3006" s="168"/>
      <c r="DM3006" s="168"/>
      <c r="DN3006" s="168"/>
      <c r="DO3006" s="168"/>
      <c r="DP3006" s="168"/>
      <c r="DQ3006" s="168"/>
      <c r="DR3006" s="168"/>
      <c r="DS3006" s="168"/>
      <c r="DT3006" s="168"/>
      <c r="DU3006" s="168"/>
      <c r="DV3006" s="168"/>
      <c r="DW3006" s="168"/>
      <c r="DX3006" s="168"/>
      <c r="DY3006" s="168"/>
      <c r="DZ3006" s="168"/>
      <c r="EA3006" s="168"/>
      <c r="EB3006" s="168"/>
      <c r="EC3006" s="168"/>
      <c r="ED3006" s="168"/>
      <c r="EE3006" s="168"/>
      <c r="EF3006" s="168"/>
      <c r="EG3006" s="168"/>
      <c r="EH3006" s="168"/>
      <c r="EI3006" s="168"/>
      <c r="EJ3006" s="168"/>
      <c r="EK3006" s="168"/>
      <c r="EL3006" s="168"/>
      <c r="EM3006" s="168"/>
      <c r="EN3006" s="168"/>
      <c r="EO3006" s="168"/>
      <c r="EP3006" s="168"/>
      <c r="EQ3006" s="168"/>
      <c r="ER3006" s="168"/>
      <c r="ES3006" s="168"/>
      <c r="ET3006" s="168"/>
      <c r="EU3006" s="168"/>
      <c r="EV3006" s="168"/>
      <c r="EW3006" s="168"/>
      <c r="EX3006" s="168"/>
      <c r="EY3006" s="168"/>
      <c r="EZ3006" s="168"/>
      <c r="FA3006" s="168"/>
      <c r="FB3006" s="168"/>
      <c r="FC3006" s="168"/>
      <c r="FD3006" s="168"/>
    </row>
    <row r="3007" spans="1:160" s="5" customFormat="1" ht="24.9" customHeight="1" x14ac:dyDescent="0.3">
      <c r="A3007" s="263"/>
      <c r="B3007" s="263"/>
      <c r="C3007" s="265"/>
      <c r="D3007" s="481"/>
      <c r="E3007" s="482"/>
      <c r="F3007" s="482"/>
      <c r="G3007" s="482"/>
      <c r="H3007" s="482"/>
      <c r="I3007" s="482"/>
      <c r="J3007" s="482"/>
      <c r="K3007" s="482"/>
      <c r="L3007" s="482"/>
      <c r="M3007" s="483"/>
      <c r="N3007" s="16">
        <v>14001481</v>
      </c>
      <c r="O3007" s="412" t="s">
        <v>316</v>
      </c>
      <c r="P3007" s="413"/>
      <c r="Q3007" s="8">
        <v>48</v>
      </c>
      <c r="R3007" s="8">
        <v>8.4</v>
      </c>
      <c r="S3007" s="8">
        <v>0.4</v>
      </c>
      <c r="T3007" s="9">
        <v>1</v>
      </c>
      <c r="U3007" s="17">
        <f t="shared" ref="U3007:U3023" si="194">+Q3007*R3007*S3007*T3007</f>
        <v>161.28000000000003</v>
      </c>
      <c r="V3007" s="33"/>
      <c r="W3007" s="57">
        <v>2</v>
      </c>
      <c r="X3007" s="86"/>
      <c r="Y3007" s="33"/>
      <c r="Z3007" s="36"/>
      <c r="AA3007" s="36"/>
      <c r="AD3007" s="33"/>
      <c r="AG3007" s="33"/>
      <c r="AH3007" s="43"/>
      <c r="AI3007" s="43"/>
      <c r="AJ3007" s="43"/>
      <c r="AK3007" s="43"/>
      <c r="AL3007" s="43"/>
      <c r="AM3007" s="43"/>
      <c r="AN3007" s="43"/>
      <c r="AO3007" s="43"/>
      <c r="AP3007" s="43"/>
      <c r="AQ3007" s="43"/>
      <c r="AR3007" s="43"/>
      <c r="AS3007" s="43"/>
      <c r="AT3007" s="43"/>
      <c r="AU3007" s="44"/>
      <c r="AV3007" s="33"/>
      <c r="AW3007" s="33"/>
      <c r="AX3007" s="33"/>
      <c r="AZ3007" s="141"/>
      <c r="BE3007" s="168"/>
      <c r="BF3007" s="168"/>
      <c r="BG3007" s="168"/>
      <c r="BH3007" s="168"/>
      <c r="BI3007" s="168"/>
      <c r="BJ3007" s="168"/>
      <c r="BK3007" s="168"/>
      <c r="BL3007" s="168"/>
      <c r="BM3007" s="168"/>
      <c r="DK3007" s="168"/>
      <c r="DL3007" s="168"/>
      <c r="DM3007" s="168"/>
      <c r="DN3007" s="168"/>
      <c r="DO3007" s="168"/>
      <c r="DP3007" s="168"/>
      <c r="DQ3007" s="168"/>
      <c r="DR3007" s="168"/>
      <c r="DS3007" s="168"/>
      <c r="DT3007" s="168"/>
      <c r="DU3007" s="168"/>
      <c r="DV3007" s="168"/>
      <c r="DW3007" s="168"/>
      <c r="DX3007" s="168"/>
      <c r="DY3007" s="168"/>
      <c r="DZ3007" s="168"/>
      <c r="EA3007" s="168"/>
      <c r="EB3007" s="168"/>
      <c r="EC3007" s="168"/>
      <c r="ED3007" s="168"/>
      <c r="EE3007" s="168"/>
      <c r="EF3007" s="168"/>
      <c r="EG3007" s="168"/>
      <c r="EH3007" s="168"/>
      <c r="EI3007" s="168"/>
      <c r="EJ3007" s="168"/>
      <c r="EK3007" s="168"/>
      <c r="EL3007" s="168"/>
      <c r="EM3007" s="168"/>
      <c r="EN3007" s="168"/>
      <c r="EO3007" s="168"/>
      <c r="EP3007" s="168"/>
      <c r="EQ3007" s="168"/>
      <c r="ER3007" s="168"/>
      <c r="ES3007" s="168"/>
      <c r="ET3007" s="168"/>
      <c r="EU3007" s="168"/>
      <c r="EV3007" s="168"/>
      <c r="EW3007" s="168"/>
      <c r="EX3007" s="168"/>
      <c r="EY3007" s="168"/>
      <c r="EZ3007" s="168"/>
      <c r="FA3007" s="168"/>
      <c r="FB3007" s="168"/>
      <c r="FC3007" s="168"/>
      <c r="FD3007" s="168"/>
    </row>
    <row r="3008" spans="1:160" s="5" customFormat="1" ht="24.9" customHeight="1" x14ac:dyDescent="0.3">
      <c r="A3008" s="263"/>
      <c r="B3008" s="263"/>
      <c r="C3008" s="265"/>
      <c r="D3008" s="481"/>
      <c r="E3008" s="482"/>
      <c r="F3008" s="482"/>
      <c r="G3008" s="482"/>
      <c r="H3008" s="482"/>
      <c r="I3008" s="482"/>
      <c r="J3008" s="482"/>
      <c r="K3008" s="482"/>
      <c r="L3008" s="482"/>
      <c r="M3008" s="483"/>
      <c r="N3008" s="16">
        <v>14000772</v>
      </c>
      <c r="O3008" s="412" t="s">
        <v>316</v>
      </c>
      <c r="P3008" s="413"/>
      <c r="Q3008" s="8">
        <v>51</v>
      </c>
      <c r="R3008" s="8">
        <v>9</v>
      </c>
      <c r="S3008" s="8">
        <v>0.2</v>
      </c>
      <c r="T3008" s="9">
        <v>1</v>
      </c>
      <c r="U3008" s="17">
        <f t="shared" si="194"/>
        <v>91.800000000000011</v>
      </c>
      <c r="V3008" s="33"/>
      <c r="W3008" s="57">
        <v>3</v>
      </c>
      <c r="X3008" s="86"/>
      <c r="Y3008" s="33"/>
      <c r="Z3008" s="36"/>
      <c r="AA3008" s="36"/>
      <c r="AD3008" s="33"/>
      <c r="AG3008" s="33"/>
      <c r="AH3008" s="43"/>
      <c r="AI3008" s="43"/>
      <c r="AJ3008" s="43"/>
      <c r="AK3008" s="43"/>
      <c r="AL3008" s="43"/>
      <c r="AM3008" s="43"/>
      <c r="AN3008" s="43"/>
      <c r="AO3008" s="43"/>
      <c r="AP3008" s="43"/>
      <c r="AQ3008" s="43"/>
      <c r="AR3008" s="43"/>
      <c r="AS3008" s="43"/>
      <c r="AT3008" s="43"/>
      <c r="AU3008" s="44"/>
      <c r="AV3008" s="33"/>
      <c r="AW3008" s="33"/>
      <c r="AX3008" s="33"/>
      <c r="AZ3008" s="141"/>
      <c r="BE3008" s="168"/>
      <c r="BF3008" s="168"/>
      <c r="BG3008" s="168"/>
      <c r="BH3008" s="168"/>
      <c r="BI3008" s="168"/>
      <c r="BJ3008" s="168"/>
      <c r="BK3008" s="168"/>
      <c r="BL3008" s="168"/>
      <c r="BM3008" s="168"/>
      <c r="DK3008" s="168"/>
      <c r="DL3008" s="168"/>
      <c r="DM3008" s="168"/>
      <c r="DN3008" s="168"/>
      <c r="DO3008" s="168"/>
      <c r="DP3008" s="168"/>
      <c r="DQ3008" s="168"/>
      <c r="DR3008" s="168"/>
      <c r="DS3008" s="168"/>
      <c r="DT3008" s="168"/>
      <c r="DU3008" s="168"/>
      <c r="DV3008" s="168"/>
      <c r="DW3008" s="168"/>
      <c r="DX3008" s="168"/>
      <c r="DY3008" s="168"/>
      <c r="DZ3008" s="168"/>
      <c r="EA3008" s="168"/>
      <c r="EB3008" s="168"/>
      <c r="EC3008" s="168"/>
      <c r="ED3008" s="168"/>
      <c r="EE3008" s="168"/>
      <c r="EF3008" s="168"/>
      <c r="EG3008" s="168"/>
      <c r="EH3008" s="168"/>
      <c r="EI3008" s="168"/>
      <c r="EJ3008" s="168"/>
      <c r="EK3008" s="168"/>
      <c r="EL3008" s="168"/>
      <c r="EM3008" s="168"/>
      <c r="EN3008" s="168"/>
      <c r="EO3008" s="168"/>
      <c r="EP3008" s="168"/>
      <c r="EQ3008" s="168"/>
      <c r="ER3008" s="168"/>
      <c r="ES3008" s="168"/>
      <c r="ET3008" s="168"/>
      <c r="EU3008" s="168"/>
      <c r="EV3008" s="168"/>
      <c r="EW3008" s="168"/>
      <c r="EX3008" s="168"/>
      <c r="EY3008" s="168"/>
      <c r="EZ3008" s="168"/>
      <c r="FA3008" s="168"/>
      <c r="FB3008" s="168"/>
      <c r="FC3008" s="168"/>
      <c r="FD3008" s="168"/>
    </row>
    <row r="3009" spans="1:160" s="5" customFormat="1" ht="24.9" customHeight="1" x14ac:dyDescent="0.3">
      <c r="A3009" s="263"/>
      <c r="B3009" s="263"/>
      <c r="C3009" s="265"/>
      <c r="D3009" s="481"/>
      <c r="E3009" s="482"/>
      <c r="F3009" s="482"/>
      <c r="G3009" s="482"/>
      <c r="H3009" s="482"/>
      <c r="I3009" s="482"/>
      <c r="J3009" s="482"/>
      <c r="K3009" s="482"/>
      <c r="L3009" s="482"/>
      <c r="M3009" s="483"/>
      <c r="N3009" s="16">
        <v>14000741</v>
      </c>
      <c r="O3009" s="412" t="s">
        <v>316</v>
      </c>
      <c r="P3009" s="413"/>
      <c r="Q3009" s="8">
        <v>48</v>
      </c>
      <c r="R3009" s="8">
        <v>9</v>
      </c>
      <c r="S3009" s="8">
        <v>0.2</v>
      </c>
      <c r="T3009" s="9">
        <v>1</v>
      </c>
      <c r="U3009" s="17">
        <f t="shared" si="194"/>
        <v>86.4</v>
      </c>
      <c r="V3009" s="33"/>
      <c r="W3009" s="57">
        <v>4</v>
      </c>
      <c r="X3009" s="86"/>
      <c r="Y3009" s="33"/>
      <c r="Z3009" s="36"/>
      <c r="AA3009" s="36"/>
      <c r="AD3009" s="33"/>
      <c r="AG3009" s="33"/>
      <c r="AH3009" s="43"/>
      <c r="AI3009" s="43"/>
      <c r="AJ3009" s="43"/>
      <c r="AK3009" s="43"/>
      <c r="AL3009" s="43"/>
      <c r="AM3009" s="43"/>
      <c r="AN3009" s="43"/>
      <c r="AO3009" s="43"/>
      <c r="AP3009" s="43"/>
      <c r="AQ3009" s="43"/>
      <c r="AR3009" s="43"/>
      <c r="AS3009" s="43"/>
      <c r="AT3009" s="43"/>
      <c r="AU3009" s="44"/>
      <c r="AV3009" s="33"/>
      <c r="AW3009" s="33"/>
      <c r="AX3009" s="33"/>
      <c r="AZ3009" s="141"/>
      <c r="BE3009" s="168"/>
      <c r="BF3009" s="168"/>
      <c r="BG3009" s="168"/>
      <c r="BH3009" s="168"/>
      <c r="BI3009" s="168"/>
      <c r="BJ3009" s="168"/>
      <c r="BK3009" s="168"/>
      <c r="BL3009" s="168"/>
      <c r="BM3009" s="168"/>
      <c r="DK3009" s="168"/>
      <c r="DL3009" s="168"/>
      <c r="DM3009" s="168"/>
      <c r="DN3009" s="168"/>
      <c r="DO3009" s="168"/>
      <c r="DP3009" s="168"/>
      <c r="DQ3009" s="168"/>
      <c r="DR3009" s="168"/>
      <c r="DS3009" s="168"/>
      <c r="DT3009" s="168"/>
      <c r="DU3009" s="168"/>
      <c r="DV3009" s="168"/>
      <c r="DW3009" s="168"/>
      <c r="DX3009" s="168"/>
      <c r="DY3009" s="168"/>
      <c r="DZ3009" s="168"/>
      <c r="EA3009" s="168"/>
      <c r="EB3009" s="168"/>
      <c r="EC3009" s="168"/>
      <c r="ED3009" s="168"/>
      <c r="EE3009" s="168"/>
      <c r="EF3009" s="168"/>
      <c r="EG3009" s="168"/>
      <c r="EH3009" s="168"/>
      <c r="EI3009" s="168"/>
      <c r="EJ3009" s="168"/>
      <c r="EK3009" s="168"/>
      <c r="EL3009" s="168"/>
      <c r="EM3009" s="168"/>
      <c r="EN3009" s="168"/>
      <c r="EO3009" s="168"/>
      <c r="EP3009" s="168"/>
      <c r="EQ3009" s="168"/>
      <c r="ER3009" s="168"/>
      <c r="ES3009" s="168"/>
      <c r="ET3009" s="168"/>
      <c r="EU3009" s="168"/>
      <c r="EV3009" s="168"/>
      <c r="EW3009" s="168"/>
      <c r="EX3009" s="168"/>
      <c r="EY3009" s="168"/>
      <c r="EZ3009" s="168"/>
      <c r="FA3009" s="168"/>
      <c r="FB3009" s="168"/>
      <c r="FC3009" s="168"/>
      <c r="FD3009" s="168"/>
    </row>
    <row r="3010" spans="1:160" s="5" customFormat="1" ht="24.9" customHeight="1" x14ac:dyDescent="0.3">
      <c r="A3010" s="263"/>
      <c r="B3010" s="263"/>
      <c r="C3010" s="265"/>
      <c r="D3010" s="481"/>
      <c r="E3010" s="482"/>
      <c r="F3010" s="482"/>
      <c r="G3010" s="482"/>
      <c r="H3010" s="482"/>
      <c r="I3010" s="482"/>
      <c r="J3010" s="482"/>
      <c r="K3010" s="482"/>
      <c r="L3010" s="482"/>
      <c r="M3010" s="483"/>
      <c r="N3010" s="16">
        <v>14000718</v>
      </c>
      <c r="O3010" s="412" t="s">
        <v>316</v>
      </c>
      <c r="P3010" s="413"/>
      <c r="Q3010" s="8">
        <v>27</v>
      </c>
      <c r="R3010" s="8">
        <v>9</v>
      </c>
      <c r="S3010" s="8">
        <v>0.2</v>
      </c>
      <c r="T3010" s="9">
        <v>1</v>
      </c>
      <c r="U3010" s="17">
        <f t="shared" si="194"/>
        <v>48.6</v>
      </c>
      <c r="V3010" s="33"/>
      <c r="W3010" s="57">
        <v>5</v>
      </c>
      <c r="X3010" s="86"/>
      <c r="Y3010" s="33"/>
      <c r="Z3010" s="36"/>
      <c r="AA3010" s="36"/>
      <c r="AD3010" s="33"/>
      <c r="AG3010" s="33"/>
      <c r="AH3010" s="43"/>
      <c r="AI3010" s="43"/>
      <c r="AJ3010" s="43"/>
      <c r="AK3010" s="43"/>
      <c r="AL3010" s="43"/>
      <c r="AM3010" s="43"/>
      <c r="AN3010" s="43"/>
      <c r="AO3010" s="43"/>
      <c r="AP3010" s="43"/>
      <c r="AQ3010" s="43"/>
      <c r="AR3010" s="43"/>
      <c r="AS3010" s="43"/>
      <c r="AT3010" s="43"/>
      <c r="AU3010" s="44"/>
      <c r="AV3010" s="33"/>
      <c r="AW3010" s="33"/>
      <c r="AX3010" s="33"/>
      <c r="AZ3010" s="141"/>
      <c r="BE3010" s="168"/>
      <c r="BF3010" s="168"/>
      <c r="BG3010" s="168"/>
      <c r="BH3010" s="168"/>
      <c r="BI3010" s="168"/>
      <c r="BJ3010" s="168"/>
      <c r="BK3010" s="168"/>
      <c r="BL3010" s="168"/>
      <c r="BM3010" s="168"/>
      <c r="DK3010" s="168"/>
      <c r="DL3010" s="168"/>
      <c r="DM3010" s="168"/>
      <c r="DN3010" s="168"/>
      <c r="DO3010" s="168"/>
      <c r="DP3010" s="168"/>
      <c r="DQ3010" s="168"/>
      <c r="DR3010" s="168"/>
      <c r="DS3010" s="168"/>
      <c r="DT3010" s="168"/>
      <c r="DU3010" s="168"/>
      <c r="DV3010" s="168"/>
      <c r="DW3010" s="168"/>
      <c r="DX3010" s="168"/>
      <c r="DY3010" s="168"/>
      <c r="DZ3010" s="168"/>
      <c r="EA3010" s="168"/>
      <c r="EB3010" s="168"/>
      <c r="EC3010" s="168"/>
      <c r="ED3010" s="168"/>
      <c r="EE3010" s="168"/>
      <c r="EF3010" s="168"/>
      <c r="EG3010" s="168"/>
      <c r="EH3010" s="168"/>
      <c r="EI3010" s="168"/>
      <c r="EJ3010" s="168"/>
      <c r="EK3010" s="168"/>
      <c r="EL3010" s="168"/>
      <c r="EM3010" s="168"/>
      <c r="EN3010" s="168"/>
      <c r="EO3010" s="168"/>
      <c r="EP3010" s="168"/>
      <c r="EQ3010" s="168"/>
      <c r="ER3010" s="168"/>
      <c r="ES3010" s="168"/>
      <c r="ET3010" s="168"/>
      <c r="EU3010" s="168"/>
      <c r="EV3010" s="168"/>
      <c r="EW3010" s="168"/>
      <c r="EX3010" s="168"/>
      <c r="EY3010" s="168"/>
      <c r="EZ3010" s="168"/>
      <c r="FA3010" s="168"/>
      <c r="FB3010" s="168"/>
      <c r="FC3010" s="168"/>
      <c r="FD3010" s="168"/>
    </row>
    <row r="3011" spans="1:160" s="5" customFormat="1" ht="24.9" customHeight="1" x14ac:dyDescent="0.3">
      <c r="A3011" s="263"/>
      <c r="B3011" s="263"/>
      <c r="C3011" s="265"/>
      <c r="D3011" s="481"/>
      <c r="E3011" s="482"/>
      <c r="F3011" s="482"/>
      <c r="G3011" s="482"/>
      <c r="H3011" s="482"/>
      <c r="I3011" s="482"/>
      <c r="J3011" s="482"/>
      <c r="K3011" s="482"/>
      <c r="L3011" s="482"/>
      <c r="M3011" s="483"/>
      <c r="N3011" s="16">
        <v>14001678</v>
      </c>
      <c r="O3011" s="412" t="s">
        <v>316</v>
      </c>
      <c r="P3011" s="413"/>
      <c r="Q3011" s="8">
        <v>28</v>
      </c>
      <c r="R3011" s="8">
        <v>9</v>
      </c>
      <c r="S3011" s="8">
        <v>0.2</v>
      </c>
      <c r="T3011" s="9">
        <v>1</v>
      </c>
      <c r="U3011" s="17">
        <f t="shared" si="194"/>
        <v>50.400000000000006</v>
      </c>
      <c r="V3011" s="33"/>
      <c r="W3011" s="57">
        <v>6</v>
      </c>
      <c r="X3011" s="86"/>
      <c r="Y3011" s="33"/>
      <c r="Z3011" s="36"/>
      <c r="AA3011" s="36"/>
      <c r="AD3011" s="33"/>
      <c r="AG3011" s="33"/>
      <c r="AH3011" s="43"/>
      <c r="AI3011" s="43"/>
      <c r="AJ3011" s="43"/>
      <c r="AK3011" s="43"/>
      <c r="AL3011" s="43"/>
      <c r="AM3011" s="43"/>
      <c r="AN3011" s="43"/>
      <c r="AO3011" s="43"/>
      <c r="AP3011" s="43"/>
      <c r="AQ3011" s="43"/>
      <c r="AR3011" s="43"/>
      <c r="AS3011" s="43"/>
      <c r="AT3011" s="43"/>
      <c r="AU3011" s="44"/>
      <c r="AV3011" s="33"/>
      <c r="AW3011" s="33"/>
      <c r="AX3011" s="33"/>
      <c r="AZ3011" s="141"/>
      <c r="BE3011" s="168"/>
      <c r="BF3011" s="168"/>
      <c r="BG3011" s="168"/>
      <c r="BH3011" s="168"/>
      <c r="BI3011" s="168"/>
      <c r="BJ3011" s="168"/>
      <c r="BK3011" s="168"/>
      <c r="BL3011" s="168"/>
      <c r="BM3011" s="168"/>
      <c r="DK3011" s="168"/>
      <c r="DL3011" s="168"/>
      <c r="DM3011" s="168"/>
      <c r="DN3011" s="168"/>
      <c r="DO3011" s="168"/>
      <c r="DP3011" s="168"/>
      <c r="DQ3011" s="168"/>
      <c r="DR3011" s="168"/>
      <c r="DS3011" s="168"/>
      <c r="DT3011" s="168"/>
      <c r="DU3011" s="168"/>
      <c r="DV3011" s="168"/>
      <c r="DW3011" s="168"/>
      <c r="DX3011" s="168"/>
      <c r="DY3011" s="168"/>
      <c r="DZ3011" s="168"/>
      <c r="EA3011" s="168"/>
      <c r="EB3011" s="168"/>
      <c r="EC3011" s="168"/>
      <c r="ED3011" s="168"/>
      <c r="EE3011" s="168"/>
      <c r="EF3011" s="168"/>
      <c r="EG3011" s="168"/>
      <c r="EH3011" s="168"/>
      <c r="EI3011" s="168"/>
      <c r="EJ3011" s="168"/>
      <c r="EK3011" s="168"/>
      <c r="EL3011" s="168"/>
      <c r="EM3011" s="168"/>
      <c r="EN3011" s="168"/>
      <c r="EO3011" s="168"/>
      <c r="EP3011" s="168"/>
      <c r="EQ3011" s="168"/>
      <c r="ER3011" s="168"/>
      <c r="ES3011" s="168"/>
      <c r="ET3011" s="168"/>
      <c r="EU3011" s="168"/>
      <c r="EV3011" s="168"/>
      <c r="EW3011" s="168"/>
      <c r="EX3011" s="168"/>
      <c r="EY3011" s="168"/>
      <c r="EZ3011" s="168"/>
      <c r="FA3011" s="168"/>
      <c r="FB3011" s="168"/>
      <c r="FC3011" s="168"/>
      <c r="FD3011" s="168"/>
    </row>
    <row r="3012" spans="1:160" s="5" customFormat="1" ht="24.9" customHeight="1" x14ac:dyDescent="0.3">
      <c r="A3012" s="263"/>
      <c r="B3012" s="263"/>
      <c r="C3012" s="265"/>
      <c r="D3012" s="481"/>
      <c r="E3012" s="482"/>
      <c r="F3012" s="482"/>
      <c r="G3012" s="482"/>
      <c r="H3012" s="482"/>
      <c r="I3012" s="482"/>
      <c r="J3012" s="482"/>
      <c r="K3012" s="482"/>
      <c r="L3012" s="482"/>
      <c r="M3012" s="483"/>
      <c r="N3012" s="16">
        <v>14001156</v>
      </c>
      <c r="O3012" s="412" t="s">
        <v>316</v>
      </c>
      <c r="P3012" s="413"/>
      <c r="Q3012" s="8">
        <v>86</v>
      </c>
      <c r="R3012" s="8">
        <v>7</v>
      </c>
      <c r="S3012" s="8">
        <v>0.2</v>
      </c>
      <c r="T3012" s="9">
        <v>1</v>
      </c>
      <c r="U3012" s="17">
        <f t="shared" si="194"/>
        <v>120.4</v>
      </c>
      <c r="V3012" s="33"/>
      <c r="W3012" s="57">
        <v>9</v>
      </c>
      <c r="X3012" s="86"/>
      <c r="Y3012" s="33"/>
      <c r="Z3012" s="36"/>
      <c r="AA3012" s="36"/>
      <c r="AD3012" s="33"/>
      <c r="AG3012" s="33"/>
      <c r="AH3012" s="43"/>
      <c r="AI3012" s="43"/>
      <c r="AJ3012" s="43"/>
      <c r="AK3012" s="43"/>
      <c r="AL3012" s="43"/>
      <c r="AM3012" s="43"/>
      <c r="AN3012" s="43"/>
      <c r="AO3012" s="43"/>
      <c r="AP3012" s="43"/>
      <c r="AQ3012" s="43"/>
      <c r="AR3012" s="43"/>
      <c r="AS3012" s="43"/>
      <c r="AT3012" s="43"/>
      <c r="AU3012" s="44"/>
      <c r="AV3012" s="33"/>
      <c r="AW3012" s="33"/>
      <c r="AX3012" s="33"/>
      <c r="AZ3012" s="141"/>
      <c r="BE3012" s="168"/>
      <c r="BF3012" s="168"/>
      <c r="BG3012" s="168"/>
      <c r="BH3012" s="168"/>
      <c r="BI3012" s="168"/>
      <c r="BJ3012" s="168"/>
      <c r="BK3012" s="168"/>
      <c r="BL3012" s="168"/>
      <c r="BM3012" s="168"/>
      <c r="DK3012" s="168"/>
      <c r="DL3012" s="168"/>
      <c r="DM3012" s="168"/>
      <c r="DN3012" s="168"/>
      <c r="DO3012" s="168"/>
      <c r="DP3012" s="168"/>
      <c r="DQ3012" s="168"/>
      <c r="DR3012" s="168"/>
      <c r="DS3012" s="168"/>
      <c r="DT3012" s="168"/>
      <c r="DU3012" s="168"/>
      <c r="DV3012" s="168"/>
      <c r="DW3012" s="168"/>
      <c r="DX3012" s="168"/>
      <c r="DY3012" s="168"/>
      <c r="DZ3012" s="168"/>
      <c r="EA3012" s="168"/>
      <c r="EB3012" s="168"/>
      <c r="EC3012" s="168"/>
      <c r="ED3012" s="168"/>
      <c r="EE3012" s="168"/>
      <c r="EF3012" s="168"/>
      <c r="EG3012" s="168"/>
      <c r="EH3012" s="168"/>
      <c r="EI3012" s="168"/>
      <c r="EJ3012" s="168"/>
      <c r="EK3012" s="168"/>
      <c r="EL3012" s="168"/>
      <c r="EM3012" s="168"/>
      <c r="EN3012" s="168"/>
      <c r="EO3012" s="168"/>
      <c r="EP3012" s="168"/>
      <c r="EQ3012" s="168"/>
      <c r="ER3012" s="168"/>
      <c r="ES3012" s="168"/>
      <c r="ET3012" s="168"/>
      <c r="EU3012" s="168"/>
      <c r="EV3012" s="168"/>
      <c r="EW3012" s="168"/>
      <c r="EX3012" s="168"/>
      <c r="EY3012" s="168"/>
      <c r="EZ3012" s="168"/>
      <c r="FA3012" s="168"/>
      <c r="FB3012" s="168"/>
      <c r="FC3012" s="168"/>
      <c r="FD3012" s="168"/>
    </row>
    <row r="3013" spans="1:160" s="5" customFormat="1" ht="24.9" customHeight="1" x14ac:dyDescent="0.3">
      <c r="A3013" s="263"/>
      <c r="B3013" s="263"/>
      <c r="C3013" s="265"/>
      <c r="D3013" s="481"/>
      <c r="E3013" s="482"/>
      <c r="F3013" s="482"/>
      <c r="G3013" s="482"/>
      <c r="H3013" s="482"/>
      <c r="I3013" s="482"/>
      <c r="J3013" s="482"/>
      <c r="K3013" s="482"/>
      <c r="L3013" s="482"/>
      <c r="M3013" s="483"/>
      <c r="N3013" s="16">
        <v>14001367</v>
      </c>
      <c r="O3013" s="412" t="s">
        <v>316</v>
      </c>
      <c r="P3013" s="413"/>
      <c r="Q3013" s="8">
        <v>90</v>
      </c>
      <c r="R3013" s="8">
        <v>10</v>
      </c>
      <c r="S3013" s="8">
        <v>0.3</v>
      </c>
      <c r="T3013" s="9">
        <v>1</v>
      </c>
      <c r="U3013" s="17">
        <f t="shared" si="194"/>
        <v>270</v>
      </c>
      <c r="V3013" s="33"/>
      <c r="W3013" s="57">
        <v>10</v>
      </c>
      <c r="X3013" s="86"/>
      <c r="Y3013" s="33"/>
      <c r="Z3013" s="36"/>
      <c r="AA3013" s="36"/>
      <c r="AD3013" s="33"/>
      <c r="AG3013" s="33"/>
      <c r="AH3013" s="43"/>
      <c r="AI3013" s="43"/>
      <c r="AJ3013" s="43"/>
      <c r="AK3013" s="43"/>
      <c r="AL3013" s="43"/>
      <c r="AM3013" s="43"/>
      <c r="AN3013" s="43"/>
      <c r="AO3013" s="43"/>
      <c r="AP3013" s="43"/>
      <c r="AQ3013" s="43"/>
      <c r="AR3013" s="43"/>
      <c r="AS3013" s="43"/>
      <c r="AT3013" s="43"/>
      <c r="AU3013" s="44"/>
      <c r="AV3013" s="33"/>
      <c r="AW3013" s="33"/>
      <c r="AX3013" s="33"/>
      <c r="AZ3013" s="141"/>
      <c r="BE3013" s="168"/>
      <c r="BF3013" s="168"/>
      <c r="BG3013" s="168"/>
      <c r="BH3013" s="168"/>
      <c r="BI3013" s="168"/>
      <c r="BJ3013" s="168"/>
      <c r="BK3013" s="168"/>
      <c r="BL3013" s="168"/>
      <c r="BM3013" s="168"/>
      <c r="DK3013" s="168"/>
      <c r="DL3013" s="168"/>
      <c r="DM3013" s="168"/>
      <c r="DN3013" s="168"/>
      <c r="DO3013" s="168"/>
      <c r="DP3013" s="168"/>
      <c r="DQ3013" s="168"/>
      <c r="DR3013" s="168"/>
      <c r="DS3013" s="168"/>
      <c r="DT3013" s="168"/>
      <c r="DU3013" s="168"/>
      <c r="DV3013" s="168"/>
      <c r="DW3013" s="168"/>
      <c r="DX3013" s="168"/>
      <c r="DY3013" s="168"/>
      <c r="DZ3013" s="168"/>
      <c r="EA3013" s="168"/>
      <c r="EB3013" s="168"/>
      <c r="EC3013" s="168"/>
      <c r="ED3013" s="168"/>
      <c r="EE3013" s="168"/>
      <c r="EF3013" s="168"/>
      <c r="EG3013" s="168"/>
      <c r="EH3013" s="168"/>
      <c r="EI3013" s="168"/>
      <c r="EJ3013" s="168"/>
      <c r="EK3013" s="168"/>
      <c r="EL3013" s="168"/>
      <c r="EM3013" s="168"/>
      <c r="EN3013" s="168"/>
      <c r="EO3013" s="168"/>
      <c r="EP3013" s="168"/>
      <c r="EQ3013" s="168"/>
      <c r="ER3013" s="168"/>
      <c r="ES3013" s="168"/>
      <c r="ET3013" s="168"/>
      <c r="EU3013" s="168"/>
      <c r="EV3013" s="168"/>
      <c r="EW3013" s="168"/>
      <c r="EX3013" s="168"/>
      <c r="EY3013" s="168"/>
      <c r="EZ3013" s="168"/>
      <c r="FA3013" s="168"/>
      <c r="FB3013" s="168"/>
      <c r="FC3013" s="168"/>
      <c r="FD3013" s="168"/>
    </row>
    <row r="3014" spans="1:160" s="5" customFormat="1" ht="24.9" customHeight="1" x14ac:dyDescent="0.3">
      <c r="A3014" s="263"/>
      <c r="B3014" s="263"/>
      <c r="C3014" s="265"/>
      <c r="D3014" s="481"/>
      <c r="E3014" s="482"/>
      <c r="F3014" s="482"/>
      <c r="G3014" s="482"/>
      <c r="H3014" s="482"/>
      <c r="I3014" s="482"/>
      <c r="J3014" s="482"/>
      <c r="K3014" s="482"/>
      <c r="L3014" s="482"/>
      <c r="M3014" s="483"/>
      <c r="N3014" s="16">
        <v>14000126</v>
      </c>
      <c r="O3014" s="412" t="s">
        <v>316</v>
      </c>
      <c r="P3014" s="413"/>
      <c r="Q3014" s="8">
        <v>96</v>
      </c>
      <c r="R3014" s="8">
        <v>10.7</v>
      </c>
      <c r="S3014" s="8">
        <v>0.2</v>
      </c>
      <c r="T3014" s="9">
        <v>1</v>
      </c>
      <c r="U3014" s="17">
        <f t="shared" si="194"/>
        <v>205.43999999999997</v>
      </c>
      <c r="V3014" s="33"/>
      <c r="W3014" s="57">
        <v>11</v>
      </c>
      <c r="X3014" s="86"/>
      <c r="Y3014" s="33"/>
      <c r="Z3014" s="36"/>
      <c r="AA3014" s="36"/>
      <c r="AD3014" s="33"/>
      <c r="AG3014" s="33"/>
      <c r="AH3014" s="43"/>
      <c r="AI3014" s="43"/>
      <c r="AJ3014" s="43"/>
      <c r="AK3014" s="43"/>
      <c r="AL3014" s="43"/>
      <c r="AM3014" s="43"/>
      <c r="AN3014" s="43"/>
      <c r="AO3014" s="43"/>
      <c r="AP3014" s="43"/>
      <c r="AQ3014" s="43"/>
      <c r="AR3014" s="43"/>
      <c r="AS3014" s="43"/>
      <c r="AT3014" s="43"/>
      <c r="AU3014" s="44"/>
      <c r="AV3014" s="33"/>
      <c r="AW3014" s="33"/>
      <c r="AX3014" s="33"/>
      <c r="AZ3014" s="141"/>
      <c r="BE3014" s="168"/>
      <c r="BF3014" s="168"/>
      <c r="BG3014" s="168"/>
      <c r="BH3014" s="168"/>
      <c r="BI3014" s="168"/>
      <c r="BJ3014" s="168"/>
      <c r="BK3014" s="168"/>
      <c r="BL3014" s="168"/>
      <c r="BM3014" s="168"/>
      <c r="DK3014" s="168"/>
      <c r="DL3014" s="168"/>
      <c r="DM3014" s="168"/>
      <c r="DN3014" s="168"/>
      <c r="DO3014" s="168"/>
      <c r="DP3014" s="168"/>
      <c r="DQ3014" s="168"/>
      <c r="DR3014" s="168"/>
      <c r="DS3014" s="168"/>
      <c r="DT3014" s="168"/>
      <c r="DU3014" s="168"/>
      <c r="DV3014" s="168"/>
      <c r="DW3014" s="168"/>
      <c r="DX3014" s="168"/>
      <c r="DY3014" s="168"/>
      <c r="DZ3014" s="168"/>
      <c r="EA3014" s="168"/>
      <c r="EB3014" s="168"/>
      <c r="EC3014" s="168"/>
      <c r="ED3014" s="168"/>
      <c r="EE3014" s="168"/>
      <c r="EF3014" s="168"/>
      <c r="EG3014" s="168"/>
      <c r="EH3014" s="168"/>
      <c r="EI3014" s="168"/>
      <c r="EJ3014" s="168"/>
      <c r="EK3014" s="168"/>
      <c r="EL3014" s="168"/>
      <c r="EM3014" s="168"/>
      <c r="EN3014" s="168"/>
      <c r="EO3014" s="168"/>
      <c r="EP3014" s="168"/>
      <c r="EQ3014" s="168"/>
      <c r="ER3014" s="168"/>
      <c r="ES3014" s="168"/>
      <c r="ET3014" s="168"/>
      <c r="EU3014" s="168"/>
      <c r="EV3014" s="168"/>
      <c r="EW3014" s="168"/>
      <c r="EX3014" s="168"/>
      <c r="EY3014" s="168"/>
      <c r="EZ3014" s="168"/>
      <c r="FA3014" s="168"/>
      <c r="FB3014" s="168"/>
      <c r="FC3014" s="168"/>
      <c r="FD3014" s="168"/>
    </row>
    <row r="3015" spans="1:160" s="5" customFormat="1" ht="24.9" customHeight="1" x14ac:dyDescent="0.3">
      <c r="A3015" s="263"/>
      <c r="B3015" s="263"/>
      <c r="C3015" s="265"/>
      <c r="D3015" s="481"/>
      <c r="E3015" s="482"/>
      <c r="F3015" s="482"/>
      <c r="G3015" s="482"/>
      <c r="H3015" s="482"/>
      <c r="I3015" s="482"/>
      <c r="J3015" s="482"/>
      <c r="K3015" s="482"/>
      <c r="L3015" s="482"/>
      <c r="M3015" s="483"/>
      <c r="N3015" s="16"/>
      <c r="O3015" s="412"/>
      <c r="P3015" s="413"/>
      <c r="Q3015" s="8"/>
      <c r="R3015" s="8"/>
      <c r="S3015" s="8"/>
      <c r="T3015" s="9"/>
      <c r="U3015" s="17"/>
      <c r="V3015" s="33"/>
      <c r="W3015" s="57"/>
      <c r="X3015" s="86"/>
      <c r="Y3015" s="33"/>
      <c r="Z3015" s="36"/>
      <c r="AA3015" s="36"/>
      <c r="AD3015" s="33"/>
      <c r="AG3015" s="33"/>
      <c r="AH3015" s="43"/>
      <c r="AI3015" s="43"/>
      <c r="AJ3015" s="43"/>
      <c r="AK3015" s="43"/>
      <c r="AL3015" s="43"/>
      <c r="AM3015" s="43"/>
      <c r="AN3015" s="43"/>
      <c r="AO3015" s="43"/>
      <c r="AP3015" s="43"/>
      <c r="AQ3015" s="43"/>
      <c r="AR3015" s="43"/>
      <c r="AS3015" s="43"/>
      <c r="AT3015" s="43"/>
      <c r="AU3015" s="44"/>
      <c r="AV3015" s="33"/>
      <c r="AW3015" s="33"/>
      <c r="AX3015" s="33"/>
      <c r="AZ3015" s="141"/>
      <c r="BE3015" s="168"/>
      <c r="BF3015" s="168"/>
      <c r="BG3015" s="168"/>
      <c r="BH3015" s="168"/>
      <c r="BI3015" s="168"/>
      <c r="BJ3015" s="168"/>
      <c r="BK3015" s="168"/>
      <c r="BL3015" s="168"/>
      <c r="BM3015" s="168"/>
      <c r="DK3015" s="168"/>
      <c r="DL3015" s="168"/>
      <c r="DM3015" s="168"/>
      <c r="DN3015" s="168"/>
      <c r="DO3015" s="168"/>
      <c r="DP3015" s="168"/>
      <c r="DQ3015" s="168"/>
      <c r="DR3015" s="168"/>
      <c r="DS3015" s="168"/>
      <c r="DT3015" s="168"/>
      <c r="DU3015" s="168"/>
      <c r="DV3015" s="168"/>
      <c r="DW3015" s="168"/>
      <c r="DX3015" s="168"/>
      <c r="DY3015" s="168"/>
      <c r="DZ3015" s="168"/>
      <c r="EA3015" s="168"/>
      <c r="EB3015" s="168"/>
      <c r="EC3015" s="168"/>
      <c r="ED3015" s="168"/>
      <c r="EE3015" s="168"/>
      <c r="EF3015" s="168"/>
      <c r="EG3015" s="168"/>
      <c r="EH3015" s="168"/>
      <c r="EI3015" s="168"/>
      <c r="EJ3015" s="168"/>
      <c r="EK3015" s="168"/>
      <c r="EL3015" s="168"/>
      <c r="EM3015" s="168"/>
      <c r="EN3015" s="168"/>
      <c r="EO3015" s="168"/>
      <c r="EP3015" s="168"/>
      <c r="EQ3015" s="168"/>
      <c r="ER3015" s="168"/>
      <c r="ES3015" s="168"/>
      <c r="ET3015" s="168"/>
      <c r="EU3015" s="168"/>
      <c r="EV3015" s="168"/>
      <c r="EW3015" s="168"/>
      <c r="EX3015" s="168"/>
      <c r="EY3015" s="168"/>
      <c r="EZ3015" s="168"/>
      <c r="FA3015" s="168"/>
      <c r="FB3015" s="168"/>
      <c r="FC3015" s="168"/>
      <c r="FD3015" s="168"/>
    </row>
    <row r="3016" spans="1:160" s="5" customFormat="1" ht="24.9" customHeight="1" x14ac:dyDescent="0.3">
      <c r="A3016" s="263"/>
      <c r="B3016" s="263"/>
      <c r="C3016" s="265"/>
      <c r="D3016" s="481"/>
      <c r="E3016" s="482"/>
      <c r="F3016" s="482"/>
      <c r="G3016" s="482"/>
      <c r="H3016" s="482"/>
      <c r="I3016" s="482"/>
      <c r="J3016" s="482"/>
      <c r="K3016" s="482"/>
      <c r="L3016" s="482"/>
      <c r="M3016" s="483"/>
      <c r="N3016" s="16"/>
      <c r="O3016" s="412"/>
      <c r="P3016" s="413"/>
      <c r="Q3016" s="8"/>
      <c r="R3016" s="8"/>
      <c r="S3016" s="8"/>
      <c r="T3016" s="9"/>
      <c r="U3016" s="17"/>
      <c r="V3016" s="33"/>
      <c r="W3016" s="57"/>
      <c r="X3016" s="86"/>
      <c r="Y3016" s="33"/>
      <c r="Z3016" s="36"/>
      <c r="AA3016" s="36"/>
      <c r="AD3016" s="33"/>
      <c r="AG3016" s="33"/>
      <c r="AH3016" s="43"/>
      <c r="AI3016" s="43"/>
      <c r="AJ3016" s="43"/>
      <c r="AK3016" s="43"/>
      <c r="AL3016" s="43"/>
      <c r="AM3016" s="43"/>
      <c r="AN3016" s="43"/>
      <c r="AO3016" s="43"/>
      <c r="AP3016" s="43"/>
      <c r="AQ3016" s="43"/>
      <c r="AR3016" s="43"/>
      <c r="AS3016" s="43"/>
      <c r="AT3016" s="43"/>
      <c r="AU3016" s="44"/>
      <c r="AV3016" s="33"/>
      <c r="AW3016" s="33"/>
      <c r="AX3016" s="33"/>
      <c r="AZ3016" s="141"/>
      <c r="BE3016" s="168"/>
      <c r="BF3016" s="168"/>
      <c r="BG3016" s="168"/>
      <c r="BH3016" s="168"/>
      <c r="BI3016" s="168"/>
      <c r="BJ3016" s="168"/>
      <c r="BK3016" s="168"/>
      <c r="BL3016" s="168"/>
      <c r="BM3016" s="168"/>
      <c r="DK3016" s="168"/>
      <c r="DL3016" s="168"/>
      <c r="DM3016" s="168"/>
      <c r="DN3016" s="168"/>
      <c r="DO3016" s="168"/>
      <c r="DP3016" s="168"/>
      <c r="DQ3016" s="168"/>
      <c r="DR3016" s="168"/>
      <c r="DS3016" s="168"/>
      <c r="DT3016" s="168"/>
      <c r="DU3016" s="168"/>
      <c r="DV3016" s="168"/>
      <c r="DW3016" s="168"/>
      <c r="DX3016" s="168"/>
      <c r="DY3016" s="168"/>
      <c r="DZ3016" s="168"/>
      <c r="EA3016" s="168"/>
      <c r="EB3016" s="168"/>
      <c r="EC3016" s="168"/>
      <c r="ED3016" s="168"/>
      <c r="EE3016" s="168"/>
      <c r="EF3016" s="168"/>
      <c r="EG3016" s="168"/>
      <c r="EH3016" s="168"/>
      <c r="EI3016" s="168"/>
      <c r="EJ3016" s="168"/>
      <c r="EK3016" s="168"/>
      <c r="EL3016" s="168"/>
      <c r="EM3016" s="168"/>
      <c r="EN3016" s="168"/>
      <c r="EO3016" s="168"/>
      <c r="EP3016" s="168"/>
      <c r="EQ3016" s="168"/>
      <c r="ER3016" s="168"/>
      <c r="ES3016" s="168"/>
      <c r="ET3016" s="168"/>
      <c r="EU3016" s="168"/>
      <c r="EV3016" s="168"/>
      <c r="EW3016" s="168"/>
      <c r="EX3016" s="168"/>
      <c r="EY3016" s="168"/>
      <c r="EZ3016" s="168"/>
      <c r="FA3016" s="168"/>
      <c r="FB3016" s="168"/>
      <c r="FC3016" s="168"/>
      <c r="FD3016" s="168"/>
    </row>
    <row r="3017" spans="1:160" s="5" customFormat="1" ht="24.9" customHeight="1" x14ac:dyDescent="0.3">
      <c r="A3017" s="263"/>
      <c r="B3017" s="263"/>
      <c r="C3017" s="265"/>
      <c r="D3017" s="481"/>
      <c r="E3017" s="482"/>
      <c r="F3017" s="482"/>
      <c r="G3017" s="482"/>
      <c r="H3017" s="482"/>
      <c r="I3017" s="482"/>
      <c r="J3017" s="482"/>
      <c r="K3017" s="482"/>
      <c r="L3017" s="482"/>
      <c r="M3017" s="483"/>
      <c r="N3017" s="16">
        <v>14001506</v>
      </c>
      <c r="O3017" s="412" t="s">
        <v>316</v>
      </c>
      <c r="P3017" s="413"/>
      <c r="Q3017" s="8">
        <v>66</v>
      </c>
      <c r="R3017" s="8">
        <v>9</v>
      </c>
      <c r="S3017" s="8">
        <v>0.25</v>
      </c>
      <c r="T3017" s="9">
        <v>1</v>
      </c>
      <c r="U3017" s="17">
        <f t="shared" si="194"/>
        <v>148.5</v>
      </c>
      <c r="V3017" s="33"/>
      <c r="W3017" s="57">
        <v>15</v>
      </c>
      <c r="X3017" s="86"/>
      <c r="Y3017" s="33"/>
      <c r="Z3017" s="36"/>
      <c r="AA3017" s="36"/>
      <c r="AD3017" s="33"/>
      <c r="AG3017" s="33"/>
      <c r="AH3017" s="43"/>
      <c r="AI3017" s="43"/>
      <c r="AJ3017" s="43"/>
      <c r="AK3017" s="43"/>
      <c r="AL3017" s="43"/>
      <c r="AM3017" s="43"/>
      <c r="AN3017" s="43"/>
      <c r="AO3017" s="43"/>
      <c r="AP3017" s="43"/>
      <c r="AQ3017" s="43"/>
      <c r="AR3017" s="43"/>
      <c r="AS3017" s="43"/>
      <c r="AT3017" s="43"/>
      <c r="AU3017" s="44"/>
      <c r="AV3017" s="33"/>
      <c r="AW3017" s="33"/>
      <c r="AX3017" s="33"/>
      <c r="AZ3017" s="141"/>
      <c r="BE3017" s="168"/>
      <c r="BF3017" s="168"/>
      <c r="BG3017" s="168"/>
      <c r="BH3017" s="168"/>
      <c r="BI3017" s="168"/>
      <c r="BJ3017" s="168"/>
      <c r="BK3017" s="168"/>
      <c r="BL3017" s="168"/>
      <c r="BM3017" s="168"/>
      <c r="DK3017" s="168"/>
      <c r="DL3017" s="168"/>
      <c r="DM3017" s="168"/>
      <c r="DN3017" s="168"/>
      <c r="DO3017" s="168"/>
      <c r="DP3017" s="168"/>
      <c r="DQ3017" s="168"/>
      <c r="DR3017" s="168"/>
      <c r="DS3017" s="168"/>
      <c r="DT3017" s="168"/>
      <c r="DU3017" s="168"/>
      <c r="DV3017" s="168"/>
      <c r="DW3017" s="168"/>
      <c r="DX3017" s="168"/>
      <c r="DY3017" s="168"/>
      <c r="DZ3017" s="168"/>
      <c r="EA3017" s="168"/>
      <c r="EB3017" s="168"/>
      <c r="EC3017" s="168"/>
      <c r="ED3017" s="168"/>
      <c r="EE3017" s="168"/>
      <c r="EF3017" s="168"/>
      <c r="EG3017" s="168"/>
      <c r="EH3017" s="168"/>
      <c r="EI3017" s="168"/>
      <c r="EJ3017" s="168"/>
      <c r="EK3017" s="168"/>
      <c r="EL3017" s="168"/>
      <c r="EM3017" s="168"/>
      <c r="EN3017" s="168"/>
      <c r="EO3017" s="168"/>
      <c r="EP3017" s="168"/>
      <c r="EQ3017" s="168"/>
      <c r="ER3017" s="168"/>
      <c r="ES3017" s="168"/>
      <c r="ET3017" s="168"/>
      <c r="EU3017" s="168"/>
      <c r="EV3017" s="168"/>
      <c r="EW3017" s="168"/>
      <c r="EX3017" s="168"/>
      <c r="EY3017" s="168"/>
      <c r="EZ3017" s="168"/>
      <c r="FA3017" s="168"/>
      <c r="FB3017" s="168"/>
      <c r="FC3017" s="168"/>
      <c r="FD3017" s="168"/>
    </row>
    <row r="3018" spans="1:160" s="5" customFormat="1" ht="24.9" customHeight="1" x14ac:dyDescent="0.3">
      <c r="A3018" s="263"/>
      <c r="B3018" s="263"/>
      <c r="C3018" s="265"/>
      <c r="D3018" s="481"/>
      <c r="E3018" s="482"/>
      <c r="F3018" s="482"/>
      <c r="G3018" s="482"/>
      <c r="H3018" s="482"/>
      <c r="I3018" s="482"/>
      <c r="J3018" s="482"/>
      <c r="K3018" s="482"/>
      <c r="L3018" s="482"/>
      <c r="M3018" s="483"/>
      <c r="N3018" s="16"/>
      <c r="O3018" s="412"/>
      <c r="P3018" s="413"/>
      <c r="Q3018" s="8"/>
      <c r="R3018" s="8"/>
      <c r="S3018" s="8"/>
      <c r="T3018" s="9"/>
      <c r="U3018" s="17"/>
      <c r="V3018" s="33"/>
      <c r="W3018" s="57"/>
      <c r="X3018" s="86"/>
      <c r="Y3018" s="33"/>
      <c r="Z3018" s="36"/>
      <c r="AA3018" s="36"/>
      <c r="AD3018" s="33"/>
      <c r="AG3018" s="33"/>
      <c r="AH3018" s="43"/>
      <c r="AI3018" s="43"/>
      <c r="AJ3018" s="43"/>
      <c r="AK3018" s="43"/>
      <c r="AL3018" s="43"/>
      <c r="AM3018" s="43"/>
      <c r="AN3018" s="43"/>
      <c r="AO3018" s="43"/>
      <c r="AP3018" s="43"/>
      <c r="AQ3018" s="43"/>
      <c r="AR3018" s="43"/>
      <c r="AS3018" s="43"/>
      <c r="AT3018" s="43"/>
      <c r="AU3018" s="44"/>
      <c r="AV3018" s="33"/>
      <c r="AW3018" s="33"/>
      <c r="AX3018" s="33"/>
      <c r="AZ3018" s="141"/>
      <c r="BE3018" s="168"/>
      <c r="BF3018" s="168"/>
      <c r="BG3018" s="168"/>
      <c r="BH3018" s="168"/>
      <c r="BI3018" s="168"/>
      <c r="BJ3018" s="168"/>
      <c r="BK3018" s="168"/>
      <c r="BL3018" s="168"/>
      <c r="BM3018" s="168"/>
      <c r="DK3018" s="168"/>
      <c r="DL3018" s="168"/>
      <c r="DM3018" s="168"/>
      <c r="DN3018" s="168"/>
      <c r="DO3018" s="168"/>
      <c r="DP3018" s="168"/>
      <c r="DQ3018" s="168"/>
      <c r="DR3018" s="168"/>
      <c r="DS3018" s="168"/>
      <c r="DT3018" s="168"/>
      <c r="DU3018" s="168"/>
      <c r="DV3018" s="168"/>
      <c r="DW3018" s="168"/>
      <c r="DX3018" s="168"/>
      <c r="DY3018" s="168"/>
      <c r="DZ3018" s="168"/>
      <c r="EA3018" s="168"/>
      <c r="EB3018" s="168"/>
      <c r="EC3018" s="168"/>
      <c r="ED3018" s="168"/>
      <c r="EE3018" s="168"/>
      <c r="EF3018" s="168"/>
      <c r="EG3018" s="168"/>
      <c r="EH3018" s="168"/>
      <c r="EI3018" s="168"/>
      <c r="EJ3018" s="168"/>
      <c r="EK3018" s="168"/>
      <c r="EL3018" s="168"/>
      <c r="EM3018" s="168"/>
      <c r="EN3018" s="168"/>
      <c r="EO3018" s="168"/>
      <c r="EP3018" s="168"/>
      <c r="EQ3018" s="168"/>
      <c r="ER3018" s="168"/>
      <c r="ES3018" s="168"/>
      <c r="ET3018" s="168"/>
      <c r="EU3018" s="168"/>
      <c r="EV3018" s="168"/>
      <c r="EW3018" s="168"/>
      <c r="EX3018" s="168"/>
      <c r="EY3018" s="168"/>
      <c r="EZ3018" s="168"/>
      <c r="FA3018" s="168"/>
      <c r="FB3018" s="168"/>
      <c r="FC3018" s="168"/>
      <c r="FD3018" s="168"/>
    </row>
    <row r="3019" spans="1:160" s="5" customFormat="1" ht="24.9" customHeight="1" x14ac:dyDescent="0.3">
      <c r="A3019" s="263"/>
      <c r="B3019" s="263"/>
      <c r="C3019" s="265"/>
      <c r="D3019" s="481"/>
      <c r="E3019" s="482"/>
      <c r="F3019" s="482"/>
      <c r="G3019" s="482"/>
      <c r="H3019" s="482"/>
      <c r="I3019" s="482"/>
      <c r="J3019" s="482"/>
      <c r="K3019" s="482"/>
      <c r="L3019" s="482"/>
      <c r="M3019" s="483"/>
      <c r="N3019" s="16"/>
      <c r="O3019" s="412"/>
      <c r="P3019" s="413"/>
      <c r="Q3019" s="8"/>
      <c r="R3019" s="8"/>
      <c r="S3019" s="8"/>
      <c r="T3019" s="9"/>
      <c r="U3019" s="17"/>
      <c r="V3019" s="33"/>
      <c r="W3019" s="57"/>
      <c r="X3019" s="86"/>
      <c r="Y3019" s="33"/>
      <c r="Z3019" s="36"/>
      <c r="AA3019" s="36"/>
      <c r="AD3019" s="33"/>
      <c r="AG3019" s="33"/>
      <c r="AH3019" s="43"/>
      <c r="AI3019" s="43"/>
      <c r="AJ3019" s="43"/>
      <c r="AK3019" s="43"/>
      <c r="AL3019" s="43"/>
      <c r="AM3019" s="43"/>
      <c r="AN3019" s="43"/>
      <c r="AO3019" s="43"/>
      <c r="AP3019" s="43"/>
      <c r="AQ3019" s="43"/>
      <c r="AR3019" s="43"/>
      <c r="AS3019" s="43"/>
      <c r="AT3019" s="43"/>
      <c r="AU3019" s="44"/>
      <c r="AV3019" s="33"/>
      <c r="AW3019" s="33"/>
      <c r="AX3019" s="33"/>
      <c r="AZ3019" s="141"/>
      <c r="BE3019" s="168"/>
      <c r="BF3019" s="168"/>
      <c r="BG3019" s="168"/>
      <c r="BH3019" s="168"/>
      <c r="BI3019" s="168"/>
      <c r="BJ3019" s="168"/>
      <c r="BK3019" s="168"/>
      <c r="BL3019" s="168"/>
      <c r="BM3019" s="168"/>
      <c r="DK3019" s="168"/>
      <c r="DL3019" s="168"/>
      <c r="DM3019" s="168"/>
      <c r="DN3019" s="168"/>
      <c r="DO3019" s="168"/>
      <c r="DP3019" s="168"/>
      <c r="DQ3019" s="168"/>
      <c r="DR3019" s="168"/>
      <c r="DS3019" s="168"/>
      <c r="DT3019" s="168"/>
      <c r="DU3019" s="168"/>
      <c r="DV3019" s="168"/>
      <c r="DW3019" s="168"/>
      <c r="DX3019" s="168"/>
      <c r="DY3019" s="168"/>
      <c r="DZ3019" s="168"/>
      <c r="EA3019" s="168"/>
      <c r="EB3019" s="168"/>
      <c r="EC3019" s="168"/>
      <c r="ED3019" s="168"/>
      <c r="EE3019" s="168"/>
      <c r="EF3019" s="168"/>
      <c r="EG3019" s="168"/>
      <c r="EH3019" s="168"/>
      <c r="EI3019" s="168"/>
      <c r="EJ3019" s="168"/>
      <c r="EK3019" s="168"/>
      <c r="EL3019" s="168"/>
      <c r="EM3019" s="168"/>
      <c r="EN3019" s="168"/>
      <c r="EO3019" s="168"/>
      <c r="EP3019" s="168"/>
      <c r="EQ3019" s="168"/>
      <c r="ER3019" s="168"/>
      <c r="ES3019" s="168"/>
      <c r="ET3019" s="168"/>
      <c r="EU3019" s="168"/>
      <c r="EV3019" s="168"/>
      <c r="EW3019" s="168"/>
      <c r="EX3019" s="168"/>
      <c r="EY3019" s="168"/>
      <c r="EZ3019" s="168"/>
      <c r="FA3019" s="168"/>
      <c r="FB3019" s="168"/>
      <c r="FC3019" s="168"/>
      <c r="FD3019" s="168"/>
    </row>
    <row r="3020" spans="1:160" s="5" customFormat="1" ht="24.9" customHeight="1" x14ac:dyDescent="0.3">
      <c r="A3020" s="263"/>
      <c r="B3020" s="263"/>
      <c r="C3020" s="265"/>
      <c r="D3020" s="481"/>
      <c r="E3020" s="482"/>
      <c r="F3020" s="482"/>
      <c r="G3020" s="482"/>
      <c r="H3020" s="482"/>
      <c r="I3020" s="482"/>
      <c r="J3020" s="482"/>
      <c r="K3020" s="482"/>
      <c r="L3020" s="482"/>
      <c r="M3020" s="483"/>
      <c r="N3020" s="16">
        <v>14001619</v>
      </c>
      <c r="O3020" s="412" t="s">
        <v>316</v>
      </c>
      <c r="P3020" s="413"/>
      <c r="Q3020" s="8">
        <v>57</v>
      </c>
      <c r="R3020" s="8">
        <v>6</v>
      </c>
      <c r="S3020" s="8">
        <v>0.25</v>
      </c>
      <c r="T3020" s="9">
        <v>1</v>
      </c>
      <c r="U3020" s="17">
        <f t="shared" si="194"/>
        <v>85.5</v>
      </c>
      <c r="V3020" s="33"/>
      <c r="W3020" s="57">
        <v>18</v>
      </c>
      <c r="X3020" s="86"/>
      <c r="Y3020" s="33"/>
      <c r="Z3020" s="36"/>
      <c r="AA3020" s="36"/>
      <c r="AD3020" s="33"/>
      <c r="AG3020" s="33"/>
      <c r="AH3020" s="43"/>
      <c r="AI3020" s="43"/>
      <c r="AJ3020" s="43"/>
      <c r="AK3020" s="43"/>
      <c r="AL3020" s="43"/>
      <c r="AM3020" s="43"/>
      <c r="AN3020" s="43"/>
      <c r="AO3020" s="43"/>
      <c r="AP3020" s="43"/>
      <c r="AQ3020" s="43"/>
      <c r="AR3020" s="43"/>
      <c r="AS3020" s="43"/>
      <c r="AT3020" s="43"/>
      <c r="AU3020" s="44"/>
      <c r="AV3020" s="33"/>
      <c r="AW3020" s="33"/>
      <c r="AX3020" s="33"/>
      <c r="AZ3020" s="141"/>
      <c r="BE3020" s="168"/>
      <c r="BF3020" s="168"/>
      <c r="BG3020" s="168"/>
      <c r="BH3020" s="168"/>
      <c r="BI3020" s="168"/>
      <c r="BJ3020" s="168"/>
      <c r="BK3020" s="168"/>
      <c r="BL3020" s="168"/>
      <c r="BM3020" s="168"/>
      <c r="DK3020" s="168"/>
      <c r="DL3020" s="168"/>
      <c r="DM3020" s="168"/>
      <c r="DN3020" s="168"/>
      <c r="DO3020" s="168"/>
      <c r="DP3020" s="168"/>
      <c r="DQ3020" s="168"/>
      <c r="DR3020" s="168"/>
      <c r="DS3020" s="168"/>
      <c r="DT3020" s="168"/>
      <c r="DU3020" s="168"/>
      <c r="DV3020" s="168"/>
      <c r="DW3020" s="168"/>
      <c r="DX3020" s="168"/>
      <c r="DY3020" s="168"/>
      <c r="DZ3020" s="168"/>
      <c r="EA3020" s="168"/>
      <c r="EB3020" s="168"/>
      <c r="EC3020" s="168"/>
      <c r="ED3020" s="168"/>
      <c r="EE3020" s="168"/>
      <c r="EF3020" s="168"/>
      <c r="EG3020" s="168"/>
      <c r="EH3020" s="168"/>
      <c r="EI3020" s="168"/>
      <c r="EJ3020" s="168"/>
      <c r="EK3020" s="168"/>
      <c r="EL3020" s="168"/>
      <c r="EM3020" s="168"/>
      <c r="EN3020" s="168"/>
      <c r="EO3020" s="168"/>
      <c r="EP3020" s="168"/>
      <c r="EQ3020" s="168"/>
      <c r="ER3020" s="168"/>
      <c r="ES3020" s="168"/>
      <c r="ET3020" s="168"/>
      <c r="EU3020" s="168"/>
      <c r="EV3020" s="168"/>
      <c r="EW3020" s="168"/>
      <c r="EX3020" s="168"/>
      <c r="EY3020" s="168"/>
      <c r="EZ3020" s="168"/>
      <c r="FA3020" s="168"/>
      <c r="FB3020" s="168"/>
      <c r="FC3020" s="168"/>
      <c r="FD3020" s="168"/>
    </row>
    <row r="3021" spans="1:160" s="5" customFormat="1" ht="24.9" customHeight="1" x14ac:dyDescent="0.3">
      <c r="A3021" s="263"/>
      <c r="B3021" s="263"/>
      <c r="C3021" s="265"/>
      <c r="D3021" s="481"/>
      <c r="E3021" s="482"/>
      <c r="F3021" s="482"/>
      <c r="G3021" s="482"/>
      <c r="H3021" s="482"/>
      <c r="I3021" s="482"/>
      <c r="J3021" s="482"/>
      <c r="K3021" s="482"/>
      <c r="L3021" s="482"/>
      <c r="M3021" s="483"/>
      <c r="N3021" s="16">
        <v>14001616</v>
      </c>
      <c r="O3021" s="412" t="s">
        <v>316</v>
      </c>
      <c r="P3021" s="413"/>
      <c r="Q3021" s="8">
        <v>52</v>
      </c>
      <c r="R3021" s="8">
        <v>6</v>
      </c>
      <c r="S3021" s="8">
        <v>0.25</v>
      </c>
      <c r="T3021" s="9">
        <v>1</v>
      </c>
      <c r="U3021" s="17">
        <f t="shared" si="194"/>
        <v>78</v>
      </c>
      <c r="V3021" s="33"/>
      <c r="W3021" s="57">
        <v>19</v>
      </c>
      <c r="X3021" s="86"/>
      <c r="Y3021" s="33"/>
      <c r="Z3021" s="36"/>
      <c r="AA3021" s="36"/>
      <c r="AD3021" s="33"/>
      <c r="AG3021" s="33"/>
      <c r="AH3021" s="43"/>
      <c r="AI3021" s="43"/>
      <c r="AJ3021" s="43"/>
      <c r="AK3021" s="43"/>
      <c r="AL3021" s="43"/>
      <c r="AM3021" s="43"/>
      <c r="AN3021" s="43"/>
      <c r="AO3021" s="43"/>
      <c r="AP3021" s="43"/>
      <c r="AQ3021" s="43"/>
      <c r="AR3021" s="43"/>
      <c r="AS3021" s="43"/>
      <c r="AT3021" s="43"/>
      <c r="AU3021" s="44"/>
      <c r="AV3021" s="33"/>
      <c r="AW3021" s="33"/>
      <c r="AX3021" s="33"/>
      <c r="AZ3021" s="141"/>
      <c r="BE3021" s="168"/>
      <c r="BF3021" s="168"/>
      <c r="BG3021" s="168"/>
      <c r="BH3021" s="168"/>
      <c r="BI3021" s="168"/>
      <c r="BJ3021" s="168"/>
      <c r="BK3021" s="168"/>
      <c r="BL3021" s="168"/>
      <c r="BM3021" s="168"/>
      <c r="DK3021" s="168"/>
      <c r="DL3021" s="168"/>
      <c r="DM3021" s="168"/>
      <c r="DN3021" s="168"/>
      <c r="DO3021" s="168"/>
      <c r="DP3021" s="168"/>
      <c r="DQ3021" s="168"/>
      <c r="DR3021" s="168"/>
      <c r="DS3021" s="168"/>
      <c r="DT3021" s="168"/>
      <c r="DU3021" s="168"/>
      <c r="DV3021" s="168"/>
      <c r="DW3021" s="168"/>
      <c r="DX3021" s="168"/>
      <c r="DY3021" s="168"/>
      <c r="DZ3021" s="168"/>
      <c r="EA3021" s="168"/>
      <c r="EB3021" s="168"/>
      <c r="EC3021" s="168"/>
      <c r="ED3021" s="168"/>
      <c r="EE3021" s="168"/>
      <c r="EF3021" s="168"/>
      <c r="EG3021" s="168"/>
      <c r="EH3021" s="168"/>
      <c r="EI3021" s="168"/>
      <c r="EJ3021" s="168"/>
      <c r="EK3021" s="168"/>
      <c r="EL3021" s="168"/>
      <c r="EM3021" s="168"/>
      <c r="EN3021" s="168"/>
      <c r="EO3021" s="168"/>
      <c r="EP3021" s="168"/>
      <c r="EQ3021" s="168"/>
      <c r="ER3021" s="168"/>
      <c r="ES3021" s="168"/>
      <c r="ET3021" s="168"/>
      <c r="EU3021" s="168"/>
      <c r="EV3021" s="168"/>
      <c r="EW3021" s="168"/>
      <c r="EX3021" s="168"/>
      <c r="EY3021" s="168"/>
      <c r="EZ3021" s="168"/>
      <c r="FA3021" s="168"/>
      <c r="FB3021" s="168"/>
      <c r="FC3021" s="168"/>
      <c r="FD3021" s="168"/>
    </row>
    <row r="3022" spans="1:160" s="5" customFormat="1" ht="24.9" customHeight="1" x14ac:dyDescent="0.3">
      <c r="A3022" s="263"/>
      <c r="B3022" s="263"/>
      <c r="C3022" s="265"/>
      <c r="D3022" s="481"/>
      <c r="E3022" s="482"/>
      <c r="F3022" s="482"/>
      <c r="G3022" s="482"/>
      <c r="H3022" s="482"/>
      <c r="I3022" s="482"/>
      <c r="J3022" s="482"/>
      <c r="K3022" s="482"/>
      <c r="L3022" s="482"/>
      <c r="M3022" s="483"/>
      <c r="N3022" s="16">
        <v>14001545</v>
      </c>
      <c r="O3022" s="412" t="s">
        <v>316</v>
      </c>
      <c r="P3022" s="413"/>
      <c r="Q3022" s="8">
        <v>57</v>
      </c>
      <c r="R3022" s="8">
        <v>7</v>
      </c>
      <c r="S3022" s="8">
        <v>0.4</v>
      </c>
      <c r="T3022" s="9">
        <v>1</v>
      </c>
      <c r="U3022" s="17">
        <f t="shared" si="194"/>
        <v>159.60000000000002</v>
      </c>
      <c r="V3022" s="33"/>
      <c r="W3022" s="57">
        <v>7</v>
      </c>
      <c r="X3022" s="86"/>
      <c r="Y3022" s="33"/>
      <c r="Z3022" s="36"/>
      <c r="AA3022" s="36"/>
      <c r="AD3022" s="33"/>
      <c r="AG3022" s="33"/>
      <c r="AH3022" s="43"/>
      <c r="AI3022" s="43"/>
      <c r="AJ3022" s="43"/>
      <c r="AK3022" s="43"/>
      <c r="AL3022" s="43"/>
      <c r="AM3022" s="43"/>
      <c r="AN3022" s="43"/>
      <c r="AO3022" s="43"/>
      <c r="AP3022" s="43"/>
      <c r="AQ3022" s="43"/>
      <c r="AR3022" s="43"/>
      <c r="AS3022" s="43"/>
      <c r="AT3022" s="43"/>
      <c r="AU3022" s="44"/>
      <c r="AV3022" s="33"/>
      <c r="AW3022" s="33"/>
      <c r="AX3022" s="33"/>
      <c r="AZ3022" s="141"/>
      <c r="BE3022" s="168"/>
      <c r="BF3022" s="168"/>
      <c r="BG3022" s="168"/>
      <c r="BH3022" s="168"/>
      <c r="BI3022" s="168"/>
      <c r="BJ3022" s="168"/>
      <c r="BK3022" s="168"/>
      <c r="BL3022" s="168"/>
      <c r="BM3022" s="168"/>
      <c r="DK3022" s="168"/>
      <c r="DL3022" s="168"/>
      <c r="DM3022" s="168"/>
      <c r="DN3022" s="168"/>
      <c r="DO3022" s="168"/>
      <c r="DP3022" s="168"/>
      <c r="DQ3022" s="168"/>
      <c r="DR3022" s="168"/>
      <c r="DS3022" s="168"/>
      <c r="DT3022" s="168"/>
      <c r="DU3022" s="168"/>
      <c r="DV3022" s="168"/>
      <c r="DW3022" s="168"/>
      <c r="DX3022" s="168"/>
      <c r="DY3022" s="168"/>
      <c r="DZ3022" s="168"/>
      <c r="EA3022" s="168"/>
      <c r="EB3022" s="168"/>
      <c r="EC3022" s="168"/>
      <c r="ED3022" s="168"/>
      <c r="EE3022" s="168"/>
      <c r="EF3022" s="168"/>
      <c r="EG3022" s="168"/>
      <c r="EH3022" s="168"/>
      <c r="EI3022" s="168"/>
      <c r="EJ3022" s="168"/>
      <c r="EK3022" s="168"/>
      <c r="EL3022" s="168"/>
      <c r="EM3022" s="168"/>
      <c r="EN3022" s="168"/>
      <c r="EO3022" s="168"/>
      <c r="EP3022" s="168"/>
      <c r="EQ3022" s="168"/>
      <c r="ER3022" s="168"/>
      <c r="ES3022" s="168"/>
      <c r="ET3022" s="168"/>
      <c r="EU3022" s="168"/>
      <c r="EV3022" s="168"/>
      <c r="EW3022" s="168"/>
      <c r="EX3022" s="168"/>
      <c r="EY3022" s="168"/>
      <c r="EZ3022" s="168"/>
      <c r="FA3022" s="168"/>
      <c r="FB3022" s="168"/>
      <c r="FC3022" s="168"/>
      <c r="FD3022" s="168"/>
    </row>
    <row r="3023" spans="1:160" s="5" customFormat="1" ht="24.9" customHeight="1" x14ac:dyDescent="0.3">
      <c r="A3023" s="263"/>
      <c r="B3023" s="263"/>
      <c r="C3023" s="265"/>
      <c r="D3023" s="481"/>
      <c r="E3023" s="482"/>
      <c r="F3023" s="482"/>
      <c r="G3023" s="482"/>
      <c r="H3023" s="482"/>
      <c r="I3023" s="482"/>
      <c r="J3023" s="482"/>
      <c r="K3023" s="482"/>
      <c r="L3023" s="482"/>
      <c r="M3023" s="483"/>
      <c r="N3023" s="16">
        <v>14001517</v>
      </c>
      <c r="O3023" s="412" t="s">
        <v>316</v>
      </c>
      <c r="P3023" s="413"/>
      <c r="Q3023" s="8">
        <v>54</v>
      </c>
      <c r="R3023" s="8">
        <v>7</v>
      </c>
      <c r="S3023" s="8">
        <v>0.4</v>
      </c>
      <c r="T3023" s="9">
        <v>1</v>
      </c>
      <c r="U3023" s="17">
        <f t="shared" si="194"/>
        <v>151.20000000000002</v>
      </c>
      <c r="V3023" s="33"/>
      <c r="W3023" s="57">
        <v>8</v>
      </c>
      <c r="X3023" s="86"/>
      <c r="Y3023" s="33"/>
      <c r="Z3023" s="36"/>
      <c r="AA3023" s="36"/>
      <c r="AD3023" s="33"/>
      <c r="AG3023" s="33"/>
      <c r="AH3023" s="43"/>
      <c r="AI3023" s="43"/>
      <c r="AJ3023" s="43"/>
      <c r="AK3023" s="43"/>
      <c r="AL3023" s="43"/>
      <c r="AM3023" s="43"/>
      <c r="AN3023" s="43"/>
      <c r="AO3023" s="43"/>
      <c r="AP3023" s="43"/>
      <c r="AQ3023" s="43"/>
      <c r="AR3023" s="43"/>
      <c r="AS3023" s="43"/>
      <c r="AT3023" s="43"/>
      <c r="AU3023" s="44"/>
      <c r="AV3023" s="33"/>
      <c r="AW3023" s="33"/>
      <c r="AX3023" s="33"/>
      <c r="AZ3023" s="141"/>
      <c r="BE3023" s="168"/>
      <c r="BF3023" s="168"/>
      <c r="BG3023" s="168"/>
      <c r="BH3023" s="168"/>
      <c r="BI3023" s="168"/>
      <c r="BJ3023" s="168"/>
      <c r="BK3023" s="168"/>
      <c r="BL3023" s="168"/>
      <c r="BM3023" s="168"/>
      <c r="DK3023" s="168"/>
      <c r="DL3023" s="168"/>
      <c r="DM3023" s="168"/>
      <c r="DN3023" s="168"/>
      <c r="DO3023" s="168"/>
      <c r="DP3023" s="168"/>
      <c r="DQ3023" s="168"/>
      <c r="DR3023" s="168"/>
      <c r="DS3023" s="168"/>
      <c r="DT3023" s="168"/>
      <c r="DU3023" s="168"/>
      <c r="DV3023" s="168"/>
      <c r="DW3023" s="168"/>
      <c r="DX3023" s="168"/>
      <c r="DY3023" s="168"/>
      <c r="DZ3023" s="168"/>
      <c r="EA3023" s="168"/>
      <c r="EB3023" s="168"/>
      <c r="EC3023" s="168"/>
      <c r="ED3023" s="168"/>
      <c r="EE3023" s="168"/>
      <c r="EF3023" s="168"/>
      <c r="EG3023" s="168"/>
      <c r="EH3023" s="168"/>
      <c r="EI3023" s="168"/>
      <c r="EJ3023" s="168"/>
      <c r="EK3023" s="168"/>
      <c r="EL3023" s="168"/>
      <c r="EM3023" s="168"/>
      <c r="EN3023" s="168"/>
      <c r="EO3023" s="168"/>
      <c r="EP3023" s="168"/>
      <c r="EQ3023" s="168"/>
      <c r="ER3023" s="168"/>
      <c r="ES3023" s="168"/>
      <c r="ET3023" s="168"/>
      <c r="EU3023" s="168"/>
      <c r="EV3023" s="168"/>
      <c r="EW3023" s="168"/>
      <c r="EX3023" s="168"/>
      <c r="EY3023" s="168"/>
      <c r="EZ3023" s="168"/>
      <c r="FA3023" s="168"/>
      <c r="FB3023" s="168"/>
      <c r="FC3023" s="168"/>
      <c r="FD3023" s="168"/>
    </row>
    <row r="3024" spans="1:160" s="5" customFormat="1" ht="24.9" customHeight="1" x14ac:dyDescent="0.3">
      <c r="A3024" s="263"/>
      <c r="B3024" s="263"/>
      <c r="C3024" s="265"/>
      <c r="D3024" s="481"/>
      <c r="E3024" s="482"/>
      <c r="F3024" s="482"/>
      <c r="G3024" s="482"/>
      <c r="H3024" s="482"/>
      <c r="I3024" s="482"/>
      <c r="J3024" s="482"/>
      <c r="K3024" s="482"/>
      <c r="L3024" s="482"/>
      <c r="M3024" s="483"/>
      <c r="N3024" s="16"/>
      <c r="O3024" s="412"/>
      <c r="P3024" s="413"/>
      <c r="Q3024" s="8"/>
      <c r="R3024" s="8"/>
      <c r="S3024" s="8"/>
      <c r="T3024" s="9"/>
      <c r="U3024" s="17"/>
      <c r="V3024" s="33"/>
      <c r="W3024" s="57"/>
      <c r="X3024" s="86"/>
      <c r="Y3024" s="33"/>
      <c r="Z3024" s="36"/>
      <c r="AA3024" s="36"/>
      <c r="AD3024" s="33"/>
      <c r="AG3024" s="33"/>
      <c r="AH3024" s="43"/>
      <c r="AI3024" s="43"/>
      <c r="AJ3024" s="43"/>
      <c r="AK3024" s="43"/>
      <c r="AL3024" s="43"/>
      <c r="AM3024" s="43"/>
      <c r="AN3024" s="43"/>
      <c r="AO3024" s="43"/>
      <c r="AP3024" s="43"/>
      <c r="AQ3024" s="43"/>
      <c r="AR3024" s="43"/>
      <c r="AS3024" s="43"/>
      <c r="AT3024" s="43"/>
      <c r="AU3024" s="44"/>
      <c r="AV3024" s="33"/>
      <c r="AW3024" s="33"/>
      <c r="AX3024" s="33"/>
      <c r="AZ3024" s="141"/>
      <c r="BE3024" s="168"/>
      <c r="BF3024" s="168"/>
      <c r="BG3024" s="168"/>
      <c r="BH3024" s="168"/>
      <c r="BI3024" s="168"/>
      <c r="BJ3024" s="168"/>
      <c r="BK3024" s="168"/>
      <c r="BL3024" s="168"/>
      <c r="BM3024" s="168"/>
      <c r="DK3024" s="168"/>
      <c r="DL3024" s="168"/>
      <c r="DM3024" s="168"/>
      <c r="DN3024" s="168"/>
      <c r="DO3024" s="168"/>
      <c r="DP3024" s="168"/>
      <c r="DQ3024" s="168"/>
      <c r="DR3024" s="168"/>
      <c r="DS3024" s="168"/>
      <c r="DT3024" s="168"/>
      <c r="DU3024" s="168"/>
      <c r="DV3024" s="168"/>
      <c r="DW3024" s="168"/>
      <c r="DX3024" s="168"/>
      <c r="DY3024" s="168"/>
      <c r="DZ3024" s="168"/>
      <c r="EA3024" s="168"/>
      <c r="EB3024" s="168"/>
      <c r="EC3024" s="168"/>
      <c r="ED3024" s="168"/>
      <c r="EE3024" s="168"/>
      <c r="EF3024" s="168"/>
      <c r="EG3024" s="168"/>
      <c r="EH3024" s="168"/>
      <c r="EI3024" s="168"/>
      <c r="EJ3024" s="168"/>
      <c r="EK3024" s="168"/>
      <c r="EL3024" s="168"/>
      <c r="EM3024" s="168"/>
      <c r="EN3024" s="168"/>
      <c r="EO3024" s="168"/>
      <c r="EP3024" s="168"/>
      <c r="EQ3024" s="168"/>
      <c r="ER3024" s="168"/>
      <c r="ES3024" s="168"/>
      <c r="ET3024" s="168"/>
      <c r="EU3024" s="168"/>
      <c r="EV3024" s="168"/>
      <c r="EW3024" s="168"/>
      <c r="EX3024" s="168"/>
      <c r="EY3024" s="168"/>
      <c r="EZ3024" s="168"/>
      <c r="FA3024" s="168"/>
      <c r="FB3024" s="168"/>
      <c r="FC3024" s="168"/>
      <c r="FD3024" s="168"/>
    </row>
    <row r="3025" spans="1:160" s="5" customFormat="1" ht="24.9" customHeight="1" x14ac:dyDescent="0.3">
      <c r="A3025" s="263"/>
      <c r="B3025" s="263"/>
      <c r="C3025" s="265"/>
      <c r="D3025" s="481"/>
      <c r="E3025" s="482"/>
      <c r="F3025" s="482"/>
      <c r="G3025" s="482"/>
      <c r="H3025" s="482"/>
      <c r="I3025" s="482"/>
      <c r="J3025" s="482"/>
      <c r="K3025" s="482"/>
      <c r="L3025" s="482"/>
      <c r="M3025" s="483"/>
      <c r="N3025" s="16"/>
      <c r="O3025" s="412"/>
      <c r="P3025" s="413"/>
      <c r="Q3025" s="8"/>
      <c r="R3025" s="8"/>
      <c r="S3025" s="8"/>
      <c r="T3025" s="9"/>
      <c r="U3025" s="17"/>
      <c r="V3025" s="33"/>
      <c r="W3025" s="57"/>
      <c r="X3025" s="86"/>
      <c r="Y3025" s="33"/>
      <c r="Z3025" s="36"/>
      <c r="AA3025" s="36"/>
      <c r="AD3025" s="33"/>
      <c r="AG3025" s="33"/>
      <c r="AH3025" s="43"/>
      <c r="AI3025" s="43"/>
      <c r="AJ3025" s="43"/>
      <c r="AK3025" s="43"/>
      <c r="AL3025" s="43"/>
      <c r="AM3025" s="43"/>
      <c r="AN3025" s="43"/>
      <c r="AO3025" s="43"/>
      <c r="AP3025" s="43"/>
      <c r="AQ3025" s="43"/>
      <c r="AR3025" s="43"/>
      <c r="AS3025" s="43"/>
      <c r="AT3025" s="43"/>
      <c r="AU3025" s="44"/>
      <c r="AV3025" s="33"/>
      <c r="AW3025" s="33"/>
      <c r="AX3025" s="33"/>
      <c r="AZ3025" s="141"/>
      <c r="BE3025" s="168"/>
      <c r="BF3025" s="168"/>
      <c r="BG3025" s="168"/>
      <c r="BH3025" s="168"/>
      <c r="BI3025" s="168"/>
      <c r="BJ3025" s="168"/>
      <c r="BK3025" s="168"/>
      <c r="BL3025" s="168"/>
      <c r="BM3025" s="168"/>
      <c r="DK3025" s="168"/>
      <c r="DL3025" s="168"/>
      <c r="DM3025" s="168"/>
      <c r="DN3025" s="168"/>
      <c r="DO3025" s="168"/>
      <c r="DP3025" s="168"/>
      <c r="DQ3025" s="168"/>
      <c r="DR3025" s="168"/>
      <c r="DS3025" s="168"/>
      <c r="DT3025" s="168"/>
      <c r="DU3025" s="168"/>
      <c r="DV3025" s="168"/>
      <c r="DW3025" s="168"/>
      <c r="DX3025" s="168"/>
      <c r="DY3025" s="168"/>
      <c r="DZ3025" s="168"/>
      <c r="EA3025" s="168"/>
      <c r="EB3025" s="168"/>
      <c r="EC3025" s="168"/>
      <c r="ED3025" s="168"/>
      <c r="EE3025" s="168"/>
      <c r="EF3025" s="168"/>
      <c r="EG3025" s="168"/>
      <c r="EH3025" s="168"/>
      <c r="EI3025" s="168"/>
      <c r="EJ3025" s="168"/>
      <c r="EK3025" s="168"/>
      <c r="EL3025" s="168"/>
      <c r="EM3025" s="168"/>
      <c r="EN3025" s="168"/>
      <c r="EO3025" s="168"/>
      <c r="EP3025" s="168"/>
      <c r="EQ3025" s="168"/>
      <c r="ER3025" s="168"/>
      <c r="ES3025" s="168"/>
      <c r="ET3025" s="168"/>
      <c r="EU3025" s="168"/>
      <c r="EV3025" s="168"/>
      <c r="EW3025" s="168"/>
      <c r="EX3025" s="168"/>
      <c r="EY3025" s="168"/>
      <c r="EZ3025" s="168"/>
      <c r="FA3025" s="168"/>
      <c r="FB3025" s="168"/>
      <c r="FC3025" s="168"/>
      <c r="FD3025" s="168"/>
    </row>
    <row r="3026" spans="1:160" s="5" customFormat="1" ht="24.9" customHeight="1" thickBot="1" x14ac:dyDescent="0.35">
      <c r="A3026" s="263"/>
      <c r="B3026" s="263"/>
      <c r="C3026" s="265"/>
      <c r="D3026" s="481"/>
      <c r="E3026" s="482"/>
      <c r="F3026" s="482"/>
      <c r="G3026" s="482"/>
      <c r="H3026" s="482"/>
      <c r="I3026" s="482"/>
      <c r="J3026" s="482"/>
      <c r="K3026" s="482"/>
      <c r="L3026" s="482"/>
      <c r="M3026" s="483"/>
      <c r="N3026" s="414" t="s">
        <v>16</v>
      </c>
      <c r="O3026" s="415"/>
      <c r="P3026" s="415"/>
      <c r="Q3026" s="415"/>
      <c r="R3026" s="415"/>
      <c r="S3026" s="415"/>
      <c r="T3026" s="415"/>
      <c r="U3026" s="18">
        <f>SUM(U3006:U3025)</f>
        <v>1808.32</v>
      </c>
      <c r="V3026" s="33"/>
      <c r="W3026" s="57"/>
      <c r="X3026" s="86"/>
      <c r="Y3026" s="33"/>
      <c r="Z3026" s="36"/>
      <c r="AA3026" s="36"/>
      <c r="AD3026" s="33"/>
      <c r="AG3026" s="33"/>
      <c r="AH3026" s="43"/>
      <c r="AI3026" s="43"/>
      <c r="AJ3026" s="43"/>
      <c r="AK3026" s="43"/>
      <c r="AL3026" s="43"/>
      <c r="AM3026" s="43"/>
      <c r="AN3026" s="43"/>
      <c r="AO3026" s="43"/>
      <c r="AP3026" s="43"/>
      <c r="AQ3026" s="43"/>
      <c r="AR3026" s="43"/>
      <c r="AS3026" s="43"/>
      <c r="AT3026" s="43"/>
      <c r="AU3026" s="44"/>
      <c r="AV3026" s="33"/>
      <c r="AW3026" s="33"/>
      <c r="AX3026" s="33"/>
      <c r="AZ3026" s="141"/>
      <c r="BE3026" s="168"/>
      <c r="BF3026" s="168"/>
      <c r="BG3026" s="168"/>
      <c r="BH3026" s="168"/>
      <c r="BI3026" s="168"/>
      <c r="BJ3026" s="168"/>
      <c r="BK3026" s="168"/>
      <c r="BL3026" s="168"/>
      <c r="BM3026" s="168"/>
      <c r="DK3026" s="168"/>
      <c r="DL3026" s="168"/>
      <c r="DM3026" s="168"/>
      <c r="DN3026" s="168"/>
      <c r="DO3026" s="168"/>
      <c r="DP3026" s="168"/>
      <c r="DQ3026" s="168"/>
      <c r="DR3026" s="168"/>
      <c r="DS3026" s="168"/>
      <c r="DT3026" s="168"/>
      <c r="DU3026" s="168"/>
      <c r="DV3026" s="168"/>
      <c r="DW3026" s="168"/>
      <c r="DX3026" s="168"/>
      <c r="DY3026" s="168"/>
      <c r="DZ3026" s="168"/>
      <c r="EA3026" s="168"/>
      <c r="EB3026" s="168"/>
      <c r="EC3026" s="168"/>
      <c r="ED3026" s="168"/>
      <c r="EE3026" s="168"/>
      <c r="EF3026" s="168"/>
      <c r="EG3026" s="168"/>
      <c r="EH3026" s="168"/>
      <c r="EI3026" s="168"/>
      <c r="EJ3026" s="168"/>
      <c r="EK3026" s="168"/>
      <c r="EL3026" s="168"/>
      <c r="EM3026" s="168"/>
      <c r="EN3026" s="168"/>
      <c r="EO3026" s="168"/>
      <c r="EP3026" s="168"/>
      <c r="EQ3026" s="168"/>
      <c r="ER3026" s="168"/>
      <c r="ES3026" s="168"/>
      <c r="ET3026" s="168"/>
      <c r="EU3026" s="168"/>
      <c r="EV3026" s="168"/>
      <c r="EW3026" s="168"/>
      <c r="EX3026" s="168"/>
      <c r="EY3026" s="168"/>
      <c r="EZ3026" s="168"/>
      <c r="FA3026" s="168"/>
      <c r="FB3026" s="168"/>
      <c r="FC3026" s="168"/>
      <c r="FD3026" s="168"/>
    </row>
    <row r="3027" spans="1:160" s="5" customFormat="1" ht="14.4" customHeight="1" x14ac:dyDescent="0.3">
      <c r="A3027" s="263"/>
      <c r="B3027" s="263"/>
      <c r="C3027" s="265"/>
      <c r="D3027" s="481"/>
      <c r="E3027" s="482"/>
      <c r="F3027" s="482"/>
      <c r="G3027" s="482"/>
      <c r="H3027" s="482"/>
      <c r="I3027" s="482"/>
      <c r="J3027" s="482"/>
      <c r="K3027" s="482"/>
      <c r="L3027" s="482"/>
      <c r="M3027" s="483"/>
      <c r="N3027" s="416" t="s">
        <v>17</v>
      </c>
      <c r="O3027" s="417"/>
      <c r="P3027" s="417"/>
      <c r="Q3027" s="417"/>
      <c r="R3027" s="417"/>
      <c r="S3027" s="417"/>
      <c r="T3027" s="417"/>
      <c r="U3027" s="418"/>
      <c r="V3027" s="87"/>
      <c r="W3027" s="57"/>
      <c r="X3027" s="86"/>
      <c r="Y3027" s="33"/>
      <c r="Z3027" s="36"/>
      <c r="AA3027" s="36"/>
      <c r="AD3027" s="33"/>
      <c r="AG3027" s="33"/>
      <c r="AH3027" s="43"/>
      <c r="AI3027" s="43"/>
      <c r="AJ3027" s="43"/>
      <c r="AK3027" s="43"/>
      <c r="AL3027" s="43"/>
      <c r="AM3027" s="43"/>
      <c r="AN3027" s="43"/>
      <c r="AO3027" s="43"/>
      <c r="AP3027" s="43"/>
      <c r="AQ3027" s="43"/>
      <c r="AR3027" s="43"/>
      <c r="AS3027" s="43"/>
      <c r="AT3027" s="43"/>
      <c r="AU3027" s="44"/>
      <c r="AV3027" s="33"/>
      <c r="AW3027" s="33"/>
      <c r="AX3027" s="33"/>
      <c r="AZ3027" s="141"/>
      <c r="BE3027" s="168"/>
      <c r="BF3027" s="168"/>
      <c r="BG3027" s="168"/>
      <c r="BH3027" s="168"/>
      <c r="BI3027" s="168"/>
      <c r="BJ3027" s="168"/>
      <c r="BK3027" s="168"/>
      <c r="BL3027" s="168"/>
      <c r="BM3027" s="168"/>
      <c r="DK3027" s="168"/>
      <c r="DL3027" s="168"/>
      <c r="DM3027" s="168"/>
      <c r="DN3027" s="168"/>
      <c r="DO3027" s="168"/>
      <c r="DP3027" s="168"/>
      <c r="DQ3027" s="168"/>
      <c r="DR3027" s="168"/>
      <c r="DS3027" s="168"/>
      <c r="DT3027" s="168"/>
      <c r="DU3027" s="168"/>
      <c r="DV3027" s="168"/>
      <c r="DW3027" s="168"/>
      <c r="DX3027" s="168"/>
      <c r="DY3027" s="168"/>
      <c r="DZ3027" s="168"/>
      <c r="EA3027" s="168"/>
      <c r="EB3027" s="168"/>
      <c r="EC3027" s="168"/>
      <c r="ED3027" s="168"/>
      <c r="EE3027" s="168"/>
      <c r="EF3027" s="168"/>
      <c r="EG3027" s="168"/>
      <c r="EH3027" s="168"/>
      <c r="EI3027" s="168"/>
      <c r="EJ3027" s="168"/>
      <c r="EK3027" s="168"/>
      <c r="EL3027" s="168"/>
      <c r="EM3027" s="168"/>
      <c r="EN3027" s="168"/>
      <c r="EO3027" s="168"/>
      <c r="EP3027" s="168"/>
      <c r="EQ3027" s="168"/>
      <c r="ER3027" s="168"/>
      <c r="ES3027" s="168"/>
      <c r="ET3027" s="168"/>
      <c r="EU3027" s="168"/>
      <c r="EV3027" s="168"/>
      <c r="EW3027" s="168"/>
      <c r="EX3027" s="168"/>
      <c r="EY3027" s="168"/>
      <c r="EZ3027" s="168"/>
      <c r="FA3027" s="168"/>
      <c r="FB3027" s="168"/>
      <c r="FC3027" s="168"/>
      <c r="FD3027" s="168"/>
    </row>
    <row r="3028" spans="1:160" s="5" customFormat="1" x14ac:dyDescent="0.3">
      <c r="A3028" s="263"/>
      <c r="B3028" s="263"/>
      <c r="C3028" s="265"/>
      <c r="D3028" s="481"/>
      <c r="E3028" s="482"/>
      <c r="F3028" s="482"/>
      <c r="G3028" s="482"/>
      <c r="H3028" s="482"/>
      <c r="I3028" s="482"/>
      <c r="J3028" s="482"/>
      <c r="K3028" s="482"/>
      <c r="L3028" s="482"/>
      <c r="M3028" s="483"/>
      <c r="N3028" s="419"/>
      <c r="O3028" s="420"/>
      <c r="P3028" s="420"/>
      <c r="Q3028" s="420"/>
      <c r="R3028" s="420"/>
      <c r="S3028" s="420"/>
      <c r="T3028" s="420"/>
      <c r="U3028" s="421"/>
      <c r="V3028" s="33"/>
      <c r="W3028" s="57"/>
      <c r="X3028" s="86"/>
      <c r="Y3028" s="33"/>
      <c r="Z3028" s="36"/>
      <c r="AA3028" s="36"/>
      <c r="AD3028" s="33"/>
      <c r="AG3028" s="33"/>
      <c r="AH3028" s="43"/>
      <c r="AI3028" s="43"/>
      <c r="AJ3028" s="43"/>
      <c r="AK3028" s="43"/>
      <c r="AL3028" s="43"/>
      <c r="AM3028" s="43"/>
      <c r="AN3028" s="43"/>
      <c r="AO3028" s="43"/>
      <c r="AP3028" s="43"/>
      <c r="AQ3028" s="43"/>
      <c r="AR3028" s="43"/>
      <c r="AS3028" s="43"/>
      <c r="AT3028" s="43"/>
      <c r="AU3028" s="44"/>
      <c r="AV3028" s="33"/>
      <c r="AW3028" s="33"/>
      <c r="AX3028" s="33"/>
      <c r="AZ3028" s="141"/>
      <c r="BE3028" s="168"/>
      <c r="BF3028" s="168"/>
      <c r="BG3028" s="168"/>
      <c r="BH3028" s="168"/>
      <c r="BI3028" s="168"/>
      <c r="BJ3028" s="168"/>
      <c r="BK3028" s="168"/>
      <c r="BL3028" s="168"/>
      <c r="BM3028" s="168"/>
      <c r="DK3028" s="168"/>
      <c r="DL3028" s="168"/>
      <c r="DM3028" s="168"/>
      <c r="DN3028" s="168"/>
      <c r="DO3028" s="168"/>
      <c r="DP3028" s="168"/>
      <c r="DQ3028" s="168"/>
      <c r="DR3028" s="168"/>
      <c r="DS3028" s="168"/>
      <c r="DT3028" s="168"/>
      <c r="DU3028" s="168"/>
      <c r="DV3028" s="168"/>
      <c r="DW3028" s="168"/>
      <c r="DX3028" s="168"/>
      <c r="DY3028" s="168"/>
      <c r="DZ3028" s="168"/>
      <c r="EA3028" s="168"/>
      <c r="EB3028" s="168"/>
      <c r="EC3028" s="168"/>
      <c r="ED3028" s="168"/>
      <c r="EE3028" s="168"/>
      <c r="EF3028" s="168"/>
      <c r="EG3028" s="168"/>
      <c r="EH3028" s="168"/>
      <c r="EI3028" s="168"/>
      <c r="EJ3028" s="168"/>
      <c r="EK3028" s="168"/>
      <c r="EL3028" s="168"/>
      <c r="EM3028" s="168"/>
      <c r="EN3028" s="168"/>
      <c r="EO3028" s="168"/>
      <c r="EP3028" s="168"/>
      <c r="EQ3028" s="168"/>
      <c r="ER3028" s="168"/>
      <c r="ES3028" s="168"/>
      <c r="ET3028" s="168"/>
      <c r="EU3028" s="168"/>
      <c r="EV3028" s="168"/>
      <c r="EW3028" s="168"/>
      <c r="EX3028" s="168"/>
      <c r="EY3028" s="168"/>
      <c r="EZ3028" s="168"/>
      <c r="FA3028" s="168"/>
      <c r="FB3028" s="168"/>
      <c r="FC3028" s="168"/>
      <c r="FD3028" s="168"/>
    </row>
    <row r="3029" spans="1:160" s="5" customFormat="1" x14ac:dyDescent="0.3">
      <c r="A3029" s="263"/>
      <c r="B3029" s="263"/>
      <c r="C3029" s="265"/>
      <c r="D3029" s="481"/>
      <c r="E3029" s="482"/>
      <c r="F3029" s="482"/>
      <c r="G3029" s="482"/>
      <c r="H3029" s="482"/>
      <c r="I3029" s="482"/>
      <c r="J3029" s="482"/>
      <c r="K3029" s="482"/>
      <c r="L3029" s="482"/>
      <c r="M3029" s="483"/>
      <c r="N3029" s="419"/>
      <c r="O3029" s="420"/>
      <c r="P3029" s="420"/>
      <c r="Q3029" s="420"/>
      <c r="R3029" s="420"/>
      <c r="S3029" s="420"/>
      <c r="T3029" s="420"/>
      <c r="U3029" s="421"/>
      <c r="V3029" s="33"/>
      <c r="W3029" s="57"/>
      <c r="X3029" s="86"/>
      <c r="Y3029" s="33"/>
      <c r="Z3029" s="36"/>
      <c r="AA3029" s="36"/>
      <c r="AD3029" s="33"/>
      <c r="AG3029" s="33"/>
      <c r="AH3029" s="43"/>
      <c r="AI3029" s="43"/>
      <c r="AJ3029" s="43"/>
      <c r="AK3029" s="43"/>
      <c r="AL3029" s="43"/>
      <c r="AM3029" s="43"/>
      <c r="AN3029" s="43"/>
      <c r="AO3029" s="43"/>
      <c r="AP3029" s="43"/>
      <c r="AQ3029" s="43"/>
      <c r="AR3029" s="43"/>
      <c r="AS3029" s="43"/>
      <c r="AT3029" s="43"/>
      <c r="AU3029" s="44"/>
      <c r="AV3029" s="33"/>
      <c r="AW3029" s="33"/>
      <c r="AX3029" s="33"/>
      <c r="AZ3029" s="141"/>
      <c r="BE3029" s="168"/>
      <c r="BF3029" s="168"/>
      <c r="BG3029" s="168"/>
      <c r="BH3029" s="168"/>
      <c r="BI3029" s="168"/>
      <c r="BJ3029" s="168"/>
      <c r="BK3029" s="168"/>
      <c r="BL3029" s="168"/>
      <c r="BM3029" s="168"/>
      <c r="DK3029" s="168"/>
      <c r="DL3029" s="168"/>
      <c r="DM3029" s="168"/>
      <c r="DN3029" s="168"/>
      <c r="DO3029" s="168"/>
      <c r="DP3029" s="168"/>
      <c r="DQ3029" s="168"/>
      <c r="DR3029" s="168"/>
      <c r="DS3029" s="168"/>
      <c r="DT3029" s="168"/>
      <c r="DU3029" s="168"/>
      <c r="DV3029" s="168"/>
      <c r="DW3029" s="168"/>
      <c r="DX3029" s="168"/>
      <c r="DY3029" s="168"/>
      <c r="DZ3029" s="168"/>
      <c r="EA3029" s="168"/>
      <c r="EB3029" s="168"/>
      <c r="EC3029" s="168"/>
      <c r="ED3029" s="168"/>
      <c r="EE3029" s="168"/>
      <c r="EF3029" s="168"/>
      <c r="EG3029" s="168"/>
      <c r="EH3029" s="168"/>
      <c r="EI3029" s="168"/>
      <c r="EJ3029" s="168"/>
      <c r="EK3029" s="168"/>
      <c r="EL3029" s="168"/>
      <c r="EM3029" s="168"/>
      <c r="EN3029" s="168"/>
      <c r="EO3029" s="168"/>
      <c r="EP3029" s="168"/>
      <c r="EQ3029" s="168"/>
      <c r="ER3029" s="168"/>
      <c r="ES3029" s="168"/>
      <c r="ET3029" s="168"/>
      <c r="EU3029" s="168"/>
      <c r="EV3029" s="168"/>
      <c r="EW3029" s="168"/>
      <c r="EX3029" s="168"/>
      <c r="EY3029" s="168"/>
      <c r="EZ3029" s="168"/>
      <c r="FA3029" s="168"/>
      <c r="FB3029" s="168"/>
      <c r="FC3029" s="168"/>
      <c r="FD3029" s="168"/>
    </row>
    <row r="3030" spans="1:160" s="5" customFormat="1" ht="14.4" thickBot="1" x14ac:dyDescent="0.35">
      <c r="A3030" s="263"/>
      <c r="B3030" s="263"/>
      <c r="C3030" s="265"/>
      <c r="D3030" s="425"/>
      <c r="E3030" s="426"/>
      <c r="F3030" s="426"/>
      <c r="G3030" s="426"/>
      <c r="H3030" s="426"/>
      <c r="I3030" s="426"/>
      <c r="J3030" s="426"/>
      <c r="K3030" s="426"/>
      <c r="L3030" s="426"/>
      <c r="M3030" s="427"/>
      <c r="N3030" s="422"/>
      <c r="O3030" s="423"/>
      <c r="P3030" s="423"/>
      <c r="Q3030" s="423"/>
      <c r="R3030" s="423"/>
      <c r="S3030" s="423"/>
      <c r="T3030" s="423"/>
      <c r="U3030" s="424"/>
      <c r="V3030" s="33"/>
      <c r="W3030" s="57"/>
      <c r="X3030" s="86"/>
      <c r="Y3030" s="33"/>
      <c r="Z3030" s="36"/>
      <c r="AA3030" s="36"/>
      <c r="AD3030" s="33"/>
      <c r="AG3030" s="33"/>
      <c r="AH3030" s="43"/>
      <c r="AI3030" s="43"/>
      <c r="AJ3030" s="43"/>
      <c r="AK3030" s="43"/>
      <c r="AL3030" s="43"/>
      <c r="AM3030" s="43"/>
      <c r="AN3030" s="43"/>
      <c r="AO3030" s="43"/>
      <c r="AP3030" s="43"/>
      <c r="AQ3030" s="43"/>
      <c r="AR3030" s="43"/>
      <c r="AS3030" s="43"/>
      <c r="AT3030" s="43"/>
      <c r="AU3030" s="44"/>
      <c r="AV3030" s="33"/>
      <c r="AW3030" s="33"/>
      <c r="AX3030" s="33"/>
      <c r="AZ3030" s="141"/>
      <c r="BE3030" s="168"/>
      <c r="BF3030" s="168"/>
      <c r="BG3030" s="168"/>
      <c r="BH3030" s="168"/>
      <c r="BI3030" s="168"/>
      <c r="BJ3030" s="168"/>
      <c r="BK3030" s="168"/>
      <c r="BL3030" s="168"/>
      <c r="BM3030" s="168"/>
      <c r="DK3030" s="168"/>
      <c r="DL3030" s="168"/>
      <c r="DM3030" s="168"/>
      <c r="DN3030" s="168"/>
      <c r="DO3030" s="168"/>
      <c r="DP3030" s="168"/>
      <c r="DQ3030" s="168"/>
      <c r="DR3030" s="168"/>
      <c r="DS3030" s="168"/>
      <c r="DT3030" s="168"/>
      <c r="DU3030" s="168"/>
      <c r="DV3030" s="168"/>
      <c r="DW3030" s="168"/>
      <c r="DX3030" s="168"/>
      <c r="DY3030" s="168"/>
      <c r="DZ3030" s="168"/>
      <c r="EA3030" s="168"/>
      <c r="EB3030" s="168"/>
      <c r="EC3030" s="168"/>
      <c r="ED3030" s="168"/>
      <c r="EE3030" s="168"/>
      <c r="EF3030" s="168"/>
      <c r="EG3030" s="168"/>
      <c r="EH3030" s="168"/>
      <c r="EI3030" s="168"/>
      <c r="EJ3030" s="168"/>
      <c r="EK3030" s="168"/>
      <c r="EL3030" s="168"/>
      <c r="EM3030" s="168"/>
      <c r="EN3030" s="168"/>
      <c r="EO3030" s="168"/>
      <c r="EP3030" s="168"/>
      <c r="EQ3030" s="168"/>
      <c r="ER3030" s="168"/>
      <c r="ES3030" s="168"/>
      <c r="ET3030" s="168"/>
      <c r="EU3030" s="168"/>
      <c r="EV3030" s="168"/>
      <c r="EW3030" s="168"/>
      <c r="EX3030" s="168"/>
      <c r="EY3030" s="168"/>
      <c r="EZ3030" s="168"/>
      <c r="FA3030" s="168"/>
      <c r="FB3030" s="168"/>
      <c r="FC3030" s="168"/>
      <c r="FD3030" s="168"/>
    </row>
    <row r="3031" spans="1:160" s="5" customFormat="1" ht="5.25" customHeight="1" thickBot="1" x14ac:dyDescent="0.35">
      <c r="A3031" s="263"/>
      <c r="B3031" s="263"/>
      <c r="C3031" s="265"/>
      <c r="D3031" s="428"/>
      <c r="E3031" s="428"/>
      <c r="F3031" s="428"/>
      <c r="G3031" s="428"/>
      <c r="H3031" s="428"/>
      <c r="I3031" s="428"/>
      <c r="J3031" s="428"/>
      <c r="K3031" s="428"/>
      <c r="L3031" s="428"/>
      <c r="M3031" s="428"/>
      <c r="N3031" s="428"/>
      <c r="O3031" s="428"/>
      <c r="P3031" s="428"/>
      <c r="Q3031" s="428"/>
      <c r="R3031" s="428"/>
      <c r="S3031" s="428"/>
      <c r="T3031" s="428"/>
      <c r="U3031" s="428"/>
      <c r="V3031" s="33"/>
      <c r="W3031" s="57"/>
      <c r="X3031" s="86"/>
      <c r="Y3031" s="33"/>
      <c r="Z3031" s="36"/>
      <c r="AA3031" s="36"/>
      <c r="AD3031" s="33"/>
      <c r="AG3031" s="33"/>
      <c r="AH3031" s="43"/>
      <c r="AI3031" s="43"/>
      <c r="AJ3031" s="43"/>
      <c r="AK3031" s="43"/>
      <c r="AL3031" s="43"/>
      <c r="AM3031" s="43"/>
      <c r="AN3031" s="43"/>
      <c r="AO3031" s="43"/>
      <c r="AP3031" s="43"/>
      <c r="AQ3031" s="43"/>
      <c r="AR3031" s="43"/>
      <c r="AS3031" s="43"/>
      <c r="AT3031" s="43"/>
      <c r="AU3031" s="44"/>
      <c r="AV3031" s="33"/>
      <c r="AW3031" s="33"/>
      <c r="AX3031" s="33"/>
      <c r="AZ3031" s="141"/>
      <c r="BE3031" s="168"/>
      <c r="BF3031" s="168"/>
      <c r="BG3031" s="168"/>
      <c r="BH3031" s="168"/>
      <c r="BI3031" s="168"/>
      <c r="BJ3031" s="168"/>
      <c r="BK3031" s="168"/>
      <c r="BL3031" s="168"/>
      <c r="BM3031" s="168"/>
      <c r="DK3031" s="168"/>
      <c r="DL3031" s="168"/>
      <c r="DM3031" s="168"/>
      <c r="DN3031" s="168"/>
      <c r="DO3031" s="168"/>
      <c r="DP3031" s="168"/>
      <c r="DQ3031" s="168"/>
      <c r="DR3031" s="168"/>
      <c r="DS3031" s="168"/>
      <c r="DT3031" s="168"/>
      <c r="DU3031" s="168"/>
      <c r="DV3031" s="168"/>
      <c r="DW3031" s="168"/>
      <c r="DX3031" s="168"/>
      <c r="DY3031" s="168"/>
      <c r="DZ3031" s="168"/>
      <c r="EA3031" s="168"/>
      <c r="EB3031" s="168"/>
      <c r="EC3031" s="168"/>
      <c r="ED3031" s="168"/>
      <c r="EE3031" s="168"/>
      <c r="EF3031" s="168"/>
      <c r="EG3031" s="168"/>
      <c r="EH3031" s="168"/>
      <c r="EI3031" s="168"/>
      <c r="EJ3031" s="168"/>
      <c r="EK3031" s="168"/>
      <c r="EL3031" s="168"/>
      <c r="EM3031" s="168"/>
      <c r="EN3031" s="168"/>
      <c r="EO3031" s="168"/>
      <c r="EP3031" s="168"/>
      <c r="EQ3031" s="168"/>
      <c r="ER3031" s="168"/>
      <c r="ES3031" s="168"/>
      <c r="ET3031" s="168"/>
      <c r="EU3031" s="168"/>
      <c r="EV3031" s="168"/>
      <c r="EW3031" s="168"/>
      <c r="EX3031" s="168"/>
      <c r="EY3031" s="168"/>
      <c r="EZ3031" s="168"/>
      <c r="FA3031" s="168"/>
      <c r="FB3031" s="168"/>
      <c r="FC3031" s="168"/>
      <c r="FD3031" s="168"/>
    </row>
    <row r="3032" spans="1:160" s="5" customFormat="1" ht="20.25" customHeight="1" x14ac:dyDescent="0.3">
      <c r="A3032" s="263"/>
      <c r="B3032" s="263"/>
      <c r="C3032" s="265"/>
      <c r="D3032" s="429" t="s">
        <v>18</v>
      </c>
      <c r="E3032" s="430"/>
      <c r="F3032" s="430"/>
      <c r="G3032" s="430"/>
      <c r="H3032" s="430"/>
      <c r="I3032" s="430"/>
      <c r="J3032" s="430"/>
      <c r="K3032" s="430"/>
      <c r="L3032" s="430"/>
      <c r="M3032" s="431"/>
      <c r="N3032" s="429" t="s">
        <v>19</v>
      </c>
      <c r="O3032" s="430"/>
      <c r="P3032" s="430"/>
      <c r="Q3032" s="430"/>
      <c r="R3032" s="430"/>
      <c r="S3032" s="430"/>
      <c r="T3032" s="430"/>
      <c r="U3032" s="431"/>
      <c r="V3032" s="33"/>
      <c r="W3032" s="57"/>
      <c r="X3032" s="86"/>
      <c r="Y3032" s="33"/>
      <c r="Z3032" s="36"/>
      <c r="AA3032" s="36"/>
      <c r="AD3032" s="33"/>
      <c r="AG3032" s="33"/>
      <c r="AH3032" s="43"/>
      <c r="AI3032" s="43"/>
      <c r="AJ3032" s="43"/>
      <c r="AK3032" s="43"/>
      <c r="AL3032" s="43"/>
      <c r="AM3032" s="43"/>
      <c r="AN3032" s="43"/>
      <c r="AO3032" s="43"/>
      <c r="AP3032" s="43"/>
      <c r="AQ3032" s="43"/>
      <c r="AR3032" s="43"/>
      <c r="AS3032" s="43"/>
      <c r="AT3032" s="43"/>
      <c r="AU3032" s="44"/>
      <c r="AV3032" s="33"/>
      <c r="AW3032" s="33"/>
      <c r="AX3032" s="33"/>
      <c r="AZ3032" s="141"/>
      <c r="BE3032" s="168"/>
      <c r="BF3032" s="168"/>
      <c r="BG3032" s="168"/>
      <c r="BH3032" s="168"/>
      <c r="BI3032" s="168"/>
      <c r="BJ3032" s="168"/>
      <c r="BK3032" s="168"/>
      <c r="BL3032" s="168"/>
      <c r="BM3032" s="168"/>
      <c r="DK3032" s="168"/>
      <c r="DL3032" s="168"/>
      <c r="DM3032" s="168"/>
      <c r="DN3032" s="168"/>
      <c r="DO3032" s="168"/>
      <c r="DP3032" s="168"/>
      <c r="DQ3032" s="168"/>
      <c r="DR3032" s="168"/>
      <c r="DS3032" s="168"/>
      <c r="DT3032" s="168"/>
      <c r="DU3032" s="168"/>
      <c r="DV3032" s="168"/>
      <c r="DW3032" s="168"/>
      <c r="DX3032" s="168"/>
      <c r="DY3032" s="168"/>
      <c r="DZ3032" s="168"/>
      <c r="EA3032" s="168"/>
      <c r="EB3032" s="168"/>
      <c r="EC3032" s="168"/>
      <c r="ED3032" s="168"/>
      <c r="EE3032" s="168"/>
      <c r="EF3032" s="168"/>
      <c r="EG3032" s="168"/>
      <c r="EH3032" s="168"/>
      <c r="EI3032" s="168"/>
      <c r="EJ3032" s="168"/>
      <c r="EK3032" s="168"/>
      <c r="EL3032" s="168"/>
      <c r="EM3032" s="168"/>
      <c r="EN3032" s="168"/>
      <c r="EO3032" s="168"/>
      <c r="EP3032" s="168"/>
      <c r="EQ3032" s="168"/>
      <c r="ER3032" s="168"/>
      <c r="ES3032" s="168"/>
      <c r="ET3032" s="168"/>
      <c r="EU3032" s="168"/>
      <c r="EV3032" s="168"/>
      <c r="EW3032" s="168"/>
      <c r="EX3032" s="168"/>
      <c r="EY3032" s="168"/>
      <c r="EZ3032" s="168"/>
      <c r="FA3032" s="168"/>
      <c r="FB3032" s="168"/>
      <c r="FC3032" s="168"/>
      <c r="FD3032" s="168"/>
    </row>
    <row r="3033" spans="1:160" s="5" customFormat="1" x14ac:dyDescent="0.3">
      <c r="A3033" s="263"/>
      <c r="B3033" s="263"/>
      <c r="C3033" s="265"/>
      <c r="D3033" s="432" t="s">
        <v>20</v>
      </c>
      <c r="E3033" s="433"/>
      <c r="F3033" s="433"/>
      <c r="G3033" s="433"/>
      <c r="H3033" s="433"/>
      <c r="I3033" s="433"/>
      <c r="J3033" s="433"/>
      <c r="K3033" s="433"/>
      <c r="L3033" s="433"/>
      <c r="M3033" s="434"/>
      <c r="N3033" s="435" t="s">
        <v>21</v>
      </c>
      <c r="O3033" s="436"/>
      <c r="P3033" s="436"/>
      <c r="Q3033" s="436"/>
      <c r="R3033" s="436"/>
      <c r="S3033" s="436"/>
      <c r="T3033" s="436"/>
      <c r="U3033" s="437"/>
      <c r="V3033" s="33"/>
      <c r="W3033" s="57"/>
      <c r="X3033" s="86"/>
      <c r="Y3033" s="33"/>
      <c r="Z3033" s="36"/>
      <c r="AA3033" s="36"/>
      <c r="AD3033" s="33"/>
      <c r="AG3033" s="33"/>
      <c r="AH3033" s="43"/>
      <c r="AI3033" s="43"/>
      <c r="AJ3033" s="43"/>
      <c r="AK3033" s="43"/>
      <c r="AL3033" s="43"/>
      <c r="AM3033" s="43"/>
      <c r="AN3033" s="43"/>
      <c r="AO3033" s="43"/>
      <c r="AP3033" s="43"/>
      <c r="AQ3033" s="43"/>
      <c r="AR3033" s="43"/>
      <c r="AS3033" s="43"/>
      <c r="AT3033" s="43"/>
      <c r="AU3033" s="44"/>
      <c r="AV3033" s="33"/>
      <c r="AW3033" s="33"/>
      <c r="AX3033" s="33"/>
      <c r="AZ3033" s="141"/>
      <c r="BE3033" s="168"/>
      <c r="BF3033" s="168"/>
      <c r="BG3033" s="168"/>
      <c r="BH3033" s="168"/>
      <c r="BI3033" s="168"/>
      <c r="BJ3033" s="168"/>
      <c r="BK3033" s="168"/>
      <c r="BL3033" s="168"/>
      <c r="BM3033" s="168"/>
      <c r="DK3033" s="168"/>
      <c r="DL3033" s="168"/>
      <c r="DM3033" s="168"/>
      <c r="DN3033" s="168"/>
      <c r="DO3033" s="168"/>
      <c r="DP3033" s="168"/>
      <c r="DQ3033" s="168"/>
      <c r="DR3033" s="168"/>
      <c r="DS3033" s="168"/>
      <c r="DT3033" s="168"/>
      <c r="DU3033" s="168"/>
      <c r="DV3033" s="168"/>
      <c r="DW3033" s="168"/>
      <c r="DX3033" s="168"/>
      <c r="DY3033" s="168"/>
      <c r="DZ3033" s="168"/>
      <c r="EA3033" s="168"/>
      <c r="EB3033" s="168"/>
      <c r="EC3033" s="168"/>
      <c r="ED3033" s="168"/>
      <c r="EE3033" s="168"/>
      <c r="EF3033" s="168"/>
      <c r="EG3033" s="168"/>
      <c r="EH3033" s="168"/>
      <c r="EI3033" s="168"/>
      <c r="EJ3033" s="168"/>
      <c r="EK3033" s="168"/>
      <c r="EL3033" s="168"/>
      <c r="EM3033" s="168"/>
      <c r="EN3033" s="168"/>
      <c r="EO3033" s="168"/>
      <c r="EP3033" s="168"/>
      <c r="EQ3033" s="168"/>
      <c r="ER3033" s="168"/>
      <c r="ES3033" s="168"/>
      <c r="ET3033" s="168"/>
      <c r="EU3033" s="168"/>
      <c r="EV3033" s="168"/>
      <c r="EW3033" s="168"/>
      <c r="EX3033" s="168"/>
      <c r="EY3033" s="168"/>
      <c r="EZ3033" s="168"/>
      <c r="FA3033" s="168"/>
      <c r="FB3033" s="168"/>
      <c r="FC3033" s="168"/>
      <c r="FD3033" s="168"/>
    </row>
    <row r="3034" spans="1:160" s="5" customFormat="1" ht="15.75" customHeight="1" x14ac:dyDescent="0.3">
      <c r="A3034" s="263"/>
      <c r="B3034" s="263"/>
      <c r="C3034" s="265"/>
      <c r="D3034" s="438" t="s">
        <v>22</v>
      </c>
      <c r="E3034" s="439"/>
      <c r="F3034" s="439"/>
      <c r="G3034" s="439"/>
      <c r="H3034" s="439"/>
      <c r="I3034" s="439"/>
      <c r="J3034" s="439"/>
      <c r="K3034" s="439"/>
      <c r="L3034" s="439"/>
      <c r="M3034" s="440"/>
      <c r="N3034" s="438" t="s">
        <v>22</v>
      </c>
      <c r="O3034" s="444"/>
      <c r="P3034" s="444"/>
      <c r="Q3034" s="444"/>
      <c r="R3034" s="444"/>
      <c r="S3034" s="444"/>
      <c r="T3034" s="444"/>
      <c r="U3034" s="440"/>
      <c r="V3034" s="33"/>
      <c r="W3034" s="57"/>
      <c r="X3034" s="86"/>
      <c r="Y3034" s="33"/>
      <c r="Z3034" s="36"/>
      <c r="AA3034" s="36"/>
      <c r="AD3034" s="33"/>
      <c r="AG3034" s="33"/>
      <c r="AH3034" s="43"/>
      <c r="AI3034" s="43"/>
      <c r="AJ3034" s="43"/>
      <c r="AK3034" s="43"/>
      <c r="AL3034" s="43"/>
      <c r="AM3034" s="43"/>
      <c r="AN3034" s="43"/>
      <c r="AO3034" s="43"/>
      <c r="AP3034" s="43"/>
      <c r="AQ3034" s="43"/>
      <c r="AR3034" s="43"/>
      <c r="AS3034" s="43"/>
      <c r="AT3034" s="43"/>
      <c r="AU3034" s="44"/>
      <c r="AV3034" s="33"/>
      <c r="AW3034" s="33"/>
      <c r="AX3034" s="33"/>
      <c r="AZ3034" s="141"/>
      <c r="BE3034" s="168"/>
      <c r="BF3034" s="168"/>
      <c r="BG3034" s="168"/>
      <c r="BH3034" s="168"/>
      <c r="BI3034" s="168"/>
      <c r="BJ3034" s="168"/>
      <c r="BK3034" s="168"/>
      <c r="BL3034" s="168"/>
      <c r="BM3034" s="168"/>
      <c r="DK3034" s="168"/>
      <c r="DL3034" s="168"/>
      <c r="DM3034" s="168"/>
      <c r="DN3034" s="168"/>
      <c r="DO3034" s="168"/>
      <c r="DP3034" s="168"/>
      <c r="DQ3034" s="168"/>
      <c r="DR3034" s="168"/>
      <c r="DS3034" s="168"/>
      <c r="DT3034" s="168"/>
      <c r="DU3034" s="168"/>
      <c r="DV3034" s="168"/>
      <c r="DW3034" s="168"/>
      <c r="DX3034" s="168"/>
      <c r="DY3034" s="168"/>
      <c r="DZ3034" s="168"/>
      <c r="EA3034" s="168"/>
      <c r="EB3034" s="168"/>
      <c r="EC3034" s="168"/>
      <c r="ED3034" s="168"/>
      <c r="EE3034" s="168"/>
      <c r="EF3034" s="168"/>
      <c r="EG3034" s="168"/>
      <c r="EH3034" s="168"/>
      <c r="EI3034" s="168"/>
      <c r="EJ3034" s="168"/>
      <c r="EK3034" s="168"/>
      <c r="EL3034" s="168"/>
      <c r="EM3034" s="168"/>
      <c r="EN3034" s="168"/>
      <c r="EO3034" s="168"/>
      <c r="EP3034" s="168"/>
      <c r="EQ3034" s="168"/>
      <c r="ER3034" s="168"/>
      <c r="ES3034" s="168"/>
      <c r="ET3034" s="168"/>
      <c r="EU3034" s="168"/>
      <c r="EV3034" s="168"/>
      <c r="EW3034" s="168"/>
      <c r="EX3034" s="168"/>
      <c r="EY3034" s="168"/>
      <c r="EZ3034" s="168"/>
      <c r="FA3034" s="168"/>
      <c r="FB3034" s="168"/>
      <c r="FC3034" s="168"/>
      <c r="FD3034" s="168"/>
    </row>
    <row r="3035" spans="1:160" s="5" customFormat="1" ht="15.75" customHeight="1" x14ac:dyDescent="0.3">
      <c r="A3035" s="263"/>
      <c r="B3035" s="263"/>
      <c r="C3035" s="265"/>
      <c r="D3035" s="438"/>
      <c r="E3035" s="439"/>
      <c r="F3035" s="439"/>
      <c r="G3035" s="439"/>
      <c r="H3035" s="439"/>
      <c r="I3035" s="439"/>
      <c r="J3035" s="439"/>
      <c r="K3035" s="439"/>
      <c r="L3035" s="439"/>
      <c r="M3035" s="440"/>
      <c r="N3035" s="438"/>
      <c r="O3035" s="439"/>
      <c r="P3035" s="439"/>
      <c r="Q3035" s="439"/>
      <c r="R3035" s="439"/>
      <c r="S3035" s="439"/>
      <c r="T3035" s="439"/>
      <c r="U3035" s="440"/>
      <c r="V3035" s="33"/>
      <c r="W3035" s="57"/>
      <c r="X3035" s="86"/>
      <c r="Y3035" s="33"/>
      <c r="Z3035" s="36"/>
      <c r="AA3035" s="36"/>
      <c r="AD3035" s="33"/>
      <c r="AG3035" s="33"/>
      <c r="AH3035" s="43"/>
      <c r="AI3035" s="43"/>
      <c r="AJ3035" s="43"/>
      <c r="AK3035" s="43"/>
      <c r="AL3035" s="43"/>
      <c r="AM3035" s="43"/>
      <c r="AN3035" s="43"/>
      <c r="AO3035" s="43"/>
      <c r="AP3035" s="43"/>
      <c r="AQ3035" s="43"/>
      <c r="AR3035" s="43"/>
      <c r="AS3035" s="43"/>
      <c r="AT3035" s="43"/>
      <c r="AU3035" s="44"/>
      <c r="AV3035" s="33"/>
      <c r="AW3035" s="33"/>
      <c r="AX3035" s="33"/>
      <c r="AZ3035" s="141"/>
      <c r="BE3035" s="168"/>
      <c r="BF3035" s="168"/>
      <c r="BG3035" s="168"/>
      <c r="BH3035" s="168"/>
      <c r="BI3035" s="168"/>
      <c r="BJ3035" s="168"/>
      <c r="BK3035" s="168"/>
      <c r="BL3035" s="168"/>
      <c r="BM3035" s="168"/>
      <c r="DK3035" s="168"/>
      <c r="DL3035" s="168"/>
      <c r="DM3035" s="168"/>
      <c r="DN3035" s="168"/>
      <c r="DO3035" s="168"/>
      <c r="DP3035" s="168"/>
      <c r="DQ3035" s="168"/>
      <c r="DR3035" s="168"/>
      <c r="DS3035" s="168"/>
      <c r="DT3035" s="168"/>
      <c r="DU3035" s="168"/>
      <c r="DV3035" s="168"/>
      <c r="DW3035" s="168"/>
      <c r="DX3035" s="168"/>
      <c r="DY3035" s="168"/>
      <c r="DZ3035" s="168"/>
      <c r="EA3035" s="168"/>
      <c r="EB3035" s="168"/>
      <c r="EC3035" s="168"/>
      <c r="ED3035" s="168"/>
      <c r="EE3035" s="168"/>
      <c r="EF3035" s="168"/>
      <c r="EG3035" s="168"/>
      <c r="EH3035" s="168"/>
      <c r="EI3035" s="168"/>
      <c r="EJ3035" s="168"/>
      <c r="EK3035" s="168"/>
      <c r="EL3035" s="168"/>
      <c r="EM3035" s="168"/>
      <c r="EN3035" s="168"/>
      <c r="EO3035" s="168"/>
      <c r="EP3035" s="168"/>
      <c r="EQ3035" s="168"/>
      <c r="ER3035" s="168"/>
      <c r="ES3035" s="168"/>
      <c r="ET3035" s="168"/>
      <c r="EU3035" s="168"/>
      <c r="EV3035" s="168"/>
      <c r="EW3035" s="168"/>
      <c r="EX3035" s="168"/>
      <c r="EY3035" s="168"/>
      <c r="EZ3035" s="168"/>
      <c r="FA3035" s="168"/>
      <c r="FB3035" s="168"/>
      <c r="FC3035" s="168"/>
      <c r="FD3035" s="168"/>
    </row>
    <row r="3036" spans="1:160" s="5" customFormat="1" ht="15.75" customHeight="1" x14ac:dyDescent="0.3">
      <c r="A3036" s="263"/>
      <c r="B3036" s="263"/>
      <c r="C3036" s="265"/>
      <c r="D3036" s="441"/>
      <c r="E3036" s="442"/>
      <c r="F3036" s="442"/>
      <c r="G3036" s="442"/>
      <c r="H3036" s="442"/>
      <c r="I3036" s="442"/>
      <c r="J3036" s="442"/>
      <c r="K3036" s="442"/>
      <c r="L3036" s="442"/>
      <c r="M3036" s="443"/>
      <c r="N3036" s="441"/>
      <c r="O3036" s="442"/>
      <c r="P3036" s="442"/>
      <c r="Q3036" s="442"/>
      <c r="R3036" s="442"/>
      <c r="S3036" s="442"/>
      <c r="T3036" s="442"/>
      <c r="U3036" s="443"/>
      <c r="V3036" s="33"/>
      <c r="W3036" s="57"/>
      <c r="X3036" s="86"/>
      <c r="Y3036" s="33"/>
      <c r="Z3036" s="36"/>
      <c r="AA3036" s="36"/>
      <c r="AD3036" s="33"/>
      <c r="AG3036" s="33"/>
      <c r="AH3036" s="43"/>
      <c r="AI3036" s="43"/>
      <c r="AJ3036" s="43"/>
      <c r="AK3036" s="43"/>
      <c r="AL3036" s="43"/>
      <c r="AM3036" s="43"/>
      <c r="AN3036" s="43"/>
      <c r="AO3036" s="43"/>
      <c r="AP3036" s="43"/>
      <c r="AQ3036" s="43"/>
      <c r="AR3036" s="43"/>
      <c r="AS3036" s="43"/>
      <c r="AT3036" s="43"/>
      <c r="AU3036" s="44"/>
      <c r="AV3036" s="33"/>
      <c r="AW3036" s="33"/>
      <c r="AX3036" s="33"/>
      <c r="AZ3036" s="141"/>
      <c r="BE3036" s="168"/>
      <c r="BF3036" s="168"/>
      <c r="BG3036" s="168"/>
      <c r="BH3036" s="168"/>
      <c r="BI3036" s="168"/>
      <c r="BJ3036" s="168"/>
      <c r="BK3036" s="168"/>
      <c r="BL3036" s="168"/>
      <c r="BM3036" s="168"/>
      <c r="DK3036" s="168"/>
      <c r="DL3036" s="168"/>
      <c r="DM3036" s="168"/>
      <c r="DN3036" s="168"/>
      <c r="DO3036" s="168"/>
      <c r="DP3036" s="168"/>
      <c r="DQ3036" s="168"/>
      <c r="DR3036" s="168"/>
      <c r="DS3036" s="168"/>
      <c r="DT3036" s="168"/>
      <c r="DU3036" s="168"/>
      <c r="DV3036" s="168"/>
      <c r="DW3036" s="168"/>
      <c r="DX3036" s="168"/>
      <c r="DY3036" s="168"/>
      <c r="DZ3036" s="168"/>
      <c r="EA3036" s="168"/>
      <c r="EB3036" s="168"/>
      <c r="EC3036" s="168"/>
      <c r="ED3036" s="168"/>
      <c r="EE3036" s="168"/>
      <c r="EF3036" s="168"/>
      <c r="EG3036" s="168"/>
      <c r="EH3036" s="168"/>
      <c r="EI3036" s="168"/>
      <c r="EJ3036" s="168"/>
      <c r="EK3036" s="168"/>
      <c r="EL3036" s="168"/>
      <c r="EM3036" s="168"/>
      <c r="EN3036" s="168"/>
      <c r="EO3036" s="168"/>
      <c r="EP3036" s="168"/>
      <c r="EQ3036" s="168"/>
      <c r="ER3036" s="168"/>
      <c r="ES3036" s="168"/>
      <c r="ET3036" s="168"/>
      <c r="EU3036" s="168"/>
      <c r="EV3036" s="168"/>
      <c r="EW3036" s="168"/>
      <c r="EX3036" s="168"/>
      <c r="EY3036" s="168"/>
      <c r="EZ3036" s="168"/>
      <c r="FA3036" s="168"/>
      <c r="FB3036" s="168"/>
      <c r="FC3036" s="168"/>
      <c r="FD3036" s="168"/>
    </row>
    <row r="3037" spans="1:160" s="5" customFormat="1" x14ac:dyDescent="0.25">
      <c r="A3037" s="263"/>
      <c r="B3037" s="263"/>
      <c r="C3037" s="265"/>
      <c r="D3037" s="10" t="s">
        <v>23</v>
      </c>
      <c r="E3037" s="445" t="e">
        <f>+#REF!</f>
        <v>#REF!</v>
      </c>
      <c r="F3037" s="445"/>
      <c r="G3037" s="445"/>
      <c r="H3037" s="445"/>
      <c r="I3037" s="445"/>
      <c r="J3037" s="445"/>
      <c r="K3037" s="445"/>
      <c r="L3037" s="445"/>
      <c r="M3037" s="446"/>
      <c r="N3037" s="11" t="s">
        <v>23</v>
      </c>
      <c r="O3037" s="445" t="e">
        <f>+#REF!</f>
        <v>#REF!</v>
      </c>
      <c r="P3037" s="445"/>
      <c r="Q3037" s="445"/>
      <c r="R3037" s="445"/>
      <c r="S3037" s="445"/>
      <c r="T3037" s="445"/>
      <c r="U3037" s="446"/>
      <c r="V3037" s="33"/>
      <c r="W3037" s="57"/>
      <c r="X3037" s="86"/>
      <c r="Y3037" s="33"/>
      <c r="Z3037" s="36"/>
      <c r="AA3037" s="36"/>
      <c r="AD3037" s="33"/>
      <c r="AG3037" s="33"/>
      <c r="AH3037" s="43"/>
      <c r="AI3037" s="43"/>
      <c r="AJ3037" s="43"/>
      <c r="AK3037" s="43"/>
      <c r="AL3037" s="43"/>
      <c r="AM3037" s="43"/>
      <c r="AN3037" s="43"/>
      <c r="AO3037" s="43"/>
      <c r="AP3037" s="43"/>
      <c r="AQ3037" s="43"/>
      <c r="AR3037" s="43"/>
      <c r="AS3037" s="43"/>
      <c r="AT3037" s="43"/>
      <c r="AU3037" s="44"/>
      <c r="AV3037" s="33"/>
      <c r="AW3037" s="33"/>
      <c r="AX3037" s="33"/>
      <c r="AZ3037" s="141"/>
      <c r="BE3037" s="168"/>
      <c r="BF3037" s="168"/>
      <c r="BG3037" s="168"/>
      <c r="BH3037" s="168"/>
      <c r="BI3037" s="168"/>
      <c r="BJ3037" s="168"/>
      <c r="BK3037" s="168"/>
      <c r="BL3037" s="168"/>
      <c r="BM3037" s="168"/>
      <c r="DK3037" s="168"/>
      <c r="DL3037" s="168"/>
      <c r="DM3037" s="168"/>
      <c r="DN3037" s="168"/>
      <c r="DO3037" s="168"/>
      <c r="DP3037" s="168"/>
      <c r="DQ3037" s="168"/>
      <c r="DR3037" s="168"/>
      <c r="DS3037" s="168"/>
      <c r="DT3037" s="168"/>
      <c r="DU3037" s="168"/>
      <c r="DV3037" s="168"/>
      <c r="DW3037" s="168"/>
      <c r="DX3037" s="168"/>
      <c r="DY3037" s="168"/>
      <c r="DZ3037" s="168"/>
      <c r="EA3037" s="168"/>
      <c r="EB3037" s="168"/>
      <c r="EC3037" s="168"/>
      <c r="ED3037" s="168"/>
      <c r="EE3037" s="168"/>
      <c r="EF3037" s="168"/>
      <c r="EG3037" s="168"/>
      <c r="EH3037" s="168"/>
      <c r="EI3037" s="168"/>
      <c r="EJ3037" s="168"/>
      <c r="EK3037" s="168"/>
      <c r="EL3037" s="168"/>
      <c r="EM3037" s="168"/>
      <c r="EN3037" s="168"/>
      <c r="EO3037" s="168"/>
      <c r="EP3037" s="168"/>
      <c r="EQ3037" s="168"/>
      <c r="ER3037" s="168"/>
      <c r="ES3037" s="168"/>
      <c r="ET3037" s="168"/>
      <c r="EU3037" s="168"/>
      <c r="EV3037" s="168"/>
      <c r="EW3037" s="168"/>
      <c r="EX3037" s="168"/>
      <c r="EY3037" s="168"/>
      <c r="EZ3037" s="168"/>
      <c r="FA3037" s="168"/>
      <c r="FB3037" s="168"/>
      <c r="FC3037" s="168"/>
      <c r="FD3037" s="168"/>
    </row>
    <row r="3038" spans="1:160" s="5" customFormat="1" ht="14.4" thickBot="1" x14ac:dyDescent="0.3">
      <c r="A3038" s="263"/>
      <c r="B3038" s="263"/>
      <c r="C3038" s="265"/>
      <c r="D3038" s="12" t="s">
        <v>25</v>
      </c>
      <c r="E3038" s="447" t="e">
        <f>+#REF!</f>
        <v>#REF!</v>
      </c>
      <c r="F3038" s="447"/>
      <c r="G3038" s="447"/>
      <c r="H3038" s="447"/>
      <c r="I3038" s="447"/>
      <c r="J3038" s="447"/>
      <c r="K3038" s="447"/>
      <c r="L3038" s="447"/>
      <c r="M3038" s="448"/>
      <c r="N3038" s="13" t="s">
        <v>25</v>
      </c>
      <c r="O3038" s="447" t="e">
        <f>+#REF!</f>
        <v>#REF!</v>
      </c>
      <c r="P3038" s="447"/>
      <c r="Q3038" s="447"/>
      <c r="R3038" s="447"/>
      <c r="S3038" s="447"/>
      <c r="T3038" s="447"/>
      <c r="U3038" s="448"/>
      <c r="V3038" s="33"/>
      <c r="W3038" s="57"/>
      <c r="X3038" s="86"/>
      <c r="Y3038" s="33"/>
      <c r="Z3038" s="36"/>
      <c r="AA3038" s="36"/>
      <c r="AD3038" s="33"/>
      <c r="AG3038" s="33"/>
      <c r="AH3038" s="43"/>
      <c r="AI3038" s="43"/>
      <c r="AJ3038" s="43"/>
      <c r="AK3038" s="43"/>
      <c r="AL3038" s="43"/>
      <c r="AM3038" s="43"/>
      <c r="AN3038" s="43"/>
      <c r="AO3038" s="43"/>
      <c r="AP3038" s="43"/>
      <c r="AQ3038" s="43"/>
      <c r="AR3038" s="43"/>
      <c r="AS3038" s="43"/>
      <c r="AT3038" s="43"/>
      <c r="AU3038" s="44"/>
      <c r="AV3038" s="33"/>
      <c r="AW3038" s="33"/>
      <c r="AX3038" s="33"/>
      <c r="AZ3038" s="141"/>
      <c r="BE3038" s="168"/>
      <c r="BF3038" s="168"/>
      <c r="BG3038" s="168"/>
      <c r="BH3038" s="168"/>
      <c r="BI3038" s="168"/>
      <c r="BJ3038" s="168"/>
      <c r="BK3038" s="168"/>
      <c r="BL3038" s="168"/>
      <c r="BM3038" s="168"/>
      <c r="DK3038" s="168"/>
      <c r="DL3038" s="168"/>
      <c r="DM3038" s="168"/>
      <c r="DN3038" s="168"/>
      <c r="DO3038" s="168"/>
      <c r="DP3038" s="168"/>
      <c r="DQ3038" s="168"/>
      <c r="DR3038" s="168"/>
      <c r="DS3038" s="168"/>
      <c r="DT3038" s="168"/>
      <c r="DU3038" s="168"/>
      <c r="DV3038" s="168"/>
      <c r="DW3038" s="168"/>
      <c r="DX3038" s="168"/>
      <c r="DY3038" s="168"/>
      <c r="DZ3038" s="168"/>
      <c r="EA3038" s="168"/>
      <c r="EB3038" s="168"/>
      <c r="EC3038" s="168"/>
      <c r="ED3038" s="168"/>
      <c r="EE3038" s="168"/>
      <c r="EF3038" s="168"/>
      <c r="EG3038" s="168"/>
      <c r="EH3038" s="168"/>
      <c r="EI3038" s="168"/>
      <c r="EJ3038" s="168"/>
      <c r="EK3038" s="168"/>
      <c r="EL3038" s="168"/>
      <c r="EM3038" s="168"/>
      <c r="EN3038" s="168"/>
      <c r="EO3038" s="168"/>
      <c r="EP3038" s="168"/>
      <c r="EQ3038" s="168"/>
      <c r="ER3038" s="168"/>
      <c r="ES3038" s="168"/>
      <c r="ET3038" s="168"/>
      <c r="EU3038" s="168"/>
      <c r="EV3038" s="168"/>
      <c r="EW3038" s="168"/>
      <c r="EX3038" s="168"/>
      <c r="EY3038" s="168"/>
      <c r="EZ3038" s="168"/>
      <c r="FA3038" s="168"/>
      <c r="FB3038" s="168"/>
      <c r="FC3038" s="168"/>
      <c r="FD3038" s="168"/>
    </row>
    <row r="3039" spans="1:160" ht="9.9" customHeight="1" thickBot="1" x14ac:dyDescent="0.3"/>
    <row r="3040" spans="1:160" s="5" customFormat="1" ht="15.75" customHeight="1" x14ac:dyDescent="0.3">
      <c r="A3040" s="263"/>
      <c r="B3040" s="263"/>
      <c r="C3040" s="265"/>
      <c r="D3040" s="484"/>
      <c r="E3040" s="485"/>
      <c r="F3040" s="488" t="s">
        <v>0</v>
      </c>
      <c r="G3040" s="489"/>
      <c r="H3040" s="489"/>
      <c r="I3040" s="489"/>
      <c r="J3040" s="489"/>
      <c r="K3040" s="489"/>
      <c r="L3040" s="489"/>
      <c r="M3040" s="489"/>
      <c r="N3040" s="489"/>
      <c r="O3040" s="490"/>
      <c r="P3040" s="494" t="s">
        <v>1</v>
      </c>
      <c r="Q3040" s="495"/>
      <c r="R3040" s="495"/>
      <c r="S3040" s="496"/>
      <c r="T3040" s="500"/>
      <c r="U3040" s="501"/>
      <c r="V3040" s="33"/>
      <c r="W3040" s="57"/>
      <c r="X3040" s="86"/>
      <c r="Y3040" s="33"/>
      <c r="Z3040" s="36"/>
      <c r="AA3040" s="36"/>
      <c r="AD3040" s="33"/>
      <c r="AG3040" s="33"/>
      <c r="AH3040" s="43"/>
      <c r="AI3040" s="43"/>
      <c r="AJ3040" s="43"/>
      <c r="AK3040" s="43"/>
      <c r="AL3040" s="43"/>
      <c r="AM3040" s="43"/>
      <c r="AN3040" s="43"/>
      <c r="AO3040" s="43"/>
      <c r="AP3040" s="43"/>
      <c r="AQ3040" s="43"/>
      <c r="AR3040" s="43"/>
      <c r="AS3040" s="43"/>
      <c r="AT3040" s="43"/>
      <c r="AU3040" s="44"/>
      <c r="AV3040" s="33"/>
      <c r="AW3040" s="33"/>
      <c r="AX3040" s="33"/>
      <c r="AZ3040" s="141"/>
      <c r="BE3040" s="168"/>
      <c r="BF3040" s="168"/>
      <c r="BG3040" s="168"/>
      <c r="BH3040" s="168"/>
      <c r="BI3040" s="168"/>
      <c r="BJ3040" s="168"/>
      <c r="BK3040" s="168"/>
      <c r="BL3040" s="168"/>
      <c r="BM3040" s="168"/>
      <c r="DK3040" s="168"/>
      <c r="DL3040" s="168"/>
      <c r="DM3040" s="168"/>
      <c r="DN3040" s="168"/>
      <c r="DO3040" s="168"/>
      <c r="DP3040" s="168"/>
      <c r="DQ3040" s="168"/>
      <c r="DR3040" s="168"/>
      <c r="DS3040" s="168"/>
      <c r="DT3040" s="168"/>
      <c r="DU3040" s="168"/>
      <c r="DV3040" s="168"/>
      <c r="DW3040" s="168"/>
      <c r="DX3040" s="168"/>
      <c r="DY3040" s="168"/>
      <c r="DZ3040" s="168"/>
      <c r="EA3040" s="168"/>
      <c r="EB3040" s="168"/>
      <c r="EC3040" s="168"/>
      <c r="ED3040" s="168"/>
      <c r="EE3040" s="168"/>
      <c r="EF3040" s="168"/>
      <c r="EG3040" s="168"/>
      <c r="EH3040" s="168"/>
      <c r="EI3040" s="168"/>
      <c r="EJ3040" s="168"/>
      <c r="EK3040" s="168"/>
      <c r="EL3040" s="168"/>
      <c r="EM3040" s="168"/>
      <c r="EN3040" s="168"/>
      <c r="EO3040" s="168"/>
      <c r="EP3040" s="168"/>
      <c r="EQ3040" s="168"/>
      <c r="ER3040" s="168"/>
      <c r="ES3040" s="168"/>
      <c r="ET3040" s="168"/>
      <c r="EU3040" s="168"/>
      <c r="EV3040" s="168"/>
      <c r="EW3040" s="168"/>
      <c r="EX3040" s="168"/>
      <c r="EY3040" s="168"/>
      <c r="EZ3040" s="168"/>
      <c r="FA3040" s="168"/>
      <c r="FB3040" s="168"/>
      <c r="FC3040" s="168"/>
      <c r="FD3040" s="168"/>
    </row>
    <row r="3041" spans="1:160" s="5" customFormat="1" ht="15" customHeight="1" x14ac:dyDescent="0.3">
      <c r="A3041" s="263"/>
      <c r="B3041" s="263"/>
      <c r="C3041" s="265"/>
      <c r="D3041" s="481"/>
      <c r="E3041" s="482"/>
      <c r="F3041" s="491"/>
      <c r="G3041" s="492"/>
      <c r="H3041" s="492"/>
      <c r="I3041" s="492"/>
      <c r="J3041" s="492"/>
      <c r="K3041" s="492"/>
      <c r="L3041" s="492"/>
      <c r="M3041" s="492"/>
      <c r="N3041" s="492"/>
      <c r="O3041" s="493"/>
      <c r="P3041" s="497"/>
      <c r="Q3041" s="498"/>
      <c r="R3041" s="498"/>
      <c r="S3041" s="499"/>
      <c r="T3041" s="502"/>
      <c r="U3041" s="503"/>
      <c r="V3041" s="33"/>
      <c r="W3041" s="57"/>
      <c r="X3041" s="86"/>
      <c r="Y3041" s="38"/>
      <c r="Z3041" s="36"/>
      <c r="AA3041" s="36"/>
      <c r="AD3041" s="33"/>
      <c r="AG3041" s="33"/>
      <c r="AH3041" s="43"/>
      <c r="AI3041" s="43"/>
      <c r="AJ3041" s="43"/>
      <c r="AK3041" s="43"/>
      <c r="AL3041" s="43"/>
      <c r="AM3041" s="43"/>
      <c r="AN3041" s="43"/>
      <c r="AO3041" s="43"/>
      <c r="AP3041" s="43"/>
      <c r="AQ3041" s="43"/>
      <c r="AR3041" s="43"/>
      <c r="AS3041" s="43"/>
      <c r="AT3041" s="43"/>
      <c r="AU3041" s="44"/>
      <c r="AV3041" s="33"/>
      <c r="AW3041" s="33"/>
      <c r="AX3041" s="33"/>
      <c r="AZ3041" s="141"/>
      <c r="BE3041" s="168"/>
      <c r="BF3041" s="168"/>
      <c r="BG3041" s="168"/>
      <c r="BH3041" s="168"/>
      <c r="BI3041" s="168"/>
      <c r="BJ3041" s="168"/>
      <c r="BK3041" s="168"/>
      <c r="BL3041" s="168"/>
      <c r="BM3041" s="168"/>
      <c r="DK3041" s="168"/>
      <c r="DL3041" s="168"/>
      <c r="DM3041" s="168"/>
      <c r="DN3041" s="168"/>
      <c r="DO3041" s="168"/>
      <c r="DP3041" s="168"/>
      <c r="DQ3041" s="168"/>
      <c r="DR3041" s="168"/>
      <c r="DS3041" s="168"/>
      <c r="DT3041" s="168"/>
      <c r="DU3041" s="168"/>
      <c r="DV3041" s="168"/>
      <c r="DW3041" s="168"/>
      <c r="DX3041" s="168"/>
      <c r="DY3041" s="168"/>
      <c r="DZ3041" s="168"/>
      <c r="EA3041" s="168"/>
      <c r="EB3041" s="168"/>
      <c r="EC3041" s="168"/>
      <c r="ED3041" s="168"/>
      <c r="EE3041" s="168"/>
      <c r="EF3041" s="168"/>
      <c r="EG3041" s="168"/>
      <c r="EH3041" s="168"/>
      <c r="EI3041" s="168"/>
      <c r="EJ3041" s="168"/>
      <c r="EK3041" s="168"/>
      <c r="EL3041" s="168"/>
      <c r="EM3041" s="168"/>
      <c r="EN3041" s="168"/>
      <c r="EO3041" s="168"/>
      <c r="EP3041" s="168"/>
      <c r="EQ3041" s="168"/>
      <c r="ER3041" s="168"/>
      <c r="ES3041" s="168"/>
      <c r="ET3041" s="168"/>
      <c r="EU3041" s="168"/>
      <c r="EV3041" s="168"/>
      <c r="EW3041" s="168"/>
      <c r="EX3041" s="168"/>
      <c r="EY3041" s="168"/>
      <c r="EZ3041" s="168"/>
      <c r="FA3041" s="168"/>
      <c r="FB3041" s="168"/>
      <c r="FC3041" s="168"/>
      <c r="FD3041" s="168"/>
    </row>
    <row r="3042" spans="1:160" s="5" customFormat="1" ht="30" customHeight="1" thickBot="1" x14ac:dyDescent="0.35">
      <c r="A3042" s="263"/>
      <c r="B3042" s="263"/>
      <c r="C3042" s="265"/>
      <c r="D3042" s="486"/>
      <c r="E3042" s="487"/>
      <c r="F3042" s="506" t="s">
        <v>2</v>
      </c>
      <c r="G3042" s="507"/>
      <c r="H3042" s="507"/>
      <c r="I3042" s="507"/>
      <c r="J3042" s="507"/>
      <c r="K3042" s="507"/>
      <c r="L3042" s="507"/>
      <c r="M3042" s="507"/>
      <c r="N3042" s="507"/>
      <c r="O3042" s="508"/>
      <c r="P3042" s="32">
        <v>63</v>
      </c>
      <c r="Q3042" s="101" t="s">
        <v>3</v>
      </c>
      <c r="R3042" s="509">
        <v>147</v>
      </c>
      <c r="S3042" s="510"/>
      <c r="T3042" s="504"/>
      <c r="U3042" s="505"/>
      <c r="V3042" s="33">
        <f>+IF(C3051="","",1)</f>
        <v>1</v>
      </c>
      <c r="W3042" s="57"/>
      <c r="X3042" s="86"/>
      <c r="Y3042" s="39"/>
      <c r="Z3042" s="36"/>
      <c r="AA3042" s="36"/>
      <c r="AD3042" s="33"/>
      <c r="AG3042" s="33"/>
      <c r="AH3042" s="43"/>
      <c r="AI3042" s="43"/>
      <c r="AJ3042" s="43"/>
      <c r="AK3042" s="43"/>
      <c r="AL3042" s="43"/>
      <c r="AM3042" s="43"/>
      <c r="AN3042" s="43"/>
      <c r="AO3042" s="43"/>
      <c r="AP3042" s="43"/>
      <c r="AQ3042" s="43"/>
      <c r="AR3042" s="43"/>
      <c r="AS3042" s="43"/>
      <c r="AT3042" s="43"/>
      <c r="AU3042" s="44"/>
      <c r="AV3042" s="33"/>
      <c r="AW3042" s="33"/>
      <c r="AX3042" s="33"/>
      <c r="AZ3042" s="141"/>
      <c r="BE3042" s="168"/>
      <c r="BF3042" s="168"/>
      <c r="BG3042" s="168"/>
      <c r="BH3042" s="168"/>
      <c r="BI3042" s="168"/>
      <c r="BJ3042" s="168"/>
      <c r="BK3042" s="168"/>
      <c r="BL3042" s="168"/>
      <c r="BM3042" s="168"/>
      <c r="DK3042" s="168"/>
      <c r="DL3042" s="168"/>
      <c r="DM3042" s="168"/>
      <c r="DN3042" s="168"/>
      <c r="DO3042" s="168"/>
      <c r="DP3042" s="168"/>
      <c r="DQ3042" s="168"/>
      <c r="DR3042" s="168"/>
      <c r="DS3042" s="168"/>
      <c r="DT3042" s="168"/>
      <c r="DU3042" s="168"/>
      <c r="DV3042" s="168"/>
      <c r="DW3042" s="168"/>
      <c r="DX3042" s="168"/>
      <c r="DY3042" s="168"/>
      <c r="DZ3042" s="168"/>
      <c r="EA3042" s="168"/>
      <c r="EB3042" s="168"/>
      <c r="EC3042" s="168"/>
      <c r="ED3042" s="168"/>
      <c r="EE3042" s="168"/>
      <c r="EF3042" s="168"/>
      <c r="EG3042" s="168"/>
      <c r="EH3042" s="168"/>
      <c r="EI3042" s="168"/>
      <c r="EJ3042" s="168"/>
      <c r="EK3042" s="168"/>
      <c r="EL3042" s="168"/>
      <c r="EM3042" s="168"/>
      <c r="EN3042" s="168"/>
      <c r="EO3042" s="168"/>
      <c r="EP3042" s="168"/>
      <c r="EQ3042" s="168"/>
      <c r="ER3042" s="168"/>
      <c r="ES3042" s="168"/>
      <c r="ET3042" s="168"/>
      <c r="EU3042" s="168"/>
      <c r="EV3042" s="168"/>
      <c r="EW3042" s="168"/>
      <c r="EX3042" s="168"/>
      <c r="EY3042" s="168"/>
      <c r="EZ3042" s="168"/>
      <c r="FA3042" s="168"/>
      <c r="FB3042" s="168"/>
      <c r="FC3042" s="168"/>
      <c r="FD3042" s="168"/>
    </row>
    <row r="3043" spans="1:160" s="5" customFormat="1" ht="5.25" customHeight="1" thickBot="1" x14ac:dyDescent="0.35">
      <c r="A3043" s="263"/>
      <c r="B3043" s="263"/>
      <c r="C3043" s="265"/>
      <c r="D3043" s="454"/>
      <c r="E3043" s="454"/>
      <c r="F3043" s="454"/>
      <c r="G3043" s="454"/>
      <c r="H3043" s="454"/>
      <c r="I3043" s="454"/>
      <c r="J3043" s="454"/>
      <c r="K3043" s="454"/>
      <c r="L3043" s="454"/>
      <c r="M3043" s="454"/>
      <c r="N3043" s="454"/>
      <c r="O3043" s="454"/>
      <c r="P3043" s="454"/>
      <c r="Q3043" s="454"/>
      <c r="R3043" s="454"/>
      <c r="S3043" s="454"/>
      <c r="T3043" s="454"/>
      <c r="U3043" s="454"/>
      <c r="V3043" s="33"/>
      <c r="W3043" s="57"/>
      <c r="X3043" s="86"/>
      <c r="Y3043" s="38"/>
      <c r="Z3043" s="36"/>
      <c r="AA3043" s="36"/>
      <c r="AD3043" s="33"/>
      <c r="AG3043" s="33"/>
      <c r="AH3043" s="43"/>
      <c r="AI3043" s="43"/>
      <c r="AJ3043" s="43"/>
      <c r="AK3043" s="43"/>
      <c r="AL3043" s="43"/>
      <c r="AM3043" s="43"/>
      <c r="AN3043" s="43"/>
      <c r="AO3043" s="43"/>
      <c r="AP3043" s="43"/>
      <c r="AQ3043" s="43"/>
      <c r="AR3043" s="43"/>
      <c r="AS3043" s="43"/>
      <c r="AT3043" s="43"/>
      <c r="AU3043" s="44"/>
      <c r="AV3043" s="33"/>
      <c r="AW3043" s="33"/>
      <c r="AX3043" s="33"/>
      <c r="AZ3043" s="141"/>
      <c r="BE3043" s="168"/>
      <c r="BF3043" s="168"/>
      <c r="BG3043" s="168"/>
      <c r="BH3043" s="168"/>
      <c r="BI3043" s="168"/>
      <c r="BJ3043" s="168"/>
      <c r="BK3043" s="168"/>
      <c r="BL3043" s="168"/>
      <c r="BM3043" s="168"/>
      <c r="DK3043" s="168"/>
      <c r="DL3043" s="168"/>
      <c r="DM3043" s="168"/>
      <c r="DN3043" s="168"/>
      <c r="DO3043" s="168"/>
      <c r="DP3043" s="168"/>
      <c r="DQ3043" s="168"/>
      <c r="DR3043" s="168"/>
      <c r="DS3043" s="168"/>
      <c r="DT3043" s="168"/>
      <c r="DU3043" s="168"/>
      <c r="DV3043" s="168"/>
      <c r="DW3043" s="168"/>
      <c r="DX3043" s="168"/>
      <c r="DY3043" s="168"/>
      <c r="DZ3043" s="168"/>
      <c r="EA3043" s="168"/>
      <c r="EB3043" s="168"/>
      <c r="EC3043" s="168"/>
      <c r="ED3043" s="168"/>
      <c r="EE3043" s="168"/>
      <c r="EF3043" s="168"/>
      <c r="EG3043" s="168"/>
      <c r="EH3043" s="168"/>
      <c r="EI3043" s="168"/>
      <c r="EJ3043" s="168"/>
      <c r="EK3043" s="168"/>
      <c r="EL3043" s="168"/>
      <c r="EM3043" s="168"/>
      <c r="EN3043" s="168"/>
      <c r="EO3043" s="168"/>
      <c r="EP3043" s="168"/>
      <c r="EQ3043" s="168"/>
      <c r="ER3043" s="168"/>
      <c r="ES3043" s="168"/>
      <c r="ET3043" s="168"/>
      <c r="EU3043" s="168"/>
      <c r="EV3043" s="168"/>
      <c r="EW3043" s="168"/>
      <c r="EX3043" s="168"/>
      <c r="EY3043" s="168"/>
      <c r="EZ3043" s="168"/>
      <c r="FA3043" s="168"/>
      <c r="FB3043" s="168"/>
      <c r="FC3043" s="168"/>
      <c r="FD3043" s="168"/>
    </row>
    <row r="3044" spans="1:160" s="5" customFormat="1" ht="24.9" customHeight="1" x14ac:dyDescent="0.3">
      <c r="A3044" s="263"/>
      <c r="B3044" s="263"/>
      <c r="C3044" s="265"/>
      <c r="D3044" s="511" t="s">
        <v>4</v>
      </c>
      <c r="E3044" s="512"/>
      <c r="F3044" s="513" t="s">
        <v>168</v>
      </c>
      <c r="G3044" s="514"/>
      <c r="H3044" s="514"/>
      <c r="I3044" s="515"/>
      <c r="J3044" s="516" t="s">
        <v>5</v>
      </c>
      <c r="K3044" s="512"/>
      <c r="L3044" s="513" t="s">
        <v>102</v>
      </c>
      <c r="M3044" s="514"/>
      <c r="N3044" s="514"/>
      <c r="O3044" s="514"/>
      <c r="P3044" s="515"/>
      <c r="Q3044" s="1" t="s">
        <v>6</v>
      </c>
      <c r="R3044" s="513" t="s">
        <v>36</v>
      </c>
      <c r="S3044" s="514"/>
      <c r="T3044" s="514"/>
      <c r="U3044" s="517"/>
      <c r="V3044" s="33"/>
      <c r="W3044" s="57"/>
      <c r="X3044" s="86"/>
      <c r="Y3044" s="33"/>
      <c r="Z3044" s="36"/>
      <c r="AA3044" s="36"/>
      <c r="AD3044" s="33"/>
      <c r="AG3044" s="33"/>
      <c r="AH3044" s="43"/>
      <c r="AI3044" s="43"/>
      <c r="AJ3044" s="43"/>
      <c r="AK3044" s="43"/>
      <c r="AL3044" s="43"/>
      <c r="AM3044" s="43"/>
      <c r="AN3044" s="43"/>
      <c r="AO3044" s="43"/>
      <c r="AP3044" s="43"/>
      <c r="AQ3044" s="43"/>
      <c r="AR3044" s="43"/>
      <c r="AS3044" s="43"/>
      <c r="AT3044" s="43"/>
      <c r="AU3044" s="44"/>
      <c r="AV3044" s="33"/>
      <c r="AW3044" s="33"/>
      <c r="AX3044" s="33"/>
      <c r="AZ3044" s="141"/>
      <c r="BE3044" s="168"/>
      <c r="BF3044" s="168"/>
      <c r="BG3044" s="168"/>
      <c r="BH3044" s="168"/>
      <c r="BI3044" s="168"/>
      <c r="BJ3044" s="168"/>
      <c r="BK3044" s="168"/>
      <c r="BL3044" s="168"/>
      <c r="BM3044" s="168"/>
      <c r="DK3044" s="168"/>
      <c r="DL3044" s="168"/>
      <c r="DM3044" s="168"/>
      <c r="DN3044" s="168"/>
      <c r="DO3044" s="168"/>
      <c r="DP3044" s="168"/>
      <c r="DQ3044" s="168"/>
      <c r="DR3044" s="168"/>
      <c r="DS3044" s="168"/>
      <c r="DT3044" s="168"/>
      <c r="DU3044" s="168"/>
      <c r="DV3044" s="168"/>
      <c r="DW3044" s="168"/>
      <c r="DX3044" s="168"/>
      <c r="DY3044" s="168"/>
      <c r="DZ3044" s="168"/>
      <c r="EA3044" s="168"/>
      <c r="EB3044" s="168"/>
      <c r="EC3044" s="168"/>
      <c r="ED3044" s="168"/>
      <c r="EE3044" s="168"/>
      <c r="EF3044" s="168"/>
      <c r="EG3044" s="168"/>
      <c r="EH3044" s="168"/>
      <c r="EI3044" s="168"/>
      <c r="EJ3044" s="168"/>
      <c r="EK3044" s="168"/>
      <c r="EL3044" s="168"/>
      <c r="EM3044" s="168"/>
      <c r="EN3044" s="168"/>
      <c r="EO3044" s="168"/>
      <c r="EP3044" s="168"/>
      <c r="EQ3044" s="168"/>
      <c r="ER3044" s="168"/>
      <c r="ES3044" s="168"/>
      <c r="ET3044" s="168"/>
      <c r="EU3044" s="168"/>
      <c r="EV3044" s="168"/>
      <c r="EW3044" s="168"/>
      <c r="EX3044" s="168"/>
      <c r="EY3044" s="168"/>
      <c r="EZ3044" s="168"/>
      <c r="FA3044" s="168"/>
      <c r="FB3044" s="168"/>
      <c r="FC3044" s="168"/>
      <c r="FD3044" s="168"/>
    </row>
    <row r="3045" spans="1:160" s="5" customFormat="1" ht="45" customHeight="1" thickBot="1" x14ac:dyDescent="0.35">
      <c r="A3045" s="263"/>
      <c r="B3045" s="263"/>
      <c r="C3045" s="265"/>
      <c r="D3045" s="518" t="s">
        <v>7</v>
      </c>
      <c r="E3045" s="519"/>
      <c r="F3045" s="520" t="s">
        <v>169</v>
      </c>
      <c r="G3045" s="521"/>
      <c r="H3045" s="521"/>
      <c r="I3045" s="521"/>
      <c r="J3045" s="521"/>
      <c r="K3045" s="521"/>
      <c r="L3045" s="521"/>
      <c r="M3045" s="521"/>
      <c r="N3045" s="521"/>
      <c r="O3045" s="521"/>
      <c r="P3045" s="521"/>
      <c r="Q3045" s="521"/>
      <c r="R3045" s="521"/>
      <c r="S3045" s="521"/>
      <c r="T3045" s="521"/>
      <c r="U3045" s="522"/>
      <c r="V3045" s="33"/>
      <c r="W3045" s="57"/>
      <c r="X3045" s="86"/>
      <c r="Y3045" s="33"/>
      <c r="Z3045" s="36"/>
      <c r="AA3045" s="36"/>
      <c r="AD3045" s="33"/>
      <c r="AG3045" s="33"/>
      <c r="AH3045" s="43"/>
      <c r="AI3045" s="43"/>
      <c r="AJ3045" s="43"/>
      <c r="AK3045" s="43"/>
      <c r="AL3045" s="43"/>
      <c r="AM3045" s="43"/>
      <c r="AN3045" s="43"/>
      <c r="AO3045" s="43"/>
      <c r="AP3045" s="43"/>
      <c r="AQ3045" s="43"/>
      <c r="AR3045" s="43"/>
      <c r="AS3045" s="43"/>
      <c r="AT3045" s="43"/>
      <c r="AU3045" s="44"/>
      <c r="AV3045" s="33"/>
      <c r="AW3045" s="33"/>
      <c r="AX3045" s="33"/>
      <c r="AZ3045" s="141"/>
      <c r="BE3045" s="168"/>
      <c r="BF3045" s="168"/>
      <c r="BG3045" s="168"/>
      <c r="BH3045" s="168"/>
      <c r="BI3045" s="168"/>
      <c r="BJ3045" s="168"/>
      <c r="BK3045" s="168"/>
      <c r="BL3045" s="168"/>
      <c r="BM3045" s="168"/>
      <c r="DK3045" s="168"/>
      <c r="DL3045" s="168"/>
      <c r="DM3045" s="168"/>
      <c r="DN3045" s="168"/>
      <c r="DO3045" s="168"/>
      <c r="DP3045" s="168"/>
      <c r="DQ3045" s="168"/>
      <c r="DR3045" s="168"/>
      <c r="DS3045" s="168"/>
      <c r="DT3045" s="168"/>
      <c r="DU3045" s="168"/>
      <c r="DV3045" s="168"/>
      <c r="DW3045" s="168"/>
      <c r="DX3045" s="168"/>
      <c r="DY3045" s="168"/>
      <c r="DZ3045" s="168"/>
      <c r="EA3045" s="168"/>
      <c r="EB3045" s="168"/>
      <c r="EC3045" s="168"/>
      <c r="ED3045" s="168"/>
      <c r="EE3045" s="168"/>
      <c r="EF3045" s="168"/>
      <c r="EG3045" s="168"/>
      <c r="EH3045" s="168"/>
      <c r="EI3045" s="168"/>
      <c r="EJ3045" s="168"/>
      <c r="EK3045" s="168"/>
      <c r="EL3045" s="168"/>
      <c r="EM3045" s="168"/>
      <c r="EN3045" s="168"/>
      <c r="EO3045" s="168"/>
      <c r="EP3045" s="168"/>
      <c r="EQ3045" s="168"/>
      <c r="ER3045" s="168"/>
      <c r="ES3045" s="168"/>
      <c r="ET3045" s="168"/>
      <c r="EU3045" s="168"/>
      <c r="EV3045" s="168"/>
      <c r="EW3045" s="168"/>
      <c r="EX3045" s="168"/>
      <c r="EY3045" s="168"/>
      <c r="EZ3045" s="168"/>
      <c r="FA3045" s="168"/>
      <c r="FB3045" s="168"/>
      <c r="FC3045" s="168"/>
      <c r="FD3045" s="168"/>
    </row>
    <row r="3046" spans="1:160" s="5" customFormat="1" ht="5.0999999999999996" customHeight="1" thickBot="1" x14ac:dyDescent="0.35">
      <c r="A3046" s="263"/>
      <c r="B3046" s="263"/>
      <c r="C3046" s="265"/>
      <c r="D3046" s="523"/>
      <c r="E3046" s="523"/>
      <c r="F3046" s="523"/>
      <c r="G3046" s="523"/>
      <c r="H3046" s="523"/>
      <c r="I3046" s="523"/>
      <c r="J3046" s="523"/>
      <c r="K3046" s="523"/>
      <c r="L3046" s="523"/>
      <c r="M3046" s="523"/>
      <c r="N3046" s="523"/>
      <c r="O3046" s="523"/>
      <c r="P3046" s="523"/>
      <c r="Q3046" s="523"/>
      <c r="R3046" s="523"/>
      <c r="S3046" s="523"/>
      <c r="T3046" s="523"/>
      <c r="U3046" s="523"/>
      <c r="V3046" s="33"/>
      <c r="W3046" s="57"/>
      <c r="X3046" s="86"/>
      <c r="Y3046" s="33"/>
      <c r="Z3046" s="36"/>
      <c r="AA3046" s="36"/>
      <c r="AD3046" s="33"/>
      <c r="AG3046" s="33"/>
      <c r="AH3046" s="43"/>
      <c r="AI3046" s="43"/>
      <c r="AJ3046" s="43"/>
      <c r="AK3046" s="43"/>
      <c r="AL3046" s="43"/>
      <c r="AM3046" s="43"/>
      <c r="AN3046" s="43"/>
      <c r="AO3046" s="43"/>
      <c r="AP3046" s="43"/>
      <c r="AQ3046" s="43"/>
      <c r="AR3046" s="43"/>
      <c r="AS3046" s="43"/>
      <c r="AT3046" s="43"/>
      <c r="AU3046" s="44"/>
      <c r="AV3046" s="33"/>
      <c r="AW3046" s="33"/>
      <c r="AX3046" s="33"/>
      <c r="AZ3046" s="141"/>
      <c r="BE3046" s="168"/>
      <c r="BF3046" s="168"/>
      <c r="BG3046" s="168"/>
      <c r="BH3046" s="168"/>
      <c r="BI3046" s="168"/>
      <c r="BJ3046" s="168"/>
      <c r="BK3046" s="168"/>
      <c r="BL3046" s="168"/>
      <c r="BM3046" s="168"/>
      <c r="DK3046" s="168"/>
      <c r="DL3046" s="168"/>
      <c r="DM3046" s="168"/>
      <c r="DN3046" s="168"/>
      <c r="DO3046" s="168"/>
      <c r="DP3046" s="168"/>
      <c r="DQ3046" s="168"/>
      <c r="DR3046" s="168"/>
      <c r="DS3046" s="168"/>
      <c r="DT3046" s="168"/>
      <c r="DU3046" s="168"/>
      <c r="DV3046" s="168"/>
      <c r="DW3046" s="168"/>
      <c r="DX3046" s="168"/>
      <c r="DY3046" s="168"/>
      <c r="DZ3046" s="168"/>
      <c r="EA3046" s="168"/>
      <c r="EB3046" s="168"/>
      <c r="EC3046" s="168"/>
      <c r="ED3046" s="168"/>
      <c r="EE3046" s="168"/>
      <c r="EF3046" s="168"/>
      <c r="EG3046" s="168"/>
      <c r="EH3046" s="168"/>
      <c r="EI3046" s="168"/>
      <c r="EJ3046" s="168"/>
      <c r="EK3046" s="168"/>
      <c r="EL3046" s="168"/>
      <c r="EM3046" s="168"/>
      <c r="EN3046" s="168"/>
      <c r="EO3046" s="168"/>
      <c r="EP3046" s="168"/>
      <c r="EQ3046" s="168"/>
      <c r="ER3046" s="168"/>
      <c r="ES3046" s="168"/>
      <c r="ET3046" s="168"/>
      <c r="EU3046" s="168"/>
      <c r="EV3046" s="168"/>
      <c r="EW3046" s="168"/>
      <c r="EX3046" s="168"/>
      <c r="EY3046" s="168"/>
      <c r="EZ3046" s="168"/>
      <c r="FA3046" s="168"/>
      <c r="FB3046" s="168"/>
      <c r="FC3046" s="168"/>
      <c r="FD3046" s="168"/>
    </row>
    <row r="3047" spans="1:160" s="5" customFormat="1" ht="24.9" customHeight="1" thickBot="1" x14ac:dyDescent="0.35">
      <c r="A3047" s="263"/>
      <c r="B3047" s="263"/>
      <c r="C3047" s="265"/>
      <c r="D3047" s="2" t="s">
        <v>103</v>
      </c>
      <c r="E3047" s="98" t="s">
        <v>106</v>
      </c>
      <c r="F3047" s="455" t="s">
        <v>104</v>
      </c>
      <c r="G3047" s="524"/>
      <c r="H3047" s="456"/>
      <c r="I3047" s="525">
        <v>44058</v>
      </c>
      <c r="J3047" s="526"/>
      <c r="K3047" s="526"/>
      <c r="L3047" s="526"/>
      <c r="M3047" s="526"/>
      <c r="N3047" s="527"/>
      <c r="O3047" s="3" t="s">
        <v>8</v>
      </c>
      <c r="P3047" s="449" t="s">
        <v>24</v>
      </c>
      <c r="Q3047" s="450"/>
      <c r="R3047" s="450"/>
      <c r="S3047" s="450"/>
      <c r="T3047" s="450"/>
      <c r="U3047" s="528"/>
      <c r="V3047" s="33"/>
      <c r="W3047" s="57"/>
      <c r="X3047" s="86"/>
      <c r="Y3047" s="33"/>
      <c r="Z3047" s="36"/>
      <c r="AA3047" s="36"/>
      <c r="AD3047" s="33"/>
      <c r="AG3047" s="33"/>
      <c r="AH3047" s="43"/>
      <c r="AI3047" s="43"/>
      <c r="AJ3047" s="43"/>
      <c r="AK3047" s="43"/>
      <c r="AL3047" s="43"/>
      <c r="AM3047" s="43"/>
      <c r="AN3047" s="43"/>
      <c r="AO3047" s="43"/>
      <c r="AP3047" s="43"/>
      <c r="AQ3047" s="43"/>
      <c r="AR3047" s="43"/>
      <c r="AS3047" s="43"/>
      <c r="AT3047" s="43"/>
      <c r="AU3047" s="44"/>
      <c r="AV3047" s="33"/>
      <c r="AW3047" s="33"/>
      <c r="AX3047" s="33"/>
      <c r="AZ3047" s="141"/>
      <c r="BE3047" s="168"/>
      <c r="BF3047" s="168"/>
      <c r="BG3047" s="168"/>
      <c r="BH3047" s="168"/>
      <c r="BI3047" s="168"/>
      <c r="BJ3047" s="168"/>
      <c r="BK3047" s="168"/>
      <c r="BL3047" s="168"/>
      <c r="BM3047" s="168"/>
      <c r="DK3047" s="168"/>
      <c r="DL3047" s="168"/>
      <c r="DM3047" s="168"/>
      <c r="DN3047" s="168"/>
      <c r="DO3047" s="168"/>
      <c r="DP3047" s="168"/>
      <c r="DQ3047" s="168"/>
      <c r="DR3047" s="168"/>
      <c r="DS3047" s="168"/>
      <c r="DT3047" s="168"/>
      <c r="DU3047" s="168"/>
      <c r="DV3047" s="168"/>
      <c r="DW3047" s="168"/>
      <c r="DX3047" s="168"/>
      <c r="DY3047" s="168"/>
      <c r="DZ3047" s="168"/>
      <c r="EA3047" s="168"/>
      <c r="EB3047" s="168"/>
      <c r="EC3047" s="168"/>
      <c r="ED3047" s="168"/>
      <c r="EE3047" s="168"/>
      <c r="EF3047" s="168"/>
      <c r="EG3047" s="168"/>
      <c r="EH3047" s="168"/>
      <c r="EI3047" s="168"/>
      <c r="EJ3047" s="168"/>
      <c r="EK3047" s="168"/>
      <c r="EL3047" s="168"/>
      <c r="EM3047" s="168"/>
      <c r="EN3047" s="168"/>
      <c r="EO3047" s="168"/>
      <c r="EP3047" s="168"/>
      <c r="EQ3047" s="168"/>
      <c r="ER3047" s="168"/>
      <c r="ES3047" s="168"/>
      <c r="ET3047" s="168"/>
      <c r="EU3047" s="168"/>
      <c r="EV3047" s="168"/>
      <c r="EW3047" s="168"/>
      <c r="EX3047" s="168"/>
      <c r="EY3047" s="168"/>
      <c r="EZ3047" s="168"/>
      <c r="FA3047" s="168"/>
      <c r="FB3047" s="168"/>
      <c r="FC3047" s="168"/>
      <c r="FD3047" s="168"/>
    </row>
    <row r="3048" spans="1:160" s="5" customFormat="1" ht="5.0999999999999996" customHeight="1" thickBot="1" x14ac:dyDescent="0.35">
      <c r="A3048" s="263"/>
      <c r="B3048" s="263"/>
      <c r="C3048" s="265"/>
      <c r="D3048" s="100"/>
      <c r="E3048" s="100"/>
      <c r="F3048" s="100"/>
      <c r="G3048" s="100"/>
      <c r="H3048" s="100"/>
      <c r="I3048" s="100"/>
      <c r="J3048" s="100"/>
      <c r="K3048" s="100"/>
      <c r="L3048" s="100"/>
      <c r="M3048" s="100"/>
      <c r="N3048" s="100"/>
      <c r="O3048" s="100"/>
      <c r="P3048" s="100"/>
      <c r="Q3048" s="100"/>
      <c r="R3048" s="100"/>
      <c r="S3048" s="100"/>
      <c r="T3048" s="100"/>
      <c r="U3048" s="100"/>
      <c r="V3048" s="33"/>
      <c r="W3048" s="57"/>
      <c r="X3048" s="86"/>
      <c r="Y3048" s="33"/>
      <c r="Z3048" s="36"/>
      <c r="AA3048" s="36"/>
      <c r="AD3048" s="33"/>
      <c r="AG3048" s="33"/>
      <c r="AH3048" s="43"/>
      <c r="AI3048" s="43"/>
      <c r="AJ3048" s="43"/>
      <c r="AK3048" s="43"/>
      <c r="AL3048" s="43"/>
      <c r="AM3048" s="43"/>
      <c r="AN3048" s="43"/>
      <c r="AO3048" s="43"/>
      <c r="AP3048" s="43"/>
      <c r="AQ3048" s="43"/>
      <c r="AR3048" s="43"/>
      <c r="AS3048" s="43"/>
      <c r="AT3048" s="43"/>
      <c r="AU3048" s="44"/>
      <c r="AV3048" s="33"/>
      <c r="AW3048" s="33"/>
      <c r="AX3048" s="33"/>
      <c r="AZ3048" s="141"/>
      <c r="BE3048" s="168"/>
      <c r="BF3048" s="168"/>
      <c r="BG3048" s="168"/>
      <c r="BH3048" s="168"/>
      <c r="BI3048" s="168"/>
      <c r="BJ3048" s="168"/>
      <c r="BK3048" s="168"/>
      <c r="BL3048" s="168"/>
      <c r="BM3048" s="168"/>
      <c r="DK3048" s="168"/>
      <c r="DL3048" s="168"/>
      <c r="DM3048" s="168"/>
      <c r="DN3048" s="168"/>
      <c r="DO3048" s="168"/>
      <c r="DP3048" s="168"/>
      <c r="DQ3048" s="168"/>
      <c r="DR3048" s="168"/>
      <c r="DS3048" s="168"/>
      <c r="DT3048" s="168"/>
      <c r="DU3048" s="168"/>
      <c r="DV3048" s="168"/>
      <c r="DW3048" s="168"/>
      <c r="DX3048" s="168"/>
      <c r="DY3048" s="168"/>
      <c r="DZ3048" s="168"/>
      <c r="EA3048" s="168"/>
      <c r="EB3048" s="168"/>
      <c r="EC3048" s="168"/>
      <c r="ED3048" s="168"/>
      <c r="EE3048" s="168"/>
      <c r="EF3048" s="168"/>
      <c r="EG3048" s="168"/>
      <c r="EH3048" s="168"/>
      <c r="EI3048" s="168"/>
      <c r="EJ3048" s="168"/>
      <c r="EK3048" s="168"/>
      <c r="EL3048" s="168"/>
      <c r="EM3048" s="168"/>
      <c r="EN3048" s="168"/>
      <c r="EO3048" s="168"/>
      <c r="EP3048" s="168"/>
      <c r="EQ3048" s="168"/>
      <c r="ER3048" s="168"/>
      <c r="ES3048" s="168"/>
      <c r="ET3048" s="168"/>
      <c r="EU3048" s="168"/>
      <c r="EV3048" s="168"/>
      <c r="EW3048" s="168"/>
      <c r="EX3048" s="168"/>
      <c r="EY3048" s="168"/>
      <c r="EZ3048" s="168"/>
      <c r="FA3048" s="168"/>
      <c r="FB3048" s="168"/>
      <c r="FC3048" s="168"/>
      <c r="FD3048" s="168"/>
    </row>
    <row r="3049" spans="1:160" s="5" customFormat="1" ht="24.9" customHeight="1" thickBot="1" x14ac:dyDescent="0.35">
      <c r="A3049" s="263"/>
      <c r="B3049" s="263"/>
      <c r="C3049" s="265"/>
      <c r="D3049" s="2" t="s">
        <v>31</v>
      </c>
      <c r="E3049" s="449"/>
      <c r="F3049" s="450"/>
      <c r="G3049" s="450"/>
      <c r="H3049" s="450"/>
      <c r="I3049" s="450"/>
      <c r="J3049" s="451"/>
      <c r="K3049" s="19" t="s">
        <v>105</v>
      </c>
      <c r="L3049" s="452"/>
      <c r="M3049" s="452"/>
      <c r="N3049" s="452"/>
      <c r="O3049" s="452"/>
      <c r="P3049" s="452"/>
      <c r="Q3049" s="452"/>
      <c r="R3049" s="452"/>
      <c r="S3049" s="452"/>
      <c r="T3049" s="452"/>
      <c r="U3049" s="453"/>
      <c r="V3049" s="33"/>
      <c r="W3049" s="57"/>
      <c r="X3049" s="86"/>
      <c r="Y3049" s="33"/>
      <c r="Z3049" s="36"/>
      <c r="AA3049" s="36"/>
      <c r="AD3049" s="33"/>
      <c r="AG3049" s="33"/>
      <c r="AH3049" s="43"/>
      <c r="AI3049" s="43"/>
      <c r="AJ3049" s="43"/>
      <c r="AK3049" s="43"/>
      <c r="AL3049" s="43"/>
      <c r="AM3049" s="43"/>
      <c r="AN3049" s="43"/>
      <c r="AO3049" s="43"/>
      <c r="AP3049" s="43"/>
      <c r="AQ3049" s="43"/>
      <c r="AR3049" s="43"/>
      <c r="AS3049" s="43"/>
      <c r="AT3049" s="43"/>
      <c r="AU3049" s="44"/>
      <c r="AV3049" s="33"/>
      <c r="AW3049" s="33"/>
      <c r="AX3049" s="33"/>
      <c r="AZ3049" s="141"/>
      <c r="BE3049" s="168"/>
      <c r="BF3049" s="168"/>
      <c r="BG3049" s="168"/>
      <c r="BH3049" s="168"/>
      <c r="BI3049" s="168"/>
      <c r="BJ3049" s="168"/>
      <c r="BK3049" s="168"/>
      <c r="BL3049" s="168"/>
      <c r="BM3049" s="168"/>
      <c r="DK3049" s="168"/>
      <c r="DL3049" s="168"/>
      <c r="DM3049" s="168"/>
      <c r="DN3049" s="168"/>
      <c r="DO3049" s="168"/>
      <c r="DP3049" s="168"/>
      <c r="DQ3049" s="168"/>
      <c r="DR3049" s="168"/>
      <c r="DS3049" s="168"/>
      <c r="DT3049" s="168"/>
      <c r="DU3049" s="168"/>
      <c r="DV3049" s="168"/>
      <c r="DW3049" s="168"/>
      <c r="DX3049" s="168"/>
      <c r="DY3049" s="168"/>
      <c r="DZ3049" s="168"/>
      <c r="EA3049" s="168"/>
      <c r="EB3049" s="168"/>
      <c r="EC3049" s="168"/>
      <c r="ED3049" s="168"/>
      <c r="EE3049" s="168"/>
      <c r="EF3049" s="168"/>
      <c r="EG3049" s="168"/>
      <c r="EH3049" s="168"/>
      <c r="EI3049" s="168"/>
      <c r="EJ3049" s="168"/>
      <c r="EK3049" s="168"/>
      <c r="EL3049" s="168"/>
      <c r="EM3049" s="168"/>
      <c r="EN3049" s="168"/>
      <c r="EO3049" s="168"/>
      <c r="EP3049" s="168"/>
      <c r="EQ3049" s="168"/>
      <c r="ER3049" s="168"/>
      <c r="ES3049" s="168"/>
      <c r="ET3049" s="168"/>
      <c r="EU3049" s="168"/>
      <c r="EV3049" s="168"/>
      <c r="EW3049" s="168"/>
      <c r="EX3049" s="168"/>
      <c r="EY3049" s="168"/>
      <c r="EZ3049" s="168"/>
      <c r="FA3049" s="168"/>
      <c r="FB3049" s="168"/>
      <c r="FC3049" s="168"/>
      <c r="FD3049" s="168"/>
    </row>
    <row r="3050" spans="1:160" s="5" customFormat="1" ht="5.0999999999999996" customHeight="1" thickBot="1" x14ac:dyDescent="0.35">
      <c r="A3050" s="263"/>
      <c r="B3050" s="263"/>
      <c r="C3050" s="265"/>
      <c r="D3050" s="454"/>
      <c r="E3050" s="454"/>
      <c r="F3050" s="454"/>
      <c r="G3050" s="454"/>
      <c r="H3050" s="454"/>
      <c r="I3050" s="454"/>
      <c r="J3050" s="454"/>
      <c r="K3050" s="454"/>
      <c r="L3050" s="454"/>
      <c r="M3050" s="454"/>
      <c r="N3050" s="454"/>
      <c r="O3050" s="454"/>
      <c r="P3050" s="454"/>
      <c r="Q3050" s="454"/>
      <c r="R3050" s="454"/>
      <c r="S3050" s="454"/>
      <c r="T3050" s="454"/>
      <c r="U3050" s="454"/>
      <c r="V3050" s="33"/>
      <c r="W3050" s="57"/>
      <c r="X3050" s="86"/>
      <c r="Y3050" s="33"/>
      <c r="Z3050" s="36"/>
      <c r="AA3050" s="36"/>
      <c r="AD3050" s="33"/>
      <c r="AG3050" s="33"/>
      <c r="AH3050" s="43"/>
      <c r="AI3050" s="43"/>
      <c r="AJ3050" s="43"/>
      <c r="AK3050" s="43"/>
      <c r="AL3050" s="43"/>
      <c r="AM3050" s="43"/>
      <c r="AN3050" s="43"/>
      <c r="AO3050" s="43"/>
      <c r="AP3050" s="43"/>
      <c r="AQ3050" s="43"/>
      <c r="AR3050" s="43"/>
      <c r="AS3050" s="43"/>
      <c r="AT3050" s="43"/>
      <c r="AU3050" s="44"/>
      <c r="AV3050" s="33"/>
      <c r="AW3050" s="33"/>
      <c r="AX3050" s="33"/>
      <c r="AZ3050" s="141"/>
      <c r="BE3050" s="168"/>
      <c r="BF3050" s="168"/>
      <c r="BG3050" s="168"/>
      <c r="BH3050" s="168"/>
      <c r="BI3050" s="168"/>
      <c r="BJ3050" s="168"/>
      <c r="BK3050" s="168"/>
      <c r="BL3050" s="168"/>
      <c r="BM3050" s="168"/>
      <c r="DK3050" s="168"/>
      <c r="DL3050" s="168"/>
      <c r="DM3050" s="168"/>
      <c r="DN3050" s="168"/>
      <c r="DO3050" s="168"/>
      <c r="DP3050" s="168"/>
      <c r="DQ3050" s="168"/>
      <c r="DR3050" s="168"/>
      <c r="DS3050" s="168"/>
      <c r="DT3050" s="168"/>
      <c r="DU3050" s="168"/>
      <c r="DV3050" s="168"/>
      <c r="DW3050" s="168"/>
      <c r="DX3050" s="168"/>
      <c r="DY3050" s="168"/>
      <c r="DZ3050" s="168"/>
      <c r="EA3050" s="168"/>
      <c r="EB3050" s="168"/>
      <c r="EC3050" s="168"/>
      <c r="ED3050" s="168"/>
      <c r="EE3050" s="168"/>
      <c r="EF3050" s="168"/>
      <c r="EG3050" s="168"/>
      <c r="EH3050" s="168"/>
      <c r="EI3050" s="168"/>
      <c r="EJ3050" s="168"/>
      <c r="EK3050" s="168"/>
      <c r="EL3050" s="168"/>
      <c r="EM3050" s="168"/>
      <c r="EN3050" s="168"/>
      <c r="EO3050" s="168"/>
      <c r="EP3050" s="168"/>
      <c r="EQ3050" s="168"/>
      <c r="ER3050" s="168"/>
      <c r="ES3050" s="168"/>
      <c r="ET3050" s="168"/>
      <c r="EU3050" s="168"/>
      <c r="EV3050" s="168"/>
      <c r="EW3050" s="168"/>
      <c r="EX3050" s="168"/>
      <c r="EY3050" s="168"/>
      <c r="EZ3050" s="168"/>
      <c r="FA3050" s="168"/>
      <c r="FB3050" s="168"/>
      <c r="FC3050" s="168"/>
      <c r="FD3050" s="168"/>
    </row>
    <row r="3051" spans="1:160" s="5" customFormat="1" ht="45" customHeight="1" thickBot="1" x14ac:dyDescent="0.35">
      <c r="A3051" s="263" t="str">
        <f>+E3051</f>
        <v>NP 2</v>
      </c>
      <c r="B3051" s="264">
        <f>+U3075</f>
        <v>821.56999999999994</v>
      </c>
      <c r="C3051" s="265">
        <v>55</v>
      </c>
      <c r="D3051" s="165" t="s">
        <v>9</v>
      </c>
      <c r="E3051" s="180" t="s">
        <v>84</v>
      </c>
      <c r="F3051" s="455" t="s">
        <v>29</v>
      </c>
      <c r="G3051" s="456"/>
      <c r="H3051" s="532" t="s">
        <v>314</v>
      </c>
      <c r="I3051" s="457"/>
      <c r="J3051" s="457"/>
      <c r="K3051" s="457"/>
      <c r="L3051" s="457"/>
      <c r="M3051" s="458"/>
      <c r="N3051" s="459" t="s">
        <v>32</v>
      </c>
      <c r="O3051" s="460"/>
      <c r="P3051" s="461"/>
      <c r="Q3051" s="462" t="s">
        <v>10</v>
      </c>
      <c r="R3051" s="463"/>
      <c r="S3051" s="463"/>
      <c r="T3051" s="463"/>
      <c r="U3051" s="464"/>
      <c r="V3051" s="33"/>
      <c r="W3051" s="57"/>
      <c r="X3051" s="86"/>
      <c r="Y3051" s="33"/>
      <c r="Z3051" s="38"/>
      <c r="AA3051" s="38"/>
      <c r="AD3051" s="33"/>
      <c r="AG3051" s="33"/>
      <c r="AH3051" s="43"/>
      <c r="AI3051" s="43"/>
      <c r="AJ3051" s="43"/>
      <c r="AK3051" s="43"/>
      <c r="AL3051" s="43"/>
      <c r="AM3051" s="43"/>
      <c r="AN3051" s="43"/>
      <c r="AO3051" s="43"/>
      <c r="AP3051" s="43"/>
      <c r="AQ3051" s="43"/>
      <c r="AR3051" s="43"/>
      <c r="AS3051" s="43"/>
      <c r="AT3051" s="43"/>
      <c r="AU3051" s="44"/>
      <c r="AV3051" s="33"/>
      <c r="AW3051" s="33"/>
      <c r="AX3051" s="33"/>
      <c r="AZ3051" s="141"/>
      <c r="BE3051" s="168"/>
      <c r="BF3051" s="168"/>
      <c r="BG3051" s="168"/>
      <c r="BH3051" s="168"/>
      <c r="BI3051" s="168"/>
      <c r="BJ3051" s="168"/>
      <c r="BK3051" s="168"/>
      <c r="BL3051" s="168"/>
      <c r="BM3051" s="168"/>
      <c r="DK3051" s="168"/>
      <c r="DL3051" s="168"/>
      <c r="DM3051" s="168"/>
      <c r="DN3051" s="168"/>
      <c r="DO3051" s="168"/>
      <c r="DP3051" s="168"/>
      <c r="DQ3051" s="168"/>
      <c r="DR3051" s="168"/>
      <c r="DS3051" s="168"/>
      <c r="DT3051" s="168"/>
      <c r="DU3051" s="168"/>
      <c r="DV3051" s="168"/>
      <c r="DW3051" s="168"/>
      <c r="DX3051" s="168"/>
      <c r="DY3051" s="168"/>
      <c r="DZ3051" s="168"/>
      <c r="EA3051" s="168"/>
      <c r="EB3051" s="168"/>
      <c r="EC3051" s="168"/>
      <c r="ED3051" s="168"/>
      <c r="EE3051" s="168"/>
      <c r="EF3051" s="168"/>
      <c r="EG3051" s="168"/>
      <c r="EH3051" s="168"/>
      <c r="EI3051" s="168"/>
      <c r="EJ3051" s="168"/>
      <c r="EK3051" s="168"/>
      <c r="EL3051" s="168"/>
      <c r="EM3051" s="168"/>
      <c r="EN3051" s="168"/>
      <c r="EO3051" s="168"/>
      <c r="EP3051" s="168"/>
      <c r="EQ3051" s="168"/>
      <c r="ER3051" s="168"/>
      <c r="ES3051" s="168"/>
      <c r="ET3051" s="168"/>
      <c r="EU3051" s="168"/>
      <c r="EV3051" s="168"/>
      <c r="EW3051" s="168"/>
      <c r="EX3051" s="168"/>
      <c r="EY3051" s="168"/>
      <c r="EZ3051" s="168"/>
      <c r="FA3051" s="168"/>
      <c r="FB3051" s="168"/>
      <c r="FC3051" s="168"/>
      <c r="FD3051" s="168"/>
    </row>
    <row r="3052" spans="1:160" s="5" customFormat="1" ht="5.0999999999999996" customHeight="1" thickBot="1" x14ac:dyDescent="0.35">
      <c r="A3052" s="263"/>
      <c r="B3052" s="263"/>
      <c r="C3052" s="265"/>
      <c r="D3052" s="428"/>
      <c r="E3052" s="428"/>
      <c r="F3052" s="428"/>
      <c r="G3052" s="428"/>
      <c r="H3052" s="428"/>
      <c r="I3052" s="428"/>
      <c r="J3052" s="428"/>
      <c r="K3052" s="428"/>
      <c r="L3052" s="428"/>
      <c r="M3052" s="428"/>
      <c r="N3052" s="454"/>
      <c r="O3052" s="454"/>
      <c r="P3052" s="454"/>
      <c r="Q3052" s="454"/>
      <c r="R3052" s="454"/>
      <c r="S3052" s="454"/>
      <c r="T3052" s="454"/>
      <c r="U3052" s="454"/>
      <c r="V3052" s="33"/>
      <c r="W3052" s="57"/>
      <c r="X3052" s="86"/>
      <c r="Y3052" s="33"/>
      <c r="Z3052" s="76"/>
      <c r="AA3052" s="76"/>
      <c r="AD3052" s="33"/>
      <c r="AG3052" s="33"/>
      <c r="AH3052" s="43"/>
      <c r="AI3052" s="43"/>
      <c r="AJ3052" s="43"/>
      <c r="AK3052" s="43"/>
      <c r="AL3052" s="43"/>
      <c r="AM3052" s="43"/>
      <c r="AN3052" s="43"/>
      <c r="AO3052" s="43"/>
      <c r="AP3052" s="43"/>
      <c r="AQ3052" s="43"/>
      <c r="AR3052" s="43"/>
      <c r="AS3052" s="43"/>
      <c r="AT3052" s="43"/>
      <c r="AU3052" s="44"/>
      <c r="AV3052" s="33"/>
      <c r="AW3052" s="33"/>
      <c r="AX3052" s="33"/>
      <c r="AZ3052" s="141"/>
      <c r="BE3052" s="168"/>
      <c r="BF3052" s="168"/>
      <c r="BG3052" s="168"/>
      <c r="BH3052" s="168"/>
      <c r="BI3052" s="168"/>
      <c r="BJ3052" s="168"/>
      <c r="BK3052" s="168"/>
      <c r="BL3052" s="168"/>
      <c r="BM3052" s="168"/>
      <c r="DK3052" s="168"/>
      <c r="DL3052" s="168"/>
      <c r="DM3052" s="168"/>
      <c r="DN3052" s="168"/>
      <c r="DO3052" s="168"/>
      <c r="DP3052" s="168"/>
      <c r="DQ3052" s="168"/>
      <c r="DR3052" s="168"/>
      <c r="DS3052" s="168"/>
      <c r="DT3052" s="168"/>
      <c r="DU3052" s="168"/>
      <c r="DV3052" s="168"/>
      <c r="DW3052" s="168"/>
      <c r="DX3052" s="168"/>
      <c r="DY3052" s="168"/>
      <c r="DZ3052" s="168"/>
      <c r="EA3052" s="168"/>
      <c r="EB3052" s="168"/>
      <c r="EC3052" s="168"/>
      <c r="ED3052" s="168"/>
      <c r="EE3052" s="168"/>
      <c r="EF3052" s="168"/>
      <c r="EG3052" s="168"/>
      <c r="EH3052" s="168"/>
      <c r="EI3052" s="168"/>
      <c r="EJ3052" s="168"/>
      <c r="EK3052" s="168"/>
      <c r="EL3052" s="168"/>
      <c r="EM3052" s="168"/>
      <c r="EN3052" s="168"/>
      <c r="EO3052" s="168"/>
      <c r="EP3052" s="168"/>
      <c r="EQ3052" s="168"/>
      <c r="ER3052" s="168"/>
      <c r="ES3052" s="168"/>
      <c r="ET3052" s="168"/>
      <c r="EU3052" s="168"/>
      <c r="EV3052" s="168"/>
      <c r="EW3052" s="168"/>
      <c r="EX3052" s="168"/>
      <c r="EY3052" s="168"/>
      <c r="EZ3052" s="168"/>
      <c r="FA3052" s="168"/>
      <c r="FB3052" s="168"/>
      <c r="FC3052" s="168"/>
      <c r="FD3052" s="168"/>
    </row>
    <row r="3053" spans="1:160" s="5" customFormat="1" ht="24.9" customHeight="1" x14ac:dyDescent="0.3">
      <c r="A3053" s="263"/>
      <c r="B3053" s="263"/>
      <c r="C3053" s="265"/>
      <c r="D3053" s="465" t="s">
        <v>30</v>
      </c>
      <c r="E3053" s="466"/>
      <c r="F3053" s="466"/>
      <c r="G3053" s="466"/>
      <c r="H3053" s="466"/>
      <c r="I3053" s="466"/>
      <c r="J3053" s="466"/>
      <c r="K3053" s="466"/>
      <c r="L3053" s="466"/>
      <c r="M3053" s="467"/>
      <c r="N3053" s="468" t="s">
        <v>11</v>
      </c>
      <c r="O3053" s="470" t="s">
        <v>12</v>
      </c>
      <c r="P3053" s="471"/>
      <c r="Q3053" s="474" t="s">
        <v>13</v>
      </c>
      <c r="R3053" s="475"/>
      <c r="S3053" s="476"/>
      <c r="T3053" s="477" t="s">
        <v>27</v>
      </c>
      <c r="U3053" s="479" t="s">
        <v>28</v>
      </c>
      <c r="V3053" s="33"/>
      <c r="W3053" s="57"/>
      <c r="X3053" s="86"/>
      <c r="Y3053" s="33"/>
      <c r="Z3053" s="76"/>
      <c r="AA3053" s="76"/>
      <c r="AD3053" s="33"/>
      <c r="AG3053" s="33"/>
      <c r="AH3053" s="43"/>
      <c r="AI3053" s="43"/>
      <c r="AJ3053" s="43"/>
      <c r="AK3053" s="43"/>
      <c r="AL3053" s="43"/>
      <c r="AM3053" s="43"/>
      <c r="AN3053" s="43"/>
      <c r="AO3053" s="43"/>
      <c r="AP3053" s="43"/>
      <c r="AQ3053" s="43"/>
      <c r="AR3053" s="43"/>
      <c r="AS3053" s="43"/>
      <c r="AT3053" s="43"/>
      <c r="AU3053" s="44"/>
      <c r="AV3053" s="33"/>
      <c r="AW3053" s="33"/>
      <c r="AX3053" s="33"/>
      <c r="AZ3053" s="141"/>
      <c r="BE3053" s="168"/>
      <c r="BF3053" s="168"/>
      <c r="BG3053" s="168"/>
      <c r="BH3053" s="168"/>
      <c r="BI3053" s="168"/>
      <c r="BJ3053" s="168"/>
      <c r="BK3053" s="168"/>
      <c r="BL3053" s="168"/>
      <c r="BM3053" s="168"/>
      <c r="DK3053" s="168"/>
      <c r="DL3053" s="168"/>
      <c r="DM3053" s="168"/>
      <c r="DN3053" s="168"/>
      <c r="DO3053" s="168"/>
      <c r="DP3053" s="168"/>
      <c r="DQ3053" s="168"/>
      <c r="DR3053" s="168"/>
      <c r="DS3053" s="168"/>
      <c r="DT3053" s="168"/>
      <c r="DU3053" s="168"/>
      <c r="DV3053" s="168"/>
      <c r="DW3053" s="168"/>
      <c r="DX3053" s="168"/>
      <c r="DY3053" s="168"/>
      <c r="DZ3053" s="168"/>
      <c r="EA3053" s="168"/>
      <c r="EB3053" s="168"/>
      <c r="EC3053" s="168"/>
      <c r="ED3053" s="168"/>
      <c r="EE3053" s="168"/>
      <c r="EF3053" s="168"/>
      <c r="EG3053" s="168"/>
      <c r="EH3053" s="168"/>
      <c r="EI3053" s="168"/>
      <c r="EJ3053" s="168"/>
      <c r="EK3053" s="168"/>
      <c r="EL3053" s="168"/>
      <c r="EM3053" s="168"/>
      <c r="EN3053" s="168"/>
      <c r="EO3053" s="168"/>
      <c r="EP3053" s="168"/>
      <c r="EQ3053" s="168"/>
      <c r="ER3053" s="168"/>
      <c r="ES3053" s="168"/>
      <c r="ET3053" s="168"/>
      <c r="EU3053" s="168"/>
      <c r="EV3053" s="168"/>
      <c r="EW3053" s="168"/>
      <c r="EX3053" s="168"/>
      <c r="EY3053" s="168"/>
      <c r="EZ3053" s="168"/>
      <c r="FA3053" s="168"/>
      <c r="FB3053" s="168"/>
      <c r="FC3053" s="168"/>
      <c r="FD3053" s="168"/>
    </row>
    <row r="3054" spans="1:160" s="5" customFormat="1" ht="24.9" customHeight="1" x14ac:dyDescent="0.3">
      <c r="A3054" s="263"/>
      <c r="B3054" s="263"/>
      <c r="C3054" s="265"/>
      <c r="D3054" s="481"/>
      <c r="E3054" s="482"/>
      <c r="F3054" s="482"/>
      <c r="G3054" s="482"/>
      <c r="H3054" s="482"/>
      <c r="I3054" s="482"/>
      <c r="J3054" s="482"/>
      <c r="K3054" s="482"/>
      <c r="L3054" s="482"/>
      <c r="M3054" s="483"/>
      <c r="N3054" s="469"/>
      <c r="O3054" s="472"/>
      <c r="P3054" s="473"/>
      <c r="Q3054" s="7" t="s">
        <v>14</v>
      </c>
      <c r="R3054" s="7" t="s">
        <v>15</v>
      </c>
      <c r="S3054" s="7" t="s">
        <v>26</v>
      </c>
      <c r="T3054" s="478"/>
      <c r="U3054" s="480"/>
      <c r="V3054" s="33"/>
      <c r="W3054" s="57"/>
      <c r="X3054" s="86"/>
      <c r="Y3054" s="33"/>
      <c r="Z3054" s="77"/>
      <c r="AA3054" s="77"/>
      <c r="AD3054" s="33"/>
      <c r="AG3054" s="33"/>
      <c r="AH3054" s="43"/>
      <c r="AI3054" s="43"/>
      <c r="AJ3054" s="43"/>
      <c r="AK3054" s="43"/>
      <c r="AL3054" s="43"/>
      <c r="AM3054" s="43"/>
      <c r="AN3054" s="43"/>
      <c r="AO3054" s="43"/>
      <c r="AP3054" s="43"/>
      <c r="AQ3054" s="43"/>
      <c r="AR3054" s="43"/>
      <c r="AS3054" s="43"/>
      <c r="AT3054" s="43"/>
      <c r="AU3054" s="44"/>
      <c r="AV3054" s="33"/>
      <c r="AW3054" s="33"/>
      <c r="AX3054" s="33"/>
      <c r="AZ3054" s="141"/>
      <c r="BE3054" s="168"/>
      <c r="BF3054" s="168"/>
      <c r="BG3054" s="168"/>
      <c r="BH3054" s="168"/>
      <c r="BI3054" s="168"/>
      <c r="BJ3054" s="168"/>
      <c r="BK3054" s="168"/>
      <c r="BL3054" s="168"/>
      <c r="BM3054" s="168"/>
      <c r="DK3054" s="168"/>
      <c r="DL3054" s="168"/>
      <c r="DM3054" s="168"/>
      <c r="DN3054" s="168"/>
      <c r="DO3054" s="168"/>
      <c r="DP3054" s="168"/>
      <c r="DQ3054" s="168"/>
      <c r="DR3054" s="168"/>
      <c r="DS3054" s="168"/>
      <c r="DT3054" s="168"/>
      <c r="DU3054" s="168"/>
      <c r="DV3054" s="168"/>
      <c r="DW3054" s="168"/>
      <c r="DX3054" s="168"/>
      <c r="DY3054" s="168"/>
      <c r="DZ3054" s="168"/>
      <c r="EA3054" s="168"/>
      <c r="EB3054" s="168"/>
      <c r="EC3054" s="168"/>
      <c r="ED3054" s="168"/>
      <c r="EE3054" s="168"/>
      <c r="EF3054" s="168"/>
      <c r="EG3054" s="168"/>
      <c r="EH3054" s="168"/>
      <c r="EI3054" s="168"/>
      <c r="EJ3054" s="168"/>
      <c r="EK3054" s="168"/>
      <c r="EL3054" s="168"/>
      <c r="EM3054" s="168"/>
      <c r="EN3054" s="168"/>
      <c r="EO3054" s="168"/>
      <c r="EP3054" s="168"/>
      <c r="EQ3054" s="168"/>
      <c r="ER3054" s="168"/>
      <c r="ES3054" s="168"/>
      <c r="ET3054" s="168"/>
      <c r="EU3054" s="168"/>
      <c r="EV3054" s="168"/>
      <c r="EW3054" s="168"/>
      <c r="EX3054" s="168"/>
      <c r="EY3054" s="168"/>
      <c r="EZ3054" s="168"/>
      <c r="FA3054" s="168"/>
      <c r="FB3054" s="168"/>
      <c r="FC3054" s="168"/>
      <c r="FD3054" s="168"/>
    </row>
    <row r="3055" spans="1:160" s="5" customFormat="1" ht="24.9" customHeight="1" x14ac:dyDescent="0.3">
      <c r="A3055" s="263"/>
      <c r="B3055" s="263"/>
      <c r="C3055" s="265"/>
      <c r="D3055" s="481"/>
      <c r="E3055" s="482"/>
      <c r="F3055" s="482"/>
      <c r="G3055" s="482"/>
      <c r="H3055" s="482"/>
      <c r="I3055" s="482"/>
      <c r="J3055" s="482"/>
      <c r="K3055" s="482"/>
      <c r="L3055" s="482"/>
      <c r="M3055" s="483"/>
      <c r="N3055" s="16">
        <v>14001469</v>
      </c>
      <c r="O3055" s="412" t="s">
        <v>316</v>
      </c>
      <c r="P3055" s="413"/>
      <c r="Q3055" s="8">
        <v>45</v>
      </c>
      <c r="R3055" s="8">
        <v>8.4</v>
      </c>
      <c r="S3055" s="8">
        <v>0.15</v>
      </c>
      <c r="T3055" s="9">
        <v>1</v>
      </c>
      <c r="U3055" s="17">
        <f>+Q3055*R3055*S3055*T3055</f>
        <v>56.699999999999996</v>
      </c>
      <c r="V3055" s="33"/>
      <c r="W3055" s="57">
        <v>1</v>
      </c>
      <c r="X3055" s="86"/>
      <c r="Y3055" s="33">
        <f>+C3051</f>
        <v>55</v>
      </c>
      <c r="Z3055" s="41">
        <f>+SUMIF($N3055:$N3074,$Z$16,$U3055:$U3074)</f>
        <v>56.699999999999996</v>
      </c>
      <c r="AA3055" s="41">
        <f>+SUMIF($N3055:$N3074,$AA$16,$U3055:$U3074)</f>
        <v>60.480000000000004</v>
      </c>
      <c r="AB3055" s="41">
        <f>+SUMIF($N3055:$N3074,$AB$16,$U3055:$U3074)</f>
        <v>0</v>
      </c>
      <c r="AC3055" s="41">
        <f>+SUMIF($N3055:$N3074,$AC$16,$U3055:$U3074)</f>
        <v>0</v>
      </c>
      <c r="AD3055" s="41">
        <f>+SUMIF($N3055:$N3074,$AD$16,$U3055:$U3074)</f>
        <v>0</v>
      </c>
      <c r="AE3055" s="41">
        <f>+SUMIF($N3055:$N3074,$AE$16,$U3055:$U3074)</f>
        <v>0</v>
      </c>
      <c r="AF3055" s="41">
        <f>+SUMIF($N3055:$N3074,$AF$16,$U3055:$U3074)</f>
        <v>59.849999999999994</v>
      </c>
      <c r="AG3055" s="41">
        <f>+SUMIF($N3055:$N3074,$AG$16,$U3055:$U3074)</f>
        <v>56.699999999999996</v>
      </c>
      <c r="AH3055" s="41">
        <f>+SUMIF($N3055:$N3074,$AH$16,$U3055:$U3074)</f>
        <v>60.2</v>
      </c>
      <c r="AI3055" s="41">
        <f>+SUMIF($N3055:$N3074,$AI$16,$U3055:$U3074)</f>
        <v>135</v>
      </c>
      <c r="AJ3055" s="41">
        <f>+SUMIF($N3055:$N3074,$AJ$16,$U3055:$U3074)</f>
        <v>205.43999999999997</v>
      </c>
      <c r="AK3055" s="41">
        <f>+SUMIF($N3055:$N3074,$AK$16,$U3055:$U3074)</f>
        <v>0</v>
      </c>
      <c r="AL3055" s="41">
        <f>+SUMIF($N3055:$N3074,$AL$16,$U3055:$U3074)</f>
        <v>0</v>
      </c>
      <c r="AM3055" s="41">
        <f>+SUMIF($N3055:$N3074,$AM$16,$U3055:$U3074)</f>
        <v>0</v>
      </c>
      <c r="AN3055" s="41">
        <f>+SUMIF($N3055:$N3074,$AN$16,$U3055:$U3074)</f>
        <v>89.1</v>
      </c>
      <c r="AO3055" s="41">
        <f>+SUMIF($N3055:$N3074,$AO$16,$U3055:$U3074)</f>
        <v>0</v>
      </c>
      <c r="AP3055" s="41">
        <f>+SUMIF($N3055:$N3074,$AP$16,$U3055:$U3074)</f>
        <v>0</v>
      </c>
      <c r="AQ3055" s="41">
        <f>+SUMIF($N3055:$N3074,$AQ$16,$U3055:$U3074)</f>
        <v>51.3</v>
      </c>
      <c r="AR3055" s="41">
        <f>+SUMIF($N3055:$N3074,$AR$16,$U3055:$U3074)</f>
        <v>46.8</v>
      </c>
      <c r="AS3055" s="43"/>
      <c r="AT3055" s="43"/>
      <c r="AU3055" s="44"/>
      <c r="AV3055" s="33"/>
      <c r="AW3055" s="33"/>
      <c r="AX3055" s="33"/>
      <c r="AZ3055" s="141"/>
      <c r="BE3055" s="168"/>
      <c r="BF3055" s="168"/>
      <c r="BG3055" s="168"/>
      <c r="BH3055" s="168"/>
      <c r="BI3055" s="168"/>
      <c r="BJ3055" s="168"/>
      <c r="BK3055" s="168"/>
      <c r="BL3055" s="168"/>
      <c r="BM3055" s="168"/>
      <c r="DK3055" s="168"/>
      <c r="DL3055" s="168"/>
      <c r="DM3055" s="168"/>
      <c r="DN3055" s="168"/>
      <c r="DO3055" s="168"/>
      <c r="DP3055" s="168"/>
      <c r="DQ3055" s="168"/>
      <c r="DR3055" s="168"/>
      <c r="DS3055" s="168"/>
      <c r="DT3055" s="168"/>
      <c r="DU3055" s="168"/>
      <c r="DV3055" s="168"/>
      <c r="DW3055" s="168"/>
      <c r="DX3055" s="168"/>
      <c r="DY3055" s="168"/>
      <c r="DZ3055" s="168"/>
      <c r="EA3055" s="168"/>
      <c r="EB3055" s="168"/>
      <c r="EC3055" s="168"/>
      <c r="ED3055" s="168"/>
      <c r="EE3055" s="168"/>
      <c r="EF3055" s="168"/>
      <c r="EG3055" s="168"/>
      <c r="EH3055" s="168"/>
      <c r="EI3055" s="168"/>
      <c r="EJ3055" s="168"/>
      <c r="EK3055" s="168"/>
      <c r="EL3055" s="168"/>
      <c r="EM3055" s="168"/>
      <c r="EN3055" s="168"/>
      <c r="EO3055" s="168"/>
      <c r="EP3055" s="168"/>
      <c r="EQ3055" s="168"/>
      <c r="ER3055" s="168"/>
      <c r="ES3055" s="168"/>
      <c r="ET3055" s="168"/>
      <c r="EU3055" s="168"/>
      <c r="EV3055" s="168"/>
      <c r="EW3055" s="168"/>
      <c r="EX3055" s="168"/>
      <c r="EY3055" s="168"/>
      <c r="EZ3055" s="168"/>
      <c r="FA3055" s="168"/>
      <c r="FB3055" s="168"/>
      <c r="FC3055" s="168"/>
      <c r="FD3055" s="168"/>
    </row>
    <row r="3056" spans="1:160" s="5" customFormat="1" ht="24.9" customHeight="1" x14ac:dyDescent="0.3">
      <c r="A3056" s="263"/>
      <c r="B3056" s="263"/>
      <c r="C3056" s="265"/>
      <c r="D3056" s="481"/>
      <c r="E3056" s="482"/>
      <c r="F3056" s="482"/>
      <c r="G3056" s="482"/>
      <c r="H3056" s="482"/>
      <c r="I3056" s="482"/>
      <c r="J3056" s="482"/>
      <c r="K3056" s="482"/>
      <c r="L3056" s="482"/>
      <c r="M3056" s="483"/>
      <c r="N3056" s="16">
        <v>14001481</v>
      </c>
      <c r="O3056" s="412" t="s">
        <v>316</v>
      </c>
      <c r="P3056" s="413"/>
      <c r="Q3056" s="8">
        <v>48</v>
      </c>
      <c r="R3056" s="8">
        <v>8.4</v>
      </c>
      <c r="S3056" s="8">
        <v>0.15</v>
      </c>
      <c r="T3056" s="9">
        <v>1</v>
      </c>
      <c r="U3056" s="17">
        <f t="shared" ref="U3056:U3066" si="195">+Q3056*R3056*S3056*T3056</f>
        <v>60.480000000000004</v>
      </c>
      <c r="V3056" s="33"/>
      <c r="W3056" s="57">
        <v>2</v>
      </c>
      <c r="X3056" s="86"/>
      <c r="Y3056" s="33"/>
      <c r="Z3056" s="36"/>
      <c r="AA3056" s="36"/>
      <c r="AC3056" s="93"/>
      <c r="AD3056" s="76"/>
      <c r="AE3056" s="76"/>
      <c r="AF3056" s="38"/>
      <c r="AG3056" s="88"/>
      <c r="AH3056" s="88"/>
      <c r="AI3056" s="88"/>
      <c r="AJ3056" s="88"/>
      <c r="AK3056" s="88"/>
      <c r="AL3056" s="88"/>
      <c r="AM3056" s="88"/>
      <c r="AN3056" s="88"/>
      <c r="AO3056" s="88"/>
      <c r="AP3056" s="88"/>
      <c r="AQ3056" s="88"/>
      <c r="AR3056" s="88"/>
      <c r="AS3056" s="88"/>
      <c r="AT3056" s="88"/>
      <c r="AU3056" s="89"/>
      <c r="AV3056" s="38"/>
      <c r="AW3056" s="38"/>
      <c r="AX3056" s="38"/>
      <c r="AZ3056" s="141"/>
      <c r="BE3056" s="168"/>
      <c r="BF3056" s="168"/>
      <c r="BG3056" s="168"/>
      <c r="BH3056" s="168"/>
      <c r="BI3056" s="168"/>
      <c r="BJ3056" s="168"/>
      <c r="BK3056" s="168"/>
      <c r="BL3056" s="168"/>
      <c r="BM3056" s="168"/>
      <c r="DK3056" s="168"/>
      <c r="DL3056" s="168"/>
      <c r="DM3056" s="168"/>
      <c r="DN3056" s="168"/>
      <c r="DO3056" s="168"/>
      <c r="DP3056" s="168"/>
      <c r="DQ3056" s="168"/>
      <c r="DR3056" s="168"/>
      <c r="DS3056" s="168"/>
      <c r="DT3056" s="168"/>
      <c r="DU3056" s="168"/>
      <c r="DV3056" s="168"/>
      <c r="DW3056" s="168"/>
      <c r="DX3056" s="168"/>
      <c r="DY3056" s="168"/>
      <c r="DZ3056" s="168"/>
      <c r="EA3056" s="168"/>
      <c r="EB3056" s="168"/>
      <c r="EC3056" s="168"/>
      <c r="ED3056" s="168"/>
      <c r="EE3056" s="168"/>
      <c r="EF3056" s="168"/>
      <c r="EG3056" s="168"/>
      <c r="EH3056" s="168"/>
      <c r="EI3056" s="168"/>
      <c r="EJ3056" s="168"/>
      <c r="EK3056" s="168"/>
      <c r="EL3056" s="168"/>
      <c r="EM3056" s="168"/>
      <c r="EN3056" s="168"/>
      <c r="EO3056" s="168"/>
      <c r="EP3056" s="168"/>
      <c r="EQ3056" s="168"/>
      <c r="ER3056" s="168"/>
      <c r="ES3056" s="168"/>
      <c r="ET3056" s="168"/>
      <c r="EU3056" s="168"/>
      <c r="EV3056" s="168"/>
      <c r="EW3056" s="168"/>
      <c r="EX3056" s="168"/>
      <c r="EY3056" s="168"/>
      <c r="EZ3056" s="168"/>
      <c r="FA3056" s="168"/>
      <c r="FB3056" s="168"/>
      <c r="FC3056" s="168"/>
      <c r="FD3056" s="168"/>
    </row>
    <row r="3057" spans="1:160" s="5" customFormat="1" ht="24.9" customHeight="1" x14ac:dyDescent="0.3">
      <c r="A3057" s="263"/>
      <c r="B3057" s="263"/>
      <c r="C3057" s="265"/>
      <c r="D3057" s="481"/>
      <c r="E3057" s="482"/>
      <c r="F3057" s="482"/>
      <c r="G3057" s="482"/>
      <c r="H3057" s="482"/>
      <c r="I3057" s="482"/>
      <c r="J3057" s="482"/>
      <c r="K3057" s="482"/>
      <c r="L3057" s="482"/>
      <c r="M3057" s="483"/>
      <c r="N3057" s="16">
        <v>14001156</v>
      </c>
      <c r="O3057" s="412" t="s">
        <v>316</v>
      </c>
      <c r="P3057" s="413"/>
      <c r="Q3057" s="8">
        <v>86</v>
      </c>
      <c r="R3057" s="8">
        <v>7</v>
      </c>
      <c r="S3057" s="8">
        <v>0.1</v>
      </c>
      <c r="T3057" s="9">
        <v>1</v>
      </c>
      <c r="U3057" s="17">
        <f t="shared" si="195"/>
        <v>60.2</v>
      </c>
      <c r="V3057" s="33"/>
      <c r="W3057" s="57">
        <v>9</v>
      </c>
      <c r="X3057" s="86"/>
      <c r="Y3057" s="33"/>
      <c r="Z3057" s="36"/>
      <c r="AA3057" s="36"/>
      <c r="AC3057" s="38"/>
      <c r="AD3057" s="76"/>
      <c r="AE3057" s="76"/>
      <c r="AF3057" s="38"/>
      <c r="AG3057" s="88"/>
      <c r="AH3057" s="88"/>
      <c r="AI3057" s="88"/>
      <c r="AJ3057" s="88"/>
      <c r="AK3057" s="88"/>
      <c r="AL3057" s="88"/>
      <c r="AM3057" s="88"/>
      <c r="AN3057" s="88"/>
      <c r="AO3057" s="88"/>
      <c r="AP3057" s="88"/>
      <c r="AQ3057" s="88"/>
      <c r="AR3057" s="88"/>
      <c r="AS3057" s="88"/>
      <c r="AT3057" s="38"/>
      <c r="AU3057" s="88"/>
      <c r="AV3057" s="88"/>
      <c r="AW3057" s="88"/>
      <c r="AX3057" s="38"/>
      <c r="AZ3057" s="141"/>
      <c r="BE3057" s="168"/>
      <c r="BF3057" s="168"/>
      <c r="BG3057" s="168"/>
      <c r="BH3057" s="168"/>
      <c r="BI3057" s="168"/>
      <c r="BJ3057" s="168"/>
      <c r="BK3057" s="168"/>
      <c r="BL3057" s="168"/>
      <c r="BM3057" s="168"/>
      <c r="DK3057" s="168"/>
      <c r="DL3057" s="168"/>
      <c r="DM3057" s="168"/>
      <c r="DN3057" s="168"/>
      <c r="DO3057" s="168"/>
      <c r="DP3057" s="168"/>
      <c r="DQ3057" s="168"/>
      <c r="DR3057" s="168"/>
      <c r="DS3057" s="168"/>
      <c r="DT3057" s="168"/>
      <c r="DU3057" s="168"/>
      <c r="DV3057" s="168"/>
      <c r="DW3057" s="168"/>
      <c r="DX3057" s="168"/>
      <c r="DY3057" s="168"/>
      <c r="DZ3057" s="168"/>
      <c r="EA3057" s="168"/>
      <c r="EB3057" s="168"/>
      <c r="EC3057" s="168"/>
      <c r="ED3057" s="168"/>
      <c r="EE3057" s="168"/>
      <c r="EF3057" s="168"/>
      <c r="EG3057" s="168"/>
      <c r="EH3057" s="168"/>
      <c r="EI3057" s="168"/>
      <c r="EJ3057" s="168"/>
      <c r="EK3057" s="168"/>
      <c r="EL3057" s="168"/>
      <c r="EM3057" s="168"/>
      <c r="EN3057" s="168"/>
      <c r="EO3057" s="168"/>
      <c r="EP3057" s="168"/>
      <c r="EQ3057" s="168"/>
      <c r="ER3057" s="168"/>
      <c r="ES3057" s="168"/>
      <c r="ET3057" s="168"/>
      <c r="EU3057" s="168"/>
      <c r="EV3057" s="168"/>
      <c r="EW3057" s="168"/>
      <c r="EX3057" s="168"/>
      <c r="EY3057" s="168"/>
      <c r="EZ3057" s="168"/>
      <c r="FA3057" s="168"/>
      <c r="FB3057" s="168"/>
      <c r="FC3057" s="168"/>
      <c r="FD3057" s="168"/>
    </row>
    <row r="3058" spans="1:160" s="5" customFormat="1" ht="24.9" customHeight="1" x14ac:dyDescent="0.3">
      <c r="A3058" s="263"/>
      <c r="B3058" s="263"/>
      <c r="C3058" s="265"/>
      <c r="D3058" s="481"/>
      <c r="E3058" s="482"/>
      <c r="F3058" s="482"/>
      <c r="G3058" s="482"/>
      <c r="H3058" s="482"/>
      <c r="I3058" s="482"/>
      <c r="J3058" s="482"/>
      <c r="K3058" s="482"/>
      <c r="L3058" s="482"/>
      <c r="M3058" s="483"/>
      <c r="N3058" s="16">
        <v>14001367</v>
      </c>
      <c r="O3058" s="412" t="s">
        <v>316</v>
      </c>
      <c r="P3058" s="413"/>
      <c r="Q3058" s="8">
        <v>90</v>
      </c>
      <c r="R3058" s="8">
        <v>10</v>
      </c>
      <c r="S3058" s="8">
        <v>0.15</v>
      </c>
      <c r="T3058" s="9">
        <v>1</v>
      </c>
      <c r="U3058" s="17">
        <f t="shared" si="195"/>
        <v>135</v>
      </c>
      <c r="V3058" s="33"/>
      <c r="W3058" s="57">
        <v>10</v>
      </c>
      <c r="X3058" s="86"/>
      <c r="Y3058" s="33"/>
      <c r="Z3058" s="36"/>
      <c r="AA3058" s="36"/>
      <c r="AC3058" s="76"/>
      <c r="AD3058" s="89"/>
      <c r="AE3058" s="89"/>
      <c r="AF3058" s="90"/>
      <c r="AG3058" s="91"/>
      <c r="AH3058" s="88"/>
      <c r="AI3058" s="88"/>
      <c r="AJ3058" s="88"/>
      <c r="AK3058" s="88"/>
      <c r="AL3058" s="88"/>
      <c r="AM3058" s="88"/>
      <c r="AN3058" s="88"/>
      <c r="AO3058" s="88"/>
      <c r="AP3058" s="88"/>
      <c r="AQ3058" s="88"/>
      <c r="AR3058" s="88"/>
      <c r="AS3058" s="88"/>
      <c r="AT3058" s="90"/>
      <c r="AU3058" s="91"/>
      <c r="AV3058" s="88"/>
      <c r="AW3058" s="88"/>
      <c r="AX3058" s="38"/>
      <c r="AZ3058" s="141"/>
      <c r="BE3058" s="168"/>
      <c r="BF3058" s="168"/>
      <c r="BG3058" s="168"/>
      <c r="BH3058" s="168"/>
      <c r="BI3058" s="168"/>
      <c r="BJ3058" s="168"/>
      <c r="BK3058" s="168"/>
      <c r="BL3058" s="168"/>
      <c r="BM3058" s="168"/>
      <c r="DK3058" s="168"/>
      <c r="DL3058" s="168"/>
      <c r="DM3058" s="168"/>
      <c r="DN3058" s="168"/>
      <c r="DO3058" s="168"/>
      <c r="DP3058" s="168"/>
      <c r="DQ3058" s="168"/>
      <c r="DR3058" s="168"/>
      <c r="DS3058" s="168"/>
      <c r="DT3058" s="168"/>
      <c r="DU3058" s="168"/>
      <c r="DV3058" s="168"/>
      <c r="DW3058" s="168"/>
      <c r="DX3058" s="168"/>
      <c r="DY3058" s="168"/>
      <c r="DZ3058" s="168"/>
      <c r="EA3058" s="168"/>
      <c r="EB3058" s="168"/>
      <c r="EC3058" s="168"/>
      <c r="ED3058" s="168"/>
      <c r="EE3058" s="168"/>
      <c r="EF3058" s="168"/>
      <c r="EG3058" s="168"/>
      <c r="EH3058" s="168"/>
      <c r="EI3058" s="168"/>
      <c r="EJ3058" s="168"/>
      <c r="EK3058" s="168"/>
      <c r="EL3058" s="168"/>
      <c r="EM3058" s="168"/>
      <c r="EN3058" s="168"/>
      <c r="EO3058" s="168"/>
      <c r="EP3058" s="168"/>
      <c r="EQ3058" s="168"/>
      <c r="ER3058" s="168"/>
      <c r="ES3058" s="168"/>
      <c r="ET3058" s="168"/>
      <c r="EU3058" s="168"/>
      <c r="EV3058" s="168"/>
      <c r="EW3058" s="168"/>
      <c r="EX3058" s="168"/>
      <c r="EY3058" s="168"/>
      <c r="EZ3058" s="168"/>
      <c r="FA3058" s="168"/>
      <c r="FB3058" s="168"/>
      <c r="FC3058" s="168"/>
      <c r="FD3058" s="168"/>
    </row>
    <row r="3059" spans="1:160" s="5" customFormat="1" ht="24.9" customHeight="1" x14ac:dyDescent="0.3">
      <c r="A3059" s="263"/>
      <c r="B3059" s="263"/>
      <c r="C3059" s="265"/>
      <c r="D3059" s="481"/>
      <c r="E3059" s="482"/>
      <c r="F3059" s="482"/>
      <c r="G3059" s="482"/>
      <c r="H3059" s="482"/>
      <c r="I3059" s="482"/>
      <c r="J3059" s="482"/>
      <c r="K3059" s="482"/>
      <c r="L3059" s="482"/>
      <c r="M3059" s="483"/>
      <c r="N3059" s="16">
        <v>14000126</v>
      </c>
      <c r="O3059" s="412" t="s">
        <v>316</v>
      </c>
      <c r="P3059" s="413"/>
      <c r="Q3059" s="8">
        <v>96</v>
      </c>
      <c r="R3059" s="8">
        <v>10.7</v>
      </c>
      <c r="S3059" s="8">
        <v>0.2</v>
      </c>
      <c r="T3059" s="9">
        <v>1</v>
      </c>
      <c r="U3059" s="17">
        <f t="shared" si="195"/>
        <v>205.43999999999997</v>
      </c>
      <c r="V3059" s="33"/>
      <c r="W3059" s="57">
        <v>11</v>
      </c>
      <c r="X3059" s="86"/>
      <c r="Y3059" s="33"/>
      <c r="Z3059" s="36"/>
      <c r="AA3059" s="36"/>
      <c r="AC3059" s="76"/>
      <c r="AD3059" s="89"/>
      <c r="AE3059" s="89"/>
      <c r="AF3059" s="90"/>
      <c r="AG3059" s="91"/>
      <c r="AH3059" s="88"/>
      <c r="AI3059" s="88"/>
      <c r="AJ3059" s="88"/>
      <c r="AK3059" s="88"/>
      <c r="AL3059" s="88"/>
      <c r="AM3059" s="88"/>
      <c r="AN3059" s="88"/>
      <c r="AO3059" s="88"/>
      <c r="AP3059" s="88"/>
      <c r="AQ3059" s="88"/>
      <c r="AR3059" s="88"/>
      <c r="AS3059" s="88"/>
      <c r="AT3059" s="90"/>
      <c r="AU3059" s="91"/>
      <c r="AV3059" s="88"/>
      <c r="AW3059" s="88"/>
      <c r="AX3059" s="38"/>
      <c r="AZ3059" s="141"/>
      <c r="BE3059" s="168"/>
      <c r="BF3059" s="168"/>
      <c r="BG3059" s="168"/>
      <c r="BH3059" s="168"/>
      <c r="BI3059" s="168"/>
      <c r="BJ3059" s="168"/>
      <c r="BK3059" s="168"/>
      <c r="BL3059" s="168"/>
      <c r="BM3059" s="168"/>
      <c r="DK3059" s="168"/>
      <c r="DL3059" s="168"/>
      <c r="DM3059" s="168"/>
      <c r="DN3059" s="168"/>
      <c r="DO3059" s="168"/>
      <c r="DP3059" s="168"/>
      <c r="DQ3059" s="168"/>
      <c r="DR3059" s="168"/>
      <c r="DS3059" s="168"/>
      <c r="DT3059" s="168"/>
      <c r="DU3059" s="168"/>
      <c r="DV3059" s="168"/>
      <c r="DW3059" s="168"/>
      <c r="DX3059" s="168"/>
      <c r="DY3059" s="168"/>
      <c r="DZ3059" s="168"/>
      <c r="EA3059" s="168"/>
      <c r="EB3059" s="168"/>
      <c r="EC3059" s="168"/>
      <c r="ED3059" s="168"/>
      <c r="EE3059" s="168"/>
      <c r="EF3059" s="168"/>
      <c r="EG3059" s="168"/>
      <c r="EH3059" s="168"/>
      <c r="EI3059" s="168"/>
      <c r="EJ3059" s="168"/>
      <c r="EK3059" s="168"/>
      <c r="EL3059" s="168"/>
      <c r="EM3059" s="168"/>
      <c r="EN3059" s="168"/>
      <c r="EO3059" s="168"/>
      <c r="EP3059" s="168"/>
      <c r="EQ3059" s="168"/>
      <c r="ER3059" s="168"/>
      <c r="ES3059" s="168"/>
      <c r="ET3059" s="168"/>
      <c r="EU3059" s="168"/>
      <c r="EV3059" s="168"/>
      <c r="EW3059" s="168"/>
      <c r="EX3059" s="168"/>
      <c r="EY3059" s="168"/>
      <c r="EZ3059" s="168"/>
      <c r="FA3059" s="168"/>
      <c r="FB3059" s="168"/>
      <c r="FC3059" s="168"/>
      <c r="FD3059" s="168"/>
    </row>
    <row r="3060" spans="1:160" s="5" customFormat="1" ht="24.9" customHeight="1" x14ac:dyDescent="0.3">
      <c r="A3060" s="263"/>
      <c r="B3060" s="263"/>
      <c r="C3060" s="265"/>
      <c r="D3060" s="481"/>
      <c r="E3060" s="482"/>
      <c r="F3060" s="482"/>
      <c r="G3060" s="482"/>
      <c r="H3060" s="482"/>
      <c r="I3060" s="482"/>
      <c r="J3060" s="482"/>
      <c r="K3060" s="482"/>
      <c r="L3060" s="482"/>
      <c r="M3060" s="483"/>
      <c r="N3060" s="16"/>
      <c r="O3060" s="412"/>
      <c r="P3060" s="413"/>
      <c r="Q3060" s="8"/>
      <c r="R3060" s="8"/>
      <c r="S3060" s="8"/>
      <c r="T3060" s="9"/>
      <c r="U3060" s="17"/>
      <c r="V3060" s="33"/>
      <c r="W3060" s="57"/>
      <c r="X3060" s="86"/>
      <c r="Y3060" s="33"/>
      <c r="Z3060" s="36"/>
      <c r="AA3060" s="36"/>
      <c r="AC3060" s="76"/>
      <c r="AD3060" s="89"/>
      <c r="AE3060" s="89"/>
      <c r="AF3060" s="90"/>
      <c r="AG3060" s="91"/>
      <c r="AH3060" s="88"/>
      <c r="AI3060" s="88"/>
      <c r="AJ3060" s="88"/>
      <c r="AK3060" s="88"/>
      <c r="AL3060" s="88"/>
      <c r="AM3060" s="88"/>
      <c r="AN3060" s="88"/>
      <c r="AO3060" s="88"/>
      <c r="AP3060" s="88"/>
      <c r="AQ3060" s="88"/>
      <c r="AR3060" s="88"/>
      <c r="AS3060" s="88"/>
      <c r="AT3060" s="90"/>
      <c r="AU3060" s="91"/>
      <c r="AV3060" s="88"/>
      <c r="AW3060" s="88"/>
      <c r="AX3060" s="38"/>
      <c r="AZ3060" s="141"/>
      <c r="BE3060" s="168"/>
      <c r="BF3060" s="168"/>
      <c r="BG3060" s="168"/>
      <c r="BH3060" s="168"/>
      <c r="BI3060" s="168"/>
      <c r="BJ3060" s="168"/>
      <c r="BK3060" s="168"/>
      <c r="BL3060" s="168"/>
      <c r="BM3060" s="168"/>
      <c r="DK3060" s="168"/>
      <c r="DL3060" s="168"/>
      <c r="DM3060" s="168"/>
      <c r="DN3060" s="168"/>
      <c r="DO3060" s="168"/>
      <c r="DP3060" s="168"/>
      <c r="DQ3060" s="168"/>
      <c r="DR3060" s="168"/>
      <c r="DS3060" s="168"/>
      <c r="DT3060" s="168"/>
      <c r="DU3060" s="168"/>
      <c r="DV3060" s="168"/>
      <c r="DW3060" s="168"/>
      <c r="DX3060" s="168"/>
      <c r="DY3060" s="168"/>
      <c r="DZ3060" s="168"/>
      <c r="EA3060" s="168"/>
      <c r="EB3060" s="168"/>
      <c r="EC3060" s="168"/>
      <c r="ED3060" s="168"/>
      <c r="EE3060" s="168"/>
      <c r="EF3060" s="168"/>
      <c r="EG3060" s="168"/>
      <c r="EH3060" s="168"/>
      <c r="EI3060" s="168"/>
      <c r="EJ3060" s="168"/>
      <c r="EK3060" s="168"/>
      <c r="EL3060" s="168"/>
      <c r="EM3060" s="168"/>
      <c r="EN3060" s="168"/>
      <c r="EO3060" s="168"/>
      <c r="EP3060" s="168"/>
      <c r="EQ3060" s="168"/>
      <c r="ER3060" s="168"/>
      <c r="ES3060" s="168"/>
      <c r="ET3060" s="168"/>
      <c r="EU3060" s="168"/>
      <c r="EV3060" s="168"/>
      <c r="EW3060" s="168"/>
      <c r="EX3060" s="168"/>
      <c r="EY3060" s="168"/>
      <c r="EZ3060" s="168"/>
      <c r="FA3060" s="168"/>
      <c r="FB3060" s="168"/>
      <c r="FC3060" s="168"/>
      <c r="FD3060" s="168"/>
    </row>
    <row r="3061" spans="1:160" s="5" customFormat="1" ht="24.9" customHeight="1" x14ac:dyDescent="0.3">
      <c r="A3061" s="263"/>
      <c r="B3061" s="263"/>
      <c r="C3061" s="265"/>
      <c r="D3061" s="481"/>
      <c r="E3061" s="482"/>
      <c r="F3061" s="482"/>
      <c r="G3061" s="482"/>
      <c r="H3061" s="482"/>
      <c r="I3061" s="482"/>
      <c r="J3061" s="482"/>
      <c r="K3061" s="482"/>
      <c r="L3061" s="482"/>
      <c r="M3061" s="483"/>
      <c r="N3061" s="16">
        <v>14001506</v>
      </c>
      <c r="O3061" s="412" t="s">
        <v>316</v>
      </c>
      <c r="P3061" s="413"/>
      <c r="Q3061" s="8">
        <v>66</v>
      </c>
      <c r="R3061" s="8">
        <v>9</v>
      </c>
      <c r="S3061" s="8">
        <v>0.15</v>
      </c>
      <c r="T3061" s="9">
        <v>1</v>
      </c>
      <c r="U3061" s="17">
        <f t="shared" si="195"/>
        <v>89.1</v>
      </c>
      <c r="V3061" s="33"/>
      <c r="W3061" s="57">
        <v>15</v>
      </c>
      <c r="X3061" s="86"/>
      <c r="Y3061" s="33"/>
      <c r="Z3061" s="36"/>
      <c r="AA3061" s="36"/>
      <c r="AC3061" s="76"/>
      <c r="AD3061" s="89"/>
      <c r="AE3061" s="89"/>
      <c r="AF3061" s="90"/>
      <c r="AG3061" s="91"/>
      <c r="AH3061" s="88"/>
      <c r="AI3061" s="88"/>
      <c r="AJ3061" s="88"/>
      <c r="AK3061" s="88"/>
      <c r="AL3061" s="88"/>
      <c r="AM3061" s="88"/>
      <c r="AN3061" s="88"/>
      <c r="AO3061" s="88"/>
      <c r="AP3061" s="88"/>
      <c r="AQ3061" s="88"/>
      <c r="AR3061" s="88"/>
      <c r="AS3061" s="88"/>
      <c r="AT3061" s="90"/>
      <c r="AU3061" s="91"/>
      <c r="AV3061" s="88"/>
      <c r="AW3061" s="88"/>
      <c r="AX3061" s="38"/>
      <c r="AZ3061" s="141"/>
      <c r="BE3061" s="168"/>
      <c r="BF3061" s="168"/>
      <c r="BG3061" s="168"/>
      <c r="BH3061" s="168"/>
      <c r="BI3061" s="168"/>
      <c r="BJ3061" s="168"/>
      <c r="BK3061" s="168"/>
      <c r="BL3061" s="168"/>
      <c r="BM3061" s="168"/>
      <c r="DK3061" s="168"/>
      <c r="DL3061" s="168"/>
      <c r="DM3061" s="168"/>
      <c r="DN3061" s="168"/>
      <c r="DO3061" s="168"/>
      <c r="DP3061" s="168"/>
      <c r="DQ3061" s="168"/>
      <c r="DR3061" s="168"/>
      <c r="DS3061" s="168"/>
      <c r="DT3061" s="168"/>
      <c r="DU3061" s="168"/>
      <c r="DV3061" s="168"/>
      <c r="DW3061" s="168"/>
      <c r="DX3061" s="168"/>
      <c r="DY3061" s="168"/>
      <c r="DZ3061" s="168"/>
      <c r="EA3061" s="168"/>
      <c r="EB3061" s="168"/>
      <c r="EC3061" s="168"/>
      <c r="ED3061" s="168"/>
      <c r="EE3061" s="168"/>
      <c r="EF3061" s="168"/>
      <c r="EG3061" s="168"/>
      <c r="EH3061" s="168"/>
      <c r="EI3061" s="168"/>
      <c r="EJ3061" s="168"/>
      <c r="EK3061" s="168"/>
      <c r="EL3061" s="168"/>
      <c r="EM3061" s="168"/>
      <c r="EN3061" s="168"/>
      <c r="EO3061" s="168"/>
      <c r="EP3061" s="168"/>
      <c r="EQ3061" s="168"/>
      <c r="ER3061" s="168"/>
      <c r="ES3061" s="168"/>
      <c r="ET3061" s="168"/>
      <c r="EU3061" s="168"/>
      <c r="EV3061" s="168"/>
      <c r="EW3061" s="168"/>
      <c r="EX3061" s="168"/>
      <c r="EY3061" s="168"/>
      <c r="EZ3061" s="168"/>
      <c r="FA3061" s="168"/>
      <c r="FB3061" s="168"/>
      <c r="FC3061" s="168"/>
      <c r="FD3061" s="168"/>
    </row>
    <row r="3062" spans="1:160" s="5" customFormat="1" ht="24.9" customHeight="1" x14ac:dyDescent="0.3">
      <c r="A3062" s="263"/>
      <c r="B3062" s="263"/>
      <c r="C3062" s="265"/>
      <c r="D3062" s="481"/>
      <c r="E3062" s="482"/>
      <c r="F3062" s="482"/>
      <c r="G3062" s="482"/>
      <c r="H3062" s="482"/>
      <c r="I3062" s="482"/>
      <c r="J3062" s="482"/>
      <c r="K3062" s="482"/>
      <c r="L3062" s="482"/>
      <c r="M3062" s="483"/>
      <c r="N3062" s="16"/>
      <c r="O3062" s="412"/>
      <c r="P3062" s="413"/>
      <c r="Q3062" s="8"/>
      <c r="R3062" s="8"/>
      <c r="S3062" s="8"/>
      <c r="T3062" s="9"/>
      <c r="U3062" s="17"/>
      <c r="V3062" s="33"/>
      <c r="W3062" s="57"/>
      <c r="X3062" s="86"/>
      <c r="Y3062" s="33"/>
      <c r="Z3062" s="36"/>
      <c r="AA3062" s="36"/>
      <c r="AC3062" s="76"/>
      <c r="AD3062" s="89"/>
      <c r="AE3062" s="89"/>
      <c r="AF3062" s="90"/>
      <c r="AG3062" s="91"/>
      <c r="AH3062" s="88"/>
      <c r="AI3062" s="88"/>
      <c r="AJ3062" s="88"/>
      <c r="AK3062" s="88"/>
      <c r="AL3062" s="88"/>
      <c r="AM3062" s="88"/>
      <c r="AN3062" s="88"/>
      <c r="AO3062" s="88"/>
      <c r="AP3062" s="88"/>
      <c r="AQ3062" s="88"/>
      <c r="AR3062" s="88"/>
      <c r="AS3062" s="88"/>
      <c r="AT3062" s="90"/>
      <c r="AU3062" s="91"/>
      <c r="AV3062" s="88"/>
      <c r="AW3062" s="88"/>
      <c r="AX3062" s="38"/>
      <c r="AZ3062" s="141"/>
      <c r="BE3062" s="168"/>
      <c r="BF3062" s="168"/>
      <c r="BG3062" s="168"/>
      <c r="BH3062" s="168"/>
      <c r="BI3062" s="168"/>
      <c r="BJ3062" s="168"/>
      <c r="BK3062" s="168"/>
      <c r="BL3062" s="168"/>
      <c r="BM3062" s="168"/>
      <c r="DK3062" s="168"/>
      <c r="DL3062" s="168"/>
      <c r="DM3062" s="168"/>
      <c r="DN3062" s="168"/>
      <c r="DO3062" s="168"/>
      <c r="DP3062" s="168"/>
      <c r="DQ3062" s="168"/>
      <c r="DR3062" s="168"/>
      <c r="DS3062" s="168"/>
      <c r="DT3062" s="168"/>
      <c r="DU3062" s="168"/>
      <c r="DV3062" s="168"/>
      <c r="DW3062" s="168"/>
      <c r="DX3062" s="168"/>
      <c r="DY3062" s="168"/>
      <c r="DZ3062" s="168"/>
      <c r="EA3062" s="168"/>
      <c r="EB3062" s="168"/>
      <c r="EC3062" s="168"/>
      <c r="ED3062" s="168"/>
      <c r="EE3062" s="168"/>
      <c r="EF3062" s="168"/>
      <c r="EG3062" s="168"/>
      <c r="EH3062" s="168"/>
      <c r="EI3062" s="168"/>
      <c r="EJ3062" s="168"/>
      <c r="EK3062" s="168"/>
      <c r="EL3062" s="168"/>
      <c r="EM3062" s="168"/>
      <c r="EN3062" s="168"/>
      <c r="EO3062" s="168"/>
      <c r="EP3062" s="168"/>
      <c r="EQ3062" s="168"/>
      <c r="ER3062" s="168"/>
      <c r="ES3062" s="168"/>
      <c r="ET3062" s="168"/>
      <c r="EU3062" s="168"/>
      <c r="EV3062" s="168"/>
      <c r="EW3062" s="168"/>
      <c r="EX3062" s="168"/>
      <c r="EY3062" s="168"/>
      <c r="EZ3062" s="168"/>
      <c r="FA3062" s="168"/>
      <c r="FB3062" s="168"/>
      <c r="FC3062" s="168"/>
      <c r="FD3062" s="168"/>
    </row>
    <row r="3063" spans="1:160" s="5" customFormat="1" ht="24.9" customHeight="1" x14ac:dyDescent="0.3">
      <c r="A3063" s="263"/>
      <c r="B3063" s="263"/>
      <c r="C3063" s="265"/>
      <c r="D3063" s="481"/>
      <c r="E3063" s="482"/>
      <c r="F3063" s="482"/>
      <c r="G3063" s="482"/>
      <c r="H3063" s="482"/>
      <c r="I3063" s="482"/>
      <c r="J3063" s="482"/>
      <c r="K3063" s="482"/>
      <c r="L3063" s="482"/>
      <c r="M3063" s="483"/>
      <c r="N3063" s="16">
        <v>14001619</v>
      </c>
      <c r="O3063" s="412" t="s">
        <v>316</v>
      </c>
      <c r="P3063" s="413"/>
      <c r="Q3063" s="8">
        <v>57</v>
      </c>
      <c r="R3063" s="8">
        <v>6</v>
      </c>
      <c r="S3063" s="8">
        <v>0.15</v>
      </c>
      <c r="T3063" s="9">
        <v>1</v>
      </c>
      <c r="U3063" s="17">
        <f t="shared" si="195"/>
        <v>51.3</v>
      </c>
      <c r="V3063" s="33"/>
      <c r="W3063" s="57">
        <v>18</v>
      </c>
      <c r="X3063" s="86"/>
      <c r="Y3063" s="33"/>
      <c r="Z3063" s="36"/>
      <c r="AA3063" s="36"/>
      <c r="AC3063" s="76"/>
      <c r="AD3063" s="89"/>
      <c r="AE3063" s="89"/>
      <c r="AF3063" s="90"/>
      <c r="AG3063" s="91"/>
      <c r="AH3063" s="88"/>
      <c r="AI3063" s="88"/>
      <c r="AJ3063" s="88"/>
      <c r="AK3063" s="88"/>
      <c r="AL3063" s="88"/>
      <c r="AM3063" s="88"/>
      <c r="AN3063" s="88"/>
      <c r="AO3063" s="88"/>
      <c r="AP3063" s="88"/>
      <c r="AQ3063" s="88"/>
      <c r="AR3063" s="88"/>
      <c r="AS3063" s="88"/>
      <c r="AT3063" s="90"/>
      <c r="AU3063" s="91"/>
      <c r="AV3063" s="88"/>
      <c r="AW3063" s="88"/>
      <c r="AX3063" s="38"/>
      <c r="AZ3063" s="141"/>
      <c r="BE3063" s="168"/>
      <c r="BF3063" s="168"/>
      <c r="BG3063" s="168"/>
      <c r="BH3063" s="168"/>
      <c r="BI3063" s="168"/>
      <c r="BJ3063" s="168"/>
      <c r="BK3063" s="168"/>
      <c r="BL3063" s="168"/>
      <c r="BM3063" s="168"/>
      <c r="DK3063" s="168"/>
      <c r="DL3063" s="168"/>
      <c r="DM3063" s="168"/>
      <c r="DN3063" s="168"/>
      <c r="DO3063" s="168"/>
      <c r="DP3063" s="168"/>
      <c r="DQ3063" s="168"/>
      <c r="DR3063" s="168"/>
      <c r="DS3063" s="168"/>
      <c r="DT3063" s="168"/>
      <c r="DU3063" s="168"/>
      <c r="DV3063" s="168"/>
      <c r="DW3063" s="168"/>
      <c r="DX3063" s="168"/>
      <c r="DY3063" s="168"/>
      <c r="DZ3063" s="168"/>
      <c r="EA3063" s="168"/>
      <c r="EB3063" s="168"/>
      <c r="EC3063" s="168"/>
      <c r="ED3063" s="168"/>
      <c r="EE3063" s="168"/>
      <c r="EF3063" s="168"/>
      <c r="EG3063" s="168"/>
      <c r="EH3063" s="168"/>
      <c r="EI3063" s="168"/>
      <c r="EJ3063" s="168"/>
      <c r="EK3063" s="168"/>
      <c r="EL3063" s="168"/>
      <c r="EM3063" s="168"/>
      <c r="EN3063" s="168"/>
      <c r="EO3063" s="168"/>
      <c r="EP3063" s="168"/>
      <c r="EQ3063" s="168"/>
      <c r="ER3063" s="168"/>
      <c r="ES3063" s="168"/>
      <c r="ET3063" s="168"/>
      <c r="EU3063" s="168"/>
      <c r="EV3063" s="168"/>
      <c r="EW3063" s="168"/>
      <c r="EX3063" s="168"/>
      <c r="EY3063" s="168"/>
      <c r="EZ3063" s="168"/>
      <c r="FA3063" s="168"/>
      <c r="FB3063" s="168"/>
      <c r="FC3063" s="168"/>
      <c r="FD3063" s="168"/>
    </row>
    <row r="3064" spans="1:160" s="5" customFormat="1" ht="24.9" customHeight="1" x14ac:dyDescent="0.3">
      <c r="A3064" s="263"/>
      <c r="B3064" s="263"/>
      <c r="C3064" s="265"/>
      <c r="D3064" s="481"/>
      <c r="E3064" s="482"/>
      <c r="F3064" s="482"/>
      <c r="G3064" s="482"/>
      <c r="H3064" s="482"/>
      <c r="I3064" s="482"/>
      <c r="J3064" s="482"/>
      <c r="K3064" s="482"/>
      <c r="L3064" s="482"/>
      <c r="M3064" s="483"/>
      <c r="N3064" s="16">
        <v>14001616</v>
      </c>
      <c r="O3064" s="412" t="s">
        <v>316</v>
      </c>
      <c r="P3064" s="413"/>
      <c r="Q3064" s="8">
        <v>52</v>
      </c>
      <c r="R3064" s="8">
        <v>6</v>
      </c>
      <c r="S3064" s="8">
        <v>0.15</v>
      </c>
      <c r="T3064" s="9">
        <v>1</v>
      </c>
      <c r="U3064" s="17">
        <f t="shared" si="195"/>
        <v>46.8</v>
      </c>
      <c r="V3064" s="33"/>
      <c r="W3064" s="57">
        <v>19</v>
      </c>
      <c r="X3064" s="86"/>
      <c r="Y3064" s="33"/>
      <c r="Z3064" s="36"/>
      <c r="AA3064" s="36"/>
      <c r="AC3064" s="76"/>
      <c r="AD3064" s="89"/>
      <c r="AE3064" s="89"/>
      <c r="AF3064" s="90"/>
      <c r="AG3064" s="91"/>
      <c r="AH3064" s="88"/>
      <c r="AI3064" s="88"/>
      <c r="AJ3064" s="88"/>
      <c r="AK3064" s="88"/>
      <c r="AL3064" s="88"/>
      <c r="AM3064" s="88"/>
      <c r="AN3064" s="88"/>
      <c r="AO3064" s="88"/>
      <c r="AP3064" s="88"/>
      <c r="AQ3064" s="88"/>
      <c r="AR3064" s="88"/>
      <c r="AS3064" s="88"/>
      <c r="AT3064" s="90"/>
      <c r="AU3064" s="91"/>
      <c r="AV3064" s="88"/>
      <c r="AW3064" s="88"/>
      <c r="AX3064" s="38"/>
      <c r="AZ3064" s="141"/>
      <c r="BE3064" s="168"/>
      <c r="BF3064" s="168"/>
      <c r="BG3064" s="168"/>
      <c r="BH3064" s="168"/>
      <c r="BI3064" s="168"/>
      <c r="BJ3064" s="168"/>
      <c r="BK3064" s="168"/>
      <c r="BL3064" s="168"/>
      <c r="BM3064" s="168"/>
      <c r="DK3064" s="168"/>
      <c r="DL3064" s="168"/>
      <c r="DM3064" s="168"/>
      <c r="DN3064" s="168"/>
      <c r="DO3064" s="168"/>
      <c r="DP3064" s="168"/>
      <c r="DQ3064" s="168"/>
      <c r="DR3064" s="168"/>
      <c r="DS3064" s="168"/>
      <c r="DT3064" s="168"/>
      <c r="DU3064" s="168"/>
      <c r="DV3064" s="168"/>
      <c r="DW3064" s="168"/>
      <c r="DX3064" s="168"/>
      <c r="DY3064" s="168"/>
      <c r="DZ3064" s="168"/>
      <c r="EA3064" s="168"/>
      <c r="EB3064" s="168"/>
      <c r="EC3064" s="168"/>
      <c r="ED3064" s="168"/>
      <c r="EE3064" s="168"/>
      <c r="EF3064" s="168"/>
      <c r="EG3064" s="168"/>
      <c r="EH3064" s="168"/>
      <c r="EI3064" s="168"/>
      <c r="EJ3064" s="168"/>
      <c r="EK3064" s="168"/>
      <c r="EL3064" s="168"/>
      <c r="EM3064" s="168"/>
      <c r="EN3064" s="168"/>
      <c r="EO3064" s="168"/>
      <c r="EP3064" s="168"/>
      <c r="EQ3064" s="168"/>
      <c r="ER3064" s="168"/>
      <c r="ES3064" s="168"/>
      <c r="ET3064" s="168"/>
      <c r="EU3064" s="168"/>
      <c r="EV3064" s="168"/>
      <c r="EW3064" s="168"/>
      <c r="EX3064" s="168"/>
      <c r="EY3064" s="168"/>
      <c r="EZ3064" s="168"/>
      <c r="FA3064" s="168"/>
      <c r="FB3064" s="168"/>
      <c r="FC3064" s="168"/>
      <c r="FD3064" s="168"/>
    </row>
    <row r="3065" spans="1:160" s="5" customFormat="1" ht="24.9" customHeight="1" x14ac:dyDescent="0.3">
      <c r="A3065" s="263"/>
      <c r="B3065" s="263"/>
      <c r="C3065" s="265"/>
      <c r="D3065" s="481"/>
      <c r="E3065" s="482"/>
      <c r="F3065" s="482"/>
      <c r="G3065" s="482"/>
      <c r="H3065" s="482"/>
      <c r="I3065" s="482"/>
      <c r="J3065" s="482"/>
      <c r="K3065" s="482"/>
      <c r="L3065" s="482"/>
      <c r="M3065" s="483"/>
      <c r="N3065" s="16">
        <v>14001545</v>
      </c>
      <c r="O3065" s="412" t="s">
        <v>316</v>
      </c>
      <c r="P3065" s="413"/>
      <c r="Q3065" s="8">
        <v>57</v>
      </c>
      <c r="R3065" s="8">
        <v>7</v>
      </c>
      <c r="S3065" s="8">
        <v>0.15</v>
      </c>
      <c r="T3065" s="9">
        <v>1</v>
      </c>
      <c r="U3065" s="17">
        <f t="shared" si="195"/>
        <v>59.849999999999994</v>
      </c>
      <c r="V3065" s="33"/>
      <c r="W3065" s="57">
        <v>7</v>
      </c>
      <c r="X3065" s="86"/>
      <c r="Y3065" s="33"/>
      <c r="Z3065" s="36"/>
      <c r="AA3065" s="36"/>
      <c r="AC3065" s="76"/>
      <c r="AD3065" s="89"/>
      <c r="AE3065" s="89"/>
      <c r="AF3065" s="90"/>
      <c r="AG3065" s="91"/>
      <c r="AH3065" s="88"/>
      <c r="AI3065" s="88"/>
      <c r="AJ3065" s="88"/>
      <c r="AK3065" s="88"/>
      <c r="AL3065" s="88"/>
      <c r="AM3065" s="88"/>
      <c r="AN3065" s="88"/>
      <c r="AO3065" s="88"/>
      <c r="AP3065" s="88"/>
      <c r="AQ3065" s="88"/>
      <c r="AR3065" s="88"/>
      <c r="AS3065" s="88"/>
      <c r="AT3065" s="90"/>
      <c r="AU3065" s="91"/>
      <c r="AV3065" s="88"/>
      <c r="AW3065" s="88"/>
      <c r="AX3065" s="38"/>
      <c r="AZ3065" s="141"/>
      <c r="BE3065" s="168"/>
      <c r="BF3065" s="168"/>
      <c r="BG3065" s="168"/>
      <c r="BH3065" s="168"/>
      <c r="BI3065" s="168"/>
      <c r="BJ3065" s="168"/>
      <c r="BK3065" s="168"/>
      <c r="BL3065" s="168"/>
      <c r="BM3065" s="168"/>
      <c r="DK3065" s="168"/>
      <c r="DL3065" s="168"/>
      <c r="DM3065" s="168"/>
      <c r="DN3065" s="168"/>
      <c r="DO3065" s="168"/>
      <c r="DP3065" s="168"/>
      <c r="DQ3065" s="168"/>
      <c r="DR3065" s="168"/>
      <c r="DS3065" s="168"/>
      <c r="DT3065" s="168"/>
      <c r="DU3065" s="168"/>
      <c r="DV3065" s="168"/>
      <c r="DW3065" s="168"/>
      <c r="DX3065" s="168"/>
      <c r="DY3065" s="168"/>
      <c r="DZ3065" s="168"/>
      <c r="EA3065" s="168"/>
      <c r="EB3065" s="168"/>
      <c r="EC3065" s="168"/>
      <c r="ED3065" s="168"/>
      <c r="EE3065" s="168"/>
      <c r="EF3065" s="168"/>
      <c r="EG3065" s="168"/>
      <c r="EH3065" s="168"/>
      <c r="EI3065" s="168"/>
      <c r="EJ3065" s="168"/>
      <c r="EK3065" s="168"/>
      <c r="EL3065" s="168"/>
      <c r="EM3065" s="168"/>
      <c r="EN3065" s="168"/>
      <c r="EO3065" s="168"/>
      <c r="EP3065" s="168"/>
      <c r="EQ3065" s="168"/>
      <c r="ER3065" s="168"/>
      <c r="ES3065" s="168"/>
      <c r="ET3065" s="168"/>
      <c r="EU3065" s="168"/>
      <c r="EV3065" s="168"/>
      <c r="EW3065" s="168"/>
      <c r="EX3065" s="168"/>
      <c r="EY3065" s="168"/>
      <c r="EZ3065" s="168"/>
      <c r="FA3065" s="168"/>
      <c r="FB3065" s="168"/>
      <c r="FC3065" s="168"/>
      <c r="FD3065" s="168"/>
    </row>
    <row r="3066" spans="1:160" s="5" customFormat="1" ht="24.9" customHeight="1" x14ac:dyDescent="0.3">
      <c r="A3066" s="263"/>
      <c r="B3066" s="263"/>
      <c r="C3066" s="265"/>
      <c r="D3066" s="481"/>
      <c r="E3066" s="482"/>
      <c r="F3066" s="482"/>
      <c r="G3066" s="482"/>
      <c r="H3066" s="482"/>
      <c r="I3066" s="482"/>
      <c r="J3066" s="482"/>
      <c r="K3066" s="482"/>
      <c r="L3066" s="482"/>
      <c r="M3066" s="483"/>
      <c r="N3066" s="16">
        <v>14001517</v>
      </c>
      <c r="O3066" s="412" t="s">
        <v>316</v>
      </c>
      <c r="P3066" s="413"/>
      <c r="Q3066" s="8">
        <v>54</v>
      </c>
      <c r="R3066" s="8">
        <v>7</v>
      </c>
      <c r="S3066" s="8">
        <v>0.15</v>
      </c>
      <c r="T3066" s="9">
        <v>1</v>
      </c>
      <c r="U3066" s="17">
        <f t="shared" si="195"/>
        <v>56.699999999999996</v>
      </c>
      <c r="V3066" s="33"/>
      <c r="W3066" s="57">
        <v>8</v>
      </c>
      <c r="X3066" s="86"/>
      <c r="Y3066" s="33"/>
      <c r="Z3066" s="36"/>
      <c r="AA3066" s="36"/>
      <c r="AC3066" s="76"/>
      <c r="AD3066" s="89"/>
      <c r="AE3066" s="89"/>
      <c r="AF3066" s="90"/>
      <c r="AG3066" s="91"/>
      <c r="AH3066" s="88"/>
      <c r="AI3066" s="88"/>
      <c r="AJ3066" s="88"/>
      <c r="AK3066" s="88"/>
      <c r="AL3066" s="88"/>
      <c r="AM3066" s="88"/>
      <c r="AN3066" s="88"/>
      <c r="AO3066" s="88"/>
      <c r="AP3066" s="88"/>
      <c r="AQ3066" s="88"/>
      <c r="AR3066" s="88"/>
      <c r="AS3066" s="88"/>
      <c r="AT3066" s="90"/>
      <c r="AU3066" s="91"/>
      <c r="AV3066" s="88"/>
      <c r="AW3066" s="88"/>
      <c r="AX3066" s="38"/>
      <c r="AZ3066" s="141"/>
      <c r="BE3066" s="168"/>
      <c r="BF3066" s="168"/>
      <c r="BG3066" s="168"/>
      <c r="BH3066" s="168"/>
      <c r="BI3066" s="168"/>
      <c r="BJ3066" s="168"/>
      <c r="BK3066" s="168"/>
      <c r="BL3066" s="168"/>
      <c r="BM3066" s="168"/>
      <c r="DK3066" s="168"/>
      <c r="DL3066" s="168"/>
      <c r="DM3066" s="168"/>
      <c r="DN3066" s="168"/>
      <c r="DO3066" s="168"/>
      <c r="DP3066" s="168"/>
      <c r="DQ3066" s="168"/>
      <c r="DR3066" s="168"/>
      <c r="DS3066" s="168"/>
      <c r="DT3066" s="168"/>
      <c r="DU3066" s="168"/>
      <c r="DV3066" s="168"/>
      <c r="DW3066" s="168"/>
      <c r="DX3066" s="168"/>
      <c r="DY3066" s="168"/>
      <c r="DZ3066" s="168"/>
      <c r="EA3066" s="168"/>
      <c r="EB3066" s="168"/>
      <c r="EC3066" s="168"/>
      <c r="ED3066" s="168"/>
      <c r="EE3066" s="168"/>
      <c r="EF3066" s="168"/>
      <c r="EG3066" s="168"/>
      <c r="EH3066" s="168"/>
      <c r="EI3066" s="168"/>
      <c r="EJ3066" s="168"/>
      <c r="EK3066" s="168"/>
      <c r="EL3066" s="168"/>
      <c r="EM3066" s="168"/>
      <c r="EN3066" s="168"/>
      <c r="EO3066" s="168"/>
      <c r="EP3066" s="168"/>
      <c r="EQ3066" s="168"/>
      <c r="ER3066" s="168"/>
      <c r="ES3066" s="168"/>
      <c r="ET3066" s="168"/>
      <c r="EU3066" s="168"/>
      <c r="EV3066" s="168"/>
      <c r="EW3066" s="168"/>
      <c r="EX3066" s="168"/>
      <c r="EY3066" s="168"/>
      <c r="EZ3066" s="168"/>
      <c r="FA3066" s="168"/>
      <c r="FB3066" s="168"/>
      <c r="FC3066" s="168"/>
      <c r="FD3066" s="168"/>
    </row>
    <row r="3067" spans="1:160" s="5" customFormat="1" ht="24.9" customHeight="1" x14ac:dyDescent="0.3">
      <c r="A3067" s="263"/>
      <c r="B3067" s="263"/>
      <c r="C3067" s="265"/>
      <c r="D3067" s="481"/>
      <c r="E3067" s="482"/>
      <c r="F3067" s="482"/>
      <c r="G3067" s="482"/>
      <c r="H3067" s="482"/>
      <c r="I3067" s="482"/>
      <c r="J3067" s="482"/>
      <c r="K3067" s="482"/>
      <c r="L3067" s="482"/>
      <c r="M3067" s="483"/>
      <c r="N3067" s="16"/>
      <c r="O3067" s="529"/>
      <c r="P3067" s="530"/>
      <c r="Q3067" s="8"/>
      <c r="R3067" s="8"/>
      <c r="S3067" s="8"/>
      <c r="T3067" s="9"/>
      <c r="U3067" s="17"/>
      <c r="V3067" s="33"/>
      <c r="W3067" s="57"/>
      <c r="X3067" s="86"/>
      <c r="Y3067" s="33"/>
      <c r="Z3067" s="36"/>
      <c r="AA3067" s="36"/>
      <c r="AC3067" s="76"/>
      <c r="AD3067" s="89"/>
      <c r="AE3067" s="89"/>
      <c r="AF3067" s="90"/>
      <c r="AG3067" s="91"/>
      <c r="AH3067" s="88"/>
      <c r="AI3067" s="88"/>
      <c r="AJ3067" s="88"/>
      <c r="AK3067" s="88"/>
      <c r="AL3067" s="88"/>
      <c r="AM3067" s="88"/>
      <c r="AN3067" s="88"/>
      <c r="AO3067" s="88"/>
      <c r="AP3067" s="88"/>
      <c r="AQ3067" s="88"/>
      <c r="AR3067" s="88"/>
      <c r="AS3067" s="88"/>
      <c r="AT3067" s="90"/>
      <c r="AU3067" s="91"/>
      <c r="AV3067" s="88"/>
      <c r="AW3067" s="88"/>
      <c r="AX3067" s="38"/>
      <c r="AZ3067" s="141"/>
      <c r="BE3067" s="168"/>
      <c r="BF3067" s="168"/>
      <c r="BG3067" s="168"/>
      <c r="BH3067" s="168"/>
      <c r="BI3067" s="168"/>
      <c r="BJ3067" s="168"/>
      <c r="BK3067" s="168"/>
      <c r="BL3067" s="168"/>
      <c r="BM3067" s="168"/>
      <c r="DK3067" s="168"/>
      <c r="DL3067" s="168"/>
      <c r="DM3067" s="168"/>
      <c r="DN3067" s="168"/>
      <c r="DO3067" s="168"/>
      <c r="DP3067" s="168"/>
      <c r="DQ3067" s="168"/>
      <c r="DR3067" s="168"/>
      <c r="DS3067" s="168"/>
      <c r="DT3067" s="168"/>
      <c r="DU3067" s="168"/>
      <c r="DV3067" s="168"/>
      <c r="DW3067" s="168"/>
      <c r="DX3067" s="168"/>
      <c r="DY3067" s="168"/>
      <c r="DZ3067" s="168"/>
      <c r="EA3067" s="168"/>
      <c r="EB3067" s="168"/>
      <c r="EC3067" s="168"/>
      <c r="ED3067" s="168"/>
      <c r="EE3067" s="168"/>
      <c r="EF3067" s="168"/>
      <c r="EG3067" s="168"/>
      <c r="EH3067" s="168"/>
      <c r="EI3067" s="168"/>
      <c r="EJ3067" s="168"/>
      <c r="EK3067" s="168"/>
      <c r="EL3067" s="168"/>
      <c r="EM3067" s="168"/>
      <c r="EN3067" s="168"/>
      <c r="EO3067" s="168"/>
      <c r="EP3067" s="168"/>
      <c r="EQ3067" s="168"/>
      <c r="ER3067" s="168"/>
      <c r="ES3067" s="168"/>
      <c r="ET3067" s="168"/>
      <c r="EU3067" s="168"/>
      <c r="EV3067" s="168"/>
      <c r="EW3067" s="168"/>
      <c r="EX3067" s="168"/>
      <c r="EY3067" s="168"/>
      <c r="EZ3067" s="168"/>
      <c r="FA3067" s="168"/>
      <c r="FB3067" s="168"/>
      <c r="FC3067" s="168"/>
      <c r="FD3067" s="168"/>
    </row>
    <row r="3068" spans="1:160" s="5" customFormat="1" ht="24.9" customHeight="1" x14ac:dyDescent="0.3">
      <c r="A3068" s="263"/>
      <c r="B3068" s="263"/>
      <c r="C3068" s="265"/>
      <c r="D3068" s="481"/>
      <c r="E3068" s="482"/>
      <c r="F3068" s="482"/>
      <c r="G3068" s="482"/>
      <c r="H3068" s="482"/>
      <c r="I3068" s="482"/>
      <c r="J3068" s="482"/>
      <c r="K3068" s="482"/>
      <c r="L3068" s="482"/>
      <c r="M3068" s="483"/>
      <c r="N3068" s="16"/>
      <c r="O3068" s="529"/>
      <c r="P3068" s="530"/>
      <c r="Q3068" s="8"/>
      <c r="R3068" s="8"/>
      <c r="S3068" s="8"/>
      <c r="T3068" s="9"/>
      <c r="U3068" s="17"/>
      <c r="V3068" s="33"/>
      <c r="W3068" s="57"/>
      <c r="X3068" s="86"/>
      <c r="Y3068" s="33"/>
      <c r="Z3068" s="36"/>
      <c r="AA3068" s="36"/>
      <c r="AC3068" s="76"/>
      <c r="AD3068" s="89"/>
      <c r="AE3068" s="89"/>
      <c r="AF3068" s="90"/>
      <c r="AG3068" s="92"/>
      <c r="AH3068" s="88"/>
      <c r="AI3068" s="88"/>
      <c r="AJ3068" s="88"/>
      <c r="AK3068" s="88"/>
      <c r="AL3068" s="88"/>
      <c r="AM3068" s="88"/>
      <c r="AN3068" s="88"/>
      <c r="AO3068" s="88"/>
      <c r="AP3068" s="88"/>
      <c r="AQ3068" s="88"/>
      <c r="AR3068" s="88"/>
      <c r="AS3068" s="88"/>
      <c r="AT3068" s="90"/>
      <c r="AU3068" s="92"/>
      <c r="AV3068" s="88"/>
      <c r="AW3068" s="88"/>
      <c r="AX3068" s="38"/>
      <c r="AZ3068" s="141"/>
      <c r="BE3068" s="168"/>
      <c r="BF3068" s="168"/>
      <c r="BG3068" s="168"/>
      <c r="BH3068" s="168"/>
      <c r="BI3068" s="168"/>
      <c r="BJ3068" s="168"/>
      <c r="BK3068" s="168"/>
      <c r="BL3068" s="168"/>
      <c r="BM3068" s="168"/>
      <c r="DK3068" s="168"/>
      <c r="DL3068" s="168"/>
      <c r="DM3068" s="168"/>
      <c r="DN3068" s="168"/>
      <c r="DO3068" s="168"/>
      <c r="DP3068" s="168"/>
      <c r="DQ3068" s="168"/>
      <c r="DR3068" s="168"/>
      <c r="DS3068" s="168"/>
      <c r="DT3068" s="168"/>
      <c r="DU3068" s="168"/>
      <c r="DV3068" s="168"/>
      <c r="DW3068" s="168"/>
      <c r="DX3068" s="168"/>
      <c r="DY3068" s="168"/>
      <c r="DZ3068" s="168"/>
      <c r="EA3068" s="168"/>
      <c r="EB3068" s="168"/>
      <c r="EC3068" s="168"/>
      <c r="ED3068" s="168"/>
      <c r="EE3068" s="168"/>
      <c r="EF3068" s="168"/>
      <c r="EG3068" s="168"/>
      <c r="EH3068" s="168"/>
      <c r="EI3068" s="168"/>
      <c r="EJ3068" s="168"/>
      <c r="EK3068" s="168"/>
      <c r="EL3068" s="168"/>
      <c r="EM3068" s="168"/>
      <c r="EN3068" s="168"/>
      <c r="EO3068" s="168"/>
      <c r="EP3068" s="168"/>
      <c r="EQ3068" s="168"/>
      <c r="ER3068" s="168"/>
      <c r="ES3068" s="168"/>
      <c r="ET3068" s="168"/>
      <c r="EU3068" s="168"/>
      <c r="EV3068" s="168"/>
      <c r="EW3068" s="168"/>
      <c r="EX3068" s="168"/>
      <c r="EY3068" s="168"/>
      <c r="EZ3068" s="168"/>
      <c r="FA3068" s="168"/>
      <c r="FB3068" s="168"/>
      <c r="FC3068" s="168"/>
      <c r="FD3068" s="168"/>
    </row>
    <row r="3069" spans="1:160" s="5" customFormat="1" ht="24.9" customHeight="1" x14ac:dyDescent="0.3">
      <c r="A3069" s="263"/>
      <c r="B3069" s="263"/>
      <c r="C3069" s="265"/>
      <c r="D3069" s="481"/>
      <c r="E3069" s="482"/>
      <c r="F3069" s="482"/>
      <c r="G3069" s="482"/>
      <c r="H3069" s="482"/>
      <c r="I3069" s="482"/>
      <c r="J3069" s="482"/>
      <c r="K3069" s="482"/>
      <c r="L3069" s="482"/>
      <c r="M3069" s="483"/>
      <c r="N3069" s="16"/>
      <c r="O3069" s="529"/>
      <c r="P3069" s="530"/>
      <c r="Q3069" s="8"/>
      <c r="R3069" s="8"/>
      <c r="S3069" s="8"/>
      <c r="T3069" s="9"/>
      <c r="U3069" s="17"/>
      <c r="V3069" s="33"/>
      <c r="W3069" s="57"/>
      <c r="X3069" s="86"/>
      <c r="Y3069" s="33"/>
      <c r="Z3069" s="36"/>
      <c r="AA3069" s="36"/>
      <c r="AC3069" s="76"/>
      <c r="AD3069" s="89"/>
      <c r="AE3069" s="89"/>
      <c r="AF3069" s="90"/>
      <c r="AG3069" s="92"/>
      <c r="AH3069" s="88"/>
      <c r="AI3069" s="88"/>
      <c r="AJ3069" s="88"/>
      <c r="AK3069" s="88"/>
      <c r="AL3069" s="88"/>
      <c r="AM3069" s="88"/>
      <c r="AN3069" s="88"/>
      <c r="AO3069" s="88"/>
      <c r="AP3069" s="88"/>
      <c r="AQ3069" s="88"/>
      <c r="AR3069" s="88"/>
      <c r="AS3069" s="88"/>
      <c r="AT3069" s="90"/>
      <c r="AU3069" s="92"/>
      <c r="AV3069" s="88"/>
      <c r="AW3069" s="88"/>
      <c r="AX3069" s="38"/>
      <c r="AZ3069" s="141"/>
      <c r="BE3069" s="168"/>
      <c r="BF3069" s="168"/>
      <c r="BG3069" s="168"/>
      <c r="BH3069" s="168"/>
      <c r="BI3069" s="168"/>
      <c r="BJ3069" s="168"/>
      <c r="BK3069" s="168"/>
      <c r="BL3069" s="168"/>
      <c r="BM3069" s="168"/>
      <c r="DK3069" s="168"/>
      <c r="DL3069" s="168"/>
      <c r="DM3069" s="168"/>
      <c r="DN3069" s="168"/>
      <c r="DO3069" s="168"/>
      <c r="DP3069" s="168"/>
      <c r="DQ3069" s="168"/>
      <c r="DR3069" s="168"/>
      <c r="DS3069" s="168"/>
      <c r="DT3069" s="168"/>
      <c r="DU3069" s="168"/>
      <c r="DV3069" s="168"/>
      <c r="DW3069" s="168"/>
      <c r="DX3069" s="168"/>
      <c r="DY3069" s="168"/>
      <c r="DZ3069" s="168"/>
      <c r="EA3069" s="168"/>
      <c r="EB3069" s="168"/>
      <c r="EC3069" s="168"/>
      <c r="ED3069" s="168"/>
      <c r="EE3069" s="168"/>
      <c r="EF3069" s="168"/>
      <c r="EG3069" s="168"/>
      <c r="EH3069" s="168"/>
      <c r="EI3069" s="168"/>
      <c r="EJ3069" s="168"/>
      <c r="EK3069" s="168"/>
      <c r="EL3069" s="168"/>
      <c r="EM3069" s="168"/>
      <c r="EN3069" s="168"/>
      <c r="EO3069" s="168"/>
      <c r="EP3069" s="168"/>
      <c r="EQ3069" s="168"/>
      <c r="ER3069" s="168"/>
      <c r="ES3069" s="168"/>
      <c r="ET3069" s="168"/>
      <c r="EU3069" s="168"/>
      <c r="EV3069" s="168"/>
      <c r="EW3069" s="168"/>
      <c r="EX3069" s="168"/>
      <c r="EY3069" s="168"/>
      <c r="EZ3069" s="168"/>
      <c r="FA3069" s="168"/>
      <c r="FB3069" s="168"/>
      <c r="FC3069" s="168"/>
      <c r="FD3069" s="168"/>
    </row>
    <row r="3070" spans="1:160" s="5" customFormat="1" ht="24.9" customHeight="1" x14ac:dyDescent="0.3">
      <c r="A3070" s="263"/>
      <c r="B3070" s="263"/>
      <c r="C3070" s="265"/>
      <c r="D3070" s="481"/>
      <c r="E3070" s="482"/>
      <c r="F3070" s="482"/>
      <c r="G3070" s="482"/>
      <c r="H3070" s="482"/>
      <c r="I3070" s="482"/>
      <c r="J3070" s="482"/>
      <c r="K3070" s="482"/>
      <c r="L3070" s="482"/>
      <c r="M3070" s="483"/>
      <c r="N3070" s="16"/>
      <c r="O3070" s="529"/>
      <c r="P3070" s="530"/>
      <c r="Q3070" s="8"/>
      <c r="R3070" s="8"/>
      <c r="S3070" s="8"/>
      <c r="T3070" s="9"/>
      <c r="U3070" s="17"/>
      <c r="V3070" s="33"/>
      <c r="W3070" s="57"/>
      <c r="X3070" s="86"/>
      <c r="Y3070" s="33"/>
      <c r="Z3070" s="36"/>
      <c r="AA3070" s="36"/>
      <c r="AC3070" s="76"/>
      <c r="AD3070" s="89"/>
      <c r="AE3070" s="89"/>
      <c r="AF3070" s="90"/>
      <c r="AG3070" s="92"/>
      <c r="AH3070" s="88"/>
      <c r="AI3070" s="88"/>
      <c r="AJ3070" s="88"/>
      <c r="AK3070" s="88"/>
      <c r="AL3070" s="88"/>
      <c r="AM3070" s="88"/>
      <c r="AN3070" s="88"/>
      <c r="AO3070" s="88"/>
      <c r="AP3070" s="88"/>
      <c r="AQ3070" s="88"/>
      <c r="AR3070" s="88"/>
      <c r="AS3070" s="88"/>
      <c r="AT3070" s="90"/>
      <c r="AU3070" s="92"/>
      <c r="AV3070" s="88"/>
      <c r="AW3070" s="88"/>
      <c r="AX3070" s="38"/>
      <c r="AZ3070" s="141"/>
      <c r="BE3070" s="168"/>
      <c r="BF3070" s="168"/>
      <c r="BG3070" s="168"/>
      <c r="BH3070" s="168"/>
      <c r="BI3070" s="168"/>
      <c r="BJ3070" s="168"/>
      <c r="BK3070" s="168"/>
      <c r="BL3070" s="168"/>
      <c r="BM3070" s="168"/>
      <c r="DK3070" s="168"/>
      <c r="DL3070" s="168"/>
      <c r="DM3070" s="168"/>
      <c r="DN3070" s="168"/>
      <c r="DO3070" s="168"/>
      <c r="DP3070" s="168"/>
      <c r="DQ3070" s="168"/>
      <c r="DR3070" s="168"/>
      <c r="DS3070" s="168"/>
      <c r="DT3070" s="168"/>
      <c r="DU3070" s="168"/>
      <c r="DV3070" s="168"/>
      <c r="DW3070" s="168"/>
      <c r="DX3070" s="168"/>
      <c r="DY3070" s="168"/>
      <c r="DZ3070" s="168"/>
      <c r="EA3070" s="168"/>
      <c r="EB3070" s="168"/>
      <c r="EC3070" s="168"/>
      <c r="ED3070" s="168"/>
      <c r="EE3070" s="168"/>
      <c r="EF3070" s="168"/>
      <c r="EG3070" s="168"/>
      <c r="EH3070" s="168"/>
      <c r="EI3070" s="168"/>
      <c r="EJ3070" s="168"/>
      <c r="EK3070" s="168"/>
      <c r="EL3070" s="168"/>
      <c r="EM3070" s="168"/>
      <c r="EN3070" s="168"/>
      <c r="EO3070" s="168"/>
      <c r="EP3070" s="168"/>
      <c r="EQ3070" s="168"/>
      <c r="ER3070" s="168"/>
      <c r="ES3070" s="168"/>
      <c r="ET3070" s="168"/>
      <c r="EU3070" s="168"/>
      <c r="EV3070" s="168"/>
      <c r="EW3070" s="168"/>
      <c r="EX3070" s="168"/>
      <c r="EY3070" s="168"/>
      <c r="EZ3070" s="168"/>
      <c r="FA3070" s="168"/>
      <c r="FB3070" s="168"/>
      <c r="FC3070" s="168"/>
      <c r="FD3070" s="168"/>
    </row>
    <row r="3071" spans="1:160" s="5" customFormat="1" ht="24.9" customHeight="1" x14ac:dyDescent="0.3">
      <c r="A3071" s="263"/>
      <c r="B3071" s="263"/>
      <c r="C3071" s="265"/>
      <c r="D3071" s="481"/>
      <c r="E3071" s="482"/>
      <c r="F3071" s="482"/>
      <c r="G3071" s="482"/>
      <c r="H3071" s="482"/>
      <c r="I3071" s="482"/>
      <c r="J3071" s="482"/>
      <c r="K3071" s="482"/>
      <c r="L3071" s="482"/>
      <c r="M3071" s="483"/>
      <c r="N3071" s="16"/>
      <c r="O3071" s="529"/>
      <c r="P3071" s="530"/>
      <c r="Q3071" s="8"/>
      <c r="R3071" s="8"/>
      <c r="S3071" s="8"/>
      <c r="T3071" s="9"/>
      <c r="U3071" s="17"/>
      <c r="V3071" s="33"/>
      <c r="W3071" s="57"/>
      <c r="X3071" s="86"/>
      <c r="Y3071" s="33"/>
      <c r="Z3071" s="36"/>
      <c r="AA3071" s="36"/>
      <c r="AC3071" s="76"/>
      <c r="AD3071" s="89"/>
      <c r="AE3071" s="89"/>
      <c r="AF3071" s="90"/>
      <c r="AG3071" s="92"/>
      <c r="AH3071" s="88"/>
      <c r="AI3071" s="88"/>
      <c r="AJ3071" s="88"/>
      <c r="AK3071" s="88"/>
      <c r="AL3071" s="88"/>
      <c r="AM3071" s="88"/>
      <c r="AN3071" s="88"/>
      <c r="AO3071" s="88"/>
      <c r="AP3071" s="88"/>
      <c r="AQ3071" s="88"/>
      <c r="AR3071" s="88"/>
      <c r="AS3071" s="88"/>
      <c r="AT3071" s="90"/>
      <c r="AU3071" s="92"/>
      <c r="AV3071" s="88"/>
      <c r="AW3071" s="88"/>
      <c r="AX3071" s="38"/>
      <c r="AZ3071" s="141"/>
      <c r="BE3071" s="168"/>
      <c r="BF3071" s="168"/>
      <c r="BG3071" s="168"/>
      <c r="BH3071" s="168"/>
      <c r="BI3071" s="168"/>
      <c r="BJ3071" s="168"/>
      <c r="BK3071" s="168"/>
      <c r="BL3071" s="168"/>
      <c r="BM3071" s="168"/>
      <c r="DK3071" s="168"/>
      <c r="DL3071" s="168"/>
      <c r="DM3071" s="168"/>
      <c r="DN3071" s="168"/>
      <c r="DO3071" s="168"/>
      <c r="DP3071" s="168"/>
      <c r="DQ3071" s="168"/>
      <c r="DR3071" s="168"/>
      <c r="DS3071" s="168"/>
      <c r="DT3071" s="168"/>
      <c r="DU3071" s="168"/>
      <c r="DV3071" s="168"/>
      <c r="DW3071" s="168"/>
      <c r="DX3071" s="168"/>
      <c r="DY3071" s="168"/>
      <c r="DZ3071" s="168"/>
      <c r="EA3071" s="168"/>
      <c r="EB3071" s="168"/>
      <c r="EC3071" s="168"/>
      <c r="ED3071" s="168"/>
      <c r="EE3071" s="168"/>
      <c r="EF3071" s="168"/>
      <c r="EG3071" s="168"/>
      <c r="EH3071" s="168"/>
      <c r="EI3071" s="168"/>
      <c r="EJ3071" s="168"/>
      <c r="EK3071" s="168"/>
      <c r="EL3071" s="168"/>
      <c r="EM3071" s="168"/>
      <c r="EN3071" s="168"/>
      <c r="EO3071" s="168"/>
      <c r="EP3071" s="168"/>
      <c r="EQ3071" s="168"/>
      <c r="ER3071" s="168"/>
      <c r="ES3071" s="168"/>
      <c r="ET3071" s="168"/>
      <c r="EU3071" s="168"/>
      <c r="EV3071" s="168"/>
      <c r="EW3071" s="168"/>
      <c r="EX3071" s="168"/>
      <c r="EY3071" s="168"/>
      <c r="EZ3071" s="168"/>
      <c r="FA3071" s="168"/>
      <c r="FB3071" s="168"/>
      <c r="FC3071" s="168"/>
      <c r="FD3071" s="168"/>
    </row>
    <row r="3072" spans="1:160" s="5" customFormat="1" ht="24.9" customHeight="1" x14ac:dyDescent="0.3">
      <c r="A3072" s="263"/>
      <c r="B3072" s="263"/>
      <c r="C3072" s="265"/>
      <c r="D3072" s="481"/>
      <c r="E3072" s="482"/>
      <c r="F3072" s="482"/>
      <c r="G3072" s="482"/>
      <c r="H3072" s="482"/>
      <c r="I3072" s="482"/>
      <c r="J3072" s="482"/>
      <c r="K3072" s="482"/>
      <c r="L3072" s="482"/>
      <c r="M3072" s="483"/>
      <c r="N3072" s="16"/>
      <c r="O3072" s="529"/>
      <c r="P3072" s="530"/>
      <c r="Q3072" s="8"/>
      <c r="R3072" s="8"/>
      <c r="S3072" s="8"/>
      <c r="T3072" s="9"/>
      <c r="U3072" s="17"/>
      <c r="V3072" s="33"/>
      <c r="W3072" s="57"/>
      <c r="X3072" s="86"/>
      <c r="Y3072" s="33"/>
      <c r="Z3072" s="36"/>
      <c r="AA3072" s="36"/>
      <c r="AC3072" s="82"/>
      <c r="AD3072" s="89"/>
      <c r="AE3072" s="89"/>
      <c r="AF3072" s="90"/>
      <c r="AG3072" s="38"/>
      <c r="AH3072" s="88"/>
      <c r="AI3072" s="88"/>
      <c r="AJ3072" s="88"/>
      <c r="AK3072" s="88"/>
      <c r="AL3072" s="88"/>
      <c r="AM3072" s="88"/>
      <c r="AN3072" s="88"/>
      <c r="AO3072" s="88"/>
      <c r="AP3072" s="88"/>
      <c r="AQ3072" s="88"/>
      <c r="AR3072" s="88"/>
      <c r="AS3072" s="88"/>
      <c r="AT3072" s="90"/>
      <c r="AU3072" s="38"/>
      <c r="AV3072" s="88"/>
      <c r="AW3072" s="88"/>
      <c r="AX3072" s="38"/>
      <c r="AZ3072" s="141"/>
      <c r="BE3072" s="168"/>
      <c r="BF3072" s="168"/>
      <c r="BG3072" s="168"/>
      <c r="BH3072" s="168"/>
      <c r="BI3072" s="168"/>
      <c r="BJ3072" s="168"/>
      <c r="BK3072" s="168"/>
      <c r="BL3072" s="168"/>
      <c r="BM3072" s="168"/>
      <c r="DK3072" s="168"/>
      <c r="DL3072" s="168"/>
      <c r="DM3072" s="168"/>
      <c r="DN3072" s="168"/>
      <c r="DO3072" s="168"/>
      <c r="DP3072" s="168"/>
      <c r="DQ3072" s="168"/>
      <c r="DR3072" s="168"/>
      <c r="DS3072" s="168"/>
      <c r="DT3072" s="168"/>
      <c r="DU3072" s="168"/>
      <c r="DV3072" s="168"/>
      <c r="DW3072" s="168"/>
      <c r="DX3072" s="168"/>
      <c r="DY3072" s="168"/>
      <c r="DZ3072" s="168"/>
      <c r="EA3072" s="168"/>
      <c r="EB3072" s="168"/>
      <c r="EC3072" s="168"/>
      <c r="ED3072" s="168"/>
      <c r="EE3072" s="168"/>
      <c r="EF3072" s="168"/>
      <c r="EG3072" s="168"/>
      <c r="EH3072" s="168"/>
      <c r="EI3072" s="168"/>
      <c r="EJ3072" s="168"/>
      <c r="EK3072" s="168"/>
      <c r="EL3072" s="168"/>
      <c r="EM3072" s="168"/>
      <c r="EN3072" s="168"/>
      <c r="EO3072" s="168"/>
      <c r="EP3072" s="168"/>
      <c r="EQ3072" s="168"/>
      <c r="ER3072" s="168"/>
      <c r="ES3072" s="168"/>
      <c r="ET3072" s="168"/>
      <c r="EU3072" s="168"/>
      <c r="EV3072" s="168"/>
      <c r="EW3072" s="168"/>
      <c r="EX3072" s="168"/>
      <c r="EY3072" s="168"/>
      <c r="EZ3072" s="168"/>
      <c r="FA3072" s="168"/>
      <c r="FB3072" s="168"/>
      <c r="FC3072" s="168"/>
      <c r="FD3072" s="168"/>
    </row>
    <row r="3073" spans="1:160" s="5" customFormat="1" ht="24.9" customHeight="1" x14ac:dyDescent="0.3">
      <c r="A3073" s="263"/>
      <c r="B3073" s="263"/>
      <c r="C3073" s="265"/>
      <c r="D3073" s="481"/>
      <c r="E3073" s="482"/>
      <c r="F3073" s="482"/>
      <c r="G3073" s="482"/>
      <c r="H3073" s="482"/>
      <c r="I3073" s="482"/>
      <c r="J3073" s="482"/>
      <c r="K3073" s="482"/>
      <c r="L3073" s="482"/>
      <c r="M3073" s="483"/>
      <c r="N3073" s="16"/>
      <c r="O3073" s="529"/>
      <c r="P3073" s="530"/>
      <c r="Q3073" s="8"/>
      <c r="R3073" s="8"/>
      <c r="S3073" s="8"/>
      <c r="T3073" s="9"/>
      <c r="U3073" s="17"/>
      <c r="V3073" s="33"/>
      <c r="W3073" s="57"/>
      <c r="X3073" s="86"/>
      <c r="Y3073" s="33"/>
      <c r="Z3073" s="36"/>
      <c r="AA3073" s="36"/>
      <c r="AC3073" s="82"/>
      <c r="AD3073" s="89"/>
      <c r="AE3073" s="89"/>
      <c r="AF3073" s="90"/>
      <c r="AG3073" s="38"/>
      <c r="AH3073" s="88"/>
      <c r="AI3073" s="88"/>
      <c r="AJ3073" s="88"/>
      <c r="AK3073" s="88"/>
      <c r="AL3073" s="88"/>
      <c r="AM3073" s="88"/>
      <c r="AN3073" s="88"/>
      <c r="AO3073" s="88"/>
      <c r="AP3073" s="88"/>
      <c r="AQ3073" s="88"/>
      <c r="AR3073" s="88"/>
      <c r="AS3073" s="88"/>
      <c r="AT3073" s="90"/>
      <c r="AU3073" s="38"/>
      <c r="AV3073" s="88"/>
      <c r="AW3073" s="88"/>
      <c r="AX3073" s="38"/>
      <c r="AZ3073" s="141"/>
      <c r="BE3073" s="168"/>
      <c r="BF3073" s="168"/>
      <c r="BG3073" s="168"/>
      <c r="BH3073" s="168"/>
      <c r="BI3073" s="168"/>
      <c r="BJ3073" s="168"/>
      <c r="BK3073" s="168"/>
      <c r="BL3073" s="168"/>
      <c r="BM3073" s="168"/>
      <c r="DK3073" s="168"/>
      <c r="DL3073" s="168"/>
      <c r="DM3073" s="168"/>
      <c r="DN3073" s="168"/>
      <c r="DO3073" s="168"/>
      <c r="DP3073" s="168"/>
      <c r="DQ3073" s="168"/>
      <c r="DR3073" s="168"/>
      <c r="DS3073" s="168"/>
      <c r="DT3073" s="168"/>
      <c r="DU3073" s="168"/>
      <c r="DV3073" s="168"/>
      <c r="DW3073" s="168"/>
      <c r="DX3073" s="168"/>
      <c r="DY3073" s="168"/>
      <c r="DZ3073" s="168"/>
      <c r="EA3073" s="168"/>
      <c r="EB3073" s="168"/>
      <c r="EC3073" s="168"/>
      <c r="ED3073" s="168"/>
      <c r="EE3073" s="168"/>
      <c r="EF3073" s="168"/>
      <c r="EG3073" s="168"/>
      <c r="EH3073" s="168"/>
      <c r="EI3073" s="168"/>
      <c r="EJ3073" s="168"/>
      <c r="EK3073" s="168"/>
      <c r="EL3073" s="168"/>
      <c r="EM3073" s="168"/>
      <c r="EN3073" s="168"/>
      <c r="EO3073" s="168"/>
      <c r="EP3073" s="168"/>
      <c r="EQ3073" s="168"/>
      <c r="ER3073" s="168"/>
      <c r="ES3073" s="168"/>
      <c r="ET3073" s="168"/>
      <c r="EU3073" s="168"/>
      <c r="EV3073" s="168"/>
      <c r="EW3073" s="168"/>
      <c r="EX3073" s="168"/>
      <c r="EY3073" s="168"/>
      <c r="EZ3073" s="168"/>
      <c r="FA3073" s="168"/>
      <c r="FB3073" s="168"/>
      <c r="FC3073" s="168"/>
      <c r="FD3073" s="168"/>
    </row>
    <row r="3074" spans="1:160" s="5" customFormat="1" ht="24.9" customHeight="1" x14ac:dyDescent="0.3">
      <c r="A3074" s="263"/>
      <c r="B3074" s="263"/>
      <c r="C3074" s="265"/>
      <c r="D3074" s="481"/>
      <c r="E3074" s="482"/>
      <c r="F3074" s="482"/>
      <c r="G3074" s="482"/>
      <c r="H3074" s="482"/>
      <c r="I3074" s="482"/>
      <c r="J3074" s="482"/>
      <c r="K3074" s="482"/>
      <c r="L3074" s="482"/>
      <c r="M3074" s="483"/>
      <c r="N3074" s="16"/>
      <c r="O3074" s="529"/>
      <c r="P3074" s="530"/>
      <c r="Q3074" s="8"/>
      <c r="R3074" s="8"/>
      <c r="S3074" s="8"/>
      <c r="T3074" s="9"/>
      <c r="U3074" s="17"/>
      <c r="V3074" s="33"/>
      <c r="W3074" s="57"/>
      <c r="X3074" s="86"/>
      <c r="Y3074" s="33"/>
      <c r="Z3074" s="36"/>
      <c r="AA3074" s="36"/>
      <c r="AC3074" s="82"/>
      <c r="AD3074" s="89"/>
      <c r="AE3074" s="89"/>
      <c r="AF3074" s="90"/>
      <c r="AG3074" s="38"/>
      <c r="AH3074" s="88"/>
      <c r="AI3074" s="88"/>
      <c r="AJ3074" s="88"/>
      <c r="AK3074" s="88"/>
      <c r="AL3074" s="88"/>
      <c r="AM3074" s="88"/>
      <c r="AN3074" s="88"/>
      <c r="AO3074" s="88"/>
      <c r="AP3074" s="88"/>
      <c r="AQ3074" s="88"/>
      <c r="AR3074" s="88"/>
      <c r="AS3074" s="88"/>
      <c r="AT3074" s="90"/>
      <c r="AU3074" s="38"/>
      <c r="AV3074" s="88"/>
      <c r="AW3074" s="88"/>
      <c r="AX3074" s="38"/>
      <c r="AZ3074" s="141"/>
      <c r="BE3074" s="168"/>
      <c r="BF3074" s="168"/>
      <c r="BG3074" s="168"/>
      <c r="BH3074" s="168"/>
      <c r="BI3074" s="168"/>
      <c r="BJ3074" s="168"/>
      <c r="BK3074" s="168"/>
      <c r="BL3074" s="168"/>
      <c r="BM3074" s="168"/>
      <c r="DK3074" s="168"/>
      <c r="DL3074" s="168"/>
      <c r="DM3074" s="168"/>
      <c r="DN3074" s="168"/>
      <c r="DO3074" s="168"/>
      <c r="DP3074" s="168"/>
      <c r="DQ3074" s="168"/>
      <c r="DR3074" s="168"/>
      <c r="DS3074" s="168"/>
      <c r="DT3074" s="168"/>
      <c r="DU3074" s="168"/>
      <c r="DV3074" s="168"/>
      <c r="DW3074" s="168"/>
      <c r="DX3074" s="168"/>
      <c r="DY3074" s="168"/>
      <c r="DZ3074" s="168"/>
      <c r="EA3074" s="168"/>
      <c r="EB3074" s="168"/>
      <c r="EC3074" s="168"/>
      <c r="ED3074" s="168"/>
      <c r="EE3074" s="168"/>
      <c r="EF3074" s="168"/>
      <c r="EG3074" s="168"/>
      <c r="EH3074" s="168"/>
      <c r="EI3074" s="168"/>
      <c r="EJ3074" s="168"/>
      <c r="EK3074" s="168"/>
      <c r="EL3074" s="168"/>
      <c r="EM3074" s="168"/>
      <c r="EN3074" s="168"/>
      <c r="EO3074" s="168"/>
      <c r="EP3074" s="168"/>
      <c r="EQ3074" s="168"/>
      <c r="ER3074" s="168"/>
      <c r="ES3074" s="168"/>
      <c r="ET3074" s="168"/>
      <c r="EU3074" s="168"/>
      <c r="EV3074" s="168"/>
      <c r="EW3074" s="168"/>
      <c r="EX3074" s="168"/>
      <c r="EY3074" s="168"/>
      <c r="EZ3074" s="168"/>
      <c r="FA3074" s="168"/>
      <c r="FB3074" s="168"/>
      <c r="FC3074" s="168"/>
      <c r="FD3074" s="168"/>
    </row>
    <row r="3075" spans="1:160" s="5" customFormat="1" ht="24.9" customHeight="1" thickBot="1" x14ac:dyDescent="0.35">
      <c r="A3075" s="263"/>
      <c r="B3075" s="263"/>
      <c r="C3075" s="265"/>
      <c r="D3075" s="481"/>
      <c r="E3075" s="482"/>
      <c r="F3075" s="482"/>
      <c r="G3075" s="482"/>
      <c r="H3075" s="482"/>
      <c r="I3075" s="482"/>
      <c r="J3075" s="482"/>
      <c r="K3075" s="482"/>
      <c r="L3075" s="482"/>
      <c r="M3075" s="483"/>
      <c r="N3075" s="414" t="s">
        <v>16</v>
      </c>
      <c r="O3075" s="415"/>
      <c r="P3075" s="415"/>
      <c r="Q3075" s="415"/>
      <c r="R3075" s="415"/>
      <c r="S3075" s="415"/>
      <c r="T3075" s="415"/>
      <c r="U3075" s="18">
        <f>SUM(U3055:U3074)</f>
        <v>821.56999999999994</v>
      </c>
      <c r="V3075" s="33"/>
      <c r="W3075" s="57"/>
      <c r="X3075" s="86"/>
      <c r="Y3075" s="33"/>
      <c r="Z3075" s="36"/>
      <c r="AA3075" s="36"/>
      <c r="AC3075" s="82"/>
      <c r="AD3075" s="89"/>
      <c r="AE3075" s="89"/>
      <c r="AF3075" s="90"/>
      <c r="AG3075" s="38"/>
      <c r="AH3075" s="88"/>
      <c r="AI3075" s="88"/>
      <c r="AJ3075" s="88"/>
      <c r="AK3075" s="88"/>
      <c r="AL3075" s="88"/>
      <c r="AM3075" s="88"/>
      <c r="AN3075" s="88"/>
      <c r="AO3075" s="88"/>
      <c r="AP3075" s="88"/>
      <c r="AQ3075" s="88"/>
      <c r="AR3075" s="88"/>
      <c r="AS3075" s="88"/>
      <c r="AT3075" s="90"/>
      <c r="AU3075" s="38"/>
      <c r="AV3075" s="88"/>
      <c r="AW3075" s="88"/>
      <c r="AX3075" s="38"/>
      <c r="AZ3075" s="141"/>
      <c r="BE3075" s="168"/>
      <c r="BF3075" s="168"/>
      <c r="BG3075" s="168"/>
      <c r="BH3075" s="168"/>
      <c r="BI3075" s="168"/>
      <c r="BJ3075" s="168"/>
      <c r="BK3075" s="168"/>
      <c r="BL3075" s="168"/>
      <c r="BM3075" s="168"/>
      <c r="DK3075" s="168"/>
      <c r="DL3075" s="168"/>
      <c r="DM3075" s="168"/>
      <c r="DN3075" s="168"/>
      <c r="DO3075" s="168"/>
      <c r="DP3075" s="168"/>
      <c r="DQ3075" s="168"/>
      <c r="DR3075" s="168"/>
      <c r="DS3075" s="168"/>
      <c r="DT3075" s="168"/>
      <c r="DU3075" s="168"/>
      <c r="DV3075" s="168"/>
      <c r="DW3075" s="168"/>
      <c r="DX3075" s="168"/>
      <c r="DY3075" s="168"/>
      <c r="DZ3075" s="168"/>
      <c r="EA3075" s="168"/>
      <c r="EB3075" s="168"/>
      <c r="EC3075" s="168"/>
      <c r="ED3075" s="168"/>
      <c r="EE3075" s="168"/>
      <c r="EF3075" s="168"/>
      <c r="EG3075" s="168"/>
      <c r="EH3075" s="168"/>
      <c r="EI3075" s="168"/>
      <c r="EJ3075" s="168"/>
      <c r="EK3075" s="168"/>
      <c r="EL3075" s="168"/>
      <c r="EM3075" s="168"/>
      <c r="EN3075" s="168"/>
      <c r="EO3075" s="168"/>
      <c r="EP3075" s="168"/>
      <c r="EQ3075" s="168"/>
      <c r="ER3075" s="168"/>
      <c r="ES3075" s="168"/>
      <c r="ET3075" s="168"/>
      <c r="EU3075" s="168"/>
      <c r="EV3075" s="168"/>
      <c r="EW3075" s="168"/>
      <c r="EX3075" s="168"/>
      <c r="EY3075" s="168"/>
      <c r="EZ3075" s="168"/>
      <c r="FA3075" s="168"/>
      <c r="FB3075" s="168"/>
      <c r="FC3075" s="168"/>
      <c r="FD3075" s="168"/>
    </row>
    <row r="3076" spans="1:160" s="5" customFormat="1" ht="14.4" customHeight="1" x14ac:dyDescent="0.3">
      <c r="A3076" s="263"/>
      <c r="B3076" s="263"/>
      <c r="C3076" s="265"/>
      <c r="D3076" s="481"/>
      <c r="E3076" s="482"/>
      <c r="F3076" s="482"/>
      <c r="G3076" s="482"/>
      <c r="H3076" s="482"/>
      <c r="I3076" s="482"/>
      <c r="J3076" s="482"/>
      <c r="K3076" s="482"/>
      <c r="L3076" s="482"/>
      <c r="M3076" s="483"/>
      <c r="N3076" s="416" t="s">
        <v>17</v>
      </c>
      <c r="O3076" s="417"/>
      <c r="P3076" s="417"/>
      <c r="Q3076" s="417"/>
      <c r="R3076" s="417"/>
      <c r="S3076" s="417"/>
      <c r="T3076" s="417"/>
      <c r="U3076" s="418"/>
      <c r="V3076" s="87"/>
      <c r="W3076" s="57"/>
      <c r="X3076" s="86"/>
      <c r="Y3076" s="33"/>
      <c r="Z3076" s="36"/>
      <c r="AA3076" s="36"/>
      <c r="AC3076" s="82"/>
      <c r="AD3076" s="38"/>
      <c r="AE3076" s="82"/>
      <c r="AF3076" s="82"/>
      <c r="AG3076" s="38"/>
      <c r="AH3076" s="88"/>
      <c r="AI3076" s="88"/>
      <c r="AJ3076" s="88"/>
      <c r="AK3076" s="88"/>
      <c r="AL3076" s="88"/>
      <c r="AM3076" s="88"/>
      <c r="AN3076" s="88"/>
      <c r="AO3076" s="88"/>
      <c r="AP3076" s="88"/>
      <c r="AQ3076" s="88"/>
      <c r="AR3076" s="88"/>
      <c r="AS3076" s="88"/>
      <c r="AT3076" s="88"/>
      <c r="AU3076" s="89"/>
      <c r="AV3076" s="38"/>
      <c r="AW3076" s="38"/>
      <c r="AX3076" s="38"/>
      <c r="AZ3076" s="141"/>
      <c r="BE3076" s="168"/>
      <c r="BF3076" s="168"/>
      <c r="BG3076" s="168"/>
      <c r="BH3076" s="168"/>
      <c r="BI3076" s="168"/>
      <c r="BJ3076" s="168"/>
      <c r="BK3076" s="168"/>
      <c r="BL3076" s="168"/>
      <c r="BM3076" s="168"/>
      <c r="DK3076" s="168"/>
      <c r="DL3076" s="168"/>
      <c r="DM3076" s="168"/>
      <c r="DN3076" s="168"/>
      <c r="DO3076" s="168"/>
      <c r="DP3076" s="168"/>
      <c r="DQ3076" s="168"/>
      <c r="DR3076" s="168"/>
      <c r="DS3076" s="168"/>
      <c r="DT3076" s="168"/>
      <c r="DU3076" s="168"/>
      <c r="DV3076" s="168"/>
      <c r="DW3076" s="168"/>
      <c r="DX3076" s="168"/>
      <c r="DY3076" s="168"/>
      <c r="DZ3076" s="168"/>
      <c r="EA3076" s="168"/>
      <c r="EB3076" s="168"/>
      <c r="EC3076" s="168"/>
      <c r="ED3076" s="168"/>
      <c r="EE3076" s="168"/>
      <c r="EF3076" s="168"/>
      <c r="EG3076" s="168"/>
      <c r="EH3076" s="168"/>
      <c r="EI3076" s="168"/>
      <c r="EJ3076" s="168"/>
      <c r="EK3076" s="168"/>
      <c r="EL3076" s="168"/>
      <c r="EM3076" s="168"/>
      <c r="EN3076" s="168"/>
      <c r="EO3076" s="168"/>
      <c r="EP3076" s="168"/>
      <c r="EQ3076" s="168"/>
      <c r="ER3076" s="168"/>
      <c r="ES3076" s="168"/>
      <c r="ET3076" s="168"/>
      <c r="EU3076" s="168"/>
      <c r="EV3076" s="168"/>
      <c r="EW3076" s="168"/>
      <c r="EX3076" s="168"/>
      <c r="EY3076" s="168"/>
      <c r="EZ3076" s="168"/>
      <c r="FA3076" s="168"/>
      <c r="FB3076" s="168"/>
      <c r="FC3076" s="168"/>
      <c r="FD3076" s="168"/>
    </row>
    <row r="3077" spans="1:160" s="5" customFormat="1" x14ac:dyDescent="0.3">
      <c r="A3077" s="263"/>
      <c r="B3077" s="263"/>
      <c r="C3077" s="265"/>
      <c r="D3077" s="481"/>
      <c r="E3077" s="482"/>
      <c r="F3077" s="482"/>
      <c r="G3077" s="482"/>
      <c r="H3077" s="482"/>
      <c r="I3077" s="482"/>
      <c r="J3077" s="482"/>
      <c r="K3077" s="482"/>
      <c r="L3077" s="482"/>
      <c r="M3077" s="483"/>
      <c r="N3077" s="419"/>
      <c r="O3077" s="420"/>
      <c r="P3077" s="420"/>
      <c r="Q3077" s="420"/>
      <c r="R3077" s="420"/>
      <c r="S3077" s="420"/>
      <c r="T3077" s="420"/>
      <c r="U3077" s="421"/>
      <c r="V3077" s="33"/>
      <c r="W3077" s="57"/>
      <c r="X3077" s="86"/>
      <c r="Y3077" s="33"/>
      <c r="Z3077" s="36"/>
      <c r="AA3077" s="36"/>
      <c r="AC3077" s="82"/>
      <c r="AD3077" s="38"/>
      <c r="AE3077" s="82"/>
      <c r="AG3077" s="33"/>
      <c r="AH3077" s="43"/>
      <c r="AI3077" s="43"/>
      <c r="AJ3077" s="43"/>
      <c r="AK3077" s="43"/>
      <c r="AL3077" s="43"/>
      <c r="AM3077" s="43"/>
      <c r="AN3077" s="43"/>
      <c r="AO3077" s="43"/>
      <c r="AP3077" s="43"/>
      <c r="AQ3077" s="43"/>
      <c r="AR3077" s="43"/>
      <c r="AS3077" s="43"/>
      <c r="AT3077" s="43"/>
      <c r="AU3077" s="44"/>
      <c r="AV3077" s="33"/>
      <c r="AW3077" s="33"/>
      <c r="AX3077" s="33"/>
      <c r="AZ3077" s="141"/>
      <c r="BE3077" s="168"/>
      <c r="BF3077" s="168"/>
      <c r="BG3077" s="168"/>
      <c r="BH3077" s="168"/>
      <c r="BI3077" s="168"/>
      <c r="BJ3077" s="168"/>
      <c r="BK3077" s="168"/>
      <c r="BL3077" s="168"/>
      <c r="BM3077" s="168"/>
      <c r="DK3077" s="168"/>
      <c r="DL3077" s="168"/>
      <c r="DM3077" s="168"/>
      <c r="DN3077" s="168"/>
      <c r="DO3077" s="168"/>
      <c r="DP3077" s="168"/>
      <c r="DQ3077" s="168"/>
      <c r="DR3077" s="168"/>
      <c r="DS3077" s="168"/>
      <c r="DT3077" s="168"/>
      <c r="DU3077" s="168"/>
      <c r="DV3077" s="168"/>
      <c r="DW3077" s="168"/>
      <c r="DX3077" s="168"/>
      <c r="DY3077" s="168"/>
      <c r="DZ3077" s="168"/>
      <c r="EA3077" s="168"/>
      <c r="EB3077" s="168"/>
      <c r="EC3077" s="168"/>
      <c r="ED3077" s="168"/>
      <c r="EE3077" s="168"/>
      <c r="EF3077" s="168"/>
      <c r="EG3077" s="168"/>
      <c r="EH3077" s="168"/>
      <c r="EI3077" s="168"/>
      <c r="EJ3077" s="168"/>
      <c r="EK3077" s="168"/>
      <c r="EL3077" s="168"/>
      <c r="EM3077" s="168"/>
      <c r="EN3077" s="168"/>
      <c r="EO3077" s="168"/>
      <c r="EP3077" s="168"/>
      <c r="EQ3077" s="168"/>
      <c r="ER3077" s="168"/>
      <c r="ES3077" s="168"/>
      <c r="ET3077" s="168"/>
      <c r="EU3077" s="168"/>
      <c r="EV3077" s="168"/>
      <c r="EW3077" s="168"/>
      <c r="EX3077" s="168"/>
      <c r="EY3077" s="168"/>
      <c r="EZ3077" s="168"/>
      <c r="FA3077" s="168"/>
      <c r="FB3077" s="168"/>
      <c r="FC3077" s="168"/>
      <c r="FD3077" s="168"/>
    </row>
    <row r="3078" spans="1:160" s="5" customFormat="1" x14ac:dyDescent="0.3">
      <c r="A3078" s="263"/>
      <c r="B3078" s="263"/>
      <c r="C3078" s="265"/>
      <c r="D3078" s="481"/>
      <c r="E3078" s="482"/>
      <c r="F3078" s="482"/>
      <c r="G3078" s="482"/>
      <c r="H3078" s="482"/>
      <c r="I3078" s="482"/>
      <c r="J3078" s="482"/>
      <c r="K3078" s="482"/>
      <c r="L3078" s="482"/>
      <c r="M3078" s="483"/>
      <c r="N3078" s="419"/>
      <c r="O3078" s="420"/>
      <c r="P3078" s="420"/>
      <c r="Q3078" s="420"/>
      <c r="R3078" s="420"/>
      <c r="S3078" s="420"/>
      <c r="T3078" s="420"/>
      <c r="U3078" s="421"/>
      <c r="V3078" s="33"/>
      <c r="W3078" s="57"/>
      <c r="X3078" s="86"/>
      <c r="Y3078" s="33"/>
      <c r="Z3078" s="36"/>
      <c r="AA3078" s="36"/>
      <c r="AD3078" s="33"/>
      <c r="AG3078" s="33"/>
      <c r="AH3078" s="43"/>
      <c r="AI3078" s="43"/>
      <c r="AJ3078" s="43"/>
      <c r="AK3078" s="43"/>
      <c r="AL3078" s="43"/>
      <c r="AM3078" s="43"/>
      <c r="AN3078" s="43"/>
      <c r="AO3078" s="43"/>
      <c r="AP3078" s="43"/>
      <c r="AQ3078" s="43"/>
      <c r="AR3078" s="43"/>
      <c r="AS3078" s="43"/>
      <c r="AT3078" s="43"/>
      <c r="AU3078" s="44"/>
      <c r="AV3078" s="33"/>
      <c r="AW3078" s="33"/>
      <c r="AX3078" s="33"/>
      <c r="AZ3078" s="141"/>
      <c r="BE3078" s="168"/>
      <c r="BF3078" s="168"/>
      <c r="BG3078" s="168"/>
      <c r="BH3078" s="168"/>
      <c r="BI3078" s="168"/>
      <c r="BJ3078" s="168"/>
      <c r="BK3078" s="168"/>
      <c r="BL3078" s="168"/>
      <c r="BM3078" s="168"/>
      <c r="DK3078" s="168"/>
      <c r="DL3078" s="168"/>
      <c r="DM3078" s="168"/>
      <c r="DN3078" s="168"/>
      <c r="DO3078" s="168"/>
      <c r="DP3078" s="168"/>
      <c r="DQ3078" s="168"/>
      <c r="DR3078" s="168"/>
      <c r="DS3078" s="168"/>
      <c r="DT3078" s="168"/>
      <c r="DU3078" s="168"/>
      <c r="DV3078" s="168"/>
      <c r="DW3078" s="168"/>
      <c r="DX3078" s="168"/>
      <c r="DY3078" s="168"/>
      <c r="DZ3078" s="168"/>
      <c r="EA3078" s="168"/>
      <c r="EB3078" s="168"/>
      <c r="EC3078" s="168"/>
      <c r="ED3078" s="168"/>
      <c r="EE3078" s="168"/>
      <c r="EF3078" s="168"/>
      <c r="EG3078" s="168"/>
      <c r="EH3078" s="168"/>
      <c r="EI3078" s="168"/>
      <c r="EJ3078" s="168"/>
      <c r="EK3078" s="168"/>
      <c r="EL3078" s="168"/>
      <c r="EM3078" s="168"/>
      <c r="EN3078" s="168"/>
      <c r="EO3078" s="168"/>
      <c r="EP3078" s="168"/>
      <c r="EQ3078" s="168"/>
      <c r="ER3078" s="168"/>
      <c r="ES3078" s="168"/>
      <c r="ET3078" s="168"/>
      <c r="EU3078" s="168"/>
      <c r="EV3078" s="168"/>
      <c r="EW3078" s="168"/>
      <c r="EX3078" s="168"/>
      <c r="EY3078" s="168"/>
      <c r="EZ3078" s="168"/>
      <c r="FA3078" s="168"/>
      <c r="FB3078" s="168"/>
      <c r="FC3078" s="168"/>
      <c r="FD3078" s="168"/>
    </row>
    <row r="3079" spans="1:160" s="5" customFormat="1" ht="14.4" thickBot="1" x14ac:dyDescent="0.35">
      <c r="A3079" s="263"/>
      <c r="B3079" s="263"/>
      <c r="C3079" s="265"/>
      <c r="D3079" s="425"/>
      <c r="E3079" s="426"/>
      <c r="F3079" s="426"/>
      <c r="G3079" s="426"/>
      <c r="H3079" s="426"/>
      <c r="I3079" s="426"/>
      <c r="J3079" s="426"/>
      <c r="K3079" s="426"/>
      <c r="L3079" s="426"/>
      <c r="M3079" s="427"/>
      <c r="N3079" s="422"/>
      <c r="O3079" s="423"/>
      <c r="P3079" s="423"/>
      <c r="Q3079" s="423"/>
      <c r="R3079" s="423"/>
      <c r="S3079" s="423"/>
      <c r="T3079" s="423"/>
      <c r="U3079" s="424"/>
      <c r="V3079" s="33"/>
      <c r="W3079" s="57"/>
      <c r="X3079" s="86"/>
      <c r="Y3079" s="33"/>
      <c r="Z3079" s="36"/>
      <c r="AA3079" s="36"/>
      <c r="AD3079" s="33"/>
      <c r="AG3079" s="33"/>
      <c r="AH3079" s="43"/>
      <c r="AI3079" s="43"/>
      <c r="AJ3079" s="43"/>
      <c r="AK3079" s="43"/>
      <c r="AL3079" s="43"/>
      <c r="AM3079" s="43"/>
      <c r="AN3079" s="43"/>
      <c r="AO3079" s="43"/>
      <c r="AP3079" s="43"/>
      <c r="AQ3079" s="43"/>
      <c r="AR3079" s="43"/>
      <c r="AS3079" s="43"/>
      <c r="AT3079" s="43"/>
      <c r="AU3079" s="44"/>
      <c r="AV3079" s="33"/>
      <c r="AW3079" s="33"/>
      <c r="AX3079" s="33"/>
      <c r="AZ3079" s="141"/>
      <c r="BE3079" s="168"/>
      <c r="BF3079" s="168"/>
      <c r="BG3079" s="168"/>
      <c r="BH3079" s="168"/>
      <c r="BI3079" s="168"/>
      <c r="BJ3079" s="168"/>
      <c r="BK3079" s="168"/>
      <c r="BL3079" s="168"/>
      <c r="BM3079" s="168"/>
      <c r="DK3079" s="168"/>
      <c r="DL3079" s="168"/>
      <c r="DM3079" s="168"/>
      <c r="DN3079" s="168"/>
      <c r="DO3079" s="168"/>
      <c r="DP3079" s="168"/>
      <c r="DQ3079" s="168"/>
      <c r="DR3079" s="168"/>
      <c r="DS3079" s="168"/>
      <c r="DT3079" s="168"/>
      <c r="DU3079" s="168"/>
      <c r="DV3079" s="168"/>
      <c r="DW3079" s="168"/>
      <c r="DX3079" s="168"/>
      <c r="DY3079" s="168"/>
      <c r="DZ3079" s="168"/>
      <c r="EA3079" s="168"/>
      <c r="EB3079" s="168"/>
      <c r="EC3079" s="168"/>
      <c r="ED3079" s="168"/>
      <c r="EE3079" s="168"/>
      <c r="EF3079" s="168"/>
      <c r="EG3079" s="168"/>
      <c r="EH3079" s="168"/>
      <c r="EI3079" s="168"/>
      <c r="EJ3079" s="168"/>
      <c r="EK3079" s="168"/>
      <c r="EL3079" s="168"/>
      <c r="EM3079" s="168"/>
      <c r="EN3079" s="168"/>
      <c r="EO3079" s="168"/>
      <c r="EP3079" s="168"/>
      <c r="EQ3079" s="168"/>
      <c r="ER3079" s="168"/>
      <c r="ES3079" s="168"/>
      <c r="ET3079" s="168"/>
      <c r="EU3079" s="168"/>
      <c r="EV3079" s="168"/>
      <c r="EW3079" s="168"/>
      <c r="EX3079" s="168"/>
      <c r="EY3079" s="168"/>
      <c r="EZ3079" s="168"/>
      <c r="FA3079" s="168"/>
      <c r="FB3079" s="168"/>
      <c r="FC3079" s="168"/>
      <c r="FD3079" s="168"/>
    </row>
    <row r="3080" spans="1:160" s="5" customFormat="1" ht="5.25" customHeight="1" thickBot="1" x14ac:dyDescent="0.35">
      <c r="A3080" s="263"/>
      <c r="B3080" s="263"/>
      <c r="C3080" s="265"/>
      <c r="D3080" s="428"/>
      <c r="E3080" s="428"/>
      <c r="F3080" s="428"/>
      <c r="G3080" s="428"/>
      <c r="H3080" s="428"/>
      <c r="I3080" s="428"/>
      <c r="J3080" s="428"/>
      <c r="K3080" s="428"/>
      <c r="L3080" s="428"/>
      <c r="M3080" s="428"/>
      <c r="N3080" s="428"/>
      <c r="O3080" s="428"/>
      <c r="P3080" s="428"/>
      <c r="Q3080" s="428"/>
      <c r="R3080" s="428"/>
      <c r="S3080" s="428"/>
      <c r="T3080" s="428"/>
      <c r="U3080" s="428"/>
      <c r="V3080" s="33"/>
      <c r="W3080" s="57"/>
      <c r="X3080" s="86"/>
      <c r="Y3080" s="33"/>
      <c r="Z3080" s="36"/>
      <c r="AA3080" s="36"/>
      <c r="AD3080" s="33"/>
      <c r="AG3080" s="33"/>
      <c r="AH3080" s="43"/>
      <c r="AI3080" s="43"/>
      <c r="AJ3080" s="43"/>
      <c r="AK3080" s="43"/>
      <c r="AL3080" s="43"/>
      <c r="AM3080" s="43"/>
      <c r="AN3080" s="43"/>
      <c r="AO3080" s="43"/>
      <c r="AP3080" s="43"/>
      <c r="AQ3080" s="43"/>
      <c r="AR3080" s="43"/>
      <c r="AS3080" s="43"/>
      <c r="AT3080" s="43"/>
      <c r="AU3080" s="44"/>
      <c r="AV3080" s="33"/>
      <c r="AW3080" s="33"/>
      <c r="AX3080" s="33"/>
      <c r="AZ3080" s="141"/>
      <c r="BE3080" s="168"/>
      <c r="BF3080" s="168"/>
      <c r="BG3080" s="168"/>
      <c r="BH3080" s="168"/>
      <c r="BI3080" s="168"/>
      <c r="BJ3080" s="168"/>
      <c r="BK3080" s="168"/>
      <c r="BL3080" s="168"/>
      <c r="BM3080" s="168"/>
      <c r="DK3080" s="168"/>
      <c r="DL3080" s="168"/>
      <c r="DM3080" s="168"/>
      <c r="DN3080" s="168"/>
      <c r="DO3080" s="168"/>
      <c r="DP3080" s="168"/>
      <c r="DQ3080" s="168"/>
      <c r="DR3080" s="168"/>
      <c r="DS3080" s="168"/>
      <c r="DT3080" s="168"/>
      <c r="DU3080" s="168"/>
      <c r="DV3080" s="168"/>
      <c r="DW3080" s="168"/>
      <c r="DX3080" s="168"/>
      <c r="DY3080" s="168"/>
      <c r="DZ3080" s="168"/>
      <c r="EA3080" s="168"/>
      <c r="EB3080" s="168"/>
      <c r="EC3080" s="168"/>
      <c r="ED3080" s="168"/>
      <c r="EE3080" s="168"/>
      <c r="EF3080" s="168"/>
      <c r="EG3080" s="168"/>
      <c r="EH3080" s="168"/>
      <c r="EI3080" s="168"/>
      <c r="EJ3080" s="168"/>
      <c r="EK3080" s="168"/>
      <c r="EL3080" s="168"/>
      <c r="EM3080" s="168"/>
      <c r="EN3080" s="168"/>
      <c r="EO3080" s="168"/>
      <c r="EP3080" s="168"/>
      <c r="EQ3080" s="168"/>
      <c r="ER3080" s="168"/>
      <c r="ES3080" s="168"/>
      <c r="ET3080" s="168"/>
      <c r="EU3080" s="168"/>
      <c r="EV3080" s="168"/>
      <c r="EW3080" s="168"/>
      <c r="EX3080" s="168"/>
      <c r="EY3080" s="168"/>
      <c r="EZ3080" s="168"/>
      <c r="FA3080" s="168"/>
      <c r="FB3080" s="168"/>
      <c r="FC3080" s="168"/>
      <c r="FD3080" s="168"/>
    </row>
    <row r="3081" spans="1:160" s="5" customFormat="1" ht="20.25" customHeight="1" x14ac:dyDescent="0.3">
      <c r="A3081" s="263"/>
      <c r="B3081" s="263"/>
      <c r="C3081" s="265"/>
      <c r="D3081" s="429" t="s">
        <v>18</v>
      </c>
      <c r="E3081" s="430"/>
      <c r="F3081" s="430"/>
      <c r="G3081" s="430"/>
      <c r="H3081" s="430"/>
      <c r="I3081" s="430"/>
      <c r="J3081" s="430"/>
      <c r="K3081" s="430"/>
      <c r="L3081" s="430"/>
      <c r="M3081" s="431"/>
      <c r="N3081" s="429" t="s">
        <v>19</v>
      </c>
      <c r="O3081" s="430"/>
      <c r="P3081" s="430"/>
      <c r="Q3081" s="430"/>
      <c r="R3081" s="430"/>
      <c r="S3081" s="430"/>
      <c r="T3081" s="430"/>
      <c r="U3081" s="431"/>
      <c r="V3081" s="33"/>
      <c r="W3081" s="57"/>
      <c r="X3081" s="86"/>
      <c r="Y3081" s="33"/>
      <c r="Z3081" s="36"/>
      <c r="AA3081" s="36"/>
      <c r="AD3081" s="33"/>
      <c r="AG3081" s="33"/>
      <c r="AH3081" s="43"/>
      <c r="AI3081" s="43"/>
      <c r="AJ3081" s="43"/>
      <c r="AK3081" s="43"/>
      <c r="AL3081" s="43"/>
      <c r="AM3081" s="43"/>
      <c r="AN3081" s="43"/>
      <c r="AO3081" s="43"/>
      <c r="AP3081" s="43"/>
      <c r="AQ3081" s="43"/>
      <c r="AR3081" s="43"/>
      <c r="AS3081" s="43"/>
      <c r="AT3081" s="43"/>
      <c r="AU3081" s="44"/>
      <c r="AV3081" s="33"/>
      <c r="AW3081" s="33"/>
      <c r="AX3081" s="33"/>
      <c r="AZ3081" s="141"/>
      <c r="BE3081" s="168"/>
      <c r="BF3081" s="168"/>
      <c r="BG3081" s="168"/>
      <c r="BH3081" s="168"/>
      <c r="BI3081" s="168"/>
      <c r="BJ3081" s="168"/>
      <c r="BK3081" s="168"/>
      <c r="BL3081" s="168"/>
      <c r="BM3081" s="168"/>
      <c r="DK3081" s="168"/>
      <c r="DL3081" s="168"/>
      <c r="DM3081" s="168"/>
      <c r="DN3081" s="168"/>
      <c r="DO3081" s="168"/>
      <c r="DP3081" s="168"/>
      <c r="DQ3081" s="168"/>
      <c r="DR3081" s="168"/>
      <c r="DS3081" s="168"/>
      <c r="DT3081" s="168"/>
      <c r="DU3081" s="168"/>
      <c r="DV3081" s="168"/>
      <c r="DW3081" s="168"/>
      <c r="DX3081" s="168"/>
      <c r="DY3081" s="168"/>
      <c r="DZ3081" s="168"/>
      <c r="EA3081" s="168"/>
      <c r="EB3081" s="168"/>
      <c r="EC3081" s="168"/>
      <c r="ED3081" s="168"/>
      <c r="EE3081" s="168"/>
      <c r="EF3081" s="168"/>
      <c r="EG3081" s="168"/>
      <c r="EH3081" s="168"/>
      <c r="EI3081" s="168"/>
      <c r="EJ3081" s="168"/>
      <c r="EK3081" s="168"/>
      <c r="EL3081" s="168"/>
      <c r="EM3081" s="168"/>
      <c r="EN3081" s="168"/>
      <c r="EO3081" s="168"/>
      <c r="EP3081" s="168"/>
      <c r="EQ3081" s="168"/>
      <c r="ER3081" s="168"/>
      <c r="ES3081" s="168"/>
      <c r="ET3081" s="168"/>
      <c r="EU3081" s="168"/>
      <c r="EV3081" s="168"/>
      <c r="EW3081" s="168"/>
      <c r="EX3081" s="168"/>
      <c r="EY3081" s="168"/>
      <c r="EZ3081" s="168"/>
      <c r="FA3081" s="168"/>
      <c r="FB3081" s="168"/>
      <c r="FC3081" s="168"/>
      <c r="FD3081" s="168"/>
    </row>
    <row r="3082" spans="1:160" s="5" customFormat="1" x14ac:dyDescent="0.3">
      <c r="A3082" s="263"/>
      <c r="B3082" s="263"/>
      <c r="C3082" s="265"/>
      <c r="D3082" s="432" t="s">
        <v>20</v>
      </c>
      <c r="E3082" s="433"/>
      <c r="F3082" s="433"/>
      <c r="G3082" s="433"/>
      <c r="H3082" s="433"/>
      <c r="I3082" s="433"/>
      <c r="J3082" s="433"/>
      <c r="K3082" s="433"/>
      <c r="L3082" s="433"/>
      <c r="M3082" s="434"/>
      <c r="N3082" s="435" t="s">
        <v>21</v>
      </c>
      <c r="O3082" s="436"/>
      <c r="P3082" s="436"/>
      <c r="Q3082" s="436"/>
      <c r="R3082" s="436"/>
      <c r="S3082" s="436"/>
      <c r="T3082" s="436"/>
      <c r="U3082" s="437"/>
      <c r="V3082" s="33"/>
      <c r="W3082" s="57"/>
      <c r="X3082" s="86"/>
      <c r="Y3082" s="33"/>
      <c r="Z3082" s="36"/>
      <c r="AA3082" s="36"/>
      <c r="AD3082" s="33"/>
      <c r="AG3082" s="33"/>
      <c r="AH3082" s="43"/>
      <c r="AI3082" s="43"/>
      <c r="AJ3082" s="43"/>
      <c r="AK3082" s="43"/>
      <c r="AL3082" s="43"/>
      <c r="AM3082" s="43"/>
      <c r="AN3082" s="43"/>
      <c r="AO3082" s="43"/>
      <c r="AP3082" s="43"/>
      <c r="AQ3082" s="43"/>
      <c r="AR3082" s="43"/>
      <c r="AS3082" s="43"/>
      <c r="AT3082" s="43"/>
      <c r="AU3082" s="44"/>
      <c r="AV3082" s="33"/>
      <c r="AW3082" s="33"/>
      <c r="AX3082" s="33"/>
      <c r="AZ3082" s="141"/>
      <c r="BE3082" s="168"/>
      <c r="BF3082" s="168"/>
      <c r="BG3082" s="168"/>
      <c r="BH3082" s="168"/>
      <c r="BI3082" s="168"/>
      <c r="BJ3082" s="168"/>
      <c r="BK3082" s="168"/>
      <c r="BL3082" s="168"/>
      <c r="BM3082" s="168"/>
      <c r="DK3082" s="168"/>
      <c r="DL3082" s="168"/>
      <c r="DM3082" s="168"/>
      <c r="DN3082" s="168"/>
      <c r="DO3082" s="168"/>
      <c r="DP3082" s="168"/>
      <c r="DQ3082" s="168"/>
      <c r="DR3082" s="168"/>
      <c r="DS3082" s="168"/>
      <c r="DT3082" s="168"/>
      <c r="DU3082" s="168"/>
      <c r="DV3082" s="168"/>
      <c r="DW3082" s="168"/>
      <c r="DX3082" s="168"/>
      <c r="DY3082" s="168"/>
      <c r="DZ3082" s="168"/>
      <c r="EA3082" s="168"/>
      <c r="EB3082" s="168"/>
      <c r="EC3082" s="168"/>
      <c r="ED3082" s="168"/>
      <c r="EE3082" s="168"/>
      <c r="EF3082" s="168"/>
      <c r="EG3082" s="168"/>
      <c r="EH3082" s="168"/>
      <c r="EI3082" s="168"/>
      <c r="EJ3082" s="168"/>
      <c r="EK3082" s="168"/>
      <c r="EL3082" s="168"/>
      <c r="EM3082" s="168"/>
      <c r="EN3082" s="168"/>
      <c r="EO3082" s="168"/>
      <c r="EP3082" s="168"/>
      <c r="EQ3082" s="168"/>
      <c r="ER3082" s="168"/>
      <c r="ES3082" s="168"/>
      <c r="ET3082" s="168"/>
      <c r="EU3082" s="168"/>
      <c r="EV3082" s="168"/>
      <c r="EW3082" s="168"/>
      <c r="EX3082" s="168"/>
      <c r="EY3082" s="168"/>
      <c r="EZ3082" s="168"/>
      <c r="FA3082" s="168"/>
      <c r="FB3082" s="168"/>
      <c r="FC3082" s="168"/>
      <c r="FD3082" s="168"/>
    </row>
    <row r="3083" spans="1:160" s="5" customFormat="1" ht="15.75" customHeight="1" x14ac:dyDescent="0.3">
      <c r="A3083" s="263"/>
      <c r="B3083" s="263"/>
      <c r="C3083" s="265"/>
      <c r="D3083" s="438" t="s">
        <v>22</v>
      </c>
      <c r="E3083" s="439"/>
      <c r="F3083" s="439"/>
      <c r="G3083" s="439"/>
      <c r="H3083" s="439"/>
      <c r="I3083" s="439"/>
      <c r="J3083" s="439"/>
      <c r="K3083" s="439"/>
      <c r="L3083" s="439"/>
      <c r="M3083" s="440"/>
      <c r="N3083" s="438" t="s">
        <v>22</v>
      </c>
      <c r="O3083" s="444"/>
      <c r="P3083" s="444"/>
      <c r="Q3083" s="444"/>
      <c r="R3083" s="444"/>
      <c r="S3083" s="444"/>
      <c r="T3083" s="444"/>
      <c r="U3083" s="440"/>
      <c r="V3083" s="33"/>
      <c r="W3083" s="57"/>
      <c r="X3083" s="86"/>
      <c r="Y3083" s="33"/>
      <c r="Z3083" s="36"/>
      <c r="AA3083" s="36"/>
      <c r="AD3083" s="33"/>
      <c r="AG3083" s="33"/>
      <c r="AH3083" s="43"/>
      <c r="AI3083" s="43"/>
      <c r="AJ3083" s="43"/>
      <c r="AK3083" s="43"/>
      <c r="AL3083" s="43"/>
      <c r="AM3083" s="43"/>
      <c r="AN3083" s="43"/>
      <c r="AO3083" s="43"/>
      <c r="AP3083" s="43"/>
      <c r="AQ3083" s="43"/>
      <c r="AR3083" s="43"/>
      <c r="AS3083" s="43"/>
      <c r="AT3083" s="43"/>
      <c r="AU3083" s="44"/>
      <c r="AV3083" s="33"/>
      <c r="AW3083" s="33"/>
      <c r="AX3083" s="33"/>
      <c r="AZ3083" s="141"/>
      <c r="BE3083" s="168"/>
      <c r="BF3083" s="168"/>
      <c r="BG3083" s="168"/>
      <c r="BH3083" s="168"/>
      <c r="BI3083" s="168"/>
      <c r="BJ3083" s="168"/>
      <c r="BK3083" s="168"/>
      <c r="BL3083" s="168"/>
      <c r="BM3083" s="168"/>
      <c r="DK3083" s="168"/>
      <c r="DL3083" s="168"/>
      <c r="DM3083" s="168"/>
      <c r="DN3083" s="168"/>
      <c r="DO3083" s="168"/>
      <c r="DP3083" s="168"/>
      <c r="DQ3083" s="168"/>
      <c r="DR3083" s="168"/>
      <c r="DS3083" s="168"/>
      <c r="DT3083" s="168"/>
      <c r="DU3083" s="168"/>
      <c r="DV3083" s="168"/>
      <c r="DW3083" s="168"/>
      <c r="DX3083" s="168"/>
      <c r="DY3083" s="168"/>
      <c r="DZ3083" s="168"/>
      <c r="EA3083" s="168"/>
      <c r="EB3083" s="168"/>
      <c r="EC3083" s="168"/>
      <c r="ED3083" s="168"/>
      <c r="EE3083" s="168"/>
      <c r="EF3083" s="168"/>
      <c r="EG3083" s="168"/>
      <c r="EH3083" s="168"/>
      <c r="EI3083" s="168"/>
      <c r="EJ3083" s="168"/>
      <c r="EK3083" s="168"/>
      <c r="EL3083" s="168"/>
      <c r="EM3083" s="168"/>
      <c r="EN3083" s="168"/>
      <c r="EO3083" s="168"/>
      <c r="EP3083" s="168"/>
      <c r="EQ3083" s="168"/>
      <c r="ER3083" s="168"/>
      <c r="ES3083" s="168"/>
      <c r="ET3083" s="168"/>
      <c r="EU3083" s="168"/>
      <c r="EV3083" s="168"/>
      <c r="EW3083" s="168"/>
      <c r="EX3083" s="168"/>
      <c r="EY3083" s="168"/>
      <c r="EZ3083" s="168"/>
      <c r="FA3083" s="168"/>
      <c r="FB3083" s="168"/>
      <c r="FC3083" s="168"/>
      <c r="FD3083" s="168"/>
    </row>
    <row r="3084" spans="1:160" s="5" customFormat="1" ht="15.75" customHeight="1" x14ac:dyDescent="0.3">
      <c r="A3084" s="263"/>
      <c r="B3084" s="263"/>
      <c r="C3084" s="265"/>
      <c r="D3084" s="438"/>
      <c r="E3084" s="439"/>
      <c r="F3084" s="439"/>
      <c r="G3084" s="439"/>
      <c r="H3084" s="439"/>
      <c r="I3084" s="439"/>
      <c r="J3084" s="439"/>
      <c r="K3084" s="439"/>
      <c r="L3084" s="439"/>
      <c r="M3084" s="440"/>
      <c r="N3084" s="438"/>
      <c r="O3084" s="439"/>
      <c r="P3084" s="439"/>
      <c r="Q3084" s="439"/>
      <c r="R3084" s="439"/>
      <c r="S3084" s="439"/>
      <c r="T3084" s="439"/>
      <c r="U3084" s="440"/>
      <c r="V3084" s="33"/>
      <c r="W3084" s="57"/>
      <c r="X3084" s="86"/>
      <c r="Y3084" s="33"/>
      <c r="Z3084" s="36"/>
      <c r="AA3084" s="36"/>
      <c r="AD3084" s="33"/>
      <c r="AG3084" s="33"/>
      <c r="AH3084" s="43"/>
      <c r="AI3084" s="43"/>
      <c r="AJ3084" s="43"/>
      <c r="AK3084" s="43"/>
      <c r="AL3084" s="43"/>
      <c r="AM3084" s="43"/>
      <c r="AN3084" s="43"/>
      <c r="AO3084" s="43"/>
      <c r="AP3084" s="43"/>
      <c r="AQ3084" s="43"/>
      <c r="AR3084" s="43"/>
      <c r="AS3084" s="43"/>
      <c r="AT3084" s="43"/>
      <c r="AU3084" s="44"/>
      <c r="AV3084" s="33"/>
      <c r="AW3084" s="33"/>
      <c r="AX3084" s="33"/>
      <c r="AZ3084" s="141"/>
      <c r="BE3084" s="168"/>
      <c r="BF3084" s="168"/>
      <c r="BG3084" s="168"/>
      <c r="BH3084" s="168"/>
      <c r="BI3084" s="168"/>
      <c r="BJ3084" s="168"/>
      <c r="BK3084" s="168"/>
      <c r="BL3084" s="168"/>
      <c r="BM3084" s="168"/>
      <c r="DK3084" s="168"/>
      <c r="DL3084" s="168"/>
      <c r="DM3084" s="168"/>
      <c r="DN3084" s="168"/>
      <c r="DO3084" s="168"/>
      <c r="DP3084" s="168"/>
      <c r="DQ3084" s="168"/>
      <c r="DR3084" s="168"/>
      <c r="DS3084" s="168"/>
      <c r="DT3084" s="168"/>
      <c r="DU3084" s="168"/>
      <c r="DV3084" s="168"/>
      <c r="DW3084" s="168"/>
      <c r="DX3084" s="168"/>
      <c r="DY3084" s="168"/>
      <c r="DZ3084" s="168"/>
      <c r="EA3084" s="168"/>
      <c r="EB3084" s="168"/>
      <c r="EC3084" s="168"/>
      <c r="ED3084" s="168"/>
      <c r="EE3084" s="168"/>
      <c r="EF3084" s="168"/>
      <c r="EG3084" s="168"/>
      <c r="EH3084" s="168"/>
      <c r="EI3084" s="168"/>
      <c r="EJ3084" s="168"/>
      <c r="EK3084" s="168"/>
      <c r="EL3084" s="168"/>
      <c r="EM3084" s="168"/>
      <c r="EN3084" s="168"/>
      <c r="EO3084" s="168"/>
      <c r="EP3084" s="168"/>
      <c r="EQ3084" s="168"/>
      <c r="ER3084" s="168"/>
      <c r="ES3084" s="168"/>
      <c r="ET3084" s="168"/>
      <c r="EU3084" s="168"/>
      <c r="EV3084" s="168"/>
      <c r="EW3084" s="168"/>
      <c r="EX3084" s="168"/>
      <c r="EY3084" s="168"/>
      <c r="EZ3084" s="168"/>
      <c r="FA3084" s="168"/>
      <c r="FB3084" s="168"/>
      <c r="FC3084" s="168"/>
      <c r="FD3084" s="168"/>
    </row>
    <row r="3085" spans="1:160" s="5" customFormat="1" ht="15.75" customHeight="1" x14ac:dyDescent="0.3">
      <c r="A3085" s="263"/>
      <c r="B3085" s="263"/>
      <c r="C3085" s="265"/>
      <c r="D3085" s="441"/>
      <c r="E3085" s="442"/>
      <c r="F3085" s="442"/>
      <c r="G3085" s="442"/>
      <c r="H3085" s="442"/>
      <c r="I3085" s="442"/>
      <c r="J3085" s="442"/>
      <c r="K3085" s="442"/>
      <c r="L3085" s="442"/>
      <c r="M3085" s="443"/>
      <c r="N3085" s="441"/>
      <c r="O3085" s="442"/>
      <c r="P3085" s="442"/>
      <c r="Q3085" s="442"/>
      <c r="R3085" s="442"/>
      <c r="S3085" s="442"/>
      <c r="T3085" s="442"/>
      <c r="U3085" s="443"/>
      <c r="V3085" s="33"/>
      <c r="W3085" s="57"/>
      <c r="X3085" s="86"/>
      <c r="Y3085" s="33"/>
      <c r="Z3085" s="36"/>
      <c r="AA3085" s="36"/>
      <c r="AD3085" s="33"/>
      <c r="AG3085" s="33"/>
      <c r="AH3085" s="43"/>
      <c r="AI3085" s="43"/>
      <c r="AJ3085" s="43"/>
      <c r="AK3085" s="43"/>
      <c r="AL3085" s="43"/>
      <c r="AM3085" s="43"/>
      <c r="AN3085" s="43"/>
      <c r="AO3085" s="43"/>
      <c r="AP3085" s="43"/>
      <c r="AQ3085" s="43"/>
      <c r="AR3085" s="43"/>
      <c r="AS3085" s="43"/>
      <c r="AT3085" s="43"/>
      <c r="AU3085" s="44"/>
      <c r="AV3085" s="33"/>
      <c r="AW3085" s="33"/>
      <c r="AX3085" s="33"/>
      <c r="AZ3085" s="141"/>
      <c r="BE3085" s="168"/>
      <c r="BF3085" s="168"/>
      <c r="BG3085" s="168"/>
      <c r="BH3085" s="168"/>
      <c r="BI3085" s="168"/>
      <c r="BJ3085" s="168"/>
      <c r="BK3085" s="168"/>
      <c r="BL3085" s="168"/>
      <c r="BM3085" s="168"/>
      <c r="DK3085" s="168"/>
      <c r="DL3085" s="168"/>
      <c r="DM3085" s="168"/>
      <c r="DN3085" s="168"/>
      <c r="DO3085" s="168"/>
      <c r="DP3085" s="168"/>
      <c r="DQ3085" s="168"/>
      <c r="DR3085" s="168"/>
      <c r="DS3085" s="168"/>
      <c r="DT3085" s="168"/>
      <c r="DU3085" s="168"/>
      <c r="DV3085" s="168"/>
      <c r="DW3085" s="168"/>
      <c r="DX3085" s="168"/>
      <c r="DY3085" s="168"/>
      <c r="DZ3085" s="168"/>
      <c r="EA3085" s="168"/>
      <c r="EB3085" s="168"/>
      <c r="EC3085" s="168"/>
      <c r="ED3085" s="168"/>
      <c r="EE3085" s="168"/>
      <c r="EF3085" s="168"/>
      <c r="EG3085" s="168"/>
      <c r="EH3085" s="168"/>
      <c r="EI3085" s="168"/>
      <c r="EJ3085" s="168"/>
      <c r="EK3085" s="168"/>
      <c r="EL3085" s="168"/>
      <c r="EM3085" s="168"/>
      <c r="EN3085" s="168"/>
      <c r="EO3085" s="168"/>
      <c r="EP3085" s="168"/>
      <c r="EQ3085" s="168"/>
      <c r="ER3085" s="168"/>
      <c r="ES3085" s="168"/>
      <c r="ET3085" s="168"/>
      <c r="EU3085" s="168"/>
      <c r="EV3085" s="168"/>
      <c r="EW3085" s="168"/>
      <c r="EX3085" s="168"/>
      <c r="EY3085" s="168"/>
      <c r="EZ3085" s="168"/>
      <c r="FA3085" s="168"/>
      <c r="FB3085" s="168"/>
      <c r="FC3085" s="168"/>
      <c r="FD3085" s="168"/>
    </row>
    <row r="3086" spans="1:160" s="5" customFormat="1" x14ac:dyDescent="0.25">
      <c r="A3086" s="263"/>
      <c r="B3086" s="263"/>
      <c r="C3086" s="265"/>
      <c r="D3086" s="10" t="s">
        <v>23</v>
      </c>
      <c r="E3086" s="445" t="e">
        <f>+#REF!</f>
        <v>#REF!</v>
      </c>
      <c r="F3086" s="445"/>
      <c r="G3086" s="445"/>
      <c r="H3086" s="445"/>
      <c r="I3086" s="445"/>
      <c r="J3086" s="445"/>
      <c r="K3086" s="445"/>
      <c r="L3086" s="445"/>
      <c r="M3086" s="446"/>
      <c r="N3086" s="11" t="s">
        <v>23</v>
      </c>
      <c r="O3086" s="445" t="e">
        <f>+#REF!</f>
        <v>#REF!</v>
      </c>
      <c r="P3086" s="445"/>
      <c r="Q3086" s="445"/>
      <c r="R3086" s="445"/>
      <c r="S3086" s="445"/>
      <c r="T3086" s="445"/>
      <c r="U3086" s="446"/>
      <c r="V3086" s="33"/>
      <c r="W3086" s="57"/>
      <c r="X3086" s="86"/>
      <c r="Y3086" s="33"/>
      <c r="Z3086" s="36"/>
      <c r="AA3086" s="36"/>
      <c r="AD3086" s="33"/>
      <c r="AG3086" s="33"/>
      <c r="AH3086" s="43"/>
      <c r="AI3086" s="43"/>
      <c r="AJ3086" s="43"/>
      <c r="AK3086" s="43"/>
      <c r="AL3086" s="43"/>
      <c r="AM3086" s="43"/>
      <c r="AN3086" s="43"/>
      <c r="AO3086" s="43"/>
      <c r="AP3086" s="43"/>
      <c r="AQ3086" s="43"/>
      <c r="AR3086" s="43"/>
      <c r="AS3086" s="43"/>
      <c r="AT3086" s="43"/>
      <c r="AU3086" s="44"/>
      <c r="AV3086" s="33"/>
      <c r="AW3086" s="33"/>
      <c r="AX3086" s="33"/>
      <c r="AZ3086" s="141"/>
      <c r="BE3086" s="168"/>
      <c r="BF3086" s="168"/>
      <c r="BG3086" s="168"/>
      <c r="BH3086" s="168"/>
      <c r="BI3086" s="168"/>
      <c r="BJ3086" s="168"/>
      <c r="BK3086" s="168"/>
      <c r="BL3086" s="168"/>
      <c r="BM3086" s="168"/>
      <c r="DK3086" s="168"/>
      <c r="DL3086" s="168"/>
      <c r="DM3086" s="168"/>
      <c r="DN3086" s="168"/>
      <c r="DO3086" s="168"/>
      <c r="DP3086" s="168"/>
      <c r="DQ3086" s="168"/>
      <c r="DR3086" s="168"/>
      <c r="DS3086" s="168"/>
      <c r="DT3086" s="168"/>
      <c r="DU3086" s="168"/>
      <c r="DV3086" s="168"/>
      <c r="DW3086" s="168"/>
      <c r="DX3086" s="168"/>
      <c r="DY3086" s="168"/>
      <c r="DZ3086" s="168"/>
      <c r="EA3086" s="168"/>
      <c r="EB3086" s="168"/>
      <c r="EC3086" s="168"/>
      <c r="ED3086" s="168"/>
      <c r="EE3086" s="168"/>
      <c r="EF3086" s="168"/>
      <c r="EG3086" s="168"/>
      <c r="EH3086" s="168"/>
      <c r="EI3086" s="168"/>
      <c r="EJ3086" s="168"/>
      <c r="EK3086" s="168"/>
      <c r="EL3086" s="168"/>
      <c r="EM3086" s="168"/>
      <c r="EN3086" s="168"/>
      <c r="EO3086" s="168"/>
      <c r="EP3086" s="168"/>
      <c r="EQ3086" s="168"/>
      <c r="ER3086" s="168"/>
      <c r="ES3086" s="168"/>
      <c r="ET3086" s="168"/>
      <c r="EU3086" s="168"/>
      <c r="EV3086" s="168"/>
      <c r="EW3086" s="168"/>
      <c r="EX3086" s="168"/>
      <c r="EY3086" s="168"/>
      <c r="EZ3086" s="168"/>
      <c r="FA3086" s="168"/>
      <c r="FB3086" s="168"/>
      <c r="FC3086" s="168"/>
      <c r="FD3086" s="168"/>
    </row>
    <row r="3087" spans="1:160" s="5" customFormat="1" ht="14.4" thickBot="1" x14ac:dyDescent="0.3">
      <c r="A3087" s="263"/>
      <c r="B3087" s="263"/>
      <c r="C3087" s="265"/>
      <c r="D3087" s="12" t="s">
        <v>25</v>
      </c>
      <c r="E3087" s="447" t="e">
        <f>+#REF!</f>
        <v>#REF!</v>
      </c>
      <c r="F3087" s="447"/>
      <c r="G3087" s="447"/>
      <c r="H3087" s="447"/>
      <c r="I3087" s="447"/>
      <c r="J3087" s="447"/>
      <c r="K3087" s="447"/>
      <c r="L3087" s="447"/>
      <c r="M3087" s="448"/>
      <c r="N3087" s="13" t="s">
        <v>25</v>
      </c>
      <c r="O3087" s="447" t="e">
        <f>+#REF!</f>
        <v>#REF!</v>
      </c>
      <c r="P3087" s="447"/>
      <c r="Q3087" s="447"/>
      <c r="R3087" s="447"/>
      <c r="S3087" s="447"/>
      <c r="T3087" s="447"/>
      <c r="U3087" s="448"/>
      <c r="V3087" s="33"/>
      <c r="W3087" s="57"/>
      <c r="X3087" s="86"/>
      <c r="Y3087" s="33"/>
      <c r="Z3087" s="36"/>
      <c r="AA3087" s="36"/>
      <c r="AD3087" s="33"/>
      <c r="AG3087" s="33"/>
      <c r="AH3087" s="43"/>
      <c r="AI3087" s="43"/>
      <c r="AJ3087" s="43"/>
      <c r="AK3087" s="43"/>
      <c r="AL3087" s="43"/>
      <c r="AM3087" s="43"/>
      <c r="AN3087" s="43"/>
      <c r="AO3087" s="43"/>
      <c r="AP3087" s="43"/>
      <c r="AQ3087" s="43"/>
      <c r="AR3087" s="43"/>
      <c r="AS3087" s="43"/>
      <c r="AT3087" s="43"/>
      <c r="AU3087" s="44"/>
      <c r="AV3087" s="33"/>
      <c r="AW3087" s="33"/>
      <c r="AX3087" s="33"/>
      <c r="AZ3087" s="141"/>
      <c r="BE3087" s="168"/>
      <c r="BF3087" s="168"/>
      <c r="BG3087" s="168"/>
      <c r="BH3087" s="168"/>
      <c r="BI3087" s="168"/>
      <c r="BJ3087" s="168"/>
      <c r="BK3087" s="168"/>
      <c r="BL3087" s="168"/>
      <c r="BM3087" s="168"/>
      <c r="DK3087" s="168"/>
      <c r="DL3087" s="168"/>
      <c r="DM3087" s="168"/>
      <c r="DN3087" s="168"/>
      <c r="DO3087" s="168"/>
      <c r="DP3087" s="168"/>
      <c r="DQ3087" s="168"/>
      <c r="DR3087" s="168"/>
      <c r="DS3087" s="168"/>
      <c r="DT3087" s="168"/>
      <c r="DU3087" s="168"/>
      <c r="DV3087" s="168"/>
      <c r="DW3087" s="168"/>
      <c r="DX3087" s="168"/>
      <c r="DY3087" s="168"/>
      <c r="DZ3087" s="168"/>
      <c r="EA3087" s="168"/>
      <c r="EB3087" s="168"/>
      <c r="EC3087" s="168"/>
      <c r="ED3087" s="168"/>
      <c r="EE3087" s="168"/>
      <c r="EF3087" s="168"/>
      <c r="EG3087" s="168"/>
      <c r="EH3087" s="168"/>
      <c r="EI3087" s="168"/>
      <c r="EJ3087" s="168"/>
      <c r="EK3087" s="168"/>
      <c r="EL3087" s="168"/>
      <c r="EM3087" s="168"/>
      <c r="EN3087" s="168"/>
      <c r="EO3087" s="168"/>
      <c r="EP3087" s="168"/>
      <c r="EQ3087" s="168"/>
      <c r="ER3087" s="168"/>
      <c r="ES3087" s="168"/>
      <c r="ET3087" s="168"/>
      <c r="EU3087" s="168"/>
      <c r="EV3087" s="168"/>
      <c r="EW3087" s="168"/>
      <c r="EX3087" s="168"/>
      <c r="EY3087" s="168"/>
      <c r="EZ3087" s="168"/>
      <c r="FA3087" s="168"/>
      <c r="FB3087" s="168"/>
      <c r="FC3087" s="168"/>
      <c r="FD3087" s="168"/>
    </row>
    <row r="3088" spans="1:160" s="5" customFormat="1" ht="9.9" customHeight="1" thickBot="1" x14ac:dyDescent="0.3">
      <c r="A3088" s="263"/>
      <c r="B3088" s="263"/>
      <c r="C3088" s="265"/>
      <c r="D3088" s="83"/>
      <c r="E3088" s="84"/>
      <c r="F3088" s="84"/>
      <c r="G3088" s="84"/>
      <c r="H3088" s="84"/>
      <c r="I3088" s="84"/>
      <c r="J3088" s="84"/>
      <c r="K3088" s="84"/>
      <c r="L3088" s="84"/>
      <c r="M3088" s="84"/>
      <c r="N3088" s="83"/>
      <c r="O3088" s="84"/>
      <c r="P3088" s="84"/>
      <c r="Q3088" s="84"/>
      <c r="R3088" s="84"/>
      <c r="S3088" s="84"/>
      <c r="T3088" s="84"/>
      <c r="U3088" s="84"/>
      <c r="V3088" s="33"/>
      <c r="W3088" s="57"/>
      <c r="X3088" s="86"/>
      <c r="Y3088" s="33"/>
      <c r="Z3088" s="36"/>
      <c r="AA3088" s="36"/>
      <c r="AD3088" s="33"/>
      <c r="AG3088" s="33"/>
      <c r="AH3088" s="43"/>
      <c r="AI3088" s="43"/>
      <c r="AJ3088" s="43"/>
      <c r="AK3088" s="43"/>
      <c r="AL3088" s="43"/>
      <c r="AM3088" s="43"/>
      <c r="AN3088" s="43"/>
      <c r="AO3088" s="43"/>
      <c r="AP3088" s="43"/>
      <c r="AQ3088" s="43"/>
      <c r="AR3088" s="43"/>
      <c r="AS3088" s="43"/>
      <c r="AT3088" s="43"/>
      <c r="AU3088" s="44"/>
      <c r="AV3088" s="33"/>
      <c r="AW3088" s="33"/>
      <c r="AX3088" s="33"/>
      <c r="AZ3088" s="141"/>
      <c r="BE3088" s="168"/>
      <c r="BF3088" s="168"/>
      <c r="BG3088" s="168"/>
      <c r="BH3088" s="168"/>
      <c r="BI3088" s="168"/>
      <c r="BJ3088" s="168"/>
      <c r="BK3088" s="168"/>
      <c r="BL3088" s="168"/>
      <c r="BM3088" s="168"/>
      <c r="DK3088" s="168"/>
      <c r="DL3088" s="168"/>
      <c r="DM3088" s="168"/>
      <c r="DN3088" s="168"/>
      <c r="DO3088" s="168"/>
      <c r="DP3088" s="168"/>
      <c r="DQ3088" s="168"/>
      <c r="DR3088" s="168"/>
      <c r="DS3088" s="168"/>
      <c r="DT3088" s="168"/>
      <c r="DU3088" s="168"/>
      <c r="DV3088" s="168"/>
      <c r="DW3088" s="168"/>
      <c r="DX3088" s="168"/>
      <c r="DY3088" s="168"/>
      <c r="DZ3088" s="168"/>
      <c r="EA3088" s="168"/>
      <c r="EB3088" s="168"/>
      <c r="EC3088" s="168"/>
      <c r="ED3088" s="168"/>
      <c r="EE3088" s="168"/>
      <c r="EF3088" s="168"/>
      <c r="EG3088" s="168"/>
      <c r="EH3088" s="168"/>
      <c r="EI3088" s="168"/>
      <c r="EJ3088" s="168"/>
      <c r="EK3088" s="168"/>
      <c r="EL3088" s="168"/>
      <c r="EM3088" s="168"/>
      <c r="EN3088" s="168"/>
      <c r="EO3088" s="168"/>
      <c r="EP3088" s="168"/>
      <c r="EQ3088" s="168"/>
      <c r="ER3088" s="168"/>
      <c r="ES3088" s="168"/>
      <c r="ET3088" s="168"/>
      <c r="EU3088" s="168"/>
      <c r="EV3088" s="168"/>
      <c r="EW3088" s="168"/>
      <c r="EX3088" s="168"/>
      <c r="EY3088" s="168"/>
      <c r="EZ3088" s="168"/>
      <c r="FA3088" s="168"/>
      <c r="FB3088" s="168"/>
      <c r="FC3088" s="168"/>
      <c r="FD3088" s="168"/>
    </row>
    <row r="3089" spans="1:160" s="5" customFormat="1" ht="15.75" customHeight="1" x14ac:dyDescent="0.3">
      <c r="A3089" s="263"/>
      <c r="B3089" s="263"/>
      <c r="C3089" s="265"/>
      <c r="D3089" s="484"/>
      <c r="E3089" s="485"/>
      <c r="F3089" s="488" t="s">
        <v>0</v>
      </c>
      <c r="G3089" s="489"/>
      <c r="H3089" s="489"/>
      <c r="I3089" s="489"/>
      <c r="J3089" s="489"/>
      <c r="K3089" s="489"/>
      <c r="L3089" s="489"/>
      <c r="M3089" s="489"/>
      <c r="N3089" s="489"/>
      <c r="O3089" s="490"/>
      <c r="P3089" s="494" t="s">
        <v>1</v>
      </c>
      <c r="Q3089" s="495"/>
      <c r="R3089" s="495"/>
      <c r="S3089" s="496"/>
      <c r="T3089" s="500"/>
      <c r="U3089" s="501"/>
      <c r="V3089" s="33"/>
      <c r="W3089" s="57"/>
      <c r="X3089" s="86"/>
      <c r="Y3089" s="33"/>
      <c r="Z3089" s="36"/>
      <c r="AA3089" s="36"/>
      <c r="AD3089" s="33"/>
      <c r="AG3089" s="33"/>
      <c r="AH3089" s="43"/>
      <c r="AI3089" s="43"/>
      <c r="AJ3089" s="43"/>
      <c r="AK3089" s="43"/>
      <c r="AL3089" s="43"/>
      <c r="AM3089" s="43"/>
      <c r="AN3089" s="43"/>
      <c r="AO3089" s="43"/>
      <c r="AP3089" s="43"/>
      <c r="AQ3089" s="43"/>
      <c r="AR3089" s="43"/>
      <c r="AS3089" s="43"/>
      <c r="AT3089" s="43"/>
      <c r="AU3089" s="44"/>
      <c r="AV3089" s="33"/>
      <c r="AW3089" s="33"/>
      <c r="AX3089" s="33"/>
      <c r="AZ3089" s="141"/>
      <c r="BE3089" s="168"/>
      <c r="BF3089" s="168"/>
      <c r="BG3089" s="168"/>
      <c r="BH3089" s="168"/>
      <c r="BI3089" s="168"/>
      <c r="BJ3089" s="168"/>
      <c r="BK3089" s="168"/>
      <c r="BL3089" s="168"/>
      <c r="BM3089" s="168"/>
      <c r="DK3089" s="168"/>
      <c r="DL3089" s="168"/>
      <c r="DM3089" s="168"/>
      <c r="DN3089" s="168"/>
      <c r="DO3089" s="168"/>
      <c r="DP3089" s="168"/>
      <c r="DQ3089" s="168"/>
      <c r="DR3089" s="168"/>
      <c r="DS3089" s="168"/>
      <c r="DT3089" s="168"/>
      <c r="DU3089" s="168"/>
      <c r="DV3089" s="168"/>
      <c r="DW3089" s="168"/>
      <c r="DX3089" s="168"/>
      <c r="DY3089" s="168"/>
      <c r="DZ3089" s="168"/>
      <c r="EA3089" s="168"/>
      <c r="EB3089" s="168"/>
      <c r="EC3089" s="168"/>
      <c r="ED3089" s="168"/>
      <c r="EE3089" s="168"/>
      <c r="EF3089" s="168"/>
      <c r="EG3089" s="168"/>
      <c r="EH3089" s="168"/>
      <c r="EI3089" s="168"/>
      <c r="EJ3089" s="168"/>
      <c r="EK3089" s="168"/>
      <c r="EL3089" s="168"/>
      <c r="EM3089" s="168"/>
      <c r="EN3089" s="168"/>
      <c r="EO3089" s="168"/>
      <c r="EP3089" s="168"/>
      <c r="EQ3089" s="168"/>
      <c r="ER3089" s="168"/>
      <c r="ES3089" s="168"/>
      <c r="ET3089" s="168"/>
      <c r="EU3089" s="168"/>
      <c r="EV3089" s="168"/>
      <c r="EW3089" s="168"/>
      <c r="EX3089" s="168"/>
      <c r="EY3089" s="168"/>
      <c r="EZ3089" s="168"/>
      <c r="FA3089" s="168"/>
      <c r="FB3089" s="168"/>
      <c r="FC3089" s="168"/>
      <c r="FD3089" s="168"/>
    </row>
    <row r="3090" spans="1:160" s="5" customFormat="1" ht="15" customHeight="1" x14ac:dyDescent="0.3">
      <c r="A3090" s="263"/>
      <c r="B3090" s="263"/>
      <c r="C3090" s="265"/>
      <c r="D3090" s="481"/>
      <c r="E3090" s="482"/>
      <c r="F3090" s="491"/>
      <c r="G3090" s="492"/>
      <c r="H3090" s="492"/>
      <c r="I3090" s="492"/>
      <c r="J3090" s="492"/>
      <c r="K3090" s="492"/>
      <c r="L3090" s="492"/>
      <c r="M3090" s="492"/>
      <c r="N3090" s="492"/>
      <c r="O3090" s="493"/>
      <c r="P3090" s="497"/>
      <c r="Q3090" s="498"/>
      <c r="R3090" s="498"/>
      <c r="S3090" s="499"/>
      <c r="T3090" s="502"/>
      <c r="U3090" s="503"/>
      <c r="V3090" s="33"/>
      <c r="W3090" s="57"/>
      <c r="X3090" s="86"/>
      <c r="Y3090" s="38"/>
      <c r="Z3090" s="36"/>
      <c r="AA3090" s="36"/>
      <c r="AD3090" s="33"/>
      <c r="AG3090" s="33"/>
      <c r="AH3090" s="43"/>
      <c r="AI3090" s="43"/>
      <c r="AJ3090" s="43"/>
      <c r="AK3090" s="43"/>
      <c r="AL3090" s="43"/>
      <c r="AM3090" s="43"/>
      <c r="AN3090" s="43"/>
      <c r="AO3090" s="43"/>
      <c r="AP3090" s="43"/>
      <c r="AQ3090" s="43"/>
      <c r="AR3090" s="43"/>
      <c r="AS3090" s="43"/>
      <c r="AT3090" s="43"/>
      <c r="AU3090" s="44"/>
      <c r="AV3090" s="33"/>
      <c r="AW3090" s="33"/>
      <c r="AX3090" s="33"/>
      <c r="AZ3090" s="141"/>
      <c r="BE3090" s="168"/>
      <c r="BF3090" s="168"/>
      <c r="BG3090" s="168"/>
      <c r="BH3090" s="168"/>
      <c r="BI3090" s="168"/>
      <c r="BJ3090" s="168"/>
      <c r="BK3090" s="168"/>
      <c r="BL3090" s="168"/>
      <c r="BM3090" s="168"/>
      <c r="DK3090" s="168"/>
      <c r="DL3090" s="168"/>
      <c r="DM3090" s="168"/>
      <c r="DN3090" s="168"/>
      <c r="DO3090" s="168"/>
      <c r="DP3090" s="168"/>
      <c r="DQ3090" s="168"/>
      <c r="DR3090" s="168"/>
      <c r="DS3090" s="168"/>
      <c r="DT3090" s="168"/>
      <c r="DU3090" s="168"/>
      <c r="DV3090" s="168"/>
      <c r="DW3090" s="168"/>
      <c r="DX3090" s="168"/>
      <c r="DY3090" s="168"/>
      <c r="DZ3090" s="168"/>
      <c r="EA3090" s="168"/>
      <c r="EB3090" s="168"/>
      <c r="EC3090" s="168"/>
      <c r="ED3090" s="168"/>
      <c r="EE3090" s="168"/>
      <c r="EF3090" s="168"/>
      <c r="EG3090" s="168"/>
      <c r="EH3090" s="168"/>
      <c r="EI3090" s="168"/>
      <c r="EJ3090" s="168"/>
      <c r="EK3090" s="168"/>
      <c r="EL3090" s="168"/>
      <c r="EM3090" s="168"/>
      <c r="EN3090" s="168"/>
      <c r="EO3090" s="168"/>
      <c r="EP3090" s="168"/>
      <c r="EQ3090" s="168"/>
      <c r="ER3090" s="168"/>
      <c r="ES3090" s="168"/>
      <c r="ET3090" s="168"/>
      <c r="EU3090" s="168"/>
      <c r="EV3090" s="168"/>
      <c r="EW3090" s="168"/>
      <c r="EX3090" s="168"/>
      <c r="EY3090" s="168"/>
      <c r="EZ3090" s="168"/>
      <c r="FA3090" s="168"/>
      <c r="FB3090" s="168"/>
      <c r="FC3090" s="168"/>
      <c r="FD3090" s="168"/>
    </row>
    <row r="3091" spans="1:160" s="5" customFormat="1" ht="30" customHeight="1" thickBot="1" x14ac:dyDescent="0.35">
      <c r="A3091" s="263"/>
      <c r="B3091" s="263"/>
      <c r="C3091" s="265"/>
      <c r="D3091" s="486"/>
      <c r="E3091" s="487"/>
      <c r="F3091" s="506" t="s">
        <v>2</v>
      </c>
      <c r="G3091" s="507"/>
      <c r="H3091" s="507"/>
      <c r="I3091" s="507"/>
      <c r="J3091" s="507"/>
      <c r="K3091" s="507"/>
      <c r="L3091" s="507"/>
      <c r="M3091" s="507"/>
      <c r="N3091" s="507"/>
      <c r="O3091" s="508"/>
      <c r="P3091" s="32">
        <v>64</v>
      </c>
      <c r="Q3091" s="101" t="s">
        <v>3</v>
      </c>
      <c r="R3091" s="509">
        <v>147</v>
      </c>
      <c r="S3091" s="510"/>
      <c r="T3091" s="504"/>
      <c r="U3091" s="505"/>
      <c r="V3091" s="33">
        <f>+IF(C3100="","",1)</f>
        <v>1</v>
      </c>
      <c r="W3091" s="57"/>
      <c r="X3091" s="86"/>
      <c r="Y3091" s="39"/>
      <c r="Z3091" s="36"/>
      <c r="AA3091" s="36"/>
      <c r="AD3091" s="33"/>
      <c r="AG3091" s="33"/>
      <c r="AH3091" s="43"/>
      <c r="AI3091" s="43"/>
      <c r="AJ3091" s="43"/>
      <c r="AK3091" s="43"/>
      <c r="AL3091" s="43"/>
      <c r="AM3091" s="43"/>
      <c r="AN3091" s="43"/>
      <c r="AO3091" s="43"/>
      <c r="AP3091" s="43"/>
      <c r="AQ3091" s="43"/>
      <c r="AR3091" s="43"/>
      <c r="AS3091" s="43"/>
      <c r="AT3091" s="43"/>
      <c r="AU3091" s="44"/>
      <c r="AV3091" s="33"/>
      <c r="AW3091" s="33"/>
      <c r="AX3091" s="33"/>
      <c r="AZ3091" s="141"/>
      <c r="BE3091" s="168"/>
      <c r="BF3091" s="168"/>
      <c r="BG3091" s="168"/>
      <c r="BH3091" s="168"/>
      <c r="BI3091" s="168"/>
      <c r="BJ3091" s="168"/>
      <c r="BK3091" s="168"/>
      <c r="BL3091" s="168"/>
      <c r="BM3091" s="168"/>
      <c r="DK3091" s="168"/>
      <c r="DL3091" s="168"/>
      <c r="DM3091" s="168"/>
      <c r="DN3091" s="168"/>
      <c r="DO3091" s="168"/>
      <c r="DP3091" s="168"/>
      <c r="DQ3091" s="168"/>
      <c r="DR3091" s="168"/>
      <c r="DS3091" s="168"/>
      <c r="DT3091" s="168"/>
      <c r="DU3091" s="168"/>
      <c r="DV3091" s="168"/>
      <c r="DW3091" s="168"/>
      <c r="DX3091" s="168"/>
      <c r="DY3091" s="168"/>
      <c r="DZ3091" s="168"/>
      <c r="EA3091" s="168"/>
      <c r="EB3091" s="168"/>
      <c r="EC3091" s="168"/>
      <c r="ED3091" s="168"/>
      <c r="EE3091" s="168"/>
      <c r="EF3091" s="168"/>
      <c r="EG3091" s="168"/>
      <c r="EH3091" s="168"/>
      <c r="EI3091" s="168"/>
      <c r="EJ3091" s="168"/>
      <c r="EK3091" s="168"/>
      <c r="EL3091" s="168"/>
      <c r="EM3091" s="168"/>
      <c r="EN3091" s="168"/>
      <c r="EO3091" s="168"/>
      <c r="EP3091" s="168"/>
      <c r="EQ3091" s="168"/>
      <c r="ER3091" s="168"/>
      <c r="ES3091" s="168"/>
      <c r="ET3091" s="168"/>
      <c r="EU3091" s="168"/>
      <c r="EV3091" s="168"/>
      <c r="EW3091" s="168"/>
      <c r="EX3091" s="168"/>
      <c r="EY3091" s="168"/>
      <c r="EZ3091" s="168"/>
      <c r="FA3091" s="168"/>
      <c r="FB3091" s="168"/>
      <c r="FC3091" s="168"/>
      <c r="FD3091" s="168"/>
    </row>
    <row r="3092" spans="1:160" s="5" customFormat="1" ht="5.25" customHeight="1" thickBot="1" x14ac:dyDescent="0.35">
      <c r="A3092" s="263"/>
      <c r="B3092" s="263"/>
      <c r="C3092" s="265"/>
      <c r="D3092" s="454"/>
      <c r="E3092" s="454"/>
      <c r="F3092" s="454"/>
      <c r="G3092" s="454"/>
      <c r="H3092" s="454"/>
      <c r="I3092" s="454"/>
      <c r="J3092" s="454"/>
      <c r="K3092" s="454"/>
      <c r="L3092" s="454"/>
      <c r="M3092" s="454"/>
      <c r="N3092" s="454"/>
      <c r="O3092" s="454"/>
      <c r="P3092" s="454"/>
      <c r="Q3092" s="454"/>
      <c r="R3092" s="454"/>
      <c r="S3092" s="454"/>
      <c r="T3092" s="454"/>
      <c r="U3092" s="454"/>
      <c r="V3092" s="33"/>
      <c r="W3092" s="57"/>
      <c r="X3092" s="86"/>
      <c r="Y3092" s="38"/>
      <c r="Z3092" s="36"/>
      <c r="AA3092" s="36"/>
      <c r="AD3092" s="33"/>
      <c r="AG3092" s="33"/>
      <c r="AH3092" s="43"/>
      <c r="AI3092" s="43"/>
      <c r="AJ3092" s="43"/>
      <c r="AK3092" s="43"/>
      <c r="AL3092" s="43"/>
      <c r="AM3092" s="43"/>
      <c r="AN3092" s="43"/>
      <c r="AO3092" s="43"/>
      <c r="AP3092" s="43"/>
      <c r="AQ3092" s="43"/>
      <c r="AR3092" s="43"/>
      <c r="AS3092" s="43"/>
      <c r="AT3092" s="43"/>
      <c r="AU3092" s="44"/>
      <c r="AV3092" s="33"/>
      <c r="AW3092" s="33"/>
      <c r="AX3092" s="33"/>
      <c r="AZ3092" s="141"/>
      <c r="BE3092" s="168"/>
      <c r="BF3092" s="168"/>
      <c r="BG3092" s="168"/>
      <c r="BH3092" s="168"/>
      <c r="BI3092" s="168"/>
      <c r="BJ3092" s="168"/>
      <c r="BK3092" s="168"/>
      <c r="BL3092" s="168"/>
      <c r="BM3092" s="168"/>
      <c r="DK3092" s="168"/>
      <c r="DL3092" s="168"/>
      <c r="DM3092" s="168"/>
      <c r="DN3092" s="168"/>
      <c r="DO3092" s="168"/>
      <c r="DP3092" s="168"/>
      <c r="DQ3092" s="168"/>
      <c r="DR3092" s="168"/>
      <c r="DS3092" s="168"/>
      <c r="DT3092" s="168"/>
      <c r="DU3092" s="168"/>
      <c r="DV3092" s="168"/>
      <c r="DW3092" s="168"/>
      <c r="DX3092" s="168"/>
      <c r="DY3092" s="168"/>
      <c r="DZ3092" s="168"/>
      <c r="EA3092" s="168"/>
      <c r="EB3092" s="168"/>
      <c r="EC3092" s="168"/>
      <c r="ED3092" s="168"/>
      <c r="EE3092" s="168"/>
      <c r="EF3092" s="168"/>
      <c r="EG3092" s="168"/>
      <c r="EH3092" s="168"/>
      <c r="EI3092" s="168"/>
      <c r="EJ3092" s="168"/>
      <c r="EK3092" s="168"/>
      <c r="EL3092" s="168"/>
      <c r="EM3092" s="168"/>
      <c r="EN3092" s="168"/>
      <c r="EO3092" s="168"/>
      <c r="EP3092" s="168"/>
      <c r="EQ3092" s="168"/>
      <c r="ER3092" s="168"/>
      <c r="ES3092" s="168"/>
      <c r="ET3092" s="168"/>
      <c r="EU3092" s="168"/>
      <c r="EV3092" s="168"/>
      <c r="EW3092" s="168"/>
      <c r="EX3092" s="168"/>
      <c r="EY3092" s="168"/>
      <c r="EZ3092" s="168"/>
      <c r="FA3092" s="168"/>
      <c r="FB3092" s="168"/>
      <c r="FC3092" s="168"/>
      <c r="FD3092" s="168"/>
    </row>
    <row r="3093" spans="1:160" s="5" customFormat="1" ht="24.9" customHeight="1" x14ac:dyDescent="0.3">
      <c r="A3093" s="263"/>
      <c r="B3093" s="263"/>
      <c r="C3093" s="265"/>
      <c r="D3093" s="511" t="s">
        <v>4</v>
      </c>
      <c r="E3093" s="512"/>
      <c r="F3093" s="513" t="s">
        <v>168</v>
      </c>
      <c r="G3093" s="514"/>
      <c r="H3093" s="514"/>
      <c r="I3093" s="515"/>
      <c r="J3093" s="516" t="s">
        <v>5</v>
      </c>
      <c r="K3093" s="512"/>
      <c r="L3093" s="513" t="s">
        <v>102</v>
      </c>
      <c r="M3093" s="514"/>
      <c r="N3093" s="514"/>
      <c r="O3093" s="514"/>
      <c r="P3093" s="515"/>
      <c r="Q3093" s="1" t="s">
        <v>6</v>
      </c>
      <c r="R3093" s="513" t="s">
        <v>36</v>
      </c>
      <c r="S3093" s="514"/>
      <c r="T3093" s="514"/>
      <c r="U3093" s="517"/>
      <c r="V3093" s="33"/>
      <c r="W3093" s="57"/>
      <c r="X3093" s="86"/>
      <c r="Y3093" s="33"/>
      <c r="Z3093" s="36"/>
      <c r="AA3093" s="36"/>
      <c r="AD3093" s="33"/>
      <c r="AG3093" s="33"/>
      <c r="AH3093" s="43"/>
      <c r="AI3093" s="43"/>
      <c r="AJ3093" s="43"/>
      <c r="AK3093" s="43"/>
      <c r="AL3093" s="43"/>
      <c r="AM3093" s="43"/>
      <c r="AN3093" s="43"/>
      <c r="AO3093" s="43"/>
      <c r="AP3093" s="43"/>
      <c r="AQ3093" s="43"/>
      <c r="AR3093" s="43"/>
      <c r="AS3093" s="43"/>
      <c r="AT3093" s="43"/>
      <c r="AU3093" s="44"/>
      <c r="AV3093" s="33"/>
      <c r="AW3093" s="33"/>
      <c r="AX3093" s="33"/>
      <c r="AZ3093" s="141"/>
      <c r="BE3093" s="168"/>
      <c r="BF3093" s="168"/>
      <c r="BG3093" s="168"/>
      <c r="BH3093" s="168"/>
      <c r="BI3093" s="168"/>
      <c r="BJ3093" s="168"/>
      <c r="BK3093" s="168"/>
      <c r="BL3093" s="168"/>
      <c r="BM3093" s="168"/>
      <c r="DK3093" s="168"/>
      <c r="DL3093" s="168"/>
      <c r="DM3093" s="168"/>
      <c r="DN3093" s="168"/>
      <c r="DO3093" s="168"/>
      <c r="DP3093" s="168"/>
      <c r="DQ3093" s="168"/>
      <c r="DR3093" s="168"/>
      <c r="DS3093" s="168"/>
      <c r="DT3093" s="168"/>
      <c r="DU3093" s="168"/>
      <c r="DV3093" s="168"/>
      <c r="DW3093" s="168"/>
      <c r="DX3093" s="168"/>
      <c r="DY3093" s="168"/>
      <c r="DZ3093" s="168"/>
      <c r="EA3093" s="168"/>
      <c r="EB3093" s="168"/>
      <c r="EC3093" s="168"/>
      <c r="ED3093" s="168"/>
      <c r="EE3093" s="168"/>
      <c r="EF3093" s="168"/>
      <c r="EG3093" s="168"/>
      <c r="EH3093" s="168"/>
      <c r="EI3093" s="168"/>
      <c r="EJ3093" s="168"/>
      <c r="EK3093" s="168"/>
      <c r="EL3093" s="168"/>
      <c r="EM3093" s="168"/>
      <c r="EN3093" s="168"/>
      <c r="EO3093" s="168"/>
      <c r="EP3093" s="168"/>
      <c r="EQ3093" s="168"/>
      <c r="ER3093" s="168"/>
      <c r="ES3093" s="168"/>
      <c r="ET3093" s="168"/>
      <c r="EU3093" s="168"/>
      <c r="EV3093" s="168"/>
      <c r="EW3093" s="168"/>
      <c r="EX3093" s="168"/>
      <c r="EY3093" s="168"/>
      <c r="EZ3093" s="168"/>
      <c r="FA3093" s="168"/>
      <c r="FB3093" s="168"/>
      <c r="FC3093" s="168"/>
      <c r="FD3093" s="168"/>
    </row>
    <row r="3094" spans="1:160" s="5" customFormat="1" ht="45" customHeight="1" thickBot="1" x14ac:dyDescent="0.35">
      <c r="A3094" s="263"/>
      <c r="B3094" s="263"/>
      <c r="C3094" s="265"/>
      <c r="D3094" s="518" t="s">
        <v>7</v>
      </c>
      <c r="E3094" s="519"/>
      <c r="F3094" s="520" t="s">
        <v>169</v>
      </c>
      <c r="G3094" s="521"/>
      <c r="H3094" s="521"/>
      <c r="I3094" s="521"/>
      <c r="J3094" s="521"/>
      <c r="K3094" s="521"/>
      <c r="L3094" s="521"/>
      <c r="M3094" s="521"/>
      <c r="N3094" s="521"/>
      <c r="O3094" s="521"/>
      <c r="P3094" s="521"/>
      <c r="Q3094" s="521"/>
      <c r="R3094" s="521"/>
      <c r="S3094" s="521"/>
      <c r="T3094" s="521"/>
      <c r="U3094" s="522"/>
      <c r="V3094" s="33"/>
      <c r="W3094" s="57"/>
      <c r="X3094" s="86"/>
      <c r="Y3094" s="33"/>
      <c r="Z3094" s="36"/>
      <c r="AA3094" s="36"/>
      <c r="AD3094" s="33"/>
      <c r="AG3094" s="33"/>
      <c r="AH3094" s="43"/>
      <c r="AI3094" s="43"/>
      <c r="AJ3094" s="43"/>
      <c r="AK3094" s="43"/>
      <c r="AL3094" s="43"/>
      <c r="AM3094" s="43"/>
      <c r="AN3094" s="43"/>
      <c r="AO3094" s="43"/>
      <c r="AP3094" s="43"/>
      <c r="AQ3094" s="43"/>
      <c r="AR3094" s="43"/>
      <c r="AS3094" s="43"/>
      <c r="AT3094" s="43"/>
      <c r="AU3094" s="44"/>
      <c r="AV3094" s="33"/>
      <c r="AW3094" s="33"/>
      <c r="AX3094" s="33"/>
      <c r="AZ3094" s="141"/>
      <c r="BE3094" s="168"/>
      <c r="BF3094" s="168"/>
      <c r="BG3094" s="168"/>
      <c r="BH3094" s="168"/>
      <c r="BI3094" s="168"/>
      <c r="BJ3094" s="168"/>
      <c r="BK3094" s="168"/>
      <c r="BL3094" s="168"/>
      <c r="BM3094" s="168"/>
      <c r="DK3094" s="168"/>
      <c r="DL3094" s="168"/>
      <c r="DM3094" s="168"/>
      <c r="DN3094" s="168"/>
      <c r="DO3094" s="168"/>
      <c r="DP3094" s="168"/>
      <c r="DQ3094" s="168"/>
      <c r="DR3094" s="168"/>
      <c r="DS3094" s="168"/>
      <c r="DT3094" s="168"/>
      <c r="DU3094" s="168"/>
      <c r="DV3094" s="168"/>
      <c r="DW3094" s="168"/>
      <c r="DX3094" s="168"/>
      <c r="DY3094" s="168"/>
      <c r="DZ3094" s="168"/>
      <c r="EA3094" s="168"/>
      <c r="EB3094" s="168"/>
      <c r="EC3094" s="168"/>
      <c r="ED3094" s="168"/>
      <c r="EE3094" s="168"/>
      <c r="EF3094" s="168"/>
      <c r="EG3094" s="168"/>
      <c r="EH3094" s="168"/>
      <c r="EI3094" s="168"/>
      <c r="EJ3094" s="168"/>
      <c r="EK3094" s="168"/>
      <c r="EL3094" s="168"/>
      <c r="EM3094" s="168"/>
      <c r="EN3094" s="168"/>
      <c r="EO3094" s="168"/>
      <c r="EP3094" s="168"/>
      <c r="EQ3094" s="168"/>
      <c r="ER3094" s="168"/>
      <c r="ES3094" s="168"/>
      <c r="ET3094" s="168"/>
      <c r="EU3094" s="168"/>
      <c r="EV3094" s="168"/>
      <c r="EW3094" s="168"/>
      <c r="EX3094" s="168"/>
      <c r="EY3094" s="168"/>
      <c r="EZ3094" s="168"/>
      <c r="FA3094" s="168"/>
      <c r="FB3094" s="168"/>
      <c r="FC3094" s="168"/>
      <c r="FD3094" s="168"/>
    </row>
    <row r="3095" spans="1:160" s="5" customFormat="1" ht="5.0999999999999996" customHeight="1" thickBot="1" x14ac:dyDescent="0.35">
      <c r="A3095" s="263"/>
      <c r="B3095" s="263"/>
      <c r="C3095" s="265"/>
      <c r="D3095" s="523"/>
      <c r="E3095" s="523"/>
      <c r="F3095" s="523"/>
      <c r="G3095" s="523"/>
      <c r="H3095" s="523"/>
      <c r="I3095" s="523"/>
      <c r="J3095" s="523"/>
      <c r="K3095" s="523"/>
      <c r="L3095" s="523"/>
      <c r="M3095" s="523"/>
      <c r="N3095" s="523"/>
      <c r="O3095" s="523"/>
      <c r="P3095" s="523"/>
      <c r="Q3095" s="523"/>
      <c r="R3095" s="523"/>
      <c r="S3095" s="523"/>
      <c r="T3095" s="523"/>
      <c r="U3095" s="523"/>
      <c r="V3095" s="33"/>
      <c r="W3095" s="57"/>
      <c r="X3095" s="86"/>
      <c r="Y3095" s="33"/>
      <c r="Z3095" s="36"/>
      <c r="AA3095" s="36"/>
      <c r="AD3095" s="33"/>
      <c r="AG3095" s="33"/>
      <c r="AH3095" s="43"/>
      <c r="AI3095" s="43"/>
      <c r="AJ3095" s="43"/>
      <c r="AK3095" s="43"/>
      <c r="AL3095" s="43"/>
      <c r="AM3095" s="43"/>
      <c r="AN3095" s="43"/>
      <c r="AO3095" s="43"/>
      <c r="AP3095" s="43"/>
      <c r="AQ3095" s="43"/>
      <c r="AR3095" s="43"/>
      <c r="AS3095" s="43"/>
      <c r="AT3095" s="43"/>
      <c r="AU3095" s="44"/>
      <c r="AV3095" s="33"/>
      <c r="AW3095" s="33"/>
      <c r="AX3095" s="33"/>
      <c r="AZ3095" s="141"/>
      <c r="BE3095" s="168"/>
      <c r="BF3095" s="168"/>
      <c r="BG3095" s="168"/>
      <c r="BH3095" s="168"/>
      <c r="BI3095" s="168"/>
      <c r="BJ3095" s="168"/>
      <c r="BK3095" s="168"/>
      <c r="BL3095" s="168"/>
      <c r="BM3095" s="168"/>
      <c r="DK3095" s="168"/>
      <c r="DL3095" s="168"/>
      <c r="DM3095" s="168"/>
      <c r="DN3095" s="168"/>
      <c r="DO3095" s="168"/>
      <c r="DP3095" s="168"/>
      <c r="DQ3095" s="168"/>
      <c r="DR3095" s="168"/>
      <c r="DS3095" s="168"/>
      <c r="DT3095" s="168"/>
      <c r="DU3095" s="168"/>
      <c r="DV3095" s="168"/>
      <c r="DW3095" s="168"/>
      <c r="DX3095" s="168"/>
      <c r="DY3095" s="168"/>
      <c r="DZ3095" s="168"/>
      <c r="EA3095" s="168"/>
      <c r="EB3095" s="168"/>
      <c r="EC3095" s="168"/>
      <c r="ED3095" s="168"/>
      <c r="EE3095" s="168"/>
      <c r="EF3095" s="168"/>
      <c r="EG3095" s="168"/>
      <c r="EH3095" s="168"/>
      <c r="EI3095" s="168"/>
      <c r="EJ3095" s="168"/>
      <c r="EK3095" s="168"/>
      <c r="EL3095" s="168"/>
      <c r="EM3095" s="168"/>
      <c r="EN3095" s="168"/>
      <c r="EO3095" s="168"/>
      <c r="EP3095" s="168"/>
      <c r="EQ3095" s="168"/>
      <c r="ER3095" s="168"/>
      <c r="ES3095" s="168"/>
      <c r="ET3095" s="168"/>
      <c r="EU3095" s="168"/>
      <c r="EV3095" s="168"/>
      <c r="EW3095" s="168"/>
      <c r="EX3095" s="168"/>
      <c r="EY3095" s="168"/>
      <c r="EZ3095" s="168"/>
      <c r="FA3095" s="168"/>
      <c r="FB3095" s="168"/>
      <c r="FC3095" s="168"/>
      <c r="FD3095" s="168"/>
    </row>
    <row r="3096" spans="1:160" s="5" customFormat="1" ht="24.9" customHeight="1" thickBot="1" x14ac:dyDescent="0.35">
      <c r="A3096" s="263"/>
      <c r="B3096" s="263"/>
      <c r="C3096" s="265"/>
      <c r="D3096" s="2" t="s">
        <v>103</v>
      </c>
      <c r="E3096" s="98" t="s">
        <v>106</v>
      </c>
      <c r="F3096" s="455" t="s">
        <v>104</v>
      </c>
      <c r="G3096" s="524"/>
      <c r="H3096" s="456"/>
      <c r="I3096" s="525">
        <v>44058</v>
      </c>
      <c r="J3096" s="526"/>
      <c r="K3096" s="526"/>
      <c r="L3096" s="526"/>
      <c r="M3096" s="526"/>
      <c r="N3096" s="527"/>
      <c r="O3096" s="3" t="s">
        <v>8</v>
      </c>
      <c r="P3096" s="449" t="s">
        <v>24</v>
      </c>
      <c r="Q3096" s="450"/>
      <c r="R3096" s="450"/>
      <c r="S3096" s="450"/>
      <c r="T3096" s="450"/>
      <c r="U3096" s="528"/>
      <c r="V3096" s="33"/>
      <c r="W3096" s="57"/>
      <c r="X3096" s="86"/>
      <c r="Y3096" s="33"/>
      <c r="Z3096" s="36"/>
      <c r="AA3096" s="36"/>
      <c r="AD3096" s="33"/>
      <c r="AG3096" s="33"/>
      <c r="AH3096" s="43"/>
      <c r="AI3096" s="43"/>
      <c r="AJ3096" s="43"/>
      <c r="AK3096" s="43"/>
      <c r="AL3096" s="43"/>
      <c r="AM3096" s="43"/>
      <c r="AN3096" s="43"/>
      <c r="AO3096" s="43"/>
      <c r="AP3096" s="43"/>
      <c r="AQ3096" s="43"/>
      <c r="AR3096" s="43"/>
      <c r="AS3096" s="43"/>
      <c r="AT3096" s="43"/>
      <c r="AU3096" s="44"/>
      <c r="AV3096" s="33"/>
      <c r="AW3096" s="33"/>
      <c r="AX3096" s="33"/>
      <c r="AZ3096" s="141"/>
      <c r="BE3096" s="168"/>
      <c r="BF3096" s="168"/>
      <c r="BG3096" s="168"/>
      <c r="BH3096" s="168"/>
      <c r="BI3096" s="168"/>
      <c r="BJ3096" s="168"/>
      <c r="BK3096" s="168"/>
      <c r="BL3096" s="168"/>
      <c r="BM3096" s="168"/>
      <c r="DK3096" s="168"/>
      <c r="DL3096" s="168"/>
      <c r="DM3096" s="168"/>
      <c r="DN3096" s="168"/>
      <c r="DO3096" s="168"/>
      <c r="DP3096" s="168"/>
      <c r="DQ3096" s="168"/>
      <c r="DR3096" s="168"/>
      <c r="DS3096" s="168"/>
      <c r="DT3096" s="168"/>
      <c r="DU3096" s="168"/>
      <c r="DV3096" s="168"/>
      <c r="DW3096" s="168"/>
      <c r="DX3096" s="168"/>
      <c r="DY3096" s="168"/>
      <c r="DZ3096" s="168"/>
      <c r="EA3096" s="168"/>
      <c r="EB3096" s="168"/>
      <c r="EC3096" s="168"/>
      <c r="ED3096" s="168"/>
      <c r="EE3096" s="168"/>
      <c r="EF3096" s="168"/>
      <c r="EG3096" s="168"/>
      <c r="EH3096" s="168"/>
      <c r="EI3096" s="168"/>
      <c r="EJ3096" s="168"/>
      <c r="EK3096" s="168"/>
      <c r="EL3096" s="168"/>
      <c r="EM3096" s="168"/>
      <c r="EN3096" s="168"/>
      <c r="EO3096" s="168"/>
      <c r="EP3096" s="168"/>
      <c r="EQ3096" s="168"/>
      <c r="ER3096" s="168"/>
      <c r="ES3096" s="168"/>
      <c r="ET3096" s="168"/>
      <c r="EU3096" s="168"/>
      <c r="EV3096" s="168"/>
      <c r="EW3096" s="168"/>
      <c r="EX3096" s="168"/>
      <c r="EY3096" s="168"/>
      <c r="EZ3096" s="168"/>
      <c r="FA3096" s="168"/>
      <c r="FB3096" s="168"/>
      <c r="FC3096" s="168"/>
      <c r="FD3096" s="168"/>
    </row>
    <row r="3097" spans="1:160" s="5" customFormat="1" ht="5.0999999999999996" customHeight="1" thickBot="1" x14ac:dyDescent="0.35">
      <c r="A3097" s="263"/>
      <c r="B3097" s="263"/>
      <c r="C3097" s="265"/>
      <c r="D3097" s="100"/>
      <c r="E3097" s="100"/>
      <c r="F3097" s="100"/>
      <c r="G3097" s="100"/>
      <c r="H3097" s="100"/>
      <c r="I3097" s="100"/>
      <c r="J3097" s="100"/>
      <c r="K3097" s="100"/>
      <c r="L3097" s="100"/>
      <c r="M3097" s="100"/>
      <c r="N3097" s="100"/>
      <c r="O3097" s="100"/>
      <c r="P3097" s="100"/>
      <c r="Q3097" s="100"/>
      <c r="R3097" s="100"/>
      <c r="S3097" s="100"/>
      <c r="T3097" s="100"/>
      <c r="U3097" s="100"/>
      <c r="V3097" s="33"/>
      <c r="W3097" s="57"/>
      <c r="X3097" s="86"/>
      <c r="Y3097" s="33"/>
      <c r="Z3097" s="36"/>
      <c r="AA3097" s="36"/>
      <c r="AD3097" s="33"/>
      <c r="AG3097" s="33"/>
      <c r="AH3097" s="43"/>
      <c r="AI3097" s="43"/>
      <c r="AJ3097" s="43"/>
      <c r="AK3097" s="43"/>
      <c r="AL3097" s="43"/>
      <c r="AM3097" s="43"/>
      <c r="AN3097" s="43"/>
      <c r="AO3097" s="43"/>
      <c r="AP3097" s="43"/>
      <c r="AQ3097" s="43"/>
      <c r="AR3097" s="43"/>
      <c r="AS3097" s="43"/>
      <c r="AT3097" s="43"/>
      <c r="AU3097" s="44"/>
      <c r="AV3097" s="33"/>
      <c r="AW3097" s="33"/>
      <c r="AX3097" s="33"/>
      <c r="AZ3097" s="141"/>
      <c r="BE3097" s="168"/>
      <c r="BF3097" s="168"/>
      <c r="BG3097" s="168"/>
      <c r="BH3097" s="168"/>
      <c r="BI3097" s="168"/>
      <c r="BJ3097" s="168"/>
      <c r="BK3097" s="168"/>
      <c r="BL3097" s="168"/>
      <c r="BM3097" s="168"/>
      <c r="DK3097" s="168"/>
      <c r="DL3097" s="168"/>
      <c r="DM3097" s="168"/>
      <c r="DN3097" s="168"/>
      <c r="DO3097" s="168"/>
      <c r="DP3097" s="168"/>
      <c r="DQ3097" s="168"/>
      <c r="DR3097" s="168"/>
      <c r="DS3097" s="168"/>
      <c r="DT3097" s="168"/>
      <c r="DU3097" s="168"/>
      <c r="DV3097" s="168"/>
      <c r="DW3097" s="168"/>
      <c r="DX3097" s="168"/>
      <c r="DY3097" s="168"/>
      <c r="DZ3097" s="168"/>
      <c r="EA3097" s="168"/>
      <c r="EB3097" s="168"/>
      <c r="EC3097" s="168"/>
      <c r="ED3097" s="168"/>
      <c r="EE3097" s="168"/>
      <c r="EF3097" s="168"/>
      <c r="EG3097" s="168"/>
      <c r="EH3097" s="168"/>
      <c r="EI3097" s="168"/>
      <c r="EJ3097" s="168"/>
      <c r="EK3097" s="168"/>
      <c r="EL3097" s="168"/>
      <c r="EM3097" s="168"/>
      <c r="EN3097" s="168"/>
      <c r="EO3097" s="168"/>
      <c r="EP3097" s="168"/>
      <c r="EQ3097" s="168"/>
      <c r="ER3097" s="168"/>
      <c r="ES3097" s="168"/>
      <c r="ET3097" s="168"/>
      <c r="EU3097" s="168"/>
      <c r="EV3097" s="168"/>
      <c r="EW3097" s="168"/>
      <c r="EX3097" s="168"/>
      <c r="EY3097" s="168"/>
      <c r="EZ3097" s="168"/>
      <c r="FA3097" s="168"/>
      <c r="FB3097" s="168"/>
      <c r="FC3097" s="168"/>
      <c r="FD3097" s="168"/>
    </row>
    <row r="3098" spans="1:160" s="5" customFormat="1" ht="24.9" customHeight="1" thickBot="1" x14ac:dyDescent="0.35">
      <c r="A3098" s="263"/>
      <c r="B3098" s="263"/>
      <c r="C3098" s="265"/>
      <c r="D3098" s="2" t="s">
        <v>31</v>
      </c>
      <c r="E3098" s="449" t="e">
        <f>+IF(#REF!="","",#REF!)</f>
        <v>#REF!</v>
      </c>
      <c r="F3098" s="450"/>
      <c r="G3098" s="450"/>
      <c r="H3098" s="450"/>
      <c r="I3098" s="450"/>
      <c r="J3098" s="451"/>
      <c r="K3098" s="19" t="s">
        <v>105</v>
      </c>
      <c r="L3098" s="452" t="e">
        <f>+IF(#REF!="","",#REF!)</f>
        <v>#REF!</v>
      </c>
      <c r="M3098" s="452"/>
      <c r="N3098" s="452"/>
      <c r="O3098" s="452"/>
      <c r="P3098" s="452"/>
      <c r="Q3098" s="452"/>
      <c r="R3098" s="452"/>
      <c r="S3098" s="452"/>
      <c r="T3098" s="452"/>
      <c r="U3098" s="453"/>
      <c r="V3098" s="33"/>
      <c r="W3098" s="57"/>
      <c r="X3098" s="86"/>
      <c r="Y3098" s="33"/>
      <c r="Z3098" s="36"/>
      <c r="AA3098" s="36"/>
      <c r="AD3098" s="33"/>
      <c r="AG3098" s="33"/>
      <c r="AH3098" s="43"/>
      <c r="AI3098" s="43"/>
      <c r="AJ3098" s="43"/>
      <c r="AK3098" s="43"/>
      <c r="AL3098" s="43"/>
      <c r="AM3098" s="43"/>
      <c r="AN3098" s="43"/>
      <c r="AO3098" s="43"/>
      <c r="AP3098" s="43"/>
      <c r="AQ3098" s="43"/>
      <c r="AR3098" s="43"/>
      <c r="AS3098" s="43"/>
      <c r="AT3098" s="43"/>
      <c r="AU3098" s="44"/>
      <c r="AV3098" s="33"/>
      <c r="AW3098" s="33"/>
      <c r="AX3098" s="33"/>
      <c r="AZ3098" s="141"/>
      <c r="BE3098" s="168"/>
      <c r="BF3098" s="168"/>
      <c r="BG3098" s="168"/>
      <c r="BH3098" s="168"/>
      <c r="BI3098" s="168"/>
      <c r="BJ3098" s="168"/>
      <c r="BK3098" s="168"/>
      <c r="BL3098" s="168"/>
      <c r="BM3098" s="168"/>
      <c r="DK3098" s="168"/>
      <c r="DL3098" s="168"/>
      <c r="DM3098" s="168"/>
      <c r="DN3098" s="168"/>
      <c r="DO3098" s="168"/>
      <c r="DP3098" s="168"/>
      <c r="DQ3098" s="168"/>
      <c r="DR3098" s="168"/>
      <c r="DS3098" s="168"/>
      <c r="DT3098" s="168"/>
      <c r="DU3098" s="168"/>
      <c r="DV3098" s="168"/>
      <c r="DW3098" s="168"/>
      <c r="DX3098" s="168"/>
      <c r="DY3098" s="168"/>
      <c r="DZ3098" s="168"/>
      <c r="EA3098" s="168"/>
      <c r="EB3098" s="168"/>
      <c r="EC3098" s="168"/>
      <c r="ED3098" s="168"/>
      <c r="EE3098" s="168"/>
      <c r="EF3098" s="168"/>
      <c r="EG3098" s="168"/>
      <c r="EH3098" s="168"/>
      <c r="EI3098" s="168"/>
      <c r="EJ3098" s="168"/>
      <c r="EK3098" s="168"/>
      <c r="EL3098" s="168"/>
      <c r="EM3098" s="168"/>
      <c r="EN3098" s="168"/>
      <c r="EO3098" s="168"/>
      <c r="EP3098" s="168"/>
      <c r="EQ3098" s="168"/>
      <c r="ER3098" s="168"/>
      <c r="ES3098" s="168"/>
      <c r="ET3098" s="168"/>
      <c r="EU3098" s="168"/>
      <c r="EV3098" s="168"/>
      <c r="EW3098" s="168"/>
      <c r="EX3098" s="168"/>
      <c r="EY3098" s="168"/>
      <c r="EZ3098" s="168"/>
      <c r="FA3098" s="168"/>
      <c r="FB3098" s="168"/>
      <c r="FC3098" s="168"/>
      <c r="FD3098" s="168"/>
    </row>
    <row r="3099" spans="1:160" s="5" customFormat="1" ht="5.0999999999999996" customHeight="1" thickBot="1" x14ac:dyDescent="0.35">
      <c r="A3099" s="263"/>
      <c r="B3099" s="263"/>
      <c r="C3099" s="265"/>
      <c r="D3099" s="454"/>
      <c r="E3099" s="454"/>
      <c r="F3099" s="454"/>
      <c r="G3099" s="454"/>
      <c r="H3099" s="454"/>
      <c r="I3099" s="454"/>
      <c r="J3099" s="454"/>
      <c r="K3099" s="454"/>
      <c r="L3099" s="454"/>
      <c r="M3099" s="454"/>
      <c r="N3099" s="454"/>
      <c r="O3099" s="454"/>
      <c r="P3099" s="454"/>
      <c r="Q3099" s="454"/>
      <c r="R3099" s="454"/>
      <c r="S3099" s="454"/>
      <c r="T3099" s="454"/>
      <c r="U3099" s="454"/>
      <c r="V3099" s="33"/>
      <c r="W3099" s="57"/>
      <c r="X3099" s="86"/>
      <c r="Y3099" s="33"/>
      <c r="Z3099" s="36"/>
      <c r="AA3099" s="36"/>
      <c r="AD3099" s="33"/>
      <c r="AG3099" s="33"/>
      <c r="AH3099" s="43"/>
      <c r="AI3099" s="43"/>
      <c r="AJ3099" s="43"/>
      <c r="AK3099" s="43"/>
      <c r="AL3099" s="43"/>
      <c r="AM3099" s="43"/>
      <c r="AN3099" s="43"/>
      <c r="AO3099" s="43"/>
      <c r="AP3099" s="43"/>
      <c r="AQ3099" s="43"/>
      <c r="AR3099" s="43"/>
      <c r="AS3099" s="43"/>
      <c r="AT3099" s="43"/>
      <c r="AU3099" s="44"/>
      <c r="AV3099" s="33"/>
      <c r="AW3099" s="33"/>
      <c r="AX3099" s="33"/>
      <c r="AZ3099" s="141"/>
      <c r="BE3099" s="168"/>
      <c r="BF3099" s="168"/>
      <c r="BG3099" s="168"/>
      <c r="BH3099" s="168"/>
      <c r="BI3099" s="168"/>
      <c r="BJ3099" s="168"/>
      <c r="BK3099" s="168"/>
      <c r="BL3099" s="168"/>
      <c r="BM3099" s="168"/>
      <c r="DK3099" s="168"/>
      <c r="DL3099" s="168"/>
      <c r="DM3099" s="168"/>
      <c r="DN3099" s="168"/>
      <c r="DO3099" s="168"/>
      <c r="DP3099" s="168"/>
      <c r="DQ3099" s="168"/>
      <c r="DR3099" s="168"/>
      <c r="DS3099" s="168"/>
      <c r="DT3099" s="168"/>
      <c r="DU3099" s="168"/>
      <c r="DV3099" s="168"/>
      <c r="DW3099" s="168"/>
      <c r="DX3099" s="168"/>
      <c r="DY3099" s="168"/>
      <c r="DZ3099" s="168"/>
      <c r="EA3099" s="168"/>
      <c r="EB3099" s="168"/>
      <c r="EC3099" s="168"/>
      <c r="ED3099" s="168"/>
      <c r="EE3099" s="168"/>
      <c r="EF3099" s="168"/>
      <c r="EG3099" s="168"/>
      <c r="EH3099" s="168"/>
      <c r="EI3099" s="168"/>
      <c r="EJ3099" s="168"/>
      <c r="EK3099" s="168"/>
      <c r="EL3099" s="168"/>
      <c r="EM3099" s="168"/>
      <c r="EN3099" s="168"/>
      <c r="EO3099" s="168"/>
      <c r="EP3099" s="168"/>
      <c r="EQ3099" s="168"/>
      <c r="ER3099" s="168"/>
      <c r="ES3099" s="168"/>
      <c r="ET3099" s="168"/>
      <c r="EU3099" s="168"/>
      <c r="EV3099" s="168"/>
      <c r="EW3099" s="168"/>
      <c r="EX3099" s="168"/>
      <c r="EY3099" s="168"/>
      <c r="EZ3099" s="168"/>
      <c r="FA3099" s="168"/>
      <c r="FB3099" s="168"/>
      <c r="FC3099" s="168"/>
      <c r="FD3099" s="168"/>
    </row>
    <row r="3100" spans="1:160" s="5" customFormat="1" ht="45" customHeight="1" thickBot="1" x14ac:dyDescent="0.35">
      <c r="A3100" s="263" t="str">
        <f>+E3100</f>
        <v>NP 3</v>
      </c>
      <c r="B3100" s="264">
        <f>+U3124</f>
        <v>0</v>
      </c>
      <c r="C3100" s="265">
        <v>56</v>
      </c>
      <c r="D3100" s="165" t="s">
        <v>9</v>
      </c>
      <c r="E3100" s="180" t="s">
        <v>85</v>
      </c>
      <c r="F3100" s="455" t="s">
        <v>29</v>
      </c>
      <c r="G3100" s="456"/>
      <c r="H3100" s="532" t="s">
        <v>156</v>
      </c>
      <c r="I3100" s="457"/>
      <c r="J3100" s="457"/>
      <c r="K3100" s="457"/>
      <c r="L3100" s="457"/>
      <c r="M3100" s="458"/>
      <c r="N3100" s="459" t="s">
        <v>32</v>
      </c>
      <c r="O3100" s="460"/>
      <c r="P3100" s="461"/>
      <c r="Q3100" s="462" t="s">
        <v>10</v>
      </c>
      <c r="R3100" s="463"/>
      <c r="S3100" s="463"/>
      <c r="T3100" s="463"/>
      <c r="U3100" s="464"/>
      <c r="V3100" s="33"/>
      <c r="W3100" s="57"/>
      <c r="X3100" s="86"/>
      <c r="Y3100" s="33"/>
      <c r="Z3100" s="38"/>
      <c r="AA3100" s="38"/>
      <c r="AD3100" s="33"/>
      <c r="AG3100" s="33"/>
      <c r="AH3100" s="43"/>
      <c r="AI3100" s="43"/>
      <c r="AJ3100" s="43"/>
      <c r="AK3100" s="43"/>
      <c r="AL3100" s="43"/>
      <c r="AM3100" s="43"/>
      <c r="AN3100" s="43"/>
      <c r="AO3100" s="43"/>
      <c r="AP3100" s="43"/>
      <c r="AQ3100" s="43"/>
      <c r="AR3100" s="43"/>
      <c r="AS3100" s="43"/>
      <c r="AT3100" s="43"/>
      <c r="AU3100" s="44"/>
      <c r="AV3100" s="33"/>
      <c r="AW3100" s="33"/>
      <c r="AX3100" s="33"/>
      <c r="AZ3100" s="141"/>
      <c r="BE3100" s="168"/>
      <c r="BF3100" s="168"/>
      <c r="BG3100" s="168"/>
      <c r="BH3100" s="168"/>
      <c r="BI3100" s="168"/>
      <c r="BJ3100" s="168"/>
      <c r="BK3100" s="168"/>
      <c r="BL3100" s="168"/>
      <c r="BM3100" s="168"/>
      <c r="DK3100" s="168"/>
      <c r="DL3100" s="168"/>
      <c r="DM3100" s="168"/>
      <c r="DN3100" s="168"/>
      <c r="DO3100" s="168"/>
      <c r="DP3100" s="168"/>
      <c r="DQ3100" s="168"/>
      <c r="DR3100" s="168"/>
      <c r="DS3100" s="168"/>
      <c r="DT3100" s="168"/>
      <c r="DU3100" s="168"/>
      <c r="DV3100" s="168"/>
      <c r="DW3100" s="168"/>
      <c r="DX3100" s="168"/>
      <c r="DY3100" s="168"/>
      <c r="DZ3100" s="168"/>
      <c r="EA3100" s="168"/>
      <c r="EB3100" s="168"/>
      <c r="EC3100" s="168"/>
      <c r="ED3100" s="168"/>
      <c r="EE3100" s="168"/>
      <c r="EF3100" s="168"/>
      <c r="EG3100" s="168"/>
      <c r="EH3100" s="168"/>
      <c r="EI3100" s="168"/>
      <c r="EJ3100" s="168"/>
      <c r="EK3100" s="168"/>
      <c r="EL3100" s="168"/>
      <c r="EM3100" s="168"/>
      <c r="EN3100" s="168"/>
      <c r="EO3100" s="168"/>
      <c r="EP3100" s="168"/>
      <c r="EQ3100" s="168"/>
      <c r="ER3100" s="168"/>
      <c r="ES3100" s="168"/>
      <c r="ET3100" s="168"/>
      <c r="EU3100" s="168"/>
      <c r="EV3100" s="168"/>
      <c r="EW3100" s="168"/>
      <c r="EX3100" s="168"/>
      <c r="EY3100" s="168"/>
      <c r="EZ3100" s="168"/>
      <c r="FA3100" s="168"/>
      <c r="FB3100" s="168"/>
      <c r="FC3100" s="168"/>
      <c r="FD3100" s="168"/>
    </row>
    <row r="3101" spans="1:160" s="5" customFormat="1" ht="5.0999999999999996" customHeight="1" thickBot="1" x14ac:dyDescent="0.35">
      <c r="A3101" s="263"/>
      <c r="B3101" s="263"/>
      <c r="C3101" s="265"/>
      <c r="D3101" s="428"/>
      <c r="E3101" s="428"/>
      <c r="F3101" s="428"/>
      <c r="G3101" s="428"/>
      <c r="H3101" s="428"/>
      <c r="I3101" s="428"/>
      <c r="J3101" s="428"/>
      <c r="K3101" s="428"/>
      <c r="L3101" s="428"/>
      <c r="M3101" s="428"/>
      <c r="N3101" s="454"/>
      <c r="O3101" s="454"/>
      <c r="P3101" s="454"/>
      <c r="Q3101" s="454"/>
      <c r="R3101" s="454"/>
      <c r="S3101" s="454"/>
      <c r="T3101" s="454"/>
      <c r="U3101" s="454"/>
      <c r="V3101" s="33"/>
      <c r="W3101" s="57"/>
      <c r="X3101" s="86"/>
      <c r="Y3101" s="33"/>
      <c r="Z3101" s="76"/>
      <c r="AA3101" s="76"/>
      <c r="AD3101" s="33"/>
      <c r="AG3101" s="33"/>
      <c r="AH3101" s="43"/>
      <c r="AI3101" s="43"/>
      <c r="AJ3101" s="43"/>
      <c r="AK3101" s="43"/>
      <c r="AL3101" s="43"/>
      <c r="AM3101" s="43"/>
      <c r="AN3101" s="43"/>
      <c r="AO3101" s="43"/>
      <c r="AP3101" s="43"/>
      <c r="AQ3101" s="43"/>
      <c r="AR3101" s="43"/>
      <c r="AS3101" s="43"/>
      <c r="AT3101" s="43"/>
      <c r="AU3101" s="44"/>
      <c r="AV3101" s="33"/>
      <c r="AW3101" s="33"/>
      <c r="AX3101" s="33"/>
      <c r="AZ3101" s="141"/>
      <c r="BE3101" s="168"/>
      <c r="BF3101" s="168"/>
      <c r="BG3101" s="168"/>
      <c r="BH3101" s="168"/>
      <c r="BI3101" s="168"/>
      <c r="BJ3101" s="168"/>
      <c r="BK3101" s="168"/>
      <c r="BL3101" s="168"/>
      <c r="BM3101" s="168"/>
      <c r="DK3101" s="168"/>
      <c r="DL3101" s="168"/>
      <c r="DM3101" s="168"/>
      <c r="DN3101" s="168"/>
      <c r="DO3101" s="168"/>
      <c r="DP3101" s="168"/>
      <c r="DQ3101" s="168"/>
      <c r="DR3101" s="168"/>
      <c r="DS3101" s="168"/>
      <c r="DT3101" s="168"/>
      <c r="DU3101" s="168"/>
      <c r="DV3101" s="168"/>
      <c r="DW3101" s="168"/>
      <c r="DX3101" s="168"/>
      <c r="DY3101" s="168"/>
      <c r="DZ3101" s="168"/>
      <c r="EA3101" s="168"/>
      <c r="EB3101" s="168"/>
      <c r="EC3101" s="168"/>
      <c r="ED3101" s="168"/>
      <c r="EE3101" s="168"/>
      <c r="EF3101" s="168"/>
      <c r="EG3101" s="168"/>
      <c r="EH3101" s="168"/>
      <c r="EI3101" s="168"/>
      <c r="EJ3101" s="168"/>
      <c r="EK3101" s="168"/>
      <c r="EL3101" s="168"/>
      <c r="EM3101" s="168"/>
      <c r="EN3101" s="168"/>
      <c r="EO3101" s="168"/>
      <c r="EP3101" s="168"/>
      <c r="EQ3101" s="168"/>
      <c r="ER3101" s="168"/>
      <c r="ES3101" s="168"/>
      <c r="ET3101" s="168"/>
      <c r="EU3101" s="168"/>
      <c r="EV3101" s="168"/>
      <c r="EW3101" s="168"/>
      <c r="EX3101" s="168"/>
      <c r="EY3101" s="168"/>
      <c r="EZ3101" s="168"/>
      <c r="FA3101" s="168"/>
      <c r="FB3101" s="168"/>
      <c r="FC3101" s="168"/>
      <c r="FD3101" s="168"/>
    </row>
    <row r="3102" spans="1:160" s="5" customFormat="1" ht="24.9" customHeight="1" x14ac:dyDescent="0.3">
      <c r="A3102" s="263"/>
      <c r="B3102" s="263"/>
      <c r="C3102" s="265"/>
      <c r="D3102" s="465" t="s">
        <v>30</v>
      </c>
      <c r="E3102" s="466"/>
      <c r="F3102" s="466"/>
      <c r="G3102" s="466"/>
      <c r="H3102" s="466"/>
      <c r="I3102" s="466"/>
      <c r="J3102" s="466"/>
      <c r="K3102" s="466"/>
      <c r="L3102" s="466"/>
      <c r="M3102" s="467"/>
      <c r="N3102" s="468" t="s">
        <v>11</v>
      </c>
      <c r="O3102" s="470" t="s">
        <v>12</v>
      </c>
      <c r="P3102" s="471"/>
      <c r="Q3102" s="474" t="s">
        <v>13</v>
      </c>
      <c r="R3102" s="475"/>
      <c r="S3102" s="476"/>
      <c r="T3102" s="477" t="s">
        <v>27</v>
      </c>
      <c r="U3102" s="479" t="s">
        <v>28</v>
      </c>
      <c r="V3102" s="33"/>
      <c r="W3102" s="57"/>
      <c r="X3102" s="86"/>
      <c r="Y3102" s="33"/>
      <c r="Z3102" s="76"/>
      <c r="AA3102" s="76"/>
      <c r="AD3102" s="33"/>
      <c r="AG3102" s="33"/>
      <c r="AH3102" s="43"/>
      <c r="AI3102" s="43"/>
      <c r="AJ3102" s="43"/>
      <c r="AK3102" s="43"/>
      <c r="AL3102" s="43"/>
      <c r="AM3102" s="43"/>
      <c r="AN3102" s="43"/>
      <c r="AO3102" s="43"/>
      <c r="AP3102" s="43"/>
      <c r="AQ3102" s="43"/>
      <c r="AR3102" s="43"/>
      <c r="AS3102" s="43"/>
      <c r="AT3102" s="43"/>
      <c r="AU3102" s="44"/>
      <c r="AV3102" s="33"/>
      <c r="AW3102" s="33"/>
      <c r="AX3102" s="33"/>
      <c r="AZ3102" s="141"/>
      <c r="BE3102" s="168"/>
      <c r="BF3102" s="168"/>
      <c r="BG3102" s="168"/>
      <c r="BH3102" s="168"/>
      <c r="BI3102" s="168"/>
      <c r="BJ3102" s="168"/>
      <c r="BK3102" s="168"/>
      <c r="BL3102" s="168"/>
      <c r="BM3102" s="168"/>
      <c r="DK3102" s="168"/>
      <c r="DL3102" s="168"/>
      <c r="DM3102" s="168"/>
      <c r="DN3102" s="168"/>
      <c r="DO3102" s="168"/>
      <c r="DP3102" s="168"/>
      <c r="DQ3102" s="168"/>
      <c r="DR3102" s="168"/>
      <c r="DS3102" s="168"/>
      <c r="DT3102" s="168"/>
      <c r="DU3102" s="168"/>
      <c r="DV3102" s="168"/>
      <c r="DW3102" s="168"/>
      <c r="DX3102" s="168"/>
      <c r="DY3102" s="168"/>
      <c r="DZ3102" s="168"/>
      <c r="EA3102" s="168"/>
      <c r="EB3102" s="168"/>
      <c r="EC3102" s="168"/>
      <c r="ED3102" s="168"/>
      <c r="EE3102" s="168"/>
      <c r="EF3102" s="168"/>
      <c r="EG3102" s="168"/>
      <c r="EH3102" s="168"/>
      <c r="EI3102" s="168"/>
      <c r="EJ3102" s="168"/>
      <c r="EK3102" s="168"/>
      <c r="EL3102" s="168"/>
      <c r="EM3102" s="168"/>
      <c r="EN3102" s="168"/>
      <c r="EO3102" s="168"/>
      <c r="EP3102" s="168"/>
      <c r="EQ3102" s="168"/>
      <c r="ER3102" s="168"/>
      <c r="ES3102" s="168"/>
      <c r="ET3102" s="168"/>
      <c r="EU3102" s="168"/>
      <c r="EV3102" s="168"/>
      <c r="EW3102" s="168"/>
      <c r="EX3102" s="168"/>
      <c r="EY3102" s="168"/>
      <c r="EZ3102" s="168"/>
      <c r="FA3102" s="168"/>
      <c r="FB3102" s="168"/>
      <c r="FC3102" s="168"/>
      <c r="FD3102" s="168"/>
    </row>
    <row r="3103" spans="1:160" s="5" customFormat="1" ht="24.9" customHeight="1" x14ac:dyDescent="0.3">
      <c r="A3103" s="263"/>
      <c r="B3103" s="263"/>
      <c r="C3103" s="265"/>
      <c r="D3103" s="481"/>
      <c r="E3103" s="482"/>
      <c r="F3103" s="482"/>
      <c r="G3103" s="482"/>
      <c r="H3103" s="482"/>
      <c r="I3103" s="482"/>
      <c r="J3103" s="482"/>
      <c r="K3103" s="482"/>
      <c r="L3103" s="482"/>
      <c r="M3103" s="483"/>
      <c r="N3103" s="469"/>
      <c r="O3103" s="472"/>
      <c r="P3103" s="473"/>
      <c r="Q3103" s="7" t="s">
        <v>14</v>
      </c>
      <c r="R3103" s="7" t="s">
        <v>15</v>
      </c>
      <c r="S3103" s="7" t="s">
        <v>26</v>
      </c>
      <c r="T3103" s="478"/>
      <c r="U3103" s="480"/>
      <c r="V3103" s="33"/>
      <c r="W3103" s="57"/>
      <c r="X3103" s="86"/>
      <c r="Y3103" s="33"/>
      <c r="Z3103" s="77"/>
      <c r="AA3103" s="77"/>
      <c r="AD3103" s="33"/>
      <c r="AG3103" s="33"/>
      <c r="AH3103" s="43"/>
      <c r="AI3103" s="43"/>
      <c r="AJ3103" s="43"/>
      <c r="AK3103" s="43"/>
      <c r="AL3103" s="43"/>
      <c r="AM3103" s="43"/>
      <c r="AN3103" s="43"/>
      <c r="AO3103" s="43"/>
      <c r="AP3103" s="43"/>
      <c r="AQ3103" s="43"/>
      <c r="AR3103" s="43"/>
      <c r="AS3103" s="43"/>
      <c r="AT3103" s="43"/>
      <c r="AU3103" s="44"/>
      <c r="AV3103" s="33"/>
      <c r="AW3103" s="33"/>
      <c r="AX3103" s="33"/>
      <c r="AZ3103" s="141"/>
      <c r="BE3103" s="168"/>
      <c r="BF3103" s="168"/>
      <c r="BG3103" s="168"/>
      <c r="BH3103" s="168"/>
      <c r="BI3103" s="168"/>
      <c r="BJ3103" s="168"/>
      <c r="BK3103" s="168"/>
      <c r="BL3103" s="168"/>
      <c r="BM3103" s="168"/>
      <c r="DK3103" s="168"/>
      <c r="DL3103" s="168"/>
      <c r="DM3103" s="168"/>
      <c r="DN3103" s="168"/>
      <c r="DO3103" s="168"/>
      <c r="DP3103" s="168"/>
      <c r="DQ3103" s="168"/>
      <c r="DR3103" s="168"/>
      <c r="DS3103" s="168"/>
      <c r="DT3103" s="168"/>
      <c r="DU3103" s="168"/>
      <c r="DV3103" s="168"/>
      <c r="DW3103" s="168"/>
      <c r="DX3103" s="168"/>
      <c r="DY3103" s="168"/>
      <c r="DZ3103" s="168"/>
      <c r="EA3103" s="168"/>
      <c r="EB3103" s="168"/>
      <c r="EC3103" s="168"/>
      <c r="ED3103" s="168"/>
      <c r="EE3103" s="168"/>
      <c r="EF3103" s="168"/>
      <c r="EG3103" s="168"/>
      <c r="EH3103" s="168"/>
      <c r="EI3103" s="168"/>
      <c r="EJ3103" s="168"/>
      <c r="EK3103" s="168"/>
      <c r="EL3103" s="168"/>
      <c r="EM3103" s="168"/>
      <c r="EN3103" s="168"/>
      <c r="EO3103" s="168"/>
      <c r="EP3103" s="168"/>
      <c r="EQ3103" s="168"/>
      <c r="ER3103" s="168"/>
      <c r="ES3103" s="168"/>
      <c r="ET3103" s="168"/>
      <c r="EU3103" s="168"/>
      <c r="EV3103" s="168"/>
      <c r="EW3103" s="168"/>
      <c r="EX3103" s="168"/>
      <c r="EY3103" s="168"/>
      <c r="EZ3103" s="168"/>
      <c r="FA3103" s="168"/>
      <c r="FB3103" s="168"/>
      <c r="FC3103" s="168"/>
      <c r="FD3103" s="168"/>
    </row>
    <row r="3104" spans="1:160" s="5" customFormat="1" ht="24.9" customHeight="1" x14ac:dyDescent="0.3">
      <c r="A3104" s="263"/>
      <c r="B3104" s="263"/>
      <c r="C3104" s="265"/>
      <c r="D3104" s="481"/>
      <c r="E3104" s="482"/>
      <c r="F3104" s="482"/>
      <c r="G3104" s="482"/>
      <c r="H3104" s="482"/>
      <c r="I3104" s="482"/>
      <c r="J3104" s="482"/>
      <c r="K3104" s="482"/>
      <c r="L3104" s="482"/>
      <c r="M3104" s="483"/>
      <c r="N3104" s="16"/>
      <c r="O3104" s="412"/>
      <c r="P3104" s="413"/>
      <c r="Q3104" s="8"/>
      <c r="R3104" s="8"/>
      <c r="S3104" s="8"/>
      <c r="T3104" s="9"/>
      <c r="U3104" s="17"/>
      <c r="V3104" s="33"/>
      <c r="W3104" s="57"/>
      <c r="X3104" s="86"/>
      <c r="Y3104" s="33">
        <f>+C3100</f>
        <v>56</v>
      </c>
      <c r="Z3104" s="41">
        <f>+SUMIF($N3104:$N3123,$Z$16,$U3104:$U3123)</f>
        <v>0</v>
      </c>
      <c r="AA3104" s="41">
        <f>+SUMIF($N3104:$N3123,$AA$16,$U3104:$U3123)</f>
        <v>0</v>
      </c>
      <c r="AB3104" s="41">
        <f>+SUMIF($N3104:$N3123,$AB$16,$U3104:$U3123)</f>
        <v>0</v>
      </c>
      <c r="AC3104" s="41">
        <f>+SUMIF($N3104:$N3123,$AC$16,$U3104:$U3123)</f>
        <v>0</v>
      </c>
      <c r="AD3104" s="41">
        <f>+SUMIF($N3104:$N3123,$AD$16,$U3104:$U3123)</f>
        <v>0</v>
      </c>
      <c r="AE3104" s="41">
        <f>+SUMIF($N3104:$N3123,$AE$16,$U3104:$U3123)</f>
        <v>0</v>
      </c>
      <c r="AF3104" s="41">
        <f>+SUMIF($N3104:$N3123,$AF$16,$U3104:$U3123)</f>
        <v>0</v>
      </c>
      <c r="AG3104" s="41">
        <f>+SUMIF($N3104:$N3123,$AG$16,$U3104:$U3123)</f>
        <v>0</v>
      </c>
      <c r="AH3104" s="41">
        <f>+SUMIF($N3104:$N3123,$AH$16,$U3104:$U3123)</f>
        <v>0</v>
      </c>
      <c r="AI3104" s="41">
        <f>+SUMIF($N3104:$N3123,$AI$16,$U3104:$U3123)</f>
        <v>0</v>
      </c>
      <c r="AJ3104" s="41">
        <f>+SUMIF($N3104:$N3123,$AJ$16,$U3104:$U3123)</f>
        <v>0</v>
      </c>
      <c r="AK3104" s="41">
        <f>+SUMIF($N3104:$N3123,$AK$16,$U3104:$U3123)</f>
        <v>0</v>
      </c>
      <c r="AL3104" s="41">
        <f>+SUMIF($N3104:$N3123,$AL$16,$U3104:$U3123)</f>
        <v>0</v>
      </c>
      <c r="AM3104" s="41">
        <f>+SUMIF($N3104:$N3123,$AM$16,$U3104:$U3123)</f>
        <v>0</v>
      </c>
      <c r="AN3104" s="41">
        <f>+SUMIF($N3104:$N3123,$AN$16,$U3104:$U3123)</f>
        <v>0</v>
      </c>
      <c r="AO3104" s="41">
        <f>+SUMIF($N3104:$N3123,$AO$16,$U3104:$U3123)</f>
        <v>0</v>
      </c>
      <c r="AP3104" s="41">
        <f>+SUMIF($N3104:$N3123,$AP$16,$U3104:$U3123)</f>
        <v>0</v>
      </c>
      <c r="AQ3104" s="41">
        <f>+SUMIF($N3104:$N3123,$AQ$16,$U3104:$U3123)</f>
        <v>0</v>
      </c>
      <c r="AR3104" s="41">
        <f>+SUMIF($N3104:$N3123,$AR$16,$U3104:$U3123)</f>
        <v>0</v>
      </c>
      <c r="AS3104" s="43"/>
      <c r="AT3104" s="43"/>
      <c r="AU3104" s="44"/>
      <c r="AV3104" s="33"/>
      <c r="AW3104" s="33"/>
      <c r="AX3104" s="33"/>
      <c r="AZ3104" s="141"/>
      <c r="BE3104" s="168"/>
      <c r="BF3104" s="168"/>
      <c r="BG3104" s="168"/>
      <c r="BH3104" s="168"/>
      <c r="BI3104" s="168"/>
      <c r="BJ3104" s="168"/>
      <c r="BK3104" s="168"/>
      <c r="BL3104" s="168"/>
      <c r="BM3104" s="168"/>
      <c r="DK3104" s="168"/>
      <c r="DL3104" s="168"/>
      <c r="DM3104" s="168"/>
      <c r="DN3104" s="168"/>
      <c r="DO3104" s="168"/>
      <c r="DP3104" s="168"/>
      <c r="DQ3104" s="168"/>
      <c r="DR3104" s="168"/>
      <c r="DS3104" s="168"/>
      <c r="DT3104" s="168"/>
      <c r="DU3104" s="168"/>
      <c r="DV3104" s="168"/>
      <c r="DW3104" s="168"/>
      <c r="DX3104" s="168"/>
      <c r="DY3104" s="168"/>
      <c r="DZ3104" s="168"/>
      <c r="EA3104" s="168"/>
      <c r="EB3104" s="168"/>
      <c r="EC3104" s="168"/>
      <c r="ED3104" s="168"/>
      <c r="EE3104" s="168"/>
      <c r="EF3104" s="168"/>
      <c r="EG3104" s="168"/>
      <c r="EH3104" s="168"/>
      <c r="EI3104" s="168"/>
      <c r="EJ3104" s="168"/>
      <c r="EK3104" s="168"/>
      <c r="EL3104" s="168"/>
      <c r="EM3104" s="168"/>
      <c r="EN3104" s="168"/>
      <c r="EO3104" s="168"/>
      <c r="EP3104" s="168"/>
      <c r="EQ3104" s="168"/>
      <c r="ER3104" s="168"/>
      <c r="ES3104" s="168"/>
      <c r="ET3104" s="168"/>
      <c r="EU3104" s="168"/>
      <c r="EV3104" s="168"/>
      <c r="EW3104" s="168"/>
      <c r="EX3104" s="168"/>
      <c r="EY3104" s="168"/>
      <c r="EZ3104" s="168"/>
      <c r="FA3104" s="168"/>
      <c r="FB3104" s="168"/>
      <c r="FC3104" s="168"/>
      <c r="FD3104" s="168"/>
    </row>
    <row r="3105" spans="1:160" s="5" customFormat="1" ht="24.9" customHeight="1" x14ac:dyDescent="0.3">
      <c r="A3105" s="263"/>
      <c r="B3105" s="263"/>
      <c r="C3105" s="265"/>
      <c r="D3105" s="481"/>
      <c r="E3105" s="482"/>
      <c r="F3105" s="482"/>
      <c r="G3105" s="482"/>
      <c r="H3105" s="482"/>
      <c r="I3105" s="482"/>
      <c r="J3105" s="482"/>
      <c r="K3105" s="482"/>
      <c r="L3105" s="482"/>
      <c r="M3105" s="483"/>
      <c r="N3105" s="16"/>
      <c r="O3105" s="412"/>
      <c r="P3105" s="413"/>
      <c r="Q3105" s="8"/>
      <c r="R3105" s="8"/>
      <c r="S3105" s="8"/>
      <c r="T3105" s="9"/>
      <c r="U3105" s="17"/>
      <c r="V3105" s="33"/>
      <c r="W3105" s="57"/>
      <c r="X3105" s="86"/>
      <c r="Y3105" s="33"/>
      <c r="Z3105" s="36"/>
      <c r="AA3105" s="36"/>
      <c r="AD3105" s="33"/>
      <c r="AG3105" s="33"/>
      <c r="AH3105" s="43"/>
      <c r="AI3105" s="43"/>
      <c r="AJ3105" s="43"/>
      <c r="AK3105" s="43"/>
      <c r="AL3105" s="43"/>
      <c r="AM3105" s="43"/>
      <c r="AN3105" s="43"/>
      <c r="AO3105" s="43"/>
      <c r="AP3105" s="43"/>
      <c r="AQ3105" s="43"/>
      <c r="AR3105" s="43"/>
      <c r="AS3105" s="43"/>
      <c r="AT3105" s="43"/>
      <c r="AU3105" s="44"/>
      <c r="AV3105" s="33"/>
      <c r="AW3105" s="33"/>
      <c r="AX3105" s="33"/>
      <c r="AZ3105" s="141"/>
      <c r="BE3105" s="168"/>
      <c r="BF3105" s="168"/>
      <c r="BG3105" s="168"/>
      <c r="BH3105" s="168"/>
      <c r="BI3105" s="168"/>
      <c r="BJ3105" s="168"/>
      <c r="BK3105" s="168"/>
      <c r="BL3105" s="168"/>
      <c r="BM3105" s="168"/>
      <c r="DK3105" s="168"/>
      <c r="DL3105" s="168"/>
      <c r="DM3105" s="168"/>
      <c r="DN3105" s="168"/>
      <c r="DO3105" s="168"/>
      <c r="DP3105" s="168"/>
      <c r="DQ3105" s="168"/>
      <c r="DR3105" s="168"/>
      <c r="DS3105" s="168"/>
      <c r="DT3105" s="168"/>
      <c r="DU3105" s="168"/>
      <c r="DV3105" s="168"/>
      <c r="DW3105" s="168"/>
      <c r="DX3105" s="168"/>
      <c r="DY3105" s="168"/>
      <c r="DZ3105" s="168"/>
      <c r="EA3105" s="168"/>
      <c r="EB3105" s="168"/>
      <c r="EC3105" s="168"/>
      <c r="ED3105" s="168"/>
      <c r="EE3105" s="168"/>
      <c r="EF3105" s="168"/>
      <c r="EG3105" s="168"/>
      <c r="EH3105" s="168"/>
      <c r="EI3105" s="168"/>
      <c r="EJ3105" s="168"/>
      <c r="EK3105" s="168"/>
      <c r="EL3105" s="168"/>
      <c r="EM3105" s="168"/>
      <c r="EN3105" s="168"/>
      <c r="EO3105" s="168"/>
      <c r="EP3105" s="168"/>
      <c r="EQ3105" s="168"/>
      <c r="ER3105" s="168"/>
      <c r="ES3105" s="168"/>
      <c r="ET3105" s="168"/>
      <c r="EU3105" s="168"/>
      <c r="EV3105" s="168"/>
      <c r="EW3105" s="168"/>
      <c r="EX3105" s="168"/>
      <c r="EY3105" s="168"/>
      <c r="EZ3105" s="168"/>
      <c r="FA3105" s="168"/>
      <c r="FB3105" s="168"/>
      <c r="FC3105" s="168"/>
      <c r="FD3105" s="168"/>
    </row>
    <row r="3106" spans="1:160" s="5" customFormat="1" ht="24.9" customHeight="1" x14ac:dyDescent="0.3">
      <c r="A3106" s="263"/>
      <c r="B3106" s="263"/>
      <c r="C3106" s="265"/>
      <c r="D3106" s="481"/>
      <c r="E3106" s="482"/>
      <c r="F3106" s="482"/>
      <c r="G3106" s="482"/>
      <c r="H3106" s="482"/>
      <c r="I3106" s="482"/>
      <c r="J3106" s="482"/>
      <c r="K3106" s="482"/>
      <c r="L3106" s="482"/>
      <c r="M3106" s="483"/>
      <c r="N3106" s="16"/>
      <c r="O3106" s="412"/>
      <c r="P3106" s="413"/>
      <c r="Q3106" s="8"/>
      <c r="R3106" s="8"/>
      <c r="S3106" s="8"/>
      <c r="T3106" s="9"/>
      <c r="U3106" s="17"/>
      <c r="V3106" s="33"/>
      <c r="W3106" s="57"/>
      <c r="X3106" s="86"/>
      <c r="Y3106" s="33"/>
      <c r="Z3106" s="36"/>
      <c r="AA3106" s="36"/>
      <c r="AD3106" s="33"/>
      <c r="AG3106" s="33"/>
      <c r="AH3106" s="43"/>
      <c r="AI3106" s="43"/>
      <c r="AJ3106" s="43"/>
      <c r="AK3106" s="43"/>
      <c r="AL3106" s="43"/>
      <c r="AM3106" s="43"/>
      <c r="AN3106" s="43"/>
      <c r="AO3106" s="43"/>
      <c r="AP3106" s="43"/>
      <c r="AQ3106" s="43"/>
      <c r="AR3106" s="43"/>
      <c r="AS3106" s="43"/>
      <c r="AT3106" s="43"/>
      <c r="AU3106" s="44"/>
      <c r="AV3106" s="33"/>
      <c r="AW3106" s="33"/>
      <c r="AX3106" s="33"/>
      <c r="AZ3106" s="141"/>
      <c r="BE3106" s="168"/>
      <c r="BF3106" s="168"/>
      <c r="BG3106" s="168"/>
      <c r="BH3106" s="168"/>
      <c r="BI3106" s="168"/>
      <c r="BJ3106" s="168"/>
      <c r="BK3106" s="168"/>
      <c r="BL3106" s="168"/>
      <c r="BM3106" s="168"/>
      <c r="DK3106" s="168"/>
      <c r="DL3106" s="168"/>
      <c r="DM3106" s="168"/>
      <c r="DN3106" s="168"/>
      <c r="DO3106" s="168"/>
      <c r="DP3106" s="168"/>
      <c r="DQ3106" s="168"/>
      <c r="DR3106" s="168"/>
      <c r="DS3106" s="168"/>
      <c r="DT3106" s="168"/>
      <c r="DU3106" s="168"/>
      <c r="DV3106" s="168"/>
      <c r="DW3106" s="168"/>
      <c r="DX3106" s="168"/>
      <c r="DY3106" s="168"/>
      <c r="DZ3106" s="168"/>
      <c r="EA3106" s="168"/>
      <c r="EB3106" s="168"/>
      <c r="EC3106" s="168"/>
      <c r="ED3106" s="168"/>
      <c r="EE3106" s="168"/>
      <c r="EF3106" s="168"/>
      <c r="EG3106" s="168"/>
      <c r="EH3106" s="168"/>
      <c r="EI3106" s="168"/>
      <c r="EJ3106" s="168"/>
      <c r="EK3106" s="168"/>
      <c r="EL3106" s="168"/>
      <c r="EM3106" s="168"/>
      <c r="EN3106" s="168"/>
      <c r="EO3106" s="168"/>
      <c r="EP3106" s="168"/>
      <c r="EQ3106" s="168"/>
      <c r="ER3106" s="168"/>
      <c r="ES3106" s="168"/>
      <c r="ET3106" s="168"/>
      <c r="EU3106" s="168"/>
      <c r="EV3106" s="168"/>
      <c r="EW3106" s="168"/>
      <c r="EX3106" s="168"/>
      <c r="EY3106" s="168"/>
      <c r="EZ3106" s="168"/>
      <c r="FA3106" s="168"/>
      <c r="FB3106" s="168"/>
      <c r="FC3106" s="168"/>
      <c r="FD3106" s="168"/>
    </row>
    <row r="3107" spans="1:160" s="5" customFormat="1" ht="24.9" customHeight="1" x14ac:dyDescent="0.3">
      <c r="A3107" s="263"/>
      <c r="B3107" s="263"/>
      <c r="C3107" s="265"/>
      <c r="D3107" s="481"/>
      <c r="E3107" s="482"/>
      <c r="F3107" s="482"/>
      <c r="G3107" s="482"/>
      <c r="H3107" s="482"/>
      <c r="I3107" s="482"/>
      <c r="J3107" s="482"/>
      <c r="K3107" s="482"/>
      <c r="L3107" s="482"/>
      <c r="M3107" s="483"/>
      <c r="N3107" s="16"/>
      <c r="O3107" s="412"/>
      <c r="P3107" s="413"/>
      <c r="Q3107" s="8"/>
      <c r="R3107" s="8"/>
      <c r="S3107" s="8"/>
      <c r="T3107" s="9"/>
      <c r="U3107" s="17"/>
      <c r="V3107" s="33"/>
      <c r="W3107" s="57"/>
      <c r="X3107" s="86"/>
      <c r="Y3107" s="33"/>
      <c r="Z3107" s="36"/>
      <c r="AA3107" s="36"/>
      <c r="AD3107" s="33"/>
      <c r="AG3107" s="33"/>
      <c r="AH3107" s="43"/>
      <c r="AI3107" s="43"/>
      <c r="AJ3107" s="43"/>
      <c r="AK3107" s="43"/>
      <c r="AL3107" s="43"/>
      <c r="AM3107" s="43"/>
      <c r="AN3107" s="43"/>
      <c r="AO3107" s="43"/>
      <c r="AP3107" s="43"/>
      <c r="AQ3107" s="43"/>
      <c r="AR3107" s="43"/>
      <c r="AS3107" s="43"/>
      <c r="AT3107" s="43"/>
      <c r="AU3107" s="44"/>
      <c r="AV3107" s="33"/>
      <c r="AW3107" s="33"/>
      <c r="AX3107" s="33"/>
      <c r="AZ3107" s="141"/>
      <c r="BE3107" s="168"/>
      <c r="BF3107" s="168"/>
      <c r="BG3107" s="168"/>
      <c r="BH3107" s="168"/>
      <c r="BI3107" s="168"/>
      <c r="BJ3107" s="168"/>
      <c r="BK3107" s="168"/>
      <c r="BL3107" s="168"/>
      <c r="BM3107" s="168"/>
      <c r="DK3107" s="168"/>
      <c r="DL3107" s="168"/>
      <c r="DM3107" s="168"/>
      <c r="DN3107" s="168"/>
      <c r="DO3107" s="168"/>
      <c r="DP3107" s="168"/>
      <c r="DQ3107" s="168"/>
      <c r="DR3107" s="168"/>
      <c r="DS3107" s="168"/>
      <c r="DT3107" s="168"/>
      <c r="DU3107" s="168"/>
      <c r="DV3107" s="168"/>
      <c r="DW3107" s="168"/>
      <c r="DX3107" s="168"/>
      <c r="DY3107" s="168"/>
      <c r="DZ3107" s="168"/>
      <c r="EA3107" s="168"/>
      <c r="EB3107" s="168"/>
      <c r="EC3107" s="168"/>
      <c r="ED3107" s="168"/>
      <c r="EE3107" s="168"/>
      <c r="EF3107" s="168"/>
      <c r="EG3107" s="168"/>
      <c r="EH3107" s="168"/>
      <c r="EI3107" s="168"/>
      <c r="EJ3107" s="168"/>
      <c r="EK3107" s="168"/>
      <c r="EL3107" s="168"/>
      <c r="EM3107" s="168"/>
      <c r="EN3107" s="168"/>
      <c r="EO3107" s="168"/>
      <c r="EP3107" s="168"/>
      <c r="EQ3107" s="168"/>
      <c r="ER3107" s="168"/>
      <c r="ES3107" s="168"/>
      <c r="ET3107" s="168"/>
      <c r="EU3107" s="168"/>
      <c r="EV3107" s="168"/>
      <c r="EW3107" s="168"/>
      <c r="EX3107" s="168"/>
      <c r="EY3107" s="168"/>
      <c r="EZ3107" s="168"/>
      <c r="FA3107" s="168"/>
      <c r="FB3107" s="168"/>
      <c r="FC3107" s="168"/>
      <c r="FD3107" s="168"/>
    </row>
    <row r="3108" spans="1:160" s="5" customFormat="1" ht="24.9" customHeight="1" x14ac:dyDescent="0.3">
      <c r="A3108" s="263"/>
      <c r="B3108" s="263"/>
      <c r="C3108" s="265"/>
      <c r="D3108" s="481"/>
      <c r="E3108" s="482"/>
      <c r="F3108" s="482"/>
      <c r="G3108" s="482"/>
      <c r="H3108" s="482"/>
      <c r="I3108" s="482"/>
      <c r="J3108" s="482"/>
      <c r="K3108" s="482"/>
      <c r="L3108" s="482"/>
      <c r="M3108" s="483"/>
      <c r="N3108" s="16"/>
      <c r="O3108" s="412"/>
      <c r="P3108" s="413"/>
      <c r="Q3108" s="8"/>
      <c r="R3108" s="8"/>
      <c r="S3108" s="8"/>
      <c r="T3108" s="9"/>
      <c r="U3108" s="17"/>
      <c r="V3108" s="33"/>
      <c r="W3108" s="57"/>
      <c r="X3108" s="86"/>
      <c r="Y3108" s="33"/>
      <c r="Z3108" s="36"/>
      <c r="AA3108" s="36"/>
      <c r="AD3108" s="33"/>
      <c r="AG3108" s="33"/>
      <c r="AH3108" s="43"/>
      <c r="AI3108" s="43"/>
      <c r="AJ3108" s="43"/>
      <c r="AK3108" s="43"/>
      <c r="AL3108" s="43"/>
      <c r="AM3108" s="43"/>
      <c r="AN3108" s="43"/>
      <c r="AO3108" s="43"/>
      <c r="AP3108" s="43"/>
      <c r="AQ3108" s="43"/>
      <c r="AR3108" s="43"/>
      <c r="AS3108" s="43"/>
      <c r="AT3108" s="43"/>
      <c r="AU3108" s="44"/>
      <c r="AV3108" s="33"/>
      <c r="AW3108" s="33"/>
      <c r="AX3108" s="33"/>
      <c r="AZ3108" s="141"/>
      <c r="BE3108" s="168"/>
      <c r="BF3108" s="168"/>
      <c r="BG3108" s="168"/>
      <c r="BH3108" s="168"/>
      <c r="BI3108" s="168"/>
      <c r="BJ3108" s="168"/>
      <c r="BK3108" s="168"/>
      <c r="BL3108" s="168"/>
      <c r="BM3108" s="168"/>
      <c r="DK3108" s="168"/>
      <c r="DL3108" s="168"/>
      <c r="DM3108" s="168"/>
      <c r="DN3108" s="168"/>
      <c r="DO3108" s="168"/>
      <c r="DP3108" s="168"/>
      <c r="DQ3108" s="168"/>
      <c r="DR3108" s="168"/>
      <c r="DS3108" s="168"/>
      <c r="DT3108" s="168"/>
      <c r="DU3108" s="168"/>
      <c r="DV3108" s="168"/>
      <c r="DW3108" s="168"/>
      <c r="DX3108" s="168"/>
      <c r="DY3108" s="168"/>
      <c r="DZ3108" s="168"/>
      <c r="EA3108" s="168"/>
      <c r="EB3108" s="168"/>
      <c r="EC3108" s="168"/>
      <c r="ED3108" s="168"/>
      <c r="EE3108" s="168"/>
      <c r="EF3108" s="168"/>
      <c r="EG3108" s="168"/>
      <c r="EH3108" s="168"/>
      <c r="EI3108" s="168"/>
      <c r="EJ3108" s="168"/>
      <c r="EK3108" s="168"/>
      <c r="EL3108" s="168"/>
      <c r="EM3108" s="168"/>
      <c r="EN3108" s="168"/>
      <c r="EO3108" s="168"/>
      <c r="EP3108" s="168"/>
      <c r="EQ3108" s="168"/>
      <c r="ER3108" s="168"/>
      <c r="ES3108" s="168"/>
      <c r="ET3108" s="168"/>
      <c r="EU3108" s="168"/>
      <c r="EV3108" s="168"/>
      <c r="EW3108" s="168"/>
      <c r="EX3108" s="168"/>
      <c r="EY3108" s="168"/>
      <c r="EZ3108" s="168"/>
      <c r="FA3108" s="168"/>
      <c r="FB3108" s="168"/>
      <c r="FC3108" s="168"/>
      <c r="FD3108" s="168"/>
    </row>
    <row r="3109" spans="1:160" s="5" customFormat="1" ht="24.9" customHeight="1" x14ac:dyDescent="0.3">
      <c r="A3109" s="263"/>
      <c r="B3109" s="263"/>
      <c r="C3109" s="265"/>
      <c r="D3109" s="481"/>
      <c r="E3109" s="482"/>
      <c r="F3109" s="482"/>
      <c r="G3109" s="482"/>
      <c r="H3109" s="482"/>
      <c r="I3109" s="482"/>
      <c r="J3109" s="482"/>
      <c r="K3109" s="482"/>
      <c r="L3109" s="482"/>
      <c r="M3109" s="483"/>
      <c r="N3109" s="16"/>
      <c r="O3109" s="412"/>
      <c r="P3109" s="413"/>
      <c r="Q3109" s="8"/>
      <c r="R3109" s="8"/>
      <c r="S3109" s="8"/>
      <c r="T3109" s="9"/>
      <c r="U3109" s="17"/>
      <c r="V3109" s="33"/>
      <c r="W3109" s="57"/>
      <c r="X3109" s="86"/>
      <c r="Y3109" s="33"/>
      <c r="Z3109" s="36"/>
      <c r="AA3109" s="36"/>
      <c r="AD3109" s="33"/>
      <c r="AG3109" s="33"/>
      <c r="AH3109" s="43"/>
      <c r="AI3109" s="43"/>
      <c r="AJ3109" s="43"/>
      <c r="AK3109" s="43"/>
      <c r="AL3109" s="43"/>
      <c r="AM3109" s="43"/>
      <c r="AN3109" s="43"/>
      <c r="AO3109" s="43"/>
      <c r="AP3109" s="43"/>
      <c r="AQ3109" s="43"/>
      <c r="AR3109" s="43"/>
      <c r="AS3109" s="43"/>
      <c r="AT3109" s="43"/>
      <c r="AU3109" s="44"/>
      <c r="AV3109" s="33"/>
      <c r="AW3109" s="33"/>
      <c r="AX3109" s="33"/>
      <c r="AZ3109" s="141"/>
      <c r="BE3109" s="168"/>
      <c r="BF3109" s="168"/>
      <c r="BG3109" s="168"/>
      <c r="BH3109" s="168"/>
      <c r="BI3109" s="168"/>
      <c r="BJ3109" s="168"/>
      <c r="BK3109" s="168"/>
      <c r="BL3109" s="168"/>
      <c r="BM3109" s="168"/>
      <c r="DK3109" s="168"/>
      <c r="DL3109" s="168"/>
      <c r="DM3109" s="168"/>
      <c r="DN3109" s="168"/>
      <c r="DO3109" s="168"/>
      <c r="DP3109" s="168"/>
      <c r="DQ3109" s="168"/>
      <c r="DR3109" s="168"/>
      <c r="DS3109" s="168"/>
      <c r="DT3109" s="168"/>
      <c r="DU3109" s="168"/>
      <c r="DV3109" s="168"/>
      <c r="DW3109" s="168"/>
      <c r="DX3109" s="168"/>
      <c r="DY3109" s="168"/>
      <c r="DZ3109" s="168"/>
      <c r="EA3109" s="168"/>
      <c r="EB3109" s="168"/>
      <c r="EC3109" s="168"/>
      <c r="ED3109" s="168"/>
      <c r="EE3109" s="168"/>
      <c r="EF3109" s="168"/>
      <c r="EG3109" s="168"/>
      <c r="EH3109" s="168"/>
      <c r="EI3109" s="168"/>
      <c r="EJ3109" s="168"/>
      <c r="EK3109" s="168"/>
      <c r="EL3109" s="168"/>
      <c r="EM3109" s="168"/>
      <c r="EN3109" s="168"/>
      <c r="EO3109" s="168"/>
      <c r="EP3109" s="168"/>
      <c r="EQ3109" s="168"/>
      <c r="ER3109" s="168"/>
      <c r="ES3109" s="168"/>
      <c r="ET3109" s="168"/>
      <c r="EU3109" s="168"/>
      <c r="EV3109" s="168"/>
      <c r="EW3109" s="168"/>
      <c r="EX3109" s="168"/>
      <c r="EY3109" s="168"/>
      <c r="EZ3109" s="168"/>
      <c r="FA3109" s="168"/>
      <c r="FB3109" s="168"/>
      <c r="FC3109" s="168"/>
      <c r="FD3109" s="168"/>
    </row>
    <row r="3110" spans="1:160" s="5" customFormat="1" ht="24.9" customHeight="1" x14ac:dyDescent="0.3">
      <c r="A3110" s="263"/>
      <c r="B3110" s="263"/>
      <c r="C3110" s="265"/>
      <c r="D3110" s="481"/>
      <c r="E3110" s="482"/>
      <c r="F3110" s="482"/>
      <c r="G3110" s="482"/>
      <c r="H3110" s="482"/>
      <c r="I3110" s="482"/>
      <c r="J3110" s="482"/>
      <c r="K3110" s="482"/>
      <c r="L3110" s="482"/>
      <c r="M3110" s="483"/>
      <c r="N3110" s="16"/>
      <c r="O3110" s="412"/>
      <c r="P3110" s="413"/>
      <c r="Q3110" s="8"/>
      <c r="R3110" s="8"/>
      <c r="S3110" s="8"/>
      <c r="T3110" s="9"/>
      <c r="U3110" s="17"/>
      <c r="V3110" s="33"/>
      <c r="W3110" s="57"/>
      <c r="X3110" s="86"/>
      <c r="Y3110" s="33"/>
      <c r="Z3110" s="36"/>
      <c r="AA3110" s="36"/>
      <c r="AD3110" s="33"/>
      <c r="AG3110" s="33"/>
      <c r="AH3110" s="43"/>
      <c r="AI3110" s="43"/>
      <c r="AJ3110" s="43"/>
      <c r="AK3110" s="43"/>
      <c r="AL3110" s="43"/>
      <c r="AM3110" s="43"/>
      <c r="AN3110" s="43"/>
      <c r="AO3110" s="43"/>
      <c r="AP3110" s="43"/>
      <c r="AQ3110" s="43"/>
      <c r="AR3110" s="43"/>
      <c r="AS3110" s="43"/>
      <c r="AT3110" s="43"/>
      <c r="AU3110" s="44"/>
      <c r="AV3110" s="33"/>
      <c r="AW3110" s="33"/>
      <c r="AX3110" s="33"/>
      <c r="AZ3110" s="141"/>
      <c r="BE3110" s="168"/>
      <c r="BF3110" s="168"/>
      <c r="BG3110" s="168"/>
      <c r="BH3110" s="168"/>
      <c r="BI3110" s="168"/>
      <c r="BJ3110" s="168"/>
      <c r="BK3110" s="168"/>
      <c r="BL3110" s="168"/>
      <c r="BM3110" s="168"/>
      <c r="DK3110" s="168"/>
      <c r="DL3110" s="168"/>
      <c r="DM3110" s="168"/>
      <c r="DN3110" s="168"/>
      <c r="DO3110" s="168"/>
      <c r="DP3110" s="168"/>
      <c r="DQ3110" s="168"/>
      <c r="DR3110" s="168"/>
      <c r="DS3110" s="168"/>
      <c r="DT3110" s="168"/>
      <c r="DU3110" s="168"/>
      <c r="DV3110" s="168"/>
      <c r="DW3110" s="168"/>
      <c r="DX3110" s="168"/>
      <c r="DY3110" s="168"/>
      <c r="DZ3110" s="168"/>
      <c r="EA3110" s="168"/>
      <c r="EB3110" s="168"/>
      <c r="EC3110" s="168"/>
      <c r="ED3110" s="168"/>
      <c r="EE3110" s="168"/>
      <c r="EF3110" s="168"/>
      <c r="EG3110" s="168"/>
      <c r="EH3110" s="168"/>
      <c r="EI3110" s="168"/>
      <c r="EJ3110" s="168"/>
      <c r="EK3110" s="168"/>
      <c r="EL3110" s="168"/>
      <c r="EM3110" s="168"/>
      <c r="EN3110" s="168"/>
      <c r="EO3110" s="168"/>
      <c r="EP3110" s="168"/>
      <c r="EQ3110" s="168"/>
      <c r="ER3110" s="168"/>
      <c r="ES3110" s="168"/>
      <c r="ET3110" s="168"/>
      <c r="EU3110" s="168"/>
      <c r="EV3110" s="168"/>
      <c r="EW3110" s="168"/>
      <c r="EX3110" s="168"/>
      <c r="EY3110" s="168"/>
      <c r="EZ3110" s="168"/>
      <c r="FA3110" s="168"/>
      <c r="FB3110" s="168"/>
      <c r="FC3110" s="168"/>
      <c r="FD3110" s="168"/>
    </row>
    <row r="3111" spans="1:160" s="5" customFormat="1" ht="24.9" customHeight="1" x14ac:dyDescent="0.3">
      <c r="A3111" s="263"/>
      <c r="B3111" s="263"/>
      <c r="C3111" s="265"/>
      <c r="D3111" s="481"/>
      <c r="E3111" s="482"/>
      <c r="F3111" s="482"/>
      <c r="G3111" s="482"/>
      <c r="H3111" s="482"/>
      <c r="I3111" s="482"/>
      <c r="J3111" s="482"/>
      <c r="K3111" s="482"/>
      <c r="L3111" s="482"/>
      <c r="M3111" s="483"/>
      <c r="N3111" s="16"/>
      <c r="O3111" s="412"/>
      <c r="P3111" s="413"/>
      <c r="Q3111" s="8"/>
      <c r="R3111" s="8"/>
      <c r="S3111" s="8"/>
      <c r="T3111" s="9"/>
      <c r="U3111" s="17"/>
      <c r="V3111" s="33"/>
      <c r="W3111" s="57"/>
      <c r="X3111" s="86"/>
      <c r="Y3111" s="33"/>
      <c r="Z3111" s="36"/>
      <c r="AA3111" s="36"/>
      <c r="AD3111" s="33"/>
      <c r="AG3111" s="33"/>
      <c r="AH3111" s="43"/>
      <c r="AI3111" s="43"/>
      <c r="AJ3111" s="43"/>
      <c r="AK3111" s="43"/>
      <c r="AL3111" s="43"/>
      <c r="AM3111" s="43"/>
      <c r="AN3111" s="43"/>
      <c r="AO3111" s="43"/>
      <c r="AP3111" s="43"/>
      <c r="AQ3111" s="43"/>
      <c r="AR3111" s="43"/>
      <c r="AS3111" s="43"/>
      <c r="AT3111" s="43"/>
      <c r="AU3111" s="44"/>
      <c r="AV3111" s="33"/>
      <c r="AW3111" s="33"/>
      <c r="AX3111" s="33"/>
      <c r="AZ3111" s="141"/>
      <c r="BE3111" s="168"/>
      <c r="BF3111" s="168"/>
      <c r="BG3111" s="168"/>
      <c r="BH3111" s="168"/>
      <c r="BI3111" s="168"/>
      <c r="BJ3111" s="168"/>
      <c r="BK3111" s="168"/>
      <c r="BL3111" s="168"/>
      <c r="BM3111" s="168"/>
      <c r="DK3111" s="168"/>
      <c r="DL3111" s="168"/>
      <c r="DM3111" s="168"/>
      <c r="DN3111" s="168"/>
      <c r="DO3111" s="168"/>
      <c r="DP3111" s="168"/>
      <c r="DQ3111" s="168"/>
      <c r="DR3111" s="168"/>
      <c r="DS3111" s="168"/>
      <c r="DT3111" s="168"/>
      <c r="DU3111" s="168"/>
      <c r="DV3111" s="168"/>
      <c r="DW3111" s="168"/>
      <c r="DX3111" s="168"/>
      <c r="DY3111" s="168"/>
      <c r="DZ3111" s="168"/>
      <c r="EA3111" s="168"/>
      <c r="EB3111" s="168"/>
      <c r="EC3111" s="168"/>
      <c r="ED3111" s="168"/>
      <c r="EE3111" s="168"/>
      <c r="EF3111" s="168"/>
      <c r="EG3111" s="168"/>
      <c r="EH3111" s="168"/>
      <c r="EI3111" s="168"/>
      <c r="EJ3111" s="168"/>
      <c r="EK3111" s="168"/>
      <c r="EL3111" s="168"/>
      <c r="EM3111" s="168"/>
      <c r="EN3111" s="168"/>
      <c r="EO3111" s="168"/>
      <c r="EP3111" s="168"/>
      <c r="EQ3111" s="168"/>
      <c r="ER3111" s="168"/>
      <c r="ES3111" s="168"/>
      <c r="ET3111" s="168"/>
      <c r="EU3111" s="168"/>
      <c r="EV3111" s="168"/>
      <c r="EW3111" s="168"/>
      <c r="EX3111" s="168"/>
      <c r="EY3111" s="168"/>
      <c r="EZ3111" s="168"/>
      <c r="FA3111" s="168"/>
      <c r="FB3111" s="168"/>
      <c r="FC3111" s="168"/>
      <c r="FD3111" s="168"/>
    </row>
    <row r="3112" spans="1:160" s="5" customFormat="1" ht="24.9" customHeight="1" x14ac:dyDescent="0.3">
      <c r="A3112" s="263"/>
      <c r="B3112" s="263"/>
      <c r="C3112" s="265"/>
      <c r="D3112" s="481"/>
      <c r="E3112" s="482"/>
      <c r="F3112" s="482"/>
      <c r="G3112" s="482"/>
      <c r="H3112" s="482"/>
      <c r="I3112" s="482"/>
      <c r="J3112" s="482"/>
      <c r="K3112" s="482"/>
      <c r="L3112" s="482"/>
      <c r="M3112" s="483"/>
      <c r="N3112" s="16"/>
      <c r="O3112" s="412"/>
      <c r="P3112" s="413"/>
      <c r="Q3112" s="8"/>
      <c r="R3112" s="8"/>
      <c r="S3112" s="8"/>
      <c r="T3112" s="9"/>
      <c r="U3112" s="17"/>
      <c r="V3112" s="33"/>
      <c r="W3112" s="57"/>
      <c r="X3112" s="86"/>
      <c r="Y3112" s="33"/>
      <c r="Z3112" s="36"/>
      <c r="AA3112" s="36"/>
      <c r="AD3112" s="33"/>
      <c r="AG3112" s="33"/>
      <c r="AH3112" s="43"/>
      <c r="AI3112" s="43"/>
      <c r="AJ3112" s="43"/>
      <c r="AK3112" s="43"/>
      <c r="AL3112" s="43"/>
      <c r="AM3112" s="43"/>
      <c r="AN3112" s="43"/>
      <c r="AO3112" s="43"/>
      <c r="AP3112" s="43"/>
      <c r="AQ3112" s="43"/>
      <c r="AR3112" s="43"/>
      <c r="AS3112" s="43"/>
      <c r="AT3112" s="43"/>
      <c r="AU3112" s="44"/>
      <c r="AV3112" s="33"/>
      <c r="AW3112" s="33"/>
      <c r="AX3112" s="33"/>
      <c r="AZ3112" s="141"/>
      <c r="BE3112" s="168"/>
      <c r="BF3112" s="168"/>
      <c r="BG3112" s="168"/>
      <c r="BH3112" s="168"/>
      <c r="BI3112" s="168"/>
      <c r="BJ3112" s="168"/>
      <c r="BK3112" s="168"/>
      <c r="BL3112" s="168"/>
      <c r="BM3112" s="168"/>
      <c r="DK3112" s="168"/>
      <c r="DL3112" s="168"/>
      <c r="DM3112" s="168"/>
      <c r="DN3112" s="168"/>
      <c r="DO3112" s="168"/>
      <c r="DP3112" s="168"/>
      <c r="DQ3112" s="168"/>
      <c r="DR3112" s="168"/>
      <c r="DS3112" s="168"/>
      <c r="DT3112" s="168"/>
      <c r="DU3112" s="168"/>
      <c r="DV3112" s="168"/>
      <c r="DW3112" s="168"/>
      <c r="DX3112" s="168"/>
      <c r="DY3112" s="168"/>
      <c r="DZ3112" s="168"/>
      <c r="EA3112" s="168"/>
      <c r="EB3112" s="168"/>
      <c r="EC3112" s="168"/>
      <c r="ED3112" s="168"/>
      <c r="EE3112" s="168"/>
      <c r="EF3112" s="168"/>
      <c r="EG3112" s="168"/>
      <c r="EH3112" s="168"/>
      <c r="EI3112" s="168"/>
      <c r="EJ3112" s="168"/>
      <c r="EK3112" s="168"/>
      <c r="EL3112" s="168"/>
      <c r="EM3112" s="168"/>
      <c r="EN3112" s="168"/>
      <c r="EO3112" s="168"/>
      <c r="EP3112" s="168"/>
      <c r="EQ3112" s="168"/>
      <c r="ER3112" s="168"/>
      <c r="ES3112" s="168"/>
      <c r="ET3112" s="168"/>
      <c r="EU3112" s="168"/>
      <c r="EV3112" s="168"/>
      <c r="EW3112" s="168"/>
      <c r="EX3112" s="168"/>
      <c r="EY3112" s="168"/>
      <c r="EZ3112" s="168"/>
      <c r="FA3112" s="168"/>
      <c r="FB3112" s="168"/>
      <c r="FC3112" s="168"/>
      <c r="FD3112" s="168"/>
    </row>
    <row r="3113" spans="1:160" s="5" customFormat="1" ht="24.9" customHeight="1" x14ac:dyDescent="0.3">
      <c r="A3113" s="263"/>
      <c r="B3113" s="263"/>
      <c r="C3113" s="265"/>
      <c r="D3113" s="481"/>
      <c r="E3113" s="482"/>
      <c r="F3113" s="482"/>
      <c r="G3113" s="482"/>
      <c r="H3113" s="482"/>
      <c r="I3113" s="482"/>
      <c r="J3113" s="482"/>
      <c r="K3113" s="482"/>
      <c r="L3113" s="482"/>
      <c r="M3113" s="483"/>
      <c r="N3113" s="16"/>
      <c r="O3113" s="412"/>
      <c r="P3113" s="413"/>
      <c r="Q3113" s="8"/>
      <c r="R3113" s="8"/>
      <c r="S3113" s="8"/>
      <c r="T3113" s="9"/>
      <c r="U3113" s="17"/>
      <c r="V3113" s="33"/>
      <c r="W3113" s="57"/>
      <c r="X3113" s="86"/>
      <c r="Y3113" s="33"/>
      <c r="Z3113" s="36"/>
      <c r="AA3113" s="36"/>
      <c r="AD3113" s="33"/>
      <c r="AG3113" s="33"/>
      <c r="AH3113" s="43"/>
      <c r="AI3113" s="43"/>
      <c r="AJ3113" s="43"/>
      <c r="AK3113" s="43"/>
      <c r="AL3113" s="43"/>
      <c r="AM3113" s="43"/>
      <c r="AN3113" s="43"/>
      <c r="AO3113" s="43"/>
      <c r="AP3113" s="43"/>
      <c r="AQ3113" s="43"/>
      <c r="AR3113" s="43"/>
      <c r="AS3113" s="43"/>
      <c r="AT3113" s="43"/>
      <c r="AU3113" s="44"/>
      <c r="AV3113" s="33"/>
      <c r="AW3113" s="33"/>
      <c r="AX3113" s="33"/>
      <c r="AZ3113" s="141"/>
      <c r="BE3113" s="168"/>
      <c r="BF3113" s="168"/>
      <c r="BG3113" s="168"/>
      <c r="BH3113" s="168"/>
      <c r="BI3113" s="168"/>
      <c r="BJ3113" s="168"/>
      <c r="BK3113" s="168"/>
      <c r="BL3113" s="168"/>
      <c r="BM3113" s="168"/>
      <c r="DK3113" s="168"/>
      <c r="DL3113" s="168"/>
      <c r="DM3113" s="168"/>
      <c r="DN3113" s="168"/>
      <c r="DO3113" s="168"/>
      <c r="DP3113" s="168"/>
      <c r="DQ3113" s="168"/>
      <c r="DR3113" s="168"/>
      <c r="DS3113" s="168"/>
      <c r="DT3113" s="168"/>
      <c r="DU3113" s="168"/>
      <c r="DV3113" s="168"/>
      <c r="DW3113" s="168"/>
      <c r="DX3113" s="168"/>
      <c r="DY3113" s="168"/>
      <c r="DZ3113" s="168"/>
      <c r="EA3113" s="168"/>
      <c r="EB3113" s="168"/>
      <c r="EC3113" s="168"/>
      <c r="ED3113" s="168"/>
      <c r="EE3113" s="168"/>
      <c r="EF3113" s="168"/>
      <c r="EG3113" s="168"/>
      <c r="EH3113" s="168"/>
      <c r="EI3113" s="168"/>
      <c r="EJ3113" s="168"/>
      <c r="EK3113" s="168"/>
      <c r="EL3113" s="168"/>
      <c r="EM3113" s="168"/>
      <c r="EN3113" s="168"/>
      <c r="EO3113" s="168"/>
      <c r="EP3113" s="168"/>
      <c r="EQ3113" s="168"/>
      <c r="ER3113" s="168"/>
      <c r="ES3113" s="168"/>
      <c r="ET3113" s="168"/>
      <c r="EU3113" s="168"/>
      <c r="EV3113" s="168"/>
      <c r="EW3113" s="168"/>
      <c r="EX3113" s="168"/>
      <c r="EY3113" s="168"/>
      <c r="EZ3113" s="168"/>
      <c r="FA3113" s="168"/>
      <c r="FB3113" s="168"/>
      <c r="FC3113" s="168"/>
      <c r="FD3113" s="168"/>
    </row>
    <row r="3114" spans="1:160" s="5" customFormat="1" ht="24.9" customHeight="1" x14ac:dyDescent="0.3">
      <c r="A3114" s="263"/>
      <c r="B3114" s="263"/>
      <c r="C3114" s="265"/>
      <c r="D3114" s="481"/>
      <c r="E3114" s="482"/>
      <c r="F3114" s="482"/>
      <c r="G3114" s="482"/>
      <c r="H3114" s="482"/>
      <c r="I3114" s="482"/>
      <c r="J3114" s="482"/>
      <c r="K3114" s="482"/>
      <c r="L3114" s="482"/>
      <c r="M3114" s="483"/>
      <c r="N3114" s="16"/>
      <c r="O3114" s="412"/>
      <c r="P3114" s="413"/>
      <c r="Q3114" s="8"/>
      <c r="R3114" s="8"/>
      <c r="S3114" s="8"/>
      <c r="T3114" s="9"/>
      <c r="U3114" s="17"/>
      <c r="V3114" s="33"/>
      <c r="W3114" s="57"/>
      <c r="X3114" s="86"/>
      <c r="Y3114" s="33"/>
      <c r="Z3114" s="36"/>
      <c r="AA3114" s="36"/>
      <c r="AD3114" s="33"/>
      <c r="AG3114" s="33"/>
      <c r="AH3114" s="43"/>
      <c r="AI3114" s="43"/>
      <c r="AJ3114" s="43"/>
      <c r="AK3114" s="43"/>
      <c r="AL3114" s="43"/>
      <c r="AM3114" s="43"/>
      <c r="AN3114" s="43"/>
      <c r="AO3114" s="43"/>
      <c r="AP3114" s="43"/>
      <c r="AQ3114" s="43"/>
      <c r="AR3114" s="43"/>
      <c r="AS3114" s="43"/>
      <c r="AT3114" s="43"/>
      <c r="AU3114" s="44"/>
      <c r="AV3114" s="33"/>
      <c r="AW3114" s="33"/>
      <c r="AX3114" s="33"/>
      <c r="AZ3114" s="141"/>
      <c r="BE3114" s="168"/>
      <c r="BF3114" s="168"/>
      <c r="BG3114" s="168"/>
      <c r="BH3114" s="168"/>
      <c r="BI3114" s="168"/>
      <c r="BJ3114" s="168"/>
      <c r="BK3114" s="168"/>
      <c r="BL3114" s="168"/>
      <c r="BM3114" s="168"/>
      <c r="DK3114" s="168"/>
      <c r="DL3114" s="168"/>
      <c r="DM3114" s="168"/>
      <c r="DN3114" s="168"/>
      <c r="DO3114" s="168"/>
      <c r="DP3114" s="168"/>
      <c r="DQ3114" s="168"/>
      <c r="DR3114" s="168"/>
      <c r="DS3114" s="168"/>
      <c r="DT3114" s="168"/>
      <c r="DU3114" s="168"/>
      <c r="DV3114" s="168"/>
      <c r="DW3114" s="168"/>
      <c r="DX3114" s="168"/>
      <c r="DY3114" s="168"/>
      <c r="DZ3114" s="168"/>
      <c r="EA3114" s="168"/>
      <c r="EB3114" s="168"/>
      <c r="EC3114" s="168"/>
      <c r="ED3114" s="168"/>
      <c r="EE3114" s="168"/>
      <c r="EF3114" s="168"/>
      <c r="EG3114" s="168"/>
      <c r="EH3114" s="168"/>
      <c r="EI3114" s="168"/>
      <c r="EJ3114" s="168"/>
      <c r="EK3114" s="168"/>
      <c r="EL3114" s="168"/>
      <c r="EM3114" s="168"/>
      <c r="EN3114" s="168"/>
      <c r="EO3114" s="168"/>
      <c r="EP3114" s="168"/>
      <c r="EQ3114" s="168"/>
      <c r="ER3114" s="168"/>
      <c r="ES3114" s="168"/>
      <c r="ET3114" s="168"/>
      <c r="EU3114" s="168"/>
      <c r="EV3114" s="168"/>
      <c r="EW3114" s="168"/>
      <c r="EX3114" s="168"/>
      <c r="EY3114" s="168"/>
      <c r="EZ3114" s="168"/>
      <c r="FA3114" s="168"/>
      <c r="FB3114" s="168"/>
      <c r="FC3114" s="168"/>
      <c r="FD3114" s="168"/>
    </row>
    <row r="3115" spans="1:160" s="5" customFormat="1" ht="24.9" customHeight="1" x14ac:dyDescent="0.3">
      <c r="A3115" s="263"/>
      <c r="B3115" s="263"/>
      <c r="C3115" s="265"/>
      <c r="D3115" s="481"/>
      <c r="E3115" s="482"/>
      <c r="F3115" s="482"/>
      <c r="G3115" s="482"/>
      <c r="H3115" s="482"/>
      <c r="I3115" s="482"/>
      <c r="J3115" s="482"/>
      <c r="K3115" s="482"/>
      <c r="L3115" s="482"/>
      <c r="M3115" s="483"/>
      <c r="N3115" s="16"/>
      <c r="O3115" s="412"/>
      <c r="P3115" s="413"/>
      <c r="Q3115" s="8"/>
      <c r="R3115" s="8"/>
      <c r="S3115" s="8"/>
      <c r="T3115" s="9"/>
      <c r="U3115" s="17"/>
      <c r="V3115" s="33"/>
      <c r="W3115" s="57"/>
      <c r="X3115" s="86"/>
      <c r="Y3115" s="33"/>
      <c r="Z3115" s="36"/>
      <c r="AA3115" s="36"/>
      <c r="AD3115" s="33"/>
      <c r="AG3115" s="33"/>
      <c r="AH3115" s="43"/>
      <c r="AI3115" s="43"/>
      <c r="AJ3115" s="43"/>
      <c r="AK3115" s="43"/>
      <c r="AL3115" s="43"/>
      <c r="AM3115" s="43"/>
      <c r="AN3115" s="43"/>
      <c r="AO3115" s="43"/>
      <c r="AP3115" s="43"/>
      <c r="AQ3115" s="43"/>
      <c r="AR3115" s="43"/>
      <c r="AS3115" s="43"/>
      <c r="AT3115" s="43"/>
      <c r="AU3115" s="44"/>
      <c r="AV3115" s="33"/>
      <c r="AW3115" s="33"/>
      <c r="AX3115" s="33"/>
      <c r="AZ3115" s="141"/>
      <c r="BE3115" s="168"/>
      <c r="BF3115" s="168"/>
      <c r="BG3115" s="168"/>
      <c r="BH3115" s="168"/>
      <c r="BI3115" s="168"/>
      <c r="BJ3115" s="168"/>
      <c r="BK3115" s="168"/>
      <c r="BL3115" s="168"/>
      <c r="BM3115" s="168"/>
      <c r="DK3115" s="168"/>
      <c r="DL3115" s="168"/>
      <c r="DM3115" s="168"/>
      <c r="DN3115" s="168"/>
      <c r="DO3115" s="168"/>
      <c r="DP3115" s="168"/>
      <c r="DQ3115" s="168"/>
      <c r="DR3115" s="168"/>
      <c r="DS3115" s="168"/>
      <c r="DT3115" s="168"/>
      <c r="DU3115" s="168"/>
      <c r="DV3115" s="168"/>
      <c r="DW3115" s="168"/>
      <c r="DX3115" s="168"/>
      <c r="DY3115" s="168"/>
      <c r="DZ3115" s="168"/>
      <c r="EA3115" s="168"/>
      <c r="EB3115" s="168"/>
      <c r="EC3115" s="168"/>
      <c r="ED3115" s="168"/>
      <c r="EE3115" s="168"/>
      <c r="EF3115" s="168"/>
      <c r="EG3115" s="168"/>
      <c r="EH3115" s="168"/>
      <c r="EI3115" s="168"/>
      <c r="EJ3115" s="168"/>
      <c r="EK3115" s="168"/>
      <c r="EL3115" s="168"/>
      <c r="EM3115" s="168"/>
      <c r="EN3115" s="168"/>
      <c r="EO3115" s="168"/>
      <c r="EP3115" s="168"/>
      <c r="EQ3115" s="168"/>
      <c r="ER3115" s="168"/>
      <c r="ES3115" s="168"/>
      <c r="ET3115" s="168"/>
      <c r="EU3115" s="168"/>
      <c r="EV3115" s="168"/>
      <c r="EW3115" s="168"/>
      <c r="EX3115" s="168"/>
      <c r="EY3115" s="168"/>
      <c r="EZ3115" s="168"/>
      <c r="FA3115" s="168"/>
      <c r="FB3115" s="168"/>
      <c r="FC3115" s="168"/>
      <c r="FD3115" s="168"/>
    </row>
    <row r="3116" spans="1:160" s="5" customFormat="1" ht="24.9" customHeight="1" x14ac:dyDescent="0.3">
      <c r="A3116" s="263"/>
      <c r="B3116" s="263"/>
      <c r="C3116" s="265"/>
      <c r="D3116" s="481"/>
      <c r="E3116" s="482"/>
      <c r="F3116" s="482"/>
      <c r="G3116" s="482"/>
      <c r="H3116" s="482"/>
      <c r="I3116" s="482"/>
      <c r="J3116" s="482"/>
      <c r="K3116" s="482"/>
      <c r="L3116" s="482"/>
      <c r="M3116" s="483"/>
      <c r="N3116" s="16"/>
      <c r="O3116" s="412"/>
      <c r="P3116" s="413"/>
      <c r="Q3116" s="8"/>
      <c r="R3116" s="8"/>
      <c r="S3116" s="8"/>
      <c r="T3116" s="9"/>
      <c r="U3116" s="17"/>
      <c r="V3116" s="33"/>
      <c r="W3116" s="57"/>
      <c r="X3116" s="86"/>
      <c r="Y3116" s="33"/>
      <c r="Z3116" s="36"/>
      <c r="AA3116" s="36"/>
      <c r="AD3116" s="33"/>
      <c r="AG3116" s="33"/>
      <c r="AH3116" s="43"/>
      <c r="AI3116" s="43"/>
      <c r="AJ3116" s="43"/>
      <c r="AK3116" s="43"/>
      <c r="AL3116" s="43"/>
      <c r="AM3116" s="43"/>
      <c r="AN3116" s="43"/>
      <c r="AO3116" s="43"/>
      <c r="AP3116" s="43"/>
      <c r="AQ3116" s="43"/>
      <c r="AR3116" s="43"/>
      <c r="AS3116" s="43"/>
      <c r="AT3116" s="43"/>
      <c r="AU3116" s="44"/>
      <c r="AV3116" s="33"/>
      <c r="AW3116" s="33"/>
      <c r="AX3116" s="33"/>
      <c r="AZ3116" s="141"/>
      <c r="BE3116" s="168"/>
      <c r="BF3116" s="168"/>
      <c r="BG3116" s="168"/>
      <c r="BH3116" s="168"/>
      <c r="BI3116" s="168"/>
      <c r="BJ3116" s="168"/>
      <c r="BK3116" s="168"/>
      <c r="BL3116" s="168"/>
      <c r="BM3116" s="168"/>
      <c r="DK3116" s="168"/>
      <c r="DL3116" s="168"/>
      <c r="DM3116" s="168"/>
      <c r="DN3116" s="168"/>
      <c r="DO3116" s="168"/>
      <c r="DP3116" s="168"/>
      <c r="DQ3116" s="168"/>
      <c r="DR3116" s="168"/>
      <c r="DS3116" s="168"/>
      <c r="DT3116" s="168"/>
      <c r="DU3116" s="168"/>
      <c r="DV3116" s="168"/>
      <c r="DW3116" s="168"/>
      <c r="DX3116" s="168"/>
      <c r="DY3116" s="168"/>
      <c r="DZ3116" s="168"/>
      <c r="EA3116" s="168"/>
      <c r="EB3116" s="168"/>
      <c r="EC3116" s="168"/>
      <c r="ED3116" s="168"/>
      <c r="EE3116" s="168"/>
      <c r="EF3116" s="168"/>
      <c r="EG3116" s="168"/>
      <c r="EH3116" s="168"/>
      <c r="EI3116" s="168"/>
      <c r="EJ3116" s="168"/>
      <c r="EK3116" s="168"/>
      <c r="EL3116" s="168"/>
      <c r="EM3116" s="168"/>
      <c r="EN3116" s="168"/>
      <c r="EO3116" s="168"/>
      <c r="EP3116" s="168"/>
      <c r="EQ3116" s="168"/>
      <c r="ER3116" s="168"/>
      <c r="ES3116" s="168"/>
      <c r="ET3116" s="168"/>
      <c r="EU3116" s="168"/>
      <c r="EV3116" s="168"/>
      <c r="EW3116" s="168"/>
      <c r="EX3116" s="168"/>
      <c r="EY3116" s="168"/>
      <c r="EZ3116" s="168"/>
      <c r="FA3116" s="168"/>
      <c r="FB3116" s="168"/>
      <c r="FC3116" s="168"/>
      <c r="FD3116" s="168"/>
    </row>
    <row r="3117" spans="1:160" s="5" customFormat="1" ht="24.9" customHeight="1" x14ac:dyDescent="0.3">
      <c r="A3117" s="263"/>
      <c r="B3117" s="263"/>
      <c r="C3117" s="265"/>
      <c r="D3117" s="481"/>
      <c r="E3117" s="482"/>
      <c r="F3117" s="482"/>
      <c r="G3117" s="482"/>
      <c r="H3117" s="482"/>
      <c r="I3117" s="482"/>
      <c r="J3117" s="482"/>
      <c r="K3117" s="482"/>
      <c r="L3117" s="482"/>
      <c r="M3117" s="483"/>
      <c r="N3117" s="16"/>
      <c r="O3117" s="412"/>
      <c r="P3117" s="413"/>
      <c r="Q3117" s="8"/>
      <c r="R3117" s="8"/>
      <c r="S3117" s="8"/>
      <c r="T3117" s="9"/>
      <c r="U3117" s="17"/>
      <c r="V3117" s="33"/>
      <c r="W3117" s="57"/>
      <c r="X3117" s="86"/>
      <c r="Y3117" s="33"/>
      <c r="Z3117" s="36"/>
      <c r="AA3117" s="36"/>
      <c r="AD3117" s="33"/>
      <c r="AG3117" s="33"/>
      <c r="AH3117" s="43"/>
      <c r="AI3117" s="43"/>
      <c r="AJ3117" s="43"/>
      <c r="AK3117" s="43"/>
      <c r="AL3117" s="43"/>
      <c r="AM3117" s="43"/>
      <c r="AN3117" s="43"/>
      <c r="AO3117" s="43"/>
      <c r="AP3117" s="43"/>
      <c r="AQ3117" s="43"/>
      <c r="AR3117" s="43"/>
      <c r="AS3117" s="43"/>
      <c r="AT3117" s="43"/>
      <c r="AU3117" s="44"/>
      <c r="AV3117" s="33"/>
      <c r="AW3117" s="33"/>
      <c r="AX3117" s="33"/>
      <c r="AZ3117" s="141"/>
      <c r="BE3117" s="168"/>
      <c r="BF3117" s="168"/>
      <c r="BG3117" s="168"/>
      <c r="BH3117" s="168"/>
      <c r="BI3117" s="168"/>
      <c r="BJ3117" s="168"/>
      <c r="BK3117" s="168"/>
      <c r="BL3117" s="168"/>
      <c r="BM3117" s="168"/>
      <c r="DK3117" s="168"/>
      <c r="DL3117" s="168"/>
      <c r="DM3117" s="168"/>
      <c r="DN3117" s="168"/>
      <c r="DO3117" s="168"/>
      <c r="DP3117" s="168"/>
      <c r="DQ3117" s="168"/>
      <c r="DR3117" s="168"/>
      <c r="DS3117" s="168"/>
      <c r="DT3117" s="168"/>
      <c r="DU3117" s="168"/>
      <c r="DV3117" s="168"/>
      <c r="DW3117" s="168"/>
      <c r="DX3117" s="168"/>
      <c r="DY3117" s="168"/>
      <c r="DZ3117" s="168"/>
      <c r="EA3117" s="168"/>
      <c r="EB3117" s="168"/>
      <c r="EC3117" s="168"/>
      <c r="ED3117" s="168"/>
      <c r="EE3117" s="168"/>
      <c r="EF3117" s="168"/>
      <c r="EG3117" s="168"/>
      <c r="EH3117" s="168"/>
      <c r="EI3117" s="168"/>
      <c r="EJ3117" s="168"/>
      <c r="EK3117" s="168"/>
      <c r="EL3117" s="168"/>
      <c r="EM3117" s="168"/>
      <c r="EN3117" s="168"/>
      <c r="EO3117" s="168"/>
      <c r="EP3117" s="168"/>
      <c r="EQ3117" s="168"/>
      <c r="ER3117" s="168"/>
      <c r="ES3117" s="168"/>
      <c r="ET3117" s="168"/>
      <c r="EU3117" s="168"/>
      <c r="EV3117" s="168"/>
      <c r="EW3117" s="168"/>
      <c r="EX3117" s="168"/>
      <c r="EY3117" s="168"/>
      <c r="EZ3117" s="168"/>
      <c r="FA3117" s="168"/>
      <c r="FB3117" s="168"/>
      <c r="FC3117" s="168"/>
      <c r="FD3117" s="168"/>
    </row>
    <row r="3118" spans="1:160" s="5" customFormat="1" ht="24.9" customHeight="1" x14ac:dyDescent="0.3">
      <c r="A3118" s="263"/>
      <c r="B3118" s="263"/>
      <c r="C3118" s="265"/>
      <c r="D3118" s="481"/>
      <c r="E3118" s="482"/>
      <c r="F3118" s="482"/>
      <c r="G3118" s="482"/>
      <c r="H3118" s="482"/>
      <c r="I3118" s="482"/>
      <c r="J3118" s="482"/>
      <c r="K3118" s="482"/>
      <c r="L3118" s="482"/>
      <c r="M3118" s="483"/>
      <c r="N3118" s="16"/>
      <c r="O3118" s="412"/>
      <c r="P3118" s="413"/>
      <c r="Q3118" s="8"/>
      <c r="R3118" s="8"/>
      <c r="S3118" s="8"/>
      <c r="T3118" s="9"/>
      <c r="U3118" s="17"/>
      <c r="V3118" s="33"/>
      <c r="W3118" s="57"/>
      <c r="X3118" s="86"/>
      <c r="Y3118" s="33"/>
      <c r="Z3118" s="36"/>
      <c r="AA3118" s="36"/>
      <c r="AD3118" s="33"/>
      <c r="AG3118" s="33"/>
      <c r="AH3118" s="43"/>
      <c r="AI3118" s="43"/>
      <c r="AJ3118" s="43"/>
      <c r="AK3118" s="43"/>
      <c r="AL3118" s="43"/>
      <c r="AM3118" s="43"/>
      <c r="AN3118" s="43"/>
      <c r="AO3118" s="43"/>
      <c r="AP3118" s="43"/>
      <c r="AQ3118" s="43"/>
      <c r="AR3118" s="43"/>
      <c r="AS3118" s="43"/>
      <c r="AT3118" s="43"/>
      <c r="AU3118" s="44"/>
      <c r="AV3118" s="33"/>
      <c r="AW3118" s="33"/>
      <c r="AX3118" s="33"/>
      <c r="AZ3118" s="141"/>
      <c r="BE3118" s="168"/>
      <c r="BF3118" s="168"/>
      <c r="BG3118" s="168"/>
      <c r="BH3118" s="168"/>
      <c r="BI3118" s="168"/>
      <c r="BJ3118" s="168"/>
      <c r="BK3118" s="168"/>
      <c r="BL3118" s="168"/>
      <c r="BM3118" s="168"/>
      <c r="DK3118" s="168"/>
      <c r="DL3118" s="168"/>
      <c r="DM3118" s="168"/>
      <c r="DN3118" s="168"/>
      <c r="DO3118" s="168"/>
      <c r="DP3118" s="168"/>
      <c r="DQ3118" s="168"/>
      <c r="DR3118" s="168"/>
      <c r="DS3118" s="168"/>
      <c r="DT3118" s="168"/>
      <c r="DU3118" s="168"/>
      <c r="DV3118" s="168"/>
      <c r="DW3118" s="168"/>
      <c r="DX3118" s="168"/>
      <c r="DY3118" s="168"/>
      <c r="DZ3118" s="168"/>
      <c r="EA3118" s="168"/>
      <c r="EB3118" s="168"/>
      <c r="EC3118" s="168"/>
      <c r="ED3118" s="168"/>
      <c r="EE3118" s="168"/>
      <c r="EF3118" s="168"/>
      <c r="EG3118" s="168"/>
      <c r="EH3118" s="168"/>
      <c r="EI3118" s="168"/>
      <c r="EJ3118" s="168"/>
      <c r="EK3118" s="168"/>
      <c r="EL3118" s="168"/>
      <c r="EM3118" s="168"/>
      <c r="EN3118" s="168"/>
      <c r="EO3118" s="168"/>
      <c r="EP3118" s="168"/>
      <c r="EQ3118" s="168"/>
      <c r="ER3118" s="168"/>
      <c r="ES3118" s="168"/>
      <c r="ET3118" s="168"/>
      <c r="EU3118" s="168"/>
      <c r="EV3118" s="168"/>
      <c r="EW3118" s="168"/>
      <c r="EX3118" s="168"/>
      <c r="EY3118" s="168"/>
      <c r="EZ3118" s="168"/>
      <c r="FA3118" s="168"/>
      <c r="FB3118" s="168"/>
      <c r="FC3118" s="168"/>
      <c r="FD3118" s="168"/>
    </row>
    <row r="3119" spans="1:160" s="5" customFormat="1" ht="24.9" customHeight="1" x14ac:dyDescent="0.3">
      <c r="A3119" s="263"/>
      <c r="B3119" s="263"/>
      <c r="C3119" s="265"/>
      <c r="D3119" s="481"/>
      <c r="E3119" s="482"/>
      <c r="F3119" s="482"/>
      <c r="G3119" s="482"/>
      <c r="H3119" s="482"/>
      <c r="I3119" s="482"/>
      <c r="J3119" s="482"/>
      <c r="K3119" s="482"/>
      <c r="L3119" s="482"/>
      <c r="M3119" s="483"/>
      <c r="N3119" s="16"/>
      <c r="O3119" s="412"/>
      <c r="P3119" s="413"/>
      <c r="Q3119" s="8"/>
      <c r="R3119" s="8"/>
      <c r="S3119" s="8"/>
      <c r="T3119" s="9"/>
      <c r="U3119" s="17"/>
      <c r="V3119" s="33"/>
      <c r="W3119" s="57"/>
      <c r="X3119" s="86"/>
      <c r="Y3119" s="33"/>
      <c r="Z3119" s="36"/>
      <c r="AA3119" s="36"/>
      <c r="AD3119" s="33"/>
      <c r="AG3119" s="33"/>
      <c r="AH3119" s="43"/>
      <c r="AI3119" s="43"/>
      <c r="AJ3119" s="43"/>
      <c r="AK3119" s="43"/>
      <c r="AL3119" s="43"/>
      <c r="AM3119" s="43"/>
      <c r="AN3119" s="43"/>
      <c r="AO3119" s="43"/>
      <c r="AP3119" s="43"/>
      <c r="AQ3119" s="43"/>
      <c r="AR3119" s="43"/>
      <c r="AS3119" s="43"/>
      <c r="AT3119" s="43"/>
      <c r="AU3119" s="44"/>
      <c r="AV3119" s="33"/>
      <c r="AW3119" s="33"/>
      <c r="AX3119" s="33"/>
      <c r="AZ3119" s="141"/>
      <c r="BE3119" s="168"/>
      <c r="BF3119" s="168"/>
      <c r="BG3119" s="168"/>
      <c r="BH3119" s="168"/>
      <c r="BI3119" s="168"/>
      <c r="BJ3119" s="168"/>
      <c r="BK3119" s="168"/>
      <c r="BL3119" s="168"/>
      <c r="BM3119" s="168"/>
      <c r="DK3119" s="168"/>
      <c r="DL3119" s="168"/>
      <c r="DM3119" s="168"/>
      <c r="DN3119" s="168"/>
      <c r="DO3119" s="168"/>
      <c r="DP3119" s="168"/>
      <c r="DQ3119" s="168"/>
      <c r="DR3119" s="168"/>
      <c r="DS3119" s="168"/>
      <c r="DT3119" s="168"/>
      <c r="DU3119" s="168"/>
      <c r="DV3119" s="168"/>
      <c r="DW3119" s="168"/>
      <c r="DX3119" s="168"/>
      <c r="DY3119" s="168"/>
      <c r="DZ3119" s="168"/>
      <c r="EA3119" s="168"/>
      <c r="EB3119" s="168"/>
      <c r="EC3119" s="168"/>
      <c r="ED3119" s="168"/>
      <c r="EE3119" s="168"/>
      <c r="EF3119" s="168"/>
      <c r="EG3119" s="168"/>
      <c r="EH3119" s="168"/>
      <c r="EI3119" s="168"/>
      <c r="EJ3119" s="168"/>
      <c r="EK3119" s="168"/>
      <c r="EL3119" s="168"/>
      <c r="EM3119" s="168"/>
      <c r="EN3119" s="168"/>
      <c r="EO3119" s="168"/>
      <c r="EP3119" s="168"/>
      <c r="EQ3119" s="168"/>
      <c r="ER3119" s="168"/>
      <c r="ES3119" s="168"/>
      <c r="ET3119" s="168"/>
      <c r="EU3119" s="168"/>
      <c r="EV3119" s="168"/>
      <c r="EW3119" s="168"/>
      <c r="EX3119" s="168"/>
      <c r="EY3119" s="168"/>
      <c r="EZ3119" s="168"/>
      <c r="FA3119" s="168"/>
      <c r="FB3119" s="168"/>
      <c r="FC3119" s="168"/>
      <c r="FD3119" s="168"/>
    </row>
    <row r="3120" spans="1:160" s="5" customFormat="1" ht="24.9" customHeight="1" x14ac:dyDescent="0.3">
      <c r="A3120" s="263"/>
      <c r="B3120" s="263"/>
      <c r="C3120" s="265"/>
      <c r="D3120" s="481"/>
      <c r="E3120" s="482"/>
      <c r="F3120" s="482"/>
      <c r="G3120" s="482"/>
      <c r="H3120" s="482"/>
      <c r="I3120" s="482"/>
      <c r="J3120" s="482"/>
      <c r="K3120" s="482"/>
      <c r="L3120" s="482"/>
      <c r="M3120" s="483"/>
      <c r="N3120" s="16"/>
      <c r="O3120" s="412"/>
      <c r="P3120" s="413"/>
      <c r="Q3120" s="8"/>
      <c r="R3120" s="8"/>
      <c r="S3120" s="8"/>
      <c r="T3120" s="9"/>
      <c r="U3120" s="17"/>
      <c r="V3120" s="33"/>
      <c r="W3120" s="57"/>
      <c r="X3120" s="86"/>
      <c r="Y3120" s="33"/>
      <c r="Z3120" s="36"/>
      <c r="AA3120" s="36"/>
      <c r="AD3120" s="33"/>
      <c r="AG3120" s="33"/>
      <c r="AH3120" s="43"/>
      <c r="AI3120" s="43"/>
      <c r="AJ3120" s="43"/>
      <c r="AK3120" s="43"/>
      <c r="AL3120" s="43"/>
      <c r="AM3120" s="43"/>
      <c r="AN3120" s="43"/>
      <c r="AO3120" s="43"/>
      <c r="AP3120" s="43"/>
      <c r="AQ3120" s="43"/>
      <c r="AR3120" s="43"/>
      <c r="AS3120" s="43"/>
      <c r="AT3120" s="43"/>
      <c r="AU3120" s="44"/>
      <c r="AV3120" s="33"/>
      <c r="AW3120" s="33"/>
      <c r="AX3120" s="33"/>
      <c r="AZ3120" s="141"/>
      <c r="BE3120" s="168"/>
      <c r="BF3120" s="168"/>
      <c r="BG3120" s="168"/>
      <c r="BH3120" s="168"/>
      <c r="BI3120" s="168"/>
      <c r="BJ3120" s="168"/>
      <c r="BK3120" s="168"/>
      <c r="BL3120" s="168"/>
      <c r="BM3120" s="168"/>
      <c r="DK3120" s="168"/>
      <c r="DL3120" s="168"/>
      <c r="DM3120" s="168"/>
      <c r="DN3120" s="168"/>
      <c r="DO3120" s="168"/>
      <c r="DP3120" s="168"/>
      <c r="DQ3120" s="168"/>
      <c r="DR3120" s="168"/>
      <c r="DS3120" s="168"/>
      <c r="DT3120" s="168"/>
      <c r="DU3120" s="168"/>
      <c r="DV3120" s="168"/>
      <c r="DW3120" s="168"/>
      <c r="DX3120" s="168"/>
      <c r="DY3120" s="168"/>
      <c r="DZ3120" s="168"/>
      <c r="EA3120" s="168"/>
      <c r="EB3120" s="168"/>
      <c r="EC3120" s="168"/>
      <c r="ED3120" s="168"/>
      <c r="EE3120" s="168"/>
      <c r="EF3120" s="168"/>
      <c r="EG3120" s="168"/>
      <c r="EH3120" s="168"/>
      <c r="EI3120" s="168"/>
      <c r="EJ3120" s="168"/>
      <c r="EK3120" s="168"/>
      <c r="EL3120" s="168"/>
      <c r="EM3120" s="168"/>
      <c r="EN3120" s="168"/>
      <c r="EO3120" s="168"/>
      <c r="EP3120" s="168"/>
      <c r="EQ3120" s="168"/>
      <c r="ER3120" s="168"/>
      <c r="ES3120" s="168"/>
      <c r="ET3120" s="168"/>
      <c r="EU3120" s="168"/>
      <c r="EV3120" s="168"/>
      <c r="EW3120" s="168"/>
      <c r="EX3120" s="168"/>
      <c r="EY3120" s="168"/>
      <c r="EZ3120" s="168"/>
      <c r="FA3120" s="168"/>
      <c r="FB3120" s="168"/>
      <c r="FC3120" s="168"/>
      <c r="FD3120" s="168"/>
    </row>
    <row r="3121" spans="1:160" s="5" customFormat="1" ht="24.9" customHeight="1" x14ac:dyDescent="0.3">
      <c r="A3121" s="263"/>
      <c r="B3121" s="263"/>
      <c r="C3121" s="265"/>
      <c r="D3121" s="481"/>
      <c r="E3121" s="482"/>
      <c r="F3121" s="482"/>
      <c r="G3121" s="482"/>
      <c r="H3121" s="482"/>
      <c r="I3121" s="482"/>
      <c r="J3121" s="482"/>
      <c r="K3121" s="482"/>
      <c r="L3121" s="482"/>
      <c r="M3121" s="483"/>
      <c r="N3121" s="16"/>
      <c r="O3121" s="412"/>
      <c r="P3121" s="413"/>
      <c r="Q3121" s="8"/>
      <c r="R3121" s="8"/>
      <c r="S3121" s="8"/>
      <c r="T3121" s="9"/>
      <c r="U3121" s="17"/>
      <c r="V3121" s="33"/>
      <c r="W3121" s="57"/>
      <c r="X3121" s="86"/>
      <c r="Y3121" s="33"/>
      <c r="Z3121" s="36"/>
      <c r="AA3121" s="36"/>
      <c r="AD3121" s="33"/>
      <c r="AG3121" s="33"/>
      <c r="AH3121" s="43"/>
      <c r="AI3121" s="43"/>
      <c r="AJ3121" s="43"/>
      <c r="AK3121" s="43"/>
      <c r="AL3121" s="43"/>
      <c r="AM3121" s="43"/>
      <c r="AN3121" s="43"/>
      <c r="AO3121" s="43"/>
      <c r="AP3121" s="43"/>
      <c r="AQ3121" s="43"/>
      <c r="AR3121" s="43"/>
      <c r="AS3121" s="43"/>
      <c r="AT3121" s="43"/>
      <c r="AU3121" s="44"/>
      <c r="AV3121" s="33"/>
      <c r="AW3121" s="33"/>
      <c r="AX3121" s="33"/>
      <c r="AZ3121" s="141"/>
      <c r="BE3121" s="168"/>
      <c r="BF3121" s="168"/>
      <c r="BG3121" s="168"/>
      <c r="BH3121" s="168"/>
      <c r="BI3121" s="168"/>
      <c r="BJ3121" s="168"/>
      <c r="BK3121" s="168"/>
      <c r="BL3121" s="168"/>
      <c r="BM3121" s="168"/>
      <c r="DK3121" s="168"/>
      <c r="DL3121" s="168"/>
      <c r="DM3121" s="168"/>
      <c r="DN3121" s="168"/>
      <c r="DO3121" s="168"/>
      <c r="DP3121" s="168"/>
      <c r="DQ3121" s="168"/>
      <c r="DR3121" s="168"/>
      <c r="DS3121" s="168"/>
      <c r="DT3121" s="168"/>
      <c r="DU3121" s="168"/>
      <c r="DV3121" s="168"/>
      <c r="DW3121" s="168"/>
      <c r="DX3121" s="168"/>
      <c r="DY3121" s="168"/>
      <c r="DZ3121" s="168"/>
      <c r="EA3121" s="168"/>
      <c r="EB3121" s="168"/>
      <c r="EC3121" s="168"/>
      <c r="ED3121" s="168"/>
      <c r="EE3121" s="168"/>
      <c r="EF3121" s="168"/>
      <c r="EG3121" s="168"/>
      <c r="EH3121" s="168"/>
      <c r="EI3121" s="168"/>
      <c r="EJ3121" s="168"/>
      <c r="EK3121" s="168"/>
      <c r="EL3121" s="168"/>
      <c r="EM3121" s="168"/>
      <c r="EN3121" s="168"/>
      <c r="EO3121" s="168"/>
      <c r="EP3121" s="168"/>
      <c r="EQ3121" s="168"/>
      <c r="ER3121" s="168"/>
      <c r="ES3121" s="168"/>
      <c r="ET3121" s="168"/>
      <c r="EU3121" s="168"/>
      <c r="EV3121" s="168"/>
      <c r="EW3121" s="168"/>
      <c r="EX3121" s="168"/>
      <c r="EY3121" s="168"/>
      <c r="EZ3121" s="168"/>
      <c r="FA3121" s="168"/>
      <c r="FB3121" s="168"/>
      <c r="FC3121" s="168"/>
      <c r="FD3121" s="168"/>
    </row>
    <row r="3122" spans="1:160" s="5" customFormat="1" ht="24.9" customHeight="1" x14ac:dyDescent="0.3">
      <c r="A3122" s="263"/>
      <c r="B3122" s="263"/>
      <c r="C3122" s="265"/>
      <c r="D3122" s="481"/>
      <c r="E3122" s="482"/>
      <c r="F3122" s="482"/>
      <c r="G3122" s="482"/>
      <c r="H3122" s="482"/>
      <c r="I3122" s="482"/>
      <c r="J3122" s="482"/>
      <c r="K3122" s="482"/>
      <c r="L3122" s="482"/>
      <c r="M3122" s="483"/>
      <c r="N3122" s="16"/>
      <c r="O3122" s="412"/>
      <c r="P3122" s="413"/>
      <c r="Q3122" s="8"/>
      <c r="R3122" s="8"/>
      <c r="S3122" s="8"/>
      <c r="T3122" s="9"/>
      <c r="U3122" s="17"/>
      <c r="V3122" s="33"/>
      <c r="W3122" s="57"/>
      <c r="X3122" s="86"/>
      <c r="Y3122" s="33"/>
      <c r="Z3122" s="36"/>
      <c r="AA3122" s="36"/>
      <c r="AD3122" s="33"/>
      <c r="AG3122" s="33"/>
      <c r="AH3122" s="43"/>
      <c r="AI3122" s="43"/>
      <c r="AJ3122" s="43"/>
      <c r="AK3122" s="43"/>
      <c r="AL3122" s="43"/>
      <c r="AM3122" s="43"/>
      <c r="AN3122" s="43"/>
      <c r="AO3122" s="43"/>
      <c r="AP3122" s="43"/>
      <c r="AQ3122" s="43"/>
      <c r="AR3122" s="43"/>
      <c r="AS3122" s="43"/>
      <c r="AT3122" s="43"/>
      <c r="AU3122" s="44"/>
      <c r="AV3122" s="33"/>
      <c r="AW3122" s="33"/>
      <c r="AX3122" s="33"/>
      <c r="AZ3122" s="141"/>
      <c r="BE3122" s="168"/>
      <c r="BF3122" s="168"/>
      <c r="BG3122" s="168"/>
      <c r="BH3122" s="168"/>
      <c r="BI3122" s="168"/>
      <c r="BJ3122" s="168"/>
      <c r="BK3122" s="168"/>
      <c r="BL3122" s="168"/>
      <c r="BM3122" s="168"/>
      <c r="DK3122" s="168"/>
      <c r="DL3122" s="168"/>
      <c r="DM3122" s="168"/>
      <c r="DN3122" s="168"/>
      <c r="DO3122" s="168"/>
      <c r="DP3122" s="168"/>
      <c r="DQ3122" s="168"/>
      <c r="DR3122" s="168"/>
      <c r="DS3122" s="168"/>
      <c r="DT3122" s="168"/>
      <c r="DU3122" s="168"/>
      <c r="DV3122" s="168"/>
      <c r="DW3122" s="168"/>
      <c r="DX3122" s="168"/>
      <c r="DY3122" s="168"/>
      <c r="DZ3122" s="168"/>
      <c r="EA3122" s="168"/>
      <c r="EB3122" s="168"/>
      <c r="EC3122" s="168"/>
      <c r="ED3122" s="168"/>
      <c r="EE3122" s="168"/>
      <c r="EF3122" s="168"/>
      <c r="EG3122" s="168"/>
      <c r="EH3122" s="168"/>
      <c r="EI3122" s="168"/>
      <c r="EJ3122" s="168"/>
      <c r="EK3122" s="168"/>
      <c r="EL3122" s="168"/>
      <c r="EM3122" s="168"/>
      <c r="EN3122" s="168"/>
      <c r="EO3122" s="168"/>
      <c r="EP3122" s="168"/>
      <c r="EQ3122" s="168"/>
      <c r="ER3122" s="168"/>
      <c r="ES3122" s="168"/>
      <c r="ET3122" s="168"/>
      <c r="EU3122" s="168"/>
      <c r="EV3122" s="168"/>
      <c r="EW3122" s="168"/>
      <c r="EX3122" s="168"/>
      <c r="EY3122" s="168"/>
      <c r="EZ3122" s="168"/>
      <c r="FA3122" s="168"/>
      <c r="FB3122" s="168"/>
      <c r="FC3122" s="168"/>
      <c r="FD3122" s="168"/>
    </row>
    <row r="3123" spans="1:160" s="5" customFormat="1" ht="24.9" customHeight="1" x14ac:dyDescent="0.3">
      <c r="A3123" s="263"/>
      <c r="B3123" s="263"/>
      <c r="C3123" s="265"/>
      <c r="D3123" s="481"/>
      <c r="E3123" s="482"/>
      <c r="F3123" s="482"/>
      <c r="G3123" s="482"/>
      <c r="H3123" s="482"/>
      <c r="I3123" s="482"/>
      <c r="J3123" s="482"/>
      <c r="K3123" s="482"/>
      <c r="L3123" s="482"/>
      <c r="M3123" s="483"/>
      <c r="N3123" s="16"/>
      <c r="O3123" s="412"/>
      <c r="P3123" s="413"/>
      <c r="Q3123" s="8"/>
      <c r="R3123" s="8"/>
      <c r="S3123" s="8"/>
      <c r="T3123" s="9"/>
      <c r="U3123" s="17"/>
      <c r="V3123" s="33"/>
      <c r="W3123" s="57"/>
      <c r="X3123" s="86"/>
      <c r="Y3123" s="33"/>
      <c r="Z3123" s="36"/>
      <c r="AA3123" s="36"/>
      <c r="AD3123" s="33"/>
      <c r="AG3123" s="33"/>
      <c r="AH3123" s="43"/>
      <c r="AI3123" s="43"/>
      <c r="AJ3123" s="43"/>
      <c r="AK3123" s="43"/>
      <c r="AL3123" s="43"/>
      <c r="AM3123" s="43"/>
      <c r="AN3123" s="43"/>
      <c r="AO3123" s="43"/>
      <c r="AP3123" s="43"/>
      <c r="AQ3123" s="43"/>
      <c r="AR3123" s="43"/>
      <c r="AS3123" s="43"/>
      <c r="AT3123" s="43"/>
      <c r="AU3123" s="44"/>
      <c r="AV3123" s="33"/>
      <c r="AW3123" s="33"/>
      <c r="AX3123" s="33"/>
      <c r="AZ3123" s="141"/>
      <c r="BE3123" s="168"/>
      <c r="BF3123" s="168"/>
      <c r="BG3123" s="168"/>
      <c r="BH3123" s="168"/>
      <c r="BI3123" s="168"/>
      <c r="BJ3123" s="168"/>
      <c r="BK3123" s="168"/>
      <c r="BL3123" s="168"/>
      <c r="BM3123" s="168"/>
      <c r="DK3123" s="168"/>
      <c r="DL3123" s="168"/>
      <c r="DM3123" s="168"/>
      <c r="DN3123" s="168"/>
      <c r="DO3123" s="168"/>
      <c r="DP3123" s="168"/>
      <c r="DQ3123" s="168"/>
      <c r="DR3123" s="168"/>
      <c r="DS3123" s="168"/>
      <c r="DT3123" s="168"/>
      <c r="DU3123" s="168"/>
      <c r="DV3123" s="168"/>
      <c r="DW3123" s="168"/>
      <c r="DX3123" s="168"/>
      <c r="DY3123" s="168"/>
      <c r="DZ3123" s="168"/>
      <c r="EA3123" s="168"/>
      <c r="EB3123" s="168"/>
      <c r="EC3123" s="168"/>
      <c r="ED3123" s="168"/>
      <c r="EE3123" s="168"/>
      <c r="EF3123" s="168"/>
      <c r="EG3123" s="168"/>
      <c r="EH3123" s="168"/>
      <c r="EI3123" s="168"/>
      <c r="EJ3123" s="168"/>
      <c r="EK3123" s="168"/>
      <c r="EL3123" s="168"/>
      <c r="EM3123" s="168"/>
      <c r="EN3123" s="168"/>
      <c r="EO3123" s="168"/>
      <c r="EP3123" s="168"/>
      <c r="EQ3123" s="168"/>
      <c r="ER3123" s="168"/>
      <c r="ES3123" s="168"/>
      <c r="ET3123" s="168"/>
      <c r="EU3123" s="168"/>
      <c r="EV3123" s="168"/>
      <c r="EW3123" s="168"/>
      <c r="EX3123" s="168"/>
      <c r="EY3123" s="168"/>
      <c r="EZ3123" s="168"/>
      <c r="FA3123" s="168"/>
      <c r="FB3123" s="168"/>
      <c r="FC3123" s="168"/>
      <c r="FD3123" s="168"/>
    </row>
    <row r="3124" spans="1:160" s="5" customFormat="1" ht="24.9" customHeight="1" thickBot="1" x14ac:dyDescent="0.35">
      <c r="A3124" s="263"/>
      <c r="B3124" s="263"/>
      <c r="C3124" s="265"/>
      <c r="D3124" s="481"/>
      <c r="E3124" s="482"/>
      <c r="F3124" s="482"/>
      <c r="G3124" s="482"/>
      <c r="H3124" s="482"/>
      <c r="I3124" s="482"/>
      <c r="J3124" s="482"/>
      <c r="K3124" s="482"/>
      <c r="L3124" s="482"/>
      <c r="M3124" s="483"/>
      <c r="N3124" s="414" t="s">
        <v>16</v>
      </c>
      <c r="O3124" s="415"/>
      <c r="P3124" s="415"/>
      <c r="Q3124" s="415"/>
      <c r="R3124" s="415"/>
      <c r="S3124" s="415"/>
      <c r="T3124" s="415"/>
      <c r="U3124" s="18">
        <f>SUM(U3104:U3123)</f>
        <v>0</v>
      </c>
      <c r="V3124" s="33"/>
      <c r="W3124" s="57"/>
      <c r="X3124" s="86"/>
      <c r="Y3124" s="33"/>
      <c r="Z3124" s="36"/>
      <c r="AA3124" s="36"/>
      <c r="AD3124" s="33"/>
      <c r="AG3124" s="33"/>
      <c r="AH3124" s="43"/>
      <c r="AI3124" s="43"/>
      <c r="AJ3124" s="43"/>
      <c r="AK3124" s="43"/>
      <c r="AL3124" s="43"/>
      <c r="AM3124" s="43"/>
      <c r="AN3124" s="43"/>
      <c r="AO3124" s="43"/>
      <c r="AP3124" s="43"/>
      <c r="AQ3124" s="43"/>
      <c r="AR3124" s="43"/>
      <c r="AS3124" s="43"/>
      <c r="AT3124" s="43"/>
      <c r="AU3124" s="44"/>
      <c r="AV3124" s="33"/>
      <c r="AW3124" s="33"/>
      <c r="AX3124" s="33"/>
      <c r="AZ3124" s="141"/>
      <c r="BE3124" s="168"/>
      <c r="BF3124" s="168"/>
      <c r="BG3124" s="168"/>
      <c r="BH3124" s="168"/>
      <c r="BI3124" s="168"/>
      <c r="BJ3124" s="168"/>
      <c r="BK3124" s="168"/>
      <c r="BL3124" s="168"/>
      <c r="BM3124" s="168"/>
      <c r="DK3124" s="168"/>
      <c r="DL3124" s="168"/>
      <c r="DM3124" s="168"/>
      <c r="DN3124" s="168"/>
      <c r="DO3124" s="168"/>
      <c r="DP3124" s="168"/>
      <c r="DQ3124" s="168"/>
      <c r="DR3124" s="168"/>
      <c r="DS3124" s="168"/>
      <c r="DT3124" s="168"/>
      <c r="DU3124" s="168"/>
      <c r="DV3124" s="168"/>
      <c r="DW3124" s="168"/>
      <c r="DX3124" s="168"/>
      <c r="DY3124" s="168"/>
      <c r="DZ3124" s="168"/>
      <c r="EA3124" s="168"/>
      <c r="EB3124" s="168"/>
      <c r="EC3124" s="168"/>
      <c r="ED3124" s="168"/>
      <c r="EE3124" s="168"/>
      <c r="EF3124" s="168"/>
      <c r="EG3124" s="168"/>
      <c r="EH3124" s="168"/>
      <c r="EI3124" s="168"/>
      <c r="EJ3124" s="168"/>
      <c r="EK3124" s="168"/>
      <c r="EL3124" s="168"/>
      <c r="EM3124" s="168"/>
      <c r="EN3124" s="168"/>
      <c r="EO3124" s="168"/>
      <c r="EP3124" s="168"/>
      <c r="EQ3124" s="168"/>
      <c r="ER3124" s="168"/>
      <c r="ES3124" s="168"/>
      <c r="ET3124" s="168"/>
      <c r="EU3124" s="168"/>
      <c r="EV3124" s="168"/>
      <c r="EW3124" s="168"/>
      <c r="EX3124" s="168"/>
      <c r="EY3124" s="168"/>
      <c r="EZ3124" s="168"/>
      <c r="FA3124" s="168"/>
      <c r="FB3124" s="168"/>
      <c r="FC3124" s="168"/>
      <c r="FD3124" s="168"/>
    </row>
    <row r="3125" spans="1:160" s="5" customFormat="1" ht="14.4" customHeight="1" x14ac:dyDescent="0.3">
      <c r="A3125" s="263"/>
      <c r="B3125" s="263"/>
      <c r="C3125" s="265"/>
      <c r="D3125" s="481"/>
      <c r="E3125" s="482"/>
      <c r="F3125" s="482"/>
      <c r="G3125" s="482"/>
      <c r="H3125" s="482"/>
      <c r="I3125" s="482"/>
      <c r="J3125" s="482"/>
      <c r="K3125" s="482"/>
      <c r="L3125" s="482"/>
      <c r="M3125" s="483"/>
      <c r="N3125" s="416" t="s">
        <v>17</v>
      </c>
      <c r="O3125" s="417"/>
      <c r="P3125" s="417"/>
      <c r="Q3125" s="417"/>
      <c r="R3125" s="417"/>
      <c r="S3125" s="417"/>
      <c r="T3125" s="417"/>
      <c r="U3125" s="418"/>
      <c r="V3125" s="87"/>
      <c r="W3125" s="57"/>
      <c r="X3125" s="86"/>
      <c r="Y3125" s="33"/>
      <c r="Z3125" s="36"/>
      <c r="AA3125" s="36"/>
      <c r="AD3125" s="33"/>
      <c r="AG3125" s="33"/>
      <c r="AH3125" s="43"/>
      <c r="AI3125" s="43"/>
      <c r="AJ3125" s="43"/>
      <c r="AK3125" s="43"/>
      <c r="AL3125" s="43"/>
      <c r="AM3125" s="43"/>
      <c r="AN3125" s="43"/>
      <c r="AO3125" s="43"/>
      <c r="AP3125" s="43"/>
      <c r="AQ3125" s="43"/>
      <c r="AR3125" s="43"/>
      <c r="AS3125" s="43"/>
      <c r="AT3125" s="43"/>
      <c r="AU3125" s="44"/>
      <c r="AV3125" s="33"/>
      <c r="AW3125" s="33"/>
      <c r="AX3125" s="33"/>
      <c r="AZ3125" s="141"/>
      <c r="BE3125" s="168"/>
      <c r="BF3125" s="168"/>
      <c r="BG3125" s="168"/>
      <c r="BH3125" s="168"/>
      <c r="BI3125" s="168"/>
      <c r="BJ3125" s="168"/>
      <c r="BK3125" s="168"/>
      <c r="BL3125" s="168"/>
      <c r="BM3125" s="168"/>
      <c r="DK3125" s="168"/>
      <c r="DL3125" s="168"/>
      <c r="DM3125" s="168"/>
      <c r="DN3125" s="168"/>
      <c r="DO3125" s="168"/>
      <c r="DP3125" s="168"/>
      <c r="DQ3125" s="168"/>
      <c r="DR3125" s="168"/>
      <c r="DS3125" s="168"/>
      <c r="DT3125" s="168"/>
      <c r="DU3125" s="168"/>
      <c r="DV3125" s="168"/>
      <c r="DW3125" s="168"/>
      <c r="DX3125" s="168"/>
      <c r="DY3125" s="168"/>
      <c r="DZ3125" s="168"/>
      <c r="EA3125" s="168"/>
      <c r="EB3125" s="168"/>
      <c r="EC3125" s="168"/>
      <c r="ED3125" s="168"/>
      <c r="EE3125" s="168"/>
      <c r="EF3125" s="168"/>
      <c r="EG3125" s="168"/>
      <c r="EH3125" s="168"/>
      <c r="EI3125" s="168"/>
      <c r="EJ3125" s="168"/>
      <c r="EK3125" s="168"/>
      <c r="EL3125" s="168"/>
      <c r="EM3125" s="168"/>
      <c r="EN3125" s="168"/>
      <c r="EO3125" s="168"/>
      <c r="EP3125" s="168"/>
      <c r="EQ3125" s="168"/>
      <c r="ER3125" s="168"/>
      <c r="ES3125" s="168"/>
      <c r="ET3125" s="168"/>
      <c r="EU3125" s="168"/>
      <c r="EV3125" s="168"/>
      <c r="EW3125" s="168"/>
      <c r="EX3125" s="168"/>
      <c r="EY3125" s="168"/>
      <c r="EZ3125" s="168"/>
      <c r="FA3125" s="168"/>
      <c r="FB3125" s="168"/>
      <c r="FC3125" s="168"/>
      <c r="FD3125" s="168"/>
    </row>
    <row r="3126" spans="1:160" s="5" customFormat="1" x14ac:dyDescent="0.3">
      <c r="A3126" s="263"/>
      <c r="B3126" s="263"/>
      <c r="C3126" s="265"/>
      <c r="D3126" s="481"/>
      <c r="E3126" s="482"/>
      <c r="F3126" s="482"/>
      <c r="G3126" s="482"/>
      <c r="H3126" s="482"/>
      <c r="I3126" s="482"/>
      <c r="J3126" s="482"/>
      <c r="K3126" s="482"/>
      <c r="L3126" s="482"/>
      <c r="M3126" s="483"/>
      <c r="N3126" s="419"/>
      <c r="O3126" s="420"/>
      <c r="P3126" s="420"/>
      <c r="Q3126" s="420"/>
      <c r="R3126" s="420"/>
      <c r="S3126" s="420"/>
      <c r="T3126" s="420"/>
      <c r="U3126" s="421"/>
      <c r="V3126" s="33"/>
      <c r="W3126" s="57"/>
      <c r="X3126" s="86"/>
      <c r="Y3126" s="33"/>
      <c r="Z3126" s="36"/>
      <c r="AA3126" s="36"/>
      <c r="AD3126" s="33"/>
      <c r="AG3126" s="33"/>
      <c r="AH3126" s="43"/>
      <c r="AI3126" s="43"/>
      <c r="AJ3126" s="43"/>
      <c r="AK3126" s="43"/>
      <c r="AL3126" s="43"/>
      <c r="AM3126" s="43"/>
      <c r="AN3126" s="43"/>
      <c r="AO3126" s="43"/>
      <c r="AP3126" s="43"/>
      <c r="AQ3126" s="43"/>
      <c r="AR3126" s="43"/>
      <c r="AS3126" s="43"/>
      <c r="AT3126" s="43"/>
      <c r="AU3126" s="44"/>
      <c r="AV3126" s="33"/>
      <c r="AW3126" s="33"/>
      <c r="AX3126" s="33"/>
      <c r="AZ3126" s="141"/>
      <c r="BE3126" s="168"/>
      <c r="BF3126" s="168"/>
      <c r="BG3126" s="168"/>
      <c r="BH3126" s="168"/>
      <c r="BI3126" s="168"/>
      <c r="BJ3126" s="168"/>
      <c r="BK3126" s="168"/>
      <c r="BL3126" s="168"/>
      <c r="BM3126" s="168"/>
      <c r="DK3126" s="168"/>
      <c r="DL3126" s="168"/>
      <c r="DM3126" s="168"/>
      <c r="DN3126" s="168"/>
      <c r="DO3126" s="168"/>
      <c r="DP3126" s="168"/>
      <c r="DQ3126" s="168"/>
      <c r="DR3126" s="168"/>
      <c r="DS3126" s="168"/>
      <c r="DT3126" s="168"/>
      <c r="DU3126" s="168"/>
      <c r="DV3126" s="168"/>
      <c r="DW3126" s="168"/>
      <c r="DX3126" s="168"/>
      <c r="DY3126" s="168"/>
      <c r="DZ3126" s="168"/>
      <c r="EA3126" s="168"/>
      <c r="EB3126" s="168"/>
      <c r="EC3126" s="168"/>
      <c r="ED3126" s="168"/>
      <c r="EE3126" s="168"/>
      <c r="EF3126" s="168"/>
      <c r="EG3126" s="168"/>
      <c r="EH3126" s="168"/>
      <c r="EI3126" s="168"/>
      <c r="EJ3126" s="168"/>
      <c r="EK3126" s="168"/>
      <c r="EL3126" s="168"/>
      <c r="EM3126" s="168"/>
      <c r="EN3126" s="168"/>
      <c r="EO3126" s="168"/>
      <c r="EP3126" s="168"/>
      <c r="EQ3126" s="168"/>
      <c r="ER3126" s="168"/>
      <c r="ES3126" s="168"/>
      <c r="ET3126" s="168"/>
      <c r="EU3126" s="168"/>
      <c r="EV3126" s="168"/>
      <c r="EW3126" s="168"/>
      <c r="EX3126" s="168"/>
      <c r="EY3126" s="168"/>
      <c r="EZ3126" s="168"/>
      <c r="FA3126" s="168"/>
      <c r="FB3126" s="168"/>
      <c r="FC3126" s="168"/>
      <c r="FD3126" s="168"/>
    </row>
    <row r="3127" spans="1:160" s="5" customFormat="1" x14ac:dyDescent="0.3">
      <c r="A3127" s="263"/>
      <c r="B3127" s="263"/>
      <c r="C3127" s="265"/>
      <c r="D3127" s="481"/>
      <c r="E3127" s="482"/>
      <c r="F3127" s="482"/>
      <c r="G3127" s="482"/>
      <c r="H3127" s="482"/>
      <c r="I3127" s="482"/>
      <c r="J3127" s="482"/>
      <c r="K3127" s="482"/>
      <c r="L3127" s="482"/>
      <c r="M3127" s="483"/>
      <c r="N3127" s="419"/>
      <c r="O3127" s="420"/>
      <c r="P3127" s="420"/>
      <c r="Q3127" s="420"/>
      <c r="R3127" s="420"/>
      <c r="S3127" s="420"/>
      <c r="T3127" s="420"/>
      <c r="U3127" s="421"/>
      <c r="V3127" s="33"/>
      <c r="W3127" s="57"/>
      <c r="X3127" s="86"/>
      <c r="Y3127" s="33"/>
      <c r="Z3127" s="36"/>
      <c r="AA3127" s="36"/>
      <c r="AD3127" s="33"/>
      <c r="AG3127" s="33"/>
      <c r="AH3127" s="43"/>
      <c r="AI3127" s="43"/>
      <c r="AJ3127" s="43"/>
      <c r="AK3127" s="43"/>
      <c r="AL3127" s="43"/>
      <c r="AM3127" s="43"/>
      <c r="AN3127" s="43"/>
      <c r="AO3127" s="43"/>
      <c r="AP3127" s="43"/>
      <c r="AQ3127" s="43"/>
      <c r="AR3127" s="43"/>
      <c r="AS3127" s="43"/>
      <c r="AT3127" s="43"/>
      <c r="AU3127" s="44"/>
      <c r="AV3127" s="33"/>
      <c r="AW3127" s="33"/>
      <c r="AX3127" s="33"/>
      <c r="AZ3127" s="141"/>
      <c r="BE3127" s="168"/>
      <c r="BF3127" s="168"/>
      <c r="BG3127" s="168"/>
      <c r="BH3127" s="168"/>
      <c r="BI3127" s="168"/>
      <c r="BJ3127" s="168"/>
      <c r="BK3127" s="168"/>
      <c r="BL3127" s="168"/>
      <c r="BM3127" s="168"/>
      <c r="DK3127" s="168"/>
      <c r="DL3127" s="168"/>
      <c r="DM3127" s="168"/>
      <c r="DN3127" s="168"/>
      <c r="DO3127" s="168"/>
      <c r="DP3127" s="168"/>
      <c r="DQ3127" s="168"/>
      <c r="DR3127" s="168"/>
      <c r="DS3127" s="168"/>
      <c r="DT3127" s="168"/>
      <c r="DU3127" s="168"/>
      <c r="DV3127" s="168"/>
      <c r="DW3127" s="168"/>
      <c r="DX3127" s="168"/>
      <c r="DY3127" s="168"/>
      <c r="DZ3127" s="168"/>
      <c r="EA3127" s="168"/>
      <c r="EB3127" s="168"/>
      <c r="EC3127" s="168"/>
      <c r="ED3127" s="168"/>
      <c r="EE3127" s="168"/>
      <c r="EF3127" s="168"/>
      <c r="EG3127" s="168"/>
      <c r="EH3127" s="168"/>
      <c r="EI3127" s="168"/>
      <c r="EJ3127" s="168"/>
      <c r="EK3127" s="168"/>
      <c r="EL3127" s="168"/>
      <c r="EM3127" s="168"/>
      <c r="EN3127" s="168"/>
      <c r="EO3127" s="168"/>
      <c r="EP3127" s="168"/>
      <c r="EQ3127" s="168"/>
      <c r="ER3127" s="168"/>
      <c r="ES3127" s="168"/>
      <c r="ET3127" s="168"/>
      <c r="EU3127" s="168"/>
      <c r="EV3127" s="168"/>
      <c r="EW3127" s="168"/>
      <c r="EX3127" s="168"/>
      <c r="EY3127" s="168"/>
      <c r="EZ3127" s="168"/>
      <c r="FA3127" s="168"/>
      <c r="FB3127" s="168"/>
      <c r="FC3127" s="168"/>
      <c r="FD3127" s="168"/>
    </row>
    <row r="3128" spans="1:160" s="5" customFormat="1" ht="14.4" thickBot="1" x14ac:dyDescent="0.35">
      <c r="A3128" s="263"/>
      <c r="B3128" s="263"/>
      <c r="C3128" s="265"/>
      <c r="D3128" s="425"/>
      <c r="E3128" s="426"/>
      <c r="F3128" s="426"/>
      <c r="G3128" s="426"/>
      <c r="H3128" s="426"/>
      <c r="I3128" s="426"/>
      <c r="J3128" s="426"/>
      <c r="K3128" s="426"/>
      <c r="L3128" s="426"/>
      <c r="M3128" s="427"/>
      <c r="N3128" s="422"/>
      <c r="O3128" s="423"/>
      <c r="P3128" s="423"/>
      <c r="Q3128" s="423"/>
      <c r="R3128" s="423"/>
      <c r="S3128" s="423"/>
      <c r="T3128" s="423"/>
      <c r="U3128" s="424"/>
      <c r="V3128" s="33"/>
      <c r="W3128" s="57"/>
      <c r="X3128" s="86"/>
      <c r="Y3128" s="33"/>
      <c r="Z3128" s="36"/>
      <c r="AA3128" s="36"/>
      <c r="AD3128" s="33"/>
      <c r="AG3128" s="33"/>
      <c r="AH3128" s="43"/>
      <c r="AI3128" s="43"/>
      <c r="AJ3128" s="43"/>
      <c r="AK3128" s="43"/>
      <c r="AL3128" s="43"/>
      <c r="AM3128" s="43"/>
      <c r="AN3128" s="43"/>
      <c r="AO3128" s="43"/>
      <c r="AP3128" s="43"/>
      <c r="AQ3128" s="43"/>
      <c r="AR3128" s="43"/>
      <c r="AS3128" s="43"/>
      <c r="AT3128" s="43"/>
      <c r="AU3128" s="44"/>
      <c r="AV3128" s="33"/>
      <c r="AW3128" s="33"/>
      <c r="AX3128" s="33"/>
      <c r="AZ3128" s="141"/>
      <c r="BE3128" s="168"/>
      <c r="BF3128" s="168"/>
      <c r="BG3128" s="168"/>
      <c r="BH3128" s="168"/>
      <c r="BI3128" s="168"/>
      <c r="BJ3128" s="168"/>
      <c r="BK3128" s="168"/>
      <c r="BL3128" s="168"/>
      <c r="BM3128" s="168"/>
      <c r="DK3128" s="168"/>
      <c r="DL3128" s="168"/>
      <c r="DM3128" s="168"/>
      <c r="DN3128" s="168"/>
      <c r="DO3128" s="168"/>
      <c r="DP3128" s="168"/>
      <c r="DQ3128" s="168"/>
      <c r="DR3128" s="168"/>
      <c r="DS3128" s="168"/>
      <c r="DT3128" s="168"/>
      <c r="DU3128" s="168"/>
      <c r="DV3128" s="168"/>
      <c r="DW3128" s="168"/>
      <c r="DX3128" s="168"/>
      <c r="DY3128" s="168"/>
      <c r="DZ3128" s="168"/>
      <c r="EA3128" s="168"/>
      <c r="EB3128" s="168"/>
      <c r="EC3128" s="168"/>
      <c r="ED3128" s="168"/>
      <c r="EE3128" s="168"/>
      <c r="EF3128" s="168"/>
      <c r="EG3128" s="168"/>
      <c r="EH3128" s="168"/>
      <c r="EI3128" s="168"/>
      <c r="EJ3128" s="168"/>
      <c r="EK3128" s="168"/>
      <c r="EL3128" s="168"/>
      <c r="EM3128" s="168"/>
      <c r="EN3128" s="168"/>
      <c r="EO3128" s="168"/>
      <c r="EP3128" s="168"/>
      <c r="EQ3128" s="168"/>
      <c r="ER3128" s="168"/>
      <c r="ES3128" s="168"/>
      <c r="ET3128" s="168"/>
      <c r="EU3128" s="168"/>
      <c r="EV3128" s="168"/>
      <c r="EW3128" s="168"/>
      <c r="EX3128" s="168"/>
      <c r="EY3128" s="168"/>
      <c r="EZ3128" s="168"/>
      <c r="FA3128" s="168"/>
      <c r="FB3128" s="168"/>
      <c r="FC3128" s="168"/>
      <c r="FD3128" s="168"/>
    </row>
    <row r="3129" spans="1:160" s="5" customFormat="1" ht="5.25" customHeight="1" thickBot="1" x14ac:dyDescent="0.35">
      <c r="A3129" s="263"/>
      <c r="B3129" s="263"/>
      <c r="C3129" s="265"/>
      <c r="D3129" s="428"/>
      <c r="E3129" s="428"/>
      <c r="F3129" s="428"/>
      <c r="G3129" s="428"/>
      <c r="H3129" s="428"/>
      <c r="I3129" s="428"/>
      <c r="J3129" s="428"/>
      <c r="K3129" s="428"/>
      <c r="L3129" s="428"/>
      <c r="M3129" s="428"/>
      <c r="N3129" s="428"/>
      <c r="O3129" s="428"/>
      <c r="P3129" s="428"/>
      <c r="Q3129" s="428"/>
      <c r="R3129" s="428"/>
      <c r="S3129" s="428"/>
      <c r="T3129" s="428"/>
      <c r="U3129" s="428"/>
      <c r="V3129" s="33"/>
      <c r="W3129" s="57"/>
      <c r="X3129" s="86"/>
      <c r="Y3129" s="33"/>
      <c r="Z3129" s="36"/>
      <c r="AA3129" s="36"/>
      <c r="AD3129" s="33"/>
      <c r="AG3129" s="33"/>
      <c r="AH3129" s="43"/>
      <c r="AI3129" s="43"/>
      <c r="AJ3129" s="43"/>
      <c r="AK3129" s="43"/>
      <c r="AL3129" s="43"/>
      <c r="AM3129" s="43"/>
      <c r="AN3129" s="43"/>
      <c r="AO3129" s="43"/>
      <c r="AP3129" s="43"/>
      <c r="AQ3129" s="43"/>
      <c r="AR3129" s="43"/>
      <c r="AS3129" s="43"/>
      <c r="AT3129" s="43"/>
      <c r="AU3129" s="44"/>
      <c r="AV3129" s="33"/>
      <c r="AW3129" s="33"/>
      <c r="AX3129" s="33"/>
      <c r="AZ3129" s="141"/>
      <c r="BE3129" s="168"/>
      <c r="BF3129" s="168"/>
      <c r="BG3129" s="168"/>
      <c r="BH3129" s="168"/>
      <c r="BI3129" s="168"/>
      <c r="BJ3129" s="168"/>
      <c r="BK3129" s="168"/>
      <c r="BL3129" s="168"/>
      <c r="BM3129" s="168"/>
      <c r="DK3129" s="168"/>
      <c r="DL3129" s="168"/>
      <c r="DM3129" s="168"/>
      <c r="DN3129" s="168"/>
      <c r="DO3129" s="168"/>
      <c r="DP3129" s="168"/>
      <c r="DQ3129" s="168"/>
      <c r="DR3129" s="168"/>
      <c r="DS3129" s="168"/>
      <c r="DT3129" s="168"/>
      <c r="DU3129" s="168"/>
      <c r="DV3129" s="168"/>
      <c r="DW3129" s="168"/>
      <c r="DX3129" s="168"/>
      <c r="DY3129" s="168"/>
      <c r="DZ3129" s="168"/>
      <c r="EA3129" s="168"/>
      <c r="EB3129" s="168"/>
      <c r="EC3129" s="168"/>
      <c r="ED3129" s="168"/>
      <c r="EE3129" s="168"/>
      <c r="EF3129" s="168"/>
      <c r="EG3129" s="168"/>
      <c r="EH3129" s="168"/>
      <c r="EI3129" s="168"/>
      <c r="EJ3129" s="168"/>
      <c r="EK3129" s="168"/>
      <c r="EL3129" s="168"/>
      <c r="EM3129" s="168"/>
      <c r="EN3129" s="168"/>
      <c r="EO3129" s="168"/>
      <c r="EP3129" s="168"/>
      <c r="EQ3129" s="168"/>
      <c r="ER3129" s="168"/>
      <c r="ES3129" s="168"/>
      <c r="ET3129" s="168"/>
      <c r="EU3129" s="168"/>
      <c r="EV3129" s="168"/>
      <c r="EW3129" s="168"/>
      <c r="EX3129" s="168"/>
      <c r="EY3129" s="168"/>
      <c r="EZ3129" s="168"/>
      <c r="FA3129" s="168"/>
      <c r="FB3129" s="168"/>
      <c r="FC3129" s="168"/>
      <c r="FD3129" s="168"/>
    </row>
    <row r="3130" spans="1:160" s="5" customFormat="1" ht="20.25" customHeight="1" x14ac:dyDescent="0.3">
      <c r="A3130" s="263"/>
      <c r="B3130" s="263"/>
      <c r="C3130" s="265"/>
      <c r="D3130" s="429" t="s">
        <v>18</v>
      </c>
      <c r="E3130" s="430"/>
      <c r="F3130" s="430"/>
      <c r="G3130" s="430"/>
      <c r="H3130" s="430"/>
      <c r="I3130" s="430"/>
      <c r="J3130" s="430"/>
      <c r="K3130" s="430"/>
      <c r="L3130" s="430"/>
      <c r="M3130" s="431"/>
      <c r="N3130" s="429" t="s">
        <v>19</v>
      </c>
      <c r="O3130" s="430"/>
      <c r="P3130" s="430"/>
      <c r="Q3130" s="430"/>
      <c r="R3130" s="430"/>
      <c r="S3130" s="430"/>
      <c r="T3130" s="430"/>
      <c r="U3130" s="431"/>
      <c r="V3130" s="33"/>
      <c r="W3130" s="57"/>
      <c r="X3130" s="86"/>
      <c r="Y3130" s="33"/>
      <c r="Z3130" s="36"/>
      <c r="AA3130" s="36"/>
      <c r="AD3130" s="33"/>
      <c r="AG3130" s="33"/>
      <c r="AH3130" s="43"/>
      <c r="AI3130" s="43"/>
      <c r="AJ3130" s="43"/>
      <c r="AK3130" s="43"/>
      <c r="AL3130" s="43"/>
      <c r="AM3130" s="43"/>
      <c r="AN3130" s="43"/>
      <c r="AO3130" s="43"/>
      <c r="AP3130" s="43"/>
      <c r="AQ3130" s="43"/>
      <c r="AR3130" s="43"/>
      <c r="AS3130" s="43"/>
      <c r="AT3130" s="43"/>
      <c r="AU3130" s="44"/>
      <c r="AV3130" s="33"/>
      <c r="AW3130" s="33"/>
      <c r="AX3130" s="33"/>
      <c r="AZ3130" s="141"/>
      <c r="BE3130" s="168"/>
      <c r="BF3130" s="168"/>
      <c r="BG3130" s="168"/>
      <c r="BH3130" s="168"/>
      <c r="BI3130" s="168"/>
      <c r="BJ3130" s="168"/>
      <c r="BK3130" s="168"/>
      <c r="BL3130" s="168"/>
      <c r="BM3130" s="168"/>
      <c r="DK3130" s="168"/>
      <c r="DL3130" s="168"/>
      <c r="DM3130" s="168"/>
      <c r="DN3130" s="168"/>
      <c r="DO3130" s="168"/>
      <c r="DP3130" s="168"/>
      <c r="DQ3130" s="168"/>
      <c r="DR3130" s="168"/>
      <c r="DS3130" s="168"/>
      <c r="DT3130" s="168"/>
      <c r="DU3130" s="168"/>
      <c r="DV3130" s="168"/>
      <c r="DW3130" s="168"/>
      <c r="DX3130" s="168"/>
      <c r="DY3130" s="168"/>
      <c r="DZ3130" s="168"/>
      <c r="EA3130" s="168"/>
      <c r="EB3130" s="168"/>
      <c r="EC3130" s="168"/>
      <c r="ED3130" s="168"/>
      <c r="EE3130" s="168"/>
      <c r="EF3130" s="168"/>
      <c r="EG3130" s="168"/>
      <c r="EH3130" s="168"/>
      <c r="EI3130" s="168"/>
      <c r="EJ3130" s="168"/>
      <c r="EK3130" s="168"/>
      <c r="EL3130" s="168"/>
      <c r="EM3130" s="168"/>
      <c r="EN3130" s="168"/>
      <c r="EO3130" s="168"/>
      <c r="EP3130" s="168"/>
      <c r="EQ3130" s="168"/>
      <c r="ER3130" s="168"/>
      <c r="ES3130" s="168"/>
      <c r="ET3130" s="168"/>
      <c r="EU3130" s="168"/>
      <c r="EV3130" s="168"/>
      <c r="EW3130" s="168"/>
      <c r="EX3130" s="168"/>
      <c r="EY3130" s="168"/>
      <c r="EZ3130" s="168"/>
      <c r="FA3130" s="168"/>
      <c r="FB3130" s="168"/>
      <c r="FC3130" s="168"/>
      <c r="FD3130" s="168"/>
    </row>
    <row r="3131" spans="1:160" s="5" customFormat="1" x14ac:dyDescent="0.3">
      <c r="A3131" s="263"/>
      <c r="B3131" s="263"/>
      <c r="C3131" s="265"/>
      <c r="D3131" s="432" t="s">
        <v>20</v>
      </c>
      <c r="E3131" s="433"/>
      <c r="F3131" s="433"/>
      <c r="G3131" s="433"/>
      <c r="H3131" s="433"/>
      <c r="I3131" s="433"/>
      <c r="J3131" s="433"/>
      <c r="K3131" s="433"/>
      <c r="L3131" s="433"/>
      <c r="M3131" s="434"/>
      <c r="N3131" s="435" t="s">
        <v>21</v>
      </c>
      <c r="O3131" s="436"/>
      <c r="P3131" s="436"/>
      <c r="Q3131" s="436"/>
      <c r="R3131" s="436"/>
      <c r="S3131" s="436"/>
      <c r="T3131" s="436"/>
      <c r="U3131" s="437"/>
      <c r="V3131" s="33"/>
      <c r="W3131" s="57"/>
      <c r="X3131" s="86"/>
      <c r="Y3131" s="33"/>
      <c r="Z3131" s="36"/>
      <c r="AA3131" s="36"/>
      <c r="AD3131" s="33"/>
      <c r="AG3131" s="33"/>
      <c r="AH3131" s="43"/>
      <c r="AI3131" s="43"/>
      <c r="AJ3131" s="43"/>
      <c r="AK3131" s="43"/>
      <c r="AL3131" s="43"/>
      <c r="AM3131" s="43"/>
      <c r="AN3131" s="43"/>
      <c r="AO3131" s="43"/>
      <c r="AP3131" s="43"/>
      <c r="AQ3131" s="43"/>
      <c r="AR3131" s="43"/>
      <c r="AS3131" s="43"/>
      <c r="AT3131" s="43"/>
      <c r="AU3131" s="44"/>
      <c r="AV3131" s="33"/>
      <c r="AW3131" s="33"/>
      <c r="AX3131" s="33"/>
      <c r="AZ3131" s="141"/>
      <c r="BE3131" s="168"/>
      <c r="BF3131" s="168"/>
      <c r="BG3131" s="168"/>
      <c r="BH3131" s="168"/>
      <c r="BI3131" s="168"/>
      <c r="BJ3131" s="168"/>
      <c r="BK3131" s="168"/>
      <c r="BL3131" s="168"/>
      <c r="BM3131" s="168"/>
      <c r="DK3131" s="168"/>
      <c r="DL3131" s="168"/>
      <c r="DM3131" s="168"/>
      <c r="DN3131" s="168"/>
      <c r="DO3131" s="168"/>
      <c r="DP3131" s="168"/>
      <c r="DQ3131" s="168"/>
      <c r="DR3131" s="168"/>
      <c r="DS3131" s="168"/>
      <c r="DT3131" s="168"/>
      <c r="DU3131" s="168"/>
      <c r="DV3131" s="168"/>
      <c r="DW3131" s="168"/>
      <c r="DX3131" s="168"/>
      <c r="DY3131" s="168"/>
      <c r="DZ3131" s="168"/>
      <c r="EA3131" s="168"/>
      <c r="EB3131" s="168"/>
      <c r="EC3131" s="168"/>
      <c r="ED3131" s="168"/>
      <c r="EE3131" s="168"/>
      <c r="EF3131" s="168"/>
      <c r="EG3131" s="168"/>
      <c r="EH3131" s="168"/>
      <c r="EI3131" s="168"/>
      <c r="EJ3131" s="168"/>
      <c r="EK3131" s="168"/>
      <c r="EL3131" s="168"/>
      <c r="EM3131" s="168"/>
      <c r="EN3131" s="168"/>
      <c r="EO3131" s="168"/>
      <c r="EP3131" s="168"/>
      <c r="EQ3131" s="168"/>
      <c r="ER3131" s="168"/>
      <c r="ES3131" s="168"/>
      <c r="ET3131" s="168"/>
      <c r="EU3131" s="168"/>
      <c r="EV3131" s="168"/>
      <c r="EW3131" s="168"/>
      <c r="EX3131" s="168"/>
      <c r="EY3131" s="168"/>
      <c r="EZ3131" s="168"/>
      <c r="FA3131" s="168"/>
      <c r="FB3131" s="168"/>
      <c r="FC3131" s="168"/>
      <c r="FD3131" s="168"/>
    </row>
    <row r="3132" spans="1:160" s="5" customFormat="1" ht="15.75" customHeight="1" x14ac:dyDescent="0.3">
      <c r="A3132" s="263"/>
      <c r="B3132" s="263"/>
      <c r="C3132" s="265"/>
      <c r="D3132" s="438" t="s">
        <v>22</v>
      </c>
      <c r="E3132" s="439"/>
      <c r="F3132" s="439"/>
      <c r="G3132" s="439"/>
      <c r="H3132" s="439"/>
      <c r="I3132" s="439"/>
      <c r="J3132" s="439"/>
      <c r="K3132" s="439"/>
      <c r="L3132" s="439"/>
      <c r="M3132" s="440"/>
      <c r="N3132" s="438" t="s">
        <v>22</v>
      </c>
      <c r="O3132" s="444"/>
      <c r="P3132" s="444"/>
      <c r="Q3132" s="444"/>
      <c r="R3132" s="444"/>
      <c r="S3132" s="444"/>
      <c r="T3132" s="444"/>
      <c r="U3132" s="440"/>
      <c r="V3132" s="33"/>
      <c r="W3132" s="57"/>
      <c r="X3132" s="86"/>
      <c r="Y3132" s="33"/>
      <c r="Z3132" s="36"/>
      <c r="AA3132" s="36"/>
      <c r="AD3132" s="33"/>
      <c r="AG3132" s="33"/>
      <c r="AH3132" s="43"/>
      <c r="AI3132" s="43"/>
      <c r="AJ3132" s="43"/>
      <c r="AK3132" s="43"/>
      <c r="AL3132" s="43"/>
      <c r="AM3132" s="43"/>
      <c r="AN3132" s="43"/>
      <c r="AO3132" s="43"/>
      <c r="AP3132" s="43"/>
      <c r="AQ3132" s="43"/>
      <c r="AR3132" s="43"/>
      <c r="AS3132" s="43"/>
      <c r="AT3132" s="43"/>
      <c r="AU3132" s="44"/>
      <c r="AV3132" s="33"/>
      <c r="AW3132" s="33"/>
      <c r="AX3132" s="33"/>
      <c r="AZ3132" s="141"/>
      <c r="BE3132" s="168"/>
      <c r="BF3132" s="168"/>
      <c r="BG3132" s="168"/>
      <c r="BH3132" s="168"/>
      <c r="BI3132" s="168"/>
      <c r="BJ3132" s="168"/>
      <c r="BK3132" s="168"/>
      <c r="BL3132" s="168"/>
      <c r="BM3132" s="168"/>
      <c r="DK3132" s="168"/>
      <c r="DL3132" s="168"/>
      <c r="DM3132" s="168"/>
      <c r="DN3132" s="168"/>
      <c r="DO3132" s="168"/>
      <c r="DP3132" s="168"/>
      <c r="DQ3132" s="168"/>
      <c r="DR3132" s="168"/>
      <c r="DS3132" s="168"/>
      <c r="DT3132" s="168"/>
      <c r="DU3132" s="168"/>
      <c r="DV3132" s="168"/>
      <c r="DW3132" s="168"/>
      <c r="DX3132" s="168"/>
      <c r="DY3132" s="168"/>
      <c r="DZ3132" s="168"/>
      <c r="EA3132" s="168"/>
      <c r="EB3132" s="168"/>
      <c r="EC3132" s="168"/>
      <c r="ED3132" s="168"/>
      <c r="EE3132" s="168"/>
      <c r="EF3132" s="168"/>
      <c r="EG3132" s="168"/>
      <c r="EH3132" s="168"/>
      <c r="EI3132" s="168"/>
      <c r="EJ3132" s="168"/>
      <c r="EK3132" s="168"/>
      <c r="EL3132" s="168"/>
      <c r="EM3132" s="168"/>
      <c r="EN3132" s="168"/>
      <c r="EO3132" s="168"/>
      <c r="EP3132" s="168"/>
      <c r="EQ3132" s="168"/>
      <c r="ER3132" s="168"/>
      <c r="ES3132" s="168"/>
      <c r="ET3132" s="168"/>
      <c r="EU3132" s="168"/>
      <c r="EV3132" s="168"/>
      <c r="EW3132" s="168"/>
      <c r="EX3132" s="168"/>
      <c r="EY3132" s="168"/>
      <c r="EZ3132" s="168"/>
      <c r="FA3132" s="168"/>
      <c r="FB3132" s="168"/>
      <c r="FC3132" s="168"/>
      <c r="FD3132" s="168"/>
    </row>
    <row r="3133" spans="1:160" s="5" customFormat="1" ht="15.75" customHeight="1" x14ac:dyDescent="0.3">
      <c r="A3133" s="263"/>
      <c r="B3133" s="263"/>
      <c r="C3133" s="265"/>
      <c r="D3133" s="438"/>
      <c r="E3133" s="439"/>
      <c r="F3133" s="439"/>
      <c r="G3133" s="439"/>
      <c r="H3133" s="439"/>
      <c r="I3133" s="439"/>
      <c r="J3133" s="439"/>
      <c r="K3133" s="439"/>
      <c r="L3133" s="439"/>
      <c r="M3133" s="440"/>
      <c r="N3133" s="438"/>
      <c r="O3133" s="439"/>
      <c r="P3133" s="439"/>
      <c r="Q3133" s="439"/>
      <c r="R3133" s="439"/>
      <c r="S3133" s="439"/>
      <c r="T3133" s="439"/>
      <c r="U3133" s="440"/>
      <c r="V3133" s="33"/>
      <c r="W3133" s="57"/>
      <c r="X3133" s="86"/>
      <c r="Y3133" s="33"/>
      <c r="Z3133" s="36"/>
      <c r="AA3133" s="36"/>
      <c r="AD3133" s="33"/>
      <c r="AG3133" s="33"/>
      <c r="AH3133" s="43"/>
      <c r="AI3133" s="43"/>
      <c r="AJ3133" s="43"/>
      <c r="AK3133" s="43"/>
      <c r="AL3133" s="43"/>
      <c r="AM3133" s="43"/>
      <c r="AN3133" s="43"/>
      <c r="AO3133" s="43"/>
      <c r="AP3133" s="43"/>
      <c r="AQ3133" s="43"/>
      <c r="AR3133" s="43"/>
      <c r="AS3133" s="43"/>
      <c r="AT3133" s="43"/>
      <c r="AU3133" s="44"/>
      <c r="AV3133" s="33"/>
      <c r="AW3133" s="33"/>
      <c r="AX3133" s="33"/>
      <c r="AZ3133" s="141"/>
      <c r="BE3133" s="168"/>
      <c r="BF3133" s="168"/>
      <c r="BG3133" s="168"/>
      <c r="BH3133" s="168"/>
      <c r="BI3133" s="168"/>
      <c r="BJ3133" s="168"/>
      <c r="BK3133" s="168"/>
      <c r="BL3133" s="168"/>
      <c r="BM3133" s="168"/>
      <c r="DK3133" s="168"/>
      <c r="DL3133" s="168"/>
      <c r="DM3133" s="168"/>
      <c r="DN3133" s="168"/>
      <c r="DO3133" s="168"/>
      <c r="DP3133" s="168"/>
      <c r="DQ3133" s="168"/>
      <c r="DR3133" s="168"/>
      <c r="DS3133" s="168"/>
      <c r="DT3133" s="168"/>
      <c r="DU3133" s="168"/>
      <c r="DV3133" s="168"/>
      <c r="DW3133" s="168"/>
      <c r="DX3133" s="168"/>
      <c r="DY3133" s="168"/>
      <c r="DZ3133" s="168"/>
      <c r="EA3133" s="168"/>
      <c r="EB3133" s="168"/>
      <c r="EC3133" s="168"/>
      <c r="ED3133" s="168"/>
      <c r="EE3133" s="168"/>
      <c r="EF3133" s="168"/>
      <c r="EG3133" s="168"/>
      <c r="EH3133" s="168"/>
      <c r="EI3133" s="168"/>
      <c r="EJ3133" s="168"/>
      <c r="EK3133" s="168"/>
      <c r="EL3133" s="168"/>
      <c r="EM3133" s="168"/>
      <c r="EN3133" s="168"/>
      <c r="EO3133" s="168"/>
      <c r="EP3133" s="168"/>
      <c r="EQ3133" s="168"/>
      <c r="ER3133" s="168"/>
      <c r="ES3133" s="168"/>
      <c r="ET3133" s="168"/>
      <c r="EU3133" s="168"/>
      <c r="EV3133" s="168"/>
      <c r="EW3133" s="168"/>
      <c r="EX3133" s="168"/>
      <c r="EY3133" s="168"/>
      <c r="EZ3133" s="168"/>
      <c r="FA3133" s="168"/>
      <c r="FB3133" s="168"/>
      <c r="FC3133" s="168"/>
      <c r="FD3133" s="168"/>
    </row>
    <row r="3134" spans="1:160" s="5" customFormat="1" ht="15.75" customHeight="1" x14ac:dyDescent="0.3">
      <c r="A3134" s="263"/>
      <c r="B3134" s="263"/>
      <c r="C3134" s="265"/>
      <c r="D3134" s="441"/>
      <c r="E3134" s="442"/>
      <c r="F3134" s="442"/>
      <c r="G3134" s="442"/>
      <c r="H3134" s="442"/>
      <c r="I3134" s="442"/>
      <c r="J3134" s="442"/>
      <c r="K3134" s="442"/>
      <c r="L3134" s="442"/>
      <c r="M3134" s="443"/>
      <c r="N3134" s="441"/>
      <c r="O3134" s="442"/>
      <c r="P3134" s="442"/>
      <c r="Q3134" s="442"/>
      <c r="R3134" s="442"/>
      <c r="S3134" s="442"/>
      <c r="T3134" s="442"/>
      <c r="U3134" s="443"/>
      <c r="V3134" s="33"/>
      <c r="W3134" s="57"/>
      <c r="X3134" s="86"/>
      <c r="Y3134" s="33"/>
      <c r="Z3134" s="36"/>
      <c r="AA3134" s="36"/>
      <c r="AD3134" s="33"/>
      <c r="AG3134" s="33"/>
      <c r="AH3134" s="43"/>
      <c r="AI3134" s="43"/>
      <c r="AJ3134" s="43"/>
      <c r="AK3134" s="43"/>
      <c r="AL3134" s="43"/>
      <c r="AM3134" s="43"/>
      <c r="AN3134" s="43"/>
      <c r="AO3134" s="43"/>
      <c r="AP3134" s="43"/>
      <c r="AQ3134" s="43"/>
      <c r="AR3134" s="43"/>
      <c r="AS3134" s="43"/>
      <c r="AT3134" s="43"/>
      <c r="AU3134" s="44"/>
      <c r="AV3134" s="33"/>
      <c r="AW3134" s="33"/>
      <c r="AX3134" s="33"/>
      <c r="AZ3134" s="141"/>
      <c r="BE3134" s="168"/>
      <c r="BF3134" s="168"/>
      <c r="BG3134" s="168"/>
      <c r="BH3134" s="168"/>
      <c r="BI3134" s="168"/>
      <c r="BJ3134" s="168"/>
      <c r="BK3134" s="168"/>
      <c r="BL3134" s="168"/>
      <c r="BM3134" s="168"/>
      <c r="DK3134" s="168"/>
      <c r="DL3134" s="168"/>
      <c r="DM3134" s="168"/>
      <c r="DN3134" s="168"/>
      <c r="DO3134" s="168"/>
      <c r="DP3134" s="168"/>
      <c r="DQ3134" s="168"/>
      <c r="DR3134" s="168"/>
      <c r="DS3134" s="168"/>
      <c r="DT3134" s="168"/>
      <c r="DU3134" s="168"/>
      <c r="DV3134" s="168"/>
      <c r="DW3134" s="168"/>
      <c r="DX3134" s="168"/>
      <c r="DY3134" s="168"/>
      <c r="DZ3134" s="168"/>
      <c r="EA3134" s="168"/>
      <c r="EB3134" s="168"/>
      <c r="EC3134" s="168"/>
      <c r="ED3134" s="168"/>
      <c r="EE3134" s="168"/>
      <c r="EF3134" s="168"/>
      <c r="EG3134" s="168"/>
      <c r="EH3134" s="168"/>
      <c r="EI3134" s="168"/>
      <c r="EJ3134" s="168"/>
      <c r="EK3134" s="168"/>
      <c r="EL3134" s="168"/>
      <c r="EM3134" s="168"/>
      <c r="EN3134" s="168"/>
      <c r="EO3134" s="168"/>
      <c r="EP3134" s="168"/>
      <c r="EQ3134" s="168"/>
      <c r="ER3134" s="168"/>
      <c r="ES3134" s="168"/>
      <c r="ET3134" s="168"/>
      <c r="EU3134" s="168"/>
      <c r="EV3134" s="168"/>
      <c r="EW3134" s="168"/>
      <c r="EX3134" s="168"/>
      <c r="EY3134" s="168"/>
      <c r="EZ3134" s="168"/>
      <c r="FA3134" s="168"/>
      <c r="FB3134" s="168"/>
      <c r="FC3134" s="168"/>
      <c r="FD3134" s="168"/>
    </row>
    <row r="3135" spans="1:160" s="5" customFormat="1" x14ac:dyDescent="0.25">
      <c r="A3135" s="263"/>
      <c r="B3135" s="263"/>
      <c r="C3135" s="265"/>
      <c r="D3135" s="10" t="s">
        <v>23</v>
      </c>
      <c r="E3135" s="445" t="e">
        <f>+#REF!</f>
        <v>#REF!</v>
      </c>
      <c r="F3135" s="445"/>
      <c r="G3135" s="445"/>
      <c r="H3135" s="445"/>
      <c r="I3135" s="445"/>
      <c r="J3135" s="445"/>
      <c r="K3135" s="445"/>
      <c r="L3135" s="445"/>
      <c r="M3135" s="446"/>
      <c r="N3135" s="11" t="s">
        <v>23</v>
      </c>
      <c r="O3135" s="445" t="e">
        <f>+#REF!</f>
        <v>#REF!</v>
      </c>
      <c r="P3135" s="445"/>
      <c r="Q3135" s="445"/>
      <c r="R3135" s="445"/>
      <c r="S3135" s="445"/>
      <c r="T3135" s="445"/>
      <c r="U3135" s="446"/>
      <c r="V3135" s="33"/>
      <c r="W3135" s="57"/>
      <c r="X3135" s="86"/>
      <c r="Y3135" s="33"/>
      <c r="Z3135" s="36"/>
      <c r="AA3135" s="36"/>
      <c r="AD3135" s="33"/>
      <c r="AG3135" s="33"/>
      <c r="AH3135" s="43"/>
      <c r="AI3135" s="43"/>
      <c r="AJ3135" s="43"/>
      <c r="AK3135" s="43"/>
      <c r="AL3135" s="43"/>
      <c r="AM3135" s="43"/>
      <c r="AN3135" s="43"/>
      <c r="AO3135" s="43"/>
      <c r="AP3135" s="43"/>
      <c r="AQ3135" s="43"/>
      <c r="AR3135" s="43"/>
      <c r="AS3135" s="43"/>
      <c r="AT3135" s="43"/>
      <c r="AU3135" s="44"/>
      <c r="AV3135" s="33"/>
      <c r="AW3135" s="33"/>
      <c r="AX3135" s="33"/>
      <c r="AZ3135" s="141"/>
      <c r="BE3135" s="168"/>
      <c r="BF3135" s="168"/>
      <c r="BG3135" s="168"/>
      <c r="BH3135" s="168"/>
      <c r="BI3135" s="168"/>
      <c r="BJ3135" s="168"/>
      <c r="BK3135" s="168"/>
      <c r="BL3135" s="168"/>
      <c r="BM3135" s="168"/>
      <c r="DK3135" s="168"/>
      <c r="DL3135" s="168"/>
      <c r="DM3135" s="168"/>
      <c r="DN3135" s="168"/>
      <c r="DO3135" s="168"/>
      <c r="DP3135" s="168"/>
      <c r="DQ3135" s="168"/>
      <c r="DR3135" s="168"/>
      <c r="DS3135" s="168"/>
      <c r="DT3135" s="168"/>
      <c r="DU3135" s="168"/>
      <c r="DV3135" s="168"/>
      <c r="DW3135" s="168"/>
      <c r="DX3135" s="168"/>
      <c r="DY3135" s="168"/>
      <c r="DZ3135" s="168"/>
      <c r="EA3135" s="168"/>
      <c r="EB3135" s="168"/>
      <c r="EC3135" s="168"/>
      <c r="ED3135" s="168"/>
      <c r="EE3135" s="168"/>
      <c r="EF3135" s="168"/>
      <c r="EG3135" s="168"/>
      <c r="EH3135" s="168"/>
      <c r="EI3135" s="168"/>
      <c r="EJ3135" s="168"/>
      <c r="EK3135" s="168"/>
      <c r="EL3135" s="168"/>
      <c r="EM3135" s="168"/>
      <c r="EN3135" s="168"/>
      <c r="EO3135" s="168"/>
      <c r="EP3135" s="168"/>
      <c r="EQ3135" s="168"/>
      <c r="ER3135" s="168"/>
      <c r="ES3135" s="168"/>
      <c r="ET3135" s="168"/>
      <c r="EU3135" s="168"/>
      <c r="EV3135" s="168"/>
      <c r="EW3135" s="168"/>
      <c r="EX3135" s="168"/>
      <c r="EY3135" s="168"/>
      <c r="EZ3135" s="168"/>
      <c r="FA3135" s="168"/>
      <c r="FB3135" s="168"/>
      <c r="FC3135" s="168"/>
      <c r="FD3135" s="168"/>
    </row>
    <row r="3136" spans="1:160" s="5" customFormat="1" ht="14.4" thickBot="1" x14ac:dyDescent="0.3">
      <c r="A3136" s="263"/>
      <c r="B3136" s="263"/>
      <c r="C3136" s="265"/>
      <c r="D3136" s="12" t="s">
        <v>25</v>
      </c>
      <c r="E3136" s="447" t="e">
        <f>+#REF!</f>
        <v>#REF!</v>
      </c>
      <c r="F3136" s="447"/>
      <c r="G3136" s="447"/>
      <c r="H3136" s="447"/>
      <c r="I3136" s="447"/>
      <c r="J3136" s="447"/>
      <c r="K3136" s="447"/>
      <c r="L3136" s="447"/>
      <c r="M3136" s="448"/>
      <c r="N3136" s="13" t="s">
        <v>25</v>
      </c>
      <c r="O3136" s="447" t="e">
        <f>+#REF!</f>
        <v>#REF!</v>
      </c>
      <c r="P3136" s="447"/>
      <c r="Q3136" s="447"/>
      <c r="R3136" s="447"/>
      <c r="S3136" s="447"/>
      <c r="T3136" s="447"/>
      <c r="U3136" s="448"/>
      <c r="V3136" s="33"/>
      <c r="W3136" s="57"/>
      <c r="X3136" s="86"/>
      <c r="Y3136" s="33"/>
      <c r="Z3136" s="36"/>
      <c r="AA3136" s="36"/>
      <c r="AD3136" s="33"/>
      <c r="AG3136" s="33"/>
      <c r="AH3136" s="43"/>
      <c r="AI3136" s="43"/>
      <c r="AJ3136" s="43"/>
      <c r="AK3136" s="43"/>
      <c r="AL3136" s="43"/>
      <c r="AM3136" s="43"/>
      <c r="AN3136" s="43"/>
      <c r="AO3136" s="43"/>
      <c r="AP3136" s="43"/>
      <c r="AQ3136" s="43"/>
      <c r="AR3136" s="43"/>
      <c r="AS3136" s="43"/>
      <c r="AT3136" s="43"/>
      <c r="AU3136" s="44"/>
      <c r="AV3136" s="33"/>
      <c r="AW3136" s="33"/>
      <c r="AX3136" s="33"/>
      <c r="AZ3136" s="141"/>
      <c r="BE3136" s="168"/>
      <c r="BF3136" s="168"/>
      <c r="BG3136" s="168"/>
      <c r="BH3136" s="168"/>
      <c r="BI3136" s="168"/>
      <c r="BJ3136" s="168"/>
      <c r="BK3136" s="168"/>
      <c r="BL3136" s="168"/>
      <c r="BM3136" s="168"/>
      <c r="DK3136" s="168"/>
      <c r="DL3136" s="168"/>
      <c r="DM3136" s="168"/>
      <c r="DN3136" s="168"/>
      <c r="DO3136" s="168"/>
      <c r="DP3136" s="168"/>
      <c r="DQ3136" s="168"/>
      <c r="DR3136" s="168"/>
      <c r="DS3136" s="168"/>
      <c r="DT3136" s="168"/>
      <c r="DU3136" s="168"/>
      <c r="DV3136" s="168"/>
      <c r="DW3136" s="168"/>
      <c r="DX3136" s="168"/>
      <c r="DY3136" s="168"/>
      <c r="DZ3136" s="168"/>
      <c r="EA3136" s="168"/>
      <c r="EB3136" s="168"/>
      <c r="EC3136" s="168"/>
      <c r="ED3136" s="168"/>
      <c r="EE3136" s="168"/>
      <c r="EF3136" s="168"/>
      <c r="EG3136" s="168"/>
      <c r="EH3136" s="168"/>
      <c r="EI3136" s="168"/>
      <c r="EJ3136" s="168"/>
      <c r="EK3136" s="168"/>
      <c r="EL3136" s="168"/>
      <c r="EM3136" s="168"/>
      <c r="EN3136" s="168"/>
      <c r="EO3136" s="168"/>
      <c r="EP3136" s="168"/>
      <c r="EQ3136" s="168"/>
      <c r="ER3136" s="168"/>
      <c r="ES3136" s="168"/>
      <c r="ET3136" s="168"/>
      <c r="EU3136" s="168"/>
      <c r="EV3136" s="168"/>
      <c r="EW3136" s="168"/>
      <c r="EX3136" s="168"/>
      <c r="EY3136" s="168"/>
      <c r="EZ3136" s="168"/>
      <c r="FA3136" s="168"/>
      <c r="FB3136" s="168"/>
      <c r="FC3136" s="168"/>
      <c r="FD3136" s="168"/>
    </row>
    <row r="3137" spans="1:160" ht="9.9" customHeight="1" thickBot="1" x14ac:dyDescent="0.3"/>
    <row r="3138" spans="1:160" s="5" customFormat="1" ht="15.75" customHeight="1" x14ac:dyDescent="0.3">
      <c r="A3138" s="263"/>
      <c r="B3138" s="263"/>
      <c r="C3138" s="265"/>
      <c r="D3138" s="484"/>
      <c r="E3138" s="485"/>
      <c r="F3138" s="488" t="s">
        <v>0</v>
      </c>
      <c r="G3138" s="489"/>
      <c r="H3138" s="489"/>
      <c r="I3138" s="489"/>
      <c r="J3138" s="489"/>
      <c r="K3138" s="489"/>
      <c r="L3138" s="489"/>
      <c r="M3138" s="489"/>
      <c r="N3138" s="489"/>
      <c r="O3138" s="490"/>
      <c r="P3138" s="494" t="s">
        <v>1</v>
      </c>
      <c r="Q3138" s="495"/>
      <c r="R3138" s="495"/>
      <c r="S3138" s="496"/>
      <c r="T3138" s="500"/>
      <c r="U3138" s="501"/>
      <c r="V3138" s="33"/>
      <c r="W3138" s="57"/>
      <c r="X3138" s="86"/>
      <c r="Y3138" s="33"/>
      <c r="Z3138" s="36"/>
      <c r="AA3138" s="36"/>
      <c r="AD3138" s="33"/>
      <c r="AG3138" s="33"/>
      <c r="AH3138" s="43"/>
      <c r="AI3138" s="43"/>
      <c r="AJ3138" s="43"/>
      <c r="AK3138" s="43"/>
      <c r="AL3138" s="43"/>
      <c r="AM3138" s="43"/>
      <c r="AN3138" s="43"/>
      <c r="AO3138" s="43"/>
      <c r="AP3138" s="43"/>
      <c r="AQ3138" s="43"/>
      <c r="AR3138" s="43"/>
      <c r="AS3138" s="43"/>
      <c r="AT3138" s="43"/>
      <c r="AU3138" s="44"/>
      <c r="AV3138" s="33"/>
      <c r="AW3138" s="33"/>
      <c r="AX3138" s="33"/>
      <c r="AZ3138" s="141"/>
      <c r="BE3138" s="168"/>
      <c r="BF3138" s="168"/>
      <c r="BG3138" s="168"/>
      <c r="BH3138" s="168"/>
      <c r="BI3138" s="168"/>
      <c r="BJ3138" s="168"/>
      <c r="BK3138" s="168"/>
      <c r="BL3138" s="168"/>
      <c r="BM3138" s="168"/>
      <c r="DK3138" s="168"/>
      <c r="DL3138" s="168"/>
      <c r="DM3138" s="168"/>
      <c r="DN3138" s="168"/>
      <c r="DO3138" s="168"/>
      <c r="DP3138" s="168"/>
      <c r="DQ3138" s="168"/>
      <c r="DR3138" s="168"/>
      <c r="DS3138" s="168"/>
      <c r="DT3138" s="168"/>
      <c r="DU3138" s="168"/>
      <c r="DV3138" s="168"/>
      <c r="DW3138" s="168"/>
      <c r="DX3138" s="168"/>
      <c r="DY3138" s="168"/>
      <c r="DZ3138" s="168"/>
      <c r="EA3138" s="168"/>
      <c r="EB3138" s="168"/>
      <c r="EC3138" s="168"/>
      <c r="ED3138" s="168"/>
      <c r="EE3138" s="168"/>
      <c r="EF3138" s="168"/>
      <c r="EG3138" s="168"/>
      <c r="EH3138" s="168"/>
      <c r="EI3138" s="168"/>
      <c r="EJ3138" s="168"/>
      <c r="EK3138" s="168"/>
      <c r="EL3138" s="168"/>
      <c r="EM3138" s="168"/>
      <c r="EN3138" s="168"/>
      <c r="EO3138" s="168"/>
      <c r="EP3138" s="168"/>
      <c r="EQ3138" s="168"/>
      <c r="ER3138" s="168"/>
      <c r="ES3138" s="168"/>
      <c r="ET3138" s="168"/>
      <c r="EU3138" s="168"/>
      <c r="EV3138" s="168"/>
      <c r="EW3138" s="168"/>
      <c r="EX3138" s="168"/>
      <c r="EY3138" s="168"/>
      <c r="EZ3138" s="168"/>
      <c r="FA3138" s="168"/>
      <c r="FB3138" s="168"/>
      <c r="FC3138" s="168"/>
      <c r="FD3138" s="168"/>
    </row>
    <row r="3139" spans="1:160" s="5" customFormat="1" ht="15" customHeight="1" x14ac:dyDescent="0.3">
      <c r="A3139" s="263"/>
      <c r="B3139" s="263"/>
      <c r="C3139" s="265"/>
      <c r="D3139" s="481"/>
      <c r="E3139" s="482"/>
      <c r="F3139" s="491"/>
      <c r="G3139" s="492"/>
      <c r="H3139" s="492"/>
      <c r="I3139" s="492"/>
      <c r="J3139" s="492"/>
      <c r="K3139" s="492"/>
      <c r="L3139" s="492"/>
      <c r="M3139" s="492"/>
      <c r="N3139" s="492"/>
      <c r="O3139" s="493"/>
      <c r="P3139" s="497"/>
      <c r="Q3139" s="498"/>
      <c r="R3139" s="498"/>
      <c r="S3139" s="499"/>
      <c r="T3139" s="502"/>
      <c r="U3139" s="503"/>
      <c r="V3139" s="33"/>
      <c r="W3139" s="57"/>
      <c r="X3139" s="86"/>
      <c r="Y3139" s="38"/>
      <c r="Z3139" s="36"/>
      <c r="AA3139" s="36"/>
      <c r="AD3139" s="33"/>
      <c r="AG3139" s="33"/>
      <c r="AH3139" s="43"/>
      <c r="AI3139" s="43"/>
      <c r="AJ3139" s="43"/>
      <c r="AK3139" s="43"/>
      <c r="AL3139" s="43"/>
      <c r="AM3139" s="43"/>
      <c r="AN3139" s="43"/>
      <c r="AO3139" s="43"/>
      <c r="AP3139" s="43"/>
      <c r="AQ3139" s="43"/>
      <c r="AR3139" s="43"/>
      <c r="AS3139" s="43"/>
      <c r="AT3139" s="43"/>
      <c r="AU3139" s="44"/>
      <c r="AV3139" s="33"/>
      <c r="AW3139" s="33"/>
      <c r="AX3139" s="33"/>
      <c r="AZ3139" s="141"/>
      <c r="BE3139" s="168"/>
      <c r="BF3139" s="168"/>
      <c r="BG3139" s="168"/>
      <c r="BH3139" s="168"/>
      <c r="BI3139" s="168"/>
      <c r="BJ3139" s="168"/>
      <c r="BK3139" s="168"/>
      <c r="BL3139" s="168"/>
      <c r="BM3139" s="168"/>
      <c r="DK3139" s="168"/>
      <c r="DL3139" s="168"/>
      <c r="DM3139" s="168"/>
      <c r="DN3139" s="168"/>
      <c r="DO3139" s="168"/>
      <c r="DP3139" s="168"/>
      <c r="DQ3139" s="168"/>
      <c r="DR3139" s="168"/>
      <c r="DS3139" s="168"/>
      <c r="DT3139" s="168"/>
      <c r="DU3139" s="168"/>
      <c r="DV3139" s="168"/>
      <c r="DW3139" s="168"/>
      <c r="DX3139" s="168"/>
      <c r="DY3139" s="168"/>
      <c r="DZ3139" s="168"/>
      <c r="EA3139" s="168"/>
      <c r="EB3139" s="168"/>
      <c r="EC3139" s="168"/>
      <c r="ED3139" s="168"/>
      <c r="EE3139" s="168"/>
      <c r="EF3139" s="168"/>
      <c r="EG3139" s="168"/>
      <c r="EH3139" s="168"/>
      <c r="EI3139" s="168"/>
      <c r="EJ3139" s="168"/>
      <c r="EK3139" s="168"/>
      <c r="EL3139" s="168"/>
      <c r="EM3139" s="168"/>
      <c r="EN3139" s="168"/>
      <c r="EO3139" s="168"/>
      <c r="EP3139" s="168"/>
      <c r="EQ3139" s="168"/>
      <c r="ER3139" s="168"/>
      <c r="ES3139" s="168"/>
      <c r="ET3139" s="168"/>
      <c r="EU3139" s="168"/>
      <c r="EV3139" s="168"/>
      <c r="EW3139" s="168"/>
      <c r="EX3139" s="168"/>
      <c r="EY3139" s="168"/>
      <c r="EZ3139" s="168"/>
      <c r="FA3139" s="168"/>
      <c r="FB3139" s="168"/>
      <c r="FC3139" s="168"/>
      <c r="FD3139" s="168"/>
    </row>
    <row r="3140" spans="1:160" s="5" customFormat="1" ht="30" customHeight="1" thickBot="1" x14ac:dyDescent="0.35">
      <c r="A3140" s="263"/>
      <c r="B3140" s="263"/>
      <c r="C3140" s="265"/>
      <c r="D3140" s="486"/>
      <c r="E3140" s="487"/>
      <c r="F3140" s="506" t="s">
        <v>2</v>
      </c>
      <c r="G3140" s="507"/>
      <c r="H3140" s="507"/>
      <c r="I3140" s="507"/>
      <c r="J3140" s="507"/>
      <c r="K3140" s="507"/>
      <c r="L3140" s="507"/>
      <c r="M3140" s="507"/>
      <c r="N3140" s="507"/>
      <c r="O3140" s="508"/>
      <c r="P3140" s="32">
        <v>65</v>
      </c>
      <c r="Q3140" s="101" t="s">
        <v>3</v>
      </c>
      <c r="R3140" s="509">
        <v>147</v>
      </c>
      <c r="S3140" s="510"/>
      <c r="T3140" s="504"/>
      <c r="U3140" s="505"/>
      <c r="V3140" s="33">
        <f>+IF(C3149="","",1)</f>
        <v>1</v>
      </c>
      <c r="W3140" s="57"/>
      <c r="X3140" s="86"/>
      <c r="Y3140" s="39"/>
      <c r="Z3140" s="36"/>
      <c r="AA3140" s="36"/>
      <c r="AD3140" s="33"/>
      <c r="AG3140" s="33"/>
      <c r="AH3140" s="43"/>
      <c r="AI3140" s="43"/>
      <c r="AJ3140" s="43"/>
      <c r="AK3140" s="43"/>
      <c r="AL3140" s="43"/>
      <c r="AM3140" s="43"/>
      <c r="AN3140" s="43"/>
      <c r="AO3140" s="43"/>
      <c r="AP3140" s="43"/>
      <c r="AQ3140" s="43"/>
      <c r="AR3140" s="43"/>
      <c r="AS3140" s="43"/>
      <c r="AT3140" s="43"/>
      <c r="AU3140" s="44"/>
      <c r="AV3140" s="33"/>
      <c r="AW3140" s="33"/>
      <c r="AX3140" s="33"/>
      <c r="AZ3140" s="141"/>
      <c r="BE3140" s="168"/>
      <c r="BF3140" s="168"/>
      <c r="BG3140" s="168"/>
      <c r="BH3140" s="168"/>
      <c r="BI3140" s="168"/>
      <c r="BJ3140" s="168"/>
      <c r="BK3140" s="168"/>
      <c r="BL3140" s="168"/>
      <c r="BM3140" s="168"/>
      <c r="DK3140" s="168"/>
      <c r="DL3140" s="168"/>
      <c r="DM3140" s="168"/>
      <c r="DN3140" s="168"/>
      <c r="DO3140" s="168"/>
      <c r="DP3140" s="168"/>
      <c r="DQ3140" s="168"/>
      <c r="DR3140" s="168"/>
      <c r="DS3140" s="168"/>
      <c r="DT3140" s="168"/>
      <c r="DU3140" s="168"/>
      <c r="DV3140" s="168"/>
      <c r="DW3140" s="168"/>
      <c r="DX3140" s="168"/>
      <c r="DY3140" s="168"/>
      <c r="DZ3140" s="168"/>
      <c r="EA3140" s="168"/>
      <c r="EB3140" s="168"/>
      <c r="EC3140" s="168"/>
      <c r="ED3140" s="168"/>
      <c r="EE3140" s="168"/>
      <c r="EF3140" s="168"/>
      <c r="EG3140" s="168"/>
      <c r="EH3140" s="168"/>
      <c r="EI3140" s="168"/>
      <c r="EJ3140" s="168"/>
      <c r="EK3140" s="168"/>
      <c r="EL3140" s="168"/>
      <c r="EM3140" s="168"/>
      <c r="EN3140" s="168"/>
      <c r="EO3140" s="168"/>
      <c r="EP3140" s="168"/>
      <c r="EQ3140" s="168"/>
      <c r="ER3140" s="168"/>
      <c r="ES3140" s="168"/>
      <c r="ET3140" s="168"/>
      <c r="EU3140" s="168"/>
      <c r="EV3140" s="168"/>
      <c r="EW3140" s="168"/>
      <c r="EX3140" s="168"/>
      <c r="EY3140" s="168"/>
      <c r="EZ3140" s="168"/>
      <c r="FA3140" s="168"/>
      <c r="FB3140" s="168"/>
      <c r="FC3140" s="168"/>
      <c r="FD3140" s="168"/>
    </row>
    <row r="3141" spans="1:160" s="5" customFormat="1" ht="5.25" customHeight="1" thickBot="1" x14ac:dyDescent="0.35">
      <c r="A3141" s="263"/>
      <c r="B3141" s="263"/>
      <c r="C3141" s="265"/>
      <c r="D3141" s="454"/>
      <c r="E3141" s="454"/>
      <c r="F3141" s="454"/>
      <c r="G3141" s="454"/>
      <c r="H3141" s="454"/>
      <c r="I3141" s="454"/>
      <c r="J3141" s="454"/>
      <c r="K3141" s="454"/>
      <c r="L3141" s="454"/>
      <c r="M3141" s="454"/>
      <c r="N3141" s="454"/>
      <c r="O3141" s="454"/>
      <c r="P3141" s="454"/>
      <c r="Q3141" s="454"/>
      <c r="R3141" s="454"/>
      <c r="S3141" s="454"/>
      <c r="T3141" s="454"/>
      <c r="U3141" s="454"/>
      <c r="V3141" s="33"/>
      <c r="W3141" s="57"/>
      <c r="X3141" s="86"/>
      <c r="Y3141" s="38"/>
      <c r="Z3141" s="36"/>
      <c r="AA3141" s="36"/>
      <c r="AD3141" s="33"/>
      <c r="AG3141" s="33"/>
      <c r="AH3141" s="43"/>
      <c r="AI3141" s="43"/>
      <c r="AJ3141" s="43"/>
      <c r="AK3141" s="43"/>
      <c r="AL3141" s="43"/>
      <c r="AM3141" s="43"/>
      <c r="AN3141" s="43"/>
      <c r="AO3141" s="43"/>
      <c r="AP3141" s="43"/>
      <c r="AQ3141" s="43"/>
      <c r="AR3141" s="43"/>
      <c r="AS3141" s="43"/>
      <c r="AT3141" s="43"/>
      <c r="AU3141" s="44"/>
      <c r="AV3141" s="33"/>
      <c r="AW3141" s="33"/>
      <c r="AX3141" s="33"/>
      <c r="AZ3141" s="141"/>
      <c r="BE3141" s="168"/>
      <c r="BF3141" s="168"/>
      <c r="BG3141" s="168"/>
      <c r="BH3141" s="168"/>
      <c r="BI3141" s="168"/>
      <c r="BJ3141" s="168"/>
      <c r="BK3141" s="168"/>
      <c r="BL3141" s="168"/>
      <c r="BM3141" s="168"/>
      <c r="DK3141" s="168"/>
      <c r="DL3141" s="168"/>
      <c r="DM3141" s="168"/>
      <c r="DN3141" s="168"/>
      <c r="DO3141" s="168"/>
      <c r="DP3141" s="168"/>
      <c r="DQ3141" s="168"/>
      <c r="DR3141" s="168"/>
      <c r="DS3141" s="168"/>
      <c r="DT3141" s="168"/>
      <c r="DU3141" s="168"/>
      <c r="DV3141" s="168"/>
      <c r="DW3141" s="168"/>
      <c r="DX3141" s="168"/>
      <c r="DY3141" s="168"/>
      <c r="DZ3141" s="168"/>
      <c r="EA3141" s="168"/>
      <c r="EB3141" s="168"/>
      <c r="EC3141" s="168"/>
      <c r="ED3141" s="168"/>
      <c r="EE3141" s="168"/>
      <c r="EF3141" s="168"/>
      <c r="EG3141" s="168"/>
      <c r="EH3141" s="168"/>
      <c r="EI3141" s="168"/>
      <c r="EJ3141" s="168"/>
      <c r="EK3141" s="168"/>
      <c r="EL3141" s="168"/>
      <c r="EM3141" s="168"/>
      <c r="EN3141" s="168"/>
      <c r="EO3141" s="168"/>
      <c r="EP3141" s="168"/>
      <c r="EQ3141" s="168"/>
      <c r="ER3141" s="168"/>
      <c r="ES3141" s="168"/>
      <c r="ET3141" s="168"/>
      <c r="EU3141" s="168"/>
      <c r="EV3141" s="168"/>
      <c r="EW3141" s="168"/>
      <c r="EX3141" s="168"/>
      <c r="EY3141" s="168"/>
      <c r="EZ3141" s="168"/>
      <c r="FA3141" s="168"/>
      <c r="FB3141" s="168"/>
      <c r="FC3141" s="168"/>
      <c r="FD3141" s="168"/>
    </row>
    <row r="3142" spans="1:160" s="5" customFormat="1" ht="24.9" customHeight="1" x14ac:dyDescent="0.3">
      <c r="A3142" s="263"/>
      <c r="B3142" s="263"/>
      <c r="C3142" s="265"/>
      <c r="D3142" s="511" t="s">
        <v>4</v>
      </c>
      <c r="E3142" s="512"/>
      <c r="F3142" s="513" t="s">
        <v>168</v>
      </c>
      <c r="G3142" s="514"/>
      <c r="H3142" s="514"/>
      <c r="I3142" s="515"/>
      <c r="J3142" s="516" t="s">
        <v>5</v>
      </c>
      <c r="K3142" s="512"/>
      <c r="L3142" s="513" t="s">
        <v>102</v>
      </c>
      <c r="M3142" s="514"/>
      <c r="N3142" s="514"/>
      <c r="O3142" s="514"/>
      <c r="P3142" s="515"/>
      <c r="Q3142" s="1" t="s">
        <v>6</v>
      </c>
      <c r="R3142" s="513" t="s">
        <v>36</v>
      </c>
      <c r="S3142" s="514"/>
      <c r="T3142" s="514"/>
      <c r="U3142" s="517"/>
      <c r="V3142" s="33"/>
      <c r="W3142" s="57"/>
      <c r="X3142" s="86"/>
      <c r="Y3142" s="33"/>
      <c r="Z3142" s="36"/>
      <c r="AA3142" s="36"/>
      <c r="AD3142" s="33"/>
      <c r="AG3142" s="33"/>
      <c r="AH3142" s="43"/>
      <c r="AI3142" s="43"/>
      <c r="AJ3142" s="43"/>
      <c r="AK3142" s="43"/>
      <c r="AL3142" s="43"/>
      <c r="AM3142" s="43"/>
      <c r="AN3142" s="43"/>
      <c r="AO3142" s="43"/>
      <c r="AP3142" s="43"/>
      <c r="AQ3142" s="43"/>
      <c r="AR3142" s="43"/>
      <c r="AS3142" s="43"/>
      <c r="AT3142" s="43"/>
      <c r="AU3142" s="44"/>
      <c r="AV3142" s="33"/>
      <c r="AW3142" s="33"/>
      <c r="AX3142" s="33"/>
      <c r="AZ3142" s="141"/>
      <c r="BE3142" s="168"/>
      <c r="BF3142" s="168"/>
      <c r="BG3142" s="168"/>
      <c r="BH3142" s="168"/>
      <c r="BI3142" s="168"/>
      <c r="BJ3142" s="168"/>
      <c r="BK3142" s="168"/>
      <c r="BL3142" s="168"/>
      <c r="BM3142" s="168"/>
      <c r="DK3142" s="168"/>
      <c r="DL3142" s="168"/>
      <c r="DM3142" s="168"/>
      <c r="DN3142" s="168"/>
      <c r="DO3142" s="168"/>
      <c r="DP3142" s="168"/>
      <c r="DQ3142" s="168"/>
      <c r="DR3142" s="168"/>
      <c r="DS3142" s="168"/>
      <c r="DT3142" s="168"/>
      <c r="DU3142" s="168"/>
      <c r="DV3142" s="168"/>
      <c r="DW3142" s="168"/>
      <c r="DX3142" s="168"/>
      <c r="DY3142" s="168"/>
      <c r="DZ3142" s="168"/>
      <c r="EA3142" s="168"/>
      <c r="EB3142" s="168"/>
      <c r="EC3142" s="168"/>
      <c r="ED3142" s="168"/>
      <c r="EE3142" s="168"/>
      <c r="EF3142" s="168"/>
      <c r="EG3142" s="168"/>
      <c r="EH3142" s="168"/>
      <c r="EI3142" s="168"/>
      <c r="EJ3142" s="168"/>
      <c r="EK3142" s="168"/>
      <c r="EL3142" s="168"/>
      <c r="EM3142" s="168"/>
      <c r="EN3142" s="168"/>
      <c r="EO3142" s="168"/>
      <c r="EP3142" s="168"/>
      <c r="EQ3142" s="168"/>
      <c r="ER3142" s="168"/>
      <c r="ES3142" s="168"/>
      <c r="ET3142" s="168"/>
      <c r="EU3142" s="168"/>
      <c r="EV3142" s="168"/>
      <c r="EW3142" s="168"/>
      <c r="EX3142" s="168"/>
      <c r="EY3142" s="168"/>
      <c r="EZ3142" s="168"/>
      <c r="FA3142" s="168"/>
      <c r="FB3142" s="168"/>
      <c r="FC3142" s="168"/>
      <c r="FD3142" s="168"/>
    </row>
    <row r="3143" spans="1:160" s="5" customFormat="1" ht="45" customHeight="1" thickBot="1" x14ac:dyDescent="0.35">
      <c r="A3143" s="263"/>
      <c r="B3143" s="263"/>
      <c r="C3143" s="265"/>
      <c r="D3143" s="518" t="s">
        <v>7</v>
      </c>
      <c r="E3143" s="519"/>
      <c r="F3143" s="520" t="s">
        <v>169</v>
      </c>
      <c r="G3143" s="521"/>
      <c r="H3143" s="521"/>
      <c r="I3143" s="521"/>
      <c r="J3143" s="521"/>
      <c r="K3143" s="521"/>
      <c r="L3143" s="521"/>
      <c r="M3143" s="521"/>
      <c r="N3143" s="521"/>
      <c r="O3143" s="521"/>
      <c r="P3143" s="521"/>
      <c r="Q3143" s="521"/>
      <c r="R3143" s="521"/>
      <c r="S3143" s="521"/>
      <c r="T3143" s="521"/>
      <c r="U3143" s="522"/>
      <c r="V3143" s="33"/>
      <c r="W3143" s="57"/>
      <c r="X3143" s="86"/>
      <c r="Y3143" s="33"/>
      <c r="Z3143" s="36"/>
      <c r="AA3143" s="36"/>
      <c r="AD3143" s="33"/>
      <c r="AG3143" s="33"/>
      <c r="AH3143" s="43"/>
      <c r="AI3143" s="43"/>
      <c r="AJ3143" s="43"/>
      <c r="AK3143" s="43"/>
      <c r="AL3143" s="43"/>
      <c r="AM3143" s="43"/>
      <c r="AN3143" s="43"/>
      <c r="AO3143" s="43"/>
      <c r="AP3143" s="43"/>
      <c r="AQ3143" s="43"/>
      <c r="AR3143" s="43"/>
      <c r="AS3143" s="43"/>
      <c r="AT3143" s="43"/>
      <c r="AU3143" s="44"/>
      <c r="AV3143" s="33"/>
      <c r="AW3143" s="33"/>
      <c r="AX3143" s="33"/>
      <c r="AZ3143" s="141"/>
      <c r="BE3143" s="168"/>
      <c r="BF3143" s="168"/>
      <c r="BG3143" s="168"/>
      <c r="BH3143" s="168"/>
      <c r="BI3143" s="168"/>
      <c r="BJ3143" s="168"/>
      <c r="BK3143" s="168"/>
      <c r="BL3143" s="168"/>
      <c r="BM3143" s="168"/>
      <c r="DK3143" s="168"/>
      <c r="DL3143" s="168"/>
      <c r="DM3143" s="168"/>
      <c r="DN3143" s="168"/>
      <c r="DO3143" s="168"/>
      <c r="DP3143" s="168"/>
      <c r="DQ3143" s="168"/>
      <c r="DR3143" s="168"/>
      <c r="DS3143" s="168"/>
      <c r="DT3143" s="168"/>
      <c r="DU3143" s="168"/>
      <c r="DV3143" s="168"/>
      <c r="DW3143" s="168"/>
      <c r="DX3143" s="168"/>
      <c r="DY3143" s="168"/>
      <c r="DZ3143" s="168"/>
      <c r="EA3143" s="168"/>
      <c r="EB3143" s="168"/>
      <c r="EC3143" s="168"/>
      <c r="ED3143" s="168"/>
      <c r="EE3143" s="168"/>
      <c r="EF3143" s="168"/>
      <c r="EG3143" s="168"/>
      <c r="EH3143" s="168"/>
      <c r="EI3143" s="168"/>
      <c r="EJ3143" s="168"/>
      <c r="EK3143" s="168"/>
      <c r="EL3143" s="168"/>
      <c r="EM3143" s="168"/>
      <c r="EN3143" s="168"/>
      <c r="EO3143" s="168"/>
      <c r="EP3143" s="168"/>
      <c r="EQ3143" s="168"/>
      <c r="ER3143" s="168"/>
      <c r="ES3143" s="168"/>
      <c r="ET3143" s="168"/>
      <c r="EU3143" s="168"/>
      <c r="EV3143" s="168"/>
      <c r="EW3143" s="168"/>
      <c r="EX3143" s="168"/>
      <c r="EY3143" s="168"/>
      <c r="EZ3143" s="168"/>
      <c r="FA3143" s="168"/>
      <c r="FB3143" s="168"/>
      <c r="FC3143" s="168"/>
      <c r="FD3143" s="168"/>
    </row>
    <row r="3144" spans="1:160" s="5" customFormat="1" ht="5.0999999999999996" customHeight="1" thickBot="1" x14ac:dyDescent="0.35">
      <c r="A3144" s="263"/>
      <c r="B3144" s="263"/>
      <c r="C3144" s="265"/>
      <c r="D3144" s="523"/>
      <c r="E3144" s="523"/>
      <c r="F3144" s="523"/>
      <c r="G3144" s="523"/>
      <c r="H3144" s="523"/>
      <c r="I3144" s="523"/>
      <c r="J3144" s="523"/>
      <c r="K3144" s="523"/>
      <c r="L3144" s="523"/>
      <c r="M3144" s="523"/>
      <c r="N3144" s="523"/>
      <c r="O3144" s="523"/>
      <c r="P3144" s="523"/>
      <c r="Q3144" s="523"/>
      <c r="R3144" s="523"/>
      <c r="S3144" s="523"/>
      <c r="T3144" s="523"/>
      <c r="U3144" s="523"/>
      <c r="V3144" s="33"/>
      <c r="W3144" s="57"/>
      <c r="X3144" s="86"/>
      <c r="Y3144" s="33"/>
      <c r="Z3144" s="36"/>
      <c r="AA3144" s="36"/>
      <c r="AD3144" s="33"/>
      <c r="AG3144" s="33"/>
      <c r="AH3144" s="43"/>
      <c r="AI3144" s="43"/>
      <c r="AJ3144" s="43"/>
      <c r="AK3144" s="43"/>
      <c r="AL3144" s="43"/>
      <c r="AM3144" s="43"/>
      <c r="AN3144" s="43"/>
      <c r="AO3144" s="43"/>
      <c r="AP3144" s="43"/>
      <c r="AQ3144" s="43"/>
      <c r="AR3144" s="43"/>
      <c r="AS3144" s="43"/>
      <c r="AT3144" s="43"/>
      <c r="AU3144" s="44"/>
      <c r="AV3144" s="33"/>
      <c r="AW3144" s="33"/>
      <c r="AX3144" s="33"/>
      <c r="AZ3144" s="141"/>
      <c r="BE3144" s="168"/>
      <c r="BF3144" s="168"/>
      <c r="BG3144" s="168"/>
      <c r="BH3144" s="168"/>
      <c r="BI3144" s="168"/>
      <c r="BJ3144" s="168"/>
      <c r="BK3144" s="168"/>
      <c r="BL3144" s="168"/>
      <c r="BM3144" s="168"/>
      <c r="DK3144" s="168"/>
      <c r="DL3144" s="168"/>
      <c r="DM3144" s="168"/>
      <c r="DN3144" s="168"/>
      <c r="DO3144" s="168"/>
      <c r="DP3144" s="168"/>
      <c r="DQ3144" s="168"/>
      <c r="DR3144" s="168"/>
      <c r="DS3144" s="168"/>
      <c r="DT3144" s="168"/>
      <c r="DU3144" s="168"/>
      <c r="DV3144" s="168"/>
      <c r="DW3144" s="168"/>
      <c r="DX3144" s="168"/>
      <c r="DY3144" s="168"/>
      <c r="DZ3144" s="168"/>
      <c r="EA3144" s="168"/>
      <c r="EB3144" s="168"/>
      <c r="EC3144" s="168"/>
      <c r="ED3144" s="168"/>
      <c r="EE3144" s="168"/>
      <c r="EF3144" s="168"/>
      <c r="EG3144" s="168"/>
      <c r="EH3144" s="168"/>
      <c r="EI3144" s="168"/>
      <c r="EJ3144" s="168"/>
      <c r="EK3144" s="168"/>
      <c r="EL3144" s="168"/>
      <c r="EM3144" s="168"/>
      <c r="EN3144" s="168"/>
      <c r="EO3144" s="168"/>
      <c r="EP3144" s="168"/>
      <c r="EQ3144" s="168"/>
      <c r="ER3144" s="168"/>
      <c r="ES3144" s="168"/>
      <c r="ET3144" s="168"/>
      <c r="EU3144" s="168"/>
      <c r="EV3144" s="168"/>
      <c r="EW3144" s="168"/>
      <c r="EX3144" s="168"/>
      <c r="EY3144" s="168"/>
      <c r="EZ3144" s="168"/>
      <c r="FA3144" s="168"/>
      <c r="FB3144" s="168"/>
      <c r="FC3144" s="168"/>
      <c r="FD3144" s="168"/>
    </row>
    <row r="3145" spans="1:160" s="5" customFormat="1" ht="24.9" customHeight="1" thickBot="1" x14ac:dyDescent="0.35">
      <c r="A3145" s="263"/>
      <c r="B3145" s="263"/>
      <c r="C3145" s="265"/>
      <c r="D3145" s="2" t="s">
        <v>103</v>
      </c>
      <c r="E3145" s="98" t="s">
        <v>106</v>
      </c>
      <c r="F3145" s="455" t="s">
        <v>104</v>
      </c>
      <c r="G3145" s="524"/>
      <c r="H3145" s="456"/>
      <c r="I3145" s="525">
        <v>44058</v>
      </c>
      <c r="J3145" s="526"/>
      <c r="K3145" s="526"/>
      <c r="L3145" s="526"/>
      <c r="M3145" s="526"/>
      <c r="N3145" s="527"/>
      <c r="O3145" s="3" t="s">
        <v>8</v>
      </c>
      <c r="P3145" s="449" t="s">
        <v>24</v>
      </c>
      <c r="Q3145" s="450"/>
      <c r="R3145" s="450"/>
      <c r="S3145" s="450"/>
      <c r="T3145" s="450"/>
      <c r="U3145" s="528"/>
      <c r="V3145" s="33"/>
      <c r="W3145" s="57"/>
      <c r="X3145" s="86"/>
      <c r="Y3145" s="33"/>
      <c r="Z3145" s="36"/>
      <c r="AA3145" s="36"/>
      <c r="AD3145" s="33"/>
      <c r="AG3145" s="33"/>
      <c r="AH3145" s="43"/>
      <c r="AI3145" s="43"/>
      <c r="AJ3145" s="43"/>
      <c r="AK3145" s="43"/>
      <c r="AL3145" s="43"/>
      <c r="AM3145" s="43"/>
      <c r="AN3145" s="43"/>
      <c r="AO3145" s="43"/>
      <c r="AP3145" s="43"/>
      <c r="AQ3145" s="43"/>
      <c r="AR3145" s="43"/>
      <c r="AS3145" s="43"/>
      <c r="AT3145" s="43"/>
      <c r="AU3145" s="44"/>
      <c r="AV3145" s="33"/>
      <c r="AW3145" s="33"/>
      <c r="AX3145" s="33"/>
      <c r="AZ3145" s="141"/>
      <c r="BE3145" s="168"/>
      <c r="BF3145" s="168"/>
      <c r="BG3145" s="168"/>
      <c r="BH3145" s="168"/>
      <c r="BI3145" s="168"/>
      <c r="BJ3145" s="168"/>
      <c r="BK3145" s="168"/>
      <c r="BL3145" s="168"/>
      <c r="BM3145" s="168"/>
      <c r="DK3145" s="168"/>
      <c r="DL3145" s="168"/>
      <c r="DM3145" s="168"/>
      <c r="DN3145" s="168"/>
      <c r="DO3145" s="168"/>
      <c r="DP3145" s="168"/>
      <c r="DQ3145" s="168"/>
      <c r="DR3145" s="168"/>
      <c r="DS3145" s="168"/>
      <c r="DT3145" s="168"/>
      <c r="DU3145" s="168"/>
      <c r="DV3145" s="168"/>
      <c r="DW3145" s="168"/>
      <c r="DX3145" s="168"/>
      <c r="DY3145" s="168"/>
      <c r="DZ3145" s="168"/>
      <c r="EA3145" s="168"/>
      <c r="EB3145" s="168"/>
      <c r="EC3145" s="168"/>
      <c r="ED3145" s="168"/>
      <c r="EE3145" s="168"/>
      <c r="EF3145" s="168"/>
      <c r="EG3145" s="168"/>
      <c r="EH3145" s="168"/>
      <c r="EI3145" s="168"/>
      <c r="EJ3145" s="168"/>
      <c r="EK3145" s="168"/>
      <c r="EL3145" s="168"/>
      <c r="EM3145" s="168"/>
      <c r="EN3145" s="168"/>
      <c r="EO3145" s="168"/>
      <c r="EP3145" s="168"/>
      <c r="EQ3145" s="168"/>
      <c r="ER3145" s="168"/>
      <c r="ES3145" s="168"/>
      <c r="ET3145" s="168"/>
      <c r="EU3145" s="168"/>
      <c r="EV3145" s="168"/>
      <c r="EW3145" s="168"/>
      <c r="EX3145" s="168"/>
      <c r="EY3145" s="168"/>
      <c r="EZ3145" s="168"/>
      <c r="FA3145" s="168"/>
      <c r="FB3145" s="168"/>
      <c r="FC3145" s="168"/>
      <c r="FD3145" s="168"/>
    </row>
    <row r="3146" spans="1:160" s="5" customFormat="1" ht="5.0999999999999996" customHeight="1" thickBot="1" x14ac:dyDescent="0.35">
      <c r="A3146" s="263"/>
      <c r="B3146" s="263"/>
      <c r="C3146" s="265"/>
      <c r="D3146" s="100"/>
      <c r="E3146" s="100"/>
      <c r="F3146" s="100"/>
      <c r="G3146" s="100"/>
      <c r="H3146" s="100"/>
      <c r="I3146" s="100"/>
      <c r="J3146" s="100"/>
      <c r="K3146" s="100"/>
      <c r="L3146" s="100"/>
      <c r="M3146" s="100"/>
      <c r="N3146" s="100"/>
      <c r="O3146" s="100"/>
      <c r="P3146" s="100"/>
      <c r="Q3146" s="100"/>
      <c r="R3146" s="100"/>
      <c r="S3146" s="100"/>
      <c r="T3146" s="100"/>
      <c r="U3146" s="100"/>
      <c r="V3146" s="33"/>
      <c r="W3146" s="57"/>
      <c r="X3146" s="86"/>
      <c r="Y3146" s="33"/>
      <c r="Z3146" s="36"/>
      <c r="AA3146" s="36"/>
      <c r="AD3146" s="33"/>
      <c r="AG3146" s="33"/>
      <c r="AH3146" s="43"/>
      <c r="AI3146" s="43"/>
      <c r="AJ3146" s="43"/>
      <c r="AK3146" s="43"/>
      <c r="AL3146" s="43"/>
      <c r="AM3146" s="43"/>
      <c r="AN3146" s="43"/>
      <c r="AO3146" s="43"/>
      <c r="AP3146" s="43"/>
      <c r="AQ3146" s="43"/>
      <c r="AR3146" s="43"/>
      <c r="AS3146" s="43"/>
      <c r="AT3146" s="43"/>
      <c r="AU3146" s="44"/>
      <c r="AV3146" s="33"/>
      <c r="AW3146" s="33"/>
      <c r="AX3146" s="33"/>
      <c r="AZ3146" s="141"/>
      <c r="BE3146" s="168"/>
      <c r="BF3146" s="168"/>
      <c r="BG3146" s="168"/>
      <c r="BH3146" s="168"/>
      <c r="BI3146" s="168"/>
      <c r="BJ3146" s="168"/>
      <c r="BK3146" s="168"/>
      <c r="BL3146" s="168"/>
      <c r="BM3146" s="168"/>
      <c r="DK3146" s="168"/>
      <c r="DL3146" s="168"/>
      <c r="DM3146" s="168"/>
      <c r="DN3146" s="168"/>
      <c r="DO3146" s="168"/>
      <c r="DP3146" s="168"/>
      <c r="DQ3146" s="168"/>
      <c r="DR3146" s="168"/>
      <c r="DS3146" s="168"/>
      <c r="DT3146" s="168"/>
      <c r="DU3146" s="168"/>
      <c r="DV3146" s="168"/>
      <c r="DW3146" s="168"/>
      <c r="DX3146" s="168"/>
      <c r="DY3146" s="168"/>
      <c r="DZ3146" s="168"/>
      <c r="EA3146" s="168"/>
      <c r="EB3146" s="168"/>
      <c r="EC3146" s="168"/>
      <c r="ED3146" s="168"/>
      <c r="EE3146" s="168"/>
      <c r="EF3146" s="168"/>
      <c r="EG3146" s="168"/>
      <c r="EH3146" s="168"/>
      <c r="EI3146" s="168"/>
      <c r="EJ3146" s="168"/>
      <c r="EK3146" s="168"/>
      <c r="EL3146" s="168"/>
      <c r="EM3146" s="168"/>
      <c r="EN3146" s="168"/>
      <c r="EO3146" s="168"/>
      <c r="EP3146" s="168"/>
      <c r="EQ3146" s="168"/>
      <c r="ER3146" s="168"/>
      <c r="ES3146" s="168"/>
      <c r="ET3146" s="168"/>
      <c r="EU3146" s="168"/>
      <c r="EV3146" s="168"/>
      <c r="EW3146" s="168"/>
      <c r="EX3146" s="168"/>
      <c r="EY3146" s="168"/>
      <c r="EZ3146" s="168"/>
      <c r="FA3146" s="168"/>
      <c r="FB3146" s="168"/>
      <c r="FC3146" s="168"/>
      <c r="FD3146" s="168"/>
    </row>
    <row r="3147" spans="1:160" s="5" customFormat="1" ht="24.9" customHeight="1" thickBot="1" x14ac:dyDescent="0.35">
      <c r="A3147" s="263"/>
      <c r="B3147" s="263"/>
      <c r="C3147" s="265"/>
      <c r="D3147" s="2" t="s">
        <v>31</v>
      </c>
      <c r="E3147" s="449" t="e">
        <f>+IF(#REF!="","",#REF!)</f>
        <v>#REF!</v>
      </c>
      <c r="F3147" s="450"/>
      <c r="G3147" s="450"/>
      <c r="H3147" s="450"/>
      <c r="I3147" s="450"/>
      <c r="J3147" s="451"/>
      <c r="K3147" s="19" t="s">
        <v>105</v>
      </c>
      <c r="L3147" s="452" t="e">
        <f>+IF(#REF!="","",#REF!)</f>
        <v>#REF!</v>
      </c>
      <c r="M3147" s="452"/>
      <c r="N3147" s="452"/>
      <c r="O3147" s="452"/>
      <c r="P3147" s="452"/>
      <c r="Q3147" s="452"/>
      <c r="R3147" s="452"/>
      <c r="S3147" s="452"/>
      <c r="T3147" s="452"/>
      <c r="U3147" s="453"/>
      <c r="V3147" s="33"/>
      <c r="W3147" s="57"/>
      <c r="X3147" s="86"/>
      <c r="Y3147" s="33"/>
      <c r="Z3147" s="36"/>
      <c r="AA3147" s="36"/>
      <c r="AD3147" s="33"/>
      <c r="AG3147" s="33"/>
      <c r="AH3147" s="43"/>
      <c r="AI3147" s="43"/>
      <c r="AJ3147" s="43"/>
      <c r="AK3147" s="43"/>
      <c r="AL3147" s="43"/>
      <c r="AM3147" s="43"/>
      <c r="AN3147" s="43"/>
      <c r="AO3147" s="43"/>
      <c r="AP3147" s="43"/>
      <c r="AQ3147" s="43"/>
      <c r="AR3147" s="43"/>
      <c r="AS3147" s="43"/>
      <c r="AT3147" s="43"/>
      <c r="AU3147" s="44"/>
      <c r="AV3147" s="33"/>
      <c r="AW3147" s="33"/>
      <c r="AX3147" s="33"/>
      <c r="AZ3147" s="141"/>
      <c r="BE3147" s="168"/>
      <c r="BF3147" s="168"/>
      <c r="BG3147" s="168"/>
      <c r="BH3147" s="168"/>
      <c r="BI3147" s="168"/>
      <c r="BJ3147" s="168"/>
      <c r="BK3147" s="168"/>
      <c r="BL3147" s="168"/>
      <c r="BM3147" s="168"/>
      <c r="DK3147" s="168"/>
      <c r="DL3147" s="168"/>
      <c r="DM3147" s="168"/>
      <c r="DN3147" s="168"/>
      <c r="DO3147" s="168"/>
      <c r="DP3147" s="168"/>
      <c r="DQ3147" s="168"/>
      <c r="DR3147" s="168"/>
      <c r="DS3147" s="168"/>
      <c r="DT3147" s="168"/>
      <c r="DU3147" s="168"/>
      <c r="DV3147" s="168"/>
      <c r="DW3147" s="168"/>
      <c r="DX3147" s="168"/>
      <c r="DY3147" s="168"/>
      <c r="DZ3147" s="168"/>
      <c r="EA3147" s="168"/>
      <c r="EB3147" s="168"/>
      <c r="EC3147" s="168"/>
      <c r="ED3147" s="168"/>
      <c r="EE3147" s="168"/>
      <c r="EF3147" s="168"/>
      <c r="EG3147" s="168"/>
      <c r="EH3147" s="168"/>
      <c r="EI3147" s="168"/>
      <c r="EJ3147" s="168"/>
      <c r="EK3147" s="168"/>
      <c r="EL3147" s="168"/>
      <c r="EM3147" s="168"/>
      <c r="EN3147" s="168"/>
      <c r="EO3147" s="168"/>
      <c r="EP3147" s="168"/>
      <c r="EQ3147" s="168"/>
      <c r="ER3147" s="168"/>
      <c r="ES3147" s="168"/>
      <c r="ET3147" s="168"/>
      <c r="EU3147" s="168"/>
      <c r="EV3147" s="168"/>
      <c r="EW3147" s="168"/>
      <c r="EX3147" s="168"/>
      <c r="EY3147" s="168"/>
      <c r="EZ3147" s="168"/>
      <c r="FA3147" s="168"/>
      <c r="FB3147" s="168"/>
      <c r="FC3147" s="168"/>
      <c r="FD3147" s="168"/>
    </row>
    <row r="3148" spans="1:160" s="5" customFormat="1" ht="5.0999999999999996" customHeight="1" thickBot="1" x14ac:dyDescent="0.35">
      <c r="A3148" s="263"/>
      <c r="B3148" s="263"/>
      <c r="C3148" s="265"/>
      <c r="D3148" s="454"/>
      <c r="E3148" s="454"/>
      <c r="F3148" s="454"/>
      <c r="G3148" s="454"/>
      <c r="H3148" s="454"/>
      <c r="I3148" s="454"/>
      <c r="J3148" s="454"/>
      <c r="K3148" s="454"/>
      <c r="L3148" s="454"/>
      <c r="M3148" s="454"/>
      <c r="N3148" s="454"/>
      <c r="O3148" s="454"/>
      <c r="P3148" s="454"/>
      <c r="Q3148" s="454"/>
      <c r="R3148" s="454"/>
      <c r="S3148" s="454"/>
      <c r="T3148" s="454"/>
      <c r="U3148" s="454"/>
      <c r="V3148" s="33"/>
      <c r="W3148" s="57"/>
      <c r="X3148" s="86"/>
      <c r="Y3148" s="33"/>
      <c r="Z3148" s="36"/>
      <c r="AA3148" s="36"/>
      <c r="AD3148" s="33"/>
      <c r="AG3148" s="33"/>
      <c r="AH3148" s="43"/>
      <c r="AI3148" s="43"/>
      <c r="AJ3148" s="43"/>
      <c r="AK3148" s="43"/>
      <c r="AL3148" s="43"/>
      <c r="AM3148" s="43"/>
      <c r="AN3148" s="43"/>
      <c r="AO3148" s="43"/>
      <c r="AP3148" s="43"/>
      <c r="AQ3148" s="43"/>
      <c r="AR3148" s="43"/>
      <c r="AS3148" s="43"/>
      <c r="AT3148" s="43"/>
      <c r="AU3148" s="44"/>
      <c r="AV3148" s="33"/>
      <c r="AW3148" s="33"/>
      <c r="AX3148" s="33"/>
      <c r="AZ3148" s="141"/>
      <c r="BE3148" s="168"/>
      <c r="BF3148" s="168"/>
      <c r="BG3148" s="168"/>
      <c r="BH3148" s="168"/>
      <c r="BI3148" s="168"/>
      <c r="BJ3148" s="168"/>
      <c r="BK3148" s="168"/>
      <c r="BL3148" s="168"/>
      <c r="BM3148" s="168"/>
      <c r="DK3148" s="168"/>
      <c r="DL3148" s="168"/>
      <c r="DM3148" s="168"/>
      <c r="DN3148" s="168"/>
      <c r="DO3148" s="168"/>
      <c r="DP3148" s="168"/>
      <c r="DQ3148" s="168"/>
      <c r="DR3148" s="168"/>
      <c r="DS3148" s="168"/>
      <c r="DT3148" s="168"/>
      <c r="DU3148" s="168"/>
      <c r="DV3148" s="168"/>
      <c r="DW3148" s="168"/>
      <c r="DX3148" s="168"/>
      <c r="DY3148" s="168"/>
      <c r="DZ3148" s="168"/>
      <c r="EA3148" s="168"/>
      <c r="EB3148" s="168"/>
      <c r="EC3148" s="168"/>
      <c r="ED3148" s="168"/>
      <c r="EE3148" s="168"/>
      <c r="EF3148" s="168"/>
      <c r="EG3148" s="168"/>
      <c r="EH3148" s="168"/>
      <c r="EI3148" s="168"/>
      <c r="EJ3148" s="168"/>
      <c r="EK3148" s="168"/>
      <c r="EL3148" s="168"/>
      <c r="EM3148" s="168"/>
      <c r="EN3148" s="168"/>
      <c r="EO3148" s="168"/>
      <c r="EP3148" s="168"/>
      <c r="EQ3148" s="168"/>
      <c r="ER3148" s="168"/>
      <c r="ES3148" s="168"/>
      <c r="ET3148" s="168"/>
      <c r="EU3148" s="168"/>
      <c r="EV3148" s="168"/>
      <c r="EW3148" s="168"/>
      <c r="EX3148" s="168"/>
      <c r="EY3148" s="168"/>
      <c r="EZ3148" s="168"/>
      <c r="FA3148" s="168"/>
      <c r="FB3148" s="168"/>
      <c r="FC3148" s="168"/>
      <c r="FD3148" s="168"/>
    </row>
    <row r="3149" spans="1:160" s="5" customFormat="1" ht="45" customHeight="1" thickBot="1" x14ac:dyDescent="0.35">
      <c r="A3149" s="263" t="str">
        <f>+E3149</f>
        <v>NP 4</v>
      </c>
      <c r="B3149" s="264">
        <f>+U3173</f>
        <v>2610.86</v>
      </c>
      <c r="C3149" s="265">
        <v>57</v>
      </c>
      <c r="D3149" s="165" t="s">
        <v>9</v>
      </c>
      <c r="E3149" s="180" t="s">
        <v>86</v>
      </c>
      <c r="F3149" s="455" t="s">
        <v>29</v>
      </c>
      <c r="G3149" s="456"/>
      <c r="H3149" s="532" t="s">
        <v>157</v>
      </c>
      <c r="I3149" s="457"/>
      <c r="J3149" s="457"/>
      <c r="K3149" s="457"/>
      <c r="L3149" s="457"/>
      <c r="M3149" s="458"/>
      <c r="N3149" s="459" t="s">
        <v>32</v>
      </c>
      <c r="O3149" s="460"/>
      <c r="P3149" s="461"/>
      <c r="Q3149" s="462" t="s">
        <v>10</v>
      </c>
      <c r="R3149" s="463"/>
      <c r="S3149" s="463"/>
      <c r="T3149" s="463"/>
      <c r="U3149" s="464"/>
      <c r="V3149" s="33"/>
      <c r="W3149" s="57"/>
      <c r="X3149" s="86"/>
      <c r="Y3149" s="33"/>
      <c r="Z3149" s="38"/>
      <c r="AA3149" s="38"/>
      <c r="AD3149" s="33"/>
      <c r="AG3149" s="33"/>
      <c r="AH3149" s="43"/>
      <c r="AI3149" s="43"/>
      <c r="AJ3149" s="43"/>
      <c r="AK3149" s="43"/>
      <c r="AL3149" s="43"/>
      <c r="AM3149" s="43"/>
      <c r="AN3149" s="43"/>
      <c r="AO3149" s="43"/>
      <c r="AP3149" s="43"/>
      <c r="AQ3149" s="43"/>
      <c r="AR3149" s="43"/>
      <c r="AS3149" s="43"/>
      <c r="AT3149" s="43"/>
      <c r="AU3149" s="44"/>
      <c r="AV3149" s="33"/>
      <c r="AW3149" s="33"/>
      <c r="AX3149" s="33"/>
      <c r="AZ3149" s="141"/>
      <c r="BE3149" s="168"/>
      <c r="BF3149" s="168"/>
      <c r="BG3149" s="168"/>
      <c r="BH3149" s="168"/>
      <c r="BI3149" s="168"/>
      <c r="BJ3149" s="168"/>
      <c r="BK3149" s="168"/>
      <c r="BL3149" s="168"/>
      <c r="BM3149" s="168"/>
      <c r="DK3149" s="168"/>
      <c r="DL3149" s="168"/>
      <c r="DM3149" s="168"/>
      <c r="DN3149" s="168"/>
      <c r="DO3149" s="168"/>
      <c r="DP3149" s="168"/>
      <c r="DQ3149" s="168"/>
      <c r="DR3149" s="168"/>
      <c r="DS3149" s="168"/>
      <c r="DT3149" s="168"/>
      <c r="DU3149" s="168"/>
      <c r="DV3149" s="168"/>
      <c r="DW3149" s="168"/>
      <c r="DX3149" s="168"/>
      <c r="DY3149" s="168"/>
      <c r="DZ3149" s="168"/>
      <c r="EA3149" s="168"/>
      <c r="EB3149" s="168"/>
      <c r="EC3149" s="168"/>
      <c r="ED3149" s="168"/>
      <c r="EE3149" s="168"/>
      <c r="EF3149" s="168"/>
      <c r="EG3149" s="168"/>
      <c r="EH3149" s="168"/>
      <c r="EI3149" s="168"/>
      <c r="EJ3149" s="168"/>
      <c r="EK3149" s="168"/>
      <c r="EL3149" s="168"/>
      <c r="EM3149" s="168"/>
      <c r="EN3149" s="168"/>
      <c r="EO3149" s="168"/>
      <c r="EP3149" s="168"/>
      <c r="EQ3149" s="168"/>
      <c r="ER3149" s="168"/>
      <c r="ES3149" s="168"/>
      <c r="ET3149" s="168"/>
      <c r="EU3149" s="168"/>
      <c r="EV3149" s="168"/>
      <c r="EW3149" s="168"/>
      <c r="EX3149" s="168"/>
      <c r="EY3149" s="168"/>
      <c r="EZ3149" s="168"/>
      <c r="FA3149" s="168"/>
      <c r="FB3149" s="168"/>
      <c r="FC3149" s="168"/>
      <c r="FD3149" s="168"/>
    </row>
    <row r="3150" spans="1:160" s="5" customFormat="1" ht="5.0999999999999996" customHeight="1" thickBot="1" x14ac:dyDescent="0.35">
      <c r="A3150" s="263"/>
      <c r="B3150" s="263"/>
      <c r="C3150" s="265"/>
      <c r="D3150" s="428"/>
      <c r="E3150" s="428"/>
      <c r="F3150" s="428"/>
      <c r="G3150" s="428"/>
      <c r="H3150" s="428"/>
      <c r="I3150" s="428"/>
      <c r="J3150" s="428"/>
      <c r="K3150" s="428"/>
      <c r="L3150" s="428"/>
      <c r="M3150" s="428"/>
      <c r="N3150" s="454"/>
      <c r="O3150" s="454"/>
      <c r="P3150" s="454"/>
      <c r="Q3150" s="454"/>
      <c r="R3150" s="454"/>
      <c r="S3150" s="454"/>
      <c r="T3150" s="454"/>
      <c r="U3150" s="454"/>
      <c r="V3150" s="33"/>
      <c r="W3150" s="57"/>
      <c r="X3150" s="86"/>
      <c r="Y3150" s="33"/>
      <c r="Z3150" s="76"/>
      <c r="AA3150" s="76"/>
      <c r="AD3150" s="33"/>
      <c r="AG3150" s="33"/>
      <c r="AH3150" s="43"/>
      <c r="AI3150" s="43"/>
      <c r="AJ3150" s="43"/>
      <c r="AK3150" s="43"/>
      <c r="AL3150" s="43"/>
      <c r="AM3150" s="43"/>
      <c r="AN3150" s="43"/>
      <c r="AO3150" s="43"/>
      <c r="AP3150" s="43"/>
      <c r="AQ3150" s="43"/>
      <c r="AR3150" s="43"/>
      <c r="AS3150" s="43"/>
      <c r="AT3150" s="43"/>
      <c r="AU3150" s="44"/>
      <c r="AV3150" s="33"/>
      <c r="AW3150" s="33"/>
      <c r="AX3150" s="33"/>
      <c r="AZ3150" s="141"/>
      <c r="BE3150" s="168"/>
      <c r="BF3150" s="168"/>
      <c r="BG3150" s="168"/>
      <c r="BH3150" s="168"/>
      <c r="BI3150" s="168"/>
      <c r="BJ3150" s="168"/>
      <c r="BK3150" s="168"/>
      <c r="BL3150" s="168"/>
      <c r="BM3150" s="168"/>
      <c r="DK3150" s="168"/>
      <c r="DL3150" s="168"/>
      <c r="DM3150" s="168"/>
      <c r="DN3150" s="168"/>
      <c r="DO3150" s="168"/>
      <c r="DP3150" s="168"/>
      <c r="DQ3150" s="168"/>
      <c r="DR3150" s="168"/>
      <c r="DS3150" s="168"/>
      <c r="DT3150" s="168"/>
      <c r="DU3150" s="168"/>
      <c r="DV3150" s="168"/>
      <c r="DW3150" s="168"/>
      <c r="DX3150" s="168"/>
      <c r="DY3150" s="168"/>
      <c r="DZ3150" s="168"/>
      <c r="EA3150" s="168"/>
      <c r="EB3150" s="168"/>
      <c r="EC3150" s="168"/>
      <c r="ED3150" s="168"/>
      <c r="EE3150" s="168"/>
      <c r="EF3150" s="168"/>
      <c r="EG3150" s="168"/>
      <c r="EH3150" s="168"/>
      <c r="EI3150" s="168"/>
      <c r="EJ3150" s="168"/>
      <c r="EK3150" s="168"/>
      <c r="EL3150" s="168"/>
      <c r="EM3150" s="168"/>
      <c r="EN3150" s="168"/>
      <c r="EO3150" s="168"/>
      <c r="EP3150" s="168"/>
      <c r="EQ3150" s="168"/>
      <c r="ER3150" s="168"/>
      <c r="ES3150" s="168"/>
      <c r="ET3150" s="168"/>
      <c r="EU3150" s="168"/>
      <c r="EV3150" s="168"/>
      <c r="EW3150" s="168"/>
      <c r="EX3150" s="168"/>
      <c r="EY3150" s="168"/>
      <c r="EZ3150" s="168"/>
      <c r="FA3150" s="168"/>
      <c r="FB3150" s="168"/>
      <c r="FC3150" s="168"/>
      <c r="FD3150" s="168"/>
    </row>
    <row r="3151" spans="1:160" s="5" customFormat="1" ht="24.9" customHeight="1" x14ac:dyDescent="0.3">
      <c r="A3151" s="263"/>
      <c r="B3151" s="263"/>
      <c r="C3151" s="265"/>
      <c r="D3151" s="465" t="s">
        <v>30</v>
      </c>
      <c r="E3151" s="466"/>
      <c r="F3151" s="466"/>
      <c r="G3151" s="466"/>
      <c r="H3151" s="466"/>
      <c r="I3151" s="466"/>
      <c r="J3151" s="466"/>
      <c r="K3151" s="466"/>
      <c r="L3151" s="466"/>
      <c r="M3151" s="467"/>
      <c r="N3151" s="468" t="s">
        <v>11</v>
      </c>
      <c r="O3151" s="470" t="s">
        <v>12</v>
      </c>
      <c r="P3151" s="471"/>
      <c r="Q3151" s="474" t="s">
        <v>13</v>
      </c>
      <c r="R3151" s="475"/>
      <c r="S3151" s="476"/>
      <c r="T3151" s="477" t="s">
        <v>27</v>
      </c>
      <c r="U3151" s="479" t="s">
        <v>28</v>
      </c>
      <c r="V3151" s="33"/>
      <c r="W3151" s="57"/>
      <c r="X3151" s="86"/>
      <c r="Y3151" s="33"/>
      <c r="Z3151" s="76"/>
      <c r="AA3151" s="76"/>
      <c r="AD3151" s="33"/>
      <c r="AG3151" s="33"/>
      <c r="AH3151" s="43"/>
      <c r="AI3151" s="43"/>
      <c r="AJ3151" s="43"/>
      <c r="AK3151" s="43"/>
      <c r="AL3151" s="43"/>
      <c r="AM3151" s="43"/>
      <c r="AN3151" s="43"/>
      <c r="AO3151" s="43"/>
      <c r="AP3151" s="43"/>
      <c r="AQ3151" s="43"/>
      <c r="AR3151" s="43"/>
      <c r="AS3151" s="43"/>
      <c r="AT3151" s="43"/>
      <c r="AU3151" s="44"/>
      <c r="AV3151" s="33"/>
      <c r="AW3151" s="33"/>
      <c r="AX3151" s="33"/>
      <c r="AZ3151" s="141"/>
      <c r="BE3151" s="168"/>
      <c r="BF3151" s="168"/>
      <c r="BG3151" s="168"/>
      <c r="BH3151" s="168"/>
      <c r="BI3151" s="168"/>
      <c r="BJ3151" s="168"/>
      <c r="BK3151" s="168"/>
      <c r="BL3151" s="168"/>
      <c r="BM3151" s="168"/>
      <c r="DK3151" s="168"/>
      <c r="DL3151" s="168"/>
      <c r="DM3151" s="168"/>
      <c r="DN3151" s="168"/>
      <c r="DO3151" s="168"/>
      <c r="DP3151" s="168"/>
      <c r="DQ3151" s="168"/>
      <c r="DR3151" s="168"/>
      <c r="DS3151" s="168"/>
      <c r="DT3151" s="168"/>
      <c r="DU3151" s="168"/>
      <c r="DV3151" s="168"/>
      <c r="DW3151" s="168"/>
      <c r="DX3151" s="168"/>
      <c r="DY3151" s="168"/>
      <c r="DZ3151" s="168"/>
      <c r="EA3151" s="168"/>
      <c r="EB3151" s="168"/>
      <c r="EC3151" s="168"/>
      <c r="ED3151" s="168"/>
      <c r="EE3151" s="168"/>
      <c r="EF3151" s="168"/>
      <c r="EG3151" s="168"/>
      <c r="EH3151" s="168"/>
      <c r="EI3151" s="168"/>
      <c r="EJ3151" s="168"/>
      <c r="EK3151" s="168"/>
      <c r="EL3151" s="168"/>
      <c r="EM3151" s="168"/>
      <c r="EN3151" s="168"/>
      <c r="EO3151" s="168"/>
      <c r="EP3151" s="168"/>
      <c r="EQ3151" s="168"/>
      <c r="ER3151" s="168"/>
      <c r="ES3151" s="168"/>
      <c r="ET3151" s="168"/>
      <c r="EU3151" s="168"/>
      <c r="EV3151" s="168"/>
      <c r="EW3151" s="168"/>
      <c r="EX3151" s="168"/>
      <c r="EY3151" s="168"/>
      <c r="EZ3151" s="168"/>
      <c r="FA3151" s="168"/>
      <c r="FB3151" s="168"/>
      <c r="FC3151" s="168"/>
      <c r="FD3151" s="168"/>
    </row>
    <row r="3152" spans="1:160" s="5" customFormat="1" ht="24.9" customHeight="1" x14ac:dyDescent="0.3">
      <c r="A3152" s="263"/>
      <c r="B3152" s="263"/>
      <c r="C3152" s="265"/>
      <c r="D3152" s="481"/>
      <c r="E3152" s="482"/>
      <c r="F3152" s="482"/>
      <c r="G3152" s="482"/>
      <c r="H3152" s="482"/>
      <c r="I3152" s="482"/>
      <c r="J3152" s="482"/>
      <c r="K3152" s="482"/>
      <c r="L3152" s="482"/>
      <c r="M3152" s="483"/>
      <c r="N3152" s="469"/>
      <c r="O3152" s="472"/>
      <c r="P3152" s="473"/>
      <c r="Q3152" s="7" t="s">
        <v>14</v>
      </c>
      <c r="R3152" s="7" t="s">
        <v>15</v>
      </c>
      <c r="S3152" s="7" t="s">
        <v>26</v>
      </c>
      <c r="T3152" s="478"/>
      <c r="U3152" s="480"/>
      <c r="V3152" s="33"/>
      <c r="W3152" s="57"/>
      <c r="X3152" s="86"/>
      <c r="Y3152" s="33"/>
      <c r="Z3152" s="77"/>
      <c r="AA3152" s="77"/>
      <c r="AD3152" s="33"/>
      <c r="AG3152" s="33"/>
      <c r="AH3152" s="43"/>
      <c r="AI3152" s="43"/>
      <c r="AJ3152" s="43"/>
      <c r="AK3152" s="43"/>
      <c r="AL3152" s="43"/>
      <c r="AM3152" s="43"/>
      <c r="AN3152" s="43"/>
      <c r="AO3152" s="43"/>
      <c r="AP3152" s="43"/>
      <c r="AQ3152" s="43"/>
      <c r="AR3152" s="43"/>
      <c r="AS3152" s="43"/>
      <c r="AT3152" s="43"/>
      <c r="AU3152" s="44"/>
      <c r="AV3152" s="33"/>
      <c r="AW3152" s="33"/>
      <c r="AX3152" s="33"/>
      <c r="AZ3152" s="141"/>
      <c r="BE3152" s="168"/>
      <c r="BF3152" s="168"/>
      <c r="BG3152" s="168"/>
      <c r="BH3152" s="168"/>
      <c r="BI3152" s="168"/>
      <c r="BJ3152" s="168"/>
      <c r="BK3152" s="168"/>
      <c r="BL3152" s="168"/>
      <c r="BM3152" s="168"/>
      <c r="DK3152" s="168"/>
      <c r="DL3152" s="168"/>
      <c r="DM3152" s="168"/>
      <c r="DN3152" s="168"/>
      <c r="DO3152" s="168"/>
      <c r="DP3152" s="168"/>
      <c r="DQ3152" s="168"/>
      <c r="DR3152" s="168"/>
      <c r="DS3152" s="168"/>
      <c r="DT3152" s="168"/>
      <c r="DU3152" s="168"/>
      <c r="DV3152" s="168"/>
      <c r="DW3152" s="168"/>
      <c r="DX3152" s="168"/>
      <c r="DY3152" s="168"/>
      <c r="DZ3152" s="168"/>
      <c r="EA3152" s="168"/>
      <c r="EB3152" s="168"/>
      <c r="EC3152" s="168"/>
      <c r="ED3152" s="168"/>
      <c r="EE3152" s="168"/>
      <c r="EF3152" s="168"/>
      <c r="EG3152" s="168"/>
      <c r="EH3152" s="168"/>
      <c r="EI3152" s="168"/>
      <c r="EJ3152" s="168"/>
      <c r="EK3152" s="168"/>
      <c r="EL3152" s="168"/>
      <c r="EM3152" s="168"/>
      <c r="EN3152" s="168"/>
      <c r="EO3152" s="168"/>
      <c r="EP3152" s="168"/>
      <c r="EQ3152" s="168"/>
      <c r="ER3152" s="168"/>
      <c r="ES3152" s="168"/>
      <c r="ET3152" s="168"/>
      <c r="EU3152" s="168"/>
      <c r="EV3152" s="168"/>
      <c r="EW3152" s="168"/>
      <c r="EX3152" s="168"/>
      <c r="EY3152" s="168"/>
      <c r="EZ3152" s="168"/>
      <c r="FA3152" s="168"/>
      <c r="FB3152" s="168"/>
      <c r="FC3152" s="168"/>
      <c r="FD3152" s="168"/>
    </row>
    <row r="3153" spans="1:160" s="5" customFormat="1" ht="24.9" customHeight="1" x14ac:dyDescent="0.3">
      <c r="A3153" s="263"/>
      <c r="B3153" s="263"/>
      <c r="C3153" s="265"/>
      <c r="D3153" s="481"/>
      <c r="E3153" s="482"/>
      <c r="F3153" s="482"/>
      <c r="G3153" s="482"/>
      <c r="H3153" s="482"/>
      <c r="I3153" s="482"/>
      <c r="J3153" s="482"/>
      <c r="K3153" s="482"/>
      <c r="L3153" s="482"/>
      <c r="M3153" s="483"/>
      <c r="N3153" s="16">
        <v>14001469</v>
      </c>
      <c r="O3153" s="412" t="s">
        <v>316</v>
      </c>
      <c r="P3153" s="413"/>
      <c r="Q3153" s="8">
        <v>45</v>
      </c>
      <c r="R3153" s="8">
        <v>8.4</v>
      </c>
      <c r="S3153" s="8">
        <v>0.4</v>
      </c>
      <c r="T3153" s="9">
        <v>1</v>
      </c>
      <c r="U3153" s="17">
        <f>+Q3153*R3153*S3153*T3153</f>
        <v>151.20000000000002</v>
      </c>
      <c r="V3153" s="33"/>
      <c r="W3153" s="57">
        <v>1</v>
      </c>
      <c r="X3153" s="86"/>
      <c r="Y3153" s="33">
        <f>+C3149</f>
        <v>57</v>
      </c>
      <c r="Z3153" s="41">
        <f>+SUMIF($N3153:$N3172,$Z$16,$U3153:$U3172)</f>
        <v>151.20000000000002</v>
      </c>
      <c r="AA3153" s="41">
        <f>+SUMIF($N3153:$N3172,$AA$16,$U3153:$U3172)</f>
        <v>161.28000000000003</v>
      </c>
      <c r="AB3153" s="41">
        <f>+SUMIF($N3153:$N3172,$AB$16,$U3153:$U3172)</f>
        <v>183.60000000000002</v>
      </c>
      <c r="AC3153" s="41">
        <f>+SUMIF($N3153:$N3172,$AC$16,$U3153:$U3172)</f>
        <v>172.8</v>
      </c>
      <c r="AD3153" s="41">
        <f>+SUMIF($N3153:$N3172,$AD$16,$U3153:$U3172)</f>
        <v>97.2</v>
      </c>
      <c r="AE3153" s="41">
        <f>+SUMIF($N3153:$N3172,$AE$16,$U3153:$U3172)</f>
        <v>100.80000000000001</v>
      </c>
      <c r="AF3153" s="41">
        <f>+SUMIF($N3153:$N3172,$AF$16,$U3153:$U3172)</f>
        <v>119.69999999999999</v>
      </c>
      <c r="AG3153" s="41">
        <f>+SUMIF($N3153:$N3172,$AG$16,$U3153:$U3172)</f>
        <v>113.39999999999999</v>
      </c>
      <c r="AH3153" s="41">
        <f>+SUMIF($N3153:$N3172,$AH$16,$U3153:$U3172)</f>
        <v>240.8</v>
      </c>
      <c r="AI3153" s="41">
        <f>+SUMIF($N3153:$N3172,$AI$16,$U3153:$U3172)</f>
        <v>360</v>
      </c>
      <c r="AJ3153" s="41">
        <f>+SUMIF($N3153:$N3172,$AJ$16,$U3153:$U3172)</f>
        <v>410.87999999999994</v>
      </c>
      <c r="AK3153" s="41">
        <f>+SUMIF($N3153:$N3172,$AK$16,$U3153:$U3172)</f>
        <v>0</v>
      </c>
      <c r="AL3153" s="41">
        <f>+SUMIF($N3153:$N3172,$AL$16,$U3153:$U3172)</f>
        <v>0</v>
      </c>
      <c r="AM3153" s="41">
        <f>+SUMIF($N3153:$N3172,$AM$16,$U3153:$U3172)</f>
        <v>0</v>
      </c>
      <c r="AN3153" s="41">
        <f>+SUMIF($N3153:$N3172,$AN$16,$U3153:$U3172)</f>
        <v>237.60000000000002</v>
      </c>
      <c r="AO3153" s="41">
        <f>+SUMIF($N3153:$N3172,$AO$16,$U3153:$U3172)</f>
        <v>0</v>
      </c>
      <c r="AP3153" s="41">
        <f>+SUMIF($N3153:$N3172,$AP$16,$U3153:$U3172)</f>
        <v>0</v>
      </c>
      <c r="AQ3153" s="41">
        <f>+SUMIF($N3153:$N3172,$AQ$16,$U3153:$U3172)</f>
        <v>136.80000000000001</v>
      </c>
      <c r="AR3153" s="41">
        <f>+SUMIF($N3153:$N3172,$AR$16,$U3153:$U3172)</f>
        <v>124.80000000000001</v>
      </c>
      <c r="AS3153" s="43"/>
      <c r="AT3153" s="43"/>
      <c r="AU3153" s="44"/>
      <c r="AV3153" s="33"/>
      <c r="AW3153" s="33"/>
      <c r="AX3153" s="33"/>
      <c r="AZ3153" s="141"/>
      <c r="BE3153" s="168"/>
      <c r="BF3153" s="168"/>
      <c r="BG3153" s="168"/>
      <c r="BH3153" s="168"/>
      <c r="BI3153" s="168"/>
      <c r="BJ3153" s="168"/>
      <c r="BK3153" s="168"/>
      <c r="BL3153" s="168"/>
      <c r="BM3153" s="168"/>
      <c r="DK3153" s="168"/>
      <c r="DL3153" s="168"/>
      <c r="DM3153" s="168"/>
      <c r="DN3153" s="168"/>
      <c r="DO3153" s="168"/>
      <c r="DP3153" s="168"/>
      <c r="DQ3153" s="168"/>
      <c r="DR3153" s="168"/>
      <c r="DS3153" s="168"/>
      <c r="DT3153" s="168"/>
      <c r="DU3153" s="168"/>
      <c r="DV3153" s="168"/>
      <c r="DW3153" s="168"/>
      <c r="DX3153" s="168"/>
      <c r="DY3153" s="168"/>
      <c r="DZ3153" s="168"/>
      <c r="EA3153" s="168"/>
      <c r="EB3153" s="168"/>
      <c r="EC3153" s="168"/>
      <c r="ED3153" s="168"/>
      <c r="EE3153" s="168"/>
      <c r="EF3153" s="168"/>
      <c r="EG3153" s="168"/>
      <c r="EH3153" s="168"/>
      <c r="EI3153" s="168"/>
      <c r="EJ3153" s="168"/>
      <c r="EK3153" s="168"/>
      <c r="EL3153" s="168"/>
      <c r="EM3153" s="168"/>
      <c r="EN3153" s="168"/>
      <c r="EO3153" s="168"/>
      <c r="EP3153" s="168"/>
      <c r="EQ3153" s="168"/>
      <c r="ER3153" s="168"/>
      <c r="ES3153" s="168"/>
      <c r="ET3153" s="168"/>
      <c r="EU3153" s="168"/>
      <c r="EV3153" s="168"/>
      <c r="EW3153" s="168"/>
      <c r="EX3153" s="168"/>
      <c r="EY3153" s="168"/>
      <c r="EZ3153" s="168"/>
      <c r="FA3153" s="168"/>
      <c r="FB3153" s="168"/>
      <c r="FC3153" s="168"/>
      <c r="FD3153" s="168"/>
    </row>
    <row r="3154" spans="1:160" s="5" customFormat="1" ht="24.9" customHeight="1" x14ac:dyDescent="0.3">
      <c r="A3154" s="263"/>
      <c r="B3154" s="263"/>
      <c r="C3154" s="265"/>
      <c r="D3154" s="481"/>
      <c r="E3154" s="482"/>
      <c r="F3154" s="482"/>
      <c r="G3154" s="482"/>
      <c r="H3154" s="482"/>
      <c r="I3154" s="482"/>
      <c r="J3154" s="482"/>
      <c r="K3154" s="482"/>
      <c r="L3154" s="482"/>
      <c r="M3154" s="483"/>
      <c r="N3154" s="16">
        <v>14001481</v>
      </c>
      <c r="O3154" s="412" t="s">
        <v>316</v>
      </c>
      <c r="P3154" s="413"/>
      <c r="Q3154" s="8">
        <v>48</v>
      </c>
      <c r="R3154" s="8">
        <v>8.4</v>
      </c>
      <c r="S3154" s="8">
        <v>0.4</v>
      </c>
      <c r="T3154" s="9">
        <v>1</v>
      </c>
      <c r="U3154" s="17">
        <f t="shared" ref="U3154:U3170" si="196">+Q3154*R3154*S3154*T3154</f>
        <v>161.28000000000003</v>
      </c>
      <c r="V3154" s="33"/>
      <c r="W3154" s="57">
        <v>2</v>
      </c>
      <c r="X3154" s="86"/>
      <c r="Y3154" s="33"/>
      <c r="Z3154" s="36"/>
      <c r="AA3154" s="36"/>
      <c r="AD3154" s="33"/>
      <c r="AG3154" s="33"/>
      <c r="AH3154" s="43"/>
      <c r="AI3154" s="43"/>
      <c r="AJ3154" s="43"/>
      <c r="AK3154" s="43"/>
      <c r="AL3154" s="43"/>
      <c r="AM3154" s="43"/>
      <c r="AN3154" s="43"/>
      <c r="AO3154" s="43"/>
      <c r="AP3154" s="43"/>
      <c r="AQ3154" s="43"/>
      <c r="AR3154" s="43"/>
      <c r="AS3154" s="43"/>
      <c r="AT3154" s="43"/>
      <c r="AU3154" s="44"/>
      <c r="AV3154" s="33"/>
      <c r="AW3154" s="33"/>
      <c r="AX3154" s="33"/>
      <c r="AZ3154" s="141"/>
      <c r="BE3154" s="168"/>
      <c r="BF3154" s="168"/>
      <c r="BG3154" s="168"/>
      <c r="BH3154" s="168"/>
      <c r="BI3154" s="168"/>
      <c r="BJ3154" s="168"/>
      <c r="BK3154" s="168"/>
      <c r="BL3154" s="168"/>
      <c r="BM3154" s="168"/>
      <c r="DK3154" s="168"/>
      <c r="DL3154" s="168"/>
      <c r="DM3154" s="168"/>
      <c r="DN3154" s="168"/>
      <c r="DO3154" s="168"/>
      <c r="DP3154" s="168"/>
      <c r="DQ3154" s="168"/>
      <c r="DR3154" s="168"/>
      <c r="DS3154" s="168"/>
      <c r="DT3154" s="168"/>
      <c r="DU3154" s="168"/>
      <c r="DV3154" s="168"/>
      <c r="DW3154" s="168"/>
      <c r="DX3154" s="168"/>
      <c r="DY3154" s="168"/>
      <c r="DZ3154" s="168"/>
      <c r="EA3154" s="168"/>
      <c r="EB3154" s="168"/>
      <c r="EC3154" s="168"/>
      <c r="ED3154" s="168"/>
      <c r="EE3154" s="168"/>
      <c r="EF3154" s="168"/>
      <c r="EG3154" s="168"/>
      <c r="EH3154" s="168"/>
      <c r="EI3154" s="168"/>
      <c r="EJ3154" s="168"/>
      <c r="EK3154" s="168"/>
      <c r="EL3154" s="168"/>
      <c r="EM3154" s="168"/>
      <c r="EN3154" s="168"/>
      <c r="EO3154" s="168"/>
      <c r="EP3154" s="168"/>
      <c r="EQ3154" s="168"/>
      <c r="ER3154" s="168"/>
      <c r="ES3154" s="168"/>
      <c r="ET3154" s="168"/>
      <c r="EU3154" s="168"/>
      <c r="EV3154" s="168"/>
      <c r="EW3154" s="168"/>
      <c r="EX3154" s="168"/>
      <c r="EY3154" s="168"/>
      <c r="EZ3154" s="168"/>
      <c r="FA3154" s="168"/>
      <c r="FB3154" s="168"/>
      <c r="FC3154" s="168"/>
      <c r="FD3154" s="168"/>
    </row>
    <row r="3155" spans="1:160" s="5" customFormat="1" ht="24.9" customHeight="1" x14ac:dyDescent="0.3">
      <c r="A3155" s="263"/>
      <c r="B3155" s="263"/>
      <c r="C3155" s="265"/>
      <c r="D3155" s="481"/>
      <c r="E3155" s="482"/>
      <c r="F3155" s="482"/>
      <c r="G3155" s="482"/>
      <c r="H3155" s="482"/>
      <c r="I3155" s="482"/>
      <c r="J3155" s="482"/>
      <c r="K3155" s="482"/>
      <c r="L3155" s="482"/>
      <c r="M3155" s="483"/>
      <c r="N3155" s="16">
        <v>14000772</v>
      </c>
      <c r="O3155" s="412" t="s">
        <v>316</v>
      </c>
      <c r="P3155" s="413"/>
      <c r="Q3155" s="8">
        <v>51</v>
      </c>
      <c r="R3155" s="8">
        <v>9</v>
      </c>
      <c r="S3155" s="8">
        <v>0.4</v>
      </c>
      <c r="T3155" s="9">
        <v>1</v>
      </c>
      <c r="U3155" s="17">
        <f t="shared" si="196"/>
        <v>183.60000000000002</v>
      </c>
      <c r="V3155" s="33"/>
      <c r="W3155" s="57">
        <v>3</v>
      </c>
      <c r="X3155" s="86"/>
      <c r="Y3155" s="33"/>
      <c r="Z3155" s="36"/>
      <c r="AA3155" s="36"/>
      <c r="AD3155" s="33"/>
      <c r="AG3155" s="33"/>
      <c r="AH3155" s="43"/>
      <c r="AI3155" s="43"/>
      <c r="AJ3155" s="43"/>
      <c r="AK3155" s="43"/>
      <c r="AL3155" s="43"/>
      <c r="AM3155" s="43"/>
      <c r="AN3155" s="43"/>
      <c r="AO3155" s="43"/>
      <c r="AP3155" s="43"/>
      <c r="AQ3155" s="43"/>
      <c r="AR3155" s="43"/>
      <c r="AS3155" s="43"/>
      <c r="AT3155" s="43"/>
      <c r="AU3155" s="44"/>
      <c r="AV3155" s="33"/>
      <c r="AW3155" s="33"/>
      <c r="AX3155" s="33"/>
      <c r="AZ3155" s="141"/>
      <c r="BE3155" s="168"/>
      <c r="BF3155" s="168"/>
      <c r="BG3155" s="168"/>
      <c r="BH3155" s="168"/>
      <c r="BI3155" s="168"/>
      <c r="BJ3155" s="168"/>
      <c r="BK3155" s="168"/>
      <c r="BL3155" s="168"/>
      <c r="BM3155" s="168"/>
      <c r="DK3155" s="168"/>
      <c r="DL3155" s="168"/>
      <c r="DM3155" s="168"/>
      <c r="DN3155" s="168"/>
      <c r="DO3155" s="168"/>
      <c r="DP3155" s="168"/>
      <c r="DQ3155" s="168"/>
      <c r="DR3155" s="168"/>
      <c r="DS3155" s="168"/>
      <c r="DT3155" s="168"/>
      <c r="DU3155" s="168"/>
      <c r="DV3155" s="168"/>
      <c r="DW3155" s="168"/>
      <c r="DX3155" s="168"/>
      <c r="DY3155" s="168"/>
      <c r="DZ3155" s="168"/>
      <c r="EA3155" s="168"/>
      <c r="EB3155" s="168"/>
      <c r="EC3155" s="168"/>
      <c r="ED3155" s="168"/>
      <c r="EE3155" s="168"/>
      <c r="EF3155" s="168"/>
      <c r="EG3155" s="168"/>
      <c r="EH3155" s="168"/>
      <c r="EI3155" s="168"/>
      <c r="EJ3155" s="168"/>
      <c r="EK3155" s="168"/>
      <c r="EL3155" s="168"/>
      <c r="EM3155" s="168"/>
      <c r="EN3155" s="168"/>
      <c r="EO3155" s="168"/>
      <c r="EP3155" s="168"/>
      <c r="EQ3155" s="168"/>
      <c r="ER3155" s="168"/>
      <c r="ES3155" s="168"/>
      <c r="ET3155" s="168"/>
      <c r="EU3155" s="168"/>
      <c r="EV3155" s="168"/>
      <c r="EW3155" s="168"/>
      <c r="EX3155" s="168"/>
      <c r="EY3155" s="168"/>
      <c r="EZ3155" s="168"/>
      <c r="FA3155" s="168"/>
      <c r="FB3155" s="168"/>
      <c r="FC3155" s="168"/>
      <c r="FD3155" s="168"/>
    </row>
    <row r="3156" spans="1:160" s="5" customFormat="1" ht="24.9" customHeight="1" x14ac:dyDescent="0.3">
      <c r="A3156" s="263"/>
      <c r="B3156" s="263"/>
      <c r="C3156" s="265"/>
      <c r="D3156" s="481"/>
      <c r="E3156" s="482"/>
      <c r="F3156" s="482"/>
      <c r="G3156" s="482"/>
      <c r="H3156" s="482"/>
      <c r="I3156" s="482"/>
      <c r="J3156" s="482"/>
      <c r="K3156" s="482"/>
      <c r="L3156" s="482"/>
      <c r="M3156" s="483"/>
      <c r="N3156" s="16">
        <v>14000741</v>
      </c>
      <c r="O3156" s="412" t="s">
        <v>316</v>
      </c>
      <c r="P3156" s="413"/>
      <c r="Q3156" s="8">
        <v>48</v>
      </c>
      <c r="R3156" s="8">
        <v>9</v>
      </c>
      <c r="S3156" s="8">
        <v>0.4</v>
      </c>
      <c r="T3156" s="9">
        <v>1</v>
      </c>
      <c r="U3156" s="17">
        <f t="shared" si="196"/>
        <v>172.8</v>
      </c>
      <c r="V3156" s="33"/>
      <c r="W3156" s="57">
        <v>4</v>
      </c>
      <c r="X3156" s="86"/>
      <c r="Y3156" s="33"/>
      <c r="Z3156" s="36"/>
      <c r="AA3156" s="36"/>
      <c r="AD3156" s="33"/>
      <c r="AG3156" s="33"/>
      <c r="AH3156" s="43"/>
      <c r="AI3156" s="43"/>
      <c r="AJ3156" s="43"/>
      <c r="AK3156" s="43"/>
      <c r="AL3156" s="43"/>
      <c r="AM3156" s="43"/>
      <c r="AN3156" s="43"/>
      <c r="AO3156" s="43"/>
      <c r="AP3156" s="43"/>
      <c r="AQ3156" s="43"/>
      <c r="AR3156" s="43"/>
      <c r="AS3156" s="43"/>
      <c r="AT3156" s="43"/>
      <c r="AU3156" s="44"/>
      <c r="AV3156" s="33"/>
      <c r="AW3156" s="33"/>
      <c r="AX3156" s="33"/>
      <c r="AZ3156" s="141"/>
      <c r="BE3156" s="168"/>
      <c r="BF3156" s="168"/>
      <c r="BG3156" s="168"/>
      <c r="BH3156" s="168"/>
      <c r="BI3156" s="168"/>
      <c r="BJ3156" s="168"/>
      <c r="BK3156" s="168"/>
      <c r="BL3156" s="168"/>
      <c r="BM3156" s="168"/>
      <c r="DK3156" s="168"/>
      <c r="DL3156" s="168"/>
      <c r="DM3156" s="168"/>
      <c r="DN3156" s="168"/>
      <c r="DO3156" s="168"/>
      <c r="DP3156" s="168"/>
      <c r="DQ3156" s="168"/>
      <c r="DR3156" s="168"/>
      <c r="DS3156" s="168"/>
      <c r="DT3156" s="168"/>
      <c r="DU3156" s="168"/>
      <c r="DV3156" s="168"/>
      <c r="DW3156" s="168"/>
      <c r="DX3156" s="168"/>
      <c r="DY3156" s="168"/>
      <c r="DZ3156" s="168"/>
      <c r="EA3156" s="168"/>
      <c r="EB3156" s="168"/>
      <c r="EC3156" s="168"/>
      <c r="ED3156" s="168"/>
      <c r="EE3156" s="168"/>
      <c r="EF3156" s="168"/>
      <c r="EG3156" s="168"/>
      <c r="EH3156" s="168"/>
      <c r="EI3156" s="168"/>
      <c r="EJ3156" s="168"/>
      <c r="EK3156" s="168"/>
      <c r="EL3156" s="168"/>
      <c r="EM3156" s="168"/>
      <c r="EN3156" s="168"/>
      <c r="EO3156" s="168"/>
      <c r="EP3156" s="168"/>
      <c r="EQ3156" s="168"/>
      <c r="ER3156" s="168"/>
      <c r="ES3156" s="168"/>
      <c r="ET3156" s="168"/>
      <c r="EU3156" s="168"/>
      <c r="EV3156" s="168"/>
      <c r="EW3156" s="168"/>
      <c r="EX3156" s="168"/>
      <c r="EY3156" s="168"/>
      <c r="EZ3156" s="168"/>
      <c r="FA3156" s="168"/>
      <c r="FB3156" s="168"/>
      <c r="FC3156" s="168"/>
      <c r="FD3156" s="168"/>
    </row>
    <row r="3157" spans="1:160" s="5" customFormat="1" ht="24.9" customHeight="1" x14ac:dyDescent="0.3">
      <c r="A3157" s="263"/>
      <c r="B3157" s="263"/>
      <c r="C3157" s="265"/>
      <c r="D3157" s="481"/>
      <c r="E3157" s="482"/>
      <c r="F3157" s="482"/>
      <c r="G3157" s="482"/>
      <c r="H3157" s="482"/>
      <c r="I3157" s="482"/>
      <c r="J3157" s="482"/>
      <c r="K3157" s="482"/>
      <c r="L3157" s="482"/>
      <c r="M3157" s="483"/>
      <c r="N3157" s="16">
        <v>14000718</v>
      </c>
      <c r="O3157" s="412" t="s">
        <v>316</v>
      </c>
      <c r="P3157" s="413"/>
      <c r="Q3157" s="8">
        <v>27</v>
      </c>
      <c r="R3157" s="8">
        <v>9</v>
      </c>
      <c r="S3157" s="8">
        <v>0.4</v>
      </c>
      <c r="T3157" s="9">
        <v>1</v>
      </c>
      <c r="U3157" s="17">
        <f t="shared" si="196"/>
        <v>97.2</v>
      </c>
      <c r="V3157" s="33"/>
      <c r="W3157" s="57">
        <v>5</v>
      </c>
      <c r="X3157" s="86"/>
      <c r="Y3157" s="33"/>
      <c r="Z3157" s="36"/>
      <c r="AA3157" s="36"/>
      <c r="AD3157" s="33"/>
      <c r="AG3157" s="33"/>
      <c r="AH3157" s="43"/>
      <c r="AI3157" s="43"/>
      <c r="AJ3157" s="43"/>
      <c r="AK3157" s="43"/>
      <c r="AL3157" s="43"/>
      <c r="AM3157" s="43"/>
      <c r="AN3157" s="43"/>
      <c r="AO3157" s="43"/>
      <c r="AP3157" s="43"/>
      <c r="AQ3157" s="43"/>
      <c r="AR3157" s="43"/>
      <c r="AS3157" s="43"/>
      <c r="AT3157" s="43"/>
      <c r="AU3157" s="44"/>
      <c r="AV3157" s="33"/>
      <c r="AW3157" s="33"/>
      <c r="AX3157" s="33"/>
      <c r="AZ3157" s="141"/>
      <c r="BE3157" s="168"/>
      <c r="BF3157" s="168"/>
      <c r="BG3157" s="168"/>
      <c r="BH3157" s="168"/>
      <c r="BI3157" s="168"/>
      <c r="BJ3157" s="168"/>
      <c r="BK3157" s="168"/>
      <c r="BL3157" s="168"/>
      <c r="BM3157" s="168"/>
      <c r="DK3157" s="168"/>
      <c r="DL3157" s="168"/>
      <c r="DM3157" s="168"/>
      <c r="DN3157" s="168"/>
      <c r="DO3157" s="168"/>
      <c r="DP3157" s="168"/>
      <c r="DQ3157" s="168"/>
      <c r="DR3157" s="168"/>
      <c r="DS3157" s="168"/>
      <c r="DT3157" s="168"/>
      <c r="DU3157" s="168"/>
      <c r="DV3157" s="168"/>
      <c r="DW3157" s="168"/>
      <c r="DX3157" s="168"/>
      <c r="DY3157" s="168"/>
      <c r="DZ3157" s="168"/>
      <c r="EA3157" s="168"/>
      <c r="EB3157" s="168"/>
      <c r="EC3157" s="168"/>
      <c r="ED3157" s="168"/>
      <c r="EE3157" s="168"/>
      <c r="EF3157" s="168"/>
      <c r="EG3157" s="168"/>
      <c r="EH3157" s="168"/>
      <c r="EI3157" s="168"/>
      <c r="EJ3157" s="168"/>
      <c r="EK3157" s="168"/>
      <c r="EL3157" s="168"/>
      <c r="EM3157" s="168"/>
      <c r="EN3157" s="168"/>
      <c r="EO3157" s="168"/>
      <c r="EP3157" s="168"/>
      <c r="EQ3157" s="168"/>
      <c r="ER3157" s="168"/>
      <c r="ES3157" s="168"/>
      <c r="ET3157" s="168"/>
      <c r="EU3157" s="168"/>
      <c r="EV3157" s="168"/>
      <c r="EW3157" s="168"/>
      <c r="EX3157" s="168"/>
      <c r="EY3157" s="168"/>
      <c r="EZ3157" s="168"/>
      <c r="FA3157" s="168"/>
      <c r="FB3157" s="168"/>
      <c r="FC3157" s="168"/>
      <c r="FD3157" s="168"/>
    </row>
    <row r="3158" spans="1:160" s="5" customFormat="1" ht="24.9" customHeight="1" x14ac:dyDescent="0.3">
      <c r="A3158" s="263"/>
      <c r="B3158" s="263"/>
      <c r="C3158" s="265"/>
      <c r="D3158" s="481"/>
      <c r="E3158" s="482"/>
      <c r="F3158" s="482"/>
      <c r="G3158" s="482"/>
      <c r="H3158" s="482"/>
      <c r="I3158" s="482"/>
      <c r="J3158" s="482"/>
      <c r="K3158" s="482"/>
      <c r="L3158" s="482"/>
      <c r="M3158" s="483"/>
      <c r="N3158" s="16">
        <v>14001678</v>
      </c>
      <c r="O3158" s="412" t="s">
        <v>316</v>
      </c>
      <c r="P3158" s="413"/>
      <c r="Q3158" s="8">
        <v>28</v>
      </c>
      <c r="R3158" s="8">
        <v>9</v>
      </c>
      <c r="S3158" s="8">
        <v>0.4</v>
      </c>
      <c r="T3158" s="9">
        <v>1</v>
      </c>
      <c r="U3158" s="17">
        <f t="shared" si="196"/>
        <v>100.80000000000001</v>
      </c>
      <c r="V3158" s="33"/>
      <c r="W3158" s="57">
        <v>6</v>
      </c>
      <c r="X3158" s="86"/>
      <c r="Y3158" s="33"/>
      <c r="Z3158" s="36"/>
      <c r="AA3158" s="36"/>
      <c r="AD3158" s="33"/>
      <c r="AG3158" s="33"/>
      <c r="AH3158" s="43"/>
      <c r="AI3158" s="43"/>
      <c r="AJ3158" s="43"/>
      <c r="AK3158" s="43"/>
      <c r="AL3158" s="43"/>
      <c r="AM3158" s="43"/>
      <c r="AN3158" s="43"/>
      <c r="AO3158" s="43"/>
      <c r="AP3158" s="43"/>
      <c r="AQ3158" s="43"/>
      <c r="AR3158" s="43"/>
      <c r="AS3158" s="43"/>
      <c r="AT3158" s="43"/>
      <c r="AU3158" s="44"/>
      <c r="AV3158" s="33"/>
      <c r="AW3158" s="33"/>
      <c r="AX3158" s="33"/>
      <c r="AZ3158" s="141"/>
      <c r="BE3158" s="168"/>
      <c r="BF3158" s="168"/>
      <c r="BG3158" s="168"/>
      <c r="BH3158" s="168"/>
      <c r="BI3158" s="168"/>
      <c r="BJ3158" s="168"/>
      <c r="BK3158" s="168"/>
      <c r="BL3158" s="168"/>
      <c r="BM3158" s="168"/>
      <c r="DK3158" s="168"/>
      <c r="DL3158" s="168"/>
      <c r="DM3158" s="168"/>
      <c r="DN3158" s="168"/>
      <c r="DO3158" s="168"/>
      <c r="DP3158" s="168"/>
      <c r="DQ3158" s="168"/>
      <c r="DR3158" s="168"/>
      <c r="DS3158" s="168"/>
      <c r="DT3158" s="168"/>
      <c r="DU3158" s="168"/>
      <c r="DV3158" s="168"/>
      <c r="DW3158" s="168"/>
      <c r="DX3158" s="168"/>
      <c r="DY3158" s="168"/>
      <c r="DZ3158" s="168"/>
      <c r="EA3158" s="168"/>
      <c r="EB3158" s="168"/>
      <c r="EC3158" s="168"/>
      <c r="ED3158" s="168"/>
      <c r="EE3158" s="168"/>
      <c r="EF3158" s="168"/>
      <c r="EG3158" s="168"/>
      <c r="EH3158" s="168"/>
      <c r="EI3158" s="168"/>
      <c r="EJ3158" s="168"/>
      <c r="EK3158" s="168"/>
      <c r="EL3158" s="168"/>
      <c r="EM3158" s="168"/>
      <c r="EN3158" s="168"/>
      <c r="EO3158" s="168"/>
      <c r="EP3158" s="168"/>
      <c r="EQ3158" s="168"/>
      <c r="ER3158" s="168"/>
      <c r="ES3158" s="168"/>
      <c r="ET3158" s="168"/>
      <c r="EU3158" s="168"/>
      <c r="EV3158" s="168"/>
      <c r="EW3158" s="168"/>
      <c r="EX3158" s="168"/>
      <c r="EY3158" s="168"/>
      <c r="EZ3158" s="168"/>
      <c r="FA3158" s="168"/>
      <c r="FB3158" s="168"/>
      <c r="FC3158" s="168"/>
      <c r="FD3158" s="168"/>
    </row>
    <row r="3159" spans="1:160" s="5" customFormat="1" ht="24.9" customHeight="1" x14ac:dyDescent="0.3">
      <c r="A3159" s="263"/>
      <c r="B3159" s="263"/>
      <c r="C3159" s="265"/>
      <c r="D3159" s="481"/>
      <c r="E3159" s="482"/>
      <c r="F3159" s="482"/>
      <c r="G3159" s="482"/>
      <c r="H3159" s="482"/>
      <c r="I3159" s="482"/>
      <c r="J3159" s="482"/>
      <c r="K3159" s="482"/>
      <c r="L3159" s="482"/>
      <c r="M3159" s="483"/>
      <c r="N3159" s="16">
        <v>14001156</v>
      </c>
      <c r="O3159" s="412" t="s">
        <v>316</v>
      </c>
      <c r="P3159" s="413"/>
      <c r="Q3159" s="8">
        <v>86</v>
      </c>
      <c r="R3159" s="8">
        <v>7</v>
      </c>
      <c r="S3159" s="8">
        <v>0.4</v>
      </c>
      <c r="T3159" s="9">
        <v>1</v>
      </c>
      <c r="U3159" s="17">
        <f t="shared" si="196"/>
        <v>240.8</v>
      </c>
      <c r="V3159" s="33"/>
      <c r="W3159" s="57">
        <v>9</v>
      </c>
      <c r="X3159" s="86"/>
      <c r="Y3159" s="33"/>
      <c r="Z3159" s="36"/>
      <c r="AA3159" s="36"/>
      <c r="AD3159" s="33"/>
      <c r="AG3159" s="33"/>
      <c r="AH3159" s="43"/>
      <c r="AI3159" s="43"/>
      <c r="AJ3159" s="43"/>
      <c r="AK3159" s="43"/>
      <c r="AL3159" s="43"/>
      <c r="AM3159" s="43"/>
      <c r="AN3159" s="43"/>
      <c r="AO3159" s="43"/>
      <c r="AP3159" s="43"/>
      <c r="AQ3159" s="43"/>
      <c r="AR3159" s="43"/>
      <c r="AS3159" s="43"/>
      <c r="AT3159" s="43"/>
      <c r="AU3159" s="44"/>
      <c r="AV3159" s="33"/>
      <c r="AW3159" s="33"/>
      <c r="AX3159" s="33"/>
      <c r="AZ3159" s="141"/>
      <c r="BE3159" s="168"/>
      <c r="BF3159" s="168"/>
      <c r="BG3159" s="168"/>
      <c r="BH3159" s="168"/>
      <c r="BI3159" s="168"/>
      <c r="BJ3159" s="168"/>
      <c r="BK3159" s="168"/>
      <c r="BL3159" s="168"/>
      <c r="BM3159" s="168"/>
      <c r="DK3159" s="168"/>
      <c r="DL3159" s="168"/>
      <c r="DM3159" s="168"/>
      <c r="DN3159" s="168"/>
      <c r="DO3159" s="168"/>
      <c r="DP3159" s="168"/>
      <c r="DQ3159" s="168"/>
      <c r="DR3159" s="168"/>
      <c r="DS3159" s="168"/>
      <c r="DT3159" s="168"/>
      <c r="DU3159" s="168"/>
      <c r="DV3159" s="168"/>
      <c r="DW3159" s="168"/>
      <c r="DX3159" s="168"/>
      <c r="DY3159" s="168"/>
      <c r="DZ3159" s="168"/>
      <c r="EA3159" s="168"/>
      <c r="EB3159" s="168"/>
      <c r="EC3159" s="168"/>
      <c r="ED3159" s="168"/>
      <c r="EE3159" s="168"/>
      <c r="EF3159" s="168"/>
      <c r="EG3159" s="168"/>
      <c r="EH3159" s="168"/>
      <c r="EI3159" s="168"/>
      <c r="EJ3159" s="168"/>
      <c r="EK3159" s="168"/>
      <c r="EL3159" s="168"/>
      <c r="EM3159" s="168"/>
      <c r="EN3159" s="168"/>
      <c r="EO3159" s="168"/>
      <c r="EP3159" s="168"/>
      <c r="EQ3159" s="168"/>
      <c r="ER3159" s="168"/>
      <c r="ES3159" s="168"/>
      <c r="ET3159" s="168"/>
      <c r="EU3159" s="168"/>
      <c r="EV3159" s="168"/>
      <c r="EW3159" s="168"/>
      <c r="EX3159" s="168"/>
      <c r="EY3159" s="168"/>
      <c r="EZ3159" s="168"/>
      <c r="FA3159" s="168"/>
      <c r="FB3159" s="168"/>
      <c r="FC3159" s="168"/>
      <c r="FD3159" s="168"/>
    </row>
    <row r="3160" spans="1:160" s="5" customFormat="1" ht="24.9" customHeight="1" x14ac:dyDescent="0.3">
      <c r="A3160" s="263"/>
      <c r="B3160" s="263"/>
      <c r="C3160" s="265"/>
      <c r="D3160" s="481"/>
      <c r="E3160" s="482"/>
      <c r="F3160" s="482"/>
      <c r="G3160" s="482"/>
      <c r="H3160" s="482"/>
      <c r="I3160" s="482"/>
      <c r="J3160" s="482"/>
      <c r="K3160" s="482"/>
      <c r="L3160" s="482"/>
      <c r="M3160" s="483"/>
      <c r="N3160" s="16">
        <v>14001367</v>
      </c>
      <c r="O3160" s="412" t="s">
        <v>316</v>
      </c>
      <c r="P3160" s="413"/>
      <c r="Q3160" s="8">
        <v>90</v>
      </c>
      <c r="R3160" s="8">
        <v>10</v>
      </c>
      <c r="S3160" s="8">
        <v>0.4</v>
      </c>
      <c r="T3160" s="9">
        <v>1</v>
      </c>
      <c r="U3160" s="17">
        <f t="shared" si="196"/>
        <v>360</v>
      </c>
      <c r="V3160" s="33"/>
      <c r="W3160" s="57">
        <v>10</v>
      </c>
      <c r="X3160" s="86"/>
      <c r="Y3160" s="33"/>
      <c r="Z3160" s="36"/>
      <c r="AA3160" s="36"/>
      <c r="AD3160" s="33"/>
      <c r="AG3160" s="33"/>
      <c r="AH3160" s="43"/>
      <c r="AI3160" s="43"/>
      <c r="AJ3160" s="43"/>
      <c r="AK3160" s="43"/>
      <c r="AL3160" s="43"/>
      <c r="AM3160" s="43"/>
      <c r="AN3160" s="43"/>
      <c r="AO3160" s="43"/>
      <c r="AP3160" s="43"/>
      <c r="AQ3160" s="43"/>
      <c r="AR3160" s="43"/>
      <c r="AS3160" s="43"/>
      <c r="AT3160" s="43"/>
      <c r="AU3160" s="44"/>
      <c r="AV3160" s="33"/>
      <c r="AW3160" s="33"/>
      <c r="AX3160" s="33"/>
      <c r="AZ3160" s="141"/>
      <c r="BE3160" s="168"/>
      <c r="BF3160" s="168"/>
      <c r="BG3160" s="168"/>
      <c r="BH3160" s="168"/>
      <c r="BI3160" s="168"/>
      <c r="BJ3160" s="168"/>
      <c r="BK3160" s="168"/>
      <c r="BL3160" s="168"/>
      <c r="BM3160" s="168"/>
      <c r="DK3160" s="168"/>
      <c r="DL3160" s="168"/>
      <c r="DM3160" s="168"/>
      <c r="DN3160" s="168"/>
      <c r="DO3160" s="168"/>
      <c r="DP3160" s="168"/>
      <c r="DQ3160" s="168"/>
      <c r="DR3160" s="168"/>
      <c r="DS3160" s="168"/>
      <c r="DT3160" s="168"/>
      <c r="DU3160" s="168"/>
      <c r="DV3160" s="168"/>
      <c r="DW3160" s="168"/>
      <c r="DX3160" s="168"/>
      <c r="DY3160" s="168"/>
      <c r="DZ3160" s="168"/>
      <c r="EA3160" s="168"/>
      <c r="EB3160" s="168"/>
      <c r="EC3160" s="168"/>
      <c r="ED3160" s="168"/>
      <c r="EE3160" s="168"/>
      <c r="EF3160" s="168"/>
      <c r="EG3160" s="168"/>
      <c r="EH3160" s="168"/>
      <c r="EI3160" s="168"/>
      <c r="EJ3160" s="168"/>
      <c r="EK3160" s="168"/>
      <c r="EL3160" s="168"/>
      <c r="EM3160" s="168"/>
      <c r="EN3160" s="168"/>
      <c r="EO3160" s="168"/>
      <c r="EP3160" s="168"/>
      <c r="EQ3160" s="168"/>
      <c r="ER3160" s="168"/>
      <c r="ES3160" s="168"/>
      <c r="ET3160" s="168"/>
      <c r="EU3160" s="168"/>
      <c r="EV3160" s="168"/>
      <c r="EW3160" s="168"/>
      <c r="EX3160" s="168"/>
      <c r="EY3160" s="168"/>
      <c r="EZ3160" s="168"/>
      <c r="FA3160" s="168"/>
      <c r="FB3160" s="168"/>
      <c r="FC3160" s="168"/>
      <c r="FD3160" s="168"/>
    </row>
    <row r="3161" spans="1:160" s="5" customFormat="1" ht="24.9" customHeight="1" x14ac:dyDescent="0.3">
      <c r="A3161" s="263"/>
      <c r="B3161" s="263"/>
      <c r="C3161" s="265"/>
      <c r="D3161" s="481"/>
      <c r="E3161" s="482"/>
      <c r="F3161" s="482"/>
      <c r="G3161" s="482"/>
      <c r="H3161" s="482"/>
      <c r="I3161" s="482"/>
      <c r="J3161" s="482"/>
      <c r="K3161" s="482"/>
      <c r="L3161" s="482"/>
      <c r="M3161" s="483"/>
      <c r="N3161" s="16">
        <v>14000126</v>
      </c>
      <c r="O3161" s="412" t="s">
        <v>316</v>
      </c>
      <c r="P3161" s="413"/>
      <c r="Q3161" s="8">
        <v>96</v>
      </c>
      <c r="R3161" s="8">
        <v>10.7</v>
      </c>
      <c r="S3161" s="8">
        <v>0.4</v>
      </c>
      <c r="T3161" s="9">
        <v>1</v>
      </c>
      <c r="U3161" s="17">
        <f t="shared" si="196"/>
        <v>410.87999999999994</v>
      </c>
      <c r="V3161" s="33"/>
      <c r="W3161" s="57">
        <v>11</v>
      </c>
      <c r="X3161" s="86"/>
      <c r="Y3161" s="33"/>
      <c r="Z3161" s="36"/>
      <c r="AA3161" s="36"/>
      <c r="AD3161" s="33"/>
      <c r="AG3161" s="33"/>
      <c r="AH3161" s="43"/>
      <c r="AI3161" s="43"/>
      <c r="AJ3161" s="43"/>
      <c r="AK3161" s="43"/>
      <c r="AL3161" s="43"/>
      <c r="AM3161" s="43"/>
      <c r="AN3161" s="43"/>
      <c r="AO3161" s="43"/>
      <c r="AP3161" s="43"/>
      <c r="AQ3161" s="43"/>
      <c r="AR3161" s="43"/>
      <c r="AS3161" s="43"/>
      <c r="AT3161" s="43"/>
      <c r="AU3161" s="44"/>
      <c r="AV3161" s="33"/>
      <c r="AW3161" s="33"/>
      <c r="AX3161" s="33"/>
      <c r="AZ3161" s="141"/>
      <c r="BE3161" s="168"/>
      <c r="BF3161" s="168"/>
      <c r="BG3161" s="168"/>
      <c r="BH3161" s="168"/>
      <c r="BI3161" s="168"/>
      <c r="BJ3161" s="168"/>
      <c r="BK3161" s="168"/>
      <c r="BL3161" s="168"/>
      <c r="BM3161" s="168"/>
      <c r="DK3161" s="168"/>
      <c r="DL3161" s="168"/>
      <c r="DM3161" s="168"/>
      <c r="DN3161" s="168"/>
      <c r="DO3161" s="168"/>
      <c r="DP3161" s="168"/>
      <c r="DQ3161" s="168"/>
      <c r="DR3161" s="168"/>
      <c r="DS3161" s="168"/>
      <c r="DT3161" s="168"/>
      <c r="DU3161" s="168"/>
      <c r="DV3161" s="168"/>
      <c r="DW3161" s="168"/>
      <c r="DX3161" s="168"/>
      <c r="DY3161" s="168"/>
      <c r="DZ3161" s="168"/>
      <c r="EA3161" s="168"/>
      <c r="EB3161" s="168"/>
      <c r="EC3161" s="168"/>
      <c r="ED3161" s="168"/>
      <c r="EE3161" s="168"/>
      <c r="EF3161" s="168"/>
      <c r="EG3161" s="168"/>
      <c r="EH3161" s="168"/>
      <c r="EI3161" s="168"/>
      <c r="EJ3161" s="168"/>
      <c r="EK3161" s="168"/>
      <c r="EL3161" s="168"/>
      <c r="EM3161" s="168"/>
      <c r="EN3161" s="168"/>
      <c r="EO3161" s="168"/>
      <c r="EP3161" s="168"/>
      <c r="EQ3161" s="168"/>
      <c r="ER3161" s="168"/>
      <c r="ES3161" s="168"/>
      <c r="ET3161" s="168"/>
      <c r="EU3161" s="168"/>
      <c r="EV3161" s="168"/>
      <c r="EW3161" s="168"/>
      <c r="EX3161" s="168"/>
      <c r="EY3161" s="168"/>
      <c r="EZ3161" s="168"/>
      <c r="FA3161" s="168"/>
      <c r="FB3161" s="168"/>
      <c r="FC3161" s="168"/>
      <c r="FD3161" s="168"/>
    </row>
    <row r="3162" spans="1:160" s="5" customFormat="1" ht="24.9" customHeight="1" x14ac:dyDescent="0.3">
      <c r="A3162" s="263"/>
      <c r="B3162" s="263"/>
      <c r="C3162" s="265"/>
      <c r="D3162" s="481"/>
      <c r="E3162" s="482"/>
      <c r="F3162" s="482"/>
      <c r="G3162" s="482"/>
      <c r="H3162" s="482"/>
      <c r="I3162" s="482"/>
      <c r="J3162" s="482"/>
      <c r="K3162" s="482"/>
      <c r="L3162" s="482"/>
      <c r="M3162" s="483"/>
      <c r="N3162" s="16"/>
      <c r="O3162" s="412"/>
      <c r="P3162" s="413"/>
      <c r="Q3162" s="8"/>
      <c r="R3162" s="8"/>
      <c r="S3162" s="8"/>
      <c r="T3162" s="9"/>
      <c r="U3162" s="17"/>
      <c r="V3162" s="33"/>
      <c r="W3162" s="57"/>
      <c r="X3162" s="86"/>
      <c r="Y3162" s="33"/>
      <c r="Z3162" s="36"/>
      <c r="AA3162" s="36"/>
      <c r="AD3162" s="33"/>
      <c r="AG3162" s="33"/>
      <c r="AH3162" s="43"/>
      <c r="AI3162" s="43"/>
      <c r="AJ3162" s="43"/>
      <c r="AK3162" s="43"/>
      <c r="AL3162" s="43"/>
      <c r="AM3162" s="43"/>
      <c r="AN3162" s="43"/>
      <c r="AO3162" s="43"/>
      <c r="AP3162" s="43"/>
      <c r="AQ3162" s="43"/>
      <c r="AR3162" s="43"/>
      <c r="AS3162" s="43"/>
      <c r="AT3162" s="43"/>
      <c r="AU3162" s="44"/>
      <c r="AV3162" s="33"/>
      <c r="AW3162" s="33"/>
      <c r="AX3162" s="33"/>
      <c r="AZ3162" s="141"/>
      <c r="BE3162" s="168"/>
      <c r="BF3162" s="168"/>
      <c r="BG3162" s="168"/>
      <c r="BH3162" s="168"/>
      <c r="BI3162" s="168"/>
      <c r="BJ3162" s="168"/>
      <c r="BK3162" s="168"/>
      <c r="BL3162" s="168"/>
      <c r="BM3162" s="168"/>
      <c r="DK3162" s="168"/>
      <c r="DL3162" s="168"/>
      <c r="DM3162" s="168"/>
      <c r="DN3162" s="168"/>
      <c r="DO3162" s="168"/>
      <c r="DP3162" s="168"/>
      <c r="DQ3162" s="168"/>
      <c r="DR3162" s="168"/>
      <c r="DS3162" s="168"/>
      <c r="DT3162" s="168"/>
      <c r="DU3162" s="168"/>
      <c r="DV3162" s="168"/>
      <c r="DW3162" s="168"/>
      <c r="DX3162" s="168"/>
      <c r="DY3162" s="168"/>
      <c r="DZ3162" s="168"/>
      <c r="EA3162" s="168"/>
      <c r="EB3162" s="168"/>
      <c r="EC3162" s="168"/>
      <c r="ED3162" s="168"/>
      <c r="EE3162" s="168"/>
      <c r="EF3162" s="168"/>
      <c r="EG3162" s="168"/>
      <c r="EH3162" s="168"/>
      <c r="EI3162" s="168"/>
      <c r="EJ3162" s="168"/>
      <c r="EK3162" s="168"/>
      <c r="EL3162" s="168"/>
      <c r="EM3162" s="168"/>
      <c r="EN3162" s="168"/>
      <c r="EO3162" s="168"/>
      <c r="EP3162" s="168"/>
      <c r="EQ3162" s="168"/>
      <c r="ER3162" s="168"/>
      <c r="ES3162" s="168"/>
      <c r="ET3162" s="168"/>
      <c r="EU3162" s="168"/>
      <c r="EV3162" s="168"/>
      <c r="EW3162" s="168"/>
      <c r="EX3162" s="168"/>
      <c r="EY3162" s="168"/>
      <c r="EZ3162" s="168"/>
      <c r="FA3162" s="168"/>
      <c r="FB3162" s="168"/>
      <c r="FC3162" s="168"/>
      <c r="FD3162" s="168"/>
    </row>
    <row r="3163" spans="1:160" s="5" customFormat="1" ht="24.9" customHeight="1" x14ac:dyDescent="0.3">
      <c r="A3163" s="263"/>
      <c r="B3163" s="263"/>
      <c r="C3163" s="265"/>
      <c r="D3163" s="481"/>
      <c r="E3163" s="482"/>
      <c r="F3163" s="482"/>
      <c r="G3163" s="482"/>
      <c r="H3163" s="482"/>
      <c r="I3163" s="482"/>
      <c r="J3163" s="482"/>
      <c r="K3163" s="482"/>
      <c r="L3163" s="482"/>
      <c r="M3163" s="483"/>
      <c r="N3163" s="16"/>
      <c r="O3163" s="412"/>
      <c r="P3163" s="413"/>
      <c r="Q3163" s="8"/>
      <c r="R3163" s="8"/>
      <c r="S3163" s="8"/>
      <c r="T3163" s="9"/>
      <c r="U3163" s="17"/>
      <c r="V3163" s="33"/>
      <c r="W3163" s="57"/>
      <c r="X3163" s="86"/>
      <c r="Y3163" s="33"/>
      <c r="Z3163" s="36"/>
      <c r="AA3163" s="36"/>
      <c r="AD3163" s="33"/>
      <c r="AG3163" s="33"/>
      <c r="AH3163" s="43"/>
      <c r="AI3163" s="43"/>
      <c r="AJ3163" s="43"/>
      <c r="AK3163" s="43"/>
      <c r="AL3163" s="43"/>
      <c r="AM3163" s="43"/>
      <c r="AN3163" s="43"/>
      <c r="AO3163" s="43"/>
      <c r="AP3163" s="43"/>
      <c r="AQ3163" s="43"/>
      <c r="AR3163" s="43"/>
      <c r="AS3163" s="43"/>
      <c r="AT3163" s="43"/>
      <c r="AU3163" s="44"/>
      <c r="AV3163" s="33"/>
      <c r="AW3163" s="33"/>
      <c r="AX3163" s="33"/>
      <c r="AZ3163" s="141"/>
      <c r="BE3163" s="168"/>
      <c r="BF3163" s="168"/>
      <c r="BG3163" s="168"/>
      <c r="BH3163" s="168"/>
      <c r="BI3163" s="168"/>
      <c r="BJ3163" s="168"/>
      <c r="BK3163" s="168"/>
      <c r="BL3163" s="168"/>
      <c r="BM3163" s="168"/>
      <c r="DK3163" s="168"/>
      <c r="DL3163" s="168"/>
      <c r="DM3163" s="168"/>
      <c r="DN3163" s="168"/>
      <c r="DO3163" s="168"/>
      <c r="DP3163" s="168"/>
      <c r="DQ3163" s="168"/>
      <c r="DR3163" s="168"/>
      <c r="DS3163" s="168"/>
      <c r="DT3163" s="168"/>
      <c r="DU3163" s="168"/>
      <c r="DV3163" s="168"/>
      <c r="DW3163" s="168"/>
      <c r="DX3163" s="168"/>
      <c r="DY3163" s="168"/>
      <c r="DZ3163" s="168"/>
      <c r="EA3163" s="168"/>
      <c r="EB3163" s="168"/>
      <c r="EC3163" s="168"/>
      <c r="ED3163" s="168"/>
      <c r="EE3163" s="168"/>
      <c r="EF3163" s="168"/>
      <c r="EG3163" s="168"/>
      <c r="EH3163" s="168"/>
      <c r="EI3163" s="168"/>
      <c r="EJ3163" s="168"/>
      <c r="EK3163" s="168"/>
      <c r="EL3163" s="168"/>
      <c r="EM3163" s="168"/>
      <c r="EN3163" s="168"/>
      <c r="EO3163" s="168"/>
      <c r="EP3163" s="168"/>
      <c r="EQ3163" s="168"/>
      <c r="ER3163" s="168"/>
      <c r="ES3163" s="168"/>
      <c r="ET3163" s="168"/>
      <c r="EU3163" s="168"/>
      <c r="EV3163" s="168"/>
      <c r="EW3163" s="168"/>
      <c r="EX3163" s="168"/>
      <c r="EY3163" s="168"/>
      <c r="EZ3163" s="168"/>
      <c r="FA3163" s="168"/>
      <c r="FB3163" s="168"/>
      <c r="FC3163" s="168"/>
      <c r="FD3163" s="168"/>
    </row>
    <row r="3164" spans="1:160" s="5" customFormat="1" ht="24.9" customHeight="1" x14ac:dyDescent="0.3">
      <c r="A3164" s="263"/>
      <c r="B3164" s="263"/>
      <c r="C3164" s="265"/>
      <c r="D3164" s="481"/>
      <c r="E3164" s="482"/>
      <c r="F3164" s="482"/>
      <c r="G3164" s="482"/>
      <c r="H3164" s="482"/>
      <c r="I3164" s="482"/>
      <c r="J3164" s="482"/>
      <c r="K3164" s="482"/>
      <c r="L3164" s="482"/>
      <c r="M3164" s="483"/>
      <c r="N3164" s="16">
        <v>14001506</v>
      </c>
      <c r="O3164" s="412" t="s">
        <v>316</v>
      </c>
      <c r="P3164" s="413"/>
      <c r="Q3164" s="8">
        <v>66</v>
      </c>
      <c r="R3164" s="8">
        <v>9</v>
      </c>
      <c r="S3164" s="8">
        <v>0.4</v>
      </c>
      <c r="T3164" s="9">
        <v>1</v>
      </c>
      <c r="U3164" s="17">
        <f t="shared" si="196"/>
        <v>237.60000000000002</v>
      </c>
      <c r="V3164" s="33"/>
      <c r="W3164" s="57">
        <v>15</v>
      </c>
      <c r="X3164" s="86"/>
      <c r="Y3164" s="33"/>
      <c r="Z3164" s="36"/>
      <c r="AA3164" s="36"/>
      <c r="AD3164" s="33"/>
      <c r="AG3164" s="33"/>
      <c r="AH3164" s="43"/>
      <c r="AI3164" s="43"/>
      <c r="AJ3164" s="43"/>
      <c r="AK3164" s="43"/>
      <c r="AL3164" s="43"/>
      <c r="AM3164" s="43"/>
      <c r="AN3164" s="43"/>
      <c r="AO3164" s="43"/>
      <c r="AP3164" s="43"/>
      <c r="AQ3164" s="43"/>
      <c r="AR3164" s="43"/>
      <c r="AS3164" s="43"/>
      <c r="AT3164" s="43"/>
      <c r="AU3164" s="44"/>
      <c r="AV3164" s="33"/>
      <c r="AW3164" s="33"/>
      <c r="AX3164" s="33"/>
      <c r="AZ3164" s="141"/>
      <c r="BE3164" s="168"/>
      <c r="BF3164" s="168"/>
      <c r="BG3164" s="168"/>
      <c r="BH3164" s="168"/>
      <c r="BI3164" s="168"/>
      <c r="BJ3164" s="168"/>
      <c r="BK3164" s="168"/>
      <c r="BL3164" s="168"/>
      <c r="BM3164" s="168"/>
      <c r="DK3164" s="168"/>
      <c r="DL3164" s="168"/>
      <c r="DM3164" s="168"/>
      <c r="DN3164" s="168"/>
      <c r="DO3164" s="168"/>
      <c r="DP3164" s="168"/>
      <c r="DQ3164" s="168"/>
      <c r="DR3164" s="168"/>
      <c r="DS3164" s="168"/>
      <c r="DT3164" s="168"/>
      <c r="DU3164" s="168"/>
      <c r="DV3164" s="168"/>
      <c r="DW3164" s="168"/>
      <c r="DX3164" s="168"/>
      <c r="DY3164" s="168"/>
      <c r="DZ3164" s="168"/>
      <c r="EA3164" s="168"/>
      <c r="EB3164" s="168"/>
      <c r="EC3164" s="168"/>
      <c r="ED3164" s="168"/>
      <c r="EE3164" s="168"/>
      <c r="EF3164" s="168"/>
      <c r="EG3164" s="168"/>
      <c r="EH3164" s="168"/>
      <c r="EI3164" s="168"/>
      <c r="EJ3164" s="168"/>
      <c r="EK3164" s="168"/>
      <c r="EL3164" s="168"/>
      <c r="EM3164" s="168"/>
      <c r="EN3164" s="168"/>
      <c r="EO3164" s="168"/>
      <c r="EP3164" s="168"/>
      <c r="EQ3164" s="168"/>
      <c r="ER3164" s="168"/>
      <c r="ES3164" s="168"/>
      <c r="ET3164" s="168"/>
      <c r="EU3164" s="168"/>
      <c r="EV3164" s="168"/>
      <c r="EW3164" s="168"/>
      <c r="EX3164" s="168"/>
      <c r="EY3164" s="168"/>
      <c r="EZ3164" s="168"/>
      <c r="FA3164" s="168"/>
      <c r="FB3164" s="168"/>
      <c r="FC3164" s="168"/>
      <c r="FD3164" s="168"/>
    </row>
    <row r="3165" spans="1:160" s="5" customFormat="1" ht="24.9" customHeight="1" x14ac:dyDescent="0.3">
      <c r="A3165" s="263"/>
      <c r="B3165" s="263"/>
      <c r="C3165" s="265"/>
      <c r="D3165" s="481"/>
      <c r="E3165" s="482"/>
      <c r="F3165" s="482"/>
      <c r="G3165" s="482"/>
      <c r="H3165" s="482"/>
      <c r="I3165" s="482"/>
      <c r="J3165" s="482"/>
      <c r="K3165" s="482"/>
      <c r="L3165" s="482"/>
      <c r="M3165" s="483"/>
      <c r="N3165" s="16"/>
      <c r="O3165" s="412"/>
      <c r="P3165" s="413"/>
      <c r="Q3165" s="8"/>
      <c r="R3165" s="8"/>
      <c r="S3165" s="8"/>
      <c r="T3165" s="9"/>
      <c r="U3165" s="17"/>
      <c r="V3165" s="33"/>
      <c r="W3165" s="57"/>
      <c r="X3165" s="86"/>
      <c r="Y3165" s="33"/>
      <c r="Z3165" s="36"/>
      <c r="AA3165" s="36"/>
      <c r="AD3165" s="33"/>
      <c r="AG3165" s="33"/>
      <c r="AH3165" s="43"/>
      <c r="AI3165" s="43"/>
      <c r="AJ3165" s="43"/>
      <c r="AK3165" s="43"/>
      <c r="AL3165" s="43"/>
      <c r="AM3165" s="43"/>
      <c r="AN3165" s="43"/>
      <c r="AO3165" s="43"/>
      <c r="AP3165" s="43"/>
      <c r="AQ3165" s="43"/>
      <c r="AR3165" s="43"/>
      <c r="AS3165" s="43"/>
      <c r="AT3165" s="43"/>
      <c r="AU3165" s="44"/>
      <c r="AV3165" s="33"/>
      <c r="AW3165" s="33"/>
      <c r="AX3165" s="33"/>
      <c r="AZ3165" s="141"/>
      <c r="BE3165" s="168"/>
      <c r="BF3165" s="168"/>
      <c r="BG3165" s="168"/>
      <c r="BH3165" s="168"/>
      <c r="BI3165" s="168"/>
      <c r="BJ3165" s="168"/>
      <c r="BK3165" s="168"/>
      <c r="BL3165" s="168"/>
      <c r="BM3165" s="168"/>
      <c r="DK3165" s="168"/>
      <c r="DL3165" s="168"/>
      <c r="DM3165" s="168"/>
      <c r="DN3165" s="168"/>
      <c r="DO3165" s="168"/>
      <c r="DP3165" s="168"/>
      <c r="DQ3165" s="168"/>
      <c r="DR3165" s="168"/>
      <c r="DS3165" s="168"/>
      <c r="DT3165" s="168"/>
      <c r="DU3165" s="168"/>
      <c r="DV3165" s="168"/>
      <c r="DW3165" s="168"/>
      <c r="DX3165" s="168"/>
      <c r="DY3165" s="168"/>
      <c r="DZ3165" s="168"/>
      <c r="EA3165" s="168"/>
      <c r="EB3165" s="168"/>
      <c r="EC3165" s="168"/>
      <c r="ED3165" s="168"/>
      <c r="EE3165" s="168"/>
      <c r="EF3165" s="168"/>
      <c r="EG3165" s="168"/>
      <c r="EH3165" s="168"/>
      <c r="EI3165" s="168"/>
      <c r="EJ3165" s="168"/>
      <c r="EK3165" s="168"/>
      <c r="EL3165" s="168"/>
      <c r="EM3165" s="168"/>
      <c r="EN3165" s="168"/>
      <c r="EO3165" s="168"/>
      <c r="EP3165" s="168"/>
      <c r="EQ3165" s="168"/>
      <c r="ER3165" s="168"/>
      <c r="ES3165" s="168"/>
      <c r="ET3165" s="168"/>
      <c r="EU3165" s="168"/>
      <c r="EV3165" s="168"/>
      <c r="EW3165" s="168"/>
      <c r="EX3165" s="168"/>
      <c r="EY3165" s="168"/>
      <c r="EZ3165" s="168"/>
      <c r="FA3165" s="168"/>
      <c r="FB3165" s="168"/>
      <c r="FC3165" s="168"/>
      <c r="FD3165" s="168"/>
    </row>
    <row r="3166" spans="1:160" s="5" customFormat="1" ht="24.9" customHeight="1" x14ac:dyDescent="0.3">
      <c r="A3166" s="263"/>
      <c r="B3166" s="263"/>
      <c r="C3166" s="265"/>
      <c r="D3166" s="481"/>
      <c r="E3166" s="482"/>
      <c r="F3166" s="482"/>
      <c r="G3166" s="482"/>
      <c r="H3166" s="482"/>
      <c r="I3166" s="482"/>
      <c r="J3166" s="482"/>
      <c r="K3166" s="482"/>
      <c r="L3166" s="482"/>
      <c r="M3166" s="483"/>
      <c r="N3166" s="16"/>
      <c r="O3166" s="412"/>
      <c r="P3166" s="413"/>
      <c r="Q3166" s="8"/>
      <c r="R3166" s="8"/>
      <c r="S3166" s="8"/>
      <c r="T3166" s="9"/>
      <c r="U3166" s="17"/>
      <c r="V3166" s="33"/>
      <c r="W3166" s="57"/>
      <c r="X3166" s="86"/>
      <c r="Y3166" s="33"/>
      <c r="Z3166" s="36"/>
      <c r="AA3166" s="36"/>
      <c r="AD3166" s="33"/>
      <c r="AG3166" s="33"/>
      <c r="AH3166" s="43"/>
      <c r="AI3166" s="43"/>
      <c r="AJ3166" s="43"/>
      <c r="AK3166" s="43"/>
      <c r="AL3166" s="43"/>
      <c r="AM3166" s="43"/>
      <c r="AN3166" s="43"/>
      <c r="AO3166" s="43"/>
      <c r="AP3166" s="43"/>
      <c r="AQ3166" s="43"/>
      <c r="AR3166" s="43"/>
      <c r="AS3166" s="43"/>
      <c r="AT3166" s="43"/>
      <c r="AU3166" s="44"/>
      <c r="AV3166" s="33"/>
      <c r="AW3166" s="33"/>
      <c r="AX3166" s="33"/>
      <c r="AZ3166" s="141"/>
      <c r="BE3166" s="168"/>
      <c r="BF3166" s="168"/>
      <c r="BG3166" s="168"/>
      <c r="BH3166" s="168"/>
      <c r="BI3166" s="168"/>
      <c r="BJ3166" s="168"/>
      <c r="BK3166" s="168"/>
      <c r="BL3166" s="168"/>
      <c r="BM3166" s="168"/>
      <c r="DK3166" s="168"/>
      <c r="DL3166" s="168"/>
      <c r="DM3166" s="168"/>
      <c r="DN3166" s="168"/>
      <c r="DO3166" s="168"/>
      <c r="DP3166" s="168"/>
      <c r="DQ3166" s="168"/>
      <c r="DR3166" s="168"/>
      <c r="DS3166" s="168"/>
      <c r="DT3166" s="168"/>
      <c r="DU3166" s="168"/>
      <c r="DV3166" s="168"/>
      <c r="DW3166" s="168"/>
      <c r="DX3166" s="168"/>
      <c r="DY3166" s="168"/>
      <c r="DZ3166" s="168"/>
      <c r="EA3166" s="168"/>
      <c r="EB3166" s="168"/>
      <c r="EC3166" s="168"/>
      <c r="ED3166" s="168"/>
      <c r="EE3166" s="168"/>
      <c r="EF3166" s="168"/>
      <c r="EG3166" s="168"/>
      <c r="EH3166" s="168"/>
      <c r="EI3166" s="168"/>
      <c r="EJ3166" s="168"/>
      <c r="EK3166" s="168"/>
      <c r="EL3166" s="168"/>
      <c r="EM3166" s="168"/>
      <c r="EN3166" s="168"/>
      <c r="EO3166" s="168"/>
      <c r="EP3166" s="168"/>
      <c r="EQ3166" s="168"/>
      <c r="ER3166" s="168"/>
      <c r="ES3166" s="168"/>
      <c r="ET3166" s="168"/>
      <c r="EU3166" s="168"/>
      <c r="EV3166" s="168"/>
      <c r="EW3166" s="168"/>
      <c r="EX3166" s="168"/>
      <c r="EY3166" s="168"/>
      <c r="EZ3166" s="168"/>
      <c r="FA3166" s="168"/>
      <c r="FB3166" s="168"/>
      <c r="FC3166" s="168"/>
      <c r="FD3166" s="168"/>
    </row>
    <row r="3167" spans="1:160" s="5" customFormat="1" ht="24.9" customHeight="1" x14ac:dyDescent="0.3">
      <c r="A3167" s="263"/>
      <c r="B3167" s="263"/>
      <c r="C3167" s="265"/>
      <c r="D3167" s="481"/>
      <c r="E3167" s="482"/>
      <c r="F3167" s="482"/>
      <c r="G3167" s="482"/>
      <c r="H3167" s="482"/>
      <c r="I3167" s="482"/>
      <c r="J3167" s="482"/>
      <c r="K3167" s="482"/>
      <c r="L3167" s="482"/>
      <c r="M3167" s="483"/>
      <c r="N3167" s="16">
        <v>14001619</v>
      </c>
      <c r="O3167" s="412" t="s">
        <v>316</v>
      </c>
      <c r="P3167" s="413"/>
      <c r="Q3167" s="8">
        <v>57</v>
      </c>
      <c r="R3167" s="8">
        <v>6</v>
      </c>
      <c r="S3167" s="8">
        <v>0.4</v>
      </c>
      <c r="T3167" s="9">
        <v>1</v>
      </c>
      <c r="U3167" s="17">
        <f t="shared" si="196"/>
        <v>136.80000000000001</v>
      </c>
      <c r="V3167" s="33"/>
      <c r="W3167" s="57">
        <v>18</v>
      </c>
      <c r="X3167" s="86"/>
      <c r="Y3167" s="33"/>
      <c r="Z3167" s="36"/>
      <c r="AA3167" s="36"/>
      <c r="AD3167" s="33"/>
      <c r="AG3167" s="33"/>
      <c r="AH3167" s="43"/>
      <c r="AI3167" s="43"/>
      <c r="AJ3167" s="43"/>
      <c r="AK3167" s="43"/>
      <c r="AL3167" s="43"/>
      <c r="AM3167" s="43"/>
      <c r="AN3167" s="43"/>
      <c r="AO3167" s="43"/>
      <c r="AP3167" s="43"/>
      <c r="AQ3167" s="43"/>
      <c r="AR3167" s="43"/>
      <c r="AS3167" s="43"/>
      <c r="AT3167" s="43"/>
      <c r="AU3167" s="44"/>
      <c r="AV3167" s="33"/>
      <c r="AW3167" s="33"/>
      <c r="AX3167" s="33"/>
      <c r="AZ3167" s="141"/>
      <c r="BE3167" s="168"/>
      <c r="BF3167" s="168"/>
      <c r="BG3167" s="168"/>
      <c r="BH3167" s="168"/>
      <c r="BI3167" s="168"/>
      <c r="BJ3167" s="168"/>
      <c r="BK3167" s="168"/>
      <c r="BL3167" s="168"/>
      <c r="BM3167" s="168"/>
      <c r="DK3167" s="168"/>
      <c r="DL3167" s="168"/>
      <c r="DM3167" s="168"/>
      <c r="DN3167" s="168"/>
      <c r="DO3167" s="168"/>
      <c r="DP3167" s="168"/>
      <c r="DQ3167" s="168"/>
      <c r="DR3167" s="168"/>
      <c r="DS3167" s="168"/>
      <c r="DT3167" s="168"/>
      <c r="DU3167" s="168"/>
      <c r="DV3167" s="168"/>
      <c r="DW3167" s="168"/>
      <c r="DX3167" s="168"/>
      <c r="DY3167" s="168"/>
      <c r="DZ3167" s="168"/>
      <c r="EA3167" s="168"/>
      <c r="EB3167" s="168"/>
      <c r="EC3167" s="168"/>
      <c r="ED3167" s="168"/>
      <c r="EE3167" s="168"/>
      <c r="EF3167" s="168"/>
      <c r="EG3167" s="168"/>
      <c r="EH3167" s="168"/>
      <c r="EI3167" s="168"/>
      <c r="EJ3167" s="168"/>
      <c r="EK3167" s="168"/>
      <c r="EL3167" s="168"/>
      <c r="EM3167" s="168"/>
      <c r="EN3167" s="168"/>
      <c r="EO3167" s="168"/>
      <c r="EP3167" s="168"/>
      <c r="EQ3167" s="168"/>
      <c r="ER3167" s="168"/>
      <c r="ES3167" s="168"/>
      <c r="ET3167" s="168"/>
      <c r="EU3167" s="168"/>
      <c r="EV3167" s="168"/>
      <c r="EW3167" s="168"/>
      <c r="EX3167" s="168"/>
      <c r="EY3167" s="168"/>
      <c r="EZ3167" s="168"/>
      <c r="FA3167" s="168"/>
      <c r="FB3167" s="168"/>
      <c r="FC3167" s="168"/>
      <c r="FD3167" s="168"/>
    </row>
    <row r="3168" spans="1:160" s="5" customFormat="1" ht="24.9" customHeight="1" x14ac:dyDescent="0.3">
      <c r="A3168" s="263"/>
      <c r="B3168" s="263"/>
      <c r="C3168" s="265"/>
      <c r="D3168" s="481"/>
      <c r="E3168" s="482"/>
      <c r="F3168" s="482"/>
      <c r="G3168" s="482"/>
      <c r="H3168" s="482"/>
      <c r="I3168" s="482"/>
      <c r="J3168" s="482"/>
      <c r="K3168" s="482"/>
      <c r="L3168" s="482"/>
      <c r="M3168" s="483"/>
      <c r="N3168" s="16">
        <v>14001616</v>
      </c>
      <c r="O3168" s="412" t="s">
        <v>316</v>
      </c>
      <c r="P3168" s="413"/>
      <c r="Q3168" s="8">
        <v>52</v>
      </c>
      <c r="R3168" s="8">
        <v>6</v>
      </c>
      <c r="S3168" s="8">
        <v>0.4</v>
      </c>
      <c r="T3168" s="9">
        <v>1</v>
      </c>
      <c r="U3168" s="17">
        <f t="shared" si="196"/>
        <v>124.80000000000001</v>
      </c>
      <c r="V3168" s="33"/>
      <c r="W3168" s="57">
        <v>19</v>
      </c>
      <c r="X3168" s="86"/>
      <c r="Y3168" s="33"/>
      <c r="Z3168" s="36"/>
      <c r="AA3168" s="36"/>
      <c r="AD3168" s="33"/>
      <c r="AG3168" s="33"/>
      <c r="AH3168" s="43"/>
      <c r="AI3168" s="43"/>
      <c r="AJ3168" s="43"/>
      <c r="AK3168" s="43"/>
      <c r="AL3168" s="43"/>
      <c r="AM3168" s="43"/>
      <c r="AN3168" s="43"/>
      <c r="AO3168" s="43"/>
      <c r="AP3168" s="43"/>
      <c r="AQ3168" s="43"/>
      <c r="AR3168" s="43"/>
      <c r="AS3168" s="43"/>
      <c r="AT3168" s="43"/>
      <c r="AU3168" s="44"/>
      <c r="AV3168" s="33"/>
      <c r="AW3168" s="33"/>
      <c r="AX3168" s="33"/>
      <c r="AZ3168" s="141"/>
      <c r="BE3168" s="168"/>
      <c r="BF3168" s="168"/>
      <c r="BG3168" s="168"/>
      <c r="BH3168" s="168"/>
      <c r="BI3168" s="168"/>
      <c r="BJ3168" s="168"/>
      <c r="BK3168" s="168"/>
      <c r="BL3168" s="168"/>
      <c r="BM3168" s="168"/>
      <c r="DK3168" s="168"/>
      <c r="DL3168" s="168"/>
      <c r="DM3168" s="168"/>
      <c r="DN3168" s="168"/>
      <c r="DO3168" s="168"/>
      <c r="DP3168" s="168"/>
      <c r="DQ3168" s="168"/>
      <c r="DR3168" s="168"/>
      <c r="DS3168" s="168"/>
      <c r="DT3168" s="168"/>
      <c r="DU3168" s="168"/>
      <c r="DV3168" s="168"/>
      <c r="DW3168" s="168"/>
      <c r="DX3168" s="168"/>
      <c r="DY3168" s="168"/>
      <c r="DZ3168" s="168"/>
      <c r="EA3168" s="168"/>
      <c r="EB3168" s="168"/>
      <c r="EC3168" s="168"/>
      <c r="ED3168" s="168"/>
      <c r="EE3168" s="168"/>
      <c r="EF3168" s="168"/>
      <c r="EG3168" s="168"/>
      <c r="EH3168" s="168"/>
      <c r="EI3168" s="168"/>
      <c r="EJ3168" s="168"/>
      <c r="EK3168" s="168"/>
      <c r="EL3168" s="168"/>
      <c r="EM3168" s="168"/>
      <c r="EN3168" s="168"/>
      <c r="EO3168" s="168"/>
      <c r="EP3168" s="168"/>
      <c r="EQ3168" s="168"/>
      <c r="ER3168" s="168"/>
      <c r="ES3168" s="168"/>
      <c r="ET3168" s="168"/>
      <c r="EU3168" s="168"/>
      <c r="EV3168" s="168"/>
      <c r="EW3168" s="168"/>
      <c r="EX3168" s="168"/>
      <c r="EY3168" s="168"/>
      <c r="EZ3168" s="168"/>
      <c r="FA3168" s="168"/>
      <c r="FB3168" s="168"/>
      <c r="FC3168" s="168"/>
      <c r="FD3168" s="168"/>
    </row>
    <row r="3169" spans="1:160" s="5" customFormat="1" ht="24.9" customHeight="1" x14ac:dyDescent="0.3">
      <c r="A3169" s="263"/>
      <c r="B3169" s="263"/>
      <c r="C3169" s="265"/>
      <c r="D3169" s="481"/>
      <c r="E3169" s="482"/>
      <c r="F3169" s="482"/>
      <c r="G3169" s="482"/>
      <c r="H3169" s="482"/>
      <c r="I3169" s="482"/>
      <c r="J3169" s="482"/>
      <c r="K3169" s="482"/>
      <c r="L3169" s="482"/>
      <c r="M3169" s="483"/>
      <c r="N3169" s="16">
        <v>14001545</v>
      </c>
      <c r="O3169" s="412" t="s">
        <v>316</v>
      </c>
      <c r="P3169" s="413"/>
      <c r="Q3169" s="8">
        <v>57</v>
      </c>
      <c r="R3169" s="8">
        <v>7</v>
      </c>
      <c r="S3169" s="8">
        <v>0.3</v>
      </c>
      <c r="T3169" s="9">
        <v>1</v>
      </c>
      <c r="U3169" s="17">
        <f t="shared" si="196"/>
        <v>119.69999999999999</v>
      </c>
      <c r="V3169" s="33"/>
      <c r="W3169" s="57">
        <v>7</v>
      </c>
      <c r="X3169" s="86"/>
      <c r="Y3169" s="33"/>
      <c r="Z3169" s="36"/>
      <c r="AA3169" s="36"/>
      <c r="AD3169" s="33"/>
      <c r="AG3169" s="33"/>
      <c r="AH3169" s="43"/>
      <c r="AI3169" s="43"/>
      <c r="AJ3169" s="43"/>
      <c r="AK3169" s="43"/>
      <c r="AL3169" s="43"/>
      <c r="AM3169" s="43"/>
      <c r="AN3169" s="43"/>
      <c r="AO3169" s="43"/>
      <c r="AP3169" s="43"/>
      <c r="AQ3169" s="43"/>
      <c r="AR3169" s="43"/>
      <c r="AS3169" s="43"/>
      <c r="AT3169" s="43"/>
      <c r="AU3169" s="44"/>
      <c r="AV3169" s="33"/>
      <c r="AW3169" s="33"/>
      <c r="AX3169" s="33"/>
      <c r="AZ3169" s="141"/>
      <c r="BE3169" s="168"/>
      <c r="BF3169" s="168"/>
      <c r="BG3169" s="168"/>
      <c r="BH3169" s="168"/>
      <c r="BI3169" s="168"/>
      <c r="BJ3169" s="168"/>
      <c r="BK3169" s="168"/>
      <c r="BL3169" s="168"/>
      <c r="BM3169" s="168"/>
      <c r="DK3169" s="168"/>
      <c r="DL3169" s="168"/>
      <c r="DM3169" s="168"/>
      <c r="DN3169" s="168"/>
      <c r="DO3169" s="168"/>
      <c r="DP3169" s="168"/>
      <c r="DQ3169" s="168"/>
      <c r="DR3169" s="168"/>
      <c r="DS3169" s="168"/>
      <c r="DT3169" s="168"/>
      <c r="DU3169" s="168"/>
      <c r="DV3169" s="168"/>
      <c r="DW3169" s="168"/>
      <c r="DX3169" s="168"/>
      <c r="DY3169" s="168"/>
      <c r="DZ3169" s="168"/>
      <c r="EA3169" s="168"/>
      <c r="EB3169" s="168"/>
      <c r="EC3169" s="168"/>
      <c r="ED3169" s="168"/>
      <c r="EE3169" s="168"/>
      <c r="EF3169" s="168"/>
      <c r="EG3169" s="168"/>
      <c r="EH3169" s="168"/>
      <c r="EI3169" s="168"/>
      <c r="EJ3169" s="168"/>
      <c r="EK3169" s="168"/>
      <c r="EL3169" s="168"/>
      <c r="EM3169" s="168"/>
      <c r="EN3169" s="168"/>
      <c r="EO3169" s="168"/>
      <c r="EP3169" s="168"/>
      <c r="EQ3169" s="168"/>
      <c r="ER3169" s="168"/>
      <c r="ES3169" s="168"/>
      <c r="ET3169" s="168"/>
      <c r="EU3169" s="168"/>
      <c r="EV3169" s="168"/>
      <c r="EW3169" s="168"/>
      <c r="EX3169" s="168"/>
      <c r="EY3169" s="168"/>
      <c r="EZ3169" s="168"/>
      <c r="FA3169" s="168"/>
      <c r="FB3169" s="168"/>
      <c r="FC3169" s="168"/>
      <c r="FD3169" s="168"/>
    </row>
    <row r="3170" spans="1:160" s="5" customFormat="1" ht="24.9" customHeight="1" x14ac:dyDescent="0.3">
      <c r="A3170" s="263"/>
      <c r="B3170" s="263"/>
      <c r="C3170" s="265"/>
      <c r="D3170" s="481"/>
      <c r="E3170" s="482"/>
      <c r="F3170" s="482"/>
      <c r="G3170" s="482"/>
      <c r="H3170" s="482"/>
      <c r="I3170" s="482"/>
      <c r="J3170" s="482"/>
      <c r="K3170" s="482"/>
      <c r="L3170" s="482"/>
      <c r="M3170" s="483"/>
      <c r="N3170" s="16">
        <v>14001517</v>
      </c>
      <c r="O3170" s="412" t="s">
        <v>316</v>
      </c>
      <c r="P3170" s="413"/>
      <c r="Q3170" s="8">
        <v>54</v>
      </c>
      <c r="R3170" s="8">
        <v>7</v>
      </c>
      <c r="S3170" s="8">
        <v>0.3</v>
      </c>
      <c r="T3170" s="9">
        <v>1</v>
      </c>
      <c r="U3170" s="17">
        <f t="shared" si="196"/>
        <v>113.39999999999999</v>
      </c>
      <c r="V3170" s="33"/>
      <c r="W3170" s="57">
        <v>8</v>
      </c>
      <c r="X3170" s="86"/>
      <c r="Y3170" s="33"/>
      <c r="Z3170" s="36"/>
      <c r="AA3170" s="36"/>
      <c r="AD3170" s="33"/>
      <c r="AG3170" s="33"/>
      <c r="AH3170" s="43"/>
      <c r="AI3170" s="43"/>
      <c r="AJ3170" s="43"/>
      <c r="AK3170" s="43"/>
      <c r="AL3170" s="43"/>
      <c r="AM3170" s="43"/>
      <c r="AN3170" s="43"/>
      <c r="AO3170" s="43"/>
      <c r="AP3170" s="43"/>
      <c r="AQ3170" s="43"/>
      <c r="AR3170" s="43"/>
      <c r="AS3170" s="43"/>
      <c r="AT3170" s="43"/>
      <c r="AU3170" s="44"/>
      <c r="AV3170" s="33"/>
      <c r="AW3170" s="33"/>
      <c r="AX3170" s="33"/>
      <c r="AZ3170" s="141"/>
      <c r="BE3170" s="168"/>
      <c r="BF3170" s="168"/>
      <c r="BG3170" s="168"/>
      <c r="BH3170" s="168"/>
      <c r="BI3170" s="168"/>
      <c r="BJ3170" s="168"/>
      <c r="BK3170" s="168"/>
      <c r="BL3170" s="168"/>
      <c r="BM3170" s="168"/>
      <c r="DK3170" s="168"/>
      <c r="DL3170" s="168"/>
      <c r="DM3170" s="168"/>
      <c r="DN3170" s="168"/>
      <c r="DO3170" s="168"/>
      <c r="DP3170" s="168"/>
      <c r="DQ3170" s="168"/>
      <c r="DR3170" s="168"/>
      <c r="DS3170" s="168"/>
      <c r="DT3170" s="168"/>
      <c r="DU3170" s="168"/>
      <c r="DV3170" s="168"/>
      <c r="DW3170" s="168"/>
      <c r="DX3170" s="168"/>
      <c r="DY3170" s="168"/>
      <c r="DZ3170" s="168"/>
      <c r="EA3170" s="168"/>
      <c r="EB3170" s="168"/>
      <c r="EC3170" s="168"/>
      <c r="ED3170" s="168"/>
      <c r="EE3170" s="168"/>
      <c r="EF3170" s="168"/>
      <c r="EG3170" s="168"/>
      <c r="EH3170" s="168"/>
      <c r="EI3170" s="168"/>
      <c r="EJ3170" s="168"/>
      <c r="EK3170" s="168"/>
      <c r="EL3170" s="168"/>
      <c r="EM3170" s="168"/>
      <c r="EN3170" s="168"/>
      <c r="EO3170" s="168"/>
      <c r="EP3170" s="168"/>
      <c r="EQ3170" s="168"/>
      <c r="ER3170" s="168"/>
      <c r="ES3170" s="168"/>
      <c r="ET3170" s="168"/>
      <c r="EU3170" s="168"/>
      <c r="EV3170" s="168"/>
      <c r="EW3170" s="168"/>
      <c r="EX3170" s="168"/>
      <c r="EY3170" s="168"/>
      <c r="EZ3170" s="168"/>
      <c r="FA3170" s="168"/>
      <c r="FB3170" s="168"/>
      <c r="FC3170" s="168"/>
      <c r="FD3170" s="168"/>
    </row>
    <row r="3171" spans="1:160" s="5" customFormat="1" ht="24.9" customHeight="1" x14ac:dyDescent="0.3">
      <c r="A3171" s="263"/>
      <c r="B3171" s="263"/>
      <c r="C3171" s="265"/>
      <c r="D3171" s="481"/>
      <c r="E3171" s="482"/>
      <c r="F3171" s="482"/>
      <c r="G3171" s="482"/>
      <c r="H3171" s="482"/>
      <c r="I3171" s="482"/>
      <c r="J3171" s="482"/>
      <c r="K3171" s="482"/>
      <c r="L3171" s="482"/>
      <c r="M3171" s="483"/>
      <c r="N3171" s="16"/>
      <c r="O3171" s="412"/>
      <c r="P3171" s="413"/>
      <c r="Q3171" s="8"/>
      <c r="R3171" s="8"/>
      <c r="S3171" s="8"/>
      <c r="T3171" s="9"/>
      <c r="U3171" s="17"/>
      <c r="V3171" s="33"/>
      <c r="W3171" s="57"/>
      <c r="X3171" s="86"/>
      <c r="Y3171" s="33"/>
      <c r="Z3171" s="36"/>
      <c r="AA3171" s="36"/>
      <c r="AD3171" s="33"/>
      <c r="AG3171" s="33"/>
      <c r="AH3171" s="43"/>
      <c r="AI3171" s="43"/>
      <c r="AJ3171" s="43"/>
      <c r="AK3171" s="43"/>
      <c r="AL3171" s="43"/>
      <c r="AM3171" s="43"/>
      <c r="AN3171" s="43"/>
      <c r="AO3171" s="43"/>
      <c r="AP3171" s="43"/>
      <c r="AQ3171" s="43"/>
      <c r="AR3171" s="43"/>
      <c r="AS3171" s="43"/>
      <c r="AT3171" s="43"/>
      <c r="AU3171" s="44"/>
      <c r="AV3171" s="33"/>
      <c r="AW3171" s="33"/>
      <c r="AX3171" s="33"/>
      <c r="AZ3171" s="141"/>
      <c r="BE3171" s="168"/>
      <c r="BF3171" s="168"/>
      <c r="BG3171" s="168"/>
      <c r="BH3171" s="168"/>
      <c r="BI3171" s="168"/>
      <c r="BJ3171" s="168"/>
      <c r="BK3171" s="168"/>
      <c r="BL3171" s="168"/>
      <c r="BM3171" s="168"/>
      <c r="DK3171" s="168"/>
      <c r="DL3171" s="168"/>
      <c r="DM3171" s="168"/>
      <c r="DN3171" s="168"/>
      <c r="DO3171" s="168"/>
      <c r="DP3171" s="168"/>
      <c r="DQ3171" s="168"/>
      <c r="DR3171" s="168"/>
      <c r="DS3171" s="168"/>
      <c r="DT3171" s="168"/>
      <c r="DU3171" s="168"/>
      <c r="DV3171" s="168"/>
      <c r="DW3171" s="168"/>
      <c r="DX3171" s="168"/>
      <c r="DY3171" s="168"/>
      <c r="DZ3171" s="168"/>
      <c r="EA3171" s="168"/>
      <c r="EB3171" s="168"/>
      <c r="EC3171" s="168"/>
      <c r="ED3171" s="168"/>
      <c r="EE3171" s="168"/>
      <c r="EF3171" s="168"/>
      <c r="EG3171" s="168"/>
      <c r="EH3171" s="168"/>
      <c r="EI3171" s="168"/>
      <c r="EJ3171" s="168"/>
      <c r="EK3171" s="168"/>
      <c r="EL3171" s="168"/>
      <c r="EM3171" s="168"/>
      <c r="EN3171" s="168"/>
      <c r="EO3171" s="168"/>
      <c r="EP3171" s="168"/>
      <c r="EQ3171" s="168"/>
      <c r="ER3171" s="168"/>
      <c r="ES3171" s="168"/>
      <c r="ET3171" s="168"/>
      <c r="EU3171" s="168"/>
      <c r="EV3171" s="168"/>
      <c r="EW3171" s="168"/>
      <c r="EX3171" s="168"/>
      <c r="EY3171" s="168"/>
      <c r="EZ3171" s="168"/>
      <c r="FA3171" s="168"/>
      <c r="FB3171" s="168"/>
      <c r="FC3171" s="168"/>
      <c r="FD3171" s="168"/>
    </row>
    <row r="3172" spans="1:160" s="5" customFormat="1" ht="24.9" customHeight="1" x14ac:dyDescent="0.3">
      <c r="A3172" s="263"/>
      <c r="B3172" s="263"/>
      <c r="C3172" s="265"/>
      <c r="D3172" s="481"/>
      <c r="E3172" s="482"/>
      <c r="F3172" s="482"/>
      <c r="G3172" s="482"/>
      <c r="H3172" s="482"/>
      <c r="I3172" s="482"/>
      <c r="J3172" s="482"/>
      <c r="K3172" s="482"/>
      <c r="L3172" s="482"/>
      <c r="M3172" s="483"/>
      <c r="N3172" s="16"/>
      <c r="O3172" s="412"/>
      <c r="P3172" s="413"/>
      <c r="Q3172" s="8"/>
      <c r="R3172" s="8"/>
      <c r="S3172" s="8"/>
      <c r="T3172" s="9"/>
      <c r="U3172" s="17"/>
      <c r="V3172" s="33"/>
      <c r="W3172" s="57"/>
      <c r="X3172" s="86"/>
      <c r="Y3172" s="33"/>
      <c r="Z3172" s="36"/>
      <c r="AA3172" s="36"/>
      <c r="AD3172" s="33"/>
      <c r="AG3172" s="33"/>
      <c r="AH3172" s="43"/>
      <c r="AI3172" s="43"/>
      <c r="AJ3172" s="43"/>
      <c r="AK3172" s="43"/>
      <c r="AL3172" s="43"/>
      <c r="AM3172" s="43"/>
      <c r="AN3172" s="43"/>
      <c r="AO3172" s="43"/>
      <c r="AP3172" s="43"/>
      <c r="AQ3172" s="43"/>
      <c r="AR3172" s="43"/>
      <c r="AS3172" s="43"/>
      <c r="AT3172" s="43"/>
      <c r="AU3172" s="44"/>
      <c r="AV3172" s="33"/>
      <c r="AW3172" s="33"/>
      <c r="AX3172" s="33"/>
      <c r="AZ3172" s="141"/>
      <c r="BE3172" s="168"/>
      <c r="BF3172" s="168"/>
      <c r="BG3172" s="168"/>
      <c r="BH3172" s="168"/>
      <c r="BI3172" s="168"/>
      <c r="BJ3172" s="168"/>
      <c r="BK3172" s="168"/>
      <c r="BL3172" s="168"/>
      <c r="BM3172" s="168"/>
      <c r="DK3172" s="168"/>
      <c r="DL3172" s="168"/>
      <c r="DM3172" s="168"/>
      <c r="DN3172" s="168"/>
      <c r="DO3172" s="168"/>
      <c r="DP3172" s="168"/>
      <c r="DQ3172" s="168"/>
      <c r="DR3172" s="168"/>
      <c r="DS3172" s="168"/>
      <c r="DT3172" s="168"/>
      <c r="DU3172" s="168"/>
      <c r="DV3172" s="168"/>
      <c r="DW3172" s="168"/>
      <c r="DX3172" s="168"/>
      <c r="DY3172" s="168"/>
      <c r="DZ3172" s="168"/>
      <c r="EA3172" s="168"/>
      <c r="EB3172" s="168"/>
      <c r="EC3172" s="168"/>
      <c r="ED3172" s="168"/>
      <c r="EE3172" s="168"/>
      <c r="EF3172" s="168"/>
      <c r="EG3172" s="168"/>
      <c r="EH3172" s="168"/>
      <c r="EI3172" s="168"/>
      <c r="EJ3172" s="168"/>
      <c r="EK3172" s="168"/>
      <c r="EL3172" s="168"/>
      <c r="EM3172" s="168"/>
      <c r="EN3172" s="168"/>
      <c r="EO3172" s="168"/>
      <c r="EP3172" s="168"/>
      <c r="EQ3172" s="168"/>
      <c r="ER3172" s="168"/>
      <c r="ES3172" s="168"/>
      <c r="ET3172" s="168"/>
      <c r="EU3172" s="168"/>
      <c r="EV3172" s="168"/>
      <c r="EW3172" s="168"/>
      <c r="EX3172" s="168"/>
      <c r="EY3172" s="168"/>
      <c r="EZ3172" s="168"/>
      <c r="FA3172" s="168"/>
      <c r="FB3172" s="168"/>
      <c r="FC3172" s="168"/>
      <c r="FD3172" s="168"/>
    </row>
    <row r="3173" spans="1:160" s="5" customFormat="1" ht="24.9" customHeight="1" thickBot="1" x14ac:dyDescent="0.35">
      <c r="A3173" s="263"/>
      <c r="B3173" s="263"/>
      <c r="C3173" s="265"/>
      <c r="D3173" s="481"/>
      <c r="E3173" s="482"/>
      <c r="F3173" s="482"/>
      <c r="G3173" s="482"/>
      <c r="H3173" s="482"/>
      <c r="I3173" s="482"/>
      <c r="J3173" s="482"/>
      <c r="K3173" s="482"/>
      <c r="L3173" s="482"/>
      <c r="M3173" s="483"/>
      <c r="N3173" s="414" t="s">
        <v>16</v>
      </c>
      <c r="O3173" s="415"/>
      <c r="P3173" s="415"/>
      <c r="Q3173" s="415"/>
      <c r="R3173" s="415"/>
      <c r="S3173" s="415"/>
      <c r="T3173" s="415"/>
      <c r="U3173" s="18">
        <f>SUM(U3153:U3172)</f>
        <v>2610.86</v>
      </c>
      <c r="V3173" s="33"/>
      <c r="W3173" s="57"/>
      <c r="X3173" s="86"/>
      <c r="Y3173" s="33"/>
      <c r="Z3173" s="36"/>
      <c r="AA3173" s="36"/>
      <c r="AD3173" s="33"/>
      <c r="AG3173" s="33"/>
      <c r="AH3173" s="43"/>
      <c r="AI3173" s="43"/>
      <c r="AJ3173" s="43"/>
      <c r="AK3173" s="43"/>
      <c r="AL3173" s="43"/>
      <c r="AM3173" s="43"/>
      <c r="AN3173" s="43"/>
      <c r="AO3173" s="43"/>
      <c r="AP3173" s="43"/>
      <c r="AQ3173" s="43"/>
      <c r="AR3173" s="43"/>
      <c r="AS3173" s="43"/>
      <c r="AT3173" s="43"/>
      <c r="AU3173" s="44"/>
      <c r="AV3173" s="33"/>
      <c r="AW3173" s="33"/>
      <c r="AX3173" s="33"/>
      <c r="AZ3173" s="141"/>
      <c r="BE3173" s="168"/>
      <c r="BF3173" s="168"/>
      <c r="BG3173" s="168"/>
      <c r="BH3173" s="168"/>
      <c r="BI3173" s="168"/>
      <c r="BJ3173" s="168"/>
      <c r="BK3173" s="168"/>
      <c r="BL3173" s="168"/>
      <c r="BM3173" s="168"/>
      <c r="DK3173" s="168"/>
      <c r="DL3173" s="168"/>
      <c r="DM3173" s="168"/>
      <c r="DN3173" s="168"/>
      <c r="DO3173" s="168"/>
      <c r="DP3173" s="168"/>
      <c r="DQ3173" s="168"/>
      <c r="DR3173" s="168"/>
      <c r="DS3173" s="168"/>
      <c r="DT3173" s="168"/>
      <c r="DU3173" s="168"/>
      <c r="DV3173" s="168"/>
      <c r="DW3173" s="168"/>
      <c r="DX3173" s="168"/>
      <c r="DY3173" s="168"/>
      <c r="DZ3173" s="168"/>
      <c r="EA3173" s="168"/>
      <c r="EB3173" s="168"/>
      <c r="EC3173" s="168"/>
      <c r="ED3173" s="168"/>
      <c r="EE3173" s="168"/>
      <c r="EF3173" s="168"/>
      <c r="EG3173" s="168"/>
      <c r="EH3173" s="168"/>
      <c r="EI3173" s="168"/>
      <c r="EJ3173" s="168"/>
      <c r="EK3173" s="168"/>
      <c r="EL3173" s="168"/>
      <c r="EM3173" s="168"/>
      <c r="EN3173" s="168"/>
      <c r="EO3173" s="168"/>
      <c r="EP3173" s="168"/>
      <c r="EQ3173" s="168"/>
      <c r="ER3173" s="168"/>
      <c r="ES3173" s="168"/>
      <c r="ET3173" s="168"/>
      <c r="EU3173" s="168"/>
      <c r="EV3173" s="168"/>
      <c r="EW3173" s="168"/>
      <c r="EX3173" s="168"/>
      <c r="EY3173" s="168"/>
      <c r="EZ3173" s="168"/>
      <c r="FA3173" s="168"/>
      <c r="FB3173" s="168"/>
      <c r="FC3173" s="168"/>
      <c r="FD3173" s="168"/>
    </row>
    <row r="3174" spans="1:160" s="5" customFormat="1" ht="14.4" customHeight="1" x14ac:dyDescent="0.3">
      <c r="A3174" s="263"/>
      <c r="B3174" s="263"/>
      <c r="C3174" s="265"/>
      <c r="D3174" s="481"/>
      <c r="E3174" s="482"/>
      <c r="F3174" s="482"/>
      <c r="G3174" s="482"/>
      <c r="H3174" s="482"/>
      <c r="I3174" s="482"/>
      <c r="J3174" s="482"/>
      <c r="K3174" s="482"/>
      <c r="L3174" s="482"/>
      <c r="M3174" s="483"/>
      <c r="N3174" s="416" t="s">
        <v>17</v>
      </c>
      <c r="O3174" s="417"/>
      <c r="P3174" s="417"/>
      <c r="Q3174" s="417"/>
      <c r="R3174" s="417"/>
      <c r="S3174" s="417"/>
      <c r="T3174" s="417"/>
      <c r="U3174" s="418"/>
      <c r="V3174" s="87"/>
      <c r="W3174" s="57"/>
      <c r="X3174" s="86"/>
      <c r="Y3174" s="33"/>
      <c r="Z3174" s="36"/>
      <c r="AA3174" s="36"/>
      <c r="AD3174" s="33"/>
      <c r="AG3174" s="33"/>
      <c r="AH3174" s="43"/>
      <c r="AI3174" s="43"/>
      <c r="AJ3174" s="43"/>
      <c r="AK3174" s="43"/>
      <c r="AL3174" s="43"/>
      <c r="AM3174" s="43"/>
      <c r="AN3174" s="43"/>
      <c r="AO3174" s="43"/>
      <c r="AP3174" s="43"/>
      <c r="AQ3174" s="43"/>
      <c r="AR3174" s="43"/>
      <c r="AS3174" s="43"/>
      <c r="AT3174" s="43"/>
      <c r="AU3174" s="44"/>
      <c r="AV3174" s="33"/>
      <c r="AW3174" s="33"/>
      <c r="AX3174" s="33"/>
      <c r="AZ3174" s="141"/>
      <c r="BE3174" s="168"/>
      <c r="BF3174" s="168"/>
      <c r="BG3174" s="168"/>
      <c r="BH3174" s="168"/>
      <c r="BI3174" s="168"/>
      <c r="BJ3174" s="168"/>
      <c r="BK3174" s="168"/>
      <c r="BL3174" s="168"/>
      <c r="BM3174" s="168"/>
      <c r="DK3174" s="168"/>
      <c r="DL3174" s="168"/>
      <c r="DM3174" s="168"/>
      <c r="DN3174" s="168"/>
      <c r="DO3174" s="168"/>
      <c r="DP3174" s="168"/>
      <c r="DQ3174" s="168"/>
      <c r="DR3174" s="168"/>
      <c r="DS3174" s="168"/>
      <c r="DT3174" s="168"/>
      <c r="DU3174" s="168"/>
      <c r="DV3174" s="168"/>
      <c r="DW3174" s="168"/>
      <c r="DX3174" s="168"/>
      <c r="DY3174" s="168"/>
      <c r="DZ3174" s="168"/>
      <c r="EA3174" s="168"/>
      <c r="EB3174" s="168"/>
      <c r="EC3174" s="168"/>
      <c r="ED3174" s="168"/>
      <c r="EE3174" s="168"/>
      <c r="EF3174" s="168"/>
      <c r="EG3174" s="168"/>
      <c r="EH3174" s="168"/>
      <c r="EI3174" s="168"/>
      <c r="EJ3174" s="168"/>
      <c r="EK3174" s="168"/>
      <c r="EL3174" s="168"/>
      <c r="EM3174" s="168"/>
      <c r="EN3174" s="168"/>
      <c r="EO3174" s="168"/>
      <c r="EP3174" s="168"/>
      <c r="EQ3174" s="168"/>
      <c r="ER3174" s="168"/>
      <c r="ES3174" s="168"/>
      <c r="ET3174" s="168"/>
      <c r="EU3174" s="168"/>
      <c r="EV3174" s="168"/>
      <c r="EW3174" s="168"/>
      <c r="EX3174" s="168"/>
      <c r="EY3174" s="168"/>
      <c r="EZ3174" s="168"/>
      <c r="FA3174" s="168"/>
      <c r="FB3174" s="168"/>
      <c r="FC3174" s="168"/>
      <c r="FD3174" s="168"/>
    </row>
    <row r="3175" spans="1:160" s="5" customFormat="1" x14ac:dyDescent="0.3">
      <c r="A3175" s="263"/>
      <c r="B3175" s="263"/>
      <c r="C3175" s="265"/>
      <c r="D3175" s="481"/>
      <c r="E3175" s="482"/>
      <c r="F3175" s="482"/>
      <c r="G3175" s="482"/>
      <c r="H3175" s="482"/>
      <c r="I3175" s="482"/>
      <c r="J3175" s="482"/>
      <c r="K3175" s="482"/>
      <c r="L3175" s="482"/>
      <c r="M3175" s="483"/>
      <c r="N3175" s="419"/>
      <c r="O3175" s="420"/>
      <c r="P3175" s="420"/>
      <c r="Q3175" s="420"/>
      <c r="R3175" s="420"/>
      <c r="S3175" s="420"/>
      <c r="T3175" s="420"/>
      <c r="U3175" s="421"/>
      <c r="V3175" s="33"/>
      <c r="W3175" s="57"/>
      <c r="X3175" s="86"/>
      <c r="Y3175" s="33"/>
      <c r="Z3175" s="36"/>
      <c r="AA3175" s="36"/>
      <c r="AD3175" s="33"/>
      <c r="AG3175" s="33"/>
      <c r="AH3175" s="43"/>
      <c r="AI3175" s="43"/>
      <c r="AJ3175" s="43"/>
      <c r="AK3175" s="43"/>
      <c r="AL3175" s="43"/>
      <c r="AM3175" s="43"/>
      <c r="AN3175" s="43"/>
      <c r="AO3175" s="43"/>
      <c r="AP3175" s="43"/>
      <c r="AQ3175" s="43"/>
      <c r="AR3175" s="43"/>
      <c r="AS3175" s="43"/>
      <c r="AT3175" s="43"/>
      <c r="AU3175" s="44"/>
      <c r="AV3175" s="33"/>
      <c r="AW3175" s="33"/>
      <c r="AX3175" s="33"/>
      <c r="AZ3175" s="141"/>
      <c r="BE3175" s="168"/>
      <c r="BF3175" s="168"/>
      <c r="BG3175" s="168"/>
      <c r="BH3175" s="168"/>
      <c r="BI3175" s="168"/>
      <c r="BJ3175" s="168"/>
      <c r="BK3175" s="168"/>
      <c r="BL3175" s="168"/>
      <c r="BM3175" s="168"/>
      <c r="DK3175" s="168"/>
      <c r="DL3175" s="168"/>
      <c r="DM3175" s="168"/>
      <c r="DN3175" s="168"/>
      <c r="DO3175" s="168"/>
      <c r="DP3175" s="168"/>
      <c r="DQ3175" s="168"/>
      <c r="DR3175" s="168"/>
      <c r="DS3175" s="168"/>
      <c r="DT3175" s="168"/>
      <c r="DU3175" s="168"/>
      <c r="DV3175" s="168"/>
      <c r="DW3175" s="168"/>
      <c r="DX3175" s="168"/>
      <c r="DY3175" s="168"/>
      <c r="DZ3175" s="168"/>
      <c r="EA3175" s="168"/>
      <c r="EB3175" s="168"/>
      <c r="EC3175" s="168"/>
      <c r="ED3175" s="168"/>
      <c r="EE3175" s="168"/>
      <c r="EF3175" s="168"/>
      <c r="EG3175" s="168"/>
      <c r="EH3175" s="168"/>
      <c r="EI3175" s="168"/>
      <c r="EJ3175" s="168"/>
      <c r="EK3175" s="168"/>
      <c r="EL3175" s="168"/>
      <c r="EM3175" s="168"/>
      <c r="EN3175" s="168"/>
      <c r="EO3175" s="168"/>
      <c r="EP3175" s="168"/>
      <c r="EQ3175" s="168"/>
      <c r="ER3175" s="168"/>
      <c r="ES3175" s="168"/>
      <c r="ET3175" s="168"/>
      <c r="EU3175" s="168"/>
      <c r="EV3175" s="168"/>
      <c r="EW3175" s="168"/>
      <c r="EX3175" s="168"/>
      <c r="EY3175" s="168"/>
      <c r="EZ3175" s="168"/>
      <c r="FA3175" s="168"/>
      <c r="FB3175" s="168"/>
      <c r="FC3175" s="168"/>
      <c r="FD3175" s="168"/>
    </row>
    <row r="3176" spans="1:160" s="5" customFormat="1" x14ac:dyDescent="0.3">
      <c r="A3176" s="263"/>
      <c r="B3176" s="263"/>
      <c r="C3176" s="265"/>
      <c r="D3176" s="481"/>
      <c r="E3176" s="482"/>
      <c r="F3176" s="482"/>
      <c r="G3176" s="482"/>
      <c r="H3176" s="482"/>
      <c r="I3176" s="482"/>
      <c r="J3176" s="482"/>
      <c r="K3176" s="482"/>
      <c r="L3176" s="482"/>
      <c r="M3176" s="483"/>
      <c r="N3176" s="419"/>
      <c r="O3176" s="420"/>
      <c r="P3176" s="420"/>
      <c r="Q3176" s="420"/>
      <c r="R3176" s="420"/>
      <c r="S3176" s="420"/>
      <c r="T3176" s="420"/>
      <c r="U3176" s="421"/>
      <c r="V3176" s="33"/>
      <c r="W3176" s="57"/>
      <c r="X3176" s="86"/>
      <c r="Y3176" s="33"/>
      <c r="Z3176" s="36"/>
      <c r="AA3176" s="36"/>
      <c r="AD3176" s="33"/>
      <c r="AG3176" s="33"/>
      <c r="AH3176" s="43"/>
      <c r="AI3176" s="43"/>
      <c r="AJ3176" s="43"/>
      <c r="AK3176" s="43"/>
      <c r="AL3176" s="43"/>
      <c r="AM3176" s="43"/>
      <c r="AN3176" s="43"/>
      <c r="AO3176" s="43"/>
      <c r="AP3176" s="43"/>
      <c r="AQ3176" s="43"/>
      <c r="AR3176" s="43"/>
      <c r="AS3176" s="43"/>
      <c r="AT3176" s="43"/>
      <c r="AU3176" s="44"/>
      <c r="AV3176" s="33"/>
      <c r="AW3176" s="33"/>
      <c r="AX3176" s="33"/>
      <c r="AZ3176" s="141"/>
      <c r="BE3176" s="168"/>
      <c r="BF3176" s="168"/>
      <c r="BG3176" s="168"/>
      <c r="BH3176" s="168"/>
      <c r="BI3176" s="168"/>
      <c r="BJ3176" s="168"/>
      <c r="BK3176" s="168"/>
      <c r="BL3176" s="168"/>
      <c r="BM3176" s="168"/>
      <c r="DK3176" s="168"/>
      <c r="DL3176" s="168"/>
      <c r="DM3176" s="168"/>
      <c r="DN3176" s="168"/>
      <c r="DO3176" s="168"/>
      <c r="DP3176" s="168"/>
      <c r="DQ3176" s="168"/>
      <c r="DR3176" s="168"/>
      <c r="DS3176" s="168"/>
      <c r="DT3176" s="168"/>
      <c r="DU3176" s="168"/>
      <c r="DV3176" s="168"/>
      <c r="DW3176" s="168"/>
      <c r="DX3176" s="168"/>
      <c r="DY3176" s="168"/>
      <c r="DZ3176" s="168"/>
      <c r="EA3176" s="168"/>
      <c r="EB3176" s="168"/>
      <c r="EC3176" s="168"/>
      <c r="ED3176" s="168"/>
      <c r="EE3176" s="168"/>
      <c r="EF3176" s="168"/>
      <c r="EG3176" s="168"/>
      <c r="EH3176" s="168"/>
      <c r="EI3176" s="168"/>
      <c r="EJ3176" s="168"/>
      <c r="EK3176" s="168"/>
      <c r="EL3176" s="168"/>
      <c r="EM3176" s="168"/>
      <c r="EN3176" s="168"/>
      <c r="EO3176" s="168"/>
      <c r="EP3176" s="168"/>
      <c r="EQ3176" s="168"/>
      <c r="ER3176" s="168"/>
      <c r="ES3176" s="168"/>
      <c r="ET3176" s="168"/>
      <c r="EU3176" s="168"/>
      <c r="EV3176" s="168"/>
      <c r="EW3176" s="168"/>
      <c r="EX3176" s="168"/>
      <c r="EY3176" s="168"/>
      <c r="EZ3176" s="168"/>
      <c r="FA3176" s="168"/>
      <c r="FB3176" s="168"/>
      <c r="FC3176" s="168"/>
      <c r="FD3176" s="168"/>
    </row>
    <row r="3177" spans="1:160" s="5" customFormat="1" ht="14.4" thickBot="1" x14ac:dyDescent="0.35">
      <c r="A3177" s="263"/>
      <c r="B3177" s="263"/>
      <c r="C3177" s="265"/>
      <c r="D3177" s="425"/>
      <c r="E3177" s="426"/>
      <c r="F3177" s="426"/>
      <c r="G3177" s="426"/>
      <c r="H3177" s="426"/>
      <c r="I3177" s="426"/>
      <c r="J3177" s="426"/>
      <c r="K3177" s="426"/>
      <c r="L3177" s="426"/>
      <c r="M3177" s="427"/>
      <c r="N3177" s="422"/>
      <c r="O3177" s="423"/>
      <c r="P3177" s="423"/>
      <c r="Q3177" s="423"/>
      <c r="R3177" s="423"/>
      <c r="S3177" s="423"/>
      <c r="T3177" s="423"/>
      <c r="U3177" s="424"/>
      <c r="V3177" s="33"/>
      <c r="W3177" s="57"/>
      <c r="X3177" s="86"/>
      <c r="Y3177" s="33"/>
      <c r="Z3177" s="36"/>
      <c r="AA3177" s="36"/>
      <c r="AD3177" s="33"/>
      <c r="AG3177" s="33"/>
      <c r="AH3177" s="43"/>
      <c r="AI3177" s="43"/>
      <c r="AJ3177" s="43"/>
      <c r="AK3177" s="43"/>
      <c r="AL3177" s="43"/>
      <c r="AM3177" s="43"/>
      <c r="AN3177" s="43"/>
      <c r="AO3177" s="43"/>
      <c r="AP3177" s="43"/>
      <c r="AQ3177" s="43"/>
      <c r="AR3177" s="43"/>
      <c r="AS3177" s="43"/>
      <c r="AT3177" s="43"/>
      <c r="AU3177" s="44"/>
      <c r="AV3177" s="33"/>
      <c r="AW3177" s="33"/>
      <c r="AX3177" s="33"/>
      <c r="AZ3177" s="141"/>
      <c r="BE3177" s="168"/>
      <c r="BF3177" s="168"/>
      <c r="BG3177" s="168"/>
      <c r="BH3177" s="168"/>
      <c r="BI3177" s="168"/>
      <c r="BJ3177" s="168"/>
      <c r="BK3177" s="168"/>
      <c r="BL3177" s="168"/>
      <c r="BM3177" s="168"/>
      <c r="DK3177" s="168"/>
      <c r="DL3177" s="168"/>
      <c r="DM3177" s="168"/>
      <c r="DN3177" s="168"/>
      <c r="DO3177" s="168"/>
      <c r="DP3177" s="168"/>
      <c r="DQ3177" s="168"/>
      <c r="DR3177" s="168"/>
      <c r="DS3177" s="168"/>
      <c r="DT3177" s="168"/>
      <c r="DU3177" s="168"/>
      <c r="DV3177" s="168"/>
      <c r="DW3177" s="168"/>
      <c r="DX3177" s="168"/>
      <c r="DY3177" s="168"/>
      <c r="DZ3177" s="168"/>
      <c r="EA3177" s="168"/>
      <c r="EB3177" s="168"/>
      <c r="EC3177" s="168"/>
      <c r="ED3177" s="168"/>
      <c r="EE3177" s="168"/>
      <c r="EF3177" s="168"/>
      <c r="EG3177" s="168"/>
      <c r="EH3177" s="168"/>
      <c r="EI3177" s="168"/>
      <c r="EJ3177" s="168"/>
      <c r="EK3177" s="168"/>
      <c r="EL3177" s="168"/>
      <c r="EM3177" s="168"/>
      <c r="EN3177" s="168"/>
      <c r="EO3177" s="168"/>
      <c r="EP3177" s="168"/>
      <c r="EQ3177" s="168"/>
      <c r="ER3177" s="168"/>
      <c r="ES3177" s="168"/>
      <c r="ET3177" s="168"/>
      <c r="EU3177" s="168"/>
      <c r="EV3177" s="168"/>
      <c r="EW3177" s="168"/>
      <c r="EX3177" s="168"/>
      <c r="EY3177" s="168"/>
      <c r="EZ3177" s="168"/>
      <c r="FA3177" s="168"/>
      <c r="FB3177" s="168"/>
      <c r="FC3177" s="168"/>
      <c r="FD3177" s="168"/>
    </row>
    <row r="3178" spans="1:160" s="5" customFormat="1" ht="5.25" customHeight="1" thickBot="1" x14ac:dyDescent="0.35">
      <c r="A3178" s="263"/>
      <c r="B3178" s="263"/>
      <c r="C3178" s="265"/>
      <c r="D3178" s="428"/>
      <c r="E3178" s="428"/>
      <c r="F3178" s="428"/>
      <c r="G3178" s="428"/>
      <c r="H3178" s="428"/>
      <c r="I3178" s="428"/>
      <c r="J3178" s="428"/>
      <c r="K3178" s="428"/>
      <c r="L3178" s="428"/>
      <c r="M3178" s="428"/>
      <c r="N3178" s="428"/>
      <c r="O3178" s="428"/>
      <c r="P3178" s="428"/>
      <c r="Q3178" s="428"/>
      <c r="R3178" s="428"/>
      <c r="S3178" s="428"/>
      <c r="T3178" s="428"/>
      <c r="U3178" s="428"/>
      <c r="V3178" s="33"/>
      <c r="W3178" s="57"/>
      <c r="X3178" s="86"/>
      <c r="Y3178" s="33"/>
      <c r="Z3178" s="36"/>
      <c r="AA3178" s="36"/>
      <c r="AD3178" s="33"/>
      <c r="AG3178" s="33"/>
      <c r="AH3178" s="43"/>
      <c r="AI3178" s="43"/>
      <c r="AJ3178" s="43"/>
      <c r="AK3178" s="43"/>
      <c r="AL3178" s="43"/>
      <c r="AM3178" s="43"/>
      <c r="AN3178" s="43"/>
      <c r="AO3178" s="43"/>
      <c r="AP3178" s="43"/>
      <c r="AQ3178" s="43"/>
      <c r="AR3178" s="43"/>
      <c r="AS3178" s="43"/>
      <c r="AT3178" s="43"/>
      <c r="AU3178" s="44"/>
      <c r="AV3178" s="33"/>
      <c r="AW3178" s="33"/>
      <c r="AX3178" s="33"/>
      <c r="AZ3178" s="141"/>
      <c r="BE3178" s="168"/>
      <c r="BF3178" s="168"/>
      <c r="BG3178" s="168"/>
      <c r="BH3178" s="168"/>
      <c r="BI3178" s="168"/>
      <c r="BJ3178" s="168"/>
      <c r="BK3178" s="168"/>
      <c r="BL3178" s="168"/>
      <c r="BM3178" s="168"/>
      <c r="DK3178" s="168"/>
      <c r="DL3178" s="168"/>
      <c r="DM3178" s="168"/>
      <c r="DN3178" s="168"/>
      <c r="DO3178" s="168"/>
      <c r="DP3178" s="168"/>
      <c r="DQ3178" s="168"/>
      <c r="DR3178" s="168"/>
      <c r="DS3178" s="168"/>
      <c r="DT3178" s="168"/>
      <c r="DU3178" s="168"/>
      <c r="DV3178" s="168"/>
      <c r="DW3178" s="168"/>
      <c r="DX3178" s="168"/>
      <c r="DY3178" s="168"/>
      <c r="DZ3178" s="168"/>
      <c r="EA3178" s="168"/>
      <c r="EB3178" s="168"/>
      <c r="EC3178" s="168"/>
      <c r="ED3178" s="168"/>
      <c r="EE3178" s="168"/>
      <c r="EF3178" s="168"/>
      <c r="EG3178" s="168"/>
      <c r="EH3178" s="168"/>
      <c r="EI3178" s="168"/>
      <c r="EJ3178" s="168"/>
      <c r="EK3178" s="168"/>
      <c r="EL3178" s="168"/>
      <c r="EM3178" s="168"/>
      <c r="EN3178" s="168"/>
      <c r="EO3178" s="168"/>
      <c r="EP3178" s="168"/>
      <c r="EQ3178" s="168"/>
      <c r="ER3178" s="168"/>
      <c r="ES3178" s="168"/>
      <c r="ET3178" s="168"/>
      <c r="EU3178" s="168"/>
      <c r="EV3178" s="168"/>
      <c r="EW3178" s="168"/>
      <c r="EX3178" s="168"/>
      <c r="EY3178" s="168"/>
      <c r="EZ3178" s="168"/>
      <c r="FA3178" s="168"/>
      <c r="FB3178" s="168"/>
      <c r="FC3178" s="168"/>
      <c r="FD3178" s="168"/>
    </row>
    <row r="3179" spans="1:160" s="5" customFormat="1" ht="20.25" customHeight="1" x14ac:dyDescent="0.3">
      <c r="A3179" s="263"/>
      <c r="B3179" s="263"/>
      <c r="C3179" s="265"/>
      <c r="D3179" s="429" t="s">
        <v>18</v>
      </c>
      <c r="E3179" s="430"/>
      <c r="F3179" s="430"/>
      <c r="G3179" s="430"/>
      <c r="H3179" s="430"/>
      <c r="I3179" s="430"/>
      <c r="J3179" s="430"/>
      <c r="K3179" s="430"/>
      <c r="L3179" s="430"/>
      <c r="M3179" s="431"/>
      <c r="N3179" s="429" t="s">
        <v>19</v>
      </c>
      <c r="O3179" s="430"/>
      <c r="P3179" s="430"/>
      <c r="Q3179" s="430"/>
      <c r="R3179" s="430"/>
      <c r="S3179" s="430"/>
      <c r="T3179" s="430"/>
      <c r="U3179" s="431"/>
      <c r="V3179" s="33"/>
      <c r="W3179" s="57"/>
      <c r="X3179" s="86"/>
      <c r="Y3179" s="33"/>
      <c r="Z3179" s="36"/>
      <c r="AA3179" s="36"/>
      <c r="AD3179" s="33"/>
      <c r="AG3179" s="33"/>
      <c r="AH3179" s="43"/>
      <c r="AI3179" s="43"/>
      <c r="AJ3179" s="43"/>
      <c r="AK3179" s="43"/>
      <c r="AL3179" s="43"/>
      <c r="AM3179" s="43"/>
      <c r="AN3179" s="43"/>
      <c r="AO3179" s="43"/>
      <c r="AP3179" s="43"/>
      <c r="AQ3179" s="43"/>
      <c r="AR3179" s="43"/>
      <c r="AS3179" s="43"/>
      <c r="AT3179" s="43"/>
      <c r="AU3179" s="44"/>
      <c r="AV3179" s="33"/>
      <c r="AW3179" s="33"/>
      <c r="AX3179" s="33"/>
      <c r="AZ3179" s="141"/>
      <c r="BE3179" s="168"/>
      <c r="BF3179" s="168"/>
      <c r="BG3179" s="168"/>
      <c r="BH3179" s="168"/>
      <c r="BI3179" s="168"/>
      <c r="BJ3179" s="168"/>
      <c r="BK3179" s="168"/>
      <c r="BL3179" s="168"/>
      <c r="BM3179" s="168"/>
      <c r="DK3179" s="168"/>
      <c r="DL3179" s="168"/>
      <c r="DM3179" s="168"/>
      <c r="DN3179" s="168"/>
      <c r="DO3179" s="168"/>
      <c r="DP3179" s="168"/>
      <c r="DQ3179" s="168"/>
      <c r="DR3179" s="168"/>
      <c r="DS3179" s="168"/>
      <c r="DT3179" s="168"/>
      <c r="DU3179" s="168"/>
      <c r="DV3179" s="168"/>
      <c r="DW3179" s="168"/>
      <c r="DX3179" s="168"/>
      <c r="DY3179" s="168"/>
      <c r="DZ3179" s="168"/>
      <c r="EA3179" s="168"/>
      <c r="EB3179" s="168"/>
      <c r="EC3179" s="168"/>
      <c r="ED3179" s="168"/>
      <c r="EE3179" s="168"/>
      <c r="EF3179" s="168"/>
      <c r="EG3179" s="168"/>
      <c r="EH3179" s="168"/>
      <c r="EI3179" s="168"/>
      <c r="EJ3179" s="168"/>
      <c r="EK3179" s="168"/>
      <c r="EL3179" s="168"/>
      <c r="EM3179" s="168"/>
      <c r="EN3179" s="168"/>
      <c r="EO3179" s="168"/>
      <c r="EP3179" s="168"/>
      <c r="EQ3179" s="168"/>
      <c r="ER3179" s="168"/>
      <c r="ES3179" s="168"/>
      <c r="ET3179" s="168"/>
      <c r="EU3179" s="168"/>
      <c r="EV3179" s="168"/>
      <c r="EW3179" s="168"/>
      <c r="EX3179" s="168"/>
      <c r="EY3179" s="168"/>
      <c r="EZ3179" s="168"/>
      <c r="FA3179" s="168"/>
      <c r="FB3179" s="168"/>
      <c r="FC3179" s="168"/>
      <c r="FD3179" s="168"/>
    </row>
    <row r="3180" spans="1:160" s="5" customFormat="1" x14ac:dyDescent="0.3">
      <c r="A3180" s="263"/>
      <c r="B3180" s="263"/>
      <c r="C3180" s="265"/>
      <c r="D3180" s="432" t="s">
        <v>20</v>
      </c>
      <c r="E3180" s="433"/>
      <c r="F3180" s="433"/>
      <c r="G3180" s="433"/>
      <c r="H3180" s="433"/>
      <c r="I3180" s="433"/>
      <c r="J3180" s="433"/>
      <c r="K3180" s="433"/>
      <c r="L3180" s="433"/>
      <c r="M3180" s="434"/>
      <c r="N3180" s="435" t="s">
        <v>21</v>
      </c>
      <c r="O3180" s="436"/>
      <c r="P3180" s="436"/>
      <c r="Q3180" s="436"/>
      <c r="R3180" s="436"/>
      <c r="S3180" s="436"/>
      <c r="T3180" s="436"/>
      <c r="U3180" s="437"/>
      <c r="V3180" s="33"/>
      <c r="W3180" s="57"/>
      <c r="X3180" s="86"/>
      <c r="Y3180" s="33"/>
      <c r="Z3180" s="36"/>
      <c r="AA3180" s="36"/>
      <c r="AD3180" s="33"/>
      <c r="AG3180" s="33"/>
      <c r="AH3180" s="43"/>
      <c r="AI3180" s="43"/>
      <c r="AJ3180" s="43"/>
      <c r="AK3180" s="43"/>
      <c r="AL3180" s="43"/>
      <c r="AM3180" s="43"/>
      <c r="AN3180" s="43"/>
      <c r="AO3180" s="43"/>
      <c r="AP3180" s="43"/>
      <c r="AQ3180" s="43"/>
      <c r="AR3180" s="43"/>
      <c r="AS3180" s="43"/>
      <c r="AT3180" s="43"/>
      <c r="AU3180" s="44"/>
      <c r="AV3180" s="33"/>
      <c r="AW3180" s="33"/>
      <c r="AX3180" s="33"/>
      <c r="AZ3180" s="141"/>
      <c r="BE3180" s="168"/>
      <c r="BF3180" s="168"/>
      <c r="BG3180" s="168"/>
      <c r="BH3180" s="168"/>
      <c r="BI3180" s="168"/>
      <c r="BJ3180" s="168"/>
      <c r="BK3180" s="168"/>
      <c r="BL3180" s="168"/>
      <c r="BM3180" s="168"/>
      <c r="DK3180" s="168"/>
      <c r="DL3180" s="168"/>
      <c r="DM3180" s="168"/>
      <c r="DN3180" s="168"/>
      <c r="DO3180" s="168"/>
      <c r="DP3180" s="168"/>
      <c r="DQ3180" s="168"/>
      <c r="DR3180" s="168"/>
      <c r="DS3180" s="168"/>
      <c r="DT3180" s="168"/>
      <c r="DU3180" s="168"/>
      <c r="DV3180" s="168"/>
      <c r="DW3180" s="168"/>
      <c r="DX3180" s="168"/>
      <c r="DY3180" s="168"/>
      <c r="DZ3180" s="168"/>
      <c r="EA3180" s="168"/>
      <c r="EB3180" s="168"/>
      <c r="EC3180" s="168"/>
      <c r="ED3180" s="168"/>
      <c r="EE3180" s="168"/>
      <c r="EF3180" s="168"/>
      <c r="EG3180" s="168"/>
      <c r="EH3180" s="168"/>
      <c r="EI3180" s="168"/>
      <c r="EJ3180" s="168"/>
      <c r="EK3180" s="168"/>
      <c r="EL3180" s="168"/>
      <c r="EM3180" s="168"/>
      <c r="EN3180" s="168"/>
      <c r="EO3180" s="168"/>
      <c r="EP3180" s="168"/>
      <c r="EQ3180" s="168"/>
      <c r="ER3180" s="168"/>
      <c r="ES3180" s="168"/>
      <c r="ET3180" s="168"/>
      <c r="EU3180" s="168"/>
      <c r="EV3180" s="168"/>
      <c r="EW3180" s="168"/>
      <c r="EX3180" s="168"/>
      <c r="EY3180" s="168"/>
      <c r="EZ3180" s="168"/>
      <c r="FA3180" s="168"/>
      <c r="FB3180" s="168"/>
      <c r="FC3180" s="168"/>
      <c r="FD3180" s="168"/>
    </row>
    <row r="3181" spans="1:160" s="5" customFormat="1" ht="15.75" customHeight="1" x14ac:dyDescent="0.3">
      <c r="A3181" s="263"/>
      <c r="B3181" s="263"/>
      <c r="C3181" s="265"/>
      <c r="D3181" s="438" t="s">
        <v>22</v>
      </c>
      <c r="E3181" s="439"/>
      <c r="F3181" s="439"/>
      <c r="G3181" s="439"/>
      <c r="H3181" s="439"/>
      <c r="I3181" s="439"/>
      <c r="J3181" s="439"/>
      <c r="K3181" s="439"/>
      <c r="L3181" s="439"/>
      <c r="M3181" s="440"/>
      <c r="N3181" s="438" t="s">
        <v>22</v>
      </c>
      <c r="O3181" s="444"/>
      <c r="P3181" s="444"/>
      <c r="Q3181" s="444"/>
      <c r="R3181" s="444"/>
      <c r="S3181" s="444"/>
      <c r="T3181" s="444"/>
      <c r="U3181" s="440"/>
      <c r="V3181" s="33"/>
      <c r="W3181" s="57"/>
      <c r="X3181" s="86"/>
      <c r="Y3181" s="33"/>
      <c r="Z3181" s="36"/>
      <c r="AA3181" s="36"/>
      <c r="AD3181" s="33"/>
      <c r="AG3181" s="33"/>
      <c r="AH3181" s="43"/>
      <c r="AI3181" s="43"/>
      <c r="AJ3181" s="43"/>
      <c r="AK3181" s="43"/>
      <c r="AL3181" s="43"/>
      <c r="AM3181" s="43"/>
      <c r="AN3181" s="43"/>
      <c r="AO3181" s="43"/>
      <c r="AP3181" s="43"/>
      <c r="AQ3181" s="43"/>
      <c r="AR3181" s="43"/>
      <c r="AS3181" s="43"/>
      <c r="AT3181" s="43"/>
      <c r="AU3181" s="44"/>
      <c r="AV3181" s="33"/>
      <c r="AW3181" s="33"/>
      <c r="AX3181" s="33"/>
      <c r="AZ3181" s="141"/>
      <c r="BE3181" s="168"/>
      <c r="BF3181" s="168"/>
      <c r="BG3181" s="168"/>
      <c r="BH3181" s="168"/>
      <c r="BI3181" s="168"/>
      <c r="BJ3181" s="168"/>
      <c r="BK3181" s="168"/>
      <c r="BL3181" s="168"/>
      <c r="BM3181" s="168"/>
      <c r="DK3181" s="168"/>
      <c r="DL3181" s="168"/>
      <c r="DM3181" s="168"/>
      <c r="DN3181" s="168"/>
      <c r="DO3181" s="168"/>
      <c r="DP3181" s="168"/>
      <c r="DQ3181" s="168"/>
      <c r="DR3181" s="168"/>
      <c r="DS3181" s="168"/>
      <c r="DT3181" s="168"/>
      <c r="DU3181" s="168"/>
      <c r="DV3181" s="168"/>
      <c r="DW3181" s="168"/>
      <c r="DX3181" s="168"/>
      <c r="DY3181" s="168"/>
      <c r="DZ3181" s="168"/>
      <c r="EA3181" s="168"/>
      <c r="EB3181" s="168"/>
      <c r="EC3181" s="168"/>
      <c r="ED3181" s="168"/>
      <c r="EE3181" s="168"/>
      <c r="EF3181" s="168"/>
      <c r="EG3181" s="168"/>
      <c r="EH3181" s="168"/>
      <c r="EI3181" s="168"/>
      <c r="EJ3181" s="168"/>
      <c r="EK3181" s="168"/>
      <c r="EL3181" s="168"/>
      <c r="EM3181" s="168"/>
      <c r="EN3181" s="168"/>
      <c r="EO3181" s="168"/>
      <c r="EP3181" s="168"/>
      <c r="EQ3181" s="168"/>
      <c r="ER3181" s="168"/>
      <c r="ES3181" s="168"/>
      <c r="ET3181" s="168"/>
      <c r="EU3181" s="168"/>
      <c r="EV3181" s="168"/>
      <c r="EW3181" s="168"/>
      <c r="EX3181" s="168"/>
      <c r="EY3181" s="168"/>
      <c r="EZ3181" s="168"/>
      <c r="FA3181" s="168"/>
      <c r="FB3181" s="168"/>
      <c r="FC3181" s="168"/>
      <c r="FD3181" s="168"/>
    </row>
    <row r="3182" spans="1:160" s="5" customFormat="1" ht="15.75" customHeight="1" x14ac:dyDescent="0.3">
      <c r="A3182" s="263"/>
      <c r="B3182" s="263"/>
      <c r="C3182" s="265"/>
      <c r="D3182" s="438"/>
      <c r="E3182" s="439"/>
      <c r="F3182" s="439"/>
      <c r="G3182" s="439"/>
      <c r="H3182" s="439"/>
      <c r="I3182" s="439"/>
      <c r="J3182" s="439"/>
      <c r="K3182" s="439"/>
      <c r="L3182" s="439"/>
      <c r="M3182" s="440"/>
      <c r="N3182" s="438"/>
      <c r="O3182" s="439"/>
      <c r="P3182" s="439"/>
      <c r="Q3182" s="439"/>
      <c r="R3182" s="439"/>
      <c r="S3182" s="439"/>
      <c r="T3182" s="439"/>
      <c r="U3182" s="440"/>
      <c r="V3182" s="33"/>
      <c r="W3182" s="57"/>
      <c r="X3182" s="86"/>
      <c r="Y3182" s="33"/>
      <c r="Z3182" s="36"/>
      <c r="AA3182" s="36"/>
      <c r="AD3182" s="33"/>
      <c r="AG3182" s="33"/>
      <c r="AH3182" s="43"/>
      <c r="AI3182" s="43"/>
      <c r="AJ3182" s="43"/>
      <c r="AK3182" s="43"/>
      <c r="AL3182" s="43"/>
      <c r="AM3182" s="43"/>
      <c r="AN3182" s="43"/>
      <c r="AO3182" s="43"/>
      <c r="AP3182" s="43"/>
      <c r="AQ3182" s="43"/>
      <c r="AR3182" s="43"/>
      <c r="AS3182" s="43"/>
      <c r="AT3182" s="43"/>
      <c r="AU3182" s="44"/>
      <c r="AV3182" s="33"/>
      <c r="AW3182" s="33"/>
      <c r="AX3182" s="33"/>
      <c r="AZ3182" s="141"/>
      <c r="BE3182" s="168"/>
      <c r="BF3182" s="168"/>
      <c r="BG3182" s="168"/>
      <c r="BH3182" s="168"/>
      <c r="BI3182" s="168"/>
      <c r="BJ3182" s="168"/>
      <c r="BK3182" s="168"/>
      <c r="BL3182" s="168"/>
      <c r="BM3182" s="168"/>
      <c r="DK3182" s="168"/>
      <c r="DL3182" s="168"/>
      <c r="DM3182" s="168"/>
      <c r="DN3182" s="168"/>
      <c r="DO3182" s="168"/>
      <c r="DP3182" s="168"/>
      <c r="DQ3182" s="168"/>
      <c r="DR3182" s="168"/>
      <c r="DS3182" s="168"/>
      <c r="DT3182" s="168"/>
      <c r="DU3182" s="168"/>
      <c r="DV3182" s="168"/>
      <c r="DW3182" s="168"/>
      <c r="DX3182" s="168"/>
      <c r="DY3182" s="168"/>
      <c r="DZ3182" s="168"/>
      <c r="EA3182" s="168"/>
      <c r="EB3182" s="168"/>
      <c r="EC3182" s="168"/>
      <c r="ED3182" s="168"/>
      <c r="EE3182" s="168"/>
      <c r="EF3182" s="168"/>
      <c r="EG3182" s="168"/>
      <c r="EH3182" s="168"/>
      <c r="EI3182" s="168"/>
      <c r="EJ3182" s="168"/>
      <c r="EK3182" s="168"/>
      <c r="EL3182" s="168"/>
      <c r="EM3182" s="168"/>
      <c r="EN3182" s="168"/>
      <c r="EO3182" s="168"/>
      <c r="EP3182" s="168"/>
      <c r="EQ3182" s="168"/>
      <c r="ER3182" s="168"/>
      <c r="ES3182" s="168"/>
      <c r="ET3182" s="168"/>
      <c r="EU3182" s="168"/>
      <c r="EV3182" s="168"/>
      <c r="EW3182" s="168"/>
      <c r="EX3182" s="168"/>
      <c r="EY3182" s="168"/>
      <c r="EZ3182" s="168"/>
      <c r="FA3182" s="168"/>
      <c r="FB3182" s="168"/>
      <c r="FC3182" s="168"/>
      <c r="FD3182" s="168"/>
    </row>
    <row r="3183" spans="1:160" s="5" customFormat="1" ht="15.75" customHeight="1" x14ac:dyDescent="0.3">
      <c r="A3183" s="263"/>
      <c r="B3183" s="263"/>
      <c r="C3183" s="265"/>
      <c r="D3183" s="441"/>
      <c r="E3183" s="442"/>
      <c r="F3183" s="442"/>
      <c r="G3183" s="442"/>
      <c r="H3183" s="442"/>
      <c r="I3183" s="442"/>
      <c r="J3183" s="442"/>
      <c r="K3183" s="442"/>
      <c r="L3183" s="442"/>
      <c r="M3183" s="443"/>
      <c r="N3183" s="441"/>
      <c r="O3183" s="442"/>
      <c r="P3183" s="442"/>
      <c r="Q3183" s="442"/>
      <c r="R3183" s="442"/>
      <c r="S3183" s="442"/>
      <c r="T3183" s="442"/>
      <c r="U3183" s="443"/>
      <c r="V3183" s="33"/>
      <c r="W3183" s="57"/>
      <c r="X3183" s="86"/>
      <c r="Y3183" s="33"/>
      <c r="Z3183" s="36"/>
      <c r="AA3183" s="36"/>
      <c r="AD3183" s="33"/>
      <c r="AG3183" s="33"/>
      <c r="AH3183" s="43"/>
      <c r="AI3183" s="43"/>
      <c r="AJ3183" s="43"/>
      <c r="AK3183" s="43"/>
      <c r="AL3183" s="43"/>
      <c r="AM3183" s="43"/>
      <c r="AN3183" s="43"/>
      <c r="AO3183" s="43"/>
      <c r="AP3183" s="43"/>
      <c r="AQ3183" s="43"/>
      <c r="AR3183" s="43"/>
      <c r="AS3183" s="43"/>
      <c r="AT3183" s="43"/>
      <c r="AU3183" s="44"/>
      <c r="AV3183" s="33"/>
      <c r="AW3183" s="33"/>
      <c r="AX3183" s="33"/>
      <c r="AZ3183" s="141"/>
      <c r="BE3183" s="168"/>
      <c r="BF3183" s="168"/>
      <c r="BG3183" s="168"/>
      <c r="BH3183" s="168"/>
      <c r="BI3183" s="168"/>
      <c r="BJ3183" s="168"/>
      <c r="BK3183" s="168"/>
      <c r="BL3183" s="168"/>
      <c r="BM3183" s="168"/>
      <c r="DK3183" s="168"/>
      <c r="DL3183" s="168"/>
      <c r="DM3183" s="168"/>
      <c r="DN3183" s="168"/>
      <c r="DO3183" s="168"/>
      <c r="DP3183" s="168"/>
      <c r="DQ3183" s="168"/>
      <c r="DR3183" s="168"/>
      <c r="DS3183" s="168"/>
      <c r="DT3183" s="168"/>
      <c r="DU3183" s="168"/>
      <c r="DV3183" s="168"/>
      <c r="DW3183" s="168"/>
      <c r="DX3183" s="168"/>
      <c r="DY3183" s="168"/>
      <c r="DZ3183" s="168"/>
      <c r="EA3183" s="168"/>
      <c r="EB3183" s="168"/>
      <c r="EC3183" s="168"/>
      <c r="ED3183" s="168"/>
      <c r="EE3183" s="168"/>
      <c r="EF3183" s="168"/>
      <c r="EG3183" s="168"/>
      <c r="EH3183" s="168"/>
      <c r="EI3183" s="168"/>
      <c r="EJ3183" s="168"/>
      <c r="EK3183" s="168"/>
      <c r="EL3183" s="168"/>
      <c r="EM3183" s="168"/>
      <c r="EN3183" s="168"/>
      <c r="EO3183" s="168"/>
      <c r="EP3183" s="168"/>
      <c r="EQ3183" s="168"/>
      <c r="ER3183" s="168"/>
      <c r="ES3183" s="168"/>
      <c r="ET3183" s="168"/>
      <c r="EU3183" s="168"/>
      <c r="EV3183" s="168"/>
      <c r="EW3183" s="168"/>
      <c r="EX3183" s="168"/>
      <c r="EY3183" s="168"/>
      <c r="EZ3183" s="168"/>
      <c r="FA3183" s="168"/>
      <c r="FB3183" s="168"/>
      <c r="FC3183" s="168"/>
      <c r="FD3183" s="168"/>
    </row>
    <row r="3184" spans="1:160" s="5" customFormat="1" x14ac:dyDescent="0.25">
      <c r="A3184" s="263"/>
      <c r="B3184" s="263"/>
      <c r="C3184" s="265"/>
      <c r="D3184" s="10" t="s">
        <v>23</v>
      </c>
      <c r="E3184" s="445" t="e">
        <f>+#REF!</f>
        <v>#REF!</v>
      </c>
      <c r="F3184" s="445"/>
      <c r="G3184" s="445"/>
      <c r="H3184" s="445"/>
      <c r="I3184" s="445"/>
      <c r="J3184" s="445"/>
      <c r="K3184" s="445"/>
      <c r="L3184" s="445"/>
      <c r="M3184" s="446"/>
      <c r="N3184" s="11" t="s">
        <v>23</v>
      </c>
      <c r="O3184" s="445" t="e">
        <f>+#REF!</f>
        <v>#REF!</v>
      </c>
      <c r="P3184" s="445"/>
      <c r="Q3184" s="445"/>
      <c r="R3184" s="445"/>
      <c r="S3184" s="445"/>
      <c r="T3184" s="445"/>
      <c r="U3184" s="446"/>
      <c r="V3184" s="33"/>
      <c r="W3184" s="57"/>
      <c r="X3184" s="86"/>
      <c r="Y3184" s="33"/>
      <c r="Z3184" s="36"/>
      <c r="AA3184" s="36"/>
      <c r="AD3184" s="33"/>
      <c r="AG3184" s="33"/>
      <c r="AH3184" s="43"/>
      <c r="AI3184" s="43"/>
      <c r="AJ3184" s="43"/>
      <c r="AK3184" s="43"/>
      <c r="AL3184" s="43"/>
      <c r="AM3184" s="43"/>
      <c r="AN3184" s="43"/>
      <c r="AO3184" s="43"/>
      <c r="AP3184" s="43"/>
      <c r="AQ3184" s="43"/>
      <c r="AR3184" s="43"/>
      <c r="AS3184" s="43"/>
      <c r="AT3184" s="43"/>
      <c r="AU3184" s="44"/>
      <c r="AV3184" s="33"/>
      <c r="AW3184" s="33"/>
      <c r="AX3184" s="33"/>
      <c r="AZ3184" s="141"/>
      <c r="BE3184" s="168"/>
      <c r="BF3184" s="168"/>
      <c r="BG3184" s="168"/>
      <c r="BH3184" s="168"/>
      <c r="BI3184" s="168"/>
      <c r="BJ3184" s="168"/>
      <c r="BK3184" s="168"/>
      <c r="BL3184" s="168"/>
      <c r="BM3184" s="168"/>
      <c r="DK3184" s="168"/>
      <c r="DL3184" s="168"/>
      <c r="DM3184" s="168"/>
      <c r="DN3184" s="168"/>
      <c r="DO3184" s="168"/>
      <c r="DP3184" s="168"/>
      <c r="DQ3184" s="168"/>
      <c r="DR3184" s="168"/>
      <c r="DS3184" s="168"/>
      <c r="DT3184" s="168"/>
      <c r="DU3184" s="168"/>
      <c r="DV3184" s="168"/>
      <c r="DW3184" s="168"/>
      <c r="DX3184" s="168"/>
      <c r="DY3184" s="168"/>
      <c r="DZ3184" s="168"/>
      <c r="EA3184" s="168"/>
      <c r="EB3184" s="168"/>
      <c r="EC3184" s="168"/>
      <c r="ED3184" s="168"/>
      <c r="EE3184" s="168"/>
      <c r="EF3184" s="168"/>
      <c r="EG3184" s="168"/>
      <c r="EH3184" s="168"/>
      <c r="EI3184" s="168"/>
      <c r="EJ3184" s="168"/>
      <c r="EK3184" s="168"/>
      <c r="EL3184" s="168"/>
      <c r="EM3184" s="168"/>
      <c r="EN3184" s="168"/>
      <c r="EO3184" s="168"/>
      <c r="EP3184" s="168"/>
      <c r="EQ3184" s="168"/>
      <c r="ER3184" s="168"/>
      <c r="ES3184" s="168"/>
      <c r="ET3184" s="168"/>
      <c r="EU3184" s="168"/>
      <c r="EV3184" s="168"/>
      <c r="EW3184" s="168"/>
      <c r="EX3184" s="168"/>
      <c r="EY3184" s="168"/>
      <c r="EZ3184" s="168"/>
      <c r="FA3184" s="168"/>
      <c r="FB3184" s="168"/>
      <c r="FC3184" s="168"/>
      <c r="FD3184" s="168"/>
    </row>
    <row r="3185" spans="1:160" s="5" customFormat="1" ht="14.4" thickBot="1" x14ac:dyDescent="0.3">
      <c r="A3185" s="263"/>
      <c r="B3185" s="263"/>
      <c r="C3185" s="265"/>
      <c r="D3185" s="12" t="s">
        <v>25</v>
      </c>
      <c r="E3185" s="447" t="e">
        <f>+#REF!</f>
        <v>#REF!</v>
      </c>
      <c r="F3185" s="447"/>
      <c r="G3185" s="447"/>
      <c r="H3185" s="447"/>
      <c r="I3185" s="447"/>
      <c r="J3185" s="447"/>
      <c r="K3185" s="447"/>
      <c r="L3185" s="447"/>
      <c r="M3185" s="448"/>
      <c r="N3185" s="13" t="s">
        <v>25</v>
      </c>
      <c r="O3185" s="447" t="e">
        <f>+#REF!</f>
        <v>#REF!</v>
      </c>
      <c r="P3185" s="447"/>
      <c r="Q3185" s="447"/>
      <c r="R3185" s="447"/>
      <c r="S3185" s="447"/>
      <c r="T3185" s="447"/>
      <c r="U3185" s="448"/>
      <c r="V3185" s="33"/>
      <c r="W3185" s="57"/>
      <c r="X3185" s="86"/>
      <c r="Y3185" s="33"/>
      <c r="Z3185" s="36"/>
      <c r="AA3185" s="36"/>
      <c r="AD3185" s="33"/>
      <c r="AG3185" s="33"/>
      <c r="AH3185" s="43"/>
      <c r="AI3185" s="43"/>
      <c r="AJ3185" s="43"/>
      <c r="AK3185" s="43"/>
      <c r="AL3185" s="43"/>
      <c r="AM3185" s="43"/>
      <c r="AN3185" s="43"/>
      <c r="AO3185" s="43"/>
      <c r="AP3185" s="43"/>
      <c r="AQ3185" s="43"/>
      <c r="AR3185" s="43"/>
      <c r="AS3185" s="43"/>
      <c r="AT3185" s="43"/>
      <c r="AU3185" s="44"/>
      <c r="AV3185" s="33"/>
      <c r="AW3185" s="33"/>
      <c r="AX3185" s="33"/>
      <c r="AZ3185" s="141"/>
      <c r="BE3185" s="168"/>
      <c r="BF3185" s="168"/>
      <c r="BG3185" s="168"/>
      <c r="BH3185" s="168"/>
      <c r="BI3185" s="168"/>
      <c r="BJ3185" s="168"/>
      <c r="BK3185" s="168"/>
      <c r="BL3185" s="168"/>
      <c r="BM3185" s="168"/>
      <c r="DK3185" s="168"/>
      <c r="DL3185" s="168"/>
      <c r="DM3185" s="168"/>
      <c r="DN3185" s="168"/>
      <c r="DO3185" s="168"/>
      <c r="DP3185" s="168"/>
      <c r="DQ3185" s="168"/>
      <c r="DR3185" s="168"/>
      <c r="DS3185" s="168"/>
      <c r="DT3185" s="168"/>
      <c r="DU3185" s="168"/>
      <c r="DV3185" s="168"/>
      <c r="DW3185" s="168"/>
      <c r="DX3185" s="168"/>
      <c r="DY3185" s="168"/>
      <c r="DZ3185" s="168"/>
      <c r="EA3185" s="168"/>
      <c r="EB3185" s="168"/>
      <c r="EC3185" s="168"/>
      <c r="ED3185" s="168"/>
      <c r="EE3185" s="168"/>
      <c r="EF3185" s="168"/>
      <c r="EG3185" s="168"/>
      <c r="EH3185" s="168"/>
      <c r="EI3185" s="168"/>
      <c r="EJ3185" s="168"/>
      <c r="EK3185" s="168"/>
      <c r="EL3185" s="168"/>
      <c r="EM3185" s="168"/>
      <c r="EN3185" s="168"/>
      <c r="EO3185" s="168"/>
      <c r="EP3185" s="168"/>
      <c r="EQ3185" s="168"/>
      <c r="ER3185" s="168"/>
      <c r="ES3185" s="168"/>
      <c r="ET3185" s="168"/>
      <c r="EU3185" s="168"/>
      <c r="EV3185" s="168"/>
      <c r="EW3185" s="168"/>
      <c r="EX3185" s="168"/>
      <c r="EY3185" s="168"/>
      <c r="EZ3185" s="168"/>
      <c r="FA3185" s="168"/>
      <c r="FB3185" s="168"/>
      <c r="FC3185" s="168"/>
      <c r="FD3185" s="168"/>
    </row>
    <row r="3186" spans="1:160" ht="9.9" customHeight="1" thickBot="1" x14ac:dyDescent="0.3"/>
    <row r="3187" spans="1:160" s="5" customFormat="1" ht="15.75" customHeight="1" x14ac:dyDescent="0.3">
      <c r="A3187" s="263"/>
      <c r="B3187" s="263"/>
      <c r="C3187" s="265"/>
      <c r="D3187" s="484"/>
      <c r="E3187" s="485"/>
      <c r="F3187" s="488" t="s">
        <v>0</v>
      </c>
      <c r="G3187" s="489"/>
      <c r="H3187" s="489"/>
      <c r="I3187" s="489"/>
      <c r="J3187" s="489"/>
      <c r="K3187" s="489"/>
      <c r="L3187" s="489"/>
      <c r="M3187" s="489"/>
      <c r="N3187" s="489"/>
      <c r="O3187" s="490"/>
      <c r="P3187" s="494" t="s">
        <v>1</v>
      </c>
      <c r="Q3187" s="495"/>
      <c r="R3187" s="495"/>
      <c r="S3187" s="496"/>
      <c r="T3187" s="500"/>
      <c r="U3187" s="501"/>
      <c r="V3187" s="33"/>
      <c r="W3187" s="57"/>
      <c r="X3187" s="86"/>
      <c r="Y3187" s="33"/>
      <c r="Z3187" s="36"/>
      <c r="AA3187" s="36"/>
      <c r="AD3187" s="33"/>
      <c r="AG3187" s="33"/>
      <c r="AH3187" s="43"/>
      <c r="AI3187" s="43"/>
      <c r="AJ3187" s="43"/>
      <c r="AK3187" s="43"/>
      <c r="AL3187" s="43"/>
      <c r="AM3187" s="43"/>
      <c r="AN3187" s="43"/>
      <c r="AO3187" s="43"/>
      <c r="AP3187" s="43"/>
      <c r="AQ3187" s="43"/>
      <c r="AR3187" s="43"/>
      <c r="AS3187" s="43"/>
      <c r="AT3187" s="43"/>
      <c r="AU3187" s="44"/>
      <c r="AV3187" s="33"/>
      <c r="AW3187" s="33"/>
      <c r="AX3187" s="33"/>
      <c r="AZ3187" s="141"/>
      <c r="BE3187" s="168"/>
      <c r="BF3187" s="168"/>
      <c r="BG3187" s="168"/>
      <c r="BH3187" s="168"/>
      <c r="BI3187" s="168"/>
      <c r="BJ3187" s="168"/>
      <c r="BK3187" s="168"/>
      <c r="BL3187" s="168"/>
      <c r="BM3187" s="168"/>
      <c r="DK3187" s="168"/>
      <c r="DL3187" s="168"/>
      <c r="DM3187" s="168"/>
      <c r="DN3187" s="168"/>
      <c r="DO3187" s="168"/>
      <c r="DP3187" s="168"/>
      <c r="DQ3187" s="168"/>
      <c r="DR3187" s="168"/>
      <c r="DS3187" s="168"/>
      <c r="DT3187" s="168"/>
      <c r="DU3187" s="168"/>
      <c r="DV3187" s="168"/>
      <c r="DW3187" s="168"/>
      <c r="DX3187" s="168"/>
      <c r="DY3187" s="168"/>
      <c r="DZ3187" s="168"/>
      <c r="EA3187" s="168"/>
      <c r="EB3187" s="168"/>
      <c r="EC3187" s="168"/>
      <c r="ED3187" s="168"/>
      <c r="EE3187" s="168"/>
      <c r="EF3187" s="168"/>
      <c r="EG3187" s="168"/>
      <c r="EH3187" s="168"/>
      <c r="EI3187" s="168"/>
      <c r="EJ3187" s="168"/>
      <c r="EK3187" s="168"/>
      <c r="EL3187" s="168"/>
      <c r="EM3187" s="168"/>
      <c r="EN3187" s="168"/>
      <c r="EO3187" s="168"/>
      <c r="EP3187" s="168"/>
      <c r="EQ3187" s="168"/>
      <c r="ER3187" s="168"/>
      <c r="ES3187" s="168"/>
      <c r="ET3187" s="168"/>
      <c r="EU3187" s="168"/>
      <c r="EV3187" s="168"/>
      <c r="EW3187" s="168"/>
      <c r="EX3187" s="168"/>
      <c r="EY3187" s="168"/>
      <c r="EZ3187" s="168"/>
      <c r="FA3187" s="168"/>
      <c r="FB3187" s="168"/>
      <c r="FC3187" s="168"/>
      <c r="FD3187" s="168"/>
    </row>
    <row r="3188" spans="1:160" s="5" customFormat="1" ht="15" customHeight="1" x14ac:dyDescent="0.3">
      <c r="A3188" s="263"/>
      <c r="B3188" s="263"/>
      <c r="C3188" s="265"/>
      <c r="D3188" s="481"/>
      <c r="E3188" s="482"/>
      <c r="F3188" s="491"/>
      <c r="G3188" s="492"/>
      <c r="H3188" s="492"/>
      <c r="I3188" s="492"/>
      <c r="J3188" s="492"/>
      <c r="K3188" s="492"/>
      <c r="L3188" s="492"/>
      <c r="M3188" s="492"/>
      <c r="N3188" s="492"/>
      <c r="O3188" s="493"/>
      <c r="P3188" s="497"/>
      <c r="Q3188" s="498"/>
      <c r="R3188" s="498"/>
      <c r="S3188" s="499"/>
      <c r="T3188" s="502"/>
      <c r="U3188" s="503"/>
      <c r="V3188" s="33"/>
      <c r="W3188" s="57"/>
      <c r="X3188" s="86"/>
      <c r="Y3188" s="38"/>
      <c r="Z3188" s="36"/>
      <c r="AA3188" s="36"/>
      <c r="AD3188" s="33"/>
      <c r="AG3188" s="33"/>
      <c r="AH3188" s="43"/>
      <c r="AI3188" s="43"/>
      <c r="AJ3188" s="43"/>
      <c r="AK3188" s="43"/>
      <c r="AL3188" s="43"/>
      <c r="AM3188" s="43"/>
      <c r="AN3188" s="43"/>
      <c r="AO3188" s="43"/>
      <c r="AP3188" s="43"/>
      <c r="AQ3188" s="43"/>
      <c r="AR3188" s="43"/>
      <c r="AS3188" s="43"/>
      <c r="AT3188" s="43"/>
      <c r="AU3188" s="44"/>
      <c r="AV3188" s="33"/>
      <c r="AW3188" s="33"/>
      <c r="AX3188" s="33"/>
      <c r="AZ3188" s="141"/>
      <c r="BE3188" s="168"/>
      <c r="BF3188" s="168"/>
      <c r="BG3188" s="168"/>
      <c r="BH3188" s="168"/>
      <c r="BI3188" s="168"/>
      <c r="BJ3188" s="168"/>
      <c r="BK3188" s="168"/>
      <c r="BL3188" s="168"/>
      <c r="BM3188" s="168"/>
      <c r="DK3188" s="168"/>
      <c r="DL3188" s="168"/>
      <c r="DM3188" s="168"/>
      <c r="DN3188" s="168"/>
      <c r="DO3188" s="168"/>
      <c r="DP3188" s="168"/>
      <c r="DQ3188" s="168"/>
      <c r="DR3188" s="168"/>
      <c r="DS3188" s="168"/>
      <c r="DT3188" s="168"/>
      <c r="DU3188" s="168"/>
      <c r="DV3188" s="168"/>
      <c r="DW3188" s="168"/>
      <c r="DX3188" s="168"/>
      <c r="DY3188" s="168"/>
      <c r="DZ3188" s="168"/>
      <c r="EA3188" s="168"/>
      <c r="EB3188" s="168"/>
      <c r="EC3188" s="168"/>
      <c r="ED3188" s="168"/>
      <c r="EE3188" s="168"/>
      <c r="EF3188" s="168"/>
      <c r="EG3188" s="168"/>
      <c r="EH3188" s="168"/>
      <c r="EI3188" s="168"/>
      <c r="EJ3188" s="168"/>
      <c r="EK3188" s="168"/>
      <c r="EL3188" s="168"/>
      <c r="EM3188" s="168"/>
      <c r="EN3188" s="168"/>
      <c r="EO3188" s="168"/>
      <c r="EP3188" s="168"/>
      <c r="EQ3188" s="168"/>
      <c r="ER3188" s="168"/>
      <c r="ES3188" s="168"/>
      <c r="ET3188" s="168"/>
      <c r="EU3188" s="168"/>
      <c r="EV3188" s="168"/>
      <c r="EW3188" s="168"/>
      <c r="EX3188" s="168"/>
      <c r="EY3188" s="168"/>
      <c r="EZ3188" s="168"/>
      <c r="FA3188" s="168"/>
      <c r="FB3188" s="168"/>
      <c r="FC3188" s="168"/>
      <c r="FD3188" s="168"/>
    </row>
    <row r="3189" spans="1:160" s="5" customFormat="1" ht="30" customHeight="1" thickBot="1" x14ac:dyDescent="0.35">
      <c r="A3189" s="263"/>
      <c r="B3189" s="263"/>
      <c r="C3189" s="265"/>
      <c r="D3189" s="486"/>
      <c r="E3189" s="487"/>
      <c r="F3189" s="506" t="s">
        <v>2</v>
      </c>
      <c r="G3189" s="507"/>
      <c r="H3189" s="507"/>
      <c r="I3189" s="507"/>
      <c r="J3189" s="507"/>
      <c r="K3189" s="507"/>
      <c r="L3189" s="507"/>
      <c r="M3189" s="507"/>
      <c r="N3189" s="507"/>
      <c r="O3189" s="508"/>
      <c r="P3189" s="32">
        <v>66</v>
      </c>
      <c r="Q3189" s="101" t="s">
        <v>3</v>
      </c>
      <c r="R3189" s="509">
        <v>147</v>
      </c>
      <c r="S3189" s="510"/>
      <c r="T3189" s="504"/>
      <c r="U3189" s="505"/>
      <c r="V3189" s="33">
        <f>+IF(C3198="","",1)</f>
        <v>1</v>
      </c>
      <c r="W3189" s="57"/>
      <c r="X3189" s="86"/>
      <c r="Y3189" s="39"/>
      <c r="Z3189" s="36"/>
      <c r="AA3189" s="36"/>
      <c r="AD3189" s="33"/>
      <c r="AG3189" s="33"/>
      <c r="AH3189" s="43"/>
      <c r="AI3189" s="43"/>
      <c r="AJ3189" s="43"/>
      <c r="AK3189" s="43"/>
      <c r="AL3189" s="43"/>
      <c r="AM3189" s="43"/>
      <c r="AN3189" s="43"/>
      <c r="AO3189" s="43"/>
      <c r="AP3189" s="43"/>
      <c r="AQ3189" s="43"/>
      <c r="AR3189" s="43"/>
      <c r="AS3189" s="43"/>
      <c r="AT3189" s="43"/>
      <c r="AU3189" s="44"/>
      <c r="AV3189" s="33"/>
      <c r="AW3189" s="33"/>
      <c r="AX3189" s="33"/>
      <c r="AZ3189" s="141"/>
      <c r="BE3189" s="168"/>
      <c r="BF3189" s="168"/>
      <c r="BG3189" s="168"/>
      <c r="BH3189" s="168"/>
      <c r="BI3189" s="168"/>
      <c r="BJ3189" s="168"/>
      <c r="BK3189" s="168"/>
      <c r="BL3189" s="168"/>
      <c r="BM3189" s="168"/>
      <c r="DK3189" s="168"/>
      <c r="DL3189" s="168"/>
      <c r="DM3189" s="168"/>
      <c r="DN3189" s="168"/>
      <c r="DO3189" s="168"/>
      <c r="DP3189" s="168"/>
      <c r="DQ3189" s="168"/>
      <c r="DR3189" s="168"/>
      <c r="DS3189" s="168"/>
      <c r="DT3189" s="168"/>
      <c r="DU3189" s="168"/>
      <c r="DV3189" s="168"/>
      <c r="DW3189" s="168"/>
      <c r="DX3189" s="168"/>
      <c r="DY3189" s="168"/>
      <c r="DZ3189" s="168"/>
      <c r="EA3189" s="168"/>
      <c r="EB3189" s="168"/>
      <c r="EC3189" s="168"/>
      <c r="ED3189" s="168"/>
      <c r="EE3189" s="168"/>
      <c r="EF3189" s="168"/>
      <c r="EG3189" s="168"/>
      <c r="EH3189" s="168"/>
      <c r="EI3189" s="168"/>
      <c r="EJ3189" s="168"/>
      <c r="EK3189" s="168"/>
      <c r="EL3189" s="168"/>
      <c r="EM3189" s="168"/>
      <c r="EN3189" s="168"/>
      <c r="EO3189" s="168"/>
      <c r="EP3189" s="168"/>
      <c r="EQ3189" s="168"/>
      <c r="ER3189" s="168"/>
      <c r="ES3189" s="168"/>
      <c r="ET3189" s="168"/>
      <c r="EU3189" s="168"/>
      <c r="EV3189" s="168"/>
      <c r="EW3189" s="168"/>
      <c r="EX3189" s="168"/>
      <c r="EY3189" s="168"/>
      <c r="EZ3189" s="168"/>
      <c r="FA3189" s="168"/>
      <c r="FB3189" s="168"/>
      <c r="FC3189" s="168"/>
      <c r="FD3189" s="168"/>
    </row>
    <row r="3190" spans="1:160" s="5" customFormat="1" ht="5.25" customHeight="1" thickBot="1" x14ac:dyDescent="0.35">
      <c r="A3190" s="263"/>
      <c r="B3190" s="263"/>
      <c r="C3190" s="265"/>
      <c r="D3190" s="454"/>
      <c r="E3190" s="454"/>
      <c r="F3190" s="454"/>
      <c r="G3190" s="454"/>
      <c r="H3190" s="454"/>
      <c r="I3190" s="454"/>
      <c r="J3190" s="454"/>
      <c r="K3190" s="454"/>
      <c r="L3190" s="454"/>
      <c r="M3190" s="454"/>
      <c r="N3190" s="454"/>
      <c r="O3190" s="454"/>
      <c r="P3190" s="454"/>
      <c r="Q3190" s="454"/>
      <c r="R3190" s="454"/>
      <c r="S3190" s="454"/>
      <c r="T3190" s="454"/>
      <c r="U3190" s="454"/>
      <c r="V3190" s="33"/>
      <c r="W3190" s="57"/>
      <c r="X3190" s="86"/>
      <c r="Y3190" s="38"/>
      <c r="Z3190" s="36"/>
      <c r="AA3190" s="36"/>
      <c r="AD3190" s="33"/>
      <c r="AG3190" s="33"/>
      <c r="AH3190" s="43"/>
      <c r="AI3190" s="43"/>
      <c r="AJ3190" s="43"/>
      <c r="AK3190" s="43"/>
      <c r="AL3190" s="43"/>
      <c r="AM3190" s="43"/>
      <c r="AN3190" s="43"/>
      <c r="AO3190" s="43"/>
      <c r="AP3190" s="43"/>
      <c r="AQ3190" s="43"/>
      <c r="AR3190" s="43"/>
      <c r="AS3190" s="43"/>
      <c r="AT3190" s="43"/>
      <c r="AU3190" s="44"/>
      <c r="AV3190" s="33"/>
      <c r="AW3190" s="33"/>
      <c r="AX3190" s="33"/>
      <c r="AZ3190" s="141"/>
      <c r="BE3190" s="168"/>
      <c r="BF3190" s="168"/>
      <c r="BG3190" s="168"/>
      <c r="BH3190" s="168"/>
      <c r="BI3190" s="168"/>
      <c r="BJ3190" s="168"/>
      <c r="BK3190" s="168"/>
      <c r="BL3190" s="168"/>
      <c r="BM3190" s="168"/>
      <c r="DK3190" s="168"/>
      <c r="DL3190" s="168"/>
      <c r="DM3190" s="168"/>
      <c r="DN3190" s="168"/>
      <c r="DO3190" s="168"/>
      <c r="DP3190" s="168"/>
      <c r="DQ3190" s="168"/>
      <c r="DR3190" s="168"/>
      <c r="DS3190" s="168"/>
      <c r="DT3190" s="168"/>
      <c r="DU3190" s="168"/>
      <c r="DV3190" s="168"/>
      <c r="DW3190" s="168"/>
      <c r="DX3190" s="168"/>
      <c r="DY3190" s="168"/>
      <c r="DZ3190" s="168"/>
      <c r="EA3190" s="168"/>
      <c r="EB3190" s="168"/>
      <c r="EC3190" s="168"/>
      <c r="ED3190" s="168"/>
      <c r="EE3190" s="168"/>
      <c r="EF3190" s="168"/>
      <c r="EG3190" s="168"/>
      <c r="EH3190" s="168"/>
      <c r="EI3190" s="168"/>
      <c r="EJ3190" s="168"/>
      <c r="EK3190" s="168"/>
      <c r="EL3190" s="168"/>
      <c r="EM3190" s="168"/>
      <c r="EN3190" s="168"/>
      <c r="EO3190" s="168"/>
      <c r="EP3190" s="168"/>
      <c r="EQ3190" s="168"/>
      <c r="ER3190" s="168"/>
      <c r="ES3190" s="168"/>
      <c r="ET3190" s="168"/>
      <c r="EU3190" s="168"/>
      <c r="EV3190" s="168"/>
      <c r="EW3190" s="168"/>
      <c r="EX3190" s="168"/>
      <c r="EY3190" s="168"/>
      <c r="EZ3190" s="168"/>
      <c r="FA3190" s="168"/>
      <c r="FB3190" s="168"/>
      <c r="FC3190" s="168"/>
      <c r="FD3190" s="168"/>
    </row>
    <row r="3191" spans="1:160" s="5" customFormat="1" ht="24.9" customHeight="1" x14ac:dyDescent="0.3">
      <c r="A3191" s="263"/>
      <c r="B3191" s="263"/>
      <c r="C3191" s="265"/>
      <c r="D3191" s="511" t="s">
        <v>4</v>
      </c>
      <c r="E3191" s="512"/>
      <c r="F3191" s="513" t="s">
        <v>168</v>
      </c>
      <c r="G3191" s="514"/>
      <c r="H3191" s="514"/>
      <c r="I3191" s="515"/>
      <c r="J3191" s="516" t="s">
        <v>5</v>
      </c>
      <c r="K3191" s="512"/>
      <c r="L3191" s="513" t="s">
        <v>102</v>
      </c>
      <c r="M3191" s="514"/>
      <c r="N3191" s="514"/>
      <c r="O3191" s="514"/>
      <c r="P3191" s="515"/>
      <c r="Q3191" s="1" t="s">
        <v>6</v>
      </c>
      <c r="R3191" s="513" t="s">
        <v>36</v>
      </c>
      <c r="S3191" s="514"/>
      <c r="T3191" s="514"/>
      <c r="U3191" s="517"/>
      <c r="V3191" s="33"/>
      <c r="W3191" s="57"/>
      <c r="X3191" s="86"/>
      <c r="Y3191" s="33"/>
      <c r="Z3191" s="36"/>
      <c r="AA3191" s="36"/>
      <c r="AD3191" s="33"/>
      <c r="AG3191" s="33"/>
      <c r="AH3191" s="43"/>
      <c r="AI3191" s="43"/>
      <c r="AJ3191" s="43"/>
      <c r="AK3191" s="43"/>
      <c r="AL3191" s="43"/>
      <c r="AM3191" s="43"/>
      <c r="AN3191" s="43"/>
      <c r="AO3191" s="43"/>
      <c r="AP3191" s="43"/>
      <c r="AQ3191" s="43"/>
      <c r="AR3191" s="43"/>
      <c r="AS3191" s="43"/>
      <c r="AT3191" s="43"/>
      <c r="AU3191" s="44"/>
      <c r="AV3191" s="33"/>
      <c r="AW3191" s="33"/>
      <c r="AX3191" s="33"/>
      <c r="AZ3191" s="141"/>
      <c r="BE3191" s="168"/>
      <c r="BF3191" s="168"/>
      <c r="BG3191" s="168"/>
      <c r="BH3191" s="168"/>
      <c r="BI3191" s="168"/>
      <c r="BJ3191" s="168"/>
      <c r="BK3191" s="168"/>
      <c r="BL3191" s="168"/>
      <c r="BM3191" s="168"/>
      <c r="DK3191" s="168"/>
      <c r="DL3191" s="168"/>
      <c r="DM3191" s="168"/>
      <c r="DN3191" s="168"/>
      <c r="DO3191" s="168"/>
      <c r="DP3191" s="168"/>
      <c r="DQ3191" s="168"/>
      <c r="DR3191" s="168"/>
      <c r="DS3191" s="168"/>
      <c r="DT3191" s="168"/>
      <c r="DU3191" s="168"/>
      <c r="DV3191" s="168"/>
      <c r="DW3191" s="168"/>
      <c r="DX3191" s="168"/>
      <c r="DY3191" s="168"/>
      <c r="DZ3191" s="168"/>
      <c r="EA3191" s="168"/>
      <c r="EB3191" s="168"/>
      <c r="EC3191" s="168"/>
      <c r="ED3191" s="168"/>
      <c r="EE3191" s="168"/>
      <c r="EF3191" s="168"/>
      <c r="EG3191" s="168"/>
      <c r="EH3191" s="168"/>
      <c r="EI3191" s="168"/>
      <c r="EJ3191" s="168"/>
      <c r="EK3191" s="168"/>
      <c r="EL3191" s="168"/>
      <c r="EM3191" s="168"/>
      <c r="EN3191" s="168"/>
      <c r="EO3191" s="168"/>
      <c r="EP3191" s="168"/>
      <c r="EQ3191" s="168"/>
      <c r="ER3191" s="168"/>
      <c r="ES3191" s="168"/>
      <c r="ET3191" s="168"/>
      <c r="EU3191" s="168"/>
      <c r="EV3191" s="168"/>
      <c r="EW3191" s="168"/>
      <c r="EX3191" s="168"/>
      <c r="EY3191" s="168"/>
      <c r="EZ3191" s="168"/>
      <c r="FA3191" s="168"/>
      <c r="FB3191" s="168"/>
      <c r="FC3191" s="168"/>
      <c r="FD3191" s="168"/>
    </row>
    <row r="3192" spans="1:160" s="5" customFormat="1" ht="45" customHeight="1" thickBot="1" x14ac:dyDescent="0.35">
      <c r="A3192" s="263"/>
      <c r="B3192" s="263"/>
      <c r="C3192" s="265"/>
      <c r="D3192" s="518" t="s">
        <v>7</v>
      </c>
      <c r="E3192" s="519"/>
      <c r="F3192" s="520" t="s">
        <v>169</v>
      </c>
      <c r="G3192" s="521"/>
      <c r="H3192" s="521"/>
      <c r="I3192" s="521"/>
      <c r="J3192" s="521"/>
      <c r="K3192" s="521"/>
      <c r="L3192" s="521"/>
      <c r="M3192" s="521"/>
      <c r="N3192" s="521"/>
      <c r="O3192" s="521"/>
      <c r="P3192" s="521"/>
      <c r="Q3192" s="521"/>
      <c r="R3192" s="521"/>
      <c r="S3192" s="521"/>
      <c r="T3192" s="521"/>
      <c r="U3192" s="522"/>
      <c r="V3192" s="33"/>
      <c r="W3192" s="57"/>
      <c r="X3192" s="86"/>
      <c r="Y3192" s="33"/>
      <c r="Z3192" s="36"/>
      <c r="AA3192" s="36"/>
      <c r="AD3192" s="33"/>
      <c r="AG3192" s="33"/>
      <c r="AH3192" s="43"/>
      <c r="AI3192" s="43"/>
      <c r="AJ3192" s="43"/>
      <c r="AK3192" s="43"/>
      <c r="AL3192" s="43"/>
      <c r="AM3192" s="43"/>
      <c r="AN3192" s="43"/>
      <c r="AO3192" s="43"/>
      <c r="AP3192" s="43"/>
      <c r="AQ3192" s="43"/>
      <c r="AR3192" s="43"/>
      <c r="AS3192" s="43"/>
      <c r="AT3192" s="43"/>
      <c r="AU3192" s="44"/>
      <c r="AV3192" s="33"/>
      <c r="AW3192" s="33"/>
      <c r="AX3192" s="33"/>
      <c r="AZ3192" s="141"/>
      <c r="BE3192" s="168"/>
      <c r="BF3192" s="168"/>
      <c r="BG3192" s="168"/>
      <c r="BH3192" s="168"/>
      <c r="BI3192" s="168"/>
      <c r="BJ3192" s="168"/>
      <c r="BK3192" s="168"/>
      <c r="BL3192" s="168"/>
      <c r="BM3192" s="168"/>
      <c r="DK3192" s="168"/>
      <c r="DL3192" s="168"/>
      <c r="DM3192" s="168"/>
      <c r="DN3192" s="168"/>
      <c r="DO3192" s="168"/>
      <c r="DP3192" s="168"/>
      <c r="DQ3192" s="168"/>
      <c r="DR3192" s="168"/>
      <c r="DS3192" s="168"/>
      <c r="DT3192" s="168"/>
      <c r="DU3192" s="168"/>
      <c r="DV3192" s="168"/>
      <c r="DW3192" s="168"/>
      <c r="DX3192" s="168"/>
      <c r="DY3192" s="168"/>
      <c r="DZ3192" s="168"/>
      <c r="EA3192" s="168"/>
      <c r="EB3192" s="168"/>
      <c r="EC3192" s="168"/>
      <c r="ED3192" s="168"/>
      <c r="EE3192" s="168"/>
      <c r="EF3192" s="168"/>
      <c r="EG3192" s="168"/>
      <c r="EH3192" s="168"/>
      <c r="EI3192" s="168"/>
      <c r="EJ3192" s="168"/>
      <c r="EK3192" s="168"/>
      <c r="EL3192" s="168"/>
      <c r="EM3192" s="168"/>
      <c r="EN3192" s="168"/>
      <c r="EO3192" s="168"/>
      <c r="EP3192" s="168"/>
      <c r="EQ3192" s="168"/>
      <c r="ER3192" s="168"/>
      <c r="ES3192" s="168"/>
      <c r="ET3192" s="168"/>
      <c r="EU3192" s="168"/>
      <c r="EV3192" s="168"/>
      <c r="EW3192" s="168"/>
      <c r="EX3192" s="168"/>
      <c r="EY3192" s="168"/>
      <c r="EZ3192" s="168"/>
      <c r="FA3192" s="168"/>
      <c r="FB3192" s="168"/>
      <c r="FC3192" s="168"/>
      <c r="FD3192" s="168"/>
    </row>
    <row r="3193" spans="1:160" s="5" customFormat="1" ht="5.0999999999999996" customHeight="1" thickBot="1" x14ac:dyDescent="0.35">
      <c r="A3193" s="263"/>
      <c r="B3193" s="263"/>
      <c r="C3193" s="265"/>
      <c r="D3193" s="523"/>
      <c r="E3193" s="523"/>
      <c r="F3193" s="523"/>
      <c r="G3193" s="523"/>
      <c r="H3193" s="523"/>
      <c r="I3193" s="523"/>
      <c r="J3193" s="523"/>
      <c r="K3193" s="523"/>
      <c r="L3193" s="523"/>
      <c r="M3193" s="523"/>
      <c r="N3193" s="523"/>
      <c r="O3193" s="523"/>
      <c r="P3193" s="523"/>
      <c r="Q3193" s="523"/>
      <c r="R3193" s="523"/>
      <c r="S3193" s="523"/>
      <c r="T3193" s="523"/>
      <c r="U3193" s="523"/>
      <c r="V3193" s="33"/>
      <c r="W3193" s="57"/>
      <c r="X3193" s="86"/>
      <c r="Y3193" s="33"/>
      <c r="Z3193" s="36"/>
      <c r="AA3193" s="36"/>
      <c r="AD3193" s="33"/>
      <c r="AG3193" s="33"/>
      <c r="AH3193" s="43"/>
      <c r="AI3193" s="43"/>
      <c r="AJ3193" s="43"/>
      <c r="AK3193" s="43"/>
      <c r="AL3193" s="43"/>
      <c r="AM3193" s="43"/>
      <c r="AN3193" s="43"/>
      <c r="AO3193" s="43"/>
      <c r="AP3193" s="43"/>
      <c r="AQ3193" s="43"/>
      <c r="AR3193" s="43"/>
      <c r="AS3193" s="43"/>
      <c r="AT3193" s="43"/>
      <c r="AU3193" s="44"/>
      <c r="AV3193" s="33"/>
      <c r="AW3193" s="33"/>
      <c r="AX3193" s="33"/>
      <c r="AZ3193" s="141"/>
      <c r="BE3193" s="168"/>
      <c r="BF3193" s="168"/>
      <c r="BG3193" s="168"/>
      <c r="BH3193" s="168"/>
      <c r="BI3193" s="168"/>
      <c r="BJ3193" s="168"/>
      <c r="BK3193" s="168"/>
      <c r="BL3193" s="168"/>
      <c r="BM3193" s="168"/>
      <c r="DK3193" s="168"/>
      <c r="DL3193" s="168"/>
      <c r="DM3193" s="168"/>
      <c r="DN3193" s="168"/>
      <c r="DO3193" s="168"/>
      <c r="DP3193" s="168"/>
      <c r="DQ3193" s="168"/>
      <c r="DR3193" s="168"/>
      <c r="DS3193" s="168"/>
      <c r="DT3193" s="168"/>
      <c r="DU3193" s="168"/>
      <c r="DV3193" s="168"/>
      <c r="DW3193" s="168"/>
      <c r="DX3193" s="168"/>
      <c r="DY3193" s="168"/>
      <c r="DZ3193" s="168"/>
      <c r="EA3193" s="168"/>
      <c r="EB3193" s="168"/>
      <c r="EC3193" s="168"/>
      <c r="ED3193" s="168"/>
      <c r="EE3193" s="168"/>
      <c r="EF3193" s="168"/>
      <c r="EG3193" s="168"/>
      <c r="EH3193" s="168"/>
      <c r="EI3193" s="168"/>
      <c r="EJ3193" s="168"/>
      <c r="EK3193" s="168"/>
      <c r="EL3193" s="168"/>
      <c r="EM3193" s="168"/>
      <c r="EN3193" s="168"/>
      <c r="EO3193" s="168"/>
      <c r="EP3193" s="168"/>
      <c r="EQ3193" s="168"/>
      <c r="ER3193" s="168"/>
      <c r="ES3193" s="168"/>
      <c r="ET3193" s="168"/>
      <c r="EU3193" s="168"/>
      <c r="EV3193" s="168"/>
      <c r="EW3193" s="168"/>
      <c r="EX3193" s="168"/>
      <c r="EY3193" s="168"/>
      <c r="EZ3193" s="168"/>
      <c r="FA3193" s="168"/>
      <c r="FB3193" s="168"/>
      <c r="FC3193" s="168"/>
      <c r="FD3193" s="168"/>
    </row>
    <row r="3194" spans="1:160" s="5" customFormat="1" ht="24.9" customHeight="1" thickBot="1" x14ac:dyDescent="0.35">
      <c r="A3194" s="263"/>
      <c r="B3194" s="263"/>
      <c r="C3194" s="265"/>
      <c r="D3194" s="2" t="s">
        <v>103</v>
      </c>
      <c r="E3194" s="98" t="s">
        <v>106</v>
      </c>
      <c r="F3194" s="455" t="s">
        <v>104</v>
      </c>
      <c r="G3194" s="524"/>
      <c r="H3194" s="456"/>
      <c r="I3194" s="525">
        <v>44058</v>
      </c>
      <c r="J3194" s="526"/>
      <c r="K3194" s="526"/>
      <c r="L3194" s="526"/>
      <c r="M3194" s="526"/>
      <c r="N3194" s="527"/>
      <c r="O3194" s="3" t="s">
        <v>8</v>
      </c>
      <c r="P3194" s="449" t="s">
        <v>24</v>
      </c>
      <c r="Q3194" s="450"/>
      <c r="R3194" s="450"/>
      <c r="S3194" s="450"/>
      <c r="T3194" s="450"/>
      <c r="U3194" s="528"/>
      <c r="V3194" s="33"/>
      <c r="W3194" s="57"/>
      <c r="X3194" s="86"/>
      <c r="Y3194" s="33"/>
      <c r="Z3194" s="36"/>
      <c r="AA3194" s="36"/>
      <c r="AD3194" s="33"/>
      <c r="AG3194" s="33"/>
      <c r="AH3194" s="43"/>
      <c r="AI3194" s="43"/>
      <c r="AJ3194" s="43"/>
      <c r="AK3194" s="43"/>
      <c r="AL3194" s="43"/>
      <c r="AM3194" s="43"/>
      <c r="AN3194" s="43"/>
      <c r="AO3194" s="43"/>
      <c r="AP3194" s="43"/>
      <c r="AQ3194" s="43"/>
      <c r="AR3194" s="43"/>
      <c r="AS3194" s="43"/>
      <c r="AT3194" s="43"/>
      <c r="AU3194" s="44"/>
      <c r="AV3194" s="33"/>
      <c r="AW3194" s="33"/>
      <c r="AX3194" s="33"/>
      <c r="AZ3194" s="141"/>
      <c r="BE3194" s="168"/>
      <c r="BF3194" s="168"/>
      <c r="BG3194" s="168"/>
      <c r="BH3194" s="168"/>
      <c r="BI3194" s="168"/>
      <c r="BJ3194" s="168"/>
      <c r="BK3194" s="168"/>
      <c r="BL3194" s="168"/>
      <c r="BM3194" s="168"/>
      <c r="DK3194" s="168"/>
      <c r="DL3194" s="168"/>
      <c r="DM3194" s="168"/>
      <c r="DN3194" s="168"/>
      <c r="DO3194" s="168"/>
      <c r="DP3194" s="168"/>
      <c r="DQ3194" s="168"/>
      <c r="DR3194" s="168"/>
      <c r="DS3194" s="168"/>
      <c r="DT3194" s="168"/>
      <c r="DU3194" s="168"/>
      <c r="DV3194" s="168"/>
      <c r="DW3194" s="168"/>
      <c r="DX3194" s="168"/>
      <c r="DY3194" s="168"/>
      <c r="DZ3194" s="168"/>
      <c r="EA3194" s="168"/>
      <c r="EB3194" s="168"/>
      <c r="EC3194" s="168"/>
      <c r="ED3194" s="168"/>
      <c r="EE3194" s="168"/>
      <c r="EF3194" s="168"/>
      <c r="EG3194" s="168"/>
      <c r="EH3194" s="168"/>
      <c r="EI3194" s="168"/>
      <c r="EJ3194" s="168"/>
      <c r="EK3194" s="168"/>
      <c r="EL3194" s="168"/>
      <c r="EM3194" s="168"/>
      <c r="EN3194" s="168"/>
      <c r="EO3194" s="168"/>
      <c r="EP3194" s="168"/>
      <c r="EQ3194" s="168"/>
      <c r="ER3194" s="168"/>
      <c r="ES3194" s="168"/>
      <c r="ET3194" s="168"/>
      <c r="EU3194" s="168"/>
      <c r="EV3194" s="168"/>
      <c r="EW3194" s="168"/>
      <c r="EX3194" s="168"/>
      <c r="EY3194" s="168"/>
      <c r="EZ3194" s="168"/>
      <c r="FA3194" s="168"/>
      <c r="FB3194" s="168"/>
      <c r="FC3194" s="168"/>
      <c r="FD3194" s="168"/>
    </row>
    <row r="3195" spans="1:160" s="5" customFormat="1" ht="5.0999999999999996" customHeight="1" thickBot="1" x14ac:dyDescent="0.35">
      <c r="A3195" s="263"/>
      <c r="B3195" s="263"/>
      <c r="C3195" s="265"/>
      <c r="D3195" s="100"/>
      <c r="E3195" s="100"/>
      <c r="F3195" s="100"/>
      <c r="G3195" s="100"/>
      <c r="H3195" s="100"/>
      <c r="I3195" s="100"/>
      <c r="J3195" s="100"/>
      <c r="K3195" s="100"/>
      <c r="L3195" s="100"/>
      <c r="M3195" s="100"/>
      <c r="N3195" s="100"/>
      <c r="O3195" s="100"/>
      <c r="P3195" s="100"/>
      <c r="Q3195" s="100"/>
      <c r="R3195" s="100"/>
      <c r="S3195" s="100"/>
      <c r="T3195" s="100"/>
      <c r="U3195" s="100"/>
      <c r="V3195" s="33"/>
      <c r="W3195" s="57"/>
      <c r="X3195" s="86"/>
      <c r="Y3195" s="33"/>
      <c r="Z3195" s="36"/>
      <c r="AA3195" s="36"/>
      <c r="AD3195" s="33"/>
      <c r="AG3195" s="33"/>
      <c r="AH3195" s="43"/>
      <c r="AI3195" s="43"/>
      <c r="AJ3195" s="43"/>
      <c r="AK3195" s="43"/>
      <c r="AL3195" s="43"/>
      <c r="AM3195" s="43"/>
      <c r="AN3195" s="43"/>
      <c r="AO3195" s="43"/>
      <c r="AP3195" s="43"/>
      <c r="AQ3195" s="43"/>
      <c r="AR3195" s="43"/>
      <c r="AS3195" s="43"/>
      <c r="AT3195" s="43"/>
      <c r="AU3195" s="44"/>
      <c r="AV3195" s="33"/>
      <c r="AW3195" s="33"/>
      <c r="AX3195" s="33"/>
      <c r="AZ3195" s="141"/>
      <c r="BE3195" s="168"/>
      <c r="BF3195" s="168"/>
      <c r="BG3195" s="168"/>
      <c r="BH3195" s="168"/>
      <c r="BI3195" s="168"/>
      <c r="BJ3195" s="168"/>
      <c r="BK3195" s="168"/>
      <c r="BL3195" s="168"/>
      <c r="BM3195" s="168"/>
      <c r="DK3195" s="168"/>
      <c r="DL3195" s="168"/>
      <c r="DM3195" s="168"/>
      <c r="DN3195" s="168"/>
      <c r="DO3195" s="168"/>
      <c r="DP3195" s="168"/>
      <c r="DQ3195" s="168"/>
      <c r="DR3195" s="168"/>
      <c r="DS3195" s="168"/>
      <c r="DT3195" s="168"/>
      <c r="DU3195" s="168"/>
      <c r="DV3195" s="168"/>
      <c r="DW3195" s="168"/>
      <c r="DX3195" s="168"/>
      <c r="DY3195" s="168"/>
      <c r="DZ3195" s="168"/>
      <c r="EA3195" s="168"/>
      <c r="EB3195" s="168"/>
      <c r="EC3195" s="168"/>
      <c r="ED3195" s="168"/>
      <c r="EE3195" s="168"/>
      <c r="EF3195" s="168"/>
      <c r="EG3195" s="168"/>
      <c r="EH3195" s="168"/>
      <c r="EI3195" s="168"/>
      <c r="EJ3195" s="168"/>
      <c r="EK3195" s="168"/>
      <c r="EL3195" s="168"/>
      <c r="EM3195" s="168"/>
      <c r="EN3195" s="168"/>
      <c r="EO3195" s="168"/>
      <c r="EP3195" s="168"/>
      <c r="EQ3195" s="168"/>
      <c r="ER3195" s="168"/>
      <c r="ES3195" s="168"/>
      <c r="ET3195" s="168"/>
      <c r="EU3195" s="168"/>
      <c r="EV3195" s="168"/>
      <c r="EW3195" s="168"/>
      <c r="EX3195" s="168"/>
      <c r="EY3195" s="168"/>
      <c r="EZ3195" s="168"/>
      <c r="FA3195" s="168"/>
      <c r="FB3195" s="168"/>
      <c r="FC3195" s="168"/>
      <c r="FD3195" s="168"/>
    </row>
    <row r="3196" spans="1:160" s="5" customFormat="1" ht="24.9" customHeight="1" thickBot="1" x14ac:dyDescent="0.35">
      <c r="A3196" s="263"/>
      <c r="B3196" s="263"/>
      <c r="C3196" s="265"/>
      <c r="D3196" s="2" t="s">
        <v>31</v>
      </c>
      <c r="E3196" s="449"/>
      <c r="F3196" s="450"/>
      <c r="G3196" s="450"/>
      <c r="H3196" s="450"/>
      <c r="I3196" s="450"/>
      <c r="J3196" s="451"/>
      <c r="K3196" s="19" t="s">
        <v>105</v>
      </c>
      <c r="L3196" s="452"/>
      <c r="M3196" s="452"/>
      <c r="N3196" s="452"/>
      <c r="O3196" s="452"/>
      <c r="P3196" s="452"/>
      <c r="Q3196" s="452"/>
      <c r="R3196" s="452"/>
      <c r="S3196" s="452"/>
      <c r="T3196" s="452"/>
      <c r="U3196" s="453"/>
      <c r="V3196" s="33"/>
      <c r="W3196" s="57"/>
      <c r="X3196" s="86"/>
      <c r="Y3196" s="33"/>
      <c r="Z3196" s="36"/>
      <c r="AA3196" s="36"/>
      <c r="AD3196" s="33"/>
      <c r="AG3196" s="33"/>
      <c r="AH3196" s="43"/>
      <c r="AI3196" s="43"/>
      <c r="AJ3196" s="43"/>
      <c r="AK3196" s="43"/>
      <c r="AL3196" s="43"/>
      <c r="AM3196" s="43"/>
      <c r="AN3196" s="43"/>
      <c r="AO3196" s="43"/>
      <c r="AP3196" s="43"/>
      <c r="AQ3196" s="43"/>
      <c r="AR3196" s="43"/>
      <c r="AS3196" s="43"/>
      <c r="AT3196" s="43"/>
      <c r="AU3196" s="44"/>
      <c r="AV3196" s="33"/>
      <c r="AW3196" s="33"/>
      <c r="AX3196" s="33"/>
      <c r="AZ3196" s="141"/>
      <c r="BE3196" s="168"/>
      <c r="BF3196" s="168"/>
      <c r="BG3196" s="168"/>
      <c r="BH3196" s="168"/>
      <c r="BI3196" s="168"/>
      <c r="BJ3196" s="168"/>
      <c r="BK3196" s="168"/>
      <c r="BL3196" s="168"/>
      <c r="BM3196" s="168"/>
      <c r="DK3196" s="168"/>
      <c r="DL3196" s="168"/>
      <c r="DM3196" s="168"/>
      <c r="DN3196" s="168"/>
      <c r="DO3196" s="168"/>
      <c r="DP3196" s="168"/>
      <c r="DQ3196" s="168"/>
      <c r="DR3196" s="168"/>
      <c r="DS3196" s="168"/>
      <c r="DT3196" s="168"/>
      <c r="DU3196" s="168"/>
      <c r="DV3196" s="168"/>
      <c r="DW3196" s="168"/>
      <c r="DX3196" s="168"/>
      <c r="DY3196" s="168"/>
      <c r="DZ3196" s="168"/>
      <c r="EA3196" s="168"/>
      <c r="EB3196" s="168"/>
      <c r="EC3196" s="168"/>
      <c r="ED3196" s="168"/>
      <c r="EE3196" s="168"/>
      <c r="EF3196" s="168"/>
      <c r="EG3196" s="168"/>
      <c r="EH3196" s="168"/>
      <c r="EI3196" s="168"/>
      <c r="EJ3196" s="168"/>
      <c r="EK3196" s="168"/>
      <c r="EL3196" s="168"/>
      <c r="EM3196" s="168"/>
      <c r="EN3196" s="168"/>
      <c r="EO3196" s="168"/>
      <c r="EP3196" s="168"/>
      <c r="EQ3196" s="168"/>
      <c r="ER3196" s="168"/>
      <c r="ES3196" s="168"/>
      <c r="ET3196" s="168"/>
      <c r="EU3196" s="168"/>
      <c r="EV3196" s="168"/>
      <c r="EW3196" s="168"/>
      <c r="EX3196" s="168"/>
      <c r="EY3196" s="168"/>
      <c r="EZ3196" s="168"/>
      <c r="FA3196" s="168"/>
      <c r="FB3196" s="168"/>
      <c r="FC3196" s="168"/>
      <c r="FD3196" s="168"/>
    </row>
    <row r="3197" spans="1:160" s="5" customFormat="1" ht="5.0999999999999996" customHeight="1" thickBot="1" x14ac:dyDescent="0.35">
      <c r="A3197" s="263"/>
      <c r="B3197" s="263"/>
      <c r="C3197" s="265"/>
      <c r="D3197" s="454"/>
      <c r="E3197" s="454"/>
      <c r="F3197" s="454"/>
      <c r="G3197" s="454"/>
      <c r="H3197" s="454"/>
      <c r="I3197" s="454"/>
      <c r="J3197" s="454"/>
      <c r="K3197" s="454"/>
      <c r="L3197" s="454"/>
      <c r="M3197" s="454"/>
      <c r="N3197" s="454"/>
      <c r="O3197" s="454"/>
      <c r="P3197" s="454"/>
      <c r="Q3197" s="454"/>
      <c r="R3197" s="454"/>
      <c r="S3197" s="454"/>
      <c r="T3197" s="454"/>
      <c r="U3197" s="454"/>
      <c r="V3197" s="33"/>
      <c r="W3197" s="57"/>
      <c r="X3197" s="86"/>
      <c r="Y3197" s="33"/>
      <c r="Z3197" s="36"/>
      <c r="AA3197" s="36"/>
      <c r="AD3197" s="33"/>
      <c r="AG3197" s="33"/>
      <c r="AH3197" s="43"/>
      <c r="AI3197" s="43"/>
      <c r="AJ3197" s="43"/>
      <c r="AK3197" s="43"/>
      <c r="AL3197" s="43"/>
      <c r="AM3197" s="43"/>
      <c r="AN3197" s="43"/>
      <c r="AO3197" s="43"/>
      <c r="AP3197" s="43"/>
      <c r="AQ3197" s="43"/>
      <c r="AR3197" s="43"/>
      <c r="AS3197" s="43"/>
      <c r="AT3197" s="43"/>
      <c r="AU3197" s="44"/>
      <c r="AV3197" s="33"/>
      <c r="AW3197" s="33"/>
      <c r="AX3197" s="33"/>
      <c r="AZ3197" s="141"/>
      <c r="BE3197" s="168"/>
      <c r="BF3197" s="168"/>
      <c r="BG3197" s="168"/>
      <c r="BH3197" s="168"/>
      <c r="BI3197" s="168"/>
      <c r="BJ3197" s="168"/>
      <c r="BK3197" s="168"/>
      <c r="BL3197" s="168"/>
      <c r="BM3197" s="168"/>
      <c r="DK3197" s="168"/>
      <c r="DL3197" s="168"/>
      <c r="DM3197" s="168"/>
      <c r="DN3197" s="168"/>
      <c r="DO3197" s="168"/>
      <c r="DP3197" s="168"/>
      <c r="DQ3197" s="168"/>
      <c r="DR3197" s="168"/>
      <c r="DS3197" s="168"/>
      <c r="DT3197" s="168"/>
      <c r="DU3197" s="168"/>
      <c r="DV3197" s="168"/>
      <c r="DW3197" s="168"/>
      <c r="DX3197" s="168"/>
      <c r="DY3197" s="168"/>
      <c r="DZ3197" s="168"/>
      <c r="EA3197" s="168"/>
      <c r="EB3197" s="168"/>
      <c r="EC3197" s="168"/>
      <c r="ED3197" s="168"/>
      <c r="EE3197" s="168"/>
      <c r="EF3197" s="168"/>
      <c r="EG3197" s="168"/>
      <c r="EH3197" s="168"/>
      <c r="EI3197" s="168"/>
      <c r="EJ3197" s="168"/>
      <c r="EK3197" s="168"/>
      <c r="EL3197" s="168"/>
      <c r="EM3197" s="168"/>
      <c r="EN3197" s="168"/>
      <c r="EO3197" s="168"/>
      <c r="EP3197" s="168"/>
      <c r="EQ3197" s="168"/>
      <c r="ER3197" s="168"/>
      <c r="ES3197" s="168"/>
      <c r="ET3197" s="168"/>
      <c r="EU3197" s="168"/>
      <c r="EV3197" s="168"/>
      <c r="EW3197" s="168"/>
      <c r="EX3197" s="168"/>
      <c r="EY3197" s="168"/>
      <c r="EZ3197" s="168"/>
      <c r="FA3197" s="168"/>
      <c r="FB3197" s="168"/>
      <c r="FC3197" s="168"/>
      <c r="FD3197" s="168"/>
    </row>
    <row r="3198" spans="1:160" s="5" customFormat="1" ht="45" customHeight="1" thickBot="1" x14ac:dyDescent="0.35">
      <c r="A3198" s="263" t="str">
        <f>+E3198</f>
        <v>NP 5</v>
      </c>
      <c r="B3198" s="264">
        <f>+U3222</f>
        <v>4692.5999999999995</v>
      </c>
      <c r="C3198" s="265">
        <v>58</v>
      </c>
      <c r="D3198" s="165" t="s">
        <v>9</v>
      </c>
      <c r="E3198" s="180" t="s">
        <v>87</v>
      </c>
      <c r="F3198" s="455" t="s">
        <v>29</v>
      </c>
      <c r="G3198" s="456"/>
      <c r="H3198" s="532" t="s">
        <v>158</v>
      </c>
      <c r="I3198" s="457"/>
      <c r="J3198" s="457"/>
      <c r="K3198" s="457"/>
      <c r="L3198" s="457"/>
      <c r="M3198" s="458"/>
      <c r="N3198" s="459" t="s">
        <v>32</v>
      </c>
      <c r="O3198" s="460"/>
      <c r="P3198" s="461"/>
      <c r="Q3198" s="462" t="s">
        <v>52</v>
      </c>
      <c r="R3198" s="463"/>
      <c r="S3198" s="463"/>
      <c r="T3198" s="463"/>
      <c r="U3198" s="464"/>
      <c r="V3198" s="33"/>
      <c r="W3198" s="57"/>
      <c r="X3198" s="86"/>
      <c r="Y3198" s="33"/>
      <c r="Z3198" s="38"/>
      <c r="AA3198" s="38"/>
      <c r="AD3198" s="33"/>
      <c r="AG3198" s="33"/>
      <c r="AH3198" s="43"/>
      <c r="AI3198" s="43"/>
      <c r="AJ3198" s="43"/>
      <c r="AK3198" s="43"/>
      <c r="AL3198" s="43"/>
      <c r="AM3198" s="43"/>
      <c r="AN3198" s="43"/>
      <c r="AO3198" s="43"/>
      <c r="AP3198" s="43"/>
      <c r="AQ3198" s="43"/>
      <c r="AR3198" s="43"/>
      <c r="AS3198" s="43"/>
      <c r="AT3198" s="43"/>
      <c r="AU3198" s="44"/>
      <c r="AV3198" s="33"/>
      <c r="AW3198" s="33"/>
      <c r="AX3198" s="33"/>
      <c r="AZ3198" s="141"/>
      <c r="BE3198" s="168"/>
      <c r="BF3198" s="168"/>
      <c r="BG3198" s="168"/>
      <c r="BH3198" s="168"/>
      <c r="BI3198" s="168"/>
      <c r="BJ3198" s="168"/>
      <c r="BK3198" s="168"/>
      <c r="BL3198" s="168"/>
      <c r="BM3198" s="168"/>
      <c r="DK3198" s="168"/>
      <c r="DL3198" s="168"/>
      <c r="DM3198" s="168"/>
      <c r="DN3198" s="168"/>
      <c r="DO3198" s="168"/>
      <c r="DP3198" s="168"/>
      <c r="DQ3198" s="168"/>
      <c r="DR3198" s="168"/>
      <c r="DS3198" s="168"/>
      <c r="DT3198" s="168"/>
      <c r="DU3198" s="168"/>
      <c r="DV3198" s="168"/>
      <c r="DW3198" s="168"/>
      <c r="DX3198" s="168"/>
      <c r="DY3198" s="168"/>
      <c r="DZ3198" s="168"/>
      <c r="EA3198" s="168"/>
      <c r="EB3198" s="168"/>
      <c r="EC3198" s="168"/>
      <c r="ED3198" s="168"/>
      <c r="EE3198" s="168"/>
      <c r="EF3198" s="168"/>
      <c r="EG3198" s="168"/>
      <c r="EH3198" s="168"/>
      <c r="EI3198" s="168"/>
      <c r="EJ3198" s="168"/>
      <c r="EK3198" s="168"/>
      <c r="EL3198" s="168"/>
      <c r="EM3198" s="168"/>
      <c r="EN3198" s="168"/>
      <c r="EO3198" s="168"/>
      <c r="EP3198" s="168"/>
      <c r="EQ3198" s="168"/>
      <c r="ER3198" s="168"/>
      <c r="ES3198" s="168"/>
      <c r="ET3198" s="168"/>
      <c r="EU3198" s="168"/>
      <c r="EV3198" s="168"/>
      <c r="EW3198" s="168"/>
      <c r="EX3198" s="168"/>
      <c r="EY3198" s="168"/>
      <c r="EZ3198" s="168"/>
      <c r="FA3198" s="168"/>
      <c r="FB3198" s="168"/>
      <c r="FC3198" s="168"/>
      <c r="FD3198" s="168"/>
    </row>
    <row r="3199" spans="1:160" s="5" customFormat="1" ht="5.0999999999999996" customHeight="1" thickBot="1" x14ac:dyDescent="0.35">
      <c r="A3199" s="263"/>
      <c r="B3199" s="263"/>
      <c r="C3199" s="265"/>
      <c r="D3199" s="428"/>
      <c r="E3199" s="428"/>
      <c r="F3199" s="428"/>
      <c r="G3199" s="428"/>
      <c r="H3199" s="428"/>
      <c r="I3199" s="428"/>
      <c r="J3199" s="428"/>
      <c r="K3199" s="428"/>
      <c r="L3199" s="428"/>
      <c r="M3199" s="428"/>
      <c r="N3199" s="454"/>
      <c r="O3199" s="454"/>
      <c r="P3199" s="454"/>
      <c r="Q3199" s="454"/>
      <c r="R3199" s="454"/>
      <c r="S3199" s="454"/>
      <c r="T3199" s="454"/>
      <c r="U3199" s="454"/>
      <c r="V3199" s="33"/>
      <c r="W3199" s="57"/>
      <c r="X3199" s="86"/>
      <c r="Y3199" s="33"/>
      <c r="Z3199" s="76"/>
      <c r="AA3199" s="76"/>
      <c r="AD3199" s="33"/>
      <c r="AG3199" s="33"/>
      <c r="AH3199" s="43"/>
      <c r="AI3199" s="43"/>
      <c r="AJ3199" s="43"/>
      <c r="AK3199" s="43"/>
      <c r="AL3199" s="43"/>
      <c r="AM3199" s="43"/>
      <c r="AN3199" s="43"/>
      <c r="AO3199" s="43"/>
      <c r="AP3199" s="43"/>
      <c r="AQ3199" s="43"/>
      <c r="AR3199" s="43"/>
      <c r="AS3199" s="43"/>
      <c r="AT3199" s="43"/>
      <c r="AU3199" s="44"/>
      <c r="AV3199" s="33"/>
      <c r="AW3199" s="33"/>
      <c r="AX3199" s="33"/>
      <c r="AZ3199" s="141"/>
      <c r="BE3199" s="168"/>
      <c r="BF3199" s="168"/>
      <c r="BG3199" s="168"/>
      <c r="BH3199" s="168"/>
      <c r="BI3199" s="168"/>
      <c r="BJ3199" s="168"/>
      <c r="BK3199" s="168"/>
      <c r="BL3199" s="168"/>
      <c r="BM3199" s="168"/>
      <c r="DK3199" s="168"/>
      <c r="DL3199" s="168"/>
      <c r="DM3199" s="168"/>
      <c r="DN3199" s="168"/>
      <c r="DO3199" s="168"/>
      <c r="DP3199" s="168"/>
      <c r="DQ3199" s="168"/>
      <c r="DR3199" s="168"/>
      <c r="DS3199" s="168"/>
      <c r="DT3199" s="168"/>
      <c r="DU3199" s="168"/>
      <c r="DV3199" s="168"/>
      <c r="DW3199" s="168"/>
      <c r="DX3199" s="168"/>
      <c r="DY3199" s="168"/>
      <c r="DZ3199" s="168"/>
      <c r="EA3199" s="168"/>
      <c r="EB3199" s="168"/>
      <c r="EC3199" s="168"/>
      <c r="ED3199" s="168"/>
      <c r="EE3199" s="168"/>
      <c r="EF3199" s="168"/>
      <c r="EG3199" s="168"/>
      <c r="EH3199" s="168"/>
      <c r="EI3199" s="168"/>
      <c r="EJ3199" s="168"/>
      <c r="EK3199" s="168"/>
      <c r="EL3199" s="168"/>
      <c r="EM3199" s="168"/>
      <c r="EN3199" s="168"/>
      <c r="EO3199" s="168"/>
      <c r="EP3199" s="168"/>
      <c r="EQ3199" s="168"/>
      <c r="ER3199" s="168"/>
      <c r="ES3199" s="168"/>
      <c r="ET3199" s="168"/>
      <c r="EU3199" s="168"/>
      <c r="EV3199" s="168"/>
      <c r="EW3199" s="168"/>
      <c r="EX3199" s="168"/>
      <c r="EY3199" s="168"/>
      <c r="EZ3199" s="168"/>
      <c r="FA3199" s="168"/>
      <c r="FB3199" s="168"/>
      <c r="FC3199" s="168"/>
      <c r="FD3199" s="168"/>
    </row>
    <row r="3200" spans="1:160" s="5" customFormat="1" ht="24.9" customHeight="1" x14ac:dyDescent="0.3">
      <c r="A3200" s="263"/>
      <c r="B3200" s="263"/>
      <c r="C3200" s="265"/>
      <c r="D3200" s="465" t="s">
        <v>30</v>
      </c>
      <c r="E3200" s="466"/>
      <c r="F3200" s="466"/>
      <c r="G3200" s="466"/>
      <c r="H3200" s="466"/>
      <c r="I3200" s="466"/>
      <c r="J3200" s="466"/>
      <c r="K3200" s="466"/>
      <c r="L3200" s="466"/>
      <c r="M3200" s="467"/>
      <c r="N3200" s="468" t="s">
        <v>11</v>
      </c>
      <c r="O3200" s="470" t="s">
        <v>12</v>
      </c>
      <c r="P3200" s="471"/>
      <c r="Q3200" s="474" t="s">
        <v>13</v>
      </c>
      <c r="R3200" s="475"/>
      <c r="S3200" s="476"/>
      <c r="T3200" s="477" t="s">
        <v>27</v>
      </c>
      <c r="U3200" s="479" t="s">
        <v>28</v>
      </c>
      <c r="V3200" s="33"/>
      <c r="W3200" s="57"/>
      <c r="X3200" s="86"/>
      <c r="Y3200" s="33"/>
      <c r="Z3200" s="76"/>
      <c r="AA3200" s="76"/>
      <c r="AD3200" s="33"/>
      <c r="AG3200" s="33"/>
      <c r="AH3200" s="43"/>
      <c r="AI3200" s="43"/>
      <c r="AJ3200" s="43"/>
      <c r="AK3200" s="43"/>
      <c r="AL3200" s="43"/>
      <c r="AM3200" s="43"/>
      <c r="AN3200" s="43"/>
      <c r="AO3200" s="43"/>
      <c r="AP3200" s="43"/>
      <c r="AQ3200" s="43"/>
      <c r="AR3200" s="43"/>
      <c r="AS3200" s="43"/>
      <c r="AT3200" s="43"/>
      <c r="AU3200" s="44"/>
      <c r="AV3200" s="33"/>
      <c r="AW3200" s="33"/>
      <c r="AX3200" s="33"/>
      <c r="AZ3200" s="141"/>
      <c r="BE3200" s="168"/>
      <c r="BF3200" s="168"/>
      <c r="BG3200" s="168"/>
      <c r="BH3200" s="168"/>
      <c r="BI3200" s="168"/>
      <c r="BJ3200" s="168"/>
      <c r="BK3200" s="168"/>
      <c r="BL3200" s="168"/>
      <c r="BM3200" s="168"/>
      <c r="DK3200" s="168"/>
      <c r="DL3200" s="168"/>
      <c r="DM3200" s="168"/>
      <c r="DN3200" s="168"/>
      <c r="DO3200" s="168"/>
      <c r="DP3200" s="168"/>
      <c r="DQ3200" s="168"/>
      <c r="DR3200" s="168"/>
      <c r="DS3200" s="168"/>
      <c r="DT3200" s="168"/>
      <c r="DU3200" s="168"/>
      <c r="DV3200" s="168"/>
      <c r="DW3200" s="168"/>
      <c r="DX3200" s="168"/>
      <c r="DY3200" s="168"/>
      <c r="DZ3200" s="168"/>
      <c r="EA3200" s="168"/>
      <c r="EB3200" s="168"/>
      <c r="EC3200" s="168"/>
      <c r="ED3200" s="168"/>
      <c r="EE3200" s="168"/>
      <c r="EF3200" s="168"/>
      <c r="EG3200" s="168"/>
      <c r="EH3200" s="168"/>
      <c r="EI3200" s="168"/>
      <c r="EJ3200" s="168"/>
      <c r="EK3200" s="168"/>
      <c r="EL3200" s="168"/>
      <c r="EM3200" s="168"/>
      <c r="EN3200" s="168"/>
      <c r="EO3200" s="168"/>
      <c r="EP3200" s="168"/>
      <c r="EQ3200" s="168"/>
      <c r="ER3200" s="168"/>
      <c r="ES3200" s="168"/>
      <c r="ET3200" s="168"/>
      <c r="EU3200" s="168"/>
      <c r="EV3200" s="168"/>
      <c r="EW3200" s="168"/>
      <c r="EX3200" s="168"/>
      <c r="EY3200" s="168"/>
      <c r="EZ3200" s="168"/>
      <c r="FA3200" s="168"/>
      <c r="FB3200" s="168"/>
      <c r="FC3200" s="168"/>
      <c r="FD3200" s="168"/>
    </row>
    <row r="3201" spans="1:160" s="5" customFormat="1" ht="24.9" customHeight="1" x14ac:dyDescent="0.3">
      <c r="A3201" s="263"/>
      <c r="B3201" s="263"/>
      <c r="C3201" s="265"/>
      <c r="D3201" s="481"/>
      <c r="E3201" s="482"/>
      <c r="F3201" s="482"/>
      <c r="G3201" s="482"/>
      <c r="H3201" s="482"/>
      <c r="I3201" s="482"/>
      <c r="J3201" s="482"/>
      <c r="K3201" s="482"/>
      <c r="L3201" s="482"/>
      <c r="M3201" s="483"/>
      <c r="N3201" s="469"/>
      <c r="O3201" s="472"/>
      <c r="P3201" s="473"/>
      <c r="Q3201" s="7" t="s">
        <v>14</v>
      </c>
      <c r="R3201" s="7" t="s">
        <v>15</v>
      </c>
      <c r="S3201" s="7" t="s">
        <v>26</v>
      </c>
      <c r="T3201" s="478"/>
      <c r="U3201" s="480"/>
      <c r="V3201" s="33"/>
      <c r="W3201" s="57"/>
      <c r="X3201" s="86"/>
      <c r="Y3201" s="33"/>
      <c r="Z3201" s="77"/>
      <c r="AA3201" s="77"/>
      <c r="AD3201" s="33"/>
      <c r="AG3201" s="33"/>
      <c r="AH3201" s="43"/>
      <c r="AI3201" s="43"/>
      <c r="AJ3201" s="43"/>
      <c r="AK3201" s="43"/>
      <c r="AL3201" s="43"/>
      <c r="AM3201" s="43"/>
      <c r="AN3201" s="43"/>
      <c r="AO3201" s="43"/>
      <c r="AP3201" s="43"/>
      <c r="AQ3201" s="43"/>
      <c r="AR3201" s="43"/>
      <c r="AS3201" s="43"/>
      <c r="AT3201" s="43"/>
      <c r="AU3201" s="44"/>
      <c r="AV3201" s="33"/>
      <c r="AW3201" s="33"/>
      <c r="AX3201" s="33"/>
      <c r="AZ3201" s="141"/>
      <c r="BE3201" s="168"/>
      <c r="BF3201" s="168"/>
      <c r="BG3201" s="168"/>
      <c r="BH3201" s="168"/>
      <c r="BI3201" s="168"/>
      <c r="BJ3201" s="168"/>
      <c r="BK3201" s="168"/>
      <c r="BL3201" s="168"/>
      <c r="BM3201" s="168"/>
      <c r="DK3201" s="168"/>
      <c r="DL3201" s="168"/>
      <c r="DM3201" s="168"/>
      <c r="DN3201" s="168"/>
      <c r="DO3201" s="168"/>
      <c r="DP3201" s="168"/>
      <c r="DQ3201" s="168"/>
      <c r="DR3201" s="168"/>
      <c r="DS3201" s="168"/>
      <c r="DT3201" s="168"/>
      <c r="DU3201" s="168"/>
      <c r="DV3201" s="168"/>
      <c r="DW3201" s="168"/>
      <c r="DX3201" s="168"/>
      <c r="DY3201" s="168"/>
      <c r="DZ3201" s="168"/>
      <c r="EA3201" s="168"/>
      <c r="EB3201" s="168"/>
      <c r="EC3201" s="168"/>
      <c r="ED3201" s="168"/>
      <c r="EE3201" s="168"/>
      <c r="EF3201" s="168"/>
      <c r="EG3201" s="168"/>
      <c r="EH3201" s="168"/>
      <c r="EI3201" s="168"/>
      <c r="EJ3201" s="168"/>
      <c r="EK3201" s="168"/>
      <c r="EL3201" s="168"/>
      <c r="EM3201" s="168"/>
      <c r="EN3201" s="168"/>
      <c r="EO3201" s="168"/>
      <c r="EP3201" s="168"/>
      <c r="EQ3201" s="168"/>
      <c r="ER3201" s="168"/>
      <c r="ES3201" s="168"/>
      <c r="ET3201" s="168"/>
      <c r="EU3201" s="168"/>
      <c r="EV3201" s="168"/>
      <c r="EW3201" s="168"/>
      <c r="EX3201" s="168"/>
      <c r="EY3201" s="168"/>
      <c r="EZ3201" s="168"/>
      <c r="FA3201" s="168"/>
      <c r="FB3201" s="168"/>
      <c r="FC3201" s="168"/>
      <c r="FD3201" s="168"/>
    </row>
    <row r="3202" spans="1:160" s="5" customFormat="1" ht="24.9" customHeight="1" x14ac:dyDescent="0.3">
      <c r="A3202" s="263"/>
      <c r="B3202" s="263"/>
      <c r="C3202" s="265"/>
      <c r="D3202" s="481"/>
      <c r="E3202" s="482"/>
      <c r="F3202" s="482"/>
      <c r="G3202" s="482"/>
      <c r="H3202" s="482"/>
      <c r="I3202" s="482"/>
      <c r="J3202" s="482"/>
      <c r="K3202" s="482"/>
      <c r="L3202" s="482"/>
      <c r="M3202" s="483"/>
      <c r="N3202" s="16">
        <v>14000772</v>
      </c>
      <c r="O3202" s="529" t="s">
        <v>332</v>
      </c>
      <c r="P3202" s="530"/>
      <c r="Q3202" s="8"/>
      <c r="R3202" s="8"/>
      <c r="S3202" s="8"/>
      <c r="T3202" s="9">
        <f>(51/3.5)*9*11.85</f>
        <v>1554.042857142857</v>
      </c>
      <c r="U3202" s="17">
        <f>+T3202</f>
        <v>1554.042857142857</v>
      </c>
      <c r="V3202" s="33"/>
      <c r="W3202" s="57">
        <v>3</v>
      </c>
      <c r="X3202" s="86"/>
      <c r="Y3202" s="33">
        <f>+C3198</f>
        <v>58</v>
      </c>
      <c r="Z3202" s="41">
        <f>+SUMIF($N3202:$N3221,$Z$16,$U3202:$U3221)</f>
        <v>0</v>
      </c>
      <c r="AA3202" s="41">
        <f>+SUMIF($N3202:$N3221,$AA$16,$U3202:$U3221)</f>
        <v>0</v>
      </c>
      <c r="AB3202" s="41">
        <f>+SUMIF($N3202:$N3221,$AB$16,$U3202:$U3221)</f>
        <v>1554.042857142857</v>
      </c>
      <c r="AC3202" s="41">
        <f>+SUMIF($N3202:$N3221,$AC$16,$U3202:$U3221)</f>
        <v>1462.6285714285711</v>
      </c>
      <c r="AD3202" s="41">
        <f>+SUMIF($N3202:$N3221,$AD$16,$U3202:$U3221)</f>
        <v>822.7285714285714</v>
      </c>
      <c r="AE3202" s="41">
        <f>+SUMIF($N3202:$N3221,$AE$16,$U3202:$U3221)</f>
        <v>853.19999999999993</v>
      </c>
      <c r="AF3202" s="41">
        <f>+SUMIF($N3202:$N3221,$AF$16,$U3202:$U3221)</f>
        <v>0</v>
      </c>
      <c r="AG3202" s="41">
        <f>+SUMIF($N3202:$N3221,$AG$16,$U3202:$U3221)</f>
        <v>0</v>
      </c>
      <c r="AH3202" s="41">
        <f>+SUMIF($N3202:$N3221,$AH$16,$U3202:$U3221)</f>
        <v>0</v>
      </c>
      <c r="AI3202" s="41">
        <f>+SUMIF($N3202:$N3221,$AI$16,$U3202:$U3221)</f>
        <v>0</v>
      </c>
      <c r="AJ3202" s="41">
        <f>+SUMIF($N3202:$N3221,$AJ$16,$U3202:$U3221)</f>
        <v>0</v>
      </c>
      <c r="AK3202" s="41">
        <f>+SUMIF($N3202:$N3221,$AK$16,$U3202:$U3221)</f>
        <v>0</v>
      </c>
      <c r="AL3202" s="41">
        <f>+SUMIF($N3202:$N3221,$AL$16,$U3202:$U3221)</f>
        <v>0</v>
      </c>
      <c r="AM3202" s="41">
        <f>+SUMIF($N3202:$N3221,$AM$16,$U3202:$U3221)</f>
        <v>0</v>
      </c>
      <c r="AN3202" s="41">
        <f>+SUMIF($N3202:$N3221,$AN$16,$U3202:$U3221)</f>
        <v>0</v>
      </c>
      <c r="AO3202" s="41">
        <f>+SUMIF($N3202:$N3221,$AO$16,$U3202:$U3221)</f>
        <v>0</v>
      </c>
      <c r="AP3202" s="41">
        <f>+SUMIF($N3202:$N3221,$AP$16,$U3202:$U3221)</f>
        <v>0</v>
      </c>
      <c r="AQ3202" s="41">
        <f>+SUMIF($N3202:$N3221,$AQ$16,$U3202:$U3221)</f>
        <v>0</v>
      </c>
      <c r="AR3202" s="41">
        <f>+SUMIF($N3202:$N3221,$AR$16,$U3202:$U3221)</f>
        <v>0</v>
      </c>
      <c r="AS3202" s="43"/>
      <c r="AT3202" s="43"/>
      <c r="AU3202" s="44"/>
      <c r="AV3202" s="33"/>
      <c r="AW3202" s="33"/>
      <c r="AX3202" s="33"/>
      <c r="AZ3202" s="141"/>
      <c r="BE3202" s="168"/>
      <c r="BF3202" s="168"/>
      <c r="BG3202" s="168"/>
      <c r="BH3202" s="168"/>
      <c r="BI3202" s="168"/>
      <c r="BJ3202" s="168"/>
      <c r="BK3202" s="168"/>
      <c r="BL3202" s="168"/>
      <c r="BM3202" s="168"/>
      <c r="DK3202" s="168"/>
      <c r="DL3202" s="168"/>
      <c r="DM3202" s="168"/>
      <c r="DN3202" s="168"/>
      <c r="DO3202" s="168"/>
      <c r="DP3202" s="168"/>
      <c r="DQ3202" s="168"/>
      <c r="DR3202" s="168"/>
      <c r="DS3202" s="168"/>
      <c r="DT3202" s="168"/>
      <c r="DU3202" s="168"/>
      <c r="DV3202" s="168"/>
      <c r="DW3202" s="168"/>
      <c r="DX3202" s="168"/>
      <c r="DY3202" s="168"/>
      <c r="DZ3202" s="168"/>
      <c r="EA3202" s="168"/>
      <c r="EB3202" s="168"/>
      <c r="EC3202" s="168"/>
      <c r="ED3202" s="168"/>
      <c r="EE3202" s="168"/>
      <c r="EF3202" s="168"/>
      <c r="EG3202" s="168"/>
      <c r="EH3202" s="168"/>
      <c r="EI3202" s="168"/>
      <c r="EJ3202" s="168"/>
      <c r="EK3202" s="168"/>
      <c r="EL3202" s="168"/>
      <c r="EM3202" s="168"/>
      <c r="EN3202" s="168"/>
      <c r="EO3202" s="168"/>
      <c r="EP3202" s="168"/>
      <c r="EQ3202" s="168"/>
      <c r="ER3202" s="168"/>
      <c r="ES3202" s="168"/>
      <c r="ET3202" s="168"/>
      <c r="EU3202" s="168"/>
      <c r="EV3202" s="168"/>
      <c r="EW3202" s="168"/>
      <c r="EX3202" s="168"/>
      <c r="EY3202" s="168"/>
      <c r="EZ3202" s="168"/>
      <c r="FA3202" s="168"/>
      <c r="FB3202" s="168"/>
      <c r="FC3202" s="168"/>
      <c r="FD3202" s="168"/>
    </row>
    <row r="3203" spans="1:160" s="5" customFormat="1" ht="24.9" customHeight="1" x14ac:dyDescent="0.3">
      <c r="A3203" s="263"/>
      <c r="B3203" s="263"/>
      <c r="C3203" s="265"/>
      <c r="D3203" s="481"/>
      <c r="E3203" s="482"/>
      <c r="F3203" s="482"/>
      <c r="G3203" s="482"/>
      <c r="H3203" s="482"/>
      <c r="I3203" s="482"/>
      <c r="J3203" s="482"/>
      <c r="K3203" s="482"/>
      <c r="L3203" s="482"/>
      <c r="M3203" s="483"/>
      <c r="N3203" s="16">
        <v>14000741</v>
      </c>
      <c r="O3203" s="529" t="s">
        <v>332</v>
      </c>
      <c r="P3203" s="530"/>
      <c r="Q3203" s="8"/>
      <c r="R3203" s="8"/>
      <c r="S3203" s="8"/>
      <c r="T3203" s="9">
        <f>(48/3.5)*9*11.85</f>
        <v>1462.6285714285711</v>
      </c>
      <c r="U3203" s="17">
        <f t="shared" ref="U3203:U3205" si="197">+T3203</f>
        <v>1462.6285714285711</v>
      </c>
      <c r="V3203" s="33"/>
      <c r="W3203" s="57">
        <v>4</v>
      </c>
      <c r="X3203" s="86"/>
      <c r="Y3203" s="33"/>
      <c r="Z3203" s="36"/>
      <c r="AA3203" s="36"/>
      <c r="AC3203" s="93"/>
      <c r="AD3203" s="76"/>
      <c r="AE3203" s="76"/>
      <c r="AF3203" s="38"/>
      <c r="AG3203" s="88"/>
      <c r="AH3203" s="88"/>
      <c r="AI3203" s="88"/>
      <c r="AJ3203" s="88"/>
      <c r="AK3203" s="88"/>
      <c r="AL3203" s="88"/>
      <c r="AM3203" s="88"/>
      <c r="AN3203" s="88"/>
      <c r="AO3203" s="88"/>
      <c r="AP3203" s="88"/>
      <c r="AQ3203" s="88"/>
      <c r="AR3203" s="88"/>
      <c r="AS3203" s="88"/>
      <c r="AT3203" s="88"/>
      <c r="AU3203" s="89"/>
      <c r="AV3203" s="38"/>
      <c r="AW3203" s="38"/>
      <c r="AX3203" s="38"/>
      <c r="AZ3203" s="141"/>
      <c r="BE3203" s="168"/>
      <c r="BF3203" s="168"/>
      <c r="BG3203" s="168"/>
      <c r="BH3203" s="168"/>
      <c r="BI3203" s="168"/>
      <c r="BJ3203" s="168"/>
      <c r="BK3203" s="168"/>
      <c r="BL3203" s="168"/>
      <c r="BM3203" s="168"/>
      <c r="DK3203" s="168"/>
      <c r="DL3203" s="168"/>
      <c r="DM3203" s="168"/>
      <c r="DN3203" s="168"/>
      <c r="DO3203" s="168"/>
      <c r="DP3203" s="168"/>
      <c r="DQ3203" s="168"/>
      <c r="DR3203" s="168"/>
      <c r="DS3203" s="168"/>
      <c r="DT3203" s="168"/>
      <c r="DU3203" s="168"/>
      <c r="DV3203" s="168"/>
      <c r="DW3203" s="168"/>
      <c r="DX3203" s="168"/>
      <c r="DY3203" s="168"/>
      <c r="DZ3203" s="168"/>
      <c r="EA3203" s="168"/>
      <c r="EB3203" s="168"/>
      <c r="EC3203" s="168"/>
      <c r="ED3203" s="168"/>
      <c r="EE3203" s="168"/>
      <c r="EF3203" s="168"/>
      <c r="EG3203" s="168"/>
      <c r="EH3203" s="168"/>
      <c r="EI3203" s="168"/>
      <c r="EJ3203" s="168"/>
      <c r="EK3203" s="168"/>
      <c r="EL3203" s="168"/>
      <c r="EM3203" s="168"/>
      <c r="EN3203" s="168"/>
      <c r="EO3203" s="168"/>
      <c r="EP3203" s="168"/>
      <c r="EQ3203" s="168"/>
      <c r="ER3203" s="168"/>
      <c r="ES3203" s="168"/>
      <c r="ET3203" s="168"/>
      <c r="EU3203" s="168"/>
      <c r="EV3203" s="168"/>
      <c r="EW3203" s="168"/>
      <c r="EX3203" s="168"/>
      <c r="EY3203" s="168"/>
      <c r="EZ3203" s="168"/>
      <c r="FA3203" s="168"/>
      <c r="FB3203" s="168"/>
      <c r="FC3203" s="168"/>
      <c r="FD3203" s="168"/>
    </row>
    <row r="3204" spans="1:160" s="5" customFormat="1" ht="24.9" customHeight="1" x14ac:dyDescent="0.3">
      <c r="A3204" s="263"/>
      <c r="B3204" s="263"/>
      <c r="C3204" s="265"/>
      <c r="D3204" s="481"/>
      <c r="E3204" s="482"/>
      <c r="F3204" s="482"/>
      <c r="G3204" s="482"/>
      <c r="H3204" s="482"/>
      <c r="I3204" s="482"/>
      <c r="J3204" s="482"/>
      <c r="K3204" s="482"/>
      <c r="L3204" s="482"/>
      <c r="M3204" s="483"/>
      <c r="N3204" s="16">
        <v>14000718</v>
      </c>
      <c r="O3204" s="529" t="s">
        <v>332</v>
      </c>
      <c r="P3204" s="530"/>
      <c r="Q3204" s="8"/>
      <c r="R3204" s="8"/>
      <c r="S3204" s="8"/>
      <c r="T3204" s="9">
        <f>(27/3.5)*9*11.85</f>
        <v>822.7285714285714</v>
      </c>
      <c r="U3204" s="17">
        <f t="shared" si="197"/>
        <v>822.7285714285714</v>
      </c>
      <c r="V3204" s="33"/>
      <c r="W3204" s="57">
        <v>5</v>
      </c>
      <c r="X3204" s="86"/>
      <c r="Y3204" s="33"/>
      <c r="Z3204" s="36"/>
      <c r="AA3204" s="36"/>
      <c r="AC3204" s="38"/>
      <c r="AD3204" s="76"/>
      <c r="AE3204" s="76"/>
      <c r="AF3204" s="38"/>
      <c r="AG3204" s="88"/>
      <c r="AH3204" s="88"/>
      <c r="AI3204" s="88"/>
      <c r="AJ3204" s="88"/>
      <c r="AK3204" s="88"/>
      <c r="AL3204" s="88"/>
      <c r="AM3204" s="88"/>
      <c r="AN3204" s="88"/>
      <c r="AO3204" s="88"/>
      <c r="AP3204" s="88"/>
      <c r="AQ3204" s="88"/>
      <c r="AR3204" s="88"/>
      <c r="AS3204" s="88"/>
      <c r="AT3204" s="38"/>
      <c r="AU3204" s="88"/>
      <c r="AV3204" s="88"/>
      <c r="AW3204" s="88"/>
      <c r="AX3204" s="38"/>
      <c r="AZ3204" s="141"/>
      <c r="BE3204" s="168"/>
      <c r="BF3204" s="168"/>
      <c r="BG3204" s="168"/>
      <c r="BH3204" s="168"/>
      <c r="BI3204" s="168"/>
      <c r="BJ3204" s="168"/>
      <c r="BK3204" s="168"/>
      <c r="BL3204" s="168"/>
      <c r="BM3204" s="168"/>
      <c r="DK3204" s="168"/>
      <c r="DL3204" s="168"/>
      <c r="DM3204" s="168"/>
      <c r="DN3204" s="168"/>
      <c r="DO3204" s="168"/>
      <c r="DP3204" s="168"/>
      <c r="DQ3204" s="168"/>
      <c r="DR3204" s="168"/>
      <c r="DS3204" s="168"/>
      <c r="DT3204" s="168"/>
      <c r="DU3204" s="168"/>
      <c r="DV3204" s="168"/>
      <c r="DW3204" s="168"/>
      <c r="DX3204" s="168"/>
      <c r="DY3204" s="168"/>
      <c r="DZ3204" s="168"/>
      <c r="EA3204" s="168"/>
      <c r="EB3204" s="168"/>
      <c r="EC3204" s="168"/>
      <c r="ED3204" s="168"/>
      <c r="EE3204" s="168"/>
      <c r="EF3204" s="168"/>
      <c r="EG3204" s="168"/>
      <c r="EH3204" s="168"/>
      <c r="EI3204" s="168"/>
      <c r="EJ3204" s="168"/>
      <c r="EK3204" s="168"/>
      <c r="EL3204" s="168"/>
      <c r="EM3204" s="168"/>
      <c r="EN3204" s="168"/>
      <c r="EO3204" s="168"/>
      <c r="EP3204" s="168"/>
      <c r="EQ3204" s="168"/>
      <c r="ER3204" s="168"/>
      <c r="ES3204" s="168"/>
      <c r="ET3204" s="168"/>
      <c r="EU3204" s="168"/>
      <c r="EV3204" s="168"/>
      <c r="EW3204" s="168"/>
      <c r="EX3204" s="168"/>
      <c r="EY3204" s="168"/>
      <c r="EZ3204" s="168"/>
      <c r="FA3204" s="168"/>
      <c r="FB3204" s="168"/>
      <c r="FC3204" s="168"/>
      <c r="FD3204" s="168"/>
    </row>
    <row r="3205" spans="1:160" s="5" customFormat="1" ht="24.9" customHeight="1" x14ac:dyDescent="0.3">
      <c r="A3205" s="263"/>
      <c r="B3205" s="263"/>
      <c r="C3205" s="265"/>
      <c r="D3205" s="481"/>
      <c r="E3205" s="482"/>
      <c r="F3205" s="482"/>
      <c r="G3205" s="482"/>
      <c r="H3205" s="482"/>
      <c r="I3205" s="482"/>
      <c r="J3205" s="482"/>
      <c r="K3205" s="482"/>
      <c r="L3205" s="482"/>
      <c r="M3205" s="483"/>
      <c r="N3205" s="16">
        <v>14001678</v>
      </c>
      <c r="O3205" s="529" t="s">
        <v>332</v>
      </c>
      <c r="P3205" s="530"/>
      <c r="Q3205" s="8"/>
      <c r="R3205" s="8"/>
      <c r="S3205" s="8"/>
      <c r="T3205" s="9">
        <f>(28/3.5)*9*11.85</f>
        <v>853.19999999999993</v>
      </c>
      <c r="U3205" s="17">
        <f t="shared" si="197"/>
        <v>853.19999999999993</v>
      </c>
      <c r="V3205" s="33"/>
      <c r="W3205" s="57">
        <v>6</v>
      </c>
      <c r="X3205" s="86"/>
      <c r="Y3205" s="33"/>
      <c r="Z3205" s="36"/>
      <c r="AA3205" s="36"/>
      <c r="AC3205" s="76"/>
      <c r="AD3205" s="89"/>
      <c r="AE3205" s="89"/>
      <c r="AF3205" s="90"/>
      <c r="AG3205" s="91"/>
      <c r="AH3205" s="88"/>
      <c r="AI3205" s="88"/>
      <c r="AJ3205" s="88"/>
      <c r="AK3205" s="88"/>
      <c r="AL3205" s="88"/>
      <c r="AM3205" s="88"/>
      <c r="AN3205" s="88"/>
      <c r="AO3205" s="88"/>
      <c r="AP3205" s="88"/>
      <c r="AQ3205" s="88"/>
      <c r="AR3205" s="88"/>
      <c r="AS3205" s="88"/>
      <c r="AT3205" s="90"/>
      <c r="AU3205" s="91"/>
      <c r="AV3205" s="88"/>
      <c r="AW3205" s="88"/>
      <c r="AX3205" s="38"/>
      <c r="AZ3205" s="141"/>
      <c r="BE3205" s="168"/>
      <c r="BF3205" s="168"/>
      <c r="BG3205" s="168"/>
      <c r="BH3205" s="168"/>
      <c r="BI3205" s="168"/>
      <c r="BJ3205" s="168"/>
      <c r="BK3205" s="168"/>
      <c r="BL3205" s="168"/>
      <c r="BM3205" s="168"/>
      <c r="DK3205" s="168"/>
      <c r="DL3205" s="168"/>
      <c r="DM3205" s="168"/>
      <c r="DN3205" s="168"/>
      <c r="DO3205" s="168"/>
      <c r="DP3205" s="168"/>
      <c r="DQ3205" s="168"/>
      <c r="DR3205" s="168"/>
      <c r="DS3205" s="168"/>
      <c r="DT3205" s="168"/>
      <c r="DU3205" s="168"/>
      <c r="DV3205" s="168"/>
      <c r="DW3205" s="168"/>
      <c r="DX3205" s="168"/>
      <c r="DY3205" s="168"/>
      <c r="DZ3205" s="168"/>
      <c r="EA3205" s="168"/>
      <c r="EB3205" s="168"/>
      <c r="EC3205" s="168"/>
      <c r="ED3205" s="168"/>
      <c r="EE3205" s="168"/>
      <c r="EF3205" s="168"/>
      <c r="EG3205" s="168"/>
      <c r="EH3205" s="168"/>
      <c r="EI3205" s="168"/>
      <c r="EJ3205" s="168"/>
      <c r="EK3205" s="168"/>
      <c r="EL3205" s="168"/>
      <c r="EM3205" s="168"/>
      <c r="EN3205" s="168"/>
      <c r="EO3205" s="168"/>
      <c r="EP3205" s="168"/>
      <c r="EQ3205" s="168"/>
      <c r="ER3205" s="168"/>
      <c r="ES3205" s="168"/>
      <c r="ET3205" s="168"/>
      <c r="EU3205" s="168"/>
      <c r="EV3205" s="168"/>
      <c r="EW3205" s="168"/>
      <c r="EX3205" s="168"/>
      <c r="EY3205" s="168"/>
      <c r="EZ3205" s="168"/>
      <c r="FA3205" s="168"/>
      <c r="FB3205" s="168"/>
      <c r="FC3205" s="168"/>
      <c r="FD3205" s="168"/>
    </row>
    <row r="3206" spans="1:160" s="5" customFormat="1" ht="24.9" customHeight="1" x14ac:dyDescent="0.3">
      <c r="A3206" s="263"/>
      <c r="B3206" s="263"/>
      <c r="C3206" s="265"/>
      <c r="D3206" s="481"/>
      <c r="E3206" s="482"/>
      <c r="F3206" s="482"/>
      <c r="G3206" s="482"/>
      <c r="H3206" s="482"/>
      <c r="I3206" s="482"/>
      <c r="J3206" s="482"/>
      <c r="K3206" s="482"/>
      <c r="L3206" s="482"/>
      <c r="M3206" s="483"/>
      <c r="N3206" s="16"/>
      <c r="O3206" s="529"/>
      <c r="P3206" s="530"/>
      <c r="Q3206" s="8"/>
      <c r="R3206" s="8"/>
      <c r="S3206" s="8"/>
      <c r="T3206" s="9"/>
      <c r="U3206" s="17"/>
      <c r="V3206" s="33"/>
      <c r="W3206" s="57"/>
      <c r="X3206" s="86"/>
      <c r="Y3206" s="33"/>
      <c r="Z3206" s="36"/>
      <c r="AA3206" s="36"/>
      <c r="AC3206" s="76"/>
      <c r="AD3206" s="89"/>
      <c r="AE3206" s="89"/>
      <c r="AF3206" s="90"/>
      <c r="AG3206" s="91"/>
      <c r="AH3206" s="88"/>
      <c r="AI3206" s="88"/>
      <c r="AJ3206" s="88"/>
      <c r="AK3206" s="88"/>
      <c r="AL3206" s="88"/>
      <c r="AM3206" s="88"/>
      <c r="AN3206" s="88"/>
      <c r="AO3206" s="88"/>
      <c r="AP3206" s="88"/>
      <c r="AQ3206" s="88"/>
      <c r="AR3206" s="88"/>
      <c r="AS3206" s="88"/>
      <c r="AT3206" s="90"/>
      <c r="AU3206" s="91"/>
      <c r="AV3206" s="88"/>
      <c r="AW3206" s="88"/>
      <c r="AX3206" s="38"/>
      <c r="AZ3206" s="141"/>
      <c r="BE3206" s="168"/>
      <c r="BF3206" s="168"/>
      <c r="BG3206" s="168"/>
      <c r="BH3206" s="168"/>
      <c r="BI3206" s="168"/>
      <c r="BJ3206" s="168"/>
      <c r="BK3206" s="168"/>
      <c r="BL3206" s="168"/>
      <c r="BM3206" s="168"/>
      <c r="DK3206" s="168"/>
      <c r="DL3206" s="168"/>
      <c r="DM3206" s="168"/>
      <c r="DN3206" s="168"/>
      <c r="DO3206" s="168"/>
      <c r="DP3206" s="168"/>
      <c r="DQ3206" s="168"/>
      <c r="DR3206" s="168"/>
      <c r="DS3206" s="168"/>
      <c r="DT3206" s="168"/>
      <c r="DU3206" s="168"/>
      <c r="DV3206" s="168"/>
      <c r="DW3206" s="168"/>
      <c r="DX3206" s="168"/>
      <c r="DY3206" s="168"/>
      <c r="DZ3206" s="168"/>
      <c r="EA3206" s="168"/>
      <c r="EB3206" s="168"/>
      <c r="EC3206" s="168"/>
      <c r="ED3206" s="168"/>
      <c r="EE3206" s="168"/>
      <c r="EF3206" s="168"/>
      <c r="EG3206" s="168"/>
      <c r="EH3206" s="168"/>
      <c r="EI3206" s="168"/>
      <c r="EJ3206" s="168"/>
      <c r="EK3206" s="168"/>
      <c r="EL3206" s="168"/>
      <c r="EM3206" s="168"/>
      <c r="EN3206" s="168"/>
      <c r="EO3206" s="168"/>
      <c r="EP3206" s="168"/>
      <c r="EQ3206" s="168"/>
      <c r="ER3206" s="168"/>
      <c r="ES3206" s="168"/>
      <c r="ET3206" s="168"/>
      <c r="EU3206" s="168"/>
      <c r="EV3206" s="168"/>
      <c r="EW3206" s="168"/>
      <c r="EX3206" s="168"/>
      <c r="EY3206" s="168"/>
      <c r="EZ3206" s="168"/>
      <c r="FA3206" s="168"/>
      <c r="FB3206" s="168"/>
      <c r="FC3206" s="168"/>
      <c r="FD3206" s="168"/>
    </row>
    <row r="3207" spans="1:160" s="5" customFormat="1" ht="24.9" customHeight="1" x14ac:dyDescent="0.3">
      <c r="A3207" s="263"/>
      <c r="B3207" s="263"/>
      <c r="C3207" s="265"/>
      <c r="D3207" s="481"/>
      <c r="E3207" s="482"/>
      <c r="F3207" s="482"/>
      <c r="G3207" s="482"/>
      <c r="H3207" s="482"/>
      <c r="I3207" s="482"/>
      <c r="J3207" s="482"/>
      <c r="K3207" s="482"/>
      <c r="L3207" s="482"/>
      <c r="M3207" s="483"/>
      <c r="N3207" s="16"/>
      <c r="O3207" s="529"/>
      <c r="P3207" s="530"/>
      <c r="Q3207" s="8"/>
      <c r="R3207" s="8"/>
      <c r="S3207" s="8"/>
      <c r="T3207" s="9"/>
      <c r="U3207" s="17"/>
      <c r="V3207" s="33"/>
      <c r="W3207" s="57"/>
      <c r="X3207" s="86"/>
      <c r="Y3207" s="33"/>
      <c r="Z3207" s="36"/>
      <c r="AA3207" s="36"/>
      <c r="AC3207" s="76"/>
      <c r="AD3207" s="89"/>
      <c r="AE3207" s="89"/>
      <c r="AF3207" s="90"/>
      <c r="AG3207" s="91"/>
      <c r="AH3207" s="88"/>
      <c r="AI3207" s="88"/>
      <c r="AJ3207" s="88"/>
      <c r="AK3207" s="88"/>
      <c r="AL3207" s="88"/>
      <c r="AM3207" s="88"/>
      <c r="AN3207" s="88"/>
      <c r="AO3207" s="88"/>
      <c r="AP3207" s="88"/>
      <c r="AQ3207" s="88"/>
      <c r="AR3207" s="88"/>
      <c r="AS3207" s="88"/>
      <c r="AT3207" s="90"/>
      <c r="AU3207" s="91"/>
      <c r="AV3207" s="88"/>
      <c r="AW3207" s="88"/>
      <c r="AX3207" s="38"/>
      <c r="AZ3207" s="141"/>
      <c r="BE3207" s="168"/>
      <c r="BF3207" s="168"/>
      <c r="BG3207" s="168"/>
      <c r="BH3207" s="168"/>
      <c r="BI3207" s="168"/>
      <c r="BJ3207" s="168"/>
      <c r="BK3207" s="168"/>
      <c r="BL3207" s="168"/>
      <c r="BM3207" s="168"/>
      <c r="DK3207" s="168"/>
      <c r="DL3207" s="168"/>
      <c r="DM3207" s="168"/>
      <c r="DN3207" s="168"/>
      <c r="DO3207" s="168"/>
      <c r="DP3207" s="168"/>
      <c r="DQ3207" s="168"/>
      <c r="DR3207" s="168"/>
      <c r="DS3207" s="168"/>
      <c r="DT3207" s="168"/>
      <c r="DU3207" s="168"/>
      <c r="DV3207" s="168"/>
      <c r="DW3207" s="168"/>
      <c r="DX3207" s="168"/>
      <c r="DY3207" s="168"/>
      <c r="DZ3207" s="168"/>
      <c r="EA3207" s="168"/>
      <c r="EB3207" s="168"/>
      <c r="EC3207" s="168"/>
      <c r="ED3207" s="168"/>
      <c r="EE3207" s="168"/>
      <c r="EF3207" s="168"/>
      <c r="EG3207" s="168"/>
      <c r="EH3207" s="168"/>
      <c r="EI3207" s="168"/>
      <c r="EJ3207" s="168"/>
      <c r="EK3207" s="168"/>
      <c r="EL3207" s="168"/>
      <c r="EM3207" s="168"/>
      <c r="EN3207" s="168"/>
      <c r="EO3207" s="168"/>
      <c r="EP3207" s="168"/>
      <c r="EQ3207" s="168"/>
      <c r="ER3207" s="168"/>
      <c r="ES3207" s="168"/>
      <c r="ET3207" s="168"/>
      <c r="EU3207" s="168"/>
      <c r="EV3207" s="168"/>
      <c r="EW3207" s="168"/>
      <c r="EX3207" s="168"/>
      <c r="EY3207" s="168"/>
      <c r="EZ3207" s="168"/>
      <c r="FA3207" s="168"/>
      <c r="FB3207" s="168"/>
      <c r="FC3207" s="168"/>
      <c r="FD3207" s="168"/>
    </row>
    <row r="3208" spans="1:160" s="5" customFormat="1" ht="24.9" customHeight="1" x14ac:dyDescent="0.3">
      <c r="A3208" s="263"/>
      <c r="B3208" s="263"/>
      <c r="C3208" s="265"/>
      <c r="D3208" s="481"/>
      <c r="E3208" s="482"/>
      <c r="F3208" s="482"/>
      <c r="G3208" s="482"/>
      <c r="H3208" s="482"/>
      <c r="I3208" s="482"/>
      <c r="J3208" s="482"/>
      <c r="K3208" s="482"/>
      <c r="L3208" s="482"/>
      <c r="M3208" s="483"/>
      <c r="N3208" s="16"/>
      <c r="O3208" s="529"/>
      <c r="P3208" s="530"/>
      <c r="Q3208" s="8"/>
      <c r="R3208" s="8"/>
      <c r="S3208" s="8"/>
      <c r="T3208" s="9"/>
      <c r="U3208" s="17"/>
      <c r="V3208" s="33"/>
      <c r="W3208" s="57"/>
      <c r="X3208" s="86"/>
      <c r="Y3208" s="33"/>
      <c r="Z3208" s="36"/>
      <c r="AA3208" s="36"/>
      <c r="AC3208" s="76"/>
      <c r="AD3208" s="89"/>
      <c r="AE3208" s="89"/>
      <c r="AF3208" s="90"/>
      <c r="AG3208" s="91"/>
      <c r="AH3208" s="88"/>
      <c r="AI3208" s="88"/>
      <c r="AJ3208" s="88"/>
      <c r="AK3208" s="88"/>
      <c r="AL3208" s="88"/>
      <c r="AM3208" s="88"/>
      <c r="AN3208" s="88"/>
      <c r="AO3208" s="88"/>
      <c r="AP3208" s="88"/>
      <c r="AQ3208" s="88"/>
      <c r="AR3208" s="88"/>
      <c r="AS3208" s="88"/>
      <c r="AT3208" s="90"/>
      <c r="AU3208" s="91"/>
      <c r="AV3208" s="88"/>
      <c r="AW3208" s="88"/>
      <c r="AX3208" s="38"/>
      <c r="AZ3208" s="141"/>
      <c r="BE3208" s="168"/>
      <c r="BF3208" s="168"/>
      <c r="BG3208" s="168"/>
      <c r="BH3208" s="168"/>
      <c r="BI3208" s="168"/>
      <c r="BJ3208" s="168"/>
      <c r="BK3208" s="168"/>
      <c r="BL3208" s="168"/>
      <c r="BM3208" s="168"/>
      <c r="DK3208" s="168"/>
      <c r="DL3208" s="168"/>
      <c r="DM3208" s="168"/>
      <c r="DN3208" s="168"/>
      <c r="DO3208" s="168"/>
      <c r="DP3208" s="168"/>
      <c r="DQ3208" s="168"/>
      <c r="DR3208" s="168"/>
      <c r="DS3208" s="168"/>
      <c r="DT3208" s="168"/>
      <c r="DU3208" s="168"/>
      <c r="DV3208" s="168"/>
      <c r="DW3208" s="168"/>
      <c r="DX3208" s="168"/>
      <c r="DY3208" s="168"/>
      <c r="DZ3208" s="168"/>
      <c r="EA3208" s="168"/>
      <c r="EB3208" s="168"/>
      <c r="EC3208" s="168"/>
      <c r="ED3208" s="168"/>
      <c r="EE3208" s="168"/>
      <c r="EF3208" s="168"/>
      <c r="EG3208" s="168"/>
      <c r="EH3208" s="168"/>
      <c r="EI3208" s="168"/>
      <c r="EJ3208" s="168"/>
      <c r="EK3208" s="168"/>
      <c r="EL3208" s="168"/>
      <c r="EM3208" s="168"/>
      <c r="EN3208" s="168"/>
      <c r="EO3208" s="168"/>
      <c r="EP3208" s="168"/>
      <c r="EQ3208" s="168"/>
      <c r="ER3208" s="168"/>
      <c r="ES3208" s="168"/>
      <c r="ET3208" s="168"/>
      <c r="EU3208" s="168"/>
      <c r="EV3208" s="168"/>
      <c r="EW3208" s="168"/>
      <c r="EX3208" s="168"/>
      <c r="EY3208" s="168"/>
      <c r="EZ3208" s="168"/>
      <c r="FA3208" s="168"/>
      <c r="FB3208" s="168"/>
      <c r="FC3208" s="168"/>
      <c r="FD3208" s="168"/>
    </row>
    <row r="3209" spans="1:160" s="5" customFormat="1" ht="24.9" customHeight="1" x14ac:dyDescent="0.3">
      <c r="A3209" s="263"/>
      <c r="B3209" s="263"/>
      <c r="C3209" s="265"/>
      <c r="D3209" s="481"/>
      <c r="E3209" s="482"/>
      <c r="F3209" s="482"/>
      <c r="G3209" s="482"/>
      <c r="H3209" s="482"/>
      <c r="I3209" s="482"/>
      <c r="J3209" s="482"/>
      <c r="K3209" s="482"/>
      <c r="L3209" s="482"/>
      <c r="M3209" s="483"/>
      <c r="N3209" s="16"/>
      <c r="O3209" s="529"/>
      <c r="P3209" s="530"/>
      <c r="Q3209" s="8"/>
      <c r="R3209" s="8"/>
      <c r="S3209" s="8"/>
      <c r="T3209" s="9"/>
      <c r="U3209" s="17"/>
      <c r="V3209" s="33"/>
      <c r="W3209" s="57"/>
      <c r="X3209" s="86"/>
      <c r="Y3209" s="33"/>
      <c r="Z3209" s="36"/>
      <c r="AA3209" s="36"/>
      <c r="AC3209" s="76"/>
      <c r="AD3209" s="89"/>
      <c r="AE3209" s="89"/>
      <c r="AF3209" s="90"/>
      <c r="AG3209" s="91"/>
      <c r="AH3209" s="88"/>
      <c r="AI3209" s="88"/>
      <c r="AJ3209" s="88"/>
      <c r="AK3209" s="88"/>
      <c r="AL3209" s="88"/>
      <c r="AM3209" s="88"/>
      <c r="AN3209" s="88"/>
      <c r="AO3209" s="88"/>
      <c r="AP3209" s="88"/>
      <c r="AQ3209" s="88"/>
      <c r="AR3209" s="88"/>
      <c r="AS3209" s="88"/>
      <c r="AT3209" s="90"/>
      <c r="AU3209" s="91"/>
      <c r="AV3209" s="88"/>
      <c r="AW3209" s="88"/>
      <c r="AX3209" s="38"/>
      <c r="AZ3209" s="141"/>
      <c r="BE3209" s="168"/>
      <c r="BF3209" s="168"/>
      <c r="BG3209" s="168"/>
      <c r="BH3209" s="168"/>
      <c r="BI3209" s="168"/>
      <c r="BJ3209" s="168"/>
      <c r="BK3209" s="168"/>
      <c r="BL3209" s="168"/>
      <c r="BM3209" s="168"/>
      <c r="DK3209" s="168"/>
      <c r="DL3209" s="168"/>
      <c r="DM3209" s="168"/>
      <c r="DN3209" s="168"/>
      <c r="DO3209" s="168"/>
      <c r="DP3209" s="168"/>
      <c r="DQ3209" s="168"/>
      <c r="DR3209" s="168"/>
      <c r="DS3209" s="168"/>
      <c r="DT3209" s="168"/>
      <c r="DU3209" s="168"/>
      <c r="DV3209" s="168"/>
      <c r="DW3209" s="168"/>
      <c r="DX3209" s="168"/>
      <c r="DY3209" s="168"/>
      <c r="DZ3209" s="168"/>
      <c r="EA3209" s="168"/>
      <c r="EB3209" s="168"/>
      <c r="EC3209" s="168"/>
      <c r="ED3209" s="168"/>
      <c r="EE3209" s="168"/>
      <c r="EF3209" s="168"/>
      <c r="EG3209" s="168"/>
      <c r="EH3209" s="168"/>
      <c r="EI3209" s="168"/>
      <c r="EJ3209" s="168"/>
      <c r="EK3209" s="168"/>
      <c r="EL3209" s="168"/>
      <c r="EM3209" s="168"/>
      <c r="EN3209" s="168"/>
      <c r="EO3209" s="168"/>
      <c r="EP3209" s="168"/>
      <c r="EQ3209" s="168"/>
      <c r="ER3209" s="168"/>
      <c r="ES3209" s="168"/>
      <c r="ET3209" s="168"/>
      <c r="EU3209" s="168"/>
      <c r="EV3209" s="168"/>
      <c r="EW3209" s="168"/>
      <c r="EX3209" s="168"/>
      <c r="EY3209" s="168"/>
      <c r="EZ3209" s="168"/>
      <c r="FA3209" s="168"/>
      <c r="FB3209" s="168"/>
      <c r="FC3209" s="168"/>
      <c r="FD3209" s="168"/>
    </row>
    <row r="3210" spans="1:160" s="5" customFormat="1" ht="24.9" customHeight="1" x14ac:dyDescent="0.3">
      <c r="A3210" s="263"/>
      <c r="B3210" s="263"/>
      <c r="C3210" s="265"/>
      <c r="D3210" s="481"/>
      <c r="E3210" s="482"/>
      <c r="F3210" s="482"/>
      <c r="G3210" s="482"/>
      <c r="H3210" s="482"/>
      <c r="I3210" s="482"/>
      <c r="J3210" s="482"/>
      <c r="K3210" s="482"/>
      <c r="L3210" s="482"/>
      <c r="M3210" s="483"/>
      <c r="N3210" s="16"/>
      <c r="O3210" s="529"/>
      <c r="P3210" s="530"/>
      <c r="Q3210" s="8"/>
      <c r="R3210" s="8"/>
      <c r="S3210" s="8"/>
      <c r="T3210" s="9"/>
      <c r="U3210" s="17"/>
      <c r="V3210" s="33"/>
      <c r="W3210" s="57"/>
      <c r="X3210" s="86"/>
      <c r="Y3210" s="33"/>
      <c r="Z3210" s="36"/>
      <c r="AA3210" s="36"/>
      <c r="AC3210" s="76"/>
      <c r="AD3210" s="89"/>
      <c r="AE3210" s="89"/>
      <c r="AF3210" s="90"/>
      <c r="AG3210" s="91"/>
      <c r="AH3210" s="88"/>
      <c r="AI3210" s="88"/>
      <c r="AJ3210" s="88"/>
      <c r="AK3210" s="88"/>
      <c r="AL3210" s="88"/>
      <c r="AM3210" s="88"/>
      <c r="AN3210" s="88"/>
      <c r="AO3210" s="88"/>
      <c r="AP3210" s="88"/>
      <c r="AQ3210" s="88"/>
      <c r="AR3210" s="88"/>
      <c r="AS3210" s="88"/>
      <c r="AT3210" s="90"/>
      <c r="AU3210" s="91"/>
      <c r="AV3210" s="88"/>
      <c r="AW3210" s="88"/>
      <c r="AX3210" s="38"/>
      <c r="AZ3210" s="141"/>
      <c r="BE3210" s="168"/>
      <c r="BF3210" s="168"/>
      <c r="BG3210" s="168"/>
      <c r="BH3210" s="168"/>
      <c r="BI3210" s="168"/>
      <c r="BJ3210" s="168"/>
      <c r="BK3210" s="168"/>
      <c r="BL3210" s="168"/>
      <c r="BM3210" s="168"/>
      <c r="DK3210" s="168"/>
      <c r="DL3210" s="168"/>
      <c r="DM3210" s="168"/>
      <c r="DN3210" s="168"/>
      <c r="DO3210" s="168"/>
      <c r="DP3210" s="168"/>
      <c r="DQ3210" s="168"/>
      <c r="DR3210" s="168"/>
      <c r="DS3210" s="168"/>
      <c r="DT3210" s="168"/>
      <c r="DU3210" s="168"/>
      <c r="DV3210" s="168"/>
      <c r="DW3210" s="168"/>
      <c r="DX3210" s="168"/>
      <c r="DY3210" s="168"/>
      <c r="DZ3210" s="168"/>
      <c r="EA3210" s="168"/>
      <c r="EB3210" s="168"/>
      <c r="EC3210" s="168"/>
      <c r="ED3210" s="168"/>
      <c r="EE3210" s="168"/>
      <c r="EF3210" s="168"/>
      <c r="EG3210" s="168"/>
      <c r="EH3210" s="168"/>
      <c r="EI3210" s="168"/>
      <c r="EJ3210" s="168"/>
      <c r="EK3210" s="168"/>
      <c r="EL3210" s="168"/>
      <c r="EM3210" s="168"/>
      <c r="EN3210" s="168"/>
      <c r="EO3210" s="168"/>
      <c r="EP3210" s="168"/>
      <c r="EQ3210" s="168"/>
      <c r="ER3210" s="168"/>
      <c r="ES3210" s="168"/>
      <c r="ET3210" s="168"/>
      <c r="EU3210" s="168"/>
      <c r="EV3210" s="168"/>
      <c r="EW3210" s="168"/>
      <c r="EX3210" s="168"/>
      <c r="EY3210" s="168"/>
      <c r="EZ3210" s="168"/>
      <c r="FA3210" s="168"/>
      <c r="FB3210" s="168"/>
      <c r="FC3210" s="168"/>
      <c r="FD3210" s="168"/>
    </row>
    <row r="3211" spans="1:160" s="5" customFormat="1" ht="24.9" customHeight="1" x14ac:dyDescent="0.3">
      <c r="A3211" s="263"/>
      <c r="B3211" s="263"/>
      <c r="C3211" s="265"/>
      <c r="D3211" s="481"/>
      <c r="E3211" s="482"/>
      <c r="F3211" s="482"/>
      <c r="G3211" s="482"/>
      <c r="H3211" s="482"/>
      <c r="I3211" s="482"/>
      <c r="J3211" s="482"/>
      <c r="K3211" s="482"/>
      <c r="L3211" s="482"/>
      <c r="M3211" s="483"/>
      <c r="N3211" s="16"/>
      <c r="O3211" s="529"/>
      <c r="P3211" s="530"/>
      <c r="Q3211" s="8"/>
      <c r="R3211" s="8"/>
      <c r="S3211" s="8"/>
      <c r="T3211" s="9"/>
      <c r="U3211" s="17"/>
      <c r="V3211" s="33"/>
      <c r="W3211" s="57"/>
      <c r="X3211" s="86"/>
      <c r="Y3211" s="33"/>
      <c r="Z3211" s="36"/>
      <c r="AA3211" s="36"/>
      <c r="AC3211" s="76"/>
      <c r="AD3211" s="89"/>
      <c r="AE3211" s="89"/>
      <c r="AF3211" s="90"/>
      <c r="AG3211" s="91"/>
      <c r="AH3211" s="88"/>
      <c r="AI3211" s="88"/>
      <c r="AJ3211" s="88"/>
      <c r="AK3211" s="88"/>
      <c r="AL3211" s="88"/>
      <c r="AM3211" s="88"/>
      <c r="AN3211" s="88"/>
      <c r="AO3211" s="88"/>
      <c r="AP3211" s="88"/>
      <c r="AQ3211" s="88"/>
      <c r="AR3211" s="88"/>
      <c r="AS3211" s="88"/>
      <c r="AT3211" s="90"/>
      <c r="AU3211" s="91"/>
      <c r="AV3211" s="88"/>
      <c r="AW3211" s="88"/>
      <c r="AX3211" s="38"/>
      <c r="AZ3211" s="141"/>
      <c r="BE3211" s="168"/>
      <c r="BF3211" s="168"/>
      <c r="BG3211" s="168"/>
      <c r="BH3211" s="168"/>
      <c r="BI3211" s="168"/>
      <c r="BJ3211" s="168"/>
      <c r="BK3211" s="168"/>
      <c r="BL3211" s="168"/>
      <c r="BM3211" s="168"/>
      <c r="DK3211" s="168"/>
      <c r="DL3211" s="168"/>
      <c r="DM3211" s="168"/>
      <c r="DN3211" s="168"/>
      <c r="DO3211" s="168"/>
      <c r="DP3211" s="168"/>
      <c r="DQ3211" s="168"/>
      <c r="DR3211" s="168"/>
      <c r="DS3211" s="168"/>
      <c r="DT3211" s="168"/>
      <c r="DU3211" s="168"/>
      <c r="DV3211" s="168"/>
      <c r="DW3211" s="168"/>
      <c r="DX3211" s="168"/>
      <c r="DY3211" s="168"/>
      <c r="DZ3211" s="168"/>
      <c r="EA3211" s="168"/>
      <c r="EB3211" s="168"/>
      <c r="EC3211" s="168"/>
      <c r="ED3211" s="168"/>
      <c r="EE3211" s="168"/>
      <c r="EF3211" s="168"/>
      <c r="EG3211" s="168"/>
      <c r="EH3211" s="168"/>
      <c r="EI3211" s="168"/>
      <c r="EJ3211" s="168"/>
      <c r="EK3211" s="168"/>
      <c r="EL3211" s="168"/>
      <c r="EM3211" s="168"/>
      <c r="EN3211" s="168"/>
      <c r="EO3211" s="168"/>
      <c r="EP3211" s="168"/>
      <c r="EQ3211" s="168"/>
      <c r="ER3211" s="168"/>
      <c r="ES3211" s="168"/>
      <c r="ET3211" s="168"/>
      <c r="EU3211" s="168"/>
      <c r="EV3211" s="168"/>
      <c r="EW3211" s="168"/>
      <c r="EX3211" s="168"/>
      <c r="EY3211" s="168"/>
      <c r="EZ3211" s="168"/>
      <c r="FA3211" s="168"/>
      <c r="FB3211" s="168"/>
      <c r="FC3211" s="168"/>
      <c r="FD3211" s="168"/>
    </row>
    <row r="3212" spans="1:160" s="5" customFormat="1" ht="24.9" customHeight="1" x14ac:dyDescent="0.3">
      <c r="A3212" s="263"/>
      <c r="B3212" s="263"/>
      <c r="C3212" s="265"/>
      <c r="D3212" s="481"/>
      <c r="E3212" s="482"/>
      <c r="F3212" s="482"/>
      <c r="G3212" s="482"/>
      <c r="H3212" s="482"/>
      <c r="I3212" s="482"/>
      <c r="J3212" s="482"/>
      <c r="K3212" s="482"/>
      <c r="L3212" s="482"/>
      <c r="M3212" s="483"/>
      <c r="N3212" s="16"/>
      <c r="O3212" s="529"/>
      <c r="P3212" s="530"/>
      <c r="Q3212" s="8"/>
      <c r="R3212" s="8"/>
      <c r="S3212" s="8"/>
      <c r="T3212" s="9"/>
      <c r="U3212" s="17"/>
      <c r="V3212" s="33"/>
      <c r="W3212" s="57"/>
      <c r="X3212" s="86"/>
      <c r="Y3212" s="33"/>
      <c r="Z3212" s="36"/>
      <c r="AA3212" s="36"/>
      <c r="AC3212" s="76"/>
      <c r="AD3212" s="89"/>
      <c r="AE3212" s="89"/>
      <c r="AF3212" s="90"/>
      <c r="AG3212" s="91"/>
      <c r="AH3212" s="88"/>
      <c r="AI3212" s="88"/>
      <c r="AJ3212" s="88"/>
      <c r="AK3212" s="88"/>
      <c r="AL3212" s="88"/>
      <c r="AM3212" s="88"/>
      <c r="AN3212" s="88"/>
      <c r="AO3212" s="88"/>
      <c r="AP3212" s="88"/>
      <c r="AQ3212" s="88"/>
      <c r="AR3212" s="88"/>
      <c r="AS3212" s="88"/>
      <c r="AT3212" s="90"/>
      <c r="AU3212" s="91"/>
      <c r="AV3212" s="88"/>
      <c r="AW3212" s="88"/>
      <c r="AX3212" s="38"/>
      <c r="AZ3212" s="141"/>
      <c r="BE3212" s="168"/>
      <c r="BF3212" s="168"/>
      <c r="BG3212" s="168"/>
      <c r="BH3212" s="168"/>
      <c r="BI3212" s="168"/>
      <c r="BJ3212" s="168"/>
      <c r="BK3212" s="168"/>
      <c r="BL3212" s="168"/>
      <c r="BM3212" s="168"/>
      <c r="DK3212" s="168"/>
      <c r="DL3212" s="168"/>
      <c r="DM3212" s="168"/>
      <c r="DN3212" s="168"/>
      <c r="DO3212" s="168"/>
      <c r="DP3212" s="168"/>
      <c r="DQ3212" s="168"/>
      <c r="DR3212" s="168"/>
      <c r="DS3212" s="168"/>
      <c r="DT3212" s="168"/>
      <c r="DU3212" s="168"/>
      <c r="DV3212" s="168"/>
      <c r="DW3212" s="168"/>
      <c r="DX3212" s="168"/>
      <c r="DY3212" s="168"/>
      <c r="DZ3212" s="168"/>
      <c r="EA3212" s="168"/>
      <c r="EB3212" s="168"/>
      <c r="EC3212" s="168"/>
      <c r="ED3212" s="168"/>
      <c r="EE3212" s="168"/>
      <c r="EF3212" s="168"/>
      <c r="EG3212" s="168"/>
      <c r="EH3212" s="168"/>
      <c r="EI3212" s="168"/>
      <c r="EJ3212" s="168"/>
      <c r="EK3212" s="168"/>
      <c r="EL3212" s="168"/>
      <c r="EM3212" s="168"/>
      <c r="EN3212" s="168"/>
      <c r="EO3212" s="168"/>
      <c r="EP3212" s="168"/>
      <c r="EQ3212" s="168"/>
      <c r="ER3212" s="168"/>
      <c r="ES3212" s="168"/>
      <c r="ET3212" s="168"/>
      <c r="EU3212" s="168"/>
      <c r="EV3212" s="168"/>
      <c r="EW3212" s="168"/>
      <c r="EX3212" s="168"/>
      <c r="EY3212" s="168"/>
      <c r="EZ3212" s="168"/>
      <c r="FA3212" s="168"/>
      <c r="FB3212" s="168"/>
      <c r="FC3212" s="168"/>
      <c r="FD3212" s="168"/>
    </row>
    <row r="3213" spans="1:160" s="5" customFormat="1" ht="24.9" customHeight="1" x14ac:dyDescent="0.3">
      <c r="A3213" s="263"/>
      <c r="B3213" s="263"/>
      <c r="C3213" s="265"/>
      <c r="D3213" s="481"/>
      <c r="E3213" s="482"/>
      <c r="F3213" s="482"/>
      <c r="G3213" s="482"/>
      <c r="H3213" s="482"/>
      <c r="I3213" s="482"/>
      <c r="J3213" s="482"/>
      <c r="K3213" s="482"/>
      <c r="L3213" s="482"/>
      <c r="M3213" s="483"/>
      <c r="N3213" s="16"/>
      <c r="O3213" s="529"/>
      <c r="P3213" s="530"/>
      <c r="Q3213" s="8"/>
      <c r="R3213" s="8"/>
      <c r="S3213" s="8"/>
      <c r="T3213" s="9"/>
      <c r="U3213" s="17"/>
      <c r="V3213" s="33"/>
      <c r="W3213" s="57"/>
      <c r="X3213" s="86"/>
      <c r="Y3213" s="33"/>
      <c r="Z3213" s="36"/>
      <c r="AA3213" s="36"/>
      <c r="AC3213" s="76"/>
      <c r="AD3213" s="89"/>
      <c r="AE3213" s="89"/>
      <c r="AF3213" s="90"/>
      <c r="AG3213" s="91"/>
      <c r="AH3213" s="88"/>
      <c r="AI3213" s="88"/>
      <c r="AJ3213" s="88"/>
      <c r="AK3213" s="88"/>
      <c r="AL3213" s="88"/>
      <c r="AM3213" s="88"/>
      <c r="AN3213" s="88"/>
      <c r="AO3213" s="88"/>
      <c r="AP3213" s="88"/>
      <c r="AQ3213" s="88"/>
      <c r="AR3213" s="88"/>
      <c r="AS3213" s="88"/>
      <c r="AT3213" s="90"/>
      <c r="AU3213" s="91"/>
      <c r="AV3213" s="88"/>
      <c r="AW3213" s="88"/>
      <c r="AX3213" s="38"/>
      <c r="AZ3213" s="141"/>
      <c r="BE3213" s="168"/>
      <c r="BF3213" s="168"/>
      <c r="BG3213" s="168"/>
      <c r="BH3213" s="168"/>
      <c r="BI3213" s="168"/>
      <c r="BJ3213" s="168"/>
      <c r="BK3213" s="168"/>
      <c r="BL3213" s="168"/>
      <c r="BM3213" s="168"/>
      <c r="DK3213" s="168"/>
      <c r="DL3213" s="168"/>
      <c r="DM3213" s="168"/>
      <c r="DN3213" s="168"/>
      <c r="DO3213" s="168"/>
      <c r="DP3213" s="168"/>
      <c r="DQ3213" s="168"/>
      <c r="DR3213" s="168"/>
      <c r="DS3213" s="168"/>
      <c r="DT3213" s="168"/>
      <c r="DU3213" s="168"/>
      <c r="DV3213" s="168"/>
      <c r="DW3213" s="168"/>
      <c r="DX3213" s="168"/>
      <c r="DY3213" s="168"/>
      <c r="DZ3213" s="168"/>
      <c r="EA3213" s="168"/>
      <c r="EB3213" s="168"/>
      <c r="EC3213" s="168"/>
      <c r="ED3213" s="168"/>
      <c r="EE3213" s="168"/>
      <c r="EF3213" s="168"/>
      <c r="EG3213" s="168"/>
      <c r="EH3213" s="168"/>
      <c r="EI3213" s="168"/>
      <c r="EJ3213" s="168"/>
      <c r="EK3213" s="168"/>
      <c r="EL3213" s="168"/>
      <c r="EM3213" s="168"/>
      <c r="EN3213" s="168"/>
      <c r="EO3213" s="168"/>
      <c r="EP3213" s="168"/>
      <c r="EQ3213" s="168"/>
      <c r="ER3213" s="168"/>
      <c r="ES3213" s="168"/>
      <c r="ET3213" s="168"/>
      <c r="EU3213" s="168"/>
      <c r="EV3213" s="168"/>
      <c r="EW3213" s="168"/>
      <c r="EX3213" s="168"/>
      <c r="EY3213" s="168"/>
      <c r="EZ3213" s="168"/>
      <c r="FA3213" s="168"/>
      <c r="FB3213" s="168"/>
      <c r="FC3213" s="168"/>
      <c r="FD3213" s="168"/>
    </row>
    <row r="3214" spans="1:160" s="5" customFormat="1" ht="24.9" customHeight="1" x14ac:dyDescent="0.3">
      <c r="A3214" s="263"/>
      <c r="B3214" s="263"/>
      <c r="C3214" s="265"/>
      <c r="D3214" s="481"/>
      <c r="E3214" s="482"/>
      <c r="F3214" s="482"/>
      <c r="G3214" s="482"/>
      <c r="H3214" s="482"/>
      <c r="I3214" s="482"/>
      <c r="J3214" s="482"/>
      <c r="K3214" s="482"/>
      <c r="L3214" s="482"/>
      <c r="M3214" s="483"/>
      <c r="N3214" s="16"/>
      <c r="O3214" s="529"/>
      <c r="P3214" s="530"/>
      <c r="Q3214" s="8"/>
      <c r="R3214" s="8"/>
      <c r="S3214" s="8"/>
      <c r="T3214" s="9"/>
      <c r="U3214" s="17"/>
      <c r="V3214" s="33"/>
      <c r="W3214" s="57"/>
      <c r="X3214" s="86"/>
      <c r="Y3214" s="33"/>
      <c r="Z3214" s="36"/>
      <c r="AA3214" s="36"/>
      <c r="AC3214" s="76"/>
      <c r="AD3214" s="89"/>
      <c r="AE3214" s="89"/>
      <c r="AF3214" s="90"/>
      <c r="AG3214" s="91"/>
      <c r="AH3214" s="88"/>
      <c r="AI3214" s="88"/>
      <c r="AJ3214" s="88"/>
      <c r="AK3214" s="88"/>
      <c r="AL3214" s="88"/>
      <c r="AM3214" s="88"/>
      <c r="AN3214" s="88"/>
      <c r="AO3214" s="88"/>
      <c r="AP3214" s="88"/>
      <c r="AQ3214" s="88"/>
      <c r="AR3214" s="88"/>
      <c r="AS3214" s="88"/>
      <c r="AT3214" s="90"/>
      <c r="AU3214" s="91"/>
      <c r="AV3214" s="88"/>
      <c r="AW3214" s="88"/>
      <c r="AX3214" s="38"/>
      <c r="AZ3214" s="141"/>
      <c r="BE3214" s="168"/>
      <c r="BF3214" s="168"/>
      <c r="BG3214" s="168"/>
      <c r="BH3214" s="168"/>
      <c r="BI3214" s="168"/>
      <c r="BJ3214" s="168"/>
      <c r="BK3214" s="168"/>
      <c r="BL3214" s="168"/>
      <c r="BM3214" s="168"/>
      <c r="DK3214" s="168"/>
      <c r="DL3214" s="168"/>
      <c r="DM3214" s="168"/>
      <c r="DN3214" s="168"/>
      <c r="DO3214" s="168"/>
      <c r="DP3214" s="168"/>
      <c r="DQ3214" s="168"/>
      <c r="DR3214" s="168"/>
      <c r="DS3214" s="168"/>
      <c r="DT3214" s="168"/>
      <c r="DU3214" s="168"/>
      <c r="DV3214" s="168"/>
      <c r="DW3214" s="168"/>
      <c r="DX3214" s="168"/>
      <c r="DY3214" s="168"/>
      <c r="DZ3214" s="168"/>
      <c r="EA3214" s="168"/>
      <c r="EB3214" s="168"/>
      <c r="EC3214" s="168"/>
      <c r="ED3214" s="168"/>
      <c r="EE3214" s="168"/>
      <c r="EF3214" s="168"/>
      <c r="EG3214" s="168"/>
      <c r="EH3214" s="168"/>
      <c r="EI3214" s="168"/>
      <c r="EJ3214" s="168"/>
      <c r="EK3214" s="168"/>
      <c r="EL3214" s="168"/>
      <c r="EM3214" s="168"/>
      <c r="EN3214" s="168"/>
      <c r="EO3214" s="168"/>
      <c r="EP3214" s="168"/>
      <c r="EQ3214" s="168"/>
      <c r="ER3214" s="168"/>
      <c r="ES3214" s="168"/>
      <c r="ET3214" s="168"/>
      <c r="EU3214" s="168"/>
      <c r="EV3214" s="168"/>
      <c r="EW3214" s="168"/>
      <c r="EX3214" s="168"/>
      <c r="EY3214" s="168"/>
      <c r="EZ3214" s="168"/>
      <c r="FA3214" s="168"/>
      <c r="FB3214" s="168"/>
      <c r="FC3214" s="168"/>
      <c r="FD3214" s="168"/>
    </row>
    <row r="3215" spans="1:160" s="5" customFormat="1" ht="24.9" customHeight="1" x14ac:dyDescent="0.3">
      <c r="A3215" s="263"/>
      <c r="B3215" s="263"/>
      <c r="C3215" s="265"/>
      <c r="D3215" s="481"/>
      <c r="E3215" s="482"/>
      <c r="F3215" s="482"/>
      <c r="G3215" s="482"/>
      <c r="H3215" s="482"/>
      <c r="I3215" s="482"/>
      <c r="J3215" s="482"/>
      <c r="K3215" s="482"/>
      <c r="L3215" s="482"/>
      <c r="M3215" s="483"/>
      <c r="N3215" s="16"/>
      <c r="O3215" s="529"/>
      <c r="P3215" s="530"/>
      <c r="Q3215" s="8"/>
      <c r="R3215" s="8"/>
      <c r="S3215" s="8"/>
      <c r="T3215" s="9"/>
      <c r="U3215" s="17"/>
      <c r="V3215" s="33"/>
      <c r="W3215" s="57"/>
      <c r="X3215" s="86"/>
      <c r="Y3215" s="33"/>
      <c r="Z3215" s="36"/>
      <c r="AA3215" s="36"/>
      <c r="AC3215" s="76"/>
      <c r="AD3215" s="89"/>
      <c r="AE3215" s="89"/>
      <c r="AF3215" s="90"/>
      <c r="AG3215" s="92"/>
      <c r="AH3215" s="88"/>
      <c r="AI3215" s="88"/>
      <c r="AJ3215" s="88"/>
      <c r="AK3215" s="88"/>
      <c r="AL3215" s="88"/>
      <c r="AM3215" s="88"/>
      <c r="AN3215" s="88"/>
      <c r="AO3215" s="88"/>
      <c r="AP3215" s="88"/>
      <c r="AQ3215" s="88"/>
      <c r="AR3215" s="88"/>
      <c r="AS3215" s="88"/>
      <c r="AT3215" s="90"/>
      <c r="AU3215" s="92"/>
      <c r="AV3215" s="88"/>
      <c r="AW3215" s="88"/>
      <c r="AX3215" s="38"/>
      <c r="AZ3215" s="141"/>
      <c r="BE3215" s="168"/>
      <c r="BF3215" s="168"/>
      <c r="BG3215" s="168"/>
      <c r="BH3215" s="168"/>
      <c r="BI3215" s="168"/>
      <c r="BJ3215" s="168"/>
      <c r="BK3215" s="168"/>
      <c r="BL3215" s="168"/>
      <c r="BM3215" s="168"/>
      <c r="DK3215" s="168"/>
      <c r="DL3215" s="168"/>
      <c r="DM3215" s="168"/>
      <c r="DN3215" s="168"/>
      <c r="DO3215" s="168"/>
      <c r="DP3215" s="168"/>
      <c r="DQ3215" s="168"/>
      <c r="DR3215" s="168"/>
      <c r="DS3215" s="168"/>
      <c r="DT3215" s="168"/>
      <c r="DU3215" s="168"/>
      <c r="DV3215" s="168"/>
      <c r="DW3215" s="168"/>
      <c r="DX3215" s="168"/>
      <c r="DY3215" s="168"/>
      <c r="DZ3215" s="168"/>
      <c r="EA3215" s="168"/>
      <c r="EB3215" s="168"/>
      <c r="EC3215" s="168"/>
      <c r="ED3215" s="168"/>
      <c r="EE3215" s="168"/>
      <c r="EF3215" s="168"/>
      <c r="EG3215" s="168"/>
      <c r="EH3215" s="168"/>
      <c r="EI3215" s="168"/>
      <c r="EJ3215" s="168"/>
      <c r="EK3215" s="168"/>
      <c r="EL3215" s="168"/>
      <c r="EM3215" s="168"/>
      <c r="EN3215" s="168"/>
      <c r="EO3215" s="168"/>
      <c r="EP3215" s="168"/>
      <c r="EQ3215" s="168"/>
      <c r="ER3215" s="168"/>
      <c r="ES3215" s="168"/>
      <c r="ET3215" s="168"/>
      <c r="EU3215" s="168"/>
      <c r="EV3215" s="168"/>
      <c r="EW3215" s="168"/>
      <c r="EX3215" s="168"/>
      <c r="EY3215" s="168"/>
      <c r="EZ3215" s="168"/>
      <c r="FA3215" s="168"/>
      <c r="FB3215" s="168"/>
      <c r="FC3215" s="168"/>
      <c r="FD3215" s="168"/>
    </row>
    <row r="3216" spans="1:160" s="5" customFormat="1" ht="24.9" customHeight="1" x14ac:dyDescent="0.3">
      <c r="A3216" s="263"/>
      <c r="B3216" s="263"/>
      <c r="C3216" s="265"/>
      <c r="D3216" s="481"/>
      <c r="E3216" s="482"/>
      <c r="F3216" s="482"/>
      <c r="G3216" s="482"/>
      <c r="H3216" s="482"/>
      <c r="I3216" s="482"/>
      <c r="J3216" s="482"/>
      <c r="K3216" s="482"/>
      <c r="L3216" s="482"/>
      <c r="M3216" s="483"/>
      <c r="N3216" s="16"/>
      <c r="O3216" s="529"/>
      <c r="P3216" s="530"/>
      <c r="Q3216" s="8"/>
      <c r="R3216" s="8"/>
      <c r="S3216" s="8"/>
      <c r="T3216" s="9"/>
      <c r="U3216" s="17"/>
      <c r="V3216" s="33"/>
      <c r="W3216" s="57"/>
      <c r="X3216" s="86"/>
      <c r="Y3216" s="33"/>
      <c r="Z3216" s="36"/>
      <c r="AA3216" s="36"/>
      <c r="AC3216" s="76"/>
      <c r="AD3216" s="89"/>
      <c r="AE3216" s="89"/>
      <c r="AF3216" s="90"/>
      <c r="AG3216" s="92"/>
      <c r="AH3216" s="88"/>
      <c r="AI3216" s="88"/>
      <c r="AJ3216" s="88"/>
      <c r="AK3216" s="88"/>
      <c r="AL3216" s="88"/>
      <c r="AM3216" s="88"/>
      <c r="AN3216" s="88"/>
      <c r="AO3216" s="88"/>
      <c r="AP3216" s="88"/>
      <c r="AQ3216" s="88"/>
      <c r="AR3216" s="88"/>
      <c r="AS3216" s="88"/>
      <c r="AT3216" s="90"/>
      <c r="AU3216" s="92"/>
      <c r="AV3216" s="88"/>
      <c r="AW3216" s="88"/>
      <c r="AX3216" s="38"/>
      <c r="AZ3216" s="141"/>
      <c r="BE3216" s="168"/>
      <c r="BF3216" s="168"/>
      <c r="BG3216" s="168"/>
      <c r="BH3216" s="168"/>
      <c r="BI3216" s="168"/>
      <c r="BJ3216" s="168"/>
      <c r="BK3216" s="168"/>
      <c r="BL3216" s="168"/>
      <c r="BM3216" s="168"/>
      <c r="DK3216" s="168"/>
      <c r="DL3216" s="168"/>
      <c r="DM3216" s="168"/>
      <c r="DN3216" s="168"/>
      <c r="DO3216" s="168"/>
      <c r="DP3216" s="168"/>
      <c r="DQ3216" s="168"/>
      <c r="DR3216" s="168"/>
      <c r="DS3216" s="168"/>
      <c r="DT3216" s="168"/>
      <c r="DU3216" s="168"/>
      <c r="DV3216" s="168"/>
      <c r="DW3216" s="168"/>
      <c r="DX3216" s="168"/>
      <c r="DY3216" s="168"/>
      <c r="DZ3216" s="168"/>
      <c r="EA3216" s="168"/>
      <c r="EB3216" s="168"/>
      <c r="EC3216" s="168"/>
      <c r="ED3216" s="168"/>
      <c r="EE3216" s="168"/>
      <c r="EF3216" s="168"/>
      <c r="EG3216" s="168"/>
      <c r="EH3216" s="168"/>
      <c r="EI3216" s="168"/>
      <c r="EJ3216" s="168"/>
      <c r="EK3216" s="168"/>
      <c r="EL3216" s="168"/>
      <c r="EM3216" s="168"/>
      <c r="EN3216" s="168"/>
      <c r="EO3216" s="168"/>
      <c r="EP3216" s="168"/>
      <c r="EQ3216" s="168"/>
      <c r="ER3216" s="168"/>
      <c r="ES3216" s="168"/>
      <c r="ET3216" s="168"/>
      <c r="EU3216" s="168"/>
      <c r="EV3216" s="168"/>
      <c r="EW3216" s="168"/>
      <c r="EX3216" s="168"/>
      <c r="EY3216" s="168"/>
      <c r="EZ3216" s="168"/>
      <c r="FA3216" s="168"/>
      <c r="FB3216" s="168"/>
      <c r="FC3216" s="168"/>
      <c r="FD3216" s="168"/>
    </row>
    <row r="3217" spans="1:160" s="5" customFormat="1" ht="24.9" customHeight="1" x14ac:dyDescent="0.3">
      <c r="A3217" s="263"/>
      <c r="B3217" s="263"/>
      <c r="C3217" s="265"/>
      <c r="D3217" s="481"/>
      <c r="E3217" s="482"/>
      <c r="F3217" s="482"/>
      <c r="G3217" s="482"/>
      <c r="H3217" s="482"/>
      <c r="I3217" s="482"/>
      <c r="J3217" s="482"/>
      <c r="K3217" s="482"/>
      <c r="L3217" s="482"/>
      <c r="M3217" s="483"/>
      <c r="N3217" s="16"/>
      <c r="O3217" s="529"/>
      <c r="P3217" s="530"/>
      <c r="Q3217" s="8"/>
      <c r="R3217" s="8"/>
      <c r="S3217" s="8"/>
      <c r="T3217" s="9"/>
      <c r="U3217" s="17"/>
      <c r="V3217" s="33"/>
      <c r="W3217" s="57"/>
      <c r="X3217" s="86"/>
      <c r="Y3217" s="33"/>
      <c r="Z3217" s="36"/>
      <c r="AA3217" s="36"/>
      <c r="AC3217" s="76"/>
      <c r="AD3217" s="89"/>
      <c r="AE3217" s="89"/>
      <c r="AF3217" s="90"/>
      <c r="AG3217" s="92"/>
      <c r="AH3217" s="88"/>
      <c r="AI3217" s="88"/>
      <c r="AJ3217" s="88"/>
      <c r="AK3217" s="88"/>
      <c r="AL3217" s="88"/>
      <c r="AM3217" s="88"/>
      <c r="AN3217" s="88"/>
      <c r="AO3217" s="88"/>
      <c r="AP3217" s="88"/>
      <c r="AQ3217" s="88"/>
      <c r="AR3217" s="88"/>
      <c r="AS3217" s="88"/>
      <c r="AT3217" s="90"/>
      <c r="AU3217" s="92"/>
      <c r="AV3217" s="88"/>
      <c r="AW3217" s="88"/>
      <c r="AX3217" s="38"/>
      <c r="AZ3217" s="141"/>
      <c r="BE3217" s="168"/>
      <c r="BF3217" s="168"/>
      <c r="BG3217" s="168"/>
      <c r="BH3217" s="168"/>
      <c r="BI3217" s="168"/>
      <c r="BJ3217" s="168"/>
      <c r="BK3217" s="168"/>
      <c r="BL3217" s="168"/>
      <c r="BM3217" s="168"/>
      <c r="DK3217" s="168"/>
      <c r="DL3217" s="168"/>
      <c r="DM3217" s="168"/>
      <c r="DN3217" s="168"/>
      <c r="DO3217" s="168"/>
      <c r="DP3217" s="168"/>
      <c r="DQ3217" s="168"/>
      <c r="DR3217" s="168"/>
      <c r="DS3217" s="168"/>
      <c r="DT3217" s="168"/>
      <c r="DU3217" s="168"/>
      <c r="DV3217" s="168"/>
      <c r="DW3217" s="168"/>
      <c r="DX3217" s="168"/>
      <c r="DY3217" s="168"/>
      <c r="DZ3217" s="168"/>
      <c r="EA3217" s="168"/>
      <c r="EB3217" s="168"/>
      <c r="EC3217" s="168"/>
      <c r="ED3217" s="168"/>
      <c r="EE3217" s="168"/>
      <c r="EF3217" s="168"/>
      <c r="EG3217" s="168"/>
      <c r="EH3217" s="168"/>
      <c r="EI3217" s="168"/>
      <c r="EJ3217" s="168"/>
      <c r="EK3217" s="168"/>
      <c r="EL3217" s="168"/>
      <c r="EM3217" s="168"/>
      <c r="EN3217" s="168"/>
      <c r="EO3217" s="168"/>
      <c r="EP3217" s="168"/>
      <c r="EQ3217" s="168"/>
      <c r="ER3217" s="168"/>
      <c r="ES3217" s="168"/>
      <c r="ET3217" s="168"/>
      <c r="EU3217" s="168"/>
      <c r="EV3217" s="168"/>
      <c r="EW3217" s="168"/>
      <c r="EX3217" s="168"/>
      <c r="EY3217" s="168"/>
      <c r="EZ3217" s="168"/>
      <c r="FA3217" s="168"/>
      <c r="FB3217" s="168"/>
      <c r="FC3217" s="168"/>
      <c r="FD3217" s="168"/>
    </row>
    <row r="3218" spans="1:160" s="5" customFormat="1" ht="24.9" customHeight="1" x14ac:dyDescent="0.3">
      <c r="A3218" s="263"/>
      <c r="B3218" s="263"/>
      <c r="C3218" s="265"/>
      <c r="D3218" s="481"/>
      <c r="E3218" s="482"/>
      <c r="F3218" s="482"/>
      <c r="G3218" s="482"/>
      <c r="H3218" s="482"/>
      <c r="I3218" s="482"/>
      <c r="J3218" s="482"/>
      <c r="K3218" s="482"/>
      <c r="L3218" s="482"/>
      <c r="M3218" s="483"/>
      <c r="N3218" s="16"/>
      <c r="O3218" s="529"/>
      <c r="P3218" s="530"/>
      <c r="Q3218" s="8"/>
      <c r="R3218" s="8"/>
      <c r="S3218" s="8"/>
      <c r="T3218" s="9"/>
      <c r="U3218" s="17"/>
      <c r="V3218" s="33"/>
      <c r="W3218" s="57"/>
      <c r="X3218" s="86"/>
      <c r="Y3218" s="33"/>
      <c r="Z3218" s="36"/>
      <c r="AA3218" s="36"/>
      <c r="AC3218" s="76"/>
      <c r="AD3218" s="89"/>
      <c r="AE3218" s="89"/>
      <c r="AF3218" s="90"/>
      <c r="AG3218" s="92"/>
      <c r="AH3218" s="88"/>
      <c r="AI3218" s="88"/>
      <c r="AJ3218" s="88"/>
      <c r="AK3218" s="88"/>
      <c r="AL3218" s="88"/>
      <c r="AM3218" s="88"/>
      <c r="AN3218" s="88"/>
      <c r="AO3218" s="88"/>
      <c r="AP3218" s="88"/>
      <c r="AQ3218" s="88"/>
      <c r="AR3218" s="88"/>
      <c r="AS3218" s="88"/>
      <c r="AT3218" s="90"/>
      <c r="AU3218" s="92"/>
      <c r="AV3218" s="88"/>
      <c r="AW3218" s="88"/>
      <c r="AX3218" s="38"/>
      <c r="AZ3218" s="141"/>
      <c r="BE3218" s="168"/>
      <c r="BF3218" s="168"/>
      <c r="BG3218" s="168"/>
      <c r="BH3218" s="168"/>
      <c r="BI3218" s="168"/>
      <c r="BJ3218" s="168"/>
      <c r="BK3218" s="168"/>
      <c r="BL3218" s="168"/>
      <c r="BM3218" s="168"/>
      <c r="DK3218" s="168"/>
      <c r="DL3218" s="168"/>
      <c r="DM3218" s="168"/>
      <c r="DN3218" s="168"/>
      <c r="DO3218" s="168"/>
      <c r="DP3218" s="168"/>
      <c r="DQ3218" s="168"/>
      <c r="DR3218" s="168"/>
      <c r="DS3218" s="168"/>
      <c r="DT3218" s="168"/>
      <c r="DU3218" s="168"/>
      <c r="DV3218" s="168"/>
      <c r="DW3218" s="168"/>
      <c r="DX3218" s="168"/>
      <c r="DY3218" s="168"/>
      <c r="DZ3218" s="168"/>
      <c r="EA3218" s="168"/>
      <c r="EB3218" s="168"/>
      <c r="EC3218" s="168"/>
      <c r="ED3218" s="168"/>
      <c r="EE3218" s="168"/>
      <c r="EF3218" s="168"/>
      <c r="EG3218" s="168"/>
      <c r="EH3218" s="168"/>
      <c r="EI3218" s="168"/>
      <c r="EJ3218" s="168"/>
      <c r="EK3218" s="168"/>
      <c r="EL3218" s="168"/>
      <c r="EM3218" s="168"/>
      <c r="EN3218" s="168"/>
      <c r="EO3218" s="168"/>
      <c r="EP3218" s="168"/>
      <c r="EQ3218" s="168"/>
      <c r="ER3218" s="168"/>
      <c r="ES3218" s="168"/>
      <c r="ET3218" s="168"/>
      <c r="EU3218" s="168"/>
      <c r="EV3218" s="168"/>
      <c r="EW3218" s="168"/>
      <c r="EX3218" s="168"/>
      <c r="EY3218" s="168"/>
      <c r="EZ3218" s="168"/>
      <c r="FA3218" s="168"/>
      <c r="FB3218" s="168"/>
      <c r="FC3218" s="168"/>
      <c r="FD3218" s="168"/>
    </row>
    <row r="3219" spans="1:160" s="5" customFormat="1" ht="24.9" customHeight="1" x14ac:dyDescent="0.3">
      <c r="A3219" s="263"/>
      <c r="B3219" s="263"/>
      <c r="C3219" s="265"/>
      <c r="D3219" s="481"/>
      <c r="E3219" s="482"/>
      <c r="F3219" s="482"/>
      <c r="G3219" s="482"/>
      <c r="H3219" s="482"/>
      <c r="I3219" s="482"/>
      <c r="J3219" s="482"/>
      <c r="K3219" s="482"/>
      <c r="L3219" s="482"/>
      <c r="M3219" s="483"/>
      <c r="N3219" s="16"/>
      <c r="O3219" s="529"/>
      <c r="P3219" s="530"/>
      <c r="Q3219" s="8"/>
      <c r="R3219" s="8"/>
      <c r="S3219" s="8"/>
      <c r="T3219" s="9"/>
      <c r="U3219" s="17"/>
      <c r="V3219" s="33"/>
      <c r="W3219" s="57"/>
      <c r="X3219" s="86"/>
      <c r="Y3219" s="33"/>
      <c r="Z3219" s="36"/>
      <c r="AA3219" s="36"/>
      <c r="AC3219" s="82"/>
      <c r="AD3219" s="89"/>
      <c r="AE3219" s="89"/>
      <c r="AF3219" s="90"/>
      <c r="AG3219" s="38"/>
      <c r="AH3219" s="88"/>
      <c r="AI3219" s="88"/>
      <c r="AJ3219" s="88"/>
      <c r="AK3219" s="88"/>
      <c r="AL3219" s="88"/>
      <c r="AM3219" s="88"/>
      <c r="AN3219" s="88"/>
      <c r="AO3219" s="88"/>
      <c r="AP3219" s="88"/>
      <c r="AQ3219" s="88"/>
      <c r="AR3219" s="88"/>
      <c r="AS3219" s="88"/>
      <c r="AT3219" s="90"/>
      <c r="AU3219" s="38"/>
      <c r="AV3219" s="88"/>
      <c r="AW3219" s="88"/>
      <c r="AX3219" s="38"/>
      <c r="AZ3219" s="141"/>
      <c r="BE3219" s="168"/>
      <c r="BF3219" s="168"/>
      <c r="BG3219" s="168"/>
      <c r="BH3219" s="168"/>
      <c r="BI3219" s="168"/>
      <c r="BJ3219" s="168"/>
      <c r="BK3219" s="168"/>
      <c r="BL3219" s="168"/>
      <c r="BM3219" s="168"/>
      <c r="DK3219" s="168"/>
      <c r="DL3219" s="168"/>
      <c r="DM3219" s="168"/>
      <c r="DN3219" s="168"/>
      <c r="DO3219" s="168"/>
      <c r="DP3219" s="168"/>
      <c r="DQ3219" s="168"/>
      <c r="DR3219" s="168"/>
      <c r="DS3219" s="168"/>
      <c r="DT3219" s="168"/>
      <c r="DU3219" s="168"/>
      <c r="DV3219" s="168"/>
      <c r="DW3219" s="168"/>
      <c r="DX3219" s="168"/>
      <c r="DY3219" s="168"/>
      <c r="DZ3219" s="168"/>
      <c r="EA3219" s="168"/>
      <c r="EB3219" s="168"/>
      <c r="EC3219" s="168"/>
      <c r="ED3219" s="168"/>
      <c r="EE3219" s="168"/>
      <c r="EF3219" s="168"/>
      <c r="EG3219" s="168"/>
      <c r="EH3219" s="168"/>
      <c r="EI3219" s="168"/>
      <c r="EJ3219" s="168"/>
      <c r="EK3219" s="168"/>
      <c r="EL3219" s="168"/>
      <c r="EM3219" s="168"/>
      <c r="EN3219" s="168"/>
      <c r="EO3219" s="168"/>
      <c r="EP3219" s="168"/>
      <c r="EQ3219" s="168"/>
      <c r="ER3219" s="168"/>
      <c r="ES3219" s="168"/>
      <c r="ET3219" s="168"/>
      <c r="EU3219" s="168"/>
      <c r="EV3219" s="168"/>
      <c r="EW3219" s="168"/>
      <c r="EX3219" s="168"/>
      <c r="EY3219" s="168"/>
      <c r="EZ3219" s="168"/>
      <c r="FA3219" s="168"/>
      <c r="FB3219" s="168"/>
      <c r="FC3219" s="168"/>
      <c r="FD3219" s="168"/>
    </row>
    <row r="3220" spans="1:160" s="5" customFormat="1" ht="24.9" customHeight="1" x14ac:dyDescent="0.3">
      <c r="A3220" s="263"/>
      <c r="B3220" s="263"/>
      <c r="C3220" s="265"/>
      <c r="D3220" s="481"/>
      <c r="E3220" s="482"/>
      <c r="F3220" s="482"/>
      <c r="G3220" s="482"/>
      <c r="H3220" s="482"/>
      <c r="I3220" s="482"/>
      <c r="J3220" s="482"/>
      <c r="K3220" s="482"/>
      <c r="L3220" s="482"/>
      <c r="M3220" s="483"/>
      <c r="N3220" s="16"/>
      <c r="O3220" s="529"/>
      <c r="P3220" s="530"/>
      <c r="Q3220" s="8"/>
      <c r="R3220" s="8"/>
      <c r="S3220" s="8"/>
      <c r="T3220" s="9"/>
      <c r="U3220" s="17"/>
      <c r="V3220" s="33"/>
      <c r="W3220" s="57"/>
      <c r="X3220" s="86"/>
      <c r="Y3220" s="33"/>
      <c r="Z3220" s="36"/>
      <c r="AA3220" s="36"/>
      <c r="AC3220" s="82"/>
      <c r="AD3220" s="89"/>
      <c r="AE3220" s="89"/>
      <c r="AF3220" s="90"/>
      <c r="AG3220" s="38"/>
      <c r="AH3220" s="88"/>
      <c r="AI3220" s="88"/>
      <c r="AJ3220" s="88"/>
      <c r="AK3220" s="88"/>
      <c r="AL3220" s="88"/>
      <c r="AM3220" s="88"/>
      <c r="AN3220" s="88"/>
      <c r="AO3220" s="88"/>
      <c r="AP3220" s="88"/>
      <c r="AQ3220" s="88"/>
      <c r="AR3220" s="88"/>
      <c r="AS3220" s="88"/>
      <c r="AT3220" s="90"/>
      <c r="AU3220" s="38"/>
      <c r="AV3220" s="88"/>
      <c r="AW3220" s="88"/>
      <c r="AX3220" s="38"/>
      <c r="AZ3220" s="141"/>
      <c r="BE3220" s="168"/>
      <c r="BF3220" s="168"/>
      <c r="BG3220" s="168"/>
      <c r="BH3220" s="168"/>
      <c r="BI3220" s="168"/>
      <c r="BJ3220" s="168"/>
      <c r="BK3220" s="168"/>
      <c r="BL3220" s="168"/>
      <c r="BM3220" s="168"/>
      <c r="DK3220" s="168"/>
      <c r="DL3220" s="168"/>
      <c r="DM3220" s="168"/>
      <c r="DN3220" s="168"/>
      <c r="DO3220" s="168"/>
      <c r="DP3220" s="168"/>
      <c r="DQ3220" s="168"/>
      <c r="DR3220" s="168"/>
      <c r="DS3220" s="168"/>
      <c r="DT3220" s="168"/>
      <c r="DU3220" s="168"/>
      <c r="DV3220" s="168"/>
      <c r="DW3220" s="168"/>
      <c r="DX3220" s="168"/>
      <c r="DY3220" s="168"/>
      <c r="DZ3220" s="168"/>
      <c r="EA3220" s="168"/>
      <c r="EB3220" s="168"/>
      <c r="EC3220" s="168"/>
      <c r="ED3220" s="168"/>
      <c r="EE3220" s="168"/>
      <c r="EF3220" s="168"/>
      <c r="EG3220" s="168"/>
      <c r="EH3220" s="168"/>
      <c r="EI3220" s="168"/>
      <c r="EJ3220" s="168"/>
      <c r="EK3220" s="168"/>
      <c r="EL3220" s="168"/>
      <c r="EM3220" s="168"/>
      <c r="EN3220" s="168"/>
      <c r="EO3220" s="168"/>
      <c r="EP3220" s="168"/>
      <c r="EQ3220" s="168"/>
      <c r="ER3220" s="168"/>
      <c r="ES3220" s="168"/>
      <c r="ET3220" s="168"/>
      <c r="EU3220" s="168"/>
      <c r="EV3220" s="168"/>
      <c r="EW3220" s="168"/>
      <c r="EX3220" s="168"/>
      <c r="EY3220" s="168"/>
      <c r="EZ3220" s="168"/>
      <c r="FA3220" s="168"/>
      <c r="FB3220" s="168"/>
      <c r="FC3220" s="168"/>
      <c r="FD3220" s="168"/>
    </row>
    <row r="3221" spans="1:160" s="5" customFormat="1" ht="24.9" customHeight="1" x14ac:dyDescent="0.3">
      <c r="A3221" s="263"/>
      <c r="B3221" s="263"/>
      <c r="C3221" s="265"/>
      <c r="D3221" s="481"/>
      <c r="E3221" s="482"/>
      <c r="F3221" s="482"/>
      <c r="G3221" s="482"/>
      <c r="H3221" s="482"/>
      <c r="I3221" s="482"/>
      <c r="J3221" s="482"/>
      <c r="K3221" s="482"/>
      <c r="L3221" s="482"/>
      <c r="M3221" s="483"/>
      <c r="N3221" s="16"/>
      <c r="O3221" s="529"/>
      <c r="P3221" s="530"/>
      <c r="Q3221" s="8"/>
      <c r="R3221" s="8"/>
      <c r="S3221" s="8"/>
      <c r="T3221" s="9"/>
      <c r="U3221" s="17"/>
      <c r="V3221" s="33"/>
      <c r="W3221" s="57"/>
      <c r="X3221" s="86"/>
      <c r="Y3221" s="33"/>
      <c r="Z3221" s="36"/>
      <c r="AA3221" s="36"/>
      <c r="AC3221" s="82"/>
      <c r="AD3221" s="89"/>
      <c r="AE3221" s="89"/>
      <c r="AF3221" s="90"/>
      <c r="AG3221" s="38"/>
      <c r="AH3221" s="88"/>
      <c r="AI3221" s="88"/>
      <c r="AJ3221" s="88"/>
      <c r="AK3221" s="88"/>
      <c r="AL3221" s="88"/>
      <c r="AM3221" s="88"/>
      <c r="AN3221" s="88"/>
      <c r="AO3221" s="88"/>
      <c r="AP3221" s="88"/>
      <c r="AQ3221" s="88"/>
      <c r="AR3221" s="88"/>
      <c r="AS3221" s="88"/>
      <c r="AT3221" s="90"/>
      <c r="AU3221" s="38"/>
      <c r="AV3221" s="88"/>
      <c r="AW3221" s="88"/>
      <c r="AX3221" s="38"/>
      <c r="AZ3221" s="141"/>
      <c r="BE3221" s="168"/>
      <c r="BF3221" s="168"/>
      <c r="BG3221" s="168"/>
      <c r="BH3221" s="168"/>
      <c r="BI3221" s="168"/>
      <c r="BJ3221" s="168"/>
      <c r="BK3221" s="168"/>
      <c r="BL3221" s="168"/>
      <c r="BM3221" s="168"/>
      <c r="DK3221" s="168"/>
      <c r="DL3221" s="168"/>
      <c r="DM3221" s="168"/>
      <c r="DN3221" s="168"/>
      <c r="DO3221" s="168"/>
      <c r="DP3221" s="168"/>
      <c r="DQ3221" s="168"/>
      <c r="DR3221" s="168"/>
      <c r="DS3221" s="168"/>
      <c r="DT3221" s="168"/>
      <c r="DU3221" s="168"/>
      <c r="DV3221" s="168"/>
      <c r="DW3221" s="168"/>
      <c r="DX3221" s="168"/>
      <c r="DY3221" s="168"/>
      <c r="DZ3221" s="168"/>
      <c r="EA3221" s="168"/>
      <c r="EB3221" s="168"/>
      <c r="EC3221" s="168"/>
      <c r="ED3221" s="168"/>
      <c r="EE3221" s="168"/>
      <c r="EF3221" s="168"/>
      <c r="EG3221" s="168"/>
      <c r="EH3221" s="168"/>
      <c r="EI3221" s="168"/>
      <c r="EJ3221" s="168"/>
      <c r="EK3221" s="168"/>
      <c r="EL3221" s="168"/>
      <c r="EM3221" s="168"/>
      <c r="EN3221" s="168"/>
      <c r="EO3221" s="168"/>
      <c r="EP3221" s="168"/>
      <c r="EQ3221" s="168"/>
      <c r="ER3221" s="168"/>
      <c r="ES3221" s="168"/>
      <c r="ET3221" s="168"/>
      <c r="EU3221" s="168"/>
      <c r="EV3221" s="168"/>
      <c r="EW3221" s="168"/>
      <c r="EX3221" s="168"/>
      <c r="EY3221" s="168"/>
      <c r="EZ3221" s="168"/>
      <c r="FA3221" s="168"/>
      <c r="FB3221" s="168"/>
      <c r="FC3221" s="168"/>
      <c r="FD3221" s="168"/>
    </row>
    <row r="3222" spans="1:160" s="5" customFormat="1" ht="24.9" customHeight="1" thickBot="1" x14ac:dyDescent="0.35">
      <c r="A3222" s="263"/>
      <c r="B3222" s="263"/>
      <c r="C3222" s="265"/>
      <c r="D3222" s="481"/>
      <c r="E3222" s="482"/>
      <c r="F3222" s="482"/>
      <c r="G3222" s="482"/>
      <c r="H3222" s="482"/>
      <c r="I3222" s="482"/>
      <c r="J3222" s="482"/>
      <c r="K3222" s="482"/>
      <c r="L3222" s="482"/>
      <c r="M3222" s="483"/>
      <c r="N3222" s="414" t="s">
        <v>16</v>
      </c>
      <c r="O3222" s="415"/>
      <c r="P3222" s="415"/>
      <c r="Q3222" s="415"/>
      <c r="R3222" s="415"/>
      <c r="S3222" s="415"/>
      <c r="T3222" s="415"/>
      <c r="U3222" s="18">
        <f>SUM(U3202:U3221)</f>
        <v>4692.5999999999995</v>
      </c>
      <c r="V3222" s="33"/>
      <c r="W3222" s="57"/>
      <c r="X3222" s="86"/>
      <c r="Y3222" s="33"/>
      <c r="Z3222" s="36"/>
      <c r="AA3222" s="36"/>
      <c r="AC3222" s="82"/>
      <c r="AD3222" s="89"/>
      <c r="AE3222" s="89"/>
      <c r="AF3222" s="90"/>
      <c r="AG3222" s="38"/>
      <c r="AH3222" s="88"/>
      <c r="AI3222" s="88"/>
      <c r="AJ3222" s="88"/>
      <c r="AK3222" s="88"/>
      <c r="AL3222" s="88"/>
      <c r="AM3222" s="88"/>
      <c r="AN3222" s="88"/>
      <c r="AO3222" s="88"/>
      <c r="AP3222" s="88"/>
      <c r="AQ3222" s="88"/>
      <c r="AR3222" s="88"/>
      <c r="AS3222" s="88"/>
      <c r="AT3222" s="90"/>
      <c r="AU3222" s="38"/>
      <c r="AV3222" s="88"/>
      <c r="AW3222" s="88"/>
      <c r="AX3222" s="38"/>
      <c r="AZ3222" s="141"/>
      <c r="BE3222" s="168"/>
      <c r="BF3222" s="168"/>
      <c r="BG3222" s="168"/>
      <c r="BH3222" s="168"/>
      <c r="BI3222" s="168"/>
      <c r="BJ3222" s="168"/>
      <c r="BK3222" s="168"/>
      <c r="BL3222" s="168"/>
      <c r="BM3222" s="168"/>
      <c r="DK3222" s="168"/>
      <c r="DL3222" s="168"/>
      <c r="DM3222" s="168"/>
      <c r="DN3222" s="168"/>
      <c r="DO3222" s="168"/>
      <c r="DP3222" s="168"/>
      <c r="DQ3222" s="168"/>
      <c r="DR3222" s="168"/>
      <c r="DS3222" s="168"/>
      <c r="DT3222" s="168"/>
      <c r="DU3222" s="168"/>
      <c r="DV3222" s="168"/>
      <c r="DW3222" s="168"/>
      <c r="DX3222" s="168"/>
      <c r="DY3222" s="168"/>
      <c r="DZ3222" s="168"/>
      <c r="EA3222" s="168"/>
      <c r="EB3222" s="168"/>
      <c r="EC3222" s="168"/>
      <c r="ED3222" s="168"/>
      <c r="EE3222" s="168"/>
      <c r="EF3222" s="168"/>
      <c r="EG3222" s="168"/>
      <c r="EH3222" s="168"/>
      <c r="EI3222" s="168"/>
      <c r="EJ3222" s="168"/>
      <c r="EK3222" s="168"/>
      <c r="EL3222" s="168"/>
      <c r="EM3222" s="168"/>
      <c r="EN3222" s="168"/>
      <c r="EO3222" s="168"/>
      <c r="EP3222" s="168"/>
      <c r="EQ3222" s="168"/>
      <c r="ER3222" s="168"/>
      <c r="ES3222" s="168"/>
      <c r="ET3222" s="168"/>
      <c r="EU3222" s="168"/>
      <c r="EV3222" s="168"/>
      <c r="EW3222" s="168"/>
      <c r="EX3222" s="168"/>
      <c r="EY3222" s="168"/>
      <c r="EZ3222" s="168"/>
      <c r="FA3222" s="168"/>
      <c r="FB3222" s="168"/>
      <c r="FC3222" s="168"/>
      <c r="FD3222" s="168"/>
    </row>
    <row r="3223" spans="1:160" s="5" customFormat="1" ht="14.4" customHeight="1" x14ac:dyDescent="0.3">
      <c r="A3223" s="263"/>
      <c r="B3223" s="263"/>
      <c r="C3223" s="265"/>
      <c r="D3223" s="481"/>
      <c r="E3223" s="482"/>
      <c r="F3223" s="482"/>
      <c r="G3223" s="482"/>
      <c r="H3223" s="482"/>
      <c r="I3223" s="482"/>
      <c r="J3223" s="482"/>
      <c r="K3223" s="482"/>
      <c r="L3223" s="482"/>
      <c r="M3223" s="483"/>
      <c r="N3223" s="416" t="s">
        <v>17</v>
      </c>
      <c r="O3223" s="417"/>
      <c r="P3223" s="417"/>
      <c r="Q3223" s="417"/>
      <c r="R3223" s="417"/>
      <c r="S3223" s="417"/>
      <c r="T3223" s="417"/>
      <c r="U3223" s="418"/>
      <c r="V3223" s="87"/>
      <c r="W3223" s="57"/>
      <c r="X3223" s="86"/>
      <c r="Y3223" s="33"/>
      <c r="Z3223" s="36"/>
      <c r="AA3223" s="36"/>
      <c r="AC3223" s="82"/>
      <c r="AD3223" s="38"/>
      <c r="AE3223" s="82"/>
      <c r="AF3223" s="82"/>
      <c r="AG3223" s="38"/>
      <c r="AH3223" s="88"/>
      <c r="AI3223" s="88"/>
      <c r="AJ3223" s="88"/>
      <c r="AK3223" s="88"/>
      <c r="AL3223" s="88"/>
      <c r="AM3223" s="88"/>
      <c r="AN3223" s="88"/>
      <c r="AO3223" s="88"/>
      <c r="AP3223" s="88"/>
      <c r="AQ3223" s="88"/>
      <c r="AR3223" s="88"/>
      <c r="AS3223" s="88"/>
      <c r="AT3223" s="88"/>
      <c r="AU3223" s="89"/>
      <c r="AV3223" s="38"/>
      <c r="AW3223" s="38"/>
      <c r="AX3223" s="38"/>
      <c r="AZ3223" s="141"/>
      <c r="BE3223" s="168"/>
      <c r="BF3223" s="168"/>
      <c r="BG3223" s="168"/>
      <c r="BH3223" s="168"/>
      <c r="BI3223" s="168"/>
      <c r="BJ3223" s="168"/>
      <c r="BK3223" s="168"/>
      <c r="BL3223" s="168"/>
      <c r="BM3223" s="168"/>
      <c r="DK3223" s="168"/>
      <c r="DL3223" s="168"/>
      <c r="DM3223" s="168"/>
      <c r="DN3223" s="168"/>
      <c r="DO3223" s="168"/>
      <c r="DP3223" s="168"/>
      <c r="DQ3223" s="168"/>
      <c r="DR3223" s="168"/>
      <c r="DS3223" s="168"/>
      <c r="DT3223" s="168"/>
      <c r="DU3223" s="168"/>
      <c r="DV3223" s="168"/>
      <c r="DW3223" s="168"/>
      <c r="DX3223" s="168"/>
      <c r="DY3223" s="168"/>
      <c r="DZ3223" s="168"/>
      <c r="EA3223" s="168"/>
      <c r="EB3223" s="168"/>
      <c r="EC3223" s="168"/>
      <c r="ED3223" s="168"/>
      <c r="EE3223" s="168"/>
      <c r="EF3223" s="168"/>
      <c r="EG3223" s="168"/>
      <c r="EH3223" s="168"/>
      <c r="EI3223" s="168"/>
      <c r="EJ3223" s="168"/>
      <c r="EK3223" s="168"/>
      <c r="EL3223" s="168"/>
      <c r="EM3223" s="168"/>
      <c r="EN3223" s="168"/>
      <c r="EO3223" s="168"/>
      <c r="EP3223" s="168"/>
      <c r="EQ3223" s="168"/>
      <c r="ER3223" s="168"/>
      <c r="ES3223" s="168"/>
      <c r="ET3223" s="168"/>
      <c r="EU3223" s="168"/>
      <c r="EV3223" s="168"/>
      <c r="EW3223" s="168"/>
      <c r="EX3223" s="168"/>
      <c r="EY3223" s="168"/>
      <c r="EZ3223" s="168"/>
      <c r="FA3223" s="168"/>
      <c r="FB3223" s="168"/>
      <c r="FC3223" s="168"/>
      <c r="FD3223" s="168"/>
    </row>
    <row r="3224" spans="1:160" s="5" customFormat="1" x14ac:dyDescent="0.3">
      <c r="A3224" s="263"/>
      <c r="B3224" s="263"/>
      <c r="C3224" s="265"/>
      <c r="D3224" s="481"/>
      <c r="E3224" s="482"/>
      <c r="F3224" s="482"/>
      <c r="G3224" s="482"/>
      <c r="H3224" s="482"/>
      <c r="I3224" s="482"/>
      <c r="J3224" s="482"/>
      <c r="K3224" s="482"/>
      <c r="L3224" s="482"/>
      <c r="M3224" s="483"/>
      <c r="N3224" s="419"/>
      <c r="O3224" s="420"/>
      <c r="P3224" s="420"/>
      <c r="Q3224" s="420"/>
      <c r="R3224" s="420"/>
      <c r="S3224" s="420"/>
      <c r="T3224" s="420"/>
      <c r="U3224" s="421"/>
      <c r="V3224" s="33"/>
      <c r="W3224" s="57"/>
      <c r="X3224" s="86"/>
      <c r="Y3224" s="33"/>
      <c r="Z3224" s="36"/>
      <c r="AA3224" s="36"/>
      <c r="AC3224" s="82"/>
      <c r="AD3224" s="38"/>
      <c r="AE3224" s="82"/>
      <c r="AG3224" s="33"/>
      <c r="AH3224" s="43"/>
      <c r="AI3224" s="43"/>
      <c r="AJ3224" s="43"/>
      <c r="AK3224" s="43"/>
      <c r="AL3224" s="43"/>
      <c r="AM3224" s="43"/>
      <c r="AN3224" s="43"/>
      <c r="AO3224" s="43"/>
      <c r="AP3224" s="43"/>
      <c r="AQ3224" s="43"/>
      <c r="AR3224" s="43"/>
      <c r="AS3224" s="43"/>
      <c r="AT3224" s="43"/>
      <c r="AU3224" s="44"/>
      <c r="AV3224" s="33"/>
      <c r="AW3224" s="33"/>
      <c r="AX3224" s="33"/>
      <c r="AZ3224" s="141"/>
      <c r="BE3224" s="168"/>
      <c r="BF3224" s="168"/>
      <c r="BG3224" s="168"/>
      <c r="BH3224" s="168"/>
      <c r="BI3224" s="168"/>
      <c r="BJ3224" s="168"/>
      <c r="BK3224" s="168"/>
      <c r="BL3224" s="168"/>
      <c r="BM3224" s="168"/>
      <c r="DK3224" s="168"/>
      <c r="DL3224" s="168"/>
      <c r="DM3224" s="168"/>
      <c r="DN3224" s="168"/>
      <c r="DO3224" s="168"/>
      <c r="DP3224" s="168"/>
      <c r="DQ3224" s="168"/>
      <c r="DR3224" s="168"/>
      <c r="DS3224" s="168"/>
      <c r="DT3224" s="168"/>
      <c r="DU3224" s="168"/>
      <c r="DV3224" s="168"/>
      <c r="DW3224" s="168"/>
      <c r="DX3224" s="168"/>
      <c r="DY3224" s="168"/>
      <c r="DZ3224" s="168"/>
      <c r="EA3224" s="168"/>
      <c r="EB3224" s="168"/>
      <c r="EC3224" s="168"/>
      <c r="ED3224" s="168"/>
      <c r="EE3224" s="168"/>
      <c r="EF3224" s="168"/>
      <c r="EG3224" s="168"/>
      <c r="EH3224" s="168"/>
      <c r="EI3224" s="168"/>
      <c r="EJ3224" s="168"/>
      <c r="EK3224" s="168"/>
      <c r="EL3224" s="168"/>
      <c r="EM3224" s="168"/>
      <c r="EN3224" s="168"/>
      <c r="EO3224" s="168"/>
      <c r="EP3224" s="168"/>
      <c r="EQ3224" s="168"/>
      <c r="ER3224" s="168"/>
      <c r="ES3224" s="168"/>
      <c r="ET3224" s="168"/>
      <c r="EU3224" s="168"/>
      <c r="EV3224" s="168"/>
      <c r="EW3224" s="168"/>
      <c r="EX3224" s="168"/>
      <c r="EY3224" s="168"/>
      <c r="EZ3224" s="168"/>
      <c r="FA3224" s="168"/>
      <c r="FB3224" s="168"/>
      <c r="FC3224" s="168"/>
      <c r="FD3224" s="168"/>
    </row>
    <row r="3225" spans="1:160" s="5" customFormat="1" x14ac:dyDescent="0.3">
      <c r="A3225" s="263"/>
      <c r="B3225" s="263"/>
      <c r="C3225" s="265"/>
      <c r="D3225" s="481"/>
      <c r="E3225" s="482"/>
      <c r="F3225" s="482"/>
      <c r="G3225" s="482"/>
      <c r="H3225" s="482"/>
      <c r="I3225" s="482"/>
      <c r="J3225" s="482"/>
      <c r="K3225" s="482"/>
      <c r="L3225" s="482"/>
      <c r="M3225" s="483"/>
      <c r="N3225" s="419"/>
      <c r="O3225" s="420"/>
      <c r="P3225" s="420"/>
      <c r="Q3225" s="420"/>
      <c r="R3225" s="420"/>
      <c r="S3225" s="420"/>
      <c r="T3225" s="420"/>
      <c r="U3225" s="421"/>
      <c r="V3225" s="33"/>
      <c r="W3225" s="57"/>
      <c r="X3225" s="86"/>
      <c r="Y3225" s="33"/>
      <c r="Z3225" s="36"/>
      <c r="AA3225" s="36"/>
      <c r="AD3225" s="33"/>
      <c r="AG3225" s="33"/>
      <c r="AH3225" s="43"/>
      <c r="AI3225" s="43"/>
      <c r="AJ3225" s="43"/>
      <c r="AK3225" s="43"/>
      <c r="AL3225" s="43"/>
      <c r="AM3225" s="43"/>
      <c r="AN3225" s="43"/>
      <c r="AO3225" s="43"/>
      <c r="AP3225" s="43"/>
      <c r="AQ3225" s="43"/>
      <c r="AR3225" s="43"/>
      <c r="AS3225" s="43"/>
      <c r="AT3225" s="43"/>
      <c r="AU3225" s="44"/>
      <c r="AV3225" s="33"/>
      <c r="AW3225" s="33"/>
      <c r="AX3225" s="33"/>
      <c r="AZ3225" s="141"/>
      <c r="BE3225" s="168"/>
      <c r="BF3225" s="168"/>
      <c r="BG3225" s="168"/>
      <c r="BH3225" s="168"/>
      <c r="BI3225" s="168"/>
      <c r="BJ3225" s="168"/>
      <c r="BK3225" s="168"/>
      <c r="BL3225" s="168"/>
      <c r="BM3225" s="168"/>
      <c r="DK3225" s="168"/>
      <c r="DL3225" s="168"/>
      <c r="DM3225" s="168"/>
      <c r="DN3225" s="168"/>
      <c r="DO3225" s="168"/>
      <c r="DP3225" s="168"/>
      <c r="DQ3225" s="168"/>
      <c r="DR3225" s="168"/>
      <c r="DS3225" s="168"/>
      <c r="DT3225" s="168"/>
      <c r="DU3225" s="168"/>
      <c r="DV3225" s="168"/>
      <c r="DW3225" s="168"/>
      <c r="DX3225" s="168"/>
      <c r="DY3225" s="168"/>
      <c r="DZ3225" s="168"/>
      <c r="EA3225" s="168"/>
      <c r="EB3225" s="168"/>
      <c r="EC3225" s="168"/>
      <c r="ED3225" s="168"/>
      <c r="EE3225" s="168"/>
      <c r="EF3225" s="168"/>
      <c r="EG3225" s="168"/>
      <c r="EH3225" s="168"/>
      <c r="EI3225" s="168"/>
      <c r="EJ3225" s="168"/>
      <c r="EK3225" s="168"/>
      <c r="EL3225" s="168"/>
      <c r="EM3225" s="168"/>
      <c r="EN3225" s="168"/>
      <c r="EO3225" s="168"/>
      <c r="EP3225" s="168"/>
      <c r="EQ3225" s="168"/>
      <c r="ER3225" s="168"/>
      <c r="ES3225" s="168"/>
      <c r="ET3225" s="168"/>
      <c r="EU3225" s="168"/>
      <c r="EV3225" s="168"/>
      <c r="EW3225" s="168"/>
      <c r="EX3225" s="168"/>
      <c r="EY3225" s="168"/>
      <c r="EZ3225" s="168"/>
      <c r="FA3225" s="168"/>
      <c r="FB3225" s="168"/>
      <c r="FC3225" s="168"/>
      <c r="FD3225" s="168"/>
    </row>
    <row r="3226" spans="1:160" s="5" customFormat="1" ht="14.4" thickBot="1" x14ac:dyDescent="0.35">
      <c r="A3226" s="263"/>
      <c r="B3226" s="263"/>
      <c r="C3226" s="265"/>
      <c r="D3226" s="425"/>
      <c r="E3226" s="426"/>
      <c r="F3226" s="426"/>
      <c r="G3226" s="426"/>
      <c r="H3226" s="426"/>
      <c r="I3226" s="426"/>
      <c r="J3226" s="426"/>
      <c r="K3226" s="426"/>
      <c r="L3226" s="426"/>
      <c r="M3226" s="427"/>
      <c r="N3226" s="422"/>
      <c r="O3226" s="423"/>
      <c r="P3226" s="423"/>
      <c r="Q3226" s="423"/>
      <c r="R3226" s="423"/>
      <c r="S3226" s="423"/>
      <c r="T3226" s="423"/>
      <c r="U3226" s="424"/>
      <c r="V3226" s="33"/>
      <c r="W3226" s="57"/>
      <c r="X3226" s="86"/>
      <c r="Y3226" s="33"/>
      <c r="Z3226" s="36"/>
      <c r="AA3226" s="36"/>
      <c r="AD3226" s="33"/>
      <c r="AG3226" s="33"/>
      <c r="AH3226" s="43"/>
      <c r="AI3226" s="43"/>
      <c r="AJ3226" s="43"/>
      <c r="AK3226" s="43"/>
      <c r="AL3226" s="43"/>
      <c r="AM3226" s="43"/>
      <c r="AN3226" s="43"/>
      <c r="AO3226" s="43"/>
      <c r="AP3226" s="43"/>
      <c r="AQ3226" s="43"/>
      <c r="AR3226" s="43"/>
      <c r="AS3226" s="43"/>
      <c r="AT3226" s="43"/>
      <c r="AU3226" s="44"/>
      <c r="AV3226" s="33"/>
      <c r="AW3226" s="33"/>
      <c r="AX3226" s="33"/>
      <c r="AZ3226" s="141"/>
      <c r="BE3226" s="168"/>
      <c r="BF3226" s="168"/>
      <c r="BG3226" s="168"/>
      <c r="BH3226" s="168"/>
      <c r="BI3226" s="168"/>
      <c r="BJ3226" s="168"/>
      <c r="BK3226" s="168"/>
      <c r="BL3226" s="168"/>
      <c r="BM3226" s="168"/>
      <c r="DK3226" s="168"/>
      <c r="DL3226" s="168"/>
      <c r="DM3226" s="168"/>
      <c r="DN3226" s="168"/>
      <c r="DO3226" s="168"/>
      <c r="DP3226" s="168"/>
      <c r="DQ3226" s="168"/>
      <c r="DR3226" s="168"/>
      <c r="DS3226" s="168"/>
      <c r="DT3226" s="168"/>
      <c r="DU3226" s="168"/>
      <c r="DV3226" s="168"/>
      <c r="DW3226" s="168"/>
      <c r="DX3226" s="168"/>
      <c r="DY3226" s="168"/>
      <c r="DZ3226" s="168"/>
      <c r="EA3226" s="168"/>
      <c r="EB3226" s="168"/>
      <c r="EC3226" s="168"/>
      <c r="ED3226" s="168"/>
      <c r="EE3226" s="168"/>
      <c r="EF3226" s="168"/>
      <c r="EG3226" s="168"/>
      <c r="EH3226" s="168"/>
      <c r="EI3226" s="168"/>
      <c r="EJ3226" s="168"/>
      <c r="EK3226" s="168"/>
      <c r="EL3226" s="168"/>
      <c r="EM3226" s="168"/>
      <c r="EN3226" s="168"/>
      <c r="EO3226" s="168"/>
      <c r="EP3226" s="168"/>
      <c r="EQ3226" s="168"/>
      <c r="ER3226" s="168"/>
      <c r="ES3226" s="168"/>
      <c r="ET3226" s="168"/>
      <c r="EU3226" s="168"/>
      <c r="EV3226" s="168"/>
      <c r="EW3226" s="168"/>
      <c r="EX3226" s="168"/>
      <c r="EY3226" s="168"/>
      <c r="EZ3226" s="168"/>
      <c r="FA3226" s="168"/>
      <c r="FB3226" s="168"/>
      <c r="FC3226" s="168"/>
      <c r="FD3226" s="168"/>
    </row>
    <row r="3227" spans="1:160" s="5" customFormat="1" ht="5.25" customHeight="1" thickBot="1" x14ac:dyDescent="0.35">
      <c r="A3227" s="263"/>
      <c r="B3227" s="263"/>
      <c r="C3227" s="265"/>
      <c r="D3227" s="428"/>
      <c r="E3227" s="428"/>
      <c r="F3227" s="428"/>
      <c r="G3227" s="428"/>
      <c r="H3227" s="428"/>
      <c r="I3227" s="428"/>
      <c r="J3227" s="428"/>
      <c r="K3227" s="428"/>
      <c r="L3227" s="428"/>
      <c r="M3227" s="428"/>
      <c r="N3227" s="428"/>
      <c r="O3227" s="428"/>
      <c r="P3227" s="428"/>
      <c r="Q3227" s="428"/>
      <c r="R3227" s="428"/>
      <c r="S3227" s="428"/>
      <c r="T3227" s="428"/>
      <c r="U3227" s="428"/>
      <c r="V3227" s="33"/>
      <c r="W3227" s="57"/>
      <c r="X3227" s="86"/>
      <c r="Y3227" s="33"/>
      <c r="Z3227" s="36"/>
      <c r="AA3227" s="36"/>
      <c r="AD3227" s="33"/>
      <c r="AG3227" s="33"/>
      <c r="AH3227" s="43"/>
      <c r="AI3227" s="43"/>
      <c r="AJ3227" s="43"/>
      <c r="AK3227" s="43"/>
      <c r="AL3227" s="43"/>
      <c r="AM3227" s="43"/>
      <c r="AN3227" s="43"/>
      <c r="AO3227" s="43"/>
      <c r="AP3227" s="43"/>
      <c r="AQ3227" s="43"/>
      <c r="AR3227" s="43"/>
      <c r="AS3227" s="43"/>
      <c r="AT3227" s="43"/>
      <c r="AU3227" s="44"/>
      <c r="AV3227" s="33"/>
      <c r="AW3227" s="33"/>
      <c r="AX3227" s="33"/>
      <c r="AZ3227" s="141"/>
      <c r="BE3227" s="168"/>
      <c r="BF3227" s="168"/>
      <c r="BG3227" s="168"/>
      <c r="BH3227" s="168"/>
      <c r="BI3227" s="168"/>
      <c r="BJ3227" s="168"/>
      <c r="BK3227" s="168"/>
      <c r="BL3227" s="168"/>
      <c r="BM3227" s="168"/>
      <c r="DK3227" s="168"/>
      <c r="DL3227" s="168"/>
      <c r="DM3227" s="168"/>
      <c r="DN3227" s="168"/>
      <c r="DO3227" s="168"/>
      <c r="DP3227" s="168"/>
      <c r="DQ3227" s="168"/>
      <c r="DR3227" s="168"/>
      <c r="DS3227" s="168"/>
      <c r="DT3227" s="168"/>
      <c r="DU3227" s="168"/>
      <c r="DV3227" s="168"/>
      <c r="DW3227" s="168"/>
      <c r="DX3227" s="168"/>
      <c r="DY3227" s="168"/>
      <c r="DZ3227" s="168"/>
      <c r="EA3227" s="168"/>
      <c r="EB3227" s="168"/>
      <c r="EC3227" s="168"/>
      <c r="ED3227" s="168"/>
      <c r="EE3227" s="168"/>
      <c r="EF3227" s="168"/>
      <c r="EG3227" s="168"/>
      <c r="EH3227" s="168"/>
      <c r="EI3227" s="168"/>
      <c r="EJ3227" s="168"/>
      <c r="EK3227" s="168"/>
      <c r="EL3227" s="168"/>
      <c r="EM3227" s="168"/>
      <c r="EN3227" s="168"/>
      <c r="EO3227" s="168"/>
      <c r="EP3227" s="168"/>
      <c r="EQ3227" s="168"/>
      <c r="ER3227" s="168"/>
      <c r="ES3227" s="168"/>
      <c r="ET3227" s="168"/>
      <c r="EU3227" s="168"/>
      <c r="EV3227" s="168"/>
      <c r="EW3227" s="168"/>
      <c r="EX3227" s="168"/>
      <c r="EY3227" s="168"/>
      <c r="EZ3227" s="168"/>
      <c r="FA3227" s="168"/>
      <c r="FB3227" s="168"/>
      <c r="FC3227" s="168"/>
      <c r="FD3227" s="168"/>
    </row>
    <row r="3228" spans="1:160" s="5" customFormat="1" ht="20.25" customHeight="1" x14ac:dyDescent="0.3">
      <c r="A3228" s="263"/>
      <c r="B3228" s="263"/>
      <c r="C3228" s="265"/>
      <c r="D3228" s="429" t="s">
        <v>18</v>
      </c>
      <c r="E3228" s="430"/>
      <c r="F3228" s="430"/>
      <c r="G3228" s="430"/>
      <c r="H3228" s="430"/>
      <c r="I3228" s="430"/>
      <c r="J3228" s="430"/>
      <c r="K3228" s="430"/>
      <c r="L3228" s="430"/>
      <c r="M3228" s="431"/>
      <c r="N3228" s="429" t="s">
        <v>19</v>
      </c>
      <c r="O3228" s="430"/>
      <c r="P3228" s="430"/>
      <c r="Q3228" s="430"/>
      <c r="R3228" s="430"/>
      <c r="S3228" s="430"/>
      <c r="T3228" s="430"/>
      <c r="U3228" s="431"/>
      <c r="V3228" s="33"/>
      <c r="W3228" s="57"/>
      <c r="X3228" s="86"/>
      <c r="Y3228" s="33"/>
      <c r="Z3228" s="36"/>
      <c r="AA3228" s="36"/>
      <c r="AD3228" s="33"/>
      <c r="AG3228" s="33"/>
      <c r="AH3228" s="43"/>
      <c r="AI3228" s="43"/>
      <c r="AJ3228" s="43"/>
      <c r="AK3228" s="43"/>
      <c r="AL3228" s="43"/>
      <c r="AM3228" s="43"/>
      <c r="AN3228" s="43"/>
      <c r="AO3228" s="43"/>
      <c r="AP3228" s="43"/>
      <c r="AQ3228" s="43"/>
      <c r="AR3228" s="43"/>
      <c r="AS3228" s="43"/>
      <c r="AT3228" s="43"/>
      <c r="AU3228" s="44"/>
      <c r="AV3228" s="33"/>
      <c r="AW3228" s="33"/>
      <c r="AX3228" s="33"/>
      <c r="AZ3228" s="141"/>
      <c r="BE3228" s="168"/>
      <c r="BF3228" s="168"/>
      <c r="BG3228" s="168"/>
      <c r="BH3228" s="168"/>
      <c r="BI3228" s="168"/>
      <c r="BJ3228" s="168"/>
      <c r="BK3228" s="168"/>
      <c r="BL3228" s="168"/>
      <c r="BM3228" s="168"/>
      <c r="DK3228" s="168"/>
      <c r="DL3228" s="168"/>
      <c r="DM3228" s="168"/>
      <c r="DN3228" s="168"/>
      <c r="DO3228" s="168"/>
      <c r="DP3228" s="168"/>
      <c r="DQ3228" s="168"/>
      <c r="DR3228" s="168"/>
      <c r="DS3228" s="168"/>
      <c r="DT3228" s="168"/>
      <c r="DU3228" s="168"/>
      <c r="DV3228" s="168"/>
      <c r="DW3228" s="168"/>
      <c r="DX3228" s="168"/>
      <c r="DY3228" s="168"/>
      <c r="DZ3228" s="168"/>
      <c r="EA3228" s="168"/>
      <c r="EB3228" s="168"/>
      <c r="EC3228" s="168"/>
      <c r="ED3228" s="168"/>
      <c r="EE3228" s="168"/>
      <c r="EF3228" s="168"/>
      <c r="EG3228" s="168"/>
      <c r="EH3228" s="168"/>
      <c r="EI3228" s="168"/>
      <c r="EJ3228" s="168"/>
      <c r="EK3228" s="168"/>
      <c r="EL3228" s="168"/>
      <c r="EM3228" s="168"/>
      <c r="EN3228" s="168"/>
      <c r="EO3228" s="168"/>
      <c r="EP3228" s="168"/>
      <c r="EQ3228" s="168"/>
      <c r="ER3228" s="168"/>
      <c r="ES3228" s="168"/>
      <c r="ET3228" s="168"/>
      <c r="EU3228" s="168"/>
      <c r="EV3228" s="168"/>
      <c r="EW3228" s="168"/>
      <c r="EX3228" s="168"/>
      <c r="EY3228" s="168"/>
      <c r="EZ3228" s="168"/>
      <c r="FA3228" s="168"/>
      <c r="FB3228" s="168"/>
      <c r="FC3228" s="168"/>
      <c r="FD3228" s="168"/>
    </row>
    <row r="3229" spans="1:160" s="5" customFormat="1" x14ac:dyDescent="0.3">
      <c r="A3229" s="263"/>
      <c r="B3229" s="263"/>
      <c r="C3229" s="265"/>
      <c r="D3229" s="432" t="s">
        <v>20</v>
      </c>
      <c r="E3229" s="433"/>
      <c r="F3229" s="433"/>
      <c r="G3229" s="433"/>
      <c r="H3229" s="433"/>
      <c r="I3229" s="433"/>
      <c r="J3229" s="433"/>
      <c r="K3229" s="433"/>
      <c r="L3229" s="433"/>
      <c r="M3229" s="434"/>
      <c r="N3229" s="435" t="s">
        <v>21</v>
      </c>
      <c r="O3229" s="436"/>
      <c r="P3229" s="436"/>
      <c r="Q3229" s="436"/>
      <c r="R3229" s="436"/>
      <c r="S3229" s="436"/>
      <c r="T3229" s="436"/>
      <c r="U3229" s="437"/>
      <c r="V3229" s="33"/>
      <c r="W3229" s="57"/>
      <c r="X3229" s="86"/>
      <c r="Y3229" s="33"/>
      <c r="Z3229" s="36"/>
      <c r="AA3229" s="36"/>
      <c r="AD3229" s="33"/>
      <c r="AG3229" s="33"/>
      <c r="AH3229" s="43"/>
      <c r="AI3229" s="43"/>
      <c r="AJ3229" s="43"/>
      <c r="AK3229" s="43"/>
      <c r="AL3229" s="43"/>
      <c r="AM3229" s="43"/>
      <c r="AN3229" s="43"/>
      <c r="AO3229" s="43"/>
      <c r="AP3229" s="43"/>
      <c r="AQ3229" s="43"/>
      <c r="AR3229" s="43"/>
      <c r="AS3229" s="43"/>
      <c r="AT3229" s="43"/>
      <c r="AU3229" s="44"/>
      <c r="AV3229" s="33"/>
      <c r="AW3229" s="33"/>
      <c r="AX3229" s="33"/>
      <c r="AZ3229" s="141"/>
      <c r="BE3229" s="168"/>
      <c r="BF3229" s="168"/>
      <c r="BG3229" s="168"/>
      <c r="BH3229" s="168"/>
      <c r="BI3229" s="168"/>
      <c r="BJ3229" s="168"/>
      <c r="BK3229" s="168"/>
      <c r="BL3229" s="168"/>
      <c r="BM3229" s="168"/>
      <c r="DK3229" s="168"/>
      <c r="DL3229" s="168"/>
      <c r="DM3229" s="168"/>
      <c r="DN3229" s="168"/>
      <c r="DO3229" s="168"/>
      <c r="DP3229" s="168"/>
      <c r="DQ3229" s="168"/>
      <c r="DR3229" s="168"/>
      <c r="DS3229" s="168"/>
      <c r="DT3229" s="168"/>
      <c r="DU3229" s="168"/>
      <c r="DV3229" s="168"/>
      <c r="DW3229" s="168"/>
      <c r="DX3229" s="168"/>
      <c r="DY3229" s="168"/>
      <c r="DZ3229" s="168"/>
      <c r="EA3229" s="168"/>
      <c r="EB3229" s="168"/>
      <c r="EC3229" s="168"/>
      <c r="ED3229" s="168"/>
      <c r="EE3229" s="168"/>
      <c r="EF3229" s="168"/>
      <c r="EG3229" s="168"/>
      <c r="EH3229" s="168"/>
      <c r="EI3229" s="168"/>
      <c r="EJ3229" s="168"/>
      <c r="EK3229" s="168"/>
      <c r="EL3229" s="168"/>
      <c r="EM3229" s="168"/>
      <c r="EN3229" s="168"/>
      <c r="EO3229" s="168"/>
      <c r="EP3229" s="168"/>
      <c r="EQ3229" s="168"/>
      <c r="ER3229" s="168"/>
      <c r="ES3229" s="168"/>
      <c r="ET3229" s="168"/>
      <c r="EU3229" s="168"/>
      <c r="EV3229" s="168"/>
      <c r="EW3229" s="168"/>
      <c r="EX3229" s="168"/>
      <c r="EY3229" s="168"/>
      <c r="EZ3229" s="168"/>
      <c r="FA3229" s="168"/>
      <c r="FB3229" s="168"/>
      <c r="FC3229" s="168"/>
      <c r="FD3229" s="168"/>
    </row>
    <row r="3230" spans="1:160" s="5" customFormat="1" ht="15.75" customHeight="1" x14ac:dyDescent="0.3">
      <c r="A3230" s="263"/>
      <c r="B3230" s="263"/>
      <c r="C3230" s="265"/>
      <c r="D3230" s="438" t="s">
        <v>22</v>
      </c>
      <c r="E3230" s="439"/>
      <c r="F3230" s="439"/>
      <c r="G3230" s="439"/>
      <c r="H3230" s="439"/>
      <c r="I3230" s="439"/>
      <c r="J3230" s="439"/>
      <c r="K3230" s="439"/>
      <c r="L3230" s="439"/>
      <c r="M3230" s="440"/>
      <c r="N3230" s="438" t="s">
        <v>22</v>
      </c>
      <c r="O3230" s="444"/>
      <c r="P3230" s="444"/>
      <c r="Q3230" s="444"/>
      <c r="R3230" s="444"/>
      <c r="S3230" s="444"/>
      <c r="T3230" s="444"/>
      <c r="U3230" s="440"/>
      <c r="V3230" s="33"/>
      <c r="W3230" s="57"/>
      <c r="X3230" s="86"/>
      <c r="Y3230" s="33"/>
      <c r="Z3230" s="36"/>
      <c r="AA3230" s="36"/>
      <c r="AD3230" s="33"/>
      <c r="AG3230" s="33"/>
      <c r="AH3230" s="43"/>
      <c r="AI3230" s="43"/>
      <c r="AJ3230" s="43"/>
      <c r="AK3230" s="43"/>
      <c r="AL3230" s="43"/>
      <c r="AM3230" s="43"/>
      <c r="AN3230" s="43"/>
      <c r="AO3230" s="43"/>
      <c r="AP3230" s="43"/>
      <c r="AQ3230" s="43"/>
      <c r="AR3230" s="43"/>
      <c r="AS3230" s="43"/>
      <c r="AT3230" s="43"/>
      <c r="AU3230" s="44"/>
      <c r="AV3230" s="33"/>
      <c r="AW3230" s="33"/>
      <c r="AX3230" s="33"/>
      <c r="AZ3230" s="141"/>
      <c r="BE3230" s="168"/>
      <c r="BF3230" s="168"/>
      <c r="BG3230" s="168"/>
      <c r="BH3230" s="168"/>
      <c r="BI3230" s="168"/>
      <c r="BJ3230" s="168"/>
      <c r="BK3230" s="168"/>
      <c r="BL3230" s="168"/>
      <c r="BM3230" s="168"/>
      <c r="DK3230" s="168"/>
      <c r="DL3230" s="168"/>
      <c r="DM3230" s="168"/>
      <c r="DN3230" s="168"/>
      <c r="DO3230" s="168"/>
      <c r="DP3230" s="168"/>
      <c r="DQ3230" s="168"/>
      <c r="DR3230" s="168"/>
      <c r="DS3230" s="168"/>
      <c r="DT3230" s="168"/>
      <c r="DU3230" s="168"/>
      <c r="DV3230" s="168"/>
      <c r="DW3230" s="168"/>
      <c r="DX3230" s="168"/>
      <c r="DY3230" s="168"/>
      <c r="DZ3230" s="168"/>
      <c r="EA3230" s="168"/>
      <c r="EB3230" s="168"/>
      <c r="EC3230" s="168"/>
      <c r="ED3230" s="168"/>
      <c r="EE3230" s="168"/>
      <c r="EF3230" s="168"/>
      <c r="EG3230" s="168"/>
      <c r="EH3230" s="168"/>
      <c r="EI3230" s="168"/>
      <c r="EJ3230" s="168"/>
      <c r="EK3230" s="168"/>
      <c r="EL3230" s="168"/>
      <c r="EM3230" s="168"/>
      <c r="EN3230" s="168"/>
      <c r="EO3230" s="168"/>
      <c r="EP3230" s="168"/>
      <c r="EQ3230" s="168"/>
      <c r="ER3230" s="168"/>
      <c r="ES3230" s="168"/>
      <c r="ET3230" s="168"/>
      <c r="EU3230" s="168"/>
      <c r="EV3230" s="168"/>
      <c r="EW3230" s="168"/>
      <c r="EX3230" s="168"/>
      <c r="EY3230" s="168"/>
      <c r="EZ3230" s="168"/>
      <c r="FA3230" s="168"/>
      <c r="FB3230" s="168"/>
      <c r="FC3230" s="168"/>
      <c r="FD3230" s="168"/>
    </row>
    <row r="3231" spans="1:160" s="5" customFormat="1" ht="15.75" customHeight="1" x14ac:dyDescent="0.3">
      <c r="A3231" s="263"/>
      <c r="B3231" s="263"/>
      <c r="C3231" s="265"/>
      <c r="D3231" s="438"/>
      <c r="E3231" s="439"/>
      <c r="F3231" s="439"/>
      <c r="G3231" s="439"/>
      <c r="H3231" s="439"/>
      <c r="I3231" s="439"/>
      <c r="J3231" s="439"/>
      <c r="K3231" s="439"/>
      <c r="L3231" s="439"/>
      <c r="M3231" s="440"/>
      <c r="N3231" s="438"/>
      <c r="O3231" s="439"/>
      <c r="P3231" s="439"/>
      <c r="Q3231" s="439"/>
      <c r="R3231" s="439"/>
      <c r="S3231" s="439"/>
      <c r="T3231" s="439"/>
      <c r="U3231" s="440"/>
      <c r="V3231" s="33"/>
      <c r="W3231" s="57"/>
      <c r="X3231" s="86"/>
      <c r="Y3231" s="33"/>
      <c r="Z3231" s="36"/>
      <c r="AA3231" s="36"/>
      <c r="AD3231" s="33"/>
      <c r="AG3231" s="33"/>
      <c r="AH3231" s="43"/>
      <c r="AI3231" s="43"/>
      <c r="AJ3231" s="43"/>
      <c r="AK3231" s="43"/>
      <c r="AL3231" s="43"/>
      <c r="AM3231" s="43"/>
      <c r="AN3231" s="43"/>
      <c r="AO3231" s="43"/>
      <c r="AP3231" s="43"/>
      <c r="AQ3231" s="43"/>
      <c r="AR3231" s="43"/>
      <c r="AS3231" s="43"/>
      <c r="AT3231" s="43"/>
      <c r="AU3231" s="44"/>
      <c r="AV3231" s="33"/>
      <c r="AW3231" s="33"/>
      <c r="AX3231" s="33"/>
      <c r="AZ3231" s="141"/>
      <c r="BE3231" s="168"/>
      <c r="BF3231" s="168"/>
      <c r="BG3231" s="168"/>
      <c r="BH3231" s="168"/>
      <c r="BI3231" s="168"/>
      <c r="BJ3231" s="168"/>
      <c r="BK3231" s="168"/>
      <c r="BL3231" s="168"/>
      <c r="BM3231" s="168"/>
      <c r="DK3231" s="168"/>
      <c r="DL3231" s="168"/>
      <c r="DM3231" s="168"/>
      <c r="DN3231" s="168"/>
      <c r="DO3231" s="168"/>
      <c r="DP3231" s="168"/>
      <c r="DQ3231" s="168"/>
      <c r="DR3231" s="168"/>
      <c r="DS3231" s="168"/>
      <c r="DT3231" s="168"/>
      <c r="DU3231" s="168"/>
      <c r="DV3231" s="168"/>
      <c r="DW3231" s="168"/>
      <c r="DX3231" s="168"/>
      <c r="DY3231" s="168"/>
      <c r="DZ3231" s="168"/>
      <c r="EA3231" s="168"/>
      <c r="EB3231" s="168"/>
      <c r="EC3231" s="168"/>
      <c r="ED3231" s="168"/>
      <c r="EE3231" s="168"/>
      <c r="EF3231" s="168"/>
      <c r="EG3231" s="168"/>
      <c r="EH3231" s="168"/>
      <c r="EI3231" s="168"/>
      <c r="EJ3231" s="168"/>
      <c r="EK3231" s="168"/>
      <c r="EL3231" s="168"/>
      <c r="EM3231" s="168"/>
      <c r="EN3231" s="168"/>
      <c r="EO3231" s="168"/>
      <c r="EP3231" s="168"/>
      <c r="EQ3231" s="168"/>
      <c r="ER3231" s="168"/>
      <c r="ES3231" s="168"/>
      <c r="ET3231" s="168"/>
      <c r="EU3231" s="168"/>
      <c r="EV3231" s="168"/>
      <c r="EW3231" s="168"/>
      <c r="EX3231" s="168"/>
      <c r="EY3231" s="168"/>
      <c r="EZ3231" s="168"/>
      <c r="FA3231" s="168"/>
      <c r="FB3231" s="168"/>
      <c r="FC3231" s="168"/>
      <c r="FD3231" s="168"/>
    </row>
    <row r="3232" spans="1:160" s="5" customFormat="1" ht="15.75" customHeight="1" x14ac:dyDescent="0.3">
      <c r="A3232" s="263"/>
      <c r="B3232" s="263"/>
      <c r="C3232" s="265"/>
      <c r="D3232" s="441"/>
      <c r="E3232" s="442"/>
      <c r="F3232" s="442"/>
      <c r="G3232" s="442"/>
      <c r="H3232" s="442"/>
      <c r="I3232" s="442"/>
      <c r="J3232" s="442"/>
      <c r="K3232" s="442"/>
      <c r="L3232" s="442"/>
      <c r="M3232" s="443"/>
      <c r="N3232" s="441"/>
      <c r="O3232" s="442"/>
      <c r="P3232" s="442"/>
      <c r="Q3232" s="442"/>
      <c r="R3232" s="442"/>
      <c r="S3232" s="442"/>
      <c r="T3232" s="442"/>
      <c r="U3232" s="443"/>
      <c r="V3232" s="33"/>
      <c r="W3232" s="57"/>
      <c r="X3232" s="86"/>
      <c r="Y3232" s="33"/>
      <c r="Z3232" s="36"/>
      <c r="AA3232" s="36"/>
      <c r="AD3232" s="33"/>
      <c r="AG3232" s="33"/>
      <c r="AH3232" s="43"/>
      <c r="AI3232" s="43"/>
      <c r="AJ3232" s="43"/>
      <c r="AK3232" s="43"/>
      <c r="AL3232" s="43"/>
      <c r="AM3232" s="43"/>
      <c r="AN3232" s="43"/>
      <c r="AO3232" s="43"/>
      <c r="AP3232" s="43"/>
      <c r="AQ3232" s="43"/>
      <c r="AR3232" s="43"/>
      <c r="AS3232" s="43"/>
      <c r="AT3232" s="43"/>
      <c r="AU3232" s="44"/>
      <c r="AV3232" s="33"/>
      <c r="AW3232" s="33"/>
      <c r="AX3232" s="33"/>
      <c r="AZ3232" s="141"/>
      <c r="BE3232" s="168"/>
      <c r="BF3232" s="168"/>
      <c r="BG3232" s="168"/>
      <c r="BH3232" s="168"/>
      <c r="BI3232" s="168"/>
      <c r="BJ3232" s="168"/>
      <c r="BK3232" s="168"/>
      <c r="BL3232" s="168"/>
      <c r="BM3232" s="168"/>
      <c r="DK3232" s="168"/>
      <c r="DL3232" s="168"/>
      <c r="DM3232" s="168"/>
      <c r="DN3232" s="168"/>
      <c r="DO3232" s="168"/>
      <c r="DP3232" s="168"/>
      <c r="DQ3232" s="168"/>
      <c r="DR3232" s="168"/>
      <c r="DS3232" s="168"/>
      <c r="DT3232" s="168"/>
      <c r="DU3232" s="168"/>
      <c r="DV3232" s="168"/>
      <c r="DW3232" s="168"/>
      <c r="DX3232" s="168"/>
      <c r="DY3232" s="168"/>
      <c r="DZ3232" s="168"/>
      <c r="EA3232" s="168"/>
      <c r="EB3232" s="168"/>
      <c r="EC3232" s="168"/>
      <c r="ED3232" s="168"/>
      <c r="EE3232" s="168"/>
      <c r="EF3232" s="168"/>
      <c r="EG3232" s="168"/>
      <c r="EH3232" s="168"/>
      <c r="EI3232" s="168"/>
      <c r="EJ3232" s="168"/>
      <c r="EK3232" s="168"/>
      <c r="EL3232" s="168"/>
      <c r="EM3232" s="168"/>
      <c r="EN3232" s="168"/>
      <c r="EO3232" s="168"/>
      <c r="EP3232" s="168"/>
      <c r="EQ3232" s="168"/>
      <c r="ER3232" s="168"/>
      <c r="ES3232" s="168"/>
      <c r="ET3232" s="168"/>
      <c r="EU3232" s="168"/>
      <c r="EV3232" s="168"/>
      <c r="EW3232" s="168"/>
      <c r="EX3232" s="168"/>
      <c r="EY3232" s="168"/>
      <c r="EZ3232" s="168"/>
      <c r="FA3232" s="168"/>
      <c r="FB3232" s="168"/>
      <c r="FC3232" s="168"/>
      <c r="FD3232" s="168"/>
    </row>
    <row r="3233" spans="1:160" s="5" customFormat="1" x14ac:dyDescent="0.25">
      <c r="A3233" s="263"/>
      <c r="B3233" s="263"/>
      <c r="C3233" s="265"/>
      <c r="D3233" s="10" t="s">
        <v>23</v>
      </c>
      <c r="E3233" s="445" t="e">
        <f>+#REF!</f>
        <v>#REF!</v>
      </c>
      <c r="F3233" s="445"/>
      <c r="G3233" s="445"/>
      <c r="H3233" s="445"/>
      <c r="I3233" s="445"/>
      <c r="J3233" s="445"/>
      <c r="K3233" s="445"/>
      <c r="L3233" s="445"/>
      <c r="M3233" s="446"/>
      <c r="N3233" s="11" t="s">
        <v>23</v>
      </c>
      <c r="O3233" s="445" t="e">
        <f>+#REF!</f>
        <v>#REF!</v>
      </c>
      <c r="P3233" s="445"/>
      <c r="Q3233" s="445"/>
      <c r="R3233" s="445"/>
      <c r="S3233" s="445"/>
      <c r="T3233" s="445"/>
      <c r="U3233" s="446"/>
      <c r="V3233" s="33"/>
      <c r="W3233" s="57"/>
      <c r="X3233" s="86"/>
      <c r="Y3233" s="33"/>
      <c r="Z3233" s="36"/>
      <c r="AA3233" s="36"/>
      <c r="AD3233" s="33"/>
      <c r="AG3233" s="33"/>
      <c r="AH3233" s="43"/>
      <c r="AI3233" s="43"/>
      <c r="AJ3233" s="43"/>
      <c r="AK3233" s="43"/>
      <c r="AL3233" s="43"/>
      <c r="AM3233" s="43"/>
      <c r="AN3233" s="43"/>
      <c r="AO3233" s="43"/>
      <c r="AP3233" s="43"/>
      <c r="AQ3233" s="43"/>
      <c r="AR3233" s="43"/>
      <c r="AS3233" s="43"/>
      <c r="AT3233" s="43"/>
      <c r="AU3233" s="44"/>
      <c r="AV3233" s="33"/>
      <c r="AW3233" s="33"/>
      <c r="AX3233" s="33"/>
      <c r="AZ3233" s="141"/>
      <c r="BE3233" s="168"/>
      <c r="BF3233" s="168"/>
      <c r="BG3233" s="168"/>
      <c r="BH3233" s="168"/>
      <c r="BI3233" s="168"/>
      <c r="BJ3233" s="168"/>
      <c r="BK3233" s="168"/>
      <c r="BL3233" s="168"/>
      <c r="BM3233" s="168"/>
      <c r="DK3233" s="168"/>
      <c r="DL3233" s="168"/>
      <c r="DM3233" s="168"/>
      <c r="DN3233" s="168"/>
      <c r="DO3233" s="168"/>
      <c r="DP3233" s="168"/>
      <c r="DQ3233" s="168"/>
      <c r="DR3233" s="168"/>
      <c r="DS3233" s="168"/>
      <c r="DT3233" s="168"/>
      <c r="DU3233" s="168"/>
      <c r="DV3233" s="168"/>
      <c r="DW3233" s="168"/>
      <c r="DX3233" s="168"/>
      <c r="DY3233" s="168"/>
      <c r="DZ3233" s="168"/>
      <c r="EA3233" s="168"/>
      <c r="EB3233" s="168"/>
      <c r="EC3233" s="168"/>
      <c r="ED3233" s="168"/>
      <c r="EE3233" s="168"/>
      <c r="EF3233" s="168"/>
      <c r="EG3233" s="168"/>
      <c r="EH3233" s="168"/>
      <c r="EI3233" s="168"/>
      <c r="EJ3233" s="168"/>
      <c r="EK3233" s="168"/>
      <c r="EL3233" s="168"/>
      <c r="EM3233" s="168"/>
      <c r="EN3233" s="168"/>
      <c r="EO3233" s="168"/>
      <c r="EP3233" s="168"/>
      <c r="EQ3233" s="168"/>
      <c r="ER3233" s="168"/>
      <c r="ES3233" s="168"/>
      <c r="ET3233" s="168"/>
      <c r="EU3233" s="168"/>
      <c r="EV3233" s="168"/>
      <c r="EW3233" s="168"/>
      <c r="EX3233" s="168"/>
      <c r="EY3233" s="168"/>
      <c r="EZ3233" s="168"/>
      <c r="FA3233" s="168"/>
      <c r="FB3233" s="168"/>
      <c r="FC3233" s="168"/>
      <c r="FD3233" s="168"/>
    </row>
    <row r="3234" spans="1:160" s="5" customFormat="1" ht="14.4" thickBot="1" x14ac:dyDescent="0.3">
      <c r="A3234" s="263"/>
      <c r="B3234" s="263"/>
      <c r="C3234" s="265"/>
      <c r="D3234" s="12" t="s">
        <v>25</v>
      </c>
      <c r="E3234" s="447" t="e">
        <f>+#REF!</f>
        <v>#REF!</v>
      </c>
      <c r="F3234" s="447"/>
      <c r="G3234" s="447"/>
      <c r="H3234" s="447"/>
      <c r="I3234" s="447"/>
      <c r="J3234" s="447"/>
      <c r="K3234" s="447"/>
      <c r="L3234" s="447"/>
      <c r="M3234" s="448"/>
      <c r="N3234" s="13" t="s">
        <v>25</v>
      </c>
      <c r="O3234" s="447" t="e">
        <f>+#REF!</f>
        <v>#REF!</v>
      </c>
      <c r="P3234" s="447"/>
      <c r="Q3234" s="447"/>
      <c r="R3234" s="447"/>
      <c r="S3234" s="447"/>
      <c r="T3234" s="447"/>
      <c r="U3234" s="448"/>
      <c r="V3234" s="33"/>
      <c r="W3234" s="57"/>
      <c r="X3234" s="86"/>
      <c r="Y3234" s="33"/>
      <c r="Z3234" s="36"/>
      <c r="AA3234" s="36"/>
      <c r="AD3234" s="33"/>
      <c r="AG3234" s="33"/>
      <c r="AH3234" s="43"/>
      <c r="AI3234" s="43"/>
      <c r="AJ3234" s="43"/>
      <c r="AK3234" s="43"/>
      <c r="AL3234" s="43"/>
      <c r="AM3234" s="43"/>
      <c r="AN3234" s="43"/>
      <c r="AO3234" s="43"/>
      <c r="AP3234" s="43"/>
      <c r="AQ3234" s="43"/>
      <c r="AR3234" s="43"/>
      <c r="AS3234" s="43"/>
      <c r="AT3234" s="43"/>
      <c r="AU3234" s="44"/>
      <c r="AV3234" s="33"/>
      <c r="AW3234" s="33"/>
      <c r="AX3234" s="33"/>
      <c r="AZ3234" s="141"/>
      <c r="BE3234" s="168"/>
      <c r="BF3234" s="168"/>
      <c r="BG3234" s="168"/>
      <c r="BH3234" s="168"/>
      <c r="BI3234" s="168"/>
      <c r="BJ3234" s="168"/>
      <c r="BK3234" s="168"/>
      <c r="BL3234" s="168"/>
      <c r="BM3234" s="168"/>
      <c r="DK3234" s="168"/>
      <c r="DL3234" s="168"/>
      <c r="DM3234" s="168"/>
      <c r="DN3234" s="168"/>
      <c r="DO3234" s="168"/>
      <c r="DP3234" s="168"/>
      <c r="DQ3234" s="168"/>
      <c r="DR3234" s="168"/>
      <c r="DS3234" s="168"/>
      <c r="DT3234" s="168"/>
      <c r="DU3234" s="168"/>
      <c r="DV3234" s="168"/>
      <c r="DW3234" s="168"/>
      <c r="DX3234" s="168"/>
      <c r="DY3234" s="168"/>
      <c r="DZ3234" s="168"/>
      <c r="EA3234" s="168"/>
      <c r="EB3234" s="168"/>
      <c r="EC3234" s="168"/>
      <c r="ED3234" s="168"/>
      <c r="EE3234" s="168"/>
      <c r="EF3234" s="168"/>
      <c r="EG3234" s="168"/>
      <c r="EH3234" s="168"/>
      <c r="EI3234" s="168"/>
      <c r="EJ3234" s="168"/>
      <c r="EK3234" s="168"/>
      <c r="EL3234" s="168"/>
      <c r="EM3234" s="168"/>
      <c r="EN3234" s="168"/>
      <c r="EO3234" s="168"/>
      <c r="EP3234" s="168"/>
      <c r="EQ3234" s="168"/>
      <c r="ER3234" s="168"/>
      <c r="ES3234" s="168"/>
      <c r="ET3234" s="168"/>
      <c r="EU3234" s="168"/>
      <c r="EV3234" s="168"/>
      <c r="EW3234" s="168"/>
      <c r="EX3234" s="168"/>
      <c r="EY3234" s="168"/>
      <c r="EZ3234" s="168"/>
      <c r="FA3234" s="168"/>
      <c r="FB3234" s="168"/>
      <c r="FC3234" s="168"/>
      <c r="FD3234" s="168"/>
    </row>
    <row r="3235" spans="1:160" s="5" customFormat="1" ht="9.9" customHeight="1" thickBot="1" x14ac:dyDescent="0.3">
      <c r="A3235" s="263"/>
      <c r="B3235" s="263"/>
      <c r="C3235" s="265"/>
      <c r="D3235" s="83"/>
      <c r="E3235" s="84"/>
      <c r="F3235" s="84"/>
      <c r="G3235" s="84"/>
      <c r="H3235" s="84"/>
      <c r="I3235" s="84"/>
      <c r="J3235" s="84"/>
      <c r="K3235" s="84"/>
      <c r="L3235" s="84"/>
      <c r="M3235" s="84"/>
      <c r="N3235" s="83"/>
      <c r="O3235" s="84"/>
      <c r="P3235" s="84"/>
      <c r="Q3235" s="84"/>
      <c r="R3235" s="84"/>
      <c r="S3235" s="84"/>
      <c r="T3235" s="84"/>
      <c r="U3235" s="84"/>
      <c r="V3235" s="33"/>
      <c r="W3235" s="57"/>
      <c r="X3235" s="86"/>
      <c r="Y3235" s="33"/>
      <c r="Z3235" s="36"/>
      <c r="AA3235" s="36"/>
      <c r="AD3235" s="33"/>
      <c r="AG3235" s="33"/>
      <c r="AH3235" s="43"/>
      <c r="AI3235" s="43"/>
      <c r="AJ3235" s="43"/>
      <c r="AK3235" s="43"/>
      <c r="AL3235" s="43"/>
      <c r="AM3235" s="43"/>
      <c r="AN3235" s="43"/>
      <c r="AO3235" s="43"/>
      <c r="AP3235" s="43"/>
      <c r="AQ3235" s="43"/>
      <c r="AR3235" s="43"/>
      <c r="AS3235" s="43"/>
      <c r="AT3235" s="43"/>
      <c r="AU3235" s="44"/>
      <c r="AV3235" s="33"/>
      <c r="AW3235" s="33"/>
      <c r="AX3235" s="33"/>
      <c r="AZ3235" s="141"/>
      <c r="BE3235" s="168"/>
      <c r="BF3235" s="168"/>
      <c r="BG3235" s="168"/>
      <c r="BH3235" s="168"/>
      <c r="BI3235" s="168"/>
      <c r="BJ3235" s="168"/>
      <c r="BK3235" s="168"/>
      <c r="BL3235" s="168"/>
      <c r="BM3235" s="168"/>
      <c r="DK3235" s="168"/>
      <c r="DL3235" s="168"/>
      <c r="DM3235" s="168"/>
      <c r="DN3235" s="168"/>
      <c r="DO3235" s="168"/>
      <c r="DP3235" s="168"/>
      <c r="DQ3235" s="168"/>
      <c r="DR3235" s="168"/>
      <c r="DS3235" s="168"/>
      <c r="DT3235" s="168"/>
      <c r="DU3235" s="168"/>
      <c r="DV3235" s="168"/>
      <c r="DW3235" s="168"/>
      <c r="DX3235" s="168"/>
      <c r="DY3235" s="168"/>
      <c r="DZ3235" s="168"/>
      <c r="EA3235" s="168"/>
      <c r="EB3235" s="168"/>
      <c r="EC3235" s="168"/>
      <c r="ED3235" s="168"/>
      <c r="EE3235" s="168"/>
      <c r="EF3235" s="168"/>
      <c r="EG3235" s="168"/>
      <c r="EH3235" s="168"/>
      <c r="EI3235" s="168"/>
      <c r="EJ3235" s="168"/>
      <c r="EK3235" s="168"/>
      <c r="EL3235" s="168"/>
      <c r="EM3235" s="168"/>
      <c r="EN3235" s="168"/>
      <c r="EO3235" s="168"/>
      <c r="EP3235" s="168"/>
      <c r="EQ3235" s="168"/>
      <c r="ER3235" s="168"/>
      <c r="ES3235" s="168"/>
      <c r="ET3235" s="168"/>
      <c r="EU3235" s="168"/>
      <c r="EV3235" s="168"/>
      <c r="EW3235" s="168"/>
      <c r="EX3235" s="168"/>
      <c r="EY3235" s="168"/>
      <c r="EZ3235" s="168"/>
      <c r="FA3235" s="168"/>
      <c r="FB3235" s="168"/>
      <c r="FC3235" s="168"/>
      <c r="FD3235" s="168"/>
    </row>
    <row r="3236" spans="1:160" s="5" customFormat="1" ht="15.75" customHeight="1" x14ac:dyDescent="0.3">
      <c r="A3236" s="263"/>
      <c r="B3236" s="263"/>
      <c r="C3236" s="265"/>
      <c r="D3236" s="484"/>
      <c r="E3236" s="485"/>
      <c r="F3236" s="488" t="s">
        <v>0</v>
      </c>
      <c r="G3236" s="489"/>
      <c r="H3236" s="489"/>
      <c r="I3236" s="489"/>
      <c r="J3236" s="489"/>
      <c r="K3236" s="489"/>
      <c r="L3236" s="489"/>
      <c r="M3236" s="489"/>
      <c r="N3236" s="489"/>
      <c r="O3236" s="490"/>
      <c r="P3236" s="494" t="s">
        <v>1</v>
      </c>
      <c r="Q3236" s="495"/>
      <c r="R3236" s="495"/>
      <c r="S3236" s="496"/>
      <c r="T3236" s="500"/>
      <c r="U3236" s="501"/>
      <c r="V3236" s="33"/>
      <c r="W3236" s="57"/>
      <c r="X3236" s="86"/>
      <c r="Y3236" s="33"/>
      <c r="Z3236" s="36"/>
      <c r="AA3236" s="36"/>
      <c r="AD3236" s="33"/>
      <c r="AG3236" s="33"/>
      <c r="AH3236" s="43"/>
      <c r="AI3236" s="43"/>
      <c r="AJ3236" s="43"/>
      <c r="AK3236" s="43"/>
      <c r="AL3236" s="43"/>
      <c r="AM3236" s="43"/>
      <c r="AN3236" s="43"/>
      <c r="AO3236" s="43"/>
      <c r="AP3236" s="43"/>
      <c r="AQ3236" s="43"/>
      <c r="AR3236" s="43"/>
      <c r="AS3236" s="43"/>
      <c r="AT3236" s="43"/>
      <c r="AU3236" s="44"/>
      <c r="AV3236" s="33"/>
      <c r="AW3236" s="33"/>
      <c r="AX3236" s="33"/>
      <c r="AZ3236" s="141"/>
      <c r="BE3236" s="168"/>
      <c r="BF3236" s="168"/>
      <c r="BG3236" s="168"/>
      <c r="BH3236" s="168"/>
      <c r="BI3236" s="168"/>
      <c r="BJ3236" s="168"/>
      <c r="BK3236" s="168"/>
      <c r="BL3236" s="168"/>
      <c r="BM3236" s="168"/>
      <c r="DK3236" s="168"/>
      <c r="DL3236" s="168"/>
      <c r="DM3236" s="168"/>
      <c r="DN3236" s="168"/>
      <c r="DO3236" s="168"/>
      <c r="DP3236" s="168"/>
      <c r="DQ3236" s="168"/>
      <c r="DR3236" s="168"/>
      <c r="DS3236" s="168"/>
      <c r="DT3236" s="168"/>
      <c r="DU3236" s="168"/>
      <c r="DV3236" s="168"/>
      <c r="DW3236" s="168"/>
      <c r="DX3236" s="168"/>
      <c r="DY3236" s="168"/>
      <c r="DZ3236" s="168"/>
      <c r="EA3236" s="168"/>
      <c r="EB3236" s="168"/>
      <c r="EC3236" s="168"/>
      <c r="ED3236" s="168"/>
      <c r="EE3236" s="168"/>
      <c r="EF3236" s="168"/>
      <c r="EG3236" s="168"/>
      <c r="EH3236" s="168"/>
      <c r="EI3236" s="168"/>
      <c r="EJ3236" s="168"/>
      <c r="EK3236" s="168"/>
      <c r="EL3236" s="168"/>
      <c r="EM3236" s="168"/>
      <c r="EN3236" s="168"/>
      <c r="EO3236" s="168"/>
      <c r="EP3236" s="168"/>
      <c r="EQ3236" s="168"/>
      <c r="ER3236" s="168"/>
      <c r="ES3236" s="168"/>
      <c r="ET3236" s="168"/>
      <c r="EU3236" s="168"/>
      <c r="EV3236" s="168"/>
      <c r="EW3236" s="168"/>
      <c r="EX3236" s="168"/>
      <c r="EY3236" s="168"/>
      <c r="EZ3236" s="168"/>
      <c r="FA3236" s="168"/>
      <c r="FB3236" s="168"/>
      <c r="FC3236" s="168"/>
      <c r="FD3236" s="168"/>
    </row>
    <row r="3237" spans="1:160" s="5" customFormat="1" ht="15" customHeight="1" x14ac:dyDescent="0.3">
      <c r="A3237" s="263"/>
      <c r="B3237" s="263"/>
      <c r="C3237" s="265"/>
      <c r="D3237" s="481"/>
      <c r="E3237" s="482"/>
      <c r="F3237" s="491"/>
      <c r="G3237" s="492"/>
      <c r="H3237" s="492"/>
      <c r="I3237" s="492"/>
      <c r="J3237" s="492"/>
      <c r="K3237" s="492"/>
      <c r="L3237" s="492"/>
      <c r="M3237" s="492"/>
      <c r="N3237" s="492"/>
      <c r="O3237" s="493"/>
      <c r="P3237" s="497"/>
      <c r="Q3237" s="498"/>
      <c r="R3237" s="498"/>
      <c r="S3237" s="499"/>
      <c r="T3237" s="502"/>
      <c r="U3237" s="503"/>
      <c r="V3237" s="33"/>
      <c r="W3237" s="57"/>
      <c r="X3237" s="86"/>
      <c r="Y3237" s="38"/>
      <c r="Z3237" s="36"/>
      <c r="AA3237" s="36"/>
      <c r="AD3237" s="33"/>
      <c r="AG3237" s="33"/>
      <c r="AH3237" s="43"/>
      <c r="AI3237" s="43"/>
      <c r="AJ3237" s="43"/>
      <c r="AK3237" s="43"/>
      <c r="AL3237" s="43"/>
      <c r="AM3237" s="43"/>
      <c r="AN3237" s="43"/>
      <c r="AO3237" s="43"/>
      <c r="AP3237" s="43"/>
      <c r="AQ3237" s="43"/>
      <c r="AR3237" s="43"/>
      <c r="AS3237" s="43"/>
      <c r="AT3237" s="43"/>
      <c r="AU3237" s="44"/>
      <c r="AV3237" s="33"/>
      <c r="AW3237" s="33"/>
      <c r="AX3237" s="33"/>
      <c r="AZ3237" s="141"/>
      <c r="BE3237" s="168"/>
      <c r="BF3237" s="168"/>
      <c r="BG3237" s="168"/>
      <c r="BH3237" s="168"/>
      <c r="BI3237" s="168"/>
      <c r="BJ3237" s="168"/>
      <c r="BK3237" s="168"/>
      <c r="BL3237" s="168"/>
      <c r="BM3237" s="168"/>
      <c r="DK3237" s="168"/>
      <c r="DL3237" s="168"/>
      <c r="DM3237" s="168"/>
      <c r="DN3237" s="168"/>
      <c r="DO3237" s="168"/>
      <c r="DP3237" s="168"/>
      <c r="DQ3237" s="168"/>
      <c r="DR3237" s="168"/>
      <c r="DS3237" s="168"/>
      <c r="DT3237" s="168"/>
      <c r="DU3237" s="168"/>
      <c r="DV3237" s="168"/>
      <c r="DW3237" s="168"/>
      <c r="DX3237" s="168"/>
      <c r="DY3237" s="168"/>
      <c r="DZ3237" s="168"/>
      <c r="EA3237" s="168"/>
      <c r="EB3237" s="168"/>
      <c r="EC3237" s="168"/>
      <c r="ED3237" s="168"/>
      <c r="EE3237" s="168"/>
      <c r="EF3237" s="168"/>
      <c r="EG3237" s="168"/>
      <c r="EH3237" s="168"/>
      <c r="EI3237" s="168"/>
      <c r="EJ3237" s="168"/>
      <c r="EK3237" s="168"/>
      <c r="EL3237" s="168"/>
      <c r="EM3237" s="168"/>
      <c r="EN3237" s="168"/>
      <c r="EO3237" s="168"/>
      <c r="EP3237" s="168"/>
      <c r="EQ3237" s="168"/>
      <c r="ER3237" s="168"/>
      <c r="ES3237" s="168"/>
      <c r="ET3237" s="168"/>
      <c r="EU3237" s="168"/>
      <c r="EV3237" s="168"/>
      <c r="EW3237" s="168"/>
      <c r="EX3237" s="168"/>
      <c r="EY3237" s="168"/>
      <c r="EZ3237" s="168"/>
      <c r="FA3237" s="168"/>
      <c r="FB3237" s="168"/>
      <c r="FC3237" s="168"/>
      <c r="FD3237" s="168"/>
    </row>
    <row r="3238" spans="1:160" s="5" customFormat="1" ht="30" customHeight="1" thickBot="1" x14ac:dyDescent="0.35">
      <c r="A3238" s="263"/>
      <c r="B3238" s="263"/>
      <c r="C3238" s="265"/>
      <c r="D3238" s="486"/>
      <c r="E3238" s="487"/>
      <c r="F3238" s="506" t="s">
        <v>2</v>
      </c>
      <c r="G3238" s="507"/>
      <c r="H3238" s="507"/>
      <c r="I3238" s="507"/>
      <c r="J3238" s="507"/>
      <c r="K3238" s="507"/>
      <c r="L3238" s="507"/>
      <c r="M3238" s="507"/>
      <c r="N3238" s="507"/>
      <c r="O3238" s="508"/>
      <c r="P3238" s="32">
        <v>67</v>
      </c>
      <c r="Q3238" s="101" t="s">
        <v>3</v>
      </c>
      <c r="R3238" s="509">
        <v>147</v>
      </c>
      <c r="S3238" s="510"/>
      <c r="T3238" s="504"/>
      <c r="U3238" s="505"/>
      <c r="V3238" s="33">
        <f>+IF(C3247="","",1)</f>
        <v>1</v>
      </c>
      <c r="W3238" s="57"/>
      <c r="X3238" s="86"/>
      <c r="Y3238" s="39"/>
      <c r="Z3238" s="36"/>
      <c r="AA3238" s="36"/>
      <c r="AD3238" s="33"/>
      <c r="AG3238" s="33"/>
      <c r="AH3238" s="43"/>
      <c r="AI3238" s="43"/>
      <c r="AJ3238" s="43"/>
      <c r="AK3238" s="43"/>
      <c r="AL3238" s="43"/>
      <c r="AM3238" s="43"/>
      <c r="AN3238" s="43"/>
      <c r="AO3238" s="43"/>
      <c r="AP3238" s="43"/>
      <c r="AQ3238" s="43"/>
      <c r="AR3238" s="43"/>
      <c r="AS3238" s="43"/>
      <c r="AT3238" s="43"/>
      <c r="AU3238" s="44"/>
      <c r="AV3238" s="33"/>
      <c r="AW3238" s="33"/>
      <c r="AX3238" s="33"/>
      <c r="AZ3238" s="141"/>
      <c r="BE3238" s="168"/>
      <c r="BF3238" s="168"/>
      <c r="BG3238" s="168"/>
      <c r="BH3238" s="168"/>
      <c r="BI3238" s="168"/>
      <c r="BJ3238" s="168"/>
      <c r="BK3238" s="168"/>
      <c r="BL3238" s="168"/>
      <c r="BM3238" s="168"/>
      <c r="DK3238" s="168"/>
      <c r="DL3238" s="168"/>
      <c r="DM3238" s="168"/>
      <c r="DN3238" s="168"/>
      <c r="DO3238" s="168"/>
      <c r="DP3238" s="168"/>
      <c r="DQ3238" s="168"/>
      <c r="DR3238" s="168"/>
      <c r="DS3238" s="168"/>
      <c r="DT3238" s="168"/>
      <c r="DU3238" s="168"/>
      <c r="DV3238" s="168"/>
      <c r="DW3238" s="168"/>
      <c r="DX3238" s="168"/>
      <c r="DY3238" s="168"/>
      <c r="DZ3238" s="168"/>
      <c r="EA3238" s="168"/>
      <c r="EB3238" s="168"/>
      <c r="EC3238" s="168"/>
      <c r="ED3238" s="168"/>
      <c r="EE3238" s="168"/>
      <c r="EF3238" s="168"/>
      <c r="EG3238" s="168"/>
      <c r="EH3238" s="168"/>
      <c r="EI3238" s="168"/>
      <c r="EJ3238" s="168"/>
      <c r="EK3238" s="168"/>
      <c r="EL3238" s="168"/>
      <c r="EM3238" s="168"/>
      <c r="EN3238" s="168"/>
      <c r="EO3238" s="168"/>
      <c r="EP3238" s="168"/>
      <c r="EQ3238" s="168"/>
      <c r="ER3238" s="168"/>
      <c r="ES3238" s="168"/>
      <c r="ET3238" s="168"/>
      <c r="EU3238" s="168"/>
      <c r="EV3238" s="168"/>
      <c r="EW3238" s="168"/>
      <c r="EX3238" s="168"/>
      <c r="EY3238" s="168"/>
      <c r="EZ3238" s="168"/>
      <c r="FA3238" s="168"/>
      <c r="FB3238" s="168"/>
      <c r="FC3238" s="168"/>
      <c r="FD3238" s="168"/>
    </row>
    <row r="3239" spans="1:160" s="5" customFormat="1" ht="5.25" customHeight="1" thickBot="1" x14ac:dyDescent="0.35">
      <c r="A3239" s="263"/>
      <c r="B3239" s="263"/>
      <c r="C3239" s="265"/>
      <c r="D3239" s="454"/>
      <c r="E3239" s="454"/>
      <c r="F3239" s="454"/>
      <c r="G3239" s="454"/>
      <c r="H3239" s="454"/>
      <c r="I3239" s="454"/>
      <c r="J3239" s="454"/>
      <c r="K3239" s="454"/>
      <c r="L3239" s="454"/>
      <c r="M3239" s="454"/>
      <c r="N3239" s="454"/>
      <c r="O3239" s="454"/>
      <c r="P3239" s="454"/>
      <c r="Q3239" s="454"/>
      <c r="R3239" s="454"/>
      <c r="S3239" s="454"/>
      <c r="T3239" s="454"/>
      <c r="U3239" s="454"/>
      <c r="V3239" s="33"/>
      <c r="W3239" s="57"/>
      <c r="X3239" s="86"/>
      <c r="Y3239" s="38"/>
      <c r="Z3239" s="36"/>
      <c r="AA3239" s="36"/>
      <c r="AD3239" s="33"/>
      <c r="AG3239" s="33"/>
      <c r="AH3239" s="43"/>
      <c r="AI3239" s="43"/>
      <c r="AJ3239" s="43"/>
      <c r="AK3239" s="43"/>
      <c r="AL3239" s="43"/>
      <c r="AM3239" s="43"/>
      <c r="AN3239" s="43"/>
      <c r="AO3239" s="43"/>
      <c r="AP3239" s="43"/>
      <c r="AQ3239" s="43"/>
      <c r="AR3239" s="43"/>
      <c r="AS3239" s="43"/>
      <c r="AT3239" s="43"/>
      <c r="AU3239" s="44"/>
      <c r="AV3239" s="33"/>
      <c r="AW3239" s="33"/>
      <c r="AX3239" s="33"/>
      <c r="AZ3239" s="141"/>
      <c r="BE3239" s="168"/>
      <c r="BF3239" s="168"/>
      <c r="BG3239" s="168"/>
      <c r="BH3239" s="168"/>
      <c r="BI3239" s="168"/>
      <c r="BJ3239" s="168"/>
      <c r="BK3239" s="168"/>
      <c r="BL3239" s="168"/>
      <c r="BM3239" s="168"/>
      <c r="DK3239" s="168"/>
      <c r="DL3239" s="168"/>
      <c r="DM3239" s="168"/>
      <c r="DN3239" s="168"/>
      <c r="DO3239" s="168"/>
      <c r="DP3239" s="168"/>
      <c r="DQ3239" s="168"/>
      <c r="DR3239" s="168"/>
      <c r="DS3239" s="168"/>
      <c r="DT3239" s="168"/>
      <c r="DU3239" s="168"/>
      <c r="DV3239" s="168"/>
      <c r="DW3239" s="168"/>
      <c r="DX3239" s="168"/>
      <c r="DY3239" s="168"/>
      <c r="DZ3239" s="168"/>
      <c r="EA3239" s="168"/>
      <c r="EB3239" s="168"/>
      <c r="EC3239" s="168"/>
      <c r="ED3239" s="168"/>
      <c r="EE3239" s="168"/>
      <c r="EF3239" s="168"/>
      <c r="EG3239" s="168"/>
      <c r="EH3239" s="168"/>
      <c r="EI3239" s="168"/>
      <c r="EJ3239" s="168"/>
      <c r="EK3239" s="168"/>
      <c r="EL3239" s="168"/>
      <c r="EM3239" s="168"/>
      <c r="EN3239" s="168"/>
      <c r="EO3239" s="168"/>
      <c r="EP3239" s="168"/>
      <c r="EQ3239" s="168"/>
      <c r="ER3239" s="168"/>
      <c r="ES3239" s="168"/>
      <c r="ET3239" s="168"/>
      <c r="EU3239" s="168"/>
      <c r="EV3239" s="168"/>
      <c r="EW3239" s="168"/>
      <c r="EX3239" s="168"/>
      <c r="EY3239" s="168"/>
      <c r="EZ3239" s="168"/>
      <c r="FA3239" s="168"/>
      <c r="FB3239" s="168"/>
      <c r="FC3239" s="168"/>
      <c r="FD3239" s="168"/>
    </row>
    <row r="3240" spans="1:160" s="5" customFormat="1" ht="24.9" customHeight="1" x14ac:dyDescent="0.3">
      <c r="A3240" s="263"/>
      <c r="B3240" s="263"/>
      <c r="C3240" s="265"/>
      <c r="D3240" s="511" t="s">
        <v>4</v>
      </c>
      <c r="E3240" s="512"/>
      <c r="F3240" s="513" t="s">
        <v>168</v>
      </c>
      <c r="G3240" s="514"/>
      <c r="H3240" s="514"/>
      <c r="I3240" s="515"/>
      <c r="J3240" s="516" t="s">
        <v>5</v>
      </c>
      <c r="K3240" s="512"/>
      <c r="L3240" s="513" t="s">
        <v>102</v>
      </c>
      <c r="M3240" s="514"/>
      <c r="N3240" s="514"/>
      <c r="O3240" s="514"/>
      <c r="P3240" s="515"/>
      <c r="Q3240" s="1" t="s">
        <v>6</v>
      </c>
      <c r="R3240" s="513" t="s">
        <v>36</v>
      </c>
      <c r="S3240" s="514"/>
      <c r="T3240" s="514"/>
      <c r="U3240" s="517"/>
      <c r="V3240" s="33"/>
      <c r="W3240" s="57"/>
      <c r="X3240" s="86"/>
      <c r="Y3240" s="33"/>
      <c r="Z3240" s="36"/>
      <c r="AA3240" s="36"/>
      <c r="AD3240" s="33"/>
      <c r="AG3240" s="33"/>
      <c r="AH3240" s="43"/>
      <c r="AI3240" s="43"/>
      <c r="AJ3240" s="43"/>
      <c r="AK3240" s="43"/>
      <c r="AL3240" s="43"/>
      <c r="AM3240" s="43"/>
      <c r="AN3240" s="43"/>
      <c r="AO3240" s="43"/>
      <c r="AP3240" s="43"/>
      <c r="AQ3240" s="43"/>
      <c r="AR3240" s="43"/>
      <c r="AS3240" s="43"/>
      <c r="AT3240" s="43"/>
      <c r="AU3240" s="44"/>
      <c r="AV3240" s="33"/>
      <c r="AW3240" s="33"/>
      <c r="AX3240" s="33"/>
      <c r="AZ3240" s="141"/>
      <c r="BE3240" s="168"/>
      <c r="BF3240" s="168"/>
      <c r="BG3240" s="168"/>
      <c r="BH3240" s="168"/>
      <c r="BI3240" s="168"/>
      <c r="BJ3240" s="168"/>
      <c r="BK3240" s="168"/>
      <c r="BL3240" s="168"/>
      <c r="BM3240" s="168"/>
      <c r="DK3240" s="168"/>
      <c r="DL3240" s="168"/>
      <c r="DM3240" s="168"/>
      <c r="DN3240" s="168"/>
      <c r="DO3240" s="168"/>
      <c r="DP3240" s="168"/>
      <c r="DQ3240" s="168"/>
      <c r="DR3240" s="168"/>
      <c r="DS3240" s="168"/>
      <c r="DT3240" s="168"/>
      <c r="DU3240" s="168"/>
      <c r="DV3240" s="168"/>
      <c r="DW3240" s="168"/>
      <c r="DX3240" s="168"/>
      <c r="DY3240" s="168"/>
      <c r="DZ3240" s="168"/>
      <c r="EA3240" s="168"/>
      <c r="EB3240" s="168"/>
      <c r="EC3240" s="168"/>
      <c r="ED3240" s="168"/>
      <c r="EE3240" s="168"/>
      <c r="EF3240" s="168"/>
      <c r="EG3240" s="168"/>
      <c r="EH3240" s="168"/>
      <c r="EI3240" s="168"/>
      <c r="EJ3240" s="168"/>
      <c r="EK3240" s="168"/>
      <c r="EL3240" s="168"/>
      <c r="EM3240" s="168"/>
      <c r="EN3240" s="168"/>
      <c r="EO3240" s="168"/>
      <c r="EP3240" s="168"/>
      <c r="EQ3240" s="168"/>
      <c r="ER3240" s="168"/>
      <c r="ES3240" s="168"/>
      <c r="ET3240" s="168"/>
      <c r="EU3240" s="168"/>
      <c r="EV3240" s="168"/>
      <c r="EW3240" s="168"/>
      <c r="EX3240" s="168"/>
      <c r="EY3240" s="168"/>
      <c r="EZ3240" s="168"/>
      <c r="FA3240" s="168"/>
      <c r="FB3240" s="168"/>
      <c r="FC3240" s="168"/>
      <c r="FD3240" s="168"/>
    </row>
    <row r="3241" spans="1:160" s="5" customFormat="1" ht="45" customHeight="1" thickBot="1" x14ac:dyDescent="0.35">
      <c r="A3241" s="263"/>
      <c r="B3241" s="263"/>
      <c r="C3241" s="265"/>
      <c r="D3241" s="518" t="s">
        <v>7</v>
      </c>
      <c r="E3241" s="519"/>
      <c r="F3241" s="520" t="s">
        <v>169</v>
      </c>
      <c r="G3241" s="521"/>
      <c r="H3241" s="521"/>
      <c r="I3241" s="521"/>
      <c r="J3241" s="521"/>
      <c r="K3241" s="521"/>
      <c r="L3241" s="521"/>
      <c r="M3241" s="521"/>
      <c r="N3241" s="521"/>
      <c r="O3241" s="521"/>
      <c r="P3241" s="521"/>
      <c r="Q3241" s="521"/>
      <c r="R3241" s="521"/>
      <c r="S3241" s="521"/>
      <c r="T3241" s="521"/>
      <c r="U3241" s="522"/>
      <c r="V3241" s="33"/>
      <c r="W3241" s="57"/>
      <c r="X3241" s="86"/>
      <c r="Y3241" s="33"/>
      <c r="Z3241" s="36"/>
      <c r="AA3241" s="36"/>
      <c r="AD3241" s="33"/>
      <c r="AG3241" s="33"/>
      <c r="AH3241" s="43"/>
      <c r="AI3241" s="43"/>
      <c r="AJ3241" s="43"/>
      <c r="AK3241" s="43"/>
      <c r="AL3241" s="43"/>
      <c r="AM3241" s="43"/>
      <c r="AN3241" s="43"/>
      <c r="AO3241" s="43"/>
      <c r="AP3241" s="43"/>
      <c r="AQ3241" s="43"/>
      <c r="AR3241" s="43"/>
      <c r="AS3241" s="43"/>
      <c r="AT3241" s="43"/>
      <c r="AU3241" s="44"/>
      <c r="AV3241" s="33"/>
      <c r="AW3241" s="33"/>
      <c r="AX3241" s="33"/>
      <c r="AZ3241" s="141"/>
      <c r="BE3241" s="168"/>
      <c r="BF3241" s="168"/>
      <c r="BG3241" s="168"/>
      <c r="BH3241" s="168"/>
      <c r="BI3241" s="168"/>
      <c r="BJ3241" s="168"/>
      <c r="BK3241" s="168"/>
      <c r="BL3241" s="168"/>
      <c r="BM3241" s="168"/>
      <c r="DK3241" s="168"/>
      <c r="DL3241" s="168"/>
      <c r="DM3241" s="168"/>
      <c r="DN3241" s="168"/>
      <c r="DO3241" s="168"/>
      <c r="DP3241" s="168"/>
      <c r="DQ3241" s="168"/>
      <c r="DR3241" s="168"/>
      <c r="DS3241" s="168"/>
      <c r="DT3241" s="168"/>
      <c r="DU3241" s="168"/>
      <c r="DV3241" s="168"/>
      <c r="DW3241" s="168"/>
      <c r="DX3241" s="168"/>
      <c r="DY3241" s="168"/>
      <c r="DZ3241" s="168"/>
      <c r="EA3241" s="168"/>
      <c r="EB3241" s="168"/>
      <c r="EC3241" s="168"/>
      <c r="ED3241" s="168"/>
      <c r="EE3241" s="168"/>
      <c r="EF3241" s="168"/>
      <c r="EG3241" s="168"/>
      <c r="EH3241" s="168"/>
      <c r="EI3241" s="168"/>
      <c r="EJ3241" s="168"/>
      <c r="EK3241" s="168"/>
      <c r="EL3241" s="168"/>
      <c r="EM3241" s="168"/>
      <c r="EN3241" s="168"/>
      <c r="EO3241" s="168"/>
      <c r="EP3241" s="168"/>
      <c r="EQ3241" s="168"/>
      <c r="ER3241" s="168"/>
      <c r="ES3241" s="168"/>
      <c r="ET3241" s="168"/>
      <c r="EU3241" s="168"/>
      <c r="EV3241" s="168"/>
      <c r="EW3241" s="168"/>
      <c r="EX3241" s="168"/>
      <c r="EY3241" s="168"/>
      <c r="EZ3241" s="168"/>
      <c r="FA3241" s="168"/>
      <c r="FB3241" s="168"/>
      <c r="FC3241" s="168"/>
      <c r="FD3241" s="168"/>
    </row>
    <row r="3242" spans="1:160" s="5" customFormat="1" ht="5.0999999999999996" customHeight="1" thickBot="1" x14ac:dyDescent="0.35">
      <c r="A3242" s="263"/>
      <c r="B3242" s="263"/>
      <c r="C3242" s="265"/>
      <c r="D3242" s="523"/>
      <c r="E3242" s="523"/>
      <c r="F3242" s="523"/>
      <c r="G3242" s="523"/>
      <c r="H3242" s="523"/>
      <c r="I3242" s="523"/>
      <c r="J3242" s="523"/>
      <c r="K3242" s="523"/>
      <c r="L3242" s="523"/>
      <c r="M3242" s="523"/>
      <c r="N3242" s="523"/>
      <c r="O3242" s="523"/>
      <c r="P3242" s="523"/>
      <c r="Q3242" s="523"/>
      <c r="R3242" s="523"/>
      <c r="S3242" s="523"/>
      <c r="T3242" s="523"/>
      <c r="U3242" s="523"/>
      <c r="V3242" s="33"/>
      <c r="W3242" s="57"/>
      <c r="X3242" s="86"/>
      <c r="Y3242" s="33"/>
      <c r="Z3242" s="36"/>
      <c r="AA3242" s="36"/>
      <c r="AD3242" s="33"/>
      <c r="AG3242" s="33"/>
      <c r="AH3242" s="43"/>
      <c r="AI3242" s="43"/>
      <c r="AJ3242" s="43"/>
      <c r="AK3242" s="43"/>
      <c r="AL3242" s="43"/>
      <c r="AM3242" s="43"/>
      <c r="AN3242" s="43"/>
      <c r="AO3242" s="43"/>
      <c r="AP3242" s="43"/>
      <c r="AQ3242" s="43"/>
      <c r="AR3242" s="43"/>
      <c r="AS3242" s="43"/>
      <c r="AT3242" s="43"/>
      <c r="AU3242" s="44"/>
      <c r="AV3242" s="33"/>
      <c r="AW3242" s="33"/>
      <c r="AX3242" s="33"/>
      <c r="AZ3242" s="141"/>
      <c r="BE3242" s="168"/>
      <c r="BF3242" s="168"/>
      <c r="BG3242" s="168"/>
      <c r="BH3242" s="168"/>
      <c r="BI3242" s="168"/>
      <c r="BJ3242" s="168"/>
      <c r="BK3242" s="168"/>
      <c r="BL3242" s="168"/>
      <c r="BM3242" s="168"/>
      <c r="DK3242" s="168"/>
      <c r="DL3242" s="168"/>
      <c r="DM3242" s="168"/>
      <c r="DN3242" s="168"/>
      <c r="DO3242" s="168"/>
      <c r="DP3242" s="168"/>
      <c r="DQ3242" s="168"/>
      <c r="DR3242" s="168"/>
      <c r="DS3242" s="168"/>
      <c r="DT3242" s="168"/>
      <c r="DU3242" s="168"/>
      <c r="DV3242" s="168"/>
      <c r="DW3242" s="168"/>
      <c r="DX3242" s="168"/>
      <c r="DY3242" s="168"/>
      <c r="DZ3242" s="168"/>
      <c r="EA3242" s="168"/>
      <c r="EB3242" s="168"/>
      <c r="EC3242" s="168"/>
      <c r="ED3242" s="168"/>
      <c r="EE3242" s="168"/>
      <c r="EF3242" s="168"/>
      <c r="EG3242" s="168"/>
      <c r="EH3242" s="168"/>
      <c r="EI3242" s="168"/>
      <c r="EJ3242" s="168"/>
      <c r="EK3242" s="168"/>
      <c r="EL3242" s="168"/>
      <c r="EM3242" s="168"/>
      <c r="EN3242" s="168"/>
      <c r="EO3242" s="168"/>
      <c r="EP3242" s="168"/>
      <c r="EQ3242" s="168"/>
      <c r="ER3242" s="168"/>
      <c r="ES3242" s="168"/>
      <c r="ET3242" s="168"/>
      <c r="EU3242" s="168"/>
      <c r="EV3242" s="168"/>
      <c r="EW3242" s="168"/>
      <c r="EX3242" s="168"/>
      <c r="EY3242" s="168"/>
      <c r="EZ3242" s="168"/>
      <c r="FA3242" s="168"/>
      <c r="FB3242" s="168"/>
      <c r="FC3242" s="168"/>
      <c r="FD3242" s="168"/>
    </row>
    <row r="3243" spans="1:160" s="5" customFormat="1" ht="24.9" customHeight="1" thickBot="1" x14ac:dyDescent="0.35">
      <c r="A3243" s="263"/>
      <c r="B3243" s="263"/>
      <c r="C3243" s="265"/>
      <c r="D3243" s="2" t="s">
        <v>103</v>
      </c>
      <c r="E3243" s="98" t="s">
        <v>106</v>
      </c>
      <c r="F3243" s="455" t="s">
        <v>104</v>
      </c>
      <c r="G3243" s="524"/>
      <c r="H3243" s="456"/>
      <c r="I3243" s="525">
        <v>44058</v>
      </c>
      <c r="J3243" s="526"/>
      <c r="K3243" s="526"/>
      <c r="L3243" s="526"/>
      <c r="M3243" s="526"/>
      <c r="N3243" s="527"/>
      <c r="O3243" s="3" t="s">
        <v>8</v>
      </c>
      <c r="P3243" s="449" t="s">
        <v>24</v>
      </c>
      <c r="Q3243" s="450"/>
      <c r="R3243" s="450"/>
      <c r="S3243" s="450"/>
      <c r="T3243" s="450"/>
      <c r="U3243" s="528"/>
      <c r="V3243" s="33"/>
      <c r="W3243" s="57"/>
      <c r="X3243" s="86"/>
      <c r="Y3243" s="33"/>
      <c r="Z3243" s="36"/>
      <c r="AA3243" s="36"/>
      <c r="AD3243" s="33"/>
      <c r="AG3243" s="33"/>
      <c r="AH3243" s="43"/>
      <c r="AI3243" s="43"/>
      <c r="AJ3243" s="43"/>
      <c r="AK3243" s="43"/>
      <c r="AL3243" s="43"/>
      <c r="AM3243" s="43"/>
      <c r="AN3243" s="43"/>
      <c r="AO3243" s="43"/>
      <c r="AP3243" s="43"/>
      <c r="AQ3243" s="43"/>
      <c r="AR3243" s="43"/>
      <c r="AS3243" s="43"/>
      <c r="AT3243" s="43"/>
      <c r="AU3243" s="44"/>
      <c r="AV3243" s="33"/>
      <c r="AW3243" s="33"/>
      <c r="AX3243" s="33"/>
      <c r="AZ3243" s="141"/>
      <c r="BE3243" s="168"/>
      <c r="BF3243" s="168"/>
      <c r="BG3243" s="168"/>
      <c r="BH3243" s="168"/>
      <c r="BI3243" s="168"/>
      <c r="BJ3243" s="168"/>
      <c r="BK3243" s="168"/>
      <c r="BL3243" s="168"/>
      <c r="BM3243" s="168"/>
      <c r="DK3243" s="168"/>
      <c r="DL3243" s="168"/>
      <c r="DM3243" s="168"/>
      <c r="DN3243" s="168"/>
      <c r="DO3243" s="168"/>
      <c r="DP3243" s="168"/>
      <c r="DQ3243" s="168"/>
      <c r="DR3243" s="168"/>
      <c r="DS3243" s="168"/>
      <c r="DT3243" s="168"/>
      <c r="DU3243" s="168"/>
      <c r="DV3243" s="168"/>
      <c r="DW3243" s="168"/>
      <c r="DX3243" s="168"/>
      <c r="DY3243" s="168"/>
      <c r="DZ3243" s="168"/>
      <c r="EA3243" s="168"/>
      <c r="EB3243" s="168"/>
      <c r="EC3243" s="168"/>
      <c r="ED3243" s="168"/>
      <c r="EE3243" s="168"/>
      <c r="EF3243" s="168"/>
      <c r="EG3243" s="168"/>
      <c r="EH3243" s="168"/>
      <c r="EI3243" s="168"/>
      <c r="EJ3243" s="168"/>
      <c r="EK3243" s="168"/>
      <c r="EL3243" s="168"/>
      <c r="EM3243" s="168"/>
      <c r="EN3243" s="168"/>
      <c r="EO3243" s="168"/>
      <c r="EP3243" s="168"/>
      <c r="EQ3243" s="168"/>
      <c r="ER3243" s="168"/>
      <c r="ES3243" s="168"/>
      <c r="ET3243" s="168"/>
      <c r="EU3243" s="168"/>
      <c r="EV3243" s="168"/>
      <c r="EW3243" s="168"/>
      <c r="EX3243" s="168"/>
      <c r="EY3243" s="168"/>
      <c r="EZ3243" s="168"/>
      <c r="FA3243" s="168"/>
      <c r="FB3243" s="168"/>
      <c r="FC3243" s="168"/>
      <c r="FD3243" s="168"/>
    </row>
    <row r="3244" spans="1:160" s="5" customFormat="1" ht="5.0999999999999996" customHeight="1" thickBot="1" x14ac:dyDescent="0.35">
      <c r="A3244" s="263"/>
      <c r="B3244" s="263"/>
      <c r="C3244" s="265"/>
      <c r="D3244" s="100"/>
      <c r="E3244" s="100"/>
      <c r="F3244" s="100"/>
      <c r="G3244" s="100"/>
      <c r="H3244" s="100"/>
      <c r="I3244" s="100"/>
      <c r="J3244" s="100"/>
      <c r="K3244" s="100"/>
      <c r="L3244" s="100"/>
      <c r="M3244" s="100"/>
      <c r="N3244" s="100"/>
      <c r="O3244" s="100"/>
      <c r="P3244" s="100"/>
      <c r="Q3244" s="100"/>
      <c r="R3244" s="100"/>
      <c r="S3244" s="100"/>
      <c r="T3244" s="100"/>
      <c r="U3244" s="100"/>
      <c r="V3244" s="33"/>
      <c r="W3244" s="57"/>
      <c r="X3244" s="86"/>
      <c r="Y3244" s="33"/>
      <c r="Z3244" s="36"/>
      <c r="AA3244" s="36"/>
      <c r="AD3244" s="33"/>
      <c r="AG3244" s="33"/>
      <c r="AH3244" s="43"/>
      <c r="AI3244" s="43"/>
      <c r="AJ3244" s="43"/>
      <c r="AK3244" s="43"/>
      <c r="AL3244" s="43"/>
      <c r="AM3244" s="43"/>
      <c r="AN3244" s="43"/>
      <c r="AO3244" s="43"/>
      <c r="AP3244" s="43"/>
      <c r="AQ3244" s="43"/>
      <c r="AR3244" s="43"/>
      <c r="AS3244" s="43"/>
      <c r="AT3244" s="43"/>
      <c r="AU3244" s="44"/>
      <c r="AV3244" s="33"/>
      <c r="AW3244" s="33"/>
      <c r="AX3244" s="33"/>
      <c r="AZ3244" s="141"/>
      <c r="BE3244" s="168"/>
      <c r="BF3244" s="168"/>
      <c r="BG3244" s="168"/>
      <c r="BH3244" s="168"/>
      <c r="BI3244" s="168"/>
      <c r="BJ3244" s="168"/>
      <c r="BK3244" s="168"/>
      <c r="BL3244" s="168"/>
      <c r="BM3244" s="168"/>
      <c r="DK3244" s="168"/>
      <c r="DL3244" s="168"/>
      <c r="DM3244" s="168"/>
      <c r="DN3244" s="168"/>
      <c r="DO3244" s="168"/>
      <c r="DP3244" s="168"/>
      <c r="DQ3244" s="168"/>
      <c r="DR3244" s="168"/>
      <c r="DS3244" s="168"/>
      <c r="DT3244" s="168"/>
      <c r="DU3244" s="168"/>
      <c r="DV3244" s="168"/>
      <c r="DW3244" s="168"/>
      <c r="DX3244" s="168"/>
      <c r="DY3244" s="168"/>
      <c r="DZ3244" s="168"/>
      <c r="EA3244" s="168"/>
      <c r="EB3244" s="168"/>
      <c r="EC3244" s="168"/>
      <c r="ED3244" s="168"/>
      <c r="EE3244" s="168"/>
      <c r="EF3244" s="168"/>
      <c r="EG3244" s="168"/>
      <c r="EH3244" s="168"/>
      <c r="EI3244" s="168"/>
      <c r="EJ3244" s="168"/>
      <c r="EK3244" s="168"/>
      <c r="EL3244" s="168"/>
      <c r="EM3244" s="168"/>
      <c r="EN3244" s="168"/>
      <c r="EO3244" s="168"/>
      <c r="EP3244" s="168"/>
      <c r="EQ3244" s="168"/>
      <c r="ER3244" s="168"/>
      <c r="ES3244" s="168"/>
      <c r="ET3244" s="168"/>
      <c r="EU3244" s="168"/>
      <c r="EV3244" s="168"/>
      <c r="EW3244" s="168"/>
      <c r="EX3244" s="168"/>
      <c r="EY3244" s="168"/>
      <c r="EZ3244" s="168"/>
      <c r="FA3244" s="168"/>
      <c r="FB3244" s="168"/>
      <c r="FC3244" s="168"/>
      <c r="FD3244" s="168"/>
    </row>
    <row r="3245" spans="1:160" s="5" customFormat="1" ht="24.9" customHeight="1" thickBot="1" x14ac:dyDescent="0.35">
      <c r="A3245" s="263"/>
      <c r="B3245" s="263"/>
      <c r="C3245" s="265"/>
      <c r="D3245" s="2" t="s">
        <v>31</v>
      </c>
      <c r="E3245" s="449"/>
      <c r="F3245" s="450"/>
      <c r="G3245" s="450"/>
      <c r="H3245" s="450"/>
      <c r="I3245" s="450"/>
      <c r="J3245" s="451"/>
      <c r="K3245" s="19" t="s">
        <v>105</v>
      </c>
      <c r="L3245" s="452"/>
      <c r="M3245" s="452"/>
      <c r="N3245" s="452"/>
      <c r="O3245" s="452"/>
      <c r="P3245" s="452"/>
      <c r="Q3245" s="452"/>
      <c r="R3245" s="452"/>
      <c r="S3245" s="452"/>
      <c r="T3245" s="452"/>
      <c r="U3245" s="453"/>
      <c r="V3245" s="33"/>
      <c r="W3245" s="57"/>
      <c r="X3245" s="86"/>
      <c r="Y3245" s="33"/>
      <c r="Z3245" s="36"/>
      <c r="AA3245" s="36"/>
      <c r="AD3245" s="33"/>
      <c r="AG3245" s="33"/>
      <c r="AH3245" s="43"/>
      <c r="AI3245" s="43"/>
      <c r="AJ3245" s="43"/>
      <c r="AK3245" s="43"/>
      <c r="AL3245" s="43"/>
      <c r="AM3245" s="43"/>
      <c r="AN3245" s="43"/>
      <c r="AO3245" s="43"/>
      <c r="AP3245" s="43"/>
      <c r="AQ3245" s="43"/>
      <c r="AR3245" s="43"/>
      <c r="AS3245" s="43"/>
      <c r="AT3245" s="43"/>
      <c r="AU3245" s="44"/>
      <c r="AV3245" s="33"/>
      <c r="AW3245" s="33"/>
      <c r="AX3245" s="33"/>
      <c r="AZ3245" s="141"/>
      <c r="BE3245" s="168"/>
      <c r="BF3245" s="168"/>
      <c r="BG3245" s="168"/>
      <c r="BH3245" s="168"/>
      <c r="BI3245" s="168"/>
      <c r="BJ3245" s="168"/>
      <c r="BK3245" s="168"/>
      <c r="BL3245" s="168"/>
      <c r="BM3245" s="168"/>
      <c r="DK3245" s="168"/>
      <c r="DL3245" s="168"/>
      <c r="DM3245" s="168"/>
      <c r="DN3245" s="168"/>
      <c r="DO3245" s="168"/>
      <c r="DP3245" s="168"/>
      <c r="DQ3245" s="168"/>
      <c r="DR3245" s="168"/>
      <c r="DS3245" s="168"/>
      <c r="DT3245" s="168"/>
      <c r="DU3245" s="168"/>
      <c r="DV3245" s="168"/>
      <c r="DW3245" s="168"/>
      <c r="DX3245" s="168"/>
      <c r="DY3245" s="168"/>
      <c r="DZ3245" s="168"/>
      <c r="EA3245" s="168"/>
      <c r="EB3245" s="168"/>
      <c r="EC3245" s="168"/>
      <c r="ED3245" s="168"/>
      <c r="EE3245" s="168"/>
      <c r="EF3245" s="168"/>
      <c r="EG3245" s="168"/>
      <c r="EH3245" s="168"/>
      <c r="EI3245" s="168"/>
      <c r="EJ3245" s="168"/>
      <c r="EK3245" s="168"/>
      <c r="EL3245" s="168"/>
      <c r="EM3245" s="168"/>
      <c r="EN3245" s="168"/>
      <c r="EO3245" s="168"/>
      <c r="EP3245" s="168"/>
      <c r="EQ3245" s="168"/>
      <c r="ER3245" s="168"/>
      <c r="ES3245" s="168"/>
      <c r="ET3245" s="168"/>
      <c r="EU3245" s="168"/>
      <c r="EV3245" s="168"/>
      <c r="EW3245" s="168"/>
      <c r="EX3245" s="168"/>
      <c r="EY3245" s="168"/>
      <c r="EZ3245" s="168"/>
      <c r="FA3245" s="168"/>
      <c r="FB3245" s="168"/>
      <c r="FC3245" s="168"/>
      <c r="FD3245" s="168"/>
    </row>
    <row r="3246" spans="1:160" s="5" customFormat="1" ht="5.0999999999999996" customHeight="1" thickBot="1" x14ac:dyDescent="0.35">
      <c r="A3246" s="263"/>
      <c r="B3246" s="263"/>
      <c r="C3246" s="265"/>
      <c r="D3246" s="454"/>
      <c r="E3246" s="454"/>
      <c r="F3246" s="454"/>
      <c r="G3246" s="454"/>
      <c r="H3246" s="454"/>
      <c r="I3246" s="454"/>
      <c r="J3246" s="454"/>
      <c r="K3246" s="454"/>
      <c r="L3246" s="454"/>
      <c r="M3246" s="454"/>
      <c r="N3246" s="454"/>
      <c r="O3246" s="454"/>
      <c r="P3246" s="454"/>
      <c r="Q3246" s="454"/>
      <c r="R3246" s="454"/>
      <c r="S3246" s="454"/>
      <c r="T3246" s="454"/>
      <c r="U3246" s="454"/>
      <c r="V3246" s="33"/>
      <c r="W3246" s="57"/>
      <c r="X3246" s="86"/>
      <c r="Y3246" s="33"/>
      <c r="Z3246" s="36"/>
      <c r="AA3246" s="36"/>
      <c r="AD3246" s="33"/>
      <c r="AG3246" s="33"/>
      <c r="AH3246" s="43"/>
      <c r="AI3246" s="43"/>
      <c r="AJ3246" s="43"/>
      <c r="AK3246" s="43"/>
      <c r="AL3246" s="43"/>
      <c r="AM3246" s="43"/>
      <c r="AN3246" s="43"/>
      <c r="AO3246" s="43"/>
      <c r="AP3246" s="43"/>
      <c r="AQ3246" s="43"/>
      <c r="AR3246" s="43"/>
      <c r="AS3246" s="43"/>
      <c r="AT3246" s="43"/>
      <c r="AU3246" s="44"/>
      <c r="AV3246" s="33"/>
      <c r="AW3246" s="33"/>
      <c r="AX3246" s="33"/>
      <c r="AZ3246" s="141"/>
      <c r="BE3246" s="168"/>
      <c r="BF3246" s="168"/>
      <c r="BG3246" s="168"/>
      <c r="BH3246" s="168"/>
      <c r="BI3246" s="168"/>
      <c r="BJ3246" s="168"/>
      <c r="BK3246" s="168"/>
      <c r="BL3246" s="168"/>
      <c r="BM3246" s="168"/>
      <c r="DK3246" s="168"/>
      <c r="DL3246" s="168"/>
      <c r="DM3246" s="168"/>
      <c r="DN3246" s="168"/>
      <c r="DO3246" s="168"/>
      <c r="DP3246" s="168"/>
      <c r="DQ3246" s="168"/>
      <c r="DR3246" s="168"/>
      <c r="DS3246" s="168"/>
      <c r="DT3246" s="168"/>
      <c r="DU3246" s="168"/>
      <c r="DV3246" s="168"/>
      <c r="DW3246" s="168"/>
      <c r="DX3246" s="168"/>
      <c r="DY3246" s="168"/>
      <c r="DZ3246" s="168"/>
      <c r="EA3246" s="168"/>
      <c r="EB3246" s="168"/>
      <c r="EC3246" s="168"/>
      <c r="ED3246" s="168"/>
      <c r="EE3246" s="168"/>
      <c r="EF3246" s="168"/>
      <c r="EG3246" s="168"/>
      <c r="EH3246" s="168"/>
      <c r="EI3246" s="168"/>
      <c r="EJ3246" s="168"/>
      <c r="EK3246" s="168"/>
      <c r="EL3246" s="168"/>
      <c r="EM3246" s="168"/>
      <c r="EN3246" s="168"/>
      <c r="EO3246" s="168"/>
      <c r="EP3246" s="168"/>
      <c r="EQ3246" s="168"/>
      <c r="ER3246" s="168"/>
      <c r="ES3246" s="168"/>
      <c r="ET3246" s="168"/>
      <c r="EU3246" s="168"/>
      <c r="EV3246" s="168"/>
      <c r="EW3246" s="168"/>
      <c r="EX3246" s="168"/>
      <c r="EY3246" s="168"/>
      <c r="EZ3246" s="168"/>
      <c r="FA3246" s="168"/>
      <c r="FB3246" s="168"/>
      <c r="FC3246" s="168"/>
      <c r="FD3246" s="168"/>
    </row>
    <row r="3247" spans="1:160" s="5" customFormat="1" ht="45" customHeight="1" thickBot="1" x14ac:dyDescent="0.35">
      <c r="A3247" s="263" t="str">
        <f>+E3247</f>
        <v>NP 6</v>
      </c>
      <c r="B3247" s="264">
        <f>+U3271</f>
        <v>2039.4</v>
      </c>
      <c r="C3247" s="265">
        <v>59</v>
      </c>
      <c r="D3247" s="165" t="s">
        <v>9</v>
      </c>
      <c r="E3247" s="180" t="s">
        <v>88</v>
      </c>
      <c r="F3247" s="455" t="s">
        <v>29</v>
      </c>
      <c r="G3247" s="456"/>
      <c r="H3247" s="532" t="s">
        <v>65</v>
      </c>
      <c r="I3247" s="457"/>
      <c r="J3247" s="457"/>
      <c r="K3247" s="457"/>
      <c r="L3247" s="457"/>
      <c r="M3247" s="458"/>
      <c r="N3247" s="459" t="s">
        <v>32</v>
      </c>
      <c r="O3247" s="460"/>
      <c r="P3247" s="461"/>
      <c r="Q3247" s="462" t="s">
        <v>52</v>
      </c>
      <c r="R3247" s="463"/>
      <c r="S3247" s="463"/>
      <c r="T3247" s="463"/>
      <c r="U3247" s="464"/>
      <c r="V3247" s="33"/>
      <c r="W3247" s="57"/>
      <c r="X3247" s="86"/>
      <c r="Y3247" s="33"/>
      <c r="Z3247" s="38"/>
      <c r="AA3247" s="38"/>
      <c r="AD3247" s="33"/>
      <c r="AG3247" s="33"/>
      <c r="AH3247" s="43"/>
      <c r="AI3247" s="43"/>
      <c r="AJ3247" s="43"/>
      <c r="AK3247" s="43"/>
      <c r="AL3247" s="43"/>
      <c r="AM3247" s="43"/>
      <c r="AN3247" s="43"/>
      <c r="AO3247" s="43"/>
      <c r="AP3247" s="43"/>
      <c r="AQ3247" s="43"/>
      <c r="AR3247" s="43"/>
      <c r="AS3247" s="43"/>
      <c r="AT3247" s="43"/>
      <c r="AU3247" s="44"/>
      <c r="AV3247" s="33"/>
      <c r="AW3247" s="33"/>
      <c r="AX3247" s="33"/>
      <c r="AZ3247" s="141"/>
      <c r="BE3247" s="168"/>
      <c r="BF3247" s="168"/>
      <c r="BG3247" s="168"/>
      <c r="BH3247" s="168"/>
      <c r="BI3247" s="168"/>
      <c r="BJ3247" s="168"/>
      <c r="BK3247" s="168"/>
      <c r="BL3247" s="168"/>
      <c r="BM3247" s="168"/>
      <c r="DK3247" s="168"/>
      <c r="DL3247" s="168"/>
      <c r="DM3247" s="168"/>
      <c r="DN3247" s="168"/>
      <c r="DO3247" s="168"/>
      <c r="DP3247" s="168"/>
      <c r="DQ3247" s="168"/>
      <c r="DR3247" s="168"/>
      <c r="DS3247" s="168"/>
      <c r="DT3247" s="168"/>
      <c r="DU3247" s="168"/>
      <c r="DV3247" s="168"/>
      <c r="DW3247" s="168"/>
      <c r="DX3247" s="168"/>
      <c r="DY3247" s="168"/>
      <c r="DZ3247" s="168"/>
      <c r="EA3247" s="168"/>
      <c r="EB3247" s="168"/>
      <c r="EC3247" s="168"/>
      <c r="ED3247" s="168"/>
      <c r="EE3247" s="168"/>
      <c r="EF3247" s="168"/>
      <c r="EG3247" s="168"/>
      <c r="EH3247" s="168"/>
      <c r="EI3247" s="168"/>
      <c r="EJ3247" s="168"/>
      <c r="EK3247" s="168"/>
      <c r="EL3247" s="168"/>
      <c r="EM3247" s="168"/>
      <c r="EN3247" s="168"/>
      <c r="EO3247" s="168"/>
      <c r="EP3247" s="168"/>
      <c r="EQ3247" s="168"/>
      <c r="ER3247" s="168"/>
      <c r="ES3247" s="168"/>
      <c r="ET3247" s="168"/>
      <c r="EU3247" s="168"/>
      <c r="EV3247" s="168"/>
      <c r="EW3247" s="168"/>
      <c r="EX3247" s="168"/>
      <c r="EY3247" s="168"/>
      <c r="EZ3247" s="168"/>
      <c r="FA3247" s="168"/>
      <c r="FB3247" s="168"/>
      <c r="FC3247" s="168"/>
      <c r="FD3247" s="168"/>
    </row>
    <row r="3248" spans="1:160" s="5" customFormat="1" ht="5.0999999999999996" customHeight="1" thickBot="1" x14ac:dyDescent="0.35">
      <c r="A3248" s="263"/>
      <c r="B3248" s="263"/>
      <c r="C3248" s="265"/>
      <c r="D3248" s="428"/>
      <c r="E3248" s="428"/>
      <c r="F3248" s="428"/>
      <c r="G3248" s="428"/>
      <c r="H3248" s="428"/>
      <c r="I3248" s="428"/>
      <c r="J3248" s="428"/>
      <c r="K3248" s="428"/>
      <c r="L3248" s="428"/>
      <c r="M3248" s="428"/>
      <c r="N3248" s="454"/>
      <c r="O3248" s="454"/>
      <c r="P3248" s="454"/>
      <c r="Q3248" s="454"/>
      <c r="R3248" s="454"/>
      <c r="S3248" s="454"/>
      <c r="T3248" s="454"/>
      <c r="U3248" s="454"/>
      <c r="V3248" s="33"/>
      <c r="W3248" s="57"/>
      <c r="X3248" s="86"/>
      <c r="Y3248" s="33"/>
      <c r="Z3248" s="76"/>
      <c r="AA3248" s="76"/>
      <c r="AD3248" s="33"/>
      <c r="AG3248" s="33"/>
      <c r="AH3248" s="43"/>
      <c r="AI3248" s="43"/>
      <c r="AJ3248" s="43"/>
      <c r="AK3248" s="43"/>
      <c r="AL3248" s="43"/>
      <c r="AM3248" s="43"/>
      <c r="AN3248" s="43"/>
      <c r="AO3248" s="43"/>
      <c r="AP3248" s="43"/>
      <c r="AQ3248" s="43"/>
      <c r="AR3248" s="43"/>
      <c r="AS3248" s="43"/>
      <c r="AT3248" s="43"/>
      <c r="AU3248" s="44"/>
      <c r="AV3248" s="33"/>
      <c r="AW3248" s="33"/>
      <c r="AX3248" s="33"/>
      <c r="AZ3248" s="141"/>
      <c r="BE3248" s="168"/>
      <c r="BF3248" s="168"/>
      <c r="BG3248" s="168"/>
      <c r="BH3248" s="168"/>
      <c r="BI3248" s="168"/>
      <c r="BJ3248" s="168"/>
      <c r="BK3248" s="168"/>
      <c r="BL3248" s="168"/>
      <c r="BM3248" s="168"/>
      <c r="DK3248" s="168"/>
      <c r="DL3248" s="168"/>
      <c r="DM3248" s="168"/>
      <c r="DN3248" s="168"/>
      <c r="DO3248" s="168"/>
      <c r="DP3248" s="168"/>
      <c r="DQ3248" s="168"/>
      <c r="DR3248" s="168"/>
      <c r="DS3248" s="168"/>
      <c r="DT3248" s="168"/>
      <c r="DU3248" s="168"/>
      <c r="DV3248" s="168"/>
      <c r="DW3248" s="168"/>
      <c r="DX3248" s="168"/>
      <c r="DY3248" s="168"/>
      <c r="DZ3248" s="168"/>
      <c r="EA3248" s="168"/>
      <c r="EB3248" s="168"/>
      <c r="EC3248" s="168"/>
      <c r="ED3248" s="168"/>
      <c r="EE3248" s="168"/>
      <c r="EF3248" s="168"/>
      <c r="EG3248" s="168"/>
      <c r="EH3248" s="168"/>
      <c r="EI3248" s="168"/>
      <c r="EJ3248" s="168"/>
      <c r="EK3248" s="168"/>
      <c r="EL3248" s="168"/>
      <c r="EM3248" s="168"/>
      <c r="EN3248" s="168"/>
      <c r="EO3248" s="168"/>
      <c r="EP3248" s="168"/>
      <c r="EQ3248" s="168"/>
      <c r="ER3248" s="168"/>
      <c r="ES3248" s="168"/>
      <c r="ET3248" s="168"/>
      <c r="EU3248" s="168"/>
      <c r="EV3248" s="168"/>
      <c r="EW3248" s="168"/>
      <c r="EX3248" s="168"/>
      <c r="EY3248" s="168"/>
      <c r="EZ3248" s="168"/>
      <c r="FA3248" s="168"/>
      <c r="FB3248" s="168"/>
      <c r="FC3248" s="168"/>
      <c r="FD3248" s="168"/>
    </row>
    <row r="3249" spans="1:160" s="5" customFormat="1" ht="24.9" customHeight="1" x14ac:dyDescent="0.3">
      <c r="A3249" s="263"/>
      <c r="B3249" s="263"/>
      <c r="C3249" s="265"/>
      <c r="D3249" s="465" t="s">
        <v>30</v>
      </c>
      <c r="E3249" s="466"/>
      <c r="F3249" s="466"/>
      <c r="G3249" s="466"/>
      <c r="H3249" s="466"/>
      <c r="I3249" s="466"/>
      <c r="J3249" s="466"/>
      <c r="K3249" s="466"/>
      <c r="L3249" s="466"/>
      <c r="M3249" s="467"/>
      <c r="N3249" s="468" t="s">
        <v>11</v>
      </c>
      <c r="O3249" s="470" t="s">
        <v>12</v>
      </c>
      <c r="P3249" s="471"/>
      <c r="Q3249" s="474" t="s">
        <v>13</v>
      </c>
      <c r="R3249" s="475"/>
      <c r="S3249" s="476"/>
      <c r="T3249" s="477" t="s">
        <v>27</v>
      </c>
      <c r="U3249" s="479" t="s">
        <v>28</v>
      </c>
      <c r="V3249" s="33"/>
      <c r="W3249" s="57"/>
      <c r="X3249" s="86"/>
      <c r="Y3249" s="33"/>
      <c r="Z3249" s="76"/>
      <c r="AA3249" s="76"/>
      <c r="AD3249" s="33"/>
      <c r="AG3249" s="33"/>
      <c r="AH3249" s="43"/>
      <c r="AI3249" s="43"/>
      <c r="AJ3249" s="43"/>
      <c r="AK3249" s="43"/>
      <c r="AL3249" s="43"/>
      <c r="AM3249" s="43"/>
      <c r="AN3249" s="43"/>
      <c r="AO3249" s="43"/>
      <c r="AP3249" s="43"/>
      <c r="AQ3249" s="43"/>
      <c r="AR3249" s="43"/>
      <c r="AS3249" s="43"/>
      <c r="AT3249" s="43"/>
      <c r="AU3249" s="44"/>
      <c r="AV3249" s="33"/>
      <c r="AW3249" s="33"/>
      <c r="AX3249" s="33"/>
      <c r="AZ3249" s="141"/>
      <c r="BE3249" s="168"/>
      <c r="BF3249" s="168"/>
      <c r="BG3249" s="168"/>
      <c r="BH3249" s="168"/>
      <c r="BI3249" s="168"/>
      <c r="BJ3249" s="168"/>
      <c r="BK3249" s="168"/>
      <c r="BL3249" s="168"/>
      <c r="BM3249" s="168"/>
      <c r="DK3249" s="168"/>
      <c r="DL3249" s="168"/>
      <c r="DM3249" s="168"/>
      <c r="DN3249" s="168"/>
      <c r="DO3249" s="168"/>
      <c r="DP3249" s="168"/>
      <c r="DQ3249" s="168"/>
      <c r="DR3249" s="168"/>
      <c r="DS3249" s="168"/>
      <c r="DT3249" s="168"/>
      <c r="DU3249" s="168"/>
      <c r="DV3249" s="168"/>
      <c r="DW3249" s="168"/>
      <c r="DX3249" s="168"/>
      <c r="DY3249" s="168"/>
      <c r="DZ3249" s="168"/>
      <c r="EA3249" s="168"/>
      <c r="EB3249" s="168"/>
      <c r="EC3249" s="168"/>
      <c r="ED3249" s="168"/>
      <c r="EE3249" s="168"/>
      <c r="EF3249" s="168"/>
      <c r="EG3249" s="168"/>
      <c r="EH3249" s="168"/>
      <c r="EI3249" s="168"/>
      <c r="EJ3249" s="168"/>
      <c r="EK3249" s="168"/>
      <c r="EL3249" s="168"/>
      <c r="EM3249" s="168"/>
      <c r="EN3249" s="168"/>
      <c r="EO3249" s="168"/>
      <c r="EP3249" s="168"/>
      <c r="EQ3249" s="168"/>
      <c r="ER3249" s="168"/>
      <c r="ES3249" s="168"/>
      <c r="ET3249" s="168"/>
      <c r="EU3249" s="168"/>
      <c r="EV3249" s="168"/>
      <c r="EW3249" s="168"/>
      <c r="EX3249" s="168"/>
      <c r="EY3249" s="168"/>
      <c r="EZ3249" s="168"/>
      <c r="FA3249" s="168"/>
      <c r="FB3249" s="168"/>
      <c r="FC3249" s="168"/>
      <c r="FD3249" s="168"/>
    </row>
    <row r="3250" spans="1:160" s="5" customFormat="1" ht="24.9" customHeight="1" x14ac:dyDescent="0.3">
      <c r="A3250" s="263"/>
      <c r="B3250" s="263"/>
      <c r="C3250" s="265"/>
      <c r="D3250" s="481"/>
      <c r="E3250" s="482"/>
      <c r="F3250" s="482"/>
      <c r="G3250" s="482"/>
      <c r="H3250" s="482"/>
      <c r="I3250" s="482"/>
      <c r="J3250" s="482"/>
      <c r="K3250" s="482"/>
      <c r="L3250" s="482"/>
      <c r="M3250" s="483"/>
      <c r="N3250" s="469"/>
      <c r="O3250" s="472"/>
      <c r="P3250" s="473"/>
      <c r="Q3250" s="7" t="s">
        <v>14</v>
      </c>
      <c r="R3250" s="7" t="s">
        <v>15</v>
      </c>
      <c r="S3250" s="7" t="s">
        <v>26</v>
      </c>
      <c r="T3250" s="478"/>
      <c r="U3250" s="480"/>
      <c r="V3250" s="33"/>
      <c r="W3250" s="57"/>
      <c r="X3250" s="86"/>
      <c r="Y3250" s="33"/>
      <c r="Z3250" s="77"/>
      <c r="AA3250" s="77"/>
      <c r="AD3250" s="33"/>
      <c r="AG3250" s="33"/>
      <c r="AH3250" s="43"/>
      <c r="AI3250" s="43"/>
      <c r="AJ3250" s="43"/>
      <c r="AK3250" s="43"/>
      <c r="AL3250" s="43"/>
      <c r="AM3250" s="43"/>
      <c r="AN3250" s="43"/>
      <c r="AO3250" s="43"/>
      <c r="AP3250" s="43"/>
      <c r="AQ3250" s="43"/>
      <c r="AR3250" s="43"/>
      <c r="AS3250" s="43"/>
      <c r="AT3250" s="43"/>
      <c r="AU3250" s="44"/>
      <c r="AV3250" s="33"/>
      <c r="AW3250" s="33"/>
      <c r="AX3250" s="33"/>
      <c r="AZ3250" s="141"/>
      <c r="BE3250" s="168"/>
      <c r="BF3250" s="168"/>
      <c r="BG3250" s="168"/>
      <c r="BH3250" s="168"/>
      <c r="BI3250" s="168"/>
      <c r="BJ3250" s="168"/>
      <c r="BK3250" s="168"/>
      <c r="BL3250" s="168"/>
      <c r="BM3250" s="168"/>
      <c r="DK3250" s="168"/>
      <c r="DL3250" s="168"/>
      <c r="DM3250" s="168"/>
      <c r="DN3250" s="168"/>
      <c r="DO3250" s="168"/>
      <c r="DP3250" s="168"/>
      <c r="DQ3250" s="168"/>
      <c r="DR3250" s="168"/>
      <c r="DS3250" s="168"/>
      <c r="DT3250" s="168"/>
      <c r="DU3250" s="168"/>
      <c r="DV3250" s="168"/>
      <c r="DW3250" s="168"/>
      <c r="DX3250" s="168"/>
      <c r="DY3250" s="168"/>
      <c r="DZ3250" s="168"/>
      <c r="EA3250" s="168"/>
      <c r="EB3250" s="168"/>
      <c r="EC3250" s="168"/>
      <c r="ED3250" s="168"/>
      <c r="EE3250" s="168"/>
      <c r="EF3250" s="168"/>
      <c r="EG3250" s="168"/>
      <c r="EH3250" s="168"/>
      <c r="EI3250" s="168"/>
      <c r="EJ3250" s="168"/>
      <c r="EK3250" s="168"/>
      <c r="EL3250" s="168"/>
      <c r="EM3250" s="168"/>
      <c r="EN3250" s="168"/>
      <c r="EO3250" s="168"/>
      <c r="EP3250" s="168"/>
      <c r="EQ3250" s="168"/>
      <c r="ER3250" s="168"/>
      <c r="ES3250" s="168"/>
      <c r="ET3250" s="168"/>
      <c r="EU3250" s="168"/>
      <c r="EV3250" s="168"/>
      <c r="EW3250" s="168"/>
      <c r="EX3250" s="168"/>
      <c r="EY3250" s="168"/>
      <c r="EZ3250" s="168"/>
      <c r="FA3250" s="168"/>
      <c r="FB3250" s="168"/>
      <c r="FC3250" s="168"/>
      <c r="FD3250" s="168"/>
    </row>
    <row r="3251" spans="1:160" s="5" customFormat="1" ht="24.9" customHeight="1" x14ac:dyDescent="0.3">
      <c r="A3251" s="263"/>
      <c r="B3251" s="263"/>
      <c r="C3251" s="265"/>
      <c r="D3251" s="481"/>
      <c r="E3251" s="482"/>
      <c r="F3251" s="482"/>
      <c r="G3251" s="482"/>
      <c r="H3251" s="482"/>
      <c r="I3251" s="482"/>
      <c r="J3251" s="482"/>
      <c r="K3251" s="482"/>
      <c r="L3251" s="482"/>
      <c r="M3251" s="483"/>
      <c r="N3251" s="16">
        <v>14000772</v>
      </c>
      <c r="O3251" s="412" t="s">
        <v>333</v>
      </c>
      <c r="P3251" s="413"/>
      <c r="Q3251" s="8"/>
      <c r="R3251" s="8"/>
      <c r="S3251" s="8"/>
      <c r="T3251" s="9">
        <f>(51/3.5)*9*5.15</f>
        <v>675.38571428571436</v>
      </c>
      <c r="U3251" s="17">
        <f>+T3251</f>
        <v>675.38571428571436</v>
      </c>
      <c r="V3251" s="33"/>
      <c r="W3251" s="191">
        <v>3</v>
      </c>
      <c r="X3251" s="86"/>
      <c r="Y3251" s="33">
        <f>+C3247</f>
        <v>59</v>
      </c>
      <c r="Z3251" s="41">
        <f>+SUMIF($N3251:$N3270,$Z$16,$U3251:$U3270)</f>
        <v>0</v>
      </c>
      <c r="AA3251" s="41">
        <f>+SUMIF($N3251:$N3270,$AA$16,$U3251:$U3270)</f>
        <v>0</v>
      </c>
      <c r="AB3251" s="41">
        <f>+SUMIF($N3251:$N3270,$AB$16,$U3251:$U3270)</f>
        <v>675.38571428571436</v>
      </c>
      <c r="AC3251" s="41">
        <f>+SUMIF($N3251:$N3270,$AC$16,$U3251:$U3270)</f>
        <v>635.65714285714284</v>
      </c>
      <c r="AD3251" s="41">
        <f>+SUMIF($N3251:$N3270,$AD$16,$U3251:$U3270)</f>
        <v>357.55714285714288</v>
      </c>
      <c r="AE3251" s="41">
        <f>+SUMIF($N3251:$N3270,$AE$16,$U3251:$U3270)</f>
        <v>370.8</v>
      </c>
      <c r="AF3251" s="41">
        <f>+SUMIF($N3251:$N3270,$AF$16,$U3251:$U3270)</f>
        <v>0</v>
      </c>
      <c r="AG3251" s="41">
        <f>+SUMIF($N3251:$N3270,$AG$16,$U3251:$U3270)</f>
        <v>0</v>
      </c>
      <c r="AH3251" s="41">
        <f>+SUMIF($N3251:$N3270,$AH$16,$U3251:$U3270)</f>
        <v>0</v>
      </c>
      <c r="AI3251" s="41">
        <f>+SUMIF($N3251:$N3270,$AI$16,$U3251:$U3270)</f>
        <v>0</v>
      </c>
      <c r="AJ3251" s="41">
        <f>+SUMIF($N3251:$N3270,$AJ$16,$U3251:$U3270)</f>
        <v>0</v>
      </c>
      <c r="AK3251" s="41">
        <f>+SUMIF($N3251:$N3270,$AK$16,$U3251:$U3270)</f>
        <v>0</v>
      </c>
      <c r="AL3251" s="41">
        <f>+SUMIF($N3251:$N3270,$AL$16,$U3251:$U3270)</f>
        <v>0</v>
      </c>
      <c r="AM3251" s="41">
        <f>+SUMIF($N3251:$N3270,$AM$16,$U3251:$U3270)</f>
        <v>0</v>
      </c>
      <c r="AN3251" s="41">
        <f>+SUMIF($N3251:$N3270,$AN$16,$U3251:$U3270)</f>
        <v>0</v>
      </c>
      <c r="AO3251" s="41">
        <f>+SUMIF($N3251:$N3270,$AO$16,$U3251:$U3270)</f>
        <v>0</v>
      </c>
      <c r="AP3251" s="41">
        <f>+SUMIF($N3251:$N3270,$AP$16,$U3251:$U3270)</f>
        <v>0</v>
      </c>
      <c r="AQ3251" s="41">
        <f>+SUMIF($N3251:$N3270,$AQ$16,$U3251:$U3270)</f>
        <v>0</v>
      </c>
      <c r="AR3251" s="41">
        <f>+SUMIF($N3251:$N3270,$AR$16,$U3251:$U3270)</f>
        <v>0</v>
      </c>
      <c r="AS3251" s="43"/>
      <c r="AT3251" s="43"/>
      <c r="AU3251" s="44"/>
      <c r="AV3251" s="33"/>
      <c r="AW3251" s="33"/>
      <c r="AX3251" s="33"/>
      <c r="AZ3251" s="141"/>
      <c r="BE3251" s="168"/>
      <c r="BF3251" s="168"/>
      <c r="BG3251" s="168"/>
      <c r="BH3251" s="168"/>
      <c r="BI3251" s="168"/>
      <c r="BJ3251" s="168"/>
      <c r="BK3251" s="168"/>
      <c r="BL3251" s="168"/>
      <c r="BM3251" s="168"/>
      <c r="DK3251" s="168"/>
      <c r="DL3251" s="168"/>
      <c r="DM3251" s="168"/>
      <c r="DN3251" s="168"/>
      <c r="DO3251" s="168"/>
      <c r="DP3251" s="168"/>
      <c r="DQ3251" s="168"/>
      <c r="DR3251" s="168"/>
      <c r="DS3251" s="168"/>
      <c r="DT3251" s="168"/>
      <c r="DU3251" s="168"/>
      <c r="DV3251" s="168"/>
      <c r="DW3251" s="168"/>
      <c r="DX3251" s="168"/>
      <c r="DY3251" s="168"/>
      <c r="DZ3251" s="168"/>
      <c r="EA3251" s="168"/>
      <c r="EB3251" s="168"/>
      <c r="EC3251" s="168"/>
      <c r="ED3251" s="168"/>
      <c r="EE3251" s="168"/>
      <c r="EF3251" s="168"/>
      <c r="EG3251" s="168"/>
      <c r="EH3251" s="168"/>
      <c r="EI3251" s="168"/>
      <c r="EJ3251" s="168"/>
      <c r="EK3251" s="168"/>
      <c r="EL3251" s="168"/>
      <c r="EM3251" s="168"/>
      <c r="EN3251" s="168"/>
      <c r="EO3251" s="168"/>
      <c r="EP3251" s="168"/>
      <c r="EQ3251" s="168"/>
      <c r="ER3251" s="168"/>
      <c r="ES3251" s="168"/>
      <c r="ET3251" s="168"/>
      <c r="EU3251" s="168"/>
      <c r="EV3251" s="168"/>
      <c r="EW3251" s="168"/>
      <c r="EX3251" s="168"/>
      <c r="EY3251" s="168"/>
      <c r="EZ3251" s="168"/>
      <c r="FA3251" s="168"/>
      <c r="FB3251" s="168"/>
      <c r="FC3251" s="168"/>
      <c r="FD3251" s="168"/>
    </row>
    <row r="3252" spans="1:160" s="5" customFormat="1" ht="24.9" customHeight="1" x14ac:dyDescent="0.3">
      <c r="A3252" s="263"/>
      <c r="B3252" s="263"/>
      <c r="C3252" s="265"/>
      <c r="D3252" s="481"/>
      <c r="E3252" s="482"/>
      <c r="F3252" s="482"/>
      <c r="G3252" s="482"/>
      <c r="H3252" s="482"/>
      <c r="I3252" s="482"/>
      <c r="J3252" s="482"/>
      <c r="K3252" s="482"/>
      <c r="L3252" s="482"/>
      <c r="M3252" s="483"/>
      <c r="N3252" s="16">
        <v>14000741</v>
      </c>
      <c r="O3252" s="412" t="s">
        <v>333</v>
      </c>
      <c r="P3252" s="413"/>
      <c r="Q3252" s="8"/>
      <c r="R3252" s="8"/>
      <c r="S3252" s="8"/>
      <c r="T3252" s="9">
        <f>(48/3.5)*9*5.15</f>
        <v>635.65714285714284</v>
      </c>
      <c r="U3252" s="17">
        <f t="shared" ref="U3252:U3254" si="198">+T3252</f>
        <v>635.65714285714284</v>
      </c>
      <c r="V3252" s="33"/>
      <c r="W3252" s="191">
        <v>4</v>
      </c>
      <c r="X3252" s="86"/>
      <c r="Y3252" s="33"/>
      <c r="Z3252" s="36"/>
      <c r="AA3252" s="36"/>
      <c r="AD3252" s="33"/>
      <c r="AG3252" s="33"/>
      <c r="AH3252" s="43"/>
      <c r="AI3252" s="43"/>
      <c r="AJ3252" s="43"/>
      <c r="AK3252" s="43"/>
      <c r="AL3252" s="43"/>
      <c r="AM3252" s="43"/>
      <c r="AN3252" s="43"/>
      <c r="AO3252" s="43"/>
      <c r="AP3252" s="43"/>
      <c r="AQ3252" s="43"/>
      <c r="AR3252" s="43"/>
      <c r="AS3252" s="43"/>
      <c r="AT3252" s="43"/>
      <c r="AU3252" s="44"/>
      <c r="AV3252" s="33"/>
      <c r="AW3252" s="33"/>
      <c r="AX3252" s="33"/>
      <c r="AZ3252" s="141"/>
      <c r="BE3252" s="168"/>
      <c r="BF3252" s="168"/>
      <c r="BG3252" s="168"/>
      <c r="BH3252" s="168"/>
      <c r="BI3252" s="168"/>
      <c r="BJ3252" s="168"/>
      <c r="BK3252" s="168"/>
      <c r="BL3252" s="168"/>
      <c r="BM3252" s="168"/>
      <c r="DK3252" s="168"/>
      <c r="DL3252" s="168"/>
      <c r="DM3252" s="168"/>
      <c r="DN3252" s="168"/>
      <c r="DO3252" s="168"/>
      <c r="DP3252" s="168"/>
      <c r="DQ3252" s="168"/>
      <c r="DR3252" s="168"/>
      <c r="DS3252" s="168"/>
      <c r="DT3252" s="168"/>
      <c r="DU3252" s="168"/>
      <c r="DV3252" s="168"/>
      <c r="DW3252" s="168"/>
      <c r="DX3252" s="168"/>
      <c r="DY3252" s="168"/>
      <c r="DZ3252" s="168"/>
      <c r="EA3252" s="168"/>
      <c r="EB3252" s="168"/>
      <c r="EC3252" s="168"/>
      <c r="ED3252" s="168"/>
      <c r="EE3252" s="168"/>
      <c r="EF3252" s="168"/>
      <c r="EG3252" s="168"/>
      <c r="EH3252" s="168"/>
      <c r="EI3252" s="168"/>
      <c r="EJ3252" s="168"/>
      <c r="EK3252" s="168"/>
      <c r="EL3252" s="168"/>
      <c r="EM3252" s="168"/>
      <c r="EN3252" s="168"/>
      <c r="EO3252" s="168"/>
      <c r="EP3252" s="168"/>
      <c r="EQ3252" s="168"/>
      <c r="ER3252" s="168"/>
      <c r="ES3252" s="168"/>
      <c r="ET3252" s="168"/>
      <c r="EU3252" s="168"/>
      <c r="EV3252" s="168"/>
      <c r="EW3252" s="168"/>
      <c r="EX3252" s="168"/>
      <c r="EY3252" s="168"/>
      <c r="EZ3252" s="168"/>
      <c r="FA3252" s="168"/>
      <c r="FB3252" s="168"/>
      <c r="FC3252" s="168"/>
      <c r="FD3252" s="168"/>
    </row>
    <row r="3253" spans="1:160" s="5" customFormat="1" ht="24.9" customHeight="1" x14ac:dyDescent="0.3">
      <c r="A3253" s="263"/>
      <c r="B3253" s="263"/>
      <c r="C3253" s="265"/>
      <c r="D3253" s="481"/>
      <c r="E3253" s="482"/>
      <c r="F3253" s="482"/>
      <c r="G3253" s="482"/>
      <c r="H3253" s="482"/>
      <c r="I3253" s="482"/>
      <c r="J3253" s="482"/>
      <c r="K3253" s="482"/>
      <c r="L3253" s="482"/>
      <c r="M3253" s="483"/>
      <c r="N3253" s="16">
        <v>14000718</v>
      </c>
      <c r="O3253" s="412" t="s">
        <v>333</v>
      </c>
      <c r="P3253" s="413"/>
      <c r="Q3253" s="8"/>
      <c r="R3253" s="8"/>
      <c r="S3253" s="8"/>
      <c r="T3253" s="9">
        <f>(27/3.5)*9*5.15</f>
        <v>357.55714285714288</v>
      </c>
      <c r="U3253" s="17">
        <f t="shared" si="198"/>
        <v>357.55714285714288</v>
      </c>
      <c r="V3253" s="33"/>
      <c r="W3253" s="191">
        <v>5</v>
      </c>
      <c r="X3253" s="86"/>
      <c r="Y3253" s="33"/>
      <c r="Z3253" s="36"/>
      <c r="AA3253" s="36"/>
      <c r="AD3253" s="33"/>
      <c r="AG3253" s="33"/>
      <c r="AH3253" s="43"/>
      <c r="AI3253" s="43"/>
      <c r="AJ3253" s="43"/>
      <c r="AK3253" s="43"/>
      <c r="AL3253" s="43"/>
      <c r="AM3253" s="43"/>
      <c r="AN3253" s="43"/>
      <c r="AO3253" s="43"/>
      <c r="AP3253" s="43"/>
      <c r="AQ3253" s="43"/>
      <c r="AR3253" s="43"/>
      <c r="AS3253" s="43"/>
      <c r="AT3253" s="43"/>
      <c r="AU3253" s="44"/>
      <c r="AV3253" s="33"/>
      <c r="AW3253" s="33"/>
      <c r="AX3253" s="33"/>
      <c r="AZ3253" s="141"/>
      <c r="BE3253" s="168"/>
      <c r="BF3253" s="168"/>
      <c r="BG3253" s="168"/>
      <c r="BH3253" s="168"/>
      <c r="BI3253" s="168"/>
      <c r="BJ3253" s="168"/>
      <c r="BK3253" s="168"/>
      <c r="BL3253" s="168"/>
      <c r="BM3253" s="168"/>
      <c r="DK3253" s="168"/>
      <c r="DL3253" s="168"/>
      <c r="DM3253" s="168"/>
      <c r="DN3253" s="168"/>
      <c r="DO3253" s="168"/>
      <c r="DP3253" s="168"/>
      <c r="DQ3253" s="168"/>
      <c r="DR3253" s="168"/>
      <c r="DS3253" s="168"/>
      <c r="DT3253" s="168"/>
      <c r="DU3253" s="168"/>
      <c r="DV3253" s="168"/>
      <c r="DW3253" s="168"/>
      <c r="DX3253" s="168"/>
      <c r="DY3253" s="168"/>
      <c r="DZ3253" s="168"/>
      <c r="EA3253" s="168"/>
      <c r="EB3253" s="168"/>
      <c r="EC3253" s="168"/>
      <c r="ED3253" s="168"/>
      <c r="EE3253" s="168"/>
      <c r="EF3253" s="168"/>
      <c r="EG3253" s="168"/>
      <c r="EH3253" s="168"/>
      <c r="EI3253" s="168"/>
      <c r="EJ3253" s="168"/>
      <c r="EK3253" s="168"/>
      <c r="EL3253" s="168"/>
      <c r="EM3253" s="168"/>
      <c r="EN3253" s="168"/>
      <c r="EO3253" s="168"/>
      <c r="EP3253" s="168"/>
      <c r="EQ3253" s="168"/>
      <c r="ER3253" s="168"/>
      <c r="ES3253" s="168"/>
      <c r="ET3253" s="168"/>
      <c r="EU3253" s="168"/>
      <c r="EV3253" s="168"/>
      <c r="EW3253" s="168"/>
      <c r="EX3253" s="168"/>
      <c r="EY3253" s="168"/>
      <c r="EZ3253" s="168"/>
      <c r="FA3253" s="168"/>
      <c r="FB3253" s="168"/>
      <c r="FC3253" s="168"/>
      <c r="FD3253" s="168"/>
    </row>
    <row r="3254" spans="1:160" s="5" customFormat="1" ht="24.9" customHeight="1" x14ac:dyDescent="0.3">
      <c r="A3254" s="263"/>
      <c r="B3254" s="263"/>
      <c r="C3254" s="265"/>
      <c r="D3254" s="481"/>
      <c r="E3254" s="482"/>
      <c r="F3254" s="482"/>
      <c r="G3254" s="482"/>
      <c r="H3254" s="482"/>
      <c r="I3254" s="482"/>
      <c r="J3254" s="482"/>
      <c r="K3254" s="482"/>
      <c r="L3254" s="482"/>
      <c r="M3254" s="483"/>
      <c r="N3254" s="16">
        <v>14001678</v>
      </c>
      <c r="O3254" s="412" t="s">
        <v>333</v>
      </c>
      <c r="P3254" s="413"/>
      <c r="Q3254" s="8"/>
      <c r="R3254" s="8"/>
      <c r="S3254" s="8"/>
      <c r="T3254" s="9">
        <f>(28/3.5)*9*5.15</f>
        <v>370.8</v>
      </c>
      <c r="U3254" s="17">
        <f t="shared" si="198"/>
        <v>370.8</v>
      </c>
      <c r="V3254" s="33"/>
      <c r="W3254" s="191">
        <v>6</v>
      </c>
      <c r="X3254" s="86"/>
      <c r="Y3254" s="33"/>
      <c r="Z3254" s="36"/>
      <c r="AA3254" s="36"/>
      <c r="AD3254" s="33"/>
      <c r="AG3254" s="33"/>
      <c r="AH3254" s="43"/>
      <c r="AI3254" s="43"/>
      <c r="AJ3254" s="43"/>
      <c r="AK3254" s="43"/>
      <c r="AL3254" s="43"/>
      <c r="AM3254" s="43"/>
      <c r="AN3254" s="43"/>
      <c r="AO3254" s="43"/>
      <c r="AP3254" s="43"/>
      <c r="AQ3254" s="43"/>
      <c r="AR3254" s="43"/>
      <c r="AS3254" s="43"/>
      <c r="AT3254" s="43"/>
      <c r="AU3254" s="44"/>
      <c r="AV3254" s="33"/>
      <c r="AW3254" s="33"/>
      <c r="AX3254" s="33"/>
      <c r="AZ3254" s="141"/>
      <c r="BE3254" s="168"/>
      <c r="BF3254" s="168"/>
      <c r="BG3254" s="168"/>
      <c r="BH3254" s="168"/>
      <c r="BI3254" s="168"/>
      <c r="BJ3254" s="168"/>
      <c r="BK3254" s="168"/>
      <c r="BL3254" s="168"/>
      <c r="BM3254" s="168"/>
      <c r="DK3254" s="168"/>
      <c r="DL3254" s="168"/>
      <c r="DM3254" s="168"/>
      <c r="DN3254" s="168"/>
      <c r="DO3254" s="168"/>
      <c r="DP3254" s="168"/>
      <c r="DQ3254" s="168"/>
      <c r="DR3254" s="168"/>
      <c r="DS3254" s="168"/>
      <c r="DT3254" s="168"/>
      <c r="DU3254" s="168"/>
      <c r="DV3254" s="168"/>
      <c r="DW3254" s="168"/>
      <c r="DX3254" s="168"/>
      <c r="DY3254" s="168"/>
      <c r="DZ3254" s="168"/>
      <c r="EA3254" s="168"/>
      <c r="EB3254" s="168"/>
      <c r="EC3254" s="168"/>
      <c r="ED3254" s="168"/>
      <c r="EE3254" s="168"/>
      <c r="EF3254" s="168"/>
      <c r="EG3254" s="168"/>
      <c r="EH3254" s="168"/>
      <c r="EI3254" s="168"/>
      <c r="EJ3254" s="168"/>
      <c r="EK3254" s="168"/>
      <c r="EL3254" s="168"/>
      <c r="EM3254" s="168"/>
      <c r="EN3254" s="168"/>
      <c r="EO3254" s="168"/>
      <c r="EP3254" s="168"/>
      <c r="EQ3254" s="168"/>
      <c r="ER3254" s="168"/>
      <c r="ES3254" s="168"/>
      <c r="ET3254" s="168"/>
      <c r="EU3254" s="168"/>
      <c r="EV3254" s="168"/>
      <c r="EW3254" s="168"/>
      <c r="EX3254" s="168"/>
      <c r="EY3254" s="168"/>
      <c r="EZ3254" s="168"/>
      <c r="FA3254" s="168"/>
      <c r="FB3254" s="168"/>
      <c r="FC3254" s="168"/>
      <c r="FD3254" s="168"/>
    </row>
    <row r="3255" spans="1:160" s="5" customFormat="1" ht="24.9" customHeight="1" x14ac:dyDescent="0.3">
      <c r="A3255" s="263"/>
      <c r="B3255" s="263"/>
      <c r="C3255" s="265"/>
      <c r="D3255" s="481"/>
      <c r="E3255" s="482"/>
      <c r="F3255" s="482"/>
      <c r="G3255" s="482"/>
      <c r="H3255" s="482"/>
      <c r="I3255" s="482"/>
      <c r="J3255" s="482"/>
      <c r="K3255" s="482"/>
      <c r="L3255" s="482"/>
      <c r="M3255" s="483"/>
      <c r="N3255" s="16"/>
      <c r="O3255" s="412"/>
      <c r="P3255" s="413"/>
      <c r="Q3255" s="8"/>
      <c r="R3255" s="8"/>
      <c r="S3255" s="8"/>
      <c r="T3255" s="9"/>
      <c r="U3255" s="17"/>
      <c r="V3255" s="33"/>
      <c r="W3255" s="191"/>
      <c r="X3255" s="86"/>
      <c r="Y3255" s="33"/>
      <c r="Z3255" s="36"/>
      <c r="AA3255" s="36"/>
      <c r="AD3255" s="33"/>
      <c r="AG3255" s="33"/>
      <c r="AH3255" s="43"/>
      <c r="AI3255" s="43"/>
      <c r="AJ3255" s="43"/>
      <c r="AK3255" s="43"/>
      <c r="AL3255" s="43"/>
      <c r="AM3255" s="43"/>
      <c r="AN3255" s="43"/>
      <c r="AO3255" s="43"/>
      <c r="AP3255" s="43"/>
      <c r="AQ3255" s="43"/>
      <c r="AR3255" s="43"/>
      <c r="AS3255" s="43"/>
      <c r="AT3255" s="43"/>
      <c r="AU3255" s="44"/>
      <c r="AV3255" s="33"/>
      <c r="AW3255" s="33"/>
      <c r="AX3255" s="33"/>
      <c r="AZ3255" s="141"/>
      <c r="BE3255" s="168"/>
      <c r="BF3255" s="168"/>
      <c r="BG3255" s="168"/>
      <c r="BH3255" s="168"/>
      <c r="BI3255" s="168"/>
      <c r="BJ3255" s="168"/>
      <c r="BK3255" s="168"/>
      <c r="BL3255" s="168"/>
      <c r="BM3255" s="168"/>
      <c r="DK3255" s="168"/>
      <c r="DL3255" s="168"/>
      <c r="DM3255" s="168"/>
      <c r="DN3255" s="168"/>
      <c r="DO3255" s="168"/>
      <c r="DP3255" s="168"/>
      <c r="DQ3255" s="168"/>
      <c r="DR3255" s="168"/>
      <c r="DS3255" s="168"/>
      <c r="DT3255" s="168"/>
      <c r="DU3255" s="168"/>
      <c r="DV3255" s="168"/>
      <c r="DW3255" s="168"/>
      <c r="DX3255" s="168"/>
      <c r="DY3255" s="168"/>
      <c r="DZ3255" s="168"/>
      <c r="EA3255" s="168"/>
      <c r="EB3255" s="168"/>
      <c r="EC3255" s="168"/>
      <c r="ED3255" s="168"/>
      <c r="EE3255" s="168"/>
      <c r="EF3255" s="168"/>
      <c r="EG3255" s="168"/>
      <c r="EH3255" s="168"/>
      <c r="EI3255" s="168"/>
      <c r="EJ3255" s="168"/>
      <c r="EK3255" s="168"/>
      <c r="EL3255" s="168"/>
      <c r="EM3255" s="168"/>
      <c r="EN3255" s="168"/>
      <c r="EO3255" s="168"/>
      <c r="EP3255" s="168"/>
      <c r="EQ3255" s="168"/>
      <c r="ER3255" s="168"/>
      <c r="ES3255" s="168"/>
      <c r="ET3255" s="168"/>
      <c r="EU3255" s="168"/>
      <c r="EV3255" s="168"/>
      <c r="EW3255" s="168"/>
      <c r="EX3255" s="168"/>
      <c r="EY3255" s="168"/>
      <c r="EZ3255" s="168"/>
      <c r="FA3255" s="168"/>
      <c r="FB3255" s="168"/>
      <c r="FC3255" s="168"/>
      <c r="FD3255" s="168"/>
    </row>
    <row r="3256" spans="1:160" s="5" customFormat="1" ht="24.9" customHeight="1" x14ac:dyDescent="0.3">
      <c r="A3256" s="263"/>
      <c r="B3256" s="263"/>
      <c r="C3256" s="265"/>
      <c r="D3256" s="481"/>
      <c r="E3256" s="482"/>
      <c r="F3256" s="482"/>
      <c r="G3256" s="482"/>
      <c r="H3256" s="482"/>
      <c r="I3256" s="482"/>
      <c r="J3256" s="482"/>
      <c r="K3256" s="482"/>
      <c r="L3256" s="482"/>
      <c r="M3256" s="483"/>
      <c r="N3256" s="16"/>
      <c r="O3256" s="412"/>
      <c r="P3256" s="413"/>
      <c r="Q3256" s="8"/>
      <c r="R3256" s="8"/>
      <c r="S3256" s="8"/>
      <c r="T3256" s="9"/>
      <c r="U3256" s="17"/>
      <c r="V3256" s="33"/>
      <c r="W3256" s="191"/>
      <c r="X3256" s="86"/>
      <c r="Y3256" s="33"/>
      <c r="Z3256" s="36"/>
      <c r="AA3256" s="36"/>
      <c r="AD3256" s="33"/>
      <c r="AG3256" s="33"/>
      <c r="AH3256" s="43"/>
      <c r="AI3256" s="43"/>
      <c r="AJ3256" s="43"/>
      <c r="AK3256" s="43"/>
      <c r="AL3256" s="43"/>
      <c r="AM3256" s="43"/>
      <c r="AN3256" s="43"/>
      <c r="AO3256" s="43"/>
      <c r="AP3256" s="43"/>
      <c r="AQ3256" s="43"/>
      <c r="AR3256" s="43"/>
      <c r="AS3256" s="43"/>
      <c r="AT3256" s="43"/>
      <c r="AU3256" s="44"/>
      <c r="AV3256" s="33"/>
      <c r="AW3256" s="33"/>
      <c r="AX3256" s="33"/>
      <c r="AZ3256" s="141"/>
      <c r="BE3256" s="168"/>
      <c r="BF3256" s="168"/>
      <c r="BG3256" s="168"/>
      <c r="BH3256" s="168"/>
      <c r="BI3256" s="168"/>
      <c r="BJ3256" s="168"/>
      <c r="BK3256" s="168"/>
      <c r="BL3256" s="168"/>
      <c r="BM3256" s="168"/>
      <c r="DK3256" s="168"/>
      <c r="DL3256" s="168"/>
      <c r="DM3256" s="168"/>
      <c r="DN3256" s="168"/>
      <c r="DO3256" s="168"/>
      <c r="DP3256" s="168"/>
      <c r="DQ3256" s="168"/>
      <c r="DR3256" s="168"/>
      <c r="DS3256" s="168"/>
      <c r="DT3256" s="168"/>
      <c r="DU3256" s="168"/>
      <c r="DV3256" s="168"/>
      <c r="DW3256" s="168"/>
      <c r="DX3256" s="168"/>
      <c r="DY3256" s="168"/>
      <c r="DZ3256" s="168"/>
      <c r="EA3256" s="168"/>
      <c r="EB3256" s="168"/>
      <c r="EC3256" s="168"/>
      <c r="ED3256" s="168"/>
      <c r="EE3256" s="168"/>
      <c r="EF3256" s="168"/>
      <c r="EG3256" s="168"/>
      <c r="EH3256" s="168"/>
      <c r="EI3256" s="168"/>
      <c r="EJ3256" s="168"/>
      <c r="EK3256" s="168"/>
      <c r="EL3256" s="168"/>
      <c r="EM3256" s="168"/>
      <c r="EN3256" s="168"/>
      <c r="EO3256" s="168"/>
      <c r="EP3256" s="168"/>
      <c r="EQ3256" s="168"/>
      <c r="ER3256" s="168"/>
      <c r="ES3256" s="168"/>
      <c r="ET3256" s="168"/>
      <c r="EU3256" s="168"/>
      <c r="EV3256" s="168"/>
      <c r="EW3256" s="168"/>
      <c r="EX3256" s="168"/>
      <c r="EY3256" s="168"/>
      <c r="EZ3256" s="168"/>
      <c r="FA3256" s="168"/>
      <c r="FB3256" s="168"/>
      <c r="FC3256" s="168"/>
      <c r="FD3256" s="168"/>
    </row>
    <row r="3257" spans="1:160" s="5" customFormat="1" ht="24.9" customHeight="1" x14ac:dyDescent="0.3">
      <c r="A3257" s="263"/>
      <c r="B3257" s="263"/>
      <c r="C3257" s="265"/>
      <c r="D3257" s="481"/>
      <c r="E3257" s="482"/>
      <c r="F3257" s="482"/>
      <c r="G3257" s="482"/>
      <c r="H3257" s="482"/>
      <c r="I3257" s="482"/>
      <c r="J3257" s="482"/>
      <c r="K3257" s="482"/>
      <c r="L3257" s="482"/>
      <c r="M3257" s="483"/>
      <c r="N3257" s="16"/>
      <c r="O3257" s="412"/>
      <c r="P3257" s="413"/>
      <c r="Q3257" s="8"/>
      <c r="R3257" s="8"/>
      <c r="S3257" s="8"/>
      <c r="T3257" s="9"/>
      <c r="U3257" s="17"/>
      <c r="V3257" s="33"/>
      <c r="W3257" s="57"/>
      <c r="X3257" s="86"/>
      <c r="Y3257" s="33"/>
      <c r="Z3257" s="36"/>
      <c r="AA3257" s="36"/>
      <c r="AD3257" s="33"/>
      <c r="AG3257" s="33"/>
      <c r="AH3257" s="43"/>
      <c r="AI3257" s="43"/>
      <c r="AJ3257" s="43"/>
      <c r="AK3257" s="43"/>
      <c r="AL3257" s="43"/>
      <c r="AM3257" s="43"/>
      <c r="AN3257" s="43"/>
      <c r="AO3257" s="43"/>
      <c r="AP3257" s="43"/>
      <c r="AQ3257" s="43"/>
      <c r="AR3257" s="43"/>
      <c r="AS3257" s="43"/>
      <c r="AT3257" s="43"/>
      <c r="AU3257" s="44"/>
      <c r="AV3257" s="33"/>
      <c r="AW3257" s="33"/>
      <c r="AX3257" s="33"/>
      <c r="AZ3257" s="141"/>
      <c r="BE3257" s="168"/>
      <c r="BF3257" s="168"/>
      <c r="BG3257" s="168"/>
      <c r="BH3257" s="168"/>
      <c r="BI3257" s="168"/>
      <c r="BJ3257" s="168"/>
      <c r="BK3257" s="168"/>
      <c r="BL3257" s="168"/>
      <c r="BM3257" s="168"/>
      <c r="DK3257" s="168"/>
      <c r="DL3257" s="168"/>
      <c r="DM3257" s="168"/>
      <c r="DN3257" s="168"/>
      <c r="DO3257" s="168"/>
      <c r="DP3257" s="168"/>
      <c r="DQ3257" s="168"/>
      <c r="DR3257" s="168"/>
      <c r="DS3257" s="168"/>
      <c r="DT3257" s="168"/>
      <c r="DU3257" s="168"/>
      <c r="DV3257" s="168"/>
      <c r="DW3257" s="168"/>
      <c r="DX3257" s="168"/>
      <c r="DY3257" s="168"/>
      <c r="DZ3257" s="168"/>
      <c r="EA3257" s="168"/>
      <c r="EB3257" s="168"/>
      <c r="EC3257" s="168"/>
      <c r="ED3257" s="168"/>
      <c r="EE3257" s="168"/>
      <c r="EF3257" s="168"/>
      <c r="EG3257" s="168"/>
      <c r="EH3257" s="168"/>
      <c r="EI3257" s="168"/>
      <c r="EJ3257" s="168"/>
      <c r="EK3257" s="168"/>
      <c r="EL3257" s="168"/>
      <c r="EM3257" s="168"/>
      <c r="EN3257" s="168"/>
      <c r="EO3257" s="168"/>
      <c r="EP3257" s="168"/>
      <c r="EQ3257" s="168"/>
      <c r="ER3257" s="168"/>
      <c r="ES3257" s="168"/>
      <c r="ET3257" s="168"/>
      <c r="EU3257" s="168"/>
      <c r="EV3257" s="168"/>
      <c r="EW3257" s="168"/>
      <c r="EX3257" s="168"/>
      <c r="EY3257" s="168"/>
      <c r="EZ3257" s="168"/>
      <c r="FA3257" s="168"/>
      <c r="FB3257" s="168"/>
      <c r="FC3257" s="168"/>
      <c r="FD3257" s="168"/>
    </row>
    <row r="3258" spans="1:160" s="5" customFormat="1" ht="24.9" customHeight="1" x14ac:dyDescent="0.3">
      <c r="A3258" s="263"/>
      <c r="B3258" s="263"/>
      <c r="C3258" s="265"/>
      <c r="D3258" s="481"/>
      <c r="E3258" s="482"/>
      <c r="F3258" s="482"/>
      <c r="G3258" s="482"/>
      <c r="H3258" s="482"/>
      <c r="I3258" s="482"/>
      <c r="J3258" s="482"/>
      <c r="K3258" s="482"/>
      <c r="L3258" s="482"/>
      <c r="M3258" s="483"/>
      <c r="N3258" s="16"/>
      <c r="O3258" s="412"/>
      <c r="P3258" s="413"/>
      <c r="Q3258" s="8"/>
      <c r="R3258" s="8"/>
      <c r="S3258" s="8"/>
      <c r="T3258" s="9"/>
      <c r="U3258" s="17"/>
      <c r="V3258" s="33"/>
      <c r="W3258" s="57"/>
      <c r="X3258" s="86"/>
      <c r="Y3258" s="33"/>
      <c r="Z3258" s="36"/>
      <c r="AA3258" s="36"/>
      <c r="AD3258" s="33"/>
      <c r="AG3258" s="33"/>
      <c r="AH3258" s="43"/>
      <c r="AI3258" s="43"/>
      <c r="AJ3258" s="43"/>
      <c r="AK3258" s="43"/>
      <c r="AL3258" s="43"/>
      <c r="AM3258" s="43"/>
      <c r="AN3258" s="43"/>
      <c r="AO3258" s="43"/>
      <c r="AP3258" s="43"/>
      <c r="AQ3258" s="43"/>
      <c r="AR3258" s="43"/>
      <c r="AS3258" s="43"/>
      <c r="AT3258" s="43"/>
      <c r="AU3258" s="44"/>
      <c r="AV3258" s="33"/>
      <c r="AW3258" s="33"/>
      <c r="AX3258" s="33"/>
      <c r="AZ3258" s="141"/>
      <c r="BE3258" s="168"/>
      <c r="BF3258" s="168"/>
      <c r="BG3258" s="168"/>
      <c r="BH3258" s="168"/>
      <c r="BI3258" s="168"/>
      <c r="BJ3258" s="168"/>
      <c r="BK3258" s="168"/>
      <c r="BL3258" s="168"/>
      <c r="BM3258" s="168"/>
      <c r="DK3258" s="168"/>
      <c r="DL3258" s="168"/>
      <c r="DM3258" s="168"/>
      <c r="DN3258" s="168"/>
      <c r="DO3258" s="168"/>
      <c r="DP3258" s="168"/>
      <c r="DQ3258" s="168"/>
      <c r="DR3258" s="168"/>
      <c r="DS3258" s="168"/>
      <c r="DT3258" s="168"/>
      <c r="DU3258" s="168"/>
      <c r="DV3258" s="168"/>
      <c r="DW3258" s="168"/>
      <c r="DX3258" s="168"/>
      <c r="DY3258" s="168"/>
      <c r="DZ3258" s="168"/>
      <c r="EA3258" s="168"/>
      <c r="EB3258" s="168"/>
      <c r="EC3258" s="168"/>
      <c r="ED3258" s="168"/>
      <c r="EE3258" s="168"/>
      <c r="EF3258" s="168"/>
      <c r="EG3258" s="168"/>
      <c r="EH3258" s="168"/>
      <c r="EI3258" s="168"/>
      <c r="EJ3258" s="168"/>
      <c r="EK3258" s="168"/>
      <c r="EL3258" s="168"/>
      <c r="EM3258" s="168"/>
      <c r="EN3258" s="168"/>
      <c r="EO3258" s="168"/>
      <c r="EP3258" s="168"/>
      <c r="EQ3258" s="168"/>
      <c r="ER3258" s="168"/>
      <c r="ES3258" s="168"/>
      <c r="ET3258" s="168"/>
      <c r="EU3258" s="168"/>
      <c r="EV3258" s="168"/>
      <c r="EW3258" s="168"/>
      <c r="EX3258" s="168"/>
      <c r="EY3258" s="168"/>
      <c r="EZ3258" s="168"/>
      <c r="FA3258" s="168"/>
      <c r="FB3258" s="168"/>
      <c r="FC3258" s="168"/>
      <c r="FD3258" s="168"/>
    </row>
    <row r="3259" spans="1:160" s="5" customFormat="1" ht="24.9" customHeight="1" x14ac:dyDescent="0.3">
      <c r="A3259" s="263"/>
      <c r="B3259" s="263"/>
      <c r="C3259" s="265"/>
      <c r="D3259" s="481"/>
      <c r="E3259" s="482"/>
      <c r="F3259" s="482"/>
      <c r="G3259" s="482"/>
      <c r="H3259" s="482"/>
      <c r="I3259" s="482"/>
      <c r="J3259" s="482"/>
      <c r="K3259" s="482"/>
      <c r="L3259" s="482"/>
      <c r="M3259" s="483"/>
      <c r="N3259" s="16"/>
      <c r="O3259" s="412"/>
      <c r="P3259" s="413"/>
      <c r="Q3259" s="8"/>
      <c r="R3259" s="8"/>
      <c r="S3259" s="8"/>
      <c r="T3259" s="9"/>
      <c r="U3259" s="17"/>
      <c r="V3259" s="33"/>
      <c r="W3259" s="57"/>
      <c r="X3259" s="86"/>
      <c r="Y3259" s="33"/>
      <c r="Z3259" s="36"/>
      <c r="AA3259" s="36"/>
      <c r="AD3259" s="33"/>
      <c r="AG3259" s="33"/>
      <c r="AH3259" s="43"/>
      <c r="AI3259" s="43"/>
      <c r="AJ3259" s="43"/>
      <c r="AK3259" s="43"/>
      <c r="AL3259" s="43"/>
      <c r="AM3259" s="43"/>
      <c r="AN3259" s="43"/>
      <c r="AO3259" s="43"/>
      <c r="AP3259" s="43"/>
      <c r="AQ3259" s="43"/>
      <c r="AR3259" s="43"/>
      <c r="AS3259" s="43"/>
      <c r="AT3259" s="43"/>
      <c r="AU3259" s="44"/>
      <c r="AV3259" s="33"/>
      <c r="AW3259" s="33"/>
      <c r="AX3259" s="33"/>
      <c r="AZ3259" s="141"/>
      <c r="BE3259" s="168"/>
      <c r="BF3259" s="168"/>
      <c r="BG3259" s="168"/>
      <c r="BH3259" s="168"/>
      <c r="BI3259" s="168"/>
      <c r="BJ3259" s="168"/>
      <c r="BK3259" s="168"/>
      <c r="BL3259" s="168"/>
      <c r="BM3259" s="168"/>
      <c r="DK3259" s="168"/>
      <c r="DL3259" s="168"/>
      <c r="DM3259" s="168"/>
      <c r="DN3259" s="168"/>
      <c r="DO3259" s="168"/>
      <c r="DP3259" s="168"/>
      <c r="DQ3259" s="168"/>
      <c r="DR3259" s="168"/>
      <c r="DS3259" s="168"/>
      <c r="DT3259" s="168"/>
      <c r="DU3259" s="168"/>
      <c r="DV3259" s="168"/>
      <c r="DW3259" s="168"/>
      <c r="DX3259" s="168"/>
      <c r="DY3259" s="168"/>
      <c r="DZ3259" s="168"/>
      <c r="EA3259" s="168"/>
      <c r="EB3259" s="168"/>
      <c r="EC3259" s="168"/>
      <c r="ED3259" s="168"/>
      <c r="EE3259" s="168"/>
      <c r="EF3259" s="168"/>
      <c r="EG3259" s="168"/>
      <c r="EH3259" s="168"/>
      <c r="EI3259" s="168"/>
      <c r="EJ3259" s="168"/>
      <c r="EK3259" s="168"/>
      <c r="EL3259" s="168"/>
      <c r="EM3259" s="168"/>
      <c r="EN3259" s="168"/>
      <c r="EO3259" s="168"/>
      <c r="EP3259" s="168"/>
      <c r="EQ3259" s="168"/>
      <c r="ER3259" s="168"/>
      <c r="ES3259" s="168"/>
      <c r="ET3259" s="168"/>
      <c r="EU3259" s="168"/>
      <c r="EV3259" s="168"/>
      <c r="EW3259" s="168"/>
      <c r="EX3259" s="168"/>
      <c r="EY3259" s="168"/>
      <c r="EZ3259" s="168"/>
      <c r="FA3259" s="168"/>
      <c r="FB3259" s="168"/>
      <c r="FC3259" s="168"/>
      <c r="FD3259" s="168"/>
    </row>
    <row r="3260" spans="1:160" s="5" customFormat="1" ht="24.9" customHeight="1" x14ac:dyDescent="0.3">
      <c r="A3260" s="263"/>
      <c r="B3260" s="263"/>
      <c r="C3260" s="265"/>
      <c r="D3260" s="481"/>
      <c r="E3260" s="482"/>
      <c r="F3260" s="482"/>
      <c r="G3260" s="482"/>
      <c r="H3260" s="482"/>
      <c r="I3260" s="482"/>
      <c r="J3260" s="482"/>
      <c r="K3260" s="482"/>
      <c r="L3260" s="482"/>
      <c r="M3260" s="483"/>
      <c r="N3260" s="16"/>
      <c r="O3260" s="412"/>
      <c r="P3260" s="413"/>
      <c r="Q3260" s="8"/>
      <c r="R3260" s="8"/>
      <c r="S3260" s="8"/>
      <c r="T3260" s="9"/>
      <c r="U3260" s="17"/>
      <c r="V3260" s="33"/>
      <c r="W3260" s="57"/>
      <c r="X3260" s="86"/>
      <c r="Y3260" s="33"/>
      <c r="Z3260" s="36"/>
      <c r="AA3260" s="36"/>
      <c r="AD3260" s="33"/>
      <c r="AG3260" s="33"/>
      <c r="AH3260" s="43"/>
      <c r="AI3260" s="43"/>
      <c r="AJ3260" s="43"/>
      <c r="AK3260" s="43"/>
      <c r="AL3260" s="43"/>
      <c r="AM3260" s="43"/>
      <c r="AN3260" s="43"/>
      <c r="AO3260" s="43"/>
      <c r="AP3260" s="43"/>
      <c r="AQ3260" s="43"/>
      <c r="AR3260" s="43"/>
      <c r="AS3260" s="43"/>
      <c r="AT3260" s="43"/>
      <c r="AU3260" s="44"/>
      <c r="AV3260" s="33"/>
      <c r="AW3260" s="33"/>
      <c r="AX3260" s="33"/>
      <c r="AZ3260" s="141"/>
      <c r="BE3260" s="168"/>
      <c r="BF3260" s="168"/>
      <c r="BG3260" s="168"/>
      <c r="BH3260" s="168"/>
      <c r="BI3260" s="168"/>
      <c r="BJ3260" s="168"/>
      <c r="BK3260" s="168"/>
      <c r="BL3260" s="168"/>
      <c r="BM3260" s="168"/>
      <c r="DK3260" s="168"/>
      <c r="DL3260" s="168"/>
      <c r="DM3260" s="168"/>
      <c r="DN3260" s="168"/>
      <c r="DO3260" s="168"/>
      <c r="DP3260" s="168"/>
      <c r="DQ3260" s="168"/>
      <c r="DR3260" s="168"/>
      <c r="DS3260" s="168"/>
      <c r="DT3260" s="168"/>
      <c r="DU3260" s="168"/>
      <c r="DV3260" s="168"/>
      <c r="DW3260" s="168"/>
      <c r="DX3260" s="168"/>
      <c r="DY3260" s="168"/>
      <c r="DZ3260" s="168"/>
      <c r="EA3260" s="168"/>
      <c r="EB3260" s="168"/>
      <c r="EC3260" s="168"/>
      <c r="ED3260" s="168"/>
      <c r="EE3260" s="168"/>
      <c r="EF3260" s="168"/>
      <c r="EG3260" s="168"/>
      <c r="EH3260" s="168"/>
      <c r="EI3260" s="168"/>
      <c r="EJ3260" s="168"/>
      <c r="EK3260" s="168"/>
      <c r="EL3260" s="168"/>
      <c r="EM3260" s="168"/>
      <c r="EN3260" s="168"/>
      <c r="EO3260" s="168"/>
      <c r="EP3260" s="168"/>
      <c r="EQ3260" s="168"/>
      <c r="ER3260" s="168"/>
      <c r="ES3260" s="168"/>
      <c r="ET3260" s="168"/>
      <c r="EU3260" s="168"/>
      <c r="EV3260" s="168"/>
      <c r="EW3260" s="168"/>
      <c r="EX3260" s="168"/>
      <c r="EY3260" s="168"/>
      <c r="EZ3260" s="168"/>
      <c r="FA3260" s="168"/>
      <c r="FB3260" s="168"/>
      <c r="FC3260" s="168"/>
      <c r="FD3260" s="168"/>
    </row>
    <row r="3261" spans="1:160" s="5" customFormat="1" ht="24.9" customHeight="1" x14ac:dyDescent="0.3">
      <c r="A3261" s="263"/>
      <c r="B3261" s="263"/>
      <c r="C3261" s="265"/>
      <c r="D3261" s="481"/>
      <c r="E3261" s="482"/>
      <c r="F3261" s="482"/>
      <c r="G3261" s="482"/>
      <c r="H3261" s="482"/>
      <c r="I3261" s="482"/>
      <c r="J3261" s="482"/>
      <c r="K3261" s="482"/>
      <c r="L3261" s="482"/>
      <c r="M3261" s="483"/>
      <c r="N3261" s="16"/>
      <c r="O3261" s="412"/>
      <c r="P3261" s="413"/>
      <c r="Q3261" s="8"/>
      <c r="R3261" s="8"/>
      <c r="S3261" s="8"/>
      <c r="T3261" s="9"/>
      <c r="U3261" s="17"/>
      <c r="V3261" s="33"/>
      <c r="W3261" s="57"/>
      <c r="X3261" s="86"/>
      <c r="Y3261" s="33"/>
      <c r="Z3261" s="36"/>
      <c r="AA3261" s="36"/>
      <c r="AD3261" s="33"/>
      <c r="AG3261" s="33"/>
      <c r="AH3261" s="43"/>
      <c r="AI3261" s="43"/>
      <c r="AJ3261" s="43"/>
      <c r="AK3261" s="43"/>
      <c r="AL3261" s="43"/>
      <c r="AM3261" s="43"/>
      <c r="AN3261" s="43"/>
      <c r="AO3261" s="43"/>
      <c r="AP3261" s="43"/>
      <c r="AQ3261" s="43"/>
      <c r="AR3261" s="43"/>
      <c r="AS3261" s="43"/>
      <c r="AT3261" s="43"/>
      <c r="AU3261" s="44"/>
      <c r="AV3261" s="33"/>
      <c r="AW3261" s="33"/>
      <c r="AX3261" s="33"/>
      <c r="AZ3261" s="141"/>
      <c r="BE3261" s="168"/>
      <c r="BF3261" s="168"/>
      <c r="BG3261" s="168"/>
      <c r="BH3261" s="168"/>
      <c r="BI3261" s="168"/>
      <c r="BJ3261" s="168"/>
      <c r="BK3261" s="168"/>
      <c r="BL3261" s="168"/>
      <c r="BM3261" s="168"/>
      <c r="DK3261" s="168"/>
      <c r="DL3261" s="168"/>
      <c r="DM3261" s="168"/>
      <c r="DN3261" s="168"/>
      <c r="DO3261" s="168"/>
      <c r="DP3261" s="168"/>
      <c r="DQ3261" s="168"/>
      <c r="DR3261" s="168"/>
      <c r="DS3261" s="168"/>
      <c r="DT3261" s="168"/>
      <c r="DU3261" s="168"/>
      <c r="DV3261" s="168"/>
      <c r="DW3261" s="168"/>
      <c r="DX3261" s="168"/>
      <c r="DY3261" s="168"/>
      <c r="DZ3261" s="168"/>
      <c r="EA3261" s="168"/>
      <c r="EB3261" s="168"/>
      <c r="EC3261" s="168"/>
      <c r="ED3261" s="168"/>
      <c r="EE3261" s="168"/>
      <c r="EF3261" s="168"/>
      <c r="EG3261" s="168"/>
      <c r="EH3261" s="168"/>
      <c r="EI3261" s="168"/>
      <c r="EJ3261" s="168"/>
      <c r="EK3261" s="168"/>
      <c r="EL3261" s="168"/>
      <c r="EM3261" s="168"/>
      <c r="EN3261" s="168"/>
      <c r="EO3261" s="168"/>
      <c r="EP3261" s="168"/>
      <c r="EQ3261" s="168"/>
      <c r="ER3261" s="168"/>
      <c r="ES3261" s="168"/>
      <c r="ET3261" s="168"/>
      <c r="EU3261" s="168"/>
      <c r="EV3261" s="168"/>
      <c r="EW3261" s="168"/>
      <c r="EX3261" s="168"/>
      <c r="EY3261" s="168"/>
      <c r="EZ3261" s="168"/>
      <c r="FA3261" s="168"/>
      <c r="FB3261" s="168"/>
      <c r="FC3261" s="168"/>
      <c r="FD3261" s="168"/>
    </row>
    <row r="3262" spans="1:160" s="5" customFormat="1" ht="24.9" customHeight="1" x14ac:dyDescent="0.3">
      <c r="A3262" s="263"/>
      <c r="B3262" s="263"/>
      <c r="C3262" s="265"/>
      <c r="D3262" s="481"/>
      <c r="E3262" s="482"/>
      <c r="F3262" s="482"/>
      <c r="G3262" s="482"/>
      <c r="H3262" s="482"/>
      <c r="I3262" s="482"/>
      <c r="J3262" s="482"/>
      <c r="K3262" s="482"/>
      <c r="L3262" s="482"/>
      <c r="M3262" s="483"/>
      <c r="N3262" s="16"/>
      <c r="O3262" s="412"/>
      <c r="P3262" s="413"/>
      <c r="Q3262" s="8"/>
      <c r="R3262" s="8"/>
      <c r="S3262" s="8"/>
      <c r="T3262" s="9"/>
      <c r="U3262" s="17"/>
      <c r="V3262" s="33"/>
      <c r="W3262" s="57"/>
      <c r="X3262" s="86"/>
      <c r="Y3262" s="33"/>
      <c r="Z3262" s="36"/>
      <c r="AA3262" s="36"/>
      <c r="AD3262" s="33"/>
      <c r="AG3262" s="33"/>
      <c r="AH3262" s="43"/>
      <c r="AI3262" s="43"/>
      <c r="AJ3262" s="43"/>
      <c r="AK3262" s="43"/>
      <c r="AL3262" s="43"/>
      <c r="AM3262" s="43"/>
      <c r="AN3262" s="43"/>
      <c r="AO3262" s="43"/>
      <c r="AP3262" s="43"/>
      <c r="AQ3262" s="43"/>
      <c r="AR3262" s="43"/>
      <c r="AS3262" s="43"/>
      <c r="AT3262" s="43"/>
      <c r="AU3262" s="44"/>
      <c r="AV3262" s="33"/>
      <c r="AW3262" s="33"/>
      <c r="AX3262" s="33"/>
      <c r="AZ3262" s="141"/>
      <c r="BE3262" s="168"/>
      <c r="BF3262" s="168"/>
      <c r="BG3262" s="168"/>
      <c r="BH3262" s="168"/>
      <c r="BI3262" s="168"/>
      <c r="BJ3262" s="168"/>
      <c r="BK3262" s="168"/>
      <c r="BL3262" s="168"/>
      <c r="BM3262" s="168"/>
      <c r="DK3262" s="168"/>
      <c r="DL3262" s="168"/>
      <c r="DM3262" s="168"/>
      <c r="DN3262" s="168"/>
      <c r="DO3262" s="168"/>
      <c r="DP3262" s="168"/>
      <c r="DQ3262" s="168"/>
      <c r="DR3262" s="168"/>
      <c r="DS3262" s="168"/>
      <c r="DT3262" s="168"/>
      <c r="DU3262" s="168"/>
      <c r="DV3262" s="168"/>
      <c r="DW3262" s="168"/>
      <c r="DX3262" s="168"/>
      <c r="DY3262" s="168"/>
      <c r="DZ3262" s="168"/>
      <c r="EA3262" s="168"/>
      <c r="EB3262" s="168"/>
      <c r="EC3262" s="168"/>
      <c r="ED3262" s="168"/>
      <c r="EE3262" s="168"/>
      <c r="EF3262" s="168"/>
      <c r="EG3262" s="168"/>
      <c r="EH3262" s="168"/>
      <c r="EI3262" s="168"/>
      <c r="EJ3262" s="168"/>
      <c r="EK3262" s="168"/>
      <c r="EL3262" s="168"/>
      <c r="EM3262" s="168"/>
      <c r="EN3262" s="168"/>
      <c r="EO3262" s="168"/>
      <c r="EP3262" s="168"/>
      <c r="EQ3262" s="168"/>
      <c r="ER3262" s="168"/>
      <c r="ES3262" s="168"/>
      <c r="ET3262" s="168"/>
      <c r="EU3262" s="168"/>
      <c r="EV3262" s="168"/>
      <c r="EW3262" s="168"/>
      <c r="EX3262" s="168"/>
      <c r="EY3262" s="168"/>
      <c r="EZ3262" s="168"/>
      <c r="FA3262" s="168"/>
      <c r="FB3262" s="168"/>
      <c r="FC3262" s="168"/>
      <c r="FD3262" s="168"/>
    </row>
    <row r="3263" spans="1:160" s="5" customFormat="1" ht="24.9" customHeight="1" x14ac:dyDescent="0.3">
      <c r="A3263" s="263"/>
      <c r="B3263" s="263"/>
      <c r="C3263" s="265"/>
      <c r="D3263" s="481"/>
      <c r="E3263" s="482"/>
      <c r="F3263" s="482"/>
      <c r="G3263" s="482"/>
      <c r="H3263" s="482"/>
      <c r="I3263" s="482"/>
      <c r="J3263" s="482"/>
      <c r="K3263" s="482"/>
      <c r="L3263" s="482"/>
      <c r="M3263" s="483"/>
      <c r="N3263" s="16"/>
      <c r="O3263" s="412"/>
      <c r="P3263" s="413"/>
      <c r="Q3263" s="8"/>
      <c r="R3263" s="8"/>
      <c r="S3263" s="8"/>
      <c r="T3263" s="9"/>
      <c r="U3263" s="17"/>
      <c r="V3263" s="33"/>
      <c r="W3263" s="57"/>
      <c r="X3263" s="86"/>
      <c r="Y3263" s="33"/>
      <c r="Z3263" s="36"/>
      <c r="AA3263" s="36"/>
      <c r="AD3263" s="33"/>
      <c r="AG3263" s="33"/>
      <c r="AH3263" s="43"/>
      <c r="AI3263" s="43"/>
      <c r="AJ3263" s="43"/>
      <c r="AK3263" s="43"/>
      <c r="AL3263" s="43"/>
      <c r="AM3263" s="43"/>
      <c r="AN3263" s="43"/>
      <c r="AO3263" s="43"/>
      <c r="AP3263" s="43"/>
      <c r="AQ3263" s="43"/>
      <c r="AR3263" s="43"/>
      <c r="AS3263" s="43"/>
      <c r="AT3263" s="43"/>
      <c r="AU3263" s="44"/>
      <c r="AV3263" s="33"/>
      <c r="AW3263" s="33"/>
      <c r="AX3263" s="33"/>
      <c r="AZ3263" s="141"/>
      <c r="BE3263" s="168"/>
      <c r="BF3263" s="168"/>
      <c r="BG3263" s="168"/>
      <c r="BH3263" s="168"/>
      <c r="BI3263" s="168"/>
      <c r="BJ3263" s="168"/>
      <c r="BK3263" s="168"/>
      <c r="BL3263" s="168"/>
      <c r="BM3263" s="168"/>
      <c r="DK3263" s="168"/>
      <c r="DL3263" s="168"/>
      <c r="DM3263" s="168"/>
      <c r="DN3263" s="168"/>
      <c r="DO3263" s="168"/>
      <c r="DP3263" s="168"/>
      <c r="DQ3263" s="168"/>
      <c r="DR3263" s="168"/>
      <c r="DS3263" s="168"/>
      <c r="DT3263" s="168"/>
      <c r="DU3263" s="168"/>
      <c r="DV3263" s="168"/>
      <c r="DW3263" s="168"/>
      <c r="DX3263" s="168"/>
      <c r="DY3263" s="168"/>
      <c r="DZ3263" s="168"/>
      <c r="EA3263" s="168"/>
      <c r="EB3263" s="168"/>
      <c r="EC3263" s="168"/>
      <c r="ED3263" s="168"/>
      <c r="EE3263" s="168"/>
      <c r="EF3263" s="168"/>
      <c r="EG3263" s="168"/>
      <c r="EH3263" s="168"/>
      <c r="EI3263" s="168"/>
      <c r="EJ3263" s="168"/>
      <c r="EK3263" s="168"/>
      <c r="EL3263" s="168"/>
      <c r="EM3263" s="168"/>
      <c r="EN3263" s="168"/>
      <c r="EO3263" s="168"/>
      <c r="EP3263" s="168"/>
      <c r="EQ3263" s="168"/>
      <c r="ER3263" s="168"/>
      <c r="ES3263" s="168"/>
      <c r="ET3263" s="168"/>
      <c r="EU3263" s="168"/>
      <c r="EV3263" s="168"/>
      <c r="EW3263" s="168"/>
      <c r="EX3263" s="168"/>
      <c r="EY3263" s="168"/>
      <c r="EZ3263" s="168"/>
      <c r="FA3263" s="168"/>
      <c r="FB3263" s="168"/>
      <c r="FC3263" s="168"/>
      <c r="FD3263" s="168"/>
    </row>
    <row r="3264" spans="1:160" s="5" customFormat="1" ht="24.9" customHeight="1" x14ac:dyDescent="0.3">
      <c r="A3264" s="263"/>
      <c r="B3264" s="263"/>
      <c r="C3264" s="265"/>
      <c r="D3264" s="481"/>
      <c r="E3264" s="482"/>
      <c r="F3264" s="482"/>
      <c r="G3264" s="482"/>
      <c r="H3264" s="482"/>
      <c r="I3264" s="482"/>
      <c r="J3264" s="482"/>
      <c r="K3264" s="482"/>
      <c r="L3264" s="482"/>
      <c r="M3264" s="483"/>
      <c r="N3264" s="16"/>
      <c r="O3264" s="412"/>
      <c r="P3264" s="413"/>
      <c r="Q3264" s="8"/>
      <c r="R3264" s="8"/>
      <c r="S3264" s="8"/>
      <c r="T3264" s="9"/>
      <c r="U3264" s="17"/>
      <c r="V3264" s="33"/>
      <c r="W3264" s="57"/>
      <c r="X3264" s="86"/>
      <c r="Y3264" s="33"/>
      <c r="Z3264" s="36"/>
      <c r="AA3264" s="36"/>
      <c r="AD3264" s="33"/>
      <c r="AG3264" s="33"/>
      <c r="AH3264" s="43"/>
      <c r="AI3264" s="43"/>
      <c r="AJ3264" s="43"/>
      <c r="AK3264" s="43"/>
      <c r="AL3264" s="43"/>
      <c r="AM3264" s="43"/>
      <c r="AN3264" s="43"/>
      <c r="AO3264" s="43"/>
      <c r="AP3264" s="43"/>
      <c r="AQ3264" s="43"/>
      <c r="AR3264" s="43"/>
      <c r="AS3264" s="43"/>
      <c r="AT3264" s="43"/>
      <c r="AU3264" s="44"/>
      <c r="AV3264" s="33"/>
      <c r="AW3264" s="33"/>
      <c r="AX3264" s="33"/>
      <c r="AZ3264" s="141"/>
      <c r="BE3264" s="168"/>
      <c r="BF3264" s="168"/>
      <c r="BG3264" s="168"/>
      <c r="BH3264" s="168"/>
      <c r="BI3264" s="168"/>
      <c r="BJ3264" s="168"/>
      <c r="BK3264" s="168"/>
      <c r="BL3264" s="168"/>
      <c r="BM3264" s="168"/>
      <c r="DK3264" s="168"/>
      <c r="DL3264" s="168"/>
      <c r="DM3264" s="168"/>
      <c r="DN3264" s="168"/>
      <c r="DO3264" s="168"/>
      <c r="DP3264" s="168"/>
      <c r="DQ3264" s="168"/>
      <c r="DR3264" s="168"/>
      <c r="DS3264" s="168"/>
      <c r="DT3264" s="168"/>
      <c r="DU3264" s="168"/>
      <c r="DV3264" s="168"/>
      <c r="DW3264" s="168"/>
      <c r="DX3264" s="168"/>
      <c r="DY3264" s="168"/>
      <c r="DZ3264" s="168"/>
      <c r="EA3264" s="168"/>
      <c r="EB3264" s="168"/>
      <c r="EC3264" s="168"/>
      <c r="ED3264" s="168"/>
      <c r="EE3264" s="168"/>
      <c r="EF3264" s="168"/>
      <c r="EG3264" s="168"/>
      <c r="EH3264" s="168"/>
      <c r="EI3264" s="168"/>
      <c r="EJ3264" s="168"/>
      <c r="EK3264" s="168"/>
      <c r="EL3264" s="168"/>
      <c r="EM3264" s="168"/>
      <c r="EN3264" s="168"/>
      <c r="EO3264" s="168"/>
      <c r="EP3264" s="168"/>
      <c r="EQ3264" s="168"/>
      <c r="ER3264" s="168"/>
      <c r="ES3264" s="168"/>
      <c r="ET3264" s="168"/>
      <c r="EU3264" s="168"/>
      <c r="EV3264" s="168"/>
      <c r="EW3264" s="168"/>
      <c r="EX3264" s="168"/>
      <c r="EY3264" s="168"/>
      <c r="EZ3264" s="168"/>
      <c r="FA3264" s="168"/>
      <c r="FB3264" s="168"/>
      <c r="FC3264" s="168"/>
      <c r="FD3264" s="168"/>
    </row>
    <row r="3265" spans="1:160" s="5" customFormat="1" ht="24.9" customHeight="1" x14ac:dyDescent="0.3">
      <c r="A3265" s="263"/>
      <c r="B3265" s="263"/>
      <c r="C3265" s="265"/>
      <c r="D3265" s="481"/>
      <c r="E3265" s="482"/>
      <c r="F3265" s="482"/>
      <c r="G3265" s="482"/>
      <c r="H3265" s="482"/>
      <c r="I3265" s="482"/>
      <c r="J3265" s="482"/>
      <c r="K3265" s="482"/>
      <c r="L3265" s="482"/>
      <c r="M3265" s="483"/>
      <c r="N3265" s="16"/>
      <c r="O3265" s="412"/>
      <c r="P3265" s="413"/>
      <c r="Q3265" s="8"/>
      <c r="R3265" s="8"/>
      <c r="S3265" s="8"/>
      <c r="T3265" s="9"/>
      <c r="U3265" s="17"/>
      <c r="V3265" s="33"/>
      <c r="W3265" s="57"/>
      <c r="X3265" s="86"/>
      <c r="Y3265" s="33"/>
      <c r="Z3265" s="36"/>
      <c r="AA3265" s="36"/>
      <c r="AD3265" s="33"/>
      <c r="AG3265" s="33"/>
      <c r="AH3265" s="43"/>
      <c r="AI3265" s="43"/>
      <c r="AJ3265" s="43"/>
      <c r="AK3265" s="43"/>
      <c r="AL3265" s="43"/>
      <c r="AM3265" s="43"/>
      <c r="AN3265" s="43"/>
      <c r="AO3265" s="43"/>
      <c r="AP3265" s="43"/>
      <c r="AQ3265" s="43"/>
      <c r="AR3265" s="43"/>
      <c r="AS3265" s="43"/>
      <c r="AT3265" s="43"/>
      <c r="AU3265" s="44"/>
      <c r="AV3265" s="33"/>
      <c r="AW3265" s="33"/>
      <c r="AX3265" s="33"/>
      <c r="AZ3265" s="141"/>
      <c r="BE3265" s="168"/>
      <c r="BF3265" s="168"/>
      <c r="BG3265" s="168"/>
      <c r="BH3265" s="168"/>
      <c r="BI3265" s="168"/>
      <c r="BJ3265" s="168"/>
      <c r="BK3265" s="168"/>
      <c r="BL3265" s="168"/>
      <c r="BM3265" s="168"/>
      <c r="DK3265" s="168"/>
      <c r="DL3265" s="168"/>
      <c r="DM3265" s="168"/>
      <c r="DN3265" s="168"/>
      <c r="DO3265" s="168"/>
      <c r="DP3265" s="168"/>
      <c r="DQ3265" s="168"/>
      <c r="DR3265" s="168"/>
      <c r="DS3265" s="168"/>
      <c r="DT3265" s="168"/>
      <c r="DU3265" s="168"/>
      <c r="DV3265" s="168"/>
      <c r="DW3265" s="168"/>
      <c r="DX3265" s="168"/>
      <c r="DY3265" s="168"/>
      <c r="DZ3265" s="168"/>
      <c r="EA3265" s="168"/>
      <c r="EB3265" s="168"/>
      <c r="EC3265" s="168"/>
      <c r="ED3265" s="168"/>
      <c r="EE3265" s="168"/>
      <c r="EF3265" s="168"/>
      <c r="EG3265" s="168"/>
      <c r="EH3265" s="168"/>
      <c r="EI3265" s="168"/>
      <c r="EJ3265" s="168"/>
      <c r="EK3265" s="168"/>
      <c r="EL3265" s="168"/>
      <c r="EM3265" s="168"/>
      <c r="EN3265" s="168"/>
      <c r="EO3265" s="168"/>
      <c r="EP3265" s="168"/>
      <c r="EQ3265" s="168"/>
      <c r="ER3265" s="168"/>
      <c r="ES3265" s="168"/>
      <c r="ET3265" s="168"/>
      <c r="EU3265" s="168"/>
      <c r="EV3265" s="168"/>
      <c r="EW3265" s="168"/>
      <c r="EX3265" s="168"/>
      <c r="EY3265" s="168"/>
      <c r="EZ3265" s="168"/>
      <c r="FA3265" s="168"/>
      <c r="FB3265" s="168"/>
      <c r="FC3265" s="168"/>
      <c r="FD3265" s="168"/>
    </row>
    <row r="3266" spans="1:160" s="5" customFormat="1" ht="24.9" customHeight="1" x14ac:dyDescent="0.3">
      <c r="A3266" s="263"/>
      <c r="B3266" s="263"/>
      <c r="C3266" s="265"/>
      <c r="D3266" s="481"/>
      <c r="E3266" s="482"/>
      <c r="F3266" s="482"/>
      <c r="G3266" s="482"/>
      <c r="H3266" s="482"/>
      <c r="I3266" s="482"/>
      <c r="J3266" s="482"/>
      <c r="K3266" s="482"/>
      <c r="L3266" s="482"/>
      <c r="M3266" s="483"/>
      <c r="N3266" s="16"/>
      <c r="O3266" s="412"/>
      <c r="P3266" s="413"/>
      <c r="Q3266" s="8"/>
      <c r="R3266" s="8"/>
      <c r="S3266" s="8"/>
      <c r="T3266" s="9"/>
      <c r="U3266" s="17"/>
      <c r="V3266" s="33"/>
      <c r="W3266" s="57"/>
      <c r="X3266" s="86"/>
      <c r="Y3266" s="33"/>
      <c r="Z3266" s="36"/>
      <c r="AA3266" s="36"/>
      <c r="AD3266" s="33"/>
      <c r="AG3266" s="33"/>
      <c r="AH3266" s="43"/>
      <c r="AI3266" s="43"/>
      <c r="AJ3266" s="43"/>
      <c r="AK3266" s="43"/>
      <c r="AL3266" s="43"/>
      <c r="AM3266" s="43"/>
      <c r="AN3266" s="43"/>
      <c r="AO3266" s="43"/>
      <c r="AP3266" s="43"/>
      <c r="AQ3266" s="43"/>
      <c r="AR3266" s="43"/>
      <c r="AS3266" s="43"/>
      <c r="AT3266" s="43"/>
      <c r="AU3266" s="44"/>
      <c r="AV3266" s="33"/>
      <c r="AW3266" s="33"/>
      <c r="AX3266" s="33"/>
      <c r="AZ3266" s="141"/>
      <c r="BE3266" s="168"/>
      <c r="BF3266" s="168"/>
      <c r="BG3266" s="168"/>
      <c r="BH3266" s="168"/>
      <c r="BI3266" s="168"/>
      <c r="BJ3266" s="168"/>
      <c r="BK3266" s="168"/>
      <c r="BL3266" s="168"/>
      <c r="BM3266" s="168"/>
      <c r="DK3266" s="168"/>
      <c r="DL3266" s="168"/>
      <c r="DM3266" s="168"/>
      <c r="DN3266" s="168"/>
      <c r="DO3266" s="168"/>
      <c r="DP3266" s="168"/>
      <c r="DQ3266" s="168"/>
      <c r="DR3266" s="168"/>
      <c r="DS3266" s="168"/>
      <c r="DT3266" s="168"/>
      <c r="DU3266" s="168"/>
      <c r="DV3266" s="168"/>
      <c r="DW3266" s="168"/>
      <c r="DX3266" s="168"/>
      <c r="DY3266" s="168"/>
      <c r="DZ3266" s="168"/>
      <c r="EA3266" s="168"/>
      <c r="EB3266" s="168"/>
      <c r="EC3266" s="168"/>
      <c r="ED3266" s="168"/>
      <c r="EE3266" s="168"/>
      <c r="EF3266" s="168"/>
      <c r="EG3266" s="168"/>
      <c r="EH3266" s="168"/>
      <c r="EI3266" s="168"/>
      <c r="EJ3266" s="168"/>
      <c r="EK3266" s="168"/>
      <c r="EL3266" s="168"/>
      <c r="EM3266" s="168"/>
      <c r="EN3266" s="168"/>
      <c r="EO3266" s="168"/>
      <c r="EP3266" s="168"/>
      <c r="EQ3266" s="168"/>
      <c r="ER3266" s="168"/>
      <c r="ES3266" s="168"/>
      <c r="ET3266" s="168"/>
      <c r="EU3266" s="168"/>
      <c r="EV3266" s="168"/>
      <c r="EW3266" s="168"/>
      <c r="EX3266" s="168"/>
      <c r="EY3266" s="168"/>
      <c r="EZ3266" s="168"/>
      <c r="FA3266" s="168"/>
      <c r="FB3266" s="168"/>
      <c r="FC3266" s="168"/>
      <c r="FD3266" s="168"/>
    </row>
    <row r="3267" spans="1:160" s="5" customFormat="1" ht="24.9" customHeight="1" x14ac:dyDescent="0.3">
      <c r="A3267" s="263"/>
      <c r="B3267" s="263"/>
      <c r="C3267" s="265"/>
      <c r="D3267" s="481"/>
      <c r="E3267" s="482"/>
      <c r="F3267" s="482"/>
      <c r="G3267" s="482"/>
      <c r="H3267" s="482"/>
      <c r="I3267" s="482"/>
      <c r="J3267" s="482"/>
      <c r="K3267" s="482"/>
      <c r="L3267" s="482"/>
      <c r="M3267" s="483"/>
      <c r="N3267" s="16"/>
      <c r="O3267" s="412"/>
      <c r="P3267" s="413"/>
      <c r="Q3267" s="8"/>
      <c r="R3267" s="8"/>
      <c r="S3267" s="8"/>
      <c r="T3267" s="9"/>
      <c r="U3267" s="17"/>
      <c r="V3267" s="33"/>
      <c r="W3267" s="57"/>
      <c r="X3267" s="86"/>
      <c r="Y3267" s="33"/>
      <c r="Z3267" s="36"/>
      <c r="AA3267" s="36"/>
      <c r="AD3267" s="33"/>
      <c r="AG3267" s="33"/>
      <c r="AH3267" s="43"/>
      <c r="AI3267" s="43"/>
      <c r="AJ3267" s="43"/>
      <c r="AK3267" s="43"/>
      <c r="AL3267" s="43"/>
      <c r="AM3267" s="43"/>
      <c r="AN3267" s="43"/>
      <c r="AO3267" s="43"/>
      <c r="AP3267" s="43"/>
      <c r="AQ3267" s="43"/>
      <c r="AR3267" s="43"/>
      <c r="AS3267" s="43"/>
      <c r="AT3267" s="43"/>
      <c r="AU3267" s="44"/>
      <c r="AV3267" s="33"/>
      <c r="AW3267" s="33"/>
      <c r="AX3267" s="33"/>
      <c r="AZ3267" s="141"/>
      <c r="BE3267" s="168"/>
      <c r="BF3267" s="168"/>
      <c r="BG3267" s="168"/>
      <c r="BH3267" s="168"/>
      <c r="BI3267" s="168"/>
      <c r="BJ3267" s="168"/>
      <c r="BK3267" s="168"/>
      <c r="BL3267" s="168"/>
      <c r="BM3267" s="168"/>
      <c r="DK3267" s="168"/>
      <c r="DL3267" s="168"/>
      <c r="DM3267" s="168"/>
      <c r="DN3267" s="168"/>
      <c r="DO3267" s="168"/>
      <c r="DP3267" s="168"/>
      <c r="DQ3267" s="168"/>
      <c r="DR3267" s="168"/>
      <c r="DS3267" s="168"/>
      <c r="DT3267" s="168"/>
      <c r="DU3267" s="168"/>
      <c r="DV3267" s="168"/>
      <c r="DW3267" s="168"/>
      <c r="DX3267" s="168"/>
      <c r="DY3267" s="168"/>
      <c r="DZ3267" s="168"/>
      <c r="EA3267" s="168"/>
      <c r="EB3267" s="168"/>
      <c r="EC3267" s="168"/>
      <c r="ED3267" s="168"/>
      <c r="EE3267" s="168"/>
      <c r="EF3267" s="168"/>
      <c r="EG3267" s="168"/>
      <c r="EH3267" s="168"/>
      <c r="EI3267" s="168"/>
      <c r="EJ3267" s="168"/>
      <c r="EK3267" s="168"/>
      <c r="EL3267" s="168"/>
      <c r="EM3267" s="168"/>
      <c r="EN3267" s="168"/>
      <c r="EO3267" s="168"/>
      <c r="EP3267" s="168"/>
      <c r="EQ3267" s="168"/>
      <c r="ER3267" s="168"/>
      <c r="ES3267" s="168"/>
      <c r="ET3267" s="168"/>
      <c r="EU3267" s="168"/>
      <c r="EV3267" s="168"/>
      <c r="EW3267" s="168"/>
      <c r="EX3267" s="168"/>
      <c r="EY3267" s="168"/>
      <c r="EZ3267" s="168"/>
      <c r="FA3267" s="168"/>
      <c r="FB3267" s="168"/>
      <c r="FC3267" s="168"/>
      <c r="FD3267" s="168"/>
    </row>
    <row r="3268" spans="1:160" s="5" customFormat="1" ht="24.9" customHeight="1" x14ac:dyDescent="0.3">
      <c r="A3268" s="263"/>
      <c r="B3268" s="263"/>
      <c r="C3268" s="265"/>
      <c r="D3268" s="481"/>
      <c r="E3268" s="482"/>
      <c r="F3268" s="482"/>
      <c r="G3268" s="482"/>
      <c r="H3268" s="482"/>
      <c r="I3268" s="482"/>
      <c r="J3268" s="482"/>
      <c r="K3268" s="482"/>
      <c r="L3268" s="482"/>
      <c r="M3268" s="483"/>
      <c r="N3268" s="16"/>
      <c r="O3268" s="412"/>
      <c r="P3268" s="413"/>
      <c r="Q3268" s="8"/>
      <c r="R3268" s="8"/>
      <c r="S3268" s="8"/>
      <c r="T3268" s="9"/>
      <c r="U3268" s="17"/>
      <c r="V3268" s="33"/>
      <c r="W3268" s="57"/>
      <c r="X3268" s="86"/>
      <c r="Y3268" s="33"/>
      <c r="Z3268" s="36"/>
      <c r="AA3268" s="36"/>
      <c r="AD3268" s="33"/>
      <c r="AG3268" s="33"/>
      <c r="AH3268" s="43"/>
      <c r="AI3268" s="43"/>
      <c r="AJ3268" s="43"/>
      <c r="AK3268" s="43"/>
      <c r="AL3268" s="43"/>
      <c r="AM3268" s="43"/>
      <c r="AN3268" s="43"/>
      <c r="AO3268" s="43"/>
      <c r="AP3268" s="43"/>
      <c r="AQ3268" s="43"/>
      <c r="AR3268" s="43"/>
      <c r="AS3268" s="43"/>
      <c r="AT3268" s="43"/>
      <c r="AU3268" s="44"/>
      <c r="AV3268" s="33"/>
      <c r="AW3268" s="33"/>
      <c r="AX3268" s="33"/>
      <c r="AZ3268" s="141"/>
      <c r="BE3268" s="168"/>
      <c r="BF3268" s="168"/>
      <c r="BG3268" s="168"/>
      <c r="BH3268" s="168"/>
      <c r="BI3268" s="168"/>
      <c r="BJ3268" s="168"/>
      <c r="BK3268" s="168"/>
      <c r="BL3268" s="168"/>
      <c r="BM3268" s="168"/>
      <c r="DK3268" s="168"/>
      <c r="DL3268" s="168"/>
      <c r="DM3268" s="168"/>
      <c r="DN3268" s="168"/>
      <c r="DO3268" s="168"/>
      <c r="DP3268" s="168"/>
      <c r="DQ3268" s="168"/>
      <c r="DR3268" s="168"/>
      <c r="DS3268" s="168"/>
      <c r="DT3268" s="168"/>
      <c r="DU3268" s="168"/>
      <c r="DV3268" s="168"/>
      <c r="DW3268" s="168"/>
      <c r="DX3268" s="168"/>
      <c r="DY3268" s="168"/>
      <c r="DZ3268" s="168"/>
      <c r="EA3268" s="168"/>
      <c r="EB3268" s="168"/>
      <c r="EC3268" s="168"/>
      <c r="ED3268" s="168"/>
      <c r="EE3268" s="168"/>
      <c r="EF3268" s="168"/>
      <c r="EG3268" s="168"/>
      <c r="EH3268" s="168"/>
      <c r="EI3268" s="168"/>
      <c r="EJ3268" s="168"/>
      <c r="EK3268" s="168"/>
      <c r="EL3268" s="168"/>
      <c r="EM3268" s="168"/>
      <c r="EN3268" s="168"/>
      <c r="EO3268" s="168"/>
      <c r="EP3268" s="168"/>
      <c r="EQ3268" s="168"/>
      <c r="ER3268" s="168"/>
      <c r="ES3268" s="168"/>
      <c r="ET3268" s="168"/>
      <c r="EU3268" s="168"/>
      <c r="EV3268" s="168"/>
      <c r="EW3268" s="168"/>
      <c r="EX3268" s="168"/>
      <c r="EY3268" s="168"/>
      <c r="EZ3268" s="168"/>
      <c r="FA3268" s="168"/>
      <c r="FB3268" s="168"/>
      <c r="FC3268" s="168"/>
      <c r="FD3268" s="168"/>
    </row>
    <row r="3269" spans="1:160" s="5" customFormat="1" ht="24.9" customHeight="1" x14ac:dyDescent="0.3">
      <c r="A3269" s="263"/>
      <c r="B3269" s="263"/>
      <c r="C3269" s="265"/>
      <c r="D3269" s="481"/>
      <c r="E3269" s="482"/>
      <c r="F3269" s="482"/>
      <c r="G3269" s="482"/>
      <c r="H3269" s="482"/>
      <c r="I3269" s="482"/>
      <c r="J3269" s="482"/>
      <c r="K3269" s="482"/>
      <c r="L3269" s="482"/>
      <c r="M3269" s="483"/>
      <c r="N3269" s="16"/>
      <c r="O3269" s="412"/>
      <c r="P3269" s="413"/>
      <c r="Q3269" s="8"/>
      <c r="R3269" s="8"/>
      <c r="S3269" s="8"/>
      <c r="T3269" s="9"/>
      <c r="U3269" s="17"/>
      <c r="V3269" s="33"/>
      <c r="W3269" s="57"/>
      <c r="X3269" s="86"/>
      <c r="Y3269" s="33"/>
      <c r="Z3269" s="36"/>
      <c r="AA3269" s="36"/>
      <c r="AD3269" s="33"/>
      <c r="AG3269" s="33"/>
      <c r="AH3269" s="43"/>
      <c r="AI3269" s="43"/>
      <c r="AJ3269" s="43"/>
      <c r="AK3269" s="43"/>
      <c r="AL3269" s="43"/>
      <c r="AM3269" s="43"/>
      <c r="AN3269" s="43"/>
      <c r="AO3269" s="43"/>
      <c r="AP3269" s="43"/>
      <c r="AQ3269" s="43"/>
      <c r="AR3269" s="43"/>
      <c r="AS3269" s="43"/>
      <c r="AT3269" s="43"/>
      <c r="AU3269" s="44"/>
      <c r="AV3269" s="33"/>
      <c r="AW3269" s="33"/>
      <c r="AX3269" s="33"/>
      <c r="AZ3269" s="141"/>
      <c r="BE3269" s="168"/>
      <c r="BF3269" s="168"/>
      <c r="BG3269" s="168"/>
      <c r="BH3269" s="168"/>
      <c r="BI3269" s="168"/>
      <c r="BJ3269" s="168"/>
      <c r="BK3269" s="168"/>
      <c r="BL3269" s="168"/>
      <c r="BM3269" s="168"/>
      <c r="DK3269" s="168"/>
      <c r="DL3269" s="168"/>
      <c r="DM3269" s="168"/>
      <c r="DN3269" s="168"/>
      <c r="DO3269" s="168"/>
      <c r="DP3269" s="168"/>
      <c r="DQ3269" s="168"/>
      <c r="DR3269" s="168"/>
      <c r="DS3269" s="168"/>
      <c r="DT3269" s="168"/>
      <c r="DU3269" s="168"/>
      <c r="DV3269" s="168"/>
      <c r="DW3269" s="168"/>
      <c r="DX3269" s="168"/>
      <c r="DY3269" s="168"/>
      <c r="DZ3269" s="168"/>
      <c r="EA3269" s="168"/>
      <c r="EB3269" s="168"/>
      <c r="EC3269" s="168"/>
      <c r="ED3269" s="168"/>
      <c r="EE3269" s="168"/>
      <c r="EF3269" s="168"/>
      <c r="EG3269" s="168"/>
      <c r="EH3269" s="168"/>
      <c r="EI3269" s="168"/>
      <c r="EJ3269" s="168"/>
      <c r="EK3269" s="168"/>
      <c r="EL3269" s="168"/>
      <c r="EM3269" s="168"/>
      <c r="EN3269" s="168"/>
      <c r="EO3269" s="168"/>
      <c r="EP3269" s="168"/>
      <c r="EQ3269" s="168"/>
      <c r="ER3269" s="168"/>
      <c r="ES3269" s="168"/>
      <c r="ET3269" s="168"/>
      <c r="EU3269" s="168"/>
      <c r="EV3269" s="168"/>
      <c r="EW3269" s="168"/>
      <c r="EX3269" s="168"/>
      <c r="EY3269" s="168"/>
      <c r="EZ3269" s="168"/>
      <c r="FA3269" s="168"/>
      <c r="FB3269" s="168"/>
      <c r="FC3269" s="168"/>
      <c r="FD3269" s="168"/>
    </row>
    <row r="3270" spans="1:160" s="5" customFormat="1" ht="24.9" customHeight="1" x14ac:dyDescent="0.3">
      <c r="A3270" s="263"/>
      <c r="B3270" s="263"/>
      <c r="C3270" s="265"/>
      <c r="D3270" s="481"/>
      <c r="E3270" s="482"/>
      <c r="F3270" s="482"/>
      <c r="G3270" s="482"/>
      <c r="H3270" s="482"/>
      <c r="I3270" s="482"/>
      <c r="J3270" s="482"/>
      <c r="K3270" s="482"/>
      <c r="L3270" s="482"/>
      <c r="M3270" s="483"/>
      <c r="N3270" s="16"/>
      <c r="O3270" s="412"/>
      <c r="P3270" s="413"/>
      <c r="Q3270" s="8"/>
      <c r="R3270" s="8"/>
      <c r="S3270" s="8"/>
      <c r="T3270" s="9"/>
      <c r="U3270" s="17"/>
      <c r="V3270" s="33"/>
      <c r="W3270" s="57"/>
      <c r="X3270" s="86"/>
      <c r="Y3270" s="33"/>
      <c r="Z3270" s="36"/>
      <c r="AA3270" s="36"/>
      <c r="AD3270" s="33"/>
      <c r="AG3270" s="33"/>
      <c r="AH3270" s="43"/>
      <c r="AI3270" s="43"/>
      <c r="AJ3270" s="43"/>
      <c r="AK3270" s="43"/>
      <c r="AL3270" s="43"/>
      <c r="AM3270" s="43"/>
      <c r="AN3270" s="43"/>
      <c r="AO3270" s="43"/>
      <c r="AP3270" s="43"/>
      <c r="AQ3270" s="43"/>
      <c r="AR3270" s="43"/>
      <c r="AS3270" s="43"/>
      <c r="AT3270" s="43"/>
      <c r="AU3270" s="44"/>
      <c r="AV3270" s="33"/>
      <c r="AW3270" s="33"/>
      <c r="AX3270" s="33"/>
      <c r="AZ3270" s="141"/>
      <c r="BE3270" s="168"/>
      <c r="BF3270" s="168"/>
      <c r="BG3270" s="168"/>
      <c r="BH3270" s="168"/>
      <c r="BI3270" s="168"/>
      <c r="BJ3270" s="168"/>
      <c r="BK3270" s="168"/>
      <c r="BL3270" s="168"/>
      <c r="BM3270" s="168"/>
      <c r="DK3270" s="168"/>
      <c r="DL3270" s="168"/>
      <c r="DM3270" s="168"/>
      <c r="DN3270" s="168"/>
      <c r="DO3270" s="168"/>
      <c r="DP3270" s="168"/>
      <c r="DQ3270" s="168"/>
      <c r="DR3270" s="168"/>
      <c r="DS3270" s="168"/>
      <c r="DT3270" s="168"/>
      <c r="DU3270" s="168"/>
      <c r="DV3270" s="168"/>
      <c r="DW3270" s="168"/>
      <c r="DX3270" s="168"/>
      <c r="DY3270" s="168"/>
      <c r="DZ3270" s="168"/>
      <c r="EA3270" s="168"/>
      <c r="EB3270" s="168"/>
      <c r="EC3270" s="168"/>
      <c r="ED3270" s="168"/>
      <c r="EE3270" s="168"/>
      <c r="EF3270" s="168"/>
      <c r="EG3270" s="168"/>
      <c r="EH3270" s="168"/>
      <c r="EI3270" s="168"/>
      <c r="EJ3270" s="168"/>
      <c r="EK3270" s="168"/>
      <c r="EL3270" s="168"/>
      <c r="EM3270" s="168"/>
      <c r="EN3270" s="168"/>
      <c r="EO3270" s="168"/>
      <c r="EP3270" s="168"/>
      <c r="EQ3270" s="168"/>
      <c r="ER3270" s="168"/>
      <c r="ES3270" s="168"/>
      <c r="ET3270" s="168"/>
      <c r="EU3270" s="168"/>
      <c r="EV3270" s="168"/>
      <c r="EW3270" s="168"/>
      <c r="EX3270" s="168"/>
      <c r="EY3270" s="168"/>
      <c r="EZ3270" s="168"/>
      <c r="FA3270" s="168"/>
      <c r="FB3270" s="168"/>
      <c r="FC3270" s="168"/>
      <c r="FD3270" s="168"/>
    </row>
    <row r="3271" spans="1:160" s="5" customFormat="1" ht="24.9" customHeight="1" thickBot="1" x14ac:dyDescent="0.35">
      <c r="A3271" s="263"/>
      <c r="B3271" s="263"/>
      <c r="C3271" s="265"/>
      <c r="D3271" s="481"/>
      <c r="E3271" s="482"/>
      <c r="F3271" s="482"/>
      <c r="G3271" s="482"/>
      <c r="H3271" s="482"/>
      <c r="I3271" s="482"/>
      <c r="J3271" s="482"/>
      <c r="K3271" s="482"/>
      <c r="L3271" s="482"/>
      <c r="M3271" s="483"/>
      <c r="N3271" s="414" t="s">
        <v>16</v>
      </c>
      <c r="O3271" s="415"/>
      <c r="P3271" s="415"/>
      <c r="Q3271" s="415"/>
      <c r="R3271" s="415"/>
      <c r="S3271" s="415"/>
      <c r="T3271" s="415"/>
      <c r="U3271" s="18">
        <f>SUM(U3251:U3270)</f>
        <v>2039.4</v>
      </c>
      <c r="V3271" s="33"/>
      <c r="W3271" s="57"/>
      <c r="X3271" s="86"/>
      <c r="Y3271" s="33"/>
      <c r="Z3271" s="36"/>
      <c r="AA3271" s="36"/>
      <c r="AD3271" s="33"/>
      <c r="AG3271" s="33"/>
      <c r="AH3271" s="43"/>
      <c r="AI3271" s="43"/>
      <c r="AJ3271" s="43"/>
      <c r="AK3271" s="43"/>
      <c r="AL3271" s="43"/>
      <c r="AM3271" s="43"/>
      <c r="AN3271" s="43"/>
      <c r="AO3271" s="43"/>
      <c r="AP3271" s="43"/>
      <c r="AQ3271" s="43"/>
      <c r="AR3271" s="43"/>
      <c r="AS3271" s="43"/>
      <c r="AT3271" s="43"/>
      <c r="AU3271" s="44"/>
      <c r="AV3271" s="33"/>
      <c r="AW3271" s="33"/>
      <c r="AX3271" s="33"/>
      <c r="AZ3271" s="141"/>
      <c r="BE3271" s="168"/>
      <c r="BF3271" s="168"/>
      <c r="BG3271" s="168"/>
      <c r="BH3271" s="168"/>
      <c r="BI3271" s="168"/>
      <c r="BJ3271" s="168"/>
      <c r="BK3271" s="168"/>
      <c r="BL3271" s="168"/>
      <c r="BM3271" s="168"/>
      <c r="DK3271" s="168"/>
      <c r="DL3271" s="168"/>
      <c r="DM3271" s="168"/>
      <c r="DN3271" s="168"/>
      <c r="DO3271" s="168"/>
      <c r="DP3271" s="168"/>
      <c r="DQ3271" s="168"/>
      <c r="DR3271" s="168"/>
      <c r="DS3271" s="168"/>
      <c r="DT3271" s="168"/>
      <c r="DU3271" s="168"/>
      <c r="DV3271" s="168"/>
      <c r="DW3271" s="168"/>
      <c r="DX3271" s="168"/>
      <c r="DY3271" s="168"/>
      <c r="DZ3271" s="168"/>
      <c r="EA3271" s="168"/>
      <c r="EB3271" s="168"/>
      <c r="EC3271" s="168"/>
      <c r="ED3271" s="168"/>
      <c r="EE3271" s="168"/>
      <c r="EF3271" s="168"/>
      <c r="EG3271" s="168"/>
      <c r="EH3271" s="168"/>
      <c r="EI3271" s="168"/>
      <c r="EJ3271" s="168"/>
      <c r="EK3271" s="168"/>
      <c r="EL3271" s="168"/>
      <c r="EM3271" s="168"/>
      <c r="EN3271" s="168"/>
      <c r="EO3271" s="168"/>
      <c r="EP3271" s="168"/>
      <c r="EQ3271" s="168"/>
      <c r="ER3271" s="168"/>
      <c r="ES3271" s="168"/>
      <c r="ET3271" s="168"/>
      <c r="EU3271" s="168"/>
      <c r="EV3271" s="168"/>
      <c r="EW3271" s="168"/>
      <c r="EX3271" s="168"/>
      <c r="EY3271" s="168"/>
      <c r="EZ3271" s="168"/>
      <c r="FA3271" s="168"/>
      <c r="FB3271" s="168"/>
      <c r="FC3271" s="168"/>
      <c r="FD3271" s="168"/>
    </row>
    <row r="3272" spans="1:160" s="5" customFormat="1" ht="14.4" customHeight="1" x14ac:dyDescent="0.3">
      <c r="A3272" s="263"/>
      <c r="B3272" s="263"/>
      <c r="C3272" s="265"/>
      <c r="D3272" s="481"/>
      <c r="E3272" s="482"/>
      <c r="F3272" s="482"/>
      <c r="G3272" s="482"/>
      <c r="H3272" s="482"/>
      <c r="I3272" s="482"/>
      <c r="J3272" s="482"/>
      <c r="K3272" s="482"/>
      <c r="L3272" s="482"/>
      <c r="M3272" s="483"/>
      <c r="N3272" s="416" t="s">
        <v>17</v>
      </c>
      <c r="O3272" s="417"/>
      <c r="P3272" s="417"/>
      <c r="Q3272" s="417"/>
      <c r="R3272" s="417"/>
      <c r="S3272" s="417"/>
      <c r="T3272" s="417"/>
      <c r="U3272" s="418"/>
      <c r="V3272" s="87"/>
      <c r="W3272" s="57"/>
      <c r="X3272" s="86"/>
      <c r="Y3272" s="33"/>
      <c r="Z3272" s="36"/>
      <c r="AA3272" s="36"/>
      <c r="AD3272" s="33"/>
      <c r="AG3272" s="33"/>
      <c r="AH3272" s="43"/>
      <c r="AI3272" s="43"/>
      <c r="AJ3272" s="43"/>
      <c r="AK3272" s="43"/>
      <c r="AL3272" s="43"/>
      <c r="AM3272" s="43"/>
      <c r="AN3272" s="43"/>
      <c r="AO3272" s="43"/>
      <c r="AP3272" s="43"/>
      <c r="AQ3272" s="43"/>
      <c r="AR3272" s="43"/>
      <c r="AS3272" s="43"/>
      <c r="AT3272" s="43"/>
      <c r="AU3272" s="44"/>
      <c r="AV3272" s="33"/>
      <c r="AW3272" s="33"/>
      <c r="AX3272" s="33"/>
      <c r="AZ3272" s="141"/>
      <c r="BE3272" s="168"/>
      <c r="BF3272" s="168"/>
      <c r="BG3272" s="168"/>
      <c r="BH3272" s="168"/>
      <c r="BI3272" s="168"/>
      <c r="BJ3272" s="168"/>
      <c r="BK3272" s="168"/>
      <c r="BL3272" s="168"/>
      <c r="BM3272" s="168"/>
      <c r="DK3272" s="168"/>
      <c r="DL3272" s="168"/>
      <c r="DM3272" s="168"/>
      <c r="DN3272" s="168"/>
      <c r="DO3272" s="168"/>
      <c r="DP3272" s="168"/>
      <c r="DQ3272" s="168"/>
      <c r="DR3272" s="168"/>
      <c r="DS3272" s="168"/>
      <c r="DT3272" s="168"/>
      <c r="DU3272" s="168"/>
      <c r="DV3272" s="168"/>
      <c r="DW3272" s="168"/>
      <c r="DX3272" s="168"/>
      <c r="DY3272" s="168"/>
      <c r="DZ3272" s="168"/>
      <c r="EA3272" s="168"/>
      <c r="EB3272" s="168"/>
      <c r="EC3272" s="168"/>
      <c r="ED3272" s="168"/>
      <c r="EE3272" s="168"/>
      <c r="EF3272" s="168"/>
      <c r="EG3272" s="168"/>
      <c r="EH3272" s="168"/>
      <c r="EI3272" s="168"/>
      <c r="EJ3272" s="168"/>
      <c r="EK3272" s="168"/>
      <c r="EL3272" s="168"/>
      <c r="EM3272" s="168"/>
      <c r="EN3272" s="168"/>
      <c r="EO3272" s="168"/>
      <c r="EP3272" s="168"/>
      <c r="EQ3272" s="168"/>
      <c r="ER3272" s="168"/>
      <c r="ES3272" s="168"/>
      <c r="ET3272" s="168"/>
      <c r="EU3272" s="168"/>
      <c r="EV3272" s="168"/>
      <c r="EW3272" s="168"/>
      <c r="EX3272" s="168"/>
      <c r="EY3272" s="168"/>
      <c r="EZ3272" s="168"/>
      <c r="FA3272" s="168"/>
      <c r="FB3272" s="168"/>
      <c r="FC3272" s="168"/>
      <c r="FD3272" s="168"/>
    </row>
    <row r="3273" spans="1:160" s="5" customFormat="1" x14ac:dyDescent="0.3">
      <c r="A3273" s="263"/>
      <c r="B3273" s="263"/>
      <c r="C3273" s="265"/>
      <c r="D3273" s="481"/>
      <c r="E3273" s="482"/>
      <c r="F3273" s="482"/>
      <c r="G3273" s="482"/>
      <c r="H3273" s="482"/>
      <c r="I3273" s="482"/>
      <c r="J3273" s="482"/>
      <c r="K3273" s="482"/>
      <c r="L3273" s="482"/>
      <c r="M3273" s="483"/>
      <c r="N3273" s="419"/>
      <c r="O3273" s="420"/>
      <c r="P3273" s="420"/>
      <c r="Q3273" s="420"/>
      <c r="R3273" s="420"/>
      <c r="S3273" s="420"/>
      <c r="T3273" s="420"/>
      <c r="U3273" s="421"/>
      <c r="V3273" s="33"/>
      <c r="W3273" s="57"/>
      <c r="X3273" s="86"/>
      <c r="Y3273" s="33"/>
      <c r="Z3273" s="36"/>
      <c r="AA3273" s="36"/>
      <c r="AD3273" s="33"/>
      <c r="AG3273" s="33"/>
      <c r="AH3273" s="43"/>
      <c r="AI3273" s="43"/>
      <c r="AJ3273" s="43"/>
      <c r="AK3273" s="43"/>
      <c r="AL3273" s="43"/>
      <c r="AM3273" s="43"/>
      <c r="AN3273" s="43"/>
      <c r="AO3273" s="43"/>
      <c r="AP3273" s="43"/>
      <c r="AQ3273" s="43"/>
      <c r="AR3273" s="43"/>
      <c r="AS3273" s="43"/>
      <c r="AT3273" s="43"/>
      <c r="AU3273" s="44"/>
      <c r="AV3273" s="33"/>
      <c r="AW3273" s="33"/>
      <c r="AX3273" s="33"/>
      <c r="AZ3273" s="141"/>
      <c r="BE3273" s="168"/>
      <c r="BF3273" s="168"/>
      <c r="BG3273" s="168"/>
      <c r="BH3273" s="168"/>
      <c r="BI3273" s="168"/>
      <c r="BJ3273" s="168"/>
      <c r="BK3273" s="168"/>
      <c r="BL3273" s="168"/>
      <c r="BM3273" s="168"/>
      <c r="DK3273" s="168"/>
      <c r="DL3273" s="168"/>
      <c r="DM3273" s="168"/>
      <c r="DN3273" s="168"/>
      <c r="DO3273" s="168"/>
      <c r="DP3273" s="168"/>
      <c r="DQ3273" s="168"/>
      <c r="DR3273" s="168"/>
      <c r="DS3273" s="168"/>
      <c r="DT3273" s="168"/>
      <c r="DU3273" s="168"/>
      <c r="DV3273" s="168"/>
      <c r="DW3273" s="168"/>
      <c r="DX3273" s="168"/>
      <c r="DY3273" s="168"/>
      <c r="DZ3273" s="168"/>
      <c r="EA3273" s="168"/>
      <c r="EB3273" s="168"/>
      <c r="EC3273" s="168"/>
      <c r="ED3273" s="168"/>
      <c r="EE3273" s="168"/>
      <c r="EF3273" s="168"/>
      <c r="EG3273" s="168"/>
      <c r="EH3273" s="168"/>
      <c r="EI3273" s="168"/>
      <c r="EJ3273" s="168"/>
      <c r="EK3273" s="168"/>
      <c r="EL3273" s="168"/>
      <c r="EM3273" s="168"/>
      <c r="EN3273" s="168"/>
      <c r="EO3273" s="168"/>
      <c r="EP3273" s="168"/>
      <c r="EQ3273" s="168"/>
      <c r="ER3273" s="168"/>
      <c r="ES3273" s="168"/>
      <c r="ET3273" s="168"/>
      <c r="EU3273" s="168"/>
      <c r="EV3273" s="168"/>
      <c r="EW3273" s="168"/>
      <c r="EX3273" s="168"/>
      <c r="EY3273" s="168"/>
      <c r="EZ3273" s="168"/>
      <c r="FA3273" s="168"/>
      <c r="FB3273" s="168"/>
      <c r="FC3273" s="168"/>
      <c r="FD3273" s="168"/>
    </row>
    <row r="3274" spans="1:160" s="5" customFormat="1" x14ac:dyDescent="0.3">
      <c r="A3274" s="263"/>
      <c r="B3274" s="263"/>
      <c r="C3274" s="265"/>
      <c r="D3274" s="481"/>
      <c r="E3274" s="482"/>
      <c r="F3274" s="482"/>
      <c r="G3274" s="482"/>
      <c r="H3274" s="482"/>
      <c r="I3274" s="482"/>
      <c r="J3274" s="482"/>
      <c r="K3274" s="482"/>
      <c r="L3274" s="482"/>
      <c r="M3274" s="483"/>
      <c r="N3274" s="419"/>
      <c r="O3274" s="420"/>
      <c r="P3274" s="420"/>
      <c r="Q3274" s="420"/>
      <c r="R3274" s="420"/>
      <c r="S3274" s="420"/>
      <c r="T3274" s="420"/>
      <c r="U3274" s="421"/>
      <c r="V3274" s="33"/>
      <c r="W3274" s="57"/>
      <c r="X3274" s="86"/>
      <c r="Y3274" s="33"/>
      <c r="Z3274" s="36"/>
      <c r="AA3274" s="36"/>
      <c r="AD3274" s="33"/>
      <c r="AG3274" s="33"/>
      <c r="AH3274" s="43"/>
      <c r="AI3274" s="43"/>
      <c r="AJ3274" s="43"/>
      <c r="AK3274" s="43"/>
      <c r="AL3274" s="43"/>
      <c r="AM3274" s="43"/>
      <c r="AN3274" s="43"/>
      <c r="AO3274" s="43"/>
      <c r="AP3274" s="43"/>
      <c r="AQ3274" s="43"/>
      <c r="AR3274" s="43"/>
      <c r="AS3274" s="43"/>
      <c r="AT3274" s="43"/>
      <c r="AU3274" s="44"/>
      <c r="AV3274" s="33"/>
      <c r="AW3274" s="33"/>
      <c r="AX3274" s="33"/>
      <c r="AZ3274" s="141"/>
      <c r="BE3274" s="168"/>
      <c r="BF3274" s="168"/>
      <c r="BG3274" s="168"/>
      <c r="BH3274" s="168"/>
      <c r="BI3274" s="168"/>
      <c r="BJ3274" s="168"/>
      <c r="BK3274" s="168"/>
      <c r="BL3274" s="168"/>
      <c r="BM3274" s="168"/>
      <c r="DK3274" s="168"/>
      <c r="DL3274" s="168"/>
      <c r="DM3274" s="168"/>
      <c r="DN3274" s="168"/>
      <c r="DO3274" s="168"/>
      <c r="DP3274" s="168"/>
      <c r="DQ3274" s="168"/>
      <c r="DR3274" s="168"/>
      <c r="DS3274" s="168"/>
      <c r="DT3274" s="168"/>
      <c r="DU3274" s="168"/>
      <c r="DV3274" s="168"/>
      <c r="DW3274" s="168"/>
      <c r="DX3274" s="168"/>
      <c r="DY3274" s="168"/>
      <c r="DZ3274" s="168"/>
      <c r="EA3274" s="168"/>
      <c r="EB3274" s="168"/>
      <c r="EC3274" s="168"/>
      <c r="ED3274" s="168"/>
      <c r="EE3274" s="168"/>
      <c r="EF3274" s="168"/>
      <c r="EG3274" s="168"/>
      <c r="EH3274" s="168"/>
      <c r="EI3274" s="168"/>
      <c r="EJ3274" s="168"/>
      <c r="EK3274" s="168"/>
      <c r="EL3274" s="168"/>
      <c r="EM3274" s="168"/>
      <c r="EN3274" s="168"/>
      <c r="EO3274" s="168"/>
      <c r="EP3274" s="168"/>
      <c r="EQ3274" s="168"/>
      <c r="ER3274" s="168"/>
      <c r="ES3274" s="168"/>
      <c r="ET3274" s="168"/>
      <c r="EU3274" s="168"/>
      <c r="EV3274" s="168"/>
      <c r="EW3274" s="168"/>
      <c r="EX3274" s="168"/>
      <c r="EY3274" s="168"/>
      <c r="EZ3274" s="168"/>
      <c r="FA3274" s="168"/>
      <c r="FB3274" s="168"/>
      <c r="FC3274" s="168"/>
      <c r="FD3274" s="168"/>
    </row>
    <row r="3275" spans="1:160" s="5" customFormat="1" ht="14.4" thickBot="1" x14ac:dyDescent="0.35">
      <c r="A3275" s="263"/>
      <c r="B3275" s="263"/>
      <c r="C3275" s="265"/>
      <c r="D3275" s="425"/>
      <c r="E3275" s="426"/>
      <c r="F3275" s="426"/>
      <c r="G3275" s="426"/>
      <c r="H3275" s="426"/>
      <c r="I3275" s="426"/>
      <c r="J3275" s="426"/>
      <c r="K3275" s="426"/>
      <c r="L3275" s="426"/>
      <c r="M3275" s="427"/>
      <c r="N3275" s="422"/>
      <c r="O3275" s="423"/>
      <c r="P3275" s="423"/>
      <c r="Q3275" s="423"/>
      <c r="R3275" s="423"/>
      <c r="S3275" s="423"/>
      <c r="T3275" s="423"/>
      <c r="U3275" s="424"/>
      <c r="V3275" s="33"/>
      <c r="W3275" s="57"/>
      <c r="X3275" s="86"/>
      <c r="Y3275" s="33"/>
      <c r="Z3275" s="36"/>
      <c r="AA3275" s="36"/>
      <c r="AD3275" s="33"/>
      <c r="AG3275" s="33"/>
      <c r="AH3275" s="43"/>
      <c r="AI3275" s="43"/>
      <c r="AJ3275" s="43"/>
      <c r="AK3275" s="43"/>
      <c r="AL3275" s="43"/>
      <c r="AM3275" s="43"/>
      <c r="AN3275" s="43"/>
      <c r="AO3275" s="43"/>
      <c r="AP3275" s="43"/>
      <c r="AQ3275" s="43"/>
      <c r="AR3275" s="43"/>
      <c r="AS3275" s="43"/>
      <c r="AT3275" s="43"/>
      <c r="AU3275" s="44"/>
      <c r="AV3275" s="33"/>
      <c r="AW3275" s="33"/>
      <c r="AX3275" s="33"/>
      <c r="AZ3275" s="141"/>
      <c r="BE3275" s="168"/>
      <c r="BF3275" s="168"/>
      <c r="BG3275" s="168"/>
      <c r="BH3275" s="168"/>
      <c r="BI3275" s="168"/>
      <c r="BJ3275" s="168"/>
      <c r="BK3275" s="168"/>
      <c r="BL3275" s="168"/>
      <c r="BM3275" s="168"/>
      <c r="DK3275" s="168"/>
      <c r="DL3275" s="168"/>
      <c r="DM3275" s="168"/>
      <c r="DN3275" s="168"/>
      <c r="DO3275" s="168"/>
      <c r="DP3275" s="168"/>
      <c r="DQ3275" s="168"/>
      <c r="DR3275" s="168"/>
      <c r="DS3275" s="168"/>
      <c r="DT3275" s="168"/>
      <c r="DU3275" s="168"/>
      <c r="DV3275" s="168"/>
      <c r="DW3275" s="168"/>
      <c r="DX3275" s="168"/>
      <c r="DY3275" s="168"/>
      <c r="DZ3275" s="168"/>
      <c r="EA3275" s="168"/>
      <c r="EB3275" s="168"/>
      <c r="EC3275" s="168"/>
      <c r="ED3275" s="168"/>
      <c r="EE3275" s="168"/>
      <c r="EF3275" s="168"/>
      <c r="EG3275" s="168"/>
      <c r="EH3275" s="168"/>
      <c r="EI3275" s="168"/>
      <c r="EJ3275" s="168"/>
      <c r="EK3275" s="168"/>
      <c r="EL3275" s="168"/>
      <c r="EM3275" s="168"/>
      <c r="EN3275" s="168"/>
      <c r="EO3275" s="168"/>
      <c r="EP3275" s="168"/>
      <c r="EQ3275" s="168"/>
      <c r="ER3275" s="168"/>
      <c r="ES3275" s="168"/>
      <c r="ET3275" s="168"/>
      <c r="EU3275" s="168"/>
      <c r="EV3275" s="168"/>
      <c r="EW3275" s="168"/>
      <c r="EX3275" s="168"/>
      <c r="EY3275" s="168"/>
      <c r="EZ3275" s="168"/>
      <c r="FA3275" s="168"/>
      <c r="FB3275" s="168"/>
      <c r="FC3275" s="168"/>
      <c r="FD3275" s="168"/>
    </row>
    <row r="3276" spans="1:160" s="5" customFormat="1" ht="5.25" customHeight="1" thickBot="1" x14ac:dyDescent="0.35">
      <c r="A3276" s="263"/>
      <c r="B3276" s="263"/>
      <c r="C3276" s="265"/>
      <c r="D3276" s="428"/>
      <c r="E3276" s="428"/>
      <c r="F3276" s="428"/>
      <c r="G3276" s="428"/>
      <c r="H3276" s="428"/>
      <c r="I3276" s="428"/>
      <c r="J3276" s="428"/>
      <c r="K3276" s="428"/>
      <c r="L3276" s="428"/>
      <c r="M3276" s="428"/>
      <c r="N3276" s="428"/>
      <c r="O3276" s="428"/>
      <c r="P3276" s="428"/>
      <c r="Q3276" s="428"/>
      <c r="R3276" s="428"/>
      <c r="S3276" s="428"/>
      <c r="T3276" s="428"/>
      <c r="U3276" s="428"/>
      <c r="V3276" s="33"/>
      <c r="W3276" s="57"/>
      <c r="X3276" s="86"/>
      <c r="Y3276" s="33"/>
      <c r="Z3276" s="36"/>
      <c r="AA3276" s="36"/>
      <c r="AD3276" s="33"/>
      <c r="AG3276" s="33"/>
      <c r="AH3276" s="43"/>
      <c r="AI3276" s="43"/>
      <c r="AJ3276" s="43"/>
      <c r="AK3276" s="43"/>
      <c r="AL3276" s="43"/>
      <c r="AM3276" s="43"/>
      <c r="AN3276" s="43"/>
      <c r="AO3276" s="43"/>
      <c r="AP3276" s="43"/>
      <c r="AQ3276" s="43"/>
      <c r="AR3276" s="43"/>
      <c r="AS3276" s="43"/>
      <c r="AT3276" s="43"/>
      <c r="AU3276" s="44"/>
      <c r="AV3276" s="33"/>
      <c r="AW3276" s="33"/>
      <c r="AX3276" s="33"/>
      <c r="AZ3276" s="141"/>
      <c r="BE3276" s="168"/>
      <c r="BF3276" s="168"/>
      <c r="BG3276" s="168"/>
      <c r="BH3276" s="168"/>
      <c r="BI3276" s="168"/>
      <c r="BJ3276" s="168"/>
      <c r="BK3276" s="168"/>
      <c r="BL3276" s="168"/>
      <c r="BM3276" s="168"/>
      <c r="DK3276" s="168"/>
      <c r="DL3276" s="168"/>
      <c r="DM3276" s="168"/>
      <c r="DN3276" s="168"/>
      <c r="DO3276" s="168"/>
      <c r="DP3276" s="168"/>
      <c r="DQ3276" s="168"/>
      <c r="DR3276" s="168"/>
      <c r="DS3276" s="168"/>
      <c r="DT3276" s="168"/>
      <c r="DU3276" s="168"/>
      <c r="DV3276" s="168"/>
      <c r="DW3276" s="168"/>
      <c r="DX3276" s="168"/>
      <c r="DY3276" s="168"/>
      <c r="DZ3276" s="168"/>
      <c r="EA3276" s="168"/>
      <c r="EB3276" s="168"/>
      <c r="EC3276" s="168"/>
      <c r="ED3276" s="168"/>
      <c r="EE3276" s="168"/>
      <c r="EF3276" s="168"/>
      <c r="EG3276" s="168"/>
      <c r="EH3276" s="168"/>
      <c r="EI3276" s="168"/>
      <c r="EJ3276" s="168"/>
      <c r="EK3276" s="168"/>
      <c r="EL3276" s="168"/>
      <c r="EM3276" s="168"/>
      <c r="EN3276" s="168"/>
      <c r="EO3276" s="168"/>
      <c r="EP3276" s="168"/>
      <c r="EQ3276" s="168"/>
      <c r="ER3276" s="168"/>
      <c r="ES3276" s="168"/>
      <c r="ET3276" s="168"/>
      <c r="EU3276" s="168"/>
      <c r="EV3276" s="168"/>
      <c r="EW3276" s="168"/>
      <c r="EX3276" s="168"/>
      <c r="EY3276" s="168"/>
      <c r="EZ3276" s="168"/>
      <c r="FA3276" s="168"/>
      <c r="FB3276" s="168"/>
      <c r="FC3276" s="168"/>
      <c r="FD3276" s="168"/>
    </row>
    <row r="3277" spans="1:160" s="5" customFormat="1" ht="20.25" customHeight="1" x14ac:dyDescent="0.3">
      <c r="A3277" s="263"/>
      <c r="B3277" s="263"/>
      <c r="C3277" s="265"/>
      <c r="D3277" s="429" t="s">
        <v>18</v>
      </c>
      <c r="E3277" s="430"/>
      <c r="F3277" s="430"/>
      <c r="G3277" s="430"/>
      <c r="H3277" s="430"/>
      <c r="I3277" s="430"/>
      <c r="J3277" s="430"/>
      <c r="K3277" s="430"/>
      <c r="L3277" s="430"/>
      <c r="M3277" s="431"/>
      <c r="N3277" s="429" t="s">
        <v>19</v>
      </c>
      <c r="O3277" s="430"/>
      <c r="P3277" s="430"/>
      <c r="Q3277" s="430"/>
      <c r="R3277" s="430"/>
      <c r="S3277" s="430"/>
      <c r="T3277" s="430"/>
      <c r="U3277" s="431"/>
      <c r="V3277" s="33"/>
      <c r="W3277" s="57"/>
      <c r="X3277" s="86"/>
      <c r="Y3277" s="33"/>
      <c r="Z3277" s="36"/>
      <c r="AA3277" s="36"/>
      <c r="AD3277" s="33"/>
      <c r="AG3277" s="33"/>
      <c r="AH3277" s="43"/>
      <c r="AI3277" s="43"/>
      <c r="AJ3277" s="43"/>
      <c r="AK3277" s="43"/>
      <c r="AL3277" s="43"/>
      <c r="AM3277" s="43"/>
      <c r="AN3277" s="43"/>
      <c r="AO3277" s="43"/>
      <c r="AP3277" s="43"/>
      <c r="AQ3277" s="43"/>
      <c r="AR3277" s="43"/>
      <c r="AS3277" s="43"/>
      <c r="AT3277" s="43"/>
      <c r="AU3277" s="44"/>
      <c r="AV3277" s="33"/>
      <c r="AW3277" s="33"/>
      <c r="AX3277" s="33"/>
      <c r="AZ3277" s="141"/>
      <c r="BE3277" s="168"/>
      <c r="BF3277" s="168"/>
      <c r="BG3277" s="168"/>
      <c r="BH3277" s="168"/>
      <c r="BI3277" s="168"/>
      <c r="BJ3277" s="168"/>
      <c r="BK3277" s="168"/>
      <c r="BL3277" s="168"/>
      <c r="BM3277" s="168"/>
      <c r="DK3277" s="168"/>
      <c r="DL3277" s="168"/>
      <c r="DM3277" s="168"/>
      <c r="DN3277" s="168"/>
      <c r="DO3277" s="168"/>
      <c r="DP3277" s="168"/>
      <c r="DQ3277" s="168"/>
      <c r="DR3277" s="168"/>
      <c r="DS3277" s="168"/>
      <c r="DT3277" s="168"/>
      <c r="DU3277" s="168"/>
      <c r="DV3277" s="168"/>
      <c r="DW3277" s="168"/>
      <c r="DX3277" s="168"/>
      <c r="DY3277" s="168"/>
      <c r="DZ3277" s="168"/>
      <c r="EA3277" s="168"/>
      <c r="EB3277" s="168"/>
      <c r="EC3277" s="168"/>
      <c r="ED3277" s="168"/>
      <c r="EE3277" s="168"/>
      <c r="EF3277" s="168"/>
      <c r="EG3277" s="168"/>
      <c r="EH3277" s="168"/>
      <c r="EI3277" s="168"/>
      <c r="EJ3277" s="168"/>
      <c r="EK3277" s="168"/>
      <c r="EL3277" s="168"/>
      <c r="EM3277" s="168"/>
      <c r="EN3277" s="168"/>
      <c r="EO3277" s="168"/>
      <c r="EP3277" s="168"/>
      <c r="EQ3277" s="168"/>
      <c r="ER3277" s="168"/>
      <c r="ES3277" s="168"/>
      <c r="ET3277" s="168"/>
      <c r="EU3277" s="168"/>
      <c r="EV3277" s="168"/>
      <c r="EW3277" s="168"/>
      <c r="EX3277" s="168"/>
      <c r="EY3277" s="168"/>
      <c r="EZ3277" s="168"/>
      <c r="FA3277" s="168"/>
      <c r="FB3277" s="168"/>
      <c r="FC3277" s="168"/>
      <c r="FD3277" s="168"/>
    </row>
    <row r="3278" spans="1:160" s="5" customFormat="1" x14ac:dyDescent="0.3">
      <c r="A3278" s="263"/>
      <c r="B3278" s="263"/>
      <c r="C3278" s="265"/>
      <c r="D3278" s="432" t="s">
        <v>20</v>
      </c>
      <c r="E3278" s="433"/>
      <c r="F3278" s="433"/>
      <c r="G3278" s="433"/>
      <c r="H3278" s="433"/>
      <c r="I3278" s="433"/>
      <c r="J3278" s="433"/>
      <c r="K3278" s="433"/>
      <c r="L3278" s="433"/>
      <c r="M3278" s="434"/>
      <c r="N3278" s="435" t="s">
        <v>21</v>
      </c>
      <c r="O3278" s="436"/>
      <c r="P3278" s="436"/>
      <c r="Q3278" s="436"/>
      <c r="R3278" s="436"/>
      <c r="S3278" s="436"/>
      <c r="T3278" s="436"/>
      <c r="U3278" s="437"/>
      <c r="V3278" s="33"/>
      <c r="W3278" s="57"/>
      <c r="X3278" s="86"/>
      <c r="Y3278" s="33"/>
      <c r="Z3278" s="36"/>
      <c r="AA3278" s="36"/>
      <c r="AD3278" s="33"/>
      <c r="AG3278" s="33"/>
      <c r="AH3278" s="43"/>
      <c r="AI3278" s="43"/>
      <c r="AJ3278" s="43"/>
      <c r="AK3278" s="43"/>
      <c r="AL3278" s="43"/>
      <c r="AM3278" s="43"/>
      <c r="AN3278" s="43"/>
      <c r="AO3278" s="43"/>
      <c r="AP3278" s="43"/>
      <c r="AQ3278" s="43"/>
      <c r="AR3278" s="43"/>
      <c r="AS3278" s="43"/>
      <c r="AT3278" s="43"/>
      <c r="AU3278" s="44"/>
      <c r="AV3278" s="33"/>
      <c r="AW3278" s="33"/>
      <c r="AX3278" s="33"/>
      <c r="AZ3278" s="141"/>
      <c r="BE3278" s="168"/>
      <c r="BF3278" s="168"/>
      <c r="BG3278" s="168"/>
      <c r="BH3278" s="168"/>
      <c r="BI3278" s="168"/>
      <c r="BJ3278" s="168"/>
      <c r="BK3278" s="168"/>
      <c r="BL3278" s="168"/>
      <c r="BM3278" s="168"/>
      <c r="DK3278" s="168"/>
      <c r="DL3278" s="168"/>
      <c r="DM3278" s="168"/>
      <c r="DN3278" s="168"/>
      <c r="DO3278" s="168"/>
      <c r="DP3278" s="168"/>
      <c r="DQ3278" s="168"/>
      <c r="DR3278" s="168"/>
      <c r="DS3278" s="168"/>
      <c r="DT3278" s="168"/>
      <c r="DU3278" s="168"/>
      <c r="DV3278" s="168"/>
      <c r="DW3278" s="168"/>
      <c r="DX3278" s="168"/>
      <c r="DY3278" s="168"/>
      <c r="DZ3278" s="168"/>
      <c r="EA3278" s="168"/>
      <c r="EB3278" s="168"/>
      <c r="EC3278" s="168"/>
      <c r="ED3278" s="168"/>
      <c r="EE3278" s="168"/>
      <c r="EF3278" s="168"/>
      <c r="EG3278" s="168"/>
      <c r="EH3278" s="168"/>
      <c r="EI3278" s="168"/>
      <c r="EJ3278" s="168"/>
      <c r="EK3278" s="168"/>
      <c r="EL3278" s="168"/>
      <c r="EM3278" s="168"/>
      <c r="EN3278" s="168"/>
      <c r="EO3278" s="168"/>
      <c r="EP3278" s="168"/>
      <c r="EQ3278" s="168"/>
      <c r="ER3278" s="168"/>
      <c r="ES3278" s="168"/>
      <c r="ET3278" s="168"/>
      <c r="EU3278" s="168"/>
      <c r="EV3278" s="168"/>
      <c r="EW3278" s="168"/>
      <c r="EX3278" s="168"/>
      <c r="EY3278" s="168"/>
      <c r="EZ3278" s="168"/>
      <c r="FA3278" s="168"/>
      <c r="FB3278" s="168"/>
      <c r="FC3278" s="168"/>
      <c r="FD3278" s="168"/>
    </row>
    <row r="3279" spans="1:160" s="5" customFormat="1" ht="15.75" customHeight="1" x14ac:dyDescent="0.3">
      <c r="A3279" s="263"/>
      <c r="B3279" s="263"/>
      <c r="C3279" s="265"/>
      <c r="D3279" s="438" t="s">
        <v>22</v>
      </c>
      <c r="E3279" s="439"/>
      <c r="F3279" s="439"/>
      <c r="G3279" s="439"/>
      <c r="H3279" s="439"/>
      <c r="I3279" s="439"/>
      <c r="J3279" s="439"/>
      <c r="K3279" s="439"/>
      <c r="L3279" s="439"/>
      <c r="M3279" s="440"/>
      <c r="N3279" s="438" t="s">
        <v>22</v>
      </c>
      <c r="O3279" s="444"/>
      <c r="P3279" s="444"/>
      <c r="Q3279" s="444"/>
      <c r="R3279" s="444"/>
      <c r="S3279" s="444"/>
      <c r="T3279" s="444"/>
      <c r="U3279" s="440"/>
      <c r="V3279" s="33"/>
      <c r="W3279" s="57"/>
      <c r="X3279" s="86"/>
      <c r="Y3279" s="33"/>
      <c r="Z3279" s="36"/>
      <c r="AA3279" s="36"/>
      <c r="AD3279" s="33"/>
      <c r="AG3279" s="33"/>
      <c r="AH3279" s="43"/>
      <c r="AI3279" s="43"/>
      <c r="AJ3279" s="43"/>
      <c r="AK3279" s="43"/>
      <c r="AL3279" s="43"/>
      <c r="AM3279" s="43"/>
      <c r="AN3279" s="43"/>
      <c r="AO3279" s="43"/>
      <c r="AP3279" s="43"/>
      <c r="AQ3279" s="43"/>
      <c r="AR3279" s="43"/>
      <c r="AS3279" s="43"/>
      <c r="AT3279" s="43"/>
      <c r="AU3279" s="44"/>
      <c r="AV3279" s="33"/>
      <c r="AW3279" s="33"/>
      <c r="AX3279" s="33"/>
      <c r="AZ3279" s="141"/>
      <c r="BE3279" s="168"/>
      <c r="BF3279" s="168"/>
      <c r="BG3279" s="168"/>
      <c r="BH3279" s="168"/>
      <c r="BI3279" s="168"/>
      <c r="BJ3279" s="168"/>
      <c r="BK3279" s="168"/>
      <c r="BL3279" s="168"/>
      <c r="BM3279" s="168"/>
      <c r="DK3279" s="168"/>
      <c r="DL3279" s="168"/>
      <c r="DM3279" s="168"/>
      <c r="DN3279" s="168"/>
      <c r="DO3279" s="168"/>
      <c r="DP3279" s="168"/>
      <c r="DQ3279" s="168"/>
      <c r="DR3279" s="168"/>
      <c r="DS3279" s="168"/>
      <c r="DT3279" s="168"/>
      <c r="DU3279" s="168"/>
      <c r="DV3279" s="168"/>
      <c r="DW3279" s="168"/>
      <c r="DX3279" s="168"/>
      <c r="DY3279" s="168"/>
      <c r="DZ3279" s="168"/>
      <c r="EA3279" s="168"/>
      <c r="EB3279" s="168"/>
      <c r="EC3279" s="168"/>
      <c r="ED3279" s="168"/>
      <c r="EE3279" s="168"/>
      <c r="EF3279" s="168"/>
      <c r="EG3279" s="168"/>
      <c r="EH3279" s="168"/>
      <c r="EI3279" s="168"/>
      <c r="EJ3279" s="168"/>
      <c r="EK3279" s="168"/>
      <c r="EL3279" s="168"/>
      <c r="EM3279" s="168"/>
      <c r="EN3279" s="168"/>
      <c r="EO3279" s="168"/>
      <c r="EP3279" s="168"/>
      <c r="EQ3279" s="168"/>
      <c r="ER3279" s="168"/>
      <c r="ES3279" s="168"/>
      <c r="ET3279" s="168"/>
      <c r="EU3279" s="168"/>
      <c r="EV3279" s="168"/>
      <c r="EW3279" s="168"/>
      <c r="EX3279" s="168"/>
      <c r="EY3279" s="168"/>
      <c r="EZ3279" s="168"/>
      <c r="FA3279" s="168"/>
      <c r="FB3279" s="168"/>
      <c r="FC3279" s="168"/>
      <c r="FD3279" s="168"/>
    </row>
    <row r="3280" spans="1:160" s="5" customFormat="1" ht="15.75" customHeight="1" x14ac:dyDescent="0.3">
      <c r="A3280" s="263"/>
      <c r="B3280" s="263"/>
      <c r="C3280" s="265"/>
      <c r="D3280" s="438"/>
      <c r="E3280" s="439"/>
      <c r="F3280" s="439"/>
      <c r="G3280" s="439"/>
      <c r="H3280" s="439"/>
      <c r="I3280" s="439"/>
      <c r="J3280" s="439"/>
      <c r="K3280" s="439"/>
      <c r="L3280" s="439"/>
      <c r="M3280" s="440"/>
      <c r="N3280" s="438"/>
      <c r="O3280" s="439"/>
      <c r="P3280" s="439"/>
      <c r="Q3280" s="439"/>
      <c r="R3280" s="439"/>
      <c r="S3280" s="439"/>
      <c r="T3280" s="439"/>
      <c r="U3280" s="440"/>
      <c r="V3280" s="33"/>
      <c r="W3280" s="57"/>
      <c r="X3280" s="86"/>
      <c r="Y3280" s="33"/>
      <c r="Z3280" s="36"/>
      <c r="AA3280" s="36"/>
      <c r="AD3280" s="33"/>
      <c r="AG3280" s="33"/>
      <c r="AH3280" s="43"/>
      <c r="AI3280" s="43"/>
      <c r="AJ3280" s="43"/>
      <c r="AK3280" s="43"/>
      <c r="AL3280" s="43"/>
      <c r="AM3280" s="43"/>
      <c r="AN3280" s="43"/>
      <c r="AO3280" s="43"/>
      <c r="AP3280" s="43"/>
      <c r="AQ3280" s="43"/>
      <c r="AR3280" s="43"/>
      <c r="AS3280" s="43"/>
      <c r="AT3280" s="43"/>
      <c r="AU3280" s="44"/>
      <c r="AV3280" s="33"/>
      <c r="AW3280" s="33"/>
      <c r="AX3280" s="33"/>
      <c r="AZ3280" s="141"/>
      <c r="BE3280" s="168"/>
      <c r="BF3280" s="168"/>
      <c r="BG3280" s="168"/>
      <c r="BH3280" s="168"/>
      <c r="BI3280" s="168"/>
      <c r="BJ3280" s="168"/>
      <c r="BK3280" s="168"/>
      <c r="BL3280" s="168"/>
      <c r="BM3280" s="168"/>
      <c r="DK3280" s="168"/>
      <c r="DL3280" s="168"/>
      <c r="DM3280" s="168"/>
      <c r="DN3280" s="168"/>
      <c r="DO3280" s="168"/>
      <c r="DP3280" s="168"/>
      <c r="DQ3280" s="168"/>
      <c r="DR3280" s="168"/>
      <c r="DS3280" s="168"/>
      <c r="DT3280" s="168"/>
      <c r="DU3280" s="168"/>
      <c r="DV3280" s="168"/>
      <c r="DW3280" s="168"/>
      <c r="DX3280" s="168"/>
      <c r="DY3280" s="168"/>
      <c r="DZ3280" s="168"/>
      <c r="EA3280" s="168"/>
      <c r="EB3280" s="168"/>
      <c r="EC3280" s="168"/>
      <c r="ED3280" s="168"/>
      <c r="EE3280" s="168"/>
      <c r="EF3280" s="168"/>
      <c r="EG3280" s="168"/>
      <c r="EH3280" s="168"/>
      <c r="EI3280" s="168"/>
      <c r="EJ3280" s="168"/>
      <c r="EK3280" s="168"/>
      <c r="EL3280" s="168"/>
      <c r="EM3280" s="168"/>
      <c r="EN3280" s="168"/>
      <c r="EO3280" s="168"/>
      <c r="EP3280" s="168"/>
      <c r="EQ3280" s="168"/>
      <c r="ER3280" s="168"/>
      <c r="ES3280" s="168"/>
      <c r="ET3280" s="168"/>
      <c r="EU3280" s="168"/>
      <c r="EV3280" s="168"/>
      <c r="EW3280" s="168"/>
      <c r="EX3280" s="168"/>
      <c r="EY3280" s="168"/>
      <c r="EZ3280" s="168"/>
      <c r="FA3280" s="168"/>
      <c r="FB3280" s="168"/>
      <c r="FC3280" s="168"/>
      <c r="FD3280" s="168"/>
    </row>
    <row r="3281" spans="1:160" s="5" customFormat="1" ht="15.75" customHeight="1" x14ac:dyDescent="0.3">
      <c r="A3281" s="263"/>
      <c r="B3281" s="263"/>
      <c r="C3281" s="265"/>
      <c r="D3281" s="441"/>
      <c r="E3281" s="442"/>
      <c r="F3281" s="442"/>
      <c r="G3281" s="442"/>
      <c r="H3281" s="442"/>
      <c r="I3281" s="442"/>
      <c r="J3281" s="442"/>
      <c r="K3281" s="442"/>
      <c r="L3281" s="442"/>
      <c r="M3281" s="443"/>
      <c r="N3281" s="441"/>
      <c r="O3281" s="442"/>
      <c r="P3281" s="442"/>
      <c r="Q3281" s="442"/>
      <c r="R3281" s="442"/>
      <c r="S3281" s="442"/>
      <c r="T3281" s="442"/>
      <c r="U3281" s="443"/>
      <c r="V3281" s="33"/>
      <c r="W3281" s="57"/>
      <c r="X3281" s="86"/>
      <c r="Y3281" s="33"/>
      <c r="Z3281" s="36"/>
      <c r="AA3281" s="36"/>
      <c r="AD3281" s="33"/>
      <c r="AG3281" s="33"/>
      <c r="AH3281" s="43"/>
      <c r="AI3281" s="43"/>
      <c r="AJ3281" s="43"/>
      <c r="AK3281" s="43"/>
      <c r="AL3281" s="43"/>
      <c r="AM3281" s="43"/>
      <c r="AN3281" s="43"/>
      <c r="AO3281" s="43"/>
      <c r="AP3281" s="43"/>
      <c r="AQ3281" s="43"/>
      <c r="AR3281" s="43"/>
      <c r="AS3281" s="43"/>
      <c r="AT3281" s="43"/>
      <c r="AU3281" s="44"/>
      <c r="AV3281" s="33"/>
      <c r="AW3281" s="33"/>
      <c r="AX3281" s="33"/>
      <c r="AZ3281" s="141"/>
      <c r="BE3281" s="168"/>
      <c r="BF3281" s="168"/>
      <c r="BG3281" s="168"/>
      <c r="BH3281" s="168"/>
      <c r="BI3281" s="168"/>
      <c r="BJ3281" s="168"/>
      <c r="BK3281" s="168"/>
      <c r="BL3281" s="168"/>
      <c r="BM3281" s="168"/>
      <c r="DK3281" s="168"/>
      <c r="DL3281" s="168"/>
      <c r="DM3281" s="168"/>
      <c r="DN3281" s="168"/>
      <c r="DO3281" s="168"/>
      <c r="DP3281" s="168"/>
      <c r="DQ3281" s="168"/>
      <c r="DR3281" s="168"/>
      <c r="DS3281" s="168"/>
      <c r="DT3281" s="168"/>
      <c r="DU3281" s="168"/>
      <c r="DV3281" s="168"/>
      <c r="DW3281" s="168"/>
      <c r="DX3281" s="168"/>
      <c r="DY3281" s="168"/>
      <c r="DZ3281" s="168"/>
      <c r="EA3281" s="168"/>
      <c r="EB3281" s="168"/>
      <c r="EC3281" s="168"/>
      <c r="ED3281" s="168"/>
      <c r="EE3281" s="168"/>
      <c r="EF3281" s="168"/>
      <c r="EG3281" s="168"/>
      <c r="EH3281" s="168"/>
      <c r="EI3281" s="168"/>
      <c r="EJ3281" s="168"/>
      <c r="EK3281" s="168"/>
      <c r="EL3281" s="168"/>
      <c r="EM3281" s="168"/>
      <c r="EN3281" s="168"/>
      <c r="EO3281" s="168"/>
      <c r="EP3281" s="168"/>
      <c r="EQ3281" s="168"/>
      <c r="ER3281" s="168"/>
      <c r="ES3281" s="168"/>
      <c r="ET3281" s="168"/>
      <c r="EU3281" s="168"/>
      <c r="EV3281" s="168"/>
      <c r="EW3281" s="168"/>
      <c r="EX3281" s="168"/>
      <c r="EY3281" s="168"/>
      <c r="EZ3281" s="168"/>
      <c r="FA3281" s="168"/>
      <c r="FB3281" s="168"/>
      <c r="FC3281" s="168"/>
      <c r="FD3281" s="168"/>
    </row>
    <row r="3282" spans="1:160" s="5" customFormat="1" x14ac:dyDescent="0.25">
      <c r="A3282" s="263"/>
      <c r="B3282" s="263"/>
      <c r="C3282" s="265"/>
      <c r="D3282" s="10" t="s">
        <v>23</v>
      </c>
      <c r="E3282" s="445" t="e">
        <f>+#REF!</f>
        <v>#REF!</v>
      </c>
      <c r="F3282" s="445"/>
      <c r="G3282" s="445"/>
      <c r="H3282" s="445"/>
      <c r="I3282" s="445"/>
      <c r="J3282" s="445"/>
      <c r="K3282" s="445"/>
      <c r="L3282" s="445"/>
      <c r="M3282" s="446"/>
      <c r="N3282" s="11" t="s">
        <v>23</v>
      </c>
      <c r="O3282" s="445" t="e">
        <f>+#REF!</f>
        <v>#REF!</v>
      </c>
      <c r="P3282" s="445"/>
      <c r="Q3282" s="445"/>
      <c r="R3282" s="445"/>
      <c r="S3282" s="445"/>
      <c r="T3282" s="445"/>
      <c r="U3282" s="446"/>
      <c r="V3282" s="33"/>
      <c r="W3282" s="57"/>
      <c r="X3282" s="86"/>
      <c r="Y3282" s="33"/>
      <c r="Z3282" s="36"/>
      <c r="AA3282" s="36"/>
      <c r="AD3282" s="33"/>
      <c r="AG3282" s="33"/>
      <c r="AH3282" s="43"/>
      <c r="AI3282" s="43"/>
      <c r="AJ3282" s="43"/>
      <c r="AK3282" s="43"/>
      <c r="AL3282" s="43"/>
      <c r="AM3282" s="43"/>
      <c r="AN3282" s="43"/>
      <c r="AO3282" s="43"/>
      <c r="AP3282" s="43"/>
      <c r="AQ3282" s="43"/>
      <c r="AR3282" s="43"/>
      <c r="AS3282" s="43"/>
      <c r="AT3282" s="43"/>
      <c r="AU3282" s="44"/>
      <c r="AV3282" s="33"/>
      <c r="AW3282" s="33"/>
      <c r="AX3282" s="33"/>
      <c r="AZ3282" s="141"/>
      <c r="BE3282" s="168"/>
      <c r="BF3282" s="168"/>
      <c r="BG3282" s="168"/>
      <c r="BH3282" s="168"/>
      <c r="BI3282" s="168"/>
      <c r="BJ3282" s="168"/>
      <c r="BK3282" s="168"/>
      <c r="BL3282" s="168"/>
      <c r="BM3282" s="168"/>
      <c r="DK3282" s="168"/>
      <c r="DL3282" s="168"/>
      <c r="DM3282" s="168"/>
      <c r="DN3282" s="168"/>
      <c r="DO3282" s="168"/>
      <c r="DP3282" s="168"/>
      <c r="DQ3282" s="168"/>
      <c r="DR3282" s="168"/>
      <c r="DS3282" s="168"/>
      <c r="DT3282" s="168"/>
      <c r="DU3282" s="168"/>
      <c r="DV3282" s="168"/>
      <c r="DW3282" s="168"/>
      <c r="DX3282" s="168"/>
      <c r="DY3282" s="168"/>
      <c r="DZ3282" s="168"/>
      <c r="EA3282" s="168"/>
      <c r="EB3282" s="168"/>
      <c r="EC3282" s="168"/>
      <c r="ED3282" s="168"/>
      <c r="EE3282" s="168"/>
      <c r="EF3282" s="168"/>
      <c r="EG3282" s="168"/>
      <c r="EH3282" s="168"/>
      <c r="EI3282" s="168"/>
      <c r="EJ3282" s="168"/>
      <c r="EK3282" s="168"/>
      <c r="EL3282" s="168"/>
      <c r="EM3282" s="168"/>
      <c r="EN3282" s="168"/>
      <c r="EO3282" s="168"/>
      <c r="EP3282" s="168"/>
      <c r="EQ3282" s="168"/>
      <c r="ER3282" s="168"/>
      <c r="ES3282" s="168"/>
      <c r="ET3282" s="168"/>
      <c r="EU3282" s="168"/>
      <c r="EV3282" s="168"/>
      <c r="EW3282" s="168"/>
      <c r="EX3282" s="168"/>
      <c r="EY3282" s="168"/>
      <c r="EZ3282" s="168"/>
      <c r="FA3282" s="168"/>
      <c r="FB3282" s="168"/>
      <c r="FC3282" s="168"/>
      <c r="FD3282" s="168"/>
    </row>
    <row r="3283" spans="1:160" s="5" customFormat="1" ht="14.4" thickBot="1" x14ac:dyDescent="0.3">
      <c r="A3283" s="263"/>
      <c r="B3283" s="263"/>
      <c r="C3283" s="265"/>
      <c r="D3283" s="12" t="s">
        <v>25</v>
      </c>
      <c r="E3283" s="447" t="e">
        <f>+#REF!</f>
        <v>#REF!</v>
      </c>
      <c r="F3283" s="447"/>
      <c r="G3283" s="447"/>
      <c r="H3283" s="447"/>
      <c r="I3283" s="447"/>
      <c r="J3283" s="447"/>
      <c r="K3283" s="447"/>
      <c r="L3283" s="447"/>
      <c r="M3283" s="448"/>
      <c r="N3283" s="13" t="s">
        <v>25</v>
      </c>
      <c r="O3283" s="447" t="e">
        <f>+#REF!</f>
        <v>#REF!</v>
      </c>
      <c r="P3283" s="447"/>
      <c r="Q3283" s="447"/>
      <c r="R3283" s="447"/>
      <c r="S3283" s="447"/>
      <c r="T3283" s="447"/>
      <c r="U3283" s="448"/>
      <c r="V3283" s="33"/>
      <c r="W3283" s="57"/>
      <c r="X3283" s="86"/>
      <c r="Y3283" s="33"/>
      <c r="Z3283" s="36"/>
      <c r="AA3283" s="36"/>
      <c r="AD3283" s="33"/>
      <c r="AG3283" s="33"/>
      <c r="AH3283" s="43"/>
      <c r="AI3283" s="43"/>
      <c r="AJ3283" s="43"/>
      <c r="AK3283" s="43"/>
      <c r="AL3283" s="43"/>
      <c r="AM3283" s="43"/>
      <c r="AN3283" s="43"/>
      <c r="AO3283" s="43"/>
      <c r="AP3283" s="43"/>
      <c r="AQ3283" s="43"/>
      <c r="AR3283" s="43"/>
      <c r="AS3283" s="43"/>
      <c r="AT3283" s="43"/>
      <c r="AU3283" s="44"/>
      <c r="AV3283" s="33"/>
      <c r="AW3283" s="33"/>
      <c r="AX3283" s="33"/>
      <c r="AZ3283" s="141"/>
      <c r="BE3283" s="168"/>
      <c r="BF3283" s="168"/>
      <c r="BG3283" s="168"/>
      <c r="BH3283" s="168"/>
      <c r="BI3283" s="168"/>
      <c r="BJ3283" s="168"/>
      <c r="BK3283" s="168"/>
      <c r="BL3283" s="168"/>
      <c r="BM3283" s="168"/>
      <c r="DK3283" s="168"/>
      <c r="DL3283" s="168"/>
      <c r="DM3283" s="168"/>
      <c r="DN3283" s="168"/>
      <c r="DO3283" s="168"/>
      <c r="DP3283" s="168"/>
      <c r="DQ3283" s="168"/>
      <c r="DR3283" s="168"/>
      <c r="DS3283" s="168"/>
      <c r="DT3283" s="168"/>
      <c r="DU3283" s="168"/>
      <c r="DV3283" s="168"/>
      <c r="DW3283" s="168"/>
      <c r="DX3283" s="168"/>
      <c r="DY3283" s="168"/>
      <c r="DZ3283" s="168"/>
      <c r="EA3283" s="168"/>
      <c r="EB3283" s="168"/>
      <c r="EC3283" s="168"/>
      <c r="ED3283" s="168"/>
      <c r="EE3283" s="168"/>
      <c r="EF3283" s="168"/>
      <c r="EG3283" s="168"/>
      <c r="EH3283" s="168"/>
      <c r="EI3283" s="168"/>
      <c r="EJ3283" s="168"/>
      <c r="EK3283" s="168"/>
      <c r="EL3283" s="168"/>
      <c r="EM3283" s="168"/>
      <c r="EN3283" s="168"/>
      <c r="EO3283" s="168"/>
      <c r="EP3283" s="168"/>
      <c r="EQ3283" s="168"/>
      <c r="ER3283" s="168"/>
      <c r="ES3283" s="168"/>
      <c r="ET3283" s="168"/>
      <c r="EU3283" s="168"/>
      <c r="EV3283" s="168"/>
      <c r="EW3283" s="168"/>
      <c r="EX3283" s="168"/>
      <c r="EY3283" s="168"/>
      <c r="EZ3283" s="168"/>
      <c r="FA3283" s="168"/>
      <c r="FB3283" s="168"/>
      <c r="FC3283" s="168"/>
      <c r="FD3283" s="168"/>
    </row>
    <row r="3284" spans="1:160" ht="9.9" customHeight="1" thickBot="1" x14ac:dyDescent="0.3"/>
    <row r="3285" spans="1:160" s="5" customFormat="1" ht="15.75" customHeight="1" x14ac:dyDescent="0.3">
      <c r="A3285" s="263"/>
      <c r="B3285" s="263"/>
      <c r="C3285" s="265"/>
      <c r="D3285" s="484"/>
      <c r="E3285" s="485"/>
      <c r="F3285" s="488" t="s">
        <v>0</v>
      </c>
      <c r="G3285" s="489"/>
      <c r="H3285" s="489"/>
      <c r="I3285" s="489"/>
      <c r="J3285" s="489"/>
      <c r="K3285" s="489"/>
      <c r="L3285" s="489"/>
      <c r="M3285" s="489"/>
      <c r="N3285" s="489"/>
      <c r="O3285" s="490"/>
      <c r="P3285" s="494" t="s">
        <v>1</v>
      </c>
      <c r="Q3285" s="495"/>
      <c r="R3285" s="495"/>
      <c r="S3285" s="496"/>
      <c r="T3285" s="500"/>
      <c r="U3285" s="501"/>
      <c r="V3285" s="33"/>
      <c r="W3285" s="57"/>
      <c r="X3285" s="86"/>
      <c r="Y3285" s="33"/>
      <c r="Z3285" s="36"/>
      <c r="AA3285" s="36"/>
      <c r="AD3285" s="33"/>
      <c r="AG3285" s="33"/>
      <c r="AH3285" s="43"/>
      <c r="AI3285" s="43"/>
      <c r="AJ3285" s="43"/>
      <c r="AK3285" s="43"/>
      <c r="AL3285" s="43"/>
      <c r="AM3285" s="43"/>
      <c r="AN3285" s="43"/>
      <c r="AO3285" s="43"/>
      <c r="AP3285" s="43"/>
      <c r="AQ3285" s="43"/>
      <c r="AR3285" s="43"/>
      <c r="AS3285" s="43"/>
      <c r="AT3285" s="43"/>
      <c r="AU3285" s="44"/>
      <c r="AV3285" s="33"/>
      <c r="AW3285" s="33"/>
      <c r="AX3285" s="33"/>
      <c r="AZ3285" s="141"/>
      <c r="BE3285" s="168"/>
      <c r="BF3285" s="168"/>
      <c r="BG3285" s="168"/>
      <c r="BH3285" s="168"/>
      <c r="BI3285" s="168"/>
      <c r="BJ3285" s="168"/>
      <c r="BK3285" s="168"/>
      <c r="BL3285" s="168"/>
      <c r="BM3285" s="168"/>
      <c r="DK3285" s="168"/>
      <c r="DL3285" s="168"/>
      <c r="DM3285" s="168"/>
      <c r="DN3285" s="168"/>
      <c r="DO3285" s="168"/>
      <c r="DP3285" s="168"/>
      <c r="DQ3285" s="168"/>
      <c r="DR3285" s="168"/>
      <c r="DS3285" s="168"/>
      <c r="DT3285" s="168"/>
      <c r="DU3285" s="168"/>
      <c r="DV3285" s="168"/>
      <c r="DW3285" s="168"/>
      <c r="DX3285" s="168"/>
      <c r="DY3285" s="168"/>
      <c r="DZ3285" s="168"/>
      <c r="EA3285" s="168"/>
      <c r="EB3285" s="168"/>
      <c r="EC3285" s="168"/>
      <c r="ED3285" s="168"/>
      <c r="EE3285" s="168"/>
      <c r="EF3285" s="168"/>
      <c r="EG3285" s="168"/>
      <c r="EH3285" s="168"/>
      <c r="EI3285" s="168"/>
      <c r="EJ3285" s="168"/>
      <c r="EK3285" s="168"/>
      <c r="EL3285" s="168"/>
      <c r="EM3285" s="168"/>
      <c r="EN3285" s="168"/>
      <c r="EO3285" s="168"/>
      <c r="EP3285" s="168"/>
      <c r="EQ3285" s="168"/>
      <c r="ER3285" s="168"/>
      <c r="ES3285" s="168"/>
      <c r="ET3285" s="168"/>
      <c r="EU3285" s="168"/>
      <c r="EV3285" s="168"/>
      <c r="EW3285" s="168"/>
      <c r="EX3285" s="168"/>
      <c r="EY3285" s="168"/>
      <c r="EZ3285" s="168"/>
      <c r="FA3285" s="168"/>
      <c r="FB3285" s="168"/>
      <c r="FC3285" s="168"/>
      <c r="FD3285" s="168"/>
    </row>
    <row r="3286" spans="1:160" s="5" customFormat="1" ht="15" customHeight="1" x14ac:dyDescent="0.3">
      <c r="A3286" s="263"/>
      <c r="B3286" s="263"/>
      <c r="C3286" s="265"/>
      <c r="D3286" s="481"/>
      <c r="E3286" s="482"/>
      <c r="F3286" s="491"/>
      <c r="G3286" s="492"/>
      <c r="H3286" s="492"/>
      <c r="I3286" s="492"/>
      <c r="J3286" s="492"/>
      <c r="K3286" s="492"/>
      <c r="L3286" s="492"/>
      <c r="M3286" s="492"/>
      <c r="N3286" s="492"/>
      <c r="O3286" s="493"/>
      <c r="P3286" s="497"/>
      <c r="Q3286" s="498"/>
      <c r="R3286" s="498"/>
      <c r="S3286" s="499"/>
      <c r="T3286" s="502"/>
      <c r="U3286" s="503"/>
      <c r="V3286" s="33"/>
      <c r="W3286" s="57"/>
      <c r="X3286" s="86"/>
      <c r="Y3286" s="38"/>
      <c r="Z3286" s="36"/>
      <c r="AA3286" s="36"/>
      <c r="AD3286" s="33"/>
      <c r="AG3286" s="33"/>
      <c r="AH3286" s="43"/>
      <c r="AI3286" s="43"/>
      <c r="AJ3286" s="43"/>
      <c r="AK3286" s="43"/>
      <c r="AL3286" s="43"/>
      <c r="AM3286" s="43"/>
      <c r="AN3286" s="43"/>
      <c r="AO3286" s="43"/>
      <c r="AP3286" s="43"/>
      <c r="AQ3286" s="43"/>
      <c r="AR3286" s="43"/>
      <c r="AS3286" s="43"/>
      <c r="AT3286" s="43"/>
      <c r="AU3286" s="44"/>
      <c r="AV3286" s="33"/>
      <c r="AW3286" s="33"/>
      <c r="AX3286" s="33"/>
      <c r="AZ3286" s="141"/>
      <c r="BE3286" s="168"/>
      <c r="BF3286" s="168"/>
      <c r="BG3286" s="168"/>
      <c r="BH3286" s="168"/>
      <c r="BI3286" s="168"/>
      <c r="BJ3286" s="168"/>
      <c r="BK3286" s="168"/>
      <c r="BL3286" s="168"/>
      <c r="BM3286" s="168"/>
      <c r="DK3286" s="168"/>
      <c r="DL3286" s="168"/>
      <c r="DM3286" s="168"/>
      <c r="DN3286" s="168"/>
      <c r="DO3286" s="168"/>
      <c r="DP3286" s="168"/>
      <c r="DQ3286" s="168"/>
      <c r="DR3286" s="168"/>
      <c r="DS3286" s="168"/>
      <c r="DT3286" s="168"/>
      <c r="DU3286" s="168"/>
      <c r="DV3286" s="168"/>
      <c r="DW3286" s="168"/>
      <c r="DX3286" s="168"/>
      <c r="DY3286" s="168"/>
      <c r="DZ3286" s="168"/>
      <c r="EA3286" s="168"/>
      <c r="EB3286" s="168"/>
      <c r="EC3286" s="168"/>
      <c r="ED3286" s="168"/>
      <c r="EE3286" s="168"/>
      <c r="EF3286" s="168"/>
      <c r="EG3286" s="168"/>
      <c r="EH3286" s="168"/>
      <c r="EI3286" s="168"/>
      <c r="EJ3286" s="168"/>
      <c r="EK3286" s="168"/>
      <c r="EL3286" s="168"/>
      <c r="EM3286" s="168"/>
      <c r="EN3286" s="168"/>
      <c r="EO3286" s="168"/>
      <c r="EP3286" s="168"/>
      <c r="EQ3286" s="168"/>
      <c r="ER3286" s="168"/>
      <c r="ES3286" s="168"/>
      <c r="ET3286" s="168"/>
      <c r="EU3286" s="168"/>
      <c r="EV3286" s="168"/>
      <c r="EW3286" s="168"/>
      <c r="EX3286" s="168"/>
      <c r="EY3286" s="168"/>
      <c r="EZ3286" s="168"/>
      <c r="FA3286" s="168"/>
      <c r="FB3286" s="168"/>
      <c r="FC3286" s="168"/>
      <c r="FD3286" s="168"/>
    </row>
    <row r="3287" spans="1:160" s="5" customFormat="1" ht="30" customHeight="1" thickBot="1" x14ac:dyDescent="0.35">
      <c r="A3287" s="263"/>
      <c r="B3287" s="263"/>
      <c r="C3287" s="265"/>
      <c r="D3287" s="486"/>
      <c r="E3287" s="487"/>
      <c r="F3287" s="506" t="s">
        <v>2</v>
      </c>
      <c r="G3287" s="507"/>
      <c r="H3287" s="507"/>
      <c r="I3287" s="507"/>
      <c r="J3287" s="507"/>
      <c r="K3287" s="507"/>
      <c r="L3287" s="507"/>
      <c r="M3287" s="507"/>
      <c r="N3287" s="507"/>
      <c r="O3287" s="508"/>
      <c r="P3287" s="32">
        <v>68</v>
      </c>
      <c r="Q3287" s="101" t="s">
        <v>3</v>
      </c>
      <c r="R3287" s="509">
        <v>147</v>
      </c>
      <c r="S3287" s="510"/>
      <c r="T3287" s="504"/>
      <c r="U3287" s="505"/>
      <c r="V3287" s="33">
        <f>+IF(C3296="","",1)</f>
        <v>1</v>
      </c>
      <c r="W3287" s="57"/>
      <c r="X3287" s="86"/>
      <c r="Y3287" s="39"/>
      <c r="Z3287" s="36"/>
      <c r="AA3287" s="36"/>
      <c r="AD3287" s="33"/>
      <c r="AG3287" s="33"/>
      <c r="AH3287" s="43"/>
      <c r="AI3287" s="43"/>
      <c r="AJ3287" s="43"/>
      <c r="AK3287" s="43"/>
      <c r="AL3287" s="43"/>
      <c r="AM3287" s="43"/>
      <c r="AN3287" s="43"/>
      <c r="AO3287" s="43"/>
      <c r="AP3287" s="43"/>
      <c r="AQ3287" s="43"/>
      <c r="AR3287" s="43"/>
      <c r="AS3287" s="43"/>
      <c r="AT3287" s="43"/>
      <c r="AU3287" s="44"/>
      <c r="AV3287" s="33"/>
      <c r="AW3287" s="33"/>
      <c r="AX3287" s="33"/>
      <c r="AZ3287" s="141"/>
      <c r="BE3287" s="168"/>
      <c r="BF3287" s="168"/>
      <c r="BG3287" s="168"/>
      <c r="BH3287" s="168"/>
      <c r="BI3287" s="168"/>
      <c r="BJ3287" s="168"/>
      <c r="BK3287" s="168"/>
      <c r="BL3287" s="168"/>
      <c r="BM3287" s="168"/>
      <c r="DK3287" s="168"/>
      <c r="DL3287" s="168"/>
      <c r="DM3287" s="168"/>
      <c r="DN3287" s="168"/>
      <c r="DO3287" s="168"/>
      <c r="DP3287" s="168"/>
      <c r="DQ3287" s="168"/>
      <c r="DR3287" s="168"/>
      <c r="DS3287" s="168"/>
      <c r="DT3287" s="168"/>
      <c r="DU3287" s="168"/>
      <c r="DV3287" s="168"/>
      <c r="DW3287" s="168"/>
      <c r="DX3287" s="168"/>
      <c r="DY3287" s="168"/>
      <c r="DZ3287" s="168"/>
      <c r="EA3287" s="168"/>
      <c r="EB3287" s="168"/>
      <c r="EC3287" s="168"/>
      <c r="ED3287" s="168"/>
      <c r="EE3287" s="168"/>
      <c r="EF3287" s="168"/>
      <c r="EG3287" s="168"/>
      <c r="EH3287" s="168"/>
      <c r="EI3287" s="168"/>
      <c r="EJ3287" s="168"/>
      <c r="EK3287" s="168"/>
      <c r="EL3287" s="168"/>
      <c r="EM3287" s="168"/>
      <c r="EN3287" s="168"/>
      <c r="EO3287" s="168"/>
      <c r="EP3287" s="168"/>
      <c r="EQ3287" s="168"/>
      <c r="ER3287" s="168"/>
      <c r="ES3287" s="168"/>
      <c r="ET3287" s="168"/>
      <c r="EU3287" s="168"/>
      <c r="EV3287" s="168"/>
      <c r="EW3287" s="168"/>
      <c r="EX3287" s="168"/>
      <c r="EY3287" s="168"/>
      <c r="EZ3287" s="168"/>
      <c r="FA3287" s="168"/>
      <c r="FB3287" s="168"/>
      <c r="FC3287" s="168"/>
      <c r="FD3287" s="168"/>
    </row>
    <row r="3288" spans="1:160" s="5" customFormat="1" ht="5.25" customHeight="1" thickBot="1" x14ac:dyDescent="0.35">
      <c r="A3288" s="263"/>
      <c r="B3288" s="263"/>
      <c r="C3288" s="265"/>
      <c r="D3288" s="454"/>
      <c r="E3288" s="454"/>
      <c r="F3288" s="454"/>
      <c r="G3288" s="454"/>
      <c r="H3288" s="454"/>
      <c r="I3288" s="454"/>
      <c r="J3288" s="454"/>
      <c r="K3288" s="454"/>
      <c r="L3288" s="454"/>
      <c r="M3288" s="454"/>
      <c r="N3288" s="454"/>
      <c r="O3288" s="454"/>
      <c r="P3288" s="454"/>
      <c r="Q3288" s="454"/>
      <c r="R3288" s="454"/>
      <c r="S3288" s="454"/>
      <c r="T3288" s="454"/>
      <c r="U3288" s="454"/>
      <c r="V3288" s="33"/>
      <c r="W3288" s="57"/>
      <c r="X3288" s="86"/>
      <c r="Y3288" s="38"/>
      <c r="Z3288" s="36"/>
      <c r="AA3288" s="36"/>
      <c r="AD3288" s="33"/>
      <c r="AG3288" s="33"/>
      <c r="AH3288" s="43"/>
      <c r="AI3288" s="43"/>
      <c r="AJ3288" s="43"/>
      <c r="AK3288" s="43"/>
      <c r="AL3288" s="43"/>
      <c r="AM3288" s="43"/>
      <c r="AN3288" s="43"/>
      <c r="AO3288" s="43"/>
      <c r="AP3288" s="43"/>
      <c r="AQ3288" s="43"/>
      <c r="AR3288" s="43"/>
      <c r="AS3288" s="43"/>
      <c r="AT3288" s="43"/>
      <c r="AU3288" s="44"/>
      <c r="AV3288" s="33"/>
      <c r="AW3288" s="33"/>
      <c r="AX3288" s="33"/>
      <c r="AZ3288" s="141"/>
      <c r="BE3288" s="168"/>
      <c r="BF3288" s="168"/>
      <c r="BG3288" s="168"/>
      <c r="BH3288" s="168"/>
      <c r="BI3288" s="168"/>
      <c r="BJ3288" s="168"/>
      <c r="BK3288" s="168"/>
      <c r="BL3288" s="168"/>
      <c r="BM3288" s="168"/>
      <c r="DK3288" s="168"/>
      <c r="DL3288" s="168"/>
      <c r="DM3288" s="168"/>
      <c r="DN3288" s="168"/>
      <c r="DO3288" s="168"/>
      <c r="DP3288" s="168"/>
      <c r="DQ3288" s="168"/>
      <c r="DR3288" s="168"/>
      <c r="DS3288" s="168"/>
      <c r="DT3288" s="168"/>
      <c r="DU3288" s="168"/>
      <c r="DV3288" s="168"/>
      <c r="DW3288" s="168"/>
      <c r="DX3288" s="168"/>
      <c r="DY3288" s="168"/>
      <c r="DZ3288" s="168"/>
      <c r="EA3288" s="168"/>
      <c r="EB3288" s="168"/>
      <c r="EC3288" s="168"/>
      <c r="ED3288" s="168"/>
      <c r="EE3288" s="168"/>
      <c r="EF3288" s="168"/>
      <c r="EG3288" s="168"/>
      <c r="EH3288" s="168"/>
      <c r="EI3288" s="168"/>
      <c r="EJ3288" s="168"/>
      <c r="EK3288" s="168"/>
      <c r="EL3288" s="168"/>
      <c r="EM3288" s="168"/>
      <c r="EN3288" s="168"/>
      <c r="EO3288" s="168"/>
      <c r="EP3288" s="168"/>
      <c r="EQ3288" s="168"/>
      <c r="ER3288" s="168"/>
      <c r="ES3288" s="168"/>
      <c r="ET3288" s="168"/>
      <c r="EU3288" s="168"/>
      <c r="EV3288" s="168"/>
      <c r="EW3288" s="168"/>
      <c r="EX3288" s="168"/>
      <c r="EY3288" s="168"/>
      <c r="EZ3288" s="168"/>
      <c r="FA3288" s="168"/>
      <c r="FB3288" s="168"/>
      <c r="FC3288" s="168"/>
      <c r="FD3288" s="168"/>
    </row>
    <row r="3289" spans="1:160" s="5" customFormat="1" ht="24.9" customHeight="1" x14ac:dyDescent="0.3">
      <c r="A3289" s="263"/>
      <c r="B3289" s="263"/>
      <c r="C3289" s="265"/>
      <c r="D3289" s="511" t="s">
        <v>4</v>
      </c>
      <c r="E3289" s="512"/>
      <c r="F3289" s="513" t="s">
        <v>168</v>
      </c>
      <c r="G3289" s="514"/>
      <c r="H3289" s="514"/>
      <c r="I3289" s="515"/>
      <c r="J3289" s="516" t="s">
        <v>5</v>
      </c>
      <c r="K3289" s="512"/>
      <c r="L3289" s="513" t="s">
        <v>102</v>
      </c>
      <c r="M3289" s="514"/>
      <c r="N3289" s="514"/>
      <c r="O3289" s="514"/>
      <c r="P3289" s="515"/>
      <c r="Q3289" s="164" t="s">
        <v>6</v>
      </c>
      <c r="R3289" s="513" t="s">
        <v>36</v>
      </c>
      <c r="S3289" s="514"/>
      <c r="T3289" s="514"/>
      <c r="U3289" s="517"/>
      <c r="V3289" s="33"/>
      <c r="W3289" s="57"/>
      <c r="X3289" s="86"/>
      <c r="Y3289" s="33"/>
      <c r="Z3289" s="36"/>
      <c r="AA3289" s="36"/>
      <c r="AD3289" s="33"/>
      <c r="AG3289" s="33"/>
      <c r="AH3289" s="43"/>
      <c r="AI3289" s="43"/>
      <c r="AJ3289" s="43"/>
      <c r="AK3289" s="43"/>
      <c r="AL3289" s="43"/>
      <c r="AM3289" s="43"/>
      <c r="AN3289" s="43"/>
      <c r="AO3289" s="43"/>
      <c r="AP3289" s="43"/>
      <c r="AQ3289" s="43"/>
      <c r="AR3289" s="43"/>
      <c r="AS3289" s="43"/>
      <c r="AT3289" s="43"/>
      <c r="AU3289" s="44"/>
      <c r="AV3289" s="33"/>
      <c r="AW3289" s="33"/>
      <c r="AX3289" s="33"/>
      <c r="AZ3289" s="141"/>
      <c r="BE3289" s="168"/>
      <c r="BF3289" s="168"/>
      <c r="BG3289" s="168"/>
      <c r="BH3289" s="168"/>
      <c r="BI3289" s="168"/>
      <c r="BJ3289" s="168"/>
      <c r="BK3289" s="168"/>
      <c r="BL3289" s="168"/>
      <c r="BM3289" s="168"/>
      <c r="DK3289" s="168"/>
      <c r="DL3289" s="168"/>
      <c r="DM3289" s="168"/>
      <c r="DN3289" s="168"/>
      <c r="DO3289" s="168"/>
      <c r="DP3289" s="168"/>
      <c r="DQ3289" s="168"/>
      <c r="DR3289" s="168"/>
      <c r="DS3289" s="168"/>
      <c r="DT3289" s="168"/>
      <c r="DU3289" s="168"/>
      <c r="DV3289" s="168"/>
      <c r="DW3289" s="168"/>
      <c r="DX3289" s="168"/>
      <c r="DY3289" s="168"/>
      <c r="DZ3289" s="168"/>
      <c r="EA3289" s="168"/>
      <c r="EB3289" s="168"/>
      <c r="EC3289" s="168"/>
      <c r="ED3289" s="168"/>
      <c r="EE3289" s="168"/>
      <c r="EF3289" s="168"/>
      <c r="EG3289" s="168"/>
      <c r="EH3289" s="168"/>
      <c r="EI3289" s="168"/>
      <c r="EJ3289" s="168"/>
      <c r="EK3289" s="168"/>
      <c r="EL3289" s="168"/>
      <c r="EM3289" s="168"/>
      <c r="EN3289" s="168"/>
      <c r="EO3289" s="168"/>
      <c r="EP3289" s="168"/>
      <c r="EQ3289" s="168"/>
      <c r="ER3289" s="168"/>
      <c r="ES3289" s="168"/>
      <c r="ET3289" s="168"/>
      <c r="EU3289" s="168"/>
      <c r="EV3289" s="168"/>
      <c r="EW3289" s="168"/>
      <c r="EX3289" s="168"/>
      <c r="EY3289" s="168"/>
      <c r="EZ3289" s="168"/>
      <c r="FA3289" s="168"/>
      <c r="FB3289" s="168"/>
      <c r="FC3289" s="168"/>
      <c r="FD3289" s="168"/>
    </row>
    <row r="3290" spans="1:160" s="5" customFormat="1" ht="45" customHeight="1" thickBot="1" x14ac:dyDescent="0.35">
      <c r="A3290" s="263"/>
      <c r="B3290" s="263"/>
      <c r="C3290" s="265"/>
      <c r="D3290" s="518" t="s">
        <v>7</v>
      </c>
      <c r="E3290" s="519"/>
      <c r="F3290" s="520" t="s">
        <v>169</v>
      </c>
      <c r="G3290" s="521"/>
      <c r="H3290" s="521"/>
      <c r="I3290" s="521"/>
      <c r="J3290" s="521"/>
      <c r="K3290" s="521"/>
      <c r="L3290" s="521"/>
      <c r="M3290" s="521"/>
      <c r="N3290" s="521"/>
      <c r="O3290" s="521"/>
      <c r="P3290" s="521"/>
      <c r="Q3290" s="521"/>
      <c r="R3290" s="521"/>
      <c r="S3290" s="521"/>
      <c r="T3290" s="521"/>
      <c r="U3290" s="522"/>
      <c r="V3290" s="33"/>
      <c r="W3290" s="57"/>
      <c r="X3290" s="86"/>
      <c r="Y3290" s="33"/>
      <c r="Z3290" s="36"/>
      <c r="AA3290" s="36"/>
      <c r="AD3290" s="33"/>
      <c r="AG3290" s="33"/>
      <c r="AH3290" s="43"/>
      <c r="AI3290" s="43"/>
      <c r="AJ3290" s="43"/>
      <c r="AK3290" s="43"/>
      <c r="AL3290" s="43"/>
      <c r="AM3290" s="43"/>
      <c r="AN3290" s="43"/>
      <c r="AO3290" s="43"/>
      <c r="AP3290" s="43"/>
      <c r="AQ3290" s="43"/>
      <c r="AR3290" s="43"/>
      <c r="AS3290" s="43"/>
      <c r="AT3290" s="43"/>
      <c r="AU3290" s="44"/>
      <c r="AV3290" s="33"/>
      <c r="AW3290" s="33"/>
      <c r="AX3290" s="33"/>
      <c r="AZ3290" s="141"/>
      <c r="BE3290" s="168"/>
      <c r="BF3290" s="168"/>
      <c r="BG3290" s="168"/>
      <c r="BH3290" s="168"/>
      <c r="BI3290" s="168"/>
      <c r="BJ3290" s="168"/>
      <c r="BK3290" s="168"/>
      <c r="BL3290" s="168"/>
      <c r="BM3290" s="168"/>
      <c r="DK3290" s="168"/>
      <c r="DL3290" s="168"/>
      <c r="DM3290" s="168"/>
      <c r="DN3290" s="168"/>
      <c r="DO3290" s="168"/>
      <c r="DP3290" s="168"/>
      <c r="DQ3290" s="168"/>
      <c r="DR3290" s="168"/>
      <c r="DS3290" s="168"/>
      <c r="DT3290" s="168"/>
      <c r="DU3290" s="168"/>
      <c r="DV3290" s="168"/>
      <c r="DW3290" s="168"/>
      <c r="DX3290" s="168"/>
      <c r="DY3290" s="168"/>
      <c r="DZ3290" s="168"/>
      <c r="EA3290" s="168"/>
      <c r="EB3290" s="168"/>
      <c r="EC3290" s="168"/>
      <c r="ED3290" s="168"/>
      <c r="EE3290" s="168"/>
      <c r="EF3290" s="168"/>
      <c r="EG3290" s="168"/>
      <c r="EH3290" s="168"/>
      <c r="EI3290" s="168"/>
      <c r="EJ3290" s="168"/>
      <c r="EK3290" s="168"/>
      <c r="EL3290" s="168"/>
      <c r="EM3290" s="168"/>
      <c r="EN3290" s="168"/>
      <c r="EO3290" s="168"/>
      <c r="EP3290" s="168"/>
      <c r="EQ3290" s="168"/>
      <c r="ER3290" s="168"/>
      <c r="ES3290" s="168"/>
      <c r="ET3290" s="168"/>
      <c r="EU3290" s="168"/>
      <c r="EV3290" s="168"/>
      <c r="EW3290" s="168"/>
      <c r="EX3290" s="168"/>
      <c r="EY3290" s="168"/>
      <c r="EZ3290" s="168"/>
      <c r="FA3290" s="168"/>
      <c r="FB3290" s="168"/>
      <c r="FC3290" s="168"/>
      <c r="FD3290" s="168"/>
    </row>
    <row r="3291" spans="1:160" s="5" customFormat="1" ht="5.0999999999999996" customHeight="1" thickBot="1" x14ac:dyDescent="0.35">
      <c r="A3291" s="263"/>
      <c r="B3291" s="263"/>
      <c r="C3291" s="265"/>
      <c r="D3291" s="523"/>
      <c r="E3291" s="523"/>
      <c r="F3291" s="523"/>
      <c r="G3291" s="523"/>
      <c r="H3291" s="523"/>
      <c r="I3291" s="523"/>
      <c r="J3291" s="523"/>
      <c r="K3291" s="523"/>
      <c r="L3291" s="523"/>
      <c r="M3291" s="523"/>
      <c r="N3291" s="523"/>
      <c r="O3291" s="523"/>
      <c r="P3291" s="523"/>
      <c r="Q3291" s="523"/>
      <c r="R3291" s="523"/>
      <c r="S3291" s="523"/>
      <c r="T3291" s="523"/>
      <c r="U3291" s="523"/>
      <c r="V3291" s="33"/>
      <c r="W3291" s="57"/>
      <c r="X3291" s="86"/>
      <c r="Y3291" s="33"/>
      <c r="Z3291" s="36"/>
      <c r="AA3291" s="36"/>
      <c r="AD3291" s="33"/>
      <c r="AG3291" s="33"/>
      <c r="AH3291" s="43"/>
      <c r="AI3291" s="43"/>
      <c r="AJ3291" s="43"/>
      <c r="AK3291" s="43"/>
      <c r="AL3291" s="43"/>
      <c r="AM3291" s="43"/>
      <c r="AN3291" s="43"/>
      <c r="AO3291" s="43"/>
      <c r="AP3291" s="43"/>
      <c r="AQ3291" s="43"/>
      <c r="AR3291" s="43"/>
      <c r="AS3291" s="43"/>
      <c r="AT3291" s="43"/>
      <c r="AU3291" s="44"/>
      <c r="AV3291" s="33"/>
      <c r="AW3291" s="33"/>
      <c r="AX3291" s="33"/>
      <c r="AZ3291" s="141"/>
      <c r="BE3291" s="168"/>
      <c r="BF3291" s="168"/>
      <c r="BG3291" s="168"/>
      <c r="BH3291" s="168"/>
      <c r="BI3291" s="168"/>
      <c r="BJ3291" s="168"/>
      <c r="BK3291" s="168"/>
      <c r="BL3291" s="168"/>
      <c r="BM3291" s="168"/>
      <c r="DK3291" s="168"/>
      <c r="DL3291" s="168"/>
      <c r="DM3291" s="168"/>
      <c r="DN3291" s="168"/>
      <c r="DO3291" s="168"/>
      <c r="DP3291" s="168"/>
      <c r="DQ3291" s="168"/>
      <c r="DR3291" s="168"/>
      <c r="DS3291" s="168"/>
      <c r="DT3291" s="168"/>
      <c r="DU3291" s="168"/>
      <c r="DV3291" s="168"/>
      <c r="DW3291" s="168"/>
      <c r="DX3291" s="168"/>
      <c r="DY3291" s="168"/>
      <c r="DZ3291" s="168"/>
      <c r="EA3291" s="168"/>
      <c r="EB3291" s="168"/>
      <c r="EC3291" s="168"/>
      <c r="ED3291" s="168"/>
      <c r="EE3291" s="168"/>
      <c r="EF3291" s="168"/>
      <c r="EG3291" s="168"/>
      <c r="EH3291" s="168"/>
      <c r="EI3291" s="168"/>
      <c r="EJ3291" s="168"/>
      <c r="EK3291" s="168"/>
      <c r="EL3291" s="168"/>
      <c r="EM3291" s="168"/>
      <c r="EN3291" s="168"/>
      <c r="EO3291" s="168"/>
      <c r="EP3291" s="168"/>
      <c r="EQ3291" s="168"/>
      <c r="ER3291" s="168"/>
      <c r="ES3291" s="168"/>
      <c r="ET3291" s="168"/>
      <c r="EU3291" s="168"/>
      <c r="EV3291" s="168"/>
      <c r="EW3291" s="168"/>
      <c r="EX3291" s="168"/>
      <c r="EY3291" s="168"/>
      <c r="EZ3291" s="168"/>
      <c r="FA3291" s="168"/>
      <c r="FB3291" s="168"/>
      <c r="FC3291" s="168"/>
      <c r="FD3291" s="168"/>
    </row>
    <row r="3292" spans="1:160" s="5" customFormat="1" ht="24.9" customHeight="1" thickBot="1" x14ac:dyDescent="0.35">
      <c r="A3292" s="263"/>
      <c r="B3292" s="263"/>
      <c r="C3292" s="265"/>
      <c r="D3292" s="165" t="s">
        <v>103</v>
      </c>
      <c r="E3292" s="271" t="s">
        <v>106</v>
      </c>
      <c r="F3292" s="455" t="s">
        <v>104</v>
      </c>
      <c r="G3292" s="524"/>
      <c r="H3292" s="456"/>
      <c r="I3292" s="525">
        <v>44058</v>
      </c>
      <c r="J3292" s="526"/>
      <c r="K3292" s="526"/>
      <c r="L3292" s="526"/>
      <c r="M3292" s="526"/>
      <c r="N3292" s="527"/>
      <c r="O3292" s="166" t="s">
        <v>8</v>
      </c>
      <c r="P3292" s="449" t="s">
        <v>24</v>
      </c>
      <c r="Q3292" s="450"/>
      <c r="R3292" s="450"/>
      <c r="S3292" s="450"/>
      <c r="T3292" s="450"/>
      <c r="U3292" s="528"/>
      <c r="V3292" s="33"/>
      <c r="W3292" s="57"/>
      <c r="X3292" s="86"/>
      <c r="Y3292" s="33"/>
      <c r="Z3292" s="36"/>
      <c r="AA3292" s="36"/>
      <c r="AD3292" s="33"/>
      <c r="AG3292" s="33"/>
      <c r="AH3292" s="43"/>
      <c r="AI3292" s="43"/>
      <c r="AJ3292" s="43"/>
      <c r="AK3292" s="43"/>
      <c r="AL3292" s="43"/>
      <c r="AM3292" s="43"/>
      <c r="AN3292" s="43"/>
      <c r="AO3292" s="43"/>
      <c r="AP3292" s="43"/>
      <c r="AQ3292" s="43"/>
      <c r="AR3292" s="43"/>
      <c r="AS3292" s="43"/>
      <c r="AT3292" s="43"/>
      <c r="AU3292" s="44"/>
      <c r="AV3292" s="33"/>
      <c r="AW3292" s="33"/>
      <c r="AX3292" s="33"/>
      <c r="AZ3292" s="141"/>
      <c r="BE3292" s="168"/>
      <c r="BF3292" s="168"/>
      <c r="BG3292" s="168"/>
      <c r="BH3292" s="168"/>
      <c r="BI3292" s="168"/>
      <c r="BJ3292" s="168"/>
      <c r="BK3292" s="168"/>
      <c r="BL3292" s="168"/>
      <c r="BM3292" s="168"/>
      <c r="DK3292" s="168"/>
      <c r="DL3292" s="168"/>
      <c r="DM3292" s="168"/>
      <c r="DN3292" s="168"/>
      <c r="DO3292" s="168"/>
      <c r="DP3292" s="168"/>
      <c r="DQ3292" s="168"/>
      <c r="DR3292" s="168"/>
      <c r="DS3292" s="168"/>
      <c r="DT3292" s="168"/>
      <c r="DU3292" s="168"/>
      <c r="DV3292" s="168"/>
      <c r="DW3292" s="168"/>
      <c r="DX3292" s="168"/>
      <c r="DY3292" s="168"/>
      <c r="DZ3292" s="168"/>
      <c r="EA3292" s="168"/>
      <c r="EB3292" s="168"/>
      <c r="EC3292" s="168"/>
      <c r="ED3292" s="168"/>
      <c r="EE3292" s="168"/>
      <c r="EF3292" s="168"/>
      <c r="EG3292" s="168"/>
      <c r="EH3292" s="168"/>
      <c r="EI3292" s="168"/>
      <c r="EJ3292" s="168"/>
      <c r="EK3292" s="168"/>
      <c r="EL3292" s="168"/>
      <c r="EM3292" s="168"/>
      <c r="EN3292" s="168"/>
      <c r="EO3292" s="168"/>
      <c r="EP3292" s="168"/>
      <c r="EQ3292" s="168"/>
      <c r="ER3292" s="168"/>
      <c r="ES3292" s="168"/>
      <c r="ET3292" s="168"/>
      <c r="EU3292" s="168"/>
      <c r="EV3292" s="168"/>
      <c r="EW3292" s="168"/>
      <c r="EX3292" s="168"/>
      <c r="EY3292" s="168"/>
      <c r="EZ3292" s="168"/>
      <c r="FA3292" s="168"/>
      <c r="FB3292" s="168"/>
      <c r="FC3292" s="168"/>
      <c r="FD3292" s="168"/>
    </row>
    <row r="3293" spans="1:160" s="5" customFormat="1" ht="5.0999999999999996" customHeight="1" thickBot="1" x14ac:dyDescent="0.35">
      <c r="A3293" s="263"/>
      <c r="B3293" s="263"/>
      <c r="C3293" s="265"/>
      <c r="D3293" s="100"/>
      <c r="E3293" s="100"/>
      <c r="F3293" s="100"/>
      <c r="G3293" s="100"/>
      <c r="H3293" s="100"/>
      <c r="I3293" s="100"/>
      <c r="J3293" s="100"/>
      <c r="K3293" s="100"/>
      <c r="L3293" s="100"/>
      <c r="M3293" s="100"/>
      <c r="N3293" s="100"/>
      <c r="O3293" s="100"/>
      <c r="P3293" s="100"/>
      <c r="Q3293" s="100"/>
      <c r="R3293" s="100"/>
      <c r="S3293" s="100"/>
      <c r="T3293" s="100"/>
      <c r="U3293" s="100"/>
      <c r="V3293" s="33"/>
      <c r="W3293" s="57"/>
      <c r="X3293" s="86"/>
      <c r="Y3293" s="33"/>
      <c r="Z3293" s="36"/>
      <c r="AA3293" s="36"/>
      <c r="AD3293" s="33"/>
      <c r="AG3293" s="33"/>
      <c r="AH3293" s="43"/>
      <c r="AI3293" s="43"/>
      <c r="AJ3293" s="43"/>
      <c r="AK3293" s="43"/>
      <c r="AL3293" s="43"/>
      <c r="AM3293" s="43"/>
      <c r="AN3293" s="43"/>
      <c r="AO3293" s="43"/>
      <c r="AP3293" s="43"/>
      <c r="AQ3293" s="43"/>
      <c r="AR3293" s="43"/>
      <c r="AS3293" s="43"/>
      <c r="AT3293" s="43"/>
      <c r="AU3293" s="44"/>
      <c r="AV3293" s="33"/>
      <c r="AW3293" s="33"/>
      <c r="AX3293" s="33"/>
      <c r="AZ3293" s="141"/>
      <c r="BE3293" s="168"/>
      <c r="BF3293" s="168"/>
      <c r="BG3293" s="168"/>
      <c r="BH3293" s="168"/>
      <c r="BI3293" s="168"/>
      <c r="BJ3293" s="168"/>
      <c r="BK3293" s="168"/>
      <c r="BL3293" s="168"/>
      <c r="BM3293" s="168"/>
      <c r="DK3293" s="168"/>
      <c r="DL3293" s="168"/>
      <c r="DM3293" s="168"/>
      <c r="DN3293" s="168"/>
      <c r="DO3293" s="168"/>
      <c r="DP3293" s="168"/>
      <c r="DQ3293" s="168"/>
      <c r="DR3293" s="168"/>
      <c r="DS3293" s="168"/>
      <c r="DT3293" s="168"/>
      <c r="DU3293" s="168"/>
      <c r="DV3293" s="168"/>
      <c r="DW3293" s="168"/>
      <c r="DX3293" s="168"/>
      <c r="DY3293" s="168"/>
      <c r="DZ3293" s="168"/>
      <c r="EA3293" s="168"/>
      <c r="EB3293" s="168"/>
      <c r="EC3293" s="168"/>
      <c r="ED3293" s="168"/>
      <c r="EE3293" s="168"/>
      <c r="EF3293" s="168"/>
      <c r="EG3293" s="168"/>
      <c r="EH3293" s="168"/>
      <c r="EI3293" s="168"/>
      <c r="EJ3293" s="168"/>
      <c r="EK3293" s="168"/>
      <c r="EL3293" s="168"/>
      <c r="EM3293" s="168"/>
      <c r="EN3293" s="168"/>
      <c r="EO3293" s="168"/>
      <c r="EP3293" s="168"/>
      <c r="EQ3293" s="168"/>
      <c r="ER3293" s="168"/>
      <c r="ES3293" s="168"/>
      <c r="ET3293" s="168"/>
      <c r="EU3293" s="168"/>
      <c r="EV3293" s="168"/>
      <c r="EW3293" s="168"/>
      <c r="EX3293" s="168"/>
      <c r="EY3293" s="168"/>
      <c r="EZ3293" s="168"/>
      <c r="FA3293" s="168"/>
      <c r="FB3293" s="168"/>
      <c r="FC3293" s="168"/>
      <c r="FD3293" s="168"/>
    </row>
    <row r="3294" spans="1:160" s="5" customFormat="1" ht="24.9" customHeight="1" thickBot="1" x14ac:dyDescent="0.35">
      <c r="A3294" s="263"/>
      <c r="B3294" s="263"/>
      <c r="C3294" s="265"/>
      <c r="D3294" s="2" t="s">
        <v>31</v>
      </c>
      <c r="E3294" s="449"/>
      <c r="F3294" s="450"/>
      <c r="G3294" s="450"/>
      <c r="H3294" s="450"/>
      <c r="I3294" s="450"/>
      <c r="J3294" s="451"/>
      <c r="K3294" s="19" t="s">
        <v>105</v>
      </c>
      <c r="L3294" s="452"/>
      <c r="M3294" s="452"/>
      <c r="N3294" s="452"/>
      <c r="O3294" s="452"/>
      <c r="P3294" s="452"/>
      <c r="Q3294" s="452"/>
      <c r="R3294" s="452"/>
      <c r="S3294" s="452"/>
      <c r="T3294" s="452"/>
      <c r="U3294" s="453"/>
      <c r="V3294" s="33"/>
      <c r="W3294" s="57"/>
      <c r="X3294" s="86"/>
      <c r="Y3294" s="33"/>
      <c r="Z3294" s="36"/>
      <c r="AA3294" s="36"/>
      <c r="AD3294" s="33"/>
      <c r="AG3294" s="33"/>
      <c r="AH3294" s="43"/>
      <c r="AI3294" s="43"/>
      <c r="AJ3294" s="43"/>
      <c r="AK3294" s="43"/>
      <c r="AL3294" s="43"/>
      <c r="AM3294" s="43"/>
      <c r="AN3294" s="43"/>
      <c r="AO3294" s="43"/>
      <c r="AP3294" s="43"/>
      <c r="AQ3294" s="43"/>
      <c r="AR3294" s="43"/>
      <c r="AS3294" s="43"/>
      <c r="AT3294" s="43"/>
      <c r="AU3294" s="44"/>
      <c r="AV3294" s="33"/>
      <c r="AW3294" s="33"/>
      <c r="AX3294" s="33"/>
      <c r="AZ3294" s="141"/>
      <c r="BE3294" s="168"/>
      <c r="BF3294" s="168"/>
      <c r="BG3294" s="168"/>
      <c r="BH3294" s="168"/>
      <c r="BI3294" s="168"/>
      <c r="BJ3294" s="168"/>
      <c r="BK3294" s="168"/>
      <c r="BL3294" s="168"/>
      <c r="BM3294" s="168"/>
      <c r="DK3294" s="168"/>
      <c r="DL3294" s="168"/>
      <c r="DM3294" s="168"/>
      <c r="DN3294" s="168"/>
      <c r="DO3294" s="168"/>
      <c r="DP3294" s="168"/>
      <c r="DQ3294" s="168"/>
      <c r="DR3294" s="168"/>
      <c r="DS3294" s="168"/>
      <c r="DT3294" s="168"/>
      <c r="DU3294" s="168"/>
      <c r="DV3294" s="168"/>
      <c r="DW3294" s="168"/>
      <c r="DX3294" s="168"/>
      <c r="DY3294" s="168"/>
      <c r="DZ3294" s="168"/>
      <c r="EA3294" s="168"/>
      <c r="EB3294" s="168"/>
      <c r="EC3294" s="168"/>
      <c r="ED3294" s="168"/>
      <c r="EE3294" s="168"/>
      <c r="EF3294" s="168"/>
      <c r="EG3294" s="168"/>
      <c r="EH3294" s="168"/>
      <c r="EI3294" s="168"/>
      <c r="EJ3294" s="168"/>
      <c r="EK3294" s="168"/>
      <c r="EL3294" s="168"/>
      <c r="EM3294" s="168"/>
      <c r="EN3294" s="168"/>
      <c r="EO3294" s="168"/>
      <c r="EP3294" s="168"/>
      <c r="EQ3294" s="168"/>
      <c r="ER3294" s="168"/>
      <c r="ES3294" s="168"/>
      <c r="ET3294" s="168"/>
      <c r="EU3294" s="168"/>
      <c r="EV3294" s="168"/>
      <c r="EW3294" s="168"/>
      <c r="EX3294" s="168"/>
      <c r="EY3294" s="168"/>
      <c r="EZ3294" s="168"/>
      <c r="FA3294" s="168"/>
      <c r="FB3294" s="168"/>
      <c r="FC3294" s="168"/>
      <c r="FD3294" s="168"/>
    </row>
    <row r="3295" spans="1:160" s="5" customFormat="1" ht="5.0999999999999996" customHeight="1" thickBot="1" x14ac:dyDescent="0.35">
      <c r="A3295" s="263"/>
      <c r="B3295" s="263"/>
      <c r="C3295" s="265"/>
      <c r="D3295" s="454"/>
      <c r="E3295" s="454"/>
      <c r="F3295" s="454"/>
      <c r="G3295" s="454"/>
      <c r="H3295" s="454"/>
      <c r="I3295" s="454"/>
      <c r="J3295" s="454"/>
      <c r="K3295" s="454"/>
      <c r="L3295" s="454"/>
      <c r="M3295" s="454"/>
      <c r="N3295" s="454"/>
      <c r="O3295" s="454"/>
      <c r="P3295" s="454"/>
      <c r="Q3295" s="454"/>
      <c r="R3295" s="454"/>
      <c r="S3295" s="454"/>
      <c r="T3295" s="454"/>
      <c r="U3295" s="454"/>
      <c r="V3295" s="33"/>
      <c r="W3295" s="57"/>
      <c r="X3295" s="86"/>
      <c r="Y3295" s="33"/>
      <c r="Z3295" s="36"/>
      <c r="AA3295" s="36"/>
      <c r="AD3295" s="33"/>
      <c r="AG3295" s="33"/>
      <c r="AH3295" s="43"/>
      <c r="AI3295" s="43"/>
      <c r="AJ3295" s="43"/>
      <c r="AK3295" s="43"/>
      <c r="AL3295" s="43"/>
      <c r="AM3295" s="43"/>
      <c r="AN3295" s="43"/>
      <c r="AO3295" s="43"/>
      <c r="AP3295" s="43"/>
      <c r="AQ3295" s="43"/>
      <c r="AR3295" s="43"/>
      <c r="AS3295" s="43"/>
      <c r="AT3295" s="43"/>
      <c r="AU3295" s="44"/>
      <c r="AV3295" s="33"/>
      <c r="AW3295" s="33"/>
      <c r="AX3295" s="33"/>
      <c r="AZ3295" s="141"/>
      <c r="BE3295" s="168"/>
      <c r="BF3295" s="168"/>
      <c r="BG3295" s="168"/>
      <c r="BH3295" s="168"/>
      <c r="BI3295" s="168"/>
      <c r="BJ3295" s="168"/>
      <c r="BK3295" s="168"/>
      <c r="BL3295" s="168"/>
      <c r="BM3295" s="168"/>
      <c r="DK3295" s="168"/>
      <c r="DL3295" s="168"/>
      <c r="DM3295" s="168"/>
      <c r="DN3295" s="168"/>
      <c r="DO3295" s="168"/>
      <c r="DP3295" s="168"/>
      <c r="DQ3295" s="168"/>
      <c r="DR3295" s="168"/>
      <c r="DS3295" s="168"/>
      <c r="DT3295" s="168"/>
      <c r="DU3295" s="168"/>
      <c r="DV3295" s="168"/>
      <c r="DW3295" s="168"/>
      <c r="DX3295" s="168"/>
      <c r="DY3295" s="168"/>
      <c r="DZ3295" s="168"/>
      <c r="EA3295" s="168"/>
      <c r="EB3295" s="168"/>
      <c r="EC3295" s="168"/>
      <c r="ED3295" s="168"/>
      <c r="EE3295" s="168"/>
      <c r="EF3295" s="168"/>
      <c r="EG3295" s="168"/>
      <c r="EH3295" s="168"/>
      <c r="EI3295" s="168"/>
      <c r="EJ3295" s="168"/>
      <c r="EK3295" s="168"/>
      <c r="EL3295" s="168"/>
      <c r="EM3295" s="168"/>
      <c r="EN3295" s="168"/>
      <c r="EO3295" s="168"/>
      <c r="EP3295" s="168"/>
      <c r="EQ3295" s="168"/>
      <c r="ER3295" s="168"/>
      <c r="ES3295" s="168"/>
      <c r="ET3295" s="168"/>
      <c r="EU3295" s="168"/>
      <c r="EV3295" s="168"/>
      <c r="EW3295" s="168"/>
      <c r="EX3295" s="168"/>
      <c r="EY3295" s="168"/>
      <c r="EZ3295" s="168"/>
      <c r="FA3295" s="168"/>
      <c r="FB3295" s="168"/>
      <c r="FC3295" s="168"/>
      <c r="FD3295" s="168"/>
    </row>
    <row r="3296" spans="1:160" s="5" customFormat="1" ht="45" customHeight="1" thickBot="1" x14ac:dyDescent="0.35">
      <c r="A3296" s="263" t="str">
        <f>+E3296</f>
        <v>NP 7</v>
      </c>
      <c r="B3296" s="264">
        <f>+U3320</f>
        <v>770</v>
      </c>
      <c r="C3296" s="265">
        <v>60</v>
      </c>
      <c r="D3296" s="165" t="s">
        <v>9</v>
      </c>
      <c r="E3296" s="180" t="s">
        <v>89</v>
      </c>
      <c r="F3296" s="455" t="s">
        <v>29</v>
      </c>
      <c r="G3296" s="456"/>
      <c r="H3296" s="532" t="s">
        <v>64</v>
      </c>
      <c r="I3296" s="457"/>
      <c r="J3296" s="457"/>
      <c r="K3296" s="457"/>
      <c r="L3296" s="457"/>
      <c r="M3296" s="458"/>
      <c r="N3296" s="459" t="s">
        <v>32</v>
      </c>
      <c r="O3296" s="460"/>
      <c r="P3296" s="461"/>
      <c r="Q3296" s="462" t="s">
        <v>49</v>
      </c>
      <c r="R3296" s="463"/>
      <c r="S3296" s="463"/>
      <c r="T3296" s="463"/>
      <c r="U3296" s="464"/>
      <c r="V3296" s="33"/>
      <c r="W3296" s="57"/>
      <c r="X3296" s="86"/>
      <c r="Y3296" s="33"/>
      <c r="Z3296" s="38"/>
      <c r="AA3296" s="38"/>
      <c r="AD3296" s="33"/>
      <c r="AG3296" s="33"/>
      <c r="AH3296" s="43"/>
      <c r="AI3296" s="43"/>
      <c r="AJ3296" s="43"/>
      <c r="AK3296" s="43"/>
      <c r="AL3296" s="43"/>
      <c r="AM3296" s="43"/>
      <c r="AN3296" s="43"/>
      <c r="AO3296" s="43"/>
      <c r="AP3296" s="43"/>
      <c r="AQ3296" s="43"/>
      <c r="AR3296" s="43"/>
      <c r="AS3296" s="43"/>
      <c r="AT3296" s="43"/>
      <c r="AU3296" s="44"/>
      <c r="AV3296" s="33"/>
      <c r="AW3296" s="33"/>
      <c r="AX3296" s="33"/>
      <c r="AZ3296" s="141"/>
      <c r="BE3296" s="168"/>
      <c r="BF3296" s="168"/>
      <c r="BG3296" s="168"/>
      <c r="BH3296" s="168"/>
      <c r="BI3296" s="168"/>
      <c r="BJ3296" s="168"/>
      <c r="BK3296" s="168"/>
      <c r="BL3296" s="168"/>
      <c r="BM3296" s="168"/>
      <c r="DK3296" s="168"/>
      <c r="DL3296" s="168"/>
      <c r="DM3296" s="168"/>
      <c r="DN3296" s="168"/>
      <c r="DO3296" s="168"/>
      <c r="DP3296" s="168"/>
      <c r="DQ3296" s="168"/>
      <c r="DR3296" s="168"/>
      <c r="DS3296" s="168"/>
      <c r="DT3296" s="168"/>
      <c r="DU3296" s="168"/>
      <c r="DV3296" s="168"/>
      <c r="DW3296" s="168"/>
      <c r="DX3296" s="168"/>
      <c r="DY3296" s="168"/>
      <c r="DZ3296" s="168"/>
      <c r="EA3296" s="168"/>
      <c r="EB3296" s="168"/>
      <c r="EC3296" s="168"/>
      <c r="ED3296" s="168"/>
      <c r="EE3296" s="168"/>
      <c r="EF3296" s="168"/>
      <c r="EG3296" s="168"/>
      <c r="EH3296" s="168"/>
      <c r="EI3296" s="168"/>
      <c r="EJ3296" s="168"/>
      <c r="EK3296" s="168"/>
      <c r="EL3296" s="168"/>
      <c r="EM3296" s="168"/>
      <c r="EN3296" s="168"/>
      <c r="EO3296" s="168"/>
      <c r="EP3296" s="168"/>
      <c r="EQ3296" s="168"/>
      <c r="ER3296" s="168"/>
      <c r="ES3296" s="168"/>
      <c r="ET3296" s="168"/>
      <c r="EU3296" s="168"/>
      <c r="EV3296" s="168"/>
      <c r="EW3296" s="168"/>
      <c r="EX3296" s="168"/>
      <c r="EY3296" s="168"/>
      <c r="EZ3296" s="168"/>
      <c r="FA3296" s="168"/>
      <c r="FB3296" s="168"/>
      <c r="FC3296" s="168"/>
      <c r="FD3296" s="168"/>
    </row>
    <row r="3297" spans="1:160" s="5" customFormat="1" ht="5.0999999999999996" customHeight="1" thickBot="1" x14ac:dyDescent="0.35">
      <c r="A3297" s="263"/>
      <c r="B3297" s="263"/>
      <c r="C3297" s="265"/>
      <c r="D3297" s="428"/>
      <c r="E3297" s="428"/>
      <c r="F3297" s="428"/>
      <c r="G3297" s="428"/>
      <c r="H3297" s="428"/>
      <c r="I3297" s="428"/>
      <c r="J3297" s="428"/>
      <c r="K3297" s="428"/>
      <c r="L3297" s="428"/>
      <c r="M3297" s="428"/>
      <c r="N3297" s="454"/>
      <c r="O3297" s="454"/>
      <c r="P3297" s="454"/>
      <c r="Q3297" s="454"/>
      <c r="R3297" s="454"/>
      <c r="S3297" s="454"/>
      <c r="T3297" s="454"/>
      <c r="U3297" s="454"/>
      <c r="V3297" s="33"/>
      <c r="W3297" s="57"/>
      <c r="X3297" s="86"/>
      <c r="Y3297" s="33"/>
      <c r="Z3297" s="76"/>
      <c r="AA3297" s="76"/>
      <c r="AD3297" s="33"/>
      <c r="AG3297" s="33"/>
      <c r="AH3297" s="43"/>
      <c r="AI3297" s="43"/>
      <c r="AJ3297" s="43"/>
      <c r="AK3297" s="43"/>
      <c r="AL3297" s="43"/>
      <c r="AM3297" s="43"/>
      <c r="AN3297" s="43"/>
      <c r="AO3297" s="43"/>
      <c r="AP3297" s="43"/>
      <c r="AQ3297" s="43"/>
      <c r="AR3297" s="43"/>
      <c r="AS3297" s="43"/>
      <c r="AT3297" s="43"/>
      <c r="AU3297" s="44"/>
      <c r="AV3297" s="33"/>
      <c r="AW3297" s="33"/>
      <c r="AX3297" s="33"/>
      <c r="AZ3297" s="141"/>
      <c r="BE3297" s="168"/>
      <c r="BF3297" s="168"/>
      <c r="BG3297" s="168"/>
      <c r="BH3297" s="168"/>
      <c r="BI3297" s="168"/>
      <c r="BJ3297" s="168"/>
      <c r="BK3297" s="168"/>
      <c r="BL3297" s="168"/>
      <c r="BM3297" s="168"/>
      <c r="DK3297" s="168"/>
      <c r="DL3297" s="168"/>
      <c r="DM3297" s="168"/>
      <c r="DN3297" s="168"/>
      <c r="DO3297" s="168"/>
      <c r="DP3297" s="168"/>
      <c r="DQ3297" s="168"/>
      <c r="DR3297" s="168"/>
      <c r="DS3297" s="168"/>
      <c r="DT3297" s="168"/>
      <c r="DU3297" s="168"/>
      <c r="DV3297" s="168"/>
      <c r="DW3297" s="168"/>
      <c r="DX3297" s="168"/>
      <c r="DY3297" s="168"/>
      <c r="DZ3297" s="168"/>
      <c r="EA3297" s="168"/>
      <c r="EB3297" s="168"/>
      <c r="EC3297" s="168"/>
      <c r="ED3297" s="168"/>
      <c r="EE3297" s="168"/>
      <c r="EF3297" s="168"/>
      <c r="EG3297" s="168"/>
      <c r="EH3297" s="168"/>
      <c r="EI3297" s="168"/>
      <c r="EJ3297" s="168"/>
      <c r="EK3297" s="168"/>
      <c r="EL3297" s="168"/>
      <c r="EM3297" s="168"/>
      <c r="EN3297" s="168"/>
      <c r="EO3297" s="168"/>
      <c r="EP3297" s="168"/>
      <c r="EQ3297" s="168"/>
      <c r="ER3297" s="168"/>
      <c r="ES3297" s="168"/>
      <c r="ET3297" s="168"/>
      <c r="EU3297" s="168"/>
      <c r="EV3297" s="168"/>
      <c r="EW3297" s="168"/>
      <c r="EX3297" s="168"/>
      <c r="EY3297" s="168"/>
      <c r="EZ3297" s="168"/>
      <c r="FA3297" s="168"/>
      <c r="FB3297" s="168"/>
      <c r="FC3297" s="168"/>
      <c r="FD3297" s="168"/>
    </row>
    <row r="3298" spans="1:160" s="5" customFormat="1" ht="24.9" customHeight="1" x14ac:dyDescent="0.3">
      <c r="A3298" s="263"/>
      <c r="B3298" s="263"/>
      <c r="C3298" s="265"/>
      <c r="D3298" s="465" t="s">
        <v>30</v>
      </c>
      <c r="E3298" s="466"/>
      <c r="F3298" s="466"/>
      <c r="G3298" s="466"/>
      <c r="H3298" s="466"/>
      <c r="I3298" s="466"/>
      <c r="J3298" s="466"/>
      <c r="K3298" s="466"/>
      <c r="L3298" s="466"/>
      <c r="M3298" s="467"/>
      <c r="N3298" s="468" t="s">
        <v>11</v>
      </c>
      <c r="O3298" s="470" t="s">
        <v>12</v>
      </c>
      <c r="P3298" s="471"/>
      <c r="Q3298" s="474" t="s">
        <v>13</v>
      </c>
      <c r="R3298" s="475"/>
      <c r="S3298" s="476"/>
      <c r="T3298" s="477" t="s">
        <v>27</v>
      </c>
      <c r="U3298" s="479" t="s">
        <v>28</v>
      </c>
      <c r="V3298" s="33"/>
      <c r="W3298" s="57"/>
      <c r="X3298" s="86"/>
      <c r="Y3298" s="33"/>
      <c r="Z3298" s="76"/>
      <c r="AA3298" s="76"/>
      <c r="AD3298" s="33"/>
      <c r="AG3298" s="33"/>
      <c r="AH3298" s="43"/>
      <c r="AI3298" s="43"/>
      <c r="AJ3298" s="43"/>
      <c r="AK3298" s="43"/>
      <c r="AL3298" s="43"/>
      <c r="AM3298" s="43"/>
      <c r="AN3298" s="43"/>
      <c r="AO3298" s="43"/>
      <c r="AP3298" s="43"/>
      <c r="AQ3298" s="43"/>
      <c r="AR3298" s="43"/>
      <c r="AS3298" s="43"/>
      <c r="AT3298" s="43"/>
      <c r="AU3298" s="44"/>
      <c r="AV3298" s="33"/>
      <c r="AW3298" s="33"/>
      <c r="AX3298" s="33"/>
      <c r="AZ3298" s="141"/>
      <c r="BE3298" s="168"/>
      <c r="BF3298" s="168"/>
      <c r="BG3298" s="168"/>
      <c r="BH3298" s="168"/>
      <c r="BI3298" s="168"/>
      <c r="BJ3298" s="168"/>
      <c r="BK3298" s="168"/>
      <c r="BL3298" s="168"/>
      <c r="BM3298" s="168"/>
      <c r="DK3298" s="168"/>
      <c r="DL3298" s="168"/>
      <c r="DM3298" s="168"/>
      <c r="DN3298" s="168"/>
      <c r="DO3298" s="168"/>
      <c r="DP3298" s="168"/>
      <c r="DQ3298" s="168"/>
      <c r="DR3298" s="168"/>
      <c r="DS3298" s="168"/>
      <c r="DT3298" s="168"/>
      <c r="DU3298" s="168"/>
      <c r="DV3298" s="168"/>
      <c r="DW3298" s="168"/>
      <c r="DX3298" s="168"/>
      <c r="DY3298" s="168"/>
      <c r="DZ3298" s="168"/>
      <c r="EA3298" s="168"/>
      <c r="EB3298" s="168"/>
      <c r="EC3298" s="168"/>
      <c r="ED3298" s="168"/>
      <c r="EE3298" s="168"/>
      <c r="EF3298" s="168"/>
      <c r="EG3298" s="168"/>
      <c r="EH3298" s="168"/>
      <c r="EI3298" s="168"/>
      <c r="EJ3298" s="168"/>
      <c r="EK3298" s="168"/>
      <c r="EL3298" s="168"/>
      <c r="EM3298" s="168"/>
      <c r="EN3298" s="168"/>
      <c r="EO3298" s="168"/>
      <c r="EP3298" s="168"/>
      <c r="EQ3298" s="168"/>
      <c r="ER3298" s="168"/>
      <c r="ES3298" s="168"/>
      <c r="ET3298" s="168"/>
      <c r="EU3298" s="168"/>
      <c r="EV3298" s="168"/>
      <c r="EW3298" s="168"/>
      <c r="EX3298" s="168"/>
      <c r="EY3298" s="168"/>
      <c r="EZ3298" s="168"/>
      <c r="FA3298" s="168"/>
      <c r="FB3298" s="168"/>
      <c r="FC3298" s="168"/>
      <c r="FD3298" s="168"/>
    </row>
    <row r="3299" spans="1:160" s="5" customFormat="1" ht="24.9" customHeight="1" x14ac:dyDescent="0.3">
      <c r="A3299" s="263"/>
      <c r="B3299" s="263"/>
      <c r="C3299" s="265"/>
      <c r="D3299" s="481"/>
      <c r="E3299" s="482"/>
      <c r="F3299" s="482"/>
      <c r="G3299" s="482"/>
      <c r="H3299" s="482"/>
      <c r="I3299" s="482"/>
      <c r="J3299" s="482"/>
      <c r="K3299" s="482"/>
      <c r="L3299" s="482"/>
      <c r="M3299" s="483"/>
      <c r="N3299" s="469"/>
      <c r="O3299" s="472"/>
      <c r="P3299" s="473"/>
      <c r="Q3299" s="7" t="s">
        <v>14</v>
      </c>
      <c r="R3299" s="7" t="s">
        <v>15</v>
      </c>
      <c r="S3299" s="7" t="s">
        <v>26</v>
      </c>
      <c r="T3299" s="478"/>
      <c r="U3299" s="480"/>
      <c r="V3299" s="33"/>
      <c r="W3299" s="57"/>
      <c r="X3299" s="86"/>
      <c r="Y3299" s="33"/>
      <c r="Z3299" s="77"/>
      <c r="AA3299" s="77"/>
      <c r="AD3299" s="33"/>
      <c r="AG3299" s="33"/>
      <c r="AH3299" s="43"/>
      <c r="AI3299" s="43"/>
      <c r="AJ3299" s="43"/>
      <c r="AK3299" s="43"/>
      <c r="AL3299" s="43"/>
      <c r="AM3299" s="43"/>
      <c r="AN3299" s="43"/>
      <c r="AO3299" s="43"/>
      <c r="AP3299" s="43"/>
      <c r="AQ3299" s="43"/>
      <c r="AR3299" s="43"/>
      <c r="AS3299" s="43"/>
      <c r="AT3299" s="43"/>
      <c r="AU3299" s="44"/>
      <c r="AV3299" s="33"/>
      <c r="AW3299" s="33"/>
      <c r="AX3299" s="33"/>
      <c r="AZ3299" s="141"/>
      <c r="BE3299" s="168"/>
      <c r="BF3299" s="168"/>
      <c r="BG3299" s="168"/>
      <c r="BH3299" s="168"/>
      <c r="BI3299" s="168"/>
      <c r="BJ3299" s="168"/>
      <c r="BK3299" s="168"/>
      <c r="BL3299" s="168"/>
      <c r="BM3299" s="168"/>
      <c r="DK3299" s="168"/>
      <c r="DL3299" s="168"/>
      <c r="DM3299" s="168"/>
      <c r="DN3299" s="168"/>
      <c r="DO3299" s="168"/>
      <c r="DP3299" s="168"/>
      <c r="DQ3299" s="168"/>
      <c r="DR3299" s="168"/>
      <c r="DS3299" s="168"/>
      <c r="DT3299" s="168"/>
      <c r="DU3299" s="168"/>
      <c r="DV3299" s="168"/>
      <c r="DW3299" s="168"/>
      <c r="DX3299" s="168"/>
      <c r="DY3299" s="168"/>
      <c r="DZ3299" s="168"/>
      <c r="EA3299" s="168"/>
      <c r="EB3299" s="168"/>
      <c r="EC3299" s="168"/>
      <c r="ED3299" s="168"/>
      <c r="EE3299" s="168"/>
      <c r="EF3299" s="168"/>
      <c r="EG3299" s="168"/>
      <c r="EH3299" s="168"/>
      <c r="EI3299" s="168"/>
      <c r="EJ3299" s="168"/>
      <c r="EK3299" s="168"/>
      <c r="EL3299" s="168"/>
      <c r="EM3299" s="168"/>
      <c r="EN3299" s="168"/>
      <c r="EO3299" s="168"/>
      <c r="EP3299" s="168"/>
      <c r="EQ3299" s="168"/>
      <c r="ER3299" s="168"/>
      <c r="ES3299" s="168"/>
      <c r="ET3299" s="168"/>
      <c r="EU3299" s="168"/>
      <c r="EV3299" s="168"/>
      <c r="EW3299" s="168"/>
      <c r="EX3299" s="168"/>
      <c r="EY3299" s="168"/>
      <c r="EZ3299" s="168"/>
      <c r="FA3299" s="168"/>
      <c r="FB3299" s="168"/>
      <c r="FC3299" s="168"/>
      <c r="FD3299" s="168"/>
    </row>
    <row r="3300" spans="1:160" s="5" customFormat="1" ht="24.9" customHeight="1" x14ac:dyDescent="0.3">
      <c r="A3300" s="263"/>
      <c r="B3300" s="263"/>
      <c r="C3300" s="265"/>
      <c r="D3300" s="481"/>
      <c r="E3300" s="482"/>
      <c r="F3300" s="482"/>
      <c r="G3300" s="482"/>
      <c r="H3300" s="482"/>
      <c r="I3300" s="482"/>
      <c r="J3300" s="482"/>
      <c r="K3300" s="482"/>
      <c r="L3300" s="482"/>
      <c r="M3300" s="483"/>
      <c r="N3300" s="16">
        <v>14000772</v>
      </c>
      <c r="O3300" s="412" t="s">
        <v>452</v>
      </c>
      <c r="P3300" s="413"/>
      <c r="Q3300" s="8"/>
      <c r="R3300" s="8"/>
      <c r="S3300" s="8"/>
      <c r="T3300" s="9">
        <v>255</v>
      </c>
      <c r="U3300" s="17">
        <f>+T3300</f>
        <v>255</v>
      </c>
      <c r="V3300" s="33"/>
      <c r="W3300" s="57">
        <v>3</v>
      </c>
      <c r="X3300" s="86"/>
      <c r="Y3300" s="33">
        <f>+C3296</f>
        <v>60</v>
      </c>
      <c r="Z3300" s="41">
        <f>+SUMIF($N3300:$N3319,$Z$16,$U3300:$U3319)</f>
        <v>0</v>
      </c>
      <c r="AA3300" s="41">
        <f>+SUMIF($N3300:$N3319,$AA$16,$U3300:$U3319)</f>
        <v>0</v>
      </c>
      <c r="AB3300" s="41">
        <f>+SUMIF($N3300:$N3319,$AB$16,$U3300:$U3319)</f>
        <v>255</v>
      </c>
      <c r="AC3300" s="41">
        <f>+SUMIF($N3300:$N3319,$AC$16,$U3300:$U3319)</f>
        <v>240</v>
      </c>
      <c r="AD3300" s="41">
        <f>+SUMIF($N3300:$N3319,$AD$16,$U3300:$U3319)</f>
        <v>135</v>
      </c>
      <c r="AE3300" s="41">
        <f>+SUMIF($N3300:$N3319,$AE$16,$U3300:$U3319)</f>
        <v>140</v>
      </c>
      <c r="AF3300" s="41">
        <f>+SUMIF($N3300:$N3319,$AF$16,$U3300:$U3319)</f>
        <v>0</v>
      </c>
      <c r="AG3300" s="41">
        <f>+SUMIF($N3300:$N3319,$AG$16,$U3300:$U3319)</f>
        <v>0</v>
      </c>
      <c r="AH3300" s="41">
        <f>+SUMIF($N3300:$N3319,$AH$16,$U3300:$U3319)</f>
        <v>0</v>
      </c>
      <c r="AI3300" s="41">
        <f>+SUMIF($N3300:$N3319,$AI$16,$U3300:$U3319)</f>
        <v>0</v>
      </c>
      <c r="AJ3300" s="41">
        <f>+SUMIF($N3300:$N3319,$AJ$16,$U3300:$U3319)</f>
        <v>0</v>
      </c>
      <c r="AK3300" s="41">
        <f>+SUMIF($N3300:$N3319,$AK$16,$U3300:$U3319)</f>
        <v>0</v>
      </c>
      <c r="AL3300" s="41">
        <f>+SUMIF($N3300:$N3319,$AL$16,$U3300:$U3319)</f>
        <v>0</v>
      </c>
      <c r="AM3300" s="41">
        <f>+SUMIF($N3300:$N3319,$AM$16,$U3300:$U3319)</f>
        <v>0</v>
      </c>
      <c r="AN3300" s="41">
        <f>+SUMIF($N3300:$N3319,$AN$16,$U3300:$U3319)</f>
        <v>0</v>
      </c>
      <c r="AO3300" s="41">
        <f>+SUMIF($N3300:$N3319,$AO$16,$U3300:$U3319)</f>
        <v>0</v>
      </c>
      <c r="AP3300" s="41">
        <f>+SUMIF($N3300:$N3319,$AP$16,$U3300:$U3319)</f>
        <v>0</v>
      </c>
      <c r="AQ3300" s="41">
        <f>+SUMIF($N3300:$N3319,$AQ$16,$U3300:$U3319)</f>
        <v>0</v>
      </c>
      <c r="AR3300" s="41">
        <f>+SUMIF($N3300:$N3319,$AR$16,$U3300:$U3319)</f>
        <v>0</v>
      </c>
      <c r="AS3300" s="43"/>
      <c r="AT3300" s="43"/>
      <c r="AU3300" s="44"/>
      <c r="AV3300" s="33"/>
      <c r="AW3300" s="33"/>
      <c r="AX3300" s="33"/>
      <c r="AZ3300" s="141"/>
      <c r="BE3300" s="168"/>
      <c r="BF3300" s="168"/>
      <c r="BG3300" s="168"/>
      <c r="BH3300" s="168"/>
      <c r="BI3300" s="168"/>
      <c r="BJ3300" s="168"/>
      <c r="BK3300" s="168"/>
      <c r="BL3300" s="168"/>
      <c r="BM3300" s="168"/>
      <c r="DK3300" s="168"/>
      <c r="DL3300" s="168"/>
      <c r="DM3300" s="168"/>
      <c r="DN3300" s="168"/>
      <c r="DO3300" s="168"/>
      <c r="DP3300" s="168"/>
      <c r="DQ3300" s="168"/>
      <c r="DR3300" s="168"/>
      <c r="DS3300" s="168"/>
      <c r="DT3300" s="168"/>
      <c r="DU3300" s="168"/>
      <c r="DV3300" s="168"/>
      <c r="DW3300" s="168"/>
      <c r="DX3300" s="168"/>
      <c r="DY3300" s="168"/>
      <c r="DZ3300" s="168"/>
      <c r="EA3300" s="168"/>
      <c r="EB3300" s="168"/>
      <c r="EC3300" s="168"/>
      <c r="ED3300" s="168"/>
      <c r="EE3300" s="168"/>
      <c r="EF3300" s="168"/>
      <c r="EG3300" s="168"/>
      <c r="EH3300" s="168"/>
      <c r="EI3300" s="168"/>
      <c r="EJ3300" s="168"/>
      <c r="EK3300" s="168"/>
      <c r="EL3300" s="168"/>
      <c r="EM3300" s="168"/>
      <c r="EN3300" s="168"/>
      <c r="EO3300" s="168"/>
      <c r="EP3300" s="168"/>
      <c r="EQ3300" s="168"/>
      <c r="ER3300" s="168"/>
      <c r="ES3300" s="168"/>
      <c r="ET3300" s="168"/>
      <c r="EU3300" s="168"/>
      <c r="EV3300" s="168"/>
      <c r="EW3300" s="168"/>
      <c r="EX3300" s="168"/>
      <c r="EY3300" s="168"/>
      <c r="EZ3300" s="168"/>
      <c r="FA3300" s="168"/>
      <c r="FB3300" s="168"/>
      <c r="FC3300" s="168"/>
      <c r="FD3300" s="168"/>
    </row>
    <row r="3301" spans="1:160" s="5" customFormat="1" ht="24.9" customHeight="1" x14ac:dyDescent="0.3">
      <c r="A3301" s="263"/>
      <c r="B3301" s="263"/>
      <c r="C3301" s="265"/>
      <c r="D3301" s="481"/>
      <c r="E3301" s="482"/>
      <c r="F3301" s="482"/>
      <c r="G3301" s="482"/>
      <c r="H3301" s="482"/>
      <c r="I3301" s="482"/>
      <c r="J3301" s="482"/>
      <c r="K3301" s="482"/>
      <c r="L3301" s="482"/>
      <c r="M3301" s="483"/>
      <c r="N3301" s="16">
        <v>14000741</v>
      </c>
      <c r="O3301" s="412" t="s">
        <v>452</v>
      </c>
      <c r="P3301" s="413"/>
      <c r="Q3301" s="8"/>
      <c r="R3301" s="8"/>
      <c r="S3301" s="8"/>
      <c r="T3301" s="9">
        <v>240</v>
      </c>
      <c r="U3301" s="17">
        <f t="shared" ref="U3301:U3303" si="199">+T3301</f>
        <v>240</v>
      </c>
      <c r="V3301" s="33"/>
      <c r="W3301" s="57">
        <v>4</v>
      </c>
      <c r="X3301" s="86"/>
      <c r="Y3301" s="33"/>
      <c r="Z3301" s="36"/>
      <c r="AA3301" s="36"/>
      <c r="AD3301" s="33"/>
      <c r="AG3301" s="33"/>
      <c r="AH3301" s="43"/>
      <c r="AI3301" s="43"/>
      <c r="AJ3301" s="43"/>
      <c r="AK3301" s="43"/>
      <c r="AL3301" s="43"/>
      <c r="AM3301" s="43"/>
      <c r="AN3301" s="43"/>
      <c r="AO3301" s="43"/>
      <c r="AP3301" s="43"/>
      <c r="AQ3301" s="43"/>
      <c r="AR3301" s="43"/>
      <c r="AS3301" s="43"/>
      <c r="AT3301" s="43"/>
      <c r="AU3301" s="44"/>
      <c r="AV3301" s="33"/>
      <c r="AW3301" s="33"/>
      <c r="AX3301" s="33"/>
      <c r="AZ3301" s="141"/>
      <c r="BE3301" s="168"/>
      <c r="BF3301" s="168"/>
      <c r="BG3301" s="168"/>
      <c r="BH3301" s="168"/>
      <c r="BI3301" s="168"/>
      <c r="BJ3301" s="168"/>
      <c r="BK3301" s="168"/>
      <c r="BL3301" s="168"/>
      <c r="BM3301" s="168"/>
      <c r="DK3301" s="168"/>
      <c r="DL3301" s="168"/>
      <c r="DM3301" s="168"/>
      <c r="DN3301" s="168"/>
      <c r="DO3301" s="168"/>
      <c r="DP3301" s="168"/>
      <c r="DQ3301" s="168"/>
      <c r="DR3301" s="168"/>
      <c r="DS3301" s="168"/>
      <c r="DT3301" s="168"/>
      <c r="DU3301" s="168"/>
      <c r="DV3301" s="168"/>
      <c r="DW3301" s="168"/>
      <c r="DX3301" s="168"/>
      <c r="DY3301" s="168"/>
      <c r="DZ3301" s="168"/>
      <c r="EA3301" s="168"/>
      <c r="EB3301" s="168"/>
      <c r="EC3301" s="168"/>
      <c r="ED3301" s="168"/>
      <c r="EE3301" s="168"/>
      <c r="EF3301" s="168"/>
      <c r="EG3301" s="168"/>
      <c r="EH3301" s="168"/>
      <c r="EI3301" s="168"/>
      <c r="EJ3301" s="168"/>
      <c r="EK3301" s="168"/>
      <c r="EL3301" s="168"/>
      <c r="EM3301" s="168"/>
      <c r="EN3301" s="168"/>
      <c r="EO3301" s="168"/>
      <c r="EP3301" s="168"/>
      <c r="EQ3301" s="168"/>
      <c r="ER3301" s="168"/>
      <c r="ES3301" s="168"/>
      <c r="ET3301" s="168"/>
      <c r="EU3301" s="168"/>
      <c r="EV3301" s="168"/>
      <c r="EW3301" s="168"/>
      <c r="EX3301" s="168"/>
      <c r="EY3301" s="168"/>
      <c r="EZ3301" s="168"/>
      <c r="FA3301" s="168"/>
      <c r="FB3301" s="168"/>
      <c r="FC3301" s="168"/>
      <c r="FD3301" s="168"/>
    </row>
    <row r="3302" spans="1:160" s="5" customFormat="1" ht="24.9" customHeight="1" x14ac:dyDescent="0.3">
      <c r="A3302" s="263"/>
      <c r="B3302" s="263"/>
      <c r="C3302" s="265"/>
      <c r="D3302" s="481"/>
      <c r="E3302" s="482"/>
      <c r="F3302" s="482"/>
      <c r="G3302" s="482"/>
      <c r="H3302" s="482"/>
      <c r="I3302" s="482"/>
      <c r="J3302" s="482"/>
      <c r="K3302" s="482"/>
      <c r="L3302" s="482"/>
      <c r="M3302" s="483"/>
      <c r="N3302" s="16">
        <v>14000718</v>
      </c>
      <c r="O3302" s="412" t="s">
        <v>452</v>
      </c>
      <c r="P3302" s="413"/>
      <c r="Q3302" s="8"/>
      <c r="R3302" s="8"/>
      <c r="S3302" s="8"/>
      <c r="T3302" s="9">
        <v>135</v>
      </c>
      <c r="U3302" s="17">
        <f t="shared" si="199"/>
        <v>135</v>
      </c>
      <c r="V3302" s="33"/>
      <c r="W3302" s="57">
        <v>5</v>
      </c>
      <c r="X3302" s="86"/>
      <c r="Y3302" s="33"/>
      <c r="Z3302" s="36"/>
      <c r="AA3302" s="36"/>
      <c r="AD3302" s="33"/>
      <c r="AG3302" s="33"/>
      <c r="AH3302" s="43"/>
      <c r="AI3302" s="43"/>
      <c r="AJ3302" s="43"/>
      <c r="AK3302" s="43"/>
      <c r="AL3302" s="43"/>
      <c r="AM3302" s="43"/>
      <c r="AN3302" s="43"/>
      <c r="AO3302" s="43"/>
      <c r="AP3302" s="43"/>
      <c r="AQ3302" s="43"/>
      <c r="AR3302" s="43"/>
      <c r="AS3302" s="43"/>
      <c r="AT3302" s="43"/>
      <c r="AU3302" s="44"/>
      <c r="AV3302" s="33"/>
      <c r="AW3302" s="33"/>
      <c r="AX3302" s="33"/>
      <c r="AZ3302" s="141"/>
      <c r="BE3302" s="168"/>
      <c r="BF3302" s="168"/>
      <c r="BG3302" s="168"/>
      <c r="BH3302" s="168"/>
      <c r="BI3302" s="168"/>
      <c r="BJ3302" s="168"/>
      <c r="BK3302" s="168"/>
      <c r="BL3302" s="168"/>
      <c r="BM3302" s="168"/>
      <c r="DK3302" s="168"/>
      <c r="DL3302" s="168"/>
      <c r="DM3302" s="168"/>
      <c r="DN3302" s="168"/>
      <c r="DO3302" s="168"/>
      <c r="DP3302" s="168"/>
      <c r="DQ3302" s="168"/>
      <c r="DR3302" s="168"/>
      <c r="DS3302" s="168"/>
      <c r="DT3302" s="168"/>
      <c r="DU3302" s="168"/>
      <c r="DV3302" s="168"/>
      <c r="DW3302" s="168"/>
      <c r="DX3302" s="168"/>
      <c r="DY3302" s="168"/>
      <c r="DZ3302" s="168"/>
      <c r="EA3302" s="168"/>
      <c r="EB3302" s="168"/>
      <c r="EC3302" s="168"/>
      <c r="ED3302" s="168"/>
      <c r="EE3302" s="168"/>
      <c r="EF3302" s="168"/>
      <c r="EG3302" s="168"/>
      <c r="EH3302" s="168"/>
      <c r="EI3302" s="168"/>
      <c r="EJ3302" s="168"/>
      <c r="EK3302" s="168"/>
      <c r="EL3302" s="168"/>
      <c r="EM3302" s="168"/>
      <c r="EN3302" s="168"/>
      <c r="EO3302" s="168"/>
      <c r="EP3302" s="168"/>
      <c r="EQ3302" s="168"/>
      <c r="ER3302" s="168"/>
      <c r="ES3302" s="168"/>
      <c r="ET3302" s="168"/>
      <c r="EU3302" s="168"/>
      <c r="EV3302" s="168"/>
      <c r="EW3302" s="168"/>
      <c r="EX3302" s="168"/>
      <c r="EY3302" s="168"/>
      <c r="EZ3302" s="168"/>
      <c r="FA3302" s="168"/>
      <c r="FB3302" s="168"/>
      <c r="FC3302" s="168"/>
      <c r="FD3302" s="168"/>
    </row>
    <row r="3303" spans="1:160" s="5" customFormat="1" ht="24.9" customHeight="1" x14ac:dyDescent="0.3">
      <c r="A3303" s="263"/>
      <c r="B3303" s="263"/>
      <c r="C3303" s="265"/>
      <c r="D3303" s="481"/>
      <c r="E3303" s="482"/>
      <c r="F3303" s="482"/>
      <c r="G3303" s="482"/>
      <c r="H3303" s="482"/>
      <c r="I3303" s="482"/>
      <c r="J3303" s="482"/>
      <c r="K3303" s="482"/>
      <c r="L3303" s="482"/>
      <c r="M3303" s="483"/>
      <c r="N3303" s="16">
        <v>14001678</v>
      </c>
      <c r="O3303" s="412" t="s">
        <v>452</v>
      </c>
      <c r="P3303" s="413"/>
      <c r="Q3303" s="8"/>
      <c r="R3303" s="8"/>
      <c r="S3303" s="8"/>
      <c r="T3303" s="9">
        <v>140</v>
      </c>
      <c r="U3303" s="17">
        <f t="shared" si="199"/>
        <v>140</v>
      </c>
      <c r="V3303" s="33"/>
      <c r="W3303" s="57">
        <v>6</v>
      </c>
      <c r="X3303" s="86"/>
      <c r="Y3303" s="33"/>
      <c r="Z3303" s="36"/>
      <c r="AA3303" s="36"/>
      <c r="AD3303" s="33"/>
      <c r="AG3303" s="33"/>
      <c r="AH3303" s="43"/>
      <c r="AI3303" s="43"/>
      <c r="AJ3303" s="43"/>
      <c r="AK3303" s="43"/>
      <c r="AL3303" s="43"/>
      <c r="AM3303" s="43"/>
      <c r="AN3303" s="43"/>
      <c r="AO3303" s="43"/>
      <c r="AP3303" s="43"/>
      <c r="AQ3303" s="43"/>
      <c r="AR3303" s="43"/>
      <c r="AS3303" s="43"/>
      <c r="AT3303" s="43"/>
      <c r="AU3303" s="44"/>
      <c r="AV3303" s="33"/>
      <c r="AW3303" s="33"/>
      <c r="AX3303" s="33"/>
      <c r="AZ3303" s="141"/>
      <c r="BE3303" s="168"/>
      <c r="BF3303" s="168"/>
      <c r="BG3303" s="168"/>
      <c r="BH3303" s="168"/>
      <c r="BI3303" s="168"/>
      <c r="BJ3303" s="168"/>
      <c r="BK3303" s="168"/>
      <c r="BL3303" s="168"/>
      <c r="BM3303" s="168"/>
      <c r="DK3303" s="168"/>
      <c r="DL3303" s="168"/>
      <c r="DM3303" s="168"/>
      <c r="DN3303" s="168"/>
      <c r="DO3303" s="168"/>
      <c r="DP3303" s="168"/>
      <c r="DQ3303" s="168"/>
      <c r="DR3303" s="168"/>
      <c r="DS3303" s="168"/>
      <c r="DT3303" s="168"/>
      <c r="DU3303" s="168"/>
      <c r="DV3303" s="168"/>
      <c r="DW3303" s="168"/>
      <c r="DX3303" s="168"/>
      <c r="DY3303" s="168"/>
      <c r="DZ3303" s="168"/>
      <c r="EA3303" s="168"/>
      <c r="EB3303" s="168"/>
      <c r="EC3303" s="168"/>
      <c r="ED3303" s="168"/>
      <c r="EE3303" s="168"/>
      <c r="EF3303" s="168"/>
      <c r="EG3303" s="168"/>
      <c r="EH3303" s="168"/>
      <c r="EI3303" s="168"/>
      <c r="EJ3303" s="168"/>
      <c r="EK3303" s="168"/>
      <c r="EL3303" s="168"/>
      <c r="EM3303" s="168"/>
      <c r="EN3303" s="168"/>
      <c r="EO3303" s="168"/>
      <c r="EP3303" s="168"/>
      <c r="EQ3303" s="168"/>
      <c r="ER3303" s="168"/>
      <c r="ES3303" s="168"/>
      <c r="ET3303" s="168"/>
      <c r="EU3303" s="168"/>
      <c r="EV3303" s="168"/>
      <c r="EW3303" s="168"/>
      <c r="EX3303" s="168"/>
      <c r="EY3303" s="168"/>
      <c r="EZ3303" s="168"/>
      <c r="FA3303" s="168"/>
      <c r="FB3303" s="168"/>
      <c r="FC3303" s="168"/>
      <c r="FD3303" s="168"/>
    </row>
    <row r="3304" spans="1:160" s="5" customFormat="1" ht="24.9" customHeight="1" x14ac:dyDescent="0.3">
      <c r="A3304" s="263"/>
      <c r="B3304" s="263"/>
      <c r="C3304" s="265"/>
      <c r="D3304" s="481"/>
      <c r="E3304" s="482"/>
      <c r="F3304" s="482"/>
      <c r="G3304" s="482"/>
      <c r="H3304" s="482"/>
      <c r="I3304" s="482"/>
      <c r="J3304" s="482"/>
      <c r="K3304" s="482"/>
      <c r="L3304" s="482"/>
      <c r="M3304" s="483"/>
      <c r="N3304" s="16"/>
      <c r="O3304" s="412"/>
      <c r="P3304" s="413"/>
      <c r="Q3304" s="8"/>
      <c r="R3304" s="8"/>
      <c r="S3304" s="8"/>
      <c r="T3304" s="9"/>
      <c r="U3304" s="17"/>
      <c r="V3304" s="33"/>
      <c r="W3304" s="57"/>
      <c r="X3304" s="86"/>
      <c r="Y3304" s="33"/>
      <c r="Z3304" s="36"/>
      <c r="AA3304" s="36"/>
      <c r="AD3304" s="33"/>
      <c r="AG3304" s="33"/>
      <c r="AH3304" s="43"/>
      <c r="AI3304" s="43"/>
      <c r="AJ3304" s="43"/>
      <c r="AK3304" s="43"/>
      <c r="AL3304" s="43"/>
      <c r="AM3304" s="43"/>
      <c r="AN3304" s="43"/>
      <c r="AO3304" s="43"/>
      <c r="AP3304" s="43"/>
      <c r="AQ3304" s="43"/>
      <c r="AR3304" s="43"/>
      <c r="AS3304" s="43"/>
      <c r="AT3304" s="43"/>
      <c r="AU3304" s="44"/>
      <c r="AV3304" s="33"/>
      <c r="AW3304" s="33"/>
      <c r="AX3304" s="33"/>
      <c r="AZ3304" s="141"/>
      <c r="BE3304" s="168"/>
      <c r="BF3304" s="168"/>
      <c r="BG3304" s="168"/>
      <c r="BH3304" s="168"/>
      <c r="BI3304" s="168"/>
      <c r="BJ3304" s="168"/>
      <c r="BK3304" s="168"/>
      <c r="BL3304" s="168"/>
      <c r="BM3304" s="168"/>
      <c r="DK3304" s="168"/>
      <c r="DL3304" s="168"/>
      <c r="DM3304" s="168"/>
      <c r="DN3304" s="168"/>
      <c r="DO3304" s="168"/>
      <c r="DP3304" s="168"/>
      <c r="DQ3304" s="168"/>
      <c r="DR3304" s="168"/>
      <c r="DS3304" s="168"/>
      <c r="DT3304" s="168"/>
      <c r="DU3304" s="168"/>
      <c r="DV3304" s="168"/>
      <c r="DW3304" s="168"/>
      <c r="DX3304" s="168"/>
      <c r="DY3304" s="168"/>
      <c r="DZ3304" s="168"/>
      <c r="EA3304" s="168"/>
      <c r="EB3304" s="168"/>
      <c r="EC3304" s="168"/>
      <c r="ED3304" s="168"/>
      <c r="EE3304" s="168"/>
      <c r="EF3304" s="168"/>
      <c r="EG3304" s="168"/>
      <c r="EH3304" s="168"/>
      <c r="EI3304" s="168"/>
      <c r="EJ3304" s="168"/>
      <c r="EK3304" s="168"/>
      <c r="EL3304" s="168"/>
      <c r="EM3304" s="168"/>
      <c r="EN3304" s="168"/>
      <c r="EO3304" s="168"/>
      <c r="EP3304" s="168"/>
      <c r="EQ3304" s="168"/>
      <c r="ER3304" s="168"/>
      <c r="ES3304" s="168"/>
      <c r="ET3304" s="168"/>
      <c r="EU3304" s="168"/>
      <c r="EV3304" s="168"/>
      <c r="EW3304" s="168"/>
      <c r="EX3304" s="168"/>
      <c r="EY3304" s="168"/>
      <c r="EZ3304" s="168"/>
      <c r="FA3304" s="168"/>
      <c r="FB3304" s="168"/>
      <c r="FC3304" s="168"/>
      <c r="FD3304" s="168"/>
    </row>
    <row r="3305" spans="1:160" s="5" customFormat="1" ht="24.9" customHeight="1" x14ac:dyDescent="0.3">
      <c r="A3305" s="263"/>
      <c r="B3305" s="263"/>
      <c r="C3305" s="265"/>
      <c r="D3305" s="481"/>
      <c r="E3305" s="482"/>
      <c r="F3305" s="482"/>
      <c r="G3305" s="482"/>
      <c r="H3305" s="482"/>
      <c r="I3305" s="482"/>
      <c r="J3305" s="482"/>
      <c r="K3305" s="482"/>
      <c r="L3305" s="482"/>
      <c r="M3305" s="483"/>
      <c r="N3305" s="16"/>
      <c r="O3305" s="412"/>
      <c r="P3305" s="413"/>
      <c r="Q3305" s="8"/>
      <c r="R3305" s="8"/>
      <c r="S3305" s="8"/>
      <c r="T3305" s="9"/>
      <c r="U3305" s="17"/>
      <c r="V3305" s="33"/>
      <c r="W3305" s="57"/>
      <c r="X3305" s="86"/>
      <c r="Y3305" s="33"/>
      <c r="Z3305" s="36"/>
      <c r="AA3305" s="36"/>
      <c r="AD3305" s="33"/>
      <c r="AG3305" s="33"/>
      <c r="AH3305" s="43"/>
      <c r="AI3305" s="43"/>
      <c r="AJ3305" s="43"/>
      <c r="AK3305" s="43"/>
      <c r="AL3305" s="43"/>
      <c r="AM3305" s="43"/>
      <c r="AN3305" s="43"/>
      <c r="AO3305" s="43"/>
      <c r="AP3305" s="43"/>
      <c r="AQ3305" s="43"/>
      <c r="AR3305" s="43"/>
      <c r="AS3305" s="43"/>
      <c r="AT3305" s="43"/>
      <c r="AU3305" s="44"/>
      <c r="AV3305" s="33"/>
      <c r="AW3305" s="33"/>
      <c r="AX3305" s="33"/>
      <c r="AZ3305" s="141"/>
      <c r="BE3305" s="168"/>
      <c r="BF3305" s="168"/>
      <c r="BG3305" s="168"/>
      <c r="BH3305" s="168"/>
      <c r="BI3305" s="168"/>
      <c r="BJ3305" s="168"/>
      <c r="BK3305" s="168"/>
      <c r="BL3305" s="168"/>
      <c r="BM3305" s="168"/>
      <c r="DK3305" s="168"/>
      <c r="DL3305" s="168"/>
      <c r="DM3305" s="168"/>
      <c r="DN3305" s="168"/>
      <c r="DO3305" s="168"/>
      <c r="DP3305" s="168"/>
      <c r="DQ3305" s="168"/>
      <c r="DR3305" s="168"/>
      <c r="DS3305" s="168"/>
      <c r="DT3305" s="168"/>
      <c r="DU3305" s="168"/>
      <c r="DV3305" s="168"/>
      <c r="DW3305" s="168"/>
      <c r="DX3305" s="168"/>
      <c r="DY3305" s="168"/>
      <c r="DZ3305" s="168"/>
      <c r="EA3305" s="168"/>
      <c r="EB3305" s="168"/>
      <c r="EC3305" s="168"/>
      <c r="ED3305" s="168"/>
      <c r="EE3305" s="168"/>
      <c r="EF3305" s="168"/>
      <c r="EG3305" s="168"/>
      <c r="EH3305" s="168"/>
      <c r="EI3305" s="168"/>
      <c r="EJ3305" s="168"/>
      <c r="EK3305" s="168"/>
      <c r="EL3305" s="168"/>
      <c r="EM3305" s="168"/>
      <c r="EN3305" s="168"/>
      <c r="EO3305" s="168"/>
      <c r="EP3305" s="168"/>
      <c r="EQ3305" s="168"/>
      <c r="ER3305" s="168"/>
      <c r="ES3305" s="168"/>
      <c r="ET3305" s="168"/>
      <c r="EU3305" s="168"/>
      <c r="EV3305" s="168"/>
      <c r="EW3305" s="168"/>
      <c r="EX3305" s="168"/>
      <c r="EY3305" s="168"/>
      <c r="EZ3305" s="168"/>
      <c r="FA3305" s="168"/>
      <c r="FB3305" s="168"/>
      <c r="FC3305" s="168"/>
      <c r="FD3305" s="168"/>
    </row>
    <row r="3306" spans="1:160" s="5" customFormat="1" ht="24.9" customHeight="1" x14ac:dyDescent="0.3">
      <c r="A3306" s="263"/>
      <c r="B3306" s="263"/>
      <c r="C3306" s="265"/>
      <c r="D3306" s="481"/>
      <c r="E3306" s="482"/>
      <c r="F3306" s="482"/>
      <c r="G3306" s="482"/>
      <c r="H3306" s="482"/>
      <c r="I3306" s="482"/>
      <c r="J3306" s="482"/>
      <c r="K3306" s="482"/>
      <c r="L3306" s="482"/>
      <c r="M3306" s="483"/>
      <c r="N3306" s="16"/>
      <c r="O3306" s="412"/>
      <c r="P3306" s="413"/>
      <c r="Q3306" s="8"/>
      <c r="R3306" s="8"/>
      <c r="S3306" s="8"/>
      <c r="T3306" s="9"/>
      <c r="U3306" s="17"/>
      <c r="V3306" s="33"/>
      <c r="W3306" s="57"/>
      <c r="X3306" s="86"/>
      <c r="Y3306" s="33"/>
      <c r="Z3306" s="36"/>
      <c r="AA3306" s="36"/>
      <c r="AD3306" s="33"/>
      <c r="AG3306" s="33"/>
      <c r="AH3306" s="43"/>
      <c r="AI3306" s="43"/>
      <c r="AJ3306" s="43"/>
      <c r="AK3306" s="43"/>
      <c r="AL3306" s="43"/>
      <c r="AM3306" s="43"/>
      <c r="AN3306" s="43"/>
      <c r="AO3306" s="43"/>
      <c r="AP3306" s="43"/>
      <c r="AQ3306" s="43"/>
      <c r="AR3306" s="43"/>
      <c r="AS3306" s="43"/>
      <c r="AT3306" s="43"/>
      <c r="AU3306" s="44"/>
      <c r="AV3306" s="33"/>
      <c r="AW3306" s="33"/>
      <c r="AX3306" s="33"/>
      <c r="AZ3306" s="141"/>
      <c r="BE3306" s="168"/>
      <c r="BF3306" s="168"/>
      <c r="BG3306" s="168"/>
      <c r="BH3306" s="168"/>
      <c r="BI3306" s="168"/>
      <c r="BJ3306" s="168"/>
      <c r="BK3306" s="168"/>
      <c r="BL3306" s="168"/>
      <c r="BM3306" s="168"/>
      <c r="DK3306" s="168"/>
      <c r="DL3306" s="168"/>
      <c r="DM3306" s="168"/>
      <c r="DN3306" s="168"/>
      <c r="DO3306" s="168"/>
      <c r="DP3306" s="168"/>
      <c r="DQ3306" s="168"/>
      <c r="DR3306" s="168"/>
      <c r="DS3306" s="168"/>
      <c r="DT3306" s="168"/>
      <c r="DU3306" s="168"/>
      <c r="DV3306" s="168"/>
      <c r="DW3306" s="168"/>
      <c r="DX3306" s="168"/>
      <c r="DY3306" s="168"/>
      <c r="DZ3306" s="168"/>
      <c r="EA3306" s="168"/>
      <c r="EB3306" s="168"/>
      <c r="EC3306" s="168"/>
      <c r="ED3306" s="168"/>
      <c r="EE3306" s="168"/>
      <c r="EF3306" s="168"/>
      <c r="EG3306" s="168"/>
      <c r="EH3306" s="168"/>
      <c r="EI3306" s="168"/>
      <c r="EJ3306" s="168"/>
      <c r="EK3306" s="168"/>
      <c r="EL3306" s="168"/>
      <c r="EM3306" s="168"/>
      <c r="EN3306" s="168"/>
      <c r="EO3306" s="168"/>
      <c r="EP3306" s="168"/>
      <c r="EQ3306" s="168"/>
      <c r="ER3306" s="168"/>
      <c r="ES3306" s="168"/>
      <c r="ET3306" s="168"/>
      <c r="EU3306" s="168"/>
      <c r="EV3306" s="168"/>
      <c r="EW3306" s="168"/>
      <c r="EX3306" s="168"/>
      <c r="EY3306" s="168"/>
      <c r="EZ3306" s="168"/>
      <c r="FA3306" s="168"/>
      <c r="FB3306" s="168"/>
      <c r="FC3306" s="168"/>
      <c r="FD3306" s="168"/>
    </row>
    <row r="3307" spans="1:160" s="5" customFormat="1" ht="24.9" customHeight="1" x14ac:dyDescent="0.3">
      <c r="A3307" s="263"/>
      <c r="B3307" s="263"/>
      <c r="C3307" s="265"/>
      <c r="D3307" s="481"/>
      <c r="E3307" s="482"/>
      <c r="F3307" s="482"/>
      <c r="G3307" s="482"/>
      <c r="H3307" s="482"/>
      <c r="I3307" s="482"/>
      <c r="J3307" s="482"/>
      <c r="K3307" s="482"/>
      <c r="L3307" s="482"/>
      <c r="M3307" s="483"/>
      <c r="N3307" s="16"/>
      <c r="O3307" s="412"/>
      <c r="P3307" s="413"/>
      <c r="Q3307" s="8"/>
      <c r="R3307" s="8"/>
      <c r="S3307" s="8"/>
      <c r="T3307" s="9"/>
      <c r="U3307" s="17"/>
      <c r="V3307" s="33"/>
      <c r="W3307" s="57"/>
      <c r="X3307" s="86"/>
      <c r="Y3307" s="33"/>
      <c r="Z3307" s="36"/>
      <c r="AA3307" s="36"/>
      <c r="AD3307" s="33"/>
      <c r="AG3307" s="33"/>
      <c r="AH3307" s="43"/>
      <c r="AI3307" s="43"/>
      <c r="AJ3307" s="43"/>
      <c r="AK3307" s="43"/>
      <c r="AL3307" s="43"/>
      <c r="AM3307" s="43"/>
      <c r="AN3307" s="43"/>
      <c r="AO3307" s="43"/>
      <c r="AP3307" s="43"/>
      <c r="AQ3307" s="43"/>
      <c r="AR3307" s="43"/>
      <c r="AS3307" s="43"/>
      <c r="AT3307" s="43"/>
      <c r="AU3307" s="44"/>
      <c r="AV3307" s="33"/>
      <c r="AW3307" s="33"/>
      <c r="AX3307" s="33"/>
      <c r="AZ3307" s="141"/>
      <c r="BE3307" s="168"/>
      <c r="BF3307" s="168"/>
      <c r="BG3307" s="168"/>
      <c r="BH3307" s="168"/>
      <c r="BI3307" s="168"/>
      <c r="BJ3307" s="168"/>
      <c r="BK3307" s="168"/>
      <c r="BL3307" s="168"/>
      <c r="BM3307" s="168"/>
      <c r="DK3307" s="168"/>
      <c r="DL3307" s="168"/>
      <c r="DM3307" s="168"/>
      <c r="DN3307" s="168"/>
      <c r="DO3307" s="168"/>
      <c r="DP3307" s="168"/>
      <c r="DQ3307" s="168"/>
      <c r="DR3307" s="168"/>
      <c r="DS3307" s="168"/>
      <c r="DT3307" s="168"/>
      <c r="DU3307" s="168"/>
      <c r="DV3307" s="168"/>
      <c r="DW3307" s="168"/>
      <c r="DX3307" s="168"/>
      <c r="DY3307" s="168"/>
      <c r="DZ3307" s="168"/>
      <c r="EA3307" s="168"/>
      <c r="EB3307" s="168"/>
      <c r="EC3307" s="168"/>
      <c r="ED3307" s="168"/>
      <c r="EE3307" s="168"/>
      <c r="EF3307" s="168"/>
      <c r="EG3307" s="168"/>
      <c r="EH3307" s="168"/>
      <c r="EI3307" s="168"/>
      <c r="EJ3307" s="168"/>
      <c r="EK3307" s="168"/>
      <c r="EL3307" s="168"/>
      <c r="EM3307" s="168"/>
      <c r="EN3307" s="168"/>
      <c r="EO3307" s="168"/>
      <c r="EP3307" s="168"/>
      <c r="EQ3307" s="168"/>
      <c r="ER3307" s="168"/>
      <c r="ES3307" s="168"/>
      <c r="ET3307" s="168"/>
      <c r="EU3307" s="168"/>
      <c r="EV3307" s="168"/>
      <c r="EW3307" s="168"/>
      <c r="EX3307" s="168"/>
      <c r="EY3307" s="168"/>
      <c r="EZ3307" s="168"/>
      <c r="FA3307" s="168"/>
      <c r="FB3307" s="168"/>
      <c r="FC3307" s="168"/>
      <c r="FD3307" s="168"/>
    </row>
    <row r="3308" spans="1:160" s="5" customFormat="1" ht="24.9" customHeight="1" x14ac:dyDescent="0.3">
      <c r="A3308" s="263"/>
      <c r="B3308" s="263"/>
      <c r="C3308" s="265"/>
      <c r="D3308" s="481"/>
      <c r="E3308" s="482"/>
      <c r="F3308" s="482"/>
      <c r="G3308" s="482"/>
      <c r="H3308" s="482"/>
      <c r="I3308" s="482"/>
      <c r="J3308" s="482"/>
      <c r="K3308" s="482"/>
      <c r="L3308" s="482"/>
      <c r="M3308" s="483"/>
      <c r="N3308" s="16"/>
      <c r="O3308" s="412"/>
      <c r="P3308" s="413"/>
      <c r="Q3308" s="8"/>
      <c r="R3308" s="8"/>
      <c r="S3308" s="8"/>
      <c r="T3308" s="9"/>
      <c r="U3308" s="17"/>
      <c r="V3308" s="33"/>
      <c r="W3308" s="57"/>
      <c r="X3308" s="86"/>
      <c r="Y3308" s="33"/>
      <c r="Z3308" s="36"/>
      <c r="AA3308" s="36"/>
      <c r="AD3308" s="33"/>
      <c r="AG3308" s="33"/>
      <c r="AH3308" s="43"/>
      <c r="AI3308" s="43"/>
      <c r="AJ3308" s="43"/>
      <c r="AK3308" s="43"/>
      <c r="AL3308" s="43"/>
      <c r="AM3308" s="43"/>
      <c r="AN3308" s="43"/>
      <c r="AO3308" s="43"/>
      <c r="AP3308" s="43"/>
      <c r="AQ3308" s="43"/>
      <c r="AR3308" s="43"/>
      <c r="AS3308" s="43"/>
      <c r="AT3308" s="43"/>
      <c r="AU3308" s="44"/>
      <c r="AV3308" s="33"/>
      <c r="AW3308" s="33"/>
      <c r="AX3308" s="33"/>
      <c r="AZ3308" s="141"/>
      <c r="BE3308" s="168"/>
      <c r="BF3308" s="168"/>
      <c r="BG3308" s="168"/>
      <c r="BH3308" s="168"/>
      <c r="BI3308" s="168"/>
      <c r="BJ3308" s="168"/>
      <c r="BK3308" s="168"/>
      <c r="BL3308" s="168"/>
      <c r="BM3308" s="168"/>
      <c r="DK3308" s="168"/>
      <c r="DL3308" s="168"/>
      <c r="DM3308" s="168"/>
      <c r="DN3308" s="168"/>
      <c r="DO3308" s="168"/>
      <c r="DP3308" s="168"/>
      <c r="DQ3308" s="168"/>
      <c r="DR3308" s="168"/>
      <c r="DS3308" s="168"/>
      <c r="DT3308" s="168"/>
      <c r="DU3308" s="168"/>
      <c r="DV3308" s="168"/>
      <c r="DW3308" s="168"/>
      <c r="DX3308" s="168"/>
      <c r="DY3308" s="168"/>
      <c r="DZ3308" s="168"/>
      <c r="EA3308" s="168"/>
      <c r="EB3308" s="168"/>
      <c r="EC3308" s="168"/>
      <c r="ED3308" s="168"/>
      <c r="EE3308" s="168"/>
      <c r="EF3308" s="168"/>
      <c r="EG3308" s="168"/>
      <c r="EH3308" s="168"/>
      <c r="EI3308" s="168"/>
      <c r="EJ3308" s="168"/>
      <c r="EK3308" s="168"/>
      <c r="EL3308" s="168"/>
      <c r="EM3308" s="168"/>
      <c r="EN3308" s="168"/>
      <c r="EO3308" s="168"/>
      <c r="EP3308" s="168"/>
      <c r="EQ3308" s="168"/>
      <c r="ER3308" s="168"/>
      <c r="ES3308" s="168"/>
      <c r="ET3308" s="168"/>
      <c r="EU3308" s="168"/>
      <c r="EV3308" s="168"/>
      <c r="EW3308" s="168"/>
      <c r="EX3308" s="168"/>
      <c r="EY3308" s="168"/>
      <c r="EZ3308" s="168"/>
      <c r="FA3308" s="168"/>
      <c r="FB3308" s="168"/>
      <c r="FC3308" s="168"/>
      <c r="FD3308" s="168"/>
    </row>
    <row r="3309" spans="1:160" s="5" customFormat="1" ht="24.9" customHeight="1" x14ac:dyDescent="0.3">
      <c r="A3309" s="263"/>
      <c r="B3309" s="263"/>
      <c r="C3309" s="265"/>
      <c r="D3309" s="481"/>
      <c r="E3309" s="482"/>
      <c r="F3309" s="482"/>
      <c r="G3309" s="482"/>
      <c r="H3309" s="482"/>
      <c r="I3309" s="482"/>
      <c r="J3309" s="482"/>
      <c r="K3309" s="482"/>
      <c r="L3309" s="482"/>
      <c r="M3309" s="483"/>
      <c r="N3309" s="16"/>
      <c r="O3309" s="412"/>
      <c r="P3309" s="413"/>
      <c r="Q3309" s="8"/>
      <c r="R3309" s="8"/>
      <c r="S3309" s="8"/>
      <c r="T3309" s="9"/>
      <c r="U3309" s="17"/>
      <c r="V3309" s="33"/>
      <c r="W3309" s="57"/>
      <c r="X3309" s="86"/>
      <c r="Y3309" s="33"/>
      <c r="Z3309" s="36"/>
      <c r="AA3309" s="36"/>
      <c r="AD3309" s="33"/>
      <c r="AG3309" s="33"/>
      <c r="AH3309" s="43"/>
      <c r="AI3309" s="43"/>
      <c r="AJ3309" s="43"/>
      <c r="AK3309" s="43"/>
      <c r="AL3309" s="43"/>
      <c r="AM3309" s="43"/>
      <c r="AN3309" s="43"/>
      <c r="AO3309" s="43"/>
      <c r="AP3309" s="43"/>
      <c r="AQ3309" s="43"/>
      <c r="AR3309" s="43"/>
      <c r="AS3309" s="43"/>
      <c r="AT3309" s="43"/>
      <c r="AU3309" s="44"/>
      <c r="AV3309" s="33"/>
      <c r="AW3309" s="33"/>
      <c r="AX3309" s="33"/>
      <c r="AZ3309" s="141"/>
      <c r="BE3309" s="168"/>
      <c r="BF3309" s="168"/>
      <c r="BG3309" s="168"/>
      <c r="BH3309" s="168"/>
      <c r="BI3309" s="168"/>
      <c r="BJ3309" s="168"/>
      <c r="BK3309" s="168"/>
      <c r="BL3309" s="168"/>
      <c r="BM3309" s="168"/>
      <c r="DK3309" s="168"/>
      <c r="DL3309" s="168"/>
      <c r="DM3309" s="168"/>
      <c r="DN3309" s="168"/>
      <c r="DO3309" s="168"/>
      <c r="DP3309" s="168"/>
      <c r="DQ3309" s="168"/>
      <c r="DR3309" s="168"/>
      <c r="DS3309" s="168"/>
      <c r="DT3309" s="168"/>
      <c r="DU3309" s="168"/>
      <c r="DV3309" s="168"/>
      <c r="DW3309" s="168"/>
      <c r="DX3309" s="168"/>
      <c r="DY3309" s="168"/>
      <c r="DZ3309" s="168"/>
      <c r="EA3309" s="168"/>
      <c r="EB3309" s="168"/>
      <c r="EC3309" s="168"/>
      <c r="ED3309" s="168"/>
      <c r="EE3309" s="168"/>
      <c r="EF3309" s="168"/>
      <c r="EG3309" s="168"/>
      <c r="EH3309" s="168"/>
      <c r="EI3309" s="168"/>
      <c r="EJ3309" s="168"/>
      <c r="EK3309" s="168"/>
      <c r="EL3309" s="168"/>
      <c r="EM3309" s="168"/>
      <c r="EN3309" s="168"/>
      <c r="EO3309" s="168"/>
      <c r="EP3309" s="168"/>
      <c r="EQ3309" s="168"/>
      <c r="ER3309" s="168"/>
      <c r="ES3309" s="168"/>
      <c r="ET3309" s="168"/>
      <c r="EU3309" s="168"/>
      <c r="EV3309" s="168"/>
      <c r="EW3309" s="168"/>
      <c r="EX3309" s="168"/>
      <c r="EY3309" s="168"/>
      <c r="EZ3309" s="168"/>
      <c r="FA3309" s="168"/>
      <c r="FB3309" s="168"/>
      <c r="FC3309" s="168"/>
      <c r="FD3309" s="168"/>
    </row>
    <row r="3310" spans="1:160" s="5" customFormat="1" ht="24.9" customHeight="1" x14ac:dyDescent="0.3">
      <c r="A3310" s="263"/>
      <c r="B3310" s="263"/>
      <c r="C3310" s="265"/>
      <c r="D3310" s="481"/>
      <c r="E3310" s="482"/>
      <c r="F3310" s="482"/>
      <c r="G3310" s="482"/>
      <c r="H3310" s="482"/>
      <c r="I3310" s="482"/>
      <c r="J3310" s="482"/>
      <c r="K3310" s="482"/>
      <c r="L3310" s="482"/>
      <c r="M3310" s="483"/>
      <c r="N3310" s="16"/>
      <c r="O3310" s="412"/>
      <c r="P3310" s="413"/>
      <c r="Q3310" s="8"/>
      <c r="R3310" s="8"/>
      <c r="S3310" s="8"/>
      <c r="T3310" s="9"/>
      <c r="U3310" s="17"/>
      <c r="V3310" s="33"/>
      <c r="W3310" s="57"/>
      <c r="X3310" s="86"/>
      <c r="Y3310" s="33"/>
      <c r="Z3310" s="36"/>
      <c r="AA3310" s="36"/>
      <c r="AD3310" s="33"/>
      <c r="AG3310" s="33"/>
      <c r="AH3310" s="43"/>
      <c r="AI3310" s="43"/>
      <c r="AJ3310" s="43"/>
      <c r="AK3310" s="43"/>
      <c r="AL3310" s="43"/>
      <c r="AM3310" s="43"/>
      <c r="AN3310" s="43"/>
      <c r="AO3310" s="43"/>
      <c r="AP3310" s="43"/>
      <c r="AQ3310" s="43"/>
      <c r="AR3310" s="43"/>
      <c r="AS3310" s="43"/>
      <c r="AT3310" s="43"/>
      <c r="AU3310" s="44"/>
      <c r="AV3310" s="33"/>
      <c r="AW3310" s="33"/>
      <c r="AX3310" s="33"/>
      <c r="AZ3310" s="141"/>
      <c r="BE3310" s="168"/>
      <c r="BF3310" s="168"/>
      <c r="BG3310" s="168"/>
      <c r="BH3310" s="168"/>
      <c r="BI3310" s="168"/>
      <c r="BJ3310" s="168"/>
      <c r="BK3310" s="168"/>
      <c r="BL3310" s="168"/>
      <c r="BM3310" s="168"/>
      <c r="DK3310" s="168"/>
      <c r="DL3310" s="168"/>
      <c r="DM3310" s="168"/>
      <c r="DN3310" s="168"/>
      <c r="DO3310" s="168"/>
      <c r="DP3310" s="168"/>
      <c r="DQ3310" s="168"/>
      <c r="DR3310" s="168"/>
      <c r="DS3310" s="168"/>
      <c r="DT3310" s="168"/>
      <c r="DU3310" s="168"/>
      <c r="DV3310" s="168"/>
      <c r="DW3310" s="168"/>
      <c r="DX3310" s="168"/>
      <c r="DY3310" s="168"/>
      <c r="DZ3310" s="168"/>
      <c r="EA3310" s="168"/>
      <c r="EB3310" s="168"/>
      <c r="EC3310" s="168"/>
      <c r="ED3310" s="168"/>
      <c r="EE3310" s="168"/>
      <c r="EF3310" s="168"/>
      <c r="EG3310" s="168"/>
      <c r="EH3310" s="168"/>
      <c r="EI3310" s="168"/>
      <c r="EJ3310" s="168"/>
      <c r="EK3310" s="168"/>
      <c r="EL3310" s="168"/>
      <c r="EM3310" s="168"/>
      <c r="EN3310" s="168"/>
      <c r="EO3310" s="168"/>
      <c r="EP3310" s="168"/>
      <c r="EQ3310" s="168"/>
      <c r="ER3310" s="168"/>
      <c r="ES3310" s="168"/>
      <c r="ET3310" s="168"/>
      <c r="EU3310" s="168"/>
      <c r="EV3310" s="168"/>
      <c r="EW3310" s="168"/>
      <c r="EX3310" s="168"/>
      <c r="EY3310" s="168"/>
      <c r="EZ3310" s="168"/>
      <c r="FA3310" s="168"/>
      <c r="FB3310" s="168"/>
      <c r="FC3310" s="168"/>
      <c r="FD3310" s="168"/>
    </row>
    <row r="3311" spans="1:160" s="5" customFormat="1" ht="24.9" customHeight="1" x14ac:dyDescent="0.3">
      <c r="A3311" s="263"/>
      <c r="B3311" s="263"/>
      <c r="C3311" s="265"/>
      <c r="D3311" s="481"/>
      <c r="E3311" s="482"/>
      <c r="F3311" s="482"/>
      <c r="G3311" s="482"/>
      <c r="H3311" s="482"/>
      <c r="I3311" s="482"/>
      <c r="J3311" s="482"/>
      <c r="K3311" s="482"/>
      <c r="L3311" s="482"/>
      <c r="M3311" s="483"/>
      <c r="N3311" s="16"/>
      <c r="O3311" s="412"/>
      <c r="P3311" s="413"/>
      <c r="Q3311" s="8"/>
      <c r="R3311" s="8"/>
      <c r="S3311" s="8"/>
      <c r="T3311" s="9"/>
      <c r="U3311" s="17"/>
      <c r="V3311" s="33"/>
      <c r="W3311" s="57"/>
      <c r="X3311" s="86"/>
      <c r="Y3311" s="33"/>
      <c r="Z3311" s="36"/>
      <c r="AA3311" s="36"/>
      <c r="AD3311" s="33"/>
      <c r="AG3311" s="33"/>
      <c r="AH3311" s="43"/>
      <c r="AI3311" s="43"/>
      <c r="AJ3311" s="43"/>
      <c r="AK3311" s="43"/>
      <c r="AL3311" s="43"/>
      <c r="AM3311" s="43"/>
      <c r="AN3311" s="43"/>
      <c r="AO3311" s="43"/>
      <c r="AP3311" s="43"/>
      <c r="AQ3311" s="43"/>
      <c r="AR3311" s="43"/>
      <c r="AS3311" s="43"/>
      <c r="AT3311" s="43"/>
      <c r="AU3311" s="44"/>
      <c r="AV3311" s="33"/>
      <c r="AW3311" s="33"/>
      <c r="AX3311" s="33"/>
      <c r="AZ3311" s="141"/>
      <c r="BE3311" s="168"/>
      <c r="BF3311" s="168"/>
      <c r="BG3311" s="168"/>
      <c r="BH3311" s="168"/>
      <c r="BI3311" s="168"/>
      <c r="BJ3311" s="168"/>
      <c r="BK3311" s="168"/>
      <c r="BL3311" s="168"/>
      <c r="BM3311" s="168"/>
      <c r="DK3311" s="168"/>
      <c r="DL3311" s="168"/>
      <c r="DM3311" s="168"/>
      <c r="DN3311" s="168"/>
      <c r="DO3311" s="168"/>
      <c r="DP3311" s="168"/>
      <c r="DQ3311" s="168"/>
      <c r="DR3311" s="168"/>
      <c r="DS3311" s="168"/>
      <c r="DT3311" s="168"/>
      <c r="DU3311" s="168"/>
      <c r="DV3311" s="168"/>
      <c r="DW3311" s="168"/>
      <c r="DX3311" s="168"/>
      <c r="DY3311" s="168"/>
      <c r="DZ3311" s="168"/>
      <c r="EA3311" s="168"/>
      <c r="EB3311" s="168"/>
      <c r="EC3311" s="168"/>
      <c r="ED3311" s="168"/>
      <c r="EE3311" s="168"/>
      <c r="EF3311" s="168"/>
      <c r="EG3311" s="168"/>
      <c r="EH3311" s="168"/>
      <c r="EI3311" s="168"/>
      <c r="EJ3311" s="168"/>
      <c r="EK3311" s="168"/>
      <c r="EL3311" s="168"/>
      <c r="EM3311" s="168"/>
      <c r="EN3311" s="168"/>
      <c r="EO3311" s="168"/>
      <c r="EP3311" s="168"/>
      <c r="EQ3311" s="168"/>
      <c r="ER3311" s="168"/>
      <c r="ES3311" s="168"/>
      <c r="ET3311" s="168"/>
      <c r="EU3311" s="168"/>
      <c r="EV3311" s="168"/>
      <c r="EW3311" s="168"/>
      <c r="EX3311" s="168"/>
      <c r="EY3311" s="168"/>
      <c r="EZ3311" s="168"/>
      <c r="FA3311" s="168"/>
      <c r="FB3311" s="168"/>
      <c r="FC3311" s="168"/>
      <c r="FD3311" s="168"/>
    </row>
    <row r="3312" spans="1:160" s="5" customFormat="1" ht="24.9" customHeight="1" x14ac:dyDescent="0.3">
      <c r="A3312" s="263"/>
      <c r="B3312" s="263"/>
      <c r="C3312" s="265"/>
      <c r="D3312" s="481"/>
      <c r="E3312" s="482"/>
      <c r="F3312" s="482"/>
      <c r="G3312" s="482"/>
      <c r="H3312" s="482"/>
      <c r="I3312" s="482"/>
      <c r="J3312" s="482"/>
      <c r="K3312" s="482"/>
      <c r="L3312" s="482"/>
      <c r="M3312" s="483"/>
      <c r="N3312" s="16"/>
      <c r="O3312" s="412"/>
      <c r="P3312" s="413"/>
      <c r="Q3312" s="8"/>
      <c r="R3312" s="8"/>
      <c r="S3312" s="8"/>
      <c r="T3312" s="9"/>
      <c r="U3312" s="17"/>
      <c r="V3312" s="33"/>
      <c r="W3312" s="57"/>
      <c r="X3312" s="86"/>
      <c r="Y3312" s="33"/>
      <c r="Z3312" s="36"/>
      <c r="AA3312" s="36"/>
      <c r="AD3312" s="33"/>
      <c r="AG3312" s="33"/>
      <c r="AH3312" s="43"/>
      <c r="AI3312" s="43"/>
      <c r="AJ3312" s="43"/>
      <c r="AK3312" s="43"/>
      <c r="AL3312" s="43"/>
      <c r="AM3312" s="43"/>
      <c r="AN3312" s="43"/>
      <c r="AO3312" s="43"/>
      <c r="AP3312" s="43"/>
      <c r="AQ3312" s="43"/>
      <c r="AR3312" s="43"/>
      <c r="AS3312" s="43"/>
      <c r="AT3312" s="43"/>
      <c r="AU3312" s="44"/>
      <c r="AV3312" s="33"/>
      <c r="AW3312" s="33"/>
      <c r="AX3312" s="33"/>
      <c r="AZ3312" s="141"/>
      <c r="BE3312" s="168"/>
      <c r="BF3312" s="168"/>
      <c r="BG3312" s="168"/>
      <c r="BH3312" s="168"/>
      <c r="BI3312" s="168"/>
      <c r="BJ3312" s="168"/>
      <c r="BK3312" s="168"/>
      <c r="BL3312" s="168"/>
      <c r="BM3312" s="168"/>
      <c r="DK3312" s="168"/>
      <c r="DL3312" s="168"/>
      <c r="DM3312" s="168"/>
      <c r="DN3312" s="168"/>
      <c r="DO3312" s="168"/>
      <c r="DP3312" s="168"/>
      <c r="DQ3312" s="168"/>
      <c r="DR3312" s="168"/>
      <c r="DS3312" s="168"/>
      <c r="DT3312" s="168"/>
      <c r="DU3312" s="168"/>
      <c r="DV3312" s="168"/>
      <c r="DW3312" s="168"/>
      <c r="DX3312" s="168"/>
      <c r="DY3312" s="168"/>
      <c r="DZ3312" s="168"/>
      <c r="EA3312" s="168"/>
      <c r="EB3312" s="168"/>
      <c r="EC3312" s="168"/>
      <c r="ED3312" s="168"/>
      <c r="EE3312" s="168"/>
      <c r="EF3312" s="168"/>
      <c r="EG3312" s="168"/>
      <c r="EH3312" s="168"/>
      <c r="EI3312" s="168"/>
      <c r="EJ3312" s="168"/>
      <c r="EK3312" s="168"/>
      <c r="EL3312" s="168"/>
      <c r="EM3312" s="168"/>
      <c r="EN3312" s="168"/>
      <c r="EO3312" s="168"/>
      <c r="EP3312" s="168"/>
      <c r="EQ3312" s="168"/>
      <c r="ER3312" s="168"/>
      <c r="ES3312" s="168"/>
      <c r="ET3312" s="168"/>
      <c r="EU3312" s="168"/>
      <c r="EV3312" s="168"/>
      <c r="EW3312" s="168"/>
      <c r="EX3312" s="168"/>
      <c r="EY3312" s="168"/>
      <c r="EZ3312" s="168"/>
      <c r="FA3312" s="168"/>
      <c r="FB3312" s="168"/>
      <c r="FC3312" s="168"/>
      <c r="FD3312" s="168"/>
    </row>
    <row r="3313" spans="1:160" s="5" customFormat="1" ht="24.9" customHeight="1" x14ac:dyDescent="0.3">
      <c r="A3313" s="263"/>
      <c r="B3313" s="263"/>
      <c r="C3313" s="265"/>
      <c r="D3313" s="481"/>
      <c r="E3313" s="482"/>
      <c r="F3313" s="482"/>
      <c r="G3313" s="482"/>
      <c r="H3313" s="482"/>
      <c r="I3313" s="482"/>
      <c r="J3313" s="482"/>
      <c r="K3313" s="482"/>
      <c r="L3313" s="482"/>
      <c r="M3313" s="483"/>
      <c r="N3313" s="16"/>
      <c r="O3313" s="412"/>
      <c r="P3313" s="413"/>
      <c r="Q3313" s="8"/>
      <c r="R3313" s="8"/>
      <c r="S3313" s="8"/>
      <c r="T3313" s="9"/>
      <c r="U3313" s="17"/>
      <c r="V3313" s="33"/>
      <c r="W3313" s="57"/>
      <c r="X3313" s="86"/>
      <c r="Y3313" s="33"/>
      <c r="Z3313" s="36"/>
      <c r="AA3313" s="36"/>
      <c r="AD3313" s="33"/>
      <c r="AG3313" s="33"/>
      <c r="AH3313" s="43"/>
      <c r="AI3313" s="43"/>
      <c r="AJ3313" s="43"/>
      <c r="AK3313" s="43"/>
      <c r="AL3313" s="43"/>
      <c r="AM3313" s="43"/>
      <c r="AN3313" s="43"/>
      <c r="AO3313" s="43"/>
      <c r="AP3313" s="43"/>
      <c r="AQ3313" s="43"/>
      <c r="AR3313" s="43"/>
      <c r="AS3313" s="43"/>
      <c r="AT3313" s="43"/>
      <c r="AU3313" s="44"/>
      <c r="AV3313" s="33"/>
      <c r="AW3313" s="33"/>
      <c r="AX3313" s="33"/>
      <c r="AZ3313" s="141"/>
      <c r="BE3313" s="168"/>
      <c r="BF3313" s="168"/>
      <c r="BG3313" s="168"/>
      <c r="BH3313" s="168"/>
      <c r="BI3313" s="168"/>
      <c r="BJ3313" s="168"/>
      <c r="BK3313" s="168"/>
      <c r="BL3313" s="168"/>
      <c r="BM3313" s="168"/>
      <c r="DK3313" s="168"/>
      <c r="DL3313" s="168"/>
      <c r="DM3313" s="168"/>
      <c r="DN3313" s="168"/>
      <c r="DO3313" s="168"/>
      <c r="DP3313" s="168"/>
      <c r="DQ3313" s="168"/>
      <c r="DR3313" s="168"/>
      <c r="DS3313" s="168"/>
      <c r="DT3313" s="168"/>
      <c r="DU3313" s="168"/>
      <c r="DV3313" s="168"/>
      <c r="DW3313" s="168"/>
      <c r="DX3313" s="168"/>
      <c r="DY3313" s="168"/>
      <c r="DZ3313" s="168"/>
      <c r="EA3313" s="168"/>
      <c r="EB3313" s="168"/>
      <c r="EC3313" s="168"/>
      <c r="ED3313" s="168"/>
      <c r="EE3313" s="168"/>
      <c r="EF3313" s="168"/>
      <c r="EG3313" s="168"/>
      <c r="EH3313" s="168"/>
      <c r="EI3313" s="168"/>
      <c r="EJ3313" s="168"/>
      <c r="EK3313" s="168"/>
      <c r="EL3313" s="168"/>
      <c r="EM3313" s="168"/>
      <c r="EN3313" s="168"/>
      <c r="EO3313" s="168"/>
      <c r="EP3313" s="168"/>
      <c r="EQ3313" s="168"/>
      <c r="ER3313" s="168"/>
      <c r="ES3313" s="168"/>
      <c r="ET3313" s="168"/>
      <c r="EU3313" s="168"/>
      <c r="EV3313" s="168"/>
      <c r="EW3313" s="168"/>
      <c r="EX3313" s="168"/>
      <c r="EY3313" s="168"/>
      <c r="EZ3313" s="168"/>
      <c r="FA3313" s="168"/>
      <c r="FB3313" s="168"/>
      <c r="FC3313" s="168"/>
      <c r="FD3313" s="168"/>
    </row>
    <row r="3314" spans="1:160" s="5" customFormat="1" ht="24.9" customHeight="1" x14ac:dyDescent="0.3">
      <c r="A3314" s="263"/>
      <c r="B3314" s="263"/>
      <c r="C3314" s="265"/>
      <c r="D3314" s="481"/>
      <c r="E3314" s="482"/>
      <c r="F3314" s="482"/>
      <c r="G3314" s="482"/>
      <c r="H3314" s="482"/>
      <c r="I3314" s="482"/>
      <c r="J3314" s="482"/>
      <c r="K3314" s="482"/>
      <c r="L3314" s="482"/>
      <c r="M3314" s="483"/>
      <c r="N3314" s="16"/>
      <c r="O3314" s="412"/>
      <c r="P3314" s="413"/>
      <c r="Q3314" s="8"/>
      <c r="R3314" s="8"/>
      <c r="S3314" s="8"/>
      <c r="T3314" s="9"/>
      <c r="U3314" s="17"/>
      <c r="V3314" s="33"/>
      <c r="W3314" s="57"/>
      <c r="X3314" s="86"/>
      <c r="Y3314" s="33"/>
      <c r="Z3314" s="36"/>
      <c r="AA3314" s="36"/>
      <c r="AD3314" s="33"/>
      <c r="AG3314" s="33"/>
      <c r="AH3314" s="43"/>
      <c r="AI3314" s="43"/>
      <c r="AJ3314" s="43"/>
      <c r="AK3314" s="43"/>
      <c r="AL3314" s="43"/>
      <c r="AM3314" s="43"/>
      <c r="AN3314" s="43"/>
      <c r="AO3314" s="43"/>
      <c r="AP3314" s="43"/>
      <c r="AQ3314" s="43"/>
      <c r="AR3314" s="43"/>
      <c r="AS3314" s="43"/>
      <c r="AT3314" s="43"/>
      <c r="AU3314" s="44"/>
      <c r="AV3314" s="33"/>
      <c r="AW3314" s="33"/>
      <c r="AX3314" s="33"/>
      <c r="AZ3314" s="141"/>
      <c r="BE3314" s="168"/>
      <c r="BF3314" s="168"/>
      <c r="BG3314" s="168"/>
      <c r="BH3314" s="168"/>
      <c r="BI3314" s="168"/>
      <c r="BJ3314" s="168"/>
      <c r="BK3314" s="168"/>
      <c r="BL3314" s="168"/>
      <c r="BM3314" s="168"/>
      <c r="DK3314" s="168"/>
      <c r="DL3314" s="168"/>
      <c r="DM3314" s="168"/>
      <c r="DN3314" s="168"/>
      <c r="DO3314" s="168"/>
      <c r="DP3314" s="168"/>
      <c r="DQ3314" s="168"/>
      <c r="DR3314" s="168"/>
      <c r="DS3314" s="168"/>
      <c r="DT3314" s="168"/>
      <c r="DU3314" s="168"/>
      <c r="DV3314" s="168"/>
      <c r="DW3314" s="168"/>
      <c r="DX3314" s="168"/>
      <c r="DY3314" s="168"/>
      <c r="DZ3314" s="168"/>
      <c r="EA3314" s="168"/>
      <c r="EB3314" s="168"/>
      <c r="EC3314" s="168"/>
      <c r="ED3314" s="168"/>
      <c r="EE3314" s="168"/>
      <c r="EF3314" s="168"/>
      <c r="EG3314" s="168"/>
      <c r="EH3314" s="168"/>
      <c r="EI3314" s="168"/>
      <c r="EJ3314" s="168"/>
      <c r="EK3314" s="168"/>
      <c r="EL3314" s="168"/>
      <c r="EM3314" s="168"/>
      <c r="EN3314" s="168"/>
      <c r="EO3314" s="168"/>
      <c r="EP3314" s="168"/>
      <c r="EQ3314" s="168"/>
      <c r="ER3314" s="168"/>
      <c r="ES3314" s="168"/>
      <c r="ET3314" s="168"/>
      <c r="EU3314" s="168"/>
      <c r="EV3314" s="168"/>
      <c r="EW3314" s="168"/>
      <c r="EX3314" s="168"/>
      <c r="EY3314" s="168"/>
      <c r="EZ3314" s="168"/>
      <c r="FA3314" s="168"/>
      <c r="FB3314" s="168"/>
      <c r="FC3314" s="168"/>
      <c r="FD3314" s="168"/>
    </row>
    <row r="3315" spans="1:160" s="5" customFormat="1" ht="24.9" customHeight="1" x14ac:dyDescent="0.3">
      <c r="A3315" s="263"/>
      <c r="B3315" s="263"/>
      <c r="C3315" s="265"/>
      <c r="D3315" s="481"/>
      <c r="E3315" s="482"/>
      <c r="F3315" s="482"/>
      <c r="G3315" s="482"/>
      <c r="H3315" s="482"/>
      <c r="I3315" s="482"/>
      <c r="J3315" s="482"/>
      <c r="K3315" s="482"/>
      <c r="L3315" s="482"/>
      <c r="M3315" s="483"/>
      <c r="N3315" s="16"/>
      <c r="O3315" s="412"/>
      <c r="P3315" s="413"/>
      <c r="Q3315" s="8"/>
      <c r="R3315" s="8"/>
      <c r="S3315" s="8"/>
      <c r="T3315" s="9"/>
      <c r="U3315" s="17"/>
      <c r="V3315" s="33"/>
      <c r="W3315" s="57"/>
      <c r="X3315" s="86"/>
      <c r="Y3315" s="33"/>
      <c r="Z3315" s="36"/>
      <c r="AA3315" s="36"/>
      <c r="AD3315" s="33"/>
      <c r="AG3315" s="33"/>
      <c r="AH3315" s="43"/>
      <c r="AI3315" s="43"/>
      <c r="AJ3315" s="43"/>
      <c r="AK3315" s="43"/>
      <c r="AL3315" s="43"/>
      <c r="AM3315" s="43"/>
      <c r="AN3315" s="43"/>
      <c r="AO3315" s="43"/>
      <c r="AP3315" s="43"/>
      <c r="AQ3315" s="43"/>
      <c r="AR3315" s="43"/>
      <c r="AS3315" s="43"/>
      <c r="AT3315" s="43"/>
      <c r="AU3315" s="44"/>
      <c r="AV3315" s="33"/>
      <c r="AW3315" s="33"/>
      <c r="AX3315" s="33"/>
      <c r="AZ3315" s="141"/>
      <c r="BE3315" s="168"/>
      <c r="BF3315" s="168"/>
      <c r="BG3315" s="168"/>
      <c r="BH3315" s="168"/>
      <c r="BI3315" s="168"/>
      <c r="BJ3315" s="168"/>
      <c r="BK3315" s="168"/>
      <c r="BL3315" s="168"/>
      <c r="BM3315" s="168"/>
      <c r="DK3315" s="168"/>
      <c r="DL3315" s="168"/>
      <c r="DM3315" s="168"/>
      <c r="DN3315" s="168"/>
      <c r="DO3315" s="168"/>
      <c r="DP3315" s="168"/>
      <c r="DQ3315" s="168"/>
      <c r="DR3315" s="168"/>
      <c r="DS3315" s="168"/>
      <c r="DT3315" s="168"/>
      <c r="DU3315" s="168"/>
      <c r="DV3315" s="168"/>
      <c r="DW3315" s="168"/>
      <c r="DX3315" s="168"/>
      <c r="DY3315" s="168"/>
      <c r="DZ3315" s="168"/>
      <c r="EA3315" s="168"/>
      <c r="EB3315" s="168"/>
      <c r="EC3315" s="168"/>
      <c r="ED3315" s="168"/>
      <c r="EE3315" s="168"/>
      <c r="EF3315" s="168"/>
      <c r="EG3315" s="168"/>
      <c r="EH3315" s="168"/>
      <c r="EI3315" s="168"/>
      <c r="EJ3315" s="168"/>
      <c r="EK3315" s="168"/>
      <c r="EL3315" s="168"/>
      <c r="EM3315" s="168"/>
      <c r="EN3315" s="168"/>
      <c r="EO3315" s="168"/>
      <c r="EP3315" s="168"/>
      <c r="EQ3315" s="168"/>
      <c r="ER3315" s="168"/>
      <c r="ES3315" s="168"/>
      <c r="ET3315" s="168"/>
      <c r="EU3315" s="168"/>
      <c r="EV3315" s="168"/>
      <c r="EW3315" s="168"/>
      <c r="EX3315" s="168"/>
      <c r="EY3315" s="168"/>
      <c r="EZ3315" s="168"/>
      <c r="FA3315" s="168"/>
      <c r="FB3315" s="168"/>
      <c r="FC3315" s="168"/>
      <c r="FD3315" s="168"/>
    </row>
    <row r="3316" spans="1:160" s="5" customFormat="1" ht="24.9" customHeight="1" x14ac:dyDescent="0.3">
      <c r="A3316" s="263"/>
      <c r="B3316" s="263"/>
      <c r="C3316" s="265"/>
      <c r="D3316" s="481"/>
      <c r="E3316" s="482"/>
      <c r="F3316" s="482"/>
      <c r="G3316" s="482"/>
      <c r="H3316" s="482"/>
      <c r="I3316" s="482"/>
      <c r="J3316" s="482"/>
      <c r="K3316" s="482"/>
      <c r="L3316" s="482"/>
      <c r="M3316" s="483"/>
      <c r="N3316" s="16"/>
      <c r="O3316" s="412"/>
      <c r="P3316" s="413"/>
      <c r="Q3316" s="8"/>
      <c r="R3316" s="8"/>
      <c r="S3316" s="8"/>
      <c r="T3316" s="9"/>
      <c r="U3316" s="17"/>
      <c r="V3316" s="33"/>
      <c r="W3316" s="57"/>
      <c r="X3316" s="86"/>
      <c r="Y3316" s="33"/>
      <c r="Z3316" s="36"/>
      <c r="AA3316" s="36"/>
      <c r="AD3316" s="33"/>
      <c r="AG3316" s="33"/>
      <c r="AH3316" s="43"/>
      <c r="AI3316" s="43"/>
      <c r="AJ3316" s="43"/>
      <c r="AK3316" s="43"/>
      <c r="AL3316" s="43"/>
      <c r="AM3316" s="43"/>
      <c r="AN3316" s="43"/>
      <c r="AO3316" s="43"/>
      <c r="AP3316" s="43"/>
      <c r="AQ3316" s="43"/>
      <c r="AR3316" s="43"/>
      <c r="AS3316" s="43"/>
      <c r="AT3316" s="43"/>
      <c r="AU3316" s="44"/>
      <c r="AV3316" s="33"/>
      <c r="AW3316" s="33"/>
      <c r="AX3316" s="33"/>
      <c r="AZ3316" s="141"/>
      <c r="BE3316" s="168"/>
      <c r="BF3316" s="168"/>
      <c r="BG3316" s="168"/>
      <c r="BH3316" s="168"/>
      <c r="BI3316" s="168"/>
      <c r="BJ3316" s="168"/>
      <c r="BK3316" s="168"/>
      <c r="BL3316" s="168"/>
      <c r="BM3316" s="168"/>
      <c r="DK3316" s="168"/>
      <c r="DL3316" s="168"/>
      <c r="DM3316" s="168"/>
      <c r="DN3316" s="168"/>
      <c r="DO3316" s="168"/>
      <c r="DP3316" s="168"/>
      <c r="DQ3316" s="168"/>
      <c r="DR3316" s="168"/>
      <c r="DS3316" s="168"/>
      <c r="DT3316" s="168"/>
      <c r="DU3316" s="168"/>
      <c r="DV3316" s="168"/>
      <c r="DW3316" s="168"/>
      <c r="DX3316" s="168"/>
      <c r="DY3316" s="168"/>
      <c r="DZ3316" s="168"/>
      <c r="EA3316" s="168"/>
      <c r="EB3316" s="168"/>
      <c r="EC3316" s="168"/>
      <c r="ED3316" s="168"/>
      <c r="EE3316" s="168"/>
      <c r="EF3316" s="168"/>
      <c r="EG3316" s="168"/>
      <c r="EH3316" s="168"/>
      <c r="EI3316" s="168"/>
      <c r="EJ3316" s="168"/>
      <c r="EK3316" s="168"/>
      <c r="EL3316" s="168"/>
      <c r="EM3316" s="168"/>
      <c r="EN3316" s="168"/>
      <c r="EO3316" s="168"/>
      <c r="EP3316" s="168"/>
      <c r="EQ3316" s="168"/>
      <c r="ER3316" s="168"/>
      <c r="ES3316" s="168"/>
      <c r="ET3316" s="168"/>
      <c r="EU3316" s="168"/>
      <c r="EV3316" s="168"/>
      <c r="EW3316" s="168"/>
      <c r="EX3316" s="168"/>
      <c r="EY3316" s="168"/>
      <c r="EZ3316" s="168"/>
      <c r="FA3316" s="168"/>
      <c r="FB3316" s="168"/>
      <c r="FC3316" s="168"/>
      <c r="FD3316" s="168"/>
    </row>
    <row r="3317" spans="1:160" s="5" customFormat="1" ht="24.9" customHeight="1" x14ac:dyDescent="0.3">
      <c r="A3317" s="263"/>
      <c r="B3317" s="263"/>
      <c r="C3317" s="265"/>
      <c r="D3317" s="481"/>
      <c r="E3317" s="482"/>
      <c r="F3317" s="482"/>
      <c r="G3317" s="482"/>
      <c r="H3317" s="482"/>
      <c r="I3317" s="482"/>
      <c r="J3317" s="482"/>
      <c r="K3317" s="482"/>
      <c r="L3317" s="482"/>
      <c r="M3317" s="483"/>
      <c r="N3317" s="16"/>
      <c r="O3317" s="412"/>
      <c r="P3317" s="413"/>
      <c r="Q3317" s="8"/>
      <c r="R3317" s="8"/>
      <c r="S3317" s="8"/>
      <c r="T3317" s="9"/>
      <c r="U3317" s="17"/>
      <c r="V3317" s="33"/>
      <c r="W3317" s="57"/>
      <c r="X3317" s="86"/>
      <c r="Y3317" s="33"/>
      <c r="Z3317" s="36"/>
      <c r="AA3317" s="36"/>
      <c r="AD3317" s="33"/>
      <c r="AG3317" s="33"/>
      <c r="AH3317" s="43"/>
      <c r="AI3317" s="43"/>
      <c r="AJ3317" s="43"/>
      <c r="AK3317" s="43"/>
      <c r="AL3317" s="43"/>
      <c r="AM3317" s="43"/>
      <c r="AN3317" s="43"/>
      <c r="AO3317" s="43"/>
      <c r="AP3317" s="43"/>
      <c r="AQ3317" s="43"/>
      <c r="AR3317" s="43"/>
      <c r="AS3317" s="43"/>
      <c r="AT3317" s="43"/>
      <c r="AU3317" s="44"/>
      <c r="AV3317" s="33"/>
      <c r="AW3317" s="33"/>
      <c r="AX3317" s="33"/>
      <c r="AZ3317" s="141"/>
      <c r="BE3317" s="168"/>
      <c r="BF3317" s="168"/>
      <c r="BG3317" s="168"/>
      <c r="BH3317" s="168"/>
      <c r="BI3317" s="168"/>
      <c r="BJ3317" s="168"/>
      <c r="BK3317" s="168"/>
      <c r="BL3317" s="168"/>
      <c r="BM3317" s="168"/>
      <c r="DK3317" s="168"/>
      <c r="DL3317" s="168"/>
      <c r="DM3317" s="168"/>
      <c r="DN3317" s="168"/>
      <c r="DO3317" s="168"/>
      <c r="DP3317" s="168"/>
      <c r="DQ3317" s="168"/>
      <c r="DR3317" s="168"/>
      <c r="DS3317" s="168"/>
      <c r="DT3317" s="168"/>
      <c r="DU3317" s="168"/>
      <c r="DV3317" s="168"/>
      <c r="DW3317" s="168"/>
      <c r="DX3317" s="168"/>
      <c r="DY3317" s="168"/>
      <c r="DZ3317" s="168"/>
      <c r="EA3317" s="168"/>
      <c r="EB3317" s="168"/>
      <c r="EC3317" s="168"/>
      <c r="ED3317" s="168"/>
      <c r="EE3317" s="168"/>
      <c r="EF3317" s="168"/>
      <c r="EG3317" s="168"/>
      <c r="EH3317" s="168"/>
      <c r="EI3317" s="168"/>
      <c r="EJ3317" s="168"/>
      <c r="EK3317" s="168"/>
      <c r="EL3317" s="168"/>
      <c r="EM3317" s="168"/>
      <c r="EN3317" s="168"/>
      <c r="EO3317" s="168"/>
      <c r="EP3317" s="168"/>
      <c r="EQ3317" s="168"/>
      <c r="ER3317" s="168"/>
      <c r="ES3317" s="168"/>
      <c r="ET3317" s="168"/>
      <c r="EU3317" s="168"/>
      <c r="EV3317" s="168"/>
      <c r="EW3317" s="168"/>
      <c r="EX3317" s="168"/>
      <c r="EY3317" s="168"/>
      <c r="EZ3317" s="168"/>
      <c r="FA3317" s="168"/>
      <c r="FB3317" s="168"/>
      <c r="FC3317" s="168"/>
      <c r="FD3317" s="168"/>
    </row>
    <row r="3318" spans="1:160" s="5" customFormat="1" ht="24.9" customHeight="1" x14ac:dyDescent="0.3">
      <c r="A3318" s="263"/>
      <c r="B3318" s="263"/>
      <c r="C3318" s="265"/>
      <c r="D3318" s="481"/>
      <c r="E3318" s="482"/>
      <c r="F3318" s="482"/>
      <c r="G3318" s="482"/>
      <c r="H3318" s="482"/>
      <c r="I3318" s="482"/>
      <c r="J3318" s="482"/>
      <c r="K3318" s="482"/>
      <c r="L3318" s="482"/>
      <c r="M3318" s="483"/>
      <c r="N3318" s="16"/>
      <c r="O3318" s="412"/>
      <c r="P3318" s="413"/>
      <c r="Q3318" s="8"/>
      <c r="R3318" s="8"/>
      <c r="S3318" s="8"/>
      <c r="T3318" s="9"/>
      <c r="U3318" s="17"/>
      <c r="V3318" s="33"/>
      <c r="W3318" s="57"/>
      <c r="X3318" s="86"/>
      <c r="Y3318" s="33"/>
      <c r="Z3318" s="36"/>
      <c r="AA3318" s="36"/>
      <c r="AD3318" s="33"/>
      <c r="AG3318" s="33"/>
      <c r="AH3318" s="43"/>
      <c r="AI3318" s="43"/>
      <c r="AJ3318" s="43"/>
      <c r="AK3318" s="43"/>
      <c r="AL3318" s="43"/>
      <c r="AM3318" s="43"/>
      <c r="AN3318" s="43"/>
      <c r="AO3318" s="43"/>
      <c r="AP3318" s="43"/>
      <c r="AQ3318" s="43"/>
      <c r="AR3318" s="43"/>
      <c r="AS3318" s="43"/>
      <c r="AT3318" s="43"/>
      <c r="AU3318" s="44"/>
      <c r="AV3318" s="33"/>
      <c r="AW3318" s="33"/>
      <c r="AX3318" s="33"/>
      <c r="AZ3318" s="141"/>
      <c r="BE3318" s="168"/>
      <c r="BF3318" s="168"/>
      <c r="BG3318" s="168"/>
      <c r="BH3318" s="168"/>
      <c r="BI3318" s="168"/>
      <c r="BJ3318" s="168"/>
      <c r="BK3318" s="168"/>
      <c r="BL3318" s="168"/>
      <c r="BM3318" s="168"/>
      <c r="DK3318" s="168"/>
      <c r="DL3318" s="168"/>
      <c r="DM3318" s="168"/>
      <c r="DN3318" s="168"/>
      <c r="DO3318" s="168"/>
      <c r="DP3318" s="168"/>
      <c r="DQ3318" s="168"/>
      <c r="DR3318" s="168"/>
      <c r="DS3318" s="168"/>
      <c r="DT3318" s="168"/>
      <c r="DU3318" s="168"/>
      <c r="DV3318" s="168"/>
      <c r="DW3318" s="168"/>
      <c r="DX3318" s="168"/>
      <c r="DY3318" s="168"/>
      <c r="DZ3318" s="168"/>
      <c r="EA3318" s="168"/>
      <c r="EB3318" s="168"/>
      <c r="EC3318" s="168"/>
      <c r="ED3318" s="168"/>
      <c r="EE3318" s="168"/>
      <c r="EF3318" s="168"/>
      <c r="EG3318" s="168"/>
      <c r="EH3318" s="168"/>
      <c r="EI3318" s="168"/>
      <c r="EJ3318" s="168"/>
      <c r="EK3318" s="168"/>
      <c r="EL3318" s="168"/>
      <c r="EM3318" s="168"/>
      <c r="EN3318" s="168"/>
      <c r="EO3318" s="168"/>
      <c r="EP3318" s="168"/>
      <c r="EQ3318" s="168"/>
      <c r="ER3318" s="168"/>
      <c r="ES3318" s="168"/>
      <c r="ET3318" s="168"/>
      <c r="EU3318" s="168"/>
      <c r="EV3318" s="168"/>
      <c r="EW3318" s="168"/>
      <c r="EX3318" s="168"/>
      <c r="EY3318" s="168"/>
      <c r="EZ3318" s="168"/>
      <c r="FA3318" s="168"/>
      <c r="FB3318" s="168"/>
      <c r="FC3318" s="168"/>
      <c r="FD3318" s="168"/>
    </row>
    <row r="3319" spans="1:160" s="5" customFormat="1" ht="24.9" customHeight="1" x14ac:dyDescent="0.3">
      <c r="A3319" s="263"/>
      <c r="B3319" s="263"/>
      <c r="C3319" s="265"/>
      <c r="D3319" s="481"/>
      <c r="E3319" s="482"/>
      <c r="F3319" s="482"/>
      <c r="G3319" s="482"/>
      <c r="H3319" s="482"/>
      <c r="I3319" s="482"/>
      <c r="J3319" s="482"/>
      <c r="K3319" s="482"/>
      <c r="L3319" s="482"/>
      <c r="M3319" s="483"/>
      <c r="N3319" s="16"/>
      <c r="O3319" s="412"/>
      <c r="P3319" s="413"/>
      <c r="Q3319" s="8"/>
      <c r="R3319" s="8"/>
      <c r="S3319" s="8"/>
      <c r="T3319" s="9"/>
      <c r="U3319" s="17"/>
      <c r="V3319" s="33"/>
      <c r="W3319" s="57"/>
      <c r="X3319" s="86"/>
      <c r="Y3319" s="33"/>
      <c r="Z3319" s="36"/>
      <c r="AA3319" s="36"/>
      <c r="AD3319" s="33"/>
      <c r="AG3319" s="33"/>
      <c r="AH3319" s="43"/>
      <c r="AI3319" s="43"/>
      <c r="AJ3319" s="43"/>
      <c r="AK3319" s="43"/>
      <c r="AL3319" s="43"/>
      <c r="AM3319" s="43"/>
      <c r="AN3319" s="43"/>
      <c r="AO3319" s="43"/>
      <c r="AP3319" s="43"/>
      <c r="AQ3319" s="43"/>
      <c r="AR3319" s="43"/>
      <c r="AS3319" s="43"/>
      <c r="AT3319" s="43"/>
      <c r="AU3319" s="44"/>
      <c r="AV3319" s="33"/>
      <c r="AW3319" s="33"/>
      <c r="AX3319" s="33"/>
      <c r="AZ3319" s="141"/>
      <c r="BE3319" s="168"/>
      <c r="BF3319" s="168"/>
      <c r="BG3319" s="168"/>
      <c r="BH3319" s="168"/>
      <c r="BI3319" s="168"/>
      <c r="BJ3319" s="168"/>
      <c r="BK3319" s="168"/>
      <c r="BL3319" s="168"/>
      <c r="BM3319" s="168"/>
      <c r="DK3319" s="168"/>
      <c r="DL3319" s="168"/>
      <c r="DM3319" s="168"/>
      <c r="DN3319" s="168"/>
      <c r="DO3319" s="168"/>
      <c r="DP3319" s="168"/>
      <c r="DQ3319" s="168"/>
      <c r="DR3319" s="168"/>
      <c r="DS3319" s="168"/>
      <c r="DT3319" s="168"/>
      <c r="DU3319" s="168"/>
      <c r="DV3319" s="168"/>
      <c r="DW3319" s="168"/>
      <c r="DX3319" s="168"/>
      <c r="DY3319" s="168"/>
      <c r="DZ3319" s="168"/>
      <c r="EA3319" s="168"/>
      <c r="EB3319" s="168"/>
      <c r="EC3319" s="168"/>
      <c r="ED3319" s="168"/>
      <c r="EE3319" s="168"/>
      <c r="EF3319" s="168"/>
      <c r="EG3319" s="168"/>
      <c r="EH3319" s="168"/>
      <c r="EI3319" s="168"/>
      <c r="EJ3319" s="168"/>
      <c r="EK3319" s="168"/>
      <c r="EL3319" s="168"/>
      <c r="EM3319" s="168"/>
      <c r="EN3319" s="168"/>
      <c r="EO3319" s="168"/>
      <c r="EP3319" s="168"/>
      <c r="EQ3319" s="168"/>
      <c r="ER3319" s="168"/>
      <c r="ES3319" s="168"/>
      <c r="ET3319" s="168"/>
      <c r="EU3319" s="168"/>
      <c r="EV3319" s="168"/>
      <c r="EW3319" s="168"/>
      <c r="EX3319" s="168"/>
      <c r="EY3319" s="168"/>
      <c r="EZ3319" s="168"/>
      <c r="FA3319" s="168"/>
      <c r="FB3319" s="168"/>
      <c r="FC3319" s="168"/>
      <c r="FD3319" s="168"/>
    </row>
    <row r="3320" spans="1:160" s="5" customFormat="1" ht="24.9" customHeight="1" thickBot="1" x14ac:dyDescent="0.35">
      <c r="A3320" s="263"/>
      <c r="B3320" s="263"/>
      <c r="C3320" s="265"/>
      <c r="D3320" s="481"/>
      <c r="E3320" s="482"/>
      <c r="F3320" s="482"/>
      <c r="G3320" s="482"/>
      <c r="H3320" s="482"/>
      <c r="I3320" s="482"/>
      <c r="J3320" s="482"/>
      <c r="K3320" s="482"/>
      <c r="L3320" s="482"/>
      <c r="M3320" s="483"/>
      <c r="N3320" s="414" t="s">
        <v>16</v>
      </c>
      <c r="O3320" s="415"/>
      <c r="P3320" s="415"/>
      <c r="Q3320" s="415"/>
      <c r="R3320" s="415"/>
      <c r="S3320" s="415"/>
      <c r="T3320" s="415"/>
      <c r="U3320" s="18">
        <f>SUM(U3300:U3319)</f>
        <v>770</v>
      </c>
      <c r="V3320" s="33"/>
      <c r="W3320" s="57"/>
      <c r="X3320" s="86"/>
      <c r="Y3320" s="33"/>
      <c r="Z3320" s="36"/>
      <c r="AA3320" s="36"/>
      <c r="AD3320" s="33"/>
      <c r="AG3320" s="33"/>
      <c r="AH3320" s="43"/>
      <c r="AI3320" s="43"/>
      <c r="AJ3320" s="43"/>
      <c r="AK3320" s="43"/>
      <c r="AL3320" s="43"/>
      <c r="AM3320" s="43"/>
      <c r="AN3320" s="43"/>
      <c r="AO3320" s="43"/>
      <c r="AP3320" s="43"/>
      <c r="AQ3320" s="43"/>
      <c r="AR3320" s="43"/>
      <c r="AS3320" s="43"/>
      <c r="AT3320" s="43"/>
      <c r="AU3320" s="44"/>
      <c r="AV3320" s="33"/>
      <c r="AW3320" s="33"/>
      <c r="AX3320" s="33"/>
      <c r="AZ3320" s="141"/>
      <c r="BE3320" s="168"/>
      <c r="BF3320" s="168"/>
      <c r="BG3320" s="168"/>
      <c r="BH3320" s="168"/>
      <c r="BI3320" s="168"/>
      <c r="BJ3320" s="168"/>
      <c r="BK3320" s="168"/>
      <c r="BL3320" s="168"/>
      <c r="BM3320" s="168"/>
      <c r="DK3320" s="168"/>
      <c r="DL3320" s="168"/>
      <c r="DM3320" s="168"/>
      <c r="DN3320" s="168"/>
      <c r="DO3320" s="168"/>
      <c r="DP3320" s="168"/>
      <c r="DQ3320" s="168"/>
      <c r="DR3320" s="168"/>
      <c r="DS3320" s="168"/>
      <c r="DT3320" s="168"/>
      <c r="DU3320" s="168"/>
      <c r="DV3320" s="168"/>
      <c r="DW3320" s="168"/>
      <c r="DX3320" s="168"/>
      <c r="DY3320" s="168"/>
      <c r="DZ3320" s="168"/>
      <c r="EA3320" s="168"/>
      <c r="EB3320" s="168"/>
      <c r="EC3320" s="168"/>
      <c r="ED3320" s="168"/>
      <c r="EE3320" s="168"/>
      <c r="EF3320" s="168"/>
      <c r="EG3320" s="168"/>
      <c r="EH3320" s="168"/>
      <c r="EI3320" s="168"/>
      <c r="EJ3320" s="168"/>
      <c r="EK3320" s="168"/>
      <c r="EL3320" s="168"/>
      <c r="EM3320" s="168"/>
      <c r="EN3320" s="168"/>
      <c r="EO3320" s="168"/>
      <c r="EP3320" s="168"/>
      <c r="EQ3320" s="168"/>
      <c r="ER3320" s="168"/>
      <c r="ES3320" s="168"/>
      <c r="ET3320" s="168"/>
      <c r="EU3320" s="168"/>
      <c r="EV3320" s="168"/>
      <c r="EW3320" s="168"/>
      <c r="EX3320" s="168"/>
      <c r="EY3320" s="168"/>
      <c r="EZ3320" s="168"/>
      <c r="FA3320" s="168"/>
      <c r="FB3320" s="168"/>
      <c r="FC3320" s="168"/>
      <c r="FD3320" s="168"/>
    </row>
    <row r="3321" spans="1:160" s="5" customFormat="1" ht="14.4" customHeight="1" x14ac:dyDescent="0.3">
      <c r="A3321" s="263"/>
      <c r="B3321" s="263"/>
      <c r="C3321" s="265"/>
      <c r="D3321" s="481"/>
      <c r="E3321" s="482"/>
      <c r="F3321" s="482"/>
      <c r="G3321" s="482"/>
      <c r="H3321" s="482"/>
      <c r="I3321" s="482"/>
      <c r="J3321" s="482"/>
      <c r="K3321" s="482"/>
      <c r="L3321" s="482"/>
      <c r="M3321" s="483"/>
      <c r="N3321" s="416" t="s">
        <v>17</v>
      </c>
      <c r="O3321" s="417"/>
      <c r="P3321" s="417"/>
      <c r="Q3321" s="417"/>
      <c r="R3321" s="417"/>
      <c r="S3321" s="417"/>
      <c r="T3321" s="417"/>
      <c r="U3321" s="418"/>
      <c r="V3321" s="87"/>
      <c r="W3321" s="57"/>
      <c r="X3321" s="86"/>
      <c r="Y3321" s="33"/>
      <c r="Z3321" s="36"/>
      <c r="AA3321" s="36"/>
      <c r="AD3321" s="33"/>
      <c r="AG3321" s="33"/>
      <c r="AH3321" s="43"/>
      <c r="AI3321" s="43"/>
      <c r="AJ3321" s="43"/>
      <c r="AK3321" s="43"/>
      <c r="AL3321" s="43"/>
      <c r="AM3321" s="43"/>
      <c r="AN3321" s="43"/>
      <c r="AO3321" s="43"/>
      <c r="AP3321" s="43"/>
      <c r="AQ3321" s="43"/>
      <c r="AR3321" s="43"/>
      <c r="AS3321" s="43"/>
      <c r="AT3321" s="43"/>
      <c r="AU3321" s="44"/>
      <c r="AV3321" s="33"/>
      <c r="AW3321" s="33"/>
      <c r="AX3321" s="33"/>
      <c r="AZ3321" s="141"/>
      <c r="BE3321" s="168"/>
      <c r="BF3321" s="168"/>
      <c r="BG3321" s="168"/>
      <c r="BH3321" s="168"/>
      <c r="BI3321" s="168"/>
      <c r="BJ3321" s="168"/>
      <c r="BK3321" s="168"/>
      <c r="BL3321" s="168"/>
      <c r="BM3321" s="168"/>
      <c r="DK3321" s="168"/>
      <c r="DL3321" s="168"/>
      <c r="DM3321" s="168"/>
      <c r="DN3321" s="168"/>
      <c r="DO3321" s="168"/>
      <c r="DP3321" s="168"/>
      <c r="DQ3321" s="168"/>
      <c r="DR3321" s="168"/>
      <c r="DS3321" s="168"/>
      <c r="DT3321" s="168"/>
      <c r="DU3321" s="168"/>
      <c r="DV3321" s="168"/>
      <c r="DW3321" s="168"/>
      <c r="DX3321" s="168"/>
      <c r="DY3321" s="168"/>
      <c r="DZ3321" s="168"/>
      <c r="EA3321" s="168"/>
      <c r="EB3321" s="168"/>
      <c r="EC3321" s="168"/>
      <c r="ED3321" s="168"/>
      <c r="EE3321" s="168"/>
      <c r="EF3321" s="168"/>
      <c r="EG3321" s="168"/>
      <c r="EH3321" s="168"/>
      <c r="EI3321" s="168"/>
      <c r="EJ3321" s="168"/>
      <c r="EK3321" s="168"/>
      <c r="EL3321" s="168"/>
      <c r="EM3321" s="168"/>
      <c r="EN3321" s="168"/>
      <c r="EO3321" s="168"/>
      <c r="EP3321" s="168"/>
      <c r="EQ3321" s="168"/>
      <c r="ER3321" s="168"/>
      <c r="ES3321" s="168"/>
      <c r="ET3321" s="168"/>
      <c r="EU3321" s="168"/>
      <c r="EV3321" s="168"/>
      <c r="EW3321" s="168"/>
      <c r="EX3321" s="168"/>
      <c r="EY3321" s="168"/>
      <c r="EZ3321" s="168"/>
      <c r="FA3321" s="168"/>
      <c r="FB3321" s="168"/>
      <c r="FC3321" s="168"/>
      <c r="FD3321" s="168"/>
    </row>
    <row r="3322" spans="1:160" s="5" customFormat="1" x14ac:dyDescent="0.3">
      <c r="A3322" s="263"/>
      <c r="B3322" s="263"/>
      <c r="C3322" s="265"/>
      <c r="D3322" s="481"/>
      <c r="E3322" s="482"/>
      <c r="F3322" s="482"/>
      <c r="G3322" s="482"/>
      <c r="H3322" s="482"/>
      <c r="I3322" s="482"/>
      <c r="J3322" s="482"/>
      <c r="K3322" s="482"/>
      <c r="L3322" s="482"/>
      <c r="M3322" s="483"/>
      <c r="N3322" s="419"/>
      <c r="O3322" s="420"/>
      <c r="P3322" s="420"/>
      <c r="Q3322" s="420"/>
      <c r="R3322" s="420"/>
      <c r="S3322" s="420"/>
      <c r="T3322" s="420"/>
      <c r="U3322" s="421"/>
      <c r="V3322" s="33"/>
      <c r="W3322" s="57"/>
      <c r="X3322" s="86"/>
      <c r="Y3322" s="33"/>
      <c r="Z3322" s="36"/>
      <c r="AA3322" s="36"/>
      <c r="AD3322" s="33"/>
      <c r="AG3322" s="33"/>
      <c r="AH3322" s="43"/>
      <c r="AI3322" s="43"/>
      <c r="AJ3322" s="43"/>
      <c r="AK3322" s="43"/>
      <c r="AL3322" s="43"/>
      <c r="AM3322" s="43"/>
      <c r="AN3322" s="43"/>
      <c r="AO3322" s="43"/>
      <c r="AP3322" s="43"/>
      <c r="AQ3322" s="43"/>
      <c r="AR3322" s="43"/>
      <c r="AS3322" s="43"/>
      <c r="AT3322" s="43"/>
      <c r="AU3322" s="44"/>
      <c r="AV3322" s="33"/>
      <c r="AW3322" s="33"/>
      <c r="AX3322" s="33"/>
      <c r="AZ3322" s="141"/>
      <c r="BE3322" s="168"/>
      <c r="BF3322" s="168"/>
      <c r="BG3322" s="168"/>
      <c r="BH3322" s="168"/>
      <c r="BI3322" s="168"/>
      <c r="BJ3322" s="168"/>
      <c r="BK3322" s="168"/>
      <c r="BL3322" s="168"/>
      <c r="BM3322" s="168"/>
      <c r="DK3322" s="168"/>
      <c r="DL3322" s="168"/>
      <c r="DM3322" s="168"/>
      <c r="DN3322" s="168"/>
      <c r="DO3322" s="168"/>
      <c r="DP3322" s="168"/>
      <c r="DQ3322" s="168"/>
      <c r="DR3322" s="168"/>
      <c r="DS3322" s="168"/>
      <c r="DT3322" s="168"/>
      <c r="DU3322" s="168"/>
      <c r="DV3322" s="168"/>
      <c r="DW3322" s="168"/>
      <c r="DX3322" s="168"/>
      <c r="DY3322" s="168"/>
      <c r="DZ3322" s="168"/>
      <c r="EA3322" s="168"/>
      <c r="EB3322" s="168"/>
      <c r="EC3322" s="168"/>
      <c r="ED3322" s="168"/>
      <c r="EE3322" s="168"/>
      <c r="EF3322" s="168"/>
      <c r="EG3322" s="168"/>
      <c r="EH3322" s="168"/>
      <c r="EI3322" s="168"/>
      <c r="EJ3322" s="168"/>
      <c r="EK3322" s="168"/>
      <c r="EL3322" s="168"/>
      <c r="EM3322" s="168"/>
      <c r="EN3322" s="168"/>
      <c r="EO3322" s="168"/>
      <c r="EP3322" s="168"/>
      <c r="EQ3322" s="168"/>
      <c r="ER3322" s="168"/>
      <c r="ES3322" s="168"/>
      <c r="ET3322" s="168"/>
      <c r="EU3322" s="168"/>
      <c r="EV3322" s="168"/>
      <c r="EW3322" s="168"/>
      <c r="EX3322" s="168"/>
      <c r="EY3322" s="168"/>
      <c r="EZ3322" s="168"/>
      <c r="FA3322" s="168"/>
      <c r="FB3322" s="168"/>
      <c r="FC3322" s="168"/>
      <c r="FD3322" s="168"/>
    </row>
    <row r="3323" spans="1:160" s="5" customFormat="1" x14ac:dyDescent="0.3">
      <c r="A3323" s="263"/>
      <c r="B3323" s="263"/>
      <c r="C3323" s="265"/>
      <c r="D3323" s="481"/>
      <c r="E3323" s="482"/>
      <c r="F3323" s="482"/>
      <c r="G3323" s="482"/>
      <c r="H3323" s="482"/>
      <c r="I3323" s="482"/>
      <c r="J3323" s="482"/>
      <c r="K3323" s="482"/>
      <c r="L3323" s="482"/>
      <c r="M3323" s="483"/>
      <c r="N3323" s="419"/>
      <c r="O3323" s="420"/>
      <c r="P3323" s="420"/>
      <c r="Q3323" s="420"/>
      <c r="R3323" s="420"/>
      <c r="S3323" s="420"/>
      <c r="T3323" s="420"/>
      <c r="U3323" s="421"/>
      <c r="V3323" s="33"/>
      <c r="W3323" s="57"/>
      <c r="X3323" s="86"/>
      <c r="Y3323" s="33"/>
      <c r="Z3323" s="36"/>
      <c r="AA3323" s="36"/>
      <c r="AD3323" s="33"/>
      <c r="AG3323" s="33"/>
      <c r="AH3323" s="43"/>
      <c r="AI3323" s="43"/>
      <c r="AJ3323" s="43"/>
      <c r="AK3323" s="43"/>
      <c r="AL3323" s="43"/>
      <c r="AM3323" s="43"/>
      <c r="AN3323" s="43"/>
      <c r="AO3323" s="43"/>
      <c r="AP3323" s="43"/>
      <c r="AQ3323" s="43"/>
      <c r="AR3323" s="43"/>
      <c r="AS3323" s="43"/>
      <c r="AT3323" s="43"/>
      <c r="AU3323" s="44"/>
      <c r="AV3323" s="33"/>
      <c r="AW3323" s="33"/>
      <c r="AX3323" s="33"/>
      <c r="AZ3323" s="141"/>
      <c r="BE3323" s="168"/>
      <c r="BF3323" s="168"/>
      <c r="BG3323" s="168"/>
      <c r="BH3323" s="168"/>
      <c r="BI3323" s="168"/>
      <c r="BJ3323" s="168"/>
      <c r="BK3323" s="168"/>
      <c r="BL3323" s="168"/>
      <c r="BM3323" s="168"/>
      <c r="DK3323" s="168"/>
      <c r="DL3323" s="168"/>
      <c r="DM3323" s="168"/>
      <c r="DN3323" s="168"/>
      <c r="DO3323" s="168"/>
      <c r="DP3323" s="168"/>
      <c r="DQ3323" s="168"/>
      <c r="DR3323" s="168"/>
      <c r="DS3323" s="168"/>
      <c r="DT3323" s="168"/>
      <c r="DU3323" s="168"/>
      <c r="DV3323" s="168"/>
      <c r="DW3323" s="168"/>
      <c r="DX3323" s="168"/>
      <c r="DY3323" s="168"/>
      <c r="DZ3323" s="168"/>
      <c r="EA3323" s="168"/>
      <c r="EB3323" s="168"/>
      <c r="EC3323" s="168"/>
      <c r="ED3323" s="168"/>
      <c r="EE3323" s="168"/>
      <c r="EF3323" s="168"/>
      <c r="EG3323" s="168"/>
      <c r="EH3323" s="168"/>
      <c r="EI3323" s="168"/>
      <c r="EJ3323" s="168"/>
      <c r="EK3323" s="168"/>
      <c r="EL3323" s="168"/>
      <c r="EM3323" s="168"/>
      <c r="EN3323" s="168"/>
      <c r="EO3323" s="168"/>
      <c r="EP3323" s="168"/>
      <c r="EQ3323" s="168"/>
      <c r="ER3323" s="168"/>
      <c r="ES3323" s="168"/>
      <c r="ET3323" s="168"/>
      <c r="EU3323" s="168"/>
      <c r="EV3323" s="168"/>
      <c r="EW3323" s="168"/>
      <c r="EX3323" s="168"/>
      <c r="EY3323" s="168"/>
      <c r="EZ3323" s="168"/>
      <c r="FA3323" s="168"/>
      <c r="FB3323" s="168"/>
      <c r="FC3323" s="168"/>
      <c r="FD3323" s="168"/>
    </row>
    <row r="3324" spans="1:160" s="5" customFormat="1" ht="14.4" thickBot="1" x14ac:dyDescent="0.35">
      <c r="A3324" s="263"/>
      <c r="B3324" s="263"/>
      <c r="C3324" s="265"/>
      <c r="D3324" s="425"/>
      <c r="E3324" s="426"/>
      <c r="F3324" s="426"/>
      <c r="G3324" s="426"/>
      <c r="H3324" s="426"/>
      <c r="I3324" s="426"/>
      <c r="J3324" s="426"/>
      <c r="K3324" s="426"/>
      <c r="L3324" s="426"/>
      <c r="M3324" s="427"/>
      <c r="N3324" s="422"/>
      <c r="O3324" s="423"/>
      <c r="P3324" s="423"/>
      <c r="Q3324" s="423"/>
      <c r="R3324" s="423"/>
      <c r="S3324" s="423"/>
      <c r="T3324" s="423"/>
      <c r="U3324" s="424"/>
      <c r="V3324" s="33"/>
      <c r="W3324" s="57"/>
      <c r="X3324" s="86"/>
      <c r="Y3324" s="33"/>
      <c r="Z3324" s="36"/>
      <c r="AA3324" s="36"/>
      <c r="AD3324" s="33"/>
      <c r="AG3324" s="33"/>
      <c r="AH3324" s="43"/>
      <c r="AI3324" s="43"/>
      <c r="AJ3324" s="43"/>
      <c r="AK3324" s="43"/>
      <c r="AL3324" s="43"/>
      <c r="AM3324" s="43"/>
      <c r="AN3324" s="43"/>
      <c r="AO3324" s="43"/>
      <c r="AP3324" s="43"/>
      <c r="AQ3324" s="43"/>
      <c r="AR3324" s="43"/>
      <c r="AS3324" s="43"/>
      <c r="AT3324" s="43"/>
      <c r="AU3324" s="44"/>
      <c r="AV3324" s="33"/>
      <c r="AW3324" s="33"/>
      <c r="AX3324" s="33"/>
      <c r="AZ3324" s="141"/>
      <c r="BE3324" s="168"/>
      <c r="BF3324" s="168"/>
      <c r="BG3324" s="168"/>
      <c r="BH3324" s="168"/>
      <c r="BI3324" s="168"/>
      <c r="BJ3324" s="168"/>
      <c r="BK3324" s="168"/>
      <c r="BL3324" s="168"/>
      <c r="BM3324" s="168"/>
      <c r="DK3324" s="168"/>
      <c r="DL3324" s="168"/>
      <c r="DM3324" s="168"/>
      <c r="DN3324" s="168"/>
      <c r="DO3324" s="168"/>
      <c r="DP3324" s="168"/>
      <c r="DQ3324" s="168"/>
      <c r="DR3324" s="168"/>
      <c r="DS3324" s="168"/>
      <c r="DT3324" s="168"/>
      <c r="DU3324" s="168"/>
      <c r="DV3324" s="168"/>
      <c r="DW3324" s="168"/>
      <c r="DX3324" s="168"/>
      <c r="DY3324" s="168"/>
      <c r="DZ3324" s="168"/>
      <c r="EA3324" s="168"/>
      <c r="EB3324" s="168"/>
      <c r="EC3324" s="168"/>
      <c r="ED3324" s="168"/>
      <c r="EE3324" s="168"/>
      <c r="EF3324" s="168"/>
      <c r="EG3324" s="168"/>
      <c r="EH3324" s="168"/>
      <c r="EI3324" s="168"/>
      <c r="EJ3324" s="168"/>
      <c r="EK3324" s="168"/>
      <c r="EL3324" s="168"/>
      <c r="EM3324" s="168"/>
      <c r="EN3324" s="168"/>
      <c r="EO3324" s="168"/>
      <c r="EP3324" s="168"/>
      <c r="EQ3324" s="168"/>
      <c r="ER3324" s="168"/>
      <c r="ES3324" s="168"/>
      <c r="ET3324" s="168"/>
      <c r="EU3324" s="168"/>
      <c r="EV3324" s="168"/>
      <c r="EW3324" s="168"/>
      <c r="EX3324" s="168"/>
      <c r="EY3324" s="168"/>
      <c r="EZ3324" s="168"/>
      <c r="FA3324" s="168"/>
      <c r="FB3324" s="168"/>
      <c r="FC3324" s="168"/>
      <c r="FD3324" s="168"/>
    </row>
    <row r="3325" spans="1:160" s="5" customFormat="1" ht="5.25" customHeight="1" thickBot="1" x14ac:dyDescent="0.35">
      <c r="A3325" s="263"/>
      <c r="B3325" s="263"/>
      <c r="C3325" s="265"/>
      <c r="D3325" s="428"/>
      <c r="E3325" s="428"/>
      <c r="F3325" s="428"/>
      <c r="G3325" s="428"/>
      <c r="H3325" s="428"/>
      <c r="I3325" s="428"/>
      <c r="J3325" s="428"/>
      <c r="K3325" s="428"/>
      <c r="L3325" s="428"/>
      <c r="M3325" s="428"/>
      <c r="N3325" s="428"/>
      <c r="O3325" s="428"/>
      <c r="P3325" s="428"/>
      <c r="Q3325" s="428"/>
      <c r="R3325" s="428"/>
      <c r="S3325" s="428"/>
      <c r="T3325" s="428"/>
      <c r="U3325" s="428"/>
      <c r="V3325" s="33"/>
      <c r="W3325" s="57"/>
      <c r="X3325" s="86"/>
      <c r="Y3325" s="33"/>
      <c r="Z3325" s="36"/>
      <c r="AA3325" s="36"/>
      <c r="AD3325" s="33"/>
      <c r="AG3325" s="33"/>
      <c r="AH3325" s="43"/>
      <c r="AI3325" s="43"/>
      <c r="AJ3325" s="43"/>
      <c r="AK3325" s="43"/>
      <c r="AL3325" s="43"/>
      <c r="AM3325" s="43"/>
      <c r="AN3325" s="43"/>
      <c r="AO3325" s="43"/>
      <c r="AP3325" s="43"/>
      <c r="AQ3325" s="43"/>
      <c r="AR3325" s="43"/>
      <c r="AS3325" s="43"/>
      <c r="AT3325" s="43"/>
      <c r="AU3325" s="44"/>
      <c r="AV3325" s="33"/>
      <c r="AW3325" s="33"/>
      <c r="AX3325" s="33"/>
      <c r="AZ3325" s="141"/>
      <c r="BE3325" s="168"/>
      <c r="BF3325" s="168"/>
      <c r="BG3325" s="168"/>
      <c r="BH3325" s="168"/>
      <c r="BI3325" s="168"/>
      <c r="BJ3325" s="168"/>
      <c r="BK3325" s="168"/>
      <c r="BL3325" s="168"/>
      <c r="BM3325" s="168"/>
      <c r="DK3325" s="168"/>
      <c r="DL3325" s="168"/>
      <c r="DM3325" s="168"/>
      <c r="DN3325" s="168"/>
      <c r="DO3325" s="168"/>
      <c r="DP3325" s="168"/>
      <c r="DQ3325" s="168"/>
      <c r="DR3325" s="168"/>
      <c r="DS3325" s="168"/>
      <c r="DT3325" s="168"/>
      <c r="DU3325" s="168"/>
      <c r="DV3325" s="168"/>
      <c r="DW3325" s="168"/>
      <c r="DX3325" s="168"/>
      <c r="DY3325" s="168"/>
      <c r="DZ3325" s="168"/>
      <c r="EA3325" s="168"/>
      <c r="EB3325" s="168"/>
      <c r="EC3325" s="168"/>
      <c r="ED3325" s="168"/>
      <c r="EE3325" s="168"/>
      <c r="EF3325" s="168"/>
      <c r="EG3325" s="168"/>
      <c r="EH3325" s="168"/>
      <c r="EI3325" s="168"/>
      <c r="EJ3325" s="168"/>
      <c r="EK3325" s="168"/>
      <c r="EL3325" s="168"/>
      <c r="EM3325" s="168"/>
      <c r="EN3325" s="168"/>
      <c r="EO3325" s="168"/>
      <c r="EP3325" s="168"/>
      <c r="EQ3325" s="168"/>
      <c r="ER3325" s="168"/>
      <c r="ES3325" s="168"/>
      <c r="ET3325" s="168"/>
      <c r="EU3325" s="168"/>
      <c r="EV3325" s="168"/>
      <c r="EW3325" s="168"/>
      <c r="EX3325" s="168"/>
      <c r="EY3325" s="168"/>
      <c r="EZ3325" s="168"/>
      <c r="FA3325" s="168"/>
      <c r="FB3325" s="168"/>
      <c r="FC3325" s="168"/>
      <c r="FD3325" s="168"/>
    </row>
    <row r="3326" spans="1:160" s="5" customFormat="1" ht="20.25" customHeight="1" x14ac:dyDescent="0.3">
      <c r="A3326" s="263"/>
      <c r="B3326" s="263"/>
      <c r="C3326" s="265"/>
      <c r="D3326" s="429" t="s">
        <v>18</v>
      </c>
      <c r="E3326" s="430"/>
      <c r="F3326" s="430"/>
      <c r="G3326" s="430"/>
      <c r="H3326" s="430"/>
      <c r="I3326" s="430"/>
      <c r="J3326" s="430"/>
      <c r="K3326" s="430"/>
      <c r="L3326" s="430"/>
      <c r="M3326" s="431"/>
      <c r="N3326" s="429" t="s">
        <v>19</v>
      </c>
      <c r="O3326" s="430"/>
      <c r="P3326" s="430"/>
      <c r="Q3326" s="430"/>
      <c r="R3326" s="430"/>
      <c r="S3326" s="430"/>
      <c r="T3326" s="430"/>
      <c r="U3326" s="431"/>
      <c r="V3326" s="33"/>
      <c r="W3326" s="57"/>
      <c r="X3326" s="86"/>
      <c r="Y3326" s="33"/>
      <c r="Z3326" s="36"/>
      <c r="AA3326" s="36"/>
      <c r="AD3326" s="33"/>
      <c r="AG3326" s="33"/>
      <c r="AH3326" s="43"/>
      <c r="AI3326" s="43"/>
      <c r="AJ3326" s="43"/>
      <c r="AK3326" s="43"/>
      <c r="AL3326" s="43"/>
      <c r="AM3326" s="43"/>
      <c r="AN3326" s="43"/>
      <c r="AO3326" s="43"/>
      <c r="AP3326" s="43"/>
      <c r="AQ3326" s="43"/>
      <c r="AR3326" s="43"/>
      <c r="AS3326" s="43"/>
      <c r="AT3326" s="43"/>
      <c r="AU3326" s="44"/>
      <c r="AV3326" s="33"/>
      <c r="AW3326" s="33"/>
      <c r="AX3326" s="33"/>
      <c r="AZ3326" s="141"/>
      <c r="BE3326" s="168"/>
      <c r="BF3326" s="168"/>
      <c r="BG3326" s="168"/>
      <c r="BH3326" s="168"/>
      <c r="BI3326" s="168"/>
      <c r="BJ3326" s="168"/>
      <c r="BK3326" s="168"/>
      <c r="BL3326" s="168"/>
      <c r="BM3326" s="168"/>
      <c r="DK3326" s="168"/>
      <c r="DL3326" s="168"/>
      <c r="DM3326" s="168"/>
      <c r="DN3326" s="168"/>
      <c r="DO3326" s="168"/>
      <c r="DP3326" s="168"/>
      <c r="DQ3326" s="168"/>
      <c r="DR3326" s="168"/>
      <c r="DS3326" s="168"/>
      <c r="DT3326" s="168"/>
      <c r="DU3326" s="168"/>
      <c r="DV3326" s="168"/>
      <c r="DW3326" s="168"/>
      <c r="DX3326" s="168"/>
      <c r="DY3326" s="168"/>
      <c r="DZ3326" s="168"/>
      <c r="EA3326" s="168"/>
      <c r="EB3326" s="168"/>
      <c r="EC3326" s="168"/>
      <c r="ED3326" s="168"/>
      <c r="EE3326" s="168"/>
      <c r="EF3326" s="168"/>
      <c r="EG3326" s="168"/>
      <c r="EH3326" s="168"/>
      <c r="EI3326" s="168"/>
      <c r="EJ3326" s="168"/>
      <c r="EK3326" s="168"/>
      <c r="EL3326" s="168"/>
      <c r="EM3326" s="168"/>
      <c r="EN3326" s="168"/>
      <c r="EO3326" s="168"/>
      <c r="EP3326" s="168"/>
      <c r="EQ3326" s="168"/>
      <c r="ER3326" s="168"/>
      <c r="ES3326" s="168"/>
      <c r="ET3326" s="168"/>
      <c r="EU3326" s="168"/>
      <c r="EV3326" s="168"/>
      <c r="EW3326" s="168"/>
      <c r="EX3326" s="168"/>
      <c r="EY3326" s="168"/>
      <c r="EZ3326" s="168"/>
      <c r="FA3326" s="168"/>
      <c r="FB3326" s="168"/>
      <c r="FC3326" s="168"/>
      <c r="FD3326" s="168"/>
    </row>
    <row r="3327" spans="1:160" s="5" customFormat="1" x14ac:dyDescent="0.3">
      <c r="A3327" s="263"/>
      <c r="B3327" s="263"/>
      <c r="C3327" s="265"/>
      <c r="D3327" s="432" t="s">
        <v>20</v>
      </c>
      <c r="E3327" s="433"/>
      <c r="F3327" s="433"/>
      <c r="G3327" s="433"/>
      <c r="H3327" s="433"/>
      <c r="I3327" s="433"/>
      <c r="J3327" s="433"/>
      <c r="K3327" s="433"/>
      <c r="L3327" s="433"/>
      <c r="M3327" s="434"/>
      <c r="N3327" s="435" t="s">
        <v>21</v>
      </c>
      <c r="O3327" s="436"/>
      <c r="P3327" s="436"/>
      <c r="Q3327" s="436"/>
      <c r="R3327" s="436"/>
      <c r="S3327" s="436"/>
      <c r="T3327" s="436"/>
      <c r="U3327" s="437"/>
      <c r="V3327" s="33"/>
      <c r="W3327" s="57"/>
      <c r="X3327" s="86"/>
      <c r="Y3327" s="33"/>
      <c r="Z3327" s="36"/>
      <c r="AA3327" s="36"/>
      <c r="AD3327" s="33"/>
      <c r="AG3327" s="33"/>
      <c r="AH3327" s="43"/>
      <c r="AI3327" s="43"/>
      <c r="AJ3327" s="43"/>
      <c r="AK3327" s="43"/>
      <c r="AL3327" s="43"/>
      <c r="AM3327" s="43"/>
      <c r="AN3327" s="43"/>
      <c r="AO3327" s="43"/>
      <c r="AP3327" s="43"/>
      <c r="AQ3327" s="43"/>
      <c r="AR3327" s="43"/>
      <c r="AS3327" s="43"/>
      <c r="AT3327" s="43"/>
      <c r="AU3327" s="44"/>
      <c r="AV3327" s="33"/>
      <c r="AW3327" s="33"/>
      <c r="AX3327" s="33"/>
      <c r="AZ3327" s="141"/>
      <c r="BE3327" s="168"/>
      <c r="BF3327" s="168"/>
      <c r="BG3327" s="168"/>
      <c r="BH3327" s="168"/>
      <c r="BI3327" s="168"/>
      <c r="BJ3327" s="168"/>
      <c r="BK3327" s="168"/>
      <c r="BL3327" s="168"/>
      <c r="BM3327" s="168"/>
      <c r="DK3327" s="168"/>
      <c r="DL3327" s="168"/>
      <c r="DM3327" s="168"/>
      <c r="DN3327" s="168"/>
      <c r="DO3327" s="168"/>
      <c r="DP3327" s="168"/>
      <c r="DQ3327" s="168"/>
      <c r="DR3327" s="168"/>
      <c r="DS3327" s="168"/>
      <c r="DT3327" s="168"/>
      <c r="DU3327" s="168"/>
      <c r="DV3327" s="168"/>
      <c r="DW3327" s="168"/>
      <c r="DX3327" s="168"/>
      <c r="DY3327" s="168"/>
      <c r="DZ3327" s="168"/>
      <c r="EA3327" s="168"/>
      <c r="EB3327" s="168"/>
      <c r="EC3327" s="168"/>
      <c r="ED3327" s="168"/>
      <c r="EE3327" s="168"/>
      <c r="EF3327" s="168"/>
      <c r="EG3327" s="168"/>
      <c r="EH3327" s="168"/>
      <c r="EI3327" s="168"/>
      <c r="EJ3327" s="168"/>
      <c r="EK3327" s="168"/>
      <c r="EL3327" s="168"/>
      <c r="EM3327" s="168"/>
      <c r="EN3327" s="168"/>
      <c r="EO3327" s="168"/>
      <c r="EP3327" s="168"/>
      <c r="EQ3327" s="168"/>
      <c r="ER3327" s="168"/>
      <c r="ES3327" s="168"/>
      <c r="ET3327" s="168"/>
      <c r="EU3327" s="168"/>
      <c r="EV3327" s="168"/>
      <c r="EW3327" s="168"/>
      <c r="EX3327" s="168"/>
      <c r="EY3327" s="168"/>
      <c r="EZ3327" s="168"/>
      <c r="FA3327" s="168"/>
      <c r="FB3327" s="168"/>
      <c r="FC3327" s="168"/>
      <c r="FD3327" s="168"/>
    </row>
    <row r="3328" spans="1:160" s="5" customFormat="1" ht="15.75" customHeight="1" x14ac:dyDescent="0.3">
      <c r="A3328" s="263"/>
      <c r="B3328" s="263"/>
      <c r="C3328" s="265"/>
      <c r="D3328" s="438" t="s">
        <v>22</v>
      </c>
      <c r="E3328" s="439"/>
      <c r="F3328" s="439"/>
      <c r="G3328" s="439"/>
      <c r="H3328" s="439"/>
      <c r="I3328" s="439"/>
      <c r="J3328" s="439"/>
      <c r="K3328" s="439"/>
      <c r="L3328" s="439"/>
      <c r="M3328" s="440"/>
      <c r="N3328" s="438" t="s">
        <v>22</v>
      </c>
      <c r="O3328" s="444"/>
      <c r="P3328" s="444"/>
      <c r="Q3328" s="444"/>
      <c r="R3328" s="444"/>
      <c r="S3328" s="444"/>
      <c r="T3328" s="444"/>
      <c r="U3328" s="440"/>
      <c r="V3328" s="33"/>
      <c r="W3328" s="57"/>
      <c r="X3328" s="86"/>
      <c r="Y3328" s="33"/>
      <c r="Z3328" s="36"/>
      <c r="AA3328" s="36"/>
      <c r="AD3328" s="33"/>
      <c r="AG3328" s="33"/>
      <c r="AH3328" s="43"/>
      <c r="AI3328" s="43"/>
      <c r="AJ3328" s="43"/>
      <c r="AK3328" s="43"/>
      <c r="AL3328" s="43"/>
      <c r="AM3328" s="43"/>
      <c r="AN3328" s="43"/>
      <c r="AO3328" s="43"/>
      <c r="AP3328" s="43"/>
      <c r="AQ3328" s="43"/>
      <c r="AR3328" s="43"/>
      <c r="AS3328" s="43"/>
      <c r="AT3328" s="43"/>
      <c r="AU3328" s="44"/>
      <c r="AV3328" s="33"/>
      <c r="AW3328" s="33"/>
      <c r="AX3328" s="33"/>
      <c r="AZ3328" s="141"/>
      <c r="BE3328" s="168"/>
      <c r="BF3328" s="168"/>
      <c r="BG3328" s="168"/>
      <c r="BH3328" s="168"/>
      <c r="BI3328" s="168"/>
      <c r="BJ3328" s="168"/>
      <c r="BK3328" s="168"/>
      <c r="BL3328" s="168"/>
      <c r="BM3328" s="168"/>
      <c r="DK3328" s="168"/>
      <c r="DL3328" s="168"/>
      <c r="DM3328" s="168"/>
      <c r="DN3328" s="168"/>
      <c r="DO3328" s="168"/>
      <c r="DP3328" s="168"/>
      <c r="DQ3328" s="168"/>
      <c r="DR3328" s="168"/>
      <c r="DS3328" s="168"/>
      <c r="DT3328" s="168"/>
      <c r="DU3328" s="168"/>
      <c r="DV3328" s="168"/>
      <c r="DW3328" s="168"/>
      <c r="DX3328" s="168"/>
      <c r="DY3328" s="168"/>
      <c r="DZ3328" s="168"/>
      <c r="EA3328" s="168"/>
      <c r="EB3328" s="168"/>
      <c r="EC3328" s="168"/>
      <c r="ED3328" s="168"/>
      <c r="EE3328" s="168"/>
      <c r="EF3328" s="168"/>
      <c r="EG3328" s="168"/>
      <c r="EH3328" s="168"/>
      <c r="EI3328" s="168"/>
      <c r="EJ3328" s="168"/>
      <c r="EK3328" s="168"/>
      <c r="EL3328" s="168"/>
      <c r="EM3328" s="168"/>
      <c r="EN3328" s="168"/>
      <c r="EO3328" s="168"/>
      <c r="EP3328" s="168"/>
      <c r="EQ3328" s="168"/>
      <c r="ER3328" s="168"/>
      <c r="ES3328" s="168"/>
      <c r="ET3328" s="168"/>
      <c r="EU3328" s="168"/>
      <c r="EV3328" s="168"/>
      <c r="EW3328" s="168"/>
      <c r="EX3328" s="168"/>
      <c r="EY3328" s="168"/>
      <c r="EZ3328" s="168"/>
      <c r="FA3328" s="168"/>
      <c r="FB3328" s="168"/>
      <c r="FC3328" s="168"/>
      <c r="FD3328" s="168"/>
    </row>
    <row r="3329" spans="1:160" s="5" customFormat="1" ht="15.75" customHeight="1" x14ac:dyDescent="0.3">
      <c r="A3329" s="263"/>
      <c r="B3329" s="263"/>
      <c r="C3329" s="265"/>
      <c r="D3329" s="438"/>
      <c r="E3329" s="439"/>
      <c r="F3329" s="439"/>
      <c r="G3329" s="439"/>
      <c r="H3329" s="439"/>
      <c r="I3329" s="439"/>
      <c r="J3329" s="439"/>
      <c r="K3329" s="439"/>
      <c r="L3329" s="439"/>
      <c r="M3329" s="440"/>
      <c r="N3329" s="438"/>
      <c r="O3329" s="439"/>
      <c r="P3329" s="439"/>
      <c r="Q3329" s="439"/>
      <c r="R3329" s="439"/>
      <c r="S3329" s="439"/>
      <c r="T3329" s="439"/>
      <c r="U3329" s="440"/>
      <c r="V3329" s="33"/>
      <c r="W3329" s="57"/>
      <c r="X3329" s="86"/>
      <c r="Y3329" s="33"/>
      <c r="Z3329" s="36"/>
      <c r="AA3329" s="36"/>
      <c r="AD3329" s="33"/>
      <c r="AG3329" s="33"/>
      <c r="AH3329" s="43"/>
      <c r="AI3329" s="43"/>
      <c r="AJ3329" s="43"/>
      <c r="AK3329" s="43"/>
      <c r="AL3329" s="43"/>
      <c r="AM3329" s="43"/>
      <c r="AN3329" s="43"/>
      <c r="AO3329" s="43"/>
      <c r="AP3329" s="43"/>
      <c r="AQ3329" s="43"/>
      <c r="AR3329" s="43"/>
      <c r="AS3329" s="43"/>
      <c r="AT3329" s="43"/>
      <c r="AU3329" s="44"/>
      <c r="AV3329" s="33"/>
      <c r="AW3329" s="33"/>
      <c r="AX3329" s="33"/>
      <c r="AZ3329" s="141"/>
      <c r="BE3329" s="168"/>
      <c r="BF3329" s="168"/>
      <c r="BG3329" s="168"/>
      <c r="BH3329" s="168"/>
      <c r="BI3329" s="168"/>
      <c r="BJ3329" s="168"/>
      <c r="BK3329" s="168"/>
      <c r="BL3329" s="168"/>
      <c r="BM3329" s="168"/>
      <c r="DK3329" s="168"/>
      <c r="DL3329" s="168"/>
      <c r="DM3329" s="168"/>
      <c r="DN3329" s="168"/>
      <c r="DO3329" s="168"/>
      <c r="DP3329" s="168"/>
      <c r="DQ3329" s="168"/>
      <c r="DR3329" s="168"/>
      <c r="DS3329" s="168"/>
      <c r="DT3329" s="168"/>
      <c r="DU3329" s="168"/>
      <c r="DV3329" s="168"/>
      <c r="DW3329" s="168"/>
      <c r="DX3329" s="168"/>
      <c r="DY3329" s="168"/>
      <c r="DZ3329" s="168"/>
      <c r="EA3329" s="168"/>
      <c r="EB3329" s="168"/>
      <c r="EC3329" s="168"/>
      <c r="ED3329" s="168"/>
      <c r="EE3329" s="168"/>
      <c r="EF3329" s="168"/>
      <c r="EG3329" s="168"/>
      <c r="EH3329" s="168"/>
      <c r="EI3329" s="168"/>
      <c r="EJ3329" s="168"/>
      <c r="EK3329" s="168"/>
      <c r="EL3329" s="168"/>
      <c r="EM3329" s="168"/>
      <c r="EN3329" s="168"/>
      <c r="EO3329" s="168"/>
      <c r="EP3329" s="168"/>
      <c r="EQ3329" s="168"/>
      <c r="ER3329" s="168"/>
      <c r="ES3329" s="168"/>
      <c r="ET3329" s="168"/>
      <c r="EU3329" s="168"/>
      <c r="EV3329" s="168"/>
      <c r="EW3329" s="168"/>
      <c r="EX3329" s="168"/>
      <c r="EY3329" s="168"/>
      <c r="EZ3329" s="168"/>
      <c r="FA3329" s="168"/>
      <c r="FB3329" s="168"/>
      <c r="FC3329" s="168"/>
      <c r="FD3329" s="168"/>
    </row>
    <row r="3330" spans="1:160" s="5" customFormat="1" ht="15.75" customHeight="1" x14ac:dyDescent="0.3">
      <c r="A3330" s="263"/>
      <c r="B3330" s="263"/>
      <c r="C3330" s="265"/>
      <c r="D3330" s="441"/>
      <c r="E3330" s="442"/>
      <c r="F3330" s="442"/>
      <c r="G3330" s="442"/>
      <c r="H3330" s="442"/>
      <c r="I3330" s="442"/>
      <c r="J3330" s="442"/>
      <c r="K3330" s="442"/>
      <c r="L3330" s="442"/>
      <c r="M3330" s="443"/>
      <c r="N3330" s="441"/>
      <c r="O3330" s="442"/>
      <c r="P3330" s="442"/>
      <c r="Q3330" s="442"/>
      <c r="R3330" s="442"/>
      <c r="S3330" s="442"/>
      <c r="T3330" s="442"/>
      <c r="U3330" s="443"/>
      <c r="V3330" s="33"/>
      <c r="W3330" s="57"/>
      <c r="X3330" s="86"/>
      <c r="Y3330" s="33"/>
      <c r="Z3330" s="36"/>
      <c r="AA3330" s="36"/>
      <c r="AD3330" s="33"/>
      <c r="AG3330" s="33"/>
      <c r="AH3330" s="43"/>
      <c r="AI3330" s="43"/>
      <c r="AJ3330" s="43"/>
      <c r="AK3330" s="43"/>
      <c r="AL3330" s="43"/>
      <c r="AM3330" s="43"/>
      <c r="AN3330" s="43"/>
      <c r="AO3330" s="43"/>
      <c r="AP3330" s="43"/>
      <c r="AQ3330" s="43"/>
      <c r="AR3330" s="43"/>
      <c r="AS3330" s="43"/>
      <c r="AT3330" s="43"/>
      <c r="AU3330" s="44"/>
      <c r="AV3330" s="33"/>
      <c r="AW3330" s="33"/>
      <c r="AX3330" s="33"/>
      <c r="AZ3330" s="141"/>
      <c r="BE3330" s="168"/>
      <c r="BF3330" s="168"/>
      <c r="BG3330" s="168"/>
      <c r="BH3330" s="168"/>
      <c r="BI3330" s="168"/>
      <c r="BJ3330" s="168"/>
      <c r="BK3330" s="168"/>
      <c r="BL3330" s="168"/>
      <c r="BM3330" s="168"/>
      <c r="DK3330" s="168"/>
      <c r="DL3330" s="168"/>
      <c r="DM3330" s="168"/>
      <c r="DN3330" s="168"/>
      <c r="DO3330" s="168"/>
      <c r="DP3330" s="168"/>
      <c r="DQ3330" s="168"/>
      <c r="DR3330" s="168"/>
      <c r="DS3330" s="168"/>
      <c r="DT3330" s="168"/>
      <c r="DU3330" s="168"/>
      <c r="DV3330" s="168"/>
      <c r="DW3330" s="168"/>
      <c r="DX3330" s="168"/>
      <c r="DY3330" s="168"/>
      <c r="DZ3330" s="168"/>
      <c r="EA3330" s="168"/>
      <c r="EB3330" s="168"/>
      <c r="EC3330" s="168"/>
      <c r="ED3330" s="168"/>
      <c r="EE3330" s="168"/>
      <c r="EF3330" s="168"/>
      <c r="EG3330" s="168"/>
      <c r="EH3330" s="168"/>
      <c r="EI3330" s="168"/>
      <c r="EJ3330" s="168"/>
      <c r="EK3330" s="168"/>
      <c r="EL3330" s="168"/>
      <c r="EM3330" s="168"/>
      <c r="EN3330" s="168"/>
      <c r="EO3330" s="168"/>
      <c r="EP3330" s="168"/>
      <c r="EQ3330" s="168"/>
      <c r="ER3330" s="168"/>
      <c r="ES3330" s="168"/>
      <c r="ET3330" s="168"/>
      <c r="EU3330" s="168"/>
      <c r="EV3330" s="168"/>
      <c r="EW3330" s="168"/>
      <c r="EX3330" s="168"/>
      <c r="EY3330" s="168"/>
      <c r="EZ3330" s="168"/>
      <c r="FA3330" s="168"/>
      <c r="FB3330" s="168"/>
      <c r="FC3330" s="168"/>
      <c r="FD3330" s="168"/>
    </row>
    <row r="3331" spans="1:160" s="5" customFormat="1" x14ac:dyDescent="0.25">
      <c r="A3331" s="263"/>
      <c r="B3331" s="263"/>
      <c r="C3331" s="265"/>
      <c r="D3331" s="10" t="s">
        <v>23</v>
      </c>
      <c r="E3331" s="445" t="e">
        <f>+#REF!</f>
        <v>#REF!</v>
      </c>
      <c r="F3331" s="445"/>
      <c r="G3331" s="445"/>
      <c r="H3331" s="445"/>
      <c r="I3331" s="445"/>
      <c r="J3331" s="445"/>
      <c r="K3331" s="445"/>
      <c r="L3331" s="445"/>
      <c r="M3331" s="446"/>
      <c r="N3331" s="11" t="s">
        <v>23</v>
      </c>
      <c r="O3331" s="445" t="e">
        <f>+#REF!</f>
        <v>#REF!</v>
      </c>
      <c r="P3331" s="445"/>
      <c r="Q3331" s="445"/>
      <c r="R3331" s="445"/>
      <c r="S3331" s="445"/>
      <c r="T3331" s="445"/>
      <c r="U3331" s="446"/>
      <c r="V3331" s="33"/>
      <c r="W3331" s="57"/>
      <c r="X3331" s="86"/>
      <c r="Y3331" s="33"/>
      <c r="Z3331" s="36"/>
      <c r="AA3331" s="36"/>
      <c r="AD3331" s="33"/>
      <c r="AG3331" s="33"/>
      <c r="AH3331" s="43"/>
      <c r="AI3331" s="43"/>
      <c r="AJ3331" s="43"/>
      <c r="AK3331" s="43"/>
      <c r="AL3331" s="43"/>
      <c r="AM3331" s="43"/>
      <c r="AN3331" s="43"/>
      <c r="AO3331" s="43"/>
      <c r="AP3331" s="43"/>
      <c r="AQ3331" s="43"/>
      <c r="AR3331" s="43"/>
      <c r="AS3331" s="43"/>
      <c r="AT3331" s="43"/>
      <c r="AU3331" s="44"/>
      <c r="AV3331" s="33"/>
      <c r="AW3331" s="33"/>
      <c r="AX3331" s="33"/>
      <c r="AZ3331" s="141"/>
      <c r="BE3331" s="168"/>
      <c r="BF3331" s="168"/>
      <c r="BG3331" s="168"/>
      <c r="BH3331" s="168"/>
      <c r="BI3331" s="168"/>
      <c r="BJ3331" s="168"/>
      <c r="BK3331" s="168"/>
      <c r="BL3331" s="168"/>
      <c r="BM3331" s="168"/>
      <c r="DK3331" s="168"/>
      <c r="DL3331" s="168"/>
      <c r="DM3331" s="168"/>
      <c r="DN3331" s="168"/>
      <c r="DO3331" s="168"/>
      <c r="DP3331" s="168"/>
      <c r="DQ3331" s="168"/>
      <c r="DR3331" s="168"/>
      <c r="DS3331" s="168"/>
      <c r="DT3331" s="168"/>
      <c r="DU3331" s="168"/>
      <c r="DV3331" s="168"/>
      <c r="DW3331" s="168"/>
      <c r="DX3331" s="168"/>
      <c r="DY3331" s="168"/>
      <c r="DZ3331" s="168"/>
      <c r="EA3331" s="168"/>
      <c r="EB3331" s="168"/>
      <c r="EC3331" s="168"/>
      <c r="ED3331" s="168"/>
      <c r="EE3331" s="168"/>
      <c r="EF3331" s="168"/>
      <c r="EG3331" s="168"/>
      <c r="EH3331" s="168"/>
      <c r="EI3331" s="168"/>
      <c r="EJ3331" s="168"/>
      <c r="EK3331" s="168"/>
      <c r="EL3331" s="168"/>
      <c r="EM3331" s="168"/>
      <c r="EN3331" s="168"/>
      <c r="EO3331" s="168"/>
      <c r="EP3331" s="168"/>
      <c r="EQ3331" s="168"/>
      <c r="ER3331" s="168"/>
      <c r="ES3331" s="168"/>
      <c r="ET3331" s="168"/>
      <c r="EU3331" s="168"/>
      <c r="EV3331" s="168"/>
      <c r="EW3331" s="168"/>
      <c r="EX3331" s="168"/>
      <c r="EY3331" s="168"/>
      <c r="EZ3331" s="168"/>
      <c r="FA3331" s="168"/>
      <c r="FB3331" s="168"/>
      <c r="FC3331" s="168"/>
      <c r="FD3331" s="168"/>
    </row>
    <row r="3332" spans="1:160" s="5" customFormat="1" ht="14.4" thickBot="1" x14ac:dyDescent="0.3">
      <c r="A3332" s="263"/>
      <c r="B3332" s="263"/>
      <c r="C3332" s="265"/>
      <c r="D3332" s="12" t="s">
        <v>25</v>
      </c>
      <c r="E3332" s="447" t="e">
        <f>+#REF!</f>
        <v>#REF!</v>
      </c>
      <c r="F3332" s="447"/>
      <c r="G3332" s="447"/>
      <c r="H3332" s="447"/>
      <c r="I3332" s="447"/>
      <c r="J3332" s="447"/>
      <c r="K3332" s="447"/>
      <c r="L3332" s="447"/>
      <c r="M3332" s="448"/>
      <c r="N3332" s="13" t="s">
        <v>25</v>
      </c>
      <c r="O3332" s="447" t="e">
        <f>+#REF!</f>
        <v>#REF!</v>
      </c>
      <c r="P3332" s="447"/>
      <c r="Q3332" s="447"/>
      <c r="R3332" s="447"/>
      <c r="S3332" s="447"/>
      <c r="T3332" s="447"/>
      <c r="U3332" s="448"/>
      <c r="V3332" s="33"/>
      <c r="W3332" s="57"/>
      <c r="X3332" s="86"/>
      <c r="Y3332" s="33"/>
      <c r="Z3332" s="36"/>
      <c r="AA3332" s="36"/>
      <c r="AD3332" s="33"/>
      <c r="AG3332" s="33"/>
      <c r="AH3332" s="43"/>
      <c r="AI3332" s="43"/>
      <c r="AJ3332" s="43"/>
      <c r="AK3332" s="43"/>
      <c r="AL3332" s="43"/>
      <c r="AM3332" s="43"/>
      <c r="AN3332" s="43"/>
      <c r="AO3332" s="43"/>
      <c r="AP3332" s="43"/>
      <c r="AQ3332" s="43"/>
      <c r="AR3332" s="43"/>
      <c r="AS3332" s="43"/>
      <c r="AT3332" s="43"/>
      <c r="AU3332" s="44"/>
      <c r="AV3332" s="33"/>
      <c r="AW3332" s="33"/>
      <c r="AX3332" s="33"/>
      <c r="AZ3332" s="141"/>
      <c r="BE3332" s="168"/>
      <c r="BF3332" s="168"/>
      <c r="BG3332" s="168"/>
      <c r="BH3332" s="168"/>
      <c r="BI3332" s="168"/>
      <c r="BJ3332" s="168"/>
      <c r="BK3332" s="168"/>
      <c r="BL3332" s="168"/>
      <c r="BM3332" s="168"/>
      <c r="DK3332" s="168"/>
      <c r="DL3332" s="168"/>
      <c r="DM3332" s="168"/>
      <c r="DN3332" s="168"/>
      <c r="DO3332" s="168"/>
      <c r="DP3332" s="168"/>
      <c r="DQ3332" s="168"/>
      <c r="DR3332" s="168"/>
      <c r="DS3332" s="168"/>
      <c r="DT3332" s="168"/>
      <c r="DU3332" s="168"/>
      <c r="DV3332" s="168"/>
      <c r="DW3332" s="168"/>
      <c r="DX3332" s="168"/>
      <c r="DY3332" s="168"/>
      <c r="DZ3332" s="168"/>
      <c r="EA3332" s="168"/>
      <c r="EB3332" s="168"/>
      <c r="EC3332" s="168"/>
      <c r="ED3332" s="168"/>
      <c r="EE3332" s="168"/>
      <c r="EF3332" s="168"/>
      <c r="EG3332" s="168"/>
      <c r="EH3332" s="168"/>
      <c r="EI3332" s="168"/>
      <c r="EJ3332" s="168"/>
      <c r="EK3332" s="168"/>
      <c r="EL3332" s="168"/>
      <c r="EM3332" s="168"/>
      <c r="EN3332" s="168"/>
      <c r="EO3332" s="168"/>
      <c r="EP3332" s="168"/>
      <c r="EQ3332" s="168"/>
      <c r="ER3332" s="168"/>
      <c r="ES3332" s="168"/>
      <c r="ET3332" s="168"/>
      <c r="EU3332" s="168"/>
      <c r="EV3332" s="168"/>
      <c r="EW3332" s="168"/>
      <c r="EX3332" s="168"/>
      <c r="EY3332" s="168"/>
      <c r="EZ3332" s="168"/>
      <c r="FA3332" s="168"/>
      <c r="FB3332" s="168"/>
      <c r="FC3332" s="168"/>
      <c r="FD3332" s="168"/>
    </row>
    <row r="3333" spans="1:160" ht="9.9" customHeight="1" thickBot="1" x14ac:dyDescent="0.3"/>
    <row r="3334" spans="1:160" s="5" customFormat="1" ht="15.75" customHeight="1" x14ac:dyDescent="0.3">
      <c r="A3334" s="263"/>
      <c r="B3334" s="263"/>
      <c r="C3334" s="265"/>
      <c r="D3334" s="484"/>
      <c r="E3334" s="485"/>
      <c r="F3334" s="488" t="s">
        <v>0</v>
      </c>
      <c r="G3334" s="489"/>
      <c r="H3334" s="489"/>
      <c r="I3334" s="489"/>
      <c r="J3334" s="489"/>
      <c r="K3334" s="489"/>
      <c r="L3334" s="489"/>
      <c r="M3334" s="489"/>
      <c r="N3334" s="489"/>
      <c r="O3334" s="490"/>
      <c r="P3334" s="494" t="s">
        <v>1</v>
      </c>
      <c r="Q3334" s="495"/>
      <c r="R3334" s="495"/>
      <c r="S3334" s="496"/>
      <c r="T3334" s="500"/>
      <c r="U3334" s="501"/>
      <c r="V3334" s="33"/>
      <c r="W3334" s="57"/>
      <c r="X3334" s="86"/>
      <c r="Y3334" s="33"/>
      <c r="Z3334" s="36"/>
      <c r="AA3334" s="36"/>
      <c r="AD3334" s="33"/>
      <c r="AG3334" s="33"/>
      <c r="AH3334" s="43"/>
      <c r="AI3334" s="43"/>
      <c r="AJ3334" s="43"/>
      <c r="AK3334" s="43"/>
      <c r="AL3334" s="43"/>
      <c r="AM3334" s="43"/>
      <c r="AN3334" s="43"/>
      <c r="AO3334" s="43"/>
      <c r="AP3334" s="43"/>
      <c r="AQ3334" s="43"/>
      <c r="AR3334" s="43"/>
      <c r="AS3334" s="43"/>
      <c r="AT3334" s="43"/>
      <c r="AU3334" s="44"/>
      <c r="AV3334" s="33"/>
      <c r="AW3334" s="33"/>
      <c r="AX3334" s="33"/>
      <c r="AZ3334" s="141"/>
      <c r="BE3334" s="168"/>
      <c r="BF3334" s="168"/>
      <c r="BG3334" s="168"/>
      <c r="BH3334" s="168"/>
      <c r="BI3334" s="168"/>
      <c r="BJ3334" s="168"/>
      <c r="BK3334" s="168"/>
      <c r="BL3334" s="168"/>
      <c r="BM3334" s="168"/>
      <c r="DK3334" s="168"/>
      <c r="DL3334" s="168"/>
      <c r="DM3334" s="168"/>
      <c r="DN3334" s="168"/>
      <c r="DO3334" s="168"/>
      <c r="DP3334" s="168"/>
      <c r="DQ3334" s="168"/>
      <c r="DR3334" s="168"/>
      <c r="DS3334" s="168"/>
      <c r="DT3334" s="168"/>
      <c r="DU3334" s="168"/>
      <c r="DV3334" s="168"/>
      <c r="DW3334" s="168"/>
      <c r="DX3334" s="168"/>
      <c r="DY3334" s="168"/>
      <c r="DZ3334" s="168"/>
      <c r="EA3334" s="168"/>
      <c r="EB3334" s="168"/>
      <c r="EC3334" s="168"/>
      <c r="ED3334" s="168"/>
      <c r="EE3334" s="168"/>
      <c r="EF3334" s="168"/>
      <c r="EG3334" s="168"/>
      <c r="EH3334" s="168"/>
      <c r="EI3334" s="168"/>
      <c r="EJ3334" s="168"/>
      <c r="EK3334" s="168"/>
      <c r="EL3334" s="168"/>
      <c r="EM3334" s="168"/>
      <c r="EN3334" s="168"/>
      <c r="EO3334" s="168"/>
      <c r="EP3334" s="168"/>
      <c r="EQ3334" s="168"/>
      <c r="ER3334" s="168"/>
      <c r="ES3334" s="168"/>
      <c r="ET3334" s="168"/>
      <c r="EU3334" s="168"/>
      <c r="EV3334" s="168"/>
      <c r="EW3334" s="168"/>
      <c r="EX3334" s="168"/>
      <c r="EY3334" s="168"/>
      <c r="EZ3334" s="168"/>
      <c r="FA3334" s="168"/>
      <c r="FB3334" s="168"/>
      <c r="FC3334" s="168"/>
      <c r="FD3334" s="168"/>
    </row>
    <row r="3335" spans="1:160" s="5" customFormat="1" ht="15" customHeight="1" x14ac:dyDescent="0.3">
      <c r="A3335" s="263"/>
      <c r="B3335" s="263"/>
      <c r="C3335" s="265"/>
      <c r="D3335" s="481"/>
      <c r="E3335" s="482"/>
      <c r="F3335" s="491"/>
      <c r="G3335" s="492"/>
      <c r="H3335" s="492"/>
      <c r="I3335" s="492"/>
      <c r="J3335" s="492"/>
      <c r="K3335" s="492"/>
      <c r="L3335" s="492"/>
      <c r="M3335" s="492"/>
      <c r="N3335" s="492"/>
      <c r="O3335" s="493"/>
      <c r="P3335" s="497"/>
      <c r="Q3335" s="498"/>
      <c r="R3335" s="498"/>
      <c r="S3335" s="499"/>
      <c r="T3335" s="502"/>
      <c r="U3335" s="503"/>
      <c r="V3335" s="33"/>
      <c r="W3335" s="57"/>
      <c r="X3335" s="86"/>
      <c r="Y3335" s="38"/>
      <c r="Z3335" s="36"/>
      <c r="AA3335" s="36"/>
      <c r="AD3335" s="33"/>
      <c r="AG3335" s="33"/>
      <c r="AH3335" s="43"/>
      <c r="AI3335" s="43"/>
      <c r="AJ3335" s="43"/>
      <c r="AK3335" s="43"/>
      <c r="AL3335" s="43"/>
      <c r="AM3335" s="43"/>
      <c r="AN3335" s="43"/>
      <c r="AO3335" s="43"/>
      <c r="AP3335" s="43"/>
      <c r="AQ3335" s="43"/>
      <c r="AR3335" s="43"/>
      <c r="AS3335" s="43"/>
      <c r="AT3335" s="43"/>
      <c r="AU3335" s="44"/>
      <c r="AV3335" s="33"/>
      <c r="AW3335" s="33"/>
      <c r="AX3335" s="33"/>
      <c r="AZ3335" s="141"/>
      <c r="BE3335" s="168"/>
      <c r="BF3335" s="168"/>
      <c r="BG3335" s="168"/>
      <c r="BH3335" s="168"/>
      <c r="BI3335" s="168"/>
      <c r="BJ3335" s="168"/>
      <c r="BK3335" s="168"/>
      <c r="BL3335" s="168"/>
      <c r="BM3335" s="168"/>
      <c r="DK3335" s="168"/>
      <c r="DL3335" s="168"/>
      <c r="DM3335" s="168"/>
      <c r="DN3335" s="168"/>
      <c r="DO3335" s="168"/>
      <c r="DP3335" s="168"/>
      <c r="DQ3335" s="168"/>
      <c r="DR3335" s="168"/>
      <c r="DS3335" s="168"/>
      <c r="DT3335" s="168"/>
      <c r="DU3335" s="168"/>
      <c r="DV3335" s="168"/>
      <c r="DW3335" s="168"/>
      <c r="DX3335" s="168"/>
      <c r="DY3335" s="168"/>
      <c r="DZ3335" s="168"/>
      <c r="EA3335" s="168"/>
      <c r="EB3335" s="168"/>
      <c r="EC3335" s="168"/>
      <c r="ED3335" s="168"/>
      <c r="EE3335" s="168"/>
      <c r="EF3335" s="168"/>
      <c r="EG3335" s="168"/>
      <c r="EH3335" s="168"/>
      <c r="EI3335" s="168"/>
      <c r="EJ3335" s="168"/>
      <c r="EK3335" s="168"/>
      <c r="EL3335" s="168"/>
      <c r="EM3335" s="168"/>
      <c r="EN3335" s="168"/>
      <c r="EO3335" s="168"/>
      <c r="EP3335" s="168"/>
      <c r="EQ3335" s="168"/>
      <c r="ER3335" s="168"/>
      <c r="ES3335" s="168"/>
      <c r="ET3335" s="168"/>
      <c r="EU3335" s="168"/>
      <c r="EV3335" s="168"/>
      <c r="EW3335" s="168"/>
      <c r="EX3335" s="168"/>
      <c r="EY3335" s="168"/>
      <c r="EZ3335" s="168"/>
      <c r="FA3335" s="168"/>
      <c r="FB3335" s="168"/>
      <c r="FC3335" s="168"/>
      <c r="FD3335" s="168"/>
    </row>
    <row r="3336" spans="1:160" s="5" customFormat="1" ht="30" customHeight="1" thickBot="1" x14ac:dyDescent="0.35">
      <c r="A3336" s="263"/>
      <c r="B3336" s="263"/>
      <c r="C3336" s="265"/>
      <c r="D3336" s="486"/>
      <c r="E3336" s="487"/>
      <c r="F3336" s="506" t="s">
        <v>2</v>
      </c>
      <c r="G3336" s="507"/>
      <c r="H3336" s="507"/>
      <c r="I3336" s="507"/>
      <c r="J3336" s="507"/>
      <c r="K3336" s="507"/>
      <c r="L3336" s="507"/>
      <c r="M3336" s="507"/>
      <c r="N3336" s="507"/>
      <c r="O3336" s="508"/>
      <c r="P3336" s="32">
        <v>69</v>
      </c>
      <c r="Q3336" s="101" t="s">
        <v>3</v>
      </c>
      <c r="R3336" s="509">
        <v>147</v>
      </c>
      <c r="S3336" s="510"/>
      <c r="T3336" s="504"/>
      <c r="U3336" s="505"/>
      <c r="V3336" s="33">
        <f>+IF(C3345="","",1)</f>
        <v>1</v>
      </c>
      <c r="W3336" s="57"/>
      <c r="X3336" s="86"/>
      <c r="Y3336" s="39"/>
      <c r="Z3336" s="36"/>
      <c r="AA3336" s="36"/>
      <c r="AD3336" s="33"/>
      <c r="AG3336" s="33"/>
      <c r="AH3336" s="43"/>
      <c r="AI3336" s="43"/>
      <c r="AJ3336" s="43"/>
      <c r="AK3336" s="43"/>
      <c r="AL3336" s="43"/>
      <c r="AM3336" s="43"/>
      <c r="AN3336" s="43"/>
      <c r="AO3336" s="43"/>
      <c r="AP3336" s="43"/>
      <c r="AQ3336" s="43"/>
      <c r="AR3336" s="43"/>
      <c r="AS3336" s="43"/>
      <c r="AT3336" s="43"/>
      <c r="AU3336" s="44"/>
      <c r="AV3336" s="33"/>
      <c r="AW3336" s="33"/>
      <c r="AX3336" s="33"/>
      <c r="AZ3336" s="141"/>
      <c r="BE3336" s="168"/>
      <c r="BF3336" s="168"/>
      <c r="BG3336" s="168"/>
      <c r="BH3336" s="168"/>
      <c r="BI3336" s="168"/>
      <c r="BJ3336" s="168"/>
      <c r="BK3336" s="168"/>
      <c r="BL3336" s="168"/>
      <c r="BM3336" s="168"/>
      <c r="DK3336" s="168"/>
      <c r="DL3336" s="168"/>
      <c r="DM3336" s="168"/>
      <c r="DN3336" s="168"/>
      <c r="DO3336" s="168"/>
      <c r="DP3336" s="168"/>
      <c r="DQ3336" s="168"/>
      <c r="DR3336" s="168"/>
      <c r="DS3336" s="168"/>
      <c r="DT3336" s="168"/>
      <c r="DU3336" s="168"/>
      <c r="DV3336" s="168"/>
      <c r="DW3336" s="168"/>
      <c r="DX3336" s="168"/>
      <c r="DY3336" s="168"/>
      <c r="DZ3336" s="168"/>
      <c r="EA3336" s="168"/>
      <c r="EB3336" s="168"/>
      <c r="EC3336" s="168"/>
      <c r="ED3336" s="168"/>
      <c r="EE3336" s="168"/>
      <c r="EF3336" s="168"/>
      <c r="EG3336" s="168"/>
      <c r="EH3336" s="168"/>
      <c r="EI3336" s="168"/>
      <c r="EJ3336" s="168"/>
      <c r="EK3336" s="168"/>
      <c r="EL3336" s="168"/>
      <c r="EM3336" s="168"/>
      <c r="EN3336" s="168"/>
      <c r="EO3336" s="168"/>
      <c r="EP3336" s="168"/>
      <c r="EQ3336" s="168"/>
      <c r="ER3336" s="168"/>
      <c r="ES3336" s="168"/>
      <c r="ET3336" s="168"/>
      <c r="EU3336" s="168"/>
      <c r="EV3336" s="168"/>
      <c r="EW3336" s="168"/>
      <c r="EX3336" s="168"/>
      <c r="EY3336" s="168"/>
      <c r="EZ3336" s="168"/>
      <c r="FA3336" s="168"/>
      <c r="FB3336" s="168"/>
      <c r="FC3336" s="168"/>
      <c r="FD3336" s="168"/>
    </row>
    <row r="3337" spans="1:160" s="5" customFormat="1" ht="5.25" customHeight="1" thickBot="1" x14ac:dyDescent="0.35">
      <c r="A3337" s="263"/>
      <c r="B3337" s="263"/>
      <c r="C3337" s="265"/>
      <c r="D3337" s="454"/>
      <c r="E3337" s="454"/>
      <c r="F3337" s="454"/>
      <c r="G3337" s="454"/>
      <c r="H3337" s="454"/>
      <c r="I3337" s="454"/>
      <c r="J3337" s="454"/>
      <c r="K3337" s="454"/>
      <c r="L3337" s="454"/>
      <c r="M3337" s="454"/>
      <c r="N3337" s="454"/>
      <c r="O3337" s="454"/>
      <c r="P3337" s="454"/>
      <c r="Q3337" s="454"/>
      <c r="R3337" s="454"/>
      <c r="S3337" s="454"/>
      <c r="T3337" s="454"/>
      <c r="U3337" s="454"/>
      <c r="V3337" s="33"/>
      <c r="W3337" s="57"/>
      <c r="X3337" s="86"/>
      <c r="Y3337" s="38"/>
      <c r="Z3337" s="36"/>
      <c r="AA3337" s="36"/>
      <c r="AD3337" s="33"/>
      <c r="AG3337" s="33"/>
      <c r="AH3337" s="43"/>
      <c r="AI3337" s="43"/>
      <c r="AJ3337" s="43"/>
      <c r="AK3337" s="43"/>
      <c r="AL3337" s="43"/>
      <c r="AM3337" s="43"/>
      <c r="AN3337" s="43"/>
      <c r="AO3337" s="43"/>
      <c r="AP3337" s="43"/>
      <c r="AQ3337" s="43"/>
      <c r="AR3337" s="43"/>
      <c r="AS3337" s="43"/>
      <c r="AT3337" s="43"/>
      <c r="AU3337" s="44"/>
      <c r="AV3337" s="33"/>
      <c r="AW3337" s="33"/>
      <c r="AX3337" s="33"/>
      <c r="AZ3337" s="141"/>
      <c r="BE3337" s="168"/>
      <c r="BF3337" s="168"/>
      <c r="BG3337" s="168"/>
      <c r="BH3337" s="168"/>
      <c r="BI3337" s="168"/>
      <c r="BJ3337" s="168"/>
      <c r="BK3337" s="168"/>
      <c r="BL3337" s="168"/>
      <c r="BM3337" s="168"/>
      <c r="DK3337" s="168"/>
      <c r="DL3337" s="168"/>
      <c r="DM3337" s="168"/>
      <c r="DN3337" s="168"/>
      <c r="DO3337" s="168"/>
      <c r="DP3337" s="168"/>
      <c r="DQ3337" s="168"/>
      <c r="DR3337" s="168"/>
      <c r="DS3337" s="168"/>
      <c r="DT3337" s="168"/>
      <c r="DU3337" s="168"/>
      <c r="DV3337" s="168"/>
      <c r="DW3337" s="168"/>
      <c r="DX3337" s="168"/>
      <c r="DY3337" s="168"/>
      <c r="DZ3337" s="168"/>
      <c r="EA3337" s="168"/>
      <c r="EB3337" s="168"/>
      <c r="EC3337" s="168"/>
      <c r="ED3337" s="168"/>
      <c r="EE3337" s="168"/>
      <c r="EF3337" s="168"/>
      <c r="EG3337" s="168"/>
      <c r="EH3337" s="168"/>
      <c r="EI3337" s="168"/>
      <c r="EJ3337" s="168"/>
      <c r="EK3337" s="168"/>
      <c r="EL3337" s="168"/>
      <c r="EM3337" s="168"/>
      <c r="EN3337" s="168"/>
      <c r="EO3337" s="168"/>
      <c r="EP3337" s="168"/>
      <c r="EQ3337" s="168"/>
      <c r="ER3337" s="168"/>
      <c r="ES3337" s="168"/>
      <c r="ET3337" s="168"/>
      <c r="EU3337" s="168"/>
      <c r="EV3337" s="168"/>
      <c r="EW3337" s="168"/>
      <c r="EX3337" s="168"/>
      <c r="EY3337" s="168"/>
      <c r="EZ3337" s="168"/>
      <c r="FA3337" s="168"/>
      <c r="FB3337" s="168"/>
      <c r="FC3337" s="168"/>
      <c r="FD3337" s="168"/>
    </row>
    <row r="3338" spans="1:160" s="5" customFormat="1" ht="24.9" customHeight="1" x14ac:dyDescent="0.3">
      <c r="A3338" s="263"/>
      <c r="B3338" s="263"/>
      <c r="C3338" s="265"/>
      <c r="D3338" s="511" t="s">
        <v>4</v>
      </c>
      <c r="E3338" s="512"/>
      <c r="F3338" s="513" t="s">
        <v>168</v>
      </c>
      <c r="G3338" s="514"/>
      <c r="H3338" s="514"/>
      <c r="I3338" s="515"/>
      <c r="J3338" s="516" t="s">
        <v>5</v>
      </c>
      <c r="K3338" s="512"/>
      <c r="L3338" s="513" t="s">
        <v>102</v>
      </c>
      <c r="M3338" s="514"/>
      <c r="N3338" s="514"/>
      <c r="O3338" s="514"/>
      <c r="P3338" s="515"/>
      <c r="Q3338" s="1" t="s">
        <v>6</v>
      </c>
      <c r="R3338" s="513" t="s">
        <v>36</v>
      </c>
      <c r="S3338" s="514"/>
      <c r="T3338" s="514"/>
      <c r="U3338" s="517"/>
      <c r="V3338" s="33"/>
      <c r="W3338" s="57"/>
      <c r="X3338" s="86"/>
      <c r="Y3338" s="33"/>
      <c r="Z3338" s="36"/>
      <c r="AA3338" s="36"/>
      <c r="AD3338" s="33"/>
      <c r="AG3338" s="33"/>
      <c r="AH3338" s="43"/>
      <c r="AI3338" s="43"/>
      <c r="AJ3338" s="43"/>
      <c r="AK3338" s="43"/>
      <c r="AL3338" s="43"/>
      <c r="AM3338" s="43"/>
      <c r="AN3338" s="43"/>
      <c r="AO3338" s="43"/>
      <c r="AP3338" s="43"/>
      <c r="AQ3338" s="43"/>
      <c r="AR3338" s="43"/>
      <c r="AS3338" s="43"/>
      <c r="AT3338" s="43"/>
      <c r="AU3338" s="44"/>
      <c r="AV3338" s="33"/>
      <c r="AW3338" s="33"/>
      <c r="AX3338" s="33"/>
      <c r="AZ3338" s="141"/>
      <c r="BE3338" s="168"/>
      <c r="BF3338" s="168"/>
      <c r="BG3338" s="168"/>
      <c r="BH3338" s="168"/>
      <c r="BI3338" s="168"/>
      <c r="BJ3338" s="168"/>
      <c r="BK3338" s="168"/>
      <c r="BL3338" s="168"/>
      <c r="BM3338" s="168"/>
      <c r="DK3338" s="168"/>
      <c r="DL3338" s="168"/>
      <c r="DM3338" s="168"/>
      <c r="DN3338" s="168"/>
      <c r="DO3338" s="168"/>
      <c r="DP3338" s="168"/>
      <c r="DQ3338" s="168"/>
      <c r="DR3338" s="168"/>
      <c r="DS3338" s="168"/>
      <c r="DT3338" s="168"/>
      <c r="DU3338" s="168"/>
      <c r="DV3338" s="168"/>
      <c r="DW3338" s="168"/>
      <c r="DX3338" s="168"/>
      <c r="DY3338" s="168"/>
      <c r="DZ3338" s="168"/>
      <c r="EA3338" s="168"/>
      <c r="EB3338" s="168"/>
      <c r="EC3338" s="168"/>
      <c r="ED3338" s="168"/>
      <c r="EE3338" s="168"/>
      <c r="EF3338" s="168"/>
      <c r="EG3338" s="168"/>
      <c r="EH3338" s="168"/>
      <c r="EI3338" s="168"/>
      <c r="EJ3338" s="168"/>
      <c r="EK3338" s="168"/>
      <c r="EL3338" s="168"/>
      <c r="EM3338" s="168"/>
      <c r="EN3338" s="168"/>
      <c r="EO3338" s="168"/>
      <c r="EP3338" s="168"/>
      <c r="EQ3338" s="168"/>
      <c r="ER3338" s="168"/>
      <c r="ES3338" s="168"/>
      <c r="ET3338" s="168"/>
      <c r="EU3338" s="168"/>
      <c r="EV3338" s="168"/>
      <c r="EW3338" s="168"/>
      <c r="EX3338" s="168"/>
      <c r="EY3338" s="168"/>
      <c r="EZ3338" s="168"/>
      <c r="FA3338" s="168"/>
      <c r="FB3338" s="168"/>
      <c r="FC3338" s="168"/>
      <c r="FD3338" s="168"/>
    </row>
    <row r="3339" spans="1:160" s="5" customFormat="1" ht="45" customHeight="1" thickBot="1" x14ac:dyDescent="0.35">
      <c r="A3339" s="263"/>
      <c r="B3339" s="263"/>
      <c r="C3339" s="265"/>
      <c r="D3339" s="518" t="s">
        <v>7</v>
      </c>
      <c r="E3339" s="519"/>
      <c r="F3339" s="520" t="s">
        <v>169</v>
      </c>
      <c r="G3339" s="521"/>
      <c r="H3339" s="521"/>
      <c r="I3339" s="521"/>
      <c r="J3339" s="521"/>
      <c r="K3339" s="521"/>
      <c r="L3339" s="521"/>
      <c r="M3339" s="521"/>
      <c r="N3339" s="521"/>
      <c r="O3339" s="521"/>
      <c r="P3339" s="521"/>
      <c r="Q3339" s="521"/>
      <c r="R3339" s="521"/>
      <c r="S3339" s="521"/>
      <c r="T3339" s="521"/>
      <c r="U3339" s="522"/>
      <c r="V3339" s="33"/>
      <c r="W3339" s="57"/>
      <c r="X3339" s="86"/>
      <c r="Y3339" s="33"/>
      <c r="Z3339" s="36"/>
      <c r="AA3339" s="36"/>
      <c r="AD3339" s="33"/>
      <c r="AG3339" s="33"/>
      <c r="AH3339" s="43"/>
      <c r="AI3339" s="43"/>
      <c r="AJ3339" s="43"/>
      <c r="AK3339" s="43"/>
      <c r="AL3339" s="43"/>
      <c r="AM3339" s="43"/>
      <c r="AN3339" s="43"/>
      <c r="AO3339" s="43"/>
      <c r="AP3339" s="43"/>
      <c r="AQ3339" s="43"/>
      <c r="AR3339" s="43"/>
      <c r="AS3339" s="43"/>
      <c r="AT3339" s="43"/>
      <c r="AU3339" s="44"/>
      <c r="AV3339" s="33"/>
      <c r="AW3339" s="33"/>
      <c r="AX3339" s="33"/>
      <c r="AZ3339" s="141"/>
      <c r="BE3339" s="168"/>
      <c r="BF3339" s="168"/>
      <c r="BG3339" s="168"/>
      <c r="BH3339" s="168"/>
      <c r="BI3339" s="168"/>
      <c r="BJ3339" s="168"/>
      <c r="BK3339" s="168"/>
      <c r="BL3339" s="168"/>
      <c r="BM3339" s="168"/>
      <c r="DK3339" s="168"/>
      <c r="DL3339" s="168"/>
      <c r="DM3339" s="168"/>
      <c r="DN3339" s="168"/>
      <c r="DO3339" s="168"/>
      <c r="DP3339" s="168"/>
      <c r="DQ3339" s="168"/>
      <c r="DR3339" s="168"/>
      <c r="DS3339" s="168"/>
      <c r="DT3339" s="168"/>
      <c r="DU3339" s="168"/>
      <c r="DV3339" s="168"/>
      <c r="DW3339" s="168"/>
      <c r="DX3339" s="168"/>
      <c r="DY3339" s="168"/>
      <c r="DZ3339" s="168"/>
      <c r="EA3339" s="168"/>
      <c r="EB3339" s="168"/>
      <c r="EC3339" s="168"/>
      <c r="ED3339" s="168"/>
      <c r="EE3339" s="168"/>
      <c r="EF3339" s="168"/>
      <c r="EG3339" s="168"/>
      <c r="EH3339" s="168"/>
      <c r="EI3339" s="168"/>
      <c r="EJ3339" s="168"/>
      <c r="EK3339" s="168"/>
      <c r="EL3339" s="168"/>
      <c r="EM3339" s="168"/>
      <c r="EN3339" s="168"/>
      <c r="EO3339" s="168"/>
      <c r="EP3339" s="168"/>
      <c r="EQ3339" s="168"/>
      <c r="ER3339" s="168"/>
      <c r="ES3339" s="168"/>
      <c r="ET3339" s="168"/>
      <c r="EU3339" s="168"/>
      <c r="EV3339" s="168"/>
      <c r="EW3339" s="168"/>
      <c r="EX3339" s="168"/>
      <c r="EY3339" s="168"/>
      <c r="EZ3339" s="168"/>
      <c r="FA3339" s="168"/>
      <c r="FB3339" s="168"/>
      <c r="FC3339" s="168"/>
      <c r="FD3339" s="168"/>
    </row>
    <row r="3340" spans="1:160" s="5" customFormat="1" ht="5.0999999999999996" customHeight="1" thickBot="1" x14ac:dyDescent="0.35">
      <c r="A3340" s="263"/>
      <c r="B3340" s="263"/>
      <c r="C3340" s="265"/>
      <c r="D3340" s="523"/>
      <c r="E3340" s="523"/>
      <c r="F3340" s="523"/>
      <c r="G3340" s="523"/>
      <c r="H3340" s="523"/>
      <c r="I3340" s="523"/>
      <c r="J3340" s="523"/>
      <c r="K3340" s="523"/>
      <c r="L3340" s="523"/>
      <c r="M3340" s="523"/>
      <c r="N3340" s="523"/>
      <c r="O3340" s="523"/>
      <c r="P3340" s="523"/>
      <c r="Q3340" s="523"/>
      <c r="R3340" s="523"/>
      <c r="S3340" s="523"/>
      <c r="T3340" s="523"/>
      <c r="U3340" s="523"/>
      <c r="V3340" s="33"/>
      <c r="W3340" s="57"/>
      <c r="X3340" s="86"/>
      <c r="Y3340" s="33"/>
      <c r="Z3340" s="36"/>
      <c r="AA3340" s="36"/>
      <c r="AD3340" s="33"/>
      <c r="AG3340" s="33"/>
      <c r="AH3340" s="43"/>
      <c r="AI3340" s="43"/>
      <c r="AJ3340" s="43"/>
      <c r="AK3340" s="43"/>
      <c r="AL3340" s="43"/>
      <c r="AM3340" s="43"/>
      <c r="AN3340" s="43"/>
      <c r="AO3340" s="43"/>
      <c r="AP3340" s="43"/>
      <c r="AQ3340" s="43"/>
      <c r="AR3340" s="43"/>
      <c r="AS3340" s="43"/>
      <c r="AT3340" s="43"/>
      <c r="AU3340" s="44"/>
      <c r="AV3340" s="33"/>
      <c r="AW3340" s="33"/>
      <c r="AX3340" s="33"/>
      <c r="AZ3340" s="141"/>
      <c r="BE3340" s="168"/>
      <c r="BF3340" s="168"/>
      <c r="BG3340" s="168"/>
      <c r="BH3340" s="168"/>
      <c r="BI3340" s="168"/>
      <c r="BJ3340" s="168"/>
      <c r="BK3340" s="168"/>
      <c r="BL3340" s="168"/>
      <c r="BM3340" s="168"/>
      <c r="DK3340" s="168"/>
      <c r="DL3340" s="168"/>
      <c r="DM3340" s="168"/>
      <c r="DN3340" s="168"/>
      <c r="DO3340" s="168"/>
      <c r="DP3340" s="168"/>
      <c r="DQ3340" s="168"/>
      <c r="DR3340" s="168"/>
      <c r="DS3340" s="168"/>
      <c r="DT3340" s="168"/>
      <c r="DU3340" s="168"/>
      <c r="DV3340" s="168"/>
      <c r="DW3340" s="168"/>
      <c r="DX3340" s="168"/>
      <c r="DY3340" s="168"/>
      <c r="DZ3340" s="168"/>
      <c r="EA3340" s="168"/>
      <c r="EB3340" s="168"/>
      <c r="EC3340" s="168"/>
      <c r="ED3340" s="168"/>
      <c r="EE3340" s="168"/>
      <c r="EF3340" s="168"/>
      <c r="EG3340" s="168"/>
      <c r="EH3340" s="168"/>
      <c r="EI3340" s="168"/>
      <c r="EJ3340" s="168"/>
      <c r="EK3340" s="168"/>
      <c r="EL3340" s="168"/>
      <c r="EM3340" s="168"/>
      <c r="EN3340" s="168"/>
      <c r="EO3340" s="168"/>
      <c r="EP3340" s="168"/>
      <c r="EQ3340" s="168"/>
      <c r="ER3340" s="168"/>
      <c r="ES3340" s="168"/>
      <c r="ET3340" s="168"/>
      <c r="EU3340" s="168"/>
      <c r="EV3340" s="168"/>
      <c r="EW3340" s="168"/>
      <c r="EX3340" s="168"/>
      <c r="EY3340" s="168"/>
      <c r="EZ3340" s="168"/>
      <c r="FA3340" s="168"/>
      <c r="FB3340" s="168"/>
      <c r="FC3340" s="168"/>
      <c r="FD3340" s="168"/>
    </row>
    <row r="3341" spans="1:160" s="5" customFormat="1" ht="24.9" customHeight="1" thickBot="1" x14ac:dyDescent="0.35">
      <c r="A3341" s="263"/>
      <c r="B3341" s="263"/>
      <c r="C3341" s="265"/>
      <c r="D3341" s="2" t="s">
        <v>103</v>
      </c>
      <c r="E3341" s="98" t="s">
        <v>106</v>
      </c>
      <c r="F3341" s="455" t="s">
        <v>104</v>
      </c>
      <c r="G3341" s="524"/>
      <c r="H3341" s="456"/>
      <c r="I3341" s="525">
        <v>44058</v>
      </c>
      <c r="J3341" s="526"/>
      <c r="K3341" s="526"/>
      <c r="L3341" s="526"/>
      <c r="M3341" s="526"/>
      <c r="N3341" s="527"/>
      <c r="O3341" s="3" t="s">
        <v>8</v>
      </c>
      <c r="P3341" s="449" t="s">
        <v>24</v>
      </c>
      <c r="Q3341" s="450"/>
      <c r="R3341" s="450"/>
      <c r="S3341" s="450"/>
      <c r="T3341" s="450"/>
      <c r="U3341" s="528"/>
      <c r="V3341" s="33"/>
      <c r="W3341" s="57"/>
      <c r="X3341" s="86"/>
      <c r="Y3341" s="33"/>
      <c r="Z3341" s="36"/>
      <c r="AA3341" s="36"/>
      <c r="AD3341" s="33"/>
      <c r="AG3341" s="33"/>
      <c r="AH3341" s="43"/>
      <c r="AI3341" s="43"/>
      <c r="AJ3341" s="43"/>
      <c r="AK3341" s="43"/>
      <c r="AL3341" s="43"/>
      <c r="AM3341" s="43"/>
      <c r="AN3341" s="43"/>
      <c r="AO3341" s="43"/>
      <c r="AP3341" s="43"/>
      <c r="AQ3341" s="43"/>
      <c r="AR3341" s="43"/>
      <c r="AS3341" s="43"/>
      <c r="AT3341" s="43"/>
      <c r="AU3341" s="44"/>
      <c r="AV3341" s="33"/>
      <c r="AW3341" s="33"/>
      <c r="AX3341" s="33"/>
      <c r="AZ3341" s="141"/>
      <c r="BE3341" s="168"/>
      <c r="BF3341" s="168"/>
      <c r="BG3341" s="168"/>
      <c r="BH3341" s="168"/>
      <c r="BI3341" s="168"/>
      <c r="BJ3341" s="168"/>
      <c r="BK3341" s="168"/>
      <c r="BL3341" s="168"/>
      <c r="BM3341" s="168"/>
      <c r="DK3341" s="168"/>
      <c r="DL3341" s="168"/>
      <c r="DM3341" s="168"/>
      <c r="DN3341" s="168"/>
      <c r="DO3341" s="168"/>
      <c r="DP3341" s="168"/>
      <c r="DQ3341" s="168"/>
      <c r="DR3341" s="168"/>
      <c r="DS3341" s="168"/>
      <c r="DT3341" s="168"/>
      <c r="DU3341" s="168"/>
      <c r="DV3341" s="168"/>
      <c r="DW3341" s="168"/>
      <c r="DX3341" s="168"/>
      <c r="DY3341" s="168"/>
      <c r="DZ3341" s="168"/>
      <c r="EA3341" s="168"/>
      <c r="EB3341" s="168"/>
      <c r="EC3341" s="168"/>
      <c r="ED3341" s="168"/>
      <c r="EE3341" s="168"/>
      <c r="EF3341" s="168"/>
      <c r="EG3341" s="168"/>
      <c r="EH3341" s="168"/>
      <c r="EI3341" s="168"/>
      <c r="EJ3341" s="168"/>
      <c r="EK3341" s="168"/>
      <c r="EL3341" s="168"/>
      <c r="EM3341" s="168"/>
      <c r="EN3341" s="168"/>
      <c r="EO3341" s="168"/>
      <c r="EP3341" s="168"/>
      <c r="EQ3341" s="168"/>
      <c r="ER3341" s="168"/>
      <c r="ES3341" s="168"/>
      <c r="ET3341" s="168"/>
      <c r="EU3341" s="168"/>
      <c r="EV3341" s="168"/>
      <c r="EW3341" s="168"/>
      <c r="EX3341" s="168"/>
      <c r="EY3341" s="168"/>
      <c r="EZ3341" s="168"/>
      <c r="FA3341" s="168"/>
      <c r="FB3341" s="168"/>
      <c r="FC3341" s="168"/>
      <c r="FD3341" s="168"/>
    </row>
    <row r="3342" spans="1:160" s="5" customFormat="1" ht="5.0999999999999996" customHeight="1" thickBot="1" x14ac:dyDescent="0.35">
      <c r="A3342" s="263"/>
      <c r="B3342" s="263"/>
      <c r="C3342" s="265"/>
      <c r="D3342" s="100"/>
      <c r="E3342" s="100"/>
      <c r="F3342" s="100"/>
      <c r="G3342" s="100"/>
      <c r="H3342" s="100"/>
      <c r="I3342" s="100"/>
      <c r="J3342" s="100"/>
      <c r="K3342" s="100"/>
      <c r="L3342" s="100"/>
      <c r="M3342" s="100"/>
      <c r="N3342" s="100"/>
      <c r="O3342" s="100"/>
      <c r="P3342" s="100"/>
      <c r="Q3342" s="100"/>
      <c r="R3342" s="100"/>
      <c r="S3342" s="100"/>
      <c r="T3342" s="100"/>
      <c r="U3342" s="100"/>
      <c r="V3342" s="33"/>
      <c r="W3342" s="57"/>
      <c r="X3342" s="86"/>
      <c r="Y3342" s="33"/>
      <c r="Z3342" s="36"/>
      <c r="AA3342" s="36"/>
      <c r="AD3342" s="33"/>
      <c r="AG3342" s="33"/>
      <c r="AH3342" s="43"/>
      <c r="AI3342" s="43"/>
      <c r="AJ3342" s="43"/>
      <c r="AK3342" s="43"/>
      <c r="AL3342" s="43"/>
      <c r="AM3342" s="43"/>
      <c r="AN3342" s="43"/>
      <c r="AO3342" s="43"/>
      <c r="AP3342" s="43"/>
      <c r="AQ3342" s="43"/>
      <c r="AR3342" s="43"/>
      <c r="AS3342" s="43"/>
      <c r="AT3342" s="43"/>
      <c r="AU3342" s="44"/>
      <c r="AV3342" s="33"/>
      <c r="AW3342" s="33"/>
      <c r="AX3342" s="33"/>
      <c r="AZ3342" s="141"/>
      <c r="BE3342" s="168"/>
      <c r="BF3342" s="168"/>
      <c r="BG3342" s="168"/>
      <c r="BH3342" s="168"/>
      <c r="BI3342" s="168"/>
      <c r="BJ3342" s="168"/>
      <c r="BK3342" s="168"/>
      <c r="BL3342" s="168"/>
      <c r="BM3342" s="168"/>
      <c r="DK3342" s="168"/>
      <c r="DL3342" s="168"/>
      <c r="DM3342" s="168"/>
      <c r="DN3342" s="168"/>
      <c r="DO3342" s="168"/>
      <c r="DP3342" s="168"/>
      <c r="DQ3342" s="168"/>
      <c r="DR3342" s="168"/>
      <c r="DS3342" s="168"/>
      <c r="DT3342" s="168"/>
      <c r="DU3342" s="168"/>
      <c r="DV3342" s="168"/>
      <c r="DW3342" s="168"/>
      <c r="DX3342" s="168"/>
      <c r="DY3342" s="168"/>
      <c r="DZ3342" s="168"/>
      <c r="EA3342" s="168"/>
      <c r="EB3342" s="168"/>
      <c r="EC3342" s="168"/>
      <c r="ED3342" s="168"/>
      <c r="EE3342" s="168"/>
      <c r="EF3342" s="168"/>
      <c r="EG3342" s="168"/>
      <c r="EH3342" s="168"/>
      <c r="EI3342" s="168"/>
      <c r="EJ3342" s="168"/>
      <c r="EK3342" s="168"/>
      <c r="EL3342" s="168"/>
      <c r="EM3342" s="168"/>
      <c r="EN3342" s="168"/>
      <c r="EO3342" s="168"/>
      <c r="EP3342" s="168"/>
      <c r="EQ3342" s="168"/>
      <c r="ER3342" s="168"/>
      <c r="ES3342" s="168"/>
      <c r="ET3342" s="168"/>
      <c r="EU3342" s="168"/>
      <c r="EV3342" s="168"/>
      <c r="EW3342" s="168"/>
      <c r="EX3342" s="168"/>
      <c r="EY3342" s="168"/>
      <c r="EZ3342" s="168"/>
      <c r="FA3342" s="168"/>
      <c r="FB3342" s="168"/>
      <c r="FC3342" s="168"/>
      <c r="FD3342" s="168"/>
    </row>
    <row r="3343" spans="1:160" s="5" customFormat="1" ht="24.9" customHeight="1" thickBot="1" x14ac:dyDescent="0.35">
      <c r="A3343" s="263"/>
      <c r="B3343" s="263"/>
      <c r="C3343" s="265"/>
      <c r="D3343" s="2" t="s">
        <v>31</v>
      </c>
      <c r="E3343" s="449"/>
      <c r="F3343" s="450"/>
      <c r="G3343" s="450"/>
      <c r="H3343" s="450"/>
      <c r="I3343" s="450"/>
      <c r="J3343" s="451"/>
      <c r="K3343" s="19" t="s">
        <v>105</v>
      </c>
      <c r="L3343" s="452"/>
      <c r="M3343" s="452"/>
      <c r="N3343" s="452"/>
      <c r="O3343" s="452"/>
      <c r="P3343" s="452"/>
      <c r="Q3343" s="452"/>
      <c r="R3343" s="452"/>
      <c r="S3343" s="452"/>
      <c r="T3343" s="452"/>
      <c r="U3343" s="453"/>
      <c r="V3343" s="33"/>
      <c r="W3343" s="57"/>
      <c r="X3343" s="86"/>
      <c r="Y3343" s="33"/>
      <c r="Z3343" s="36"/>
      <c r="AA3343" s="36"/>
      <c r="AD3343" s="33"/>
      <c r="AG3343" s="33"/>
      <c r="AH3343" s="43"/>
      <c r="AI3343" s="43"/>
      <c r="AJ3343" s="43"/>
      <c r="AK3343" s="43"/>
      <c r="AL3343" s="43"/>
      <c r="AM3343" s="43"/>
      <c r="AN3343" s="43"/>
      <c r="AO3343" s="43"/>
      <c r="AP3343" s="43"/>
      <c r="AQ3343" s="43"/>
      <c r="AR3343" s="43"/>
      <c r="AS3343" s="43"/>
      <c r="AT3343" s="43"/>
      <c r="AU3343" s="44"/>
      <c r="AV3343" s="33"/>
      <c r="AW3343" s="33"/>
      <c r="AX3343" s="33"/>
      <c r="AZ3343" s="141"/>
      <c r="BE3343" s="168"/>
      <c r="BF3343" s="168"/>
      <c r="BG3343" s="168"/>
      <c r="BH3343" s="168"/>
      <c r="BI3343" s="168"/>
      <c r="BJ3343" s="168"/>
      <c r="BK3343" s="168"/>
      <c r="BL3343" s="168"/>
      <c r="BM3343" s="168"/>
      <c r="DK3343" s="168"/>
      <c r="DL3343" s="168"/>
      <c r="DM3343" s="168"/>
      <c r="DN3343" s="168"/>
      <c r="DO3343" s="168"/>
      <c r="DP3343" s="168"/>
      <c r="DQ3343" s="168"/>
      <c r="DR3343" s="168"/>
      <c r="DS3343" s="168"/>
      <c r="DT3343" s="168"/>
      <c r="DU3343" s="168"/>
      <c r="DV3343" s="168"/>
      <c r="DW3343" s="168"/>
      <c r="DX3343" s="168"/>
      <c r="DY3343" s="168"/>
      <c r="DZ3343" s="168"/>
      <c r="EA3343" s="168"/>
      <c r="EB3343" s="168"/>
      <c r="EC3343" s="168"/>
      <c r="ED3343" s="168"/>
      <c r="EE3343" s="168"/>
      <c r="EF3343" s="168"/>
      <c r="EG3343" s="168"/>
      <c r="EH3343" s="168"/>
      <c r="EI3343" s="168"/>
      <c r="EJ3343" s="168"/>
      <c r="EK3343" s="168"/>
      <c r="EL3343" s="168"/>
      <c r="EM3343" s="168"/>
      <c r="EN3343" s="168"/>
      <c r="EO3343" s="168"/>
      <c r="EP3343" s="168"/>
      <c r="EQ3343" s="168"/>
      <c r="ER3343" s="168"/>
      <c r="ES3343" s="168"/>
      <c r="ET3343" s="168"/>
      <c r="EU3343" s="168"/>
      <c r="EV3343" s="168"/>
      <c r="EW3343" s="168"/>
      <c r="EX3343" s="168"/>
      <c r="EY3343" s="168"/>
      <c r="EZ3343" s="168"/>
      <c r="FA3343" s="168"/>
      <c r="FB3343" s="168"/>
      <c r="FC3343" s="168"/>
      <c r="FD3343" s="168"/>
    </row>
    <row r="3344" spans="1:160" s="5" customFormat="1" ht="5.0999999999999996" customHeight="1" thickBot="1" x14ac:dyDescent="0.35">
      <c r="A3344" s="263"/>
      <c r="B3344" s="263"/>
      <c r="C3344" s="265"/>
      <c r="D3344" s="454"/>
      <c r="E3344" s="454"/>
      <c r="F3344" s="454"/>
      <c r="G3344" s="454"/>
      <c r="H3344" s="454"/>
      <c r="I3344" s="454"/>
      <c r="J3344" s="454"/>
      <c r="K3344" s="454"/>
      <c r="L3344" s="454"/>
      <c r="M3344" s="454"/>
      <c r="N3344" s="454"/>
      <c r="O3344" s="454"/>
      <c r="P3344" s="454"/>
      <c r="Q3344" s="454"/>
      <c r="R3344" s="454"/>
      <c r="S3344" s="454"/>
      <c r="T3344" s="454"/>
      <c r="U3344" s="454"/>
      <c r="V3344" s="33"/>
      <c r="W3344" s="57"/>
      <c r="X3344" s="86"/>
      <c r="Y3344" s="33"/>
      <c r="Z3344" s="36"/>
      <c r="AA3344" s="36"/>
      <c r="AD3344" s="33"/>
      <c r="AG3344" s="33"/>
      <c r="AH3344" s="43"/>
      <c r="AI3344" s="43"/>
      <c r="AJ3344" s="43"/>
      <c r="AK3344" s="43"/>
      <c r="AL3344" s="43"/>
      <c r="AM3344" s="43"/>
      <c r="AN3344" s="43"/>
      <c r="AO3344" s="43"/>
      <c r="AP3344" s="43"/>
      <c r="AQ3344" s="43"/>
      <c r="AR3344" s="43"/>
      <c r="AS3344" s="43"/>
      <c r="AT3344" s="43"/>
      <c r="AU3344" s="44"/>
      <c r="AV3344" s="33"/>
      <c r="AW3344" s="33"/>
      <c r="AX3344" s="33"/>
      <c r="AZ3344" s="141"/>
      <c r="BE3344" s="168"/>
      <c r="BF3344" s="168"/>
      <c r="BG3344" s="168"/>
      <c r="BH3344" s="168"/>
      <c r="BI3344" s="168"/>
      <c r="BJ3344" s="168"/>
      <c r="BK3344" s="168"/>
      <c r="BL3344" s="168"/>
      <c r="BM3344" s="168"/>
      <c r="DK3344" s="168"/>
      <c r="DL3344" s="168"/>
      <c r="DM3344" s="168"/>
      <c r="DN3344" s="168"/>
      <c r="DO3344" s="168"/>
      <c r="DP3344" s="168"/>
      <c r="DQ3344" s="168"/>
      <c r="DR3344" s="168"/>
      <c r="DS3344" s="168"/>
      <c r="DT3344" s="168"/>
      <c r="DU3344" s="168"/>
      <c r="DV3344" s="168"/>
      <c r="DW3344" s="168"/>
      <c r="DX3344" s="168"/>
      <c r="DY3344" s="168"/>
      <c r="DZ3344" s="168"/>
      <c r="EA3344" s="168"/>
      <c r="EB3344" s="168"/>
      <c r="EC3344" s="168"/>
      <c r="ED3344" s="168"/>
      <c r="EE3344" s="168"/>
      <c r="EF3344" s="168"/>
      <c r="EG3344" s="168"/>
      <c r="EH3344" s="168"/>
      <c r="EI3344" s="168"/>
      <c r="EJ3344" s="168"/>
      <c r="EK3344" s="168"/>
      <c r="EL3344" s="168"/>
      <c r="EM3344" s="168"/>
      <c r="EN3344" s="168"/>
      <c r="EO3344" s="168"/>
      <c r="EP3344" s="168"/>
      <c r="EQ3344" s="168"/>
      <c r="ER3344" s="168"/>
      <c r="ES3344" s="168"/>
      <c r="ET3344" s="168"/>
      <c r="EU3344" s="168"/>
      <c r="EV3344" s="168"/>
      <c r="EW3344" s="168"/>
      <c r="EX3344" s="168"/>
      <c r="EY3344" s="168"/>
      <c r="EZ3344" s="168"/>
      <c r="FA3344" s="168"/>
      <c r="FB3344" s="168"/>
      <c r="FC3344" s="168"/>
      <c r="FD3344" s="168"/>
    </row>
    <row r="3345" spans="1:160" s="5" customFormat="1" ht="45" customHeight="1" thickBot="1" x14ac:dyDescent="0.35">
      <c r="A3345" s="263" t="str">
        <f>+E3345</f>
        <v>NP 8</v>
      </c>
      <c r="B3345" s="264">
        <f>+U3369</f>
        <v>15</v>
      </c>
      <c r="C3345" s="265">
        <v>61</v>
      </c>
      <c r="D3345" s="165" t="s">
        <v>9</v>
      </c>
      <c r="E3345" s="180" t="s">
        <v>90</v>
      </c>
      <c r="F3345" s="455" t="s">
        <v>29</v>
      </c>
      <c r="G3345" s="456"/>
      <c r="H3345" s="532" t="s">
        <v>159</v>
      </c>
      <c r="I3345" s="457"/>
      <c r="J3345" s="457"/>
      <c r="K3345" s="457"/>
      <c r="L3345" s="457"/>
      <c r="M3345" s="458"/>
      <c r="N3345" s="459" t="s">
        <v>32</v>
      </c>
      <c r="O3345" s="460"/>
      <c r="P3345" s="461"/>
      <c r="Q3345" s="462" t="s">
        <v>54</v>
      </c>
      <c r="R3345" s="463"/>
      <c r="S3345" s="463"/>
      <c r="T3345" s="463"/>
      <c r="U3345" s="464"/>
      <c r="V3345" s="33"/>
      <c r="W3345" s="57"/>
      <c r="X3345" s="86"/>
      <c r="Y3345" s="33"/>
      <c r="Z3345" s="38"/>
      <c r="AA3345" s="38"/>
      <c r="AD3345" s="33"/>
      <c r="AG3345" s="33"/>
      <c r="AH3345" s="43"/>
      <c r="AI3345" s="43"/>
      <c r="AJ3345" s="43"/>
      <c r="AK3345" s="43"/>
      <c r="AL3345" s="43"/>
      <c r="AM3345" s="43"/>
      <c r="AN3345" s="43"/>
      <c r="AO3345" s="43"/>
      <c r="AP3345" s="43"/>
      <c r="AQ3345" s="43"/>
      <c r="AR3345" s="43"/>
      <c r="AS3345" s="43"/>
      <c r="AT3345" s="43"/>
      <c r="AU3345" s="44"/>
      <c r="AV3345" s="33"/>
      <c r="AW3345" s="33"/>
      <c r="AX3345" s="33"/>
      <c r="AZ3345" s="141"/>
      <c r="BE3345" s="168"/>
      <c r="BF3345" s="168"/>
      <c r="BG3345" s="168"/>
      <c r="BH3345" s="168"/>
      <c r="BI3345" s="168"/>
      <c r="BJ3345" s="168"/>
      <c r="BK3345" s="168"/>
      <c r="BL3345" s="168"/>
      <c r="BM3345" s="168"/>
      <c r="DK3345" s="168"/>
      <c r="DL3345" s="168"/>
      <c r="DM3345" s="168"/>
      <c r="DN3345" s="168"/>
      <c r="DO3345" s="168"/>
      <c r="DP3345" s="168"/>
      <c r="DQ3345" s="168"/>
      <c r="DR3345" s="168"/>
      <c r="DS3345" s="168"/>
      <c r="DT3345" s="168"/>
      <c r="DU3345" s="168"/>
      <c r="DV3345" s="168"/>
      <c r="DW3345" s="168"/>
      <c r="DX3345" s="168"/>
      <c r="DY3345" s="168"/>
      <c r="DZ3345" s="168"/>
      <c r="EA3345" s="168"/>
      <c r="EB3345" s="168"/>
      <c r="EC3345" s="168"/>
      <c r="ED3345" s="168"/>
      <c r="EE3345" s="168"/>
      <c r="EF3345" s="168"/>
      <c r="EG3345" s="168"/>
      <c r="EH3345" s="168"/>
      <c r="EI3345" s="168"/>
      <c r="EJ3345" s="168"/>
      <c r="EK3345" s="168"/>
      <c r="EL3345" s="168"/>
      <c r="EM3345" s="168"/>
      <c r="EN3345" s="168"/>
      <c r="EO3345" s="168"/>
      <c r="EP3345" s="168"/>
      <c r="EQ3345" s="168"/>
      <c r="ER3345" s="168"/>
      <c r="ES3345" s="168"/>
      <c r="ET3345" s="168"/>
      <c r="EU3345" s="168"/>
      <c r="EV3345" s="168"/>
      <c r="EW3345" s="168"/>
      <c r="EX3345" s="168"/>
      <c r="EY3345" s="168"/>
      <c r="EZ3345" s="168"/>
      <c r="FA3345" s="168"/>
      <c r="FB3345" s="168"/>
      <c r="FC3345" s="168"/>
      <c r="FD3345" s="168"/>
    </row>
    <row r="3346" spans="1:160" s="5" customFormat="1" ht="5.0999999999999996" customHeight="1" thickBot="1" x14ac:dyDescent="0.35">
      <c r="A3346" s="263"/>
      <c r="B3346" s="263"/>
      <c r="C3346" s="265"/>
      <c r="D3346" s="428"/>
      <c r="E3346" s="428"/>
      <c r="F3346" s="428"/>
      <c r="G3346" s="428"/>
      <c r="H3346" s="428"/>
      <c r="I3346" s="428"/>
      <c r="J3346" s="428"/>
      <c r="K3346" s="428"/>
      <c r="L3346" s="428"/>
      <c r="M3346" s="428"/>
      <c r="N3346" s="454"/>
      <c r="O3346" s="454"/>
      <c r="P3346" s="454"/>
      <c r="Q3346" s="454"/>
      <c r="R3346" s="454"/>
      <c r="S3346" s="454"/>
      <c r="T3346" s="454"/>
      <c r="U3346" s="454"/>
      <c r="V3346" s="33"/>
      <c r="W3346" s="57"/>
      <c r="X3346" s="86"/>
      <c r="Y3346" s="33"/>
      <c r="Z3346" s="76"/>
      <c r="AA3346" s="76"/>
      <c r="AD3346" s="33"/>
      <c r="AG3346" s="33"/>
      <c r="AH3346" s="43"/>
      <c r="AI3346" s="43"/>
      <c r="AJ3346" s="43"/>
      <c r="AK3346" s="43"/>
      <c r="AL3346" s="43"/>
      <c r="AM3346" s="43"/>
      <c r="AN3346" s="43"/>
      <c r="AO3346" s="43"/>
      <c r="AP3346" s="43"/>
      <c r="AQ3346" s="43"/>
      <c r="AR3346" s="43"/>
      <c r="AS3346" s="43"/>
      <c r="AT3346" s="43"/>
      <c r="AU3346" s="44"/>
      <c r="AV3346" s="33"/>
      <c r="AW3346" s="33"/>
      <c r="AX3346" s="33"/>
      <c r="AZ3346" s="141"/>
      <c r="BE3346" s="168"/>
      <c r="BF3346" s="168"/>
      <c r="BG3346" s="168"/>
      <c r="BH3346" s="168"/>
      <c r="BI3346" s="168"/>
      <c r="BJ3346" s="168"/>
      <c r="BK3346" s="168"/>
      <c r="BL3346" s="168"/>
      <c r="BM3346" s="168"/>
      <c r="DK3346" s="168"/>
      <c r="DL3346" s="168"/>
      <c r="DM3346" s="168"/>
      <c r="DN3346" s="168"/>
      <c r="DO3346" s="168"/>
      <c r="DP3346" s="168"/>
      <c r="DQ3346" s="168"/>
      <c r="DR3346" s="168"/>
      <c r="DS3346" s="168"/>
      <c r="DT3346" s="168"/>
      <c r="DU3346" s="168"/>
      <c r="DV3346" s="168"/>
      <c r="DW3346" s="168"/>
      <c r="DX3346" s="168"/>
      <c r="DY3346" s="168"/>
      <c r="DZ3346" s="168"/>
      <c r="EA3346" s="168"/>
      <c r="EB3346" s="168"/>
      <c r="EC3346" s="168"/>
      <c r="ED3346" s="168"/>
      <c r="EE3346" s="168"/>
      <c r="EF3346" s="168"/>
      <c r="EG3346" s="168"/>
      <c r="EH3346" s="168"/>
      <c r="EI3346" s="168"/>
      <c r="EJ3346" s="168"/>
      <c r="EK3346" s="168"/>
      <c r="EL3346" s="168"/>
      <c r="EM3346" s="168"/>
      <c r="EN3346" s="168"/>
      <c r="EO3346" s="168"/>
      <c r="EP3346" s="168"/>
      <c r="EQ3346" s="168"/>
      <c r="ER3346" s="168"/>
      <c r="ES3346" s="168"/>
      <c r="ET3346" s="168"/>
      <c r="EU3346" s="168"/>
      <c r="EV3346" s="168"/>
      <c r="EW3346" s="168"/>
      <c r="EX3346" s="168"/>
      <c r="EY3346" s="168"/>
      <c r="EZ3346" s="168"/>
      <c r="FA3346" s="168"/>
      <c r="FB3346" s="168"/>
      <c r="FC3346" s="168"/>
      <c r="FD3346" s="168"/>
    </row>
    <row r="3347" spans="1:160" s="5" customFormat="1" ht="24.9" customHeight="1" x14ac:dyDescent="0.3">
      <c r="A3347" s="263"/>
      <c r="B3347" s="263"/>
      <c r="C3347" s="265"/>
      <c r="D3347" s="465" t="s">
        <v>30</v>
      </c>
      <c r="E3347" s="466"/>
      <c r="F3347" s="466"/>
      <c r="G3347" s="466"/>
      <c r="H3347" s="466"/>
      <c r="I3347" s="466"/>
      <c r="J3347" s="466"/>
      <c r="K3347" s="466"/>
      <c r="L3347" s="466"/>
      <c r="M3347" s="467"/>
      <c r="N3347" s="468" t="s">
        <v>11</v>
      </c>
      <c r="O3347" s="470" t="s">
        <v>12</v>
      </c>
      <c r="P3347" s="471"/>
      <c r="Q3347" s="474" t="s">
        <v>13</v>
      </c>
      <c r="R3347" s="475"/>
      <c r="S3347" s="476"/>
      <c r="T3347" s="477" t="s">
        <v>27</v>
      </c>
      <c r="U3347" s="479" t="s">
        <v>28</v>
      </c>
      <c r="V3347" s="33"/>
      <c r="W3347" s="57"/>
      <c r="X3347" s="86"/>
      <c r="Y3347" s="33"/>
      <c r="Z3347" s="76"/>
      <c r="AA3347" s="76"/>
      <c r="AD3347" s="33"/>
      <c r="AG3347" s="33"/>
      <c r="AH3347" s="43"/>
      <c r="AI3347" s="43"/>
      <c r="AJ3347" s="43"/>
      <c r="AK3347" s="43"/>
      <c r="AL3347" s="43"/>
      <c r="AM3347" s="43"/>
      <c r="AN3347" s="43"/>
      <c r="AO3347" s="43"/>
      <c r="AP3347" s="43"/>
      <c r="AQ3347" s="43"/>
      <c r="AR3347" s="43"/>
      <c r="AS3347" s="43"/>
      <c r="AT3347" s="43"/>
      <c r="AU3347" s="44"/>
      <c r="AV3347" s="33"/>
      <c r="AW3347" s="33"/>
      <c r="AX3347" s="33"/>
      <c r="AZ3347" s="141"/>
      <c r="BE3347" s="168"/>
      <c r="BF3347" s="168"/>
      <c r="BG3347" s="168"/>
      <c r="BH3347" s="168"/>
      <c r="BI3347" s="168"/>
      <c r="BJ3347" s="168"/>
      <c r="BK3347" s="168"/>
      <c r="BL3347" s="168"/>
      <c r="BM3347" s="168"/>
      <c r="DK3347" s="168"/>
      <c r="DL3347" s="168"/>
      <c r="DM3347" s="168"/>
      <c r="DN3347" s="168"/>
      <c r="DO3347" s="168"/>
      <c r="DP3347" s="168"/>
      <c r="DQ3347" s="168"/>
      <c r="DR3347" s="168"/>
      <c r="DS3347" s="168"/>
      <c r="DT3347" s="168"/>
      <c r="DU3347" s="168"/>
      <c r="DV3347" s="168"/>
      <c r="DW3347" s="168"/>
      <c r="DX3347" s="168"/>
      <c r="DY3347" s="168"/>
      <c r="DZ3347" s="168"/>
      <c r="EA3347" s="168"/>
      <c r="EB3347" s="168"/>
      <c r="EC3347" s="168"/>
      <c r="ED3347" s="168"/>
      <c r="EE3347" s="168"/>
      <c r="EF3347" s="168"/>
      <c r="EG3347" s="168"/>
      <c r="EH3347" s="168"/>
      <c r="EI3347" s="168"/>
      <c r="EJ3347" s="168"/>
      <c r="EK3347" s="168"/>
      <c r="EL3347" s="168"/>
      <c r="EM3347" s="168"/>
      <c r="EN3347" s="168"/>
      <c r="EO3347" s="168"/>
      <c r="EP3347" s="168"/>
      <c r="EQ3347" s="168"/>
      <c r="ER3347" s="168"/>
      <c r="ES3347" s="168"/>
      <c r="ET3347" s="168"/>
      <c r="EU3347" s="168"/>
      <c r="EV3347" s="168"/>
      <c r="EW3347" s="168"/>
      <c r="EX3347" s="168"/>
      <c r="EY3347" s="168"/>
      <c r="EZ3347" s="168"/>
      <c r="FA3347" s="168"/>
      <c r="FB3347" s="168"/>
      <c r="FC3347" s="168"/>
      <c r="FD3347" s="168"/>
    </row>
    <row r="3348" spans="1:160" s="5" customFormat="1" ht="24.9" customHeight="1" x14ac:dyDescent="0.3">
      <c r="A3348" s="263"/>
      <c r="B3348" s="263"/>
      <c r="C3348" s="265"/>
      <c r="D3348" s="481"/>
      <c r="E3348" s="482"/>
      <c r="F3348" s="482"/>
      <c r="G3348" s="482"/>
      <c r="H3348" s="482"/>
      <c r="I3348" s="482"/>
      <c r="J3348" s="482"/>
      <c r="K3348" s="482"/>
      <c r="L3348" s="482"/>
      <c r="M3348" s="483"/>
      <c r="N3348" s="469"/>
      <c r="O3348" s="472"/>
      <c r="P3348" s="473"/>
      <c r="Q3348" s="7" t="s">
        <v>14</v>
      </c>
      <c r="R3348" s="7" t="s">
        <v>15</v>
      </c>
      <c r="S3348" s="7" t="s">
        <v>26</v>
      </c>
      <c r="T3348" s="478"/>
      <c r="U3348" s="480"/>
      <c r="V3348" s="33"/>
      <c r="W3348" s="57"/>
      <c r="X3348" s="86"/>
      <c r="Y3348" s="33"/>
      <c r="Z3348" s="77"/>
      <c r="AA3348" s="77"/>
      <c r="AD3348" s="33"/>
      <c r="AG3348" s="33"/>
      <c r="AH3348" s="43"/>
      <c r="AI3348" s="43"/>
      <c r="AJ3348" s="43"/>
      <c r="AK3348" s="43"/>
      <c r="AL3348" s="43"/>
      <c r="AM3348" s="43"/>
      <c r="AN3348" s="43"/>
      <c r="AO3348" s="43"/>
      <c r="AP3348" s="43"/>
      <c r="AQ3348" s="43"/>
      <c r="AR3348" s="43"/>
      <c r="AS3348" s="43"/>
      <c r="AT3348" s="43"/>
      <c r="AU3348" s="44"/>
      <c r="AV3348" s="33"/>
      <c r="AW3348" s="33"/>
      <c r="AX3348" s="33"/>
      <c r="AZ3348" s="141"/>
      <c r="BE3348" s="168"/>
      <c r="BF3348" s="168"/>
      <c r="BG3348" s="168"/>
      <c r="BH3348" s="168"/>
      <c r="BI3348" s="168"/>
      <c r="BJ3348" s="168"/>
      <c r="BK3348" s="168"/>
      <c r="BL3348" s="168"/>
      <c r="BM3348" s="168"/>
      <c r="DK3348" s="168"/>
      <c r="DL3348" s="168"/>
      <c r="DM3348" s="168"/>
      <c r="DN3348" s="168"/>
      <c r="DO3348" s="168"/>
      <c r="DP3348" s="168"/>
      <c r="DQ3348" s="168"/>
      <c r="DR3348" s="168"/>
      <c r="DS3348" s="168"/>
      <c r="DT3348" s="168"/>
      <c r="DU3348" s="168"/>
      <c r="DV3348" s="168"/>
      <c r="DW3348" s="168"/>
      <c r="DX3348" s="168"/>
      <c r="DY3348" s="168"/>
      <c r="DZ3348" s="168"/>
      <c r="EA3348" s="168"/>
      <c r="EB3348" s="168"/>
      <c r="EC3348" s="168"/>
      <c r="ED3348" s="168"/>
      <c r="EE3348" s="168"/>
      <c r="EF3348" s="168"/>
      <c r="EG3348" s="168"/>
      <c r="EH3348" s="168"/>
      <c r="EI3348" s="168"/>
      <c r="EJ3348" s="168"/>
      <c r="EK3348" s="168"/>
      <c r="EL3348" s="168"/>
      <c r="EM3348" s="168"/>
      <c r="EN3348" s="168"/>
      <c r="EO3348" s="168"/>
      <c r="EP3348" s="168"/>
      <c r="EQ3348" s="168"/>
      <c r="ER3348" s="168"/>
      <c r="ES3348" s="168"/>
      <c r="ET3348" s="168"/>
      <c r="EU3348" s="168"/>
      <c r="EV3348" s="168"/>
      <c r="EW3348" s="168"/>
      <c r="EX3348" s="168"/>
      <c r="EY3348" s="168"/>
      <c r="EZ3348" s="168"/>
      <c r="FA3348" s="168"/>
      <c r="FB3348" s="168"/>
      <c r="FC3348" s="168"/>
      <c r="FD3348" s="168"/>
    </row>
    <row r="3349" spans="1:160" s="5" customFormat="1" ht="24.9" customHeight="1" x14ac:dyDescent="0.3">
      <c r="A3349" s="263"/>
      <c r="B3349" s="263"/>
      <c r="C3349" s="265"/>
      <c r="D3349" s="481"/>
      <c r="E3349" s="482"/>
      <c r="F3349" s="482"/>
      <c r="G3349" s="482"/>
      <c r="H3349" s="482"/>
      <c r="I3349" s="482"/>
      <c r="J3349" s="482"/>
      <c r="K3349" s="482"/>
      <c r="L3349" s="482"/>
      <c r="M3349" s="483"/>
      <c r="N3349" s="16">
        <v>14001469</v>
      </c>
      <c r="O3349" s="412" t="s">
        <v>334</v>
      </c>
      <c r="P3349" s="413"/>
      <c r="Q3349" s="8"/>
      <c r="R3349" s="8"/>
      <c r="S3349" s="8"/>
      <c r="T3349" s="9">
        <v>2</v>
      </c>
      <c r="U3349" s="17">
        <f>+T3349</f>
        <v>2</v>
      </c>
      <c r="V3349" s="33"/>
      <c r="W3349" s="57">
        <v>1</v>
      </c>
      <c r="X3349" s="86"/>
      <c r="Y3349" s="33">
        <f>+C3345</f>
        <v>61</v>
      </c>
      <c r="Z3349" s="41">
        <f>+SUMIF($N3349:$N3368,$Z$16,$U3349:$U3368)</f>
        <v>2</v>
      </c>
      <c r="AA3349" s="41">
        <f>+SUMIF($N3349:$N3368,$AA$16,$U3349:$U3368)</f>
        <v>1</v>
      </c>
      <c r="AB3349" s="41">
        <f>+SUMIF($N3349:$N3368,$AB$16,$U3349:$U3368)</f>
        <v>2</v>
      </c>
      <c r="AC3349" s="41">
        <f>+SUMIF($N3349:$N3368,$AC$16,$U3349:$U3368)</f>
        <v>0</v>
      </c>
      <c r="AD3349" s="41">
        <f>+SUMIF($N3349:$N3368,$AD$16,$U3349:$U3368)</f>
        <v>1</v>
      </c>
      <c r="AE3349" s="41">
        <f>+SUMIF($N3349:$N3368,$AE$16,$U3349:$U3368)</f>
        <v>2</v>
      </c>
      <c r="AF3349" s="41">
        <f>+SUMIF($N3349:$N3368,$AF$16,$U3349:$U3368)</f>
        <v>2</v>
      </c>
      <c r="AG3349" s="41">
        <f>+SUMIF($N3349:$N3368,$AG$16,$U3349:$U3368)</f>
        <v>0</v>
      </c>
      <c r="AH3349" s="41">
        <f>+SUMIF($N3349:$N3368,$AH$16,$U3349:$U3368)</f>
        <v>2</v>
      </c>
      <c r="AI3349" s="41">
        <f>+SUMIF($N3349:$N3368,$AI$16,$U3349:$U3368)</f>
        <v>1</v>
      </c>
      <c r="AJ3349" s="41">
        <f>+SUMIF($N3349:$N3368,$AJ$16,$U3349:$U3368)</f>
        <v>0</v>
      </c>
      <c r="AK3349" s="41">
        <f>+SUMIF($N3349:$N3368,$AK$16,$U3349:$U3368)</f>
        <v>0</v>
      </c>
      <c r="AL3349" s="41">
        <f>+SUMIF($N3349:$N3368,$AL$16,$U3349:$U3368)</f>
        <v>0</v>
      </c>
      <c r="AM3349" s="41">
        <f>+SUMIF($N3349:$N3368,$AM$16,$U3349:$U3368)</f>
        <v>0</v>
      </c>
      <c r="AN3349" s="41">
        <f>+SUMIF($N3349:$N3368,$AN$16,$U3349:$U3368)</f>
        <v>2</v>
      </c>
      <c r="AO3349" s="41">
        <f>+SUMIF($N3349:$N3368,$AO$16,$U3349:$U3368)</f>
        <v>0</v>
      </c>
      <c r="AP3349" s="41">
        <f>+SUMIF($N3349:$N3368,$AP$16,$U3349:$U3368)</f>
        <v>0</v>
      </c>
      <c r="AQ3349" s="41">
        <f>+SUMIF($N3349:$N3368,$AQ$16,$U3349:$U3368)</f>
        <v>0</v>
      </c>
      <c r="AR3349" s="41">
        <f>+SUMIF($N3349:$N3368,$AR$16,$U3349:$U3368)</f>
        <v>0</v>
      </c>
      <c r="AS3349" s="43"/>
      <c r="AT3349" s="43"/>
      <c r="AU3349" s="44"/>
      <c r="AV3349" s="33"/>
      <c r="AW3349" s="33"/>
      <c r="AX3349" s="33"/>
      <c r="AZ3349" s="141"/>
      <c r="BE3349" s="168"/>
      <c r="BF3349" s="168"/>
      <c r="BG3349" s="168"/>
      <c r="BH3349" s="168"/>
      <c r="BI3349" s="168"/>
      <c r="BJ3349" s="168"/>
      <c r="BK3349" s="168"/>
      <c r="BL3349" s="168"/>
      <c r="BM3349" s="168"/>
      <c r="DK3349" s="168"/>
      <c r="DL3349" s="168"/>
      <c r="DM3349" s="168"/>
      <c r="DN3349" s="168"/>
      <c r="DO3349" s="168"/>
      <c r="DP3349" s="168"/>
      <c r="DQ3349" s="168"/>
      <c r="DR3349" s="168"/>
      <c r="DS3349" s="168"/>
      <c r="DT3349" s="168"/>
      <c r="DU3349" s="168"/>
      <c r="DV3349" s="168"/>
      <c r="DW3349" s="168"/>
      <c r="DX3349" s="168"/>
      <c r="DY3349" s="168"/>
      <c r="DZ3349" s="168"/>
      <c r="EA3349" s="168"/>
      <c r="EB3349" s="168"/>
      <c r="EC3349" s="168"/>
      <c r="ED3349" s="168"/>
      <c r="EE3349" s="168"/>
      <c r="EF3349" s="168"/>
      <c r="EG3349" s="168"/>
      <c r="EH3349" s="168"/>
      <c r="EI3349" s="168"/>
      <c r="EJ3349" s="168"/>
      <c r="EK3349" s="168"/>
      <c r="EL3349" s="168"/>
      <c r="EM3349" s="168"/>
      <c r="EN3349" s="168"/>
      <c r="EO3349" s="168"/>
      <c r="EP3349" s="168"/>
      <c r="EQ3349" s="168"/>
      <c r="ER3349" s="168"/>
      <c r="ES3349" s="168"/>
      <c r="ET3349" s="168"/>
      <c r="EU3349" s="168"/>
      <c r="EV3349" s="168"/>
      <c r="EW3349" s="168"/>
      <c r="EX3349" s="168"/>
      <c r="EY3349" s="168"/>
      <c r="EZ3349" s="168"/>
      <c r="FA3349" s="168"/>
      <c r="FB3349" s="168"/>
      <c r="FC3349" s="168"/>
      <c r="FD3349" s="168"/>
    </row>
    <row r="3350" spans="1:160" s="5" customFormat="1" ht="24.9" customHeight="1" x14ac:dyDescent="0.3">
      <c r="A3350" s="263"/>
      <c r="B3350" s="263"/>
      <c r="C3350" s="265"/>
      <c r="D3350" s="481"/>
      <c r="E3350" s="482"/>
      <c r="F3350" s="482"/>
      <c r="G3350" s="482"/>
      <c r="H3350" s="482"/>
      <c r="I3350" s="482"/>
      <c r="J3350" s="482"/>
      <c r="K3350" s="482"/>
      <c r="L3350" s="482"/>
      <c r="M3350" s="483"/>
      <c r="N3350" s="16">
        <v>14001481</v>
      </c>
      <c r="O3350" s="412" t="s">
        <v>334</v>
      </c>
      <c r="P3350" s="413"/>
      <c r="Q3350" s="8"/>
      <c r="R3350" s="8"/>
      <c r="S3350" s="8"/>
      <c r="T3350" s="9">
        <v>1</v>
      </c>
      <c r="U3350" s="17">
        <f t="shared" ref="U3350:U3359" si="200">+T3350</f>
        <v>1</v>
      </c>
      <c r="V3350" s="33"/>
      <c r="W3350" s="57">
        <v>2</v>
      </c>
      <c r="X3350" s="86"/>
      <c r="Y3350" s="33"/>
      <c r="Z3350" s="36"/>
      <c r="AA3350" s="36"/>
      <c r="AC3350" s="93"/>
      <c r="AD3350" s="76"/>
      <c r="AE3350" s="76"/>
      <c r="AF3350" s="38"/>
      <c r="AG3350" s="88"/>
      <c r="AH3350" s="88"/>
      <c r="AI3350" s="88"/>
      <c r="AJ3350" s="88"/>
      <c r="AK3350" s="88"/>
      <c r="AL3350" s="88"/>
      <c r="AM3350" s="88"/>
      <c r="AN3350" s="88"/>
      <c r="AO3350" s="88"/>
      <c r="AP3350" s="88"/>
      <c r="AQ3350" s="88"/>
      <c r="AR3350" s="88"/>
      <c r="AS3350" s="88"/>
      <c r="AT3350" s="88"/>
      <c r="AU3350" s="89"/>
      <c r="AV3350" s="38"/>
      <c r="AW3350" s="38"/>
      <c r="AX3350" s="38"/>
      <c r="AZ3350" s="141"/>
      <c r="BE3350" s="168"/>
      <c r="BF3350" s="168"/>
      <c r="BG3350" s="168"/>
      <c r="BH3350" s="168"/>
      <c r="BI3350" s="168"/>
      <c r="BJ3350" s="168"/>
      <c r="BK3350" s="168"/>
      <c r="BL3350" s="168"/>
      <c r="BM3350" s="168"/>
      <c r="DK3350" s="168"/>
      <c r="DL3350" s="168"/>
      <c r="DM3350" s="168"/>
      <c r="DN3350" s="168"/>
      <c r="DO3350" s="168"/>
      <c r="DP3350" s="168"/>
      <c r="DQ3350" s="168"/>
      <c r="DR3350" s="168"/>
      <c r="DS3350" s="168"/>
      <c r="DT3350" s="168"/>
      <c r="DU3350" s="168"/>
      <c r="DV3350" s="168"/>
      <c r="DW3350" s="168"/>
      <c r="DX3350" s="168"/>
      <c r="DY3350" s="168"/>
      <c r="DZ3350" s="168"/>
      <c r="EA3350" s="168"/>
      <c r="EB3350" s="168"/>
      <c r="EC3350" s="168"/>
      <c r="ED3350" s="168"/>
      <c r="EE3350" s="168"/>
      <c r="EF3350" s="168"/>
      <c r="EG3350" s="168"/>
      <c r="EH3350" s="168"/>
      <c r="EI3350" s="168"/>
      <c r="EJ3350" s="168"/>
      <c r="EK3350" s="168"/>
      <c r="EL3350" s="168"/>
      <c r="EM3350" s="168"/>
      <c r="EN3350" s="168"/>
      <c r="EO3350" s="168"/>
      <c r="EP3350" s="168"/>
      <c r="EQ3350" s="168"/>
      <c r="ER3350" s="168"/>
      <c r="ES3350" s="168"/>
      <c r="ET3350" s="168"/>
      <c r="EU3350" s="168"/>
      <c r="EV3350" s="168"/>
      <c r="EW3350" s="168"/>
      <c r="EX3350" s="168"/>
      <c r="EY3350" s="168"/>
      <c r="EZ3350" s="168"/>
      <c r="FA3350" s="168"/>
      <c r="FB3350" s="168"/>
      <c r="FC3350" s="168"/>
      <c r="FD3350" s="168"/>
    </row>
    <row r="3351" spans="1:160" s="5" customFormat="1" ht="24.9" customHeight="1" x14ac:dyDescent="0.3">
      <c r="A3351" s="263"/>
      <c r="B3351" s="263"/>
      <c r="C3351" s="265"/>
      <c r="D3351" s="481"/>
      <c r="E3351" s="482"/>
      <c r="F3351" s="482"/>
      <c r="G3351" s="482"/>
      <c r="H3351" s="482"/>
      <c r="I3351" s="482"/>
      <c r="J3351" s="482"/>
      <c r="K3351" s="482"/>
      <c r="L3351" s="482"/>
      <c r="M3351" s="483"/>
      <c r="N3351" s="16">
        <v>14000772</v>
      </c>
      <c r="O3351" s="412" t="s">
        <v>334</v>
      </c>
      <c r="P3351" s="413"/>
      <c r="Q3351" s="8"/>
      <c r="R3351" s="8"/>
      <c r="S3351" s="8"/>
      <c r="T3351" s="9">
        <v>2</v>
      </c>
      <c r="U3351" s="17">
        <f t="shared" si="200"/>
        <v>2</v>
      </c>
      <c r="V3351" s="33"/>
      <c r="W3351" s="57">
        <v>3</v>
      </c>
      <c r="X3351" s="86"/>
      <c r="Y3351" s="33"/>
      <c r="Z3351" s="36"/>
      <c r="AA3351" s="36"/>
      <c r="AC3351" s="38"/>
      <c r="AD3351" s="76"/>
      <c r="AE3351" s="76"/>
      <c r="AF3351" s="38"/>
      <c r="AG3351" s="88"/>
      <c r="AH3351" s="88"/>
      <c r="AI3351" s="88"/>
      <c r="AJ3351" s="88"/>
      <c r="AK3351" s="88"/>
      <c r="AL3351" s="88"/>
      <c r="AM3351" s="88"/>
      <c r="AN3351" s="88"/>
      <c r="AO3351" s="88"/>
      <c r="AP3351" s="88"/>
      <c r="AQ3351" s="88"/>
      <c r="AR3351" s="88"/>
      <c r="AS3351" s="88"/>
      <c r="AT3351" s="38"/>
      <c r="AU3351" s="88"/>
      <c r="AV3351" s="88"/>
      <c r="AW3351" s="88"/>
      <c r="AX3351" s="38"/>
      <c r="AZ3351" s="141"/>
      <c r="BE3351" s="168"/>
      <c r="BF3351" s="168"/>
      <c r="BG3351" s="168"/>
      <c r="BH3351" s="168"/>
      <c r="BI3351" s="168"/>
      <c r="BJ3351" s="168"/>
      <c r="BK3351" s="168"/>
      <c r="BL3351" s="168"/>
      <c r="BM3351" s="168"/>
      <c r="DK3351" s="168"/>
      <c r="DL3351" s="168"/>
      <c r="DM3351" s="168"/>
      <c r="DN3351" s="168"/>
      <c r="DO3351" s="168"/>
      <c r="DP3351" s="168"/>
      <c r="DQ3351" s="168"/>
      <c r="DR3351" s="168"/>
      <c r="DS3351" s="168"/>
      <c r="DT3351" s="168"/>
      <c r="DU3351" s="168"/>
      <c r="DV3351" s="168"/>
      <c r="DW3351" s="168"/>
      <c r="DX3351" s="168"/>
      <c r="DY3351" s="168"/>
      <c r="DZ3351" s="168"/>
      <c r="EA3351" s="168"/>
      <c r="EB3351" s="168"/>
      <c r="EC3351" s="168"/>
      <c r="ED3351" s="168"/>
      <c r="EE3351" s="168"/>
      <c r="EF3351" s="168"/>
      <c r="EG3351" s="168"/>
      <c r="EH3351" s="168"/>
      <c r="EI3351" s="168"/>
      <c r="EJ3351" s="168"/>
      <c r="EK3351" s="168"/>
      <c r="EL3351" s="168"/>
      <c r="EM3351" s="168"/>
      <c r="EN3351" s="168"/>
      <c r="EO3351" s="168"/>
      <c r="EP3351" s="168"/>
      <c r="EQ3351" s="168"/>
      <c r="ER3351" s="168"/>
      <c r="ES3351" s="168"/>
      <c r="ET3351" s="168"/>
      <c r="EU3351" s="168"/>
      <c r="EV3351" s="168"/>
      <c r="EW3351" s="168"/>
      <c r="EX3351" s="168"/>
      <c r="EY3351" s="168"/>
      <c r="EZ3351" s="168"/>
      <c r="FA3351" s="168"/>
      <c r="FB3351" s="168"/>
      <c r="FC3351" s="168"/>
      <c r="FD3351" s="168"/>
    </row>
    <row r="3352" spans="1:160" s="5" customFormat="1" ht="24.9" customHeight="1" x14ac:dyDescent="0.3">
      <c r="A3352" s="263"/>
      <c r="B3352" s="263"/>
      <c r="C3352" s="265"/>
      <c r="D3352" s="481"/>
      <c r="E3352" s="482"/>
      <c r="F3352" s="482"/>
      <c r="G3352" s="482"/>
      <c r="H3352" s="482"/>
      <c r="I3352" s="482"/>
      <c r="J3352" s="482"/>
      <c r="K3352" s="482"/>
      <c r="L3352" s="482"/>
      <c r="M3352" s="483"/>
      <c r="N3352" s="16">
        <v>14000718</v>
      </c>
      <c r="O3352" s="412" t="s">
        <v>334</v>
      </c>
      <c r="P3352" s="413"/>
      <c r="Q3352" s="8"/>
      <c r="R3352" s="8"/>
      <c r="S3352" s="8"/>
      <c r="T3352" s="9">
        <v>1</v>
      </c>
      <c r="U3352" s="17">
        <f t="shared" si="200"/>
        <v>1</v>
      </c>
      <c r="V3352" s="33"/>
      <c r="W3352" s="57">
        <v>5</v>
      </c>
      <c r="X3352" s="86"/>
      <c r="Y3352" s="33"/>
      <c r="Z3352" s="36"/>
      <c r="AA3352" s="36"/>
      <c r="AC3352" s="76"/>
      <c r="AD3352" s="89"/>
      <c r="AE3352" s="89"/>
      <c r="AF3352" s="90"/>
      <c r="AG3352" s="91"/>
      <c r="AH3352" s="88"/>
      <c r="AI3352" s="88"/>
      <c r="AJ3352" s="88"/>
      <c r="AK3352" s="88"/>
      <c r="AL3352" s="88"/>
      <c r="AM3352" s="88"/>
      <c r="AN3352" s="88"/>
      <c r="AO3352" s="88"/>
      <c r="AP3352" s="88"/>
      <c r="AQ3352" s="88"/>
      <c r="AR3352" s="88"/>
      <c r="AS3352" s="88"/>
      <c r="AT3352" s="90"/>
      <c r="AU3352" s="91"/>
      <c r="AV3352" s="88"/>
      <c r="AW3352" s="88"/>
      <c r="AX3352" s="38"/>
      <c r="AZ3352" s="141"/>
      <c r="BE3352" s="168"/>
      <c r="BF3352" s="168"/>
      <c r="BG3352" s="168"/>
      <c r="BH3352" s="168"/>
      <c r="BI3352" s="168"/>
      <c r="BJ3352" s="168"/>
      <c r="BK3352" s="168"/>
      <c r="BL3352" s="168"/>
      <c r="BM3352" s="168"/>
      <c r="DK3352" s="168"/>
      <c r="DL3352" s="168"/>
      <c r="DM3352" s="168"/>
      <c r="DN3352" s="168"/>
      <c r="DO3352" s="168"/>
      <c r="DP3352" s="168"/>
      <c r="DQ3352" s="168"/>
      <c r="DR3352" s="168"/>
      <c r="DS3352" s="168"/>
      <c r="DT3352" s="168"/>
      <c r="DU3352" s="168"/>
      <c r="DV3352" s="168"/>
      <c r="DW3352" s="168"/>
      <c r="DX3352" s="168"/>
      <c r="DY3352" s="168"/>
      <c r="DZ3352" s="168"/>
      <c r="EA3352" s="168"/>
      <c r="EB3352" s="168"/>
      <c r="EC3352" s="168"/>
      <c r="ED3352" s="168"/>
      <c r="EE3352" s="168"/>
      <c r="EF3352" s="168"/>
      <c r="EG3352" s="168"/>
      <c r="EH3352" s="168"/>
      <c r="EI3352" s="168"/>
      <c r="EJ3352" s="168"/>
      <c r="EK3352" s="168"/>
      <c r="EL3352" s="168"/>
      <c r="EM3352" s="168"/>
      <c r="EN3352" s="168"/>
      <c r="EO3352" s="168"/>
      <c r="EP3352" s="168"/>
      <c r="EQ3352" s="168"/>
      <c r="ER3352" s="168"/>
      <c r="ES3352" s="168"/>
      <c r="ET3352" s="168"/>
      <c r="EU3352" s="168"/>
      <c r="EV3352" s="168"/>
      <c r="EW3352" s="168"/>
      <c r="EX3352" s="168"/>
      <c r="EY3352" s="168"/>
      <c r="EZ3352" s="168"/>
      <c r="FA3352" s="168"/>
      <c r="FB3352" s="168"/>
      <c r="FC3352" s="168"/>
      <c r="FD3352" s="168"/>
    </row>
    <row r="3353" spans="1:160" s="5" customFormat="1" ht="24.9" customHeight="1" x14ac:dyDescent="0.3">
      <c r="A3353" s="263"/>
      <c r="B3353" s="263"/>
      <c r="C3353" s="265"/>
      <c r="D3353" s="481"/>
      <c r="E3353" s="482"/>
      <c r="F3353" s="482"/>
      <c r="G3353" s="482"/>
      <c r="H3353" s="482"/>
      <c r="I3353" s="482"/>
      <c r="J3353" s="482"/>
      <c r="K3353" s="482"/>
      <c r="L3353" s="482"/>
      <c r="M3353" s="483"/>
      <c r="N3353" s="16">
        <v>14001678</v>
      </c>
      <c r="O3353" s="412" t="s">
        <v>334</v>
      </c>
      <c r="P3353" s="413"/>
      <c r="Q3353" s="8"/>
      <c r="R3353" s="8"/>
      <c r="S3353" s="8"/>
      <c r="T3353" s="9">
        <v>2</v>
      </c>
      <c r="U3353" s="17">
        <f t="shared" si="200"/>
        <v>2</v>
      </c>
      <c r="V3353" s="33"/>
      <c r="W3353" s="57">
        <v>6</v>
      </c>
      <c r="X3353" s="86"/>
      <c r="Y3353" s="33"/>
      <c r="Z3353" s="36"/>
      <c r="AA3353" s="36"/>
      <c r="AC3353" s="76"/>
      <c r="AD3353" s="89"/>
      <c r="AE3353" s="89"/>
      <c r="AF3353" s="90"/>
      <c r="AG3353" s="91"/>
      <c r="AH3353" s="88"/>
      <c r="AI3353" s="88"/>
      <c r="AJ3353" s="88"/>
      <c r="AK3353" s="88"/>
      <c r="AL3353" s="88"/>
      <c r="AM3353" s="88"/>
      <c r="AN3353" s="88"/>
      <c r="AO3353" s="88"/>
      <c r="AP3353" s="88"/>
      <c r="AQ3353" s="88"/>
      <c r="AR3353" s="88"/>
      <c r="AS3353" s="88"/>
      <c r="AT3353" s="90"/>
      <c r="AU3353" s="91"/>
      <c r="AV3353" s="88"/>
      <c r="AW3353" s="88"/>
      <c r="AX3353" s="38"/>
      <c r="AZ3353" s="141"/>
      <c r="BE3353" s="168"/>
      <c r="BF3353" s="168"/>
      <c r="BG3353" s="168"/>
      <c r="BH3353" s="168"/>
      <c r="BI3353" s="168"/>
      <c r="BJ3353" s="168"/>
      <c r="BK3353" s="168"/>
      <c r="BL3353" s="168"/>
      <c r="BM3353" s="168"/>
      <c r="DK3353" s="168"/>
      <c r="DL3353" s="168"/>
      <c r="DM3353" s="168"/>
      <c r="DN3353" s="168"/>
      <c r="DO3353" s="168"/>
      <c r="DP3353" s="168"/>
      <c r="DQ3353" s="168"/>
      <c r="DR3353" s="168"/>
      <c r="DS3353" s="168"/>
      <c r="DT3353" s="168"/>
      <c r="DU3353" s="168"/>
      <c r="DV3353" s="168"/>
      <c r="DW3353" s="168"/>
      <c r="DX3353" s="168"/>
      <c r="DY3353" s="168"/>
      <c r="DZ3353" s="168"/>
      <c r="EA3353" s="168"/>
      <c r="EB3353" s="168"/>
      <c r="EC3353" s="168"/>
      <c r="ED3353" s="168"/>
      <c r="EE3353" s="168"/>
      <c r="EF3353" s="168"/>
      <c r="EG3353" s="168"/>
      <c r="EH3353" s="168"/>
      <c r="EI3353" s="168"/>
      <c r="EJ3353" s="168"/>
      <c r="EK3353" s="168"/>
      <c r="EL3353" s="168"/>
      <c r="EM3353" s="168"/>
      <c r="EN3353" s="168"/>
      <c r="EO3353" s="168"/>
      <c r="EP3353" s="168"/>
      <c r="EQ3353" s="168"/>
      <c r="ER3353" s="168"/>
      <c r="ES3353" s="168"/>
      <c r="ET3353" s="168"/>
      <c r="EU3353" s="168"/>
      <c r="EV3353" s="168"/>
      <c r="EW3353" s="168"/>
      <c r="EX3353" s="168"/>
      <c r="EY3353" s="168"/>
      <c r="EZ3353" s="168"/>
      <c r="FA3353" s="168"/>
      <c r="FB3353" s="168"/>
      <c r="FC3353" s="168"/>
      <c r="FD3353" s="168"/>
    </row>
    <row r="3354" spans="1:160" s="5" customFormat="1" ht="24.9" customHeight="1" x14ac:dyDescent="0.3">
      <c r="A3354" s="263"/>
      <c r="B3354" s="263"/>
      <c r="C3354" s="265"/>
      <c r="D3354" s="481"/>
      <c r="E3354" s="482"/>
      <c r="F3354" s="482"/>
      <c r="G3354" s="482"/>
      <c r="H3354" s="482"/>
      <c r="I3354" s="482"/>
      <c r="J3354" s="482"/>
      <c r="K3354" s="482"/>
      <c r="L3354" s="482"/>
      <c r="M3354" s="483"/>
      <c r="N3354" s="16">
        <v>14001545</v>
      </c>
      <c r="O3354" s="412" t="s">
        <v>334</v>
      </c>
      <c r="P3354" s="413"/>
      <c r="Q3354" s="8"/>
      <c r="R3354" s="8"/>
      <c r="S3354" s="8"/>
      <c r="T3354" s="9">
        <v>2</v>
      </c>
      <c r="U3354" s="17">
        <f t="shared" si="200"/>
        <v>2</v>
      </c>
      <c r="V3354" s="33"/>
      <c r="W3354" s="57">
        <v>7</v>
      </c>
      <c r="X3354" s="86"/>
      <c r="Y3354" s="33"/>
      <c r="Z3354" s="36"/>
      <c r="AA3354" s="36"/>
      <c r="AC3354" s="76"/>
      <c r="AD3354" s="89"/>
      <c r="AE3354" s="89"/>
      <c r="AF3354" s="90"/>
      <c r="AG3354" s="91"/>
      <c r="AH3354" s="88"/>
      <c r="AI3354" s="88"/>
      <c r="AJ3354" s="88"/>
      <c r="AK3354" s="88"/>
      <c r="AL3354" s="88"/>
      <c r="AM3354" s="88"/>
      <c r="AN3354" s="88"/>
      <c r="AO3354" s="88"/>
      <c r="AP3354" s="88"/>
      <c r="AQ3354" s="88"/>
      <c r="AR3354" s="88"/>
      <c r="AS3354" s="88"/>
      <c r="AT3354" s="90"/>
      <c r="AU3354" s="91"/>
      <c r="AV3354" s="88"/>
      <c r="AW3354" s="88"/>
      <c r="AX3354" s="38"/>
      <c r="AZ3354" s="141"/>
      <c r="BE3354" s="168"/>
      <c r="BF3354" s="168"/>
      <c r="BG3354" s="168"/>
      <c r="BH3354" s="168"/>
      <c r="BI3354" s="168"/>
      <c r="BJ3354" s="168"/>
      <c r="BK3354" s="168"/>
      <c r="BL3354" s="168"/>
      <c r="BM3354" s="168"/>
      <c r="DK3354" s="168"/>
      <c r="DL3354" s="168"/>
      <c r="DM3354" s="168"/>
      <c r="DN3354" s="168"/>
      <c r="DO3354" s="168"/>
      <c r="DP3354" s="168"/>
      <c r="DQ3354" s="168"/>
      <c r="DR3354" s="168"/>
      <c r="DS3354" s="168"/>
      <c r="DT3354" s="168"/>
      <c r="DU3354" s="168"/>
      <c r="DV3354" s="168"/>
      <c r="DW3354" s="168"/>
      <c r="DX3354" s="168"/>
      <c r="DY3354" s="168"/>
      <c r="DZ3354" s="168"/>
      <c r="EA3354" s="168"/>
      <c r="EB3354" s="168"/>
      <c r="EC3354" s="168"/>
      <c r="ED3354" s="168"/>
      <c r="EE3354" s="168"/>
      <c r="EF3354" s="168"/>
      <c r="EG3354" s="168"/>
      <c r="EH3354" s="168"/>
      <c r="EI3354" s="168"/>
      <c r="EJ3354" s="168"/>
      <c r="EK3354" s="168"/>
      <c r="EL3354" s="168"/>
      <c r="EM3354" s="168"/>
      <c r="EN3354" s="168"/>
      <c r="EO3354" s="168"/>
      <c r="EP3354" s="168"/>
      <c r="EQ3354" s="168"/>
      <c r="ER3354" s="168"/>
      <c r="ES3354" s="168"/>
      <c r="ET3354" s="168"/>
      <c r="EU3354" s="168"/>
      <c r="EV3354" s="168"/>
      <c r="EW3354" s="168"/>
      <c r="EX3354" s="168"/>
      <c r="EY3354" s="168"/>
      <c r="EZ3354" s="168"/>
      <c r="FA3354" s="168"/>
      <c r="FB3354" s="168"/>
      <c r="FC3354" s="168"/>
      <c r="FD3354" s="168"/>
    </row>
    <row r="3355" spans="1:160" s="5" customFormat="1" ht="24.9" customHeight="1" x14ac:dyDescent="0.3">
      <c r="A3355" s="263"/>
      <c r="B3355" s="263"/>
      <c r="C3355" s="265"/>
      <c r="D3355" s="481"/>
      <c r="E3355" s="482"/>
      <c r="F3355" s="482"/>
      <c r="G3355" s="482"/>
      <c r="H3355" s="482"/>
      <c r="I3355" s="482"/>
      <c r="J3355" s="482"/>
      <c r="K3355" s="482"/>
      <c r="L3355" s="482"/>
      <c r="M3355" s="483"/>
      <c r="N3355" s="16">
        <v>14001156</v>
      </c>
      <c r="O3355" s="412" t="s">
        <v>334</v>
      </c>
      <c r="P3355" s="413"/>
      <c r="Q3355" s="8"/>
      <c r="R3355" s="8"/>
      <c r="S3355" s="8"/>
      <c r="T3355" s="9">
        <v>2</v>
      </c>
      <c r="U3355" s="17">
        <f t="shared" si="200"/>
        <v>2</v>
      </c>
      <c r="V3355" s="33"/>
      <c r="W3355" s="57">
        <v>9</v>
      </c>
      <c r="X3355" s="86"/>
      <c r="Y3355" s="33"/>
      <c r="Z3355" s="36"/>
      <c r="AA3355" s="36"/>
      <c r="AC3355" s="76"/>
      <c r="AD3355" s="89"/>
      <c r="AE3355" s="89"/>
      <c r="AF3355" s="90"/>
      <c r="AG3355" s="91"/>
      <c r="AH3355" s="88"/>
      <c r="AI3355" s="88"/>
      <c r="AJ3355" s="88"/>
      <c r="AK3355" s="88"/>
      <c r="AL3355" s="88"/>
      <c r="AM3355" s="88"/>
      <c r="AN3355" s="88"/>
      <c r="AO3355" s="88"/>
      <c r="AP3355" s="88"/>
      <c r="AQ3355" s="88"/>
      <c r="AR3355" s="88"/>
      <c r="AS3355" s="88"/>
      <c r="AT3355" s="90"/>
      <c r="AU3355" s="91"/>
      <c r="AV3355" s="88"/>
      <c r="AW3355" s="88"/>
      <c r="AX3355" s="38"/>
      <c r="AZ3355" s="141"/>
      <c r="BE3355" s="168"/>
      <c r="BF3355" s="168"/>
      <c r="BG3355" s="168"/>
      <c r="BH3355" s="168"/>
      <c r="BI3355" s="168"/>
      <c r="BJ3355" s="168"/>
      <c r="BK3355" s="168"/>
      <c r="BL3355" s="168"/>
      <c r="BM3355" s="168"/>
      <c r="DK3355" s="168"/>
      <c r="DL3355" s="168"/>
      <c r="DM3355" s="168"/>
      <c r="DN3355" s="168"/>
      <c r="DO3355" s="168"/>
      <c r="DP3355" s="168"/>
      <c r="DQ3355" s="168"/>
      <c r="DR3355" s="168"/>
      <c r="DS3355" s="168"/>
      <c r="DT3355" s="168"/>
      <c r="DU3355" s="168"/>
      <c r="DV3355" s="168"/>
      <c r="DW3355" s="168"/>
      <c r="DX3355" s="168"/>
      <c r="DY3355" s="168"/>
      <c r="DZ3355" s="168"/>
      <c r="EA3355" s="168"/>
      <c r="EB3355" s="168"/>
      <c r="EC3355" s="168"/>
      <c r="ED3355" s="168"/>
      <c r="EE3355" s="168"/>
      <c r="EF3355" s="168"/>
      <c r="EG3355" s="168"/>
      <c r="EH3355" s="168"/>
      <c r="EI3355" s="168"/>
      <c r="EJ3355" s="168"/>
      <c r="EK3355" s="168"/>
      <c r="EL3355" s="168"/>
      <c r="EM3355" s="168"/>
      <c r="EN3355" s="168"/>
      <c r="EO3355" s="168"/>
      <c r="EP3355" s="168"/>
      <c r="EQ3355" s="168"/>
      <c r="ER3355" s="168"/>
      <c r="ES3355" s="168"/>
      <c r="ET3355" s="168"/>
      <c r="EU3355" s="168"/>
      <c r="EV3355" s="168"/>
      <c r="EW3355" s="168"/>
      <c r="EX3355" s="168"/>
      <c r="EY3355" s="168"/>
      <c r="EZ3355" s="168"/>
      <c r="FA3355" s="168"/>
      <c r="FB3355" s="168"/>
      <c r="FC3355" s="168"/>
      <c r="FD3355" s="168"/>
    </row>
    <row r="3356" spans="1:160" s="5" customFormat="1" ht="24.9" customHeight="1" x14ac:dyDescent="0.3">
      <c r="A3356" s="263"/>
      <c r="B3356" s="263"/>
      <c r="C3356" s="265"/>
      <c r="D3356" s="481"/>
      <c r="E3356" s="482"/>
      <c r="F3356" s="482"/>
      <c r="G3356" s="482"/>
      <c r="H3356" s="482"/>
      <c r="I3356" s="482"/>
      <c r="J3356" s="482"/>
      <c r="K3356" s="482"/>
      <c r="L3356" s="482"/>
      <c r="M3356" s="483"/>
      <c r="N3356" s="16">
        <v>14001367</v>
      </c>
      <c r="O3356" s="412" t="s">
        <v>334</v>
      </c>
      <c r="P3356" s="413"/>
      <c r="Q3356" s="8"/>
      <c r="R3356" s="8"/>
      <c r="S3356" s="8"/>
      <c r="T3356" s="9">
        <v>1</v>
      </c>
      <c r="U3356" s="17">
        <f t="shared" si="200"/>
        <v>1</v>
      </c>
      <c r="V3356" s="33"/>
      <c r="W3356" s="57">
        <v>10</v>
      </c>
      <c r="X3356" s="86"/>
      <c r="Y3356" s="33"/>
      <c r="Z3356" s="36"/>
      <c r="AA3356" s="36"/>
      <c r="AC3356" s="76"/>
      <c r="AD3356" s="89"/>
      <c r="AE3356" s="89"/>
      <c r="AF3356" s="90"/>
      <c r="AG3356" s="91"/>
      <c r="AH3356" s="88"/>
      <c r="AI3356" s="88"/>
      <c r="AJ3356" s="88"/>
      <c r="AK3356" s="88"/>
      <c r="AL3356" s="88"/>
      <c r="AM3356" s="88"/>
      <c r="AN3356" s="88"/>
      <c r="AO3356" s="88"/>
      <c r="AP3356" s="88"/>
      <c r="AQ3356" s="88"/>
      <c r="AR3356" s="88"/>
      <c r="AS3356" s="88"/>
      <c r="AT3356" s="90"/>
      <c r="AU3356" s="91"/>
      <c r="AV3356" s="88"/>
      <c r="AW3356" s="88"/>
      <c r="AX3356" s="38"/>
      <c r="AZ3356" s="141"/>
      <c r="BE3356" s="168"/>
      <c r="BF3356" s="168"/>
      <c r="BG3356" s="168"/>
      <c r="BH3356" s="168"/>
      <c r="BI3356" s="168"/>
      <c r="BJ3356" s="168"/>
      <c r="BK3356" s="168"/>
      <c r="BL3356" s="168"/>
      <c r="BM3356" s="168"/>
      <c r="DK3356" s="168"/>
      <c r="DL3356" s="168"/>
      <c r="DM3356" s="168"/>
      <c r="DN3356" s="168"/>
      <c r="DO3356" s="168"/>
      <c r="DP3356" s="168"/>
      <c r="DQ3356" s="168"/>
      <c r="DR3356" s="168"/>
      <c r="DS3356" s="168"/>
      <c r="DT3356" s="168"/>
      <c r="DU3356" s="168"/>
      <c r="DV3356" s="168"/>
      <c r="DW3356" s="168"/>
      <c r="DX3356" s="168"/>
      <c r="DY3356" s="168"/>
      <c r="DZ3356" s="168"/>
      <c r="EA3356" s="168"/>
      <c r="EB3356" s="168"/>
      <c r="EC3356" s="168"/>
      <c r="ED3356" s="168"/>
      <c r="EE3356" s="168"/>
      <c r="EF3356" s="168"/>
      <c r="EG3356" s="168"/>
      <c r="EH3356" s="168"/>
      <c r="EI3356" s="168"/>
      <c r="EJ3356" s="168"/>
      <c r="EK3356" s="168"/>
      <c r="EL3356" s="168"/>
      <c r="EM3356" s="168"/>
      <c r="EN3356" s="168"/>
      <c r="EO3356" s="168"/>
      <c r="EP3356" s="168"/>
      <c r="EQ3356" s="168"/>
      <c r="ER3356" s="168"/>
      <c r="ES3356" s="168"/>
      <c r="ET3356" s="168"/>
      <c r="EU3356" s="168"/>
      <c r="EV3356" s="168"/>
      <c r="EW3356" s="168"/>
      <c r="EX3356" s="168"/>
      <c r="EY3356" s="168"/>
      <c r="EZ3356" s="168"/>
      <c r="FA3356" s="168"/>
      <c r="FB3356" s="168"/>
      <c r="FC3356" s="168"/>
      <c r="FD3356" s="168"/>
    </row>
    <row r="3357" spans="1:160" s="5" customFormat="1" ht="24.9" customHeight="1" x14ac:dyDescent="0.3">
      <c r="A3357" s="263"/>
      <c r="B3357" s="263"/>
      <c r="C3357" s="265"/>
      <c r="D3357" s="481"/>
      <c r="E3357" s="482"/>
      <c r="F3357" s="482"/>
      <c r="G3357" s="482"/>
      <c r="H3357" s="482"/>
      <c r="I3357" s="482"/>
      <c r="J3357" s="482"/>
      <c r="K3357" s="482"/>
      <c r="L3357" s="482"/>
      <c r="M3357" s="483"/>
      <c r="N3357" s="16"/>
      <c r="O3357" s="412"/>
      <c r="P3357" s="413"/>
      <c r="Q3357" s="8"/>
      <c r="R3357" s="8"/>
      <c r="S3357" s="8"/>
      <c r="T3357" s="9"/>
      <c r="U3357" s="17"/>
      <c r="V3357" s="33"/>
      <c r="W3357" s="57"/>
      <c r="X3357" s="86"/>
      <c r="Y3357" s="33"/>
      <c r="Z3357" s="36"/>
      <c r="AA3357" s="36"/>
      <c r="AC3357" s="76"/>
      <c r="AD3357" s="89"/>
      <c r="AE3357" s="89"/>
      <c r="AF3357" s="90"/>
      <c r="AG3357" s="91"/>
      <c r="AH3357" s="88"/>
      <c r="AI3357" s="88"/>
      <c r="AJ3357" s="88"/>
      <c r="AK3357" s="88"/>
      <c r="AL3357" s="88"/>
      <c r="AM3357" s="88"/>
      <c r="AN3357" s="88"/>
      <c r="AO3357" s="88"/>
      <c r="AP3357" s="88"/>
      <c r="AQ3357" s="88"/>
      <c r="AR3357" s="88"/>
      <c r="AS3357" s="88"/>
      <c r="AT3357" s="90"/>
      <c r="AU3357" s="91"/>
      <c r="AV3357" s="88"/>
      <c r="AW3357" s="88"/>
      <c r="AX3357" s="38"/>
      <c r="AZ3357" s="141"/>
      <c r="BE3357" s="168"/>
      <c r="BF3357" s="168"/>
      <c r="BG3357" s="168"/>
      <c r="BH3357" s="168"/>
      <c r="BI3357" s="168"/>
      <c r="BJ3357" s="168"/>
      <c r="BK3357" s="168"/>
      <c r="BL3357" s="168"/>
      <c r="BM3357" s="168"/>
      <c r="DK3357" s="168"/>
      <c r="DL3357" s="168"/>
      <c r="DM3357" s="168"/>
      <c r="DN3357" s="168"/>
      <c r="DO3357" s="168"/>
      <c r="DP3357" s="168"/>
      <c r="DQ3357" s="168"/>
      <c r="DR3357" s="168"/>
      <c r="DS3357" s="168"/>
      <c r="DT3357" s="168"/>
      <c r="DU3357" s="168"/>
      <c r="DV3357" s="168"/>
      <c r="DW3357" s="168"/>
      <c r="DX3357" s="168"/>
      <c r="DY3357" s="168"/>
      <c r="DZ3357" s="168"/>
      <c r="EA3357" s="168"/>
      <c r="EB3357" s="168"/>
      <c r="EC3357" s="168"/>
      <c r="ED3357" s="168"/>
      <c r="EE3357" s="168"/>
      <c r="EF3357" s="168"/>
      <c r="EG3357" s="168"/>
      <c r="EH3357" s="168"/>
      <c r="EI3357" s="168"/>
      <c r="EJ3357" s="168"/>
      <c r="EK3357" s="168"/>
      <c r="EL3357" s="168"/>
      <c r="EM3357" s="168"/>
      <c r="EN3357" s="168"/>
      <c r="EO3357" s="168"/>
      <c r="EP3357" s="168"/>
      <c r="EQ3357" s="168"/>
      <c r="ER3357" s="168"/>
      <c r="ES3357" s="168"/>
      <c r="ET3357" s="168"/>
      <c r="EU3357" s="168"/>
      <c r="EV3357" s="168"/>
      <c r="EW3357" s="168"/>
      <c r="EX3357" s="168"/>
      <c r="EY3357" s="168"/>
      <c r="EZ3357" s="168"/>
      <c r="FA3357" s="168"/>
      <c r="FB3357" s="168"/>
      <c r="FC3357" s="168"/>
      <c r="FD3357" s="168"/>
    </row>
    <row r="3358" spans="1:160" s="5" customFormat="1" ht="24.9" customHeight="1" x14ac:dyDescent="0.3">
      <c r="A3358" s="263"/>
      <c r="B3358" s="263"/>
      <c r="C3358" s="265"/>
      <c r="D3358" s="481"/>
      <c r="E3358" s="482"/>
      <c r="F3358" s="482"/>
      <c r="G3358" s="482"/>
      <c r="H3358" s="482"/>
      <c r="I3358" s="482"/>
      <c r="J3358" s="482"/>
      <c r="K3358" s="482"/>
      <c r="L3358" s="482"/>
      <c r="M3358" s="483"/>
      <c r="N3358" s="16"/>
      <c r="O3358" s="412"/>
      <c r="P3358" s="413"/>
      <c r="Q3358" s="8"/>
      <c r="R3358" s="8"/>
      <c r="S3358" s="8"/>
      <c r="T3358" s="9"/>
      <c r="U3358" s="17"/>
      <c r="V3358" s="33"/>
      <c r="W3358" s="57"/>
      <c r="X3358" s="86"/>
      <c r="Y3358" s="33"/>
      <c r="Z3358" s="36"/>
      <c r="AA3358" s="36"/>
      <c r="AC3358" s="76"/>
      <c r="AD3358" s="89"/>
      <c r="AE3358" s="89"/>
      <c r="AF3358" s="90"/>
      <c r="AG3358" s="91"/>
      <c r="AH3358" s="88"/>
      <c r="AI3358" s="88"/>
      <c r="AJ3358" s="88"/>
      <c r="AK3358" s="88"/>
      <c r="AL3358" s="88"/>
      <c r="AM3358" s="88"/>
      <c r="AN3358" s="88"/>
      <c r="AO3358" s="88"/>
      <c r="AP3358" s="88"/>
      <c r="AQ3358" s="88"/>
      <c r="AR3358" s="88"/>
      <c r="AS3358" s="88"/>
      <c r="AT3358" s="90"/>
      <c r="AU3358" s="91"/>
      <c r="AV3358" s="88"/>
      <c r="AW3358" s="88"/>
      <c r="AX3358" s="38"/>
      <c r="AZ3358" s="141"/>
      <c r="BE3358" s="168"/>
      <c r="BF3358" s="168"/>
      <c r="BG3358" s="168"/>
      <c r="BH3358" s="168"/>
      <c r="BI3358" s="168"/>
      <c r="BJ3358" s="168"/>
      <c r="BK3358" s="168"/>
      <c r="BL3358" s="168"/>
      <c r="BM3358" s="168"/>
      <c r="DK3358" s="168"/>
      <c r="DL3358" s="168"/>
      <c r="DM3358" s="168"/>
      <c r="DN3358" s="168"/>
      <c r="DO3358" s="168"/>
      <c r="DP3358" s="168"/>
      <c r="DQ3358" s="168"/>
      <c r="DR3358" s="168"/>
      <c r="DS3358" s="168"/>
      <c r="DT3358" s="168"/>
      <c r="DU3358" s="168"/>
      <c r="DV3358" s="168"/>
      <c r="DW3358" s="168"/>
      <c r="DX3358" s="168"/>
      <c r="DY3358" s="168"/>
      <c r="DZ3358" s="168"/>
      <c r="EA3358" s="168"/>
      <c r="EB3358" s="168"/>
      <c r="EC3358" s="168"/>
      <c r="ED3358" s="168"/>
      <c r="EE3358" s="168"/>
      <c r="EF3358" s="168"/>
      <c r="EG3358" s="168"/>
      <c r="EH3358" s="168"/>
      <c r="EI3358" s="168"/>
      <c r="EJ3358" s="168"/>
      <c r="EK3358" s="168"/>
      <c r="EL3358" s="168"/>
      <c r="EM3358" s="168"/>
      <c r="EN3358" s="168"/>
      <c r="EO3358" s="168"/>
      <c r="EP3358" s="168"/>
      <c r="EQ3358" s="168"/>
      <c r="ER3358" s="168"/>
      <c r="ES3358" s="168"/>
      <c r="ET3358" s="168"/>
      <c r="EU3358" s="168"/>
      <c r="EV3358" s="168"/>
      <c r="EW3358" s="168"/>
      <c r="EX3358" s="168"/>
      <c r="EY3358" s="168"/>
      <c r="EZ3358" s="168"/>
      <c r="FA3358" s="168"/>
      <c r="FB3358" s="168"/>
      <c r="FC3358" s="168"/>
      <c r="FD3358" s="168"/>
    </row>
    <row r="3359" spans="1:160" s="5" customFormat="1" ht="24.9" customHeight="1" x14ac:dyDescent="0.3">
      <c r="A3359" s="263"/>
      <c r="B3359" s="263"/>
      <c r="C3359" s="265"/>
      <c r="D3359" s="481"/>
      <c r="E3359" s="482"/>
      <c r="F3359" s="482"/>
      <c r="G3359" s="482"/>
      <c r="H3359" s="482"/>
      <c r="I3359" s="482"/>
      <c r="J3359" s="482"/>
      <c r="K3359" s="482"/>
      <c r="L3359" s="482"/>
      <c r="M3359" s="483"/>
      <c r="N3359" s="16">
        <v>14001506</v>
      </c>
      <c r="O3359" s="412" t="s">
        <v>334</v>
      </c>
      <c r="P3359" s="413"/>
      <c r="Q3359" s="8"/>
      <c r="R3359" s="8"/>
      <c r="S3359" s="8"/>
      <c r="T3359" s="9">
        <v>2</v>
      </c>
      <c r="U3359" s="17">
        <f t="shared" si="200"/>
        <v>2</v>
      </c>
      <c r="V3359" s="33"/>
      <c r="W3359" s="57">
        <v>15</v>
      </c>
      <c r="X3359" s="86"/>
      <c r="Y3359" s="33"/>
      <c r="Z3359" s="36"/>
      <c r="AA3359" s="36"/>
      <c r="AC3359" s="76"/>
      <c r="AD3359" s="89"/>
      <c r="AE3359" s="89"/>
      <c r="AF3359" s="90"/>
      <c r="AG3359" s="91"/>
      <c r="AH3359" s="88"/>
      <c r="AI3359" s="88"/>
      <c r="AJ3359" s="88"/>
      <c r="AK3359" s="88"/>
      <c r="AL3359" s="88"/>
      <c r="AM3359" s="88"/>
      <c r="AN3359" s="88"/>
      <c r="AO3359" s="88"/>
      <c r="AP3359" s="88"/>
      <c r="AQ3359" s="88"/>
      <c r="AR3359" s="88"/>
      <c r="AS3359" s="88"/>
      <c r="AT3359" s="90"/>
      <c r="AU3359" s="91"/>
      <c r="AV3359" s="88"/>
      <c r="AW3359" s="88"/>
      <c r="AX3359" s="38"/>
      <c r="AZ3359" s="141"/>
      <c r="BE3359" s="168"/>
      <c r="BF3359" s="168"/>
      <c r="BG3359" s="168"/>
      <c r="BH3359" s="168"/>
      <c r="BI3359" s="168"/>
      <c r="BJ3359" s="168"/>
      <c r="BK3359" s="168"/>
      <c r="BL3359" s="168"/>
      <c r="BM3359" s="168"/>
      <c r="DK3359" s="168"/>
      <c r="DL3359" s="168"/>
      <c r="DM3359" s="168"/>
      <c r="DN3359" s="168"/>
      <c r="DO3359" s="168"/>
      <c r="DP3359" s="168"/>
      <c r="DQ3359" s="168"/>
      <c r="DR3359" s="168"/>
      <c r="DS3359" s="168"/>
      <c r="DT3359" s="168"/>
      <c r="DU3359" s="168"/>
      <c r="DV3359" s="168"/>
      <c r="DW3359" s="168"/>
      <c r="DX3359" s="168"/>
      <c r="DY3359" s="168"/>
      <c r="DZ3359" s="168"/>
      <c r="EA3359" s="168"/>
      <c r="EB3359" s="168"/>
      <c r="EC3359" s="168"/>
      <c r="ED3359" s="168"/>
      <c r="EE3359" s="168"/>
      <c r="EF3359" s="168"/>
      <c r="EG3359" s="168"/>
      <c r="EH3359" s="168"/>
      <c r="EI3359" s="168"/>
      <c r="EJ3359" s="168"/>
      <c r="EK3359" s="168"/>
      <c r="EL3359" s="168"/>
      <c r="EM3359" s="168"/>
      <c r="EN3359" s="168"/>
      <c r="EO3359" s="168"/>
      <c r="EP3359" s="168"/>
      <c r="EQ3359" s="168"/>
      <c r="ER3359" s="168"/>
      <c r="ES3359" s="168"/>
      <c r="ET3359" s="168"/>
      <c r="EU3359" s="168"/>
      <c r="EV3359" s="168"/>
      <c r="EW3359" s="168"/>
      <c r="EX3359" s="168"/>
      <c r="EY3359" s="168"/>
      <c r="EZ3359" s="168"/>
      <c r="FA3359" s="168"/>
      <c r="FB3359" s="168"/>
      <c r="FC3359" s="168"/>
      <c r="FD3359" s="168"/>
    </row>
    <row r="3360" spans="1:160" s="5" customFormat="1" ht="24.9" customHeight="1" x14ac:dyDescent="0.3">
      <c r="A3360" s="263"/>
      <c r="B3360" s="263"/>
      <c r="C3360" s="265"/>
      <c r="D3360" s="481"/>
      <c r="E3360" s="482"/>
      <c r="F3360" s="482"/>
      <c r="G3360" s="482"/>
      <c r="H3360" s="482"/>
      <c r="I3360" s="482"/>
      <c r="J3360" s="482"/>
      <c r="K3360" s="482"/>
      <c r="L3360" s="482"/>
      <c r="M3360" s="483"/>
      <c r="N3360" s="16"/>
      <c r="O3360" s="412"/>
      <c r="P3360" s="413"/>
      <c r="Q3360" s="8"/>
      <c r="R3360" s="8"/>
      <c r="S3360" s="8"/>
      <c r="T3360" s="9"/>
      <c r="U3360" s="17"/>
      <c r="V3360" s="33"/>
      <c r="W3360" s="57"/>
      <c r="X3360" s="86"/>
      <c r="Y3360" s="33"/>
      <c r="Z3360" s="36"/>
      <c r="AA3360" s="36"/>
      <c r="AC3360" s="76"/>
      <c r="AD3360" s="89"/>
      <c r="AE3360" s="89"/>
      <c r="AF3360" s="90"/>
      <c r="AG3360" s="91"/>
      <c r="AH3360" s="88"/>
      <c r="AI3360" s="88"/>
      <c r="AJ3360" s="88"/>
      <c r="AK3360" s="88"/>
      <c r="AL3360" s="88"/>
      <c r="AM3360" s="88"/>
      <c r="AN3360" s="88"/>
      <c r="AO3360" s="88"/>
      <c r="AP3360" s="88"/>
      <c r="AQ3360" s="88"/>
      <c r="AR3360" s="88"/>
      <c r="AS3360" s="88"/>
      <c r="AT3360" s="90"/>
      <c r="AU3360" s="91"/>
      <c r="AV3360" s="88"/>
      <c r="AW3360" s="88"/>
      <c r="AX3360" s="38"/>
      <c r="AZ3360" s="141"/>
      <c r="BE3360" s="168"/>
      <c r="BF3360" s="168"/>
      <c r="BG3360" s="168"/>
      <c r="BH3360" s="168"/>
      <c r="BI3360" s="168"/>
      <c r="BJ3360" s="168"/>
      <c r="BK3360" s="168"/>
      <c r="BL3360" s="168"/>
      <c r="BM3360" s="168"/>
      <c r="DK3360" s="168"/>
      <c r="DL3360" s="168"/>
      <c r="DM3360" s="168"/>
      <c r="DN3360" s="168"/>
      <c r="DO3360" s="168"/>
      <c r="DP3360" s="168"/>
      <c r="DQ3360" s="168"/>
      <c r="DR3360" s="168"/>
      <c r="DS3360" s="168"/>
      <c r="DT3360" s="168"/>
      <c r="DU3360" s="168"/>
      <c r="DV3360" s="168"/>
      <c r="DW3360" s="168"/>
      <c r="DX3360" s="168"/>
      <c r="DY3360" s="168"/>
      <c r="DZ3360" s="168"/>
      <c r="EA3360" s="168"/>
      <c r="EB3360" s="168"/>
      <c r="EC3360" s="168"/>
      <c r="ED3360" s="168"/>
      <c r="EE3360" s="168"/>
      <c r="EF3360" s="168"/>
      <c r="EG3360" s="168"/>
      <c r="EH3360" s="168"/>
      <c r="EI3360" s="168"/>
      <c r="EJ3360" s="168"/>
      <c r="EK3360" s="168"/>
      <c r="EL3360" s="168"/>
      <c r="EM3360" s="168"/>
      <c r="EN3360" s="168"/>
      <c r="EO3360" s="168"/>
      <c r="EP3360" s="168"/>
      <c r="EQ3360" s="168"/>
      <c r="ER3360" s="168"/>
      <c r="ES3360" s="168"/>
      <c r="ET3360" s="168"/>
      <c r="EU3360" s="168"/>
      <c r="EV3360" s="168"/>
      <c r="EW3360" s="168"/>
      <c r="EX3360" s="168"/>
      <c r="EY3360" s="168"/>
      <c r="EZ3360" s="168"/>
      <c r="FA3360" s="168"/>
      <c r="FB3360" s="168"/>
      <c r="FC3360" s="168"/>
      <c r="FD3360" s="168"/>
    </row>
    <row r="3361" spans="1:160" s="5" customFormat="1" ht="24.9" customHeight="1" x14ac:dyDescent="0.3">
      <c r="A3361" s="263"/>
      <c r="B3361" s="263"/>
      <c r="C3361" s="265"/>
      <c r="D3361" s="481"/>
      <c r="E3361" s="482"/>
      <c r="F3361" s="482"/>
      <c r="G3361" s="482"/>
      <c r="H3361" s="482"/>
      <c r="I3361" s="482"/>
      <c r="J3361" s="482"/>
      <c r="K3361" s="482"/>
      <c r="L3361" s="482"/>
      <c r="M3361" s="483"/>
      <c r="N3361" s="16"/>
      <c r="O3361" s="412"/>
      <c r="P3361" s="413"/>
      <c r="Q3361" s="8"/>
      <c r="R3361" s="8"/>
      <c r="S3361" s="8"/>
      <c r="T3361" s="9"/>
      <c r="U3361" s="17"/>
      <c r="V3361" s="33"/>
      <c r="W3361" s="57"/>
      <c r="X3361" s="86"/>
      <c r="Y3361" s="33"/>
      <c r="Z3361" s="36"/>
      <c r="AA3361" s="36"/>
      <c r="AC3361" s="76"/>
      <c r="AD3361" s="89"/>
      <c r="AE3361" s="89"/>
      <c r="AF3361" s="90"/>
      <c r="AG3361" s="91"/>
      <c r="AH3361" s="88"/>
      <c r="AI3361" s="88"/>
      <c r="AJ3361" s="88"/>
      <c r="AK3361" s="88"/>
      <c r="AL3361" s="88"/>
      <c r="AM3361" s="88"/>
      <c r="AN3361" s="88"/>
      <c r="AO3361" s="88"/>
      <c r="AP3361" s="88"/>
      <c r="AQ3361" s="88"/>
      <c r="AR3361" s="88"/>
      <c r="AS3361" s="88"/>
      <c r="AT3361" s="90"/>
      <c r="AU3361" s="91"/>
      <c r="AV3361" s="88"/>
      <c r="AW3361" s="88"/>
      <c r="AX3361" s="38"/>
      <c r="AZ3361" s="141"/>
      <c r="BE3361" s="168"/>
      <c r="BF3361" s="168"/>
      <c r="BG3361" s="168"/>
      <c r="BH3361" s="168"/>
      <c r="BI3361" s="168"/>
      <c r="BJ3361" s="168"/>
      <c r="BK3361" s="168"/>
      <c r="BL3361" s="168"/>
      <c r="BM3361" s="168"/>
      <c r="DK3361" s="168"/>
      <c r="DL3361" s="168"/>
      <c r="DM3361" s="168"/>
      <c r="DN3361" s="168"/>
      <c r="DO3361" s="168"/>
      <c r="DP3361" s="168"/>
      <c r="DQ3361" s="168"/>
      <c r="DR3361" s="168"/>
      <c r="DS3361" s="168"/>
      <c r="DT3361" s="168"/>
      <c r="DU3361" s="168"/>
      <c r="DV3361" s="168"/>
      <c r="DW3361" s="168"/>
      <c r="DX3361" s="168"/>
      <c r="DY3361" s="168"/>
      <c r="DZ3361" s="168"/>
      <c r="EA3361" s="168"/>
      <c r="EB3361" s="168"/>
      <c r="EC3361" s="168"/>
      <c r="ED3361" s="168"/>
      <c r="EE3361" s="168"/>
      <c r="EF3361" s="168"/>
      <c r="EG3361" s="168"/>
      <c r="EH3361" s="168"/>
      <c r="EI3361" s="168"/>
      <c r="EJ3361" s="168"/>
      <c r="EK3361" s="168"/>
      <c r="EL3361" s="168"/>
      <c r="EM3361" s="168"/>
      <c r="EN3361" s="168"/>
      <c r="EO3361" s="168"/>
      <c r="EP3361" s="168"/>
      <c r="EQ3361" s="168"/>
      <c r="ER3361" s="168"/>
      <c r="ES3361" s="168"/>
      <c r="ET3361" s="168"/>
      <c r="EU3361" s="168"/>
      <c r="EV3361" s="168"/>
      <c r="EW3361" s="168"/>
      <c r="EX3361" s="168"/>
      <c r="EY3361" s="168"/>
      <c r="EZ3361" s="168"/>
      <c r="FA3361" s="168"/>
      <c r="FB3361" s="168"/>
      <c r="FC3361" s="168"/>
      <c r="FD3361" s="168"/>
    </row>
    <row r="3362" spans="1:160" s="5" customFormat="1" ht="24.9" customHeight="1" x14ac:dyDescent="0.3">
      <c r="A3362" s="263"/>
      <c r="B3362" s="263"/>
      <c r="C3362" s="265"/>
      <c r="D3362" s="481"/>
      <c r="E3362" s="482"/>
      <c r="F3362" s="482"/>
      <c r="G3362" s="482"/>
      <c r="H3362" s="482"/>
      <c r="I3362" s="482"/>
      <c r="J3362" s="482"/>
      <c r="K3362" s="482"/>
      <c r="L3362" s="482"/>
      <c r="M3362" s="483"/>
      <c r="N3362" s="16"/>
      <c r="O3362" s="529"/>
      <c r="P3362" s="530"/>
      <c r="Q3362" s="8"/>
      <c r="R3362" s="8"/>
      <c r="S3362" s="8"/>
      <c r="T3362" s="9"/>
      <c r="U3362" s="17"/>
      <c r="V3362" s="33"/>
      <c r="W3362" s="57"/>
      <c r="X3362" s="86"/>
      <c r="Y3362" s="33"/>
      <c r="Z3362" s="36"/>
      <c r="AA3362" s="36"/>
      <c r="AC3362" s="76"/>
      <c r="AD3362" s="89"/>
      <c r="AE3362" s="89"/>
      <c r="AF3362" s="90"/>
      <c r="AG3362" s="92"/>
      <c r="AH3362" s="88"/>
      <c r="AI3362" s="88"/>
      <c r="AJ3362" s="88"/>
      <c r="AK3362" s="88"/>
      <c r="AL3362" s="88"/>
      <c r="AM3362" s="88"/>
      <c r="AN3362" s="88"/>
      <c r="AO3362" s="88"/>
      <c r="AP3362" s="88"/>
      <c r="AQ3362" s="88"/>
      <c r="AR3362" s="88"/>
      <c r="AS3362" s="88"/>
      <c r="AT3362" s="90"/>
      <c r="AU3362" s="92"/>
      <c r="AV3362" s="88"/>
      <c r="AW3362" s="88"/>
      <c r="AX3362" s="38"/>
      <c r="AZ3362" s="141"/>
      <c r="BE3362" s="168"/>
      <c r="BF3362" s="168"/>
      <c r="BG3362" s="168"/>
      <c r="BH3362" s="168"/>
      <c r="BI3362" s="168"/>
      <c r="BJ3362" s="168"/>
      <c r="BK3362" s="168"/>
      <c r="BL3362" s="168"/>
      <c r="BM3362" s="168"/>
      <c r="DK3362" s="168"/>
      <c r="DL3362" s="168"/>
      <c r="DM3362" s="168"/>
      <c r="DN3362" s="168"/>
      <c r="DO3362" s="168"/>
      <c r="DP3362" s="168"/>
      <c r="DQ3362" s="168"/>
      <c r="DR3362" s="168"/>
      <c r="DS3362" s="168"/>
      <c r="DT3362" s="168"/>
      <c r="DU3362" s="168"/>
      <c r="DV3362" s="168"/>
      <c r="DW3362" s="168"/>
      <c r="DX3362" s="168"/>
      <c r="DY3362" s="168"/>
      <c r="DZ3362" s="168"/>
      <c r="EA3362" s="168"/>
      <c r="EB3362" s="168"/>
      <c r="EC3362" s="168"/>
      <c r="ED3362" s="168"/>
      <c r="EE3362" s="168"/>
      <c r="EF3362" s="168"/>
      <c r="EG3362" s="168"/>
      <c r="EH3362" s="168"/>
      <c r="EI3362" s="168"/>
      <c r="EJ3362" s="168"/>
      <c r="EK3362" s="168"/>
      <c r="EL3362" s="168"/>
      <c r="EM3362" s="168"/>
      <c r="EN3362" s="168"/>
      <c r="EO3362" s="168"/>
      <c r="EP3362" s="168"/>
      <c r="EQ3362" s="168"/>
      <c r="ER3362" s="168"/>
      <c r="ES3362" s="168"/>
      <c r="ET3362" s="168"/>
      <c r="EU3362" s="168"/>
      <c r="EV3362" s="168"/>
      <c r="EW3362" s="168"/>
      <c r="EX3362" s="168"/>
      <c r="EY3362" s="168"/>
      <c r="EZ3362" s="168"/>
      <c r="FA3362" s="168"/>
      <c r="FB3362" s="168"/>
      <c r="FC3362" s="168"/>
      <c r="FD3362" s="168"/>
    </row>
    <row r="3363" spans="1:160" s="5" customFormat="1" ht="24.9" customHeight="1" x14ac:dyDescent="0.3">
      <c r="A3363" s="263"/>
      <c r="B3363" s="263"/>
      <c r="C3363" s="265"/>
      <c r="D3363" s="481"/>
      <c r="E3363" s="482"/>
      <c r="F3363" s="482"/>
      <c r="G3363" s="482"/>
      <c r="H3363" s="482"/>
      <c r="I3363" s="482"/>
      <c r="J3363" s="482"/>
      <c r="K3363" s="482"/>
      <c r="L3363" s="482"/>
      <c r="M3363" s="483"/>
      <c r="N3363" s="16"/>
      <c r="O3363" s="529"/>
      <c r="P3363" s="530"/>
      <c r="Q3363" s="8"/>
      <c r="R3363" s="8"/>
      <c r="S3363" s="8"/>
      <c r="T3363" s="9"/>
      <c r="U3363" s="17"/>
      <c r="V3363" s="33"/>
      <c r="W3363" s="57"/>
      <c r="X3363" s="86"/>
      <c r="Y3363" s="33"/>
      <c r="Z3363" s="36"/>
      <c r="AA3363" s="36"/>
      <c r="AC3363" s="76"/>
      <c r="AD3363" s="89"/>
      <c r="AE3363" s="89"/>
      <c r="AF3363" s="90"/>
      <c r="AG3363" s="92"/>
      <c r="AH3363" s="88"/>
      <c r="AI3363" s="88"/>
      <c r="AJ3363" s="88"/>
      <c r="AK3363" s="88"/>
      <c r="AL3363" s="88"/>
      <c r="AM3363" s="88"/>
      <c r="AN3363" s="88"/>
      <c r="AO3363" s="88"/>
      <c r="AP3363" s="88"/>
      <c r="AQ3363" s="88"/>
      <c r="AR3363" s="88"/>
      <c r="AS3363" s="88"/>
      <c r="AT3363" s="90"/>
      <c r="AU3363" s="92"/>
      <c r="AV3363" s="88"/>
      <c r="AW3363" s="88"/>
      <c r="AX3363" s="38"/>
      <c r="AZ3363" s="141"/>
      <c r="BE3363" s="168"/>
      <c r="BF3363" s="168"/>
      <c r="BG3363" s="168"/>
      <c r="BH3363" s="168"/>
      <c r="BI3363" s="168"/>
      <c r="BJ3363" s="168"/>
      <c r="BK3363" s="168"/>
      <c r="BL3363" s="168"/>
      <c r="BM3363" s="168"/>
      <c r="DK3363" s="168"/>
      <c r="DL3363" s="168"/>
      <c r="DM3363" s="168"/>
      <c r="DN3363" s="168"/>
      <c r="DO3363" s="168"/>
      <c r="DP3363" s="168"/>
      <c r="DQ3363" s="168"/>
      <c r="DR3363" s="168"/>
      <c r="DS3363" s="168"/>
      <c r="DT3363" s="168"/>
      <c r="DU3363" s="168"/>
      <c r="DV3363" s="168"/>
      <c r="DW3363" s="168"/>
      <c r="DX3363" s="168"/>
      <c r="DY3363" s="168"/>
      <c r="DZ3363" s="168"/>
      <c r="EA3363" s="168"/>
      <c r="EB3363" s="168"/>
      <c r="EC3363" s="168"/>
      <c r="ED3363" s="168"/>
      <c r="EE3363" s="168"/>
      <c r="EF3363" s="168"/>
      <c r="EG3363" s="168"/>
      <c r="EH3363" s="168"/>
      <c r="EI3363" s="168"/>
      <c r="EJ3363" s="168"/>
      <c r="EK3363" s="168"/>
      <c r="EL3363" s="168"/>
      <c r="EM3363" s="168"/>
      <c r="EN3363" s="168"/>
      <c r="EO3363" s="168"/>
      <c r="EP3363" s="168"/>
      <c r="EQ3363" s="168"/>
      <c r="ER3363" s="168"/>
      <c r="ES3363" s="168"/>
      <c r="ET3363" s="168"/>
      <c r="EU3363" s="168"/>
      <c r="EV3363" s="168"/>
      <c r="EW3363" s="168"/>
      <c r="EX3363" s="168"/>
      <c r="EY3363" s="168"/>
      <c r="EZ3363" s="168"/>
      <c r="FA3363" s="168"/>
      <c r="FB3363" s="168"/>
      <c r="FC3363" s="168"/>
      <c r="FD3363" s="168"/>
    </row>
    <row r="3364" spans="1:160" s="5" customFormat="1" ht="24.9" customHeight="1" x14ac:dyDescent="0.3">
      <c r="A3364" s="263"/>
      <c r="B3364" s="263"/>
      <c r="C3364" s="265"/>
      <c r="D3364" s="481"/>
      <c r="E3364" s="482"/>
      <c r="F3364" s="482"/>
      <c r="G3364" s="482"/>
      <c r="H3364" s="482"/>
      <c r="I3364" s="482"/>
      <c r="J3364" s="482"/>
      <c r="K3364" s="482"/>
      <c r="L3364" s="482"/>
      <c r="M3364" s="483"/>
      <c r="N3364" s="16"/>
      <c r="O3364" s="529"/>
      <c r="P3364" s="530"/>
      <c r="Q3364" s="8"/>
      <c r="R3364" s="8"/>
      <c r="S3364" s="8"/>
      <c r="T3364" s="9"/>
      <c r="U3364" s="17"/>
      <c r="V3364" s="33"/>
      <c r="W3364" s="57"/>
      <c r="X3364" s="86"/>
      <c r="Y3364" s="33"/>
      <c r="Z3364" s="36"/>
      <c r="AA3364" s="36"/>
      <c r="AC3364" s="76"/>
      <c r="AD3364" s="89"/>
      <c r="AE3364" s="89"/>
      <c r="AF3364" s="90"/>
      <c r="AG3364" s="92"/>
      <c r="AH3364" s="88"/>
      <c r="AI3364" s="88"/>
      <c r="AJ3364" s="88"/>
      <c r="AK3364" s="88"/>
      <c r="AL3364" s="88"/>
      <c r="AM3364" s="88"/>
      <c r="AN3364" s="88"/>
      <c r="AO3364" s="88"/>
      <c r="AP3364" s="88"/>
      <c r="AQ3364" s="88"/>
      <c r="AR3364" s="88"/>
      <c r="AS3364" s="88"/>
      <c r="AT3364" s="90"/>
      <c r="AU3364" s="92"/>
      <c r="AV3364" s="88"/>
      <c r="AW3364" s="88"/>
      <c r="AX3364" s="38"/>
      <c r="AZ3364" s="141"/>
      <c r="BE3364" s="168"/>
      <c r="BF3364" s="168"/>
      <c r="BG3364" s="168"/>
      <c r="BH3364" s="168"/>
      <c r="BI3364" s="168"/>
      <c r="BJ3364" s="168"/>
      <c r="BK3364" s="168"/>
      <c r="BL3364" s="168"/>
      <c r="BM3364" s="168"/>
      <c r="DK3364" s="168"/>
      <c r="DL3364" s="168"/>
      <c r="DM3364" s="168"/>
      <c r="DN3364" s="168"/>
      <c r="DO3364" s="168"/>
      <c r="DP3364" s="168"/>
      <c r="DQ3364" s="168"/>
      <c r="DR3364" s="168"/>
      <c r="DS3364" s="168"/>
      <c r="DT3364" s="168"/>
      <c r="DU3364" s="168"/>
      <c r="DV3364" s="168"/>
      <c r="DW3364" s="168"/>
      <c r="DX3364" s="168"/>
      <c r="DY3364" s="168"/>
      <c r="DZ3364" s="168"/>
      <c r="EA3364" s="168"/>
      <c r="EB3364" s="168"/>
      <c r="EC3364" s="168"/>
      <c r="ED3364" s="168"/>
      <c r="EE3364" s="168"/>
      <c r="EF3364" s="168"/>
      <c r="EG3364" s="168"/>
      <c r="EH3364" s="168"/>
      <c r="EI3364" s="168"/>
      <c r="EJ3364" s="168"/>
      <c r="EK3364" s="168"/>
      <c r="EL3364" s="168"/>
      <c r="EM3364" s="168"/>
      <c r="EN3364" s="168"/>
      <c r="EO3364" s="168"/>
      <c r="EP3364" s="168"/>
      <c r="EQ3364" s="168"/>
      <c r="ER3364" s="168"/>
      <c r="ES3364" s="168"/>
      <c r="ET3364" s="168"/>
      <c r="EU3364" s="168"/>
      <c r="EV3364" s="168"/>
      <c r="EW3364" s="168"/>
      <c r="EX3364" s="168"/>
      <c r="EY3364" s="168"/>
      <c r="EZ3364" s="168"/>
      <c r="FA3364" s="168"/>
      <c r="FB3364" s="168"/>
      <c r="FC3364" s="168"/>
      <c r="FD3364" s="168"/>
    </row>
    <row r="3365" spans="1:160" s="5" customFormat="1" ht="24.9" customHeight="1" x14ac:dyDescent="0.3">
      <c r="A3365" s="263"/>
      <c r="B3365" s="263"/>
      <c r="C3365" s="265"/>
      <c r="D3365" s="481"/>
      <c r="E3365" s="482"/>
      <c r="F3365" s="482"/>
      <c r="G3365" s="482"/>
      <c r="H3365" s="482"/>
      <c r="I3365" s="482"/>
      <c r="J3365" s="482"/>
      <c r="K3365" s="482"/>
      <c r="L3365" s="482"/>
      <c r="M3365" s="483"/>
      <c r="N3365" s="16"/>
      <c r="O3365" s="529"/>
      <c r="P3365" s="530"/>
      <c r="Q3365" s="8"/>
      <c r="R3365" s="8"/>
      <c r="S3365" s="8"/>
      <c r="T3365" s="9"/>
      <c r="U3365" s="17"/>
      <c r="V3365" s="33"/>
      <c r="W3365" s="57"/>
      <c r="X3365" s="86"/>
      <c r="Y3365" s="33"/>
      <c r="Z3365" s="36"/>
      <c r="AA3365" s="36"/>
      <c r="AC3365" s="76"/>
      <c r="AD3365" s="89"/>
      <c r="AE3365" s="89"/>
      <c r="AF3365" s="90"/>
      <c r="AG3365" s="92"/>
      <c r="AH3365" s="88"/>
      <c r="AI3365" s="88"/>
      <c r="AJ3365" s="88"/>
      <c r="AK3365" s="88"/>
      <c r="AL3365" s="88"/>
      <c r="AM3365" s="88"/>
      <c r="AN3365" s="88"/>
      <c r="AO3365" s="88"/>
      <c r="AP3365" s="88"/>
      <c r="AQ3365" s="88"/>
      <c r="AR3365" s="88"/>
      <c r="AS3365" s="88"/>
      <c r="AT3365" s="90"/>
      <c r="AU3365" s="92"/>
      <c r="AV3365" s="88"/>
      <c r="AW3365" s="88"/>
      <c r="AX3365" s="38"/>
      <c r="AZ3365" s="141"/>
      <c r="BE3365" s="168"/>
      <c r="BF3365" s="168"/>
      <c r="BG3365" s="168"/>
      <c r="BH3365" s="168"/>
      <c r="BI3365" s="168"/>
      <c r="BJ3365" s="168"/>
      <c r="BK3365" s="168"/>
      <c r="BL3365" s="168"/>
      <c r="BM3365" s="168"/>
      <c r="DK3365" s="168"/>
      <c r="DL3365" s="168"/>
      <c r="DM3365" s="168"/>
      <c r="DN3365" s="168"/>
      <c r="DO3365" s="168"/>
      <c r="DP3365" s="168"/>
      <c r="DQ3365" s="168"/>
      <c r="DR3365" s="168"/>
      <c r="DS3365" s="168"/>
      <c r="DT3365" s="168"/>
      <c r="DU3365" s="168"/>
      <c r="DV3365" s="168"/>
      <c r="DW3365" s="168"/>
      <c r="DX3365" s="168"/>
      <c r="DY3365" s="168"/>
      <c r="DZ3365" s="168"/>
      <c r="EA3365" s="168"/>
      <c r="EB3365" s="168"/>
      <c r="EC3365" s="168"/>
      <c r="ED3365" s="168"/>
      <c r="EE3365" s="168"/>
      <c r="EF3365" s="168"/>
      <c r="EG3365" s="168"/>
      <c r="EH3365" s="168"/>
      <c r="EI3365" s="168"/>
      <c r="EJ3365" s="168"/>
      <c r="EK3365" s="168"/>
      <c r="EL3365" s="168"/>
      <c r="EM3365" s="168"/>
      <c r="EN3365" s="168"/>
      <c r="EO3365" s="168"/>
      <c r="EP3365" s="168"/>
      <c r="EQ3365" s="168"/>
      <c r="ER3365" s="168"/>
      <c r="ES3365" s="168"/>
      <c r="ET3365" s="168"/>
      <c r="EU3365" s="168"/>
      <c r="EV3365" s="168"/>
      <c r="EW3365" s="168"/>
      <c r="EX3365" s="168"/>
      <c r="EY3365" s="168"/>
      <c r="EZ3365" s="168"/>
      <c r="FA3365" s="168"/>
      <c r="FB3365" s="168"/>
      <c r="FC3365" s="168"/>
      <c r="FD3365" s="168"/>
    </row>
    <row r="3366" spans="1:160" s="5" customFormat="1" ht="24.9" customHeight="1" x14ac:dyDescent="0.3">
      <c r="A3366" s="263"/>
      <c r="B3366" s="263"/>
      <c r="C3366" s="265"/>
      <c r="D3366" s="481"/>
      <c r="E3366" s="482"/>
      <c r="F3366" s="482"/>
      <c r="G3366" s="482"/>
      <c r="H3366" s="482"/>
      <c r="I3366" s="482"/>
      <c r="J3366" s="482"/>
      <c r="K3366" s="482"/>
      <c r="L3366" s="482"/>
      <c r="M3366" s="483"/>
      <c r="N3366" s="16"/>
      <c r="O3366" s="529"/>
      <c r="P3366" s="530"/>
      <c r="Q3366" s="8"/>
      <c r="R3366" s="8"/>
      <c r="S3366" s="8"/>
      <c r="T3366" s="9"/>
      <c r="U3366" s="17"/>
      <c r="V3366" s="33"/>
      <c r="W3366" s="57"/>
      <c r="X3366" s="86"/>
      <c r="Y3366" s="33"/>
      <c r="Z3366" s="36"/>
      <c r="AA3366" s="36"/>
      <c r="AC3366" s="82"/>
      <c r="AD3366" s="89"/>
      <c r="AE3366" s="89"/>
      <c r="AF3366" s="90"/>
      <c r="AG3366" s="38"/>
      <c r="AH3366" s="88"/>
      <c r="AI3366" s="88"/>
      <c r="AJ3366" s="88"/>
      <c r="AK3366" s="88"/>
      <c r="AL3366" s="88"/>
      <c r="AM3366" s="88"/>
      <c r="AN3366" s="88"/>
      <c r="AO3366" s="88"/>
      <c r="AP3366" s="88"/>
      <c r="AQ3366" s="88"/>
      <c r="AR3366" s="88"/>
      <c r="AS3366" s="88"/>
      <c r="AT3366" s="90"/>
      <c r="AU3366" s="38"/>
      <c r="AV3366" s="88"/>
      <c r="AW3366" s="88"/>
      <c r="AX3366" s="38"/>
      <c r="AZ3366" s="141"/>
      <c r="BE3366" s="168"/>
      <c r="BF3366" s="168"/>
      <c r="BG3366" s="168"/>
      <c r="BH3366" s="168"/>
      <c r="BI3366" s="168"/>
      <c r="BJ3366" s="168"/>
      <c r="BK3366" s="168"/>
      <c r="BL3366" s="168"/>
      <c r="BM3366" s="168"/>
      <c r="DK3366" s="168"/>
      <c r="DL3366" s="168"/>
      <c r="DM3366" s="168"/>
      <c r="DN3366" s="168"/>
      <c r="DO3366" s="168"/>
      <c r="DP3366" s="168"/>
      <c r="DQ3366" s="168"/>
      <c r="DR3366" s="168"/>
      <c r="DS3366" s="168"/>
      <c r="DT3366" s="168"/>
      <c r="DU3366" s="168"/>
      <c r="DV3366" s="168"/>
      <c r="DW3366" s="168"/>
      <c r="DX3366" s="168"/>
      <c r="DY3366" s="168"/>
      <c r="DZ3366" s="168"/>
      <c r="EA3366" s="168"/>
      <c r="EB3366" s="168"/>
      <c r="EC3366" s="168"/>
      <c r="ED3366" s="168"/>
      <c r="EE3366" s="168"/>
      <c r="EF3366" s="168"/>
      <c r="EG3366" s="168"/>
      <c r="EH3366" s="168"/>
      <c r="EI3366" s="168"/>
      <c r="EJ3366" s="168"/>
      <c r="EK3366" s="168"/>
      <c r="EL3366" s="168"/>
      <c r="EM3366" s="168"/>
      <c r="EN3366" s="168"/>
      <c r="EO3366" s="168"/>
      <c r="EP3366" s="168"/>
      <c r="EQ3366" s="168"/>
      <c r="ER3366" s="168"/>
      <c r="ES3366" s="168"/>
      <c r="ET3366" s="168"/>
      <c r="EU3366" s="168"/>
      <c r="EV3366" s="168"/>
      <c r="EW3366" s="168"/>
      <c r="EX3366" s="168"/>
      <c r="EY3366" s="168"/>
      <c r="EZ3366" s="168"/>
      <c r="FA3366" s="168"/>
      <c r="FB3366" s="168"/>
      <c r="FC3366" s="168"/>
      <c r="FD3366" s="168"/>
    </row>
    <row r="3367" spans="1:160" s="5" customFormat="1" ht="24.9" customHeight="1" x14ac:dyDescent="0.3">
      <c r="A3367" s="263"/>
      <c r="B3367" s="263"/>
      <c r="C3367" s="265"/>
      <c r="D3367" s="481"/>
      <c r="E3367" s="482"/>
      <c r="F3367" s="482"/>
      <c r="G3367" s="482"/>
      <c r="H3367" s="482"/>
      <c r="I3367" s="482"/>
      <c r="J3367" s="482"/>
      <c r="K3367" s="482"/>
      <c r="L3367" s="482"/>
      <c r="M3367" s="483"/>
      <c r="N3367" s="16"/>
      <c r="O3367" s="529"/>
      <c r="P3367" s="530"/>
      <c r="Q3367" s="8"/>
      <c r="R3367" s="8"/>
      <c r="S3367" s="8"/>
      <c r="T3367" s="9"/>
      <c r="U3367" s="17"/>
      <c r="V3367" s="33"/>
      <c r="W3367" s="57"/>
      <c r="X3367" s="86"/>
      <c r="Y3367" s="33"/>
      <c r="Z3367" s="36"/>
      <c r="AA3367" s="36"/>
      <c r="AC3367" s="82"/>
      <c r="AD3367" s="89"/>
      <c r="AE3367" s="89"/>
      <c r="AF3367" s="90"/>
      <c r="AG3367" s="38"/>
      <c r="AH3367" s="88"/>
      <c r="AI3367" s="88"/>
      <c r="AJ3367" s="88"/>
      <c r="AK3367" s="88"/>
      <c r="AL3367" s="88"/>
      <c r="AM3367" s="88"/>
      <c r="AN3367" s="88"/>
      <c r="AO3367" s="88"/>
      <c r="AP3367" s="88"/>
      <c r="AQ3367" s="88"/>
      <c r="AR3367" s="88"/>
      <c r="AS3367" s="88"/>
      <c r="AT3367" s="90"/>
      <c r="AU3367" s="38"/>
      <c r="AV3367" s="88"/>
      <c r="AW3367" s="88"/>
      <c r="AX3367" s="38"/>
      <c r="AZ3367" s="141"/>
      <c r="BE3367" s="168"/>
      <c r="BF3367" s="168"/>
      <c r="BG3367" s="168"/>
      <c r="BH3367" s="168"/>
      <c r="BI3367" s="168"/>
      <c r="BJ3367" s="168"/>
      <c r="BK3367" s="168"/>
      <c r="BL3367" s="168"/>
      <c r="BM3367" s="168"/>
      <c r="DK3367" s="168"/>
      <c r="DL3367" s="168"/>
      <c r="DM3367" s="168"/>
      <c r="DN3367" s="168"/>
      <c r="DO3367" s="168"/>
      <c r="DP3367" s="168"/>
      <c r="DQ3367" s="168"/>
      <c r="DR3367" s="168"/>
      <c r="DS3367" s="168"/>
      <c r="DT3367" s="168"/>
      <c r="DU3367" s="168"/>
      <c r="DV3367" s="168"/>
      <c r="DW3367" s="168"/>
      <c r="DX3367" s="168"/>
      <c r="DY3367" s="168"/>
      <c r="DZ3367" s="168"/>
      <c r="EA3367" s="168"/>
      <c r="EB3367" s="168"/>
      <c r="EC3367" s="168"/>
      <c r="ED3367" s="168"/>
      <c r="EE3367" s="168"/>
      <c r="EF3367" s="168"/>
      <c r="EG3367" s="168"/>
      <c r="EH3367" s="168"/>
      <c r="EI3367" s="168"/>
      <c r="EJ3367" s="168"/>
      <c r="EK3367" s="168"/>
      <c r="EL3367" s="168"/>
      <c r="EM3367" s="168"/>
      <c r="EN3367" s="168"/>
      <c r="EO3367" s="168"/>
      <c r="EP3367" s="168"/>
      <c r="EQ3367" s="168"/>
      <c r="ER3367" s="168"/>
      <c r="ES3367" s="168"/>
      <c r="ET3367" s="168"/>
      <c r="EU3367" s="168"/>
      <c r="EV3367" s="168"/>
      <c r="EW3367" s="168"/>
      <c r="EX3367" s="168"/>
      <c r="EY3367" s="168"/>
      <c r="EZ3367" s="168"/>
      <c r="FA3367" s="168"/>
      <c r="FB3367" s="168"/>
      <c r="FC3367" s="168"/>
      <c r="FD3367" s="168"/>
    </row>
    <row r="3368" spans="1:160" s="5" customFormat="1" ht="24.9" customHeight="1" x14ac:dyDescent="0.3">
      <c r="A3368" s="263"/>
      <c r="B3368" s="263"/>
      <c r="C3368" s="265"/>
      <c r="D3368" s="481"/>
      <c r="E3368" s="482"/>
      <c r="F3368" s="482"/>
      <c r="G3368" s="482"/>
      <c r="H3368" s="482"/>
      <c r="I3368" s="482"/>
      <c r="J3368" s="482"/>
      <c r="K3368" s="482"/>
      <c r="L3368" s="482"/>
      <c r="M3368" s="483"/>
      <c r="N3368" s="16"/>
      <c r="O3368" s="529"/>
      <c r="P3368" s="530"/>
      <c r="Q3368" s="8"/>
      <c r="R3368" s="8"/>
      <c r="S3368" s="8"/>
      <c r="T3368" s="9"/>
      <c r="U3368" s="17"/>
      <c r="V3368" s="33"/>
      <c r="W3368" s="57"/>
      <c r="X3368" s="86"/>
      <c r="Y3368" s="33"/>
      <c r="Z3368" s="36"/>
      <c r="AA3368" s="36"/>
      <c r="AC3368" s="82"/>
      <c r="AD3368" s="89"/>
      <c r="AE3368" s="89"/>
      <c r="AF3368" s="90"/>
      <c r="AG3368" s="38"/>
      <c r="AH3368" s="88"/>
      <c r="AI3368" s="88"/>
      <c r="AJ3368" s="88"/>
      <c r="AK3368" s="88"/>
      <c r="AL3368" s="88"/>
      <c r="AM3368" s="88"/>
      <c r="AN3368" s="88"/>
      <c r="AO3368" s="88"/>
      <c r="AP3368" s="88"/>
      <c r="AQ3368" s="88"/>
      <c r="AR3368" s="88"/>
      <c r="AS3368" s="88"/>
      <c r="AT3368" s="90"/>
      <c r="AU3368" s="38"/>
      <c r="AV3368" s="88"/>
      <c r="AW3368" s="88"/>
      <c r="AX3368" s="38"/>
      <c r="AZ3368" s="141"/>
      <c r="BE3368" s="168"/>
      <c r="BF3368" s="168"/>
      <c r="BG3368" s="168"/>
      <c r="BH3368" s="168"/>
      <c r="BI3368" s="168"/>
      <c r="BJ3368" s="168"/>
      <c r="BK3368" s="168"/>
      <c r="BL3368" s="168"/>
      <c r="BM3368" s="168"/>
      <c r="DK3368" s="168"/>
      <c r="DL3368" s="168"/>
      <c r="DM3368" s="168"/>
      <c r="DN3368" s="168"/>
      <c r="DO3368" s="168"/>
      <c r="DP3368" s="168"/>
      <c r="DQ3368" s="168"/>
      <c r="DR3368" s="168"/>
      <c r="DS3368" s="168"/>
      <c r="DT3368" s="168"/>
      <c r="DU3368" s="168"/>
      <c r="DV3368" s="168"/>
      <c r="DW3368" s="168"/>
      <c r="DX3368" s="168"/>
      <c r="DY3368" s="168"/>
      <c r="DZ3368" s="168"/>
      <c r="EA3368" s="168"/>
      <c r="EB3368" s="168"/>
      <c r="EC3368" s="168"/>
      <c r="ED3368" s="168"/>
      <c r="EE3368" s="168"/>
      <c r="EF3368" s="168"/>
      <c r="EG3368" s="168"/>
      <c r="EH3368" s="168"/>
      <c r="EI3368" s="168"/>
      <c r="EJ3368" s="168"/>
      <c r="EK3368" s="168"/>
      <c r="EL3368" s="168"/>
      <c r="EM3368" s="168"/>
      <c r="EN3368" s="168"/>
      <c r="EO3368" s="168"/>
      <c r="EP3368" s="168"/>
      <c r="EQ3368" s="168"/>
      <c r="ER3368" s="168"/>
      <c r="ES3368" s="168"/>
      <c r="ET3368" s="168"/>
      <c r="EU3368" s="168"/>
      <c r="EV3368" s="168"/>
      <c r="EW3368" s="168"/>
      <c r="EX3368" s="168"/>
      <c r="EY3368" s="168"/>
      <c r="EZ3368" s="168"/>
      <c r="FA3368" s="168"/>
      <c r="FB3368" s="168"/>
      <c r="FC3368" s="168"/>
      <c r="FD3368" s="168"/>
    </row>
    <row r="3369" spans="1:160" s="5" customFormat="1" ht="24.9" customHeight="1" thickBot="1" x14ac:dyDescent="0.35">
      <c r="A3369" s="263"/>
      <c r="B3369" s="263"/>
      <c r="C3369" s="265"/>
      <c r="D3369" s="481"/>
      <c r="E3369" s="482"/>
      <c r="F3369" s="482"/>
      <c r="G3369" s="482"/>
      <c r="H3369" s="482"/>
      <c r="I3369" s="482"/>
      <c r="J3369" s="482"/>
      <c r="K3369" s="482"/>
      <c r="L3369" s="482"/>
      <c r="M3369" s="483"/>
      <c r="N3369" s="414" t="s">
        <v>16</v>
      </c>
      <c r="O3369" s="415"/>
      <c r="P3369" s="415"/>
      <c r="Q3369" s="415"/>
      <c r="R3369" s="415"/>
      <c r="S3369" s="415"/>
      <c r="T3369" s="415"/>
      <c r="U3369" s="18">
        <f>SUM(U3349:U3368)</f>
        <v>15</v>
      </c>
      <c r="V3369" s="33"/>
      <c r="W3369" s="57"/>
      <c r="X3369" s="86"/>
      <c r="Y3369" s="33"/>
      <c r="Z3369" s="36"/>
      <c r="AA3369" s="36"/>
      <c r="AC3369" s="82"/>
      <c r="AD3369" s="89"/>
      <c r="AE3369" s="89"/>
      <c r="AF3369" s="90"/>
      <c r="AG3369" s="38"/>
      <c r="AH3369" s="88"/>
      <c r="AI3369" s="88"/>
      <c r="AJ3369" s="88"/>
      <c r="AK3369" s="88"/>
      <c r="AL3369" s="88"/>
      <c r="AM3369" s="88"/>
      <c r="AN3369" s="88"/>
      <c r="AO3369" s="88"/>
      <c r="AP3369" s="88"/>
      <c r="AQ3369" s="88"/>
      <c r="AR3369" s="88"/>
      <c r="AS3369" s="88"/>
      <c r="AT3369" s="90"/>
      <c r="AU3369" s="38"/>
      <c r="AV3369" s="88"/>
      <c r="AW3369" s="88"/>
      <c r="AX3369" s="38"/>
      <c r="AZ3369" s="141"/>
      <c r="BE3369" s="168"/>
      <c r="BF3369" s="168"/>
      <c r="BG3369" s="168"/>
      <c r="BH3369" s="168"/>
      <c r="BI3369" s="168"/>
      <c r="BJ3369" s="168"/>
      <c r="BK3369" s="168"/>
      <c r="BL3369" s="168"/>
      <c r="BM3369" s="168"/>
      <c r="DK3369" s="168"/>
      <c r="DL3369" s="168"/>
      <c r="DM3369" s="168"/>
      <c r="DN3369" s="168"/>
      <c r="DO3369" s="168"/>
      <c r="DP3369" s="168"/>
      <c r="DQ3369" s="168"/>
      <c r="DR3369" s="168"/>
      <c r="DS3369" s="168"/>
      <c r="DT3369" s="168"/>
      <c r="DU3369" s="168"/>
      <c r="DV3369" s="168"/>
      <c r="DW3369" s="168"/>
      <c r="DX3369" s="168"/>
      <c r="DY3369" s="168"/>
      <c r="DZ3369" s="168"/>
      <c r="EA3369" s="168"/>
      <c r="EB3369" s="168"/>
      <c r="EC3369" s="168"/>
      <c r="ED3369" s="168"/>
      <c r="EE3369" s="168"/>
      <c r="EF3369" s="168"/>
      <c r="EG3369" s="168"/>
      <c r="EH3369" s="168"/>
      <c r="EI3369" s="168"/>
      <c r="EJ3369" s="168"/>
      <c r="EK3369" s="168"/>
      <c r="EL3369" s="168"/>
      <c r="EM3369" s="168"/>
      <c r="EN3369" s="168"/>
      <c r="EO3369" s="168"/>
      <c r="EP3369" s="168"/>
      <c r="EQ3369" s="168"/>
      <c r="ER3369" s="168"/>
      <c r="ES3369" s="168"/>
      <c r="ET3369" s="168"/>
      <c r="EU3369" s="168"/>
      <c r="EV3369" s="168"/>
      <c r="EW3369" s="168"/>
      <c r="EX3369" s="168"/>
      <c r="EY3369" s="168"/>
      <c r="EZ3369" s="168"/>
      <c r="FA3369" s="168"/>
      <c r="FB3369" s="168"/>
      <c r="FC3369" s="168"/>
      <c r="FD3369" s="168"/>
    </row>
    <row r="3370" spans="1:160" s="5" customFormat="1" ht="14.4" customHeight="1" x14ac:dyDescent="0.3">
      <c r="A3370" s="263"/>
      <c r="B3370" s="263"/>
      <c r="C3370" s="265"/>
      <c r="D3370" s="481"/>
      <c r="E3370" s="482"/>
      <c r="F3370" s="482"/>
      <c r="G3370" s="482"/>
      <c r="H3370" s="482"/>
      <c r="I3370" s="482"/>
      <c r="J3370" s="482"/>
      <c r="K3370" s="482"/>
      <c r="L3370" s="482"/>
      <c r="M3370" s="483"/>
      <c r="N3370" s="416" t="s">
        <v>17</v>
      </c>
      <c r="O3370" s="417"/>
      <c r="P3370" s="417"/>
      <c r="Q3370" s="417"/>
      <c r="R3370" s="417"/>
      <c r="S3370" s="417"/>
      <c r="T3370" s="417"/>
      <c r="U3370" s="418"/>
      <c r="V3370" s="87"/>
      <c r="W3370" s="57"/>
      <c r="X3370" s="86"/>
      <c r="Y3370" s="33"/>
      <c r="Z3370" s="36"/>
      <c r="AA3370" s="36"/>
      <c r="AC3370" s="82"/>
      <c r="AD3370" s="38"/>
      <c r="AE3370" s="82"/>
      <c r="AF3370" s="82"/>
      <c r="AG3370" s="38"/>
      <c r="AH3370" s="88"/>
      <c r="AI3370" s="88"/>
      <c r="AJ3370" s="88"/>
      <c r="AK3370" s="88"/>
      <c r="AL3370" s="88"/>
      <c r="AM3370" s="88"/>
      <c r="AN3370" s="88"/>
      <c r="AO3370" s="88"/>
      <c r="AP3370" s="88"/>
      <c r="AQ3370" s="88"/>
      <c r="AR3370" s="88"/>
      <c r="AS3370" s="88"/>
      <c r="AT3370" s="88"/>
      <c r="AU3370" s="89"/>
      <c r="AV3370" s="38"/>
      <c r="AW3370" s="38"/>
      <c r="AX3370" s="38"/>
      <c r="AZ3370" s="141"/>
      <c r="BE3370" s="168"/>
      <c r="BF3370" s="168"/>
      <c r="BG3370" s="168"/>
      <c r="BH3370" s="168"/>
      <c r="BI3370" s="168"/>
      <c r="BJ3370" s="168"/>
      <c r="BK3370" s="168"/>
      <c r="BL3370" s="168"/>
      <c r="BM3370" s="168"/>
      <c r="DK3370" s="168"/>
      <c r="DL3370" s="168"/>
      <c r="DM3370" s="168"/>
      <c r="DN3370" s="168"/>
      <c r="DO3370" s="168"/>
      <c r="DP3370" s="168"/>
      <c r="DQ3370" s="168"/>
      <c r="DR3370" s="168"/>
      <c r="DS3370" s="168"/>
      <c r="DT3370" s="168"/>
      <c r="DU3370" s="168"/>
      <c r="DV3370" s="168"/>
      <c r="DW3370" s="168"/>
      <c r="DX3370" s="168"/>
      <c r="DY3370" s="168"/>
      <c r="DZ3370" s="168"/>
      <c r="EA3370" s="168"/>
      <c r="EB3370" s="168"/>
      <c r="EC3370" s="168"/>
      <c r="ED3370" s="168"/>
      <c r="EE3370" s="168"/>
      <c r="EF3370" s="168"/>
      <c r="EG3370" s="168"/>
      <c r="EH3370" s="168"/>
      <c r="EI3370" s="168"/>
      <c r="EJ3370" s="168"/>
      <c r="EK3370" s="168"/>
      <c r="EL3370" s="168"/>
      <c r="EM3370" s="168"/>
      <c r="EN3370" s="168"/>
      <c r="EO3370" s="168"/>
      <c r="EP3370" s="168"/>
      <c r="EQ3370" s="168"/>
      <c r="ER3370" s="168"/>
      <c r="ES3370" s="168"/>
      <c r="ET3370" s="168"/>
      <c r="EU3370" s="168"/>
      <c r="EV3370" s="168"/>
      <c r="EW3370" s="168"/>
      <c r="EX3370" s="168"/>
      <c r="EY3370" s="168"/>
      <c r="EZ3370" s="168"/>
      <c r="FA3370" s="168"/>
      <c r="FB3370" s="168"/>
      <c r="FC3370" s="168"/>
      <c r="FD3370" s="168"/>
    </row>
    <row r="3371" spans="1:160" s="5" customFormat="1" x14ac:dyDescent="0.3">
      <c r="A3371" s="263"/>
      <c r="B3371" s="263"/>
      <c r="C3371" s="265"/>
      <c r="D3371" s="481"/>
      <c r="E3371" s="482"/>
      <c r="F3371" s="482"/>
      <c r="G3371" s="482"/>
      <c r="H3371" s="482"/>
      <c r="I3371" s="482"/>
      <c r="J3371" s="482"/>
      <c r="K3371" s="482"/>
      <c r="L3371" s="482"/>
      <c r="M3371" s="483"/>
      <c r="N3371" s="419"/>
      <c r="O3371" s="420"/>
      <c r="P3371" s="420"/>
      <c r="Q3371" s="420"/>
      <c r="R3371" s="420"/>
      <c r="S3371" s="420"/>
      <c r="T3371" s="420"/>
      <c r="U3371" s="421"/>
      <c r="V3371" s="33"/>
      <c r="W3371" s="57"/>
      <c r="X3371" s="86"/>
      <c r="Y3371" s="33"/>
      <c r="Z3371" s="36"/>
      <c r="AA3371" s="36"/>
      <c r="AC3371" s="82"/>
      <c r="AD3371" s="38"/>
      <c r="AE3371" s="82"/>
      <c r="AG3371" s="33"/>
      <c r="AH3371" s="43"/>
      <c r="AI3371" s="43"/>
      <c r="AJ3371" s="43"/>
      <c r="AK3371" s="43"/>
      <c r="AL3371" s="43"/>
      <c r="AM3371" s="43"/>
      <c r="AN3371" s="43"/>
      <c r="AO3371" s="43"/>
      <c r="AP3371" s="43"/>
      <c r="AQ3371" s="43"/>
      <c r="AR3371" s="43"/>
      <c r="AS3371" s="43"/>
      <c r="AT3371" s="43"/>
      <c r="AU3371" s="44"/>
      <c r="AV3371" s="33"/>
      <c r="AW3371" s="33"/>
      <c r="AX3371" s="33"/>
      <c r="AZ3371" s="141"/>
      <c r="BE3371" s="168"/>
      <c r="BF3371" s="168"/>
      <c r="BG3371" s="168"/>
      <c r="BH3371" s="168"/>
      <c r="BI3371" s="168"/>
      <c r="BJ3371" s="168"/>
      <c r="BK3371" s="168"/>
      <c r="BL3371" s="168"/>
      <c r="BM3371" s="168"/>
      <c r="DK3371" s="168"/>
      <c r="DL3371" s="168"/>
      <c r="DM3371" s="168"/>
      <c r="DN3371" s="168"/>
      <c r="DO3371" s="168"/>
      <c r="DP3371" s="168"/>
      <c r="DQ3371" s="168"/>
      <c r="DR3371" s="168"/>
      <c r="DS3371" s="168"/>
      <c r="DT3371" s="168"/>
      <c r="DU3371" s="168"/>
      <c r="DV3371" s="168"/>
      <c r="DW3371" s="168"/>
      <c r="DX3371" s="168"/>
      <c r="DY3371" s="168"/>
      <c r="DZ3371" s="168"/>
      <c r="EA3371" s="168"/>
      <c r="EB3371" s="168"/>
      <c r="EC3371" s="168"/>
      <c r="ED3371" s="168"/>
      <c r="EE3371" s="168"/>
      <c r="EF3371" s="168"/>
      <c r="EG3371" s="168"/>
      <c r="EH3371" s="168"/>
      <c r="EI3371" s="168"/>
      <c r="EJ3371" s="168"/>
      <c r="EK3371" s="168"/>
      <c r="EL3371" s="168"/>
      <c r="EM3371" s="168"/>
      <c r="EN3371" s="168"/>
      <c r="EO3371" s="168"/>
      <c r="EP3371" s="168"/>
      <c r="EQ3371" s="168"/>
      <c r="ER3371" s="168"/>
      <c r="ES3371" s="168"/>
      <c r="ET3371" s="168"/>
      <c r="EU3371" s="168"/>
      <c r="EV3371" s="168"/>
      <c r="EW3371" s="168"/>
      <c r="EX3371" s="168"/>
      <c r="EY3371" s="168"/>
      <c r="EZ3371" s="168"/>
      <c r="FA3371" s="168"/>
      <c r="FB3371" s="168"/>
      <c r="FC3371" s="168"/>
      <c r="FD3371" s="168"/>
    </row>
    <row r="3372" spans="1:160" s="5" customFormat="1" x14ac:dyDescent="0.3">
      <c r="A3372" s="263"/>
      <c r="B3372" s="263"/>
      <c r="C3372" s="265"/>
      <c r="D3372" s="481"/>
      <c r="E3372" s="482"/>
      <c r="F3372" s="482"/>
      <c r="G3372" s="482"/>
      <c r="H3372" s="482"/>
      <c r="I3372" s="482"/>
      <c r="J3372" s="482"/>
      <c r="K3372" s="482"/>
      <c r="L3372" s="482"/>
      <c r="M3372" s="483"/>
      <c r="N3372" s="419"/>
      <c r="O3372" s="420"/>
      <c r="P3372" s="420"/>
      <c r="Q3372" s="420"/>
      <c r="R3372" s="420"/>
      <c r="S3372" s="420"/>
      <c r="T3372" s="420"/>
      <c r="U3372" s="421"/>
      <c r="V3372" s="33"/>
      <c r="W3372" s="57"/>
      <c r="X3372" s="86"/>
      <c r="Y3372" s="33"/>
      <c r="Z3372" s="36"/>
      <c r="AA3372" s="36"/>
      <c r="AD3372" s="33"/>
      <c r="AG3372" s="33"/>
      <c r="AH3372" s="43"/>
      <c r="AI3372" s="43"/>
      <c r="AJ3372" s="43"/>
      <c r="AK3372" s="43"/>
      <c r="AL3372" s="43"/>
      <c r="AM3372" s="43"/>
      <c r="AN3372" s="43"/>
      <c r="AO3372" s="43"/>
      <c r="AP3372" s="43"/>
      <c r="AQ3372" s="43"/>
      <c r="AR3372" s="43"/>
      <c r="AS3372" s="43"/>
      <c r="AT3372" s="43"/>
      <c r="AU3372" s="44"/>
      <c r="AV3372" s="33"/>
      <c r="AW3372" s="33"/>
      <c r="AX3372" s="33"/>
      <c r="AZ3372" s="141"/>
      <c r="BE3372" s="168"/>
      <c r="BF3372" s="168"/>
      <c r="BG3372" s="168"/>
      <c r="BH3372" s="168"/>
      <c r="BI3372" s="168"/>
      <c r="BJ3372" s="168"/>
      <c r="BK3372" s="168"/>
      <c r="BL3372" s="168"/>
      <c r="BM3372" s="168"/>
      <c r="DK3372" s="168"/>
      <c r="DL3372" s="168"/>
      <c r="DM3372" s="168"/>
      <c r="DN3372" s="168"/>
      <c r="DO3372" s="168"/>
      <c r="DP3372" s="168"/>
      <c r="DQ3372" s="168"/>
      <c r="DR3372" s="168"/>
      <c r="DS3372" s="168"/>
      <c r="DT3372" s="168"/>
      <c r="DU3372" s="168"/>
      <c r="DV3372" s="168"/>
      <c r="DW3372" s="168"/>
      <c r="DX3372" s="168"/>
      <c r="DY3372" s="168"/>
      <c r="DZ3372" s="168"/>
      <c r="EA3372" s="168"/>
      <c r="EB3372" s="168"/>
      <c r="EC3372" s="168"/>
      <c r="ED3372" s="168"/>
      <c r="EE3372" s="168"/>
      <c r="EF3372" s="168"/>
      <c r="EG3372" s="168"/>
      <c r="EH3372" s="168"/>
      <c r="EI3372" s="168"/>
      <c r="EJ3372" s="168"/>
      <c r="EK3372" s="168"/>
      <c r="EL3372" s="168"/>
      <c r="EM3372" s="168"/>
      <c r="EN3372" s="168"/>
      <c r="EO3372" s="168"/>
      <c r="EP3372" s="168"/>
      <c r="EQ3372" s="168"/>
      <c r="ER3372" s="168"/>
      <c r="ES3372" s="168"/>
      <c r="ET3372" s="168"/>
      <c r="EU3372" s="168"/>
      <c r="EV3372" s="168"/>
      <c r="EW3372" s="168"/>
      <c r="EX3372" s="168"/>
      <c r="EY3372" s="168"/>
      <c r="EZ3372" s="168"/>
      <c r="FA3372" s="168"/>
      <c r="FB3372" s="168"/>
      <c r="FC3372" s="168"/>
      <c r="FD3372" s="168"/>
    </row>
    <row r="3373" spans="1:160" s="5" customFormat="1" ht="14.4" thickBot="1" x14ac:dyDescent="0.35">
      <c r="A3373" s="263"/>
      <c r="B3373" s="263"/>
      <c r="C3373" s="265"/>
      <c r="D3373" s="425"/>
      <c r="E3373" s="426"/>
      <c r="F3373" s="426"/>
      <c r="G3373" s="426"/>
      <c r="H3373" s="426"/>
      <c r="I3373" s="426"/>
      <c r="J3373" s="426"/>
      <c r="K3373" s="426"/>
      <c r="L3373" s="426"/>
      <c r="M3373" s="427"/>
      <c r="N3373" s="422"/>
      <c r="O3373" s="423"/>
      <c r="P3373" s="423"/>
      <c r="Q3373" s="423"/>
      <c r="R3373" s="423"/>
      <c r="S3373" s="423"/>
      <c r="T3373" s="423"/>
      <c r="U3373" s="424"/>
      <c r="V3373" s="33"/>
      <c r="W3373" s="57"/>
      <c r="X3373" s="86"/>
      <c r="Y3373" s="33"/>
      <c r="Z3373" s="36"/>
      <c r="AA3373" s="36"/>
      <c r="AD3373" s="33"/>
      <c r="AG3373" s="33"/>
      <c r="AH3373" s="43"/>
      <c r="AI3373" s="43"/>
      <c r="AJ3373" s="43"/>
      <c r="AK3373" s="43"/>
      <c r="AL3373" s="43"/>
      <c r="AM3373" s="43"/>
      <c r="AN3373" s="43"/>
      <c r="AO3373" s="43"/>
      <c r="AP3373" s="43"/>
      <c r="AQ3373" s="43"/>
      <c r="AR3373" s="43"/>
      <c r="AS3373" s="43"/>
      <c r="AT3373" s="43"/>
      <c r="AU3373" s="44"/>
      <c r="AV3373" s="33"/>
      <c r="AW3373" s="33"/>
      <c r="AX3373" s="33"/>
      <c r="AZ3373" s="141"/>
      <c r="BE3373" s="168"/>
      <c r="BF3373" s="168"/>
      <c r="BG3373" s="168"/>
      <c r="BH3373" s="168"/>
      <c r="BI3373" s="168"/>
      <c r="BJ3373" s="168"/>
      <c r="BK3373" s="168"/>
      <c r="BL3373" s="168"/>
      <c r="BM3373" s="168"/>
      <c r="DK3373" s="168"/>
      <c r="DL3373" s="168"/>
      <c r="DM3373" s="168"/>
      <c r="DN3373" s="168"/>
      <c r="DO3373" s="168"/>
      <c r="DP3373" s="168"/>
      <c r="DQ3373" s="168"/>
      <c r="DR3373" s="168"/>
      <c r="DS3373" s="168"/>
      <c r="DT3373" s="168"/>
      <c r="DU3373" s="168"/>
      <c r="DV3373" s="168"/>
      <c r="DW3373" s="168"/>
      <c r="DX3373" s="168"/>
      <c r="DY3373" s="168"/>
      <c r="DZ3373" s="168"/>
      <c r="EA3373" s="168"/>
      <c r="EB3373" s="168"/>
      <c r="EC3373" s="168"/>
      <c r="ED3373" s="168"/>
      <c r="EE3373" s="168"/>
      <c r="EF3373" s="168"/>
      <c r="EG3373" s="168"/>
      <c r="EH3373" s="168"/>
      <c r="EI3373" s="168"/>
      <c r="EJ3373" s="168"/>
      <c r="EK3373" s="168"/>
      <c r="EL3373" s="168"/>
      <c r="EM3373" s="168"/>
      <c r="EN3373" s="168"/>
      <c r="EO3373" s="168"/>
      <c r="EP3373" s="168"/>
      <c r="EQ3373" s="168"/>
      <c r="ER3373" s="168"/>
      <c r="ES3373" s="168"/>
      <c r="ET3373" s="168"/>
      <c r="EU3373" s="168"/>
      <c r="EV3373" s="168"/>
      <c r="EW3373" s="168"/>
      <c r="EX3373" s="168"/>
      <c r="EY3373" s="168"/>
      <c r="EZ3373" s="168"/>
      <c r="FA3373" s="168"/>
      <c r="FB3373" s="168"/>
      <c r="FC3373" s="168"/>
      <c r="FD3373" s="168"/>
    </row>
    <row r="3374" spans="1:160" s="5" customFormat="1" ht="5.25" customHeight="1" thickBot="1" x14ac:dyDescent="0.35">
      <c r="A3374" s="263"/>
      <c r="B3374" s="263"/>
      <c r="C3374" s="265"/>
      <c r="D3374" s="428"/>
      <c r="E3374" s="428"/>
      <c r="F3374" s="428"/>
      <c r="G3374" s="428"/>
      <c r="H3374" s="428"/>
      <c r="I3374" s="428"/>
      <c r="J3374" s="428"/>
      <c r="K3374" s="428"/>
      <c r="L3374" s="428"/>
      <c r="M3374" s="428"/>
      <c r="N3374" s="428"/>
      <c r="O3374" s="428"/>
      <c r="P3374" s="428"/>
      <c r="Q3374" s="428"/>
      <c r="R3374" s="428"/>
      <c r="S3374" s="428"/>
      <c r="T3374" s="428"/>
      <c r="U3374" s="428"/>
      <c r="V3374" s="33"/>
      <c r="W3374" s="57"/>
      <c r="X3374" s="86"/>
      <c r="Y3374" s="33"/>
      <c r="Z3374" s="36"/>
      <c r="AA3374" s="36"/>
      <c r="AD3374" s="33"/>
      <c r="AG3374" s="33"/>
      <c r="AH3374" s="43"/>
      <c r="AI3374" s="43"/>
      <c r="AJ3374" s="43"/>
      <c r="AK3374" s="43"/>
      <c r="AL3374" s="43"/>
      <c r="AM3374" s="43"/>
      <c r="AN3374" s="43"/>
      <c r="AO3374" s="43"/>
      <c r="AP3374" s="43"/>
      <c r="AQ3374" s="43"/>
      <c r="AR3374" s="43"/>
      <c r="AS3374" s="43"/>
      <c r="AT3374" s="43"/>
      <c r="AU3374" s="44"/>
      <c r="AV3374" s="33"/>
      <c r="AW3374" s="33"/>
      <c r="AX3374" s="33"/>
      <c r="AZ3374" s="141"/>
      <c r="BE3374" s="168"/>
      <c r="BF3374" s="168"/>
      <c r="BG3374" s="168"/>
      <c r="BH3374" s="168"/>
      <c r="BI3374" s="168"/>
      <c r="BJ3374" s="168"/>
      <c r="BK3374" s="168"/>
      <c r="BL3374" s="168"/>
      <c r="BM3374" s="168"/>
      <c r="DK3374" s="168"/>
      <c r="DL3374" s="168"/>
      <c r="DM3374" s="168"/>
      <c r="DN3374" s="168"/>
      <c r="DO3374" s="168"/>
      <c r="DP3374" s="168"/>
      <c r="DQ3374" s="168"/>
      <c r="DR3374" s="168"/>
      <c r="DS3374" s="168"/>
      <c r="DT3374" s="168"/>
      <c r="DU3374" s="168"/>
      <c r="DV3374" s="168"/>
      <c r="DW3374" s="168"/>
      <c r="DX3374" s="168"/>
      <c r="DY3374" s="168"/>
      <c r="DZ3374" s="168"/>
      <c r="EA3374" s="168"/>
      <c r="EB3374" s="168"/>
      <c r="EC3374" s="168"/>
      <c r="ED3374" s="168"/>
      <c r="EE3374" s="168"/>
      <c r="EF3374" s="168"/>
      <c r="EG3374" s="168"/>
      <c r="EH3374" s="168"/>
      <c r="EI3374" s="168"/>
      <c r="EJ3374" s="168"/>
      <c r="EK3374" s="168"/>
      <c r="EL3374" s="168"/>
      <c r="EM3374" s="168"/>
      <c r="EN3374" s="168"/>
      <c r="EO3374" s="168"/>
      <c r="EP3374" s="168"/>
      <c r="EQ3374" s="168"/>
      <c r="ER3374" s="168"/>
      <c r="ES3374" s="168"/>
      <c r="ET3374" s="168"/>
      <c r="EU3374" s="168"/>
      <c r="EV3374" s="168"/>
      <c r="EW3374" s="168"/>
      <c r="EX3374" s="168"/>
      <c r="EY3374" s="168"/>
      <c r="EZ3374" s="168"/>
      <c r="FA3374" s="168"/>
      <c r="FB3374" s="168"/>
      <c r="FC3374" s="168"/>
      <c r="FD3374" s="168"/>
    </row>
    <row r="3375" spans="1:160" s="5" customFormat="1" ht="20.25" customHeight="1" x14ac:dyDescent="0.3">
      <c r="A3375" s="263"/>
      <c r="B3375" s="263"/>
      <c r="C3375" s="265"/>
      <c r="D3375" s="429" t="s">
        <v>18</v>
      </c>
      <c r="E3375" s="430"/>
      <c r="F3375" s="430"/>
      <c r="G3375" s="430"/>
      <c r="H3375" s="430"/>
      <c r="I3375" s="430"/>
      <c r="J3375" s="430"/>
      <c r="K3375" s="430"/>
      <c r="L3375" s="430"/>
      <c r="M3375" s="431"/>
      <c r="N3375" s="429" t="s">
        <v>19</v>
      </c>
      <c r="O3375" s="430"/>
      <c r="P3375" s="430"/>
      <c r="Q3375" s="430"/>
      <c r="R3375" s="430"/>
      <c r="S3375" s="430"/>
      <c r="T3375" s="430"/>
      <c r="U3375" s="431"/>
      <c r="V3375" s="33"/>
      <c r="W3375" s="57"/>
      <c r="X3375" s="86"/>
      <c r="Y3375" s="33"/>
      <c r="Z3375" s="36"/>
      <c r="AA3375" s="36"/>
      <c r="AD3375" s="33"/>
      <c r="AG3375" s="33"/>
      <c r="AH3375" s="43"/>
      <c r="AI3375" s="43"/>
      <c r="AJ3375" s="43"/>
      <c r="AK3375" s="43"/>
      <c r="AL3375" s="43"/>
      <c r="AM3375" s="43"/>
      <c r="AN3375" s="43"/>
      <c r="AO3375" s="43"/>
      <c r="AP3375" s="43"/>
      <c r="AQ3375" s="43"/>
      <c r="AR3375" s="43"/>
      <c r="AS3375" s="43"/>
      <c r="AT3375" s="43"/>
      <c r="AU3375" s="44"/>
      <c r="AV3375" s="33"/>
      <c r="AW3375" s="33"/>
      <c r="AX3375" s="33"/>
      <c r="AZ3375" s="141"/>
      <c r="BE3375" s="168"/>
      <c r="BF3375" s="168"/>
      <c r="BG3375" s="168"/>
      <c r="BH3375" s="168"/>
      <c r="BI3375" s="168"/>
      <c r="BJ3375" s="168"/>
      <c r="BK3375" s="168"/>
      <c r="BL3375" s="168"/>
      <c r="BM3375" s="168"/>
      <c r="DK3375" s="168"/>
      <c r="DL3375" s="168"/>
      <c r="DM3375" s="168"/>
      <c r="DN3375" s="168"/>
      <c r="DO3375" s="168"/>
      <c r="DP3375" s="168"/>
      <c r="DQ3375" s="168"/>
      <c r="DR3375" s="168"/>
      <c r="DS3375" s="168"/>
      <c r="DT3375" s="168"/>
      <c r="DU3375" s="168"/>
      <c r="DV3375" s="168"/>
      <c r="DW3375" s="168"/>
      <c r="DX3375" s="168"/>
      <c r="DY3375" s="168"/>
      <c r="DZ3375" s="168"/>
      <c r="EA3375" s="168"/>
      <c r="EB3375" s="168"/>
      <c r="EC3375" s="168"/>
      <c r="ED3375" s="168"/>
      <c r="EE3375" s="168"/>
      <c r="EF3375" s="168"/>
      <c r="EG3375" s="168"/>
      <c r="EH3375" s="168"/>
      <c r="EI3375" s="168"/>
      <c r="EJ3375" s="168"/>
      <c r="EK3375" s="168"/>
      <c r="EL3375" s="168"/>
      <c r="EM3375" s="168"/>
      <c r="EN3375" s="168"/>
      <c r="EO3375" s="168"/>
      <c r="EP3375" s="168"/>
      <c r="EQ3375" s="168"/>
      <c r="ER3375" s="168"/>
      <c r="ES3375" s="168"/>
      <c r="ET3375" s="168"/>
      <c r="EU3375" s="168"/>
      <c r="EV3375" s="168"/>
      <c r="EW3375" s="168"/>
      <c r="EX3375" s="168"/>
      <c r="EY3375" s="168"/>
      <c r="EZ3375" s="168"/>
      <c r="FA3375" s="168"/>
      <c r="FB3375" s="168"/>
      <c r="FC3375" s="168"/>
      <c r="FD3375" s="168"/>
    </row>
    <row r="3376" spans="1:160" s="5" customFormat="1" x14ac:dyDescent="0.3">
      <c r="A3376" s="263"/>
      <c r="B3376" s="263"/>
      <c r="C3376" s="265"/>
      <c r="D3376" s="432" t="s">
        <v>20</v>
      </c>
      <c r="E3376" s="433"/>
      <c r="F3376" s="433"/>
      <c r="G3376" s="433"/>
      <c r="H3376" s="433"/>
      <c r="I3376" s="433"/>
      <c r="J3376" s="433"/>
      <c r="K3376" s="433"/>
      <c r="L3376" s="433"/>
      <c r="M3376" s="434"/>
      <c r="N3376" s="435" t="s">
        <v>21</v>
      </c>
      <c r="O3376" s="436"/>
      <c r="P3376" s="436"/>
      <c r="Q3376" s="436"/>
      <c r="R3376" s="436"/>
      <c r="S3376" s="436"/>
      <c r="T3376" s="436"/>
      <c r="U3376" s="437"/>
      <c r="V3376" s="33"/>
      <c r="W3376" s="57"/>
      <c r="X3376" s="86"/>
      <c r="Y3376" s="33"/>
      <c r="Z3376" s="36"/>
      <c r="AA3376" s="36"/>
      <c r="AD3376" s="33"/>
      <c r="AG3376" s="33"/>
      <c r="AH3376" s="43"/>
      <c r="AI3376" s="43"/>
      <c r="AJ3376" s="43"/>
      <c r="AK3376" s="43"/>
      <c r="AL3376" s="43"/>
      <c r="AM3376" s="43"/>
      <c r="AN3376" s="43"/>
      <c r="AO3376" s="43"/>
      <c r="AP3376" s="43"/>
      <c r="AQ3376" s="43"/>
      <c r="AR3376" s="43"/>
      <c r="AS3376" s="43"/>
      <c r="AT3376" s="43"/>
      <c r="AU3376" s="44"/>
      <c r="AV3376" s="33"/>
      <c r="AW3376" s="33"/>
      <c r="AX3376" s="33"/>
      <c r="AZ3376" s="141"/>
      <c r="BE3376" s="168"/>
      <c r="BF3376" s="168"/>
      <c r="BG3376" s="168"/>
      <c r="BH3376" s="168"/>
      <c r="BI3376" s="168"/>
      <c r="BJ3376" s="168"/>
      <c r="BK3376" s="168"/>
      <c r="BL3376" s="168"/>
      <c r="BM3376" s="168"/>
      <c r="DK3376" s="168"/>
      <c r="DL3376" s="168"/>
      <c r="DM3376" s="168"/>
      <c r="DN3376" s="168"/>
      <c r="DO3376" s="168"/>
      <c r="DP3376" s="168"/>
      <c r="DQ3376" s="168"/>
      <c r="DR3376" s="168"/>
      <c r="DS3376" s="168"/>
      <c r="DT3376" s="168"/>
      <c r="DU3376" s="168"/>
      <c r="DV3376" s="168"/>
      <c r="DW3376" s="168"/>
      <c r="DX3376" s="168"/>
      <c r="DY3376" s="168"/>
      <c r="DZ3376" s="168"/>
      <c r="EA3376" s="168"/>
      <c r="EB3376" s="168"/>
      <c r="EC3376" s="168"/>
      <c r="ED3376" s="168"/>
      <c r="EE3376" s="168"/>
      <c r="EF3376" s="168"/>
      <c r="EG3376" s="168"/>
      <c r="EH3376" s="168"/>
      <c r="EI3376" s="168"/>
      <c r="EJ3376" s="168"/>
      <c r="EK3376" s="168"/>
      <c r="EL3376" s="168"/>
      <c r="EM3376" s="168"/>
      <c r="EN3376" s="168"/>
      <c r="EO3376" s="168"/>
      <c r="EP3376" s="168"/>
      <c r="EQ3376" s="168"/>
      <c r="ER3376" s="168"/>
      <c r="ES3376" s="168"/>
      <c r="ET3376" s="168"/>
      <c r="EU3376" s="168"/>
      <c r="EV3376" s="168"/>
      <c r="EW3376" s="168"/>
      <c r="EX3376" s="168"/>
      <c r="EY3376" s="168"/>
      <c r="EZ3376" s="168"/>
      <c r="FA3376" s="168"/>
      <c r="FB3376" s="168"/>
      <c r="FC3376" s="168"/>
      <c r="FD3376" s="168"/>
    </row>
    <row r="3377" spans="1:160" s="5" customFormat="1" ht="15.75" customHeight="1" x14ac:dyDescent="0.3">
      <c r="A3377" s="263"/>
      <c r="B3377" s="263"/>
      <c r="C3377" s="265"/>
      <c r="D3377" s="438" t="s">
        <v>22</v>
      </c>
      <c r="E3377" s="439"/>
      <c r="F3377" s="439"/>
      <c r="G3377" s="439"/>
      <c r="H3377" s="439"/>
      <c r="I3377" s="439"/>
      <c r="J3377" s="439"/>
      <c r="K3377" s="439"/>
      <c r="L3377" s="439"/>
      <c r="M3377" s="440"/>
      <c r="N3377" s="438" t="s">
        <v>22</v>
      </c>
      <c r="O3377" s="444"/>
      <c r="P3377" s="444"/>
      <c r="Q3377" s="444"/>
      <c r="R3377" s="444"/>
      <c r="S3377" s="444"/>
      <c r="T3377" s="444"/>
      <c r="U3377" s="440"/>
      <c r="V3377" s="33"/>
      <c r="W3377" s="57"/>
      <c r="X3377" s="86"/>
      <c r="Y3377" s="33"/>
      <c r="Z3377" s="36"/>
      <c r="AA3377" s="36"/>
      <c r="AD3377" s="33"/>
      <c r="AG3377" s="33"/>
      <c r="AH3377" s="43"/>
      <c r="AI3377" s="43"/>
      <c r="AJ3377" s="43"/>
      <c r="AK3377" s="43"/>
      <c r="AL3377" s="43"/>
      <c r="AM3377" s="43"/>
      <c r="AN3377" s="43"/>
      <c r="AO3377" s="43"/>
      <c r="AP3377" s="43"/>
      <c r="AQ3377" s="43"/>
      <c r="AR3377" s="43"/>
      <c r="AS3377" s="43"/>
      <c r="AT3377" s="43"/>
      <c r="AU3377" s="44"/>
      <c r="AV3377" s="33"/>
      <c r="AW3377" s="33"/>
      <c r="AX3377" s="33"/>
      <c r="AZ3377" s="141"/>
      <c r="BE3377" s="168"/>
      <c r="BF3377" s="168"/>
      <c r="BG3377" s="168"/>
      <c r="BH3377" s="168"/>
      <c r="BI3377" s="168"/>
      <c r="BJ3377" s="168"/>
      <c r="BK3377" s="168"/>
      <c r="BL3377" s="168"/>
      <c r="BM3377" s="168"/>
      <c r="DK3377" s="168"/>
      <c r="DL3377" s="168"/>
      <c r="DM3377" s="168"/>
      <c r="DN3377" s="168"/>
      <c r="DO3377" s="168"/>
      <c r="DP3377" s="168"/>
      <c r="DQ3377" s="168"/>
      <c r="DR3377" s="168"/>
      <c r="DS3377" s="168"/>
      <c r="DT3377" s="168"/>
      <c r="DU3377" s="168"/>
      <c r="DV3377" s="168"/>
      <c r="DW3377" s="168"/>
      <c r="DX3377" s="168"/>
      <c r="DY3377" s="168"/>
      <c r="DZ3377" s="168"/>
      <c r="EA3377" s="168"/>
      <c r="EB3377" s="168"/>
      <c r="EC3377" s="168"/>
      <c r="ED3377" s="168"/>
      <c r="EE3377" s="168"/>
      <c r="EF3377" s="168"/>
      <c r="EG3377" s="168"/>
      <c r="EH3377" s="168"/>
      <c r="EI3377" s="168"/>
      <c r="EJ3377" s="168"/>
      <c r="EK3377" s="168"/>
      <c r="EL3377" s="168"/>
      <c r="EM3377" s="168"/>
      <c r="EN3377" s="168"/>
      <c r="EO3377" s="168"/>
      <c r="EP3377" s="168"/>
      <c r="EQ3377" s="168"/>
      <c r="ER3377" s="168"/>
      <c r="ES3377" s="168"/>
      <c r="ET3377" s="168"/>
      <c r="EU3377" s="168"/>
      <c r="EV3377" s="168"/>
      <c r="EW3377" s="168"/>
      <c r="EX3377" s="168"/>
      <c r="EY3377" s="168"/>
      <c r="EZ3377" s="168"/>
      <c r="FA3377" s="168"/>
      <c r="FB3377" s="168"/>
      <c r="FC3377" s="168"/>
      <c r="FD3377" s="168"/>
    </row>
    <row r="3378" spans="1:160" s="5" customFormat="1" ht="15.75" customHeight="1" x14ac:dyDescent="0.3">
      <c r="A3378" s="263"/>
      <c r="B3378" s="263"/>
      <c r="C3378" s="265"/>
      <c r="D3378" s="438"/>
      <c r="E3378" s="439"/>
      <c r="F3378" s="439"/>
      <c r="G3378" s="439"/>
      <c r="H3378" s="439"/>
      <c r="I3378" s="439"/>
      <c r="J3378" s="439"/>
      <c r="K3378" s="439"/>
      <c r="L3378" s="439"/>
      <c r="M3378" s="440"/>
      <c r="N3378" s="438"/>
      <c r="O3378" s="439"/>
      <c r="P3378" s="439"/>
      <c r="Q3378" s="439"/>
      <c r="R3378" s="439"/>
      <c r="S3378" s="439"/>
      <c r="T3378" s="439"/>
      <c r="U3378" s="440"/>
      <c r="V3378" s="33"/>
      <c r="W3378" s="57"/>
      <c r="X3378" s="86"/>
      <c r="Y3378" s="33"/>
      <c r="Z3378" s="36"/>
      <c r="AA3378" s="36"/>
      <c r="AD3378" s="33"/>
      <c r="AG3378" s="33"/>
      <c r="AH3378" s="43"/>
      <c r="AI3378" s="43"/>
      <c r="AJ3378" s="43"/>
      <c r="AK3378" s="43"/>
      <c r="AL3378" s="43"/>
      <c r="AM3378" s="43"/>
      <c r="AN3378" s="43"/>
      <c r="AO3378" s="43"/>
      <c r="AP3378" s="43"/>
      <c r="AQ3378" s="43"/>
      <c r="AR3378" s="43"/>
      <c r="AS3378" s="43"/>
      <c r="AT3378" s="43"/>
      <c r="AU3378" s="44"/>
      <c r="AV3378" s="33"/>
      <c r="AW3378" s="33"/>
      <c r="AX3378" s="33"/>
      <c r="AZ3378" s="141"/>
      <c r="BE3378" s="168"/>
      <c r="BF3378" s="168"/>
      <c r="BG3378" s="168"/>
      <c r="BH3378" s="168"/>
      <c r="BI3378" s="168"/>
      <c r="BJ3378" s="168"/>
      <c r="BK3378" s="168"/>
      <c r="BL3378" s="168"/>
      <c r="BM3378" s="168"/>
      <c r="DK3378" s="168"/>
      <c r="DL3378" s="168"/>
      <c r="DM3378" s="168"/>
      <c r="DN3378" s="168"/>
      <c r="DO3378" s="168"/>
      <c r="DP3378" s="168"/>
      <c r="DQ3378" s="168"/>
      <c r="DR3378" s="168"/>
      <c r="DS3378" s="168"/>
      <c r="DT3378" s="168"/>
      <c r="DU3378" s="168"/>
      <c r="DV3378" s="168"/>
      <c r="DW3378" s="168"/>
      <c r="DX3378" s="168"/>
      <c r="DY3378" s="168"/>
      <c r="DZ3378" s="168"/>
      <c r="EA3378" s="168"/>
      <c r="EB3378" s="168"/>
      <c r="EC3378" s="168"/>
      <c r="ED3378" s="168"/>
      <c r="EE3378" s="168"/>
      <c r="EF3378" s="168"/>
      <c r="EG3378" s="168"/>
      <c r="EH3378" s="168"/>
      <c r="EI3378" s="168"/>
      <c r="EJ3378" s="168"/>
      <c r="EK3378" s="168"/>
      <c r="EL3378" s="168"/>
      <c r="EM3378" s="168"/>
      <c r="EN3378" s="168"/>
      <c r="EO3378" s="168"/>
      <c r="EP3378" s="168"/>
      <c r="EQ3378" s="168"/>
      <c r="ER3378" s="168"/>
      <c r="ES3378" s="168"/>
      <c r="ET3378" s="168"/>
      <c r="EU3378" s="168"/>
      <c r="EV3378" s="168"/>
      <c r="EW3378" s="168"/>
      <c r="EX3378" s="168"/>
      <c r="EY3378" s="168"/>
      <c r="EZ3378" s="168"/>
      <c r="FA3378" s="168"/>
      <c r="FB3378" s="168"/>
      <c r="FC3378" s="168"/>
      <c r="FD3378" s="168"/>
    </row>
    <row r="3379" spans="1:160" s="5" customFormat="1" ht="15.75" customHeight="1" x14ac:dyDescent="0.3">
      <c r="A3379" s="263"/>
      <c r="B3379" s="263"/>
      <c r="C3379" s="265"/>
      <c r="D3379" s="441"/>
      <c r="E3379" s="442"/>
      <c r="F3379" s="442"/>
      <c r="G3379" s="442"/>
      <c r="H3379" s="442"/>
      <c r="I3379" s="442"/>
      <c r="J3379" s="442"/>
      <c r="K3379" s="442"/>
      <c r="L3379" s="442"/>
      <c r="M3379" s="443"/>
      <c r="N3379" s="441"/>
      <c r="O3379" s="442"/>
      <c r="P3379" s="442"/>
      <c r="Q3379" s="442"/>
      <c r="R3379" s="442"/>
      <c r="S3379" s="442"/>
      <c r="T3379" s="442"/>
      <c r="U3379" s="443"/>
      <c r="V3379" s="33"/>
      <c r="W3379" s="57"/>
      <c r="X3379" s="86"/>
      <c r="Y3379" s="33"/>
      <c r="Z3379" s="36"/>
      <c r="AA3379" s="36"/>
      <c r="AD3379" s="33"/>
      <c r="AG3379" s="33"/>
      <c r="AH3379" s="43"/>
      <c r="AI3379" s="43"/>
      <c r="AJ3379" s="43"/>
      <c r="AK3379" s="43"/>
      <c r="AL3379" s="43"/>
      <c r="AM3379" s="43"/>
      <c r="AN3379" s="43"/>
      <c r="AO3379" s="43"/>
      <c r="AP3379" s="43"/>
      <c r="AQ3379" s="43"/>
      <c r="AR3379" s="43"/>
      <c r="AS3379" s="43"/>
      <c r="AT3379" s="43"/>
      <c r="AU3379" s="44"/>
      <c r="AV3379" s="33"/>
      <c r="AW3379" s="33"/>
      <c r="AX3379" s="33"/>
      <c r="AZ3379" s="141"/>
      <c r="BE3379" s="168"/>
      <c r="BF3379" s="168"/>
      <c r="BG3379" s="168"/>
      <c r="BH3379" s="168"/>
      <c r="BI3379" s="168"/>
      <c r="BJ3379" s="168"/>
      <c r="BK3379" s="168"/>
      <c r="BL3379" s="168"/>
      <c r="BM3379" s="168"/>
      <c r="DK3379" s="168"/>
      <c r="DL3379" s="168"/>
      <c r="DM3379" s="168"/>
      <c r="DN3379" s="168"/>
      <c r="DO3379" s="168"/>
      <c r="DP3379" s="168"/>
      <c r="DQ3379" s="168"/>
      <c r="DR3379" s="168"/>
      <c r="DS3379" s="168"/>
      <c r="DT3379" s="168"/>
      <c r="DU3379" s="168"/>
      <c r="DV3379" s="168"/>
      <c r="DW3379" s="168"/>
      <c r="DX3379" s="168"/>
      <c r="DY3379" s="168"/>
      <c r="DZ3379" s="168"/>
      <c r="EA3379" s="168"/>
      <c r="EB3379" s="168"/>
      <c r="EC3379" s="168"/>
      <c r="ED3379" s="168"/>
      <c r="EE3379" s="168"/>
      <c r="EF3379" s="168"/>
      <c r="EG3379" s="168"/>
      <c r="EH3379" s="168"/>
      <c r="EI3379" s="168"/>
      <c r="EJ3379" s="168"/>
      <c r="EK3379" s="168"/>
      <c r="EL3379" s="168"/>
      <c r="EM3379" s="168"/>
      <c r="EN3379" s="168"/>
      <c r="EO3379" s="168"/>
      <c r="EP3379" s="168"/>
      <c r="EQ3379" s="168"/>
      <c r="ER3379" s="168"/>
      <c r="ES3379" s="168"/>
      <c r="ET3379" s="168"/>
      <c r="EU3379" s="168"/>
      <c r="EV3379" s="168"/>
      <c r="EW3379" s="168"/>
      <c r="EX3379" s="168"/>
      <c r="EY3379" s="168"/>
      <c r="EZ3379" s="168"/>
      <c r="FA3379" s="168"/>
      <c r="FB3379" s="168"/>
      <c r="FC3379" s="168"/>
      <c r="FD3379" s="168"/>
    </row>
    <row r="3380" spans="1:160" s="5" customFormat="1" x14ac:dyDescent="0.25">
      <c r="A3380" s="263"/>
      <c r="B3380" s="263"/>
      <c r="C3380" s="265"/>
      <c r="D3380" s="10" t="s">
        <v>23</v>
      </c>
      <c r="E3380" s="445" t="e">
        <f>+#REF!</f>
        <v>#REF!</v>
      </c>
      <c r="F3380" s="445"/>
      <c r="G3380" s="445"/>
      <c r="H3380" s="445"/>
      <c r="I3380" s="445"/>
      <c r="J3380" s="445"/>
      <c r="K3380" s="445"/>
      <c r="L3380" s="445"/>
      <c r="M3380" s="446"/>
      <c r="N3380" s="11" t="s">
        <v>23</v>
      </c>
      <c r="O3380" s="445" t="e">
        <f>+#REF!</f>
        <v>#REF!</v>
      </c>
      <c r="P3380" s="445"/>
      <c r="Q3380" s="445"/>
      <c r="R3380" s="445"/>
      <c r="S3380" s="445"/>
      <c r="T3380" s="445"/>
      <c r="U3380" s="446"/>
      <c r="V3380" s="33"/>
      <c r="W3380" s="57"/>
      <c r="X3380" s="86"/>
      <c r="Y3380" s="33"/>
      <c r="Z3380" s="36"/>
      <c r="AA3380" s="36"/>
      <c r="AD3380" s="33"/>
      <c r="AG3380" s="33"/>
      <c r="AH3380" s="43"/>
      <c r="AI3380" s="43"/>
      <c r="AJ3380" s="43"/>
      <c r="AK3380" s="43"/>
      <c r="AL3380" s="43"/>
      <c r="AM3380" s="43"/>
      <c r="AN3380" s="43"/>
      <c r="AO3380" s="43"/>
      <c r="AP3380" s="43"/>
      <c r="AQ3380" s="43"/>
      <c r="AR3380" s="43"/>
      <c r="AS3380" s="43"/>
      <c r="AT3380" s="43"/>
      <c r="AU3380" s="44"/>
      <c r="AV3380" s="33"/>
      <c r="AW3380" s="33"/>
      <c r="AX3380" s="33"/>
      <c r="AZ3380" s="141"/>
      <c r="BE3380" s="168"/>
      <c r="BF3380" s="168"/>
      <c r="BG3380" s="168"/>
      <c r="BH3380" s="168"/>
      <c r="BI3380" s="168"/>
      <c r="BJ3380" s="168"/>
      <c r="BK3380" s="168"/>
      <c r="BL3380" s="168"/>
      <c r="BM3380" s="168"/>
      <c r="DK3380" s="168"/>
      <c r="DL3380" s="168"/>
      <c r="DM3380" s="168"/>
      <c r="DN3380" s="168"/>
      <c r="DO3380" s="168"/>
      <c r="DP3380" s="168"/>
      <c r="DQ3380" s="168"/>
      <c r="DR3380" s="168"/>
      <c r="DS3380" s="168"/>
      <c r="DT3380" s="168"/>
      <c r="DU3380" s="168"/>
      <c r="DV3380" s="168"/>
      <c r="DW3380" s="168"/>
      <c r="DX3380" s="168"/>
      <c r="DY3380" s="168"/>
      <c r="DZ3380" s="168"/>
      <c r="EA3380" s="168"/>
      <c r="EB3380" s="168"/>
      <c r="EC3380" s="168"/>
      <c r="ED3380" s="168"/>
      <c r="EE3380" s="168"/>
      <c r="EF3380" s="168"/>
      <c r="EG3380" s="168"/>
      <c r="EH3380" s="168"/>
      <c r="EI3380" s="168"/>
      <c r="EJ3380" s="168"/>
      <c r="EK3380" s="168"/>
      <c r="EL3380" s="168"/>
      <c r="EM3380" s="168"/>
      <c r="EN3380" s="168"/>
      <c r="EO3380" s="168"/>
      <c r="EP3380" s="168"/>
      <c r="EQ3380" s="168"/>
      <c r="ER3380" s="168"/>
      <c r="ES3380" s="168"/>
      <c r="ET3380" s="168"/>
      <c r="EU3380" s="168"/>
      <c r="EV3380" s="168"/>
      <c r="EW3380" s="168"/>
      <c r="EX3380" s="168"/>
      <c r="EY3380" s="168"/>
      <c r="EZ3380" s="168"/>
      <c r="FA3380" s="168"/>
      <c r="FB3380" s="168"/>
      <c r="FC3380" s="168"/>
      <c r="FD3380" s="168"/>
    </row>
    <row r="3381" spans="1:160" s="5" customFormat="1" ht="14.4" thickBot="1" x14ac:dyDescent="0.3">
      <c r="A3381" s="263"/>
      <c r="B3381" s="263"/>
      <c r="C3381" s="265"/>
      <c r="D3381" s="12" t="s">
        <v>25</v>
      </c>
      <c r="E3381" s="447" t="e">
        <f>+#REF!</f>
        <v>#REF!</v>
      </c>
      <c r="F3381" s="447"/>
      <c r="G3381" s="447"/>
      <c r="H3381" s="447"/>
      <c r="I3381" s="447"/>
      <c r="J3381" s="447"/>
      <c r="K3381" s="447"/>
      <c r="L3381" s="447"/>
      <c r="M3381" s="448"/>
      <c r="N3381" s="13" t="s">
        <v>25</v>
      </c>
      <c r="O3381" s="447" t="e">
        <f>+#REF!</f>
        <v>#REF!</v>
      </c>
      <c r="P3381" s="447"/>
      <c r="Q3381" s="447"/>
      <c r="R3381" s="447"/>
      <c r="S3381" s="447"/>
      <c r="T3381" s="447"/>
      <c r="U3381" s="448"/>
      <c r="V3381" s="33"/>
      <c r="W3381" s="57"/>
      <c r="X3381" s="86"/>
      <c r="Y3381" s="33"/>
      <c r="Z3381" s="36"/>
      <c r="AA3381" s="36"/>
      <c r="AD3381" s="33"/>
      <c r="AG3381" s="33"/>
      <c r="AH3381" s="43"/>
      <c r="AI3381" s="43"/>
      <c r="AJ3381" s="43"/>
      <c r="AK3381" s="43"/>
      <c r="AL3381" s="43"/>
      <c r="AM3381" s="43"/>
      <c r="AN3381" s="43"/>
      <c r="AO3381" s="43"/>
      <c r="AP3381" s="43"/>
      <c r="AQ3381" s="43"/>
      <c r="AR3381" s="43"/>
      <c r="AS3381" s="43"/>
      <c r="AT3381" s="43"/>
      <c r="AU3381" s="44"/>
      <c r="AV3381" s="33"/>
      <c r="AW3381" s="33"/>
      <c r="AX3381" s="33"/>
      <c r="AZ3381" s="141"/>
      <c r="BE3381" s="168"/>
      <c r="BF3381" s="168"/>
      <c r="BG3381" s="168"/>
      <c r="BH3381" s="168"/>
      <c r="BI3381" s="168"/>
      <c r="BJ3381" s="168"/>
      <c r="BK3381" s="168"/>
      <c r="BL3381" s="168"/>
      <c r="BM3381" s="168"/>
      <c r="DK3381" s="168"/>
      <c r="DL3381" s="168"/>
      <c r="DM3381" s="168"/>
      <c r="DN3381" s="168"/>
      <c r="DO3381" s="168"/>
      <c r="DP3381" s="168"/>
      <c r="DQ3381" s="168"/>
      <c r="DR3381" s="168"/>
      <c r="DS3381" s="168"/>
      <c r="DT3381" s="168"/>
      <c r="DU3381" s="168"/>
      <c r="DV3381" s="168"/>
      <c r="DW3381" s="168"/>
      <c r="DX3381" s="168"/>
      <c r="DY3381" s="168"/>
      <c r="DZ3381" s="168"/>
      <c r="EA3381" s="168"/>
      <c r="EB3381" s="168"/>
      <c r="EC3381" s="168"/>
      <c r="ED3381" s="168"/>
      <c r="EE3381" s="168"/>
      <c r="EF3381" s="168"/>
      <c r="EG3381" s="168"/>
      <c r="EH3381" s="168"/>
      <c r="EI3381" s="168"/>
      <c r="EJ3381" s="168"/>
      <c r="EK3381" s="168"/>
      <c r="EL3381" s="168"/>
      <c r="EM3381" s="168"/>
      <c r="EN3381" s="168"/>
      <c r="EO3381" s="168"/>
      <c r="EP3381" s="168"/>
      <c r="EQ3381" s="168"/>
      <c r="ER3381" s="168"/>
      <c r="ES3381" s="168"/>
      <c r="ET3381" s="168"/>
      <c r="EU3381" s="168"/>
      <c r="EV3381" s="168"/>
      <c r="EW3381" s="168"/>
      <c r="EX3381" s="168"/>
      <c r="EY3381" s="168"/>
      <c r="EZ3381" s="168"/>
      <c r="FA3381" s="168"/>
      <c r="FB3381" s="168"/>
      <c r="FC3381" s="168"/>
      <c r="FD3381" s="168"/>
    </row>
    <row r="3382" spans="1:160" s="5" customFormat="1" ht="9.9" customHeight="1" thickBot="1" x14ac:dyDescent="0.3">
      <c r="A3382" s="263"/>
      <c r="B3382" s="263"/>
      <c r="C3382" s="265"/>
      <c r="D3382" s="83"/>
      <c r="E3382" s="84"/>
      <c r="F3382" s="84"/>
      <c r="G3382" s="84"/>
      <c r="H3382" s="84"/>
      <c r="I3382" s="84"/>
      <c r="J3382" s="84"/>
      <c r="K3382" s="84"/>
      <c r="L3382" s="84"/>
      <c r="M3382" s="84"/>
      <c r="N3382" s="83"/>
      <c r="O3382" s="84"/>
      <c r="P3382" s="84"/>
      <c r="Q3382" s="84"/>
      <c r="R3382" s="84"/>
      <c r="S3382" s="84"/>
      <c r="T3382" s="84"/>
      <c r="U3382" s="84"/>
      <c r="V3382" s="33"/>
      <c r="W3382" s="57"/>
      <c r="X3382" s="86"/>
      <c r="Y3382" s="33"/>
      <c r="Z3382" s="36"/>
      <c r="AA3382" s="36"/>
      <c r="AD3382" s="33"/>
      <c r="AG3382" s="33"/>
      <c r="AH3382" s="43"/>
      <c r="AI3382" s="43"/>
      <c r="AJ3382" s="43"/>
      <c r="AK3382" s="43"/>
      <c r="AL3382" s="43"/>
      <c r="AM3382" s="43"/>
      <c r="AN3382" s="43"/>
      <c r="AO3382" s="43"/>
      <c r="AP3382" s="43"/>
      <c r="AQ3382" s="43"/>
      <c r="AR3382" s="43"/>
      <c r="AS3382" s="43"/>
      <c r="AT3382" s="43"/>
      <c r="AU3382" s="44"/>
      <c r="AV3382" s="33"/>
      <c r="AW3382" s="33"/>
      <c r="AX3382" s="33"/>
      <c r="AZ3382" s="141"/>
      <c r="BE3382" s="168"/>
      <c r="BF3382" s="168"/>
      <c r="BG3382" s="168"/>
      <c r="BH3382" s="168"/>
      <c r="BI3382" s="168"/>
      <c r="BJ3382" s="168"/>
      <c r="BK3382" s="168"/>
      <c r="BL3382" s="168"/>
      <c r="BM3382" s="168"/>
      <c r="DK3382" s="168"/>
      <c r="DL3382" s="168"/>
      <c r="DM3382" s="168"/>
      <c r="DN3382" s="168"/>
      <c r="DO3382" s="168"/>
      <c r="DP3382" s="168"/>
      <c r="DQ3382" s="168"/>
      <c r="DR3382" s="168"/>
      <c r="DS3382" s="168"/>
      <c r="DT3382" s="168"/>
      <c r="DU3382" s="168"/>
      <c r="DV3382" s="168"/>
      <c r="DW3382" s="168"/>
      <c r="DX3382" s="168"/>
      <c r="DY3382" s="168"/>
      <c r="DZ3382" s="168"/>
      <c r="EA3382" s="168"/>
      <c r="EB3382" s="168"/>
      <c r="EC3382" s="168"/>
      <c r="ED3382" s="168"/>
      <c r="EE3382" s="168"/>
      <c r="EF3382" s="168"/>
      <c r="EG3382" s="168"/>
      <c r="EH3382" s="168"/>
      <c r="EI3382" s="168"/>
      <c r="EJ3382" s="168"/>
      <c r="EK3382" s="168"/>
      <c r="EL3382" s="168"/>
      <c r="EM3382" s="168"/>
      <c r="EN3382" s="168"/>
      <c r="EO3382" s="168"/>
      <c r="EP3382" s="168"/>
      <c r="EQ3382" s="168"/>
      <c r="ER3382" s="168"/>
      <c r="ES3382" s="168"/>
      <c r="ET3382" s="168"/>
      <c r="EU3382" s="168"/>
      <c r="EV3382" s="168"/>
      <c r="EW3382" s="168"/>
      <c r="EX3382" s="168"/>
      <c r="EY3382" s="168"/>
      <c r="EZ3382" s="168"/>
      <c r="FA3382" s="168"/>
      <c r="FB3382" s="168"/>
      <c r="FC3382" s="168"/>
      <c r="FD3382" s="168"/>
    </row>
    <row r="3383" spans="1:160" s="5" customFormat="1" ht="15.75" customHeight="1" x14ac:dyDescent="0.3">
      <c r="A3383" s="263"/>
      <c r="B3383" s="263"/>
      <c r="C3383" s="265"/>
      <c r="D3383" s="484"/>
      <c r="E3383" s="485"/>
      <c r="F3383" s="488" t="s">
        <v>0</v>
      </c>
      <c r="G3383" s="489"/>
      <c r="H3383" s="489"/>
      <c r="I3383" s="489"/>
      <c r="J3383" s="489"/>
      <c r="K3383" s="489"/>
      <c r="L3383" s="489"/>
      <c r="M3383" s="489"/>
      <c r="N3383" s="489"/>
      <c r="O3383" s="490"/>
      <c r="P3383" s="494" t="s">
        <v>1</v>
      </c>
      <c r="Q3383" s="495"/>
      <c r="R3383" s="495"/>
      <c r="S3383" s="496"/>
      <c r="T3383" s="500"/>
      <c r="U3383" s="501"/>
      <c r="V3383" s="33"/>
      <c r="W3383" s="57"/>
      <c r="X3383" s="86"/>
      <c r="Y3383" s="33"/>
      <c r="Z3383" s="36"/>
      <c r="AA3383" s="36"/>
      <c r="AD3383" s="33"/>
      <c r="AG3383" s="33"/>
      <c r="AH3383" s="43"/>
      <c r="AI3383" s="43"/>
      <c r="AJ3383" s="43"/>
      <c r="AK3383" s="43"/>
      <c r="AL3383" s="43"/>
      <c r="AM3383" s="43"/>
      <c r="AN3383" s="43"/>
      <c r="AO3383" s="43"/>
      <c r="AP3383" s="43"/>
      <c r="AQ3383" s="43"/>
      <c r="AR3383" s="43"/>
      <c r="AS3383" s="43"/>
      <c r="AT3383" s="43"/>
      <c r="AU3383" s="44"/>
      <c r="AV3383" s="33"/>
      <c r="AW3383" s="33"/>
      <c r="AX3383" s="33"/>
      <c r="AZ3383" s="141"/>
      <c r="BE3383" s="168"/>
      <c r="BF3383" s="168"/>
      <c r="BG3383" s="168"/>
      <c r="BH3383" s="168"/>
      <c r="BI3383" s="168"/>
      <c r="BJ3383" s="168"/>
      <c r="BK3383" s="168"/>
      <c r="BL3383" s="168"/>
      <c r="BM3383" s="168"/>
      <c r="DK3383" s="168"/>
      <c r="DL3383" s="168"/>
      <c r="DM3383" s="168"/>
      <c r="DN3383" s="168"/>
      <c r="DO3383" s="168"/>
      <c r="DP3383" s="168"/>
      <c r="DQ3383" s="168"/>
      <c r="DR3383" s="168"/>
      <c r="DS3383" s="168"/>
      <c r="DT3383" s="168"/>
      <c r="DU3383" s="168"/>
      <c r="DV3383" s="168"/>
      <c r="DW3383" s="168"/>
      <c r="DX3383" s="168"/>
      <c r="DY3383" s="168"/>
      <c r="DZ3383" s="168"/>
      <c r="EA3383" s="168"/>
      <c r="EB3383" s="168"/>
      <c r="EC3383" s="168"/>
      <c r="ED3383" s="168"/>
      <c r="EE3383" s="168"/>
      <c r="EF3383" s="168"/>
      <c r="EG3383" s="168"/>
      <c r="EH3383" s="168"/>
      <c r="EI3383" s="168"/>
      <c r="EJ3383" s="168"/>
      <c r="EK3383" s="168"/>
      <c r="EL3383" s="168"/>
      <c r="EM3383" s="168"/>
      <c r="EN3383" s="168"/>
      <c r="EO3383" s="168"/>
      <c r="EP3383" s="168"/>
      <c r="EQ3383" s="168"/>
      <c r="ER3383" s="168"/>
      <c r="ES3383" s="168"/>
      <c r="ET3383" s="168"/>
      <c r="EU3383" s="168"/>
      <c r="EV3383" s="168"/>
      <c r="EW3383" s="168"/>
      <c r="EX3383" s="168"/>
      <c r="EY3383" s="168"/>
      <c r="EZ3383" s="168"/>
      <c r="FA3383" s="168"/>
      <c r="FB3383" s="168"/>
      <c r="FC3383" s="168"/>
      <c r="FD3383" s="168"/>
    </row>
    <row r="3384" spans="1:160" s="5" customFormat="1" ht="15" customHeight="1" x14ac:dyDescent="0.3">
      <c r="A3384" s="263"/>
      <c r="B3384" s="263"/>
      <c r="C3384" s="265"/>
      <c r="D3384" s="481"/>
      <c r="E3384" s="482"/>
      <c r="F3384" s="491"/>
      <c r="G3384" s="492"/>
      <c r="H3384" s="492"/>
      <c r="I3384" s="492"/>
      <c r="J3384" s="492"/>
      <c r="K3384" s="492"/>
      <c r="L3384" s="492"/>
      <c r="M3384" s="492"/>
      <c r="N3384" s="492"/>
      <c r="O3384" s="493"/>
      <c r="P3384" s="497"/>
      <c r="Q3384" s="498"/>
      <c r="R3384" s="498"/>
      <c r="S3384" s="499"/>
      <c r="T3384" s="502"/>
      <c r="U3384" s="503"/>
      <c r="V3384" s="33"/>
      <c r="W3384" s="57"/>
      <c r="X3384" s="86"/>
      <c r="Y3384" s="38"/>
      <c r="Z3384" s="36"/>
      <c r="AA3384" s="36"/>
      <c r="AD3384" s="33"/>
      <c r="AG3384" s="33"/>
      <c r="AH3384" s="43"/>
      <c r="AI3384" s="43"/>
      <c r="AJ3384" s="43"/>
      <c r="AK3384" s="43"/>
      <c r="AL3384" s="43"/>
      <c r="AM3384" s="43"/>
      <c r="AN3384" s="43"/>
      <c r="AO3384" s="43"/>
      <c r="AP3384" s="43"/>
      <c r="AQ3384" s="43"/>
      <c r="AR3384" s="43"/>
      <c r="AS3384" s="43"/>
      <c r="AT3384" s="43"/>
      <c r="AU3384" s="44"/>
      <c r="AV3384" s="33"/>
      <c r="AW3384" s="33"/>
      <c r="AX3384" s="33"/>
      <c r="AZ3384" s="141"/>
      <c r="BE3384" s="168"/>
      <c r="BF3384" s="168"/>
      <c r="BG3384" s="168"/>
      <c r="BH3384" s="168"/>
      <c r="BI3384" s="168"/>
      <c r="BJ3384" s="168"/>
      <c r="BK3384" s="168"/>
      <c r="BL3384" s="168"/>
      <c r="BM3384" s="168"/>
      <c r="DK3384" s="168"/>
      <c r="DL3384" s="168"/>
      <c r="DM3384" s="168"/>
      <c r="DN3384" s="168"/>
      <c r="DO3384" s="168"/>
      <c r="DP3384" s="168"/>
      <c r="DQ3384" s="168"/>
      <c r="DR3384" s="168"/>
      <c r="DS3384" s="168"/>
      <c r="DT3384" s="168"/>
      <c r="DU3384" s="168"/>
      <c r="DV3384" s="168"/>
      <c r="DW3384" s="168"/>
      <c r="DX3384" s="168"/>
      <c r="DY3384" s="168"/>
      <c r="DZ3384" s="168"/>
      <c r="EA3384" s="168"/>
      <c r="EB3384" s="168"/>
      <c r="EC3384" s="168"/>
      <c r="ED3384" s="168"/>
      <c r="EE3384" s="168"/>
      <c r="EF3384" s="168"/>
      <c r="EG3384" s="168"/>
      <c r="EH3384" s="168"/>
      <c r="EI3384" s="168"/>
      <c r="EJ3384" s="168"/>
      <c r="EK3384" s="168"/>
      <c r="EL3384" s="168"/>
      <c r="EM3384" s="168"/>
      <c r="EN3384" s="168"/>
      <c r="EO3384" s="168"/>
      <c r="EP3384" s="168"/>
      <c r="EQ3384" s="168"/>
      <c r="ER3384" s="168"/>
      <c r="ES3384" s="168"/>
      <c r="ET3384" s="168"/>
      <c r="EU3384" s="168"/>
      <c r="EV3384" s="168"/>
      <c r="EW3384" s="168"/>
      <c r="EX3384" s="168"/>
      <c r="EY3384" s="168"/>
      <c r="EZ3384" s="168"/>
      <c r="FA3384" s="168"/>
      <c r="FB3384" s="168"/>
      <c r="FC3384" s="168"/>
      <c r="FD3384" s="168"/>
    </row>
    <row r="3385" spans="1:160" s="5" customFormat="1" ht="30" customHeight="1" thickBot="1" x14ac:dyDescent="0.35">
      <c r="A3385" s="263"/>
      <c r="B3385" s="263"/>
      <c r="C3385" s="265"/>
      <c r="D3385" s="486"/>
      <c r="E3385" s="487"/>
      <c r="F3385" s="506" t="s">
        <v>2</v>
      </c>
      <c r="G3385" s="507"/>
      <c r="H3385" s="507"/>
      <c r="I3385" s="507"/>
      <c r="J3385" s="507"/>
      <c r="K3385" s="507"/>
      <c r="L3385" s="507"/>
      <c r="M3385" s="507"/>
      <c r="N3385" s="507"/>
      <c r="O3385" s="508"/>
      <c r="P3385" s="32">
        <v>70</v>
      </c>
      <c r="Q3385" s="101" t="s">
        <v>3</v>
      </c>
      <c r="R3385" s="509">
        <v>147</v>
      </c>
      <c r="S3385" s="510"/>
      <c r="T3385" s="504"/>
      <c r="U3385" s="505"/>
      <c r="V3385" s="33">
        <f>+IF(C3394="","",1)</f>
        <v>1</v>
      </c>
      <c r="W3385" s="57"/>
      <c r="X3385" s="86"/>
      <c r="Y3385" s="39"/>
      <c r="Z3385" s="36"/>
      <c r="AA3385" s="36"/>
      <c r="AD3385" s="33"/>
      <c r="AG3385" s="33"/>
      <c r="AH3385" s="43"/>
      <c r="AI3385" s="43"/>
      <c r="AJ3385" s="43"/>
      <c r="AK3385" s="43"/>
      <c r="AL3385" s="43"/>
      <c r="AM3385" s="43"/>
      <c r="AN3385" s="43"/>
      <c r="AO3385" s="43"/>
      <c r="AP3385" s="43"/>
      <c r="AQ3385" s="43"/>
      <c r="AR3385" s="43"/>
      <c r="AS3385" s="43"/>
      <c r="AT3385" s="43"/>
      <c r="AU3385" s="44"/>
      <c r="AV3385" s="33"/>
      <c r="AW3385" s="33"/>
      <c r="AX3385" s="33"/>
      <c r="AZ3385" s="141"/>
      <c r="BE3385" s="168"/>
      <c r="BF3385" s="168"/>
      <c r="BG3385" s="168"/>
      <c r="BH3385" s="168"/>
      <c r="BI3385" s="168"/>
      <c r="BJ3385" s="168"/>
      <c r="BK3385" s="168"/>
      <c r="BL3385" s="168"/>
      <c r="BM3385" s="168"/>
      <c r="DK3385" s="168"/>
      <c r="DL3385" s="168"/>
      <c r="DM3385" s="168"/>
      <c r="DN3385" s="168"/>
      <c r="DO3385" s="168"/>
      <c r="DP3385" s="168"/>
      <c r="DQ3385" s="168"/>
      <c r="DR3385" s="168"/>
      <c r="DS3385" s="168"/>
      <c r="DT3385" s="168"/>
      <c r="DU3385" s="168"/>
      <c r="DV3385" s="168"/>
      <c r="DW3385" s="168"/>
      <c r="DX3385" s="168"/>
      <c r="DY3385" s="168"/>
      <c r="DZ3385" s="168"/>
      <c r="EA3385" s="168"/>
      <c r="EB3385" s="168"/>
      <c r="EC3385" s="168"/>
      <c r="ED3385" s="168"/>
      <c r="EE3385" s="168"/>
      <c r="EF3385" s="168"/>
      <c r="EG3385" s="168"/>
      <c r="EH3385" s="168"/>
      <c r="EI3385" s="168"/>
      <c r="EJ3385" s="168"/>
      <c r="EK3385" s="168"/>
      <c r="EL3385" s="168"/>
      <c r="EM3385" s="168"/>
      <c r="EN3385" s="168"/>
      <c r="EO3385" s="168"/>
      <c r="EP3385" s="168"/>
      <c r="EQ3385" s="168"/>
      <c r="ER3385" s="168"/>
      <c r="ES3385" s="168"/>
      <c r="ET3385" s="168"/>
      <c r="EU3385" s="168"/>
      <c r="EV3385" s="168"/>
      <c r="EW3385" s="168"/>
      <c r="EX3385" s="168"/>
      <c r="EY3385" s="168"/>
      <c r="EZ3385" s="168"/>
      <c r="FA3385" s="168"/>
      <c r="FB3385" s="168"/>
      <c r="FC3385" s="168"/>
      <c r="FD3385" s="168"/>
    </row>
    <row r="3386" spans="1:160" s="5" customFormat="1" ht="5.25" customHeight="1" thickBot="1" x14ac:dyDescent="0.35">
      <c r="A3386" s="263"/>
      <c r="B3386" s="263"/>
      <c r="C3386" s="265"/>
      <c r="D3386" s="454"/>
      <c r="E3386" s="454"/>
      <c r="F3386" s="454"/>
      <c r="G3386" s="454"/>
      <c r="H3386" s="454"/>
      <c r="I3386" s="454"/>
      <c r="J3386" s="454"/>
      <c r="K3386" s="454"/>
      <c r="L3386" s="454"/>
      <c r="M3386" s="454"/>
      <c r="N3386" s="454"/>
      <c r="O3386" s="454"/>
      <c r="P3386" s="454"/>
      <c r="Q3386" s="454"/>
      <c r="R3386" s="454"/>
      <c r="S3386" s="454"/>
      <c r="T3386" s="454"/>
      <c r="U3386" s="454"/>
      <c r="V3386" s="33"/>
      <c r="W3386" s="57"/>
      <c r="X3386" s="86"/>
      <c r="Y3386" s="38"/>
      <c r="Z3386" s="36"/>
      <c r="AA3386" s="36"/>
      <c r="AD3386" s="33"/>
      <c r="AG3386" s="33"/>
      <c r="AH3386" s="43"/>
      <c r="AI3386" s="43"/>
      <c r="AJ3386" s="43"/>
      <c r="AK3386" s="43"/>
      <c r="AL3386" s="43"/>
      <c r="AM3386" s="43"/>
      <c r="AN3386" s="43"/>
      <c r="AO3386" s="43"/>
      <c r="AP3386" s="43"/>
      <c r="AQ3386" s="43"/>
      <c r="AR3386" s="43"/>
      <c r="AS3386" s="43"/>
      <c r="AT3386" s="43"/>
      <c r="AU3386" s="44"/>
      <c r="AV3386" s="33"/>
      <c r="AW3386" s="33"/>
      <c r="AX3386" s="33"/>
      <c r="AZ3386" s="141"/>
      <c r="BE3386" s="168"/>
      <c r="BF3386" s="168"/>
      <c r="BG3386" s="168"/>
      <c r="BH3386" s="168"/>
      <c r="BI3386" s="168"/>
      <c r="BJ3386" s="168"/>
      <c r="BK3386" s="168"/>
      <c r="BL3386" s="168"/>
      <c r="BM3386" s="168"/>
      <c r="DK3386" s="168"/>
      <c r="DL3386" s="168"/>
      <c r="DM3386" s="168"/>
      <c r="DN3386" s="168"/>
      <c r="DO3386" s="168"/>
      <c r="DP3386" s="168"/>
      <c r="DQ3386" s="168"/>
      <c r="DR3386" s="168"/>
      <c r="DS3386" s="168"/>
      <c r="DT3386" s="168"/>
      <c r="DU3386" s="168"/>
      <c r="DV3386" s="168"/>
      <c r="DW3386" s="168"/>
      <c r="DX3386" s="168"/>
      <c r="DY3386" s="168"/>
      <c r="DZ3386" s="168"/>
      <c r="EA3386" s="168"/>
      <c r="EB3386" s="168"/>
      <c r="EC3386" s="168"/>
      <c r="ED3386" s="168"/>
      <c r="EE3386" s="168"/>
      <c r="EF3386" s="168"/>
      <c r="EG3386" s="168"/>
      <c r="EH3386" s="168"/>
      <c r="EI3386" s="168"/>
      <c r="EJ3386" s="168"/>
      <c r="EK3386" s="168"/>
      <c r="EL3386" s="168"/>
      <c r="EM3386" s="168"/>
      <c r="EN3386" s="168"/>
      <c r="EO3386" s="168"/>
      <c r="EP3386" s="168"/>
      <c r="EQ3386" s="168"/>
      <c r="ER3386" s="168"/>
      <c r="ES3386" s="168"/>
      <c r="ET3386" s="168"/>
      <c r="EU3386" s="168"/>
      <c r="EV3386" s="168"/>
      <c r="EW3386" s="168"/>
      <c r="EX3386" s="168"/>
      <c r="EY3386" s="168"/>
      <c r="EZ3386" s="168"/>
      <c r="FA3386" s="168"/>
      <c r="FB3386" s="168"/>
      <c r="FC3386" s="168"/>
      <c r="FD3386" s="168"/>
    </row>
    <row r="3387" spans="1:160" s="5" customFormat="1" ht="24.9" customHeight="1" x14ac:dyDescent="0.3">
      <c r="A3387" s="263"/>
      <c r="B3387" s="263"/>
      <c r="C3387" s="265"/>
      <c r="D3387" s="511" t="s">
        <v>4</v>
      </c>
      <c r="E3387" s="512"/>
      <c r="F3387" s="513" t="s">
        <v>168</v>
      </c>
      <c r="G3387" s="514"/>
      <c r="H3387" s="514"/>
      <c r="I3387" s="515"/>
      <c r="J3387" s="516" t="s">
        <v>5</v>
      </c>
      <c r="K3387" s="512"/>
      <c r="L3387" s="513" t="s">
        <v>102</v>
      </c>
      <c r="M3387" s="514"/>
      <c r="N3387" s="514"/>
      <c r="O3387" s="514"/>
      <c r="P3387" s="515"/>
      <c r="Q3387" s="1" t="s">
        <v>6</v>
      </c>
      <c r="R3387" s="513" t="s">
        <v>36</v>
      </c>
      <c r="S3387" s="514"/>
      <c r="T3387" s="514"/>
      <c r="U3387" s="517"/>
      <c r="V3387" s="33"/>
      <c r="W3387" s="57"/>
      <c r="X3387" s="86"/>
      <c r="Y3387" s="33"/>
      <c r="Z3387" s="36"/>
      <c r="AA3387" s="36"/>
      <c r="AD3387" s="33"/>
      <c r="AG3387" s="33"/>
      <c r="AH3387" s="43"/>
      <c r="AI3387" s="43"/>
      <c r="AJ3387" s="43"/>
      <c r="AK3387" s="43"/>
      <c r="AL3387" s="43"/>
      <c r="AM3387" s="43"/>
      <c r="AN3387" s="43"/>
      <c r="AO3387" s="43"/>
      <c r="AP3387" s="43"/>
      <c r="AQ3387" s="43"/>
      <c r="AR3387" s="43"/>
      <c r="AS3387" s="43"/>
      <c r="AT3387" s="43"/>
      <c r="AU3387" s="44"/>
      <c r="AV3387" s="33"/>
      <c r="AW3387" s="33"/>
      <c r="AX3387" s="33"/>
      <c r="AZ3387" s="141"/>
      <c r="BE3387" s="168"/>
      <c r="BF3387" s="168"/>
      <c r="BG3387" s="168"/>
      <c r="BH3387" s="168"/>
      <c r="BI3387" s="168"/>
      <c r="BJ3387" s="168"/>
      <c r="BK3387" s="168"/>
      <c r="BL3387" s="168"/>
      <c r="BM3387" s="168"/>
      <c r="DK3387" s="168"/>
      <c r="DL3387" s="168"/>
      <c r="DM3387" s="168"/>
      <c r="DN3387" s="168"/>
      <c r="DO3387" s="168"/>
      <c r="DP3387" s="168"/>
      <c r="DQ3387" s="168"/>
      <c r="DR3387" s="168"/>
      <c r="DS3387" s="168"/>
      <c r="DT3387" s="168"/>
      <c r="DU3387" s="168"/>
      <c r="DV3387" s="168"/>
      <c r="DW3387" s="168"/>
      <c r="DX3387" s="168"/>
      <c r="DY3387" s="168"/>
      <c r="DZ3387" s="168"/>
      <c r="EA3387" s="168"/>
      <c r="EB3387" s="168"/>
      <c r="EC3387" s="168"/>
      <c r="ED3387" s="168"/>
      <c r="EE3387" s="168"/>
      <c r="EF3387" s="168"/>
      <c r="EG3387" s="168"/>
      <c r="EH3387" s="168"/>
      <c r="EI3387" s="168"/>
      <c r="EJ3387" s="168"/>
      <c r="EK3387" s="168"/>
      <c r="EL3387" s="168"/>
      <c r="EM3387" s="168"/>
      <c r="EN3387" s="168"/>
      <c r="EO3387" s="168"/>
      <c r="EP3387" s="168"/>
      <c r="EQ3387" s="168"/>
      <c r="ER3387" s="168"/>
      <c r="ES3387" s="168"/>
      <c r="ET3387" s="168"/>
      <c r="EU3387" s="168"/>
      <c r="EV3387" s="168"/>
      <c r="EW3387" s="168"/>
      <c r="EX3387" s="168"/>
      <c r="EY3387" s="168"/>
      <c r="EZ3387" s="168"/>
      <c r="FA3387" s="168"/>
      <c r="FB3387" s="168"/>
      <c r="FC3387" s="168"/>
      <c r="FD3387" s="168"/>
    </row>
    <row r="3388" spans="1:160" s="5" customFormat="1" ht="45" customHeight="1" thickBot="1" x14ac:dyDescent="0.35">
      <c r="A3388" s="263"/>
      <c r="B3388" s="263"/>
      <c r="C3388" s="265"/>
      <c r="D3388" s="518" t="s">
        <v>7</v>
      </c>
      <c r="E3388" s="519"/>
      <c r="F3388" s="520" t="s">
        <v>169</v>
      </c>
      <c r="G3388" s="521"/>
      <c r="H3388" s="521"/>
      <c r="I3388" s="521"/>
      <c r="J3388" s="521"/>
      <c r="K3388" s="521"/>
      <c r="L3388" s="521"/>
      <c r="M3388" s="521"/>
      <c r="N3388" s="521"/>
      <c r="O3388" s="521"/>
      <c r="P3388" s="521"/>
      <c r="Q3388" s="521"/>
      <c r="R3388" s="521"/>
      <c r="S3388" s="521"/>
      <c r="T3388" s="521"/>
      <c r="U3388" s="522"/>
      <c r="V3388" s="33"/>
      <c r="W3388" s="57"/>
      <c r="X3388" s="86"/>
      <c r="Y3388" s="33"/>
      <c r="Z3388" s="36"/>
      <c r="AA3388" s="36"/>
      <c r="AD3388" s="33"/>
      <c r="AG3388" s="33"/>
      <c r="AH3388" s="43"/>
      <c r="AI3388" s="43"/>
      <c r="AJ3388" s="43"/>
      <c r="AK3388" s="43"/>
      <c r="AL3388" s="43"/>
      <c r="AM3388" s="43"/>
      <c r="AN3388" s="43"/>
      <c r="AO3388" s="43"/>
      <c r="AP3388" s="43"/>
      <c r="AQ3388" s="43"/>
      <c r="AR3388" s="43"/>
      <c r="AS3388" s="43"/>
      <c r="AT3388" s="43"/>
      <c r="AU3388" s="44"/>
      <c r="AV3388" s="33"/>
      <c r="AW3388" s="33"/>
      <c r="AX3388" s="33"/>
      <c r="AZ3388" s="141"/>
      <c r="BE3388" s="168"/>
      <c r="BF3388" s="168"/>
      <c r="BG3388" s="168"/>
      <c r="BH3388" s="168"/>
      <c r="BI3388" s="168"/>
      <c r="BJ3388" s="168"/>
      <c r="BK3388" s="168"/>
      <c r="BL3388" s="168"/>
      <c r="BM3388" s="168"/>
      <c r="DK3388" s="168"/>
      <c r="DL3388" s="168"/>
      <c r="DM3388" s="168"/>
      <c r="DN3388" s="168"/>
      <c r="DO3388" s="168"/>
      <c r="DP3388" s="168"/>
      <c r="DQ3388" s="168"/>
      <c r="DR3388" s="168"/>
      <c r="DS3388" s="168"/>
      <c r="DT3388" s="168"/>
      <c r="DU3388" s="168"/>
      <c r="DV3388" s="168"/>
      <c r="DW3388" s="168"/>
      <c r="DX3388" s="168"/>
      <c r="DY3388" s="168"/>
      <c r="DZ3388" s="168"/>
      <c r="EA3388" s="168"/>
      <c r="EB3388" s="168"/>
      <c r="EC3388" s="168"/>
      <c r="ED3388" s="168"/>
      <c r="EE3388" s="168"/>
      <c r="EF3388" s="168"/>
      <c r="EG3388" s="168"/>
      <c r="EH3388" s="168"/>
      <c r="EI3388" s="168"/>
      <c r="EJ3388" s="168"/>
      <c r="EK3388" s="168"/>
      <c r="EL3388" s="168"/>
      <c r="EM3388" s="168"/>
      <c r="EN3388" s="168"/>
      <c r="EO3388" s="168"/>
      <c r="EP3388" s="168"/>
      <c r="EQ3388" s="168"/>
      <c r="ER3388" s="168"/>
      <c r="ES3388" s="168"/>
      <c r="ET3388" s="168"/>
      <c r="EU3388" s="168"/>
      <c r="EV3388" s="168"/>
      <c r="EW3388" s="168"/>
      <c r="EX3388" s="168"/>
      <c r="EY3388" s="168"/>
      <c r="EZ3388" s="168"/>
      <c r="FA3388" s="168"/>
      <c r="FB3388" s="168"/>
      <c r="FC3388" s="168"/>
      <c r="FD3388" s="168"/>
    </row>
    <row r="3389" spans="1:160" s="5" customFormat="1" ht="5.0999999999999996" customHeight="1" thickBot="1" x14ac:dyDescent="0.35">
      <c r="A3389" s="263"/>
      <c r="B3389" s="263"/>
      <c r="C3389" s="265"/>
      <c r="D3389" s="523"/>
      <c r="E3389" s="523"/>
      <c r="F3389" s="523"/>
      <c r="G3389" s="523"/>
      <c r="H3389" s="523"/>
      <c r="I3389" s="523"/>
      <c r="J3389" s="523"/>
      <c r="K3389" s="523"/>
      <c r="L3389" s="523"/>
      <c r="M3389" s="523"/>
      <c r="N3389" s="523"/>
      <c r="O3389" s="523"/>
      <c r="P3389" s="523"/>
      <c r="Q3389" s="523"/>
      <c r="R3389" s="523"/>
      <c r="S3389" s="523"/>
      <c r="T3389" s="523"/>
      <c r="U3389" s="523"/>
      <c r="V3389" s="33"/>
      <c r="W3389" s="57"/>
      <c r="X3389" s="86"/>
      <c r="Y3389" s="33"/>
      <c r="Z3389" s="36"/>
      <c r="AA3389" s="36"/>
      <c r="AD3389" s="33"/>
      <c r="AG3389" s="33"/>
      <c r="AH3389" s="43"/>
      <c r="AI3389" s="43"/>
      <c r="AJ3389" s="43"/>
      <c r="AK3389" s="43"/>
      <c r="AL3389" s="43"/>
      <c r="AM3389" s="43"/>
      <c r="AN3389" s="43"/>
      <c r="AO3389" s="43"/>
      <c r="AP3389" s="43"/>
      <c r="AQ3389" s="43"/>
      <c r="AR3389" s="43"/>
      <c r="AS3389" s="43"/>
      <c r="AT3389" s="43"/>
      <c r="AU3389" s="44"/>
      <c r="AV3389" s="33"/>
      <c r="AW3389" s="33"/>
      <c r="AX3389" s="33"/>
      <c r="AZ3389" s="141"/>
      <c r="BE3389" s="168"/>
      <c r="BF3389" s="168"/>
      <c r="BG3389" s="168"/>
      <c r="BH3389" s="168"/>
      <c r="BI3389" s="168"/>
      <c r="BJ3389" s="168"/>
      <c r="BK3389" s="168"/>
      <c r="BL3389" s="168"/>
      <c r="BM3389" s="168"/>
      <c r="DK3389" s="168"/>
      <c r="DL3389" s="168"/>
      <c r="DM3389" s="168"/>
      <c r="DN3389" s="168"/>
      <c r="DO3389" s="168"/>
      <c r="DP3389" s="168"/>
      <c r="DQ3389" s="168"/>
      <c r="DR3389" s="168"/>
      <c r="DS3389" s="168"/>
      <c r="DT3389" s="168"/>
      <c r="DU3389" s="168"/>
      <c r="DV3389" s="168"/>
      <c r="DW3389" s="168"/>
      <c r="DX3389" s="168"/>
      <c r="DY3389" s="168"/>
      <c r="DZ3389" s="168"/>
      <c r="EA3389" s="168"/>
      <c r="EB3389" s="168"/>
      <c r="EC3389" s="168"/>
      <c r="ED3389" s="168"/>
      <c r="EE3389" s="168"/>
      <c r="EF3389" s="168"/>
      <c r="EG3389" s="168"/>
      <c r="EH3389" s="168"/>
      <c r="EI3389" s="168"/>
      <c r="EJ3389" s="168"/>
      <c r="EK3389" s="168"/>
      <c r="EL3389" s="168"/>
      <c r="EM3389" s="168"/>
      <c r="EN3389" s="168"/>
      <c r="EO3389" s="168"/>
      <c r="EP3389" s="168"/>
      <c r="EQ3389" s="168"/>
      <c r="ER3389" s="168"/>
      <c r="ES3389" s="168"/>
      <c r="ET3389" s="168"/>
      <c r="EU3389" s="168"/>
      <c r="EV3389" s="168"/>
      <c r="EW3389" s="168"/>
      <c r="EX3389" s="168"/>
      <c r="EY3389" s="168"/>
      <c r="EZ3389" s="168"/>
      <c r="FA3389" s="168"/>
      <c r="FB3389" s="168"/>
      <c r="FC3389" s="168"/>
      <c r="FD3389" s="168"/>
    </row>
    <row r="3390" spans="1:160" s="5" customFormat="1" ht="24.9" customHeight="1" thickBot="1" x14ac:dyDescent="0.35">
      <c r="A3390" s="263"/>
      <c r="B3390" s="263"/>
      <c r="C3390" s="265"/>
      <c r="D3390" s="2" t="s">
        <v>103</v>
      </c>
      <c r="E3390" s="98" t="s">
        <v>106</v>
      </c>
      <c r="F3390" s="455" t="s">
        <v>104</v>
      </c>
      <c r="G3390" s="524"/>
      <c r="H3390" s="456"/>
      <c r="I3390" s="525">
        <v>44058</v>
      </c>
      <c r="J3390" s="526"/>
      <c r="K3390" s="526"/>
      <c r="L3390" s="526"/>
      <c r="M3390" s="526"/>
      <c r="N3390" s="527"/>
      <c r="O3390" s="3" t="s">
        <v>8</v>
      </c>
      <c r="P3390" s="449" t="s">
        <v>24</v>
      </c>
      <c r="Q3390" s="450"/>
      <c r="R3390" s="450"/>
      <c r="S3390" s="450"/>
      <c r="T3390" s="450"/>
      <c r="U3390" s="528"/>
      <c r="V3390" s="33"/>
      <c r="W3390" s="57"/>
      <c r="X3390" s="86"/>
      <c r="Y3390" s="33"/>
      <c r="Z3390" s="36"/>
      <c r="AA3390" s="36"/>
      <c r="AD3390" s="33"/>
      <c r="AG3390" s="33"/>
      <c r="AH3390" s="43"/>
      <c r="AI3390" s="43"/>
      <c r="AJ3390" s="43"/>
      <c r="AK3390" s="43"/>
      <c r="AL3390" s="43"/>
      <c r="AM3390" s="43"/>
      <c r="AN3390" s="43"/>
      <c r="AO3390" s="43"/>
      <c r="AP3390" s="43"/>
      <c r="AQ3390" s="43"/>
      <c r="AR3390" s="43"/>
      <c r="AS3390" s="43"/>
      <c r="AT3390" s="43"/>
      <c r="AU3390" s="44"/>
      <c r="AV3390" s="33"/>
      <c r="AW3390" s="33"/>
      <c r="AX3390" s="33"/>
      <c r="AZ3390" s="141"/>
      <c r="BE3390" s="168"/>
      <c r="BF3390" s="168"/>
      <c r="BG3390" s="168"/>
      <c r="BH3390" s="168"/>
      <c r="BI3390" s="168"/>
      <c r="BJ3390" s="168"/>
      <c r="BK3390" s="168"/>
      <c r="BL3390" s="168"/>
      <c r="BM3390" s="168"/>
      <c r="DK3390" s="168"/>
      <c r="DL3390" s="168"/>
      <c r="DM3390" s="168"/>
      <c r="DN3390" s="168"/>
      <c r="DO3390" s="168"/>
      <c r="DP3390" s="168"/>
      <c r="DQ3390" s="168"/>
      <c r="DR3390" s="168"/>
      <c r="DS3390" s="168"/>
      <c r="DT3390" s="168"/>
      <c r="DU3390" s="168"/>
      <c r="DV3390" s="168"/>
      <c r="DW3390" s="168"/>
      <c r="DX3390" s="168"/>
      <c r="DY3390" s="168"/>
      <c r="DZ3390" s="168"/>
      <c r="EA3390" s="168"/>
      <c r="EB3390" s="168"/>
      <c r="EC3390" s="168"/>
      <c r="ED3390" s="168"/>
      <c r="EE3390" s="168"/>
      <c r="EF3390" s="168"/>
      <c r="EG3390" s="168"/>
      <c r="EH3390" s="168"/>
      <c r="EI3390" s="168"/>
      <c r="EJ3390" s="168"/>
      <c r="EK3390" s="168"/>
      <c r="EL3390" s="168"/>
      <c r="EM3390" s="168"/>
      <c r="EN3390" s="168"/>
      <c r="EO3390" s="168"/>
      <c r="EP3390" s="168"/>
      <c r="EQ3390" s="168"/>
      <c r="ER3390" s="168"/>
      <c r="ES3390" s="168"/>
      <c r="ET3390" s="168"/>
      <c r="EU3390" s="168"/>
      <c r="EV3390" s="168"/>
      <c r="EW3390" s="168"/>
      <c r="EX3390" s="168"/>
      <c r="EY3390" s="168"/>
      <c r="EZ3390" s="168"/>
      <c r="FA3390" s="168"/>
      <c r="FB3390" s="168"/>
      <c r="FC3390" s="168"/>
      <c r="FD3390" s="168"/>
    </row>
    <row r="3391" spans="1:160" s="5" customFormat="1" ht="5.0999999999999996" customHeight="1" thickBot="1" x14ac:dyDescent="0.35">
      <c r="A3391" s="263"/>
      <c r="B3391" s="263"/>
      <c r="C3391" s="265"/>
      <c r="D3391" s="100"/>
      <c r="E3391" s="100"/>
      <c r="F3391" s="100"/>
      <c r="G3391" s="100"/>
      <c r="H3391" s="100"/>
      <c r="I3391" s="100"/>
      <c r="J3391" s="100"/>
      <c r="K3391" s="100"/>
      <c r="L3391" s="100"/>
      <c r="M3391" s="100"/>
      <c r="N3391" s="100"/>
      <c r="O3391" s="100"/>
      <c r="P3391" s="100"/>
      <c r="Q3391" s="100"/>
      <c r="R3391" s="100"/>
      <c r="S3391" s="100"/>
      <c r="T3391" s="100"/>
      <c r="U3391" s="100"/>
      <c r="V3391" s="33"/>
      <c r="W3391" s="57"/>
      <c r="X3391" s="86"/>
      <c r="Y3391" s="33"/>
      <c r="Z3391" s="36"/>
      <c r="AA3391" s="36"/>
      <c r="AD3391" s="33"/>
      <c r="AG3391" s="33"/>
      <c r="AH3391" s="43"/>
      <c r="AI3391" s="43"/>
      <c r="AJ3391" s="43"/>
      <c r="AK3391" s="43"/>
      <c r="AL3391" s="43"/>
      <c r="AM3391" s="43"/>
      <c r="AN3391" s="43"/>
      <c r="AO3391" s="43"/>
      <c r="AP3391" s="43"/>
      <c r="AQ3391" s="43"/>
      <c r="AR3391" s="43"/>
      <c r="AS3391" s="43"/>
      <c r="AT3391" s="43"/>
      <c r="AU3391" s="44"/>
      <c r="AV3391" s="33"/>
      <c r="AW3391" s="33"/>
      <c r="AX3391" s="33"/>
      <c r="AZ3391" s="141"/>
      <c r="BE3391" s="168"/>
      <c r="BF3391" s="168"/>
      <c r="BG3391" s="168"/>
      <c r="BH3391" s="168"/>
      <c r="BI3391" s="168"/>
      <c r="BJ3391" s="168"/>
      <c r="BK3391" s="168"/>
      <c r="BL3391" s="168"/>
      <c r="BM3391" s="168"/>
      <c r="DK3391" s="168"/>
      <c r="DL3391" s="168"/>
      <c r="DM3391" s="168"/>
      <c r="DN3391" s="168"/>
      <c r="DO3391" s="168"/>
      <c r="DP3391" s="168"/>
      <c r="DQ3391" s="168"/>
      <c r="DR3391" s="168"/>
      <c r="DS3391" s="168"/>
      <c r="DT3391" s="168"/>
      <c r="DU3391" s="168"/>
      <c r="DV3391" s="168"/>
      <c r="DW3391" s="168"/>
      <c r="DX3391" s="168"/>
      <c r="DY3391" s="168"/>
      <c r="DZ3391" s="168"/>
      <c r="EA3391" s="168"/>
      <c r="EB3391" s="168"/>
      <c r="EC3391" s="168"/>
      <c r="ED3391" s="168"/>
      <c r="EE3391" s="168"/>
      <c r="EF3391" s="168"/>
      <c r="EG3391" s="168"/>
      <c r="EH3391" s="168"/>
      <c r="EI3391" s="168"/>
      <c r="EJ3391" s="168"/>
      <c r="EK3391" s="168"/>
      <c r="EL3391" s="168"/>
      <c r="EM3391" s="168"/>
      <c r="EN3391" s="168"/>
      <c r="EO3391" s="168"/>
      <c r="EP3391" s="168"/>
      <c r="EQ3391" s="168"/>
      <c r="ER3391" s="168"/>
      <c r="ES3391" s="168"/>
      <c r="ET3391" s="168"/>
      <c r="EU3391" s="168"/>
      <c r="EV3391" s="168"/>
      <c r="EW3391" s="168"/>
      <c r="EX3391" s="168"/>
      <c r="EY3391" s="168"/>
      <c r="EZ3391" s="168"/>
      <c r="FA3391" s="168"/>
      <c r="FB3391" s="168"/>
      <c r="FC3391" s="168"/>
      <c r="FD3391" s="168"/>
    </row>
    <row r="3392" spans="1:160" s="5" customFormat="1" ht="24.9" customHeight="1" thickBot="1" x14ac:dyDescent="0.35">
      <c r="A3392" s="263"/>
      <c r="B3392" s="263"/>
      <c r="C3392" s="265"/>
      <c r="D3392" s="2" t="s">
        <v>31</v>
      </c>
      <c r="E3392" s="449"/>
      <c r="F3392" s="450"/>
      <c r="G3392" s="450"/>
      <c r="H3392" s="450"/>
      <c r="I3392" s="450"/>
      <c r="J3392" s="451"/>
      <c r="K3392" s="19" t="s">
        <v>105</v>
      </c>
      <c r="L3392" s="452"/>
      <c r="M3392" s="452"/>
      <c r="N3392" s="452"/>
      <c r="O3392" s="452"/>
      <c r="P3392" s="452"/>
      <c r="Q3392" s="452"/>
      <c r="R3392" s="452"/>
      <c r="S3392" s="452"/>
      <c r="T3392" s="452"/>
      <c r="U3392" s="453"/>
      <c r="V3392" s="33"/>
      <c r="W3392" s="57"/>
      <c r="X3392" s="86"/>
      <c r="Y3392" s="33"/>
      <c r="Z3392" s="36"/>
      <c r="AA3392" s="36"/>
      <c r="AD3392" s="33"/>
      <c r="AG3392" s="33"/>
      <c r="AH3392" s="43"/>
      <c r="AI3392" s="43"/>
      <c r="AJ3392" s="43"/>
      <c r="AK3392" s="43"/>
      <c r="AL3392" s="43"/>
      <c r="AM3392" s="43"/>
      <c r="AN3392" s="43"/>
      <c r="AO3392" s="43"/>
      <c r="AP3392" s="43"/>
      <c r="AQ3392" s="43"/>
      <c r="AR3392" s="43"/>
      <c r="AS3392" s="43"/>
      <c r="AT3392" s="43"/>
      <c r="AU3392" s="44"/>
      <c r="AV3392" s="33"/>
      <c r="AW3392" s="33"/>
      <c r="AX3392" s="33"/>
      <c r="AZ3392" s="141"/>
      <c r="BE3392" s="168"/>
      <c r="BF3392" s="168"/>
      <c r="BG3392" s="168"/>
      <c r="BH3392" s="168"/>
      <c r="BI3392" s="168"/>
      <c r="BJ3392" s="168"/>
      <c r="BK3392" s="168"/>
      <c r="BL3392" s="168"/>
      <c r="BM3392" s="168"/>
      <c r="DK3392" s="168"/>
      <c r="DL3392" s="168"/>
      <c r="DM3392" s="168"/>
      <c r="DN3392" s="168"/>
      <c r="DO3392" s="168"/>
      <c r="DP3392" s="168"/>
      <c r="DQ3392" s="168"/>
      <c r="DR3392" s="168"/>
      <c r="DS3392" s="168"/>
      <c r="DT3392" s="168"/>
      <c r="DU3392" s="168"/>
      <c r="DV3392" s="168"/>
      <c r="DW3392" s="168"/>
      <c r="DX3392" s="168"/>
      <c r="DY3392" s="168"/>
      <c r="DZ3392" s="168"/>
      <c r="EA3392" s="168"/>
      <c r="EB3392" s="168"/>
      <c r="EC3392" s="168"/>
      <c r="ED3392" s="168"/>
      <c r="EE3392" s="168"/>
      <c r="EF3392" s="168"/>
      <c r="EG3392" s="168"/>
      <c r="EH3392" s="168"/>
      <c r="EI3392" s="168"/>
      <c r="EJ3392" s="168"/>
      <c r="EK3392" s="168"/>
      <c r="EL3392" s="168"/>
      <c r="EM3392" s="168"/>
      <c r="EN3392" s="168"/>
      <c r="EO3392" s="168"/>
      <c r="EP3392" s="168"/>
      <c r="EQ3392" s="168"/>
      <c r="ER3392" s="168"/>
      <c r="ES3392" s="168"/>
      <c r="ET3392" s="168"/>
      <c r="EU3392" s="168"/>
      <c r="EV3392" s="168"/>
      <c r="EW3392" s="168"/>
      <c r="EX3392" s="168"/>
      <c r="EY3392" s="168"/>
      <c r="EZ3392" s="168"/>
      <c r="FA3392" s="168"/>
      <c r="FB3392" s="168"/>
      <c r="FC3392" s="168"/>
      <c r="FD3392" s="168"/>
    </row>
    <row r="3393" spans="1:160" s="5" customFormat="1" ht="5.0999999999999996" customHeight="1" thickBot="1" x14ac:dyDescent="0.35">
      <c r="A3393" s="263"/>
      <c r="B3393" s="263"/>
      <c r="C3393" s="265"/>
      <c r="D3393" s="454"/>
      <c r="E3393" s="454"/>
      <c r="F3393" s="454"/>
      <c r="G3393" s="454"/>
      <c r="H3393" s="454"/>
      <c r="I3393" s="454"/>
      <c r="J3393" s="454"/>
      <c r="K3393" s="454"/>
      <c r="L3393" s="454"/>
      <c r="M3393" s="454"/>
      <c r="N3393" s="454"/>
      <c r="O3393" s="454"/>
      <c r="P3393" s="454"/>
      <c r="Q3393" s="454"/>
      <c r="R3393" s="454"/>
      <c r="S3393" s="454"/>
      <c r="T3393" s="454"/>
      <c r="U3393" s="454"/>
      <c r="V3393" s="33"/>
      <c r="W3393" s="57"/>
      <c r="X3393" s="86"/>
      <c r="Y3393" s="33"/>
      <c r="Z3393" s="36"/>
      <c r="AA3393" s="36"/>
      <c r="AD3393" s="33"/>
      <c r="AG3393" s="33"/>
      <c r="AH3393" s="43"/>
      <c r="AI3393" s="43"/>
      <c r="AJ3393" s="43"/>
      <c r="AK3393" s="43"/>
      <c r="AL3393" s="43"/>
      <c r="AM3393" s="43"/>
      <c r="AN3393" s="43"/>
      <c r="AO3393" s="43"/>
      <c r="AP3393" s="43"/>
      <c r="AQ3393" s="43"/>
      <c r="AR3393" s="43"/>
      <c r="AS3393" s="43"/>
      <c r="AT3393" s="43"/>
      <c r="AU3393" s="44"/>
      <c r="AV3393" s="33"/>
      <c r="AW3393" s="33"/>
      <c r="AX3393" s="33"/>
      <c r="AZ3393" s="141"/>
      <c r="BE3393" s="168"/>
      <c r="BF3393" s="168"/>
      <c r="BG3393" s="168"/>
      <c r="BH3393" s="168"/>
      <c r="BI3393" s="168"/>
      <c r="BJ3393" s="168"/>
      <c r="BK3393" s="168"/>
      <c r="BL3393" s="168"/>
      <c r="BM3393" s="168"/>
      <c r="DK3393" s="168"/>
      <c r="DL3393" s="168"/>
      <c r="DM3393" s="168"/>
      <c r="DN3393" s="168"/>
      <c r="DO3393" s="168"/>
      <c r="DP3393" s="168"/>
      <c r="DQ3393" s="168"/>
      <c r="DR3393" s="168"/>
      <c r="DS3393" s="168"/>
      <c r="DT3393" s="168"/>
      <c r="DU3393" s="168"/>
      <c r="DV3393" s="168"/>
      <c r="DW3393" s="168"/>
      <c r="DX3393" s="168"/>
      <c r="DY3393" s="168"/>
      <c r="DZ3393" s="168"/>
      <c r="EA3393" s="168"/>
      <c r="EB3393" s="168"/>
      <c r="EC3393" s="168"/>
      <c r="ED3393" s="168"/>
      <c r="EE3393" s="168"/>
      <c r="EF3393" s="168"/>
      <c r="EG3393" s="168"/>
      <c r="EH3393" s="168"/>
      <c r="EI3393" s="168"/>
      <c r="EJ3393" s="168"/>
      <c r="EK3393" s="168"/>
      <c r="EL3393" s="168"/>
      <c r="EM3393" s="168"/>
      <c r="EN3393" s="168"/>
      <c r="EO3393" s="168"/>
      <c r="EP3393" s="168"/>
      <c r="EQ3393" s="168"/>
      <c r="ER3393" s="168"/>
      <c r="ES3393" s="168"/>
      <c r="ET3393" s="168"/>
      <c r="EU3393" s="168"/>
      <c r="EV3393" s="168"/>
      <c r="EW3393" s="168"/>
      <c r="EX3393" s="168"/>
      <c r="EY3393" s="168"/>
      <c r="EZ3393" s="168"/>
      <c r="FA3393" s="168"/>
      <c r="FB3393" s="168"/>
      <c r="FC3393" s="168"/>
      <c r="FD3393" s="168"/>
    </row>
    <row r="3394" spans="1:160" s="5" customFormat="1" ht="45" customHeight="1" thickBot="1" x14ac:dyDescent="0.35">
      <c r="A3394" s="263" t="str">
        <f>+E3394</f>
        <v>NP 9</v>
      </c>
      <c r="B3394" s="264">
        <f>+U3418</f>
        <v>0</v>
      </c>
      <c r="C3394" s="265">
        <v>62</v>
      </c>
      <c r="D3394" s="165" t="s">
        <v>9</v>
      </c>
      <c r="E3394" s="180" t="s">
        <v>91</v>
      </c>
      <c r="F3394" s="455" t="s">
        <v>29</v>
      </c>
      <c r="G3394" s="456"/>
      <c r="H3394" s="532" t="s">
        <v>177</v>
      </c>
      <c r="I3394" s="457"/>
      <c r="J3394" s="457"/>
      <c r="K3394" s="457"/>
      <c r="L3394" s="457"/>
      <c r="M3394" s="458"/>
      <c r="N3394" s="459" t="s">
        <v>32</v>
      </c>
      <c r="O3394" s="460"/>
      <c r="P3394" s="461"/>
      <c r="Q3394" s="462" t="s">
        <v>10</v>
      </c>
      <c r="R3394" s="463"/>
      <c r="S3394" s="463"/>
      <c r="T3394" s="463"/>
      <c r="U3394" s="464"/>
      <c r="V3394" s="33"/>
      <c r="W3394" s="57"/>
      <c r="X3394" s="86"/>
      <c r="Y3394" s="33"/>
      <c r="Z3394" s="38"/>
      <c r="AA3394" s="38"/>
      <c r="AD3394" s="33"/>
      <c r="AG3394" s="33"/>
      <c r="AH3394" s="43"/>
      <c r="AI3394" s="43"/>
      <c r="AJ3394" s="43"/>
      <c r="AK3394" s="43"/>
      <c r="AL3394" s="43"/>
      <c r="AM3394" s="43"/>
      <c r="AN3394" s="43"/>
      <c r="AO3394" s="43"/>
      <c r="AP3394" s="43"/>
      <c r="AQ3394" s="43"/>
      <c r="AR3394" s="43"/>
      <c r="AS3394" s="43"/>
      <c r="AT3394" s="43"/>
      <c r="AU3394" s="44"/>
      <c r="AV3394" s="33"/>
      <c r="AW3394" s="33"/>
      <c r="AX3394" s="33"/>
      <c r="AZ3394" s="141"/>
      <c r="BE3394" s="168"/>
      <c r="BF3394" s="168"/>
      <c r="BG3394" s="168"/>
      <c r="BH3394" s="168"/>
      <c r="BI3394" s="168"/>
      <c r="BJ3394" s="168"/>
      <c r="BK3394" s="168"/>
      <c r="BL3394" s="168"/>
      <c r="BM3394" s="168"/>
      <c r="DK3394" s="168"/>
      <c r="DL3394" s="168"/>
      <c r="DM3394" s="168"/>
      <c r="DN3394" s="168"/>
      <c r="DO3394" s="168"/>
      <c r="DP3394" s="168"/>
      <c r="DQ3394" s="168"/>
      <c r="DR3394" s="168"/>
      <c r="DS3394" s="168"/>
      <c r="DT3394" s="168"/>
      <c r="DU3394" s="168"/>
      <c r="DV3394" s="168"/>
      <c r="DW3394" s="168"/>
      <c r="DX3394" s="168"/>
      <c r="DY3394" s="168"/>
      <c r="DZ3394" s="168"/>
      <c r="EA3394" s="168"/>
      <c r="EB3394" s="168"/>
      <c r="EC3394" s="168"/>
      <c r="ED3394" s="168"/>
      <c r="EE3394" s="168"/>
      <c r="EF3394" s="168"/>
      <c r="EG3394" s="168"/>
      <c r="EH3394" s="168"/>
      <c r="EI3394" s="168"/>
      <c r="EJ3394" s="168"/>
      <c r="EK3394" s="168"/>
      <c r="EL3394" s="168"/>
      <c r="EM3394" s="168"/>
      <c r="EN3394" s="168"/>
      <c r="EO3394" s="168"/>
      <c r="EP3394" s="168"/>
      <c r="EQ3394" s="168"/>
      <c r="ER3394" s="168"/>
      <c r="ES3394" s="168"/>
      <c r="ET3394" s="168"/>
      <c r="EU3394" s="168"/>
      <c r="EV3394" s="168"/>
      <c r="EW3394" s="168"/>
      <c r="EX3394" s="168"/>
      <c r="EY3394" s="168"/>
      <c r="EZ3394" s="168"/>
      <c r="FA3394" s="168"/>
      <c r="FB3394" s="168"/>
      <c r="FC3394" s="168"/>
      <c r="FD3394" s="168"/>
    </row>
    <row r="3395" spans="1:160" s="5" customFormat="1" ht="5.0999999999999996" customHeight="1" thickBot="1" x14ac:dyDescent="0.35">
      <c r="A3395" s="263"/>
      <c r="B3395" s="263"/>
      <c r="C3395" s="265"/>
      <c r="D3395" s="428"/>
      <c r="E3395" s="428"/>
      <c r="F3395" s="428"/>
      <c r="G3395" s="428"/>
      <c r="H3395" s="428"/>
      <c r="I3395" s="428"/>
      <c r="J3395" s="428"/>
      <c r="K3395" s="428"/>
      <c r="L3395" s="428"/>
      <c r="M3395" s="428"/>
      <c r="N3395" s="454"/>
      <c r="O3395" s="454"/>
      <c r="P3395" s="454"/>
      <c r="Q3395" s="454"/>
      <c r="R3395" s="454"/>
      <c r="S3395" s="454"/>
      <c r="T3395" s="454"/>
      <c r="U3395" s="454"/>
      <c r="V3395" s="33"/>
      <c r="W3395" s="57"/>
      <c r="X3395" s="86"/>
      <c r="Y3395" s="33"/>
      <c r="Z3395" s="76"/>
      <c r="AA3395" s="76"/>
      <c r="AD3395" s="33"/>
      <c r="AG3395" s="33"/>
      <c r="AH3395" s="43"/>
      <c r="AI3395" s="43"/>
      <c r="AJ3395" s="43"/>
      <c r="AK3395" s="43"/>
      <c r="AL3395" s="43"/>
      <c r="AM3395" s="43"/>
      <c r="AN3395" s="43"/>
      <c r="AO3395" s="43"/>
      <c r="AP3395" s="43"/>
      <c r="AQ3395" s="43"/>
      <c r="AR3395" s="43"/>
      <c r="AS3395" s="43"/>
      <c r="AT3395" s="43"/>
      <c r="AU3395" s="44"/>
      <c r="AV3395" s="33"/>
      <c r="AW3395" s="33"/>
      <c r="AX3395" s="33"/>
      <c r="AZ3395" s="141"/>
      <c r="BE3395" s="168"/>
      <c r="BF3395" s="168"/>
      <c r="BG3395" s="168"/>
      <c r="BH3395" s="168"/>
      <c r="BI3395" s="168"/>
      <c r="BJ3395" s="168"/>
      <c r="BK3395" s="168"/>
      <c r="BL3395" s="168"/>
      <c r="BM3395" s="168"/>
      <c r="DK3395" s="168"/>
      <c r="DL3395" s="168"/>
      <c r="DM3395" s="168"/>
      <c r="DN3395" s="168"/>
      <c r="DO3395" s="168"/>
      <c r="DP3395" s="168"/>
      <c r="DQ3395" s="168"/>
      <c r="DR3395" s="168"/>
      <c r="DS3395" s="168"/>
      <c r="DT3395" s="168"/>
      <c r="DU3395" s="168"/>
      <c r="DV3395" s="168"/>
      <c r="DW3395" s="168"/>
      <c r="DX3395" s="168"/>
      <c r="DY3395" s="168"/>
      <c r="DZ3395" s="168"/>
      <c r="EA3395" s="168"/>
      <c r="EB3395" s="168"/>
      <c r="EC3395" s="168"/>
      <c r="ED3395" s="168"/>
      <c r="EE3395" s="168"/>
      <c r="EF3395" s="168"/>
      <c r="EG3395" s="168"/>
      <c r="EH3395" s="168"/>
      <c r="EI3395" s="168"/>
      <c r="EJ3395" s="168"/>
      <c r="EK3395" s="168"/>
      <c r="EL3395" s="168"/>
      <c r="EM3395" s="168"/>
      <c r="EN3395" s="168"/>
      <c r="EO3395" s="168"/>
      <c r="EP3395" s="168"/>
      <c r="EQ3395" s="168"/>
      <c r="ER3395" s="168"/>
      <c r="ES3395" s="168"/>
      <c r="ET3395" s="168"/>
      <c r="EU3395" s="168"/>
      <c r="EV3395" s="168"/>
      <c r="EW3395" s="168"/>
      <c r="EX3395" s="168"/>
      <c r="EY3395" s="168"/>
      <c r="EZ3395" s="168"/>
      <c r="FA3395" s="168"/>
      <c r="FB3395" s="168"/>
      <c r="FC3395" s="168"/>
      <c r="FD3395" s="168"/>
    </row>
    <row r="3396" spans="1:160" s="5" customFormat="1" ht="24.9" customHeight="1" x14ac:dyDescent="0.3">
      <c r="A3396" s="263"/>
      <c r="B3396" s="263"/>
      <c r="C3396" s="265"/>
      <c r="D3396" s="465" t="s">
        <v>30</v>
      </c>
      <c r="E3396" s="466"/>
      <c r="F3396" s="466"/>
      <c r="G3396" s="466"/>
      <c r="H3396" s="466"/>
      <c r="I3396" s="466"/>
      <c r="J3396" s="466"/>
      <c r="K3396" s="466"/>
      <c r="L3396" s="466"/>
      <c r="M3396" s="467"/>
      <c r="N3396" s="468" t="s">
        <v>11</v>
      </c>
      <c r="O3396" s="470" t="s">
        <v>12</v>
      </c>
      <c r="P3396" s="471"/>
      <c r="Q3396" s="474" t="s">
        <v>13</v>
      </c>
      <c r="R3396" s="475"/>
      <c r="S3396" s="476"/>
      <c r="T3396" s="477" t="s">
        <v>27</v>
      </c>
      <c r="U3396" s="479" t="s">
        <v>28</v>
      </c>
      <c r="V3396" s="33"/>
      <c r="W3396" s="57"/>
      <c r="X3396" s="86"/>
      <c r="Y3396" s="33"/>
      <c r="Z3396" s="76"/>
      <c r="AA3396" s="76"/>
      <c r="AD3396" s="33"/>
      <c r="AG3396" s="33"/>
      <c r="AH3396" s="43"/>
      <c r="AI3396" s="43"/>
      <c r="AJ3396" s="43"/>
      <c r="AK3396" s="43"/>
      <c r="AL3396" s="43"/>
      <c r="AM3396" s="43"/>
      <c r="AN3396" s="43"/>
      <c r="AO3396" s="43"/>
      <c r="AP3396" s="43"/>
      <c r="AQ3396" s="43"/>
      <c r="AR3396" s="43"/>
      <c r="AS3396" s="43"/>
      <c r="AT3396" s="43"/>
      <c r="AU3396" s="44"/>
      <c r="AV3396" s="33"/>
      <c r="AW3396" s="33"/>
      <c r="AX3396" s="33"/>
      <c r="AZ3396" s="141"/>
      <c r="BE3396" s="168"/>
      <c r="BF3396" s="168"/>
      <c r="BG3396" s="168"/>
      <c r="BH3396" s="168"/>
      <c r="BI3396" s="168"/>
      <c r="BJ3396" s="168"/>
      <c r="BK3396" s="168"/>
      <c r="BL3396" s="168"/>
      <c r="BM3396" s="168"/>
      <c r="DK3396" s="168"/>
      <c r="DL3396" s="168"/>
      <c r="DM3396" s="168"/>
      <c r="DN3396" s="168"/>
      <c r="DO3396" s="168"/>
      <c r="DP3396" s="168"/>
      <c r="DQ3396" s="168"/>
      <c r="DR3396" s="168"/>
      <c r="DS3396" s="168"/>
      <c r="DT3396" s="168"/>
      <c r="DU3396" s="168"/>
      <c r="DV3396" s="168"/>
      <c r="DW3396" s="168"/>
      <c r="DX3396" s="168"/>
      <c r="DY3396" s="168"/>
      <c r="DZ3396" s="168"/>
      <c r="EA3396" s="168"/>
      <c r="EB3396" s="168"/>
      <c r="EC3396" s="168"/>
      <c r="ED3396" s="168"/>
      <c r="EE3396" s="168"/>
      <c r="EF3396" s="168"/>
      <c r="EG3396" s="168"/>
      <c r="EH3396" s="168"/>
      <c r="EI3396" s="168"/>
      <c r="EJ3396" s="168"/>
      <c r="EK3396" s="168"/>
      <c r="EL3396" s="168"/>
      <c r="EM3396" s="168"/>
      <c r="EN3396" s="168"/>
      <c r="EO3396" s="168"/>
      <c r="EP3396" s="168"/>
      <c r="EQ3396" s="168"/>
      <c r="ER3396" s="168"/>
      <c r="ES3396" s="168"/>
      <c r="ET3396" s="168"/>
      <c r="EU3396" s="168"/>
      <c r="EV3396" s="168"/>
      <c r="EW3396" s="168"/>
      <c r="EX3396" s="168"/>
      <c r="EY3396" s="168"/>
      <c r="EZ3396" s="168"/>
      <c r="FA3396" s="168"/>
      <c r="FB3396" s="168"/>
      <c r="FC3396" s="168"/>
      <c r="FD3396" s="168"/>
    </row>
    <row r="3397" spans="1:160" s="5" customFormat="1" ht="24.9" customHeight="1" x14ac:dyDescent="0.3">
      <c r="A3397" s="263"/>
      <c r="B3397" s="263"/>
      <c r="C3397" s="265"/>
      <c r="D3397" s="481"/>
      <c r="E3397" s="482"/>
      <c r="F3397" s="482"/>
      <c r="G3397" s="482"/>
      <c r="H3397" s="482"/>
      <c r="I3397" s="482"/>
      <c r="J3397" s="482"/>
      <c r="K3397" s="482"/>
      <c r="L3397" s="482"/>
      <c r="M3397" s="483"/>
      <c r="N3397" s="469"/>
      <c r="O3397" s="472"/>
      <c r="P3397" s="473"/>
      <c r="Q3397" s="7" t="s">
        <v>14</v>
      </c>
      <c r="R3397" s="7" t="s">
        <v>15</v>
      </c>
      <c r="S3397" s="7" t="s">
        <v>26</v>
      </c>
      <c r="T3397" s="478"/>
      <c r="U3397" s="480"/>
      <c r="V3397" s="33"/>
      <c r="W3397" s="57"/>
      <c r="X3397" s="86"/>
      <c r="Y3397" s="33"/>
      <c r="Z3397" s="77"/>
      <c r="AA3397" s="77"/>
      <c r="AD3397" s="33"/>
      <c r="AG3397" s="33"/>
      <c r="AH3397" s="43"/>
      <c r="AI3397" s="43"/>
      <c r="AJ3397" s="43"/>
      <c r="AK3397" s="43"/>
      <c r="AL3397" s="43"/>
      <c r="AM3397" s="43"/>
      <c r="AN3397" s="43"/>
      <c r="AO3397" s="43"/>
      <c r="AP3397" s="43"/>
      <c r="AQ3397" s="43"/>
      <c r="AR3397" s="43"/>
      <c r="AS3397" s="43"/>
      <c r="AT3397" s="43"/>
      <c r="AU3397" s="44"/>
      <c r="AV3397" s="33"/>
      <c r="AW3397" s="33"/>
      <c r="AX3397" s="33"/>
      <c r="AZ3397" s="141"/>
      <c r="BE3397" s="168"/>
      <c r="BF3397" s="168"/>
      <c r="BG3397" s="168"/>
      <c r="BH3397" s="168"/>
      <c r="BI3397" s="168"/>
      <c r="BJ3397" s="168"/>
      <c r="BK3397" s="168"/>
      <c r="BL3397" s="168"/>
      <c r="BM3397" s="168"/>
      <c r="DK3397" s="168"/>
      <c r="DL3397" s="168"/>
      <c r="DM3397" s="168"/>
      <c r="DN3397" s="168"/>
      <c r="DO3397" s="168"/>
      <c r="DP3397" s="168"/>
      <c r="DQ3397" s="168"/>
      <c r="DR3397" s="168"/>
      <c r="DS3397" s="168"/>
      <c r="DT3397" s="168"/>
      <c r="DU3397" s="168"/>
      <c r="DV3397" s="168"/>
      <c r="DW3397" s="168"/>
      <c r="DX3397" s="168"/>
      <c r="DY3397" s="168"/>
      <c r="DZ3397" s="168"/>
      <c r="EA3397" s="168"/>
      <c r="EB3397" s="168"/>
      <c r="EC3397" s="168"/>
      <c r="ED3397" s="168"/>
      <c r="EE3397" s="168"/>
      <c r="EF3397" s="168"/>
      <c r="EG3397" s="168"/>
      <c r="EH3397" s="168"/>
      <c r="EI3397" s="168"/>
      <c r="EJ3397" s="168"/>
      <c r="EK3397" s="168"/>
      <c r="EL3397" s="168"/>
      <c r="EM3397" s="168"/>
      <c r="EN3397" s="168"/>
      <c r="EO3397" s="168"/>
      <c r="EP3397" s="168"/>
      <c r="EQ3397" s="168"/>
      <c r="ER3397" s="168"/>
      <c r="ES3397" s="168"/>
      <c r="ET3397" s="168"/>
      <c r="EU3397" s="168"/>
      <c r="EV3397" s="168"/>
      <c r="EW3397" s="168"/>
      <c r="EX3397" s="168"/>
      <c r="EY3397" s="168"/>
      <c r="EZ3397" s="168"/>
      <c r="FA3397" s="168"/>
      <c r="FB3397" s="168"/>
      <c r="FC3397" s="168"/>
      <c r="FD3397" s="168"/>
    </row>
    <row r="3398" spans="1:160" s="5" customFormat="1" ht="24.9" customHeight="1" x14ac:dyDescent="0.3">
      <c r="A3398" s="263"/>
      <c r="B3398" s="263"/>
      <c r="C3398" s="265"/>
      <c r="D3398" s="481"/>
      <c r="E3398" s="482"/>
      <c r="F3398" s="482"/>
      <c r="G3398" s="482"/>
      <c r="H3398" s="482"/>
      <c r="I3398" s="482"/>
      <c r="J3398" s="482"/>
      <c r="K3398" s="482"/>
      <c r="L3398" s="482"/>
      <c r="M3398" s="483"/>
      <c r="N3398" s="16"/>
      <c r="O3398" s="412"/>
      <c r="P3398" s="413"/>
      <c r="Q3398" s="8"/>
      <c r="R3398" s="8"/>
      <c r="S3398" s="8"/>
      <c r="T3398" s="9"/>
      <c r="U3398" s="17"/>
      <c r="V3398" s="33"/>
      <c r="W3398" s="57"/>
      <c r="X3398" s="86"/>
      <c r="Y3398" s="33">
        <f>+C3394</f>
        <v>62</v>
      </c>
      <c r="Z3398" s="41">
        <f>+SUMIF($N3398:$N3417,$Z$16,$U3398:$U3417)</f>
        <v>0</v>
      </c>
      <c r="AA3398" s="41">
        <f>+SUMIF($N3398:$N3417,$AA$16,$U3398:$U3417)</f>
        <v>0</v>
      </c>
      <c r="AB3398" s="41">
        <f>+SUMIF($N3398:$N3417,$AB$16,$U3398:$U3417)</f>
        <v>0</v>
      </c>
      <c r="AC3398" s="41">
        <f>+SUMIF($N3398:$N3417,$AC$16,$U3398:$U3417)</f>
        <v>0</v>
      </c>
      <c r="AD3398" s="41">
        <f>+SUMIF($N3398:$N3417,$AD$16,$U3398:$U3417)</f>
        <v>0</v>
      </c>
      <c r="AE3398" s="41">
        <f>+SUMIF($N3398:$N3417,$AE$16,$U3398:$U3417)</f>
        <v>0</v>
      </c>
      <c r="AF3398" s="41">
        <f>+SUMIF($N3398:$N3417,$AF$16,$U3398:$U3417)</f>
        <v>0</v>
      </c>
      <c r="AG3398" s="41">
        <f>+SUMIF($N3398:$N3417,$AG$16,$U3398:$U3417)</f>
        <v>0</v>
      </c>
      <c r="AH3398" s="41">
        <f>+SUMIF($N3398:$N3417,$AH$16,$U3398:$U3417)</f>
        <v>0</v>
      </c>
      <c r="AI3398" s="41">
        <f>+SUMIF($N3398:$N3417,$AI$16,$U3398:$U3417)</f>
        <v>0</v>
      </c>
      <c r="AJ3398" s="41">
        <f>+SUMIF($N3398:$N3417,$AJ$16,$U3398:$U3417)</f>
        <v>0</v>
      </c>
      <c r="AK3398" s="41">
        <f>+SUMIF($N3398:$N3417,$AK$16,$U3398:$U3417)</f>
        <v>0</v>
      </c>
      <c r="AL3398" s="41">
        <f>+SUMIF($N3398:$N3417,$AL$16,$U3398:$U3417)</f>
        <v>0</v>
      </c>
      <c r="AM3398" s="41">
        <f>+SUMIF($N3398:$N3417,$AM$16,$U3398:$U3417)</f>
        <v>0</v>
      </c>
      <c r="AN3398" s="41">
        <f>+SUMIF($N3398:$N3417,$AN$16,$U3398:$U3417)</f>
        <v>0</v>
      </c>
      <c r="AO3398" s="41">
        <f>+SUMIF($N3398:$N3417,$AO$16,$U3398:$U3417)</f>
        <v>0</v>
      </c>
      <c r="AP3398" s="41">
        <f>+SUMIF($N3398:$N3417,$AP$16,$U3398:$U3417)</f>
        <v>0</v>
      </c>
      <c r="AQ3398" s="41">
        <f>+SUMIF($N3398:$N3417,$AQ$16,$U3398:$U3417)</f>
        <v>0</v>
      </c>
      <c r="AR3398" s="41">
        <f>+SUMIF($N3398:$N3417,$AR$16,$U3398:$U3417)</f>
        <v>0</v>
      </c>
      <c r="AS3398" s="43"/>
      <c r="AT3398" s="43"/>
      <c r="AU3398" s="44"/>
      <c r="AV3398" s="33"/>
      <c r="AW3398" s="33"/>
      <c r="AX3398" s="33"/>
      <c r="AZ3398" s="141"/>
      <c r="BE3398" s="168"/>
      <c r="BF3398" s="168"/>
      <c r="BG3398" s="168"/>
      <c r="BH3398" s="168"/>
      <c r="BI3398" s="168"/>
      <c r="BJ3398" s="168"/>
      <c r="BK3398" s="168"/>
      <c r="BL3398" s="168"/>
      <c r="BM3398" s="168"/>
      <c r="DK3398" s="168"/>
      <c r="DL3398" s="168"/>
      <c r="DM3398" s="168"/>
      <c r="DN3398" s="168"/>
      <c r="DO3398" s="168"/>
      <c r="DP3398" s="168"/>
      <c r="DQ3398" s="168"/>
      <c r="DR3398" s="168"/>
      <c r="DS3398" s="168"/>
      <c r="DT3398" s="168"/>
      <c r="DU3398" s="168"/>
      <c r="DV3398" s="168"/>
      <c r="DW3398" s="168"/>
      <c r="DX3398" s="168"/>
      <c r="DY3398" s="168"/>
      <c r="DZ3398" s="168"/>
      <c r="EA3398" s="168"/>
      <c r="EB3398" s="168"/>
      <c r="EC3398" s="168"/>
      <c r="ED3398" s="168"/>
      <c r="EE3398" s="168"/>
      <c r="EF3398" s="168"/>
      <c r="EG3398" s="168"/>
      <c r="EH3398" s="168"/>
      <c r="EI3398" s="168"/>
      <c r="EJ3398" s="168"/>
      <c r="EK3398" s="168"/>
      <c r="EL3398" s="168"/>
      <c r="EM3398" s="168"/>
      <c r="EN3398" s="168"/>
      <c r="EO3398" s="168"/>
      <c r="EP3398" s="168"/>
      <c r="EQ3398" s="168"/>
      <c r="ER3398" s="168"/>
      <c r="ES3398" s="168"/>
      <c r="ET3398" s="168"/>
      <c r="EU3398" s="168"/>
      <c r="EV3398" s="168"/>
      <c r="EW3398" s="168"/>
      <c r="EX3398" s="168"/>
      <c r="EY3398" s="168"/>
      <c r="EZ3398" s="168"/>
      <c r="FA3398" s="168"/>
      <c r="FB3398" s="168"/>
      <c r="FC3398" s="168"/>
      <c r="FD3398" s="168"/>
    </row>
    <row r="3399" spans="1:160" s="5" customFormat="1" ht="24.9" customHeight="1" x14ac:dyDescent="0.3">
      <c r="A3399" s="263"/>
      <c r="B3399" s="263"/>
      <c r="C3399" s="265"/>
      <c r="D3399" s="481"/>
      <c r="E3399" s="482"/>
      <c r="F3399" s="482"/>
      <c r="G3399" s="482"/>
      <c r="H3399" s="482"/>
      <c r="I3399" s="482"/>
      <c r="J3399" s="482"/>
      <c r="K3399" s="482"/>
      <c r="L3399" s="482"/>
      <c r="M3399" s="483"/>
      <c r="N3399" s="16"/>
      <c r="O3399" s="412"/>
      <c r="P3399" s="413"/>
      <c r="Q3399" s="8"/>
      <c r="R3399" s="8"/>
      <c r="S3399" s="8"/>
      <c r="T3399" s="9"/>
      <c r="U3399" s="17"/>
      <c r="V3399" s="33"/>
      <c r="W3399" s="57"/>
      <c r="X3399" s="86"/>
      <c r="Y3399" s="33"/>
      <c r="Z3399" s="36"/>
      <c r="AA3399" s="36"/>
      <c r="AD3399" s="33"/>
      <c r="AG3399" s="33"/>
      <c r="AH3399" s="43"/>
      <c r="AI3399" s="43"/>
      <c r="AJ3399" s="43"/>
      <c r="AK3399" s="43"/>
      <c r="AL3399" s="43"/>
      <c r="AM3399" s="43"/>
      <c r="AN3399" s="43"/>
      <c r="AO3399" s="43"/>
      <c r="AP3399" s="43"/>
      <c r="AQ3399" s="43"/>
      <c r="AR3399" s="43"/>
      <c r="AS3399" s="43"/>
      <c r="AT3399" s="43"/>
      <c r="AU3399" s="44"/>
      <c r="AV3399" s="33"/>
      <c r="AW3399" s="33"/>
      <c r="AX3399" s="33"/>
      <c r="AZ3399" s="141"/>
      <c r="BE3399" s="168"/>
      <c r="BF3399" s="168"/>
      <c r="BG3399" s="168"/>
      <c r="BH3399" s="168"/>
      <c r="BI3399" s="168"/>
      <c r="BJ3399" s="168"/>
      <c r="BK3399" s="168"/>
      <c r="BL3399" s="168"/>
      <c r="BM3399" s="168"/>
      <c r="DK3399" s="168"/>
      <c r="DL3399" s="168"/>
      <c r="DM3399" s="168"/>
      <c r="DN3399" s="168"/>
      <c r="DO3399" s="168"/>
      <c r="DP3399" s="168"/>
      <c r="DQ3399" s="168"/>
      <c r="DR3399" s="168"/>
      <c r="DS3399" s="168"/>
      <c r="DT3399" s="168"/>
      <c r="DU3399" s="168"/>
      <c r="DV3399" s="168"/>
      <c r="DW3399" s="168"/>
      <c r="DX3399" s="168"/>
      <c r="DY3399" s="168"/>
      <c r="DZ3399" s="168"/>
      <c r="EA3399" s="168"/>
      <c r="EB3399" s="168"/>
      <c r="EC3399" s="168"/>
      <c r="ED3399" s="168"/>
      <c r="EE3399" s="168"/>
      <c r="EF3399" s="168"/>
      <c r="EG3399" s="168"/>
      <c r="EH3399" s="168"/>
      <c r="EI3399" s="168"/>
      <c r="EJ3399" s="168"/>
      <c r="EK3399" s="168"/>
      <c r="EL3399" s="168"/>
      <c r="EM3399" s="168"/>
      <c r="EN3399" s="168"/>
      <c r="EO3399" s="168"/>
      <c r="EP3399" s="168"/>
      <c r="EQ3399" s="168"/>
      <c r="ER3399" s="168"/>
      <c r="ES3399" s="168"/>
      <c r="ET3399" s="168"/>
      <c r="EU3399" s="168"/>
      <c r="EV3399" s="168"/>
      <c r="EW3399" s="168"/>
      <c r="EX3399" s="168"/>
      <c r="EY3399" s="168"/>
      <c r="EZ3399" s="168"/>
      <c r="FA3399" s="168"/>
      <c r="FB3399" s="168"/>
      <c r="FC3399" s="168"/>
      <c r="FD3399" s="168"/>
    </row>
    <row r="3400" spans="1:160" s="5" customFormat="1" ht="24.9" customHeight="1" x14ac:dyDescent="0.3">
      <c r="A3400" s="263"/>
      <c r="B3400" s="263"/>
      <c r="C3400" s="265"/>
      <c r="D3400" s="481"/>
      <c r="E3400" s="482"/>
      <c r="F3400" s="482"/>
      <c r="G3400" s="482"/>
      <c r="H3400" s="482"/>
      <c r="I3400" s="482"/>
      <c r="J3400" s="482"/>
      <c r="K3400" s="482"/>
      <c r="L3400" s="482"/>
      <c r="M3400" s="483"/>
      <c r="N3400" s="16"/>
      <c r="O3400" s="412"/>
      <c r="P3400" s="413"/>
      <c r="Q3400" s="8"/>
      <c r="R3400" s="8"/>
      <c r="S3400" s="8"/>
      <c r="T3400" s="9"/>
      <c r="U3400" s="17"/>
      <c r="V3400" s="33"/>
      <c r="W3400" s="57"/>
      <c r="X3400" s="86"/>
      <c r="Y3400" s="33"/>
      <c r="Z3400" s="36"/>
      <c r="AA3400" s="36"/>
      <c r="AD3400" s="33"/>
      <c r="AG3400" s="33"/>
      <c r="AH3400" s="43"/>
      <c r="AI3400" s="43"/>
      <c r="AJ3400" s="43"/>
      <c r="AK3400" s="43"/>
      <c r="AL3400" s="43"/>
      <c r="AM3400" s="43"/>
      <c r="AN3400" s="43"/>
      <c r="AO3400" s="43"/>
      <c r="AP3400" s="43"/>
      <c r="AQ3400" s="43"/>
      <c r="AR3400" s="43"/>
      <c r="AS3400" s="43"/>
      <c r="AT3400" s="43"/>
      <c r="AU3400" s="44"/>
      <c r="AV3400" s="33"/>
      <c r="AW3400" s="33"/>
      <c r="AX3400" s="33"/>
      <c r="AZ3400" s="141"/>
      <c r="BE3400" s="168"/>
      <c r="BF3400" s="168"/>
      <c r="BG3400" s="168"/>
      <c r="BH3400" s="168"/>
      <c r="BI3400" s="168"/>
      <c r="BJ3400" s="168"/>
      <c r="BK3400" s="168"/>
      <c r="BL3400" s="168"/>
      <c r="BM3400" s="168"/>
      <c r="DK3400" s="168"/>
      <c r="DL3400" s="168"/>
      <c r="DM3400" s="168"/>
      <c r="DN3400" s="168"/>
      <c r="DO3400" s="168"/>
      <c r="DP3400" s="168"/>
      <c r="DQ3400" s="168"/>
      <c r="DR3400" s="168"/>
      <c r="DS3400" s="168"/>
      <c r="DT3400" s="168"/>
      <c r="DU3400" s="168"/>
      <c r="DV3400" s="168"/>
      <c r="DW3400" s="168"/>
      <c r="DX3400" s="168"/>
      <c r="DY3400" s="168"/>
      <c r="DZ3400" s="168"/>
      <c r="EA3400" s="168"/>
      <c r="EB3400" s="168"/>
      <c r="EC3400" s="168"/>
      <c r="ED3400" s="168"/>
      <c r="EE3400" s="168"/>
      <c r="EF3400" s="168"/>
      <c r="EG3400" s="168"/>
      <c r="EH3400" s="168"/>
      <c r="EI3400" s="168"/>
      <c r="EJ3400" s="168"/>
      <c r="EK3400" s="168"/>
      <c r="EL3400" s="168"/>
      <c r="EM3400" s="168"/>
      <c r="EN3400" s="168"/>
      <c r="EO3400" s="168"/>
      <c r="EP3400" s="168"/>
      <c r="EQ3400" s="168"/>
      <c r="ER3400" s="168"/>
      <c r="ES3400" s="168"/>
      <c r="ET3400" s="168"/>
      <c r="EU3400" s="168"/>
      <c r="EV3400" s="168"/>
      <c r="EW3400" s="168"/>
      <c r="EX3400" s="168"/>
      <c r="EY3400" s="168"/>
      <c r="EZ3400" s="168"/>
      <c r="FA3400" s="168"/>
      <c r="FB3400" s="168"/>
      <c r="FC3400" s="168"/>
      <c r="FD3400" s="168"/>
    </row>
    <row r="3401" spans="1:160" s="5" customFormat="1" ht="24.9" customHeight="1" x14ac:dyDescent="0.3">
      <c r="A3401" s="263"/>
      <c r="B3401" s="263"/>
      <c r="C3401" s="265"/>
      <c r="D3401" s="481"/>
      <c r="E3401" s="482"/>
      <c r="F3401" s="482"/>
      <c r="G3401" s="482"/>
      <c r="H3401" s="482"/>
      <c r="I3401" s="482"/>
      <c r="J3401" s="482"/>
      <c r="K3401" s="482"/>
      <c r="L3401" s="482"/>
      <c r="M3401" s="483"/>
      <c r="N3401" s="16"/>
      <c r="O3401" s="412"/>
      <c r="P3401" s="413"/>
      <c r="Q3401" s="8"/>
      <c r="R3401" s="8"/>
      <c r="S3401" s="8"/>
      <c r="T3401" s="9"/>
      <c r="U3401" s="17"/>
      <c r="V3401" s="33"/>
      <c r="W3401" s="57"/>
      <c r="X3401" s="86"/>
      <c r="Y3401" s="33"/>
      <c r="Z3401" s="36"/>
      <c r="AA3401" s="36"/>
      <c r="AD3401" s="33"/>
      <c r="AG3401" s="33"/>
      <c r="AH3401" s="43"/>
      <c r="AI3401" s="43"/>
      <c r="AJ3401" s="43"/>
      <c r="AK3401" s="43"/>
      <c r="AL3401" s="43"/>
      <c r="AM3401" s="43"/>
      <c r="AN3401" s="43"/>
      <c r="AO3401" s="43"/>
      <c r="AP3401" s="43"/>
      <c r="AQ3401" s="43"/>
      <c r="AR3401" s="43"/>
      <c r="AS3401" s="43"/>
      <c r="AT3401" s="43"/>
      <c r="AU3401" s="44"/>
      <c r="AV3401" s="33"/>
      <c r="AW3401" s="33"/>
      <c r="AX3401" s="33"/>
      <c r="AZ3401" s="141"/>
      <c r="BE3401" s="168"/>
      <c r="BF3401" s="168"/>
      <c r="BG3401" s="168"/>
      <c r="BH3401" s="168"/>
      <c r="BI3401" s="168"/>
      <c r="BJ3401" s="168"/>
      <c r="BK3401" s="168"/>
      <c r="BL3401" s="168"/>
      <c r="BM3401" s="168"/>
      <c r="DK3401" s="168"/>
      <c r="DL3401" s="168"/>
      <c r="DM3401" s="168"/>
      <c r="DN3401" s="168"/>
      <c r="DO3401" s="168"/>
      <c r="DP3401" s="168"/>
      <c r="DQ3401" s="168"/>
      <c r="DR3401" s="168"/>
      <c r="DS3401" s="168"/>
      <c r="DT3401" s="168"/>
      <c r="DU3401" s="168"/>
      <c r="DV3401" s="168"/>
      <c r="DW3401" s="168"/>
      <c r="DX3401" s="168"/>
      <c r="DY3401" s="168"/>
      <c r="DZ3401" s="168"/>
      <c r="EA3401" s="168"/>
      <c r="EB3401" s="168"/>
      <c r="EC3401" s="168"/>
      <c r="ED3401" s="168"/>
      <c r="EE3401" s="168"/>
      <c r="EF3401" s="168"/>
      <c r="EG3401" s="168"/>
      <c r="EH3401" s="168"/>
      <c r="EI3401" s="168"/>
      <c r="EJ3401" s="168"/>
      <c r="EK3401" s="168"/>
      <c r="EL3401" s="168"/>
      <c r="EM3401" s="168"/>
      <c r="EN3401" s="168"/>
      <c r="EO3401" s="168"/>
      <c r="EP3401" s="168"/>
      <c r="EQ3401" s="168"/>
      <c r="ER3401" s="168"/>
      <c r="ES3401" s="168"/>
      <c r="ET3401" s="168"/>
      <c r="EU3401" s="168"/>
      <c r="EV3401" s="168"/>
      <c r="EW3401" s="168"/>
      <c r="EX3401" s="168"/>
      <c r="EY3401" s="168"/>
      <c r="EZ3401" s="168"/>
      <c r="FA3401" s="168"/>
      <c r="FB3401" s="168"/>
      <c r="FC3401" s="168"/>
      <c r="FD3401" s="168"/>
    </row>
    <row r="3402" spans="1:160" s="5" customFormat="1" ht="24.9" customHeight="1" x14ac:dyDescent="0.3">
      <c r="A3402" s="263"/>
      <c r="B3402" s="263"/>
      <c r="C3402" s="265"/>
      <c r="D3402" s="481"/>
      <c r="E3402" s="482"/>
      <c r="F3402" s="482"/>
      <c r="G3402" s="482"/>
      <c r="H3402" s="482"/>
      <c r="I3402" s="482"/>
      <c r="J3402" s="482"/>
      <c r="K3402" s="482"/>
      <c r="L3402" s="482"/>
      <c r="M3402" s="483"/>
      <c r="N3402" s="16"/>
      <c r="O3402" s="412"/>
      <c r="P3402" s="413"/>
      <c r="Q3402" s="8"/>
      <c r="R3402" s="8"/>
      <c r="S3402" s="8"/>
      <c r="T3402" s="9"/>
      <c r="U3402" s="17"/>
      <c r="V3402" s="33"/>
      <c r="W3402" s="57"/>
      <c r="X3402" s="86"/>
      <c r="Y3402" s="33"/>
      <c r="Z3402" s="36"/>
      <c r="AA3402" s="36"/>
      <c r="AD3402" s="33"/>
      <c r="AG3402" s="33"/>
      <c r="AH3402" s="43"/>
      <c r="AI3402" s="43"/>
      <c r="AJ3402" s="43"/>
      <c r="AK3402" s="43"/>
      <c r="AL3402" s="43"/>
      <c r="AM3402" s="43"/>
      <c r="AN3402" s="43"/>
      <c r="AO3402" s="43"/>
      <c r="AP3402" s="43"/>
      <c r="AQ3402" s="43"/>
      <c r="AR3402" s="43"/>
      <c r="AS3402" s="43"/>
      <c r="AT3402" s="43"/>
      <c r="AU3402" s="44"/>
      <c r="AV3402" s="33"/>
      <c r="AW3402" s="33"/>
      <c r="AX3402" s="33"/>
      <c r="AZ3402" s="141"/>
      <c r="BE3402" s="168"/>
      <c r="BF3402" s="168"/>
      <c r="BG3402" s="168"/>
      <c r="BH3402" s="168"/>
      <c r="BI3402" s="168"/>
      <c r="BJ3402" s="168"/>
      <c r="BK3402" s="168"/>
      <c r="BL3402" s="168"/>
      <c r="BM3402" s="168"/>
      <c r="DK3402" s="168"/>
      <c r="DL3402" s="168"/>
      <c r="DM3402" s="168"/>
      <c r="DN3402" s="168"/>
      <c r="DO3402" s="168"/>
      <c r="DP3402" s="168"/>
      <c r="DQ3402" s="168"/>
      <c r="DR3402" s="168"/>
      <c r="DS3402" s="168"/>
      <c r="DT3402" s="168"/>
      <c r="DU3402" s="168"/>
      <c r="DV3402" s="168"/>
      <c r="DW3402" s="168"/>
      <c r="DX3402" s="168"/>
      <c r="DY3402" s="168"/>
      <c r="DZ3402" s="168"/>
      <c r="EA3402" s="168"/>
      <c r="EB3402" s="168"/>
      <c r="EC3402" s="168"/>
      <c r="ED3402" s="168"/>
      <c r="EE3402" s="168"/>
      <c r="EF3402" s="168"/>
      <c r="EG3402" s="168"/>
      <c r="EH3402" s="168"/>
      <c r="EI3402" s="168"/>
      <c r="EJ3402" s="168"/>
      <c r="EK3402" s="168"/>
      <c r="EL3402" s="168"/>
      <c r="EM3402" s="168"/>
      <c r="EN3402" s="168"/>
      <c r="EO3402" s="168"/>
      <c r="EP3402" s="168"/>
      <c r="EQ3402" s="168"/>
      <c r="ER3402" s="168"/>
      <c r="ES3402" s="168"/>
      <c r="ET3402" s="168"/>
      <c r="EU3402" s="168"/>
      <c r="EV3402" s="168"/>
      <c r="EW3402" s="168"/>
      <c r="EX3402" s="168"/>
      <c r="EY3402" s="168"/>
      <c r="EZ3402" s="168"/>
      <c r="FA3402" s="168"/>
      <c r="FB3402" s="168"/>
      <c r="FC3402" s="168"/>
      <c r="FD3402" s="168"/>
    </row>
    <row r="3403" spans="1:160" s="5" customFormat="1" ht="24.9" customHeight="1" x14ac:dyDescent="0.3">
      <c r="A3403" s="263"/>
      <c r="B3403" s="263"/>
      <c r="C3403" s="265"/>
      <c r="D3403" s="481"/>
      <c r="E3403" s="482"/>
      <c r="F3403" s="482"/>
      <c r="G3403" s="482"/>
      <c r="H3403" s="482"/>
      <c r="I3403" s="482"/>
      <c r="J3403" s="482"/>
      <c r="K3403" s="482"/>
      <c r="L3403" s="482"/>
      <c r="M3403" s="483"/>
      <c r="N3403" s="16"/>
      <c r="O3403" s="412"/>
      <c r="P3403" s="413"/>
      <c r="Q3403" s="8"/>
      <c r="R3403" s="8"/>
      <c r="S3403" s="8"/>
      <c r="T3403" s="9"/>
      <c r="U3403" s="17"/>
      <c r="V3403" s="33"/>
      <c r="W3403" s="57"/>
      <c r="X3403" s="86"/>
      <c r="Y3403" s="33"/>
      <c r="Z3403" s="36"/>
      <c r="AA3403" s="36"/>
      <c r="AD3403" s="33"/>
      <c r="AG3403" s="33"/>
      <c r="AH3403" s="43"/>
      <c r="AI3403" s="43"/>
      <c r="AJ3403" s="43"/>
      <c r="AK3403" s="43"/>
      <c r="AL3403" s="43"/>
      <c r="AM3403" s="43"/>
      <c r="AN3403" s="43"/>
      <c r="AO3403" s="43"/>
      <c r="AP3403" s="43"/>
      <c r="AQ3403" s="43"/>
      <c r="AR3403" s="43"/>
      <c r="AS3403" s="43"/>
      <c r="AT3403" s="43"/>
      <c r="AU3403" s="44"/>
      <c r="AV3403" s="33"/>
      <c r="AW3403" s="33"/>
      <c r="AX3403" s="33"/>
      <c r="AZ3403" s="141"/>
      <c r="BE3403" s="168"/>
      <c r="BF3403" s="168"/>
      <c r="BG3403" s="168"/>
      <c r="BH3403" s="168"/>
      <c r="BI3403" s="168"/>
      <c r="BJ3403" s="168"/>
      <c r="BK3403" s="168"/>
      <c r="BL3403" s="168"/>
      <c r="BM3403" s="168"/>
      <c r="DK3403" s="168"/>
      <c r="DL3403" s="168"/>
      <c r="DM3403" s="168"/>
      <c r="DN3403" s="168"/>
      <c r="DO3403" s="168"/>
      <c r="DP3403" s="168"/>
      <c r="DQ3403" s="168"/>
      <c r="DR3403" s="168"/>
      <c r="DS3403" s="168"/>
      <c r="DT3403" s="168"/>
      <c r="DU3403" s="168"/>
      <c r="DV3403" s="168"/>
      <c r="DW3403" s="168"/>
      <c r="DX3403" s="168"/>
      <c r="DY3403" s="168"/>
      <c r="DZ3403" s="168"/>
      <c r="EA3403" s="168"/>
      <c r="EB3403" s="168"/>
      <c r="EC3403" s="168"/>
      <c r="ED3403" s="168"/>
      <c r="EE3403" s="168"/>
      <c r="EF3403" s="168"/>
      <c r="EG3403" s="168"/>
      <c r="EH3403" s="168"/>
      <c r="EI3403" s="168"/>
      <c r="EJ3403" s="168"/>
      <c r="EK3403" s="168"/>
      <c r="EL3403" s="168"/>
      <c r="EM3403" s="168"/>
      <c r="EN3403" s="168"/>
      <c r="EO3403" s="168"/>
      <c r="EP3403" s="168"/>
      <c r="EQ3403" s="168"/>
      <c r="ER3403" s="168"/>
      <c r="ES3403" s="168"/>
      <c r="ET3403" s="168"/>
      <c r="EU3403" s="168"/>
      <c r="EV3403" s="168"/>
      <c r="EW3403" s="168"/>
      <c r="EX3403" s="168"/>
      <c r="EY3403" s="168"/>
      <c r="EZ3403" s="168"/>
      <c r="FA3403" s="168"/>
      <c r="FB3403" s="168"/>
      <c r="FC3403" s="168"/>
      <c r="FD3403" s="168"/>
    </row>
    <row r="3404" spans="1:160" s="5" customFormat="1" ht="24.9" customHeight="1" x14ac:dyDescent="0.3">
      <c r="A3404" s="263"/>
      <c r="B3404" s="263"/>
      <c r="C3404" s="265"/>
      <c r="D3404" s="481"/>
      <c r="E3404" s="482"/>
      <c r="F3404" s="482"/>
      <c r="G3404" s="482"/>
      <c r="H3404" s="482"/>
      <c r="I3404" s="482"/>
      <c r="J3404" s="482"/>
      <c r="K3404" s="482"/>
      <c r="L3404" s="482"/>
      <c r="M3404" s="483"/>
      <c r="N3404" s="16"/>
      <c r="O3404" s="412"/>
      <c r="P3404" s="413"/>
      <c r="Q3404" s="8"/>
      <c r="R3404" s="8"/>
      <c r="S3404" s="8"/>
      <c r="T3404" s="9"/>
      <c r="U3404" s="17"/>
      <c r="V3404" s="33"/>
      <c r="W3404" s="57"/>
      <c r="X3404" s="86"/>
      <c r="Y3404" s="33"/>
      <c r="Z3404" s="36"/>
      <c r="AA3404" s="36"/>
      <c r="AD3404" s="33"/>
      <c r="AG3404" s="33"/>
      <c r="AH3404" s="43"/>
      <c r="AI3404" s="43"/>
      <c r="AJ3404" s="43"/>
      <c r="AK3404" s="43"/>
      <c r="AL3404" s="43"/>
      <c r="AM3404" s="43"/>
      <c r="AN3404" s="43"/>
      <c r="AO3404" s="43"/>
      <c r="AP3404" s="43"/>
      <c r="AQ3404" s="43"/>
      <c r="AR3404" s="43"/>
      <c r="AS3404" s="43"/>
      <c r="AT3404" s="43"/>
      <c r="AU3404" s="44"/>
      <c r="AV3404" s="33"/>
      <c r="AW3404" s="33"/>
      <c r="AX3404" s="33"/>
      <c r="AZ3404" s="141"/>
      <c r="BE3404" s="168"/>
      <c r="BF3404" s="168"/>
      <c r="BG3404" s="168"/>
      <c r="BH3404" s="168"/>
      <c r="BI3404" s="168"/>
      <c r="BJ3404" s="168"/>
      <c r="BK3404" s="168"/>
      <c r="BL3404" s="168"/>
      <c r="BM3404" s="168"/>
      <c r="DK3404" s="168"/>
      <c r="DL3404" s="168"/>
      <c r="DM3404" s="168"/>
      <c r="DN3404" s="168"/>
      <c r="DO3404" s="168"/>
      <c r="DP3404" s="168"/>
      <c r="DQ3404" s="168"/>
      <c r="DR3404" s="168"/>
      <c r="DS3404" s="168"/>
      <c r="DT3404" s="168"/>
      <c r="DU3404" s="168"/>
      <c r="DV3404" s="168"/>
      <c r="DW3404" s="168"/>
      <c r="DX3404" s="168"/>
      <c r="DY3404" s="168"/>
      <c r="DZ3404" s="168"/>
      <c r="EA3404" s="168"/>
      <c r="EB3404" s="168"/>
      <c r="EC3404" s="168"/>
      <c r="ED3404" s="168"/>
      <c r="EE3404" s="168"/>
      <c r="EF3404" s="168"/>
      <c r="EG3404" s="168"/>
      <c r="EH3404" s="168"/>
      <c r="EI3404" s="168"/>
      <c r="EJ3404" s="168"/>
      <c r="EK3404" s="168"/>
      <c r="EL3404" s="168"/>
      <c r="EM3404" s="168"/>
      <c r="EN3404" s="168"/>
      <c r="EO3404" s="168"/>
      <c r="EP3404" s="168"/>
      <c r="EQ3404" s="168"/>
      <c r="ER3404" s="168"/>
      <c r="ES3404" s="168"/>
      <c r="ET3404" s="168"/>
      <c r="EU3404" s="168"/>
      <c r="EV3404" s="168"/>
      <c r="EW3404" s="168"/>
      <c r="EX3404" s="168"/>
      <c r="EY3404" s="168"/>
      <c r="EZ3404" s="168"/>
      <c r="FA3404" s="168"/>
      <c r="FB3404" s="168"/>
      <c r="FC3404" s="168"/>
      <c r="FD3404" s="168"/>
    </row>
    <row r="3405" spans="1:160" s="5" customFormat="1" ht="24.9" customHeight="1" x14ac:dyDescent="0.3">
      <c r="A3405" s="263"/>
      <c r="B3405" s="263"/>
      <c r="C3405" s="265"/>
      <c r="D3405" s="481"/>
      <c r="E3405" s="482"/>
      <c r="F3405" s="482"/>
      <c r="G3405" s="482"/>
      <c r="H3405" s="482"/>
      <c r="I3405" s="482"/>
      <c r="J3405" s="482"/>
      <c r="K3405" s="482"/>
      <c r="L3405" s="482"/>
      <c r="M3405" s="483"/>
      <c r="N3405" s="16"/>
      <c r="O3405" s="412"/>
      <c r="P3405" s="413"/>
      <c r="Q3405" s="8"/>
      <c r="R3405" s="8"/>
      <c r="S3405" s="8"/>
      <c r="T3405" s="9"/>
      <c r="U3405" s="17"/>
      <c r="V3405" s="33"/>
      <c r="W3405" s="57"/>
      <c r="X3405" s="86"/>
      <c r="Y3405" s="33"/>
      <c r="Z3405" s="36"/>
      <c r="AA3405" s="36"/>
      <c r="AD3405" s="33"/>
      <c r="AG3405" s="33"/>
      <c r="AH3405" s="43"/>
      <c r="AI3405" s="43"/>
      <c r="AJ3405" s="43"/>
      <c r="AK3405" s="43"/>
      <c r="AL3405" s="43"/>
      <c r="AM3405" s="43"/>
      <c r="AN3405" s="43"/>
      <c r="AO3405" s="43"/>
      <c r="AP3405" s="43"/>
      <c r="AQ3405" s="43"/>
      <c r="AR3405" s="43"/>
      <c r="AS3405" s="43"/>
      <c r="AT3405" s="43"/>
      <c r="AU3405" s="44"/>
      <c r="AV3405" s="33"/>
      <c r="AW3405" s="33"/>
      <c r="AX3405" s="33"/>
      <c r="AZ3405" s="141"/>
      <c r="BE3405" s="168"/>
      <c r="BF3405" s="168"/>
      <c r="BG3405" s="168"/>
      <c r="BH3405" s="168"/>
      <c r="BI3405" s="168"/>
      <c r="BJ3405" s="168"/>
      <c r="BK3405" s="168"/>
      <c r="BL3405" s="168"/>
      <c r="BM3405" s="168"/>
      <c r="DK3405" s="168"/>
      <c r="DL3405" s="168"/>
      <c r="DM3405" s="168"/>
      <c r="DN3405" s="168"/>
      <c r="DO3405" s="168"/>
      <c r="DP3405" s="168"/>
      <c r="DQ3405" s="168"/>
      <c r="DR3405" s="168"/>
      <c r="DS3405" s="168"/>
      <c r="DT3405" s="168"/>
      <c r="DU3405" s="168"/>
      <c r="DV3405" s="168"/>
      <c r="DW3405" s="168"/>
      <c r="DX3405" s="168"/>
      <c r="DY3405" s="168"/>
      <c r="DZ3405" s="168"/>
      <c r="EA3405" s="168"/>
      <c r="EB3405" s="168"/>
      <c r="EC3405" s="168"/>
      <c r="ED3405" s="168"/>
      <c r="EE3405" s="168"/>
      <c r="EF3405" s="168"/>
      <c r="EG3405" s="168"/>
      <c r="EH3405" s="168"/>
      <c r="EI3405" s="168"/>
      <c r="EJ3405" s="168"/>
      <c r="EK3405" s="168"/>
      <c r="EL3405" s="168"/>
      <c r="EM3405" s="168"/>
      <c r="EN3405" s="168"/>
      <c r="EO3405" s="168"/>
      <c r="EP3405" s="168"/>
      <c r="EQ3405" s="168"/>
      <c r="ER3405" s="168"/>
      <c r="ES3405" s="168"/>
      <c r="ET3405" s="168"/>
      <c r="EU3405" s="168"/>
      <c r="EV3405" s="168"/>
      <c r="EW3405" s="168"/>
      <c r="EX3405" s="168"/>
      <c r="EY3405" s="168"/>
      <c r="EZ3405" s="168"/>
      <c r="FA3405" s="168"/>
      <c r="FB3405" s="168"/>
      <c r="FC3405" s="168"/>
      <c r="FD3405" s="168"/>
    </row>
    <row r="3406" spans="1:160" s="5" customFormat="1" ht="24.9" customHeight="1" x14ac:dyDescent="0.3">
      <c r="A3406" s="263"/>
      <c r="B3406" s="263"/>
      <c r="C3406" s="265"/>
      <c r="D3406" s="481"/>
      <c r="E3406" s="482"/>
      <c r="F3406" s="482"/>
      <c r="G3406" s="482"/>
      <c r="H3406" s="482"/>
      <c r="I3406" s="482"/>
      <c r="J3406" s="482"/>
      <c r="K3406" s="482"/>
      <c r="L3406" s="482"/>
      <c r="M3406" s="483"/>
      <c r="N3406" s="16"/>
      <c r="O3406" s="412"/>
      <c r="P3406" s="413"/>
      <c r="Q3406" s="8"/>
      <c r="R3406" s="8"/>
      <c r="S3406" s="8"/>
      <c r="T3406" s="9"/>
      <c r="U3406" s="17"/>
      <c r="V3406" s="33"/>
      <c r="W3406" s="57"/>
      <c r="X3406" s="86"/>
      <c r="Y3406" s="33"/>
      <c r="Z3406" s="36"/>
      <c r="AA3406" s="36"/>
      <c r="AD3406" s="33"/>
      <c r="AG3406" s="33"/>
      <c r="AH3406" s="43"/>
      <c r="AI3406" s="43"/>
      <c r="AJ3406" s="43"/>
      <c r="AK3406" s="43"/>
      <c r="AL3406" s="43"/>
      <c r="AM3406" s="43"/>
      <c r="AN3406" s="43"/>
      <c r="AO3406" s="43"/>
      <c r="AP3406" s="43"/>
      <c r="AQ3406" s="43"/>
      <c r="AR3406" s="43"/>
      <c r="AS3406" s="43"/>
      <c r="AT3406" s="43"/>
      <c r="AU3406" s="44"/>
      <c r="AV3406" s="33"/>
      <c r="AW3406" s="33"/>
      <c r="AX3406" s="33"/>
      <c r="AZ3406" s="141"/>
      <c r="BE3406" s="168"/>
      <c r="BF3406" s="168"/>
      <c r="BG3406" s="168"/>
      <c r="BH3406" s="168"/>
      <c r="BI3406" s="168"/>
      <c r="BJ3406" s="168"/>
      <c r="BK3406" s="168"/>
      <c r="BL3406" s="168"/>
      <c r="BM3406" s="168"/>
      <c r="DK3406" s="168"/>
      <c r="DL3406" s="168"/>
      <c r="DM3406" s="168"/>
      <c r="DN3406" s="168"/>
      <c r="DO3406" s="168"/>
      <c r="DP3406" s="168"/>
      <c r="DQ3406" s="168"/>
      <c r="DR3406" s="168"/>
      <c r="DS3406" s="168"/>
      <c r="DT3406" s="168"/>
      <c r="DU3406" s="168"/>
      <c r="DV3406" s="168"/>
      <c r="DW3406" s="168"/>
      <c r="DX3406" s="168"/>
      <c r="DY3406" s="168"/>
      <c r="DZ3406" s="168"/>
      <c r="EA3406" s="168"/>
      <c r="EB3406" s="168"/>
      <c r="EC3406" s="168"/>
      <c r="ED3406" s="168"/>
      <c r="EE3406" s="168"/>
      <c r="EF3406" s="168"/>
      <c r="EG3406" s="168"/>
      <c r="EH3406" s="168"/>
      <c r="EI3406" s="168"/>
      <c r="EJ3406" s="168"/>
      <c r="EK3406" s="168"/>
      <c r="EL3406" s="168"/>
      <c r="EM3406" s="168"/>
      <c r="EN3406" s="168"/>
      <c r="EO3406" s="168"/>
      <c r="EP3406" s="168"/>
      <c r="EQ3406" s="168"/>
      <c r="ER3406" s="168"/>
      <c r="ES3406" s="168"/>
      <c r="ET3406" s="168"/>
      <c r="EU3406" s="168"/>
      <c r="EV3406" s="168"/>
      <c r="EW3406" s="168"/>
      <c r="EX3406" s="168"/>
      <c r="EY3406" s="168"/>
      <c r="EZ3406" s="168"/>
      <c r="FA3406" s="168"/>
      <c r="FB3406" s="168"/>
      <c r="FC3406" s="168"/>
      <c r="FD3406" s="168"/>
    </row>
    <row r="3407" spans="1:160" s="5" customFormat="1" ht="24.9" customHeight="1" x14ac:dyDescent="0.3">
      <c r="A3407" s="263"/>
      <c r="B3407" s="263"/>
      <c r="C3407" s="265"/>
      <c r="D3407" s="481"/>
      <c r="E3407" s="482"/>
      <c r="F3407" s="482"/>
      <c r="G3407" s="482"/>
      <c r="H3407" s="482"/>
      <c r="I3407" s="482"/>
      <c r="J3407" s="482"/>
      <c r="K3407" s="482"/>
      <c r="L3407" s="482"/>
      <c r="M3407" s="483"/>
      <c r="N3407" s="16"/>
      <c r="O3407" s="412"/>
      <c r="P3407" s="413"/>
      <c r="Q3407" s="8"/>
      <c r="R3407" s="8"/>
      <c r="S3407" s="8"/>
      <c r="T3407" s="9"/>
      <c r="U3407" s="17"/>
      <c r="V3407" s="33"/>
      <c r="W3407" s="57"/>
      <c r="X3407" s="86"/>
      <c r="Y3407" s="33"/>
      <c r="Z3407" s="36"/>
      <c r="AA3407" s="36"/>
      <c r="AD3407" s="33"/>
      <c r="AG3407" s="33"/>
      <c r="AH3407" s="43"/>
      <c r="AI3407" s="43"/>
      <c r="AJ3407" s="43"/>
      <c r="AK3407" s="43"/>
      <c r="AL3407" s="43"/>
      <c r="AM3407" s="43"/>
      <c r="AN3407" s="43"/>
      <c r="AO3407" s="43"/>
      <c r="AP3407" s="43"/>
      <c r="AQ3407" s="43"/>
      <c r="AR3407" s="43"/>
      <c r="AS3407" s="43"/>
      <c r="AT3407" s="43"/>
      <c r="AU3407" s="44"/>
      <c r="AV3407" s="33"/>
      <c r="AW3407" s="33"/>
      <c r="AX3407" s="33"/>
      <c r="AZ3407" s="141"/>
      <c r="BE3407" s="168"/>
      <c r="BF3407" s="168"/>
      <c r="BG3407" s="168"/>
      <c r="BH3407" s="168"/>
      <c r="BI3407" s="168"/>
      <c r="BJ3407" s="168"/>
      <c r="BK3407" s="168"/>
      <c r="BL3407" s="168"/>
      <c r="BM3407" s="168"/>
      <c r="DK3407" s="168"/>
      <c r="DL3407" s="168"/>
      <c r="DM3407" s="168"/>
      <c r="DN3407" s="168"/>
      <c r="DO3407" s="168"/>
      <c r="DP3407" s="168"/>
      <c r="DQ3407" s="168"/>
      <c r="DR3407" s="168"/>
      <c r="DS3407" s="168"/>
      <c r="DT3407" s="168"/>
      <c r="DU3407" s="168"/>
      <c r="DV3407" s="168"/>
      <c r="DW3407" s="168"/>
      <c r="DX3407" s="168"/>
      <c r="DY3407" s="168"/>
      <c r="DZ3407" s="168"/>
      <c r="EA3407" s="168"/>
      <c r="EB3407" s="168"/>
      <c r="EC3407" s="168"/>
      <c r="ED3407" s="168"/>
      <c r="EE3407" s="168"/>
      <c r="EF3407" s="168"/>
      <c r="EG3407" s="168"/>
      <c r="EH3407" s="168"/>
      <c r="EI3407" s="168"/>
      <c r="EJ3407" s="168"/>
      <c r="EK3407" s="168"/>
      <c r="EL3407" s="168"/>
      <c r="EM3407" s="168"/>
      <c r="EN3407" s="168"/>
      <c r="EO3407" s="168"/>
      <c r="EP3407" s="168"/>
      <c r="EQ3407" s="168"/>
      <c r="ER3407" s="168"/>
      <c r="ES3407" s="168"/>
      <c r="ET3407" s="168"/>
      <c r="EU3407" s="168"/>
      <c r="EV3407" s="168"/>
      <c r="EW3407" s="168"/>
      <c r="EX3407" s="168"/>
      <c r="EY3407" s="168"/>
      <c r="EZ3407" s="168"/>
      <c r="FA3407" s="168"/>
      <c r="FB3407" s="168"/>
      <c r="FC3407" s="168"/>
      <c r="FD3407" s="168"/>
    </row>
    <row r="3408" spans="1:160" s="5" customFormat="1" ht="24.9" customHeight="1" x14ac:dyDescent="0.3">
      <c r="A3408" s="263"/>
      <c r="B3408" s="263"/>
      <c r="C3408" s="265"/>
      <c r="D3408" s="481"/>
      <c r="E3408" s="482"/>
      <c r="F3408" s="482"/>
      <c r="G3408" s="482"/>
      <c r="H3408" s="482"/>
      <c r="I3408" s="482"/>
      <c r="J3408" s="482"/>
      <c r="K3408" s="482"/>
      <c r="L3408" s="482"/>
      <c r="M3408" s="483"/>
      <c r="N3408" s="16"/>
      <c r="O3408" s="412"/>
      <c r="P3408" s="413"/>
      <c r="Q3408" s="8"/>
      <c r="R3408" s="8"/>
      <c r="S3408" s="8"/>
      <c r="T3408" s="9"/>
      <c r="U3408" s="17"/>
      <c r="V3408" s="33"/>
      <c r="W3408" s="57"/>
      <c r="X3408" s="86"/>
      <c r="Y3408" s="33"/>
      <c r="Z3408" s="36"/>
      <c r="AA3408" s="36"/>
      <c r="AD3408" s="33"/>
      <c r="AG3408" s="33"/>
      <c r="AH3408" s="43"/>
      <c r="AI3408" s="43"/>
      <c r="AJ3408" s="43"/>
      <c r="AK3408" s="43"/>
      <c r="AL3408" s="43"/>
      <c r="AM3408" s="43"/>
      <c r="AN3408" s="43"/>
      <c r="AO3408" s="43"/>
      <c r="AP3408" s="43"/>
      <c r="AQ3408" s="43"/>
      <c r="AR3408" s="43"/>
      <c r="AS3408" s="43"/>
      <c r="AT3408" s="43"/>
      <c r="AU3408" s="44"/>
      <c r="AV3408" s="33"/>
      <c r="AW3408" s="33"/>
      <c r="AX3408" s="33"/>
      <c r="AZ3408" s="141"/>
      <c r="BE3408" s="168"/>
      <c r="BF3408" s="168"/>
      <c r="BG3408" s="168"/>
      <c r="BH3408" s="168"/>
      <c r="BI3408" s="168"/>
      <c r="BJ3408" s="168"/>
      <c r="BK3408" s="168"/>
      <c r="BL3408" s="168"/>
      <c r="BM3408" s="168"/>
      <c r="DK3408" s="168"/>
      <c r="DL3408" s="168"/>
      <c r="DM3408" s="168"/>
      <c r="DN3408" s="168"/>
      <c r="DO3408" s="168"/>
      <c r="DP3408" s="168"/>
      <c r="DQ3408" s="168"/>
      <c r="DR3408" s="168"/>
      <c r="DS3408" s="168"/>
      <c r="DT3408" s="168"/>
      <c r="DU3408" s="168"/>
      <c r="DV3408" s="168"/>
      <c r="DW3408" s="168"/>
      <c r="DX3408" s="168"/>
      <c r="DY3408" s="168"/>
      <c r="DZ3408" s="168"/>
      <c r="EA3408" s="168"/>
      <c r="EB3408" s="168"/>
      <c r="EC3408" s="168"/>
      <c r="ED3408" s="168"/>
      <c r="EE3408" s="168"/>
      <c r="EF3408" s="168"/>
      <c r="EG3408" s="168"/>
      <c r="EH3408" s="168"/>
      <c r="EI3408" s="168"/>
      <c r="EJ3408" s="168"/>
      <c r="EK3408" s="168"/>
      <c r="EL3408" s="168"/>
      <c r="EM3408" s="168"/>
      <c r="EN3408" s="168"/>
      <c r="EO3408" s="168"/>
      <c r="EP3408" s="168"/>
      <c r="EQ3408" s="168"/>
      <c r="ER3408" s="168"/>
      <c r="ES3408" s="168"/>
      <c r="ET3408" s="168"/>
      <c r="EU3408" s="168"/>
      <c r="EV3408" s="168"/>
      <c r="EW3408" s="168"/>
      <c r="EX3408" s="168"/>
      <c r="EY3408" s="168"/>
      <c r="EZ3408" s="168"/>
      <c r="FA3408" s="168"/>
      <c r="FB3408" s="168"/>
      <c r="FC3408" s="168"/>
      <c r="FD3408" s="168"/>
    </row>
    <row r="3409" spans="1:160" s="5" customFormat="1" ht="24.9" customHeight="1" x14ac:dyDescent="0.3">
      <c r="A3409" s="263"/>
      <c r="B3409" s="263"/>
      <c r="C3409" s="265"/>
      <c r="D3409" s="481"/>
      <c r="E3409" s="482"/>
      <c r="F3409" s="482"/>
      <c r="G3409" s="482"/>
      <c r="H3409" s="482"/>
      <c r="I3409" s="482"/>
      <c r="J3409" s="482"/>
      <c r="K3409" s="482"/>
      <c r="L3409" s="482"/>
      <c r="M3409" s="483"/>
      <c r="N3409" s="16"/>
      <c r="O3409" s="412"/>
      <c r="P3409" s="413"/>
      <c r="Q3409" s="8"/>
      <c r="R3409" s="8"/>
      <c r="S3409" s="8"/>
      <c r="T3409" s="9"/>
      <c r="U3409" s="17"/>
      <c r="V3409" s="33"/>
      <c r="W3409" s="57"/>
      <c r="X3409" s="86"/>
      <c r="Y3409" s="33"/>
      <c r="Z3409" s="36"/>
      <c r="AA3409" s="36"/>
      <c r="AD3409" s="33"/>
      <c r="AG3409" s="33"/>
      <c r="AH3409" s="43"/>
      <c r="AI3409" s="43"/>
      <c r="AJ3409" s="43"/>
      <c r="AK3409" s="43"/>
      <c r="AL3409" s="43"/>
      <c r="AM3409" s="43"/>
      <c r="AN3409" s="43"/>
      <c r="AO3409" s="43"/>
      <c r="AP3409" s="43"/>
      <c r="AQ3409" s="43"/>
      <c r="AR3409" s="43"/>
      <c r="AS3409" s="43"/>
      <c r="AT3409" s="43"/>
      <c r="AU3409" s="44"/>
      <c r="AV3409" s="33"/>
      <c r="AW3409" s="33"/>
      <c r="AX3409" s="33"/>
      <c r="AZ3409" s="141"/>
      <c r="BE3409" s="168"/>
      <c r="BF3409" s="168"/>
      <c r="BG3409" s="168"/>
      <c r="BH3409" s="168"/>
      <c r="BI3409" s="168"/>
      <c r="BJ3409" s="168"/>
      <c r="BK3409" s="168"/>
      <c r="BL3409" s="168"/>
      <c r="BM3409" s="168"/>
      <c r="DK3409" s="168"/>
      <c r="DL3409" s="168"/>
      <c r="DM3409" s="168"/>
      <c r="DN3409" s="168"/>
      <c r="DO3409" s="168"/>
      <c r="DP3409" s="168"/>
      <c r="DQ3409" s="168"/>
      <c r="DR3409" s="168"/>
      <c r="DS3409" s="168"/>
      <c r="DT3409" s="168"/>
      <c r="DU3409" s="168"/>
      <c r="DV3409" s="168"/>
      <c r="DW3409" s="168"/>
      <c r="DX3409" s="168"/>
      <c r="DY3409" s="168"/>
      <c r="DZ3409" s="168"/>
      <c r="EA3409" s="168"/>
      <c r="EB3409" s="168"/>
      <c r="EC3409" s="168"/>
      <c r="ED3409" s="168"/>
      <c r="EE3409" s="168"/>
      <c r="EF3409" s="168"/>
      <c r="EG3409" s="168"/>
      <c r="EH3409" s="168"/>
      <c r="EI3409" s="168"/>
      <c r="EJ3409" s="168"/>
      <c r="EK3409" s="168"/>
      <c r="EL3409" s="168"/>
      <c r="EM3409" s="168"/>
      <c r="EN3409" s="168"/>
      <c r="EO3409" s="168"/>
      <c r="EP3409" s="168"/>
      <c r="EQ3409" s="168"/>
      <c r="ER3409" s="168"/>
      <c r="ES3409" s="168"/>
      <c r="ET3409" s="168"/>
      <c r="EU3409" s="168"/>
      <c r="EV3409" s="168"/>
      <c r="EW3409" s="168"/>
      <c r="EX3409" s="168"/>
      <c r="EY3409" s="168"/>
      <c r="EZ3409" s="168"/>
      <c r="FA3409" s="168"/>
      <c r="FB3409" s="168"/>
      <c r="FC3409" s="168"/>
      <c r="FD3409" s="168"/>
    </row>
    <row r="3410" spans="1:160" s="5" customFormat="1" ht="24.9" customHeight="1" x14ac:dyDescent="0.3">
      <c r="A3410" s="263"/>
      <c r="B3410" s="263"/>
      <c r="C3410" s="265"/>
      <c r="D3410" s="481"/>
      <c r="E3410" s="482"/>
      <c r="F3410" s="482"/>
      <c r="G3410" s="482"/>
      <c r="H3410" s="482"/>
      <c r="I3410" s="482"/>
      <c r="J3410" s="482"/>
      <c r="K3410" s="482"/>
      <c r="L3410" s="482"/>
      <c r="M3410" s="483"/>
      <c r="N3410" s="16"/>
      <c r="O3410" s="412"/>
      <c r="P3410" s="413"/>
      <c r="Q3410" s="8"/>
      <c r="R3410" s="8"/>
      <c r="S3410" s="8"/>
      <c r="T3410" s="9"/>
      <c r="U3410" s="17"/>
      <c r="V3410" s="33"/>
      <c r="W3410" s="57"/>
      <c r="X3410" s="86"/>
      <c r="Y3410" s="33"/>
      <c r="Z3410" s="36"/>
      <c r="AA3410" s="36"/>
      <c r="AD3410" s="33"/>
      <c r="AG3410" s="33"/>
      <c r="AH3410" s="43"/>
      <c r="AI3410" s="43"/>
      <c r="AJ3410" s="43"/>
      <c r="AK3410" s="43"/>
      <c r="AL3410" s="43"/>
      <c r="AM3410" s="43"/>
      <c r="AN3410" s="43"/>
      <c r="AO3410" s="43"/>
      <c r="AP3410" s="43"/>
      <c r="AQ3410" s="43"/>
      <c r="AR3410" s="43"/>
      <c r="AS3410" s="43"/>
      <c r="AT3410" s="43"/>
      <c r="AU3410" s="44"/>
      <c r="AV3410" s="33"/>
      <c r="AW3410" s="33"/>
      <c r="AX3410" s="33"/>
      <c r="AZ3410" s="141"/>
      <c r="BE3410" s="168"/>
      <c r="BF3410" s="168"/>
      <c r="BG3410" s="168"/>
      <c r="BH3410" s="168"/>
      <c r="BI3410" s="168"/>
      <c r="BJ3410" s="168"/>
      <c r="BK3410" s="168"/>
      <c r="BL3410" s="168"/>
      <c r="BM3410" s="168"/>
      <c r="DK3410" s="168"/>
      <c r="DL3410" s="168"/>
      <c r="DM3410" s="168"/>
      <c r="DN3410" s="168"/>
      <c r="DO3410" s="168"/>
      <c r="DP3410" s="168"/>
      <c r="DQ3410" s="168"/>
      <c r="DR3410" s="168"/>
      <c r="DS3410" s="168"/>
      <c r="DT3410" s="168"/>
      <c r="DU3410" s="168"/>
      <c r="DV3410" s="168"/>
      <c r="DW3410" s="168"/>
      <c r="DX3410" s="168"/>
      <c r="DY3410" s="168"/>
      <c r="DZ3410" s="168"/>
      <c r="EA3410" s="168"/>
      <c r="EB3410" s="168"/>
      <c r="EC3410" s="168"/>
      <c r="ED3410" s="168"/>
      <c r="EE3410" s="168"/>
      <c r="EF3410" s="168"/>
      <c r="EG3410" s="168"/>
      <c r="EH3410" s="168"/>
      <c r="EI3410" s="168"/>
      <c r="EJ3410" s="168"/>
      <c r="EK3410" s="168"/>
      <c r="EL3410" s="168"/>
      <c r="EM3410" s="168"/>
      <c r="EN3410" s="168"/>
      <c r="EO3410" s="168"/>
      <c r="EP3410" s="168"/>
      <c r="EQ3410" s="168"/>
      <c r="ER3410" s="168"/>
      <c r="ES3410" s="168"/>
      <c r="ET3410" s="168"/>
      <c r="EU3410" s="168"/>
      <c r="EV3410" s="168"/>
      <c r="EW3410" s="168"/>
      <c r="EX3410" s="168"/>
      <c r="EY3410" s="168"/>
      <c r="EZ3410" s="168"/>
      <c r="FA3410" s="168"/>
      <c r="FB3410" s="168"/>
      <c r="FC3410" s="168"/>
      <c r="FD3410" s="168"/>
    </row>
    <row r="3411" spans="1:160" s="5" customFormat="1" ht="24.9" customHeight="1" x14ac:dyDescent="0.3">
      <c r="A3411" s="263"/>
      <c r="B3411" s="263"/>
      <c r="C3411" s="265"/>
      <c r="D3411" s="481"/>
      <c r="E3411" s="482"/>
      <c r="F3411" s="482"/>
      <c r="G3411" s="482"/>
      <c r="H3411" s="482"/>
      <c r="I3411" s="482"/>
      <c r="J3411" s="482"/>
      <c r="K3411" s="482"/>
      <c r="L3411" s="482"/>
      <c r="M3411" s="483"/>
      <c r="N3411" s="16"/>
      <c r="O3411" s="412"/>
      <c r="P3411" s="413"/>
      <c r="Q3411" s="8"/>
      <c r="R3411" s="8"/>
      <c r="S3411" s="8"/>
      <c r="T3411" s="9"/>
      <c r="U3411" s="17"/>
      <c r="V3411" s="33"/>
      <c r="W3411" s="57"/>
      <c r="X3411" s="86"/>
      <c r="Y3411" s="33"/>
      <c r="Z3411" s="36"/>
      <c r="AA3411" s="36"/>
      <c r="AD3411" s="33"/>
      <c r="AG3411" s="33"/>
      <c r="AH3411" s="43"/>
      <c r="AI3411" s="43"/>
      <c r="AJ3411" s="43"/>
      <c r="AK3411" s="43"/>
      <c r="AL3411" s="43"/>
      <c r="AM3411" s="43"/>
      <c r="AN3411" s="43"/>
      <c r="AO3411" s="43"/>
      <c r="AP3411" s="43"/>
      <c r="AQ3411" s="43"/>
      <c r="AR3411" s="43"/>
      <c r="AS3411" s="43"/>
      <c r="AT3411" s="43"/>
      <c r="AU3411" s="44"/>
      <c r="AV3411" s="33"/>
      <c r="AW3411" s="33"/>
      <c r="AX3411" s="33"/>
      <c r="AZ3411" s="141"/>
      <c r="BE3411" s="168"/>
      <c r="BF3411" s="168"/>
      <c r="BG3411" s="168"/>
      <c r="BH3411" s="168"/>
      <c r="BI3411" s="168"/>
      <c r="BJ3411" s="168"/>
      <c r="BK3411" s="168"/>
      <c r="BL3411" s="168"/>
      <c r="BM3411" s="168"/>
      <c r="DK3411" s="168"/>
      <c r="DL3411" s="168"/>
      <c r="DM3411" s="168"/>
      <c r="DN3411" s="168"/>
      <c r="DO3411" s="168"/>
      <c r="DP3411" s="168"/>
      <c r="DQ3411" s="168"/>
      <c r="DR3411" s="168"/>
      <c r="DS3411" s="168"/>
      <c r="DT3411" s="168"/>
      <c r="DU3411" s="168"/>
      <c r="DV3411" s="168"/>
      <c r="DW3411" s="168"/>
      <c r="DX3411" s="168"/>
      <c r="DY3411" s="168"/>
      <c r="DZ3411" s="168"/>
      <c r="EA3411" s="168"/>
      <c r="EB3411" s="168"/>
      <c r="EC3411" s="168"/>
      <c r="ED3411" s="168"/>
      <c r="EE3411" s="168"/>
      <c r="EF3411" s="168"/>
      <c r="EG3411" s="168"/>
      <c r="EH3411" s="168"/>
      <c r="EI3411" s="168"/>
      <c r="EJ3411" s="168"/>
      <c r="EK3411" s="168"/>
      <c r="EL3411" s="168"/>
      <c r="EM3411" s="168"/>
      <c r="EN3411" s="168"/>
      <c r="EO3411" s="168"/>
      <c r="EP3411" s="168"/>
      <c r="EQ3411" s="168"/>
      <c r="ER3411" s="168"/>
      <c r="ES3411" s="168"/>
      <c r="ET3411" s="168"/>
      <c r="EU3411" s="168"/>
      <c r="EV3411" s="168"/>
      <c r="EW3411" s="168"/>
      <c r="EX3411" s="168"/>
      <c r="EY3411" s="168"/>
      <c r="EZ3411" s="168"/>
      <c r="FA3411" s="168"/>
      <c r="FB3411" s="168"/>
      <c r="FC3411" s="168"/>
      <c r="FD3411" s="168"/>
    </row>
    <row r="3412" spans="1:160" s="5" customFormat="1" ht="24.9" customHeight="1" x14ac:dyDescent="0.3">
      <c r="A3412" s="263"/>
      <c r="B3412" s="263"/>
      <c r="C3412" s="265"/>
      <c r="D3412" s="481"/>
      <c r="E3412" s="482"/>
      <c r="F3412" s="482"/>
      <c r="G3412" s="482"/>
      <c r="H3412" s="482"/>
      <c r="I3412" s="482"/>
      <c r="J3412" s="482"/>
      <c r="K3412" s="482"/>
      <c r="L3412" s="482"/>
      <c r="M3412" s="483"/>
      <c r="N3412" s="16"/>
      <c r="O3412" s="412"/>
      <c r="P3412" s="413"/>
      <c r="Q3412" s="8"/>
      <c r="R3412" s="8"/>
      <c r="S3412" s="8"/>
      <c r="T3412" s="9"/>
      <c r="U3412" s="17"/>
      <c r="V3412" s="33"/>
      <c r="W3412" s="57"/>
      <c r="X3412" s="86"/>
      <c r="Y3412" s="33"/>
      <c r="Z3412" s="36"/>
      <c r="AA3412" s="36"/>
      <c r="AD3412" s="33"/>
      <c r="AG3412" s="33"/>
      <c r="AH3412" s="43"/>
      <c r="AI3412" s="43"/>
      <c r="AJ3412" s="43"/>
      <c r="AK3412" s="43"/>
      <c r="AL3412" s="43"/>
      <c r="AM3412" s="43"/>
      <c r="AN3412" s="43"/>
      <c r="AO3412" s="43"/>
      <c r="AP3412" s="43"/>
      <c r="AQ3412" s="43"/>
      <c r="AR3412" s="43"/>
      <c r="AS3412" s="43"/>
      <c r="AT3412" s="43"/>
      <c r="AU3412" s="44"/>
      <c r="AV3412" s="33"/>
      <c r="AW3412" s="33"/>
      <c r="AX3412" s="33"/>
      <c r="AZ3412" s="141"/>
      <c r="BE3412" s="168"/>
      <c r="BF3412" s="168"/>
      <c r="BG3412" s="168"/>
      <c r="BH3412" s="168"/>
      <c r="BI3412" s="168"/>
      <c r="BJ3412" s="168"/>
      <c r="BK3412" s="168"/>
      <c r="BL3412" s="168"/>
      <c r="BM3412" s="168"/>
      <c r="DK3412" s="168"/>
      <c r="DL3412" s="168"/>
      <c r="DM3412" s="168"/>
      <c r="DN3412" s="168"/>
      <c r="DO3412" s="168"/>
      <c r="DP3412" s="168"/>
      <c r="DQ3412" s="168"/>
      <c r="DR3412" s="168"/>
      <c r="DS3412" s="168"/>
      <c r="DT3412" s="168"/>
      <c r="DU3412" s="168"/>
      <c r="DV3412" s="168"/>
      <c r="DW3412" s="168"/>
      <c r="DX3412" s="168"/>
      <c r="DY3412" s="168"/>
      <c r="DZ3412" s="168"/>
      <c r="EA3412" s="168"/>
      <c r="EB3412" s="168"/>
      <c r="EC3412" s="168"/>
      <c r="ED3412" s="168"/>
      <c r="EE3412" s="168"/>
      <c r="EF3412" s="168"/>
      <c r="EG3412" s="168"/>
      <c r="EH3412" s="168"/>
      <c r="EI3412" s="168"/>
      <c r="EJ3412" s="168"/>
      <c r="EK3412" s="168"/>
      <c r="EL3412" s="168"/>
      <c r="EM3412" s="168"/>
      <c r="EN3412" s="168"/>
      <c r="EO3412" s="168"/>
      <c r="EP3412" s="168"/>
      <c r="EQ3412" s="168"/>
      <c r="ER3412" s="168"/>
      <c r="ES3412" s="168"/>
      <c r="ET3412" s="168"/>
      <c r="EU3412" s="168"/>
      <c r="EV3412" s="168"/>
      <c r="EW3412" s="168"/>
      <c r="EX3412" s="168"/>
      <c r="EY3412" s="168"/>
      <c r="EZ3412" s="168"/>
      <c r="FA3412" s="168"/>
      <c r="FB3412" s="168"/>
      <c r="FC3412" s="168"/>
      <c r="FD3412" s="168"/>
    </row>
    <row r="3413" spans="1:160" s="5" customFormat="1" ht="24.9" customHeight="1" x14ac:dyDescent="0.3">
      <c r="A3413" s="263"/>
      <c r="B3413" s="263"/>
      <c r="C3413" s="265"/>
      <c r="D3413" s="481"/>
      <c r="E3413" s="482"/>
      <c r="F3413" s="482"/>
      <c r="G3413" s="482"/>
      <c r="H3413" s="482"/>
      <c r="I3413" s="482"/>
      <c r="J3413" s="482"/>
      <c r="K3413" s="482"/>
      <c r="L3413" s="482"/>
      <c r="M3413" s="483"/>
      <c r="N3413" s="16"/>
      <c r="O3413" s="412"/>
      <c r="P3413" s="413"/>
      <c r="Q3413" s="8"/>
      <c r="R3413" s="8"/>
      <c r="S3413" s="8"/>
      <c r="T3413" s="9"/>
      <c r="U3413" s="17"/>
      <c r="V3413" s="33"/>
      <c r="W3413" s="57"/>
      <c r="X3413" s="86"/>
      <c r="Y3413" s="33"/>
      <c r="Z3413" s="36"/>
      <c r="AA3413" s="36"/>
      <c r="AD3413" s="33"/>
      <c r="AG3413" s="33"/>
      <c r="AH3413" s="43"/>
      <c r="AI3413" s="43"/>
      <c r="AJ3413" s="43"/>
      <c r="AK3413" s="43"/>
      <c r="AL3413" s="43"/>
      <c r="AM3413" s="43"/>
      <c r="AN3413" s="43"/>
      <c r="AO3413" s="43"/>
      <c r="AP3413" s="43"/>
      <c r="AQ3413" s="43"/>
      <c r="AR3413" s="43"/>
      <c r="AS3413" s="43"/>
      <c r="AT3413" s="43"/>
      <c r="AU3413" s="44"/>
      <c r="AV3413" s="33"/>
      <c r="AW3413" s="33"/>
      <c r="AX3413" s="33"/>
      <c r="AZ3413" s="141"/>
      <c r="BE3413" s="168"/>
      <c r="BF3413" s="168"/>
      <c r="BG3413" s="168"/>
      <c r="BH3413" s="168"/>
      <c r="BI3413" s="168"/>
      <c r="BJ3413" s="168"/>
      <c r="BK3413" s="168"/>
      <c r="BL3413" s="168"/>
      <c r="BM3413" s="168"/>
      <c r="DK3413" s="168"/>
      <c r="DL3413" s="168"/>
      <c r="DM3413" s="168"/>
      <c r="DN3413" s="168"/>
      <c r="DO3413" s="168"/>
      <c r="DP3413" s="168"/>
      <c r="DQ3413" s="168"/>
      <c r="DR3413" s="168"/>
      <c r="DS3413" s="168"/>
      <c r="DT3413" s="168"/>
      <c r="DU3413" s="168"/>
      <c r="DV3413" s="168"/>
      <c r="DW3413" s="168"/>
      <c r="DX3413" s="168"/>
      <c r="DY3413" s="168"/>
      <c r="DZ3413" s="168"/>
      <c r="EA3413" s="168"/>
      <c r="EB3413" s="168"/>
      <c r="EC3413" s="168"/>
      <c r="ED3413" s="168"/>
      <c r="EE3413" s="168"/>
      <c r="EF3413" s="168"/>
      <c r="EG3413" s="168"/>
      <c r="EH3413" s="168"/>
      <c r="EI3413" s="168"/>
      <c r="EJ3413" s="168"/>
      <c r="EK3413" s="168"/>
      <c r="EL3413" s="168"/>
      <c r="EM3413" s="168"/>
      <c r="EN3413" s="168"/>
      <c r="EO3413" s="168"/>
      <c r="EP3413" s="168"/>
      <c r="EQ3413" s="168"/>
      <c r="ER3413" s="168"/>
      <c r="ES3413" s="168"/>
      <c r="ET3413" s="168"/>
      <c r="EU3413" s="168"/>
      <c r="EV3413" s="168"/>
      <c r="EW3413" s="168"/>
      <c r="EX3413" s="168"/>
      <c r="EY3413" s="168"/>
      <c r="EZ3413" s="168"/>
      <c r="FA3413" s="168"/>
      <c r="FB3413" s="168"/>
      <c r="FC3413" s="168"/>
      <c r="FD3413" s="168"/>
    </row>
    <row r="3414" spans="1:160" s="5" customFormat="1" ht="24.9" customHeight="1" x14ac:dyDescent="0.3">
      <c r="A3414" s="263"/>
      <c r="B3414" s="263"/>
      <c r="C3414" s="265"/>
      <c r="D3414" s="481"/>
      <c r="E3414" s="482"/>
      <c r="F3414" s="482"/>
      <c r="G3414" s="482"/>
      <c r="H3414" s="482"/>
      <c r="I3414" s="482"/>
      <c r="J3414" s="482"/>
      <c r="K3414" s="482"/>
      <c r="L3414" s="482"/>
      <c r="M3414" s="483"/>
      <c r="N3414" s="16"/>
      <c r="O3414" s="412"/>
      <c r="P3414" s="413"/>
      <c r="Q3414" s="8"/>
      <c r="R3414" s="8"/>
      <c r="S3414" s="8"/>
      <c r="T3414" s="9"/>
      <c r="U3414" s="17"/>
      <c r="V3414" s="33"/>
      <c r="W3414" s="57"/>
      <c r="X3414" s="86"/>
      <c r="Y3414" s="33"/>
      <c r="Z3414" s="36"/>
      <c r="AA3414" s="36"/>
      <c r="AD3414" s="33"/>
      <c r="AG3414" s="33"/>
      <c r="AH3414" s="43"/>
      <c r="AI3414" s="43"/>
      <c r="AJ3414" s="43"/>
      <c r="AK3414" s="43"/>
      <c r="AL3414" s="43"/>
      <c r="AM3414" s="43"/>
      <c r="AN3414" s="43"/>
      <c r="AO3414" s="43"/>
      <c r="AP3414" s="43"/>
      <c r="AQ3414" s="43"/>
      <c r="AR3414" s="43"/>
      <c r="AS3414" s="43"/>
      <c r="AT3414" s="43"/>
      <c r="AU3414" s="44"/>
      <c r="AV3414" s="33"/>
      <c r="AW3414" s="33"/>
      <c r="AX3414" s="33"/>
      <c r="AZ3414" s="141"/>
      <c r="BE3414" s="168"/>
      <c r="BF3414" s="168"/>
      <c r="BG3414" s="168"/>
      <c r="BH3414" s="168"/>
      <c r="BI3414" s="168"/>
      <c r="BJ3414" s="168"/>
      <c r="BK3414" s="168"/>
      <c r="BL3414" s="168"/>
      <c r="BM3414" s="168"/>
      <c r="DK3414" s="168"/>
      <c r="DL3414" s="168"/>
      <c r="DM3414" s="168"/>
      <c r="DN3414" s="168"/>
      <c r="DO3414" s="168"/>
      <c r="DP3414" s="168"/>
      <c r="DQ3414" s="168"/>
      <c r="DR3414" s="168"/>
      <c r="DS3414" s="168"/>
      <c r="DT3414" s="168"/>
      <c r="DU3414" s="168"/>
      <c r="DV3414" s="168"/>
      <c r="DW3414" s="168"/>
      <c r="DX3414" s="168"/>
      <c r="DY3414" s="168"/>
      <c r="DZ3414" s="168"/>
      <c r="EA3414" s="168"/>
      <c r="EB3414" s="168"/>
      <c r="EC3414" s="168"/>
      <c r="ED3414" s="168"/>
      <c r="EE3414" s="168"/>
      <c r="EF3414" s="168"/>
      <c r="EG3414" s="168"/>
      <c r="EH3414" s="168"/>
      <c r="EI3414" s="168"/>
      <c r="EJ3414" s="168"/>
      <c r="EK3414" s="168"/>
      <c r="EL3414" s="168"/>
      <c r="EM3414" s="168"/>
      <c r="EN3414" s="168"/>
      <c r="EO3414" s="168"/>
      <c r="EP3414" s="168"/>
      <c r="EQ3414" s="168"/>
      <c r="ER3414" s="168"/>
      <c r="ES3414" s="168"/>
      <c r="ET3414" s="168"/>
      <c r="EU3414" s="168"/>
      <c r="EV3414" s="168"/>
      <c r="EW3414" s="168"/>
      <c r="EX3414" s="168"/>
      <c r="EY3414" s="168"/>
      <c r="EZ3414" s="168"/>
      <c r="FA3414" s="168"/>
      <c r="FB3414" s="168"/>
      <c r="FC3414" s="168"/>
      <c r="FD3414" s="168"/>
    </row>
    <row r="3415" spans="1:160" s="5" customFormat="1" ht="24.9" customHeight="1" x14ac:dyDescent="0.3">
      <c r="A3415" s="263"/>
      <c r="B3415" s="263"/>
      <c r="C3415" s="265"/>
      <c r="D3415" s="481"/>
      <c r="E3415" s="482"/>
      <c r="F3415" s="482"/>
      <c r="G3415" s="482"/>
      <c r="H3415" s="482"/>
      <c r="I3415" s="482"/>
      <c r="J3415" s="482"/>
      <c r="K3415" s="482"/>
      <c r="L3415" s="482"/>
      <c r="M3415" s="483"/>
      <c r="N3415" s="16"/>
      <c r="O3415" s="412"/>
      <c r="P3415" s="413"/>
      <c r="Q3415" s="8"/>
      <c r="R3415" s="8"/>
      <c r="S3415" s="8"/>
      <c r="T3415" s="9"/>
      <c r="U3415" s="17"/>
      <c r="V3415" s="33"/>
      <c r="W3415" s="57"/>
      <c r="X3415" s="86"/>
      <c r="Y3415" s="33"/>
      <c r="Z3415" s="36"/>
      <c r="AA3415" s="36"/>
      <c r="AD3415" s="33"/>
      <c r="AG3415" s="33"/>
      <c r="AH3415" s="43"/>
      <c r="AI3415" s="43"/>
      <c r="AJ3415" s="43"/>
      <c r="AK3415" s="43"/>
      <c r="AL3415" s="43"/>
      <c r="AM3415" s="43"/>
      <c r="AN3415" s="43"/>
      <c r="AO3415" s="43"/>
      <c r="AP3415" s="43"/>
      <c r="AQ3415" s="43"/>
      <c r="AR3415" s="43"/>
      <c r="AS3415" s="43"/>
      <c r="AT3415" s="43"/>
      <c r="AU3415" s="44"/>
      <c r="AV3415" s="33"/>
      <c r="AW3415" s="33"/>
      <c r="AX3415" s="33"/>
      <c r="AZ3415" s="141"/>
      <c r="BE3415" s="168"/>
      <c r="BF3415" s="168"/>
      <c r="BG3415" s="168"/>
      <c r="BH3415" s="168"/>
      <c r="BI3415" s="168"/>
      <c r="BJ3415" s="168"/>
      <c r="BK3415" s="168"/>
      <c r="BL3415" s="168"/>
      <c r="BM3415" s="168"/>
      <c r="DK3415" s="168"/>
      <c r="DL3415" s="168"/>
      <c r="DM3415" s="168"/>
      <c r="DN3415" s="168"/>
      <c r="DO3415" s="168"/>
      <c r="DP3415" s="168"/>
      <c r="DQ3415" s="168"/>
      <c r="DR3415" s="168"/>
      <c r="DS3415" s="168"/>
      <c r="DT3415" s="168"/>
      <c r="DU3415" s="168"/>
      <c r="DV3415" s="168"/>
      <c r="DW3415" s="168"/>
      <c r="DX3415" s="168"/>
      <c r="DY3415" s="168"/>
      <c r="DZ3415" s="168"/>
      <c r="EA3415" s="168"/>
      <c r="EB3415" s="168"/>
      <c r="EC3415" s="168"/>
      <c r="ED3415" s="168"/>
      <c r="EE3415" s="168"/>
      <c r="EF3415" s="168"/>
      <c r="EG3415" s="168"/>
      <c r="EH3415" s="168"/>
      <c r="EI3415" s="168"/>
      <c r="EJ3415" s="168"/>
      <c r="EK3415" s="168"/>
      <c r="EL3415" s="168"/>
      <c r="EM3415" s="168"/>
      <c r="EN3415" s="168"/>
      <c r="EO3415" s="168"/>
      <c r="EP3415" s="168"/>
      <c r="EQ3415" s="168"/>
      <c r="ER3415" s="168"/>
      <c r="ES3415" s="168"/>
      <c r="ET3415" s="168"/>
      <c r="EU3415" s="168"/>
      <c r="EV3415" s="168"/>
      <c r="EW3415" s="168"/>
      <c r="EX3415" s="168"/>
      <c r="EY3415" s="168"/>
      <c r="EZ3415" s="168"/>
      <c r="FA3415" s="168"/>
      <c r="FB3415" s="168"/>
      <c r="FC3415" s="168"/>
      <c r="FD3415" s="168"/>
    </row>
    <row r="3416" spans="1:160" s="5" customFormat="1" ht="24.9" customHeight="1" x14ac:dyDescent="0.3">
      <c r="A3416" s="263"/>
      <c r="B3416" s="263"/>
      <c r="C3416" s="265"/>
      <c r="D3416" s="481"/>
      <c r="E3416" s="482"/>
      <c r="F3416" s="482"/>
      <c r="G3416" s="482"/>
      <c r="H3416" s="482"/>
      <c r="I3416" s="482"/>
      <c r="J3416" s="482"/>
      <c r="K3416" s="482"/>
      <c r="L3416" s="482"/>
      <c r="M3416" s="483"/>
      <c r="N3416" s="16"/>
      <c r="O3416" s="412"/>
      <c r="P3416" s="413"/>
      <c r="Q3416" s="8"/>
      <c r="R3416" s="8"/>
      <c r="S3416" s="8"/>
      <c r="T3416" s="9"/>
      <c r="U3416" s="17"/>
      <c r="V3416" s="33"/>
      <c r="W3416" s="57"/>
      <c r="X3416" s="86"/>
      <c r="Y3416" s="33"/>
      <c r="Z3416" s="36"/>
      <c r="AA3416" s="36"/>
      <c r="AD3416" s="33"/>
      <c r="AG3416" s="33"/>
      <c r="AH3416" s="43"/>
      <c r="AI3416" s="43"/>
      <c r="AJ3416" s="43"/>
      <c r="AK3416" s="43"/>
      <c r="AL3416" s="43"/>
      <c r="AM3416" s="43"/>
      <c r="AN3416" s="43"/>
      <c r="AO3416" s="43"/>
      <c r="AP3416" s="43"/>
      <c r="AQ3416" s="43"/>
      <c r="AR3416" s="43"/>
      <c r="AS3416" s="43"/>
      <c r="AT3416" s="43"/>
      <c r="AU3416" s="44"/>
      <c r="AV3416" s="33"/>
      <c r="AW3416" s="33"/>
      <c r="AX3416" s="33"/>
      <c r="AZ3416" s="141"/>
      <c r="BE3416" s="168"/>
      <c r="BF3416" s="168"/>
      <c r="BG3416" s="168"/>
      <c r="BH3416" s="168"/>
      <c r="BI3416" s="168"/>
      <c r="BJ3416" s="168"/>
      <c r="BK3416" s="168"/>
      <c r="BL3416" s="168"/>
      <c r="BM3416" s="168"/>
      <c r="DK3416" s="168"/>
      <c r="DL3416" s="168"/>
      <c r="DM3416" s="168"/>
      <c r="DN3416" s="168"/>
      <c r="DO3416" s="168"/>
      <c r="DP3416" s="168"/>
      <c r="DQ3416" s="168"/>
      <c r="DR3416" s="168"/>
      <c r="DS3416" s="168"/>
      <c r="DT3416" s="168"/>
      <c r="DU3416" s="168"/>
      <c r="DV3416" s="168"/>
      <c r="DW3416" s="168"/>
      <c r="DX3416" s="168"/>
      <c r="DY3416" s="168"/>
      <c r="DZ3416" s="168"/>
      <c r="EA3416" s="168"/>
      <c r="EB3416" s="168"/>
      <c r="EC3416" s="168"/>
      <c r="ED3416" s="168"/>
      <c r="EE3416" s="168"/>
      <c r="EF3416" s="168"/>
      <c r="EG3416" s="168"/>
      <c r="EH3416" s="168"/>
      <c r="EI3416" s="168"/>
      <c r="EJ3416" s="168"/>
      <c r="EK3416" s="168"/>
      <c r="EL3416" s="168"/>
      <c r="EM3416" s="168"/>
      <c r="EN3416" s="168"/>
      <c r="EO3416" s="168"/>
      <c r="EP3416" s="168"/>
      <c r="EQ3416" s="168"/>
      <c r="ER3416" s="168"/>
      <c r="ES3416" s="168"/>
      <c r="ET3416" s="168"/>
      <c r="EU3416" s="168"/>
      <c r="EV3416" s="168"/>
      <c r="EW3416" s="168"/>
      <c r="EX3416" s="168"/>
      <c r="EY3416" s="168"/>
      <c r="EZ3416" s="168"/>
      <c r="FA3416" s="168"/>
      <c r="FB3416" s="168"/>
      <c r="FC3416" s="168"/>
      <c r="FD3416" s="168"/>
    </row>
    <row r="3417" spans="1:160" s="5" customFormat="1" ht="24.9" customHeight="1" x14ac:dyDescent="0.3">
      <c r="A3417" s="263"/>
      <c r="B3417" s="263"/>
      <c r="C3417" s="265"/>
      <c r="D3417" s="481"/>
      <c r="E3417" s="482"/>
      <c r="F3417" s="482"/>
      <c r="G3417" s="482"/>
      <c r="H3417" s="482"/>
      <c r="I3417" s="482"/>
      <c r="J3417" s="482"/>
      <c r="K3417" s="482"/>
      <c r="L3417" s="482"/>
      <c r="M3417" s="483"/>
      <c r="N3417" s="16"/>
      <c r="O3417" s="412"/>
      <c r="P3417" s="413"/>
      <c r="Q3417" s="8"/>
      <c r="R3417" s="8"/>
      <c r="S3417" s="8"/>
      <c r="T3417" s="9"/>
      <c r="U3417" s="17"/>
      <c r="V3417" s="33"/>
      <c r="W3417" s="57"/>
      <c r="X3417" s="86"/>
      <c r="Y3417" s="33"/>
      <c r="Z3417" s="36"/>
      <c r="AA3417" s="36"/>
      <c r="AD3417" s="33"/>
      <c r="AG3417" s="33"/>
      <c r="AH3417" s="43"/>
      <c r="AI3417" s="43"/>
      <c r="AJ3417" s="43"/>
      <c r="AK3417" s="43"/>
      <c r="AL3417" s="43"/>
      <c r="AM3417" s="43"/>
      <c r="AN3417" s="43"/>
      <c r="AO3417" s="43"/>
      <c r="AP3417" s="43"/>
      <c r="AQ3417" s="43"/>
      <c r="AR3417" s="43"/>
      <c r="AS3417" s="43"/>
      <c r="AT3417" s="43"/>
      <c r="AU3417" s="44"/>
      <c r="AV3417" s="33"/>
      <c r="AW3417" s="33"/>
      <c r="AX3417" s="33"/>
      <c r="AZ3417" s="141"/>
      <c r="BE3417" s="168"/>
      <c r="BF3417" s="168"/>
      <c r="BG3417" s="168"/>
      <c r="BH3417" s="168"/>
      <c r="BI3417" s="168"/>
      <c r="BJ3417" s="168"/>
      <c r="BK3417" s="168"/>
      <c r="BL3417" s="168"/>
      <c r="BM3417" s="168"/>
      <c r="DK3417" s="168"/>
      <c r="DL3417" s="168"/>
      <c r="DM3417" s="168"/>
      <c r="DN3417" s="168"/>
      <c r="DO3417" s="168"/>
      <c r="DP3417" s="168"/>
      <c r="DQ3417" s="168"/>
      <c r="DR3417" s="168"/>
      <c r="DS3417" s="168"/>
      <c r="DT3417" s="168"/>
      <c r="DU3417" s="168"/>
      <c r="DV3417" s="168"/>
      <c r="DW3417" s="168"/>
      <c r="DX3417" s="168"/>
      <c r="DY3417" s="168"/>
      <c r="DZ3417" s="168"/>
      <c r="EA3417" s="168"/>
      <c r="EB3417" s="168"/>
      <c r="EC3417" s="168"/>
      <c r="ED3417" s="168"/>
      <c r="EE3417" s="168"/>
      <c r="EF3417" s="168"/>
      <c r="EG3417" s="168"/>
      <c r="EH3417" s="168"/>
      <c r="EI3417" s="168"/>
      <c r="EJ3417" s="168"/>
      <c r="EK3417" s="168"/>
      <c r="EL3417" s="168"/>
      <c r="EM3417" s="168"/>
      <c r="EN3417" s="168"/>
      <c r="EO3417" s="168"/>
      <c r="EP3417" s="168"/>
      <c r="EQ3417" s="168"/>
      <c r="ER3417" s="168"/>
      <c r="ES3417" s="168"/>
      <c r="ET3417" s="168"/>
      <c r="EU3417" s="168"/>
      <c r="EV3417" s="168"/>
      <c r="EW3417" s="168"/>
      <c r="EX3417" s="168"/>
      <c r="EY3417" s="168"/>
      <c r="EZ3417" s="168"/>
      <c r="FA3417" s="168"/>
      <c r="FB3417" s="168"/>
      <c r="FC3417" s="168"/>
      <c r="FD3417" s="168"/>
    </row>
    <row r="3418" spans="1:160" s="5" customFormat="1" ht="24.9" customHeight="1" thickBot="1" x14ac:dyDescent="0.35">
      <c r="A3418" s="263"/>
      <c r="B3418" s="263"/>
      <c r="C3418" s="265"/>
      <c r="D3418" s="481"/>
      <c r="E3418" s="482"/>
      <c r="F3418" s="482"/>
      <c r="G3418" s="482"/>
      <c r="H3418" s="482"/>
      <c r="I3418" s="482"/>
      <c r="J3418" s="482"/>
      <c r="K3418" s="482"/>
      <c r="L3418" s="482"/>
      <c r="M3418" s="483"/>
      <c r="N3418" s="414" t="s">
        <v>16</v>
      </c>
      <c r="O3418" s="415"/>
      <c r="P3418" s="415"/>
      <c r="Q3418" s="415"/>
      <c r="R3418" s="415"/>
      <c r="S3418" s="415"/>
      <c r="T3418" s="415"/>
      <c r="U3418" s="18">
        <f>SUM(U3398:U3417)</f>
        <v>0</v>
      </c>
      <c r="V3418" s="33"/>
      <c r="W3418" s="57"/>
      <c r="X3418" s="86"/>
      <c r="Y3418" s="33"/>
      <c r="Z3418" s="36"/>
      <c r="AA3418" s="36"/>
      <c r="AD3418" s="33"/>
      <c r="AG3418" s="33"/>
      <c r="AH3418" s="43"/>
      <c r="AI3418" s="43"/>
      <c r="AJ3418" s="43"/>
      <c r="AK3418" s="43"/>
      <c r="AL3418" s="43"/>
      <c r="AM3418" s="43"/>
      <c r="AN3418" s="43"/>
      <c r="AO3418" s="43"/>
      <c r="AP3418" s="43"/>
      <c r="AQ3418" s="43"/>
      <c r="AR3418" s="43"/>
      <c r="AS3418" s="43"/>
      <c r="AT3418" s="43"/>
      <c r="AU3418" s="44"/>
      <c r="AV3418" s="33"/>
      <c r="AW3418" s="33"/>
      <c r="AX3418" s="33"/>
      <c r="AZ3418" s="141"/>
      <c r="BE3418" s="168"/>
      <c r="BF3418" s="168"/>
      <c r="BG3418" s="168"/>
      <c r="BH3418" s="168"/>
      <c r="BI3418" s="168"/>
      <c r="BJ3418" s="168"/>
      <c r="BK3418" s="168"/>
      <c r="BL3418" s="168"/>
      <c r="BM3418" s="168"/>
      <c r="DK3418" s="168"/>
      <c r="DL3418" s="168"/>
      <c r="DM3418" s="168"/>
      <c r="DN3418" s="168"/>
      <c r="DO3418" s="168"/>
      <c r="DP3418" s="168"/>
      <c r="DQ3418" s="168"/>
      <c r="DR3418" s="168"/>
      <c r="DS3418" s="168"/>
      <c r="DT3418" s="168"/>
      <c r="DU3418" s="168"/>
      <c r="DV3418" s="168"/>
      <c r="DW3418" s="168"/>
      <c r="DX3418" s="168"/>
      <c r="DY3418" s="168"/>
      <c r="DZ3418" s="168"/>
      <c r="EA3418" s="168"/>
      <c r="EB3418" s="168"/>
      <c r="EC3418" s="168"/>
      <c r="ED3418" s="168"/>
      <c r="EE3418" s="168"/>
      <c r="EF3418" s="168"/>
      <c r="EG3418" s="168"/>
      <c r="EH3418" s="168"/>
      <c r="EI3418" s="168"/>
      <c r="EJ3418" s="168"/>
      <c r="EK3418" s="168"/>
      <c r="EL3418" s="168"/>
      <c r="EM3418" s="168"/>
      <c r="EN3418" s="168"/>
      <c r="EO3418" s="168"/>
      <c r="EP3418" s="168"/>
      <c r="EQ3418" s="168"/>
      <c r="ER3418" s="168"/>
      <c r="ES3418" s="168"/>
      <c r="ET3418" s="168"/>
      <c r="EU3418" s="168"/>
      <c r="EV3418" s="168"/>
      <c r="EW3418" s="168"/>
      <c r="EX3418" s="168"/>
      <c r="EY3418" s="168"/>
      <c r="EZ3418" s="168"/>
      <c r="FA3418" s="168"/>
      <c r="FB3418" s="168"/>
      <c r="FC3418" s="168"/>
      <c r="FD3418" s="168"/>
    </row>
    <row r="3419" spans="1:160" s="5" customFormat="1" ht="14.4" customHeight="1" x14ac:dyDescent="0.3">
      <c r="A3419" s="263"/>
      <c r="B3419" s="263"/>
      <c r="C3419" s="265"/>
      <c r="D3419" s="481"/>
      <c r="E3419" s="482"/>
      <c r="F3419" s="482"/>
      <c r="G3419" s="482"/>
      <c r="H3419" s="482"/>
      <c r="I3419" s="482"/>
      <c r="J3419" s="482"/>
      <c r="K3419" s="482"/>
      <c r="L3419" s="482"/>
      <c r="M3419" s="483"/>
      <c r="N3419" s="416" t="s">
        <v>17</v>
      </c>
      <c r="O3419" s="417"/>
      <c r="P3419" s="417"/>
      <c r="Q3419" s="417"/>
      <c r="R3419" s="417"/>
      <c r="S3419" s="417"/>
      <c r="T3419" s="417"/>
      <c r="U3419" s="418"/>
      <c r="V3419" s="87"/>
      <c r="W3419" s="57"/>
      <c r="X3419" s="86"/>
      <c r="Y3419" s="33"/>
      <c r="Z3419" s="36"/>
      <c r="AA3419" s="36"/>
      <c r="AD3419" s="33"/>
      <c r="AG3419" s="33"/>
      <c r="AH3419" s="43"/>
      <c r="AI3419" s="43"/>
      <c r="AJ3419" s="43"/>
      <c r="AK3419" s="43"/>
      <c r="AL3419" s="43"/>
      <c r="AM3419" s="43"/>
      <c r="AN3419" s="43"/>
      <c r="AO3419" s="43"/>
      <c r="AP3419" s="43"/>
      <c r="AQ3419" s="43"/>
      <c r="AR3419" s="43"/>
      <c r="AS3419" s="43"/>
      <c r="AT3419" s="43"/>
      <c r="AU3419" s="44"/>
      <c r="AV3419" s="33"/>
      <c r="AW3419" s="33"/>
      <c r="AX3419" s="33"/>
      <c r="AZ3419" s="141"/>
      <c r="BE3419" s="168"/>
      <c r="BF3419" s="168"/>
      <c r="BG3419" s="168"/>
      <c r="BH3419" s="168"/>
      <c r="BI3419" s="168"/>
      <c r="BJ3419" s="168"/>
      <c r="BK3419" s="168"/>
      <c r="BL3419" s="168"/>
      <c r="BM3419" s="168"/>
      <c r="DK3419" s="168"/>
      <c r="DL3419" s="168"/>
      <c r="DM3419" s="168"/>
      <c r="DN3419" s="168"/>
      <c r="DO3419" s="168"/>
      <c r="DP3419" s="168"/>
      <c r="DQ3419" s="168"/>
      <c r="DR3419" s="168"/>
      <c r="DS3419" s="168"/>
      <c r="DT3419" s="168"/>
      <c r="DU3419" s="168"/>
      <c r="DV3419" s="168"/>
      <c r="DW3419" s="168"/>
      <c r="DX3419" s="168"/>
      <c r="DY3419" s="168"/>
      <c r="DZ3419" s="168"/>
      <c r="EA3419" s="168"/>
      <c r="EB3419" s="168"/>
      <c r="EC3419" s="168"/>
      <c r="ED3419" s="168"/>
      <c r="EE3419" s="168"/>
      <c r="EF3419" s="168"/>
      <c r="EG3419" s="168"/>
      <c r="EH3419" s="168"/>
      <c r="EI3419" s="168"/>
      <c r="EJ3419" s="168"/>
      <c r="EK3419" s="168"/>
      <c r="EL3419" s="168"/>
      <c r="EM3419" s="168"/>
      <c r="EN3419" s="168"/>
      <c r="EO3419" s="168"/>
      <c r="EP3419" s="168"/>
      <c r="EQ3419" s="168"/>
      <c r="ER3419" s="168"/>
      <c r="ES3419" s="168"/>
      <c r="ET3419" s="168"/>
      <c r="EU3419" s="168"/>
      <c r="EV3419" s="168"/>
      <c r="EW3419" s="168"/>
      <c r="EX3419" s="168"/>
      <c r="EY3419" s="168"/>
      <c r="EZ3419" s="168"/>
      <c r="FA3419" s="168"/>
      <c r="FB3419" s="168"/>
      <c r="FC3419" s="168"/>
      <c r="FD3419" s="168"/>
    </row>
    <row r="3420" spans="1:160" s="5" customFormat="1" x14ac:dyDescent="0.3">
      <c r="A3420" s="263"/>
      <c r="B3420" s="263"/>
      <c r="C3420" s="265"/>
      <c r="D3420" s="481"/>
      <c r="E3420" s="482"/>
      <c r="F3420" s="482"/>
      <c r="G3420" s="482"/>
      <c r="H3420" s="482"/>
      <c r="I3420" s="482"/>
      <c r="J3420" s="482"/>
      <c r="K3420" s="482"/>
      <c r="L3420" s="482"/>
      <c r="M3420" s="483"/>
      <c r="N3420" s="419"/>
      <c r="O3420" s="420"/>
      <c r="P3420" s="420"/>
      <c r="Q3420" s="420"/>
      <c r="R3420" s="420"/>
      <c r="S3420" s="420"/>
      <c r="T3420" s="420"/>
      <c r="U3420" s="421"/>
      <c r="V3420" s="33"/>
      <c r="W3420" s="57"/>
      <c r="X3420" s="86"/>
      <c r="Y3420" s="33"/>
      <c r="Z3420" s="36"/>
      <c r="AA3420" s="36"/>
      <c r="AD3420" s="33"/>
      <c r="AG3420" s="33"/>
      <c r="AH3420" s="43"/>
      <c r="AI3420" s="43"/>
      <c r="AJ3420" s="43"/>
      <c r="AK3420" s="43"/>
      <c r="AL3420" s="43"/>
      <c r="AM3420" s="43"/>
      <c r="AN3420" s="43"/>
      <c r="AO3420" s="43"/>
      <c r="AP3420" s="43"/>
      <c r="AQ3420" s="43"/>
      <c r="AR3420" s="43"/>
      <c r="AS3420" s="43"/>
      <c r="AT3420" s="43"/>
      <c r="AU3420" s="44"/>
      <c r="AV3420" s="33"/>
      <c r="AW3420" s="33"/>
      <c r="AX3420" s="33"/>
      <c r="AZ3420" s="141"/>
      <c r="BE3420" s="168"/>
      <c r="BF3420" s="168"/>
      <c r="BG3420" s="168"/>
      <c r="BH3420" s="168"/>
      <c r="BI3420" s="168"/>
      <c r="BJ3420" s="168"/>
      <c r="BK3420" s="168"/>
      <c r="BL3420" s="168"/>
      <c r="BM3420" s="168"/>
      <c r="DK3420" s="168"/>
      <c r="DL3420" s="168"/>
      <c r="DM3420" s="168"/>
      <c r="DN3420" s="168"/>
      <c r="DO3420" s="168"/>
      <c r="DP3420" s="168"/>
      <c r="DQ3420" s="168"/>
      <c r="DR3420" s="168"/>
      <c r="DS3420" s="168"/>
      <c r="DT3420" s="168"/>
      <c r="DU3420" s="168"/>
      <c r="DV3420" s="168"/>
      <c r="DW3420" s="168"/>
      <c r="DX3420" s="168"/>
      <c r="DY3420" s="168"/>
      <c r="DZ3420" s="168"/>
      <c r="EA3420" s="168"/>
      <c r="EB3420" s="168"/>
      <c r="EC3420" s="168"/>
      <c r="ED3420" s="168"/>
      <c r="EE3420" s="168"/>
      <c r="EF3420" s="168"/>
      <c r="EG3420" s="168"/>
      <c r="EH3420" s="168"/>
      <c r="EI3420" s="168"/>
      <c r="EJ3420" s="168"/>
      <c r="EK3420" s="168"/>
      <c r="EL3420" s="168"/>
      <c r="EM3420" s="168"/>
      <c r="EN3420" s="168"/>
      <c r="EO3420" s="168"/>
      <c r="EP3420" s="168"/>
      <c r="EQ3420" s="168"/>
      <c r="ER3420" s="168"/>
      <c r="ES3420" s="168"/>
      <c r="ET3420" s="168"/>
      <c r="EU3420" s="168"/>
      <c r="EV3420" s="168"/>
      <c r="EW3420" s="168"/>
      <c r="EX3420" s="168"/>
      <c r="EY3420" s="168"/>
      <c r="EZ3420" s="168"/>
      <c r="FA3420" s="168"/>
      <c r="FB3420" s="168"/>
      <c r="FC3420" s="168"/>
      <c r="FD3420" s="168"/>
    </row>
    <row r="3421" spans="1:160" s="5" customFormat="1" x14ac:dyDescent="0.3">
      <c r="A3421" s="263"/>
      <c r="B3421" s="263"/>
      <c r="C3421" s="265"/>
      <c r="D3421" s="481"/>
      <c r="E3421" s="482"/>
      <c r="F3421" s="482"/>
      <c r="G3421" s="482"/>
      <c r="H3421" s="482"/>
      <c r="I3421" s="482"/>
      <c r="J3421" s="482"/>
      <c r="K3421" s="482"/>
      <c r="L3421" s="482"/>
      <c r="M3421" s="483"/>
      <c r="N3421" s="419"/>
      <c r="O3421" s="420"/>
      <c r="P3421" s="420"/>
      <c r="Q3421" s="420"/>
      <c r="R3421" s="420"/>
      <c r="S3421" s="420"/>
      <c r="T3421" s="420"/>
      <c r="U3421" s="421"/>
      <c r="V3421" s="33"/>
      <c r="W3421" s="57"/>
      <c r="X3421" s="86"/>
      <c r="Y3421" s="33"/>
      <c r="Z3421" s="36"/>
      <c r="AA3421" s="36"/>
      <c r="AD3421" s="33"/>
      <c r="AG3421" s="33"/>
      <c r="AH3421" s="43"/>
      <c r="AI3421" s="43"/>
      <c r="AJ3421" s="43"/>
      <c r="AK3421" s="43"/>
      <c r="AL3421" s="43"/>
      <c r="AM3421" s="43"/>
      <c r="AN3421" s="43"/>
      <c r="AO3421" s="43"/>
      <c r="AP3421" s="43"/>
      <c r="AQ3421" s="43"/>
      <c r="AR3421" s="43"/>
      <c r="AS3421" s="43"/>
      <c r="AT3421" s="43"/>
      <c r="AU3421" s="44"/>
      <c r="AV3421" s="33"/>
      <c r="AW3421" s="33"/>
      <c r="AX3421" s="33"/>
      <c r="AZ3421" s="141"/>
      <c r="BE3421" s="168"/>
      <c r="BF3421" s="168"/>
      <c r="BG3421" s="168"/>
      <c r="BH3421" s="168"/>
      <c r="BI3421" s="168"/>
      <c r="BJ3421" s="168"/>
      <c r="BK3421" s="168"/>
      <c r="BL3421" s="168"/>
      <c r="BM3421" s="168"/>
      <c r="DK3421" s="168"/>
      <c r="DL3421" s="168"/>
      <c r="DM3421" s="168"/>
      <c r="DN3421" s="168"/>
      <c r="DO3421" s="168"/>
      <c r="DP3421" s="168"/>
      <c r="DQ3421" s="168"/>
      <c r="DR3421" s="168"/>
      <c r="DS3421" s="168"/>
      <c r="DT3421" s="168"/>
      <c r="DU3421" s="168"/>
      <c r="DV3421" s="168"/>
      <c r="DW3421" s="168"/>
      <c r="DX3421" s="168"/>
      <c r="DY3421" s="168"/>
      <c r="DZ3421" s="168"/>
      <c r="EA3421" s="168"/>
      <c r="EB3421" s="168"/>
      <c r="EC3421" s="168"/>
      <c r="ED3421" s="168"/>
      <c r="EE3421" s="168"/>
      <c r="EF3421" s="168"/>
      <c r="EG3421" s="168"/>
      <c r="EH3421" s="168"/>
      <c r="EI3421" s="168"/>
      <c r="EJ3421" s="168"/>
      <c r="EK3421" s="168"/>
      <c r="EL3421" s="168"/>
      <c r="EM3421" s="168"/>
      <c r="EN3421" s="168"/>
      <c r="EO3421" s="168"/>
      <c r="EP3421" s="168"/>
      <c r="EQ3421" s="168"/>
      <c r="ER3421" s="168"/>
      <c r="ES3421" s="168"/>
      <c r="ET3421" s="168"/>
      <c r="EU3421" s="168"/>
      <c r="EV3421" s="168"/>
      <c r="EW3421" s="168"/>
      <c r="EX3421" s="168"/>
      <c r="EY3421" s="168"/>
      <c r="EZ3421" s="168"/>
      <c r="FA3421" s="168"/>
      <c r="FB3421" s="168"/>
      <c r="FC3421" s="168"/>
      <c r="FD3421" s="168"/>
    </row>
    <row r="3422" spans="1:160" s="5" customFormat="1" ht="14.4" thickBot="1" x14ac:dyDescent="0.35">
      <c r="A3422" s="263"/>
      <c r="B3422" s="263"/>
      <c r="C3422" s="265"/>
      <c r="D3422" s="425"/>
      <c r="E3422" s="426"/>
      <c r="F3422" s="426"/>
      <c r="G3422" s="426"/>
      <c r="H3422" s="426"/>
      <c r="I3422" s="426"/>
      <c r="J3422" s="426"/>
      <c r="K3422" s="426"/>
      <c r="L3422" s="426"/>
      <c r="M3422" s="427"/>
      <c r="N3422" s="422"/>
      <c r="O3422" s="423"/>
      <c r="P3422" s="423"/>
      <c r="Q3422" s="423"/>
      <c r="R3422" s="423"/>
      <c r="S3422" s="423"/>
      <c r="T3422" s="423"/>
      <c r="U3422" s="424"/>
      <c r="V3422" s="33"/>
      <c r="W3422" s="57"/>
      <c r="X3422" s="86"/>
      <c r="Y3422" s="33"/>
      <c r="Z3422" s="36"/>
      <c r="AA3422" s="36"/>
      <c r="AD3422" s="33"/>
      <c r="AG3422" s="33"/>
      <c r="AH3422" s="43"/>
      <c r="AI3422" s="43"/>
      <c r="AJ3422" s="43"/>
      <c r="AK3422" s="43"/>
      <c r="AL3422" s="43"/>
      <c r="AM3422" s="43"/>
      <c r="AN3422" s="43"/>
      <c r="AO3422" s="43"/>
      <c r="AP3422" s="43"/>
      <c r="AQ3422" s="43"/>
      <c r="AR3422" s="43"/>
      <c r="AS3422" s="43"/>
      <c r="AT3422" s="43"/>
      <c r="AU3422" s="44"/>
      <c r="AV3422" s="33"/>
      <c r="AW3422" s="33"/>
      <c r="AX3422" s="33"/>
      <c r="AZ3422" s="141"/>
      <c r="BE3422" s="168"/>
      <c r="BF3422" s="168"/>
      <c r="BG3422" s="168"/>
      <c r="BH3422" s="168"/>
      <c r="BI3422" s="168"/>
      <c r="BJ3422" s="168"/>
      <c r="BK3422" s="168"/>
      <c r="BL3422" s="168"/>
      <c r="BM3422" s="168"/>
      <c r="DK3422" s="168"/>
      <c r="DL3422" s="168"/>
      <c r="DM3422" s="168"/>
      <c r="DN3422" s="168"/>
      <c r="DO3422" s="168"/>
      <c r="DP3422" s="168"/>
      <c r="DQ3422" s="168"/>
      <c r="DR3422" s="168"/>
      <c r="DS3422" s="168"/>
      <c r="DT3422" s="168"/>
      <c r="DU3422" s="168"/>
      <c r="DV3422" s="168"/>
      <c r="DW3422" s="168"/>
      <c r="DX3422" s="168"/>
      <c r="DY3422" s="168"/>
      <c r="DZ3422" s="168"/>
      <c r="EA3422" s="168"/>
      <c r="EB3422" s="168"/>
      <c r="EC3422" s="168"/>
      <c r="ED3422" s="168"/>
      <c r="EE3422" s="168"/>
      <c r="EF3422" s="168"/>
      <c r="EG3422" s="168"/>
      <c r="EH3422" s="168"/>
      <c r="EI3422" s="168"/>
      <c r="EJ3422" s="168"/>
      <c r="EK3422" s="168"/>
      <c r="EL3422" s="168"/>
      <c r="EM3422" s="168"/>
      <c r="EN3422" s="168"/>
      <c r="EO3422" s="168"/>
      <c r="EP3422" s="168"/>
      <c r="EQ3422" s="168"/>
      <c r="ER3422" s="168"/>
      <c r="ES3422" s="168"/>
      <c r="ET3422" s="168"/>
      <c r="EU3422" s="168"/>
      <c r="EV3422" s="168"/>
      <c r="EW3422" s="168"/>
      <c r="EX3422" s="168"/>
      <c r="EY3422" s="168"/>
      <c r="EZ3422" s="168"/>
      <c r="FA3422" s="168"/>
      <c r="FB3422" s="168"/>
      <c r="FC3422" s="168"/>
      <c r="FD3422" s="168"/>
    </row>
    <row r="3423" spans="1:160" s="5" customFormat="1" ht="5.25" customHeight="1" thickBot="1" x14ac:dyDescent="0.35">
      <c r="A3423" s="263"/>
      <c r="B3423" s="263"/>
      <c r="C3423" s="265"/>
      <c r="D3423" s="428"/>
      <c r="E3423" s="428"/>
      <c r="F3423" s="428"/>
      <c r="G3423" s="428"/>
      <c r="H3423" s="428"/>
      <c r="I3423" s="428"/>
      <c r="J3423" s="428"/>
      <c r="K3423" s="428"/>
      <c r="L3423" s="428"/>
      <c r="M3423" s="428"/>
      <c r="N3423" s="428"/>
      <c r="O3423" s="428"/>
      <c r="P3423" s="428"/>
      <c r="Q3423" s="428"/>
      <c r="R3423" s="428"/>
      <c r="S3423" s="428"/>
      <c r="T3423" s="428"/>
      <c r="U3423" s="428"/>
      <c r="V3423" s="33"/>
      <c r="W3423" s="57"/>
      <c r="X3423" s="86"/>
      <c r="Y3423" s="33"/>
      <c r="Z3423" s="36"/>
      <c r="AA3423" s="36"/>
      <c r="AD3423" s="33"/>
      <c r="AG3423" s="33"/>
      <c r="AH3423" s="43"/>
      <c r="AI3423" s="43"/>
      <c r="AJ3423" s="43"/>
      <c r="AK3423" s="43"/>
      <c r="AL3423" s="43"/>
      <c r="AM3423" s="43"/>
      <c r="AN3423" s="43"/>
      <c r="AO3423" s="43"/>
      <c r="AP3423" s="43"/>
      <c r="AQ3423" s="43"/>
      <c r="AR3423" s="43"/>
      <c r="AS3423" s="43"/>
      <c r="AT3423" s="43"/>
      <c r="AU3423" s="44"/>
      <c r="AV3423" s="33"/>
      <c r="AW3423" s="33"/>
      <c r="AX3423" s="33"/>
      <c r="AZ3423" s="141"/>
      <c r="BE3423" s="168"/>
      <c r="BF3423" s="168"/>
      <c r="BG3423" s="168"/>
      <c r="BH3423" s="168"/>
      <c r="BI3423" s="168"/>
      <c r="BJ3423" s="168"/>
      <c r="BK3423" s="168"/>
      <c r="BL3423" s="168"/>
      <c r="BM3423" s="168"/>
      <c r="DK3423" s="168"/>
      <c r="DL3423" s="168"/>
      <c r="DM3423" s="168"/>
      <c r="DN3423" s="168"/>
      <c r="DO3423" s="168"/>
      <c r="DP3423" s="168"/>
      <c r="DQ3423" s="168"/>
      <c r="DR3423" s="168"/>
      <c r="DS3423" s="168"/>
      <c r="DT3423" s="168"/>
      <c r="DU3423" s="168"/>
      <c r="DV3423" s="168"/>
      <c r="DW3423" s="168"/>
      <c r="DX3423" s="168"/>
      <c r="DY3423" s="168"/>
      <c r="DZ3423" s="168"/>
      <c r="EA3423" s="168"/>
      <c r="EB3423" s="168"/>
      <c r="EC3423" s="168"/>
      <c r="ED3423" s="168"/>
      <c r="EE3423" s="168"/>
      <c r="EF3423" s="168"/>
      <c r="EG3423" s="168"/>
      <c r="EH3423" s="168"/>
      <c r="EI3423" s="168"/>
      <c r="EJ3423" s="168"/>
      <c r="EK3423" s="168"/>
      <c r="EL3423" s="168"/>
      <c r="EM3423" s="168"/>
      <c r="EN3423" s="168"/>
      <c r="EO3423" s="168"/>
      <c r="EP3423" s="168"/>
      <c r="EQ3423" s="168"/>
      <c r="ER3423" s="168"/>
      <c r="ES3423" s="168"/>
      <c r="ET3423" s="168"/>
      <c r="EU3423" s="168"/>
      <c r="EV3423" s="168"/>
      <c r="EW3423" s="168"/>
      <c r="EX3423" s="168"/>
      <c r="EY3423" s="168"/>
      <c r="EZ3423" s="168"/>
      <c r="FA3423" s="168"/>
      <c r="FB3423" s="168"/>
      <c r="FC3423" s="168"/>
      <c r="FD3423" s="168"/>
    </row>
    <row r="3424" spans="1:160" s="5" customFormat="1" ht="20.25" customHeight="1" x14ac:dyDescent="0.3">
      <c r="A3424" s="263"/>
      <c r="B3424" s="263"/>
      <c r="C3424" s="265"/>
      <c r="D3424" s="429" t="s">
        <v>18</v>
      </c>
      <c r="E3424" s="430"/>
      <c r="F3424" s="430"/>
      <c r="G3424" s="430"/>
      <c r="H3424" s="430"/>
      <c r="I3424" s="430"/>
      <c r="J3424" s="430"/>
      <c r="K3424" s="430"/>
      <c r="L3424" s="430"/>
      <c r="M3424" s="431"/>
      <c r="N3424" s="429" t="s">
        <v>19</v>
      </c>
      <c r="O3424" s="430"/>
      <c r="P3424" s="430"/>
      <c r="Q3424" s="430"/>
      <c r="R3424" s="430"/>
      <c r="S3424" s="430"/>
      <c r="T3424" s="430"/>
      <c r="U3424" s="431"/>
      <c r="V3424" s="33"/>
      <c r="W3424" s="57"/>
      <c r="X3424" s="86"/>
      <c r="Y3424" s="33"/>
      <c r="Z3424" s="36"/>
      <c r="AA3424" s="36"/>
      <c r="AD3424" s="33"/>
      <c r="AG3424" s="33"/>
      <c r="AH3424" s="43"/>
      <c r="AI3424" s="43"/>
      <c r="AJ3424" s="43"/>
      <c r="AK3424" s="43"/>
      <c r="AL3424" s="43"/>
      <c r="AM3424" s="43"/>
      <c r="AN3424" s="43"/>
      <c r="AO3424" s="43"/>
      <c r="AP3424" s="43"/>
      <c r="AQ3424" s="43"/>
      <c r="AR3424" s="43"/>
      <c r="AS3424" s="43"/>
      <c r="AT3424" s="43"/>
      <c r="AU3424" s="44"/>
      <c r="AV3424" s="33"/>
      <c r="AW3424" s="33"/>
      <c r="AX3424" s="33"/>
      <c r="AZ3424" s="141"/>
      <c r="BE3424" s="168"/>
      <c r="BF3424" s="168"/>
      <c r="BG3424" s="168"/>
      <c r="BH3424" s="168"/>
      <c r="BI3424" s="168"/>
      <c r="BJ3424" s="168"/>
      <c r="BK3424" s="168"/>
      <c r="BL3424" s="168"/>
      <c r="BM3424" s="168"/>
      <c r="DK3424" s="168"/>
      <c r="DL3424" s="168"/>
      <c r="DM3424" s="168"/>
      <c r="DN3424" s="168"/>
      <c r="DO3424" s="168"/>
      <c r="DP3424" s="168"/>
      <c r="DQ3424" s="168"/>
      <c r="DR3424" s="168"/>
      <c r="DS3424" s="168"/>
      <c r="DT3424" s="168"/>
      <c r="DU3424" s="168"/>
      <c r="DV3424" s="168"/>
      <c r="DW3424" s="168"/>
      <c r="DX3424" s="168"/>
      <c r="DY3424" s="168"/>
      <c r="DZ3424" s="168"/>
      <c r="EA3424" s="168"/>
      <c r="EB3424" s="168"/>
      <c r="EC3424" s="168"/>
      <c r="ED3424" s="168"/>
      <c r="EE3424" s="168"/>
      <c r="EF3424" s="168"/>
      <c r="EG3424" s="168"/>
      <c r="EH3424" s="168"/>
      <c r="EI3424" s="168"/>
      <c r="EJ3424" s="168"/>
      <c r="EK3424" s="168"/>
      <c r="EL3424" s="168"/>
      <c r="EM3424" s="168"/>
      <c r="EN3424" s="168"/>
      <c r="EO3424" s="168"/>
      <c r="EP3424" s="168"/>
      <c r="EQ3424" s="168"/>
      <c r="ER3424" s="168"/>
      <c r="ES3424" s="168"/>
      <c r="ET3424" s="168"/>
      <c r="EU3424" s="168"/>
      <c r="EV3424" s="168"/>
      <c r="EW3424" s="168"/>
      <c r="EX3424" s="168"/>
      <c r="EY3424" s="168"/>
      <c r="EZ3424" s="168"/>
      <c r="FA3424" s="168"/>
      <c r="FB3424" s="168"/>
      <c r="FC3424" s="168"/>
      <c r="FD3424" s="168"/>
    </row>
    <row r="3425" spans="1:160" s="5" customFormat="1" x14ac:dyDescent="0.3">
      <c r="A3425" s="263"/>
      <c r="B3425" s="263"/>
      <c r="C3425" s="265"/>
      <c r="D3425" s="432" t="s">
        <v>20</v>
      </c>
      <c r="E3425" s="433"/>
      <c r="F3425" s="433"/>
      <c r="G3425" s="433"/>
      <c r="H3425" s="433"/>
      <c r="I3425" s="433"/>
      <c r="J3425" s="433"/>
      <c r="K3425" s="433"/>
      <c r="L3425" s="433"/>
      <c r="M3425" s="434"/>
      <c r="N3425" s="435" t="s">
        <v>21</v>
      </c>
      <c r="O3425" s="436"/>
      <c r="P3425" s="436"/>
      <c r="Q3425" s="436"/>
      <c r="R3425" s="436"/>
      <c r="S3425" s="436"/>
      <c r="T3425" s="436"/>
      <c r="U3425" s="437"/>
      <c r="V3425" s="33"/>
      <c r="W3425" s="57"/>
      <c r="X3425" s="86"/>
      <c r="Y3425" s="33"/>
      <c r="Z3425" s="36"/>
      <c r="AA3425" s="36"/>
      <c r="AD3425" s="33"/>
      <c r="AG3425" s="33"/>
      <c r="AH3425" s="43"/>
      <c r="AI3425" s="43"/>
      <c r="AJ3425" s="43"/>
      <c r="AK3425" s="43"/>
      <c r="AL3425" s="43"/>
      <c r="AM3425" s="43"/>
      <c r="AN3425" s="43"/>
      <c r="AO3425" s="43"/>
      <c r="AP3425" s="43"/>
      <c r="AQ3425" s="43"/>
      <c r="AR3425" s="43"/>
      <c r="AS3425" s="43"/>
      <c r="AT3425" s="43"/>
      <c r="AU3425" s="44"/>
      <c r="AV3425" s="33"/>
      <c r="AW3425" s="33"/>
      <c r="AX3425" s="33"/>
      <c r="AZ3425" s="141"/>
      <c r="BE3425" s="168"/>
      <c r="BF3425" s="168"/>
      <c r="BG3425" s="168"/>
      <c r="BH3425" s="168"/>
      <c r="BI3425" s="168"/>
      <c r="BJ3425" s="168"/>
      <c r="BK3425" s="168"/>
      <c r="BL3425" s="168"/>
      <c r="BM3425" s="168"/>
      <c r="DK3425" s="168"/>
      <c r="DL3425" s="168"/>
      <c r="DM3425" s="168"/>
      <c r="DN3425" s="168"/>
      <c r="DO3425" s="168"/>
      <c r="DP3425" s="168"/>
      <c r="DQ3425" s="168"/>
      <c r="DR3425" s="168"/>
      <c r="DS3425" s="168"/>
      <c r="DT3425" s="168"/>
      <c r="DU3425" s="168"/>
      <c r="DV3425" s="168"/>
      <c r="DW3425" s="168"/>
      <c r="DX3425" s="168"/>
      <c r="DY3425" s="168"/>
      <c r="DZ3425" s="168"/>
      <c r="EA3425" s="168"/>
      <c r="EB3425" s="168"/>
      <c r="EC3425" s="168"/>
      <c r="ED3425" s="168"/>
      <c r="EE3425" s="168"/>
      <c r="EF3425" s="168"/>
      <c r="EG3425" s="168"/>
      <c r="EH3425" s="168"/>
      <c r="EI3425" s="168"/>
      <c r="EJ3425" s="168"/>
      <c r="EK3425" s="168"/>
      <c r="EL3425" s="168"/>
      <c r="EM3425" s="168"/>
      <c r="EN3425" s="168"/>
      <c r="EO3425" s="168"/>
      <c r="EP3425" s="168"/>
      <c r="EQ3425" s="168"/>
      <c r="ER3425" s="168"/>
      <c r="ES3425" s="168"/>
      <c r="ET3425" s="168"/>
      <c r="EU3425" s="168"/>
      <c r="EV3425" s="168"/>
      <c r="EW3425" s="168"/>
      <c r="EX3425" s="168"/>
      <c r="EY3425" s="168"/>
      <c r="EZ3425" s="168"/>
      <c r="FA3425" s="168"/>
      <c r="FB3425" s="168"/>
      <c r="FC3425" s="168"/>
      <c r="FD3425" s="168"/>
    </row>
    <row r="3426" spans="1:160" s="5" customFormat="1" ht="15.75" customHeight="1" x14ac:dyDescent="0.3">
      <c r="A3426" s="263"/>
      <c r="B3426" s="263"/>
      <c r="C3426" s="265"/>
      <c r="D3426" s="438" t="s">
        <v>22</v>
      </c>
      <c r="E3426" s="439"/>
      <c r="F3426" s="439"/>
      <c r="G3426" s="439"/>
      <c r="H3426" s="439"/>
      <c r="I3426" s="439"/>
      <c r="J3426" s="439"/>
      <c r="K3426" s="439"/>
      <c r="L3426" s="439"/>
      <c r="M3426" s="440"/>
      <c r="N3426" s="438" t="s">
        <v>22</v>
      </c>
      <c r="O3426" s="444"/>
      <c r="P3426" s="444"/>
      <c r="Q3426" s="444"/>
      <c r="R3426" s="444"/>
      <c r="S3426" s="444"/>
      <c r="T3426" s="444"/>
      <c r="U3426" s="440"/>
      <c r="V3426" s="33"/>
      <c r="W3426" s="57"/>
      <c r="X3426" s="86"/>
      <c r="Y3426" s="33"/>
      <c r="Z3426" s="36"/>
      <c r="AA3426" s="36"/>
      <c r="AD3426" s="33"/>
      <c r="AG3426" s="33"/>
      <c r="AH3426" s="43"/>
      <c r="AI3426" s="43"/>
      <c r="AJ3426" s="43"/>
      <c r="AK3426" s="43"/>
      <c r="AL3426" s="43"/>
      <c r="AM3426" s="43"/>
      <c r="AN3426" s="43"/>
      <c r="AO3426" s="43"/>
      <c r="AP3426" s="43"/>
      <c r="AQ3426" s="43"/>
      <c r="AR3426" s="43"/>
      <c r="AS3426" s="43"/>
      <c r="AT3426" s="43"/>
      <c r="AU3426" s="44"/>
      <c r="AV3426" s="33"/>
      <c r="AW3426" s="33"/>
      <c r="AX3426" s="33"/>
      <c r="AZ3426" s="141"/>
      <c r="BE3426" s="168"/>
      <c r="BF3426" s="168"/>
      <c r="BG3426" s="168"/>
      <c r="BH3426" s="168"/>
      <c r="BI3426" s="168"/>
      <c r="BJ3426" s="168"/>
      <c r="BK3426" s="168"/>
      <c r="BL3426" s="168"/>
      <c r="BM3426" s="168"/>
      <c r="DK3426" s="168"/>
      <c r="DL3426" s="168"/>
      <c r="DM3426" s="168"/>
      <c r="DN3426" s="168"/>
      <c r="DO3426" s="168"/>
      <c r="DP3426" s="168"/>
      <c r="DQ3426" s="168"/>
      <c r="DR3426" s="168"/>
      <c r="DS3426" s="168"/>
      <c r="DT3426" s="168"/>
      <c r="DU3426" s="168"/>
      <c r="DV3426" s="168"/>
      <c r="DW3426" s="168"/>
      <c r="DX3426" s="168"/>
      <c r="DY3426" s="168"/>
      <c r="DZ3426" s="168"/>
      <c r="EA3426" s="168"/>
      <c r="EB3426" s="168"/>
      <c r="EC3426" s="168"/>
      <c r="ED3426" s="168"/>
      <c r="EE3426" s="168"/>
      <c r="EF3426" s="168"/>
      <c r="EG3426" s="168"/>
      <c r="EH3426" s="168"/>
      <c r="EI3426" s="168"/>
      <c r="EJ3426" s="168"/>
      <c r="EK3426" s="168"/>
      <c r="EL3426" s="168"/>
      <c r="EM3426" s="168"/>
      <c r="EN3426" s="168"/>
      <c r="EO3426" s="168"/>
      <c r="EP3426" s="168"/>
      <c r="EQ3426" s="168"/>
      <c r="ER3426" s="168"/>
      <c r="ES3426" s="168"/>
      <c r="ET3426" s="168"/>
      <c r="EU3426" s="168"/>
      <c r="EV3426" s="168"/>
      <c r="EW3426" s="168"/>
      <c r="EX3426" s="168"/>
      <c r="EY3426" s="168"/>
      <c r="EZ3426" s="168"/>
      <c r="FA3426" s="168"/>
      <c r="FB3426" s="168"/>
      <c r="FC3426" s="168"/>
      <c r="FD3426" s="168"/>
    </row>
    <row r="3427" spans="1:160" s="5" customFormat="1" ht="15.75" customHeight="1" x14ac:dyDescent="0.3">
      <c r="A3427" s="263"/>
      <c r="B3427" s="263"/>
      <c r="C3427" s="265"/>
      <c r="D3427" s="438"/>
      <c r="E3427" s="439"/>
      <c r="F3427" s="439"/>
      <c r="G3427" s="439"/>
      <c r="H3427" s="439"/>
      <c r="I3427" s="439"/>
      <c r="J3427" s="439"/>
      <c r="K3427" s="439"/>
      <c r="L3427" s="439"/>
      <c r="M3427" s="440"/>
      <c r="N3427" s="438"/>
      <c r="O3427" s="439"/>
      <c r="P3427" s="439"/>
      <c r="Q3427" s="439"/>
      <c r="R3427" s="439"/>
      <c r="S3427" s="439"/>
      <c r="T3427" s="439"/>
      <c r="U3427" s="440"/>
      <c r="V3427" s="33"/>
      <c r="W3427" s="57"/>
      <c r="X3427" s="86"/>
      <c r="Y3427" s="33"/>
      <c r="Z3427" s="36"/>
      <c r="AA3427" s="36"/>
      <c r="AD3427" s="33"/>
      <c r="AG3427" s="33"/>
      <c r="AH3427" s="43"/>
      <c r="AI3427" s="43"/>
      <c r="AJ3427" s="43"/>
      <c r="AK3427" s="43"/>
      <c r="AL3427" s="43"/>
      <c r="AM3427" s="43"/>
      <c r="AN3427" s="43"/>
      <c r="AO3427" s="43"/>
      <c r="AP3427" s="43"/>
      <c r="AQ3427" s="43"/>
      <c r="AR3427" s="43"/>
      <c r="AS3427" s="43"/>
      <c r="AT3427" s="43"/>
      <c r="AU3427" s="44"/>
      <c r="AV3427" s="33"/>
      <c r="AW3427" s="33"/>
      <c r="AX3427" s="33"/>
      <c r="AZ3427" s="141"/>
      <c r="BE3427" s="168"/>
      <c r="BF3427" s="168"/>
      <c r="BG3427" s="168"/>
      <c r="BH3427" s="168"/>
      <c r="BI3427" s="168"/>
      <c r="BJ3427" s="168"/>
      <c r="BK3427" s="168"/>
      <c r="BL3427" s="168"/>
      <c r="BM3427" s="168"/>
      <c r="DK3427" s="168"/>
      <c r="DL3427" s="168"/>
      <c r="DM3427" s="168"/>
      <c r="DN3427" s="168"/>
      <c r="DO3427" s="168"/>
      <c r="DP3427" s="168"/>
      <c r="DQ3427" s="168"/>
      <c r="DR3427" s="168"/>
      <c r="DS3427" s="168"/>
      <c r="DT3427" s="168"/>
      <c r="DU3427" s="168"/>
      <c r="DV3427" s="168"/>
      <c r="DW3427" s="168"/>
      <c r="DX3427" s="168"/>
      <c r="DY3427" s="168"/>
      <c r="DZ3427" s="168"/>
      <c r="EA3427" s="168"/>
      <c r="EB3427" s="168"/>
      <c r="EC3427" s="168"/>
      <c r="ED3427" s="168"/>
      <c r="EE3427" s="168"/>
      <c r="EF3427" s="168"/>
      <c r="EG3427" s="168"/>
      <c r="EH3427" s="168"/>
      <c r="EI3427" s="168"/>
      <c r="EJ3427" s="168"/>
      <c r="EK3427" s="168"/>
      <c r="EL3427" s="168"/>
      <c r="EM3427" s="168"/>
      <c r="EN3427" s="168"/>
      <c r="EO3427" s="168"/>
      <c r="EP3427" s="168"/>
      <c r="EQ3427" s="168"/>
      <c r="ER3427" s="168"/>
      <c r="ES3427" s="168"/>
      <c r="ET3427" s="168"/>
      <c r="EU3427" s="168"/>
      <c r="EV3427" s="168"/>
      <c r="EW3427" s="168"/>
      <c r="EX3427" s="168"/>
      <c r="EY3427" s="168"/>
      <c r="EZ3427" s="168"/>
      <c r="FA3427" s="168"/>
      <c r="FB3427" s="168"/>
      <c r="FC3427" s="168"/>
      <c r="FD3427" s="168"/>
    </row>
    <row r="3428" spans="1:160" s="5" customFormat="1" ht="15.75" customHeight="1" x14ac:dyDescent="0.3">
      <c r="A3428" s="263"/>
      <c r="B3428" s="263"/>
      <c r="C3428" s="265"/>
      <c r="D3428" s="441"/>
      <c r="E3428" s="442"/>
      <c r="F3428" s="442"/>
      <c r="G3428" s="442"/>
      <c r="H3428" s="442"/>
      <c r="I3428" s="442"/>
      <c r="J3428" s="442"/>
      <c r="K3428" s="442"/>
      <c r="L3428" s="442"/>
      <c r="M3428" s="443"/>
      <c r="N3428" s="441"/>
      <c r="O3428" s="442"/>
      <c r="P3428" s="442"/>
      <c r="Q3428" s="442"/>
      <c r="R3428" s="442"/>
      <c r="S3428" s="442"/>
      <c r="T3428" s="442"/>
      <c r="U3428" s="443"/>
      <c r="V3428" s="33"/>
      <c r="W3428" s="57"/>
      <c r="X3428" s="86"/>
      <c r="Y3428" s="33"/>
      <c r="Z3428" s="36"/>
      <c r="AA3428" s="36"/>
      <c r="AD3428" s="33"/>
      <c r="AG3428" s="33"/>
      <c r="AH3428" s="43"/>
      <c r="AI3428" s="43"/>
      <c r="AJ3428" s="43"/>
      <c r="AK3428" s="43"/>
      <c r="AL3428" s="43"/>
      <c r="AM3428" s="43"/>
      <c r="AN3428" s="43"/>
      <c r="AO3428" s="43"/>
      <c r="AP3428" s="43"/>
      <c r="AQ3428" s="43"/>
      <c r="AR3428" s="43"/>
      <c r="AS3428" s="43"/>
      <c r="AT3428" s="43"/>
      <c r="AU3428" s="44"/>
      <c r="AV3428" s="33"/>
      <c r="AW3428" s="33"/>
      <c r="AX3428" s="33"/>
      <c r="AZ3428" s="141"/>
      <c r="BE3428" s="168"/>
      <c r="BF3428" s="168"/>
      <c r="BG3428" s="168"/>
      <c r="BH3428" s="168"/>
      <c r="BI3428" s="168"/>
      <c r="BJ3428" s="168"/>
      <c r="BK3428" s="168"/>
      <c r="BL3428" s="168"/>
      <c r="BM3428" s="168"/>
      <c r="DK3428" s="168"/>
      <c r="DL3428" s="168"/>
      <c r="DM3428" s="168"/>
      <c r="DN3428" s="168"/>
      <c r="DO3428" s="168"/>
      <c r="DP3428" s="168"/>
      <c r="DQ3428" s="168"/>
      <c r="DR3428" s="168"/>
      <c r="DS3428" s="168"/>
      <c r="DT3428" s="168"/>
      <c r="DU3428" s="168"/>
      <c r="DV3428" s="168"/>
      <c r="DW3428" s="168"/>
      <c r="DX3428" s="168"/>
      <c r="DY3428" s="168"/>
      <c r="DZ3428" s="168"/>
      <c r="EA3428" s="168"/>
      <c r="EB3428" s="168"/>
      <c r="EC3428" s="168"/>
      <c r="ED3428" s="168"/>
      <c r="EE3428" s="168"/>
      <c r="EF3428" s="168"/>
      <c r="EG3428" s="168"/>
      <c r="EH3428" s="168"/>
      <c r="EI3428" s="168"/>
      <c r="EJ3428" s="168"/>
      <c r="EK3428" s="168"/>
      <c r="EL3428" s="168"/>
      <c r="EM3428" s="168"/>
      <c r="EN3428" s="168"/>
      <c r="EO3428" s="168"/>
      <c r="EP3428" s="168"/>
      <c r="EQ3428" s="168"/>
      <c r="ER3428" s="168"/>
      <c r="ES3428" s="168"/>
      <c r="ET3428" s="168"/>
      <c r="EU3428" s="168"/>
      <c r="EV3428" s="168"/>
      <c r="EW3428" s="168"/>
      <c r="EX3428" s="168"/>
      <c r="EY3428" s="168"/>
      <c r="EZ3428" s="168"/>
      <c r="FA3428" s="168"/>
      <c r="FB3428" s="168"/>
      <c r="FC3428" s="168"/>
      <c r="FD3428" s="168"/>
    </row>
    <row r="3429" spans="1:160" s="5" customFormat="1" x14ac:dyDescent="0.25">
      <c r="A3429" s="263"/>
      <c r="B3429" s="263"/>
      <c r="C3429" s="265"/>
      <c r="D3429" s="10" t="s">
        <v>23</v>
      </c>
      <c r="E3429" s="445" t="e">
        <f>+#REF!</f>
        <v>#REF!</v>
      </c>
      <c r="F3429" s="445"/>
      <c r="G3429" s="445"/>
      <c r="H3429" s="445"/>
      <c r="I3429" s="445"/>
      <c r="J3429" s="445"/>
      <c r="K3429" s="445"/>
      <c r="L3429" s="445"/>
      <c r="M3429" s="446"/>
      <c r="N3429" s="11" t="s">
        <v>23</v>
      </c>
      <c r="O3429" s="445" t="e">
        <f>+#REF!</f>
        <v>#REF!</v>
      </c>
      <c r="P3429" s="445"/>
      <c r="Q3429" s="445"/>
      <c r="R3429" s="445"/>
      <c r="S3429" s="445"/>
      <c r="T3429" s="445"/>
      <c r="U3429" s="446"/>
      <c r="V3429" s="33"/>
      <c r="W3429" s="57"/>
      <c r="X3429" s="86"/>
      <c r="Y3429" s="33"/>
      <c r="Z3429" s="36"/>
      <c r="AA3429" s="36"/>
      <c r="AD3429" s="33"/>
      <c r="AG3429" s="33"/>
      <c r="AH3429" s="43"/>
      <c r="AI3429" s="43"/>
      <c r="AJ3429" s="43"/>
      <c r="AK3429" s="43"/>
      <c r="AL3429" s="43"/>
      <c r="AM3429" s="43"/>
      <c r="AN3429" s="43"/>
      <c r="AO3429" s="43"/>
      <c r="AP3429" s="43"/>
      <c r="AQ3429" s="43"/>
      <c r="AR3429" s="43"/>
      <c r="AS3429" s="43"/>
      <c r="AT3429" s="43"/>
      <c r="AU3429" s="44"/>
      <c r="AV3429" s="33"/>
      <c r="AW3429" s="33"/>
      <c r="AX3429" s="33"/>
      <c r="AZ3429" s="141"/>
      <c r="BE3429" s="168"/>
      <c r="BF3429" s="168"/>
      <c r="BG3429" s="168"/>
      <c r="BH3429" s="168"/>
      <c r="BI3429" s="168"/>
      <c r="BJ3429" s="168"/>
      <c r="BK3429" s="168"/>
      <c r="BL3429" s="168"/>
      <c r="BM3429" s="168"/>
      <c r="DK3429" s="168"/>
      <c r="DL3429" s="168"/>
      <c r="DM3429" s="168"/>
      <c r="DN3429" s="168"/>
      <c r="DO3429" s="168"/>
      <c r="DP3429" s="168"/>
      <c r="DQ3429" s="168"/>
      <c r="DR3429" s="168"/>
      <c r="DS3429" s="168"/>
      <c r="DT3429" s="168"/>
      <c r="DU3429" s="168"/>
      <c r="DV3429" s="168"/>
      <c r="DW3429" s="168"/>
      <c r="DX3429" s="168"/>
      <c r="DY3429" s="168"/>
      <c r="DZ3429" s="168"/>
      <c r="EA3429" s="168"/>
      <c r="EB3429" s="168"/>
      <c r="EC3429" s="168"/>
      <c r="ED3429" s="168"/>
      <c r="EE3429" s="168"/>
      <c r="EF3429" s="168"/>
      <c r="EG3429" s="168"/>
      <c r="EH3429" s="168"/>
      <c r="EI3429" s="168"/>
      <c r="EJ3429" s="168"/>
      <c r="EK3429" s="168"/>
      <c r="EL3429" s="168"/>
      <c r="EM3429" s="168"/>
      <c r="EN3429" s="168"/>
      <c r="EO3429" s="168"/>
      <c r="EP3429" s="168"/>
      <c r="EQ3429" s="168"/>
      <c r="ER3429" s="168"/>
      <c r="ES3429" s="168"/>
      <c r="ET3429" s="168"/>
      <c r="EU3429" s="168"/>
      <c r="EV3429" s="168"/>
      <c r="EW3429" s="168"/>
      <c r="EX3429" s="168"/>
      <c r="EY3429" s="168"/>
      <c r="EZ3429" s="168"/>
      <c r="FA3429" s="168"/>
      <c r="FB3429" s="168"/>
      <c r="FC3429" s="168"/>
      <c r="FD3429" s="168"/>
    </row>
    <row r="3430" spans="1:160" s="5" customFormat="1" ht="14.4" thickBot="1" x14ac:dyDescent="0.3">
      <c r="A3430" s="263"/>
      <c r="B3430" s="263"/>
      <c r="C3430" s="265"/>
      <c r="D3430" s="12" t="s">
        <v>25</v>
      </c>
      <c r="E3430" s="447" t="e">
        <f>+#REF!</f>
        <v>#REF!</v>
      </c>
      <c r="F3430" s="447"/>
      <c r="G3430" s="447"/>
      <c r="H3430" s="447"/>
      <c r="I3430" s="447"/>
      <c r="J3430" s="447"/>
      <c r="K3430" s="447"/>
      <c r="L3430" s="447"/>
      <c r="M3430" s="448"/>
      <c r="N3430" s="13" t="s">
        <v>25</v>
      </c>
      <c r="O3430" s="447" t="e">
        <f>+#REF!</f>
        <v>#REF!</v>
      </c>
      <c r="P3430" s="447"/>
      <c r="Q3430" s="447"/>
      <c r="R3430" s="447"/>
      <c r="S3430" s="447"/>
      <c r="T3430" s="447"/>
      <c r="U3430" s="448"/>
      <c r="V3430" s="33"/>
      <c r="W3430" s="57"/>
      <c r="X3430" s="86"/>
      <c r="Y3430" s="33"/>
      <c r="Z3430" s="36"/>
      <c r="AA3430" s="36"/>
      <c r="AD3430" s="33"/>
      <c r="AG3430" s="33"/>
      <c r="AH3430" s="43"/>
      <c r="AI3430" s="43"/>
      <c r="AJ3430" s="43"/>
      <c r="AK3430" s="43"/>
      <c r="AL3430" s="43"/>
      <c r="AM3430" s="43"/>
      <c r="AN3430" s="43"/>
      <c r="AO3430" s="43"/>
      <c r="AP3430" s="43"/>
      <c r="AQ3430" s="43"/>
      <c r="AR3430" s="43"/>
      <c r="AS3430" s="43"/>
      <c r="AT3430" s="43"/>
      <c r="AU3430" s="44"/>
      <c r="AV3430" s="33"/>
      <c r="AW3430" s="33"/>
      <c r="AX3430" s="33"/>
      <c r="AZ3430" s="141"/>
      <c r="BE3430" s="168"/>
      <c r="BF3430" s="168"/>
      <c r="BG3430" s="168"/>
      <c r="BH3430" s="168"/>
      <c r="BI3430" s="168"/>
      <c r="BJ3430" s="168"/>
      <c r="BK3430" s="168"/>
      <c r="BL3430" s="168"/>
      <c r="BM3430" s="168"/>
      <c r="DK3430" s="168"/>
      <c r="DL3430" s="168"/>
      <c r="DM3430" s="168"/>
      <c r="DN3430" s="168"/>
      <c r="DO3430" s="168"/>
      <c r="DP3430" s="168"/>
      <c r="DQ3430" s="168"/>
      <c r="DR3430" s="168"/>
      <c r="DS3430" s="168"/>
      <c r="DT3430" s="168"/>
      <c r="DU3430" s="168"/>
      <c r="DV3430" s="168"/>
      <c r="DW3430" s="168"/>
      <c r="DX3430" s="168"/>
      <c r="DY3430" s="168"/>
      <c r="DZ3430" s="168"/>
      <c r="EA3430" s="168"/>
      <c r="EB3430" s="168"/>
      <c r="EC3430" s="168"/>
      <c r="ED3430" s="168"/>
      <c r="EE3430" s="168"/>
      <c r="EF3430" s="168"/>
      <c r="EG3430" s="168"/>
      <c r="EH3430" s="168"/>
      <c r="EI3430" s="168"/>
      <c r="EJ3430" s="168"/>
      <c r="EK3430" s="168"/>
      <c r="EL3430" s="168"/>
      <c r="EM3430" s="168"/>
      <c r="EN3430" s="168"/>
      <c r="EO3430" s="168"/>
      <c r="EP3430" s="168"/>
      <c r="EQ3430" s="168"/>
      <c r="ER3430" s="168"/>
      <c r="ES3430" s="168"/>
      <c r="ET3430" s="168"/>
      <c r="EU3430" s="168"/>
      <c r="EV3430" s="168"/>
      <c r="EW3430" s="168"/>
      <c r="EX3430" s="168"/>
      <c r="EY3430" s="168"/>
      <c r="EZ3430" s="168"/>
      <c r="FA3430" s="168"/>
      <c r="FB3430" s="168"/>
      <c r="FC3430" s="168"/>
      <c r="FD3430" s="168"/>
    </row>
    <row r="3431" spans="1:160" ht="9.9" customHeight="1" thickBot="1" x14ac:dyDescent="0.3"/>
    <row r="3432" spans="1:160" s="5" customFormat="1" ht="15.75" customHeight="1" x14ac:dyDescent="0.3">
      <c r="A3432" s="263"/>
      <c r="B3432" s="263"/>
      <c r="C3432" s="265"/>
      <c r="D3432" s="484"/>
      <c r="E3432" s="485"/>
      <c r="F3432" s="488" t="s">
        <v>0</v>
      </c>
      <c r="G3432" s="489"/>
      <c r="H3432" s="489"/>
      <c r="I3432" s="489"/>
      <c r="J3432" s="489"/>
      <c r="K3432" s="489"/>
      <c r="L3432" s="489"/>
      <c r="M3432" s="489"/>
      <c r="N3432" s="489"/>
      <c r="O3432" s="490"/>
      <c r="P3432" s="494" t="s">
        <v>1</v>
      </c>
      <c r="Q3432" s="495"/>
      <c r="R3432" s="495"/>
      <c r="S3432" s="496"/>
      <c r="T3432" s="500"/>
      <c r="U3432" s="501"/>
      <c r="V3432" s="33"/>
      <c r="W3432" s="57"/>
      <c r="X3432" s="86"/>
      <c r="Y3432" s="33"/>
      <c r="Z3432" s="36"/>
      <c r="AA3432" s="36"/>
      <c r="AD3432" s="33"/>
      <c r="AG3432" s="33"/>
      <c r="AH3432" s="43"/>
      <c r="AI3432" s="43"/>
      <c r="AJ3432" s="43"/>
      <c r="AK3432" s="43"/>
      <c r="AL3432" s="43"/>
      <c r="AM3432" s="43"/>
      <c r="AN3432" s="43"/>
      <c r="AO3432" s="43"/>
      <c r="AP3432" s="43"/>
      <c r="AQ3432" s="43"/>
      <c r="AR3432" s="43"/>
      <c r="AS3432" s="43"/>
      <c r="AT3432" s="43"/>
      <c r="AU3432" s="44"/>
      <c r="AV3432" s="33"/>
      <c r="AW3432" s="33"/>
      <c r="AX3432" s="33"/>
      <c r="AZ3432" s="141"/>
      <c r="BE3432" s="168"/>
      <c r="BF3432" s="168"/>
      <c r="BG3432" s="168"/>
      <c r="BH3432" s="168"/>
      <c r="BI3432" s="168"/>
      <c r="BJ3432" s="168"/>
      <c r="BK3432" s="168"/>
      <c r="BL3432" s="168"/>
      <c r="BM3432" s="168"/>
      <c r="DK3432" s="168"/>
      <c r="DL3432" s="168"/>
      <c r="DM3432" s="168"/>
      <c r="DN3432" s="168"/>
      <c r="DO3432" s="168"/>
      <c r="DP3432" s="168"/>
      <c r="DQ3432" s="168"/>
      <c r="DR3432" s="168"/>
      <c r="DS3432" s="168"/>
      <c r="DT3432" s="168"/>
      <c r="DU3432" s="168"/>
      <c r="DV3432" s="168"/>
      <c r="DW3432" s="168"/>
      <c r="DX3432" s="168"/>
      <c r="DY3432" s="168"/>
      <c r="DZ3432" s="168"/>
      <c r="EA3432" s="168"/>
      <c r="EB3432" s="168"/>
      <c r="EC3432" s="168"/>
      <c r="ED3432" s="168"/>
      <c r="EE3432" s="168"/>
      <c r="EF3432" s="168"/>
      <c r="EG3432" s="168"/>
      <c r="EH3432" s="168"/>
      <c r="EI3432" s="168"/>
      <c r="EJ3432" s="168"/>
      <c r="EK3432" s="168"/>
      <c r="EL3432" s="168"/>
      <c r="EM3432" s="168"/>
      <c r="EN3432" s="168"/>
      <c r="EO3432" s="168"/>
      <c r="EP3432" s="168"/>
      <c r="EQ3432" s="168"/>
      <c r="ER3432" s="168"/>
      <c r="ES3432" s="168"/>
      <c r="ET3432" s="168"/>
      <c r="EU3432" s="168"/>
      <c r="EV3432" s="168"/>
      <c r="EW3432" s="168"/>
      <c r="EX3432" s="168"/>
      <c r="EY3432" s="168"/>
      <c r="EZ3432" s="168"/>
      <c r="FA3432" s="168"/>
      <c r="FB3432" s="168"/>
      <c r="FC3432" s="168"/>
      <c r="FD3432" s="168"/>
    </row>
    <row r="3433" spans="1:160" s="5" customFormat="1" ht="15" customHeight="1" x14ac:dyDescent="0.3">
      <c r="A3433" s="263"/>
      <c r="B3433" s="263"/>
      <c r="C3433" s="265"/>
      <c r="D3433" s="481"/>
      <c r="E3433" s="482"/>
      <c r="F3433" s="491"/>
      <c r="G3433" s="492"/>
      <c r="H3433" s="492"/>
      <c r="I3433" s="492"/>
      <c r="J3433" s="492"/>
      <c r="K3433" s="492"/>
      <c r="L3433" s="492"/>
      <c r="M3433" s="492"/>
      <c r="N3433" s="492"/>
      <c r="O3433" s="493"/>
      <c r="P3433" s="497"/>
      <c r="Q3433" s="498"/>
      <c r="R3433" s="498"/>
      <c r="S3433" s="499"/>
      <c r="T3433" s="502"/>
      <c r="U3433" s="503"/>
      <c r="V3433" s="33"/>
      <c r="W3433" s="57"/>
      <c r="X3433" s="86"/>
      <c r="Y3433" s="38"/>
      <c r="Z3433" s="36"/>
      <c r="AA3433" s="36"/>
      <c r="AD3433" s="33"/>
      <c r="AG3433" s="33"/>
      <c r="AH3433" s="43"/>
      <c r="AI3433" s="43"/>
      <c r="AJ3433" s="43"/>
      <c r="AK3433" s="43"/>
      <c r="AL3433" s="43"/>
      <c r="AM3433" s="43"/>
      <c r="AN3433" s="43"/>
      <c r="AO3433" s="43"/>
      <c r="AP3433" s="43"/>
      <c r="AQ3433" s="43"/>
      <c r="AR3433" s="43"/>
      <c r="AS3433" s="43"/>
      <c r="AT3433" s="43"/>
      <c r="AU3433" s="44"/>
      <c r="AV3433" s="33"/>
      <c r="AW3433" s="33"/>
      <c r="AX3433" s="33"/>
      <c r="AZ3433" s="141"/>
      <c r="BE3433" s="168"/>
      <c r="BF3433" s="168"/>
      <c r="BG3433" s="168"/>
      <c r="BH3433" s="168"/>
      <c r="BI3433" s="168"/>
      <c r="BJ3433" s="168"/>
      <c r="BK3433" s="168"/>
      <c r="BL3433" s="168"/>
      <c r="BM3433" s="168"/>
      <c r="DK3433" s="168"/>
      <c r="DL3433" s="168"/>
      <c r="DM3433" s="168"/>
      <c r="DN3433" s="168"/>
      <c r="DO3433" s="168"/>
      <c r="DP3433" s="168"/>
      <c r="DQ3433" s="168"/>
      <c r="DR3433" s="168"/>
      <c r="DS3433" s="168"/>
      <c r="DT3433" s="168"/>
      <c r="DU3433" s="168"/>
      <c r="DV3433" s="168"/>
      <c r="DW3433" s="168"/>
      <c r="DX3433" s="168"/>
      <c r="DY3433" s="168"/>
      <c r="DZ3433" s="168"/>
      <c r="EA3433" s="168"/>
      <c r="EB3433" s="168"/>
      <c r="EC3433" s="168"/>
      <c r="ED3433" s="168"/>
      <c r="EE3433" s="168"/>
      <c r="EF3433" s="168"/>
      <c r="EG3433" s="168"/>
      <c r="EH3433" s="168"/>
      <c r="EI3433" s="168"/>
      <c r="EJ3433" s="168"/>
      <c r="EK3433" s="168"/>
      <c r="EL3433" s="168"/>
      <c r="EM3433" s="168"/>
      <c r="EN3433" s="168"/>
      <c r="EO3433" s="168"/>
      <c r="EP3433" s="168"/>
      <c r="EQ3433" s="168"/>
      <c r="ER3433" s="168"/>
      <c r="ES3433" s="168"/>
      <c r="ET3433" s="168"/>
      <c r="EU3433" s="168"/>
      <c r="EV3433" s="168"/>
      <c r="EW3433" s="168"/>
      <c r="EX3433" s="168"/>
      <c r="EY3433" s="168"/>
      <c r="EZ3433" s="168"/>
      <c r="FA3433" s="168"/>
      <c r="FB3433" s="168"/>
      <c r="FC3433" s="168"/>
      <c r="FD3433" s="168"/>
    </row>
    <row r="3434" spans="1:160" s="5" customFormat="1" ht="30" customHeight="1" thickBot="1" x14ac:dyDescent="0.35">
      <c r="A3434" s="263"/>
      <c r="B3434" s="263"/>
      <c r="C3434" s="265"/>
      <c r="D3434" s="486"/>
      <c r="E3434" s="487"/>
      <c r="F3434" s="506" t="s">
        <v>2</v>
      </c>
      <c r="G3434" s="507"/>
      <c r="H3434" s="507"/>
      <c r="I3434" s="507"/>
      <c r="J3434" s="507"/>
      <c r="K3434" s="507"/>
      <c r="L3434" s="507"/>
      <c r="M3434" s="507"/>
      <c r="N3434" s="507"/>
      <c r="O3434" s="508"/>
      <c r="P3434" s="32">
        <v>71</v>
      </c>
      <c r="Q3434" s="101" t="s">
        <v>3</v>
      </c>
      <c r="R3434" s="509">
        <v>147</v>
      </c>
      <c r="S3434" s="510"/>
      <c r="T3434" s="504"/>
      <c r="U3434" s="505"/>
      <c r="V3434" s="33">
        <f>+IF(C3443="","",1)</f>
        <v>1</v>
      </c>
      <c r="W3434" s="57"/>
      <c r="X3434" s="86"/>
      <c r="Y3434" s="39"/>
      <c r="Z3434" s="36"/>
      <c r="AA3434" s="36"/>
      <c r="AD3434" s="33"/>
      <c r="AG3434" s="33"/>
      <c r="AH3434" s="43"/>
      <c r="AI3434" s="43"/>
      <c r="AJ3434" s="43"/>
      <c r="AK3434" s="43"/>
      <c r="AL3434" s="43"/>
      <c r="AM3434" s="43"/>
      <c r="AN3434" s="43"/>
      <c r="AO3434" s="43"/>
      <c r="AP3434" s="43"/>
      <c r="AQ3434" s="43"/>
      <c r="AR3434" s="43"/>
      <c r="AS3434" s="43"/>
      <c r="AT3434" s="43"/>
      <c r="AU3434" s="44"/>
      <c r="AV3434" s="33"/>
      <c r="AW3434" s="33"/>
      <c r="AX3434" s="33"/>
      <c r="AZ3434" s="141"/>
      <c r="BE3434" s="168"/>
      <c r="BF3434" s="168"/>
      <c r="BG3434" s="168"/>
      <c r="BH3434" s="168"/>
      <c r="BI3434" s="168"/>
      <c r="BJ3434" s="168"/>
      <c r="BK3434" s="168"/>
      <c r="BL3434" s="168"/>
      <c r="BM3434" s="168"/>
      <c r="DK3434" s="168"/>
      <c r="DL3434" s="168"/>
      <c r="DM3434" s="168"/>
      <c r="DN3434" s="168"/>
      <c r="DO3434" s="168"/>
      <c r="DP3434" s="168"/>
      <c r="DQ3434" s="168"/>
      <c r="DR3434" s="168"/>
      <c r="DS3434" s="168"/>
      <c r="DT3434" s="168"/>
      <c r="DU3434" s="168"/>
      <c r="DV3434" s="168"/>
      <c r="DW3434" s="168"/>
      <c r="DX3434" s="168"/>
      <c r="DY3434" s="168"/>
      <c r="DZ3434" s="168"/>
      <c r="EA3434" s="168"/>
      <c r="EB3434" s="168"/>
      <c r="EC3434" s="168"/>
      <c r="ED3434" s="168"/>
      <c r="EE3434" s="168"/>
      <c r="EF3434" s="168"/>
      <c r="EG3434" s="168"/>
      <c r="EH3434" s="168"/>
      <c r="EI3434" s="168"/>
      <c r="EJ3434" s="168"/>
      <c r="EK3434" s="168"/>
      <c r="EL3434" s="168"/>
      <c r="EM3434" s="168"/>
      <c r="EN3434" s="168"/>
      <c r="EO3434" s="168"/>
      <c r="EP3434" s="168"/>
      <c r="EQ3434" s="168"/>
      <c r="ER3434" s="168"/>
      <c r="ES3434" s="168"/>
      <c r="ET3434" s="168"/>
      <c r="EU3434" s="168"/>
      <c r="EV3434" s="168"/>
      <c r="EW3434" s="168"/>
      <c r="EX3434" s="168"/>
      <c r="EY3434" s="168"/>
      <c r="EZ3434" s="168"/>
      <c r="FA3434" s="168"/>
      <c r="FB3434" s="168"/>
      <c r="FC3434" s="168"/>
      <c r="FD3434" s="168"/>
    </row>
    <row r="3435" spans="1:160" s="5" customFormat="1" ht="5.25" customHeight="1" thickBot="1" x14ac:dyDescent="0.35">
      <c r="A3435" s="263"/>
      <c r="B3435" s="263"/>
      <c r="C3435" s="265"/>
      <c r="D3435" s="454"/>
      <c r="E3435" s="454"/>
      <c r="F3435" s="454"/>
      <c r="G3435" s="454"/>
      <c r="H3435" s="454"/>
      <c r="I3435" s="454"/>
      <c r="J3435" s="454"/>
      <c r="K3435" s="454"/>
      <c r="L3435" s="454"/>
      <c r="M3435" s="454"/>
      <c r="N3435" s="454"/>
      <c r="O3435" s="454"/>
      <c r="P3435" s="454"/>
      <c r="Q3435" s="454"/>
      <c r="R3435" s="454"/>
      <c r="S3435" s="454"/>
      <c r="T3435" s="454"/>
      <c r="U3435" s="454"/>
      <c r="V3435" s="33"/>
      <c r="W3435" s="57"/>
      <c r="X3435" s="86"/>
      <c r="Y3435" s="38"/>
      <c r="Z3435" s="36"/>
      <c r="AA3435" s="36"/>
      <c r="AD3435" s="33"/>
      <c r="AG3435" s="33"/>
      <c r="AH3435" s="43"/>
      <c r="AI3435" s="43"/>
      <c r="AJ3435" s="43"/>
      <c r="AK3435" s="43"/>
      <c r="AL3435" s="43"/>
      <c r="AM3435" s="43"/>
      <c r="AN3435" s="43"/>
      <c r="AO3435" s="43"/>
      <c r="AP3435" s="43"/>
      <c r="AQ3435" s="43"/>
      <c r="AR3435" s="43"/>
      <c r="AS3435" s="43"/>
      <c r="AT3435" s="43"/>
      <c r="AU3435" s="44"/>
      <c r="AV3435" s="33"/>
      <c r="AW3435" s="33"/>
      <c r="AX3435" s="33"/>
      <c r="AZ3435" s="141"/>
      <c r="BE3435" s="168"/>
      <c r="BF3435" s="168"/>
      <c r="BG3435" s="168"/>
      <c r="BH3435" s="168"/>
      <c r="BI3435" s="168"/>
      <c r="BJ3435" s="168"/>
      <c r="BK3435" s="168"/>
      <c r="BL3435" s="168"/>
      <c r="BM3435" s="168"/>
      <c r="DK3435" s="168"/>
      <c r="DL3435" s="168"/>
      <c r="DM3435" s="168"/>
      <c r="DN3435" s="168"/>
      <c r="DO3435" s="168"/>
      <c r="DP3435" s="168"/>
      <c r="DQ3435" s="168"/>
      <c r="DR3435" s="168"/>
      <c r="DS3435" s="168"/>
      <c r="DT3435" s="168"/>
      <c r="DU3435" s="168"/>
      <c r="DV3435" s="168"/>
      <c r="DW3435" s="168"/>
      <c r="DX3435" s="168"/>
      <c r="DY3435" s="168"/>
      <c r="DZ3435" s="168"/>
      <c r="EA3435" s="168"/>
      <c r="EB3435" s="168"/>
      <c r="EC3435" s="168"/>
      <c r="ED3435" s="168"/>
      <c r="EE3435" s="168"/>
      <c r="EF3435" s="168"/>
      <c r="EG3435" s="168"/>
      <c r="EH3435" s="168"/>
      <c r="EI3435" s="168"/>
      <c r="EJ3435" s="168"/>
      <c r="EK3435" s="168"/>
      <c r="EL3435" s="168"/>
      <c r="EM3435" s="168"/>
      <c r="EN3435" s="168"/>
      <c r="EO3435" s="168"/>
      <c r="EP3435" s="168"/>
      <c r="EQ3435" s="168"/>
      <c r="ER3435" s="168"/>
      <c r="ES3435" s="168"/>
      <c r="ET3435" s="168"/>
      <c r="EU3435" s="168"/>
      <c r="EV3435" s="168"/>
      <c r="EW3435" s="168"/>
      <c r="EX3435" s="168"/>
      <c r="EY3435" s="168"/>
      <c r="EZ3435" s="168"/>
      <c r="FA3435" s="168"/>
      <c r="FB3435" s="168"/>
      <c r="FC3435" s="168"/>
      <c r="FD3435" s="168"/>
    </row>
    <row r="3436" spans="1:160" s="5" customFormat="1" ht="24.9" customHeight="1" x14ac:dyDescent="0.3">
      <c r="A3436" s="263"/>
      <c r="B3436" s="263"/>
      <c r="C3436" s="265"/>
      <c r="D3436" s="511" t="s">
        <v>4</v>
      </c>
      <c r="E3436" s="512"/>
      <c r="F3436" s="513" t="s">
        <v>168</v>
      </c>
      <c r="G3436" s="514"/>
      <c r="H3436" s="514"/>
      <c r="I3436" s="515"/>
      <c r="J3436" s="516" t="s">
        <v>5</v>
      </c>
      <c r="K3436" s="512"/>
      <c r="L3436" s="513" t="s">
        <v>102</v>
      </c>
      <c r="M3436" s="514"/>
      <c r="N3436" s="514"/>
      <c r="O3436" s="514"/>
      <c r="P3436" s="515"/>
      <c r="Q3436" s="1" t="s">
        <v>6</v>
      </c>
      <c r="R3436" s="513" t="s">
        <v>36</v>
      </c>
      <c r="S3436" s="514"/>
      <c r="T3436" s="514"/>
      <c r="U3436" s="517"/>
      <c r="V3436" s="33"/>
      <c r="W3436" s="57"/>
      <c r="X3436" s="86"/>
      <c r="Y3436" s="33"/>
      <c r="Z3436" s="36"/>
      <c r="AA3436" s="36"/>
      <c r="AD3436" s="33"/>
      <c r="AG3436" s="33"/>
      <c r="AH3436" s="43"/>
      <c r="AI3436" s="43"/>
      <c r="AJ3436" s="43"/>
      <c r="AK3436" s="43"/>
      <c r="AL3436" s="43"/>
      <c r="AM3436" s="43"/>
      <c r="AN3436" s="43"/>
      <c r="AO3436" s="43"/>
      <c r="AP3436" s="43"/>
      <c r="AQ3436" s="43"/>
      <c r="AR3436" s="43"/>
      <c r="AS3436" s="43"/>
      <c r="AT3436" s="43"/>
      <c r="AU3436" s="44"/>
      <c r="AV3436" s="33"/>
      <c r="AW3436" s="33"/>
      <c r="AX3436" s="33"/>
      <c r="AZ3436" s="141"/>
      <c r="BE3436" s="168"/>
      <c r="BF3436" s="168"/>
      <c r="BG3436" s="168"/>
      <c r="BH3436" s="168"/>
      <c r="BI3436" s="168"/>
      <c r="BJ3436" s="168"/>
      <c r="BK3436" s="168"/>
      <c r="BL3436" s="168"/>
      <c r="BM3436" s="168"/>
      <c r="DK3436" s="168"/>
      <c r="DL3436" s="168"/>
      <c r="DM3436" s="168"/>
      <c r="DN3436" s="168"/>
      <c r="DO3436" s="168"/>
      <c r="DP3436" s="168"/>
      <c r="DQ3436" s="168"/>
      <c r="DR3436" s="168"/>
      <c r="DS3436" s="168"/>
      <c r="DT3436" s="168"/>
      <c r="DU3436" s="168"/>
      <c r="DV3436" s="168"/>
      <c r="DW3436" s="168"/>
      <c r="DX3436" s="168"/>
      <c r="DY3436" s="168"/>
      <c r="DZ3436" s="168"/>
      <c r="EA3436" s="168"/>
      <c r="EB3436" s="168"/>
      <c r="EC3436" s="168"/>
      <c r="ED3436" s="168"/>
      <c r="EE3436" s="168"/>
      <c r="EF3436" s="168"/>
      <c r="EG3436" s="168"/>
      <c r="EH3436" s="168"/>
      <c r="EI3436" s="168"/>
      <c r="EJ3436" s="168"/>
      <c r="EK3436" s="168"/>
      <c r="EL3436" s="168"/>
      <c r="EM3436" s="168"/>
      <c r="EN3436" s="168"/>
      <c r="EO3436" s="168"/>
      <c r="EP3436" s="168"/>
      <c r="EQ3436" s="168"/>
      <c r="ER3436" s="168"/>
      <c r="ES3436" s="168"/>
      <c r="ET3436" s="168"/>
      <c r="EU3436" s="168"/>
      <c r="EV3436" s="168"/>
      <c r="EW3436" s="168"/>
      <c r="EX3436" s="168"/>
      <c r="EY3436" s="168"/>
      <c r="EZ3436" s="168"/>
      <c r="FA3436" s="168"/>
      <c r="FB3436" s="168"/>
      <c r="FC3436" s="168"/>
      <c r="FD3436" s="168"/>
    </row>
    <row r="3437" spans="1:160" s="5" customFormat="1" ht="45" customHeight="1" thickBot="1" x14ac:dyDescent="0.35">
      <c r="A3437" s="263"/>
      <c r="B3437" s="263"/>
      <c r="C3437" s="265"/>
      <c r="D3437" s="518" t="s">
        <v>7</v>
      </c>
      <c r="E3437" s="519"/>
      <c r="F3437" s="520" t="s">
        <v>169</v>
      </c>
      <c r="G3437" s="521"/>
      <c r="H3437" s="521"/>
      <c r="I3437" s="521"/>
      <c r="J3437" s="521"/>
      <c r="K3437" s="521"/>
      <c r="L3437" s="521"/>
      <c r="M3437" s="521"/>
      <c r="N3437" s="521"/>
      <c r="O3437" s="521"/>
      <c r="P3437" s="521"/>
      <c r="Q3437" s="521"/>
      <c r="R3437" s="521"/>
      <c r="S3437" s="521"/>
      <c r="T3437" s="521"/>
      <c r="U3437" s="522"/>
      <c r="V3437" s="33"/>
      <c r="W3437" s="57"/>
      <c r="X3437" s="86"/>
      <c r="Y3437" s="33"/>
      <c r="Z3437" s="36"/>
      <c r="AA3437" s="36"/>
      <c r="AD3437" s="33"/>
      <c r="AG3437" s="33"/>
      <c r="AH3437" s="43"/>
      <c r="AI3437" s="43"/>
      <c r="AJ3437" s="43"/>
      <c r="AK3437" s="43"/>
      <c r="AL3437" s="43"/>
      <c r="AM3437" s="43"/>
      <c r="AN3437" s="43"/>
      <c r="AO3437" s="43"/>
      <c r="AP3437" s="43"/>
      <c r="AQ3437" s="43"/>
      <c r="AR3437" s="43"/>
      <c r="AS3437" s="43"/>
      <c r="AT3437" s="43"/>
      <c r="AU3437" s="44"/>
      <c r="AV3437" s="33"/>
      <c r="AW3437" s="33"/>
      <c r="AX3437" s="33"/>
      <c r="AZ3437" s="141"/>
      <c r="BE3437" s="168"/>
      <c r="BF3437" s="168"/>
      <c r="BG3437" s="168"/>
      <c r="BH3437" s="168"/>
      <c r="BI3437" s="168"/>
      <c r="BJ3437" s="168"/>
      <c r="BK3437" s="168"/>
      <c r="BL3437" s="168"/>
      <c r="BM3437" s="168"/>
      <c r="DK3437" s="168"/>
      <c r="DL3437" s="168"/>
      <c r="DM3437" s="168"/>
      <c r="DN3437" s="168"/>
      <c r="DO3437" s="168"/>
      <c r="DP3437" s="168"/>
      <c r="DQ3437" s="168"/>
      <c r="DR3437" s="168"/>
      <c r="DS3437" s="168"/>
      <c r="DT3437" s="168"/>
      <c r="DU3437" s="168"/>
      <c r="DV3437" s="168"/>
      <c r="DW3437" s="168"/>
      <c r="DX3437" s="168"/>
      <c r="DY3437" s="168"/>
      <c r="DZ3437" s="168"/>
      <c r="EA3437" s="168"/>
      <c r="EB3437" s="168"/>
      <c r="EC3437" s="168"/>
      <c r="ED3437" s="168"/>
      <c r="EE3437" s="168"/>
      <c r="EF3437" s="168"/>
      <c r="EG3437" s="168"/>
      <c r="EH3437" s="168"/>
      <c r="EI3437" s="168"/>
      <c r="EJ3437" s="168"/>
      <c r="EK3437" s="168"/>
      <c r="EL3437" s="168"/>
      <c r="EM3437" s="168"/>
      <c r="EN3437" s="168"/>
      <c r="EO3437" s="168"/>
      <c r="EP3437" s="168"/>
      <c r="EQ3437" s="168"/>
      <c r="ER3437" s="168"/>
      <c r="ES3437" s="168"/>
      <c r="ET3437" s="168"/>
      <c r="EU3437" s="168"/>
      <c r="EV3437" s="168"/>
      <c r="EW3437" s="168"/>
      <c r="EX3437" s="168"/>
      <c r="EY3437" s="168"/>
      <c r="EZ3437" s="168"/>
      <c r="FA3437" s="168"/>
      <c r="FB3437" s="168"/>
      <c r="FC3437" s="168"/>
      <c r="FD3437" s="168"/>
    </row>
    <row r="3438" spans="1:160" s="5" customFormat="1" ht="5.0999999999999996" customHeight="1" thickBot="1" x14ac:dyDescent="0.35">
      <c r="A3438" s="263"/>
      <c r="B3438" s="263"/>
      <c r="C3438" s="265"/>
      <c r="D3438" s="523"/>
      <c r="E3438" s="523"/>
      <c r="F3438" s="523"/>
      <c r="G3438" s="523"/>
      <c r="H3438" s="523"/>
      <c r="I3438" s="523"/>
      <c r="J3438" s="523"/>
      <c r="K3438" s="523"/>
      <c r="L3438" s="523"/>
      <c r="M3438" s="523"/>
      <c r="N3438" s="523"/>
      <c r="O3438" s="523"/>
      <c r="P3438" s="523"/>
      <c r="Q3438" s="523"/>
      <c r="R3438" s="523"/>
      <c r="S3438" s="523"/>
      <c r="T3438" s="523"/>
      <c r="U3438" s="523"/>
      <c r="V3438" s="33"/>
      <c r="W3438" s="57"/>
      <c r="X3438" s="86"/>
      <c r="Y3438" s="33"/>
      <c r="Z3438" s="36"/>
      <c r="AA3438" s="36"/>
      <c r="AD3438" s="33"/>
      <c r="AG3438" s="33"/>
      <c r="AH3438" s="43"/>
      <c r="AI3438" s="43"/>
      <c r="AJ3438" s="43"/>
      <c r="AK3438" s="43"/>
      <c r="AL3438" s="43"/>
      <c r="AM3438" s="43"/>
      <c r="AN3438" s="43"/>
      <c r="AO3438" s="43"/>
      <c r="AP3438" s="43"/>
      <c r="AQ3438" s="43"/>
      <c r="AR3438" s="43"/>
      <c r="AS3438" s="43"/>
      <c r="AT3438" s="43"/>
      <c r="AU3438" s="44"/>
      <c r="AV3438" s="33"/>
      <c r="AW3438" s="33"/>
      <c r="AX3438" s="33"/>
      <c r="AZ3438" s="141"/>
      <c r="BE3438" s="168"/>
      <c r="BF3438" s="168"/>
      <c r="BG3438" s="168"/>
      <c r="BH3438" s="168"/>
      <c r="BI3438" s="168"/>
      <c r="BJ3438" s="168"/>
      <c r="BK3438" s="168"/>
      <c r="BL3438" s="168"/>
      <c r="BM3438" s="168"/>
      <c r="DK3438" s="168"/>
      <c r="DL3438" s="168"/>
      <c r="DM3438" s="168"/>
      <c r="DN3438" s="168"/>
      <c r="DO3438" s="168"/>
      <c r="DP3438" s="168"/>
      <c r="DQ3438" s="168"/>
      <c r="DR3438" s="168"/>
      <c r="DS3438" s="168"/>
      <c r="DT3438" s="168"/>
      <c r="DU3438" s="168"/>
      <c r="DV3438" s="168"/>
      <c r="DW3438" s="168"/>
      <c r="DX3438" s="168"/>
      <c r="DY3438" s="168"/>
      <c r="DZ3438" s="168"/>
      <c r="EA3438" s="168"/>
      <c r="EB3438" s="168"/>
      <c r="EC3438" s="168"/>
      <c r="ED3438" s="168"/>
      <c r="EE3438" s="168"/>
      <c r="EF3438" s="168"/>
      <c r="EG3438" s="168"/>
      <c r="EH3438" s="168"/>
      <c r="EI3438" s="168"/>
      <c r="EJ3438" s="168"/>
      <c r="EK3438" s="168"/>
      <c r="EL3438" s="168"/>
      <c r="EM3438" s="168"/>
      <c r="EN3438" s="168"/>
      <c r="EO3438" s="168"/>
      <c r="EP3438" s="168"/>
      <c r="EQ3438" s="168"/>
      <c r="ER3438" s="168"/>
      <c r="ES3438" s="168"/>
      <c r="ET3438" s="168"/>
      <c r="EU3438" s="168"/>
      <c r="EV3438" s="168"/>
      <c r="EW3438" s="168"/>
      <c r="EX3438" s="168"/>
      <c r="EY3438" s="168"/>
      <c r="EZ3438" s="168"/>
      <c r="FA3438" s="168"/>
      <c r="FB3438" s="168"/>
      <c r="FC3438" s="168"/>
      <c r="FD3438" s="168"/>
    </row>
    <row r="3439" spans="1:160" s="5" customFormat="1" ht="24.9" customHeight="1" thickBot="1" x14ac:dyDescent="0.35">
      <c r="A3439" s="263"/>
      <c r="B3439" s="263"/>
      <c r="C3439" s="265"/>
      <c r="D3439" s="2" t="s">
        <v>103</v>
      </c>
      <c r="E3439" s="98" t="s">
        <v>106</v>
      </c>
      <c r="F3439" s="455" t="s">
        <v>104</v>
      </c>
      <c r="G3439" s="524"/>
      <c r="H3439" s="456"/>
      <c r="I3439" s="525">
        <v>44058</v>
      </c>
      <c r="J3439" s="526"/>
      <c r="K3439" s="526"/>
      <c r="L3439" s="526"/>
      <c r="M3439" s="526"/>
      <c r="N3439" s="527"/>
      <c r="O3439" s="3" t="s">
        <v>8</v>
      </c>
      <c r="P3439" s="449" t="s">
        <v>24</v>
      </c>
      <c r="Q3439" s="450"/>
      <c r="R3439" s="450"/>
      <c r="S3439" s="450"/>
      <c r="T3439" s="450"/>
      <c r="U3439" s="528"/>
      <c r="V3439" s="33"/>
      <c r="W3439" s="57"/>
      <c r="X3439" s="86"/>
      <c r="Y3439" s="33"/>
      <c r="Z3439" s="36"/>
      <c r="AA3439" s="36"/>
      <c r="AD3439" s="33"/>
      <c r="AG3439" s="33"/>
      <c r="AH3439" s="43"/>
      <c r="AI3439" s="43"/>
      <c r="AJ3439" s="43"/>
      <c r="AK3439" s="43"/>
      <c r="AL3439" s="43"/>
      <c r="AM3439" s="43"/>
      <c r="AN3439" s="43"/>
      <c r="AO3439" s="43"/>
      <c r="AP3439" s="43"/>
      <c r="AQ3439" s="43"/>
      <c r="AR3439" s="43"/>
      <c r="AS3439" s="43"/>
      <c r="AT3439" s="43"/>
      <c r="AU3439" s="44"/>
      <c r="AV3439" s="33"/>
      <c r="AW3439" s="33"/>
      <c r="AX3439" s="33"/>
      <c r="AZ3439" s="141"/>
      <c r="BE3439" s="168"/>
      <c r="BF3439" s="168"/>
      <c r="BG3439" s="168"/>
      <c r="BH3439" s="168"/>
      <c r="BI3439" s="168"/>
      <c r="BJ3439" s="168"/>
      <c r="BK3439" s="168"/>
      <c r="BL3439" s="168"/>
      <c r="BM3439" s="168"/>
      <c r="DK3439" s="168"/>
      <c r="DL3439" s="168"/>
      <c r="DM3439" s="168"/>
      <c r="DN3439" s="168"/>
      <c r="DO3439" s="168"/>
      <c r="DP3439" s="168"/>
      <c r="DQ3439" s="168"/>
      <c r="DR3439" s="168"/>
      <c r="DS3439" s="168"/>
      <c r="DT3439" s="168"/>
      <c r="DU3439" s="168"/>
      <c r="DV3439" s="168"/>
      <c r="DW3439" s="168"/>
      <c r="DX3439" s="168"/>
      <c r="DY3439" s="168"/>
      <c r="DZ3439" s="168"/>
      <c r="EA3439" s="168"/>
      <c r="EB3439" s="168"/>
      <c r="EC3439" s="168"/>
      <c r="ED3439" s="168"/>
      <c r="EE3439" s="168"/>
      <c r="EF3439" s="168"/>
      <c r="EG3439" s="168"/>
      <c r="EH3439" s="168"/>
      <c r="EI3439" s="168"/>
      <c r="EJ3439" s="168"/>
      <c r="EK3439" s="168"/>
      <c r="EL3439" s="168"/>
      <c r="EM3439" s="168"/>
      <c r="EN3439" s="168"/>
      <c r="EO3439" s="168"/>
      <c r="EP3439" s="168"/>
      <c r="EQ3439" s="168"/>
      <c r="ER3439" s="168"/>
      <c r="ES3439" s="168"/>
      <c r="ET3439" s="168"/>
      <c r="EU3439" s="168"/>
      <c r="EV3439" s="168"/>
      <c r="EW3439" s="168"/>
      <c r="EX3439" s="168"/>
      <c r="EY3439" s="168"/>
      <c r="EZ3439" s="168"/>
      <c r="FA3439" s="168"/>
      <c r="FB3439" s="168"/>
      <c r="FC3439" s="168"/>
      <c r="FD3439" s="168"/>
    </row>
    <row r="3440" spans="1:160" s="5" customFormat="1" ht="5.0999999999999996" customHeight="1" thickBot="1" x14ac:dyDescent="0.35">
      <c r="A3440" s="263"/>
      <c r="B3440" s="263"/>
      <c r="C3440" s="265"/>
      <c r="D3440" s="100"/>
      <c r="E3440" s="100"/>
      <c r="F3440" s="100"/>
      <c r="G3440" s="100"/>
      <c r="H3440" s="100"/>
      <c r="I3440" s="100"/>
      <c r="J3440" s="100"/>
      <c r="K3440" s="100"/>
      <c r="L3440" s="100"/>
      <c r="M3440" s="100"/>
      <c r="N3440" s="100"/>
      <c r="O3440" s="100"/>
      <c r="P3440" s="100"/>
      <c r="Q3440" s="100"/>
      <c r="R3440" s="100"/>
      <c r="S3440" s="100"/>
      <c r="T3440" s="100"/>
      <c r="U3440" s="100"/>
      <c r="V3440" s="33"/>
      <c r="W3440" s="57"/>
      <c r="X3440" s="86"/>
      <c r="Y3440" s="33"/>
      <c r="Z3440" s="36"/>
      <c r="AA3440" s="36"/>
      <c r="AD3440" s="33"/>
      <c r="AG3440" s="33"/>
      <c r="AH3440" s="43"/>
      <c r="AI3440" s="43"/>
      <c r="AJ3440" s="43"/>
      <c r="AK3440" s="43"/>
      <c r="AL3440" s="43"/>
      <c r="AM3440" s="43"/>
      <c r="AN3440" s="43"/>
      <c r="AO3440" s="43"/>
      <c r="AP3440" s="43"/>
      <c r="AQ3440" s="43"/>
      <c r="AR3440" s="43"/>
      <c r="AS3440" s="43"/>
      <c r="AT3440" s="43"/>
      <c r="AU3440" s="44"/>
      <c r="AV3440" s="33"/>
      <c r="AW3440" s="33"/>
      <c r="AX3440" s="33"/>
      <c r="AZ3440" s="141"/>
      <c r="BE3440" s="168"/>
      <c r="BF3440" s="168"/>
      <c r="BG3440" s="168"/>
      <c r="BH3440" s="168"/>
      <c r="BI3440" s="168"/>
      <c r="BJ3440" s="168"/>
      <c r="BK3440" s="168"/>
      <c r="BL3440" s="168"/>
      <c r="BM3440" s="168"/>
      <c r="DK3440" s="168"/>
      <c r="DL3440" s="168"/>
      <c r="DM3440" s="168"/>
      <c r="DN3440" s="168"/>
      <c r="DO3440" s="168"/>
      <c r="DP3440" s="168"/>
      <c r="DQ3440" s="168"/>
      <c r="DR3440" s="168"/>
      <c r="DS3440" s="168"/>
      <c r="DT3440" s="168"/>
      <c r="DU3440" s="168"/>
      <c r="DV3440" s="168"/>
      <c r="DW3440" s="168"/>
      <c r="DX3440" s="168"/>
      <c r="DY3440" s="168"/>
      <c r="DZ3440" s="168"/>
      <c r="EA3440" s="168"/>
      <c r="EB3440" s="168"/>
      <c r="EC3440" s="168"/>
      <c r="ED3440" s="168"/>
      <c r="EE3440" s="168"/>
      <c r="EF3440" s="168"/>
      <c r="EG3440" s="168"/>
      <c r="EH3440" s="168"/>
      <c r="EI3440" s="168"/>
      <c r="EJ3440" s="168"/>
      <c r="EK3440" s="168"/>
      <c r="EL3440" s="168"/>
      <c r="EM3440" s="168"/>
      <c r="EN3440" s="168"/>
      <c r="EO3440" s="168"/>
      <c r="EP3440" s="168"/>
      <c r="EQ3440" s="168"/>
      <c r="ER3440" s="168"/>
      <c r="ES3440" s="168"/>
      <c r="ET3440" s="168"/>
      <c r="EU3440" s="168"/>
      <c r="EV3440" s="168"/>
      <c r="EW3440" s="168"/>
      <c r="EX3440" s="168"/>
      <c r="EY3440" s="168"/>
      <c r="EZ3440" s="168"/>
      <c r="FA3440" s="168"/>
      <c r="FB3440" s="168"/>
      <c r="FC3440" s="168"/>
      <c r="FD3440" s="168"/>
    </row>
    <row r="3441" spans="1:160" s="5" customFormat="1" ht="24.9" customHeight="1" thickBot="1" x14ac:dyDescent="0.35">
      <c r="A3441" s="263"/>
      <c r="B3441" s="263"/>
      <c r="C3441" s="265"/>
      <c r="D3441" s="2" t="s">
        <v>31</v>
      </c>
      <c r="E3441" s="449"/>
      <c r="F3441" s="450"/>
      <c r="G3441" s="450"/>
      <c r="H3441" s="450"/>
      <c r="I3441" s="450"/>
      <c r="J3441" s="451"/>
      <c r="K3441" s="19" t="s">
        <v>105</v>
      </c>
      <c r="L3441" s="452"/>
      <c r="M3441" s="452"/>
      <c r="N3441" s="452"/>
      <c r="O3441" s="452"/>
      <c r="P3441" s="452"/>
      <c r="Q3441" s="452"/>
      <c r="R3441" s="452"/>
      <c r="S3441" s="452"/>
      <c r="T3441" s="452"/>
      <c r="U3441" s="453"/>
      <c r="V3441" s="33"/>
      <c r="W3441" s="57"/>
      <c r="X3441" s="86"/>
      <c r="Y3441" s="33"/>
      <c r="Z3441" s="36"/>
      <c r="AA3441" s="36"/>
      <c r="AD3441" s="33"/>
      <c r="AG3441" s="33"/>
      <c r="AH3441" s="43"/>
      <c r="AI3441" s="43"/>
      <c r="AJ3441" s="43"/>
      <c r="AK3441" s="43"/>
      <c r="AL3441" s="43"/>
      <c r="AM3441" s="43"/>
      <c r="AN3441" s="43"/>
      <c r="AO3441" s="43"/>
      <c r="AP3441" s="43"/>
      <c r="AQ3441" s="43"/>
      <c r="AR3441" s="43"/>
      <c r="AS3441" s="43"/>
      <c r="AT3441" s="43"/>
      <c r="AU3441" s="44"/>
      <c r="AV3441" s="33"/>
      <c r="AW3441" s="33"/>
      <c r="AX3441" s="33"/>
      <c r="AZ3441" s="141"/>
      <c r="BE3441" s="168"/>
      <c r="BF3441" s="168"/>
      <c r="BG3441" s="168"/>
      <c r="BH3441" s="168"/>
      <c r="BI3441" s="168"/>
      <c r="BJ3441" s="168"/>
      <c r="BK3441" s="168"/>
      <c r="BL3441" s="168"/>
      <c r="BM3441" s="168"/>
      <c r="DK3441" s="168"/>
      <c r="DL3441" s="168"/>
      <c r="DM3441" s="168"/>
      <c r="DN3441" s="168"/>
      <c r="DO3441" s="168"/>
      <c r="DP3441" s="168"/>
      <c r="DQ3441" s="168"/>
      <c r="DR3441" s="168"/>
      <c r="DS3441" s="168"/>
      <c r="DT3441" s="168"/>
      <c r="DU3441" s="168"/>
      <c r="DV3441" s="168"/>
      <c r="DW3441" s="168"/>
      <c r="DX3441" s="168"/>
      <c r="DY3441" s="168"/>
      <c r="DZ3441" s="168"/>
      <c r="EA3441" s="168"/>
      <c r="EB3441" s="168"/>
      <c r="EC3441" s="168"/>
      <c r="ED3441" s="168"/>
      <c r="EE3441" s="168"/>
      <c r="EF3441" s="168"/>
      <c r="EG3441" s="168"/>
      <c r="EH3441" s="168"/>
      <c r="EI3441" s="168"/>
      <c r="EJ3441" s="168"/>
      <c r="EK3441" s="168"/>
      <c r="EL3441" s="168"/>
      <c r="EM3441" s="168"/>
      <c r="EN3441" s="168"/>
      <c r="EO3441" s="168"/>
      <c r="EP3441" s="168"/>
      <c r="EQ3441" s="168"/>
      <c r="ER3441" s="168"/>
      <c r="ES3441" s="168"/>
      <c r="ET3441" s="168"/>
      <c r="EU3441" s="168"/>
      <c r="EV3441" s="168"/>
      <c r="EW3441" s="168"/>
      <c r="EX3441" s="168"/>
      <c r="EY3441" s="168"/>
      <c r="EZ3441" s="168"/>
      <c r="FA3441" s="168"/>
      <c r="FB3441" s="168"/>
      <c r="FC3441" s="168"/>
      <c r="FD3441" s="168"/>
    </row>
    <row r="3442" spans="1:160" s="5" customFormat="1" ht="5.0999999999999996" customHeight="1" thickBot="1" x14ac:dyDescent="0.35">
      <c r="A3442" s="263"/>
      <c r="B3442" s="263"/>
      <c r="C3442" s="265"/>
      <c r="D3442" s="454"/>
      <c r="E3442" s="454"/>
      <c r="F3442" s="454"/>
      <c r="G3442" s="454"/>
      <c r="H3442" s="454"/>
      <c r="I3442" s="454"/>
      <c r="J3442" s="454"/>
      <c r="K3442" s="454"/>
      <c r="L3442" s="454"/>
      <c r="M3442" s="454"/>
      <c r="N3442" s="454"/>
      <c r="O3442" s="454"/>
      <c r="P3442" s="454"/>
      <c r="Q3442" s="454"/>
      <c r="R3442" s="454"/>
      <c r="S3442" s="454"/>
      <c r="T3442" s="454"/>
      <c r="U3442" s="454"/>
      <c r="V3442" s="33"/>
      <c r="W3442" s="57"/>
      <c r="X3442" s="86"/>
      <c r="Y3442" s="33"/>
      <c r="Z3442" s="36"/>
      <c r="AA3442" s="36"/>
      <c r="AD3442" s="33"/>
      <c r="AG3442" s="33"/>
      <c r="AH3442" s="43"/>
      <c r="AI3442" s="43"/>
      <c r="AJ3442" s="43"/>
      <c r="AK3442" s="43"/>
      <c r="AL3442" s="43"/>
      <c r="AM3442" s="43"/>
      <c r="AN3442" s="43"/>
      <c r="AO3442" s="43"/>
      <c r="AP3442" s="43"/>
      <c r="AQ3442" s="43"/>
      <c r="AR3442" s="43"/>
      <c r="AS3442" s="43"/>
      <c r="AT3442" s="43"/>
      <c r="AU3442" s="44"/>
      <c r="AV3442" s="33"/>
      <c r="AW3442" s="33"/>
      <c r="AX3442" s="33"/>
      <c r="AZ3442" s="141"/>
      <c r="BE3442" s="168"/>
      <c r="BF3442" s="168"/>
      <c r="BG3442" s="168"/>
      <c r="BH3442" s="168"/>
      <c r="BI3442" s="168"/>
      <c r="BJ3442" s="168"/>
      <c r="BK3442" s="168"/>
      <c r="BL3442" s="168"/>
      <c r="BM3442" s="168"/>
      <c r="DK3442" s="168"/>
      <c r="DL3442" s="168"/>
      <c r="DM3442" s="168"/>
      <c r="DN3442" s="168"/>
      <c r="DO3442" s="168"/>
      <c r="DP3442" s="168"/>
      <c r="DQ3442" s="168"/>
      <c r="DR3442" s="168"/>
      <c r="DS3442" s="168"/>
      <c r="DT3442" s="168"/>
      <c r="DU3442" s="168"/>
      <c r="DV3442" s="168"/>
      <c r="DW3442" s="168"/>
      <c r="DX3442" s="168"/>
      <c r="DY3442" s="168"/>
      <c r="DZ3442" s="168"/>
      <c r="EA3442" s="168"/>
      <c r="EB3442" s="168"/>
      <c r="EC3442" s="168"/>
      <c r="ED3442" s="168"/>
      <c r="EE3442" s="168"/>
      <c r="EF3442" s="168"/>
      <c r="EG3442" s="168"/>
      <c r="EH3442" s="168"/>
      <c r="EI3442" s="168"/>
      <c r="EJ3442" s="168"/>
      <c r="EK3442" s="168"/>
      <c r="EL3442" s="168"/>
      <c r="EM3442" s="168"/>
      <c r="EN3442" s="168"/>
      <c r="EO3442" s="168"/>
      <c r="EP3442" s="168"/>
      <c r="EQ3442" s="168"/>
      <c r="ER3442" s="168"/>
      <c r="ES3442" s="168"/>
      <c r="ET3442" s="168"/>
      <c r="EU3442" s="168"/>
      <c r="EV3442" s="168"/>
      <c r="EW3442" s="168"/>
      <c r="EX3442" s="168"/>
      <c r="EY3442" s="168"/>
      <c r="EZ3442" s="168"/>
      <c r="FA3442" s="168"/>
      <c r="FB3442" s="168"/>
      <c r="FC3442" s="168"/>
      <c r="FD3442" s="168"/>
    </row>
    <row r="3443" spans="1:160" s="5" customFormat="1" ht="45" customHeight="1" thickBot="1" x14ac:dyDescent="0.35">
      <c r="A3443" s="263" t="str">
        <f>+E3443</f>
        <v>NP 10</v>
      </c>
      <c r="B3443" s="264">
        <f>+U3467</f>
        <v>0</v>
      </c>
      <c r="C3443" s="265">
        <v>63</v>
      </c>
      <c r="D3443" s="165" t="s">
        <v>9</v>
      </c>
      <c r="E3443" s="180" t="s">
        <v>92</v>
      </c>
      <c r="F3443" s="455" t="s">
        <v>29</v>
      </c>
      <c r="G3443" s="456"/>
      <c r="H3443" s="532" t="s">
        <v>178</v>
      </c>
      <c r="I3443" s="457"/>
      <c r="J3443" s="457"/>
      <c r="K3443" s="457"/>
      <c r="L3443" s="457"/>
      <c r="M3443" s="458"/>
      <c r="N3443" s="459" t="s">
        <v>32</v>
      </c>
      <c r="O3443" s="460"/>
      <c r="P3443" s="461"/>
      <c r="Q3443" s="462" t="s">
        <v>10</v>
      </c>
      <c r="R3443" s="463"/>
      <c r="S3443" s="463"/>
      <c r="T3443" s="463"/>
      <c r="U3443" s="464"/>
      <c r="V3443" s="33"/>
      <c r="W3443" s="57"/>
      <c r="X3443" s="86"/>
      <c r="Y3443" s="33"/>
      <c r="Z3443" s="38"/>
      <c r="AA3443" s="38"/>
      <c r="AD3443" s="33"/>
      <c r="AG3443" s="33"/>
      <c r="AH3443" s="43"/>
      <c r="AI3443" s="43"/>
      <c r="AJ3443" s="43"/>
      <c r="AK3443" s="43"/>
      <c r="AL3443" s="43"/>
      <c r="AM3443" s="43"/>
      <c r="AN3443" s="43"/>
      <c r="AO3443" s="43"/>
      <c r="AP3443" s="43"/>
      <c r="AQ3443" s="43"/>
      <c r="AR3443" s="43"/>
      <c r="AS3443" s="43"/>
      <c r="AT3443" s="43"/>
      <c r="AU3443" s="44"/>
      <c r="AV3443" s="33"/>
      <c r="AW3443" s="33"/>
      <c r="AX3443" s="33"/>
      <c r="AZ3443" s="141"/>
      <c r="BE3443" s="168"/>
      <c r="BF3443" s="168"/>
      <c r="BG3443" s="168"/>
      <c r="BH3443" s="168"/>
      <c r="BI3443" s="168"/>
      <c r="BJ3443" s="168"/>
      <c r="BK3443" s="168"/>
      <c r="BL3443" s="168"/>
      <c r="BM3443" s="168"/>
      <c r="DK3443" s="168"/>
      <c r="DL3443" s="168"/>
      <c r="DM3443" s="168"/>
      <c r="DN3443" s="168"/>
      <c r="DO3443" s="168"/>
      <c r="DP3443" s="168"/>
      <c r="DQ3443" s="168"/>
      <c r="DR3443" s="168"/>
      <c r="DS3443" s="168"/>
      <c r="DT3443" s="168"/>
      <c r="DU3443" s="168"/>
      <c r="DV3443" s="168"/>
      <c r="DW3443" s="168"/>
      <c r="DX3443" s="168"/>
      <c r="DY3443" s="168"/>
      <c r="DZ3443" s="168"/>
      <c r="EA3443" s="168"/>
      <c r="EB3443" s="168"/>
      <c r="EC3443" s="168"/>
      <c r="ED3443" s="168"/>
      <c r="EE3443" s="168"/>
      <c r="EF3443" s="168"/>
      <c r="EG3443" s="168"/>
      <c r="EH3443" s="168"/>
      <c r="EI3443" s="168"/>
      <c r="EJ3443" s="168"/>
      <c r="EK3443" s="168"/>
      <c r="EL3443" s="168"/>
      <c r="EM3443" s="168"/>
      <c r="EN3443" s="168"/>
      <c r="EO3443" s="168"/>
      <c r="EP3443" s="168"/>
      <c r="EQ3443" s="168"/>
      <c r="ER3443" s="168"/>
      <c r="ES3443" s="168"/>
      <c r="ET3443" s="168"/>
      <c r="EU3443" s="168"/>
      <c r="EV3443" s="168"/>
      <c r="EW3443" s="168"/>
      <c r="EX3443" s="168"/>
      <c r="EY3443" s="168"/>
      <c r="EZ3443" s="168"/>
      <c r="FA3443" s="168"/>
      <c r="FB3443" s="168"/>
      <c r="FC3443" s="168"/>
      <c r="FD3443" s="168"/>
    </row>
    <row r="3444" spans="1:160" s="5" customFormat="1" ht="5.0999999999999996" customHeight="1" thickBot="1" x14ac:dyDescent="0.35">
      <c r="A3444" s="263"/>
      <c r="B3444" s="263"/>
      <c r="C3444" s="265"/>
      <c r="D3444" s="428"/>
      <c r="E3444" s="428"/>
      <c r="F3444" s="428"/>
      <c r="G3444" s="428"/>
      <c r="H3444" s="428"/>
      <c r="I3444" s="428"/>
      <c r="J3444" s="428"/>
      <c r="K3444" s="428"/>
      <c r="L3444" s="428"/>
      <c r="M3444" s="428"/>
      <c r="N3444" s="454"/>
      <c r="O3444" s="454"/>
      <c r="P3444" s="454"/>
      <c r="Q3444" s="454"/>
      <c r="R3444" s="454"/>
      <c r="S3444" s="454"/>
      <c r="T3444" s="454"/>
      <c r="U3444" s="454"/>
      <c r="V3444" s="33"/>
      <c r="W3444" s="57"/>
      <c r="X3444" s="86"/>
      <c r="Y3444" s="33"/>
      <c r="Z3444" s="76"/>
      <c r="AA3444" s="76"/>
      <c r="AD3444" s="33"/>
      <c r="AG3444" s="33"/>
      <c r="AH3444" s="43"/>
      <c r="AI3444" s="43"/>
      <c r="AJ3444" s="43"/>
      <c r="AK3444" s="43"/>
      <c r="AL3444" s="43"/>
      <c r="AM3444" s="43"/>
      <c r="AN3444" s="43"/>
      <c r="AO3444" s="43"/>
      <c r="AP3444" s="43"/>
      <c r="AQ3444" s="43"/>
      <c r="AR3444" s="43"/>
      <c r="AS3444" s="43"/>
      <c r="AT3444" s="43"/>
      <c r="AU3444" s="44"/>
      <c r="AV3444" s="33"/>
      <c r="AW3444" s="33"/>
      <c r="AX3444" s="33"/>
      <c r="AZ3444" s="141"/>
      <c r="BE3444" s="168"/>
      <c r="BF3444" s="168"/>
      <c r="BG3444" s="168"/>
      <c r="BH3444" s="168"/>
      <c r="BI3444" s="168"/>
      <c r="BJ3444" s="168"/>
      <c r="BK3444" s="168"/>
      <c r="BL3444" s="168"/>
      <c r="BM3444" s="168"/>
      <c r="DK3444" s="168"/>
      <c r="DL3444" s="168"/>
      <c r="DM3444" s="168"/>
      <c r="DN3444" s="168"/>
      <c r="DO3444" s="168"/>
      <c r="DP3444" s="168"/>
      <c r="DQ3444" s="168"/>
      <c r="DR3444" s="168"/>
      <c r="DS3444" s="168"/>
      <c r="DT3444" s="168"/>
      <c r="DU3444" s="168"/>
      <c r="DV3444" s="168"/>
      <c r="DW3444" s="168"/>
      <c r="DX3444" s="168"/>
      <c r="DY3444" s="168"/>
      <c r="DZ3444" s="168"/>
      <c r="EA3444" s="168"/>
      <c r="EB3444" s="168"/>
      <c r="EC3444" s="168"/>
      <c r="ED3444" s="168"/>
      <c r="EE3444" s="168"/>
      <c r="EF3444" s="168"/>
      <c r="EG3444" s="168"/>
      <c r="EH3444" s="168"/>
      <c r="EI3444" s="168"/>
      <c r="EJ3444" s="168"/>
      <c r="EK3444" s="168"/>
      <c r="EL3444" s="168"/>
      <c r="EM3444" s="168"/>
      <c r="EN3444" s="168"/>
      <c r="EO3444" s="168"/>
      <c r="EP3444" s="168"/>
      <c r="EQ3444" s="168"/>
      <c r="ER3444" s="168"/>
      <c r="ES3444" s="168"/>
      <c r="ET3444" s="168"/>
      <c r="EU3444" s="168"/>
      <c r="EV3444" s="168"/>
      <c r="EW3444" s="168"/>
      <c r="EX3444" s="168"/>
      <c r="EY3444" s="168"/>
      <c r="EZ3444" s="168"/>
      <c r="FA3444" s="168"/>
      <c r="FB3444" s="168"/>
      <c r="FC3444" s="168"/>
      <c r="FD3444" s="168"/>
    </row>
    <row r="3445" spans="1:160" s="5" customFormat="1" ht="24.9" customHeight="1" x14ac:dyDescent="0.3">
      <c r="A3445" s="263"/>
      <c r="B3445" s="263"/>
      <c r="C3445" s="265"/>
      <c r="D3445" s="465" t="s">
        <v>30</v>
      </c>
      <c r="E3445" s="466"/>
      <c r="F3445" s="466"/>
      <c r="G3445" s="466"/>
      <c r="H3445" s="466"/>
      <c r="I3445" s="466"/>
      <c r="J3445" s="466"/>
      <c r="K3445" s="466"/>
      <c r="L3445" s="466"/>
      <c r="M3445" s="467"/>
      <c r="N3445" s="468" t="s">
        <v>11</v>
      </c>
      <c r="O3445" s="470" t="s">
        <v>12</v>
      </c>
      <c r="P3445" s="471"/>
      <c r="Q3445" s="474" t="s">
        <v>13</v>
      </c>
      <c r="R3445" s="475"/>
      <c r="S3445" s="476"/>
      <c r="T3445" s="477" t="s">
        <v>27</v>
      </c>
      <c r="U3445" s="479" t="s">
        <v>28</v>
      </c>
      <c r="V3445" s="33"/>
      <c r="W3445" s="57"/>
      <c r="X3445" s="86"/>
      <c r="Y3445" s="33"/>
      <c r="Z3445" s="76"/>
      <c r="AA3445" s="76"/>
      <c r="AD3445" s="33"/>
      <c r="AG3445" s="33"/>
      <c r="AH3445" s="43"/>
      <c r="AI3445" s="43"/>
      <c r="AJ3445" s="43"/>
      <c r="AK3445" s="43"/>
      <c r="AL3445" s="43"/>
      <c r="AM3445" s="43"/>
      <c r="AN3445" s="43"/>
      <c r="AO3445" s="43"/>
      <c r="AP3445" s="43"/>
      <c r="AQ3445" s="43"/>
      <c r="AR3445" s="43"/>
      <c r="AS3445" s="43"/>
      <c r="AT3445" s="43"/>
      <c r="AU3445" s="44"/>
      <c r="AV3445" s="33"/>
      <c r="AW3445" s="33"/>
      <c r="AX3445" s="33"/>
      <c r="AZ3445" s="141"/>
      <c r="BE3445" s="168"/>
      <c r="BF3445" s="168"/>
      <c r="BG3445" s="168"/>
      <c r="BH3445" s="168"/>
      <c r="BI3445" s="168"/>
      <c r="BJ3445" s="168"/>
      <c r="BK3445" s="168"/>
      <c r="BL3445" s="168"/>
      <c r="BM3445" s="168"/>
      <c r="DK3445" s="168"/>
      <c r="DL3445" s="168"/>
      <c r="DM3445" s="168"/>
      <c r="DN3445" s="168"/>
      <c r="DO3445" s="168"/>
      <c r="DP3445" s="168"/>
      <c r="DQ3445" s="168"/>
      <c r="DR3445" s="168"/>
      <c r="DS3445" s="168"/>
      <c r="DT3445" s="168"/>
      <c r="DU3445" s="168"/>
      <c r="DV3445" s="168"/>
      <c r="DW3445" s="168"/>
      <c r="DX3445" s="168"/>
      <c r="DY3445" s="168"/>
      <c r="DZ3445" s="168"/>
      <c r="EA3445" s="168"/>
      <c r="EB3445" s="168"/>
      <c r="EC3445" s="168"/>
      <c r="ED3445" s="168"/>
      <c r="EE3445" s="168"/>
      <c r="EF3445" s="168"/>
      <c r="EG3445" s="168"/>
      <c r="EH3445" s="168"/>
      <c r="EI3445" s="168"/>
      <c r="EJ3445" s="168"/>
      <c r="EK3445" s="168"/>
      <c r="EL3445" s="168"/>
      <c r="EM3445" s="168"/>
      <c r="EN3445" s="168"/>
      <c r="EO3445" s="168"/>
      <c r="EP3445" s="168"/>
      <c r="EQ3445" s="168"/>
      <c r="ER3445" s="168"/>
      <c r="ES3445" s="168"/>
      <c r="ET3445" s="168"/>
      <c r="EU3445" s="168"/>
      <c r="EV3445" s="168"/>
      <c r="EW3445" s="168"/>
      <c r="EX3445" s="168"/>
      <c r="EY3445" s="168"/>
      <c r="EZ3445" s="168"/>
      <c r="FA3445" s="168"/>
      <c r="FB3445" s="168"/>
      <c r="FC3445" s="168"/>
      <c r="FD3445" s="168"/>
    </row>
    <row r="3446" spans="1:160" s="5" customFormat="1" ht="24.9" customHeight="1" x14ac:dyDescent="0.3">
      <c r="A3446" s="263"/>
      <c r="B3446" s="263"/>
      <c r="C3446" s="265"/>
      <c r="D3446" s="481"/>
      <c r="E3446" s="482"/>
      <c r="F3446" s="482"/>
      <c r="G3446" s="482"/>
      <c r="H3446" s="482"/>
      <c r="I3446" s="482"/>
      <c r="J3446" s="482"/>
      <c r="K3446" s="482"/>
      <c r="L3446" s="482"/>
      <c r="M3446" s="483"/>
      <c r="N3446" s="469"/>
      <c r="O3446" s="472"/>
      <c r="P3446" s="473"/>
      <c r="Q3446" s="7" t="s">
        <v>14</v>
      </c>
      <c r="R3446" s="7" t="s">
        <v>15</v>
      </c>
      <c r="S3446" s="7" t="s">
        <v>26</v>
      </c>
      <c r="T3446" s="478"/>
      <c r="U3446" s="480"/>
      <c r="V3446" s="33"/>
      <c r="W3446" s="57"/>
      <c r="X3446" s="86"/>
      <c r="Y3446" s="33"/>
      <c r="Z3446" s="77"/>
      <c r="AA3446" s="77"/>
      <c r="AD3446" s="33"/>
      <c r="AG3446" s="33"/>
      <c r="AH3446" s="43"/>
      <c r="AI3446" s="43"/>
      <c r="AJ3446" s="43"/>
      <c r="AK3446" s="43"/>
      <c r="AL3446" s="43"/>
      <c r="AM3446" s="43"/>
      <c r="AN3446" s="43"/>
      <c r="AO3446" s="43"/>
      <c r="AP3446" s="43"/>
      <c r="AQ3446" s="43"/>
      <c r="AR3446" s="43"/>
      <c r="AS3446" s="43"/>
      <c r="AT3446" s="43"/>
      <c r="AU3446" s="44"/>
      <c r="AV3446" s="33"/>
      <c r="AW3446" s="33"/>
      <c r="AX3446" s="33"/>
      <c r="AZ3446" s="141"/>
      <c r="BE3446" s="168"/>
      <c r="BF3446" s="168"/>
      <c r="BG3446" s="168"/>
      <c r="BH3446" s="168"/>
      <c r="BI3446" s="168"/>
      <c r="BJ3446" s="168"/>
      <c r="BK3446" s="168"/>
      <c r="BL3446" s="168"/>
      <c r="BM3446" s="168"/>
      <c r="DK3446" s="168"/>
      <c r="DL3446" s="168"/>
      <c r="DM3446" s="168"/>
      <c r="DN3446" s="168"/>
      <c r="DO3446" s="168"/>
      <c r="DP3446" s="168"/>
      <c r="DQ3446" s="168"/>
      <c r="DR3446" s="168"/>
      <c r="DS3446" s="168"/>
      <c r="DT3446" s="168"/>
      <c r="DU3446" s="168"/>
      <c r="DV3446" s="168"/>
      <c r="DW3446" s="168"/>
      <c r="DX3446" s="168"/>
      <c r="DY3446" s="168"/>
      <c r="DZ3446" s="168"/>
      <c r="EA3446" s="168"/>
      <c r="EB3446" s="168"/>
      <c r="EC3446" s="168"/>
      <c r="ED3446" s="168"/>
      <c r="EE3446" s="168"/>
      <c r="EF3446" s="168"/>
      <c r="EG3446" s="168"/>
      <c r="EH3446" s="168"/>
      <c r="EI3446" s="168"/>
      <c r="EJ3446" s="168"/>
      <c r="EK3446" s="168"/>
      <c r="EL3446" s="168"/>
      <c r="EM3446" s="168"/>
      <c r="EN3446" s="168"/>
      <c r="EO3446" s="168"/>
      <c r="EP3446" s="168"/>
      <c r="EQ3446" s="168"/>
      <c r="ER3446" s="168"/>
      <c r="ES3446" s="168"/>
      <c r="ET3446" s="168"/>
      <c r="EU3446" s="168"/>
      <c r="EV3446" s="168"/>
      <c r="EW3446" s="168"/>
      <c r="EX3446" s="168"/>
      <c r="EY3446" s="168"/>
      <c r="EZ3446" s="168"/>
      <c r="FA3446" s="168"/>
      <c r="FB3446" s="168"/>
      <c r="FC3446" s="168"/>
      <c r="FD3446" s="168"/>
    </row>
    <row r="3447" spans="1:160" s="5" customFormat="1" ht="24.9" customHeight="1" x14ac:dyDescent="0.3">
      <c r="A3447" s="263"/>
      <c r="B3447" s="263"/>
      <c r="C3447" s="265"/>
      <c r="D3447" s="481"/>
      <c r="E3447" s="482"/>
      <c r="F3447" s="482"/>
      <c r="G3447" s="482"/>
      <c r="H3447" s="482"/>
      <c r="I3447" s="482"/>
      <c r="J3447" s="482"/>
      <c r="K3447" s="482"/>
      <c r="L3447" s="482"/>
      <c r="M3447" s="483"/>
      <c r="N3447" s="16"/>
      <c r="O3447" s="412"/>
      <c r="P3447" s="413"/>
      <c r="Q3447" s="8"/>
      <c r="R3447" s="8"/>
      <c r="S3447" s="8"/>
      <c r="T3447" s="9"/>
      <c r="U3447" s="17"/>
      <c r="V3447" s="33"/>
      <c r="W3447" s="57"/>
      <c r="X3447" s="86"/>
      <c r="Y3447" s="33">
        <f>+C3443</f>
        <v>63</v>
      </c>
      <c r="Z3447" s="41">
        <f>+SUMIF($N3447:$N3466,$Z$16,$U3447:$U3466)</f>
        <v>0</v>
      </c>
      <c r="AA3447" s="41">
        <f>+SUMIF($N3447:$N3466,$AA$16,$U3447:$U3466)</f>
        <v>0</v>
      </c>
      <c r="AB3447" s="41">
        <f>+SUMIF($N3447:$N3466,$AB$16,$U3447:$U3466)</f>
        <v>0</v>
      </c>
      <c r="AC3447" s="41">
        <f>+SUMIF($N3447:$N3466,$AC$16,$U3447:$U3466)</f>
        <v>0</v>
      </c>
      <c r="AD3447" s="41">
        <f>+SUMIF($N3447:$N3466,$AD$16,$U3447:$U3466)</f>
        <v>0</v>
      </c>
      <c r="AE3447" s="41">
        <f>+SUMIF($N3447:$N3466,$AE$16,$U3447:$U3466)</f>
        <v>0</v>
      </c>
      <c r="AF3447" s="41">
        <f>+SUMIF($N3447:$N3466,$AF$16,$U3447:$U3466)</f>
        <v>0</v>
      </c>
      <c r="AG3447" s="41">
        <f>+SUMIF($N3447:$N3466,$AG$16,$U3447:$U3466)</f>
        <v>0</v>
      </c>
      <c r="AH3447" s="41">
        <f>+SUMIF($N3447:$N3466,$AH$16,$U3447:$U3466)</f>
        <v>0</v>
      </c>
      <c r="AI3447" s="41">
        <f>+SUMIF($N3447:$N3466,$AI$16,$U3447:$U3466)</f>
        <v>0</v>
      </c>
      <c r="AJ3447" s="41">
        <f>+SUMIF($N3447:$N3466,$AJ$16,$U3447:$U3466)</f>
        <v>0</v>
      </c>
      <c r="AK3447" s="41">
        <f>+SUMIF($N3447:$N3466,$AK$16,$U3447:$U3466)</f>
        <v>0</v>
      </c>
      <c r="AL3447" s="41">
        <f>+SUMIF($N3447:$N3466,$AL$16,$U3447:$U3466)</f>
        <v>0</v>
      </c>
      <c r="AM3447" s="41">
        <f>+SUMIF($N3447:$N3466,$AM$16,$U3447:$U3466)</f>
        <v>0</v>
      </c>
      <c r="AN3447" s="41">
        <f>+SUMIF($N3447:$N3466,$AN$16,$U3447:$U3466)</f>
        <v>0</v>
      </c>
      <c r="AO3447" s="41">
        <f>+SUMIF($N3447:$N3466,$AO$16,$U3447:$U3466)</f>
        <v>0</v>
      </c>
      <c r="AP3447" s="41">
        <f>+SUMIF($N3447:$N3466,$AP$16,$U3447:$U3466)</f>
        <v>0</v>
      </c>
      <c r="AQ3447" s="41">
        <f>+SUMIF($N3447:$N3466,$AQ$16,$U3447:$U3466)</f>
        <v>0</v>
      </c>
      <c r="AR3447" s="41">
        <f>+SUMIF($N3447:$N3466,$AR$16,$U3447:$U3466)</f>
        <v>0</v>
      </c>
      <c r="AS3447" s="43"/>
      <c r="AT3447" s="43"/>
      <c r="AU3447" s="44"/>
      <c r="AV3447" s="33"/>
      <c r="AW3447" s="33"/>
      <c r="AX3447" s="33"/>
      <c r="AZ3447" s="141"/>
      <c r="BE3447" s="168"/>
      <c r="BF3447" s="168"/>
      <c r="BG3447" s="168"/>
      <c r="BH3447" s="168"/>
      <c r="BI3447" s="168"/>
      <c r="BJ3447" s="168"/>
      <c r="BK3447" s="168"/>
      <c r="BL3447" s="168"/>
      <c r="BM3447" s="168"/>
      <c r="DK3447" s="168"/>
      <c r="DL3447" s="168"/>
      <c r="DM3447" s="168"/>
      <c r="DN3447" s="168"/>
      <c r="DO3447" s="168"/>
      <c r="DP3447" s="168"/>
      <c r="DQ3447" s="168"/>
      <c r="DR3447" s="168"/>
      <c r="DS3447" s="168"/>
      <c r="DT3447" s="168"/>
      <c r="DU3447" s="168"/>
      <c r="DV3447" s="168"/>
      <c r="DW3447" s="168"/>
      <c r="DX3447" s="168"/>
      <c r="DY3447" s="168"/>
      <c r="DZ3447" s="168"/>
      <c r="EA3447" s="168"/>
      <c r="EB3447" s="168"/>
      <c r="EC3447" s="168"/>
      <c r="ED3447" s="168"/>
      <c r="EE3447" s="168"/>
      <c r="EF3447" s="168"/>
      <c r="EG3447" s="168"/>
      <c r="EH3447" s="168"/>
      <c r="EI3447" s="168"/>
      <c r="EJ3447" s="168"/>
      <c r="EK3447" s="168"/>
      <c r="EL3447" s="168"/>
      <c r="EM3447" s="168"/>
      <c r="EN3447" s="168"/>
      <c r="EO3447" s="168"/>
      <c r="EP3447" s="168"/>
      <c r="EQ3447" s="168"/>
      <c r="ER3447" s="168"/>
      <c r="ES3447" s="168"/>
      <c r="ET3447" s="168"/>
      <c r="EU3447" s="168"/>
      <c r="EV3447" s="168"/>
      <c r="EW3447" s="168"/>
      <c r="EX3447" s="168"/>
      <c r="EY3447" s="168"/>
      <c r="EZ3447" s="168"/>
      <c r="FA3447" s="168"/>
      <c r="FB3447" s="168"/>
      <c r="FC3447" s="168"/>
      <c r="FD3447" s="168"/>
    </row>
    <row r="3448" spans="1:160" s="5" customFormat="1" ht="24.9" customHeight="1" x14ac:dyDescent="0.3">
      <c r="A3448" s="263"/>
      <c r="B3448" s="263"/>
      <c r="C3448" s="265"/>
      <c r="D3448" s="481"/>
      <c r="E3448" s="482"/>
      <c r="F3448" s="482"/>
      <c r="G3448" s="482"/>
      <c r="H3448" s="482"/>
      <c r="I3448" s="482"/>
      <c r="J3448" s="482"/>
      <c r="K3448" s="482"/>
      <c r="L3448" s="482"/>
      <c r="M3448" s="483"/>
      <c r="N3448" s="16"/>
      <c r="O3448" s="412"/>
      <c r="P3448" s="413"/>
      <c r="Q3448" s="8"/>
      <c r="R3448" s="8"/>
      <c r="S3448" s="8"/>
      <c r="T3448" s="9"/>
      <c r="U3448" s="17"/>
      <c r="V3448" s="33"/>
      <c r="W3448" s="57"/>
      <c r="X3448" s="86"/>
      <c r="Y3448" s="33"/>
      <c r="Z3448" s="36"/>
      <c r="AA3448" s="36"/>
      <c r="AD3448" s="33"/>
      <c r="AG3448" s="33"/>
      <c r="AH3448" s="43"/>
      <c r="AI3448" s="43"/>
      <c r="AJ3448" s="43"/>
      <c r="AK3448" s="43"/>
      <c r="AL3448" s="43"/>
      <c r="AM3448" s="43"/>
      <c r="AN3448" s="43"/>
      <c r="AO3448" s="43"/>
      <c r="AP3448" s="43"/>
      <c r="AQ3448" s="43"/>
      <c r="AR3448" s="43"/>
      <c r="AS3448" s="43"/>
      <c r="AT3448" s="43"/>
      <c r="AU3448" s="44"/>
      <c r="AV3448" s="33"/>
      <c r="AW3448" s="33"/>
      <c r="AX3448" s="33"/>
      <c r="AZ3448" s="141"/>
      <c r="BE3448" s="168"/>
      <c r="BF3448" s="168"/>
      <c r="BG3448" s="168"/>
      <c r="BH3448" s="168"/>
      <c r="BI3448" s="168"/>
      <c r="BJ3448" s="168"/>
      <c r="BK3448" s="168"/>
      <c r="BL3448" s="168"/>
      <c r="BM3448" s="168"/>
      <c r="DK3448" s="168"/>
      <c r="DL3448" s="168"/>
      <c r="DM3448" s="168"/>
      <c r="DN3448" s="168"/>
      <c r="DO3448" s="168"/>
      <c r="DP3448" s="168"/>
      <c r="DQ3448" s="168"/>
      <c r="DR3448" s="168"/>
      <c r="DS3448" s="168"/>
      <c r="DT3448" s="168"/>
      <c r="DU3448" s="168"/>
      <c r="DV3448" s="168"/>
      <c r="DW3448" s="168"/>
      <c r="DX3448" s="168"/>
      <c r="DY3448" s="168"/>
      <c r="DZ3448" s="168"/>
      <c r="EA3448" s="168"/>
      <c r="EB3448" s="168"/>
      <c r="EC3448" s="168"/>
      <c r="ED3448" s="168"/>
      <c r="EE3448" s="168"/>
      <c r="EF3448" s="168"/>
      <c r="EG3448" s="168"/>
      <c r="EH3448" s="168"/>
      <c r="EI3448" s="168"/>
      <c r="EJ3448" s="168"/>
      <c r="EK3448" s="168"/>
      <c r="EL3448" s="168"/>
      <c r="EM3448" s="168"/>
      <c r="EN3448" s="168"/>
      <c r="EO3448" s="168"/>
      <c r="EP3448" s="168"/>
      <c r="EQ3448" s="168"/>
      <c r="ER3448" s="168"/>
      <c r="ES3448" s="168"/>
      <c r="ET3448" s="168"/>
      <c r="EU3448" s="168"/>
      <c r="EV3448" s="168"/>
      <c r="EW3448" s="168"/>
      <c r="EX3448" s="168"/>
      <c r="EY3448" s="168"/>
      <c r="EZ3448" s="168"/>
      <c r="FA3448" s="168"/>
      <c r="FB3448" s="168"/>
      <c r="FC3448" s="168"/>
      <c r="FD3448" s="168"/>
    </row>
    <row r="3449" spans="1:160" s="5" customFormat="1" ht="24.9" customHeight="1" x14ac:dyDescent="0.3">
      <c r="A3449" s="263"/>
      <c r="B3449" s="263"/>
      <c r="C3449" s="265"/>
      <c r="D3449" s="481"/>
      <c r="E3449" s="482"/>
      <c r="F3449" s="482"/>
      <c r="G3449" s="482"/>
      <c r="H3449" s="482"/>
      <c r="I3449" s="482"/>
      <c r="J3449" s="482"/>
      <c r="K3449" s="482"/>
      <c r="L3449" s="482"/>
      <c r="M3449" s="483"/>
      <c r="N3449" s="16"/>
      <c r="O3449" s="412"/>
      <c r="P3449" s="413"/>
      <c r="Q3449" s="8"/>
      <c r="R3449" s="8"/>
      <c r="S3449" s="8"/>
      <c r="T3449" s="9"/>
      <c r="U3449" s="17"/>
      <c r="V3449" s="33"/>
      <c r="W3449" s="57"/>
      <c r="X3449" s="86"/>
      <c r="Y3449" s="33"/>
      <c r="Z3449" s="36"/>
      <c r="AA3449" s="36"/>
      <c r="AD3449" s="33"/>
      <c r="AG3449" s="33"/>
      <c r="AH3449" s="43"/>
      <c r="AI3449" s="43"/>
      <c r="AJ3449" s="43"/>
      <c r="AK3449" s="43"/>
      <c r="AL3449" s="43"/>
      <c r="AM3449" s="43"/>
      <c r="AN3449" s="43"/>
      <c r="AO3449" s="43"/>
      <c r="AP3449" s="43"/>
      <c r="AQ3449" s="43"/>
      <c r="AR3449" s="43"/>
      <c r="AS3449" s="43"/>
      <c r="AT3449" s="43"/>
      <c r="AU3449" s="44"/>
      <c r="AV3449" s="33"/>
      <c r="AW3449" s="33"/>
      <c r="AX3449" s="33"/>
      <c r="AZ3449" s="141"/>
      <c r="BE3449" s="168"/>
      <c r="BF3449" s="168"/>
      <c r="BG3449" s="168"/>
      <c r="BH3449" s="168"/>
      <c r="BI3449" s="168"/>
      <c r="BJ3449" s="168"/>
      <c r="BK3449" s="168"/>
      <c r="BL3449" s="168"/>
      <c r="BM3449" s="168"/>
      <c r="DK3449" s="168"/>
      <c r="DL3449" s="168"/>
      <c r="DM3449" s="168"/>
      <c r="DN3449" s="168"/>
      <c r="DO3449" s="168"/>
      <c r="DP3449" s="168"/>
      <c r="DQ3449" s="168"/>
      <c r="DR3449" s="168"/>
      <c r="DS3449" s="168"/>
      <c r="DT3449" s="168"/>
      <c r="DU3449" s="168"/>
      <c r="DV3449" s="168"/>
      <c r="DW3449" s="168"/>
      <c r="DX3449" s="168"/>
      <c r="DY3449" s="168"/>
      <c r="DZ3449" s="168"/>
      <c r="EA3449" s="168"/>
      <c r="EB3449" s="168"/>
      <c r="EC3449" s="168"/>
      <c r="ED3449" s="168"/>
      <c r="EE3449" s="168"/>
      <c r="EF3449" s="168"/>
      <c r="EG3449" s="168"/>
      <c r="EH3449" s="168"/>
      <c r="EI3449" s="168"/>
      <c r="EJ3449" s="168"/>
      <c r="EK3449" s="168"/>
      <c r="EL3449" s="168"/>
      <c r="EM3449" s="168"/>
      <c r="EN3449" s="168"/>
      <c r="EO3449" s="168"/>
      <c r="EP3449" s="168"/>
      <c r="EQ3449" s="168"/>
      <c r="ER3449" s="168"/>
      <c r="ES3449" s="168"/>
      <c r="ET3449" s="168"/>
      <c r="EU3449" s="168"/>
      <c r="EV3449" s="168"/>
      <c r="EW3449" s="168"/>
      <c r="EX3449" s="168"/>
      <c r="EY3449" s="168"/>
      <c r="EZ3449" s="168"/>
      <c r="FA3449" s="168"/>
      <c r="FB3449" s="168"/>
      <c r="FC3449" s="168"/>
      <c r="FD3449" s="168"/>
    </row>
    <row r="3450" spans="1:160" s="5" customFormat="1" ht="24.9" customHeight="1" x14ac:dyDescent="0.3">
      <c r="A3450" s="263"/>
      <c r="B3450" s="263"/>
      <c r="C3450" s="265"/>
      <c r="D3450" s="481"/>
      <c r="E3450" s="482"/>
      <c r="F3450" s="482"/>
      <c r="G3450" s="482"/>
      <c r="H3450" s="482"/>
      <c r="I3450" s="482"/>
      <c r="J3450" s="482"/>
      <c r="K3450" s="482"/>
      <c r="L3450" s="482"/>
      <c r="M3450" s="483"/>
      <c r="N3450" s="16"/>
      <c r="O3450" s="412"/>
      <c r="P3450" s="413"/>
      <c r="Q3450" s="8"/>
      <c r="R3450" s="8"/>
      <c r="S3450" s="8"/>
      <c r="T3450" s="9"/>
      <c r="U3450" s="17"/>
      <c r="V3450" s="33"/>
      <c r="W3450" s="57"/>
      <c r="X3450" s="86"/>
      <c r="Y3450" s="33"/>
      <c r="Z3450" s="36"/>
      <c r="AA3450" s="36"/>
      <c r="AD3450" s="33"/>
      <c r="AG3450" s="33"/>
      <c r="AH3450" s="43"/>
      <c r="AI3450" s="43"/>
      <c r="AJ3450" s="43"/>
      <c r="AK3450" s="43"/>
      <c r="AL3450" s="43"/>
      <c r="AM3450" s="43"/>
      <c r="AN3450" s="43"/>
      <c r="AO3450" s="43"/>
      <c r="AP3450" s="43"/>
      <c r="AQ3450" s="43"/>
      <c r="AR3450" s="43"/>
      <c r="AS3450" s="43"/>
      <c r="AT3450" s="43"/>
      <c r="AU3450" s="44"/>
      <c r="AV3450" s="33"/>
      <c r="AW3450" s="33"/>
      <c r="AX3450" s="33"/>
      <c r="AZ3450" s="141"/>
      <c r="BE3450" s="168"/>
      <c r="BF3450" s="168"/>
      <c r="BG3450" s="168"/>
      <c r="BH3450" s="168"/>
      <c r="BI3450" s="168"/>
      <c r="BJ3450" s="168"/>
      <c r="BK3450" s="168"/>
      <c r="BL3450" s="168"/>
      <c r="BM3450" s="168"/>
      <c r="DK3450" s="168"/>
      <c r="DL3450" s="168"/>
      <c r="DM3450" s="168"/>
      <c r="DN3450" s="168"/>
      <c r="DO3450" s="168"/>
      <c r="DP3450" s="168"/>
      <c r="DQ3450" s="168"/>
      <c r="DR3450" s="168"/>
      <c r="DS3450" s="168"/>
      <c r="DT3450" s="168"/>
      <c r="DU3450" s="168"/>
      <c r="DV3450" s="168"/>
      <c r="DW3450" s="168"/>
      <c r="DX3450" s="168"/>
      <c r="DY3450" s="168"/>
      <c r="DZ3450" s="168"/>
      <c r="EA3450" s="168"/>
      <c r="EB3450" s="168"/>
      <c r="EC3450" s="168"/>
      <c r="ED3450" s="168"/>
      <c r="EE3450" s="168"/>
      <c r="EF3450" s="168"/>
      <c r="EG3450" s="168"/>
      <c r="EH3450" s="168"/>
      <c r="EI3450" s="168"/>
      <c r="EJ3450" s="168"/>
      <c r="EK3450" s="168"/>
      <c r="EL3450" s="168"/>
      <c r="EM3450" s="168"/>
      <c r="EN3450" s="168"/>
      <c r="EO3450" s="168"/>
      <c r="EP3450" s="168"/>
      <c r="EQ3450" s="168"/>
      <c r="ER3450" s="168"/>
      <c r="ES3450" s="168"/>
      <c r="ET3450" s="168"/>
      <c r="EU3450" s="168"/>
      <c r="EV3450" s="168"/>
      <c r="EW3450" s="168"/>
      <c r="EX3450" s="168"/>
      <c r="EY3450" s="168"/>
      <c r="EZ3450" s="168"/>
      <c r="FA3450" s="168"/>
      <c r="FB3450" s="168"/>
      <c r="FC3450" s="168"/>
      <c r="FD3450" s="168"/>
    </row>
    <row r="3451" spans="1:160" s="5" customFormat="1" ht="24.9" customHeight="1" x14ac:dyDescent="0.3">
      <c r="A3451" s="263"/>
      <c r="B3451" s="263"/>
      <c r="C3451" s="265"/>
      <c r="D3451" s="481"/>
      <c r="E3451" s="482"/>
      <c r="F3451" s="482"/>
      <c r="G3451" s="482"/>
      <c r="H3451" s="482"/>
      <c r="I3451" s="482"/>
      <c r="J3451" s="482"/>
      <c r="K3451" s="482"/>
      <c r="L3451" s="482"/>
      <c r="M3451" s="483"/>
      <c r="N3451" s="16"/>
      <c r="O3451" s="412"/>
      <c r="P3451" s="413"/>
      <c r="Q3451" s="8"/>
      <c r="R3451" s="8"/>
      <c r="S3451" s="8"/>
      <c r="T3451" s="9"/>
      <c r="U3451" s="17"/>
      <c r="V3451" s="33"/>
      <c r="W3451" s="57"/>
      <c r="X3451" s="86"/>
      <c r="Y3451" s="33"/>
      <c r="Z3451" s="36"/>
      <c r="AA3451" s="36"/>
      <c r="AD3451" s="33"/>
      <c r="AG3451" s="33"/>
      <c r="AH3451" s="43"/>
      <c r="AI3451" s="43"/>
      <c r="AJ3451" s="43"/>
      <c r="AK3451" s="43"/>
      <c r="AL3451" s="43"/>
      <c r="AM3451" s="43"/>
      <c r="AN3451" s="43"/>
      <c r="AO3451" s="43"/>
      <c r="AP3451" s="43"/>
      <c r="AQ3451" s="43"/>
      <c r="AR3451" s="43"/>
      <c r="AS3451" s="43"/>
      <c r="AT3451" s="43"/>
      <c r="AU3451" s="44"/>
      <c r="AV3451" s="33"/>
      <c r="AW3451" s="33"/>
      <c r="AX3451" s="33"/>
      <c r="AZ3451" s="141"/>
      <c r="BE3451" s="168"/>
      <c r="BF3451" s="168"/>
      <c r="BG3451" s="168"/>
      <c r="BH3451" s="168"/>
      <c r="BI3451" s="168"/>
      <c r="BJ3451" s="168"/>
      <c r="BK3451" s="168"/>
      <c r="BL3451" s="168"/>
      <c r="BM3451" s="168"/>
      <c r="DK3451" s="168"/>
      <c r="DL3451" s="168"/>
      <c r="DM3451" s="168"/>
      <c r="DN3451" s="168"/>
      <c r="DO3451" s="168"/>
      <c r="DP3451" s="168"/>
      <c r="DQ3451" s="168"/>
      <c r="DR3451" s="168"/>
      <c r="DS3451" s="168"/>
      <c r="DT3451" s="168"/>
      <c r="DU3451" s="168"/>
      <c r="DV3451" s="168"/>
      <c r="DW3451" s="168"/>
      <c r="DX3451" s="168"/>
      <c r="DY3451" s="168"/>
      <c r="DZ3451" s="168"/>
      <c r="EA3451" s="168"/>
      <c r="EB3451" s="168"/>
      <c r="EC3451" s="168"/>
      <c r="ED3451" s="168"/>
      <c r="EE3451" s="168"/>
      <c r="EF3451" s="168"/>
      <c r="EG3451" s="168"/>
      <c r="EH3451" s="168"/>
      <c r="EI3451" s="168"/>
      <c r="EJ3451" s="168"/>
      <c r="EK3451" s="168"/>
      <c r="EL3451" s="168"/>
      <c r="EM3451" s="168"/>
      <c r="EN3451" s="168"/>
      <c r="EO3451" s="168"/>
      <c r="EP3451" s="168"/>
      <c r="EQ3451" s="168"/>
      <c r="ER3451" s="168"/>
      <c r="ES3451" s="168"/>
      <c r="ET3451" s="168"/>
      <c r="EU3451" s="168"/>
      <c r="EV3451" s="168"/>
      <c r="EW3451" s="168"/>
      <c r="EX3451" s="168"/>
      <c r="EY3451" s="168"/>
      <c r="EZ3451" s="168"/>
      <c r="FA3451" s="168"/>
      <c r="FB3451" s="168"/>
      <c r="FC3451" s="168"/>
      <c r="FD3451" s="168"/>
    </row>
    <row r="3452" spans="1:160" s="5" customFormat="1" ht="24.9" customHeight="1" x14ac:dyDescent="0.3">
      <c r="A3452" s="263"/>
      <c r="B3452" s="263"/>
      <c r="C3452" s="265"/>
      <c r="D3452" s="481"/>
      <c r="E3452" s="482"/>
      <c r="F3452" s="482"/>
      <c r="G3452" s="482"/>
      <c r="H3452" s="482"/>
      <c r="I3452" s="482"/>
      <c r="J3452" s="482"/>
      <c r="K3452" s="482"/>
      <c r="L3452" s="482"/>
      <c r="M3452" s="483"/>
      <c r="N3452" s="16"/>
      <c r="O3452" s="412"/>
      <c r="P3452" s="413"/>
      <c r="Q3452" s="8"/>
      <c r="R3452" s="8"/>
      <c r="S3452" s="8"/>
      <c r="T3452" s="9"/>
      <c r="U3452" s="17"/>
      <c r="V3452" s="33"/>
      <c r="W3452" s="57"/>
      <c r="X3452" s="86"/>
      <c r="Y3452" s="33"/>
      <c r="Z3452" s="36"/>
      <c r="AA3452" s="36"/>
      <c r="AD3452" s="33"/>
      <c r="AG3452" s="33"/>
      <c r="AH3452" s="43"/>
      <c r="AI3452" s="43"/>
      <c r="AJ3452" s="43"/>
      <c r="AK3452" s="43"/>
      <c r="AL3452" s="43"/>
      <c r="AM3452" s="43"/>
      <c r="AN3452" s="43"/>
      <c r="AO3452" s="43"/>
      <c r="AP3452" s="43"/>
      <c r="AQ3452" s="43"/>
      <c r="AR3452" s="43"/>
      <c r="AS3452" s="43"/>
      <c r="AT3452" s="43"/>
      <c r="AU3452" s="44"/>
      <c r="AV3452" s="33"/>
      <c r="AW3452" s="33"/>
      <c r="AX3452" s="33"/>
      <c r="AZ3452" s="141"/>
      <c r="BE3452" s="168"/>
      <c r="BF3452" s="168"/>
      <c r="BG3452" s="168"/>
      <c r="BH3452" s="168"/>
      <c r="BI3452" s="168"/>
      <c r="BJ3452" s="168"/>
      <c r="BK3452" s="168"/>
      <c r="BL3452" s="168"/>
      <c r="BM3452" s="168"/>
      <c r="DK3452" s="168"/>
      <c r="DL3452" s="168"/>
      <c r="DM3452" s="168"/>
      <c r="DN3452" s="168"/>
      <c r="DO3452" s="168"/>
      <c r="DP3452" s="168"/>
      <c r="DQ3452" s="168"/>
      <c r="DR3452" s="168"/>
      <c r="DS3452" s="168"/>
      <c r="DT3452" s="168"/>
      <c r="DU3452" s="168"/>
      <c r="DV3452" s="168"/>
      <c r="DW3452" s="168"/>
      <c r="DX3452" s="168"/>
      <c r="DY3452" s="168"/>
      <c r="DZ3452" s="168"/>
      <c r="EA3452" s="168"/>
      <c r="EB3452" s="168"/>
      <c r="EC3452" s="168"/>
      <c r="ED3452" s="168"/>
      <c r="EE3452" s="168"/>
      <c r="EF3452" s="168"/>
      <c r="EG3452" s="168"/>
      <c r="EH3452" s="168"/>
      <c r="EI3452" s="168"/>
      <c r="EJ3452" s="168"/>
      <c r="EK3452" s="168"/>
      <c r="EL3452" s="168"/>
      <c r="EM3452" s="168"/>
      <c r="EN3452" s="168"/>
      <c r="EO3452" s="168"/>
      <c r="EP3452" s="168"/>
      <c r="EQ3452" s="168"/>
      <c r="ER3452" s="168"/>
      <c r="ES3452" s="168"/>
      <c r="ET3452" s="168"/>
      <c r="EU3452" s="168"/>
      <c r="EV3452" s="168"/>
      <c r="EW3452" s="168"/>
      <c r="EX3452" s="168"/>
      <c r="EY3452" s="168"/>
      <c r="EZ3452" s="168"/>
      <c r="FA3452" s="168"/>
      <c r="FB3452" s="168"/>
      <c r="FC3452" s="168"/>
      <c r="FD3452" s="168"/>
    </row>
    <row r="3453" spans="1:160" s="5" customFormat="1" ht="24.9" customHeight="1" x14ac:dyDescent="0.3">
      <c r="A3453" s="263"/>
      <c r="B3453" s="263"/>
      <c r="C3453" s="265"/>
      <c r="D3453" s="481"/>
      <c r="E3453" s="482"/>
      <c r="F3453" s="482"/>
      <c r="G3453" s="482"/>
      <c r="H3453" s="482"/>
      <c r="I3453" s="482"/>
      <c r="J3453" s="482"/>
      <c r="K3453" s="482"/>
      <c r="L3453" s="482"/>
      <c r="M3453" s="483"/>
      <c r="N3453" s="16"/>
      <c r="O3453" s="412"/>
      <c r="P3453" s="413"/>
      <c r="Q3453" s="8"/>
      <c r="R3453" s="8"/>
      <c r="S3453" s="8"/>
      <c r="T3453" s="9"/>
      <c r="U3453" s="17"/>
      <c r="V3453" s="33"/>
      <c r="W3453" s="57"/>
      <c r="X3453" s="86"/>
      <c r="Y3453" s="33"/>
      <c r="Z3453" s="36"/>
      <c r="AA3453" s="36"/>
      <c r="AD3453" s="33"/>
      <c r="AG3453" s="33"/>
      <c r="AH3453" s="43"/>
      <c r="AI3453" s="43"/>
      <c r="AJ3453" s="43"/>
      <c r="AK3453" s="43"/>
      <c r="AL3453" s="43"/>
      <c r="AM3453" s="43"/>
      <c r="AN3453" s="43"/>
      <c r="AO3453" s="43"/>
      <c r="AP3453" s="43"/>
      <c r="AQ3453" s="43"/>
      <c r="AR3453" s="43"/>
      <c r="AS3453" s="43"/>
      <c r="AT3453" s="43"/>
      <c r="AU3453" s="44"/>
      <c r="AV3453" s="33"/>
      <c r="AW3453" s="33"/>
      <c r="AX3453" s="33"/>
      <c r="AZ3453" s="141"/>
      <c r="BE3453" s="168"/>
      <c r="BF3453" s="168"/>
      <c r="BG3453" s="168"/>
      <c r="BH3453" s="168"/>
      <c r="BI3453" s="168"/>
      <c r="BJ3453" s="168"/>
      <c r="BK3453" s="168"/>
      <c r="BL3453" s="168"/>
      <c r="BM3453" s="168"/>
      <c r="DK3453" s="168"/>
      <c r="DL3453" s="168"/>
      <c r="DM3453" s="168"/>
      <c r="DN3453" s="168"/>
      <c r="DO3453" s="168"/>
      <c r="DP3453" s="168"/>
      <c r="DQ3453" s="168"/>
      <c r="DR3453" s="168"/>
      <c r="DS3453" s="168"/>
      <c r="DT3453" s="168"/>
      <c r="DU3453" s="168"/>
      <c r="DV3453" s="168"/>
      <c r="DW3453" s="168"/>
      <c r="DX3453" s="168"/>
      <c r="DY3453" s="168"/>
      <c r="DZ3453" s="168"/>
      <c r="EA3453" s="168"/>
      <c r="EB3453" s="168"/>
      <c r="EC3453" s="168"/>
      <c r="ED3453" s="168"/>
      <c r="EE3453" s="168"/>
      <c r="EF3453" s="168"/>
      <c r="EG3453" s="168"/>
      <c r="EH3453" s="168"/>
      <c r="EI3453" s="168"/>
      <c r="EJ3453" s="168"/>
      <c r="EK3453" s="168"/>
      <c r="EL3453" s="168"/>
      <c r="EM3453" s="168"/>
      <c r="EN3453" s="168"/>
      <c r="EO3453" s="168"/>
      <c r="EP3453" s="168"/>
      <c r="EQ3453" s="168"/>
      <c r="ER3453" s="168"/>
      <c r="ES3453" s="168"/>
      <c r="ET3453" s="168"/>
      <c r="EU3453" s="168"/>
      <c r="EV3453" s="168"/>
      <c r="EW3453" s="168"/>
      <c r="EX3453" s="168"/>
      <c r="EY3453" s="168"/>
      <c r="EZ3453" s="168"/>
      <c r="FA3453" s="168"/>
      <c r="FB3453" s="168"/>
      <c r="FC3453" s="168"/>
      <c r="FD3453" s="168"/>
    </row>
    <row r="3454" spans="1:160" s="5" customFormat="1" ht="24.9" customHeight="1" x14ac:dyDescent="0.3">
      <c r="A3454" s="263"/>
      <c r="B3454" s="263"/>
      <c r="C3454" s="265"/>
      <c r="D3454" s="481"/>
      <c r="E3454" s="482"/>
      <c r="F3454" s="482"/>
      <c r="G3454" s="482"/>
      <c r="H3454" s="482"/>
      <c r="I3454" s="482"/>
      <c r="J3454" s="482"/>
      <c r="K3454" s="482"/>
      <c r="L3454" s="482"/>
      <c r="M3454" s="483"/>
      <c r="N3454" s="16"/>
      <c r="O3454" s="412"/>
      <c r="P3454" s="413"/>
      <c r="Q3454" s="8"/>
      <c r="R3454" s="8"/>
      <c r="S3454" s="8"/>
      <c r="T3454" s="9"/>
      <c r="U3454" s="17"/>
      <c r="V3454" s="33"/>
      <c r="W3454" s="57"/>
      <c r="X3454" s="86"/>
      <c r="Y3454" s="33"/>
      <c r="Z3454" s="36"/>
      <c r="AA3454" s="36"/>
      <c r="AD3454" s="33"/>
      <c r="AG3454" s="33"/>
      <c r="AH3454" s="43"/>
      <c r="AI3454" s="43"/>
      <c r="AJ3454" s="43"/>
      <c r="AK3454" s="43"/>
      <c r="AL3454" s="43"/>
      <c r="AM3454" s="43"/>
      <c r="AN3454" s="43"/>
      <c r="AO3454" s="43"/>
      <c r="AP3454" s="43"/>
      <c r="AQ3454" s="43"/>
      <c r="AR3454" s="43"/>
      <c r="AS3454" s="43"/>
      <c r="AT3454" s="43"/>
      <c r="AU3454" s="44"/>
      <c r="AV3454" s="33"/>
      <c r="AW3454" s="33"/>
      <c r="AX3454" s="33"/>
      <c r="AZ3454" s="141"/>
      <c r="BE3454" s="168"/>
      <c r="BF3454" s="168"/>
      <c r="BG3454" s="168"/>
      <c r="BH3454" s="168"/>
      <c r="BI3454" s="168"/>
      <c r="BJ3454" s="168"/>
      <c r="BK3454" s="168"/>
      <c r="BL3454" s="168"/>
      <c r="BM3454" s="168"/>
      <c r="DK3454" s="168"/>
      <c r="DL3454" s="168"/>
      <c r="DM3454" s="168"/>
      <c r="DN3454" s="168"/>
      <c r="DO3454" s="168"/>
      <c r="DP3454" s="168"/>
      <c r="DQ3454" s="168"/>
      <c r="DR3454" s="168"/>
      <c r="DS3454" s="168"/>
      <c r="DT3454" s="168"/>
      <c r="DU3454" s="168"/>
      <c r="DV3454" s="168"/>
      <c r="DW3454" s="168"/>
      <c r="DX3454" s="168"/>
      <c r="DY3454" s="168"/>
      <c r="DZ3454" s="168"/>
      <c r="EA3454" s="168"/>
      <c r="EB3454" s="168"/>
      <c r="EC3454" s="168"/>
      <c r="ED3454" s="168"/>
      <c r="EE3454" s="168"/>
      <c r="EF3454" s="168"/>
      <c r="EG3454" s="168"/>
      <c r="EH3454" s="168"/>
      <c r="EI3454" s="168"/>
      <c r="EJ3454" s="168"/>
      <c r="EK3454" s="168"/>
      <c r="EL3454" s="168"/>
      <c r="EM3454" s="168"/>
      <c r="EN3454" s="168"/>
      <c r="EO3454" s="168"/>
      <c r="EP3454" s="168"/>
      <c r="EQ3454" s="168"/>
      <c r="ER3454" s="168"/>
      <c r="ES3454" s="168"/>
      <c r="ET3454" s="168"/>
      <c r="EU3454" s="168"/>
      <c r="EV3454" s="168"/>
      <c r="EW3454" s="168"/>
      <c r="EX3454" s="168"/>
      <c r="EY3454" s="168"/>
      <c r="EZ3454" s="168"/>
      <c r="FA3454" s="168"/>
      <c r="FB3454" s="168"/>
      <c r="FC3454" s="168"/>
      <c r="FD3454" s="168"/>
    </row>
    <row r="3455" spans="1:160" s="5" customFormat="1" ht="24.9" customHeight="1" x14ac:dyDescent="0.3">
      <c r="A3455" s="263"/>
      <c r="B3455" s="263"/>
      <c r="C3455" s="265"/>
      <c r="D3455" s="481"/>
      <c r="E3455" s="482"/>
      <c r="F3455" s="482"/>
      <c r="G3455" s="482"/>
      <c r="H3455" s="482"/>
      <c r="I3455" s="482"/>
      <c r="J3455" s="482"/>
      <c r="K3455" s="482"/>
      <c r="L3455" s="482"/>
      <c r="M3455" s="483"/>
      <c r="N3455" s="16"/>
      <c r="O3455" s="412"/>
      <c r="P3455" s="413"/>
      <c r="Q3455" s="8"/>
      <c r="R3455" s="8"/>
      <c r="S3455" s="8"/>
      <c r="T3455" s="9"/>
      <c r="U3455" s="17"/>
      <c r="V3455" s="33"/>
      <c r="W3455" s="57"/>
      <c r="X3455" s="86"/>
      <c r="Y3455" s="33"/>
      <c r="Z3455" s="36"/>
      <c r="AA3455" s="36"/>
      <c r="AD3455" s="33"/>
      <c r="AG3455" s="33"/>
      <c r="AH3455" s="43"/>
      <c r="AI3455" s="43"/>
      <c r="AJ3455" s="43"/>
      <c r="AK3455" s="43"/>
      <c r="AL3455" s="43"/>
      <c r="AM3455" s="43"/>
      <c r="AN3455" s="43"/>
      <c r="AO3455" s="43"/>
      <c r="AP3455" s="43"/>
      <c r="AQ3455" s="43"/>
      <c r="AR3455" s="43"/>
      <c r="AS3455" s="43"/>
      <c r="AT3455" s="43"/>
      <c r="AU3455" s="44"/>
      <c r="AV3455" s="33"/>
      <c r="AW3455" s="33"/>
      <c r="AX3455" s="33"/>
      <c r="AZ3455" s="141"/>
      <c r="BE3455" s="168"/>
      <c r="BF3455" s="168"/>
      <c r="BG3455" s="168"/>
      <c r="BH3455" s="168"/>
      <c r="BI3455" s="168"/>
      <c r="BJ3455" s="168"/>
      <c r="BK3455" s="168"/>
      <c r="BL3455" s="168"/>
      <c r="BM3455" s="168"/>
      <c r="DK3455" s="168"/>
      <c r="DL3455" s="168"/>
      <c r="DM3455" s="168"/>
      <c r="DN3455" s="168"/>
      <c r="DO3455" s="168"/>
      <c r="DP3455" s="168"/>
      <c r="DQ3455" s="168"/>
      <c r="DR3455" s="168"/>
      <c r="DS3455" s="168"/>
      <c r="DT3455" s="168"/>
      <c r="DU3455" s="168"/>
      <c r="DV3455" s="168"/>
      <c r="DW3455" s="168"/>
      <c r="DX3455" s="168"/>
      <c r="DY3455" s="168"/>
      <c r="DZ3455" s="168"/>
      <c r="EA3455" s="168"/>
      <c r="EB3455" s="168"/>
      <c r="EC3455" s="168"/>
      <c r="ED3455" s="168"/>
      <c r="EE3455" s="168"/>
      <c r="EF3455" s="168"/>
      <c r="EG3455" s="168"/>
      <c r="EH3455" s="168"/>
      <c r="EI3455" s="168"/>
      <c r="EJ3455" s="168"/>
      <c r="EK3455" s="168"/>
      <c r="EL3455" s="168"/>
      <c r="EM3455" s="168"/>
      <c r="EN3455" s="168"/>
      <c r="EO3455" s="168"/>
      <c r="EP3455" s="168"/>
      <c r="EQ3455" s="168"/>
      <c r="ER3455" s="168"/>
      <c r="ES3455" s="168"/>
      <c r="ET3455" s="168"/>
      <c r="EU3455" s="168"/>
      <c r="EV3455" s="168"/>
      <c r="EW3455" s="168"/>
      <c r="EX3455" s="168"/>
      <c r="EY3455" s="168"/>
      <c r="EZ3455" s="168"/>
      <c r="FA3455" s="168"/>
      <c r="FB3455" s="168"/>
      <c r="FC3455" s="168"/>
      <c r="FD3455" s="168"/>
    </row>
    <row r="3456" spans="1:160" s="5" customFormat="1" ht="24.9" customHeight="1" x14ac:dyDescent="0.3">
      <c r="A3456" s="263"/>
      <c r="B3456" s="263"/>
      <c r="C3456" s="265"/>
      <c r="D3456" s="481"/>
      <c r="E3456" s="482"/>
      <c r="F3456" s="482"/>
      <c r="G3456" s="482"/>
      <c r="H3456" s="482"/>
      <c r="I3456" s="482"/>
      <c r="J3456" s="482"/>
      <c r="K3456" s="482"/>
      <c r="L3456" s="482"/>
      <c r="M3456" s="483"/>
      <c r="N3456" s="16"/>
      <c r="O3456" s="412"/>
      <c r="P3456" s="413"/>
      <c r="Q3456" s="8"/>
      <c r="R3456" s="8"/>
      <c r="S3456" s="8"/>
      <c r="T3456" s="9"/>
      <c r="U3456" s="17"/>
      <c r="V3456" s="33"/>
      <c r="W3456" s="57"/>
      <c r="X3456" s="86"/>
      <c r="Y3456" s="33"/>
      <c r="Z3456" s="36"/>
      <c r="AA3456" s="36"/>
      <c r="AD3456" s="33"/>
      <c r="AG3456" s="33"/>
      <c r="AH3456" s="43"/>
      <c r="AI3456" s="43"/>
      <c r="AJ3456" s="43"/>
      <c r="AK3456" s="43"/>
      <c r="AL3456" s="43"/>
      <c r="AM3456" s="43"/>
      <c r="AN3456" s="43"/>
      <c r="AO3456" s="43"/>
      <c r="AP3456" s="43"/>
      <c r="AQ3456" s="43"/>
      <c r="AR3456" s="43"/>
      <c r="AS3456" s="43"/>
      <c r="AT3456" s="43"/>
      <c r="AU3456" s="44"/>
      <c r="AV3456" s="33"/>
      <c r="AW3456" s="33"/>
      <c r="AX3456" s="33"/>
      <c r="AZ3456" s="141"/>
      <c r="BE3456" s="168"/>
      <c r="BF3456" s="168"/>
      <c r="BG3456" s="168"/>
      <c r="BH3456" s="168"/>
      <c r="BI3456" s="168"/>
      <c r="BJ3456" s="168"/>
      <c r="BK3456" s="168"/>
      <c r="BL3456" s="168"/>
      <c r="BM3456" s="168"/>
      <c r="DK3456" s="168"/>
      <c r="DL3456" s="168"/>
      <c r="DM3456" s="168"/>
      <c r="DN3456" s="168"/>
      <c r="DO3456" s="168"/>
      <c r="DP3456" s="168"/>
      <c r="DQ3456" s="168"/>
      <c r="DR3456" s="168"/>
      <c r="DS3456" s="168"/>
      <c r="DT3456" s="168"/>
      <c r="DU3456" s="168"/>
      <c r="DV3456" s="168"/>
      <c r="DW3456" s="168"/>
      <c r="DX3456" s="168"/>
      <c r="DY3456" s="168"/>
      <c r="DZ3456" s="168"/>
      <c r="EA3456" s="168"/>
      <c r="EB3456" s="168"/>
      <c r="EC3456" s="168"/>
      <c r="ED3456" s="168"/>
      <c r="EE3456" s="168"/>
      <c r="EF3456" s="168"/>
      <c r="EG3456" s="168"/>
      <c r="EH3456" s="168"/>
      <c r="EI3456" s="168"/>
      <c r="EJ3456" s="168"/>
      <c r="EK3456" s="168"/>
      <c r="EL3456" s="168"/>
      <c r="EM3456" s="168"/>
      <c r="EN3456" s="168"/>
      <c r="EO3456" s="168"/>
      <c r="EP3456" s="168"/>
      <c r="EQ3456" s="168"/>
      <c r="ER3456" s="168"/>
      <c r="ES3456" s="168"/>
      <c r="ET3456" s="168"/>
      <c r="EU3456" s="168"/>
      <c r="EV3456" s="168"/>
      <c r="EW3456" s="168"/>
      <c r="EX3456" s="168"/>
      <c r="EY3456" s="168"/>
      <c r="EZ3456" s="168"/>
      <c r="FA3456" s="168"/>
      <c r="FB3456" s="168"/>
      <c r="FC3456" s="168"/>
      <c r="FD3456" s="168"/>
    </row>
    <row r="3457" spans="1:160" s="5" customFormat="1" ht="24.9" customHeight="1" x14ac:dyDescent="0.3">
      <c r="A3457" s="263"/>
      <c r="B3457" s="263"/>
      <c r="C3457" s="265"/>
      <c r="D3457" s="481"/>
      <c r="E3457" s="482"/>
      <c r="F3457" s="482"/>
      <c r="G3457" s="482"/>
      <c r="H3457" s="482"/>
      <c r="I3457" s="482"/>
      <c r="J3457" s="482"/>
      <c r="K3457" s="482"/>
      <c r="L3457" s="482"/>
      <c r="M3457" s="483"/>
      <c r="N3457" s="16"/>
      <c r="O3457" s="412"/>
      <c r="P3457" s="413"/>
      <c r="Q3457" s="8"/>
      <c r="R3457" s="8"/>
      <c r="S3457" s="8"/>
      <c r="T3457" s="9"/>
      <c r="U3457" s="17"/>
      <c r="V3457" s="33"/>
      <c r="W3457" s="57"/>
      <c r="X3457" s="86"/>
      <c r="Y3457" s="33"/>
      <c r="Z3457" s="36"/>
      <c r="AA3457" s="36"/>
      <c r="AD3457" s="33"/>
      <c r="AG3457" s="33"/>
      <c r="AH3457" s="43"/>
      <c r="AI3457" s="43"/>
      <c r="AJ3457" s="43"/>
      <c r="AK3457" s="43"/>
      <c r="AL3457" s="43"/>
      <c r="AM3457" s="43"/>
      <c r="AN3457" s="43"/>
      <c r="AO3457" s="43"/>
      <c r="AP3457" s="43"/>
      <c r="AQ3457" s="43"/>
      <c r="AR3457" s="43"/>
      <c r="AS3457" s="43"/>
      <c r="AT3457" s="43"/>
      <c r="AU3457" s="44"/>
      <c r="AV3457" s="33"/>
      <c r="AW3457" s="33"/>
      <c r="AX3457" s="33"/>
      <c r="AZ3457" s="141"/>
      <c r="BE3457" s="168"/>
      <c r="BF3457" s="168"/>
      <c r="BG3457" s="168"/>
      <c r="BH3457" s="168"/>
      <c r="BI3457" s="168"/>
      <c r="BJ3457" s="168"/>
      <c r="BK3457" s="168"/>
      <c r="BL3457" s="168"/>
      <c r="BM3457" s="168"/>
      <c r="DK3457" s="168"/>
      <c r="DL3457" s="168"/>
      <c r="DM3457" s="168"/>
      <c r="DN3457" s="168"/>
      <c r="DO3457" s="168"/>
      <c r="DP3457" s="168"/>
      <c r="DQ3457" s="168"/>
      <c r="DR3457" s="168"/>
      <c r="DS3457" s="168"/>
      <c r="DT3457" s="168"/>
      <c r="DU3457" s="168"/>
      <c r="DV3457" s="168"/>
      <c r="DW3457" s="168"/>
      <c r="DX3457" s="168"/>
      <c r="DY3457" s="168"/>
      <c r="DZ3457" s="168"/>
      <c r="EA3457" s="168"/>
      <c r="EB3457" s="168"/>
      <c r="EC3457" s="168"/>
      <c r="ED3457" s="168"/>
      <c r="EE3457" s="168"/>
      <c r="EF3457" s="168"/>
      <c r="EG3457" s="168"/>
      <c r="EH3457" s="168"/>
      <c r="EI3457" s="168"/>
      <c r="EJ3457" s="168"/>
      <c r="EK3457" s="168"/>
      <c r="EL3457" s="168"/>
      <c r="EM3457" s="168"/>
      <c r="EN3457" s="168"/>
      <c r="EO3457" s="168"/>
      <c r="EP3457" s="168"/>
      <c r="EQ3457" s="168"/>
      <c r="ER3457" s="168"/>
      <c r="ES3457" s="168"/>
      <c r="ET3457" s="168"/>
      <c r="EU3457" s="168"/>
      <c r="EV3457" s="168"/>
      <c r="EW3457" s="168"/>
      <c r="EX3457" s="168"/>
      <c r="EY3457" s="168"/>
      <c r="EZ3457" s="168"/>
      <c r="FA3457" s="168"/>
      <c r="FB3457" s="168"/>
      <c r="FC3457" s="168"/>
      <c r="FD3457" s="168"/>
    </row>
    <row r="3458" spans="1:160" s="5" customFormat="1" ht="24.9" customHeight="1" x14ac:dyDescent="0.3">
      <c r="A3458" s="263"/>
      <c r="B3458" s="263"/>
      <c r="C3458" s="265"/>
      <c r="D3458" s="481"/>
      <c r="E3458" s="482"/>
      <c r="F3458" s="482"/>
      <c r="G3458" s="482"/>
      <c r="H3458" s="482"/>
      <c r="I3458" s="482"/>
      <c r="J3458" s="482"/>
      <c r="K3458" s="482"/>
      <c r="L3458" s="482"/>
      <c r="M3458" s="483"/>
      <c r="N3458" s="16"/>
      <c r="O3458" s="412"/>
      <c r="P3458" s="413"/>
      <c r="Q3458" s="8"/>
      <c r="R3458" s="8"/>
      <c r="S3458" s="8"/>
      <c r="T3458" s="9"/>
      <c r="U3458" s="17"/>
      <c r="V3458" s="33"/>
      <c r="W3458" s="57"/>
      <c r="X3458" s="86"/>
      <c r="Y3458" s="33"/>
      <c r="Z3458" s="36"/>
      <c r="AA3458" s="36"/>
      <c r="AD3458" s="33"/>
      <c r="AG3458" s="33"/>
      <c r="AH3458" s="43"/>
      <c r="AI3458" s="43"/>
      <c r="AJ3458" s="43"/>
      <c r="AK3458" s="43"/>
      <c r="AL3458" s="43"/>
      <c r="AM3458" s="43"/>
      <c r="AN3458" s="43"/>
      <c r="AO3458" s="43"/>
      <c r="AP3458" s="43"/>
      <c r="AQ3458" s="43"/>
      <c r="AR3458" s="43"/>
      <c r="AS3458" s="43"/>
      <c r="AT3458" s="43"/>
      <c r="AU3458" s="44"/>
      <c r="AV3458" s="33"/>
      <c r="AW3458" s="33"/>
      <c r="AX3458" s="33"/>
      <c r="AZ3458" s="141"/>
      <c r="BE3458" s="168"/>
      <c r="BF3458" s="168"/>
      <c r="BG3458" s="168"/>
      <c r="BH3458" s="168"/>
      <c r="BI3458" s="168"/>
      <c r="BJ3458" s="168"/>
      <c r="BK3458" s="168"/>
      <c r="BL3458" s="168"/>
      <c r="BM3458" s="168"/>
      <c r="DK3458" s="168"/>
      <c r="DL3458" s="168"/>
      <c r="DM3458" s="168"/>
      <c r="DN3458" s="168"/>
      <c r="DO3458" s="168"/>
      <c r="DP3458" s="168"/>
      <c r="DQ3458" s="168"/>
      <c r="DR3458" s="168"/>
      <c r="DS3458" s="168"/>
      <c r="DT3458" s="168"/>
      <c r="DU3458" s="168"/>
      <c r="DV3458" s="168"/>
      <c r="DW3458" s="168"/>
      <c r="DX3458" s="168"/>
      <c r="DY3458" s="168"/>
      <c r="DZ3458" s="168"/>
      <c r="EA3458" s="168"/>
      <c r="EB3458" s="168"/>
      <c r="EC3458" s="168"/>
      <c r="ED3458" s="168"/>
      <c r="EE3458" s="168"/>
      <c r="EF3458" s="168"/>
      <c r="EG3458" s="168"/>
      <c r="EH3458" s="168"/>
      <c r="EI3458" s="168"/>
      <c r="EJ3458" s="168"/>
      <c r="EK3458" s="168"/>
      <c r="EL3458" s="168"/>
      <c r="EM3458" s="168"/>
      <c r="EN3458" s="168"/>
      <c r="EO3458" s="168"/>
      <c r="EP3458" s="168"/>
      <c r="EQ3458" s="168"/>
      <c r="ER3458" s="168"/>
      <c r="ES3458" s="168"/>
      <c r="ET3458" s="168"/>
      <c r="EU3458" s="168"/>
      <c r="EV3458" s="168"/>
      <c r="EW3458" s="168"/>
      <c r="EX3458" s="168"/>
      <c r="EY3458" s="168"/>
      <c r="EZ3458" s="168"/>
      <c r="FA3458" s="168"/>
      <c r="FB3458" s="168"/>
      <c r="FC3458" s="168"/>
      <c r="FD3458" s="168"/>
    </row>
    <row r="3459" spans="1:160" s="5" customFormat="1" ht="24.9" customHeight="1" x14ac:dyDescent="0.3">
      <c r="A3459" s="263"/>
      <c r="B3459" s="263"/>
      <c r="C3459" s="265"/>
      <c r="D3459" s="481"/>
      <c r="E3459" s="482"/>
      <c r="F3459" s="482"/>
      <c r="G3459" s="482"/>
      <c r="H3459" s="482"/>
      <c r="I3459" s="482"/>
      <c r="J3459" s="482"/>
      <c r="K3459" s="482"/>
      <c r="L3459" s="482"/>
      <c r="M3459" s="483"/>
      <c r="N3459" s="16"/>
      <c r="O3459" s="412"/>
      <c r="P3459" s="413"/>
      <c r="Q3459" s="8"/>
      <c r="R3459" s="8"/>
      <c r="S3459" s="8"/>
      <c r="T3459" s="9"/>
      <c r="U3459" s="17"/>
      <c r="V3459" s="33"/>
      <c r="W3459" s="57"/>
      <c r="X3459" s="86"/>
      <c r="Y3459" s="33"/>
      <c r="Z3459" s="36"/>
      <c r="AA3459" s="36"/>
      <c r="AD3459" s="33"/>
      <c r="AG3459" s="33"/>
      <c r="AH3459" s="43"/>
      <c r="AI3459" s="43"/>
      <c r="AJ3459" s="43"/>
      <c r="AK3459" s="43"/>
      <c r="AL3459" s="43"/>
      <c r="AM3459" s="43"/>
      <c r="AN3459" s="43"/>
      <c r="AO3459" s="43"/>
      <c r="AP3459" s="43"/>
      <c r="AQ3459" s="43"/>
      <c r="AR3459" s="43"/>
      <c r="AS3459" s="43"/>
      <c r="AT3459" s="43"/>
      <c r="AU3459" s="44"/>
      <c r="AV3459" s="33"/>
      <c r="AW3459" s="33"/>
      <c r="AX3459" s="33"/>
      <c r="AZ3459" s="141"/>
      <c r="BE3459" s="168"/>
      <c r="BF3459" s="168"/>
      <c r="BG3459" s="168"/>
      <c r="BH3459" s="168"/>
      <c r="BI3459" s="168"/>
      <c r="BJ3459" s="168"/>
      <c r="BK3459" s="168"/>
      <c r="BL3459" s="168"/>
      <c r="BM3459" s="168"/>
      <c r="DK3459" s="168"/>
      <c r="DL3459" s="168"/>
      <c r="DM3459" s="168"/>
      <c r="DN3459" s="168"/>
      <c r="DO3459" s="168"/>
      <c r="DP3459" s="168"/>
      <c r="DQ3459" s="168"/>
      <c r="DR3459" s="168"/>
      <c r="DS3459" s="168"/>
      <c r="DT3459" s="168"/>
      <c r="DU3459" s="168"/>
      <c r="DV3459" s="168"/>
      <c r="DW3459" s="168"/>
      <c r="DX3459" s="168"/>
      <c r="DY3459" s="168"/>
      <c r="DZ3459" s="168"/>
      <c r="EA3459" s="168"/>
      <c r="EB3459" s="168"/>
      <c r="EC3459" s="168"/>
      <c r="ED3459" s="168"/>
      <c r="EE3459" s="168"/>
      <c r="EF3459" s="168"/>
      <c r="EG3459" s="168"/>
      <c r="EH3459" s="168"/>
      <c r="EI3459" s="168"/>
      <c r="EJ3459" s="168"/>
      <c r="EK3459" s="168"/>
      <c r="EL3459" s="168"/>
      <c r="EM3459" s="168"/>
      <c r="EN3459" s="168"/>
      <c r="EO3459" s="168"/>
      <c r="EP3459" s="168"/>
      <c r="EQ3459" s="168"/>
      <c r="ER3459" s="168"/>
      <c r="ES3459" s="168"/>
      <c r="ET3459" s="168"/>
      <c r="EU3459" s="168"/>
      <c r="EV3459" s="168"/>
      <c r="EW3459" s="168"/>
      <c r="EX3459" s="168"/>
      <c r="EY3459" s="168"/>
      <c r="EZ3459" s="168"/>
      <c r="FA3459" s="168"/>
      <c r="FB3459" s="168"/>
      <c r="FC3459" s="168"/>
      <c r="FD3459" s="168"/>
    </row>
    <row r="3460" spans="1:160" s="5" customFormat="1" ht="24.9" customHeight="1" x14ac:dyDescent="0.3">
      <c r="A3460" s="263"/>
      <c r="B3460" s="263"/>
      <c r="C3460" s="265"/>
      <c r="D3460" s="481"/>
      <c r="E3460" s="482"/>
      <c r="F3460" s="482"/>
      <c r="G3460" s="482"/>
      <c r="H3460" s="482"/>
      <c r="I3460" s="482"/>
      <c r="J3460" s="482"/>
      <c r="K3460" s="482"/>
      <c r="L3460" s="482"/>
      <c r="M3460" s="483"/>
      <c r="N3460" s="16"/>
      <c r="O3460" s="412"/>
      <c r="P3460" s="413"/>
      <c r="Q3460" s="8"/>
      <c r="R3460" s="8"/>
      <c r="S3460" s="8"/>
      <c r="T3460" s="9"/>
      <c r="U3460" s="17"/>
      <c r="V3460" s="33"/>
      <c r="W3460" s="57"/>
      <c r="X3460" s="86"/>
      <c r="Y3460" s="33"/>
      <c r="Z3460" s="36"/>
      <c r="AA3460" s="36"/>
      <c r="AD3460" s="33"/>
      <c r="AG3460" s="33"/>
      <c r="AH3460" s="43"/>
      <c r="AI3460" s="43"/>
      <c r="AJ3460" s="43"/>
      <c r="AK3460" s="43"/>
      <c r="AL3460" s="43"/>
      <c r="AM3460" s="43"/>
      <c r="AN3460" s="43"/>
      <c r="AO3460" s="43"/>
      <c r="AP3460" s="43"/>
      <c r="AQ3460" s="43"/>
      <c r="AR3460" s="43"/>
      <c r="AS3460" s="43"/>
      <c r="AT3460" s="43"/>
      <c r="AU3460" s="44"/>
      <c r="AV3460" s="33"/>
      <c r="AW3460" s="33"/>
      <c r="AX3460" s="33"/>
      <c r="AZ3460" s="141"/>
      <c r="BE3460" s="168"/>
      <c r="BF3460" s="168"/>
      <c r="BG3460" s="168"/>
      <c r="BH3460" s="168"/>
      <c r="BI3460" s="168"/>
      <c r="BJ3460" s="168"/>
      <c r="BK3460" s="168"/>
      <c r="BL3460" s="168"/>
      <c r="BM3460" s="168"/>
      <c r="DK3460" s="168"/>
      <c r="DL3460" s="168"/>
      <c r="DM3460" s="168"/>
      <c r="DN3460" s="168"/>
      <c r="DO3460" s="168"/>
      <c r="DP3460" s="168"/>
      <c r="DQ3460" s="168"/>
      <c r="DR3460" s="168"/>
      <c r="DS3460" s="168"/>
      <c r="DT3460" s="168"/>
      <c r="DU3460" s="168"/>
      <c r="DV3460" s="168"/>
      <c r="DW3460" s="168"/>
      <c r="DX3460" s="168"/>
      <c r="DY3460" s="168"/>
      <c r="DZ3460" s="168"/>
      <c r="EA3460" s="168"/>
      <c r="EB3460" s="168"/>
      <c r="EC3460" s="168"/>
      <c r="ED3460" s="168"/>
      <c r="EE3460" s="168"/>
      <c r="EF3460" s="168"/>
      <c r="EG3460" s="168"/>
      <c r="EH3460" s="168"/>
      <c r="EI3460" s="168"/>
      <c r="EJ3460" s="168"/>
      <c r="EK3460" s="168"/>
      <c r="EL3460" s="168"/>
      <c r="EM3460" s="168"/>
      <c r="EN3460" s="168"/>
      <c r="EO3460" s="168"/>
      <c r="EP3460" s="168"/>
      <c r="EQ3460" s="168"/>
      <c r="ER3460" s="168"/>
      <c r="ES3460" s="168"/>
      <c r="ET3460" s="168"/>
      <c r="EU3460" s="168"/>
      <c r="EV3460" s="168"/>
      <c r="EW3460" s="168"/>
      <c r="EX3460" s="168"/>
      <c r="EY3460" s="168"/>
      <c r="EZ3460" s="168"/>
      <c r="FA3460" s="168"/>
      <c r="FB3460" s="168"/>
      <c r="FC3460" s="168"/>
      <c r="FD3460" s="168"/>
    </row>
    <row r="3461" spans="1:160" s="5" customFormat="1" ht="24.9" customHeight="1" x14ac:dyDescent="0.3">
      <c r="A3461" s="263"/>
      <c r="B3461" s="263"/>
      <c r="C3461" s="265"/>
      <c r="D3461" s="481"/>
      <c r="E3461" s="482"/>
      <c r="F3461" s="482"/>
      <c r="G3461" s="482"/>
      <c r="H3461" s="482"/>
      <c r="I3461" s="482"/>
      <c r="J3461" s="482"/>
      <c r="K3461" s="482"/>
      <c r="L3461" s="482"/>
      <c r="M3461" s="483"/>
      <c r="N3461" s="16"/>
      <c r="O3461" s="412"/>
      <c r="P3461" s="413"/>
      <c r="Q3461" s="8"/>
      <c r="R3461" s="8"/>
      <c r="S3461" s="8"/>
      <c r="T3461" s="9"/>
      <c r="U3461" s="17"/>
      <c r="V3461" s="33"/>
      <c r="W3461" s="57"/>
      <c r="X3461" s="86"/>
      <c r="Y3461" s="33"/>
      <c r="Z3461" s="36"/>
      <c r="AA3461" s="36"/>
      <c r="AD3461" s="33"/>
      <c r="AG3461" s="33"/>
      <c r="AH3461" s="43"/>
      <c r="AI3461" s="43"/>
      <c r="AJ3461" s="43"/>
      <c r="AK3461" s="43"/>
      <c r="AL3461" s="43"/>
      <c r="AM3461" s="43"/>
      <c r="AN3461" s="43"/>
      <c r="AO3461" s="43"/>
      <c r="AP3461" s="43"/>
      <c r="AQ3461" s="43"/>
      <c r="AR3461" s="43"/>
      <c r="AS3461" s="43"/>
      <c r="AT3461" s="43"/>
      <c r="AU3461" s="44"/>
      <c r="AV3461" s="33"/>
      <c r="AW3461" s="33"/>
      <c r="AX3461" s="33"/>
      <c r="AZ3461" s="141"/>
      <c r="BE3461" s="168"/>
      <c r="BF3461" s="168"/>
      <c r="BG3461" s="168"/>
      <c r="BH3461" s="168"/>
      <c r="BI3461" s="168"/>
      <c r="BJ3461" s="168"/>
      <c r="BK3461" s="168"/>
      <c r="BL3461" s="168"/>
      <c r="BM3461" s="168"/>
      <c r="DK3461" s="168"/>
      <c r="DL3461" s="168"/>
      <c r="DM3461" s="168"/>
      <c r="DN3461" s="168"/>
      <c r="DO3461" s="168"/>
      <c r="DP3461" s="168"/>
      <c r="DQ3461" s="168"/>
      <c r="DR3461" s="168"/>
      <c r="DS3461" s="168"/>
      <c r="DT3461" s="168"/>
      <c r="DU3461" s="168"/>
      <c r="DV3461" s="168"/>
      <c r="DW3461" s="168"/>
      <c r="DX3461" s="168"/>
      <c r="DY3461" s="168"/>
      <c r="DZ3461" s="168"/>
      <c r="EA3461" s="168"/>
      <c r="EB3461" s="168"/>
      <c r="EC3461" s="168"/>
      <c r="ED3461" s="168"/>
      <c r="EE3461" s="168"/>
      <c r="EF3461" s="168"/>
      <c r="EG3461" s="168"/>
      <c r="EH3461" s="168"/>
      <c r="EI3461" s="168"/>
      <c r="EJ3461" s="168"/>
      <c r="EK3461" s="168"/>
      <c r="EL3461" s="168"/>
      <c r="EM3461" s="168"/>
      <c r="EN3461" s="168"/>
      <c r="EO3461" s="168"/>
      <c r="EP3461" s="168"/>
      <c r="EQ3461" s="168"/>
      <c r="ER3461" s="168"/>
      <c r="ES3461" s="168"/>
      <c r="ET3461" s="168"/>
      <c r="EU3461" s="168"/>
      <c r="EV3461" s="168"/>
      <c r="EW3461" s="168"/>
      <c r="EX3461" s="168"/>
      <c r="EY3461" s="168"/>
      <c r="EZ3461" s="168"/>
      <c r="FA3461" s="168"/>
      <c r="FB3461" s="168"/>
      <c r="FC3461" s="168"/>
      <c r="FD3461" s="168"/>
    </row>
    <row r="3462" spans="1:160" s="5" customFormat="1" ht="24.9" customHeight="1" x14ac:dyDescent="0.3">
      <c r="A3462" s="263"/>
      <c r="B3462" s="263"/>
      <c r="C3462" s="265"/>
      <c r="D3462" s="481"/>
      <c r="E3462" s="482"/>
      <c r="F3462" s="482"/>
      <c r="G3462" s="482"/>
      <c r="H3462" s="482"/>
      <c r="I3462" s="482"/>
      <c r="J3462" s="482"/>
      <c r="K3462" s="482"/>
      <c r="L3462" s="482"/>
      <c r="M3462" s="483"/>
      <c r="N3462" s="16"/>
      <c r="O3462" s="412"/>
      <c r="P3462" s="413"/>
      <c r="Q3462" s="8"/>
      <c r="R3462" s="8"/>
      <c r="S3462" s="8"/>
      <c r="T3462" s="9"/>
      <c r="U3462" s="17"/>
      <c r="V3462" s="33"/>
      <c r="W3462" s="57"/>
      <c r="X3462" s="86"/>
      <c r="Y3462" s="33"/>
      <c r="Z3462" s="36"/>
      <c r="AA3462" s="36"/>
      <c r="AD3462" s="33"/>
      <c r="AG3462" s="33"/>
      <c r="AH3462" s="43"/>
      <c r="AI3462" s="43"/>
      <c r="AJ3462" s="43"/>
      <c r="AK3462" s="43"/>
      <c r="AL3462" s="43"/>
      <c r="AM3462" s="43"/>
      <c r="AN3462" s="43"/>
      <c r="AO3462" s="43"/>
      <c r="AP3462" s="43"/>
      <c r="AQ3462" s="43"/>
      <c r="AR3462" s="43"/>
      <c r="AS3462" s="43"/>
      <c r="AT3462" s="43"/>
      <c r="AU3462" s="44"/>
      <c r="AV3462" s="33"/>
      <c r="AW3462" s="33"/>
      <c r="AX3462" s="33"/>
      <c r="AZ3462" s="141"/>
      <c r="BE3462" s="168"/>
      <c r="BF3462" s="168"/>
      <c r="BG3462" s="168"/>
      <c r="BH3462" s="168"/>
      <c r="BI3462" s="168"/>
      <c r="BJ3462" s="168"/>
      <c r="BK3462" s="168"/>
      <c r="BL3462" s="168"/>
      <c r="BM3462" s="168"/>
      <c r="DK3462" s="168"/>
      <c r="DL3462" s="168"/>
      <c r="DM3462" s="168"/>
      <c r="DN3462" s="168"/>
      <c r="DO3462" s="168"/>
      <c r="DP3462" s="168"/>
      <c r="DQ3462" s="168"/>
      <c r="DR3462" s="168"/>
      <c r="DS3462" s="168"/>
      <c r="DT3462" s="168"/>
      <c r="DU3462" s="168"/>
      <c r="DV3462" s="168"/>
      <c r="DW3462" s="168"/>
      <c r="DX3462" s="168"/>
      <c r="DY3462" s="168"/>
      <c r="DZ3462" s="168"/>
      <c r="EA3462" s="168"/>
      <c r="EB3462" s="168"/>
      <c r="EC3462" s="168"/>
      <c r="ED3462" s="168"/>
      <c r="EE3462" s="168"/>
      <c r="EF3462" s="168"/>
      <c r="EG3462" s="168"/>
      <c r="EH3462" s="168"/>
      <c r="EI3462" s="168"/>
      <c r="EJ3462" s="168"/>
      <c r="EK3462" s="168"/>
      <c r="EL3462" s="168"/>
      <c r="EM3462" s="168"/>
      <c r="EN3462" s="168"/>
      <c r="EO3462" s="168"/>
      <c r="EP3462" s="168"/>
      <c r="EQ3462" s="168"/>
      <c r="ER3462" s="168"/>
      <c r="ES3462" s="168"/>
      <c r="ET3462" s="168"/>
      <c r="EU3462" s="168"/>
      <c r="EV3462" s="168"/>
      <c r="EW3462" s="168"/>
      <c r="EX3462" s="168"/>
      <c r="EY3462" s="168"/>
      <c r="EZ3462" s="168"/>
      <c r="FA3462" s="168"/>
      <c r="FB3462" s="168"/>
      <c r="FC3462" s="168"/>
      <c r="FD3462" s="168"/>
    </row>
    <row r="3463" spans="1:160" s="5" customFormat="1" ht="24.9" customHeight="1" x14ac:dyDescent="0.3">
      <c r="A3463" s="263"/>
      <c r="B3463" s="263"/>
      <c r="C3463" s="265"/>
      <c r="D3463" s="481"/>
      <c r="E3463" s="482"/>
      <c r="F3463" s="482"/>
      <c r="G3463" s="482"/>
      <c r="H3463" s="482"/>
      <c r="I3463" s="482"/>
      <c r="J3463" s="482"/>
      <c r="K3463" s="482"/>
      <c r="L3463" s="482"/>
      <c r="M3463" s="483"/>
      <c r="N3463" s="16"/>
      <c r="O3463" s="412"/>
      <c r="P3463" s="413"/>
      <c r="Q3463" s="8"/>
      <c r="R3463" s="8"/>
      <c r="S3463" s="8"/>
      <c r="T3463" s="9"/>
      <c r="U3463" s="17"/>
      <c r="V3463" s="33"/>
      <c r="W3463" s="57"/>
      <c r="X3463" s="86"/>
      <c r="Y3463" s="33"/>
      <c r="Z3463" s="36"/>
      <c r="AA3463" s="36"/>
      <c r="AD3463" s="33"/>
      <c r="AG3463" s="33"/>
      <c r="AH3463" s="43"/>
      <c r="AI3463" s="43"/>
      <c r="AJ3463" s="43"/>
      <c r="AK3463" s="43"/>
      <c r="AL3463" s="43"/>
      <c r="AM3463" s="43"/>
      <c r="AN3463" s="43"/>
      <c r="AO3463" s="43"/>
      <c r="AP3463" s="43"/>
      <c r="AQ3463" s="43"/>
      <c r="AR3463" s="43"/>
      <c r="AS3463" s="43"/>
      <c r="AT3463" s="43"/>
      <c r="AU3463" s="44"/>
      <c r="AV3463" s="33"/>
      <c r="AW3463" s="33"/>
      <c r="AX3463" s="33"/>
      <c r="AZ3463" s="141"/>
      <c r="BE3463" s="168"/>
      <c r="BF3463" s="168"/>
      <c r="BG3463" s="168"/>
      <c r="BH3463" s="168"/>
      <c r="BI3463" s="168"/>
      <c r="BJ3463" s="168"/>
      <c r="BK3463" s="168"/>
      <c r="BL3463" s="168"/>
      <c r="BM3463" s="168"/>
      <c r="DK3463" s="168"/>
      <c r="DL3463" s="168"/>
      <c r="DM3463" s="168"/>
      <c r="DN3463" s="168"/>
      <c r="DO3463" s="168"/>
      <c r="DP3463" s="168"/>
      <c r="DQ3463" s="168"/>
      <c r="DR3463" s="168"/>
      <c r="DS3463" s="168"/>
      <c r="DT3463" s="168"/>
      <c r="DU3463" s="168"/>
      <c r="DV3463" s="168"/>
      <c r="DW3463" s="168"/>
      <c r="DX3463" s="168"/>
      <c r="DY3463" s="168"/>
      <c r="DZ3463" s="168"/>
      <c r="EA3463" s="168"/>
      <c r="EB3463" s="168"/>
      <c r="EC3463" s="168"/>
      <c r="ED3463" s="168"/>
      <c r="EE3463" s="168"/>
      <c r="EF3463" s="168"/>
      <c r="EG3463" s="168"/>
      <c r="EH3463" s="168"/>
      <c r="EI3463" s="168"/>
      <c r="EJ3463" s="168"/>
      <c r="EK3463" s="168"/>
      <c r="EL3463" s="168"/>
      <c r="EM3463" s="168"/>
      <c r="EN3463" s="168"/>
      <c r="EO3463" s="168"/>
      <c r="EP3463" s="168"/>
      <c r="EQ3463" s="168"/>
      <c r="ER3463" s="168"/>
      <c r="ES3463" s="168"/>
      <c r="ET3463" s="168"/>
      <c r="EU3463" s="168"/>
      <c r="EV3463" s="168"/>
      <c r="EW3463" s="168"/>
      <c r="EX3463" s="168"/>
      <c r="EY3463" s="168"/>
      <c r="EZ3463" s="168"/>
      <c r="FA3463" s="168"/>
      <c r="FB3463" s="168"/>
      <c r="FC3463" s="168"/>
      <c r="FD3463" s="168"/>
    </row>
    <row r="3464" spans="1:160" s="5" customFormat="1" ht="24.9" customHeight="1" x14ac:dyDescent="0.3">
      <c r="A3464" s="263"/>
      <c r="B3464" s="263"/>
      <c r="C3464" s="265"/>
      <c r="D3464" s="481"/>
      <c r="E3464" s="482"/>
      <c r="F3464" s="482"/>
      <c r="G3464" s="482"/>
      <c r="H3464" s="482"/>
      <c r="I3464" s="482"/>
      <c r="J3464" s="482"/>
      <c r="K3464" s="482"/>
      <c r="L3464" s="482"/>
      <c r="M3464" s="483"/>
      <c r="N3464" s="16"/>
      <c r="O3464" s="412"/>
      <c r="P3464" s="413"/>
      <c r="Q3464" s="8"/>
      <c r="R3464" s="8"/>
      <c r="S3464" s="8"/>
      <c r="T3464" s="9"/>
      <c r="U3464" s="17"/>
      <c r="V3464" s="33"/>
      <c r="W3464" s="57"/>
      <c r="X3464" s="86"/>
      <c r="Y3464" s="33"/>
      <c r="Z3464" s="36"/>
      <c r="AA3464" s="36"/>
      <c r="AD3464" s="33"/>
      <c r="AG3464" s="33"/>
      <c r="AH3464" s="43"/>
      <c r="AI3464" s="43"/>
      <c r="AJ3464" s="43"/>
      <c r="AK3464" s="43"/>
      <c r="AL3464" s="43"/>
      <c r="AM3464" s="43"/>
      <c r="AN3464" s="43"/>
      <c r="AO3464" s="43"/>
      <c r="AP3464" s="43"/>
      <c r="AQ3464" s="43"/>
      <c r="AR3464" s="43"/>
      <c r="AS3464" s="43"/>
      <c r="AT3464" s="43"/>
      <c r="AU3464" s="44"/>
      <c r="AV3464" s="33"/>
      <c r="AW3464" s="33"/>
      <c r="AX3464" s="33"/>
      <c r="AZ3464" s="141"/>
      <c r="BE3464" s="168"/>
      <c r="BF3464" s="168"/>
      <c r="BG3464" s="168"/>
      <c r="BH3464" s="168"/>
      <c r="BI3464" s="168"/>
      <c r="BJ3464" s="168"/>
      <c r="BK3464" s="168"/>
      <c r="BL3464" s="168"/>
      <c r="BM3464" s="168"/>
      <c r="DK3464" s="168"/>
      <c r="DL3464" s="168"/>
      <c r="DM3464" s="168"/>
      <c r="DN3464" s="168"/>
      <c r="DO3464" s="168"/>
      <c r="DP3464" s="168"/>
      <c r="DQ3464" s="168"/>
      <c r="DR3464" s="168"/>
      <c r="DS3464" s="168"/>
      <c r="DT3464" s="168"/>
      <c r="DU3464" s="168"/>
      <c r="DV3464" s="168"/>
      <c r="DW3464" s="168"/>
      <c r="DX3464" s="168"/>
      <c r="DY3464" s="168"/>
      <c r="DZ3464" s="168"/>
      <c r="EA3464" s="168"/>
      <c r="EB3464" s="168"/>
      <c r="EC3464" s="168"/>
      <c r="ED3464" s="168"/>
      <c r="EE3464" s="168"/>
      <c r="EF3464" s="168"/>
      <c r="EG3464" s="168"/>
      <c r="EH3464" s="168"/>
      <c r="EI3464" s="168"/>
      <c r="EJ3464" s="168"/>
      <c r="EK3464" s="168"/>
      <c r="EL3464" s="168"/>
      <c r="EM3464" s="168"/>
      <c r="EN3464" s="168"/>
      <c r="EO3464" s="168"/>
      <c r="EP3464" s="168"/>
      <c r="EQ3464" s="168"/>
      <c r="ER3464" s="168"/>
      <c r="ES3464" s="168"/>
      <c r="ET3464" s="168"/>
      <c r="EU3464" s="168"/>
      <c r="EV3464" s="168"/>
      <c r="EW3464" s="168"/>
      <c r="EX3464" s="168"/>
      <c r="EY3464" s="168"/>
      <c r="EZ3464" s="168"/>
      <c r="FA3464" s="168"/>
      <c r="FB3464" s="168"/>
      <c r="FC3464" s="168"/>
      <c r="FD3464" s="168"/>
    </row>
    <row r="3465" spans="1:160" s="5" customFormat="1" ht="24.9" customHeight="1" x14ac:dyDescent="0.3">
      <c r="A3465" s="263"/>
      <c r="B3465" s="263"/>
      <c r="C3465" s="265"/>
      <c r="D3465" s="481"/>
      <c r="E3465" s="482"/>
      <c r="F3465" s="482"/>
      <c r="G3465" s="482"/>
      <c r="H3465" s="482"/>
      <c r="I3465" s="482"/>
      <c r="J3465" s="482"/>
      <c r="K3465" s="482"/>
      <c r="L3465" s="482"/>
      <c r="M3465" s="483"/>
      <c r="N3465" s="16"/>
      <c r="O3465" s="412"/>
      <c r="P3465" s="413"/>
      <c r="Q3465" s="8"/>
      <c r="R3465" s="8"/>
      <c r="S3465" s="8"/>
      <c r="T3465" s="9"/>
      <c r="U3465" s="17"/>
      <c r="V3465" s="33"/>
      <c r="W3465" s="57"/>
      <c r="X3465" s="86"/>
      <c r="Y3465" s="33"/>
      <c r="Z3465" s="36"/>
      <c r="AA3465" s="36"/>
      <c r="AD3465" s="33"/>
      <c r="AG3465" s="33"/>
      <c r="AH3465" s="43"/>
      <c r="AI3465" s="43"/>
      <c r="AJ3465" s="43"/>
      <c r="AK3465" s="43"/>
      <c r="AL3465" s="43"/>
      <c r="AM3465" s="43"/>
      <c r="AN3465" s="43"/>
      <c r="AO3465" s="43"/>
      <c r="AP3465" s="43"/>
      <c r="AQ3465" s="43"/>
      <c r="AR3465" s="43"/>
      <c r="AS3465" s="43"/>
      <c r="AT3465" s="43"/>
      <c r="AU3465" s="44"/>
      <c r="AV3465" s="33"/>
      <c r="AW3465" s="33"/>
      <c r="AX3465" s="33"/>
      <c r="AZ3465" s="141"/>
      <c r="BE3465" s="168"/>
      <c r="BF3465" s="168"/>
      <c r="BG3465" s="168"/>
      <c r="BH3465" s="168"/>
      <c r="BI3465" s="168"/>
      <c r="BJ3465" s="168"/>
      <c r="BK3465" s="168"/>
      <c r="BL3465" s="168"/>
      <c r="BM3465" s="168"/>
      <c r="DK3465" s="168"/>
      <c r="DL3465" s="168"/>
      <c r="DM3465" s="168"/>
      <c r="DN3465" s="168"/>
      <c r="DO3465" s="168"/>
      <c r="DP3465" s="168"/>
      <c r="DQ3465" s="168"/>
      <c r="DR3465" s="168"/>
      <c r="DS3465" s="168"/>
      <c r="DT3465" s="168"/>
      <c r="DU3465" s="168"/>
      <c r="DV3465" s="168"/>
      <c r="DW3465" s="168"/>
      <c r="DX3465" s="168"/>
      <c r="DY3465" s="168"/>
      <c r="DZ3465" s="168"/>
      <c r="EA3465" s="168"/>
      <c r="EB3465" s="168"/>
      <c r="EC3465" s="168"/>
      <c r="ED3465" s="168"/>
      <c r="EE3465" s="168"/>
      <c r="EF3465" s="168"/>
      <c r="EG3465" s="168"/>
      <c r="EH3465" s="168"/>
      <c r="EI3465" s="168"/>
      <c r="EJ3465" s="168"/>
      <c r="EK3465" s="168"/>
      <c r="EL3465" s="168"/>
      <c r="EM3465" s="168"/>
      <c r="EN3465" s="168"/>
      <c r="EO3465" s="168"/>
      <c r="EP3465" s="168"/>
      <c r="EQ3465" s="168"/>
      <c r="ER3465" s="168"/>
      <c r="ES3465" s="168"/>
      <c r="ET3465" s="168"/>
      <c r="EU3465" s="168"/>
      <c r="EV3465" s="168"/>
      <c r="EW3465" s="168"/>
      <c r="EX3465" s="168"/>
      <c r="EY3465" s="168"/>
      <c r="EZ3465" s="168"/>
      <c r="FA3465" s="168"/>
      <c r="FB3465" s="168"/>
      <c r="FC3465" s="168"/>
      <c r="FD3465" s="168"/>
    </row>
    <row r="3466" spans="1:160" s="5" customFormat="1" ht="24.9" customHeight="1" x14ac:dyDescent="0.3">
      <c r="A3466" s="263"/>
      <c r="B3466" s="263"/>
      <c r="C3466" s="265"/>
      <c r="D3466" s="481"/>
      <c r="E3466" s="482"/>
      <c r="F3466" s="482"/>
      <c r="G3466" s="482"/>
      <c r="H3466" s="482"/>
      <c r="I3466" s="482"/>
      <c r="J3466" s="482"/>
      <c r="K3466" s="482"/>
      <c r="L3466" s="482"/>
      <c r="M3466" s="483"/>
      <c r="N3466" s="16"/>
      <c r="O3466" s="412"/>
      <c r="P3466" s="413"/>
      <c r="Q3466" s="8"/>
      <c r="R3466" s="8"/>
      <c r="S3466" s="8"/>
      <c r="T3466" s="9"/>
      <c r="U3466" s="17"/>
      <c r="V3466" s="33"/>
      <c r="W3466" s="57"/>
      <c r="X3466" s="86"/>
      <c r="Y3466" s="33"/>
      <c r="Z3466" s="36"/>
      <c r="AA3466" s="36"/>
      <c r="AD3466" s="33"/>
      <c r="AG3466" s="33"/>
      <c r="AH3466" s="43"/>
      <c r="AI3466" s="43"/>
      <c r="AJ3466" s="43"/>
      <c r="AK3466" s="43"/>
      <c r="AL3466" s="43"/>
      <c r="AM3466" s="43"/>
      <c r="AN3466" s="43"/>
      <c r="AO3466" s="43"/>
      <c r="AP3466" s="43"/>
      <c r="AQ3466" s="43"/>
      <c r="AR3466" s="43"/>
      <c r="AS3466" s="43"/>
      <c r="AT3466" s="43"/>
      <c r="AU3466" s="44"/>
      <c r="AV3466" s="33"/>
      <c r="AW3466" s="33"/>
      <c r="AX3466" s="33"/>
      <c r="AZ3466" s="141"/>
      <c r="BE3466" s="168"/>
      <c r="BF3466" s="168"/>
      <c r="BG3466" s="168"/>
      <c r="BH3466" s="168"/>
      <c r="BI3466" s="168"/>
      <c r="BJ3466" s="168"/>
      <c r="BK3466" s="168"/>
      <c r="BL3466" s="168"/>
      <c r="BM3466" s="168"/>
      <c r="DK3466" s="168"/>
      <c r="DL3466" s="168"/>
      <c r="DM3466" s="168"/>
      <c r="DN3466" s="168"/>
      <c r="DO3466" s="168"/>
      <c r="DP3466" s="168"/>
      <c r="DQ3466" s="168"/>
      <c r="DR3466" s="168"/>
      <c r="DS3466" s="168"/>
      <c r="DT3466" s="168"/>
      <c r="DU3466" s="168"/>
      <c r="DV3466" s="168"/>
      <c r="DW3466" s="168"/>
      <c r="DX3466" s="168"/>
      <c r="DY3466" s="168"/>
      <c r="DZ3466" s="168"/>
      <c r="EA3466" s="168"/>
      <c r="EB3466" s="168"/>
      <c r="EC3466" s="168"/>
      <c r="ED3466" s="168"/>
      <c r="EE3466" s="168"/>
      <c r="EF3466" s="168"/>
      <c r="EG3466" s="168"/>
      <c r="EH3466" s="168"/>
      <c r="EI3466" s="168"/>
      <c r="EJ3466" s="168"/>
      <c r="EK3466" s="168"/>
      <c r="EL3466" s="168"/>
      <c r="EM3466" s="168"/>
      <c r="EN3466" s="168"/>
      <c r="EO3466" s="168"/>
      <c r="EP3466" s="168"/>
      <c r="EQ3466" s="168"/>
      <c r="ER3466" s="168"/>
      <c r="ES3466" s="168"/>
      <c r="ET3466" s="168"/>
      <c r="EU3466" s="168"/>
      <c r="EV3466" s="168"/>
      <c r="EW3466" s="168"/>
      <c r="EX3466" s="168"/>
      <c r="EY3466" s="168"/>
      <c r="EZ3466" s="168"/>
      <c r="FA3466" s="168"/>
      <c r="FB3466" s="168"/>
      <c r="FC3466" s="168"/>
      <c r="FD3466" s="168"/>
    </row>
    <row r="3467" spans="1:160" s="5" customFormat="1" ht="24.9" customHeight="1" thickBot="1" x14ac:dyDescent="0.35">
      <c r="A3467" s="263"/>
      <c r="B3467" s="263"/>
      <c r="C3467" s="265"/>
      <c r="D3467" s="481"/>
      <c r="E3467" s="482"/>
      <c r="F3467" s="482"/>
      <c r="G3467" s="482"/>
      <c r="H3467" s="482"/>
      <c r="I3467" s="482"/>
      <c r="J3467" s="482"/>
      <c r="K3467" s="482"/>
      <c r="L3467" s="482"/>
      <c r="M3467" s="483"/>
      <c r="N3467" s="414" t="s">
        <v>16</v>
      </c>
      <c r="O3467" s="415"/>
      <c r="P3467" s="415"/>
      <c r="Q3467" s="415"/>
      <c r="R3467" s="415"/>
      <c r="S3467" s="415"/>
      <c r="T3467" s="415"/>
      <c r="U3467" s="18">
        <f>SUM(U3447:U3466)</f>
        <v>0</v>
      </c>
      <c r="V3467" s="33"/>
      <c r="W3467" s="57"/>
      <c r="X3467" s="86"/>
      <c r="Y3467" s="33"/>
      <c r="Z3467" s="36"/>
      <c r="AA3467" s="36"/>
      <c r="AD3467" s="33"/>
      <c r="AG3467" s="33"/>
      <c r="AH3467" s="43"/>
      <c r="AI3467" s="43"/>
      <c r="AJ3467" s="43"/>
      <c r="AK3467" s="43"/>
      <c r="AL3467" s="43"/>
      <c r="AM3467" s="43"/>
      <c r="AN3467" s="43"/>
      <c r="AO3467" s="43"/>
      <c r="AP3467" s="43"/>
      <c r="AQ3467" s="43"/>
      <c r="AR3467" s="43"/>
      <c r="AS3467" s="43"/>
      <c r="AT3467" s="43"/>
      <c r="AU3467" s="44"/>
      <c r="AV3467" s="33"/>
      <c r="AW3467" s="33"/>
      <c r="AX3467" s="33"/>
      <c r="AZ3467" s="141"/>
      <c r="BE3467" s="168"/>
      <c r="BF3467" s="168"/>
      <c r="BG3467" s="168"/>
      <c r="BH3467" s="168"/>
      <c r="BI3467" s="168"/>
      <c r="BJ3467" s="168"/>
      <c r="BK3467" s="168"/>
      <c r="BL3467" s="168"/>
      <c r="BM3467" s="168"/>
      <c r="DK3467" s="168"/>
      <c r="DL3467" s="168"/>
      <c r="DM3467" s="168"/>
      <c r="DN3467" s="168"/>
      <c r="DO3467" s="168"/>
      <c r="DP3467" s="168"/>
      <c r="DQ3467" s="168"/>
      <c r="DR3467" s="168"/>
      <c r="DS3467" s="168"/>
      <c r="DT3467" s="168"/>
      <c r="DU3467" s="168"/>
      <c r="DV3467" s="168"/>
      <c r="DW3467" s="168"/>
      <c r="DX3467" s="168"/>
      <c r="DY3467" s="168"/>
      <c r="DZ3467" s="168"/>
      <c r="EA3467" s="168"/>
      <c r="EB3467" s="168"/>
      <c r="EC3467" s="168"/>
      <c r="ED3467" s="168"/>
      <c r="EE3467" s="168"/>
      <c r="EF3467" s="168"/>
      <c r="EG3467" s="168"/>
      <c r="EH3467" s="168"/>
      <c r="EI3467" s="168"/>
      <c r="EJ3467" s="168"/>
      <c r="EK3467" s="168"/>
      <c r="EL3467" s="168"/>
      <c r="EM3467" s="168"/>
      <c r="EN3467" s="168"/>
      <c r="EO3467" s="168"/>
      <c r="EP3467" s="168"/>
      <c r="EQ3467" s="168"/>
      <c r="ER3467" s="168"/>
      <c r="ES3467" s="168"/>
      <c r="ET3467" s="168"/>
      <c r="EU3467" s="168"/>
      <c r="EV3467" s="168"/>
      <c r="EW3467" s="168"/>
      <c r="EX3467" s="168"/>
      <c r="EY3467" s="168"/>
      <c r="EZ3467" s="168"/>
      <c r="FA3467" s="168"/>
      <c r="FB3467" s="168"/>
      <c r="FC3467" s="168"/>
      <c r="FD3467" s="168"/>
    </row>
    <row r="3468" spans="1:160" s="5" customFormat="1" ht="14.4" customHeight="1" x14ac:dyDescent="0.3">
      <c r="A3468" s="263"/>
      <c r="B3468" s="263"/>
      <c r="C3468" s="265"/>
      <c r="D3468" s="481"/>
      <c r="E3468" s="482"/>
      <c r="F3468" s="482"/>
      <c r="G3468" s="482"/>
      <c r="H3468" s="482"/>
      <c r="I3468" s="482"/>
      <c r="J3468" s="482"/>
      <c r="K3468" s="482"/>
      <c r="L3468" s="482"/>
      <c r="M3468" s="483"/>
      <c r="N3468" s="416" t="s">
        <v>17</v>
      </c>
      <c r="O3468" s="417"/>
      <c r="P3468" s="417"/>
      <c r="Q3468" s="417"/>
      <c r="R3468" s="417"/>
      <c r="S3468" s="417"/>
      <c r="T3468" s="417"/>
      <c r="U3468" s="418"/>
      <c r="V3468" s="87"/>
      <c r="W3468" s="57"/>
      <c r="X3468" s="86"/>
      <c r="Y3468" s="33"/>
      <c r="Z3468" s="36"/>
      <c r="AA3468" s="36"/>
      <c r="AD3468" s="33"/>
      <c r="AG3468" s="33"/>
      <c r="AH3468" s="43"/>
      <c r="AI3468" s="43"/>
      <c r="AJ3468" s="43"/>
      <c r="AK3468" s="43"/>
      <c r="AL3468" s="43"/>
      <c r="AM3468" s="43"/>
      <c r="AN3468" s="43"/>
      <c r="AO3468" s="43"/>
      <c r="AP3468" s="43"/>
      <c r="AQ3468" s="43"/>
      <c r="AR3468" s="43"/>
      <c r="AS3468" s="43"/>
      <c r="AT3468" s="43"/>
      <c r="AU3468" s="44"/>
      <c r="AV3468" s="33"/>
      <c r="AW3468" s="33"/>
      <c r="AX3468" s="33"/>
      <c r="AZ3468" s="141"/>
      <c r="BE3468" s="168"/>
      <c r="BF3468" s="168"/>
      <c r="BG3468" s="168"/>
      <c r="BH3468" s="168"/>
      <c r="BI3468" s="168"/>
      <c r="BJ3468" s="168"/>
      <c r="BK3468" s="168"/>
      <c r="BL3468" s="168"/>
      <c r="BM3468" s="168"/>
      <c r="DK3468" s="168"/>
      <c r="DL3468" s="168"/>
      <c r="DM3468" s="168"/>
      <c r="DN3468" s="168"/>
      <c r="DO3468" s="168"/>
      <c r="DP3468" s="168"/>
      <c r="DQ3468" s="168"/>
      <c r="DR3468" s="168"/>
      <c r="DS3468" s="168"/>
      <c r="DT3468" s="168"/>
      <c r="DU3468" s="168"/>
      <c r="DV3468" s="168"/>
      <c r="DW3468" s="168"/>
      <c r="DX3468" s="168"/>
      <c r="DY3468" s="168"/>
      <c r="DZ3468" s="168"/>
      <c r="EA3468" s="168"/>
      <c r="EB3468" s="168"/>
      <c r="EC3468" s="168"/>
      <c r="ED3468" s="168"/>
      <c r="EE3468" s="168"/>
      <c r="EF3468" s="168"/>
      <c r="EG3468" s="168"/>
      <c r="EH3468" s="168"/>
      <c r="EI3468" s="168"/>
      <c r="EJ3468" s="168"/>
      <c r="EK3468" s="168"/>
      <c r="EL3468" s="168"/>
      <c r="EM3468" s="168"/>
      <c r="EN3468" s="168"/>
      <c r="EO3468" s="168"/>
      <c r="EP3468" s="168"/>
      <c r="EQ3468" s="168"/>
      <c r="ER3468" s="168"/>
      <c r="ES3468" s="168"/>
      <c r="ET3468" s="168"/>
      <c r="EU3468" s="168"/>
      <c r="EV3468" s="168"/>
      <c r="EW3468" s="168"/>
      <c r="EX3468" s="168"/>
      <c r="EY3468" s="168"/>
      <c r="EZ3468" s="168"/>
      <c r="FA3468" s="168"/>
      <c r="FB3468" s="168"/>
      <c r="FC3468" s="168"/>
      <c r="FD3468" s="168"/>
    </row>
    <row r="3469" spans="1:160" s="5" customFormat="1" x14ac:dyDescent="0.3">
      <c r="A3469" s="263"/>
      <c r="B3469" s="263"/>
      <c r="C3469" s="265"/>
      <c r="D3469" s="481"/>
      <c r="E3469" s="482"/>
      <c r="F3469" s="482"/>
      <c r="G3469" s="482"/>
      <c r="H3469" s="482"/>
      <c r="I3469" s="482"/>
      <c r="J3469" s="482"/>
      <c r="K3469" s="482"/>
      <c r="L3469" s="482"/>
      <c r="M3469" s="483"/>
      <c r="N3469" s="419"/>
      <c r="O3469" s="420"/>
      <c r="P3469" s="420"/>
      <c r="Q3469" s="420"/>
      <c r="R3469" s="420"/>
      <c r="S3469" s="420"/>
      <c r="T3469" s="420"/>
      <c r="U3469" s="421"/>
      <c r="V3469" s="33"/>
      <c r="W3469" s="57"/>
      <c r="X3469" s="86"/>
      <c r="Y3469" s="33"/>
      <c r="Z3469" s="36"/>
      <c r="AA3469" s="36"/>
      <c r="AD3469" s="33"/>
      <c r="AG3469" s="33"/>
      <c r="AH3469" s="43"/>
      <c r="AI3469" s="43"/>
      <c r="AJ3469" s="43"/>
      <c r="AK3469" s="43"/>
      <c r="AL3469" s="43"/>
      <c r="AM3469" s="43"/>
      <c r="AN3469" s="43"/>
      <c r="AO3469" s="43"/>
      <c r="AP3469" s="43"/>
      <c r="AQ3469" s="43"/>
      <c r="AR3469" s="43"/>
      <c r="AS3469" s="43"/>
      <c r="AT3469" s="43"/>
      <c r="AU3469" s="44"/>
      <c r="AV3469" s="33"/>
      <c r="AW3469" s="33"/>
      <c r="AX3469" s="33"/>
      <c r="AZ3469" s="141"/>
      <c r="BE3469" s="168"/>
      <c r="BF3469" s="168"/>
      <c r="BG3469" s="168"/>
      <c r="BH3469" s="168"/>
      <c r="BI3469" s="168"/>
      <c r="BJ3469" s="168"/>
      <c r="BK3469" s="168"/>
      <c r="BL3469" s="168"/>
      <c r="BM3469" s="168"/>
      <c r="DK3469" s="168"/>
      <c r="DL3469" s="168"/>
      <c r="DM3469" s="168"/>
      <c r="DN3469" s="168"/>
      <c r="DO3469" s="168"/>
      <c r="DP3469" s="168"/>
      <c r="DQ3469" s="168"/>
      <c r="DR3469" s="168"/>
      <c r="DS3469" s="168"/>
      <c r="DT3469" s="168"/>
      <c r="DU3469" s="168"/>
      <c r="DV3469" s="168"/>
      <c r="DW3469" s="168"/>
      <c r="DX3469" s="168"/>
      <c r="DY3469" s="168"/>
      <c r="DZ3469" s="168"/>
      <c r="EA3469" s="168"/>
      <c r="EB3469" s="168"/>
      <c r="EC3469" s="168"/>
      <c r="ED3469" s="168"/>
      <c r="EE3469" s="168"/>
      <c r="EF3469" s="168"/>
      <c r="EG3469" s="168"/>
      <c r="EH3469" s="168"/>
      <c r="EI3469" s="168"/>
      <c r="EJ3469" s="168"/>
      <c r="EK3469" s="168"/>
      <c r="EL3469" s="168"/>
      <c r="EM3469" s="168"/>
      <c r="EN3469" s="168"/>
      <c r="EO3469" s="168"/>
      <c r="EP3469" s="168"/>
      <c r="EQ3469" s="168"/>
      <c r="ER3469" s="168"/>
      <c r="ES3469" s="168"/>
      <c r="ET3469" s="168"/>
      <c r="EU3469" s="168"/>
      <c r="EV3469" s="168"/>
      <c r="EW3469" s="168"/>
      <c r="EX3469" s="168"/>
      <c r="EY3469" s="168"/>
      <c r="EZ3469" s="168"/>
      <c r="FA3469" s="168"/>
      <c r="FB3469" s="168"/>
      <c r="FC3469" s="168"/>
      <c r="FD3469" s="168"/>
    </row>
    <row r="3470" spans="1:160" s="5" customFormat="1" x14ac:dyDescent="0.3">
      <c r="A3470" s="263"/>
      <c r="B3470" s="263"/>
      <c r="C3470" s="265"/>
      <c r="D3470" s="481"/>
      <c r="E3470" s="482"/>
      <c r="F3470" s="482"/>
      <c r="G3470" s="482"/>
      <c r="H3470" s="482"/>
      <c r="I3470" s="482"/>
      <c r="J3470" s="482"/>
      <c r="K3470" s="482"/>
      <c r="L3470" s="482"/>
      <c r="M3470" s="483"/>
      <c r="N3470" s="419"/>
      <c r="O3470" s="420"/>
      <c r="P3470" s="420"/>
      <c r="Q3470" s="420"/>
      <c r="R3470" s="420"/>
      <c r="S3470" s="420"/>
      <c r="T3470" s="420"/>
      <c r="U3470" s="421"/>
      <c r="V3470" s="33"/>
      <c r="W3470" s="57"/>
      <c r="X3470" s="86"/>
      <c r="Y3470" s="33"/>
      <c r="Z3470" s="36"/>
      <c r="AA3470" s="36"/>
      <c r="AD3470" s="33"/>
      <c r="AG3470" s="33"/>
      <c r="AH3470" s="43"/>
      <c r="AI3470" s="43"/>
      <c r="AJ3470" s="43"/>
      <c r="AK3470" s="43"/>
      <c r="AL3470" s="43"/>
      <c r="AM3470" s="43"/>
      <c r="AN3470" s="43"/>
      <c r="AO3470" s="43"/>
      <c r="AP3470" s="43"/>
      <c r="AQ3470" s="43"/>
      <c r="AR3470" s="43"/>
      <c r="AS3470" s="43"/>
      <c r="AT3470" s="43"/>
      <c r="AU3470" s="44"/>
      <c r="AV3470" s="33"/>
      <c r="AW3470" s="33"/>
      <c r="AX3470" s="33"/>
      <c r="AZ3470" s="141"/>
      <c r="BE3470" s="168"/>
      <c r="BF3470" s="168"/>
      <c r="BG3470" s="168"/>
      <c r="BH3470" s="168"/>
      <c r="BI3470" s="168"/>
      <c r="BJ3470" s="168"/>
      <c r="BK3470" s="168"/>
      <c r="BL3470" s="168"/>
      <c r="BM3470" s="168"/>
      <c r="DK3470" s="168"/>
      <c r="DL3470" s="168"/>
      <c r="DM3470" s="168"/>
      <c r="DN3470" s="168"/>
      <c r="DO3470" s="168"/>
      <c r="DP3470" s="168"/>
      <c r="DQ3470" s="168"/>
      <c r="DR3470" s="168"/>
      <c r="DS3470" s="168"/>
      <c r="DT3470" s="168"/>
      <c r="DU3470" s="168"/>
      <c r="DV3470" s="168"/>
      <c r="DW3470" s="168"/>
      <c r="DX3470" s="168"/>
      <c r="DY3470" s="168"/>
      <c r="DZ3470" s="168"/>
      <c r="EA3470" s="168"/>
      <c r="EB3470" s="168"/>
      <c r="EC3470" s="168"/>
      <c r="ED3470" s="168"/>
      <c r="EE3470" s="168"/>
      <c r="EF3470" s="168"/>
      <c r="EG3470" s="168"/>
      <c r="EH3470" s="168"/>
      <c r="EI3470" s="168"/>
      <c r="EJ3470" s="168"/>
      <c r="EK3470" s="168"/>
      <c r="EL3470" s="168"/>
      <c r="EM3470" s="168"/>
      <c r="EN3470" s="168"/>
      <c r="EO3470" s="168"/>
      <c r="EP3470" s="168"/>
      <c r="EQ3470" s="168"/>
      <c r="ER3470" s="168"/>
      <c r="ES3470" s="168"/>
      <c r="ET3470" s="168"/>
      <c r="EU3470" s="168"/>
      <c r="EV3470" s="168"/>
      <c r="EW3470" s="168"/>
      <c r="EX3470" s="168"/>
      <c r="EY3470" s="168"/>
      <c r="EZ3470" s="168"/>
      <c r="FA3470" s="168"/>
      <c r="FB3470" s="168"/>
      <c r="FC3470" s="168"/>
      <c r="FD3470" s="168"/>
    </row>
    <row r="3471" spans="1:160" s="5" customFormat="1" ht="14.4" thickBot="1" x14ac:dyDescent="0.35">
      <c r="A3471" s="263"/>
      <c r="B3471" s="263"/>
      <c r="C3471" s="265"/>
      <c r="D3471" s="425"/>
      <c r="E3471" s="426"/>
      <c r="F3471" s="426"/>
      <c r="G3471" s="426"/>
      <c r="H3471" s="426"/>
      <c r="I3471" s="426"/>
      <c r="J3471" s="426"/>
      <c r="K3471" s="426"/>
      <c r="L3471" s="426"/>
      <c r="M3471" s="427"/>
      <c r="N3471" s="422"/>
      <c r="O3471" s="423"/>
      <c r="P3471" s="423"/>
      <c r="Q3471" s="423"/>
      <c r="R3471" s="423"/>
      <c r="S3471" s="423"/>
      <c r="T3471" s="423"/>
      <c r="U3471" s="424"/>
      <c r="V3471" s="33"/>
      <c r="W3471" s="57"/>
      <c r="X3471" s="86"/>
      <c r="Y3471" s="33"/>
      <c r="Z3471" s="36"/>
      <c r="AA3471" s="36"/>
      <c r="AD3471" s="33"/>
      <c r="AG3471" s="33"/>
      <c r="AH3471" s="43"/>
      <c r="AI3471" s="43"/>
      <c r="AJ3471" s="43"/>
      <c r="AK3471" s="43"/>
      <c r="AL3471" s="43"/>
      <c r="AM3471" s="43"/>
      <c r="AN3471" s="43"/>
      <c r="AO3471" s="43"/>
      <c r="AP3471" s="43"/>
      <c r="AQ3471" s="43"/>
      <c r="AR3471" s="43"/>
      <c r="AS3471" s="43"/>
      <c r="AT3471" s="43"/>
      <c r="AU3471" s="44"/>
      <c r="AV3471" s="33"/>
      <c r="AW3471" s="33"/>
      <c r="AX3471" s="33"/>
      <c r="AZ3471" s="141"/>
      <c r="BE3471" s="168"/>
      <c r="BF3471" s="168"/>
      <c r="BG3471" s="168"/>
      <c r="BH3471" s="168"/>
      <c r="BI3471" s="168"/>
      <c r="BJ3471" s="168"/>
      <c r="BK3471" s="168"/>
      <c r="BL3471" s="168"/>
      <c r="BM3471" s="168"/>
      <c r="DK3471" s="168"/>
      <c r="DL3471" s="168"/>
      <c r="DM3471" s="168"/>
      <c r="DN3471" s="168"/>
      <c r="DO3471" s="168"/>
      <c r="DP3471" s="168"/>
      <c r="DQ3471" s="168"/>
      <c r="DR3471" s="168"/>
      <c r="DS3471" s="168"/>
      <c r="DT3471" s="168"/>
      <c r="DU3471" s="168"/>
      <c r="DV3471" s="168"/>
      <c r="DW3471" s="168"/>
      <c r="DX3471" s="168"/>
      <c r="DY3471" s="168"/>
      <c r="DZ3471" s="168"/>
      <c r="EA3471" s="168"/>
      <c r="EB3471" s="168"/>
      <c r="EC3471" s="168"/>
      <c r="ED3471" s="168"/>
      <c r="EE3471" s="168"/>
      <c r="EF3471" s="168"/>
      <c r="EG3471" s="168"/>
      <c r="EH3471" s="168"/>
      <c r="EI3471" s="168"/>
      <c r="EJ3471" s="168"/>
      <c r="EK3471" s="168"/>
      <c r="EL3471" s="168"/>
      <c r="EM3471" s="168"/>
      <c r="EN3471" s="168"/>
      <c r="EO3471" s="168"/>
      <c r="EP3471" s="168"/>
      <c r="EQ3471" s="168"/>
      <c r="ER3471" s="168"/>
      <c r="ES3471" s="168"/>
      <c r="ET3471" s="168"/>
      <c r="EU3471" s="168"/>
      <c r="EV3471" s="168"/>
      <c r="EW3471" s="168"/>
      <c r="EX3471" s="168"/>
      <c r="EY3471" s="168"/>
      <c r="EZ3471" s="168"/>
      <c r="FA3471" s="168"/>
      <c r="FB3471" s="168"/>
      <c r="FC3471" s="168"/>
      <c r="FD3471" s="168"/>
    </row>
    <row r="3472" spans="1:160" s="5" customFormat="1" ht="5.25" customHeight="1" thickBot="1" x14ac:dyDescent="0.35">
      <c r="A3472" s="263"/>
      <c r="B3472" s="263"/>
      <c r="C3472" s="265"/>
      <c r="D3472" s="428"/>
      <c r="E3472" s="428"/>
      <c r="F3472" s="428"/>
      <c r="G3472" s="428"/>
      <c r="H3472" s="428"/>
      <c r="I3472" s="428"/>
      <c r="J3472" s="428"/>
      <c r="K3472" s="428"/>
      <c r="L3472" s="428"/>
      <c r="M3472" s="428"/>
      <c r="N3472" s="428"/>
      <c r="O3472" s="428"/>
      <c r="P3472" s="428"/>
      <c r="Q3472" s="428"/>
      <c r="R3472" s="428"/>
      <c r="S3472" s="428"/>
      <c r="T3472" s="428"/>
      <c r="U3472" s="428"/>
      <c r="V3472" s="33"/>
      <c r="W3472" s="57"/>
      <c r="X3472" s="86"/>
      <c r="Y3472" s="33"/>
      <c r="Z3472" s="36"/>
      <c r="AA3472" s="36"/>
      <c r="AD3472" s="33"/>
      <c r="AG3472" s="33"/>
      <c r="AH3472" s="43"/>
      <c r="AI3472" s="43"/>
      <c r="AJ3472" s="43"/>
      <c r="AK3472" s="43"/>
      <c r="AL3472" s="43"/>
      <c r="AM3472" s="43"/>
      <c r="AN3472" s="43"/>
      <c r="AO3472" s="43"/>
      <c r="AP3472" s="43"/>
      <c r="AQ3472" s="43"/>
      <c r="AR3472" s="43"/>
      <c r="AS3472" s="43"/>
      <c r="AT3472" s="43"/>
      <c r="AU3472" s="44"/>
      <c r="AV3472" s="33"/>
      <c r="AW3472" s="33"/>
      <c r="AX3472" s="33"/>
      <c r="AZ3472" s="141"/>
      <c r="BE3472" s="168"/>
      <c r="BF3472" s="168"/>
      <c r="BG3472" s="168"/>
      <c r="BH3472" s="168"/>
      <c r="BI3472" s="168"/>
      <c r="BJ3472" s="168"/>
      <c r="BK3472" s="168"/>
      <c r="BL3472" s="168"/>
      <c r="BM3472" s="168"/>
      <c r="DK3472" s="168"/>
      <c r="DL3472" s="168"/>
      <c r="DM3472" s="168"/>
      <c r="DN3472" s="168"/>
      <c r="DO3472" s="168"/>
      <c r="DP3472" s="168"/>
      <c r="DQ3472" s="168"/>
      <c r="DR3472" s="168"/>
      <c r="DS3472" s="168"/>
      <c r="DT3472" s="168"/>
      <c r="DU3472" s="168"/>
      <c r="DV3472" s="168"/>
      <c r="DW3472" s="168"/>
      <c r="DX3472" s="168"/>
      <c r="DY3472" s="168"/>
      <c r="DZ3472" s="168"/>
      <c r="EA3472" s="168"/>
      <c r="EB3472" s="168"/>
      <c r="EC3472" s="168"/>
      <c r="ED3472" s="168"/>
      <c r="EE3472" s="168"/>
      <c r="EF3472" s="168"/>
      <c r="EG3472" s="168"/>
      <c r="EH3472" s="168"/>
      <c r="EI3472" s="168"/>
      <c r="EJ3472" s="168"/>
      <c r="EK3472" s="168"/>
      <c r="EL3472" s="168"/>
      <c r="EM3472" s="168"/>
      <c r="EN3472" s="168"/>
      <c r="EO3472" s="168"/>
      <c r="EP3472" s="168"/>
      <c r="EQ3472" s="168"/>
      <c r="ER3472" s="168"/>
      <c r="ES3472" s="168"/>
      <c r="ET3472" s="168"/>
      <c r="EU3472" s="168"/>
      <c r="EV3472" s="168"/>
      <c r="EW3472" s="168"/>
      <c r="EX3472" s="168"/>
      <c r="EY3472" s="168"/>
      <c r="EZ3472" s="168"/>
      <c r="FA3472" s="168"/>
      <c r="FB3472" s="168"/>
      <c r="FC3472" s="168"/>
      <c r="FD3472" s="168"/>
    </row>
    <row r="3473" spans="1:160" s="5" customFormat="1" ht="20.25" customHeight="1" x14ac:dyDescent="0.3">
      <c r="A3473" s="263"/>
      <c r="B3473" s="263"/>
      <c r="C3473" s="265"/>
      <c r="D3473" s="429" t="s">
        <v>18</v>
      </c>
      <c r="E3473" s="430"/>
      <c r="F3473" s="430"/>
      <c r="G3473" s="430"/>
      <c r="H3473" s="430"/>
      <c r="I3473" s="430"/>
      <c r="J3473" s="430"/>
      <c r="K3473" s="430"/>
      <c r="L3473" s="430"/>
      <c r="M3473" s="431"/>
      <c r="N3473" s="429" t="s">
        <v>19</v>
      </c>
      <c r="O3473" s="430"/>
      <c r="P3473" s="430"/>
      <c r="Q3473" s="430"/>
      <c r="R3473" s="430"/>
      <c r="S3473" s="430"/>
      <c r="T3473" s="430"/>
      <c r="U3473" s="431"/>
      <c r="V3473" s="33"/>
      <c r="W3473" s="57"/>
      <c r="X3473" s="86"/>
      <c r="Y3473" s="33"/>
      <c r="Z3473" s="36"/>
      <c r="AA3473" s="36"/>
      <c r="AD3473" s="33"/>
      <c r="AG3473" s="33"/>
      <c r="AH3473" s="43"/>
      <c r="AI3473" s="43"/>
      <c r="AJ3473" s="43"/>
      <c r="AK3473" s="43"/>
      <c r="AL3473" s="43"/>
      <c r="AM3473" s="43"/>
      <c r="AN3473" s="43"/>
      <c r="AO3473" s="43"/>
      <c r="AP3473" s="43"/>
      <c r="AQ3473" s="43"/>
      <c r="AR3473" s="43"/>
      <c r="AS3473" s="43"/>
      <c r="AT3473" s="43"/>
      <c r="AU3473" s="44"/>
      <c r="AV3473" s="33"/>
      <c r="AW3473" s="33"/>
      <c r="AX3473" s="33"/>
      <c r="AZ3473" s="141"/>
      <c r="BE3473" s="168"/>
      <c r="BF3473" s="168"/>
      <c r="BG3473" s="168"/>
      <c r="BH3473" s="168"/>
      <c r="BI3473" s="168"/>
      <c r="BJ3473" s="168"/>
      <c r="BK3473" s="168"/>
      <c r="BL3473" s="168"/>
      <c r="BM3473" s="168"/>
      <c r="DK3473" s="168"/>
      <c r="DL3473" s="168"/>
      <c r="DM3473" s="168"/>
      <c r="DN3473" s="168"/>
      <c r="DO3473" s="168"/>
      <c r="DP3473" s="168"/>
      <c r="DQ3473" s="168"/>
      <c r="DR3473" s="168"/>
      <c r="DS3473" s="168"/>
      <c r="DT3473" s="168"/>
      <c r="DU3473" s="168"/>
      <c r="DV3473" s="168"/>
      <c r="DW3473" s="168"/>
      <c r="DX3473" s="168"/>
      <c r="DY3473" s="168"/>
      <c r="DZ3473" s="168"/>
      <c r="EA3473" s="168"/>
      <c r="EB3473" s="168"/>
      <c r="EC3473" s="168"/>
      <c r="ED3473" s="168"/>
      <c r="EE3473" s="168"/>
      <c r="EF3473" s="168"/>
      <c r="EG3473" s="168"/>
      <c r="EH3473" s="168"/>
      <c r="EI3473" s="168"/>
      <c r="EJ3473" s="168"/>
      <c r="EK3473" s="168"/>
      <c r="EL3473" s="168"/>
      <c r="EM3473" s="168"/>
      <c r="EN3473" s="168"/>
      <c r="EO3473" s="168"/>
      <c r="EP3473" s="168"/>
      <c r="EQ3473" s="168"/>
      <c r="ER3473" s="168"/>
      <c r="ES3473" s="168"/>
      <c r="ET3473" s="168"/>
      <c r="EU3473" s="168"/>
      <c r="EV3473" s="168"/>
      <c r="EW3473" s="168"/>
      <c r="EX3473" s="168"/>
      <c r="EY3473" s="168"/>
      <c r="EZ3473" s="168"/>
      <c r="FA3473" s="168"/>
      <c r="FB3473" s="168"/>
      <c r="FC3473" s="168"/>
      <c r="FD3473" s="168"/>
    </row>
    <row r="3474" spans="1:160" s="5" customFormat="1" x14ac:dyDescent="0.3">
      <c r="A3474" s="263"/>
      <c r="B3474" s="263"/>
      <c r="C3474" s="265"/>
      <c r="D3474" s="432" t="s">
        <v>20</v>
      </c>
      <c r="E3474" s="433"/>
      <c r="F3474" s="433"/>
      <c r="G3474" s="433"/>
      <c r="H3474" s="433"/>
      <c r="I3474" s="433"/>
      <c r="J3474" s="433"/>
      <c r="K3474" s="433"/>
      <c r="L3474" s="433"/>
      <c r="M3474" s="434"/>
      <c r="N3474" s="435" t="s">
        <v>21</v>
      </c>
      <c r="O3474" s="436"/>
      <c r="P3474" s="436"/>
      <c r="Q3474" s="436"/>
      <c r="R3474" s="436"/>
      <c r="S3474" s="436"/>
      <c r="T3474" s="436"/>
      <c r="U3474" s="437"/>
      <c r="V3474" s="33"/>
      <c r="W3474" s="57"/>
      <c r="X3474" s="86"/>
      <c r="Y3474" s="33"/>
      <c r="Z3474" s="36"/>
      <c r="AA3474" s="36"/>
      <c r="AD3474" s="33"/>
      <c r="AG3474" s="33"/>
      <c r="AH3474" s="43"/>
      <c r="AI3474" s="43"/>
      <c r="AJ3474" s="43"/>
      <c r="AK3474" s="43"/>
      <c r="AL3474" s="43"/>
      <c r="AM3474" s="43"/>
      <c r="AN3474" s="43"/>
      <c r="AO3474" s="43"/>
      <c r="AP3474" s="43"/>
      <c r="AQ3474" s="43"/>
      <c r="AR3474" s="43"/>
      <c r="AS3474" s="43"/>
      <c r="AT3474" s="43"/>
      <c r="AU3474" s="44"/>
      <c r="AV3474" s="33"/>
      <c r="AW3474" s="33"/>
      <c r="AX3474" s="33"/>
      <c r="AZ3474" s="141"/>
      <c r="BE3474" s="168"/>
      <c r="BF3474" s="168"/>
      <c r="BG3474" s="168"/>
      <c r="BH3474" s="168"/>
      <c r="BI3474" s="168"/>
      <c r="BJ3474" s="168"/>
      <c r="BK3474" s="168"/>
      <c r="BL3474" s="168"/>
      <c r="BM3474" s="168"/>
      <c r="DK3474" s="168"/>
      <c r="DL3474" s="168"/>
      <c r="DM3474" s="168"/>
      <c r="DN3474" s="168"/>
      <c r="DO3474" s="168"/>
      <c r="DP3474" s="168"/>
      <c r="DQ3474" s="168"/>
      <c r="DR3474" s="168"/>
      <c r="DS3474" s="168"/>
      <c r="DT3474" s="168"/>
      <c r="DU3474" s="168"/>
      <c r="DV3474" s="168"/>
      <c r="DW3474" s="168"/>
      <c r="DX3474" s="168"/>
      <c r="DY3474" s="168"/>
      <c r="DZ3474" s="168"/>
      <c r="EA3474" s="168"/>
      <c r="EB3474" s="168"/>
      <c r="EC3474" s="168"/>
      <c r="ED3474" s="168"/>
      <c r="EE3474" s="168"/>
      <c r="EF3474" s="168"/>
      <c r="EG3474" s="168"/>
      <c r="EH3474" s="168"/>
      <c r="EI3474" s="168"/>
      <c r="EJ3474" s="168"/>
      <c r="EK3474" s="168"/>
      <c r="EL3474" s="168"/>
      <c r="EM3474" s="168"/>
      <c r="EN3474" s="168"/>
      <c r="EO3474" s="168"/>
      <c r="EP3474" s="168"/>
      <c r="EQ3474" s="168"/>
      <c r="ER3474" s="168"/>
      <c r="ES3474" s="168"/>
      <c r="ET3474" s="168"/>
      <c r="EU3474" s="168"/>
      <c r="EV3474" s="168"/>
      <c r="EW3474" s="168"/>
      <c r="EX3474" s="168"/>
      <c r="EY3474" s="168"/>
      <c r="EZ3474" s="168"/>
      <c r="FA3474" s="168"/>
      <c r="FB3474" s="168"/>
      <c r="FC3474" s="168"/>
      <c r="FD3474" s="168"/>
    </row>
    <row r="3475" spans="1:160" s="5" customFormat="1" ht="15.75" customHeight="1" x14ac:dyDescent="0.3">
      <c r="A3475" s="263"/>
      <c r="B3475" s="263"/>
      <c r="C3475" s="265"/>
      <c r="D3475" s="438" t="s">
        <v>22</v>
      </c>
      <c r="E3475" s="439"/>
      <c r="F3475" s="439"/>
      <c r="G3475" s="439"/>
      <c r="H3475" s="439"/>
      <c r="I3475" s="439"/>
      <c r="J3475" s="439"/>
      <c r="K3475" s="439"/>
      <c r="L3475" s="439"/>
      <c r="M3475" s="440"/>
      <c r="N3475" s="438" t="s">
        <v>22</v>
      </c>
      <c r="O3475" s="444"/>
      <c r="P3475" s="444"/>
      <c r="Q3475" s="444"/>
      <c r="R3475" s="444"/>
      <c r="S3475" s="444"/>
      <c r="T3475" s="444"/>
      <c r="U3475" s="440"/>
      <c r="V3475" s="33"/>
      <c r="W3475" s="57"/>
      <c r="X3475" s="86"/>
      <c r="Y3475" s="33"/>
      <c r="Z3475" s="36"/>
      <c r="AA3475" s="36"/>
      <c r="AD3475" s="33"/>
      <c r="AG3475" s="33"/>
      <c r="AH3475" s="43"/>
      <c r="AI3475" s="43"/>
      <c r="AJ3475" s="43"/>
      <c r="AK3475" s="43"/>
      <c r="AL3475" s="43"/>
      <c r="AM3475" s="43"/>
      <c r="AN3475" s="43"/>
      <c r="AO3475" s="43"/>
      <c r="AP3475" s="43"/>
      <c r="AQ3475" s="43"/>
      <c r="AR3475" s="43"/>
      <c r="AS3475" s="43"/>
      <c r="AT3475" s="43"/>
      <c r="AU3475" s="44"/>
      <c r="AV3475" s="33"/>
      <c r="AW3475" s="33"/>
      <c r="AX3475" s="33"/>
      <c r="AZ3475" s="141"/>
      <c r="BE3475" s="168"/>
      <c r="BF3475" s="168"/>
      <c r="BG3475" s="168"/>
      <c r="BH3475" s="168"/>
      <c r="BI3475" s="168"/>
      <c r="BJ3475" s="168"/>
      <c r="BK3475" s="168"/>
      <c r="BL3475" s="168"/>
      <c r="BM3475" s="168"/>
      <c r="DK3475" s="168"/>
      <c r="DL3475" s="168"/>
      <c r="DM3475" s="168"/>
      <c r="DN3475" s="168"/>
      <c r="DO3475" s="168"/>
      <c r="DP3475" s="168"/>
      <c r="DQ3475" s="168"/>
      <c r="DR3475" s="168"/>
      <c r="DS3475" s="168"/>
      <c r="DT3475" s="168"/>
      <c r="DU3475" s="168"/>
      <c r="DV3475" s="168"/>
      <c r="DW3475" s="168"/>
      <c r="DX3475" s="168"/>
      <c r="DY3475" s="168"/>
      <c r="DZ3475" s="168"/>
      <c r="EA3475" s="168"/>
      <c r="EB3475" s="168"/>
      <c r="EC3475" s="168"/>
      <c r="ED3475" s="168"/>
      <c r="EE3475" s="168"/>
      <c r="EF3475" s="168"/>
      <c r="EG3475" s="168"/>
      <c r="EH3475" s="168"/>
      <c r="EI3475" s="168"/>
      <c r="EJ3475" s="168"/>
      <c r="EK3475" s="168"/>
      <c r="EL3475" s="168"/>
      <c r="EM3475" s="168"/>
      <c r="EN3475" s="168"/>
      <c r="EO3475" s="168"/>
      <c r="EP3475" s="168"/>
      <c r="EQ3475" s="168"/>
      <c r="ER3475" s="168"/>
      <c r="ES3475" s="168"/>
      <c r="ET3475" s="168"/>
      <c r="EU3475" s="168"/>
      <c r="EV3475" s="168"/>
      <c r="EW3475" s="168"/>
      <c r="EX3475" s="168"/>
      <c r="EY3475" s="168"/>
      <c r="EZ3475" s="168"/>
      <c r="FA3475" s="168"/>
      <c r="FB3475" s="168"/>
      <c r="FC3475" s="168"/>
      <c r="FD3475" s="168"/>
    </row>
    <row r="3476" spans="1:160" s="5" customFormat="1" ht="15.75" customHeight="1" x14ac:dyDescent="0.3">
      <c r="A3476" s="263"/>
      <c r="B3476" s="263"/>
      <c r="C3476" s="265"/>
      <c r="D3476" s="438"/>
      <c r="E3476" s="439"/>
      <c r="F3476" s="439"/>
      <c r="G3476" s="439"/>
      <c r="H3476" s="439"/>
      <c r="I3476" s="439"/>
      <c r="J3476" s="439"/>
      <c r="K3476" s="439"/>
      <c r="L3476" s="439"/>
      <c r="M3476" s="440"/>
      <c r="N3476" s="438"/>
      <c r="O3476" s="439"/>
      <c r="P3476" s="439"/>
      <c r="Q3476" s="439"/>
      <c r="R3476" s="439"/>
      <c r="S3476" s="439"/>
      <c r="T3476" s="439"/>
      <c r="U3476" s="440"/>
      <c r="V3476" s="33"/>
      <c r="W3476" s="57"/>
      <c r="X3476" s="86"/>
      <c r="Y3476" s="33"/>
      <c r="Z3476" s="36"/>
      <c r="AA3476" s="36"/>
      <c r="AD3476" s="33"/>
      <c r="AG3476" s="33"/>
      <c r="AH3476" s="43"/>
      <c r="AI3476" s="43"/>
      <c r="AJ3476" s="43"/>
      <c r="AK3476" s="43"/>
      <c r="AL3476" s="43"/>
      <c r="AM3476" s="43"/>
      <c r="AN3476" s="43"/>
      <c r="AO3476" s="43"/>
      <c r="AP3476" s="43"/>
      <c r="AQ3476" s="43"/>
      <c r="AR3476" s="43"/>
      <c r="AS3476" s="43"/>
      <c r="AT3476" s="43"/>
      <c r="AU3476" s="44"/>
      <c r="AV3476" s="33"/>
      <c r="AW3476" s="33"/>
      <c r="AX3476" s="33"/>
      <c r="AZ3476" s="141"/>
      <c r="BE3476" s="168"/>
      <c r="BF3476" s="168"/>
      <c r="BG3476" s="168"/>
      <c r="BH3476" s="168"/>
      <c r="BI3476" s="168"/>
      <c r="BJ3476" s="168"/>
      <c r="BK3476" s="168"/>
      <c r="BL3476" s="168"/>
      <c r="BM3476" s="168"/>
      <c r="DK3476" s="168"/>
      <c r="DL3476" s="168"/>
      <c r="DM3476" s="168"/>
      <c r="DN3476" s="168"/>
      <c r="DO3476" s="168"/>
      <c r="DP3476" s="168"/>
      <c r="DQ3476" s="168"/>
      <c r="DR3476" s="168"/>
      <c r="DS3476" s="168"/>
      <c r="DT3476" s="168"/>
      <c r="DU3476" s="168"/>
      <c r="DV3476" s="168"/>
      <c r="DW3476" s="168"/>
      <c r="DX3476" s="168"/>
      <c r="DY3476" s="168"/>
      <c r="DZ3476" s="168"/>
      <c r="EA3476" s="168"/>
      <c r="EB3476" s="168"/>
      <c r="EC3476" s="168"/>
      <c r="ED3476" s="168"/>
      <c r="EE3476" s="168"/>
      <c r="EF3476" s="168"/>
      <c r="EG3476" s="168"/>
      <c r="EH3476" s="168"/>
      <c r="EI3476" s="168"/>
      <c r="EJ3476" s="168"/>
      <c r="EK3476" s="168"/>
      <c r="EL3476" s="168"/>
      <c r="EM3476" s="168"/>
      <c r="EN3476" s="168"/>
      <c r="EO3476" s="168"/>
      <c r="EP3476" s="168"/>
      <c r="EQ3476" s="168"/>
      <c r="ER3476" s="168"/>
      <c r="ES3476" s="168"/>
      <c r="ET3476" s="168"/>
      <c r="EU3476" s="168"/>
      <c r="EV3476" s="168"/>
      <c r="EW3476" s="168"/>
      <c r="EX3476" s="168"/>
      <c r="EY3476" s="168"/>
      <c r="EZ3476" s="168"/>
      <c r="FA3476" s="168"/>
      <c r="FB3476" s="168"/>
      <c r="FC3476" s="168"/>
      <c r="FD3476" s="168"/>
    </row>
    <row r="3477" spans="1:160" s="5" customFormat="1" ht="15.75" customHeight="1" x14ac:dyDescent="0.3">
      <c r="A3477" s="263"/>
      <c r="B3477" s="263"/>
      <c r="C3477" s="265"/>
      <c r="D3477" s="441"/>
      <c r="E3477" s="442"/>
      <c r="F3477" s="442"/>
      <c r="G3477" s="442"/>
      <c r="H3477" s="442"/>
      <c r="I3477" s="442"/>
      <c r="J3477" s="442"/>
      <c r="K3477" s="442"/>
      <c r="L3477" s="442"/>
      <c r="M3477" s="443"/>
      <c r="N3477" s="441"/>
      <c r="O3477" s="442"/>
      <c r="P3477" s="442"/>
      <c r="Q3477" s="442"/>
      <c r="R3477" s="442"/>
      <c r="S3477" s="442"/>
      <c r="T3477" s="442"/>
      <c r="U3477" s="443"/>
      <c r="V3477" s="33"/>
      <c r="W3477" s="57"/>
      <c r="X3477" s="86"/>
      <c r="Y3477" s="33"/>
      <c r="Z3477" s="36"/>
      <c r="AA3477" s="36"/>
      <c r="AD3477" s="33"/>
      <c r="AG3477" s="33"/>
      <c r="AH3477" s="43"/>
      <c r="AI3477" s="43"/>
      <c r="AJ3477" s="43"/>
      <c r="AK3477" s="43"/>
      <c r="AL3477" s="43"/>
      <c r="AM3477" s="43"/>
      <c r="AN3477" s="43"/>
      <c r="AO3477" s="43"/>
      <c r="AP3477" s="43"/>
      <c r="AQ3477" s="43"/>
      <c r="AR3477" s="43"/>
      <c r="AS3477" s="43"/>
      <c r="AT3477" s="43"/>
      <c r="AU3477" s="44"/>
      <c r="AV3477" s="33"/>
      <c r="AW3477" s="33"/>
      <c r="AX3477" s="33"/>
      <c r="AZ3477" s="141"/>
      <c r="BE3477" s="168"/>
      <c r="BF3477" s="168"/>
      <c r="BG3477" s="168"/>
      <c r="BH3477" s="168"/>
      <c r="BI3477" s="168"/>
      <c r="BJ3477" s="168"/>
      <c r="BK3477" s="168"/>
      <c r="BL3477" s="168"/>
      <c r="BM3477" s="168"/>
      <c r="DK3477" s="168"/>
      <c r="DL3477" s="168"/>
      <c r="DM3477" s="168"/>
      <c r="DN3477" s="168"/>
      <c r="DO3477" s="168"/>
      <c r="DP3477" s="168"/>
      <c r="DQ3477" s="168"/>
      <c r="DR3477" s="168"/>
      <c r="DS3477" s="168"/>
      <c r="DT3477" s="168"/>
      <c r="DU3477" s="168"/>
      <c r="DV3477" s="168"/>
      <c r="DW3477" s="168"/>
      <c r="DX3477" s="168"/>
      <c r="DY3477" s="168"/>
      <c r="DZ3477" s="168"/>
      <c r="EA3477" s="168"/>
      <c r="EB3477" s="168"/>
      <c r="EC3477" s="168"/>
      <c r="ED3477" s="168"/>
      <c r="EE3477" s="168"/>
      <c r="EF3477" s="168"/>
      <c r="EG3477" s="168"/>
      <c r="EH3477" s="168"/>
      <c r="EI3477" s="168"/>
      <c r="EJ3477" s="168"/>
      <c r="EK3477" s="168"/>
      <c r="EL3477" s="168"/>
      <c r="EM3477" s="168"/>
      <c r="EN3477" s="168"/>
      <c r="EO3477" s="168"/>
      <c r="EP3477" s="168"/>
      <c r="EQ3477" s="168"/>
      <c r="ER3477" s="168"/>
      <c r="ES3477" s="168"/>
      <c r="ET3477" s="168"/>
      <c r="EU3477" s="168"/>
      <c r="EV3477" s="168"/>
      <c r="EW3477" s="168"/>
      <c r="EX3477" s="168"/>
      <c r="EY3477" s="168"/>
      <c r="EZ3477" s="168"/>
      <c r="FA3477" s="168"/>
      <c r="FB3477" s="168"/>
      <c r="FC3477" s="168"/>
      <c r="FD3477" s="168"/>
    </row>
    <row r="3478" spans="1:160" s="5" customFormat="1" x14ac:dyDescent="0.25">
      <c r="A3478" s="263"/>
      <c r="B3478" s="263"/>
      <c r="C3478" s="265"/>
      <c r="D3478" s="10" t="s">
        <v>23</v>
      </c>
      <c r="E3478" s="445" t="e">
        <f>+#REF!</f>
        <v>#REF!</v>
      </c>
      <c r="F3478" s="445"/>
      <c r="G3478" s="445"/>
      <c r="H3478" s="445"/>
      <c r="I3478" s="445"/>
      <c r="J3478" s="445"/>
      <c r="K3478" s="445"/>
      <c r="L3478" s="445"/>
      <c r="M3478" s="446"/>
      <c r="N3478" s="11" t="s">
        <v>23</v>
      </c>
      <c r="O3478" s="445" t="e">
        <f>+#REF!</f>
        <v>#REF!</v>
      </c>
      <c r="P3478" s="445"/>
      <c r="Q3478" s="445"/>
      <c r="R3478" s="445"/>
      <c r="S3478" s="445"/>
      <c r="T3478" s="445"/>
      <c r="U3478" s="446"/>
      <c r="V3478" s="33"/>
      <c r="W3478" s="57"/>
      <c r="X3478" s="86"/>
      <c r="Y3478" s="33"/>
      <c r="Z3478" s="36"/>
      <c r="AA3478" s="36"/>
      <c r="AD3478" s="33"/>
      <c r="AG3478" s="33"/>
      <c r="AH3478" s="43"/>
      <c r="AI3478" s="43"/>
      <c r="AJ3478" s="43"/>
      <c r="AK3478" s="43"/>
      <c r="AL3478" s="43"/>
      <c r="AM3478" s="43"/>
      <c r="AN3478" s="43"/>
      <c r="AO3478" s="43"/>
      <c r="AP3478" s="43"/>
      <c r="AQ3478" s="43"/>
      <c r="AR3478" s="43"/>
      <c r="AS3478" s="43"/>
      <c r="AT3478" s="43"/>
      <c r="AU3478" s="44"/>
      <c r="AV3478" s="33"/>
      <c r="AW3478" s="33"/>
      <c r="AX3478" s="33"/>
      <c r="AZ3478" s="141"/>
      <c r="BE3478" s="168"/>
      <c r="BF3478" s="168"/>
      <c r="BG3478" s="168"/>
      <c r="BH3478" s="168"/>
      <c r="BI3478" s="168"/>
      <c r="BJ3478" s="168"/>
      <c r="BK3478" s="168"/>
      <c r="BL3478" s="168"/>
      <c r="BM3478" s="168"/>
      <c r="DK3478" s="168"/>
      <c r="DL3478" s="168"/>
      <c r="DM3478" s="168"/>
      <c r="DN3478" s="168"/>
      <c r="DO3478" s="168"/>
      <c r="DP3478" s="168"/>
      <c r="DQ3478" s="168"/>
      <c r="DR3478" s="168"/>
      <c r="DS3478" s="168"/>
      <c r="DT3478" s="168"/>
      <c r="DU3478" s="168"/>
      <c r="DV3478" s="168"/>
      <c r="DW3478" s="168"/>
      <c r="DX3478" s="168"/>
      <c r="DY3478" s="168"/>
      <c r="DZ3478" s="168"/>
      <c r="EA3478" s="168"/>
      <c r="EB3478" s="168"/>
      <c r="EC3478" s="168"/>
      <c r="ED3478" s="168"/>
      <c r="EE3478" s="168"/>
      <c r="EF3478" s="168"/>
      <c r="EG3478" s="168"/>
      <c r="EH3478" s="168"/>
      <c r="EI3478" s="168"/>
      <c r="EJ3478" s="168"/>
      <c r="EK3478" s="168"/>
      <c r="EL3478" s="168"/>
      <c r="EM3478" s="168"/>
      <c r="EN3478" s="168"/>
      <c r="EO3478" s="168"/>
      <c r="EP3478" s="168"/>
      <c r="EQ3478" s="168"/>
      <c r="ER3478" s="168"/>
      <c r="ES3478" s="168"/>
      <c r="ET3478" s="168"/>
      <c r="EU3478" s="168"/>
      <c r="EV3478" s="168"/>
      <c r="EW3478" s="168"/>
      <c r="EX3478" s="168"/>
      <c r="EY3478" s="168"/>
      <c r="EZ3478" s="168"/>
      <c r="FA3478" s="168"/>
      <c r="FB3478" s="168"/>
      <c r="FC3478" s="168"/>
      <c r="FD3478" s="168"/>
    </row>
    <row r="3479" spans="1:160" s="5" customFormat="1" ht="14.4" thickBot="1" x14ac:dyDescent="0.3">
      <c r="A3479" s="263"/>
      <c r="B3479" s="263"/>
      <c r="C3479" s="265"/>
      <c r="D3479" s="12" t="s">
        <v>25</v>
      </c>
      <c r="E3479" s="447" t="e">
        <f>+#REF!</f>
        <v>#REF!</v>
      </c>
      <c r="F3479" s="447"/>
      <c r="G3479" s="447"/>
      <c r="H3479" s="447"/>
      <c r="I3479" s="447"/>
      <c r="J3479" s="447"/>
      <c r="K3479" s="447"/>
      <c r="L3479" s="447"/>
      <c r="M3479" s="448"/>
      <c r="N3479" s="13" t="s">
        <v>25</v>
      </c>
      <c r="O3479" s="447" t="e">
        <f>+#REF!</f>
        <v>#REF!</v>
      </c>
      <c r="P3479" s="447"/>
      <c r="Q3479" s="447"/>
      <c r="R3479" s="447"/>
      <c r="S3479" s="447"/>
      <c r="T3479" s="447"/>
      <c r="U3479" s="448"/>
      <c r="V3479" s="33"/>
      <c r="W3479" s="57"/>
      <c r="X3479" s="86"/>
      <c r="Y3479" s="33"/>
      <c r="Z3479" s="36"/>
      <c r="AA3479" s="36"/>
      <c r="AD3479" s="33"/>
      <c r="AG3479" s="33"/>
      <c r="AH3479" s="43"/>
      <c r="AI3479" s="43"/>
      <c r="AJ3479" s="43"/>
      <c r="AK3479" s="43"/>
      <c r="AL3479" s="43"/>
      <c r="AM3479" s="43"/>
      <c r="AN3479" s="43"/>
      <c r="AO3479" s="43"/>
      <c r="AP3479" s="43"/>
      <c r="AQ3479" s="43"/>
      <c r="AR3479" s="43"/>
      <c r="AS3479" s="43"/>
      <c r="AT3479" s="43"/>
      <c r="AU3479" s="44"/>
      <c r="AV3479" s="33"/>
      <c r="AW3479" s="33"/>
      <c r="AX3479" s="33"/>
      <c r="AZ3479" s="141"/>
      <c r="BE3479" s="168"/>
      <c r="BF3479" s="168"/>
      <c r="BG3479" s="168"/>
      <c r="BH3479" s="168"/>
      <c r="BI3479" s="168"/>
      <c r="BJ3479" s="168"/>
      <c r="BK3479" s="168"/>
      <c r="BL3479" s="168"/>
      <c r="BM3479" s="168"/>
      <c r="DK3479" s="168"/>
      <c r="DL3479" s="168"/>
      <c r="DM3479" s="168"/>
      <c r="DN3479" s="168"/>
      <c r="DO3479" s="168"/>
      <c r="DP3479" s="168"/>
      <c r="DQ3479" s="168"/>
      <c r="DR3479" s="168"/>
      <c r="DS3479" s="168"/>
      <c r="DT3479" s="168"/>
      <c r="DU3479" s="168"/>
      <c r="DV3479" s="168"/>
      <c r="DW3479" s="168"/>
      <c r="DX3479" s="168"/>
      <c r="DY3479" s="168"/>
      <c r="DZ3479" s="168"/>
      <c r="EA3479" s="168"/>
      <c r="EB3479" s="168"/>
      <c r="EC3479" s="168"/>
      <c r="ED3479" s="168"/>
      <c r="EE3479" s="168"/>
      <c r="EF3479" s="168"/>
      <c r="EG3479" s="168"/>
      <c r="EH3479" s="168"/>
      <c r="EI3479" s="168"/>
      <c r="EJ3479" s="168"/>
      <c r="EK3479" s="168"/>
      <c r="EL3479" s="168"/>
      <c r="EM3479" s="168"/>
      <c r="EN3479" s="168"/>
      <c r="EO3479" s="168"/>
      <c r="EP3479" s="168"/>
      <c r="EQ3479" s="168"/>
      <c r="ER3479" s="168"/>
      <c r="ES3479" s="168"/>
      <c r="ET3479" s="168"/>
      <c r="EU3479" s="168"/>
      <c r="EV3479" s="168"/>
      <c r="EW3479" s="168"/>
      <c r="EX3479" s="168"/>
      <c r="EY3479" s="168"/>
      <c r="EZ3479" s="168"/>
      <c r="FA3479" s="168"/>
      <c r="FB3479" s="168"/>
      <c r="FC3479" s="168"/>
      <c r="FD3479" s="168"/>
    </row>
    <row r="3480" spans="1:160" ht="9.9" customHeight="1" thickBot="1" x14ac:dyDescent="0.3"/>
    <row r="3481" spans="1:160" s="5" customFormat="1" ht="15.75" customHeight="1" x14ac:dyDescent="0.3">
      <c r="A3481" s="263"/>
      <c r="B3481" s="263"/>
      <c r="C3481" s="265"/>
      <c r="D3481" s="484"/>
      <c r="E3481" s="485"/>
      <c r="F3481" s="488" t="s">
        <v>0</v>
      </c>
      <c r="G3481" s="489"/>
      <c r="H3481" s="489"/>
      <c r="I3481" s="489"/>
      <c r="J3481" s="489"/>
      <c r="K3481" s="489"/>
      <c r="L3481" s="489"/>
      <c r="M3481" s="489"/>
      <c r="N3481" s="489"/>
      <c r="O3481" s="490"/>
      <c r="P3481" s="494" t="s">
        <v>1</v>
      </c>
      <c r="Q3481" s="495"/>
      <c r="R3481" s="495"/>
      <c r="S3481" s="496"/>
      <c r="T3481" s="500"/>
      <c r="U3481" s="501"/>
      <c r="V3481" s="33"/>
      <c r="W3481" s="57"/>
      <c r="X3481" s="86"/>
      <c r="Y3481" s="33"/>
      <c r="Z3481" s="36"/>
      <c r="AA3481" s="36"/>
      <c r="AD3481" s="33"/>
      <c r="AG3481" s="33"/>
      <c r="AH3481" s="43"/>
      <c r="AI3481" s="43"/>
      <c r="AJ3481" s="43"/>
      <c r="AK3481" s="43"/>
      <c r="AL3481" s="43"/>
      <c r="AM3481" s="43"/>
      <c r="AN3481" s="43"/>
      <c r="AO3481" s="43"/>
      <c r="AP3481" s="43"/>
      <c r="AQ3481" s="43"/>
      <c r="AR3481" s="43"/>
      <c r="AS3481" s="43"/>
      <c r="AT3481" s="43"/>
      <c r="AU3481" s="44"/>
      <c r="AV3481" s="33"/>
      <c r="AW3481" s="33"/>
      <c r="AX3481" s="33"/>
      <c r="AZ3481" s="141"/>
      <c r="BE3481" s="168"/>
      <c r="BF3481" s="168"/>
      <c r="BG3481" s="168"/>
      <c r="BH3481" s="168"/>
      <c r="BI3481" s="168"/>
      <c r="BJ3481" s="168"/>
      <c r="BK3481" s="168"/>
      <c r="BL3481" s="168"/>
      <c r="BM3481" s="168"/>
      <c r="DK3481" s="168"/>
      <c r="DL3481" s="168"/>
      <c r="DM3481" s="168"/>
      <c r="DN3481" s="168"/>
      <c r="DO3481" s="168"/>
      <c r="DP3481" s="168"/>
      <c r="DQ3481" s="168"/>
      <c r="DR3481" s="168"/>
      <c r="DS3481" s="168"/>
      <c r="DT3481" s="168"/>
      <c r="DU3481" s="168"/>
      <c r="DV3481" s="168"/>
      <c r="DW3481" s="168"/>
      <c r="DX3481" s="168"/>
      <c r="DY3481" s="168"/>
      <c r="DZ3481" s="168"/>
      <c r="EA3481" s="168"/>
      <c r="EB3481" s="168"/>
      <c r="EC3481" s="168"/>
      <c r="ED3481" s="168"/>
      <c r="EE3481" s="168"/>
      <c r="EF3481" s="168"/>
      <c r="EG3481" s="168"/>
      <c r="EH3481" s="168"/>
      <c r="EI3481" s="168"/>
      <c r="EJ3481" s="168"/>
      <c r="EK3481" s="168"/>
      <c r="EL3481" s="168"/>
      <c r="EM3481" s="168"/>
      <c r="EN3481" s="168"/>
      <c r="EO3481" s="168"/>
      <c r="EP3481" s="168"/>
      <c r="EQ3481" s="168"/>
      <c r="ER3481" s="168"/>
      <c r="ES3481" s="168"/>
      <c r="ET3481" s="168"/>
      <c r="EU3481" s="168"/>
      <c r="EV3481" s="168"/>
      <c r="EW3481" s="168"/>
      <c r="EX3481" s="168"/>
      <c r="EY3481" s="168"/>
      <c r="EZ3481" s="168"/>
      <c r="FA3481" s="168"/>
      <c r="FB3481" s="168"/>
      <c r="FC3481" s="168"/>
      <c r="FD3481" s="168"/>
    </row>
    <row r="3482" spans="1:160" s="5" customFormat="1" ht="15" customHeight="1" x14ac:dyDescent="0.3">
      <c r="A3482" s="263"/>
      <c r="B3482" s="263"/>
      <c r="C3482" s="265"/>
      <c r="D3482" s="481"/>
      <c r="E3482" s="482"/>
      <c r="F3482" s="491"/>
      <c r="G3482" s="492"/>
      <c r="H3482" s="492"/>
      <c r="I3482" s="492"/>
      <c r="J3482" s="492"/>
      <c r="K3482" s="492"/>
      <c r="L3482" s="492"/>
      <c r="M3482" s="492"/>
      <c r="N3482" s="492"/>
      <c r="O3482" s="493"/>
      <c r="P3482" s="497"/>
      <c r="Q3482" s="498"/>
      <c r="R3482" s="498"/>
      <c r="S3482" s="499"/>
      <c r="T3482" s="502"/>
      <c r="U3482" s="503"/>
      <c r="V3482" s="33"/>
      <c r="W3482" s="57"/>
      <c r="X3482" s="86"/>
      <c r="Y3482" s="38"/>
      <c r="Z3482" s="36"/>
      <c r="AA3482" s="36"/>
      <c r="AD3482" s="33"/>
      <c r="AG3482" s="33"/>
      <c r="AH3482" s="43"/>
      <c r="AI3482" s="43"/>
      <c r="AJ3482" s="43"/>
      <c r="AK3482" s="43"/>
      <c r="AL3482" s="43"/>
      <c r="AM3482" s="43"/>
      <c r="AN3482" s="43"/>
      <c r="AO3482" s="43"/>
      <c r="AP3482" s="43"/>
      <c r="AQ3482" s="43"/>
      <c r="AR3482" s="43"/>
      <c r="AS3482" s="43"/>
      <c r="AT3482" s="43"/>
      <c r="AU3482" s="44"/>
      <c r="AV3482" s="33"/>
      <c r="AW3482" s="33"/>
      <c r="AX3482" s="33"/>
      <c r="AZ3482" s="141"/>
      <c r="BE3482" s="168"/>
      <c r="BF3482" s="168"/>
      <c r="BG3482" s="168"/>
      <c r="BH3482" s="168"/>
      <c r="BI3482" s="168"/>
      <c r="BJ3482" s="168"/>
      <c r="BK3482" s="168"/>
      <c r="BL3482" s="168"/>
      <c r="BM3482" s="168"/>
      <c r="DK3482" s="168"/>
      <c r="DL3482" s="168"/>
      <c r="DM3482" s="168"/>
      <c r="DN3482" s="168"/>
      <c r="DO3482" s="168"/>
      <c r="DP3482" s="168"/>
      <c r="DQ3482" s="168"/>
      <c r="DR3482" s="168"/>
      <c r="DS3482" s="168"/>
      <c r="DT3482" s="168"/>
      <c r="DU3482" s="168"/>
      <c r="DV3482" s="168"/>
      <c r="DW3482" s="168"/>
      <c r="DX3482" s="168"/>
      <c r="DY3482" s="168"/>
      <c r="DZ3482" s="168"/>
      <c r="EA3482" s="168"/>
      <c r="EB3482" s="168"/>
      <c r="EC3482" s="168"/>
      <c r="ED3482" s="168"/>
      <c r="EE3482" s="168"/>
      <c r="EF3482" s="168"/>
      <c r="EG3482" s="168"/>
      <c r="EH3482" s="168"/>
      <c r="EI3482" s="168"/>
      <c r="EJ3482" s="168"/>
      <c r="EK3482" s="168"/>
      <c r="EL3482" s="168"/>
      <c r="EM3482" s="168"/>
      <c r="EN3482" s="168"/>
      <c r="EO3482" s="168"/>
      <c r="EP3482" s="168"/>
      <c r="EQ3482" s="168"/>
      <c r="ER3482" s="168"/>
      <c r="ES3482" s="168"/>
      <c r="ET3482" s="168"/>
      <c r="EU3482" s="168"/>
      <c r="EV3482" s="168"/>
      <c r="EW3482" s="168"/>
      <c r="EX3482" s="168"/>
      <c r="EY3482" s="168"/>
      <c r="EZ3482" s="168"/>
      <c r="FA3482" s="168"/>
      <c r="FB3482" s="168"/>
      <c r="FC3482" s="168"/>
      <c r="FD3482" s="168"/>
    </row>
    <row r="3483" spans="1:160" s="5" customFormat="1" ht="30" customHeight="1" thickBot="1" x14ac:dyDescent="0.35">
      <c r="A3483" s="263"/>
      <c r="B3483" s="263"/>
      <c r="C3483" s="265"/>
      <c r="D3483" s="486"/>
      <c r="E3483" s="487"/>
      <c r="F3483" s="506" t="s">
        <v>2</v>
      </c>
      <c r="G3483" s="507"/>
      <c r="H3483" s="507"/>
      <c r="I3483" s="507"/>
      <c r="J3483" s="507"/>
      <c r="K3483" s="507"/>
      <c r="L3483" s="507"/>
      <c r="M3483" s="507"/>
      <c r="N3483" s="507"/>
      <c r="O3483" s="508"/>
      <c r="P3483" s="32">
        <v>72</v>
      </c>
      <c r="Q3483" s="101" t="s">
        <v>3</v>
      </c>
      <c r="R3483" s="509">
        <v>147</v>
      </c>
      <c r="S3483" s="510"/>
      <c r="T3483" s="504"/>
      <c r="U3483" s="505"/>
      <c r="V3483" s="33">
        <f>+IF(C3492="","",1)</f>
        <v>1</v>
      </c>
      <c r="W3483" s="57"/>
      <c r="X3483" s="86"/>
      <c r="Y3483" s="39"/>
      <c r="Z3483" s="36"/>
      <c r="AA3483" s="36"/>
      <c r="AD3483" s="33"/>
      <c r="AG3483" s="33"/>
      <c r="AH3483" s="43"/>
      <c r="AI3483" s="43"/>
      <c r="AJ3483" s="43"/>
      <c r="AK3483" s="43"/>
      <c r="AL3483" s="43"/>
      <c r="AM3483" s="43"/>
      <c r="AN3483" s="43"/>
      <c r="AO3483" s="43"/>
      <c r="AP3483" s="43"/>
      <c r="AQ3483" s="43"/>
      <c r="AR3483" s="43"/>
      <c r="AS3483" s="43"/>
      <c r="AT3483" s="43"/>
      <c r="AU3483" s="44"/>
      <c r="AV3483" s="33"/>
      <c r="AW3483" s="33"/>
      <c r="AX3483" s="33"/>
      <c r="AZ3483" s="141"/>
      <c r="BE3483" s="168"/>
      <c r="BF3483" s="168"/>
      <c r="BG3483" s="168"/>
      <c r="BH3483" s="168"/>
      <c r="BI3483" s="168"/>
      <c r="BJ3483" s="168"/>
      <c r="BK3483" s="168"/>
      <c r="BL3483" s="168"/>
      <c r="BM3483" s="168"/>
      <c r="DK3483" s="168"/>
      <c r="DL3483" s="168"/>
      <c r="DM3483" s="168"/>
      <c r="DN3483" s="168"/>
      <c r="DO3483" s="168"/>
      <c r="DP3483" s="168"/>
      <c r="DQ3483" s="168"/>
      <c r="DR3483" s="168"/>
      <c r="DS3483" s="168"/>
      <c r="DT3483" s="168"/>
      <c r="DU3483" s="168"/>
      <c r="DV3483" s="168"/>
      <c r="DW3483" s="168"/>
      <c r="DX3483" s="168"/>
      <c r="DY3483" s="168"/>
      <c r="DZ3483" s="168"/>
      <c r="EA3483" s="168"/>
      <c r="EB3483" s="168"/>
      <c r="EC3483" s="168"/>
      <c r="ED3483" s="168"/>
      <c r="EE3483" s="168"/>
      <c r="EF3483" s="168"/>
      <c r="EG3483" s="168"/>
      <c r="EH3483" s="168"/>
      <c r="EI3483" s="168"/>
      <c r="EJ3483" s="168"/>
      <c r="EK3483" s="168"/>
      <c r="EL3483" s="168"/>
      <c r="EM3483" s="168"/>
      <c r="EN3483" s="168"/>
      <c r="EO3483" s="168"/>
      <c r="EP3483" s="168"/>
      <c r="EQ3483" s="168"/>
      <c r="ER3483" s="168"/>
      <c r="ES3483" s="168"/>
      <c r="ET3483" s="168"/>
      <c r="EU3483" s="168"/>
      <c r="EV3483" s="168"/>
      <c r="EW3483" s="168"/>
      <c r="EX3483" s="168"/>
      <c r="EY3483" s="168"/>
      <c r="EZ3483" s="168"/>
      <c r="FA3483" s="168"/>
      <c r="FB3483" s="168"/>
      <c r="FC3483" s="168"/>
      <c r="FD3483" s="168"/>
    </row>
    <row r="3484" spans="1:160" s="5" customFormat="1" ht="5.25" customHeight="1" thickBot="1" x14ac:dyDescent="0.35">
      <c r="A3484" s="263"/>
      <c r="B3484" s="263"/>
      <c r="C3484" s="265"/>
      <c r="D3484" s="454"/>
      <c r="E3484" s="454"/>
      <c r="F3484" s="454"/>
      <c r="G3484" s="454"/>
      <c r="H3484" s="454"/>
      <c r="I3484" s="454"/>
      <c r="J3484" s="454"/>
      <c r="K3484" s="454"/>
      <c r="L3484" s="454"/>
      <c r="M3484" s="454"/>
      <c r="N3484" s="454"/>
      <c r="O3484" s="454"/>
      <c r="P3484" s="454"/>
      <c r="Q3484" s="454"/>
      <c r="R3484" s="454"/>
      <c r="S3484" s="454"/>
      <c r="T3484" s="454"/>
      <c r="U3484" s="454"/>
      <c r="V3484" s="33"/>
      <c r="W3484" s="57"/>
      <c r="X3484" s="86"/>
      <c r="Y3484" s="38"/>
      <c r="Z3484" s="36"/>
      <c r="AA3484" s="36"/>
      <c r="AD3484" s="33"/>
      <c r="AG3484" s="33"/>
      <c r="AH3484" s="43"/>
      <c r="AI3484" s="43"/>
      <c r="AJ3484" s="43"/>
      <c r="AK3484" s="43"/>
      <c r="AL3484" s="43"/>
      <c r="AM3484" s="43"/>
      <c r="AN3484" s="43"/>
      <c r="AO3484" s="43"/>
      <c r="AP3484" s="43"/>
      <c r="AQ3484" s="43"/>
      <c r="AR3484" s="43"/>
      <c r="AS3484" s="43"/>
      <c r="AT3484" s="43"/>
      <c r="AU3484" s="44"/>
      <c r="AV3484" s="33"/>
      <c r="AW3484" s="33"/>
      <c r="AX3484" s="33"/>
      <c r="AZ3484" s="141"/>
      <c r="BE3484" s="168"/>
      <c r="BF3484" s="168"/>
      <c r="BG3484" s="168"/>
      <c r="BH3484" s="168"/>
      <c r="BI3484" s="168"/>
      <c r="BJ3484" s="168"/>
      <c r="BK3484" s="168"/>
      <c r="BL3484" s="168"/>
      <c r="BM3484" s="168"/>
      <c r="DK3484" s="168"/>
      <c r="DL3484" s="168"/>
      <c r="DM3484" s="168"/>
      <c r="DN3484" s="168"/>
      <c r="DO3484" s="168"/>
      <c r="DP3484" s="168"/>
      <c r="DQ3484" s="168"/>
      <c r="DR3484" s="168"/>
      <c r="DS3484" s="168"/>
      <c r="DT3484" s="168"/>
      <c r="DU3484" s="168"/>
      <c r="DV3484" s="168"/>
      <c r="DW3484" s="168"/>
      <c r="DX3484" s="168"/>
      <c r="DY3484" s="168"/>
      <c r="DZ3484" s="168"/>
      <c r="EA3484" s="168"/>
      <c r="EB3484" s="168"/>
      <c r="EC3484" s="168"/>
      <c r="ED3484" s="168"/>
      <c r="EE3484" s="168"/>
      <c r="EF3484" s="168"/>
      <c r="EG3484" s="168"/>
      <c r="EH3484" s="168"/>
      <c r="EI3484" s="168"/>
      <c r="EJ3484" s="168"/>
      <c r="EK3484" s="168"/>
      <c r="EL3484" s="168"/>
      <c r="EM3484" s="168"/>
      <c r="EN3484" s="168"/>
      <c r="EO3484" s="168"/>
      <c r="EP3484" s="168"/>
      <c r="EQ3484" s="168"/>
      <c r="ER3484" s="168"/>
      <c r="ES3484" s="168"/>
      <c r="ET3484" s="168"/>
      <c r="EU3484" s="168"/>
      <c r="EV3484" s="168"/>
      <c r="EW3484" s="168"/>
      <c r="EX3484" s="168"/>
      <c r="EY3484" s="168"/>
      <c r="EZ3484" s="168"/>
      <c r="FA3484" s="168"/>
      <c r="FB3484" s="168"/>
      <c r="FC3484" s="168"/>
      <c r="FD3484" s="168"/>
    </row>
    <row r="3485" spans="1:160" s="5" customFormat="1" ht="24.9" customHeight="1" x14ac:dyDescent="0.3">
      <c r="A3485" s="263"/>
      <c r="B3485" s="263"/>
      <c r="C3485" s="265"/>
      <c r="D3485" s="511" t="s">
        <v>4</v>
      </c>
      <c r="E3485" s="512"/>
      <c r="F3485" s="513" t="s">
        <v>168</v>
      </c>
      <c r="G3485" s="514"/>
      <c r="H3485" s="514"/>
      <c r="I3485" s="515"/>
      <c r="J3485" s="516" t="s">
        <v>5</v>
      </c>
      <c r="K3485" s="512"/>
      <c r="L3485" s="513" t="s">
        <v>102</v>
      </c>
      <c r="M3485" s="514"/>
      <c r="N3485" s="514"/>
      <c r="O3485" s="514"/>
      <c r="P3485" s="515"/>
      <c r="Q3485" s="1" t="s">
        <v>6</v>
      </c>
      <c r="R3485" s="513" t="s">
        <v>36</v>
      </c>
      <c r="S3485" s="514"/>
      <c r="T3485" s="514"/>
      <c r="U3485" s="517"/>
      <c r="V3485" s="33"/>
      <c r="W3485" s="57"/>
      <c r="X3485" s="86"/>
      <c r="Y3485" s="33"/>
      <c r="Z3485" s="36"/>
      <c r="AA3485" s="36"/>
      <c r="AD3485" s="33"/>
      <c r="AG3485" s="33"/>
      <c r="AH3485" s="43"/>
      <c r="AI3485" s="43"/>
      <c r="AJ3485" s="43"/>
      <c r="AK3485" s="43"/>
      <c r="AL3485" s="43"/>
      <c r="AM3485" s="43"/>
      <c r="AN3485" s="43"/>
      <c r="AO3485" s="43"/>
      <c r="AP3485" s="43"/>
      <c r="AQ3485" s="43"/>
      <c r="AR3485" s="43"/>
      <c r="AS3485" s="43"/>
      <c r="AT3485" s="43"/>
      <c r="AU3485" s="44"/>
      <c r="AV3485" s="33"/>
      <c r="AW3485" s="33"/>
      <c r="AX3485" s="33"/>
      <c r="AZ3485" s="141"/>
      <c r="BE3485" s="168"/>
      <c r="BF3485" s="168"/>
      <c r="BG3485" s="168"/>
      <c r="BH3485" s="168"/>
      <c r="BI3485" s="168"/>
      <c r="BJ3485" s="168"/>
      <c r="BK3485" s="168"/>
      <c r="BL3485" s="168"/>
      <c r="BM3485" s="168"/>
      <c r="DK3485" s="168"/>
      <c r="DL3485" s="168"/>
      <c r="DM3485" s="168"/>
      <c r="DN3485" s="168"/>
      <c r="DO3485" s="168"/>
      <c r="DP3485" s="168"/>
      <c r="DQ3485" s="168"/>
      <c r="DR3485" s="168"/>
      <c r="DS3485" s="168"/>
      <c r="DT3485" s="168"/>
      <c r="DU3485" s="168"/>
      <c r="DV3485" s="168"/>
      <c r="DW3485" s="168"/>
      <c r="DX3485" s="168"/>
      <c r="DY3485" s="168"/>
      <c r="DZ3485" s="168"/>
      <c r="EA3485" s="168"/>
      <c r="EB3485" s="168"/>
      <c r="EC3485" s="168"/>
      <c r="ED3485" s="168"/>
      <c r="EE3485" s="168"/>
      <c r="EF3485" s="168"/>
      <c r="EG3485" s="168"/>
      <c r="EH3485" s="168"/>
      <c r="EI3485" s="168"/>
      <c r="EJ3485" s="168"/>
      <c r="EK3485" s="168"/>
      <c r="EL3485" s="168"/>
      <c r="EM3485" s="168"/>
      <c r="EN3485" s="168"/>
      <c r="EO3485" s="168"/>
      <c r="EP3485" s="168"/>
      <c r="EQ3485" s="168"/>
      <c r="ER3485" s="168"/>
      <c r="ES3485" s="168"/>
      <c r="ET3485" s="168"/>
      <c r="EU3485" s="168"/>
      <c r="EV3485" s="168"/>
      <c r="EW3485" s="168"/>
      <c r="EX3485" s="168"/>
      <c r="EY3485" s="168"/>
      <c r="EZ3485" s="168"/>
      <c r="FA3485" s="168"/>
      <c r="FB3485" s="168"/>
      <c r="FC3485" s="168"/>
      <c r="FD3485" s="168"/>
    </row>
    <row r="3486" spans="1:160" s="5" customFormat="1" ht="45" customHeight="1" thickBot="1" x14ac:dyDescent="0.35">
      <c r="A3486" s="263"/>
      <c r="B3486" s="263"/>
      <c r="C3486" s="265"/>
      <c r="D3486" s="518" t="s">
        <v>7</v>
      </c>
      <c r="E3486" s="519"/>
      <c r="F3486" s="520" t="s">
        <v>169</v>
      </c>
      <c r="G3486" s="521"/>
      <c r="H3486" s="521"/>
      <c r="I3486" s="521"/>
      <c r="J3486" s="521"/>
      <c r="K3486" s="521"/>
      <c r="L3486" s="521"/>
      <c r="M3486" s="521"/>
      <c r="N3486" s="521"/>
      <c r="O3486" s="521"/>
      <c r="P3486" s="521"/>
      <c r="Q3486" s="521"/>
      <c r="R3486" s="521"/>
      <c r="S3486" s="521"/>
      <c r="T3486" s="521"/>
      <c r="U3486" s="522"/>
      <c r="V3486" s="33"/>
      <c r="W3486" s="57"/>
      <c r="X3486" s="86"/>
      <c r="Y3486" s="33"/>
      <c r="Z3486" s="36"/>
      <c r="AA3486" s="36"/>
      <c r="AD3486" s="33"/>
      <c r="AG3486" s="33"/>
      <c r="AH3486" s="43"/>
      <c r="AI3486" s="43"/>
      <c r="AJ3486" s="43"/>
      <c r="AK3486" s="43"/>
      <c r="AL3486" s="43"/>
      <c r="AM3486" s="43"/>
      <c r="AN3486" s="43"/>
      <c r="AO3486" s="43"/>
      <c r="AP3486" s="43"/>
      <c r="AQ3486" s="43"/>
      <c r="AR3486" s="43"/>
      <c r="AS3486" s="43"/>
      <c r="AT3486" s="43"/>
      <c r="AU3486" s="44"/>
      <c r="AV3486" s="33"/>
      <c r="AW3486" s="33"/>
      <c r="AX3486" s="33"/>
      <c r="AZ3486" s="141"/>
      <c r="BE3486" s="168"/>
      <c r="BF3486" s="168"/>
      <c r="BG3486" s="168"/>
      <c r="BH3486" s="168"/>
      <c r="BI3486" s="168"/>
      <c r="BJ3486" s="168"/>
      <c r="BK3486" s="168"/>
      <c r="BL3486" s="168"/>
      <c r="BM3486" s="168"/>
      <c r="DK3486" s="168"/>
      <c r="DL3486" s="168"/>
      <c r="DM3486" s="168"/>
      <c r="DN3486" s="168"/>
      <c r="DO3486" s="168"/>
      <c r="DP3486" s="168"/>
      <c r="DQ3486" s="168"/>
      <c r="DR3486" s="168"/>
      <c r="DS3486" s="168"/>
      <c r="DT3486" s="168"/>
      <c r="DU3486" s="168"/>
      <c r="DV3486" s="168"/>
      <c r="DW3486" s="168"/>
      <c r="DX3486" s="168"/>
      <c r="DY3486" s="168"/>
      <c r="DZ3486" s="168"/>
      <c r="EA3486" s="168"/>
      <c r="EB3486" s="168"/>
      <c r="EC3486" s="168"/>
      <c r="ED3486" s="168"/>
      <c r="EE3486" s="168"/>
      <c r="EF3486" s="168"/>
      <c r="EG3486" s="168"/>
      <c r="EH3486" s="168"/>
      <c r="EI3486" s="168"/>
      <c r="EJ3486" s="168"/>
      <c r="EK3486" s="168"/>
      <c r="EL3486" s="168"/>
      <c r="EM3486" s="168"/>
      <c r="EN3486" s="168"/>
      <c r="EO3486" s="168"/>
      <c r="EP3486" s="168"/>
      <c r="EQ3486" s="168"/>
      <c r="ER3486" s="168"/>
      <c r="ES3486" s="168"/>
      <c r="ET3486" s="168"/>
      <c r="EU3486" s="168"/>
      <c r="EV3486" s="168"/>
      <c r="EW3486" s="168"/>
      <c r="EX3486" s="168"/>
      <c r="EY3486" s="168"/>
      <c r="EZ3486" s="168"/>
      <c r="FA3486" s="168"/>
      <c r="FB3486" s="168"/>
      <c r="FC3486" s="168"/>
      <c r="FD3486" s="168"/>
    </row>
    <row r="3487" spans="1:160" s="5" customFormat="1" ht="5.0999999999999996" customHeight="1" thickBot="1" x14ac:dyDescent="0.35">
      <c r="A3487" s="263"/>
      <c r="B3487" s="263"/>
      <c r="C3487" s="265"/>
      <c r="D3487" s="523"/>
      <c r="E3487" s="523"/>
      <c r="F3487" s="523"/>
      <c r="G3487" s="523"/>
      <c r="H3487" s="523"/>
      <c r="I3487" s="523"/>
      <c r="J3487" s="523"/>
      <c r="K3487" s="523"/>
      <c r="L3487" s="523"/>
      <c r="M3487" s="523"/>
      <c r="N3487" s="523"/>
      <c r="O3487" s="523"/>
      <c r="P3487" s="523"/>
      <c r="Q3487" s="523"/>
      <c r="R3487" s="523"/>
      <c r="S3487" s="523"/>
      <c r="T3487" s="523"/>
      <c r="U3487" s="523"/>
      <c r="V3487" s="33"/>
      <c r="W3487" s="57"/>
      <c r="X3487" s="86"/>
      <c r="Y3487" s="33"/>
      <c r="Z3487" s="36"/>
      <c r="AA3487" s="36"/>
      <c r="AD3487" s="33"/>
      <c r="AG3487" s="33"/>
      <c r="AH3487" s="43"/>
      <c r="AI3487" s="43"/>
      <c r="AJ3487" s="43"/>
      <c r="AK3487" s="43"/>
      <c r="AL3487" s="43"/>
      <c r="AM3487" s="43"/>
      <c r="AN3487" s="43"/>
      <c r="AO3487" s="43"/>
      <c r="AP3487" s="43"/>
      <c r="AQ3487" s="43"/>
      <c r="AR3487" s="43"/>
      <c r="AS3487" s="43"/>
      <c r="AT3487" s="43"/>
      <c r="AU3487" s="44"/>
      <c r="AV3487" s="33"/>
      <c r="AW3487" s="33"/>
      <c r="AX3487" s="33"/>
      <c r="AZ3487" s="141"/>
      <c r="BE3487" s="168"/>
      <c r="BF3487" s="168"/>
      <c r="BG3487" s="168"/>
      <c r="BH3487" s="168"/>
      <c r="BI3487" s="168"/>
      <c r="BJ3487" s="168"/>
      <c r="BK3487" s="168"/>
      <c r="BL3487" s="168"/>
      <c r="BM3487" s="168"/>
      <c r="DK3487" s="168"/>
      <c r="DL3487" s="168"/>
      <c r="DM3487" s="168"/>
      <c r="DN3487" s="168"/>
      <c r="DO3487" s="168"/>
      <c r="DP3487" s="168"/>
      <c r="DQ3487" s="168"/>
      <c r="DR3487" s="168"/>
      <c r="DS3487" s="168"/>
      <c r="DT3487" s="168"/>
      <c r="DU3487" s="168"/>
      <c r="DV3487" s="168"/>
      <c r="DW3487" s="168"/>
      <c r="DX3487" s="168"/>
      <c r="DY3487" s="168"/>
      <c r="DZ3487" s="168"/>
      <c r="EA3487" s="168"/>
      <c r="EB3487" s="168"/>
      <c r="EC3487" s="168"/>
      <c r="ED3487" s="168"/>
      <c r="EE3487" s="168"/>
      <c r="EF3487" s="168"/>
      <c r="EG3487" s="168"/>
      <c r="EH3487" s="168"/>
      <c r="EI3487" s="168"/>
      <c r="EJ3487" s="168"/>
      <c r="EK3487" s="168"/>
      <c r="EL3487" s="168"/>
      <c r="EM3487" s="168"/>
      <c r="EN3487" s="168"/>
      <c r="EO3487" s="168"/>
      <c r="EP3487" s="168"/>
      <c r="EQ3487" s="168"/>
      <c r="ER3487" s="168"/>
      <c r="ES3487" s="168"/>
      <c r="ET3487" s="168"/>
      <c r="EU3487" s="168"/>
      <c r="EV3487" s="168"/>
      <c r="EW3487" s="168"/>
      <c r="EX3487" s="168"/>
      <c r="EY3487" s="168"/>
      <c r="EZ3487" s="168"/>
      <c r="FA3487" s="168"/>
      <c r="FB3487" s="168"/>
      <c r="FC3487" s="168"/>
      <c r="FD3487" s="168"/>
    </row>
    <row r="3488" spans="1:160" s="5" customFormat="1" ht="24.9" customHeight="1" thickBot="1" x14ac:dyDescent="0.35">
      <c r="A3488" s="263"/>
      <c r="B3488" s="263"/>
      <c r="C3488" s="265"/>
      <c r="D3488" s="2" t="s">
        <v>103</v>
      </c>
      <c r="E3488" s="98" t="s">
        <v>106</v>
      </c>
      <c r="F3488" s="455" t="s">
        <v>104</v>
      </c>
      <c r="G3488" s="524"/>
      <c r="H3488" s="456"/>
      <c r="I3488" s="525">
        <v>44058</v>
      </c>
      <c r="J3488" s="526"/>
      <c r="K3488" s="526"/>
      <c r="L3488" s="526"/>
      <c r="M3488" s="526"/>
      <c r="N3488" s="527"/>
      <c r="O3488" s="3" t="s">
        <v>8</v>
      </c>
      <c r="P3488" s="449" t="s">
        <v>24</v>
      </c>
      <c r="Q3488" s="450"/>
      <c r="R3488" s="450"/>
      <c r="S3488" s="450"/>
      <c r="T3488" s="450"/>
      <c r="U3488" s="528"/>
      <c r="V3488" s="33"/>
      <c r="W3488" s="57"/>
      <c r="X3488" s="86"/>
      <c r="Y3488" s="33"/>
      <c r="Z3488" s="36"/>
      <c r="AA3488" s="36"/>
      <c r="AD3488" s="33"/>
      <c r="AG3488" s="33"/>
      <c r="AH3488" s="43"/>
      <c r="AI3488" s="43"/>
      <c r="AJ3488" s="43"/>
      <c r="AK3488" s="43"/>
      <c r="AL3488" s="43"/>
      <c r="AM3488" s="43"/>
      <c r="AN3488" s="43"/>
      <c r="AO3488" s="43"/>
      <c r="AP3488" s="43"/>
      <c r="AQ3488" s="43"/>
      <c r="AR3488" s="43"/>
      <c r="AS3488" s="43"/>
      <c r="AT3488" s="43"/>
      <c r="AU3488" s="44"/>
      <c r="AV3488" s="33"/>
      <c r="AW3488" s="33"/>
      <c r="AX3488" s="33"/>
      <c r="AZ3488" s="141"/>
      <c r="BE3488" s="168"/>
      <c r="BF3488" s="168"/>
      <c r="BG3488" s="168"/>
      <c r="BH3488" s="168"/>
      <c r="BI3488" s="168"/>
      <c r="BJ3488" s="168"/>
      <c r="BK3488" s="168"/>
      <c r="BL3488" s="168"/>
      <c r="BM3488" s="168"/>
      <c r="DK3488" s="168"/>
      <c r="DL3488" s="168"/>
      <c r="DM3488" s="168"/>
      <c r="DN3488" s="168"/>
      <c r="DO3488" s="168"/>
      <c r="DP3488" s="168"/>
      <c r="DQ3488" s="168"/>
      <c r="DR3488" s="168"/>
      <c r="DS3488" s="168"/>
      <c r="DT3488" s="168"/>
      <c r="DU3488" s="168"/>
      <c r="DV3488" s="168"/>
      <c r="DW3488" s="168"/>
      <c r="DX3488" s="168"/>
      <c r="DY3488" s="168"/>
      <c r="DZ3488" s="168"/>
      <c r="EA3488" s="168"/>
      <c r="EB3488" s="168"/>
      <c r="EC3488" s="168"/>
      <c r="ED3488" s="168"/>
      <c r="EE3488" s="168"/>
      <c r="EF3488" s="168"/>
      <c r="EG3488" s="168"/>
      <c r="EH3488" s="168"/>
      <c r="EI3488" s="168"/>
      <c r="EJ3488" s="168"/>
      <c r="EK3488" s="168"/>
      <c r="EL3488" s="168"/>
      <c r="EM3488" s="168"/>
      <c r="EN3488" s="168"/>
      <c r="EO3488" s="168"/>
      <c r="EP3488" s="168"/>
      <c r="EQ3488" s="168"/>
      <c r="ER3488" s="168"/>
      <c r="ES3488" s="168"/>
      <c r="ET3488" s="168"/>
      <c r="EU3488" s="168"/>
      <c r="EV3488" s="168"/>
      <c r="EW3488" s="168"/>
      <c r="EX3488" s="168"/>
      <c r="EY3488" s="168"/>
      <c r="EZ3488" s="168"/>
      <c r="FA3488" s="168"/>
      <c r="FB3488" s="168"/>
      <c r="FC3488" s="168"/>
      <c r="FD3488" s="168"/>
    </row>
    <row r="3489" spans="1:160" s="5" customFormat="1" ht="5.0999999999999996" customHeight="1" thickBot="1" x14ac:dyDescent="0.35">
      <c r="A3489" s="263"/>
      <c r="B3489" s="263"/>
      <c r="C3489" s="265"/>
      <c r="D3489" s="100"/>
      <c r="E3489" s="100"/>
      <c r="F3489" s="100"/>
      <c r="G3489" s="100"/>
      <c r="H3489" s="100"/>
      <c r="I3489" s="100"/>
      <c r="J3489" s="100"/>
      <c r="K3489" s="100"/>
      <c r="L3489" s="100"/>
      <c r="M3489" s="100"/>
      <c r="N3489" s="100"/>
      <c r="O3489" s="100"/>
      <c r="P3489" s="100"/>
      <c r="Q3489" s="100"/>
      <c r="R3489" s="100"/>
      <c r="S3489" s="100"/>
      <c r="T3489" s="100"/>
      <c r="U3489" s="100"/>
      <c r="V3489" s="33"/>
      <c r="W3489" s="57"/>
      <c r="X3489" s="86"/>
      <c r="Y3489" s="33"/>
      <c r="Z3489" s="36"/>
      <c r="AA3489" s="36"/>
      <c r="AD3489" s="33"/>
      <c r="AG3489" s="33"/>
      <c r="AH3489" s="43"/>
      <c r="AI3489" s="43"/>
      <c r="AJ3489" s="43"/>
      <c r="AK3489" s="43"/>
      <c r="AL3489" s="43"/>
      <c r="AM3489" s="43"/>
      <c r="AN3489" s="43"/>
      <c r="AO3489" s="43"/>
      <c r="AP3489" s="43"/>
      <c r="AQ3489" s="43"/>
      <c r="AR3489" s="43"/>
      <c r="AS3489" s="43"/>
      <c r="AT3489" s="43"/>
      <c r="AU3489" s="44"/>
      <c r="AV3489" s="33"/>
      <c r="AW3489" s="33"/>
      <c r="AX3489" s="33"/>
      <c r="AZ3489" s="141"/>
      <c r="BE3489" s="168"/>
      <c r="BF3489" s="168"/>
      <c r="BG3489" s="168"/>
      <c r="BH3489" s="168"/>
      <c r="BI3489" s="168"/>
      <c r="BJ3489" s="168"/>
      <c r="BK3489" s="168"/>
      <c r="BL3489" s="168"/>
      <c r="BM3489" s="168"/>
      <c r="DK3489" s="168"/>
      <c r="DL3489" s="168"/>
      <c r="DM3489" s="168"/>
      <c r="DN3489" s="168"/>
      <c r="DO3489" s="168"/>
      <c r="DP3489" s="168"/>
      <c r="DQ3489" s="168"/>
      <c r="DR3489" s="168"/>
      <c r="DS3489" s="168"/>
      <c r="DT3489" s="168"/>
      <c r="DU3489" s="168"/>
      <c r="DV3489" s="168"/>
      <c r="DW3489" s="168"/>
      <c r="DX3489" s="168"/>
      <c r="DY3489" s="168"/>
      <c r="DZ3489" s="168"/>
      <c r="EA3489" s="168"/>
      <c r="EB3489" s="168"/>
      <c r="EC3489" s="168"/>
      <c r="ED3489" s="168"/>
      <c r="EE3489" s="168"/>
      <c r="EF3489" s="168"/>
      <c r="EG3489" s="168"/>
      <c r="EH3489" s="168"/>
      <c r="EI3489" s="168"/>
      <c r="EJ3489" s="168"/>
      <c r="EK3489" s="168"/>
      <c r="EL3489" s="168"/>
      <c r="EM3489" s="168"/>
      <c r="EN3489" s="168"/>
      <c r="EO3489" s="168"/>
      <c r="EP3489" s="168"/>
      <c r="EQ3489" s="168"/>
      <c r="ER3489" s="168"/>
      <c r="ES3489" s="168"/>
      <c r="ET3489" s="168"/>
      <c r="EU3489" s="168"/>
      <c r="EV3489" s="168"/>
      <c r="EW3489" s="168"/>
      <c r="EX3489" s="168"/>
      <c r="EY3489" s="168"/>
      <c r="EZ3489" s="168"/>
      <c r="FA3489" s="168"/>
      <c r="FB3489" s="168"/>
      <c r="FC3489" s="168"/>
      <c r="FD3489" s="168"/>
    </row>
    <row r="3490" spans="1:160" s="5" customFormat="1" ht="24.9" customHeight="1" thickBot="1" x14ac:dyDescent="0.35">
      <c r="A3490" s="263"/>
      <c r="B3490" s="263"/>
      <c r="C3490" s="265"/>
      <c r="D3490" s="2" t="s">
        <v>31</v>
      </c>
      <c r="E3490" s="449"/>
      <c r="F3490" s="450"/>
      <c r="G3490" s="450"/>
      <c r="H3490" s="450"/>
      <c r="I3490" s="450"/>
      <c r="J3490" s="451"/>
      <c r="K3490" s="19" t="s">
        <v>105</v>
      </c>
      <c r="L3490" s="452"/>
      <c r="M3490" s="452"/>
      <c r="N3490" s="452"/>
      <c r="O3490" s="452"/>
      <c r="P3490" s="452"/>
      <c r="Q3490" s="452"/>
      <c r="R3490" s="452"/>
      <c r="S3490" s="452"/>
      <c r="T3490" s="452"/>
      <c r="U3490" s="453"/>
      <c r="V3490" s="33"/>
      <c r="W3490" s="57"/>
      <c r="X3490" s="86"/>
      <c r="Y3490" s="33"/>
      <c r="Z3490" s="36"/>
      <c r="AA3490" s="36"/>
      <c r="AD3490" s="33"/>
      <c r="AG3490" s="33"/>
      <c r="AH3490" s="43"/>
      <c r="AI3490" s="43"/>
      <c r="AJ3490" s="43"/>
      <c r="AK3490" s="43"/>
      <c r="AL3490" s="43"/>
      <c r="AM3490" s="43"/>
      <c r="AN3490" s="43"/>
      <c r="AO3490" s="43"/>
      <c r="AP3490" s="43"/>
      <c r="AQ3490" s="43"/>
      <c r="AR3490" s="43"/>
      <c r="AS3490" s="43"/>
      <c r="AT3490" s="43"/>
      <c r="AU3490" s="44"/>
      <c r="AV3490" s="33"/>
      <c r="AW3490" s="33"/>
      <c r="AX3490" s="33"/>
      <c r="AZ3490" s="141"/>
      <c r="BE3490" s="168"/>
      <c r="BF3490" s="168"/>
      <c r="BG3490" s="168"/>
      <c r="BH3490" s="168"/>
      <c r="BI3490" s="168"/>
      <c r="BJ3490" s="168"/>
      <c r="BK3490" s="168"/>
      <c r="BL3490" s="168"/>
      <c r="BM3490" s="168"/>
      <c r="DK3490" s="168"/>
      <c r="DL3490" s="168"/>
      <c r="DM3490" s="168"/>
      <c r="DN3490" s="168"/>
      <c r="DO3490" s="168"/>
      <c r="DP3490" s="168"/>
      <c r="DQ3490" s="168"/>
      <c r="DR3490" s="168"/>
      <c r="DS3490" s="168"/>
      <c r="DT3490" s="168"/>
      <c r="DU3490" s="168"/>
      <c r="DV3490" s="168"/>
      <c r="DW3490" s="168"/>
      <c r="DX3490" s="168"/>
      <c r="DY3490" s="168"/>
      <c r="DZ3490" s="168"/>
      <c r="EA3490" s="168"/>
      <c r="EB3490" s="168"/>
      <c r="EC3490" s="168"/>
      <c r="ED3490" s="168"/>
      <c r="EE3490" s="168"/>
      <c r="EF3490" s="168"/>
      <c r="EG3490" s="168"/>
      <c r="EH3490" s="168"/>
      <c r="EI3490" s="168"/>
      <c r="EJ3490" s="168"/>
      <c r="EK3490" s="168"/>
      <c r="EL3490" s="168"/>
      <c r="EM3490" s="168"/>
      <c r="EN3490" s="168"/>
      <c r="EO3490" s="168"/>
      <c r="EP3490" s="168"/>
      <c r="EQ3490" s="168"/>
      <c r="ER3490" s="168"/>
      <c r="ES3490" s="168"/>
      <c r="ET3490" s="168"/>
      <c r="EU3490" s="168"/>
      <c r="EV3490" s="168"/>
      <c r="EW3490" s="168"/>
      <c r="EX3490" s="168"/>
      <c r="EY3490" s="168"/>
      <c r="EZ3490" s="168"/>
      <c r="FA3490" s="168"/>
      <c r="FB3490" s="168"/>
      <c r="FC3490" s="168"/>
      <c r="FD3490" s="168"/>
    </row>
    <row r="3491" spans="1:160" s="5" customFormat="1" ht="5.0999999999999996" customHeight="1" thickBot="1" x14ac:dyDescent="0.35">
      <c r="A3491" s="263"/>
      <c r="B3491" s="263"/>
      <c r="C3491" s="265"/>
      <c r="D3491" s="454"/>
      <c r="E3491" s="454"/>
      <c r="F3491" s="454"/>
      <c r="G3491" s="454"/>
      <c r="H3491" s="454"/>
      <c r="I3491" s="454"/>
      <c r="J3491" s="454"/>
      <c r="K3491" s="454"/>
      <c r="L3491" s="454"/>
      <c r="M3491" s="454"/>
      <c r="N3491" s="454"/>
      <c r="O3491" s="454"/>
      <c r="P3491" s="454"/>
      <c r="Q3491" s="454"/>
      <c r="R3491" s="454"/>
      <c r="S3491" s="454"/>
      <c r="T3491" s="454"/>
      <c r="U3491" s="454"/>
      <c r="V3491" s="33"/>
      <c r="W3491" s="57"/>
      <c r="X3491" s="86"/>
      <c r="Y3491" s="33"/>
      <c r="Z3491" s="36"/>
      <c r="AA3491" s="36"/>
      <c r="AD3491" s="33"/>
      <c r="AG3491" s="33"/>
      <c r="AH3491" s="43"/>
      <c r="AI3491" s="43"/>
      <c r="AJ3491" s="43"/>
      <c r="AK3491" s="43"/>
      <c r="AL3491" s="43"/>
      <c r="AM3491" s="43"/>
      <c r="AN3491" s="43"/>
      <c r="AO3491" s="43"/>
      <c r="AP3491" s="43"/>
      <c r="AQ3491" s="43"/>
      <c r="AR3491" s="43"/>
      <c r="AS3491" s="43"/>
      <c r="AT3491" s="43"/>
      <c r="AU3491" s="44"/>
      <c r="AV3491" s="33"/>
      <c r="AW3491" s="33"/>
      <c r="AX3491" s="33"/>
      <c r="AZ3491" s="141"/>
      <c r="BE3491" s="168"/>
      <c r="BF3491" s="168"/>
      <c r="BG3491" s="168"/>
      <c r="BH3491" s="168"/>
      <c r="BI3491" s="168"/>
      <c r="BJ3491" s="168"/>
      <c r="BK3491" s="168"/>
      <c r="BL3491" s="168"/>
      <c r="BM3491" s="168"/>
      <c r="DK3491" s="168"/>
      <c r="DL3491" s="168"/>
      <c r="DM3491" s="168"/>
      <c r="DN3491" s="168"/>
      <c r="DO3491" s="168"/>
      <c r="DP3491" s="168"/>
      <c r="DQ3491" s="168"/>
      <c r="DR3491" s="168"/>
      <c r="DS3491" s="168"/>
      <c r="DT3491" s="168"/>
      <c r="DU3491" s="168"/>
      <c r="DV3491" s="168"/>
      <c r="DW3491" s="168"/>
      <c r="DX3491" s="168"/>
      <c r="DY3491" s="168"/>
      <c r="DZ3491" s="168"/>
      <c r="EA3491" s="168"/>
      <c r="EB3491" s="168"/>
      <c r="EC3491" s="168"/>
      <c r="ED3491" s="168"/>
      <c r="EE3491" s="168"/>
      <c r="EF3491" s="168"/>
      <c r="EG3491" s="168"/>
      <c r="EH3491" s="168"/>
      <c r="EI3491" s="168"/>
      <c r="EJ3491" s="168"/>
      <c r="EK3491" s="168"/>
      <c r="EL3491" s="168"/>
      <c r="EM3491" s="168"/>
      <c r="EN3491" s="168"/>
      <c r="EO3491" s="168"/>
      <c r="EP3491" s="168"/>
      <c r="EQ3491" s="168"/>
      <c r="ER3491" s="168"/>
      <c r="ES3491" s="168"/>
      <c r="ET3491" s="168"/>
      <c r="EU3491" s="168"/>
      <c r="EV3491" s="168"/>
      <c r="EW3491" s="168"/>
      <c r="EX3491" s="168"/>
      <c r="EY3491" s="168"/>
      <c r="EZ3491" s="168"/>
      <c r="FA3491" s="168"/>
      <c r="FB3491" s="168"/>
      <c r="FC3491" s="168"/>
      <c r="FD3491" s="168"/>
    </row>
    <row r="3492" spans="1:160" s="5" customFormat="1" ht="45" customHeight="1" thickBot="1" x14ac:dyDescent="0.35">
      <c r="A3492" s="263" t="str">
        <f>+E3492</f>
        <v>NP 11</v>
      </c>
      <c r="B3492" s="264">
        <f>+U3516</f>
        <v>0</v>
      </c>
      <c r="C3492" s="265">
        <v>64</v>
      </c>
      <c r="D3492" s="165" t="s">
        <v>9</v>
      </c>
      <c r="E3492" s="180" t="s">
        <v>93</v>
      </c>
      <c r="F3492" s="455" t="s">
        <v>29</v>
      </c>
      <c r="G3492" s="456"/>
      <c r="H3492" s="532" t="s">
        <v>179</v>
      </c>
      <c r="I3492" s="457"/>
      <c r="J3492" s="457"/>
      <c r="K3492" s="457"/>
      <c r="L3492" s="457"/>
      <c r="M3492" s="458"/>
      <c r="N3492" s="459" t="s">
        <v>32</v>
      </c>
      <c r="O3492" s="460"/>
      <c r="P3492" s="461"/>
      <c r="Q3492" s="462" t="s">
        <v>10</v>
      </c>
      <c r="R3492" s="463"/>
      <c r="S3492" s="463"/>
      <c r="T3492" s="463"/>
      <c r="U3492" s="464"/>
      <c r="V3492" s="33"/>
      <c r="W3492" s="57"/>
      <c r="X3492" s="86"/>
      <c r="Y3492" s="33"/>
      <c r="Z3492" s="38"/>
      <c r="AA3492" s="38"/>
      <c r="AD3492" s="33"/>
      <c r="AG3492" s="33"/>
      <c r="AH3492" s="43"/>
      <c r="AI3492" s="43"/>
      <c r="AJ3492" s="43"/>
      <c r="AK3492" s="43"/>
      <c r="AL3492" s="43"/>
      <c r="AM3492" s="43"/>
      <c r="AN3492" s="43"/>
      <c r="AO3492" s="43"/>
      <c r="AP3492" s="43"/>
      <c r="AQ3492" s="43"/>
      <c r="AR3492" s="43"/>
      <c r="AS3492" s="43"/>
      <c r="AT3492" s="43"/>
      <c r="AU3492" s="44"/>
      <c r="AV3492" s="33"/>
      <c r="AW3492" s="33"/>
      <c r="AX3492" s="33"/>
      <c r="AZ3492" s="141"/>
      <c r="BE3492" s="168"/>
      <c r="BF3492" s="168"/>
      <c r="BG3492" s="168"/>
      <c r="BH3492" s="168"/>
      <c r="BI3492" s="168"/>
      <c r="BJ3492" s="168"/>
      <c r="BK3492" s="168"/>
      <c r="BL3492" s="168"/>
      <c r="BM3492" s="168"/>
      <c r="DK3492" s="168"/>
      <c r="DL3492" s="168"/>
      <c r="DM3492" s="168"/>
      <c r="DN3492" s="168"/>
      <c r="DO3492" s="168"/>
      <c r="DP3492" s="168"/>
      <c r="DQ3492" s="168"/>
      <c r="DR3492" s="168"/>
      <c r="DS3492" s="168"/>
      <c r="DT3492" s="168"/>
      <c r="DU3492" s="168"/>
      <c r="DV3492" s="168"/>
      <c r="DW3492" s="168"/>
      <c r="DX3492" s="168"/>
      <c r="DY3492" s="168"/>
      <c r="DZ3492" s="168"/>
      <c r="EA3492" s="168"/>
      <c r="EB3492" s="168"/>
      <c r="EC3492" s="168"/>
      <c r="ED3492" s="168"/>
      <c r="EE3492" s="168"/>
      <c r="EF3492" s="168"/>
      <c r="EG3492" s="168"/>
      <c r="EH3492" s="168"/>
      <c r="EI3492" s="168"/>
      <c r="EJ3492" s="168"/>
      <c r="EK3492" s="168"/>
      <c r="EL3492" s="168"/>
      <c r="EM3492" s="168"/>
      <c r="EN3492" s="168"/>
      <c r="EO3492" s="168"/>
      <c r="EP3492" s="168"/>
      <c r="EQ3492" s="168"/>
      <c r="ER3492" s="168"/>
      <c r="ES3492" s="168"/>
      <c r="ET3492" s="168"/>
      <c r="EU3492" s="168"/>
      <c r="EV3492" s="168"/>
      <c r="EW3492" s="168"/>
      <c r="EX3492" s="168"/>
      <c r="EY3492" s="168"/>
      <c r="EZ3492" s="168"/>
      <c r="FA3492" s="168"/>
      <c r="FB3492" s="168"/>
      <c r="FC3492" s="168"/>
      <c r="FD3492" s="168"/>
    </row>
    <row r="3493" spans="1:160" s="5" customFormat="1" ht="5.0999999999999996" customHeight="1" thickBot="1" x14ac:dyDescent="0.35">
      <c r="A3493" s="263"/>
      <c r="B3493" s="263"/>
      <c r="C3493" s="265"/>
      <c r="D3493" s="428"/>
      <c r="E3493" s="428"/>
      <c r="F3493" s="428"/>
      <c r="G3493" s="428"/>
      <c r="H3493" s="428"/>
      <c r="I3493" s="428"/>
      <c r="J3493" s="428"/>
      <c r="K3493" s="428"/>
      <c r="L3493" s="428"/>
      <c r="M3493" s="428"/>
      <c r="N3493" s="454"/>
      <c r="O3493" s="454"/>
      <c r="P3493" s="454"/>
      <c r="Q3493" s="454"/>
      <c r="R3493" s="454"/>
      <c r="S3493" s="454"/>
      <c r="T3493" s="454"/>
      <c r="U3493" s="454"/>
      <c r="V3493" s="33"/>
      <c r="W3493" s="57"/>
      <c r="X3493" s="86"/>
      <c r="Y3493" s="33"/>
      <c r="Z3493" s="76"/>
      <c r="AA3493" s="76"/>
      <c r="AD3493" s="33"/>
      <c r="AG3493" s="33"/>
      <c r="AH3493" s="43"/>
      <c r="AI3493" s="43"/>
      <c r="AJ3493" s="43"/>
      <c r="AK3493" s="43"/>
      <c r="AL3493" s="43"/>
      <c r="AM3493" s="43"/>
      <c r="AN3493" s="43"/>
      <c r="AO3493" s="43"/>
      <c r="AP3493" s="43"/>
      <c r="AQ3493" s="43"/>
      <c r="AR3493" s="43"/>
      <c r="AS3493" s="43"/>
      <c r="AT3493" s="43"/>
      <c r="AU3493" s="44"/>
      <c r="AV3493" s="33"/>
      <c r="AW3493" s="33"/>
      <c r="AX3493" s="33"/>
      <c r="AZ3493" s="141"/>
      <c r="BE3493" s="168"/>
      <c r="BF3493" s="168"/>
      <c r="BG3493" s="168"/>
      <c r="BH3493" s="168"/>
      <c r="BI3493" s="168"/>
      <c r="BJ3493" s="168"/>
      <c r="BK3493" s="168"/>
      <c r="BL3493" s="168"/>
      <c r="BM3493" s="168"/>
      <c r="DK3493" s="168"/>
      <c r="DL3493" s="168"/>
      <c r="DM3493" s="168"/>
      <c r="DN3493" s="168"/>
      <c r="DO3493" s="168"/>
      <c r="DP3493" s="168"/>
      <c r="DQ3493" s="168"/>
      <c r="DR3493" s="168"/>
      <c r="DS3493" s="168"/>
      <c r="DT3493" s="168"/>
      <c r="DU3493" s="168"/>
      <c r="DV3493" s="168"/>
      <c r="DW3493" s="168"/>
      <c r="DX3493" s="168"/>
      <c r="DY3493" s="168"/>
      <c r="DZ3493" s="168"/>
      <c r="EA3493" s="168"/>
      <c r="EB3493" s="168"/>
      <c r="EC3493" s="168"/>
      <c r="ED3493" s="168"/>
      <c r="EE3493" s="168"/>
      <c r="EF3493" s="168"/>
      <c r="EG3493" s="168"/>
      <c r="EH3493" s="168"/>
      <c r="EI3493" s="168"/>
      <c r="EJ3493" s="168"/>
      <c r="EK3493" s="168"/>
      <c r="EL3493" s="168"/>
      <c r="EM3493" s="168"/>
      <c r="EN3493" s="168"/>
      <c r="EO3493" s="168"/>
      <c r="EP3493" s="168"/>
      <c r="EQ3493" s="168"/>
      <c r="ER3493" s="168"/>
      <c r="ES3493" s="168"/>
      <c r="ET3493" s="168"/>
      <c r="EU3493" s="168"/>
      <c r="EV3493" s="168"/>
      <c r="EW3493" s="168"/>
      <c r="EX3493" s="168"/>
      <c r="EY3493" s="168"/>
      <c r="EZ3493" s="168"/>
      <c r="FA3493" s="168"/>
      <c r="FB3493" s="168"/>
      <c r="FC3493" s="168"/>
      <c r="FD3493" s="168"/>
    </row>
    <row r="3494" spans="1:160" s="5" customFormat="1" ht="24.9" customHeight="1" x14ac:dyDescent="0.3">
      <c r="A3494" s="263"/>
      <c r="B3494" s="263"/>
      <c r="C3494" s="265"/>
      <c r="D3494" s="465" t="s">
        <v>30</v>
      </c>
      <c r="E3494" s="466"/>
      <c r="F3494" s="466"/>
      <c r="G3494" s="466"/>
      <c r="H3494" s="466"/>
      <c r="I3494" s="466"/>
      <c r="J3494" s="466"/>
      <c r="K3494" s="466"/>
      <c r="L3494" s="466"/>
      <c r="M3494" s="467"/>
      <c r="N3494" s="468" t="s">
        <v>11</v>
      </c>
      <c r="O3494" s="470" t="s">
        <v>12</v>
      </c>
      <c r="P3494" s="471"/>
      <c r="Q3494" s="474" t="s">
        <v>13</v>
      </c>
      <c r="R3494" s="475"/>
      <c r="S3494" s="476"/>
      <c r="T3494" s="477" t="s">
        <v>27</v>
      </c>
      <c r="U3494" s="479" t="s">
        <v>28</v>
      </c>
      <c r="V3494" s="33"/>
      <c r="W3494" s="57"/>
      <c r="X3494" s="86"/>
      <c r="Y3494" s="33"/>
      <c r="Z3494" s="76"/>
      <c r="AA3494" s="76"/>
      <c r="AD3494" s="33"/>
      <c r="AG3494" s="33"/>
      <c r="AH3494" s="43"/>
      <c r="AI3494" s="43"/>
      <c r="AJ3494" s="43"/>
      <c r="AK3494" s="43"/>
      <c r="AL3494" s="43"/>
      <c r="AM3494" s="43"/>
      <c r="AN3494" s="43"/>
      <c r="AO3494" s="43"/>
      <c r="AP3494" s="43"/>
      <c r="AQ3494" s="43"/>
      <c r="AR3494" s="43"/>
      <c r="AS3494" s="43"/>
      <c r="AT3494" s="43"/>
      <c r="AU3494" s="44"/>
      <c r="AV3494" s="33"/>
      <c r="AW3494" s="33"/>
      <c r="AX3494" s="33"/>
      <c r="AZ3494" s="141"/>
      <c r="BE3494" s="168"/>
      <c r="BF3494" s="168"/>
      <c r="BG3494" s="168"/>
      <c r="BH3494" s="168"/>
      <c r="BI3494" s="168"/>
      <c r="BJ3494" s="168"/>
      <c r="BK3494" s="168"/>
      <c r="BL3494" s="168"/>
      <c r="BM3494" s="168"/>
      <c r="DK3494" s="168"/>
      <c r="DL3494" s="168"/>
      <c r="DM3494" s="168"/>
      <c r="DN3494" s="168"/>
      <c r="DO3494" s="168"/>
      <c r="DP3494" s="168"/>
      <c r="DQ3494" s="168"/>
      <c r="DR3494" s="168"/>
      <c r="DS3494" s="168"/>
      <c r="DT3494" s="168"/>
      <c r="DU3494" s="168"/>
      <c r="DV3494" s="168"/>
      <c r="DW3494" s="168"/>
      <c r="DX3494" s="168"/>
      <c r="DY3494" s="168"/>
      <c r="DZ3494" s="168"/>
      <c r="EA3494" s="168"/>
      <c r="EB3494" s="168"/>
      <c r="EC3494" s="168"/>
      <c r="ED3494" s="168"/>
      <c r="EE3494" s="168"/>
      <c r="EF3494" s="168"/>
      <c r="EG3494" s="168"/>
      <c r="EH3494" s="168"/>
      <c r="EI3494" s="168"/>
      <c r="EJ3494" s="168"/>
      <c r="EK3494" s="168"/>
      <c r="EL3494" s="168"/>
      <c r="EM3494" s="168"/>
      <c r="EN3494" s="168"/>
      <c r="EO3494" s="168"/>
      <c r="EP3494" s="168"/>
      <c r="EQ3494" s="168"/>
      <c r="ER3494" s="168"/>
      <c r="ES3494" s="168"/>
      <c r="ET3494" s="168"/>
      <c r="EU3494" s="168"/>
      <c r="EV3494" s="168"/>
      <c r="EW3494" s="168"/>
      <c r="EX3494" s="168"/>
      <c r="EY3494" s="168"/>
      <c r="EZ3494" s="168"/>
      <c r="FA3494" s="168"/>
      <c r="FB3494" s="168"/>
      <c r="FC3494" s="168"/>
      <c r="FD3494" s="168"/>
    </row>
    <row r="3495" spans="1:160" s="5" customFormat="1" ht="24.9" customHeight="1" x14ac:dyDescent="0.3">
      <c r="A3495" s="263"/>
      <c r="B3495" s="263"/>
      <c r="C3495" s="265"/>
      <c r="D3495" s="481"/>
      <c r="E3495" s="482"/>
      <c r="F3495" s="482"/>
      <c r="G3495" s="482"/>
      <c r="H3495" s="482"/>
      <c r="I3495" s="482"/>
      <c r="J3495" s="482"/>
      <c r="K3495" s="482"/>
      <c r="L3495" s="482"/>
      <c r="M3495" s="483"/>
      <c r="N3495" s="469"/>
      <c r="O3495" s="472"/>
      <c r="P3495" s="473"/>
      <c r="Q3495" s="7" t="s">
        <v>14</v>
      </c>
      <c r="R3495" s="7" t="s">
        <v>15</v>
      </c>
      <c r="S3495" s="7" t="s">
        <v>26</v>
      </c>
      <c r="T3495" s="478"/>
      <c r="U3495" s="480"/>
      <c r="V3495" s="33"/>
      <c r="W3495" s="57"/>
      <c r="X3495" s="86"/>
      <c r="Y3495" s="33"/>
      <c r="Z3495" s="77"/>
      <c r="AA3495" s="77"/>
      <c r="AD3495" s="33"/>
      <c r="AG3495" s="33"/>
      <c r="AH3495" s="43"/>
      <c r="AI3495" s="43"/>
      <c r="AJ3495" s="43"/>
      <c r="AK3495" s="43"/>
      <c r="AL3495" s="43"/>
      <c r="AM3495" s="43"/>
      <c r="AN3495" s="43"/>
      <c r="AO3495" s="43"/>
      <c r="AP3495" s="43"/>
      <c r="AQ3495" s="43"/>
      <c r="AR3495" s="43"/>
      <c r="AS3495" s="43"/>
      <c r="AT3495" s="43"/>
      <c r="AU3495" s="44"/>
      <c r="AV3495" s="33"/>
      <c r="AW3495" s="33"/>
      <c r="AX3495" s="33"/>
      <c r="AZ3495" s="141"/>
      <c r="BE3495" s="168"/>
      <c r="BF3495" s="168"/>
      <c r="BG3495" s="168"/>
      <c r="BH3495" s="168"/>
      <c r="BI3495" s="168"/>
      <c r="BJ3495" s="168"/>
      <c r="BK3495" s="168"/>
      <c r="BL3495" s="168"/>
      <c r="BM3495" s="168"/>
      <c r="DK3495" s="168"/>
      <c r="DL3495" s="168"/>
      <c r="DM3495" s="168"/>
      <c r="DN3495" s="168"/>
      <c r="DO3495" s="168"/>
      <c r="DP3495" s="168"/>
      <c r="DQ3495" s="168"/>
      <c r="DR3495" s="168"/>
      <c r="DS3495" s="168"/>
      <c r="DT3495" s="168"/>
      <c r="DU3495" s="168"/>
      <c r="DV3495" s="168"/>
      <c r="DW3495" s="168"/>
      <c r="DX3495" s="168"/>
      <c r="DY3495" s="168"/>
      <c r="DZ3495" s="168"/>
      <c r="EA3495" s="168"/>
      <c r="EB3495" s="168"/>
      <c r="EC3495" s="168"/>
      <c r="ED3495" s="168"/>
      <c r="EE3495" s="168"/>
      <c r="EF3495" s="168"/>
      <c r="EG3495" s="168"/>
      <c r="EH3495" s="168"/>
      <c r="EI3495" s="168"/>
      <c r="EJ3495" s="168"/>
      <c r="EK3495" s="168"/>
      <c r="EL3495" s="168"/>
      <c r="EM3495" s="168"/>
      <c r="EN3495" s="168"/>
      <c r="EO3495" s="168"/>
      <c r="EP3495" s="168"/>
      <c r="EQ3495" s="168"/>
      <c r="ER3495" s="168"/>
      <c r="ES3495" s="168"/>
      <c r="ET3495" s="168"/>
      <c r="EU3495" s="168"/>
      <c r="EV3495" s="168"/>
      <c r="EW3495" s="168"/>
      <c r="EX3495" s="168"/>
      <c r="EY3495" s="168"/>
      <c r="EZ3495" s="168"/>
      <c r="FA3495" s="168"/>
      <c r="FB3495" s="168"/>
      <c r="FC3495" s="168"/>
      <c r="FD3495" s="168"/>
    </row>
    <row r="3496" spans="1:160" s="5" customFormat="1" ht="24.9" customHeight="1" x14ac:dyDescent="0.3">
      <c r="A3496" s="263"/>
      <c r="B3496" s="263"/>
      <c r="C3496" s="265"/>
      <c r="D3496" s="481"/>
      <c r="E3496" s="482"/>
      <c r="F3496" s="482"/>
      <c r="G3496" s="482"/>
      <c r="H3496" s="482"/>
      <c r="I3496" s="482"/>
      <c r="J3496" s="482"/>
      <c r="K3496" s="482"/>
      <c r="L3496" s="482"/>
      <c r="M3496" s="483"/>
      <c r="N3496" s="16"/>
      <c r="O3496" s="412"/>
      <c r="P3496" s="413"/>
      <c r="Q3496" s="8"/>
      <c r="R3496" s="8"/>
      <c r="S3496" s="8"/>
      <c r="T3496" s="9"/>
      <c r="U3496" s="17"/>
      <c r="V3496" s="33"/>
      <c r="W3496" s="57"/>
      <c r="X3496" s="86"/>
      <c r="Y3496" s="33">
        <f>+C3492</f>
        <v>64</v>
      </c>
      <c r="Z3496" s="41">
        <f>+SUMIF($N3496:$N3515,$Z$16,$U3496:$U3515)</f>
        <v>0</v>
      </c>
      <c r="AA3496" s="41">
        <f>+SUMIF($N3496:$N3515,$AA$16,$U3496:$U3515)</f>
        <v>0</v>
      </c>
      <c r="AB3496" s="41">
        <f>+SUMIF($N3496:$N3515,$AB$16,$U3496:$U3515)</f>
        <v>0</v>
      </c>
      <c r="AC3496" s="41">
        <f>+SUMIF($N3496:$N3515,$AC$16,$U3496:$U3515)</f>
        <v>0</v>
      </c>
      <c r="AD3496" s="41">
        <f>+SUMIF($N3496:$N3515,$AD$16,$U3496:$U3515)</f>
        <v>0</v>
      </c>
      <c r="AE3496" s="41">
        <f>+SUMIF($N3496:$N3515,$AE$16,$U3496:$U3515)</f>
        <v>0</v>
      </c>
      <c r="AF3496" s="41">
        <f>+SUMIF($N3496:$N3515,$AF$16,$U3496:$U3515)</f>
        <v>0</v>
      </c>
      <c r="AG3496" s="41">
        <f>+SUMIF($N3496:$N3515,$AG$16,$U3496:$U3515)</f>
        <v>0</v>
      </c>
      <c r="AH3496" s="41">
        <f>+SUMIF($N3496:$N3515,$AH$16,$U3496:$U3515)</f>
        <v>0</v>
      </c>
      <c r="AI3496" s="41">
        <f>+SUMIF($N3496:$N3515,$AI$16,$U3496:$U3515)</f>
        <v>0</v>
      </c>
      <c r="AJ3496" s="41">
        <f>+SUMIF($N3496:$N3515,$AJ$16,$U3496:$U3515)</f>
        <v>0</v>
      </c>
      <c r="AK3496" s="41">
        <f>+SUMIF($N3496:$N3515,$AK$16,$U3496:$U3515)</f>
        <v>0</v>
      </c>
      <c r="AL3496" s="41">
        <f>+SUMIF($N3496:$N3515,$AL$16,$U3496:$U3515)</f>
        <v>0</v>
      </c>
      <c r="AM3496" s="41">
        <f>+SUMIF($N3496:$N3515,$AM$16,$U3496:$U3515)</f>
        <v>0</v>
      </c>
      <c r="AN3496" s="41">
        <f>+SUMIF($N3496:$N3515,$AN$16,$U3496:$U3515)</f>
        <v>0</v>
      </c>
      <c r="AO3496" s="41">
        <f>+SUMIF($N3496:$N3515,$AO$16,$U3496:$U3515)</f>
        <v>0</v>
      </c>
      <c r="AP3496" s="41">
        <f>+SUMIF($N3496:$N3515,$AP$16,$U3496:$U3515)</f>
        <v>0</v>
      </c>
      <c r="AQ3496" s="41">
        <f>+SUMIF($N3496:$N3515,$AQ$16,$U3496:$U3515)</f>
        <v>0</v>
      </c>
      <c r="AR3496" s="41">
        <f>+SUMIF($N3496:$N3515,$AR$16,$U3496:$U3515)</f>
        <v>0</v>
      </c>
      <c r="AS3496" s="43"/>
      <c r="AT3496" s="43"/>
      <c r="AU3496" s="44"/>
      <c r="AV3496" s="33"/>
      <c r="AW3496" s="33"/>
      <c r="AX3496" s="33"/>
      <c r="AZ3496" s="141"/>
      <c r="BE3496" s="168"/>
      <c r="BF3496" s="168"/>
      <c r="BG3496" s="168"/>
      <c r="BH3496" s="168"/>
      <c r="BI3496" s="168"/>
      <c r="BJ3496" s="168"/>
      <c r="BK3496" s="168"/>
      <c r="BL3496" s="168"/>
      <c r="BM3496" s="168"/>
      <c r="DK3496" s="168"/>
      <c r="DL3496" s="168"/>
      <c r="DM3496" s="168"/>
      <c r="DN3496" s="168"/>
      <c r="DO3496" s="168"/>
      <c r="DP3496" s="168"/>
      <c r="DQ3496" s="168"/>
      <c r="DR3496" s="168"/>
      <c r="DS3496" s="168"/>
      <c r="DT3496" s="168"/>
      <c r="DU3496" s="168"/>
      <c r="DV3496" s="168"/>
      <c r="DW3496" s="168"/>
      <c r="DX3496" s="168"/>
      <c r="DY3496" s="168"/>
      <c r="DZ3496" s="168"/>
      <c r="EA3496" s="168"/>
      <c r="EB3496" s="168"/>
      <c r="EC3496" s="168"/>
      <c r="ED3496" s="168"/>
      <c r="EE3496" s="168"/>
      <c r="EF3496" s="168"/>
      <c r="EG3496" s="168"/>
      <c r="EH3496" s="168"/>
      <c r="EI3496" s="168"/>
      <c r="EJ3496" s="168"/>
      <c r="EK3496" s="168"/>
      <c r="EL3496" s="168"/>
      <c r="EM3496" s="168"/>
      <c r="EN3496" s="168"/>
      <c r="EO3496" s="168"/>
      <c r="EP3496" s="168"/>
      <c r="EQ3496" s="168"/>
      <c r="ER3496" s="168"/>
      <c r="ES3496" s="168"/>
      <c r="ET3496" s="168"/>
      <c r="EU3496" s="168"/>
      <c r="EV3496" s="168"/>
      <c r="EW3496" s="168"/>
      <c r="EX3496" s="168"/>
      <c r="EY3496" s="168"/>
      <c r="EZ3496" s="168"/>
      <c r="FA3496" s="168"/>
      <c r="FB3496" s="168"/>
      <c r="FC3496" s="168"/>
      <c r="FD3496" s="168"/>
    </row>
    <row r="3497" spans="1:160" s="5" customFormat="1" ht="24.9" customHeight="1" x14ac:dyDescent="0.3">
      <c r="A3497" s="263"/>
      <c r="B3497" s="263"/>
      <c r="C3497" s="265"/>
      <c r="D3497" s="481"/>
      <c r="E3497" s="482"/>
      <c r="F3497" s="482"/>
      <c r="G3497" s="482"/>
      <c r="H3497" s="482"/>
      <c r="I3497" s="482"/>
      <c r="J3497" s="482"/>
      <c r="K3497" s="482"/>
      <c r="L3497" s="482"/>
      <c r="M3497" s="483"/>
      <c r="N3497" s="16"/>
      <c r="O3497" s="412"/>
      <c r="P3497" s="413"/>
      <c r="Q3497" s="8"/>
      <c r="R3497" s="8"/>
      <c r="S3497" s="8"/>
      <c r="T3497" s="9"/>
      <c r="U3497" s="17"/>
      <c r="V3497" s="33"/>
      <c r="W3497" s="57"/>
      <c r="X3497" s="86"/>
      <c r="Y3497" s="33"/>
      <c r="Z3497" s="36"/>
      <c r="AA3497" s="36"/>
      <c r="AC3497" s="93"/>
      <c r="AD3497" s="76"/>
      <c r="AE3497" s="76"/>
      <c r="AF3497" s="38"/>
      <c r="AG3497" s="88"/>
      <c r="AH3497" s="88"/>
      <c r="AI3497" s="88"/>
      <c r="AJ3497" s="88"/>
      <c r="AK3497" s="88"/>
      <c r="AL3497" s="88"/>
      <c r="AM3497" s="88"/>
      <c r="AN3497" s="88"/>
      <c r="AO3497" s="88"/>
      <c r="AP3497" s="88"/>
      <c r="AQ3497" s="88"/>
      <c r="AR3497" s="88"/>
      <c r="AS3497" s="88"/>
      <c r="AT3497" s="88"/>
      <c r="AU3497" s="89"/>
      <c r="AV3497" s="38"/>
      <c r="AW3497" s="38"/>
      <c r="AX3497" s="38"/>
      <c r="AZ3497" s="141"/>
      <c r="BE3497" s="168"/>
      <c r="BF3497" s="168"/>
      <c r="BG3497" s="168"/>
      <c r="BH3497" s="168"/>
      <c r="BI3497" s="168"/>
      <c r="BJ3497" s="168"/>
      <c r="BK3497" s="168"/>
      <c r="BL3497" s="168"/>
      <c r="BM3497" s="168"/>
      <c r="DK3497" s="168"/>
      <c r="DL3497" s="168"/>
      <c r="DM3497" s="168"/>
      <c r="DN3497" s="168"/>
      <c r="DO3497" s="168"/>
      <c r="DP3497" s="168"/>
      <c r="DQ3497" s="168"/>
      <c r="DR3497" s="168"/>
      <c r="DS3497" s="168"/>
      <c r="DT3497" s="168"/>
      <c r="DU3497" s="168"/>
      <c r="DV3497" s="168"/>
      <c r="DW3497" s="168"/>
      <c r="DX3497" s="168"/>
      <c r="DY3497" s="168"/>
      <c r="DZ3497" s="168"/>
      <c r="EA3497" s="168"/>
      <c r="EB3497" s="168"/>
      <c r="EC3497" s="168"/>
      <c r="ED3497" s="168"/>
      <c r="EE3497" s="168"/>
      <c r="EF3497" s="168"/>
      <c r="EG3497" s="168"/>
      <c r="EH3497" s="168"/>
      <c r="EI3497" s="168"/>
      <c r="EJ3497" s="168"/>
      <c r="EK3497" s="168"/>
      <c r="EL3497" s="168"/>
      <c r="EM3497" s="168"/>
      <c r="EN3497" s="168"/>
      <c r="EO3497" s="168"/>
      <c r="EP3497" s="168"/>
      <c r="EQ3497" s="168"/>
      <c r="ER3497" s="168"/>
      <c r="ES3497" s="168"/>
      <c r="ET3497" s="168"/>
      <c r="EU3497" s="168"/>
      <c r="EV3497" s="168"/>
      <c r="EW3497" s="168"/>
      <c r="EX3497" s="168"/>
      <c r="EY3497" s="168"/>
      <c r="EZ3497" s="168"/>
      <c r="FA3497" s="168"/>
      <c r="FB3497" s="168"/>
      <c r="FC3497" s="168"/>
      <c r="FD3497" s="168"/>
    </row>
    <row r="3498" spans="1:160" s="5" customFormat="1" ht="24.9" customHeight="1" x14ac:dyDescent="0.3">
      <c r="A3498" s="263"/>
      <c r="B3498" s="263"/>
      <c r="C3498" s="265"/>
      <c r="D3498" s="481"/>
      <c r="E3498" s="482"/>
      <c r="F3498" s="482"/>
      <c r="G3498" s="482"/>
      <c r="H3498" s="482"/>
      <c r="I3498" s="482"/>
      <c r="J3498" s="482"/>
      <c r="K3498" s="482"/>
      <c r="L3498" s="482"/>
      <c r="M3498" s="483"/>
      <c r="N3498" s="16"/>
      <c r="O3498" s="412"/>
      <c r="P3498" s="413"/>
      <c r="Q3498" s="8"/>
      <c r="R3498" s="8"/>
      <c r="S3498" s="8"/>
      <c r="T3498" s="9"/>
      <c r="U3498" s="17"/>
      <c r="V3498" s="33"/>
      <c r="W3498" s="57"/>
      <c r="X3498" s="86"/>
      <c r="Y3498" s="33"/>
      <c r="Z3498" s="36"/>
      <c r="AA3498" s="36"/>
      <c r="AC3498" s="38"/>
      <c r="AD3498" s="76"/>
      <c r="AE3498" s="76"/>
      <c r="AF3498" s="38"/>
      <c r="AG3498" s="88"/>
      <c r="AH3498" s="88"/>
      <c r="AI3498" s="88"/>
      <c r="AJ3498" s="88"/>
      <c r="AK3498" s="88"/>
      <c r="AL3498" s="88"/>
      <c r="AM3498" s="88"/>
      <c r="AN3498" s="88"/>
      <c r="AO3498" s="88"/>
      <c r="AP3498" s="88"/>
      <c r="AQ3498" s="88"/>
      <c r="AR3498" s="88"/>
      <c r="AS3498" s="88"/>
      <c r="AT3498" s="38"/>
      <c r="AU3498" s="88"/>
      <c r="AV3498" s="88"/>
      <c r="AW3498" s="88"/>
      <c r="AX3498" s="38"/>
      <c r="AZ3498" s="141"/>
      <c r="BE3498" s="168"/>
      <c r="BF3498" s="168"/>
      <c r="BG3498" s="168"/>
      <c r="BH3498" s="168"/>
      <c r="BI3498" s="168"/>
      <c r="BJ3498" s="168"/>
      <c r="BK3498" s="168"/>
      <c r="BL3498" s="168"/>
      <c r="BM3498" s="168"/>
      <c r="DK3498" s="168"/>
      <c r="DL3498" s="168"/>
      <c r="DM3498" s="168"/>
      <c r="DN3498" s="168"/>
      <c r="DO3498" s="168"/>
      <c r="DP3498" s="168"/>
      <c r="DQ3498" s="168"/>
      <c r="DR3498" s="168"/>
      <c r="DS3498" s="168"/>
      <c r="DT3498" s="168"/>
      <c r="DU3498" s="168"/>
      <c r="DV3498" s="168"/>
      <c r="DW3498" s="168"/>
      <c r="DX3498" s="168"/>
      <c r="DY3498" s="168"/>
      <c r="DZ3498" s="168"/>
      <c r="EA3498" s="168"/>
      <c r="EB3498" s="168"/>
      <c r="EC3498" s="168"/>
      <c r="ED3498" s="168"/>
      <c r="EE3498" s="168"/>
      <c r="EF3498" s="168"/>
      <c r="EG3498" s="168"/>
      <c r="EH3498" s="168"/>
      <c r="EI3498" s="168"/>
      <c r="EJ3498" s="168"/>
      <c r="EK3498" s="168"/>
      <c r="EL3498" s="168"/>
      <c r="EM3498" s="168"/>
      <c r="EN3498" s="168"/>
      <c r="EO3498" s="168"/>
      <c r="EP3498" s="168"/>
      <c r="EQ3498" s="168"/>
      <c r="ER3498" s="168"/>
      <c r="ES3498" s="168"/>
      <c r="ET3498" s="168"/>
      <c r="EU3498" s="168"/>
      <c r="EV3498" s="168"/>
      <c r="EW3498" s="168"/>
      <c r="EX3498" s="168"/>
      <c r="EY3498" s="168"/>
      <c r="EZ3498" s="168"/>
      <c r="FA3498" s="168"/>
      <c r="FB3498" s="168"/>
      <c r="FC3498" s="168"/>
      <c r="FD3498" s="168"/>
    </row>
    <row r="3499" spans="1:160" s="5" customFormat="1" ht="24.9" customHeight="1" x14ac:dyDescent="0.3">
      <c r="A3499" s="263"/>
      <c r="B3499" s="263"/>
      <c r="C3499" s="265"/>
      <c r="D3499" s="481"/>
      <c r="E3499" s="482"/>
      <c r="F3499" s="482"/>
      <c r="G3499" s="482"/>
      <c r="H3499" s="482"/>
      <c r="I3499" s="482"/>
      <c r="J3499" s="482"/>
      <c r="K3499" s="482"/>
      <c r="L3499" s="482"/>
      <c r="M3499" s="483"/>
      <c r="N3499" s="16"/>
      <c r="O3499" s="529"/>
      <c r="P3499" s="530"/>
      <c r="Q3499" s="8"/>
      <c r="R3499" s="8"/>
      <c r="S3499" s="8"/>
      <c r="T3499" s="9"/>
      <c r="U3499" s="17"/>
      <c r="V3499" s="33"/>
      <c r="W3499" s="57"/>
      <c r="X3499" s="86"/>
      <c r="Y3499" s="33"/>
      <c r="Z3499" s="36"/>
      <c r="AA3499" s="36"/>
      <c r="AC3499" s="76"/>
      <c r="AD3499" s="89"/>
      <c r="AE3499" s="89"/>
      <c r="AF3499" s="90"/>
      <c r="AG3499" s="91"/>
      <c r="AH3499" s="88"/>
      <c r="AI3499" s="88"/>
      <c r="AJ3499" s="88"/>
      <c r="AK3499" s="88"/>
      <c r="AL3499" s="88"/>
      <c r="AM3499" s="88"/>
      <c r="AN3499" s="88"/>
      <c r="AO3499" s="88"/>
      <c r="AP3499" s="88"/>
      <c r="AQ3499" s="88"/>
      <c r="AR3499" s="88"/>
      <c r="AS3499" s="88"/>
      <c r="AT3499" s="90"/>
      <c r="AU3499" s="91"/>
      <c r="AV3499" s="88"/>
      <c r="AW3499" s="88"/>
      <c r="AX3499" s="38"/>
      <c r="AZ3499" s="141"/>
      <c r="BE3499" s="168"/>
      <c r="BF3499" s="168"/>
      <c r="BG3499" s="168"/>
      <c r="BH3499" s="168"/>
      <c r="BI3499" s="168"/>
      <c r="BJ3499" s="168"/>
      <c r="BK3499" s="168"/>
      <c r="BL3499" s="168"/>
      <c r="BM3499" s="168"/>
      <c r="DK3499" s="168"/>
      <c r="DL3499" s="168"/>
      <c r="DM3499" s="168"/>
      <c r="DN3499" s="168"/>
      <c r="DO3499" s="168"/>
      <c r="DP3499" s="168"/>
      <c r="DQ3499" s="168"/>
      <c r="DR3499" s="168"/>
      <c r="DS3499" s="168"/>
      <c r="DT3499" s="168"/>
      <c r="DU3499" s="168"/>
      <c r="DV3499" s="168"/>
      <c r="DW3499" s="168"/>
      <c r="DX3499" s="168"/>
      <c r="DY3499" s="168"/>
      <c r="DZ3499" s="168"/>
      <c r="EA3499" s="168"/>
      <c r="EB3499" s="168"/>
      <c r="EC3499" s="168"/>
      <c r="ED3499" s="168"/>
      <c r="EE3499" s="168"/>
      <c r="EF3499" s="168"/>
      <c r="EG3499" s="168"/>
      <c r="EH3499" s="168"/>
      <c r="EI3499" s="168"/>
      <c r="EJ3499" s="168"/>
      <c r="EK3499" s="168"/>
      <c r="EL3499" s="168"/>
      <c r="EM3499" s="168"/>
      <c r="EN3499" s="168"/>
      <c r="EO3499" s="168"/>
      <c r="EP3499" s="168"/>
      <c r="EQ3499" s="168"/>
      <c r="ER3499" s="168"/>
      <c r="ES3499" s="168"/>
      <c r="ET3499" s="168"/>
      <c r="EU3499" s="168"/>
      <c r="EV3499" s="168"/>
      <c r="EW3499" s="168"/>
      <c r="EX3499" s="168"/>
      <c r="EY3499" s="168"/>
      <c r="EZ3499" s="168"/>
      <c r="FA3499" s="168"/>
      <c r="FB3499" s="168"/>
      <c r="FC3499" s="168"/>
      <c r="FD3499" s="168"/>
    </row>
    <row r="3500" spans="1:160" s="5" customFormat="1" ht="24.9" customHeight="1" x14ac:dyDescent="0.3">
      <c r="A3500" s="263"/>
      <c r="B3500" s="263"/>
      <c r="C3500" s="265"/>
      <c r="D3500" s="481"/>
      <c r="E3500" s="482"/>
      <c r="F3500" s="482"/>
      <c r="G3500" s="482"/>
      <c r="H3500" s="482"/>
      <c r="I3500" s="482"/>
      <c r="J3500" s="482"/>
      <c r="K3500" s="482"/>
      <c r="L3500" s="482"/>
      <c r="M3500" s="483"/>
      <c r="N3500" s="16"/>
      <c r="O3500" s="529"/>
      <c r="P3500" s="530"/>
      <c r="Q3500" s="8"/>
      <c r="R3500" s="8"/>
      <c r="S3500" s="8"/>
      <c r="T3500" s="9"/>
      <c r="U3500" s="17"/>
      <c r="V3500" s="33"/>
      <c r="W3500" s="57"/>
      <c r="X3500" s="86"/>
      <c r="Y3500" s="33"/>
      <c r="Z3500" s="36"/>
      <c r="AA3500" s="36"/>
      <c r="AC3500" s="76"/>
      <c r="AD3500" s="89"/>
      <c r="AE3500" s="89"/>
      <c r="AF3500" s="90"/>
      <c r="AG3500" s="91"/>
      <c r="AH3500" s="88"/>
      <c r="AI3500" s="88"/>
      <c r="AJ3500" s="88"/>
      <c r="AK3500" s="88"/>
      <c r="AL3500" s="88"/>
      <c r="AM3500" s="88"/>
      <c r="AN3500" s="88"/>
      <c r="AO3500" s="88"/>
      <c r="AP3500" s="88"/>
      <c r="AQ3500" s="88"/>
      <c r="AR3500" s="88"/>
      <c r="AS3500" s="88"/>
      <c r="AT3500" s="90"/>
      <c r="AU3500" s="91"/>
      <c r="AV3500" s="88"/>
      <c r="AW3500" s="88"/>
      <c r="AX3500" s="38"/>
      <c r="AZ3500" s="141"/>
      <c r="BE3500" s="168"/>
      <c r="BF3500" s="168"/>
      <c r="BG3500" s="168"/>
      <c r="BH3500" s="168"/>
      <c r="BI3500" s="168"/>
      <c r="BJ3500" s="168"/>
      <c r="BK3500" s="168"/>
      <c r="BL3500" s="168"/>
      <c r="BM3500" s="168"/>
      <c r="DK3500" s="168"/>
      <c r="DL3500" s="168"/>
      <c r="DM3500" s="168"/>
      <c r="DN3500" s="168"/>
      <c r="DO3500" s="168"/>
      <c r="DP3500" s="168"/>
      <c r="DQ3500" s="168"/>
      <c r="DR3500" s="168"/>
      <c r="DS3500" s="168"/>
      <c r="DT3500" s="168"/>
      <c r="DU3500" s="168"/>
      <c r="DV3500" s="168"/>
      <c r="DW3500" s="168"/>
      <c r="DX3500" s="168"/>
      <c r="DY3500" s="168"/>
      <c r="DZ3500" s="168"/>
      <c r="EA3500" s="168"/>
      <c r="EB3500" s="168"/>
      <c r="EC3500" s="168"/>
      <c r="ED3500" s="168"/>
      <c r="EE3500" s="168"/>
      <c r="EF3500" s="168"/>
      <c r="EG3500" s="168"/>
      <c r="EH3500" s="168"/>
      <c r="EI3500" s="168"/>
      <c r="EJ3500" s="168"/>
      <c r="EK3500" s="168"/>
      <c r="EL3500" s="168"/>
      <c r="EM3500" s="168"/>
      <c r="EN3500" s="168"/>
      <c r="EO3500" s="168"/>
      <c r="EP3500" s="168"/>
      <c r="EQ3500" s="168"/>
      <c r="ER3500" s="168"/>
      <c r="ES3500" s="168"/>
      <c r="ET3500" s="168"/>
      <c r="EU3500" s="168"/>
      <c r="EV3500" s="168"/>
      <c r="EW3500" s="168"/>
      <c r="EX3500" s="168"/>
      <c r="EY3500" s="168"/>
      <c r="EZ3500" s="168"/>
      <c r="FA3500" s="168"/>
      <c r="FB3500" s="168"/>
      <c r="FC3500" s="168"/>
      <c r="FD3500" s="168"/>
    </row>
    <row r="3501" spans="1:160" s="5" customFormat="1" ht="24.9" customHeight="1" x14ac:dyDescent="0.3">
      <c r="A3501" s="263"/>
      <c r="B3501" s="263"/>
      <c r="C3501" s="265"/>
      <c r="D3501" s="481"/>
      <c r="E3501" s="482"/>
      <c r="F3501" s="482"/>
      <c r="G3501" s="482"/>
      <c r="H3501" s="482"/>
      <c r="I3501" s="482"/>
      <c r="J3501" s="482"/>
      <c r="K3501" s="482"/>
      <c r="L3501" s="482"/>
      <c r="M3501" s="483"/>
      <c r="N3501" s="16"/>
      <c r="O3501" s="529"/>
      <c r="P3501" s="530"/>
      <c r="Q3501" s="8"/>
      <c r="R3501" s="8"/>
      <c r="S3501" s="8"/>
      <c r="T3501" s="9"/>
      <c r="U3501" s="17"/>
      <c r="V3501" s="33"/>
      <c r="W3501" s="57"/>
      <c r="X3501" s="86"/>
      <c r="Y3501" s="33"/>
      <c r="Z3501" s="36"/>
      <c r="AA3501" s="36"/>
      <c r="AC3501" s="76"/>
      <c r="AD3501" s="89"/>
      <c r="AE3501" s="89"/>
      <c r="AF3501" s="90"/>
      <c r="AG3501" s="91"/>
      <c r="AH3501" s="88"/>
      <c r="AI3501" s="88"/>
      <c r="AJ3501" s="88"/>
      <c r="AK3501" s="88"/>
      <c r="AL3501" s="88"/>
      <c r="AM3501" s="88"/>
      <c r="AN3501" s="88"/>
      <c r="AO3501" s="88"/>
      <c r="AP3501" s="88"/>
      <c r="AQ3501" s="88"/>
      <c r="AR3501" s="88"/>
      <c r="AS3501" s="88"/>
      <c r="AT3501" s="90"/>
      <c r="AU3501" s="91"/>
      <c r="AV3501" s="88"/>
      <c r="AW3501" s="88"/>
      <c r="AX3501" s="38"/>
      <c r="AZ3501" s="141"/>
      <c r="BE3501" s="168"/>
      <c r="BF3501" s="168"/>
      <c r="BG3501" s="168"/>
      <c r="BH3501" s="168"/>
      <c r="BI3501" s="168"/>
      <c r="BJ3501" s="168"/>
      <c r="BK3501" s="168"/>
      <c r="BL3501" s="168"/>
      <c r="BM3501" s="168"/>
      <c r="DK3501" s="168"/>
      <c r="DL3501" s="168"/>
      <c r="DM3501" s="168"/>
      <c r="DN3501" s="168"/>
      <c r="DO3501" s="168"/>
      <c r="DP3501" s="168"/>
      <c r="DQ3501" s="168"/>
      <c r="DR3501" s="168"/>
      <c r="DS3501" s="168"/>
      <c r="DT3501" s="168"/>
      <c r="DU3501" s="168"/>
      <c r="DV3501" s="168"/>
      <c r="DW3501" s="168"/>
      <c r="DX3501" s="168"/>
      <c r="DY3501" s="168"/>
      <c r="DZ3501" s="168"/>
      <c r="EA3501" s="168"/>
      <c r="EB3501" s="168"/>
      <c r="EC3501" s="168"/>
      <c r="ED3501" s="168"/>
      <c r="EE3501" s="168"/>
      <c r="EF3501" s="168"/>
      <c r="EG3501" s="168"/>
      <c r="EH3501" s="168"/>
      <c r="EI3501" s="168"/>
      <c r="EJ3501" s="168"/>
      <c r="EK3501" s="168"/>
      <c r="EL3501" s="168"/>
      <c r="EM3501" s="168"/>
      <c r="EN3501" s="168"/>
      <c r="EO3501" s="168"/>
      <c r="EP3501" s="168"/>
      <c r="EQ3501" s="168"/>
      <c r="ER3501" s="168"/>
      <c r="ES3501" s="168"/>
      <c r="ET3501" s="168"/>
      <c r="EU3501" s="168"/>
      <c r="EV3501" s="168"/>
      <c r="EW3501" s="168"/>
      <c r="EX3501" s="168"/>
      <c r="EY3501" s="168"/>
      <c r="EZ3501" s="168"/>
      <c r="FA3501" s="168"/>
      <c r="FB3501" s="168"/>
      <c r="FC3501" s="168"/>
      <c r="FD3501" s="168"/>
    </row>
    <row r="3502" spans="1:160" s="5" customFormat="1" ht="24.9" customHeight="1" x14ac:dyDescent="0.3">
      <c r="A3502" s="263"/>
      <c r="B3502" s="263"/>
      <c r="C3502" s="265"/>
      <c r="D3502" s="481"/>
      <c r="E3502" s="482"/>
      <c r="F3502" s="482"/>
      <c r="G3502" s="482"/>
      <c r="H3502" s="482"/>
      <c r="I3502" s="482"/>
      <c r="J3502" s="482"/>
      <c r="K3502" s="482"/>
      <c r="L3502" s="482"/>
      <c r="M3502" s="483"/>
      <c r="N3502" s="16"/>
      <c r="O3502" s="529"/>
      <c r="P3502" s="530"/>
      <c r="Q3502" s="8"/>
      <c r="R3502" s="8"/>
      <c r="S3502" s="8"/>
      <c r="T3502" s="9"/>
      <c r="U3502" s="17"/>
      <c r="V3502" s="33"/>
      <c r="W3502" s="57"/>
      <c r="X3502" s="86"/>
      <c r="Y3502" s="33"/>
      <c r="Z3502" s="36"/>
      <c r="AA3502" s="36"/>
      <c r="AC3502" s="76"/>
      <c r="AD3502" s="89"/>
      <c r="AE3502" s="89"/>
      <c r="AF3502" s="90"/>
      <c r="AG3502" s="91"/>
      <c r="AH3502" s="88"/>
      <c r="AI3502" s="88"/>
      <c r="AJ3502" s="88"/>
      <c r="AK3502" s="88"/>
      <c r="AL3502" s="88"/>
      <c r="AM3502" s="88"/>
      <c r="AN3502" s="88"/>
      <c r="AO3502" s="88"/>
      <c r="AP3502" s="88"/>
      <c r="AQ3502" s="88"/>
      <c r="AR3502" s="88"/>
      <c r="AS3502" s="88"/>
      <c r="AT3502" s="90"/>
      <c r="AU3502" s="91"/>
      <c r="AV3502" s="88"/>
      <c r="AW3502" s="88"/>
      <c r="AX3502" s="38"/>
      <c r="AZ3502" s="141"/>
      <c r="BE3502" s="168"/>
      <c r="BF3502" s="168"/>
      <c r="BG3502" s="168"/>
      <c r="BH3502" s="168"/>
      <c r="BI3502" s="168"/>
      <c r="BJ3502" s="168"/>
      <c r="BK3502" s="168"/>
      <c r="BL3502" s="168"/>
      <c r="BM3502" s="168"/>
      <c r="DK3502" s="168"/>
      <c r="DL3502" s="168"/>
      <c r="DM3502" s="168"/>
      <c r="DN3502" s="168"/>
      <c r="DO3502" s="168"/>
      <c r="DP3502" s="168"/>
      <c r="DQ3502" s="168"/>
      <c r="DR3502" s="168"/>
      <c r="DS3502" s="168"/>
      <c r="DT3502" s="168"/>
      <c r="DU3502" s="168"/>
      <c r="DV3502" s="168"/>
      <c r="DW3502" s="168"/>
      <c r="DX3502" s="168"/>
      <c r="DY3502" s="168"/>
      <c r="DZ3502" s="168"/>
      <c r="EA3502" s="168"/>
      <c r="EB3502" s="168"/>
      <c r="EC3502" s="168"/>
      <c r="ED3502" s="168"/>
      <c r="EE3502" s="168"/>
      <c r="EF3502" s="168"/>
      <c r="EG3502" s="168"/>
      <c r="EH3502" s="168"/>
      <c r="EI3502" s="168"/>
      <c r="EJ3502" s="168"/>
      <c r="EK3502" s="168"/>
      <c r="EL3502" s="168"/>
      <c r="EM3502" s="168"/>
      <c r="EN3502" s="168"/>
      <c r="EO3502" s="168"/>
      <c r="EP3502" s="168"/>
      <c r="EQ3502" s="168"/>
      <c r="ER3502" s="168"/>
      <c r="ES3502" s="168"/>
      <c r="ET3502" s="168"/>
      <c r="EU3502" s="168"/>
      <c r="EV3502" s="168"/>
      <c r="EW3502" s="168"/>
      <c r="EX3502" s="168"/>
      <c r="EY3502" s="168"/>
      <c r="EZ3502" s="168"/>
      <c r="FA3502" s="168"/>
      <c r="FB3502" s="168"/>
      <c r="FC3502" s="168"/>
      <c r="FD3502" s="168"/>
    </row>
    <row r="3503" spans="1:160" s="5" customFormat="1" ht="24.9" customHeight="1" x14ac:dyDescent="0.3">
      <c r="A3503" s="263"/>
      <c r="B3503" s="263"/>
      <c r="C3503" s="265"/>
      <c r="D3503" s="481"/>
      <c r="E3503" s="482"/>
      <c r="F3503" s="482"/>
      <c r="G3503" s="482"/>
      <c r="H3503" s="482"/>
      <c r="I3503" s="482"/>
      <c r="J3503" s="482"/>
      <c r="K3503" s="482"/>
      <c r="L3503" s="482"/>
      <c r="M3503" s="483"/>
      <c r="N3503" s="16"/>
      <c r="O3503" s="529"/>
      <c r="P3503" s="530"/>
      <c r="Q3503" s="8"/>
      <c r="R3503" s="8"/>
      <c r="S3503" s="8"/>
      <c r="T3503" s="9"/>
      <c r="U3503" s="17"/>
      <c r="V3503" s="33"/>
      <c r="W3503" s="57"/>
      <c r="X3503" s="86"/>
      <c r="Y3503" s="33"/>
      <c r="Z3503" s="36"/>
      <c r="AA3503" s="36"/>
      <c r="AC3503" s="76"/>
      <c r="AD3503" s="89"/>
      <c r="AE3503" s="89"/>
      <c r="AF3503" s="90"/>
      <c r="AG3503" s="91"/>
      <c r="AH3503" s="88"/>
      <c r="AI3503" s="88"/>
      <c r="AJ3503" s="88"/>
      <c r="AK3503" s="88"/>
      <c r="AL3503" s="88"/>
      <c r="AM3503" s="88"/>
      <c r="AN3503" s="88"/>
      <c r="AO3503" s="88"/>
      <c r="AP3503" s="88"/>
      <c r="AQ3503" s="88"/>
      <c r="AR3503" s="88"/>
      <c r="AS3503" s="88"/>
      <c r="AT3503" s="90"/>
      <c r="AU3503" s="91"/>
      <c r="AV3503" s="88"/>
      <c r="AW3503" s="88"/>
      <c r="AX3503" s="38"/>
      <c r="AZ3503" s="141"/>
      <c r="BE3503" s="168"/>
      <c r="BF3503" s="168"/>
      <c r="BG3503" s="168"/>
      <c r="BH3503" s="168"/>
      <c r="BI3503" s="168"/>
      <c r="BJ3503" s="168"/>
      <c r="BK3503" s="168"/>
      <c r="BL3503" s="168"/>
      <c r="BM3503" s="168"/>
      <c r="DK3503" s="168"/>
      <c r="DL3503" s="168"/>
      <c r="DM3503" s="168"/>
      <c r="DN3503" s="168"/>
      <c r="DO3503" s="168"/>
      <c r="DP3503" s="168"/>
      <c r="DQ3503" s="168"/>
      <c r="DR3503" s="168"/>
      <c r="DS3503" s="168"/>
      <c r="DT3503" s="168"/>
      <c r="DU3503" s="168"/>
      <c r="DV3503" s="168"/>
      <c r="DW3503" s="168"/>
      <c r="DX3503" s="168"/>
      <c r="DY3503" s="168"/>
      <c r="DZ3503" s="168"/>
      <c r="EA3503" s="168"/>
      <c r="EB3503" s="168"/>
      <c r="EC3503" s="168"/>
      <c r="ED3503" s="168"/>
      <c r="EE3503" s="168"/>
      <c r="EF3503" s="168"/>
      <c r="EG3503" s="168"/>
      <c r="EH3503" s="168"/>
      <c r="EI3503" s="168"/>
      <c r="EJ3503" s="168"/>
      <c r="EK3503" s="168"/>
      <c r="EL3503" s="168"/>
      <c r="EM3503" s="168"/>
      <c r="EN3503" s="168"/>
      <c r="EO3503" s="168"/>
      <c r="EP3503" s="168"/>
      <c r="EQ3503" s="168"/>
      <c r="ER3503" s="168"/>
      <c r="ES3503" s="168"/>
      <c r="ET3503" s="168"/>
      <c r="EU3503" s="168"/>
      <c r="EV3503" s="168"/>
      <c r="EW3503" s="168"/>
      <c r="EX3503" s="168"/>
      <c r="EY3503" s="168"/>
      <c r="EZ3503" s="168"/>
      <c r="FA3503" s="168"/>
      <c r="FB3503" s="168"/>
      <c r="FC3503" s="168"/>
      <c r="FD3503" s="168"/>
    </row>
    <row r="3504" spans="1:160" s="5" customFormat="1" ht="24.9" customHeight="1" x14ac:dyDescent="0.3">
      <c r="A3504" s="263"/>
      <c r="B3504" s="263"/>
      <c r="C3504" s="265"/>
      <c r="D3504" s="481"/>
      <c r="E3504" s="482"/>
      <c r="F3504" s="482"/>
      <c r="G3504" s="482"/>
      <c r="H3504" s="482"/>
      <c r="I3504" s="482"/>
      <c r="J3504" s="482"/>
      <c r="K3504" s="482"/>
      <c r="L3504" s="482"/>
      <c r="M3504" s="483"/>
      <c r="N3504" s="16"/>
      <c r="O3504" s="529"/>
      <c r="P3504" s="530"/>
      <c r="Q3504" s="8"/>
      <c r="R3504" s="8"/>
      <c r="S3504" s="8"/>
      <c r="T3504" s="9"/>
      <c r="U3504" s="17"/>
      <c r="V3504" s="33"/>
      <c r="W3504" s="57"/>
      <c r="X3504" s="86"/>
      <c r="Y3504" s="33"/>
      <c r="Z3504" s="36"/>
      <c r="AA3504" s="36"/>
      <c r="AC3504" s="76"/>
      <c r="AD3504" s="89"/>
      <c r="AE3504" s="89"/>
      <c r="AF3504" s="90"/>
      <c r="AG3504" s="91"/>
      <c r="AH3504" s="88"/>
      <c r="AI3504" s="88"/>
      <c r="AJ3504" s="88"/>
      <c r="AK3504" s="88"/>
      <c r="AL3504" s="88"/>
      <c r="AM3504" s="88"/>
      <c r="AN3504" s="88"/>
      <c r="AO3504" s="88"/>
      <c r="AP3504" s="88"/>
      <c r="AQ3504" s="88"/>
      <c r="AR3504" s="88"/>
      <c r="AS3504" s="88"/>
      <c r="AT3504" s="90"/>
      <c r="AU3504" s="91"/>
      <c r="AV3504" s="88"/>
      <c r="AW3504" s="88"/>
      <c r="AX3504" s="38"/>
      <c r="AZ3504" s="141"/>
      <c r="BE3504" s="168"/>
      <c r="BF3504" s="168"/>
      <c r="BG3504" s="168"/>
      <c r="BH3504" s="168"/>
      <c r="BI3504" s="168"/>
      <c r="BJ3504" s="168"/>
      <c r="BK3504" s="168"/>
      <c r="BL3504" s="168"/>
      <c r="BM3504" s="168"/>
      <c r="DK3504" s="168"/>
      <c r="DL3504" s="168"/>
      <c r="DM3504" s="168"/>
      <c r="DN3504" s="168"/>
      <c r="DO3504" s="168"/>
      <c r="DP3504" s="168"/>
      <c r="DQ3504" s="168"/>
      <c r="DR3504" s="168"/>
      <c r="DS3504" s="168"/>
      <c r="DT3504" s="168"/>
      <c r="DU3504" s="168"/>
      <c r="DV3504" s="168"/>
      <c r="DW3504" s="168"/>
      <c r="DX3504" s="168"/>
      <c r="DY3504" s="168"/>
      <c r="DZ3504" s="168"/>
      <c r="EA3504" s="168"/>
      <c r="EB3504" s="168"/>
      <c r="EC3504" s="168"/>
      <c r="ED3504" s="168"/>
      <c r="EE3504" s="168"/>
      <c r="EF3504" s="168"/>
      <c r="EG3504" s="168"/>
      <c r="EH3504" s="168"/>
      <c r="EI3504" s="168"/>
      <c r="EJ3504" s="168"/>
      <c r="EK3504" s="168"/>
      <c r="EL3504" s="168"/>
      <c r="EM3504" s="168"/>
      <c r="EN3504" s="168"/>
      <c r="EO3504" s="168"/>
      <c r="EP3504" s="168"/>
      <c r="EQ3504" s="168"/>
      <c r="ER3504" s="168"/>
      <c r="ES3504" s="168"/>
      <c r="ET3504" s="168"/>
      <c r="EU3504" s="168"/>
      <c r="EV3504" s="168"/>
      <c r="EW3504" s="168"/>
      <c r="EX3504" s="168"/>
      <c r="EY3504" s="168"/>
      <c r="EZ3504" s="168"/>
      <c r="FA3504" s="168"/>
      <c r="FB3504" s="168"/>
      <c r="FC3504" s="168"/>
      <c r="FD3504" s="168"/>
    </row>
    <row r="3505" spans="1:160" s="5" customFormat="1" ht="24.9" customHeight="1" x14ac:dyDescent="0.3">
      <c r="A3505" s="263"/>
      <c r="B3505" s="263"/>
      <c r="C3505" s="265"/>
      <c r="D3505" s="481"/>
      <c r="E3505" s="482"/>
      <c r="F3505" s="482"/>
      <c r="G3505" s="482"/>
      <c r="H3505" s="482"/>
      <c r="I3505" s="482"/>
      <c r="J3505" s="482"/>
      <c r="K3505" s="482"/>
      <c r="L3505" s="482"/>
      <c r="M3505" s="483"/>
      <c r="N3505" s="16"/>
      <c r="O3505" s="529"/>
      <c r="P3505" s="530"/>
      <c r="Q3505" s="8"/>
      <c r="R3505" s="8"/>
      <c r="S3505" s="8"/>
      <c r="T3505" s="9"/>
      <c r="U3505" s="17"/>
      <c r="V3505" s="33"/>
      <c r="W3505" s="57"/>
      <c r="X3505" s="86"/>
      <c r="Y3505" s="33"/>
      <c r="Z3505" s="36"/>
      <c r="AA3505" s="36"/>
      <c r="AC3505" s="76"/>
      <c r="AD3505" s="89"/>
      <c r="AE3505" s="89"/>
      <c r="AF3505" s="90"/>
      <c r="AG3505" s="91"/>
      <c r="AH3505" s="88"/>
      <c r="AI3505" s="88"/>
      <c r="AJ3505" s="88"/>
      <c r="AK3505" s="88"/>
      <c r="AL3505" s="88"/>
      <c r="AM3505" s="88"/>
      <c r="AN3505" s="88"/>
      <c r="AO3505" s="88"/>
      <c r="AP3505" s="88"/>
      <c r="AQ3505" s="88"/>
      <c r="AR3505" s="88"/>
      <c r="AS3505" s="88"/>
      <c r="AT3505" s="90"/>
      <c r="AU3505" s="91"/>
      <c r="AV3505" s="88"/>
      <c r="AW3505" s="88"/>
      <c r="AX3505" s="38"/>
      <c r="AZ3505" s="141"/>
      <c r="BE3505" s="168"/>
      <c r="BF3505" s="168"/>
      <c r="BG3505" s="168"/>
      <c r="BH3505" s="168"/>
      <c r="BI3505" s="168"/>
      <c r="BJ3505" s="168"/>
      <c r="BK3505" s="168"/>
      <c r="BL3505" s="168"/>
      <c r="BM3505" s="168"/>
      <c r="DK3505" s="168"/>
      <c r="DL3505" s="168"/>
      <c r="DM3505" s="168"/>
      <c r="DN3505" s="168"/>
      <c r="DO3505" s="168"/>
      <c r="DP3505" s="168"/>
      <c r="DQ3505" s="168"/>
      <c r="DR3505" s="168"/>
      <c r="DS3505" s="168"/>
      <c r="DT3505" s="168"/>
      <c r="DU3505" s="168"/>
      <c r="DV3505" s="168"/>
      <c r="DW3505" s="168"/>
      <c r="DX3505" s="168"/>
      <c r="DY3505" s="168"/>
      <c r="DZ3505" s="168"/>
      <c r="EA3505" s="168"/>
      <c r="EB3505" s="168"/>
      <c r="EC3505" s="168"/>
      <c r="ED3505" s="168"/>
      <c r="EE3505" s="168"/>
      <c r="EF3505" s="168"/>
      <c r="EG3505" s="168"/>
      <c r="EH3505" s="168"/>
      <c r="EI3505" s="168"/>
      <c r="EJ3505" s="168"/>
      <c r="EK3505" s="168"/>
      <c r="EL3505" s="168"/>
      <c r="EM3505" s="168"/>
      <c r="EN3505" s="168"/>
      <c r="EO3505" s="168"/>
      <c r="EP3505" s="168"/>
      <c r="EQ3505" s="168"/>
      <c r="ER3505" s="168"/>
      <c r="ES3505" s="168"/>
      <c r="ET3505" s="168"/>
      <c r="EU3505" s="168"/>
      <c r="EV3505" s="168"/>
      <c r="EW3505" s="168"/>
      <c r="EX3505" s="168"/>
      <c r="EY3505" s="168"/>
      <c r="EZ3505" s="168"/>
      <c r="FA3505" s="168"/>
      <c r="FB3505" s="168"/>
      <c r="FC3505" s="168"/>
      <c r="FD3505" s="168"/>
    </row>
    <row r="3506" spans="1:160" s="5" customFormat="1" ht="24.9" customHeight="1" x14ac:dyDescent="0.3">
      <c r="A3506" s="263"/>
      <c r="B3506" s="263"/>
      <c r="C3506" s="265"/>
      <c r="D3506" s="481"/>
      <c r="E3506" s="482"/>
      <c r="F3506" s="482"/>
      <c r="G3506" s="482"/>
      <c r="H3506" s="482"/>
      <c r="I3506" s="482"/>
      <c r="J3506" s="482"/>
      <c r="K3506" s="482"/>
      <c r="L3506" s="482"/>
      <c r="M3506" s="483"/>
      <c r="N3506" s="16"/>
      <c r="O3506" s="529"/>
      <c r="P3506" s="530"/>
      <c r="Q3506" s="8"/>
      <c r="R3506" s="8"/>
      <c r="S3506" s="8"/>
      <c r="T3506" s="9"/>
      <c r="U3506" s="17"/>
      <c r="V3506" s="33"/>
      <c r="W3506" s="57"/>
      <c r="X3506" s="86"/>
      <c r="Y3506" s="33"/>
      <c r="Z3506" s="36"/>
      <c r="AA3506" s="36"/>
      <c r="AC3506" s="76"/>
      <c r="AD3506" s="89"/>
      <c r="AE3506" s="89"/>
      <c r="AF3506" s="90"/>
      <c r="AG3506" s="91"/>
      <c r="AH3506" s="88"/>
      <c r="AI3506" s="88"/>
      <c r="AJ3506" s="88"/>
      <c r="AK3506" s="88"/>
      <c r="AL3506" s="88"/>
      <c r="AM3506" s="88"/>
      <c r="AN3506" s="88"/>
      <c r="AO3506" s="88"/>
      <c r="AP3506" s="88"/>
      <c r="AQ3506" s="88"/>
      <c r="AR3506" s="88"/>
      <c r="AS3506" s="88"/>
      <c r="AT3506" s="90"/>
      <c r="AU3506" s="91"/>
      <c r="AV3506" s="88"/>
      <c r="AW3506" s="88"/>
      <c r="AX3506" s="38"/>
      <c r="AZ3506" s="141"/>
      <c r="BE3506" s="168"/>
      <c r="BF3506" s="168"/>
      <c r="BG3506" s="168"/>
      <c r="BH3506" s="168"/>
      <c r="BI3506" s="168"/>
      <c r="BJ3506" s="168"/>
      <c r="BK3506" s="168"/>
      <c r="BL3506" s="168"/>
      <c r="BM3506" s="168"/>
      <c r="DK3506" s="168"/>
      <c r="DL3506" s="168"/>
      <c r="DM3506" s="168"/>
      <c r="DN3506" s="168"/>
      <c r="DO3506" s="168"/>
      <c r="DP3506" s="168"/>
      <c r="DQ3506" s="168"/>
      <c r="DR3506" s="168"/>
      <c r="DS3506" s="168"/>
      <c r="DT3506" s="168"/>
      <c r="DU3506" s="168"/>
      <c r="DV3506" s="168"/>
      <c r="DW3506" s="168"/>
      <c r="DX3506" s="168"/>
      <c r="DY3506" s="168"/>
      <c r="DZ3506" s="168"/>
      <c r="EA3506" s="168"/>
      <c r="EB3506" s="168"/>
      <c r="EC3506" s="168"/>
      <c r="ED3506" s="168"/>
      <c r="EE3506" s="168"/>
      <c r="EF3506" s="168"/>
      <c r="EG3506" s="168"/>
      <c r="EH3506" s="168"/>
      <c r="EI3506" s="168"/>
      <c r="EJ3506" s="168"/>
      <c r="EK3506" s="168"/>
      <c r="EL3506" s="168"/>
      <c r="EM3506" s="168"/>
      <c r="EN3506" s="168"/>
      <c r="EO3506" s="168"/>
      <c r="EP3506" s="168"/>
      <c r="EQ3506" s="168"/>
      <c r="ER3506" s="168"/>
      <c r="ES3506" s="168"/>
      <c r="ET3506" s="168"/>
      <c r="EU3506" s="168"/>
      <c r="EV3506" s="168"/>
      <c r="EW3506" s="168"/>
      <c r="EX3506" s="168"/>
      <c r="EY3506" s="168"/>
      <c r="EZ3506" s="168"/>
      <c r="FA3506" s="168"/>
      <c r="FB3506" s="168"/>
      <c r="FC3506" s="168"/>
      <c r="FD3506" s="168"/>
    </row>
    <row r="3507" spans="1:160" s="5" customFormat="1" ht="24.9" customHeight="1" x14ac:dyDescent="0.3">
      <c r="A3507" s="263"/>
      <c r="B3507" s="263"/>
      <c r="C3507" s="265"/>
      <c r="D3507" s="481"/>
      <c r="E3507" s="482"/>
      <c r="F3507" s="482"/>
      <c r="G3507" s="482"/>
      <c r="H3507" s="482"/>
      <c r="I3507" s="482"/>
      <c r="J3507" s="482"/>
      <c r="K3507" s="482"/>
      <c r="L3507" s="482"/>
      <c r="M3507" s="483"/>
      <c r="N3507" s="16"/>
      <c r="O3507" s="529"/>
      <c r="P3507" s="530"/>
      <c r="Q3507" s="8"/>
      <c r="R3507" s="8"/>
      <c r="S3507" s="8"/>
      <c r="T3507" s="9"/>
      <c r="U3507" s="17"/>
      <c r="V3507" s="33"/>
      <c r="W3507" s="57"/>
      <c r="X3507" s="86"/>
      <c r="Y3507" s="33"/>
      <c r="Z3507" s="36"/>
      <c r="AA3507" s="36"/>
      <c r="AC3507" s="76"/>
      <c r="AD3507" s="89"/>
      <c r="AE3507" s="89"/>
      <c r="AF3507" s="90"/>
      <c r="AG3507" s="91"/>
      <c r="AH3507" s="88"/>
      <c r="AI3507" s="88"/>
      <c r="AJ3507" s="88"/>
      <c r="AK3507" s="88"/>
      <c r="AL3507" s="88"/>
      <c r="AM3507" s="88"/>
      <c r="AN3507" s="88"/>
      <c r="AO3507" s="88"/>
      <c r="AP3507" s="88"/>
      <c r="AQ3507" s="88"/>
      <c r="AR3507" s="88"/>
      <c r="AS3507" s="88"/>
      <c r="AT3507" s="90"/>
      <c r="AU3507" s="91"/>
      <c r="AV3507" s="88"/>
      <c r="AW3507" s="88"/>
      <c r="AX3507" s="38"/>
      <c r="AZ3507" s="141"/>
      <c r="BE3507" s="168"/>
      <c r="BF3507" s="168"/>
      <c r="BG3507" s="168"/>
      <c r="BH3507" s="168"/>
      <c r="BI3507" s="168"/>
      <c r="BJ3507" s="168"/>
      <c r="BK3507" s="168"/>
      <c r="BL3507" s="168"/>
      <c r="BM3507" s="168"/>
      <c r="DK3507" s="168"/>
      <c r="DL3507" s="168"/>
      <c r="DM3507" s="168"/>
      <c r="DN3507" s="168"/>
      <c r="DO3507" s="168"/>
      <c r="DP3507" s="168"/>
      <c r="DQ3507" s="168"/>
      <c r="DR3507" s="168"/>
      <c r="DS3507" s="168"/>
      <c r="DT3507" s="168"/>
      <c r="DU3507" s="168"/>
      <c r="DV3507" s="168"/>
      <c r="DW3507" s="168"/>
      <c r="DX3507" s="168"/>
      <c r="DY3507" s="168"/>
      <c r="DZ3507" s="168"/>
      <c r="EA3507" s="168"/>
      <c r="EB3507" s="168"/>
      <c r="EC3507" s="168"/>
      <c r="ED3507" s="168"/>
      <c r="EE3507" s="168"/>
      <c r="EF3507" s="168"/>
      <c r="EG3507" s="168"/>
      <c r="EH3507" s="168"/>
      <c r="EI3507" s="168"/>
      <c r="EJ3507" s="168"/>
      <c r="EK3507" s="168"/>
      <c r="EL3507" s="168"/>
      <c r="EM3507" s="168"/>
      <c r="EN3507" s="168"/>
      <c r="EO3507" s="168"/>
      <c r="EP3507" s="168"/>
      <c r="EQ3507" s="168"/>
      <c r="ER3507" s="168"/>
      <c r="ES3507" s="168"/>
      <c r="ET3507" s="168"/>
      <c r="EU3507" s="168"/>
      <c r="EV3507" s="168"/>
      <c r="EW3507" s="168"/>
      <c r="EX3507" s="168"/>
      <c r="EY3507" s="168"/>
      <c r="EZ3507" s="168"/>
      <c r="FA3507" s="168"/>
      <c r="FB3507" s="168"/>
      <c r="FC3507" s="168"/>
      <c r="FD3507" s="168"/>
    </row>
    <row r="3508" spans="1:160" s="5" customFormat="1" ht="24.9" customHeight="1" x14ac:dyDescent="0.3">
      <c r="A3508" s="263"/>
      <c r="B3508" s="263"/>
      <c r="C3508" s="265"/>
      <c r="D3508" s="481"/>
      <c r="E3508" s="482"/>
      <c r="F3508" s="482"/>
      <c r="G3508" s="482"/>
      <c r="H3508" s="482"/>
      <c r="I3508" s="482"/>
      <c r="J3508" s="482"/>
      <c r="K3508" s="482"/>
      <c r="L3508" s="482"/>
      <c r="M3508" s="483"/>
      <c r="N3508" s="16"/>
      <c r="O3508" s="529"/>
      <c r="P3508" s="530"/>
      <c r="Q3508" s="8"/>
      <c r="R3508" s="8"/>
      <c r="S3508" s="8"/>
      <c r="T3508" s="9"/>
      <c r="U3508" s="17"/>
      <c r="V3508" s="33"/>
      <c r="W3508" s="57"/>
      <c r="X3508" s="86"/>
      <c r="Y3508" s="33"/>
      <c r="Z3508" s="36"/>
      <c r="AA3508" s="36"/>
      <c r="AC3508" s="76"/>
      <c r="AD3508" s="89"/>
      <c r="AE3508" s="89"/>
      <c r="AF3508" s="90"/>
      <c r="AG3508" s="91"/>
      <c r="AH3508" s="88"/>
      <c r="AI3508" s="88"/>
      <c r="AJ3508" s="88"/>
      <c r="AK3508" s="88"/>
      <c r="AL3508" s="88"/>
      <c r="AM3508" s="88"/>
      <c r="AN3508" s="88"/>
      <c r="AO3508" s="88"/>
      <c r="AP3508" s="88"/>
      <c r="AQ3508" s="88"/>
      <c r="AR3508" s="88"/>
      <c r="AS3508" s="88"/>
      <c r="AT3508" s="90"/>
      <c r="AU3508" s="91"/>
      <c r="AV3508" s="88"/>
      <c r="AW3508" s="88"/>
      <c r="AX3508" s="38"/>
      <c r="AZ3508" s="141"/>
      <c r="BE3508" s="168"/>
      <c r="BF3508" s="168"/>
      <c r="BG3508" s="168"/>
      <c r="BH3508" s="168"/>
      <c r="BI3508" s="168"/>
      <c r="BJ3508" s="168"/>
      <c r="BK3508" s="168"/>
      <c r="BL3508" s="168"/>
      <c r="BM3508" s="168"/>
      <c r="DK3508" s="168"/>
      <c r="DL3508" s="168"/>
      <c r="DM3508" s="168"/>
      <c r="DN3508" s="168"/>
      <c r="DO3508" s="168"/>
      <c r="DP3508" s="168"/>
      <c r="DQ3508" s="168"/>
      <c r="DR3508" s="168"/>
      <c r="DS3508" s="168"/>
      <c r="DT3508" s="168"/>
      <c r="DU3508" s="168"/>
      <c r="DV3508" s="168"/>
      <c r="DW3508" s="168"/>
      <c r="DX3508" s="168"/>
      <c r="DY3508" s="168"/>
      <c r="DZ3508" s="168"/>
      <c r="EA3508" s="168"/>
      <c r="EB3508" s="168"/>
      <c r="EC3508" s="168"/>
      <c r="ED3508" s="168"/>
      <c r="EE3508" s="168"/>
      <c r="EF3508" s="168"/>
      <c r="EG3508" s="168"/>
      <c r="EH3508" s="168"/>
      <c r="EI3508" s="168"/>
      <c r="EJ3508" s="168"/>
      <c r="EK3508" s="168"/>
      <c r="EL3508" s="168"/>
      <c r="EM3508" s="168"/>
      <c r="EN3508" s="168"/>
      <c r="EO3508" s="168"/>
      <c r="EP3508" s="168"/>
      <c r="EQ3508" s="168"/>
      <c r="ER3508" s="168"/>
      <c r="ES3508" s="168"/>
      <c r="ET3508" s="168"/>
      <c r="EU3508" s="168"/>
      <c r="EV3508" s="168"/>
      <c r="EW3508" s="168"/>
      <c r="EX3508" s="168"/>
      <c r="EY3508" s="168"/>
      <c r="EZ3508" s="168"/>
      <c r="FA3508" s="168"/>
      <c r="FB3508" s="168"/>
      <c r="FC3508" s="168"/>
      <c r="FD3508" s="168"/>
    </row>
    <row r="3509" spans="1:160" s="5" customFormat="1" ht="24.9" customHeight="1" x14ac:dyDescent="0.3">
      <c r="A3509" s="263"/>
      <c r="B3509" s="263"/>
      <c r="C3509" s="265"/>
      <c r="D3509" s="481"/>
      <c r="E3509" s="482"/>
      <c r="F3509" s="482"/>
      <c r="G3509" s="482"/>
      <c r="H3509" s="482"/>
      <c r="I3509" s="482"/>
      <c r="J3509" s="482"/>
      <c r="K3509" s="482"/>
      <c r="L3509" s="482"/>
      <c r="M3509" s="483"/>
      <c r="N3509" s="16"/>
      <c r="O3509" s="529"/>
      <c r="P3509" s="530"/>
      <c r="Q3509" s="8"/>
      <c r="R3509" s="8"/>
      <c r="S3509" s="8"/>
      <c r="T3509" s="9"/>
      <c r="U3509" s="17"/>
      <c r="V3509" s="33"/>
      <c r="W3509" s="57"/>
      <c r="X3509" s="86"/>
      <c r="Y3509" s="33"/>
      <c r="Z3509" s="36"/>
      <c r="AA3509" s="36"/>
      <c r="AC3509" s="76"/>
      <c r="AD3509" s="89"/>
      <c r="AE3509" s="89"/>
      <c r="AF3509" s="90"/>
      <c r="AG3509" s="92"/>
      <c r="AH3509" s="88"/>
      <c r="AI3509" s="88"/>
      <c r="AJ3509" s="88"/>
      <c r="AK3509" s="88"/>
      <c r="AL3509" s="88"/>
      <c r="AM3509" s="88"/>
      <c r="AN3509" s="88"/>
      <c r="AO3509" s="88"/>
      <c r="AP3509" s="88"/>
      <c r="AQ3509" s="88"/>
      <c r="AR3509" s="88"/>
      <c r="AS3509" s="88"/>
      <c r="AT3509" s="90"/>
      <c r="AU3509" s="92"/>
      <c r="AV3509" s="88"/>
      <c r="AW3509" s="88"/>
      <c r="AX3509" s="38"/>
      <c r="AZ3509" s="141"/>
      <c r="BE3509" s="168"/>
      <c r="BF3509" s="168"/>
      <c r="BG3509" s="168"/>
      <c r="BH3509" s="168"/>
      <c r="BI3509" s="168"/>
      <c r="BJ3509" s="168"/>
      <c r="BK3509" s="168"/>
      <c r="BL3509" s="168"/>
      <c r="BM3509" s="168"/>
      <c r="DK3509" s="168"/>
      <c r="DL3509" s="168"/>
      <c r="DM3509" s="168"/>
      <c r="DN3509" s="168"/>
      <c r="DO3509" s="168"/>
      <c r="DP3509" s="168"/>
      <c r="DQ3509" s="168"/>
      <c r="DR3509" s="168"/>
      <c r="DS3509" s="168"/>
      <c r="DT3509" s="168"/>
      <c r="DU3509" s="168"/>
      <c r="DV3509" s="168"/>
      <c r="DW3509" s="168"/>
      <c r="DX3509" s="168"/>
      <c r="DY3509" s="168"/>
      <c r="DZ3509" s="168"/>
      <c r="EA3509" s="168"/>
      <c r="EB3509" s="168"/>
      <c r="EC3509" s="168"/>
      <c r="ED3509" s="168"/>
      <c r="EE3509" s="168"/>
      <c r="EF3509" s="168"/>
      <c r="EG3509" s="168"/>
      <c r="EH3509" s="168"/>
      <c r="EI3509" s="168"/>
      <c r="EJ3509" s="168"/>
      <c r="EK3509" s="168"/>
      <c r="EL3509" s="168"/>
      <c r="EM3509" s="168"/>
      <c r="EN3509" s="168"/>
      <c r="EO3509" s="168"/>
      <c r="EP3509" s="168"/>
      <c r="EQ3509" s="168"/>
      <c r="ER3509" s="168"/>
      <c r="ES3509" s="168"/>
      <c r="ET3509" s="168"/>
      <c r="EU3509" s="168"/>
      <c r="EV3509" s="168"/>
      <c r="EW3509" s="168"/>
      <c r="EX3509" s="168"/>
      <c r="EY3509" s="168"/>
      <c r="EZ3509" s="168"/>
      <c r="FA3509" s="168"/>
      <c r="FB3509" s="168"/>
      <c r="FC3509" s="168"/>
      <c r="FD3509" s="168"/>
    </row>
    <row r="3510" spans="1:160" s="5" customFormat="1" ht="24.9" customHeight="1" x14ac:dyDescent="0.3">
      <c r="A3510" s="263"/>
      <c r="B3510" s="263"/>
      <c r="C3510" s="265"/>
      <c r="D3510" s="481"/>
      <c r="E3510" s="482"/>
      <c r="F3510" s="482"/>
      <c r="G3510" s="482"/>
      <c r="H3510" s="482"/>
      <c r="I3510" s="482"/>
      <c r="J3510" s="482"/>
      <c r="K3510" s="482"/>
      <c r="L3510" s="482"/>
      <c r="M3510" s="483"/>
      <c r="N3510" s="16"/>
      <c r="O3510" s="529"/>
      <c r="P3510" s="530"/>
      <c r="Q3510" s="8"/>
      <c r="R3510" s="8"/>
      <c r="S3510" s="8"/>
      <c r="T3510" s="9"/>
      <c r="U3510" s="17"/>
      <c r="V3510" s="33"/>
      <c r="W3510" s="57"/>
      <c r="X3510" s="86"/>
      <c r="Y3510" s="33"/>
      <c r="Z3510" s="36"/>
      <c r="AA3510" s="36"/>
      <c r="AC3510" s="76"/>
      <c r="AD3510" s="89"/>
      <c r="AE3510" s="89"/>
      <c r="AF3510" s="90"/>
      <c r="AG3510" s="92"/>
      <c r="AH3510" s="88"/>
      <c r="AI3510" s="88"/>
      <c r="AJ3510" s="88"/>
      <c r="AK3510" s="88"/>
      <c r="AL3510" s="88"/>
      <c r="AM3510" s="88"/>
      <c r="AN3510" s="88"/>
      <c r="AO3510" s="88"/>
      <c r="AP3510" s="88"/>
      <c r="AQ3510" s="88"/>
      <c r="AR3510" s="88"/>
      <c r="AS3510" s="88"/>
      <c r="AT3510" s="90"/>
      <c r="AU3510" s="92"/>
      <c r="AV3510" s="88"/>
      <c r="AW3510" s="88"/>
      <c r="AX3510" s="38"/>
      <c r="AZ3510" s="141"/>
      <c r="BE3510" s="168"/>
      <c r="BF3510" s="168"/>
      <c r="BG3510" s="168"/>
      <c r="BH3510" s="168"/>
      <c r="BI3510" s="168"/>
      <c r="BJ3510" s="168"/>
      <c r="BK3510" s="168"/>
      <c r="BL3510" s="168"/>
      <c r="BM3510" s="168"/>
      <c r="DK3510" s="168"/>
      <c r="DL3510" s="168"/>
      <c r="DM3510" s="168"/>
      <c r="DN3510" s="168"/>
      <c r="DO3510" s="168"/>
      <c r="DP3510" s="168"/>
      <c r="DQ3510" s="168"/>
      <c r="DR3510" s="168"/>
      <c r="DS3510" s="168"/>
      <c r="DT3510" s="168"/>
      <c r="DU3510" s="168"/>
      <c r="DV3510" s="168"/>
      <c r="DW3510" s="168"/>
      <c r="DX3510" s="168"/>
      <c r="DY3510" s="168"/>
      <c r="DZ3510" s="168"/>
      <c r="EA3510" s="168"/>
      <c r="EB3510" s="168"/>
      <c r="EC3510" s="168"/>
      <c r="ED3510" s="168"/>
      <c r="EE3510" s="168"/>
      <c r="EF3510" s="168"/>
      <c r="EG3510" s="168"/>
      <c r="EH3510" s="168"/>
      <c r="EI3510" s="168"/>
      <c r="EJ3510" s="168"/>
      <c r="EK3510" s="168"/>
      <c r="EL3510" s="168"/>
      <c r="EM3510" s="168"/>
      <c r="EN3510" s="168"/>
      <c r="EO3510" s="168"/>
      <c r="EP3510" s="168"/>
      <c r="EQ3510" s="168"/>
      <c r="ER3510" s="168"/>
      <c r="ES3510" s="168"/>
      <c r="ET3510" s="168"/>
      <c r="EU3510" s="168"/>
      <c r="EV3510" s="168"/>
      <c r="EW3510" s="168"/>
      <c r="EX3510" s="168"/>
      <c r="EY3510" s="168"/>
      <c r="EZ3510" s="168"/>
      <c r="FA3510" s="168"/>
      <c r="FB3510" s="168"/>
      <c r="FC3510" s="168"/>
      <c r="FD3510" s="168"/>
    </row>
    <row r="3511" spans="1:160" s="5" customFormat="1" ht="24.9" customHeight="1" x14ac:dyDescent="0.3">
      <c r="A3511" s="263"/>
      <c r="B3511" s="263"/>
      <c r="C3511" s="265"/>
      <c r="D3511" s="481"/>
      <c r="E3511" s="482"/>
      <c r="F3511" s="482"/>
      <c r="G3511" s="482"/>
      <c r="H3511" s="482"/>
      <c r="I3511" s="482"/>
      <c r="J3511" s="482"/>
      <c r="K3511" s="482"/>
      <c r="L3511" s="482"/>
      <c r="M3511" s="483"/>
      <c r="N3511" s="16"/>
      <c r="O3511" s="529"/>
      <c r="P3511" s="530"/>
      <c r="Q3511" s="8"/>
      <c r="R3511" s="8"/>
      <c r="S3511" s="8"/>
      <c r="T3511" s="9"/>
      <c r="U3511" s="17"/>
      <c r="V3511" s="33"/>
      <c r="W3511" s="57"/>
      <c r="X3511" s="86"/>
      <c r="Y3511" s="33"/>
      <c r="Z3511" s="36"/>
      <c r="AA3511" s="36"/>
      <c r="AC3511" s="76"/>
      <c r="AD3511" s="89"/>
      <c r="AE3511" s="89"/>
      <c r="AF3511" s="90"/>
      <c r="AG3511" s="92"/>
      <c r="AH3511" s="88"/>
      <c r="AI3511" s="88"/>
      <c r="AJ3511" s="88"/>
      <c r="AK3511" s="88"/>
      <c r="AL3511" s="88"/>
      <c r="AM3511" s="88"/>
      <c r="AN3511" s="88"/>
      <c r="AO3511" s="88"/>
      <c r="AP3511" s="88"/>
      <c r="AQ3511" s="88"/>
      <c r="AR3511" s="88"/>
      <c r="AS3511" s="88"/>
      <c r="AT3511" s="90"/>
      <c r="AU3511" s="92"/>
      <c r="AV3511" s="88"/>
      <c r="AW3511" s="88"/>
      <c r="AX3511" s="38"/>
      <c r="AZ3511" s="141"/>
      <c r="BE3511" s="168"/>
      <c r="BF3511" s="168"/>
      <c r="BG3511" s="168"/>
      <c r="BH3511" s="168"/>
      <c r="BI3511" s="168"/>
      <c r="BJ3511" s="168"/>
      <c r="BK3511" s="168"/>
      <c r="BL3511" s="168"/>
      <c r="BM3511" s="168"/>
      <c r="DK3511" s="168"/>
      <c r="DL3511" s="168"/>
      <c r="DM3511" s="168"/>
      <c r="DN3511" s="168"/>
      <c r="DO3511" s="168"/>
      <c r="DP3511" s="168"/>
      <c r="DQ3511" s="168"/>
      <c r="DR3511" s="168"/>
      <c r="DS3511" s="168"/>
      <c r="DT3511" s="168"/>
      <c r="DU3511" s="168"/>
      <c r="DV3511" s="168"/>
      <c r="DW3511" s="168"/>
      <c r="DX3511" s="168"/>
      <c r="DY3511" s="168"/>
      <c r="DZ3511" s="168"/>
      <c r="EA3511" s="168"/>
      <c r="EB3511" s="168"/>
      <c r="EC3511" s="168"/>
      <c r="ED3511" s="168"/>
      <c r="EE3511" s="168"/>
      <c r="EF3511" s="168"/>
      <c r="EG3511" s="168"/>
      <c r="EH3511" s="168"/>
      <c r="EI3511" s="168"/>
      <c r="EJ3511" s="168"/>
      <c r="EK3511" s="168"/>
      <c r="EL3511" s="168"/>
      <c r="EM3511" s="168"/>
      <c r="EN3511" s="168"/>
      <c r="EO3511" s="168"/>
      <c r="EP3511" s="168"/>
      <c r="EQ3511" s="168"/>
      <c r="ER3511" s="168"/>
      <c r="ES3511" s="168"/>
      <c r="ET3511" s="168"/>
      <c r="EU3511" s="168"/>
      <c r="EV3511" s="168"/>
      <c r="EW3511" s="168"/>
      <c r="EX3511" s="168"/>
      <c r="EY3511" s="168"/>
      <c r="EZ3511" s="168"/>
      <c r="FA3511" s="168"/>
      <c r="FB3511" s="168"/>
      <c r="FC3511" s="168"/>
      <c r="FD3511" s="168"/>
    </row>
    <row r="3512" spans="1:160" s="5" customFormat="1" ht="24.9" customHeight="1" x14ac:dyDescent="0.3">
      <c r="A3512" s="263"/>
      <c r="B3512" s="263"/>
      <c r="C3512" s="265"/>
      <c r="D3512" s="481"/>
      <c r="E3512" s="482"/>
      <c r="F3512" s="482"/>
      <c r="G3512" s="482"/>
      <c r="H3512" s="482"/>
      <c r="I3512" s="482"/>
      <c r="J3512" s="482"/>
      <c r="K3512" s="482"/>
      <c r="L3512" s="482"/>
      <c r="M3512" s="483"/>
      <c r="N3512" s="16"/>
      <c r="O3512" s="529"/>
      <c r="P3512" s="530"/>
      <c r="Q3512" s="8"/>
      <c r="R3512" s="8"/>
      <c r="S3512" s="8"/>
      <c r="T3512" s="9"/>
      <c r="U3512" s="17"/>
      <c r="V3512" s="33"/>
      <c r="W3512" s="57"/>
      <c r="X3512" s="86"/>
      <c r="Y3512" s="33"/>
      <c r="Z3512" s="36"/>
      <c r="AA3512" s="36"/>
      <c r="AC3512" s="76"/>
      <c r="AD3512" s="89"/>
      <c r="AE3512" s="89"/>
      <c r="AF3512" s="90"/>
      <c r="AG3512" s="92"/>
      <c r="AH3512" s="88"/>
      <c r="AI3512" s="88"/>
      <c r="AJ3512" s="88"/>
      <c r="AK3512" s="88"/>
      <c r="AL3512" s="88"/>
      <c r="AM3512" s="88"/>
      <c r="AN3512" s="88"/>
      <c r="AO3512" s="88"/>
      <c r="AP3512" s="88"/>
      <c r="AQ3512" s="88"/>
      <c r="AR3512" s="88"/>
      <c r="AS3512" s="88"/>
      <c r="AT3512" s="90"/>
      <c r="AU3512" s="92"/>
      <c r="AV3512" s="88"/>
      <c r="AW3512" s="88"/>
      <c r="AX3512" s="38"/>
      <c r="AZ3512" s="141"/>
      <c r="BE3512" s="168"/>
      <c r="BF3512" s="168"/>
      <c r="BG3512" s="168"/>
      <c r="BH3512" s="168"/>
      <c r="BI3512" s="168"/>
      <c r="BJ3512" s="168"/>
      <c r="BK3512" s="168"/>
      <c r="BL3512" s="168"/>
      <c r="BM3512" s="168"/>
      <c r="DK3512" s="168"/>
      <c r="DL3512" s="168"/>
      <c r="DM3512" s="168"/>
      <c r="DN3512" s="168"/>
      <c r="DO3512" s="168"/>
      <c r="DP3512" s="168"/>
      <c r="DQ3512" s="168"/>
      <c r="DR3512" s="168"/>
      <c r="DS3512" s="168"/>
      <c r="DT3512" s="168"/>
      <c r="DU3512" s="168"/>
      <c r="DV3512" s="168"/>
      <c r="DW3512" s="168"/>
      <c r="DX3512" s="168"/>
      <c r="DY3512" s="168"/>
      <c r="DZ3512" s="168"/>
      <c r="EA3512" s="168"/>
      <c r="EB3512" s="168"/>
      <c r="EC3512" s="168"/>
      <c r="ED3512" s="168"/>
      <c r="EE3512" s="168"/>
      <c r="EF3512" s="168"/>
      <c r="EG3512" s="168"/>
      <c r="EH3512" s="168"/>
      <c r="EI3512" s="168"/>
      <c r="EJ3512" s="168"/>
      <c r="EK3512" s="168"/>
      <c r="EL3512" s="168"/>
      <c r="EM3512" s="168"/>
      <c r="EN3512" s="168"/>
      <c r="EO3512" s="168"/>
      <c r="EP3512" s="168"/>
      <c r="EQ3512" s="168"/>
      <c r="ER3512" s="168"/>
      <c r="ES3512" s="168"/>
      <c r="ET3512" s="168"/>
      <c r="EU3512" s="168"/>
      <c r="EV3512" s="168"/>
      <c r="EW3512" s="168"/>
      <c r="EX3512" s="168"/>
      <c r="EY3512" s="168"/>
      <c r="EZ3512" s="168"/>
      <c r="FA3512" s="168"/>
      <c r="FB3512" s="168"/>
      <c r="FC3512" s="168"/>
      <c r="FD3512" s="168"/>
    </row>
    <row r="3513" spans="1:160" s="5" customFormat="1" ht="24.9" customHeight="1" x14ac:dyDescent="0.3">
      <c r="A3513" s="263"/>
      <c r="B3513" s="263"/>
      <c r="C3513" s="265"/>
      <c r="D3513" s="481"/>
      <c r="E3513" s="482"/>
      <c r="F3513" s="482"/>
      <c r="G3513" s="482"/>
      <c r="H3513" s="482"/>
      <c r="I3513" s="482"/>
      <c r="J3513" s="482"/>
      <c r="K3513" s="482"/>
      <c r="L3513" s="482"/>
      <c r="M3513" s="483"/>
      <c r="N3513" s="16"/>
      <c r="O3513" s="529"/>
      <c r="P3513" s="530"/>
      <c r="Q3513" s="8"/>
      <c r="R3513" s="8"/>
      <c r="S3513" s="8"/>
      <c r="T3513" s="9"/>
      <c r="U3513" s="17"/>
      <c r="V3513" s="33"/>
      <c r="W3513" s="57"/>
      <c r="X3513" s="86"/>
      <c r="Y3513" s="33"/>
      <c r="Z3513" s="36"/>
      <c r="AA3513" s="36"/>
      <c r="AC3513" s="82"/>
      <c r="AD3513" s="89"/>
      <c r="AE3513" s="89"/>
      <c r="AF3513" s="90"/>
      <c r="AG3513" s="38"/>
      <c r="AH3513" s="88"/>
      <c r="AI3513" s="88"/>
      <c r="AJ3513" s="88"/>
      <c r="AK3513" s="88"/>
      <c r="AL3513" s="88"/>
      <c r="AM3513" s="88"/>
      <c r="AN3513" s="88"/>
      <c r="AO3513" s="88"/>
      <c r="AP3513" s="88"/>
      <c r="AQ3513" s="88"/>
      <c r="AR3513" s="88"/>
      <c r="AS3513" s="88"/>
      <c r="AT3513" s="90"/>
      <c r="AU3513" s="38"/>
      <c r="AV3513" s="88"/>
      <c r="AW3513" s="88"/>
      <c r="AX3513" s="38"/>
      <c r="AZ3513" s="141"/>
      <c r="BE3513" s="168"/>
      <c r="BF3513" s="168"/>
      <c r="BG3513" s="168"/>
      <c r="BH3513" s="168"/>
      <c r="BI3513" s="168"/>
      <c r="BJ3513" s="168"/>
      <c r="BK3513" s="168"/>
      <c r="BL3513" s="168"/>
      <c r="BM3513" s="168"/>
      <c r="DK3513" s="168"/>
      <c r="DL3513" s="168"/>
      <c r="DM3513" s="168"/>
      <c r="DN3513" s="168"/>
      <c r="DO3513" s="168"/>
      <c r="DP3513" s="168"/>
      <c r="DQ3513" s="168"/>
      <c r="DR3513" s="168"/>
      <c r="DS3513" s="168"/>
      <c r="DT3513" s="168"/>
      <c r="DU3513" s="168"/>
      <c r="DV3513" s="168"/>
      <c r="DW3513" s="168"/>
      <c r="DX3513" s="168"/>
      <c r="DY3513" s="168"/>
      <c r="DZ3513" s="168"/>
      <c r="EA3513" s="168"/>
      <c r="EB3513" s="168"/>
      <c r="EC3513" s="168"/>
      <c r="ED3513" s="168"/>
      <c r="EE3513" s="168"/>
      <c r="EF3513" s="168"/>
      <c r="EG3513" s="168"/>
      <c r="EH3513" s="168"/>
      <c r="EI3513" s="168"/>
      <c r="EJ3513" s="168"/>
      <c r="EK3513" s="168"/>
      <c r="EL3513" s="168"/>
      <c r="EM3513" s="168"/>
      <c r="EN3513" s="168"/>
      <c r="EO3513" s="168"/>
      <c r="EP3513" s="168"/>
      <c r="EQ3513" s="168"/>
      <c r="ER3513" s="168"/>
      <c r="ES3513" s="168"/>
      <c r="ET3513" s="168"/>
      <c r="EU3513" s="168"/>
      <c r="EV3513" s="168"/>
      <c r="EW3513" s="168"/>
      <c r="EX3513" s="168"/>
      <c r="EY3513" s="168"/>
      <c r="EZ3513" s="168"/>
      <c r="FA3513" s="168"/>
      <c r="FB3513" s="168"/>
      <c r="FC3513" s="168"/>
      <c r="FD3513" s="168"/>
    </row>
    <row r="3514" spans="1:160" s="5" customFormat="1" ht="24.9" customHeight="1" x14ac:dyDescent="0.3">
      <c r="A3514" s="263"/>
      <c r="B3514" s="263"/>
      <c r="C3514" s="265"/>
      <c r="D3514" s="481"/>
      <c r="E3514" s="482"/>
      <c r="F3514" s="482"/>
      <c r="G3514" s="482"/>
      <c r="H3514" s="482"/>
      <c r="I3514" s="482"/>
      <c r="J3514" s="482"/>
      <c r="K3514" s="482"/>
      <c r="L3514" s="482"/>
      <c r="M3514" s="483"/>
      <c r="N3514" s="16"/>
      <c r="O3514" s="529"/>
      <c r="P3514" s="530"/>
      <c r="Q3514" s="8"/>
      <c r="R3514" s="8"/>
      <c r="S3514" s="8"/>
      <c r="T3514" s="9"/>
      <c r="U3514" s="17"/>
      <c r="V3514" s="33"/>
      <c r="W3514" s="57"/>
      <c r="X3514" s="86"/>
      <c r="Y3514" s="33"/>
      <c r="Z3514" s="36"/>
      <c r="AA3514" s="36"/>
      <c r="AC3514" s="82"/>
      <c r="AD3514" s="89"/>
      <c r="AE3514" s="89"/>
      <c r="AF3514" s="90"/>
      <c r="AG3514" s="38"/>
      <c r="AH3514" s="88"/>
      <c r="AI3514" s="88"/>
      <c r="AJ3514" s="88"/>
      <c r="AK3514" s="88"/>
      <c r="AL3514" s="88"/>
      <c r="AM3514" s="88"/>
      <c r="AN3514" s="88"/>
      <c r="AO3514" s="88"/>
      <c r="AP3514" s="88"/>
      <c r="AQ3514" s="88"/>
      <c r="AR3514" s="88"/>
      <c r="AS3514" s="88"/>
      <c r="AT3514" s="90"/>
      <c r="AU3514" s="38"/>
      <c r="AV3514" s="88"/>
      <c r="AW3514" s="88"/>
      <c r="AX3514" s="38"/>
      <c r="AZ3514" s="141"/>
      <c r="BE3514" s="168"/>
      <c r="BF3514" s="168"/>
      <c r="BG3514" s="168"/>
      <c r="BH3514" s="168"/>
      <c r="BI3514" s="168"/>
      <c r="BJ3514" s="168"/>
      <c r="BK3514" s="168"/>
      <c r="BL3514" s="168"/>
      <c r="BM3514" s="168"/>
      <c r="DK3514" s="168"/>
      <c r="DL3514" s="168"/>
      <c r="DM3514" s="168"/>
      <c r="DN3514" s="168"/>
      <c r="DO3514" s="168"/>
      <c r="DP3514" s="168"/>
      <c r="DQ3514" s="168"/>
      <c r="DR3514" s="168"/>
      <c r="DS3514" s="168"/>
      <c r="DT3514" s="168"/>
      <c r="DU3514" s="168"/>
      <c r="DV3514" s="168"/>
      <c r="DW3514" s="168"/>
      <c r="DX3514" s="168"/>
      <c r="DY3514" s="168"/>
      <c r="DZ3514" s="168"/>
      <c r="EA3514" s="168"/>
      <c r="EB3514" s="168"/>
      <c r="EC3514" s="168"/>
      <c r="ED3514" s="168"/>
      <c r="EE3514" s="168"/>
      <c r="EF3514" s="168"/>
      <c r="EG3514" s="168"/>
      <c r="EH3514" s="168"/>
      <c r="EI3514" s="168"/>
      <c r="EJ3514" s="168"/>
      <c r="EK3514" s="168"/>
      <c r="EL3514" s="168"/>
      <c r="EM3514" s="168"/>
      <c r="EN3514" s="168"/>
      <c r="EO3514" s="168"/>
      <c r="EP3514" s="168"/>
      <c r="EQ3514" s="168"/>
      <c r="ER3514" s="168"/>
      <c r="ES3514" s="168"/>
      <c r="ET3514" s="168"/>
      <c r="EU3514" s="168"/>
      <c r="EV3514" s="168"/>
      <c r="EW3514" s="168"/>
      <c r="EX3514" s="168"/>
      <c r="EY3514" s="168"/>
      <c r="EZ3514" s="168"/>
      <c r="FA3514" s="168"/>
      <c r="FB3514" s="168"/>
      <c r="FC3514" s="168"/>
      <c r="FD3514" s="168"/>
    </row>
    <row r="3515" spans="1:160" s="5" customFormat="1" ht="24.9" customHeight="1" x14ac:dyDescent="0.3">
      <c r="A3515" s="263"/>
      <c r="B3515" s="263"/>
      <c r="C3515" s="265"/>
      <c r="D3515" s="481"/>
      <c r="E3515" s="482"/>
      <c r="F3515" s="482"/>
      <c r="G3515" s="482"/>
      <c r="H3515" s="482"/>
      <c r="I3515" s="482"/>
      <c r="J3515" s="482"/>
      <c r="K3515" s="482"/>
      <c r="L3515" s="482"/>
      <c r="M3515" s="483"/>
      <c r="N3515" s="16"/>
      <c r="O3515" s="529"/>
      <c r="P3515" s="530"/>
      <c r="Q3515" s="8"/>
      <c r="R3515" s="8"/>
      <c r="S3515" s="8"/>
      <c r="T3515" s="9"/>
      <c r="U3515" s="17"/>
      <c r="V3515" s="33"/>
      <c r="W3515" s="57"/>
      <c r="X3515" s="86"/>
      <c r="Y3515" s="33"/>
      <c r="Z3515" s="36"/>
      <c r="AA3515" s="36"/>
      <c r="AC3515" s="82"/>
      <c r="AD3515" s="89"/>
      <c r="AE3515" s="89"/>
      <c r="AF3515" s="90"/>
      <c r="AG3515" s="38"/>
      <c r="AH3515" s="88"/>
      <c r="AI3515" s="88"/>
      <c r="AJ3515" s="88"/>
      <c r="AK3515" s="88"/>
      <c r="AL3515" s="88"/>
      <c r="AM3515" s="88"/>
      <c r="AN3515" s="88"/>
      <c r="AO3515" s="88"/>
      <c r="AP3515" s="88"/>
      <c r="AQ3515" s="88"/>
      <c r="AR3515" s="88"/>
      <c r="AS3515" s="88"/>
      <c r="AT3515" s="90"/>
      <c r="AU3515" s="38"/>
      <c r="AV3515" s="88"/>
      <c r="AW3515" s="88"/>
      <c r="AX3515" s="38"/>
      <c r="AZ3515" s="141"/>
      <c r="BE3515" s="168"/>
      <c r="BF3515" s="168"/>
      <c r="BG3515" s="168"/>
      <c r="BH3515" s="168"/>
      <c r="BI3515" s="168"/>
      <c r="BJ3515" s="168"/>
      <c r="BK3515" s="168"/>
      <c r="BL3515" s="168"/>
      <c r="BM3515" s="168"/>
      <c r="DK3515" s="168"/>
      <c r="DL3515" s="168"/>
      <c r="DM3515" s="168"/>
      <c r="DN3515" s="168"/>
      <c r="DO3515" s="168"/>
      <c r="DP3515" s="168"/>
      <c r="DQ3515" s="168"/>
      <c r="DR3515" s="168"/>
      <c r="DS3515" s="168"/>
      <c r="DT3515" s="168"/>
      <c r="DU3515" s="168"/>
      <c r="DV3515" s="168"/>
      <c r="DW3515" s="168"/>
      <c r="DX3515" s="168"/>
      <c r="DY3515" s="168"/>
      <c r="DZ3515" s="168"/>
      <c r="EA3515" s="168"/>
      <c r="EB3515" s="168"/>
      <c r="EC3515" s="168"/>
      <c r="ED3515" s="168"/>
      <c r="EE3515" s="168"/>
      <c r="EF3515" s="168"/>
      <c r="EG3515" s="168"/>
      <c r="EH3515" s="168"/>
      <c r="EI3515" s="168"/>
      <c r="EJ3515" s="168"/>
      <c r="EK3515" s="168"/>
      <c r="EL3515" s="168"/>
      <c r="EM3515" s="168"/>
      <c r="EN3515" s="168"/>
      <c r="EO3515" s="168"/>
      <c r="EP3515" s="168"/>
      <c r="EQ3515" s="168"/>
      <c r="ER3515" s="168"/>
      <c r="ES3515" s="168"/>
      <c r="ET3515" s="168"/>
      <c r="EU3515" s="168"/>
      <c r="EV3515" s="168"/>
      <c r="EW3515" s="168"/>
      <c r="EX3515" s="168"/>
      <c r="EY3515" s="168"/>
      <c r="EZ3515" s="168"/>
      <c r="FA3515" s="168"/>
      <c r="FB3515" s="168"/>
      <c r="FC3515" s="168"/>
      <c r="FD3515" s="168"/>
    </row>
    <row r="3516" spans="1:160" s="5" customFormat="1" ht="24.9" customHeight="1" thickBot="1" x14ac:dyDescent="0.35">
      <c r="A3516" s="263"/>
      <c r="B3516" s="263"/>
      <c r="C3516" s="265"/>
      <c r="D3516" s="481"/>
      <c r="E3516" s="482"/>
      <c r="F3516" s="482"/>
      <c r="G3516" s="482"/>
      <c r="H3516" s="482"/>
      <c r="I3516" s="482"/>
      <c r="J3516" s="482"/>
      <c r="K3516" s="482"/>
      <c r="L3516" s="482"/>
      <c r="M3516" s="483"/>
      <c r="N3516" s="414" t="s">
        <v>16</v>
      </c>
      <c r="O3516" s="415"/>
      <c r="P3516" s="415"/>
      <c r="Q3516" s="415"/>
      <c r="R3516" s="415"/>
      <c r="S3516" s="415"/>
      <c r="T3516" s="415"/>
      <c r="U3516" s="18">
        <f>SUM(U3496:U3515)</f>
        <v>0</v>
      </c>
      <c r="V3516" s="33"/>
      <c r="W3516" s="57"/>
      <c r="X3516" s="86"/>
      <c r="Y3516" s="33"/>
      <c r="Z3516" s="36"/>
      <c r="AA3516" s="36"/>
      <c r="AC3516" s="82"/>
      <c r="AD3516" s="89"/>
      <c r="AE3516" s="89"/>
      <c r="AF3516" s="90"/>
      <c r="AG3516" s="38"/>
      <c r="AH3516" s="88"/>
      <c r="AI3516" s="88"/>
      <c r="AJ3516" s="88"/>
      <c r="AK3516" s="88"/>
      <c r="AL3516" s="88"/>
      <c r="AM3516" s="88"/>
      <c r="AN3516" s="88"/>
      <c r="AO3516" s="88"/>
      <c r="AP3516" s="88"/>
      <c r="AQ3516" s="88"/>
      <c r="AR3516" s="88"/>
      <c r="AS3516" s="88"/>
      <c r="AT3516" s="90"/>
      <c r="AU3516" s="38"/>
      <c r="AV3516" s="88"/>
      <c r="AW3516" s="88"/>
      <c r="AX3516" s="38"/>
      <c r="AZ3516" s="141"/>
      <c r="BE3516" s="168"/>
      <c r="BF3516" s="168"/>
      <c r="BG3516" s="168"/>
      <c r="BH3516" s="168"/>
      <c r="BI3516" s="168"/>
      <c r="BJ3516" s="168"/>
      <c r="BK3516" s="168"/>
      <c r="BL3516" s="168"/>
      <c r="BM3516" s="168"/>
      <c r="DK3516" s="168"/>
      <c r="DL3516" s="168"/>
      <c r="DM3516" s="168"/>
      <c r="DN3516" s="168"/>
      <c r="DO3516" s="168"/>
      <c r="DP3516" s="168"/>
      <c r="DQ3516" s="168"/>
      <c r="DR3516" s="168"/>
      <c r="DS3516" s="168"/>
      <c r="DT3516" s="168"/>
      <c r="DU3516" s="168"/>
      <c r="DV3516" s="168"/>
      <c r="DW3516" s="168"/>
      <c r="DX3516" s="168"/>
      <c r="DY3516" s="168"/>
      <c r="DZ3516" s="168"/>
      <c r="EA3516" s="168"/>
      <c r="EB3516" s="168"/>
      <c r="EC3516" s="168"/>
      <c r="ED3516" s="168"/>
      <c r="EE3516" s="168"/>
      <c r="EF3516" s="168"/>
      <c r="EG3516" s="168"/>
      <c r="EH3516" s="168"/>
      <c r="EI3516" s="168"/>
      <c r="EJ3516" s="168"/>
      <c r="EK3516" s="168"/>
      <c r="EL3516" s="168"/>
      <c r="EM3516" s="168"/>
      <c r="EN3516" s="168"/>
      <c r="EO3516" s="168"/>
      <c r="EP3516" s="168"/>
      <c r="EQ3516" s="168"/>
      <c r="ER3516" s="168"/>
      <c r="ES3516" s="168"/>
      <c r="ET3516" s="168"/>
      <c r="EU3516" s="168"/>
      <c r="EV3516" s="168"/>
      <c r="EW3516" s="168"/>
      <c r="EX3516" s="168"/>
      <c r="EY3516" s="168"/>
      <c r="EZ3516" s="168"/>
      <c r="FA3516" s="168"/>
      <c r="FB3516" s="168"/>
      <c r="FC3516" s="168"/>
      <c r="FD3516" s="168"/>
    </row>
    <row r="3517" spans="1:160" s="5" customFormat="1" ht="14.4" customHeight="1" x14ac:dyDescent="0.3">
      <c r="A3517" s="263"/>
      <c r="B3517" s="263"/>
      <c r="C3517" s="265"/>
      <c r="D3517" s="481"/>
      <c r="E3517" s="482"/>
      <c r="F3517" s="482"/>
      <c r="G3517" s="482"/>
      <c r="H3517" s="482"/>
      <c r="I3517" s="482"/>
      <c r="J3517" s="482"/>
      <c r="K3517" s="482"/>
      <c r="L3517" s="482"/>
      <c r="M3517" s="483"/>
      <c r="N3517" s="416" t="s">
        <v>17</v>
      </c>
      <c r="O3517" s="417"/>
      <c r="P3517" s="417"/>
      <c r="Q3517" s="417"/>
      <c r="R3517" s="417"/>
      <c r="S3517" s="417"/>
      <c r="T3517" s="417"/>
      <c r="U3517" s="418"/>
      <c r="V3517" s="87"/>
      <c r="W3517" s="57"/>
      <c r="X3517" s="86"/>
      <c r="Y3517" s="33"/>
      <c r="Z3517" s="36"/>
      <c r="AA3517" s="36"/>
      <c r="AC3517" s="82"/>
      <c r="AD3517" s="38"/>
      <c r="AE3517" s="82"/>
      <c r="AF3517" s="82"/>
      <c r="AG3517" s="38"/>
      <c r="AH3517" s="88"/>
      <c r="AI3517" s="88"/>
      <c r="AJ3517" s="88"/>
      <c r="AK3517" s="88"/>
      <c r="AL3517" s="88"/>
      <c r="AM3517" s="88"/>
      <c r="AN3517" s="88"/>
      <c r="AO3517" s="88"/>
      <c r="AP3517" s="88"/>
      <c r="AQ3517" s="88"/>
      <c r="AR3517" s="88"/>
      <c r="AS3517" s="88"/>
      <c r="AT3517" s="88"/>
      <c r="AU3517" s="89"/>
      <c r="AV3517" s="38"/>
      <c r="AW3517" s="38"/>
      <c r="AX3517" s="38"/>
      <c r="AZ3517" s="141"/>
      <c r="BE3517" s="168"/>
      <c r="BF3517" s="168"/>
      <c r="BG3517" s="168"/>
      <c r="BH3517" s="168"/>
      <c r="BI3517" s="168"/>
      <c r="BJ3517" s="168"/>
      <c r="BK3517" s="168"/>
      <c r="BL3517" s="168"/>
      <c r="BM3517" s="168"/>
      <c r="DK3517" s="168"/>
      <c r="DL3517" s="168"/>
      <c r="DM3517" s="168"/>
      <c r="DN3517" s="168"/>
      <c r="DO3517" s="168"/>
      <c r="DP3517" s="168"/>
      <c r="DQ3517" s="168"/>
      <c r="DR3517" s="168"/>
      <c r="DS3517" s="168"/>
      <c r="DT3517" s="168"/>
      <c r="DU3517" s="168"/>
      <c r="DV3517" s="168"/>
      <c r="DW3517" s="168"/>
      <c r="DX3517" s="168"/>
      <c r="DY3517" s="168"/>
      <c r="DZ3517" s="168"/>
      <c r="EA3517" s="168"/>
      <c r="EB3517" s="168"/>
      <c r="EC3517" s="168"/>
      <c r="ED3517" s="168"/>
      <c r="EE3517" s="168"/>
      <c r="EF3517" s="168"/>
      <c r="EG3517" s="168"/>
      <c r="EH3517" s="168"/>
      <c r="EI3517" s="168"/>
      <c r="EJ3517" s="168"/>
      <c r="EK3517" s="168"/>
      <c r="EL3517" s="168"/>
      <c r="EM3517" s="168"/>
      <c r="EN3517" s="168"/>
      <c r="EO3517" s="168"/>
      <c r="EP3517" s="168"/>
      <c r="EQ3517" s="168"/>
      <c r="ER3517" s="168"/>
      <c r="ES3517" s="168"/>
      <c r="ET3517" s="168"/>
      <c r="EU3517" s="168"/>
      <c r="EV3517" s="168"/>
      <c r="EW3517" s="168"/>
      <c r="EX3517" s="168"/>
      <c r="EY3517" s="168"/>
      <c r="EZ3517" s="168"/>
      <c r="FA3517" s="168"/>
      <c r="FB3517" s="168"/>
      <c r="FC3517" s="168"/>
      <c r="FD3517" s="168"/>
    </row>
    <row r="3518" spans="1:160" s="5" customFormat="1" x14ac:dyDescent="0.3">
      <c r="A3518" s="263"/>
      <c r="B3518" s="263"/>
      <c r="C3518" s="265"/>
      <c r="D3518" s="481"/>
      <c r="E3518" s="482"/>
      <c r="F3518" s="482"/>
      <c r="G3518" s="482"/>
      <c r="H3518" s="482"/>
      <c r="I3518" s="482"/>
      <c r="J3518" s="482"/>
      <c r="K3518" s="482"/>
      <c r="L3518" s="482"/>
      <c r="M3518" s="483"/>
      <c r="N3518" s="419"/>
      <c r="O3518" s="420"/>
      <c r="P3518" s="420"/>
      <c r="Q3518" s="420"/>
      <c r="R3518" s="420"/>
      <c r="S3518" s="420"/>
      <c r="T3518" s="420"/>
      <c r="U3518" s="421"/>
      <c r="V3518" s="33"/>
      <c r="W3518" s="57"/>
      <c r="X3518" s="86"/>
      <c r="Y3518" s="33"/>
      <c r="Z3518" s="36"/>
      <c r="AA3518" s="36"/>
      <c r="AC3518" s="82"/>
      <c r="AD3518" s="38"/>
      <c r="AE3518" s="82"/>
      <c r="AG3518" s="33"/>
      <c r="AH3518" s="43"/>
      <c r="AI3518" s="43"/>
      <c r="AJ3518" s="43"/>
      <c r="AK3518" s="43"/>
      <c r="AL3518" s="43"/>
      <c r="AM3518" s="43"/>
      <c r="AN3518" s="43"/>
      <c r="AO3518" s="43"/>
      <c r="AP3518" s="43"/>
      <c r="AQ3518" s="43"/>
      <c r="AR3518" s="43"/>
      <c r="AS3518" s="43"/>
      <c r="AT3518" s="43"/>
      <c r="AU3518" s="44"/>
      <c r="AV3518" s="33"/>
      <c r="AW3518" s="33"/>
      <c r="AX3518" s="33"/>
      <c r="AZ3518" s="141"/>
      <c r="BE3518" s="168"/>
      <c r="BF3518" s="168"/>
      <c r="BG3518" s="168"/>
      <c r="BH3518" s="168"/>
      <c r="BI3518" s="168"/>
      <c r="BJ3518" s="168"/>
      <c r="BK3518" s="168"/>
      <c r="BL3518" s="168"/>
      <c r="BM3518" s="168"/>
      <c r="DK3518" s="168"/>
      <c r="DL3518" s="168"/>
      <c r="DM3518" s="168"/>
      <c r="DN3518" s="168"/>
      <c r="DO3518" s="168"/>
      <c r="DP3518" s="168"/>
      <c r="DQ3518" s="168"/>
      <c r="DR3518" s="168"/>
      <c r="DS3518" s="168"/>
      <c r="DT3518" s="168"/>
      <c r="DU3518" s="168"/>
      <c r="DV3518" s="168"/>
      <c r="DW3518" s="168"/>
      <c r="DX3518" s="168"/>
      <c r="DY3518" s="168"/>
      <c r="DZ3518" s="168"/>
      <c r="EA3518" s="168"/>
      <c r="EB3518" s="168"/>
      <c r="EC3518" s="168"/>
      <c r="ED3518" s="168"/>
      <c r="EE3518" s="168"/>
      <c r="EF3518" s="168"/>
      <c r="EG3518" s="168"/>
      <c r="EH3518" s="168"/>
      <c r="EI3518" s="168"/>
      <c r="EJ3518" s="168"/>
      <c r="EK3518" s="168"/>
      <c r="EL3518" s="168"/>
      <c r="EM3518" s="168"/>
      <c r="EN3518" s="168"/>
      <c r="EO3518" s="168"/>
      <c r="EP3518" s="168"/>
      <c r="EQ3518" s="168"/>
      <c r="ER3518" s="168"/>
      <c r="ES3518" s="168"/>
      <c r="ET3518" s="168"/>
      <c r="EU3518" s="168"/>
      <c r="EV3518" s="168"/>
      <c r="EW3518" s="168"/>
      <c r="EX3518" s="168"/>
      <c r="EY3518" s="168"/>
      <c r="EZ3518" s="168"/>
      <c r="FA3518" s="168"/>
      <c r="FB3518" s="168"/>
      <c r="FC3518" s="168"/>
      <c r="FD3518" s="168"/>
    </row>
    <row r="3519" spans="1:160" s="5" customFormat="1" x14ac:dyDescent="0.3">
      <c r="A3519" s="263"/>
      <c r="B3519" s="263"/>
      <c r="C3519" s="265"/>
      <c r="D3519" s="481"/>
      <c r="E3519" s="482"/>
      <c r="F3519" s="482"/>
      <c r="G3519" s="482"/>
      <c r="H3519" s="482"/>
      <c r="I3519" s="482"/>
      <c r="J3519" s="482"/>
      <c r="K3519" s="482"/>
      <c r="L3519" s="482"/>
      <c r="M3519" s="483"/>
      <c r="N3519" s="419"/>
      <c r="O3519" s="420"/>
      <c r="P3519" s="420"/>
      <c r="Q3519" s="420"/>
      <c r="R3519" s="420"/>
      <c r="S3519" s="420"/>
      <c r="T3519" s="420"/>
      <c r="U3519" s="421"/>
      <c r="V3519" s="33"/>
      <c r="W3519" s="57"/>
      <c r="X3519" s="86"/>
      <c r="Y3519" s="33"/>
      <c r="Z3519" s="36"/>
      <c r="AA3519" s="36"/>
      <c r="AD3519" s="33"/>
      <c r="AG3519" s="33"/>
      <c r="AH3519" s="43"/>
      <c r="AI3519" s="43"/>
      <c r="AJ3519" s="43"/>
      <c r="AK3519" s="43"/>
      <c r="AL3519" s="43"/>
      <c r="AM3519" s="43"/>
      <c r="AN3519" s="43"/>
      <c r="AO3519" s="43"/>
      <c r="AP3519" s="43"/>
      <c r="AQ3519" s="43"/>
      <c r="AR3519" s="43"/>
      <c r="AS3519" s="43"/>
      <c r="AT3519" s="43"/>
      <c r="AU3519" s="44"/>
      <c r="AV3519" s="33"/>
      <c r="AW3519" s="33"/>
      <c r="AX3519" s="33"/>
      <c r="AZ3519" s="141"/>
      <c r="BE3519" s="168"/>
      <c r="BF3519" s="168"/>
      <c r="BG3519" s="168"/>
      <c r="BH3519" s="168"/>
      <c r="BI3519" s="168"/>
      <c r="BJ3519" s="168"/>
      <c r="BK3519" s="168"/>
      <c r="BL3519" s="168"/>
      <c r="BM3519" s="168"/>
      <c r="DK3519" s="168"/>
      <c r="DL3519" s="168"/>
      <c r="DM3519" s="168"/>
      <c r="DN3519" s="168"/>
      <c r="DO3519" s="168"/>
      <c r="DP3519" s="168"/>
      <c r="DQ3519" s="168"/>
      <c r="DR3519" s="168"/>
      <c r="DS3519" s="168"/>
      <c r="DT3519" s="168"/>
      <c r="DU3519" s="168"/>
      <c r="DV3519" s="168"/>
      <c r="DW3519" s="168"/>
      <c r="DX3519" s="168"/>
      <c r="DY3519" s="168"/>
      <c r="DZ3519" s="168"/>
      <c r="EA3519" s="168"/>
      <c r="EB3519" s="168"/>
      <c r="EC3519" s="168"/>
      <c r="ED3519" s="168"/>
      <c r="EE3519" s="168"/>
      <c r="EF3519" s="168"/>
      <c r="EG3519" s="168"/>
      <c r="EH3519" s="168"/>
      <c r="EI3519" s="168"/>
      <c r="EJ3519" s="168"/>
      <c r="EK3519" s="168"/>
      <c r="EL3519" s="168"/>
      <c r="EM3519" s="168"/>
      <c r="EN3519" s="168"/>
      <c r="EO3519" s="168"/>
      <c r="EP3519" s="168"/>
      <c r="EQ3519" s="168"/>
      <c r="ER3519" s="168"/>
      <c r="ES3519" s="168"/>
      <c r="ET3519" s="168"/>
      <c r="EU3519" s="168"/>
      <c r="EV3519" s="168"/>
      <c r="EW3519" s="168"/>
      <c r="EX3519" s="168"/>
      <c r="EY3519" s="168"/>
      <c r="EZ3519" s="168"/>
      <c r="FA3519" s="168"/>
      <c r="FB3519" s="168"/>
      <c r="FC3519" s="168"/>
      <c r="FD3519" s="168"/>
    </row>
    <row r="3520" spans="1:160" s="5" customFormat="1" ht="14.4" thickBot="1" x14ac:dyDescent="0.35">
      <c r="A3520" s="263"/>
      <c r="B3520" s="263"/>
      <c r="C3520" s="265"/>
      <c r="D3520" s="425"/>
      <c r="E3520" s="426"/>
      <c r="F3520" s="426"/>
      <c r="G3520" s="426"/>
      <c r="H3520" s="426"/>
      <c r="I3520" s="426"/>
      <c r="J3520" s="426"/>
      <c r="K3520" s="426"/>
      <c r="L3520" s="426"/>
      <c r="M3520" s="427"/>
      <c r="N3520" s="422"/>
      <c r="O3520" s="423"/>
      <c r="P3520" s="423"/>
      <c r="Q3520" s="423"/>
      <c r="R3520" s="423"/>
      <c r="S3520" s="423"/>
      <c r="T3520" s="423"/>
      <c r="U3520" s="424"/>
      <c r="V3520" s="33"/>
      <c r="W3520" s="57"/>
      <c r="X3520" s="86"/>
      <c r="Y3520" s="33"/>
      <c r="Z3520" s="36"/>
      <c r="AA3520" s="36"/>
      <c r="AD3520" s="33"/>
      <c r="AG3520" s="33"/>
      <c r="AH3520" s="43"/>
      <c r="AI3520" s="43"/>
      <c r="AJ3520" s="43"/>
      <c r="AK3520" s="43"/>
      <c r="AL3520" s="43"/>
      <c r="AM3520" s="43"/>
      <c r="AN3520" s="43"/>
      <c r="AO3520" s="43"/>
      <c r="AP3520" s="43"/>
      <c r="AQ3520" s="43"/>
      <c r="AR3520" s="43"/>
      <c r="AS3520" s="43"/>
      <c r="AT3520" s="43"/>
      <c r="AU3520" s="44"/>
      <c r="AV3520" s="33"/>
      <c r="AW3520" s="33"/>
      <c r="AX3520" s="33"/>
      <c r="AZ3520" s="141"/>
      <c r="BE3520" s="168"/>
      <c r="BF3520" s="168"/>
      <c r="BG3520" s="168"/>
      <c r="BH3520" s="168"/>
      <c r="BI3520" s="168"/>
      <c r="BJ3520" s="168"/>
      <c r="BK3520" s="168"/>
      <c r="BL3520" s="168"/>
      <c r="BM3520" s="168"/>
      <c r="DK3520" s="168"/>
      <c r="DL3520" s="168"/>
      <c r="DM3520" s="168"/>
      <c r="DN3520" s="168"/>
      <c r="DO3520" s="168"/>
      <c r="DP3520" s="168"/>
      <c r="DQ3520" s="168"/>
      <c r="DR3520" s="168"/>
      <c r="DS3520" s="168"/>
      <c r="DT3520" s="168"/>
      <c r="DU3520" s="168"/>
      <c r="DV3520" s="168"/>
      <c r="DW3520" s="168"/>
      <c r="DX3520" s="168"/>
      <c r="DY3520" s="168"/>
      <c r="DZ3520" s="168"/>
      <c r="EA3520" s="168"/>
      <c r="EB3520" s="168"/>
      <c r="EC3520" s="168"/>
      <c r="ED3520" s="168"/>
      <c r="EE3520" s="168"/>
      <c r="EF3520" s="168"/>
      <c r="EG3520" s="168"/>
      <c r="EH3520" s="168"/>
      <c r="EI3520" s="168"/>
      <c r="EJ3520" s="168"/>
      <c r="EK3520" s="168"/>
      <c r="EL3520" s="168"/>
      <c r="EM3520" s="168"/>
      <c r="EN3520" s="168"/>
      <c r="EO3520" s="168"/>
      <c r="EP3520" s="168"/>
      <c r="EQ3520" s="168"/>
      <c r="ER3520" s="168"/>
      <c r="ES3520" s="168"/>
      <c r="ET3520" s="168"/>
      <c r="EU3520" s="168"/>
      <c r="EV3520" s="168"/>
      <c r="EW3520" s="168"/>
      <c r="EX3520" s="168"/>
      <c r="EY3520" s="168"/>
      <c r="EZ3520" s="168"/>
      <c r="FA3520" s="168"/>
      <c r="FB3520" s="168"/>
      <c r="FC3520" s="168"/>
      <c r="FD3520" s="168"/>
    </row>
    <row r="3521" spans="1:160" s="5" customFormat="1" ht="5.25" customHeight="1" thickBot="1" x14ac:dyDescent="0.35">
      <c r="A3521" s="263"/>
      <c r="B3521" s="263"/>
      <c r="C3521" s="265"/>
      <c r="D3521" s="428"/>
      <c r="E3521" s="428"/>
      <c r="F3521" s="428"/>
      <c r="G3521" s="428"/>
      <c r="H3521" s="428"/>
      <c r="I3521" s="428"/>
      <c r="J3521" s="428"/>
      <c r="K3521" s="428"/>
      <c r="L3521" s="428"/>
      <c r="M3521" s="428"/>
      <c r="N3521" s="428"/>
      <c r="O3521" s="428"/>
      <c r="P3521" s="428"/>
      <c r="Q3521" s="428"/>
      <c r="R3521" s="428"/>
      <c r="S3521" s="428"/>
      <c r="T3521" s="428"/>
      <c r="U3521" s="428"/>
      <c r="V3521" s="33"/>
      <c r="W3521" s="57"/>
      <c r="X3521" s="86"/>
      <c r="Y3521" s="33"/>
      <c r="Z3521" s="36"/>
      <c r="AA3521" s="36"/>
      <c r="AD3521" s="33"/>
      <c r="AG3521" s="33"/>
      <c r="AH3521" s="43"/>
      <c r="AI3521" s="43"/>
      <c r="AJ3521" s="43"/>
      <c r="AK3521" s="43"/>
      <c r="AL3521" s="43"/>
      <c r="AM3521" s="43"/>
      <c r="AN3521" s="43"/>
      <c r="AO3521" s="43"/>
      <c r="AP3521" s="43"/>
      <c r="AQ3521" s="43"/>
      <c r="AR3521" s="43"/>
      <c r="AS3521" s="43"/>
      <c r="AT3521" s="43"/>
      <c r="AU3521" s="44"/>
      <c r="AV3521" s="33"/>
      <c r="AW3521" s="33"/>
      <c r="AX3521" s="33"/>
      <c r="AZ3521" s="141"/>
      <c r="BE3521" s="168"/>
      <c r="BF3521" s="168"/>
      <c r="BG3521" s="168"/>
      <c r="BH3521" s="168"/>
      <c r="BI3521" s="168"/>
      <c r="BJ3521" s="168"/>
      <c r="BK3521" s="168"/>
      <c r="BL3521" s="168"/>
      <c r="BM3521" s="168"/>
      <c r="DK3521" s="168"/>
      <c r="DL3521" s="168"/>
      <c r="DM3521" s="168"/>
      <c r="DN3521" s="168"/>
      <c r="DO3521" s="168"/>
      <c r="DP3521" s="168"/>
      <c r="DQ3521" s="168"/>
      <c r="DR3521" s="168"/>
      <c r="DS3521" s="168"/>
      <c r="DT3521" s="168"/>
      <c r="DU3521" s="168"/>
      <c r="DV3521" s="168"/>
      <c r="DW3521" s="168"/>
      <c r="DX3521" s="168"/>
      <c r="DY3521" s="168"/>
      <c r="DZ3521" s="168"/>
      <c r="EA3521" s="168"/>
      <c r="EB3521" s="168"/>
      <c r="EC3521" s="168"/>
      <c r="ED3521" s="168"/>
      <c r="EE3521" s="168"/>
      <c r="EF3521" s="168"/>
      <c r="EG3521" s="168"/>
      <c r="EH3521" s="168"/>
      <c r="EI3521" s="168"/>
      <c r="EJ3521" s="168"/>
      <c r="EK3521" s="168"/>
      <c r="EL3521" s="168"/>
      <c r="EM3521" s="168"/>
      <c r="EN3521" s="168"/>
      <c r="EO3521" s="168"/>
      <c r="EP3521" s="168"/>
      <c r="EQ3521" s="168"/>
      <c r="ER3521" s="168"/>
      <c r="ES3521" s="168"/>
      <c r="ET3521" s="168"/>
      <c r="EU3521" s="168"/>
      <c r="EV3521" s="168"/>
      <c r="EW3521" s="168"/>
      <c r="EX3521" s="168"/>
      <c r="EY3521" s="168"/>
      <c r="EZ3521" s="168"/>
      <c r="FA3521" s="168"/>
      <c r="FB3521" s="168"/>
      <c r="FC3521" s="168"/>
      <c r="FD3521" s="168"/>
    </row>
    <row r="3522" spans="1:160" s="5" customFormat="1" ht="20.25" customHeight="1" x14ac:dyDescent="0.3">
      <c r="A3522" s="263"/>
      <c r="B3522" s="263"/>
      <c r="C3522" s="265"/>
      <c r="D3522" s="429" t="s">
        <v>18</v>
      </c>
      <c r="E3522" s="430"/>
      <c r="F3522" s="430"/>
      <c r="G3522" s="430"/>
      <c r="H3522" s="430"/>
      <c r="I3522" s="430"/>
      <c r="J3522" s="430"/>
      <c r="K3522" s="430"/>
      <c r="L3522" s="430"/>
      <c r="M3522" s="431"/>
      <c r="N3522" s="429" t="s">
        <v>19</v>
      </c>
      <c r="O3522" s="430"/>
      <c r="P3522" s="430"/>
      <c r="Q3522" s="430"/>
      <c r="R3522" s="430"/>
      <c r="S3522" s="430"/>
      <c r="T3522" s="430"/>
      <c r="U3522" s="431"/>
      <c r="V3522" s="33"/>
      <c r="W3522" s="57"/>
      <c r="X3522" s="86"/>
      <c r="Y3522" s="33"/>
      <c r="Z3522" s="36"/>
      <c r="AA3522" s="36"/>
      <c r="AD3522" s="33"/>
      <c r="AG3522" s="33"/>
      <c r="AH3522" s="43"/>
      <c r="AI3522" s="43"/>
      <c r="AJ3522" s="43"/>
      <c r="AK3522" s="43"/>
      <c r="AL3522" s="43"/>
      <c r="AM3522" s="43"/>
      <c r="AN3522" s="43"/>
      <c r="AO3522" s="43"/>
      <c r="AP3522" s="43"/>
      <c r="AQ3522" s="43"/>
      <c r="AR3522" s="43"/>
      <c r="AS3522" s="43"/>
      <c r="AT3522" s="43"/>
      <c r="AU3522" s="44"/>
      <c r="AV3522" s="33"/>
      <c r="AW3522" s="33"/>
      <c r="AX3522" s="33"/>
      <c r="AZ3522" s="141"/>
      <c r="BE3522" s="168"/>
      <c r="BF3522" s="168"/>
      <c r="BG3522" s="168"/>
      <c r="BH3522" s="168"/>
      <c r="BI3522" s="168"/>
      <c r="BJ3522" s="168"/>
      <c r="BK3522" s="168"/>
      <c r="BL3522" s="168"/>
      <c r="BM3522" s="168"/>
      <c r="DK3522" s="168"/>
      <c r="DL3522" s="168"/>
      <c r="DM3522" s="168"/>
      <c r="DN3522" s="168"/>
      <c r="DO3522" s="168"/>
      <c r="DP3522" s="168"/>
      <c r="DQ3522" s="168"/>
      <c r="DR3522" s="168"/>
      <c r="DS3522" s="168"/>
      <c r="DT3522" s="168"/>
      <c r="DU3522" s="168"/>
      <c r="DV3522" s="168"/>
      <c r="DW3522" s="168"/>
      <c r="DX3522" s="168"/>
      <c r="DY3522" s="168"/>
      <c r="DZ3522" s="168"/>
      <c r="EA3522" s="168"/>
      <c r="EB3522" s="168"/>
      <c r="EC3522" s="168"/>
      <c r="ED3522" s="168"/>
      <c r="EE3522" s="168"/>
      <c r="EF3522" s="168"/>
      <c r="EG3522" s="168"/>
      <c r="EH3522" s="168"/>
      <c r="EI3522" s="168"/>
      <c r="EJ3522" s="168"/>
      <c r="EK3522" s="168"/>
      <c r="EL3522" s="168"/>
      <c r="EM3522" s="168"/>
      <c r="EN3522" s="168"/>
      <c r="EO3522" s="168"/>
      <c r="EP3522" s="168"/>
      <c r="EQ3522" s="168"/>
      <c r="ER3522" s="168"/>
      <c r="ES3522" s="168"/>
      <c r="ET3522" s="168"/>
      <c r="EU3522" s="168"/>
      <c r="EV3522" s="168"/>
      <c r="EW3522" s="168"/>
      <c r="EX3522" s="168"/>
      <c r="EY3522" s="168"/>
      <c r="EZ3522" s="168"/>
      <c r="FA3522" s="168"/>
      <c r="FB3522" s="168"/>
      <c r="FC3522" s="168"/>
      <c r="FD3522" s="168"/>
    </row>
    <row r="3523" spans="1:160" s="5" customFormat="1" x14ac:dyDescent="0.3">
      <c r="A3523" s="263"/>
      <c r="B3523" s="263"/>
      <c r="C3523" s="265"/>
      <c r="D3523" s="432" t="s">
        <v>20</v>
      </c>
      <c r="E3523" s="433"/>
      <c r="F3523" s="433"/>
      <c r="G3523" s="433"/>
      <c r="H3523" s="433"/>
      <c r="I3523" s="433"/>
      <c r="J3523" s="433"/>
      <c r="K3523" s="433"/>
      <c r="L3523" s="433"/>
      <c r="M3523" s="434"/>
      <c r="N3523" s="435" t="s">
        <v>21</v>
      </c>
      <c r="O3523" s="436"/>
      <c r="P3523" s="436"/>
      <c r="Q3523" s="436"/>
      <c r="R3523" s="436"/>
      <c r="S3523" s="436"/>
      <c r="T3523" s="436"/>
      <c r="U3523" s="437"/>
      <c r="V3523" s="33"/>
      <c r="W3523" s="57"/>
      <c r="X3523" s="86"/>
      <c r="Y3523" s="33"/>
      <c r="Z3523" s="36"/>
      <c r="AA3523" s="36"/>
      <c r="AD3523" s="33"/>
      <c r="AG3523" s="33"/>
      <c r="AH3523" s="43"/>
      <c r="AI3523" s="43"/>
      <c r="AJ3523" s="43"/>
      <c r="AK3523" s="43"/>
      <c r="AL3523" s="43"/>
      <c r="AM3523" s="43"/>
      <c r="AN3523" s="43"/>
      <c r="AO3523" s="43"/>
      <c r="AP3523" s="43"/>
      <c r="AQ3523" s="43"/>
      <c r="AR3523" s="43"/>
      <c r="AS3523" s="43"/>
      <c r="AT3523" s="43"/>
      <c r="AU3523" s="44"/>
      <c r="AV3523" s="33"/>
      <c r="AW3523" s="33"/>
      <c r="AX3523" s="33"/>
      <c r="AZ3523" s="141"/>
      <c r="BE3523" s="168"/>
      <c r="BF3523" s="168"/>
      <c r="BG3523" s="168"/>
      <c r="BH3523" s="168"/>
      <c r="BI3523" s="168"/>
      <c r="BJ3523" s="168"/>
      <c r="BK3523" s="168"/>
      <c r="BL3523" s="168"/>
      <c r="BM3523" s="168"/>
      <c r="DK3523" s="168"/>
      <c r="DL3523" s="168"/>
      <c r="DM3523" s="168"/>
      <c r="DN3523" s="168"/>
      <c r="DO3523" s="168"/>
      <c r="DP3523" s="168"/>
      <c r="DQ3523" s="168"/>
      <c r="DR3523" s="168"/>
      <c r="DS3523" s="168"/>
      <c r="DT3523" s="168"/>
      <c r="DU3523" s="168"/>
      <c r="DV3523" s="168"/>
      <c r="DW3523" s="168"/>
      <c r="DX3523" s="168"/>
      <c r="DY3523" s="168"/>
      <c r="DZ3523" s="168"/>
      <c r="EA3523" s="168"/>
      <c r="EB3523" s="168"/>
      <c r="EC3523" s="168"/>
      <c r="ED3523" s="168"/>
      <c r="EE3523" s="168"/>
      <c r="EF3523" s="168"/>
      <c r="EG3523" s="168"/>
      <c r="EH3523" s="168"/>
      <c r="EI3523" s="168"/>
      <c r="EJ3523" s="168"/>
      <c r="EK3523" s="168"/>
      <c r="EL3523" s="168"/>
      <c r="EM3523" s="168"/>
      <c r="EN3523" s="168"/>
      <c r="EO3523" s="168"/>
      <c r="EP3523" s="168"/>
      <c r="EQ3523" s="168"/>
      <c r="ER3523" s="168"/>
      <c r="ES3523" s="168"/>
      <c r="ET3523" s="168"/>
      <c r="EU3523" s="168"/>
      <c r="EV3523" s="168"/>
      <c r="EW3523" s="168"/>
      <c r="EX3523" s="168"/>
      <c r="EY3523" s="168"/>
      <c r="EZ3523" s="168"/>
      <c r="FA3523" s="168"/>
      <c r="FB3523" s="168"/>
      <c r="FC3523" s="168"/>
      <c r="FD3523" s="168"/>
    </row>
    <row r="3524" spans="1:160" s="5" customFormat="1" ht="15.75" customHeight="1" x14ac:dyDescent="0.3">
      <c r="A3524" s="263"/>
      <c r="B3524" s="263"/>
      <c r="C3524" s="265"/>
      <c r="D3524" s="438" t="s">
        <v>22</v>
      </c>
      <c r="E3524" s="439"/>
      <c r="F3524" s="439"/>
      <c r="G3524" s="439"/>
      <c r="H3524" s="439"/>
      <c r="I3524" s="439"/>
      <c r="J3524" s="439"/>
      <c r="K3524" s="439"/>
      <c r="L3524" s="439"/>
      <c r="M3524" s="440"/>
      <c r="N3524" s="438" t="s">
        <v>22</v>
      </c>
      <c r="O3524" s="444"/>
      <c r="P3524" s="444"/>
      <c r="Q3524" s="444"/>
      <c r="R3524" s="444"/>
      <c r="S3524" s="444"/>
      <c r="T3524" s="444"/>
      <c r="U3524" s="440"/>
      <c r="V3524" s="33"/>
      <c r="W3524" s="57"/>
      <c r="X3524" s="86"/>
      <c r="Y3524" s="33"/>
      <c r="Z3524" s="36"/>
      <c r="AA3524" s="36"/>
      <c r="AD3524" s="33"/>
      <c r="AG3524" s="33"/>
      <c r="AH3524" s="43"/>
      <c r="AI3524" s="43"/>
      <c r="AJ3524" s="43"/>
      <c r="AK3524" s="43"/>
      <c r="AL3524" s="43"/>
      <c r="AM3524" s="43"/>
      <c r="AN3524" s="43"/>
      <c r="AO3524" s="43"/>
      <c r="AP3524" s="43"/>
      <c r="AQ3524" s="43"/>
      <c r="AR3524" s="43"/>
      <c r="AS3524" s="43"/>
      <c r="AT3524" s="43"/>
      <c r="AU3524" s="44"/>
      <c r="AV3524" s="33"/>
      <c r="AW3524" s="33"/>
      <c r="AX3524" s="33"/>
      <c r="AZ3524" s="141"/>
      <c r="BE3524" s="168"/>
      <c r="BF3524" s="168"/>
      <c r="BG3524" s="168"/>
      <c r="BH3524" s="168"/>
      <c r="BI3524" s="168"/>
      <c r="BJ3524" s="168"/>
      <c r="BK3524" s="168"/>
      <c r="BL3524" s="168"/>
      <c r="BM3524" s="168"/>
      <c r="DK3524" s="168"/>
      <c r="DL3524" s="168"/>
      <c r="DM3524" s="168"/>
      <c r="DN3524" s="168"/>
      <c r="DO3524" s="168"/>
      <c r="DP3524" s="168"/>
      <c r="DQ3524" s="168"/>
      <c r="DR3524" s="168"/>
      <c r="DS3524" s="168"/>
      <c r="DT3524" s="168"/>
      <c r="DU3524" s="168"/>
      <c r="DV3524" s="168"/>
      <c r="DW3524" s="168"/>
      <c r="DX3524" s="168"/>
      <c r="DY3524" s="168"/>
      <c r="DZ3524" s="168"/>
      <c r="EA3524" s="168"/>
      <c r="EB3524" s="168"/>
      <c r="EC3524" s="168"/>
      <c r="ED3524" s="168"/>
      <c r="EE3524" s="168"/>
      <c r="EF3524" s="168"/>
      <c r="EG3524" s="168"/>
      <c r="EH3524" s="168"/>
      <c r="EI3524" s="168"/>
      <c r="EJ3524" s="168"/>
      <c r="EK3524" s="168"/>
      <c r="EL3524" s="168"/>
      <c r="EM3524" s="168"/>
      <c r="EN3524" s="168"/>
      <c r="EO3524" s="168"/>
      <c r="EP3524" s="168"/>
      <c r="EQ3524" s="168"/>
      <c r="ER3524" s="168"/>
      <c r="ES3524" s="168"/>
      <c r="ET3524" s="168"/>
      <c r="EU3524" s="168"/>
      <c r="EV3524" s="168"/>
      <c r="EW3524" s="168"/>
      <c r="EX3524" s="168"/>
      <c r="EY3524" s="168"/>
      <c r="EZ3524" s="168"/>
      <c r="FA3524" s="168"/>
      <c r="FB3524" s="168"/>
      <c r="FC3524" s="168"/>
      <c r="FD3524" s="168"/>
    </row>
    <row r="3525" spans="1:160" s="5" customFormat="1" ht="15.75" customHeight="1" x14ac:dyDescent="0.3">
      <c r="A3525" s="263"/>
      <c r="B3525" s="263"/>
      <c r="C3525" s="265"/>
      <c r="D3525" s="438"/>
      <c r="E3525" s="439"/>
      <c r="F3525" s="439"/>
      <c r="G3525" s="439"/>
      <c r="H3525" s="439"/>
      <c r="I3525" s="439"/>
      <c r="J3525" s="439"/>
      <c r="K3525" s="439"/>
      <c r="L3525" s="439"/>
      <c r="M3525" s="440"/>
      <c r="N3525" s="438"/>
      <c r="O3525" s="439"/>
      <c r="P3525" s="439"/>
      <c r="Q3525" s="439"/>
      <c r="R3525" s="439"/>
      <c r="S3525" s="439"/>
      <c r="T3525" s="439"/>
      <c r="U3525" s="440"/>
      <c r="V3525" s="33"/>
      <c r="W3525" s="57"/>
      <c r="X3525" s="86"/>
      <c r="Y3525" s="33"/>
      <c r="Z3525" s="36"/>
      <c r="AA3525" s="36"/>
      <c r="AD3525" s="33"/>
      <c r="AG3525" s="33"/>
      <c r="AH3525" s="43"/>
      <c r="AI3525" s="43"/>
      <c r="AJ3525" s="43"/>
      <c r="AK3525" s="43"/>
      <c r="AL3525" s="43"/>
      <c r="AM3525" s="43"/>
      <c r="AN3525" s="43"/>
      <c r="AO3525" s="43"/>
      <c r="AP3525" s="43"/>
      <c r="AQ3525" s="43"/>
      <c r="AR3525" s="43"/>
      <c r="AS3525" s="43"/>
      <c r="AT3525" s="43"/>
      <c r="AU3525" s="44"/>
      <c r="AV3525" s="33"/>
      <c r="AW3525" s="33"/>
      <c r="AX3525" s="33"/>
      <c r="AZ3525" s="141"/>
      <c r="BE3525" s="168"/>
      <c r="BF3525" s="168"/>
      <c r="BG3525" s="168"/>
      <c r="BH3525" s="168"/>
      <c r="BI3525" s="168"/>
      <c r="BJ3525" s="168"/>
      <c r="BK3525" s="168"/>
      <c r="BL3525" s="168"/>
      <c r="BM3525" s="168"/>
      <c r="DK3525" s="168"/>
      <c r="DL3525" s="168"/>
      <c r="DM3525" s="168"/>
      <c r="DN3525" s="168"/>
      <c r="DO3525" s="168"/>
      <c r="DP3525" s="168"/>
      <c r="DQ3525" s="168"/>
      <c r="DR3525" s="168"/>
      <c r="DS3525" s="168"/>
      <c r="DT3525" s="168"/>
      <c r="DU3525" s="168"/>
      <c r="DV3525" s="168"/>
      <c r="DW3525" s="168"/>
      <c r="DX3525" s="168"/>
      <c r="DY3525" s="168"/>
      <c r="DZ3525" s="168"/>
      <c r="EA3525" s="168"/>
      <c r="EB3525" s="168"/>
      <c r="EC3525" s="168"/>
      <c r="ED3525" s="168"/>
      <c r="EE3525" s="168"/>
      <c r="EF3525" s="168"/>
      <c r="EG3525" s="168"/>
      <c r="EH3525" s="168"/>
      <c r="EI3525" s="168"/>
      <c r="EJ3525" s="168"/>
      <c r="EK3525" s="168"/>
      <c r="EL3525" s="168"/>
      <c r="EM3525" s="168"/>
      <c r="EN3525" s="168"/>
      <c r="EO3525" s="168"/>
      <c r="EP3525" s="168"/>
      <c r="EQ3525" s="168"/>
      <c r="ER3525" s="168"/>
      <c r="ES3525" s="168"/>
      <c r="ET3525" s="168"/>
      <c r="EU3525" s="168"/>
      <c r="EV3525" s="168"/>
      <c r="EW3525" s="168"/>
      <c r="EX3525" s="168"/>
      <c r="EY3525" s="168"/>
      <c r="EZ3525" s="168"/>
      <c r="FA3525" s="168"/>
      <c r="FB3525" s="168"/>
      <c r="FC3525" s="168"/>
      <c r="FD3525" s="168"/>
    </row>
    <row r="3526" spans="1:160" s="5" customFormat="1" ht="15.75" customHeight="1" x14ac:dyDescent="0.3">
      <c r="A3526" s="263"/>
      <c r="B3526" s="263"/>
      <c r="C3526" s="265"/>
      <c r="D3526" s="441"/>
      <c r="E3526" s="442"/>
      <c r="F3526" s="442"/>
      <c r="G3526" s="442"/>
      <c r="H3526" s="442"/>
      <c r="I3526" s="442"/>
      <c r="J3526" s="442"/>
      <c r="K3526" s="442"/>
      <c r="L3526" s="442"/>
      <c r="M3526" s="443"/>
      <c r="N3526" s="441"/>
      <c r="O3526" s="442"/>
      <c r="P3526" s="442"/>
      <c r="Q3526" s="442"/>
      <c r="R3526" s="442"/>
      <c r="S3526" s="442"/>
      <c r="T3526" s="442"/>
      <c r="U3526" s="443"/>
      <c r="V3526" s="33"/>
      <c r="W3526" s="57"/>
      <c r="X3526" s="86"/>
      <c r="Y3526" s="33"/>
      <c r="Z3526" s="36"/>
      <c r="AA3526" s="36"/>
      <c r="AD3526" s="33"/>
      <c r="AG3526" s="33"/>
      <c r="AH3526" s="43"/>
      <c r="AI3526" s="43"/>
      <c r="AJ3526" s="43"/>
      <c r="AK3526" s="43"/>
      <c r="AL3526" s="43"/>
      <c r="AM3526" s="43"/>
      <c r="AN3526" s="43"/>
      <c r="AO3526" s="43"/>
      <c r="AP3526" s="43"/>
      <c r="AQ3526" s="43"/>
      <c r="AR3526" s="43"/>
      <c r="AS3526" s="43"/>
      <c r="AT3526" s="43"/>
      <c r="AU3526" s="44"/>
      <c r="AV3526" s="33"/>
      <c r="AW3526" s="33"/>
      <c r="AX3526" s="33"/>
      <c r="AZ3526" s="141"/>
      <c r="BE3526" s="168"/>
      <c r="BF3526" s="168"/>
      <c r="BG3526" s="168"/>
      <c r="BH3526" s="168"/>
      <c r="BI3526" s="168"/>
      <c r="BJ3526" s="168"/>
      <c r="BK3526" s="168"/>
      <c r="BL3526" s="168"/>
      <c r="BM3526" s="168"/>
      <c r="DK3526" s="168"/>
      <c r="DL3526" s="168"/>
      <c r="DM3526" s="168"/>
      <c r="DN3526" s="168"/>
      <c r="DO3526" s="168"/>
      <c r="DP3526" s="168"/>
      <c r="DQ3526" s="168"/>
      <c r="DR3526" s="168"/>
      <c r="DS3526" s="168"/>
      <c r="DT3526" s="168"/>
      <c r="DU3526" s="168"/>
      <c r="DV3526" s="168"/>
      <c r="DW3526" s="168"/>
      <c r="DX3526" s="168"/>
      <c r="DY3526" s="168"/>
      <c r="DZ3526" s="168"/>
      <c r="EA3526" s="168"/>
      <c r="EB3526" s="168"/>
      <c r="EC3526" s="168"/>
      <c r="ED3526" s="168"/>
      <c r="EE3526" s="168"/>
      <c r="EF3526" s="168"/>
      <c r="EG3526" s="168"/>
      <c r="EH3526" s="168"/>
      <c r="EI3526" s="168"/>
      <c r="EJ3526" s="168"/>
      <c r="EK3526" s="168"/>
      <c r="EL3526" s="168"/>
      <c r="EM3526" s="168"/>
      <c r="EN3526" s="168"/>
      <c r="EO3526" s="168"/>
      <c r="EP3526" s="168"/>
      <c r="EQ3526" s="168"/>
      <c r="ER3526" s="168"/>
      <c r="ES3526" s="168"/>
      <c r="ET3526" s="168"/>
      <c r="EU3526" s="168"/>
      <c r="EV3526" s="168"/>
      <c r="EW3526" s="168"/>
      <c r="EX3526" s="168"/>
      <c r="EY3526" s="168"/>
      <c r="EZ3526" s="168"/>
      <c r="FA3526" s="168"/>
      <c r="FB3526" s="168"/>
      <c r="FC3526" s="168"/>
      <c r="FD3526" s="168"/>
    </row>
    <row r="3527" spans="1:160" s="5" customFormat="1" x14ac:dyDescent="0.25">
      <c r="A3527" s="263"/>
      <c r="B3527" s="263"/>
      <c r="C3527" s="265"/>
      <c r="D3527" s="10" t="s">
        <v>23</v>
      </c>
      <c r="E3527" s="445" t="e">
        <f>+#REF!</f>
        <v>#REF!</v>
      </c>
      <c r="F3527" s="445"/>
      <c r="G3527" s="445"/>
      <c r="H3527" s="445"/>
      <c r="I3527" s="445"/>
      <c r="J3527" s="445"/>
      <c r="K3527" s="445"/>
      <c r="L3527" s="445"/>
      <c r="M3527" s="446"/>
      <c r="N3527" s="11" t="s">
        <v>23</v>
      </c>
      <c r="O3527" s="445" t="e">
        <f>+#REF!</f>
        <v>#REF!</v>
      </c>
      <c r="P3527" s="445"/>
      <c r="Q3527" s="445"/>
      <c r="R3527" s="445"/>
      <c r="S3527" s="445"/>
      <c r="T3527" s="445"/>
      <c r="U3527" s="446"/>
      <c r="V3527" s="33"/>
      <c r="W3527" s="57"/>
      <c r="X3527" s="86"/>
      <c r="Y3527" s="33"/>
      <c r="Z3527" s="36"/>
      <c r="AA3527" s="36"/>
      <c r="AD3527" s="33"/>
      <c r="AG3527" s="33"/>
      <c r="AH3527" s="43"/>
      <c r="AI3527" s="43"/>
      <c r="AJ3527" s="43"/>
      <c r="AK3527" s="43"/>
      <c r="AL3527" s="43"/>
      <c r="AM3527" s="43"/>
      <c r="AN3527" s="43"/>
      <c r="AO3527" s="43"/>
      <c r="AP3527" s="43"/>
      <c r="AQ3527" s="43"/>
      <c r="AR3527" s="43"/>
      <c r="AS3527" s="43"/>
      <c r="AT3527" s="43"/>
      <c r="AU3527" s="44"/>
      <c r="AV3527" s="33"/>
      <c r="AW3527" s="33"/>
      <c r="AX3527" s="33"/>
      <c r="AZ3527" s="141"/>
      <c r="BE3527" s="168"/>
      <c r="BF3527" s="168"/>
      <c r="BG3527" s="168"/>
      <c r="BH3527" s="168"/>
      <c r="BI3527" s="168"/>
      <c r="BJ3527" s="168"/>
      <c r="BK3527" s="168"/>
      <c r="BL3527" s="168"/>
      <c r="BM3527" s="168"/>
      <c r="DK3527" s="168"/>
      <c r="DL3527" s="168"/>
      <c r="DM3527" s="168"/>
      <c r="DN3527" s="168"/>
      <c r="DO3527" s="168"/>
      <c r="DP3527" s="168"/>
      <c r="DQ3527" s="168"/>
      <c r="DR3527" s="168"/>
      <c r="DS3527" s="168"/>
      <c r="DT3527" s="168"/>
      <c r="DU3527" s="168"/>
      <c r="DV3527" s="168"/>
      <c r="DW3527" s="168"/>
      <c r="DX3527" s="168"/>
      <c r="DY3527" s="168"/>
      <c r="DZ3527" s="168"/>
      <c r="EA3527" s="168"/>
      <c r="EB3527" s="168"/>
      <c r="EC3527" s="168"/>
      <c r="ED3527" s="168"/>
      <c r="EE3527" s="168"/>
      <c r="EF3527" s="168"/>
      <c r="EG3527" s="168"/>
      <c r="EH3527" s="168"/>
      <c r="EI3527" s="168"/>
      <c r="EJ3527" s="168"/>
      <c r="EK3527" s="168"/>
      <c r="EL3527" s="168"/>
      <c r="EM3527" s="168"/>
      <c r="EN3527" s="168"/>
      <c r="EO3527" s="168"/>
      <c r="EP3527" s="168"/>
      <c r="EQ3527" s="168"/>
      <c r="ER3527" s="168"/>
      <c r="ES3527" s="168"/>
      <c r="ET3527" s="168"/>
      <c r="EU3527" s="168"/>
      <c r="EV3527" s="168"/>
      <c r="EW3527" s="168"/>
      <c r="EX3527" s="168"/>
      <c r="EY3527" s="168"/>
      <c r="EZ3527" s="168"/>
      <c r="FA3527" s="168"/>
      <c r="FB3527" s="168"/>
      <c r="FC3527" s="168"/>
      <c r="FD3527" s="168"/>
    </row>
    <row r="3528" spans="1:160" s="5" customFormat="1" ht="14.4" thickBot="1" x14ac:dyDescent="0.3">
      <c r="A3528" s="263"/>
      <c r="B3528" s="263"/>
      <c r="C3528" s="265"/>
      <c r="D3528" s="12" t="s">
        <v>25</v>
      </c>
      <c r="E3528" s="447" t="e">
        <f>+#REF!</f>
        <v>#REF!</v>
      </c>
      <c r="F3528" s="447"/>
      <c r="G3528" s="447"/>
      <c r="H3528" s="447"/>
      <c r="I3528" s="447"/>
      <c r="J3528" s="447"/>
      <c r="K3528" s="447"/>
      <c r="L3528" s="447"/>
      <c r="M3528" s="448"/>
      <c r="N3528" s="13" t="s">
        <v>25</v>
      </c>
      <c r="O3528" s="447" t="e">
        <f>+#REF!</f>
        <v>#REF!</v>
      </c>
      <c r="P3528" s="447"/>
      <c r="Q3528" s="447"/>
      <c r="R3528" s="447"/>
      <c r="S3528" s="447"/>
      <c r="T3528" s="447"/>
      <c r="U3528" s="448"/>
      <c r="V3528" s="33"/>
      <c r="W3528" s="57"/>
      <c r="X3528" s="86"/>
      <c r="Y3528" s="33"/>
      <c r="Z3528" s="36"/>
      <c r="AA3528" s="36"/>
      <c r="AD3528" s="33"/>
      <c r="AG3528" s="33"/>
      <c r="AH3528" s="43"/>
      <c r="AI3528" s="43"/>
      <c r="AJ3528" s="43"/>
      <c r="AK3528" s="43"/>
      <c r="AL3528" s="43"/>
      <c r="AM3528" s="43"/>
      <c r="AN3528" s="43"/>
      <c r="AO3528" s="43"/>
      <c r="AP3528" s="43"/>
      <c r="AQ3528" s="43"/>
      <c r="AR3528" s="43"/>
      <c r="AS3528" s="43"/>
      <c r="AT3528" s="43"/>
      <c r="AU3528" s="44"/>
      <c r="AV3528" s="33"/>
      <c r="AW3528" s="33"/>
      <c r="AX3528" s="33"/>
      <c r="AZ3528" s="141"/>
      <c r="BE3528" s="168"/>
      <c r="BF3528" s="168"/>
      <c r="BG3528" s="168"/>
      <c r="BH3528" s="168"/>
      <c r="BI3528" s="168"/>
      <c r="BJ3528" s="168"/>
      <c r="BK3528" s="168"/>
      <c r="BL3528" s="168"/>
      <c r="BM3528" s="168"/>
      <c r="DK3528" s="168"/>
      <c r="DL3528" s="168"/>
      <c r="DM3528" s="168"/>
      <c r="DN3528" s="168"/>
      <c r="DO3528" s="168"/>
      <c r="DP3528" s="168"/>
      <c r="DQ3528" s="168"/>
      <c r="DR3528" s="168"/>
      <c r="DS3528" s="168"/>
      <c r="DT3528" s="168"/>
      <c r="DU3528" s="168"/>
      <c r="DV3528" s="168"/>
      <c r="DW3528" s="168"/>
      <c r="DX3528" s="168"/>
      <c r="DY3528" s="168"/>
      <c r="DZ3528" s="168"/>
      <c r="EA3528" s="168"/>
      <c r="EB3528" s="168"/>
      <c r="EC3528" s="168"/>
      <c r="ED3528" s="168"/>
      <c r="EE3528" s="168"/>
      <c r="EF3528" s="168"/>
      <c r="EG3528" s="168"/>
      <c r="EH3528" s="168"/>
      <c r="EI3528" s="168"/>
      <c r="EJ3528" s="168"/>
      <c r="EK3528" s="168"/>
      <c r="EL3528" s="168"/>
      <c r="EM3528" s="168"/>
      <c r="EN3528" s="168"/>
      <c r="EO3528" s="168"/>
      <c r="EP3528" s="168"/>
      <c r="EQ3528" s="168"/>
      <c r="ER3528" s="168"/>
      <c r="ES3528" s="168"/>
      <c r="ET3528" s="168"/>
      <c r="EU3528" s="168"/>
      <c r="EV3528" s="168"/>
      <c r="EW3528" s="168"/>
      <c r="EX3528" s="168"/>
      <c r="EY3528" s="168"/>
      <c r="EZ3528" s="168"/>
      <c r="FA3528" s="168"/>
      <c r="FB3528" s="168"/>
      <c r="FC3528" s="168"/>
      <c r="FD3528" s="168"/>
    </row>
    <row r="3529" spans="1:160" s="5" customFormat="1" ht="9.9" customHeight="1" thickBot="1" x14ac:dyDescent="0.3">
      <c r="A3529" s="263"/>
      <c r="B3529" s="263"/>
      <c r="C3529" s="265"/>
      <c r="D3529" s="83"/>
      <c r="E3529" s="84"/>
      <c r="F3529" s="84"/>
      <c r="G3529" s="84"/>
      <c r="H3529" s="84"/>
      <c r="I3529" s="84"/>
      <c r="J3529" s="84"/>
      <c r="K3529" s="84"/>
      <c r="L3529" s="84"/>
      <c r="M3529" s="84"/>
      <c r="N3529" s="83"/>
      <c r="O3529" s="84"/>
      <c r="P3529" s="84"/>
      <c r="Q3529" s="84"/>
      <c r="R3529" s="84"/>
      <c r="S3529" s="84"/>
      <c r="T3529" s="84"/>
      <c r="U3529" s="84"/>
      <c r="V3529" s="33"/>
      <c r="W3529" s="57"/>
      <c r="X3529" s="86"/>
      <c r="Y3529" s="33"/>
      <c r="Z3529" s="36"/>
      <c r="AA3529" s="36"/>
      <c r="AD3529" s="33"/>
      <c r="AG3529" s="33"/>
      <c r="AH3529" s="43"/>
      <c r="AI3529" s="43"/>
      <c r="AJ3529" s="43"/>
      <c r="AK3529" s="43"/>
      <c r="AL3529" s="43"/>
      <c r="AM3529" s="43"/>
      <c r="AN3529" s="43"/>
      <c r="AO3529" s="43"/>
      <c r="AP3529" s="43"/>
      <c r="AQ3529" s="43"/>
      <c r="AR3529" s="43"/>
      <c r="AS3529" s="43"/>
      <c r="AT3529" s="43"/>
      <c r="AU3529" s="44"/>
      <c r="AV3529" s="33"/>
      <c r="AW3529" s="33"/>
      <c r="AX3529" s="33"/>
      <c r="AZ3529" s="141"/>
      <c r="BE3529" s="168"/>
      <c r="BF3529" s="168"/>
      <c r="BG3529" s="168"/>
      <c r="BH3529" s="168"/>
      <c r="BI3529" s="168"/>
      <c r="BJ3529" s="168"/>
      <c r="BK3529" s="168"/>
      <c r="BL3529" s="168"/>
      <c r="BM3529" s="168"/>
      <c r="DK3529" s="168"/>
      <c r="DL3529" s="168"/>
      <c r="DM3529" s="168"/>
      <c r="DN3529" s="168"/>
      <c r="DO3529" s="168"/>
      <c r="DP3529" s="168"/>
      <c r="DQ3529" s="168"/>
      <c r="DR3529" s="168"/>
      <c r="DS3529" s="168"/>
      <c r="DT3529" s="168"/>
      <c r="DU3529" s="168"/>
      <c r="DV3529" s="168"/>
      <c r="DW3529" s="168"/>
      <c r="DX3529" s="168"/>
      <c r="DY3529" s="168"/>
      <c r="DZ3529" s="168"/>
      <c r="EA3529" s="168"/>
      <c r="EB3529" s="168"/>
      <c r="EC3529" s="168"/>
      <c r="ED3529" s="168"/>
      <c r="EE3529" s="168"/>
      <c r="EF3529" s="168"/>
      <c r="EG3529" s="168"/>
      <c r="EH3529" s="168"/>
      <c r="EI3529" s="168"/>
      <c r="EJ3529" s="168"/>
      <c r="EK3529" s="168"/>
      <c r="EL3529" s="168"/>
      <c r="EM3529" s="168"/>
      <c r="EN3529" s="168"/>
      <c r="EO3529" s="168"/>
      <c r="EP3529" s="168"/>
      <c r="EQ3529" s="168"/>
      <c r="ER3529" s="168"/>
      <c r="ES3529" s="168"/>
      <c r="ET3529" s="168"/>
      <c r="EU3529" s="168"/>
      <c r="EV3529" s="168"/>
      <c r="EW3529" s="168"/>
      <c r="EX3529" s="168"/>
      <c r="EY3529" s="168"/>
      <c r="EZ3529" s="168"/>
      <c r="FA3529" s="168"/>
      <c r="FB3529" s="168"/>
      <c r="FC3529" s="168"/>
      <c r="FD3529" s="168"/>
    </row>
    <row r="3530" spans="1:160" s="5" customFormat="1" ht="15.75" customHeight="1" x14ac:dyDescent="0.3">
      <c r="A3530" s="263"/>
      <c r="B3530" s="263"/>
      <c r="C3530" s="265"/>
      <c r="D3530" s="484"/>
      <c r="E3530" s="485"/>
      <c r="F3530" s="488" t="s">
        <v>0</v>
      </c>
      <c r="G3530" s="489"/>
      <c r="H3530" s="489"/>
      <c r="I3530" s="489"/>
      <c r="J3530" s="489"/>
      <c r="K3530" s="489"/>
      <c r="L3530" s="489"/>
      <c r="M3530" s="489"/>
      <c r="N3530" s="489"/>
      <c r="O3530" s="490"/>
      <c r="P3530" s="494" t="s">
        <v>1</v>
      </c>
      <c r="Q3530" s="495"/>
      <c r="R3530" s="495"/>
      <c r="S3530" s="496"/>
      <c r="T3530" s="500"/>
      <c r="U3530" s="501"/>
      <c r="V3530" s="33"/>
      <c r="W3530" s="57"/>
      <c r="X3530" s="86"/>
      <c r="Y3530" s="33"/>
      <c r="Z3530" s="36"/>
      <c r="AA3530" s="36"/>
      <c r="AD3530" s="33"/>
      <c r="AG3530" s="33"/>
      <c r="AH3530" s="43"/>
      <c r="AI3530" s="43"/>
      <c r="AJ3530" s="43"/>
      <c r="AK3530" s="43"/>
      <c r="AL3530" s="43"/>
      <c r="AM3530" s="43"/>
      <c r="AN3530" s="43"/>
      <c r="AO3530" s="43"/>
      <c r="AP3530" s="43"/>
      <c r="AQ3530" s="43"/>
      <c r="AR3530" s="43"/>
      <c r="AS3530" s="43"/>
      <c r="AT3530" s="43"/>
      <c r="AU3530" s="44"/>
      <c r="AV3530" s="33"/>
      <c r="AW3530" s="33"/>
      <c r="AX3530" s="33"/>
      <c r="AZ3530" s="141"/>
      <c r="BE3530" s="168"/>
      <c r="BF3530" s="168"/>
      <c r="BG3530" s="168"/>
      <c r="BH3530" s="168"/>
      <c r="BI3530" s="168"/>
      <c r="BJ3530" s="168"/>
      <c r="BK3530" s="168"/>
      <c r="BL3530" s="168"/>
      <c r="BM3530" s="168"/>
      <c r="DK3530" s="168"/>
      <c r="DL3530" s="168"/>
      <c r="DM3530" s="168"/>
      <c r="DN3530" s="168"/>
      <c r="DO3530" s="168"/>
      <c r="DP3530" s="168"/>
      <c r="DQ3530" s="168"/>
      <c r="DR3530" s="168"/>
      <c r="DS3530" s="168"/>
      <c r="DT3530" s="168"/>
      <c r="DU3530" s="168"/>
      <c r="DV3530" s="168"/>
      <c r="DW3530" s="168"/>
      <c r="DX3530" s="168"/>
      <c r="DY3530" s="168"/>
      <c r="DZ3530" s="168"/>
      <c r="EA3530" s="168"/>
      <c r="EB3530" s="168"/>
      <c r="EC3530" s="168"/>
      <c r="ED3530" s="168"/>
      <c r="EE3530" s="168"/>
      <c r="EF3530" s="168"/>
      <c r="EG3530" s="168"/>
      <c r="EH3530" s="168"/>
      <c r="EI3530" s="168"/>
      <c r="EJ3530" s="168"/>
      <c r="EK3530" s="168"/>
      <c r="EL3530" s="168"/>
      <c r="EM3530" s="168"/>
      <c r="EN3530" s="168"/>
      <c r="EO3530" s="168"/>
      <c r="EP3530" s="168"/>
      <c r="EQ3530" s="168"/>
      <c r="ER3530" s="168"/>
      <c r="ES3530" s="168"/>
      <c r="ET3530" s="168"/>
      <c r="EU3530" s="168"/>
      <c r="EV3530" s="168"/>
      <c r="EW3530" s="168"/>
      <c r="EX3530" s="168"/>
      <c r="EY3530" s="168"/>
      <c r="EZ3530" s="168"/>
      <c r="FA3530" s="168"/>
      <c r="FB3530" s="168"/>
      <c r="FC3530" s="168"/>
      <c r="FD3530" s="168"/>
    </row>
    <row r="3531" spans="1:160" s="5" customFormat="1" ht="15" customHeight="1" x14ac:dyDescent="0.3">
      <c r="A3531" s="263"/>
      <c r="B3531" s="263"/>
      <c r="C3531" s="265"/>
      <c r="D3531" s="481"/>
      <c r="E3531" s="482"/>
      <c r="F3531" s="491"/>
      <c r="G3531" s="492"/>
      <c r="H3531" s="492"/>
      <c r="I3531" s="492"/>
      <c r="J3531" s="492"/>
      <c r="K3531" s="492"/>
      <c r="L3531" s="492"/>
      <c r="M3531" s="492"/>
      <c r="N3531" s="492"/>
      <c r="O3531" s="493"/>
      <c r="P3531" s="497"/>
      <c r="Q3531" s="498"/>
      <c r="R3531" s="498"/>
      <c r="S3531" s="499"/>
      <c r="T3531" s="502"/>
      <c r="U3531" s="503"/>
      <c r="V3531" s="33"/>
      <c r="W3531" s="57"/>
      <c r="X3531" s="86"/>
      <c r="Y3531" s="38"/>
      <c r="Z3531" s="36"/>
      <c r="AA3531" s="36"/>
      <c r="AD3531" s="33"/>
      <c r="AG3531" s="33"/>
      <c r="AH3531" s="43"/>
      <c r="AI3531" s="43"/>
      <c r="AJ3531" s="43"/>
      <c r="AK3531" s="43"/>
      <c r="AL3531" s="43"/>
      <c r="AM3531" s="43"/>
      <c r="AN3531" s="43"/>
      <c r="AO3531" s="43"/>
      <c r="AP3531" s="43"/>
      <c r="AQ3531" s="43"/>
      <c r="AR3531" s="43"/>
      <c r="AS3531" s="43"/>
      <c r="AT3531" s="43"/>
      <c r="AU3531" s="44"/>
      <c r="AV3531" s="33"/>
      <c r="AW3531" s="33"/>
      <c r="AX3531" s="33"/>
      <c r="AZ3531" s="141"/>
      <c r="BE3531" s="168"/>
      <c r="BF3531" s="168"/>
      <c r="BG3531" s="168"/>
      <c r="BH3531" s="168"/>
      <c r="BI3531" s="168"/>
      <c r="BJ3531" s="168"/>
      <c r="BK3531" s="168"/>
      <c r="BL3531" s="168"/>
      <c r="BM3531" s="168"/>
      <c r="DK3531" s="168"/>
      <c r="DL3531" s="168"/>
      <c r="DM3531" s="168"/>
      <c r="DN3531" s="168"/>
      <c r="DO3531" s="168"/>
      <c r="DP3531" s="168"/>
      <c r="DQ3531" s="168"/>
      <c r="DR3531" s="168"/>
      <c r="DS3531" s="168"/>
      <c r="DT3531" s="168"/>
      <c r="DU3531" s="168"/>
      <c r="DV3531" s="168"/>
      <c r="DW3531" s="168"/>
      <c r="DX3531" s="168"/>
      <c r="DY3531" s="168"/>
      <c r="DZ3531" s="168"/>
      <c r="EA3531" s="168"/>
      <c r="EB3531" s="168"/>
      <c r="EC3531" s="168"/>
      <c r="ED3531" s="168"/>
      <c r="EE3531" s="168"/>
      <c r="EF3531" s="168"/>
      <c r="EG3531" s="168"/>
      <c r="EH3531" s="168"/>
      <c r="EI3531" s="168"/>
      <c r="EJ3531" s="168"/>
      <c r="EK3531" s="168"/>
      <c r="EL3531" s="168"/>
      <c r="EM3531" s="168"/>
      <c r="EN3531" s="168"/>
      <c r="EO3531" s="168"/>
      <c r="EP3531" s="168"/>
      <c r="EQ3531" s="168"/>
      <c r="ER3531" s="168"/>
      <c r="ES3531" s="168"/>
      <c r="ET3531" s="168"/>
      <c r="EU3531" s="168"/>
      <c r="EV3531" s="168"/>
      <c r="EW3531" s="168"/>
      <c r="EX3531" s="168"/>
      <c r="EY3531" s="168"/>
      <c r="EZ3531" s="168"/>
      <c r="FA3531" s="168"/>
      <c r="FB3531" s="168"/>
      <c r="FC3531" s="168"/>
      <c r="FD3531" s="168"/>
    </row>
    <row r="3532" spans="1:160" s="5" customFormat="1" ht="30" customHeight="1" thickBot="1" x14ac:dyDescent="0.35">
      <c r="A3532" s="263"/>
      <c r="B3532" s="263"/>
      <c r="C3532" s="265"/>
      <c r="D3532" s="486"/>
      <c r="E3532" s="487"/>
      <c r="F3532" s="506" t="s">
        <v>2</v>
      </c>
      <c r="G3532" s="507"/>
      <c r="H3532" s="507"/>
      <c r="I3532" s="507"/>
      <c r="J3532" s="507"/>
      <c r="K3532" s="507"/>
      <c r="L3532" s="507"/>
      <c r="M3532" s="507"/>
      <c r="N3532" s="507"/>
      <c r="O3532" s="508"/>
      <c r="P3532" s="32">
        <v>73</v>
      </c>
      <c r="Q3532" s="101" t="s">
        <v>3</v>
      </c>
      <c r="R3532" s="509">
        <v>147</v>
      </c>
      <c r="S3532" s="510"/>
      <c r="T3532" s="504"/>
      <c r="U3532" s="505"/>
      <c r="V3532" s="33">
        <f>+IF(C3541="","",1)</f>
        <v>1</v>
      </c>
      <c r="W3532" s="57"/>
      <c r="X3532" s="86"/>
      <c r="Y3532" s="39"/>
      <c r="Z3532" s="36"/>
      <c r="AA3532" s="36"/>
      <c r="AD3532" s="33"/>
      <c r="AG3532" s="33"/>
      <c r="AH3532" s="43"/>
      <c r="AI3532" s="43"/>
      <c r="AJ3532" s="43"/>
      <c r="AK3532" s="43"/>
      <c r="AL3532" s="43"/>
      <c r="AM3532" s="43"/>
      <c r="AN3532" s="43"/>
      <c r="AO3532" s="43"/>
      <c r="AP3532" s="43"/>
      <c r="AQ3532" s="43"/>
      <c r="AR3532" s="43"/>
      <c r="AS3532" s="43"/>
      <c r="AT3532" s="43"/>
      <c r="AU3532" s="44"/>
      <c r="AV3532" s="33"/>
      <c r="AW3532" s="33"/>
      <c r="AX3532" s="33"/>
      <c r="AZ3532" s="141"/>
      <c r="BE3532" s="168"/>
      <c r="BF3532" s="168"/>
      <c r="BG3532" s="168"/>
      <c r="BH3532" s="168"/>
      <c r="BI3532" s="168"/>
      <c r="BJ3532" s="168"/>
      <c r="BK3532" s="168"/>
      <c r="BL3532" s="168"/>
      <c r="BM3532" s="168"/>
      <c r="DK3532" s="168"/>
      <c r="DL3532" s="168"/>
      <c r="DM3532" s="168"/>
      <c r="DN3532" s="168"/>
      <c r="DO3532" s="168"/>
      <c r="DP3532" s="168"/>
      <c r="DQ3532" s="168"/>
      <c r="DR3532" s="168"/>
      <c r="DS3532" s="168"/>
      <c r="DT3532" s="168"/>
      <c r="DU3532" s="168"/>
      <c r="DV3532" s="168"/>
      <c r="DW3532" s="168"/>
      <c r="DX3532" s="168"/>
      <c r="DY3532" s="168"/>
      <c r="DZ3532" s="168"/>
      <c r="EA3532" s="168"/>
      <c r="EB3532" s="168"/>
      <c r="EC3532" s="168"/>
      <c r="ED3532" s="168"/>
      <c r="EE3532" s="168"/>
      <c r="EF3532" s="168"/>
      <c r="EG3532" s="168"/>
      <c r="EH3532" s="168"/>
      <c r="EI3532" s="168"/>
      <c r="EJ3532" s="168"/>
      <c r="EK3532" s="168"/>
      <c r="EL3532" s="168"/>
      <c r="EM3532" s="168"/>
      <c r="EN3532" s="168"/>
      <c r="EO3532" s="168"/>
      <c r="EP3532" s="168"/>
      <c r="EQ3532" s="168"/>
      <c r="ER3532" s="168"/>
      <c r="ES3532" s="168"/>
      <c r="ET3532" s="168"/>
      <c r="EU3532" s="168"/>
      <c r="EV3532" s="168"/>
      <c r="EW3532" s="168"/>
      <c r="EX3532" s="168"/>
      <c r="EY3532" s="168"/>
      <c r="EZ3532" s="168"/>
      <c r="FA3532" s="168"/>
      <c r="FB3532" s="168"/>
      <c r="FC3532" s="168"/>
      <c r="FD3532" s="168"/>
    </row>
    <row r="3533" spans="1:160" s="5" customFormat="1" ht="5.25" customHeight="1" thickBot="1" x14ac:dyDescent="0.35">
      <c r="A3533" s="263"/>
      <c r="B3533" s="263"/>
      <c r="C3533" s="265"/>
      <c r="D3533" s="454"/>
      <c r="E3533" s="454"/>
      <c r="F3533" s="454"/>
      <c r="G3533" s="454"/>
      <c r="H3533" s="454"/>
      <c r="I3533" s="454"/>
      <c r="J3533" s="454"/>
      <c r="K3533" s="454"/>
      <c r="L3533" s="454"/>
      <c r="M3533" s="454"/>
      <c r="N3533" s="454"/>
      <c r="O3533" s="454"/>
      <c r="P3533" s="454"/>
      <c r="Q3533" s="454"/>
      <c r="R3533" s="454"/>
      <c r="S3533" s="454"/>
      <c r="T3533" s="454"/>
      <c r="U3533" s="454"/>
      <c r="V3533" s="33"/>
      <c r="W3533" s="57"/>
      <c r="X3533" s="86"/>
      <c r="Y3533" s="38"/>
      <c r="Z3533" s="36"/>
      <c r="AA3533" s="36"/>
      <c r="AD3533" s="33"/>
      <c r="AG3533" s="33"/>
      <c r="AH3533" s="43"/>
      <c r="AI3533" s="43"/>
      <c r="AJ3533" s="43"/>
      <c r="AK3533" s="43"/>
      <c r="AL3533" s="43"/>
      <c r="AM3533" s="43"/>
      <c r="AN3533" s="43"/>
      <c r="AO3533" s="43"/>
      <c r="AP3533" s="43"/>
      <c r="AQ3533" s="43"/>
      <c r="AR3533" s="43"/>
      <c r="AS3533" s="43"/>
      <c r="AT3533" s="43"/>
      <c r="AU3533" s="44"/>
      <c r="AV3533" s="33"/>
      <c r="AW3533" s="33"/>
      <c r="AX3533" s="33"/>
      <c r="AZ3533" s="141"/>
      <c r="BE3533" s="168"/>
      <c r="BF3533" s="168"/>
      <c r="BG3533" s="168"/>
      <c r="BH3533" s="168"/>
      <c r="BI3533" s="168"/>
      <c r="BJ3533" s="168"/>
      <c r="BK3533" s="168"/>
      <c r="BL3533" s="168"/>
      <c r="BM3533" s="168"/>
      <c r="DK3533" s="168"/>
      <c r="DL3533" s="168"/>
      <c r="DM3533" s="168"/>
      <c r="DN3533" s="168"/>
      <c r="DO3533" s="168"/>
      <c r="DP3533" s="168"/>
      <c r="DQ3533" s="168"/>
      <c r="DR3533" s="168"/>
      <c r="DS3533" s="168"/>
      <c r="DT3533" s="168"/>
      <c r="DU3533" s="168"/>
      <c r="DV3533" s="168"/>
      <c r="DW3533" s="168"/>
      <c r="DX3533" s="168"/>
      <c r="DY3533" s="168"/>
      <c r="DZ3533" s="168"/>
      <c r="EA3533" s="168"/>
      <c r="EB3533" s="168"/>
      <c r="EC3533" s="168"/>
      <c r="ED3533" s="168"/>
      <c r="EE3533" s="168"/>
      <c r="EF3533" s="168"/>
      <c r="EG3533" s="168"/>
      <c r="EH3533" s="168"/>
      <c r="EI3533" s="168"/>
      <c r="EJ3533" s="168"/>
      <c r="EK3533" s="168"/>
      <c r="EL3533" s="168"/>
      <c r="EM3533" s="168"/>
      <c r="EN3533" s="168"/>
      <c r="EO3533" s="168"/>
      <c r="EP3533" s="168"/>
      <c r="EQ3533" s="168"/>
      <c r="ER3533" s="168"/>
      <c r="ES3533" s="168"/>
      <c r="ET3533" s="168"/>
      <c r="EU3533" s="168"/>
      <c r="EV3533" s="168"/>
      <c r="EW3533" s="168"/>
      <c r="EX3533" s="168"/>
      <c r="EY3533" s="168"/>
      <c r="EZ3533" s="168"/>
      <c r="FA3533" s="168"/>
      <c r="FB3533" s="168"/>
      <c r="FC3533" s="168"/>
      <c r="FD3533" s="168"/>
    </row>
    <row r="3534" spans="1:160" s="5" customFormat="1" ht="24.9" customHeight="1" x14ac:dyDescent="0.3">
      <c r="A3534" s="263"/>
      <c r="B3534" s="263"/>
      <c r="C3534" s="265"/>
      <c r="D3534" s="511" t="s">
        <v>4</v>
      </c>
      <c r="E3534" s="512"/>
      <c r="F3534" s="513" t="s">
        <v>168</v>
      </c>
      <c r="G3534" s="514"/>
      <c r="H3534" s="514"/>
      <c r="I3534" s="515"/>
      <c r="J3534" s="516" t="s">
        <v>5</v>
      </c>
      <c r="K3534" s="512"/>
      <c r="L3534" s="513" t="s">
        <v>102</v>
      </c>
      <c r="M3534" s="514"/>
      <c r="N3534" s="514"/>
      <c r="O3534" s="514"/>
      <c r="P3534" s="515"/>
      <c r="Q3534" s="1" t="s">
        <v>6</v>
      </c>
      <c r="R3534" s="513" t="s">
        <v>36</v>
      </c>
      <c r="S3534" s="514"/>
      <c r="T3534" s="514"/>
      <c r="U3534" s="517"/>
      <c r="V3534" s="33"/>
      <c r="W3534" s="57"/>
      <c r="X3534" s="86"/>
      <c r="Y3534" s="33"/>
      <c r="Z3534" s="36"/>
      <c r="AA3534" s="36"/>
      <c r="AD3534" s="33"/>
      <c r="AG3534" s="33"/>
      <c r="AH3534" s="43"/>
      <c r="AI3534" s="43"/>
      <c r="AJ3534" s="43"/>
      <c r="AK3534" s="43"/>
      <c r="AL3534" s="43"/>
      <c r="AM3534" s="43"/>
      <c r="AN3534" s="43"/>
      <c r="AO3534" s="43"/>
      <c r="AP3534" s="43"/>
      <c r="AQ3534" s="43"/>
      <c r="AR3534" s="43"/>
      <c r="AS3534" s="43"/>
      <c r="AT3534" s="43"/>
      <c r="AU3534" s="44"/>
      <c r="AV3534" s="33"/>
      <c r="AW3534" s="33"/>
      <c r="AX3534" s="33"/>
      <c r="AZ3534" s="141"/>
      <c r="BE3534" s="168"/>
      <c r="BF3534" s="168"/>
      <c r="BG3534" s="168"/>
      <c r="BH3534" s="168"/>
      <c r="BI3534" s="168"/>
      <c r="BJ3534" s="168"/>
      <c r="BK3534" s="168"/>
      <c r="BL3534" s="168"/>
      <c r="BM3534" s="168"/>
      <c r="DK3534" s="168"/>
      <c r="DL3534" s="168"/>
      <c r="DM3534" s="168"/>
      <c r="DN3534" s="168"/>
      <c r="DO3534" s="168"/>
      <c r="DP3534" s="168"/>
      <c r="DQ3534" s="168"/>
      <c r="DR3534" s="168"/>
      <c r="DS3534" s="168"/>
      <c r="DT3534" s="168"/>
      <c r="DU3534" s="168"/>
      <c r="DV3534" s="168"/>
      <c r="DW3534" s="168"/>
      <c r="DX3534" s="168"/>
      <c r="DY3534" s="168"/>
      <c r="DZ3534" s="168"/>
      <c r="EA3534" s="168"/>
      <c r="EB3534" s="168"/>
      <c r="EC3534" s="168"/>
      <c r="ED3534" s="168"/>
      <c r="EE3534" s="168"/>
      <c r="EF3534" s="168"/>
      <c r="EG3534" s="168"/>
      <c r="EH3534" s="168"/>
      <c r="EI3534" s="168"/>
      <c r="EJ3534" s="168"/>
      <c r="EK3534" s="168"/>
      <c r="EL3534" s="168"/>
      <c r="EM3534" s="168"/>
      <c r="EN3534" s="168"/>
      <c r="EO3534" s="168"/>
      <c r="EP3534" s="168"/>
      <c r="EQ3534" s="168"/>
      <c r="ER3534" s="168"/>
      <c r="ES3534" s="168"/>
      <c r="ET3534" s="168"/>
      <c r="EU3534" s="168"/>
      <c r="EV3534" s="168"/>
      <c r="EW3534" s="168"/>
      <c r="EX3534" s="168"/>
      <c r="EY3534" s="168"/>
      <c r="EZ3534" s="168"/>
      <c r="FA3534" s="168"/>
      <c r="FB3534" s="168"/>
      <c r="FC3534" s="168"/>
      <c r="FD3534" s="168"/>
    </row>
    <row r="3535" spans="1:160" s="5" customFormat="1" ht="45" customHeight="1" thickBot="1" x14ac:dyDescent="0.35">
      <c r="A3535" s="263"/>
      <c r="B3535" s="263"/>
      <c r="C3535" s="265"/>
      <c r="D3535" s="518" t="s">
        <v>7</v>
      </c>
      <c r="E3535" s="519"/>
      <c r="F3535" s="520" t="s">
        <v>169</v>
      </c>
      <c r="G3535" s="521"/>
      <c r="H3535" s="521"/>
      <c r="I3535" s="521"/>
      <c r="J3535" s="521"/>
      <c r="K3535" s="521"/>
      <c r="L3535" s="521"/>
      <c r="M3535" s="521"/>
      <c r="N3535" s="521"/>
      <c r="O3535" s="521"/>
      <c r="P3535" s="521"/>
      <c r="Q3535" s="521"/>
      <c r="R3535" s="521"/>
      <c r="S3535" s="521"/>
      <c r="T3535" s="521"/>
      <c r="U3535" s="522"/>
      <c r="V3535" s="33"/>
      <c r="W3535" s="57"/>
      <c r="X3535" s="86"/>
      <c r="Y3535" s="33"/>
      <c r="Z3535" s="36"/>
      <c r="AA3535" s="36"/>
      <c r="AD3535" s="33"/>
      <c r="AG3535" s="33"/>
      <c r="AH3535" s="43"/>
      <c r="AI3535" s="43"/>
      <c r="AJ3535" s="43"/>
      <c r="AK3535" s="43"/>
      <c r="AL3535" s="43"/>
      <c r="AM3535" s="43"/>
      <c r="AN3535" s="43"/>
      <c r="AO3535" s="43"/>
      <c r="AP3535" s="43"/>
      <c r="AQ3535" s="43"/>
      <c r="AR3535" s="43"/>
      <c r="AS3535" s="43"/>
      <c r="AT3535" s="43"/>
      <c r="AU3535" s="44"/>
      <c r="AV3535" s="33"/>
      <c r="AW3535" s="33"/>
      <c r="AX3535" s="33"/>
      <c r="AZ3535" s="141"/>
      <c r="BE3535" s="168"/>
      <c r="BF3535" s="168"/>
      <c r="BG3535" s="168"/>
      <c r="BH3535" s="168"/>
      <c r="BI3535" s="168"/>
      <c r="BJ3535" s="168"/>
      <c r="BK3535" s="168"/>
      <c r="BL3535" s="168"/>
      <c r="BM3535" s="168"/>
      <c r="DK3535" s="168"/>
      <c r="DL3535" s="168"/>
      <c r="DM3535" s="168"/>
      <c r="DN3535" s="168"/>
      <c r="DO3535" s="168"/>
      <c r="DP3535" s="168"/>
      <c r="DQ3535" s="168"/>
      <c r="DR3535" s="168"/>
      <c r="DS3535" s="168"/>
      <c r="DT3535" s="168"/>
      <c r="DU3535" s="168"/>
      <c r="DV3535" s="168"/>
      <c r="DW3535" s="168"/>
      <c r="DX3535" s="168"/>
      <c r="DY3535" s="168"/>
      <c r="DZ3535" s="168"/>
      <c r="EA3535" s="168"/>
      <c r="EB3535" s="168"/>
      <c r="EC3535" s="168"/>
      <c r="ED3535" s="168"/>
      <c r="EE3535" s="168"/>
      <c r="EF3535" s="168"/>
      <c r="EG3535" s="168"/>
      <c r="EH3535" s="168"/>
      <c r="EI3535" s="168"/>
      <c r="EJ3535" s="168"/>
      <c r="EK3535" s="168"/>
      <c r="EL3535" s="168"/>
      <c r="EM3535" s="168"/>
      <c r="EN3535" s="168"/>
      <c r="EO3535" s="168"/>
      <c r="EP3535" s="168"/>
      <c r="EQ3535" s="168"/>
      <c r="ER3535" s="168"/>
      <c r="ES3535" s="168"/>
      <c r="ET3535" s="168"/>
      <c r="EU3535" s="168"/>
      <c r="EV3535" s="168"/>
      <c r="EW3535" s="168"/>
      <c r="EX3535" s="168"/>
      <c r="EY3535" s="168"/>
      <c r="EZ3535" s="168"/>
      <c r="FA3535" s="168"/>
      <c r="FB3535" s="168"/>
      <c r="FC3535" s="168"/>
      <c r="FD3535" s="168"/>
    </row>
    <row r="3536" spans="1:160" s="5" customFormat="1" ht="5.0999999999999996" customHeight="1" thickBot="1" x14ac:dyDescent="0.35">
      <c r="A3536" s="263"/>
      <c r="B3536" s="263"/>
      <c r="C3536" s="265"/>
      <c r="D3536" s="523"/>
      <c r="E3536" s="523"/>
      <c r="F3536" s="523"/>
      <c r="G3536" s="523"/>
      <c r="H3536" s="523"/>
      <c r="I3536" s="523"/>
      <c r="J3536" s="523"/>
      <c r="K3536" s="523"/>
      <c r="L3536" s="523"/>
      <c r="M3536" s="523"/>
      <c r="N3536" s="523"/>
      <c r="O3536" s="523"/>
      <c r="P3536" s="523"/>
      <c r="Q3536" s="523"/>
      <c r="R3536" s="523"/>
      <c r="S3536" s="523"/>
      <c r="T3536" s="523"/>
      <c r="U3536" s="523"/>
      <c r="V3536" s="33"/>
      <c r="W3536" s="57"/>
      <c r="X3536" s="86"/>
      <c r="Y3536" s="33"/>
      <c r="Z3536" s="36"/>
      <c r="AA3536" s="36"/>
      <c r="AD3536" s="33"/>
      <c r="AG3536" s="33"/>
      <c r="AH3536" s="43"/>
      <c r="AI3536" s="43"/>
      <c r="AJ3536" s="43"/>
      <c r="AK3536" s="43"/>
      <c r="AL3536" s="43"/>
      <c r="AM3536" s="43"/>
      <c r="AN3536" s="43"/>
      <c r="AO3536" s="43"/>
      <c r="AP3536" s="43"/>
      <c r="AQ3536" s="43"/>
      <c r="AR3536" s="43"/>
      <c r="AS3536" s="43"/>
      <c r="AT3536" s="43"/>
      <c r="AU3536" s="44"/>
      <c r="AV3536" s="33"/>
      <c r="AW3536" s="33"/>
      <c r="AX3536" s="33"/>
      <c r="AZ3536" s="141"/>
      <c r="BE3536" s="168"/>
      <c r="BF3536" s="168"/>
      <c r="BG3536" s="168"/>
      <c r="BH3536" s="168"/>
      <c r="BI3536" s="168"/>
      <c r="BJ3536" s="168"/>
      <c r="BK3536" s="168"/>
      <c r="BL3536" s="168"/>
      <c r="BM3536" s="168"/>
      <c r="DK3536" s="168"/>
      <c r="DL3536" s="168"/>
      <c r="DM3536" s="168"/>
      <c r="DN3536" s="168"/>
      <c r="DO3536" s="168"/>
      <c r="DP3536" s="168"/>
      <c r="DQ3536" s="168"/>
      <c r="DR3536" s="168"/>
      <c r="DS3536" s="168"/>
      <c r="DT3536" s="168"/>
      <c r="DU3536" s="168"/>
      <c r="DV3536" s="168"/>
      <c r="DW3536" s="168"/>
      <c r="DX3536" s="168"/>
      <c r="DY3536" s="168"/>
      <c r="DZ3536" s="168"/>
      <c r="EA3536" s="168"/>
      <c r="EB3536" s="168"/>
      <c r="EC3536" s="168"/>
      <c r="ED3536" s="168"/>
      <c r="EE3536" s="168"/>
      <c r="EF3536" s="168"/>
      <c r="EG3536" s="168"/>
      <c r="EH3536" s="168"/>
      <c r="EI3536" s="168"/>
      <c r="EJ3536" s="168"/>
      <c r="EK3536" s="168"/>
      <c r="EL3536" s="168"/>
      <c r="EM3536" s="168"/>
      <c r="EN3536" s="168"/>
      <c r="EO3536" s="168"/>
      <c r="EP3536" s="168"/>
      <c r="EQ3536" s="168"/>
      <c r="ER3536" s="168"/>
      <c r="ES3536" s="168"/>
      <c r="ET3536" s="168"/>
      <c r="EU3536" s="168"/>
      <c r="EV3536" s="168"/>
      <c r="EW3536" s="168"/>
      <c r="EX3536" s="168"/>
      <c r="EY3536" s="168"/>
      <c r="EZ3536" s="168"/>
      <c r="FA3536" s="168"/>
      <c r="FB3536" s="168"/>
      <c r="FC3536" s="168"/>
      <c r="FD3536" s="168"/>
    </row>
    <row r="3537" spans="1:160" s="5" customFormat="1" ht="24.9" customHeight="1" thickBot="1" x14ac:dyDescent="0.35">
      <c r="A3537" s="263"/>
      <c r="B3537" s="263"/>
      <c r="C3537" s="265"/>
      <c r="D3537" s="2" t="s">
        <v>103</v>
      </c>
      <c r="E3537" s="98" t="s">
        <v>106</v>
      </c>
      <c r="F3537" s="455" t="s">
        <v>104</v>
      </c>
      <c r="G3537" s="524"/>
      <c r="H3537" s="456"/>
      <c r="I3537" s="525">
        <v>44058</v>
      </c>
      <c r="J3537" s="526"/>
      <c r="K3537" s="526"/>
      <c r="L3537" s="526"/>
      <c r="M3537" s="526"/>
      <c r="N3537" s="527"/>
      <c r="O3537" s="3" t="s">
        <v>8</v>
      </c>
      <c r="P3537" s="449" t="s">
        <v>24</v>
      </c>
      <c r="Q3537" s="450"/>
      <c r="R3537" s="450"/>
      <c r="S3537" s="450"/>
      <c r="T3537" s="450"/>
      <c r="U3537" s="528"/>
      <c r="V3537" s="33"/>
      <c r="W3537" s="57"/>
      <c r="X3537" s="86"/>
      <c r="Y3537" s="33"/>
      <c r="Z3537" s="36"/>
      <c r="AA3537" s="36"/>
      <c r="AD3537" s="33"/>
      <c r="AG3537" s="33"/>
      <c r="AH3537" s="43"/>
      <c r="AI3537" s="43"/>
      <c r="AJ3537" s="43"/>
      <c r="AK3537" s="43"/>
      <c r="AL3537" s="43"/>
      <c r="AM3537" s="43"/>
      <c r="AN3537" s="43"/>
      <c r="AO3537" s="43"/>
      <c r="AP3537" s="43"/>
      <c r="AQ3537" s="43"/>
      <c r="AR3537" s="43"/>
      <c r="AS3537" s="43"/>
      <c r="AT3537" s="43"/>
      <c r="AU3537" s="44"/>
      <c r="AV3537" s="33"/>
      <c r="AW3537" s="33"/>
      <c r="AX3537" s="33"/>
      <c r="AZ3537" s="141"/>
      <c r="BE3537" s="168"/>
      <c r="BF3537" s="168"/>
      <c r="BG3537" s="168"/>
      <c r="BH3537" s="168"/>
      <c r="BI3537" s="168"/>
      <c r="BJ3537" s="168"/>
      <c r="BK3537" s="168"/>
      <c r="BL3537" s="168"/>
      <c r="BM3537" s="168"/>
      <c r="DK3537" s="168"/>
      <c r="DL3537" s="168"/>
      <c r="DM3537" s="168"/>
      <c r="DN3537" s="168"/>
      <c r="DO3537" s="168"/>
      <c r="DP3537" s="168"/>
      <c r="DQ3537" s="168"/>
      <c r="DR3537" s="168"/>
      <c r="DS3537" s="168"/>
      <c r="DT3537" s="168"/>
      <c r="DU3537" s="168"/>
      <c r="DV3537" s="168"/>
      <c r="DW3537" s="168"/>
      <c r="DX3537" s="168"/>
      <c r="DY3537" s="168"/>
      <c r="DZ3537" s="168"/>
      <c r="EA3537" s="168"/>
      <c r="EB3537" s="168"/>
      <c r="EC3537" s="168"/>
      <c r="ED3537" s="168"/>
      <c r="EE3537" s="168"/>
      <c r="EF3537" s="168"/>
      <c r="EG3537" s="168"/>
      <c r="EH3537" s="168"/>
      <c r="EI3537" s="168"/>
      <c r="EJ3537" s="168"/>
      <c r="EK3537" s="168"/>
      <c r="EL3537" s="168"/>
      <c r="EM3537" s="168"/>
      <c r="EN3537" s="168"/>
      <c r="EO3537" s="168"/>
      <c r="EP3537" s="168"/>
      <c r="EQ3537" s="168"/>
      <c r="ER3537" s="168"/>
      <c r="ES3537" s="168"/>
      <c r="ET3537" s="168"/>
      <c r="EU3537" s="168"/>
      <c r="EV3537" s="168"/>
      <c r="EW3537" s="168"/>
      <c r="EX3537" s="168"/>
      <c r="EY3537" s="168"/>
      <c r="EZ3537" s="168"/>
      <c r="FA3537" s="168"/>
      <c r="FB3537" s="168"/>
      <c r="FC3537" s="168"/>
      <c r="FD3537" s="168"/>
    </row>
    <row r="3538" spans="1:160" s="5" customFormat="1" ht="5.0999999999999996" customHeight="1" thickBot="1" x14ac:dyDescent="0.35">
      <c r="A3538" s="263"/>
      <c r="B3538" s="263"/>
      <c r="C3538" s="265"/>
      <c r="D3538" s="100"/>
      <c r="E3538" s="100"/>
      <c r="F3538" s="100"/>
      <c r="G3538" s="100"/>
      <c r="H3538" s="100"/>
      <c r="I3538" s="100"/>
      <c r="J3538" s="100"/>
      <c r="K3538" s="100"/>
      <c r="L3538" s="100"/>
      <c r="M3538" s="100"/>
      <c r="N3538" s="100"/>
      <c r="O3538" s="100"/>
      <c r="P3538" s="100"/>
      <c r="Q3538" s="100"/>
      <c r="R3538" s="100"/>
      <c r="S3538" s="100"/>
      <c r="T3538" s="100"/>
      <c r="U3538" s="100"/>
      <c r="V3538" s="33"/>
      <c r="W3538" s="57"/>
      <c r="X3538" s="86"/>
      <c r="Y3538" s="33"/>
      <c r="Z3538" s="36"/>
      <c r="AA3538" s="36"/>
      <c r="AD3538" s="33"/>
      <c r="AG3538" s="33"/>
      <c r="AH3538" s="43"/>
      <c r="AI3538" s="43"/>
      <c r="AJ3538" s="43"/>
      <c r="AK3538" s="43"/>
      <c r="AL3538" s="43"/>
      <c r="AM3538" s="43"/>
      <c r="AN3538" s="43"/>
      <c r="AO3538" s="43"/>
      <c r="AP3538" s="43"/>
      <c r="AQ3538" s="43"/>
      <c r="AR3538" s="43"/>
      <c r="AS3538" s="43"/>
      <c r="AT3538" s="43"/>
      <c r="AU3538" s="44"/>
      <c r="AV3538" s="33"/>
      <c r="AW3538" s="33"/>
      <c r="AX3538" s="33"/>
      <c r="AZ3538" s="141"/>
      <c r="BE3538" s="168"/>
      <c r="BF3538" s="168"/>
      <c r="BG3538" s="168"/>
      <c r="BH3538" s="168"/>
      <c r="BI3538" s="168"/>
      <c r="BJ3538" s="168"/>
      <c r="BK3538" s="168"/>
      <c r="BL3538" s="168"/>
      <c r="BM3538" s="168"/>
      <c r="DK3538" s="168"/>
      <c r="DL3538" s="168"/>
      <c r="DM3538" s="168"/>
      <c r="DN3538" s="168"/>
      <c r="DO3538" s="168"/>
      <c r="DP3538" s="168"/>
      <c r="DQ3538" s="168"/>
      <c r="DR3538" s="168"/>
      <c r="DS3538" s="168"/>
      <c r="DT3538" s="168"/>
      <c r="DU3538" s="168"/>
      <c r="DV3538" s="168"/>
      <c r="DW3538" s="168"/>
      <c r="DX3538" s="168"/>
      <c r="DY3538" s="168"/>
      <c r="DZ3538" s="168"/>
      <c r="EA3538" s="168"/>
      <c r="EB3538" s="168"/>
      <c r="EC3538" s="168"/>
      <c r="ED3538" s="168"/>
      <c r="EE3538" s="168"/>
      <c r="EF3538" s="168"/>
      <c r="EG3538" s="168"/>
      <c r="EH3538" s="168"/>
      <c r="EI3538" s="168"/>
      <c r="EJ3538" s="168"/>
      <c r="EK3538" s="168"/>
      <c r="EL3538" s="168"/>
      <c r="EM3538" s="168"/>
      <c r="EN3538" s="168"/>
      <c r="EO3538" s="168"/>
      <c r="EP3538" s="168"/>
      <c r="EQ3538" s="168"/>
      <c r="ER3538" s="168"/>
      <c r="ES3538" s="168"/>
      <c r="ET3538" s="168"/>
      <c r="EU3538" s="168"/>
      <c r="EV3538" s="168"/>
      <c r="EW3538" s="168"/>
      <c r="EX3538" s="168"/>
      <c r="EY3538" s="168"/>
      <c r="EZ3538" s="168"/>
      <c r="FA3538" s="168"/>
      <c r="FB3538" s="168"/>
      <c r="FC3538" s="168"/>
      <c r="FD3538" s="168"/>
    </row>
    <row r="3539" spans="1:160" s="5" customFormat="1" ht="24.9" customHeight="1" thickBot="1" x14ac:dyDescent="0.35">
      <c r="A3539" s="263"/>
      <c r="B3539" s="263"/>
      <c r="C3539" s="265"/>
      <c r="D3539" s="2" t="s">
        <v>31</v>
      </c>
      <c r="E3539" s="449"/>
      <c r="F3539" s="450"/>
      <c r="G3539" s="450"/>
      <c r="H3539" s="450"/>
      <c r="I3539" s="450"/>
      <c r="J3539" s="451"/>
      <c r="K3539" s="19" t="s">
        <v>105</v>
      </c>
      <c r="L3539" s="452"/>
      <c r="M3539" s="452"/>
      <c r="N3539" s="452"/>
      <c r="O3539" s="452"/>
      <c r="P3539" s="452"/>
      <c r="Q3539" s="452"/>
      <c r="R3539" s="452"/>
      <c r="S3539" s="452"/>
      <c r="T3539" s="452"/>
      <c r="U3539" s="453"/>
      <c r="V3539" s="33"/>
      <c r="W3539" s="57"/>
      <c r="X3539" s="86"/>
      <c r="Y3539" s="33"/>
      <c r="Z3539" s="36"/>
      <c r="AA3539" s="36"/>
      <c r="AD3539" s="33"/>
      <c r="AG3539" s="33"/>
      <c r="AH3539" s="43"/>
      <c r="AI3539" s="43"/>
      <c r="AJ3539" s="43"/>
      <c r="AK3539" s="43"/>
      <c r="AL3539" s="43"/>
      <c r="AM3539" s="43"/>
      <c r="AN3539" s="43"/>
      <c r="AO3539" s="43"/>
      <c r="AP3539" s="43"/>
      <c r="AQ3539" s="43"/>
      <c r="AR3539" s="43"/>
      <c r="AS3539" s="43"/>
      <c r="AT3539" s="43"/>
      <c r="AU3539" s="44"/>
      <c r="AV3539" s="33"/>
      <c r="AW3539" s="33"/>
      <c r="AX3539" s="33"/>
      <c r="AZ3539" s="141"/>
      <c r="BE3539" s="168"/>
      <c r="BF3539" s="168"/>
      <c r="BG3539" s="168"/>
      <c r="BH3539" s="168"/>
      <c r="BI3539" s="168"/>
      <c r="BJ3539" s="168"/>
      <c r="BK3539" s="168"/>
      <c r="BL3539" s="168"/>
      <c r="BM3539" s="168"/>
      <c r="DK3539" s="168"/>
      <c r="DL3539" s="168"/>
      <c r="DM3539" s="168"/>
      <c r="DN3539" s="168"/>
      <c r="DO3539" s="168"/>
      <c r="DP3539" s="168"/>
      <c r="DQ3539" s="168"/>
      <c r="DR3539" s="168"/>
      <c r="DS3539" s="168"/>
      <c r="DT3539" s="168"/>
      <c r="DU3539" s="168"/>
      <c r="DV3539" s="168"/>
      <c r="DW3539" s="168"/>
      <c r="DX3539" s="168"/>
      <c r="DY3539" s="168"/>
      <c r="DZ3539" s="168"/>
      <c r="EA3539" s="168"/>
      <c r="EB3539" s="168"/>
      <c r="EC3539" s="168"/>
      <c r="ED3539" s="168"/>
      <c r="EE3539" s="168"/>
      <c r="EF3539" s="168"/>
      <c r="EG3539" s="168"/>
      <c r="EH3539" s="168"/>
      <c r="EI3539" s="168"/>
      <c r="EJ3539" s="168"/>
      <c r="EK3539" s="168"/>
      <c r="EL3539" s="168"/>
      <c r="EM3539" s="168"/>
      <c r="EN3539" s="168"/>
      <c r="EO3539" s="168"/>
      <c r="EP3539" s="168"/>
      <c r="EQ3539" s="168"/>
      <c r="ER3539" s="168"/>
      <c r="ES3539" s="168"/>
      <c r="ET3539" s="168"/>
      <c r="EU3539" s="168"/>
      <c r="EV3539" s="168"/>
      <c r="EW3539" s="168"/>
      <c r="EX3539" s="168"/>
      <c r="EY3539" s="168"/>
      <c r="EZ3539" s="168"/>
      <c r="FA3539" s="168"/>
      <c r="FB3539" s="168"/>
      <c r="FC3539" s="168"/>
      <c r="FD3539" s="168"/>
    </row>
    <row r="3540" spans="1:160" s="5" customFormat="1" ht="5.0999999999999996" customHeight="1" thickBot="1" x14ac:dyDescent="0.35">
      <c r="A3540" s="263"/>
      <c r="B3540" s="263"/>
      <c r="C3540" s="265"/>
      <c r="D3540" s="454"/>
      <c r="E3540" s="454"/>
      <c r="F3540" s="454"/>
      <c r="G3540" s="454"/>
      <c r="H3540" s="454"/>
      <c r="I3540" s="454"/>
      <c r="J3540" s="454"/>
      <c r="K3540" s="454"/>
      <c r="L3540" s="454"/>
      <c r="M3540" s="454"/>
      <c r="N3540" s="454"/>
      <c r="O3540" s="454"/>
      <c r="P3540" s="454"/>
      <c r="Q3540" s="454"/>
      <c r="R3540" s="454"/>
      <c r="S3540" s="454"/>
      <c r="T3540" s="454"/>
      <c r="U3540" s="454"/>
      <c r="V3540" s="33"/>
      <c r="W3540" s="57"/>
      <c r="X3540" s="86"/>
      <c r="Y3540" s="33"/>
      <c r="Z3540" s="36"/>
      <c r="AA3540" s="36"/>
      <c r="AD3540" s="33"/>
      <c r="AG3540" s="33"/>
      <c r="AH3540" s="43"/>
      <c r="AI3540" s="43"/>
      <c r="AJ3540" s="43"/>
      <c r="AK3540" s="43"/>
      <c r="AL3540" s="43"/>
      <c r="AM3540" s="43"/>
      <c r="AN3540" s="43"/>
      <c r="AO3540" s="43"/>
      <c r="AP3540" s="43"/>
      <c r="AQ3540" s="43"/>
      <c r="AR3540" s="43"/>
      <c r="AS3540" s="43"/>
      <c r="AT3540" s="43"/>
      <c r="AU3540" s="44"/>
      <c r="AV3540" s="33"/>
      <c r="AW3540" s="33"/>
      <c r="AX3540" s="33"/>
      <c r="AZ3540" s="141"/>
      <c r="BE3540" s="168"/>
      <c r="BF3540" s="168"/>
      <c r="BG3540" s="168"/>
      <c r="BH3540" s="168"/>
      <c r="BI3540" s="168"/>
      <c r="BJ3540" s="168"/>
      <c r="BK3540" s="168"/>
      <c r="BL3540" s="168"/>
      <c r="BM3540" s="168"/>
      <c r="DK3540" s="168"/>
      <c r="DL3540" s="168"/>
      <c r="DM3540" s="168"/>
      <c r="DN3540" s="168"/>
      <c r="DO3540" s="168"/>
      <c r="DP3540" s="168"/>
      <c r="DQ3540" s="168"/>
      <c r="DR3540" s="168"/>
      <c r="DS3540" s="168"/>
      <c r="DT3540" s="168"/>
      <c r="DU3540" s="168"/>
      <c r="DV3540" s="168"/>
      <c r="DW3540" s="168"/>
      <c r="DX3540" s="168"/>
      <c r="DY3540" s="168"/>
      <c r="DZ3540" s="168"/>
      <c r="EA3540" s="168"/>
      <c r="EB3540" s="168"/>
      <c r="EC3540" s="168"/>
      <c r="ED3540" s="168"/>
      <c r="EE3540" s="168"/>
      <c r="EF3540" s="168"/>
      <c r="EG3540" s="168"/>
      <c r="EH3540" s="168"/>
      <c r="EI3540" s="168"/>
      <c r="EJ3540" s="168"/>
      <c r="EK3540" s="168"/>
      <c r="EL3540" s="168"/>
      <c r="EM3540" s="168"/>
      <c r="EN3540" s="168"/>
      <c r="EO3540" s="168"/>
      <c r="EP3540" s="168"/>
      <c r="EQ3540" s="168"/>
      <c r="ER3540" s="168"/>
      <c r="ES3540" s="168"/>
      <c r="ET3540" s="168"/>
      <c r="EU3540" s="168"/>
      <c r="EV3540" s="168"/>
      <c r="EW3540" s="168"/>
      <c r="EX3540" s="168"/>
      <c r="EY3540" s="168"/>
      <c r="EZ3540" s="168"/>
      <c r="FA3540" s="168"/>
      <c r="FB3540" s="168"/>
      <c r="FC3540" s="168"/>
      <c r="FD3540" s="168"/>
    </row>
    <row r="3541" spans="1:160" s="5" customFormat="1" ht="45" customHeight="1" thickBot="1" x14ac:dyDescent="0.35">
      <c r="A3541" s="263" t="str">
        <f>+E3541</f>
        <v>NP 12</v>
      </c>
      <c r="B3541" s="264">
        <f>+U3565</f>
        <v>0</v>
      </c>
      <c r="C3541" s="265">
        <v>65</v>
      </c>
      <c r="D3541" s="165" t="s">
        <v>9</v>
      </c>
      <c r="E3541" s="180" t="s">
        <v>94</v>
      </c>
      <c r="F3541" s="455" t="s">
        <v>29</v>
      </c>
      <c r="G3541" s="456"/>
      <c r="H3541" s="532" t="s">
        <v>180</v>
      </c>
      <c r="I3541" s="457"/>
      <c r="J3541" s="457"/>
      <c r="K3541" s="457"/>
      <c r="L3541" s="457"/>
      <c r="M3541" s="458"/>
      <c r="N3541" s="459" t="s">
        <v>32</v>
      </c>
      <c r="O3541" s="460"/>
      <c r="P3541" s="461"/>
      <c r="Q3541" s="462" t="s">
        <v>10</v>
      </c>
      <c r="R3541" s="463"/>
      <c r="S3541" s="463"/>
      <c r="T3541" s="463"/>
      <c r="U3541" s="464"/>
      <c r="V3541" s="33"/>
      <c r="W3541" s="57"/>
      <c r="X3541" s="86"/>
      <c r="Y3541" s="33"/>
      <c r="Z3541" s="38"/>
      <c r="AA3541" s="38"/>
      <c r="AD3541" s="33"/>
      <c r="AG3541" s="33"/>
      <c r="AH3541" s="43"/>
      <c r="AI3541" s="43"/>
      <c r="AJ3541" s="43"/>
      <c r="AK3541" s="43"/>
      <c r="AL3541" s="43"/>
      <c r="AM3541" s="43"/>
      <c r="AN3541" s="43"/>
      <c r="AO3541" s="43"/>
      <c r="AP3541" s="43"/>
      <c r="AQ3541" s="43"/>
      <c r="AR3541" s="43"/>
      <c r="AS3541" s="43"/>
      <c r="AT3541" s="43"/>
      <c r="AU3541" s="44"/>
      <c r="AV3541" s="33"/>
      <c r="AW3541" s="33"/>
      <c r="AX3541" s="33"/>
      <c r="AZ3541" s="141"/>
      <c r="BE3541" s="168"/>
      <c r="BF3541" s="168"/>
      <c r="BG3541" s="168"/>
      <c r="BH3541" s="168"/>
      <c r="BI3541" s="168"/>
      <c r="BJ3541" s="168"/>
      <c r="BK3541" s="168"/>
      <c r="BL3541" s="168"/>
      <c r="BM3541" s="168"/>
      <c r="DK3541" s="168"/>
      <c r="DL3541" s="168"/>
      <c r="DM3541" s="168"/>
      <c r="DN3541" s="168"/>
      <c r="DO3541" s="168"/>
      <c r="DP3541" s="168"/>
      <c r="DQ3541" s="168"/>
      <c r="DR3541" s="168"/>
      <c r="DS3541" s="168"/>
      <c r="DT3541" s="168"/>
      <c r="DU3541" s="168"/>
      <c r="DV3541" s="168"/>
      <c r="DW3541" s="168"/>
      <c r="DX3541" s="168"/>
      <c r="DY3541" s="168"/>
      <c r="DZ3541" s="168"/>
      <c r="EA3541" s="168"/>
      <c r="EB3541" s="168"/>
      <c r="EC3541" s="168"/>
      <c r="ED3541" s="168"/>
      <c r="EE3541" s="168"/>
      <c r="EF3541" s="168"/>
      <c r="EG3541" s="168"/>
      <c r="EH3541" s="168"/>
      <c r="EI3541" s="168"/>
      <c r="EJ3541" s="168"/>
      <c r="EK3541" s="168"/>
      <c r="EL3541" s="168"/>
      <c r="EM3541" s="168"/>
      <c r="EN3541" s="168"/>
      <c r="EO3541" s="168"/>
      <c r="EP3541" s="168"/>
      <c r="EQ3541" s="168"/>
      <c r="ER3541" s="168"/>
      <c r="ES3541" s="168"/>
      <c r="ET3541" s="168"/>
      <c r="EU3541" s="168"/>
      <c r="EV3541" s="168"/>
      <c r="EW3541" s="168"/>
      <c r="EX3541" s="168"/>
      <c r="EY3541" s="168"/>
      <c r="EZ3541" s="168"/>
      <c r="FA3541" s="168"/>
      <c r="FB3541" s="168"/>
      <c r="FC3541" s="168"/>
      <c r="FD3541" s="168"/>
    </row>
    <row r="3542" spans="1:160" s="5" customFormat="1" ht="5.0999999999999996" customHeight="1" thickBot="1" x14ac:dyDescent="0.35">
      <c r="A3542" s="263"/>
      <c r="B3542" s="263"/>
      <c r="C3542" s="265"/>
      <c r="D3542" s="428"/>
      <c r="E3542" s="428"/>
      <c r="F3542" s="428"/>
      <c r="G3542" s="428"/>
      <c r="H3542" s="428"/>
      <c r="I3542" s="428"/>
      <c r="J3542" s="428"/>
      <c r="K3542" s="428"/>
      <c r="L3542" s="428"/>
      <c r="M3542" s="428"/>
      <c r="N3542" s="454"/>
      <c r="O3542" s="454"/>
      <c r="P3542" s="454"/>
      <c r="Q3542" s="454"/>
      <c r="R3542" s="454"/>
      <c r="S3542" s="454"/>
      <c r="T3542" s="454"/>
      <c r="U3542" s="454"/>
      <c r="V3542" s="33"/>
      <c r="W3542" s="57"/>
      <c r="X3542" s="86"/>
      <c r="Y3542" s="33"/>
      <c r="Z3542" s="76"/>
      <c r="AA3542" s="76"/>
      <c r="AD3542" s="33"/>
      <c r="AG3542" s="33"/>
      <c r="AH3542" s="43"/>
      <c r="AI3542" s="43"/>
      <c r="AJ3542" s="43"/>
      <c r="AK3542" s="43"/>
      <c r="AL3542" s="43"/>
      <c r="AM3542" s="43"/>
      <c r="AN3542" s="43"/>
      <c r="AO3542" s="43"/>
      <c r="AP3542" s="43"/>
      <c r="AQ3542" s="43"/>
      <c r="AR3542" s="43"/>
      <c r="AS3542" s="43"/>
      <c r="AT3542" s="43"/>
      <c r="AU3542" s="44"/>
      <c r="AV3542" s="33"/>
      <c r="AW3542" s="33"/>
      <c r="AX3542" s="33"/>
      <c r="AZ3542" s="141"/>
      <c r="BE3542" s="168"/>
      <c r="BF3542" s="168"/>
      <c r="BG3542" s="168"/>
      <c r="BH3542" s="168"/>
      <c r="BI3542" s="168"/>
      <c r="BJ3542" s="168"/>
      <c r="BK3542" s="168"/>
      <c r="BL3542" s="168"/>
      <c r="BM3542" s="168"/>
      <c r="DK3542" s="168"/>
      <c r="DL3542" s="168"/>
      <c r="DM3542" s="168"/>
      <c r="DN3542" s="168"/>
      <c r="DO3542" s="168"/>
      <c r="DP3542" s="168"/>
      <c r="DQ3542" s="168"/>
      <c r="DR3542" s="168"/>
      <c r="DS3542" s="168"/>
      <c r="DT3542" s="168"/>
      <c r="DU3542" s="168"/>
      <c r="DV3542" s="168"/>
      <c r="DW3542" s="168"/>
      <c r="DX3542" s="168"/>
      <c r="DY3542" s="168"/>
      <c r="DZ3542" s="168"/>
      <c r="EA3542" s="168"/>
      <c r="EB3542" s="168"/>
      <c r="EC3542" s="168"/>
      <c r="ED3542" s="168"/>
      <c r="EE3542" s="168"/>
      <c r="EF3542" s="168"/>
      <c r="EG3542" s="168"/>
      <c r="EH3542" s="168"/>
      <c r="EI3542" s="168"/>
      <c r="EJ3542" s="168"/>
      <c r="EK3542" s="168"/>
      <c r="EL3542" s="168"/>
      <c r="EM3542" s="168"/>
      <c r="EN3542" s="168"/>
      <c r="EO3542" s="168"/>
      <c r="EP3542" s="168"/>
      <c r="EQ3542" s="168"/>
      <c r="ER3542" s="168"/>
      <c r="ES3542" s="168"/>
      <c r="ET3542" s="168"/>
      <c r="EU3542" s="168"/>
      <c r="EV3542" s="168"/>
      <c r="EW3542" s="168"/>
      <c r="EX3542" s="168"/>
      <c r="EY3542" s="168"/>
      <c r="EZ3542" s="168"/>
      <c r="FA3542" s="168"/>
      <c r="FB3542" s="168"/>
      <c r="FC3542" s="168"/>
      <c r="FD3542" s="168"/>
    </row>
    <row r="3543" spans="1:160" s="5" customFormat="1" ht="24.9" customHeight="1" x14ac:dyDescent="0.3">
      <c r="A3543" s="263"/>
      <c r="B3543" s="263"/>
      <c r="C3543" s="265"/>
      <c r="D3543" s="465" t="s">
        <v>30</v>
      </c>
      <c r="E3543" s="466"/>
      <c r="F3543" s="466"/>
      <c r="G3543" s="466"/>
      <c r="H3543" s="466"/>
      <c r="I3543" s="466"/>
      <c r="J3543" s="466"/>
      <c r="K3543" s="466"/>
      <c r="L3543" s="466"/>
      <c r="M3543" s="467"/>
      <c r="N3543" s="468" t="s">
        <v>11</v>
      </c>
      <c r="O3543" s="470" t="s">
        <v>12</v>
      </c>
      <c r="P3543" s="471"/>
      <c r="Q3543" s="474" t="s">
        <v>13</v>
      </c>
      <c r="R3543" s="475"/>
      <c r="S3543" s="476"/>
      <c r="T3543" s="477" t="s">
        <v>27</v>
      </c>
      <c r="U3543" s="479" t="s">
        <v>28</v>
      </c>
      <c r="V3543" s="33"/>
      <c r="W3543" s="57"/>
      <c r="X3543" s="86"/>
      <c r="Y3543" s="33"/>
      <c r="Z3543" s="76"/>
      <c r="AA3543" s="76"/>
      <c r="AD3543" s="33"/>
      <c r="AG3543" s="33"/>
      <c r="AH3543" s="43"/>
      <c r="AI3543" s="43"/>
      <c r="AJ3543" s="43"/>
      <c r="AK3543" s="43"/>
      <c r="AL3543" s="43"/>
      <c r="AM3543" s="43"/>
      <c r="AN3543" s="43"/>
      <c r="AO3543" s="43"/>
      <c r="AP3543" s="43"/>
      <c r="AQ3543" s="43"/>
      <c r="AR3543" s="43"/>
      <c r="AS3543" s="43"/>
      <c r="AT3543" s="43"/>
      <c r="AU3543" s="44"/>
      <c r="AV3543" s="33"/>
      <c r="AW3543" s="33"/>
      <c r="AX3543" s="33"/>
      <c r="AZ3543" s="141"/>
      <c r="BE3543" s="168"/>
      <c r="BF3543" s="168"/>
      <c r="BG3543" s="168"/>
      <c r="BH3543" s="168"/>
      <c r="BI3543" s="168"/>
      <c r="BJ3543" s="168"/>
      <c r="BK3543" s="168"/>
      <c r="BL3543" s="168"/>
      <c r="BM3543" s="168"/>
      <c r="DK3543" s="168"/>
      <c r="DL3543" s="168"/>
      <c r="DM3543" s="168"/>
      <c r="DN3543" s="168"/>
      <c r="DO3543" s="168"/>
      <c r="DP3543" s="168"/>
      <c r="DQ3543" s="168"/>
      <c r="DR3543" s="168"/>
      <c r="DS3543" s="168"/>
      <c r="DT3543" s="168"/>
      <c r="DU3543" s="168"/>
      <c r="DV3543" s="168"/>
      <c r="DW3543" s="168"/>
      <c r="DX3543" s="168"/>
      <c r="DY3543" s="168"/>
      <c r="DZ3543" s="168"/>
      <c r="EA3543" s="168"/>
      <c r="EB3543" s="168"/>
      <c r="EC3543" s="168"/>
      <c r="ED3543" s="168"/>
      <c r="EE3543" s="168"/>
      <c r="EF3543" s="168"/>
      <c r="EG3543" s="168"/>
      <c r="EH3543" s="168"/>
      <c r="EI3543" s="168"/>
      <c r="EJ3543" s="168"/>
      <c r="EK3543" s="168"/>
      <c r="EL3543" s="168"/>
      <c r="EM3543" s="168"/>
      <c r="EN3543" s="168"/>
      <c r="EO3543" s="168"/>
      <c r="EP3543" s="168"/>
      <c r="EQ3543" s="168"/>
      <c r="ER3543" s="168"/>
      <c r="ES3543" s="168"/>
      <c r="ET3543" s="168"/>
      <c r="EU3543" s="168"/>
      <c r="EV3543" s="168"/>
      <c r="EW3543" s="168"/>
      <c r="EX3543" s="168"/>
      <c r="EY3543" s="168"/>
      <c r="EZ3543" s="168"/>
      <c r="FA3543" s="168"/>
      <c r="FB3543" s="168"/>
      <c r="FC3543" s="168"/>
      <c r="FD3543" s="168"/>
    </row>
    <row r="3544" spans="1:160" s="5" customFormat="1" ht="24.9" customHeight="1" x14ac:dyDescent="0.3">
      <c r="A3544" s="263"/>
      <c r="B3544" s="263"/>
      <c r="C3544" s="265"/>
      <c r="D3544" s="481"/>
      <c r="E3544" s="482"/>
      <c r="F3544" s="482"/>
      <c r="G3544" s="482"/>
      <c r="H3544" s="482"/>
      <c r="I3544" s="482"/>
      <c r="J3544" s="482"/>
      <c r="K3544" s="482"/>
      <c r="L3544" s="482"/>
      <c r="M3544" s="483"/>
      <c r="N3544" s="469"/>
      <c r="O3544" s="472"/>
      <c r="P3544" s="473"/>
      <c r="Q3544" s="7" t="s">
        <v>14</v>
      </c>
      <c r="R3544" s="7" t="s">
        <v>15</v>
      </c>
      <c r="S3544" s="7" t="s">
        <v>26</v>
      </c>
      <c r="T3544" s="478"/>
      <c r="U3544" s="480"/>
      <c r="V3544" s="33"/>
      <c r="W3544" s="57"/>
      <c r="X3544" s="86"/>
      <c r="Y3544" s="33"/>
      <c r="Z3544" s="77"/>
      <c r="AA3544" s="77"/>
      <c r="AD3544" s="33"/>
      <c r="AG3544" s="33"/>
      <c r="AH3544" s="43"/>
      <c r="AI3544" s="43"/>
      <c r="AJ3544" s="43"/>
      <c r="AK3544" s="43"/>
      <c r="AL3544" s="43"/>
      <c r="AM3544" s="43"/>
      <c r="AN3544" s="43"/>
      <c r="AO3544" s="43"/>
      <c r="AP3544" s="43"/>
      <c r="AQ3544" s="43"/>
      <c r="AR3544" s="43"/>
      <c r="AS3544" s="43"/>
      <c r="AT3544" s="43"/>
      <c r="AU3544" s="44"/>
      <c r="AV3544" s="33"/>
      <c r="AW3544" s="33"/>
      <c r="AX3544" s="33"/>
      <c r="AZ3544" s="141"/>
      <c r="BE3544" s="168"/>
      <c r="BF3544" s="168"/>
      <c r="BG3544" s="168"/>
      <c r="BH3544" s="168"/>
      <c r="BI3544" s="168"/>
      <c r="BJ3544" s="168"/>
      <c r="BK3544" s="168"/>
      <c r="BL3544" s="168"/>
      <c r="BM3544" s="168"/>
      <c r="DK3544" s="168"/>
      <c r="DL3544" s="168"/>
      <c r="DM3544" s="168"/>
      <c r="DN3544" s="168"/>
      <c r="DO3544" s="168"/>
      <c r="DP3544" s="168"/>
      <c r="DQ3544" s="168"/>
      <c r="DR3544" s="168"/>
      <c r="DS3544" s="168"/>
      <c r="DT3544" s="168"/>
      <c r="DU3544" s="168"/>
      <c r="DV3544" s="168"/>
      <c r="DW3544" s="168"/>
      <c r="DX3544" s="168"/>
      <c r="DY3544" s="168"/>
      <c r="DZ3544" s="168"/>
      <c r="EA3544" s="168"/>
      <c r="EB3544" s="168"/>
      <c r="EC3544" s="168"/>
      <c r="ED3544" s="168"/>
      <c r="EE3544" s="168"/>
      <c r="EF3544" s="168"/>
      <c r="EG3544" s="168"/>
      <c r="EH3544" s="168"/>
      <c r="EI3544" s="168"/>
      <c r="EJ3544" s="168"/>
      <c r="EK3544" s="168"/>
      <c r="EL3544" s="168"/>
      <c r="EM3544" s="168"/>
      <c r="EN3544" s="168"/>
      <c r="EO3544" s="168"/>
      <c r="EP3544" s="168"/>
      <c r="EQ3544" s="168"/>
      <c r="ER3544" s="168"/>
      <c r="ES3544" s="168"/>
      <c r="ET3544" s="168"/>
      <c r="EU3544" s="168"/>
      <c r="EV3544" s="168"/>
      <c r="EW3544" s="168"/>
      <c r="EX3544" s="168"/>
      <c r="EY3544" s="168"/>
      <c r="EZ3544" s="168"/>
      <c r="FA3544" s="168"/>
      <c r="FB3544" s="168"/>
      <c r="FC3544" s="168"/>
      <c r="FD3544" s="168"/>
    </row>
    <row r="3545" spans="1:160" s="5" customFormat="1" ht="24.9" customHeight="1" x14ac:dyDescent="0.3">
      <c r="A3545" s="263"/>
      <c r="B3545" s="263"/>
      <c r="C3545" s="265"/>
      <c r="D3545" s="481"/>
      <c r="E3545" s="482"/>
      <c r="F3545" s="482"/>
      <c r="G3545" s="482"/>
      <c r="H3545" s="482"/>
      <c r="I3545" s="482"/>
      <c r="J3545" s="482"/>
      <c r="K3545" s="482"/>
      <c r="L3545" s="482"/>
      <c r="M3545" s="483"/>
      <c r="N3545" s="16"/>
      <c r="O3545" s="412"/>
      <c r="P3545" s="413"/>
      <c r="Q3545" s="8"/>
      <c r="R3545" s="8"/>
      <c r="S3545" s="8"/>
      <c r="T3545" s="9"/>
      <c r="U3545" s="17"/>
      <c r="V3545" s="33"/>
      <c r="W3545" s="57"/>
      <c r="X3545" s="86"/>
      <c r="Y3545" s="33">
        <f>+C3541</f>
        <v>65</v>
      </c>
      <c r="Z3545" s="41">
        <f>+SUMIF($N3545:$N3564,$Z$16,$U3545:$U3564)</f>
        <v>0</v>
      </c>
      <c r="AA3545" s="41">
        <f>+SUMIF($N3545:$N3564,$AA$16,$U3545:$U3564)</f>
        <v>0</v>
      </c>
      <c r="AB3545" s="41">
        <f>+SUMIF($N3545:$N3564,$AB$16,$U3545:$U3564)</f>
        <v>0</v>
      </c>
      <c r="AC3545" s="41">
        <f>+SUMIF($N3545:$N3564,$AC$16,$U3545:$U3564)</f>
        <v>0</v>
      </c>
      <c r="AD3545" s="41">
        <f>+SUMIF($N3545:$N3564,$AD$16,$U3545:$U3564)</f>
        <v>0</v>
      </c>
      <c r="AE3545" s="41">
        <f>+SUMIF($N3545:$N3564,$AE$16,$U3545:$U3564)</f>
        <v>0</v>
      </c>
      <c r="AF3545" s="41">
        <f>+SUMIF($N3545:$N3564,$AF$16,$U3545:$U3564)</f>
        <v>0</v>
      </c>
      <c r="AG3545" s="41">
        <f>+SUMIF($N3545:$N3564,$AG$16,$U3545:$U3564)</f>
        <v>0</v>
      </c>
      <c r="AH3545" s="41">
        <f>+SUMIF($N3545:$N3564,$AH$16,$U3545:$U3564)</f>
        <v>0</v>
      </c>
      <c r="AI3545" s="41">
        <f>+SUMIF($N3545:$N3564,$AI$16,$U3545:$U3564)</f>
        <v>0</v>
      </c>
      <c r="AJ3545" s="41">
        <f>+SUMIF($N3545:$N3564,$AJ$16,$U3545:$U3564)</f>
        <v>0</v>
      </c>
      <c r="AK3545" s="41">
        <f>+SUMIF($N3545:$N3564,$AK$16,$U3545:$U3564)</f>
        <v>0</v>
      </c>
      <c r="AL3545" s="41">
        <f>+SUMIF($N3545:$N3564,$AL$16,$U3545:$U3564)</f>
        <v>0</v>
      </c>
      <c r="AM3545" s="41">
        <f>+SUMIF($N3545:$N3564,$AM$16,$U3545:$U3564)</f>
        <v>0</v>
      </c>
      <c r="AN3545" s="41">
        <f>+SUMIF($N3545:$N3564,$AN$16,$U3545:$U3564)</f>
        <v>0</v>
      </c>
      <c r="AO3545" s="41">
        <f>+SUMIF($N3545:$N3564,$AO$16,$U3545:$U3564)</f>
        <v>0</v>
      </c>
      <c r="AP3545" s="41">
        <f>+SUMIF($N3545:$N3564,$AP$16,$U3545:$U3564)</f>
        <v>0</v>
      </c>
      <c r="AQ3545" s="41">
        <f>+SUMIF($N3545:$N3564,$AQ$16,$U3545:$U3564)</f>
        <v>0</v>
      </c>
      <c r="AR3545" s="41">
        <f>+SUMIF($N3545:$N3564,$AR$16,$U3545:$U3564)</f>
        <v>0</v>
      </c>
      <c r="AS3545" s="43"/>
      <c r="AT3545" s="43"/>
      <c r="AU3545" s="44"/>
      <c r="AV3545" s="33"/>
      <c r="AW3545" s="33"/>
      <c r="AX3545" s="33"/>
      <c r="AZ3545" s="141"/>
      <c r="BE3545" s="168"/>
      <c r="BF3545" s="168"/>
      <c r="BG3545" s="168"/>
      <c r="BH3545" s="168"/>
      <c r="BI3545" s="168"/>
      <c r="BJ3545" s="168"/>
      <c r="BK3545" s="168"/>
      <c r="BL3545" s="168"/>
      <c r="BM3545" s="168"/>
      <c r="DK3545" s="168"/>
      <c r="DL3545" s="168"/>
      <c r="DM3545" s="168"/>
      <c r="DN3545" s="168"/>
      <c r="DO3545" s="168"/>
      <c r="DP3545" s="168"/>
      <c r="DQ3545" s="168"/>
      <c r="DR3545" s="168"/>
      <c r="DS3545" s="168"/>
      <c r="DT3545" s="168"/>
      <c r="DU3545" s="168"/>
      <c r="DV3545" s="168"/>
      <c r="DW3545" s="168"/>
      <c r="DX3545" s="168"/>
      <c r="DY3545" s="168"/>
      <c r="DZ3545" s="168"/>
      <c r="EA3545" s="168"/>
      <c r="EB3545" s="168"/>
      <c r="EC3545" s="168"/>
      <c r="ED3545" s="168"/>
      <c r="EE3545" s="168"/>
      <c r="EF3545" s="168"/>
      <c r="EG3545" s="168"/>
      <c r="EH3545" s="168"/>
      <c r="EI3545" s="168"/>
      <c r="EJ3545" s="168"/>
      <c r="EK3545" s="168"/>
      <c r="EL3545" s="168"/>
      <c r="EM3545" s="168"/>
      <c r="EN3545" s="168"/>
      <c r="EO3545" s="168"/>
      <c r="EP3545" s="168"/>
      <c r="EQ3545" s="168"/>
      <c r="ER3545" s="168"/>
      <c r="ES3545" s="168"/>
      <c r="ET3545" s="168"/>
      <c r="EU3545" s="168"/>
      <c r="EV3545" s="168"/>
      <c r="EW3545" s="168"/>
      <c r="EX3545" s="168"/>
      <c r="EY3545" s="168"/>
      <c r="EZ3545" s="168"/>
      <c r="FA3545" s="168"/>
      <c r="FB3545" s="168"/>
      <c r="FC3545" s="168"/>
      <c r="FD3545" s="168"/>
    </row>
    <row r="3546" spans="1:160" s="5" customFormat="1" ht="24.9" customHeight="1" x14ac:dyDescent="0.3">
      <c r="A3546" s="263"/>
      <c r="B3546" s="263"/>
      <c r="C3546" s="265"/>
      <c r="D3546" s="481"/>
      <c r="E3546" s="482"/>
      <c r="F3546" s="482"/>
      <c r="G3546" s="482"/>
      <c r="H3546" s="482"/>
      <c r="I3546" s="482"/>
      <c r="J3546" s="482"/>
      <c r="K3546" s="482"/>
      <c r="L3546" s="482"/>
      <c r="M3546" s="483"/>
      <c r="N3546" s="16"/>
      <c r="O3546" s="412"/>
      <c r="P3546" s="413"/>
      <c r="Q3546" s="8"/>
      <c r="R3546" s="8"/>
      <c r="S3546" s="8"/>
      <c r="T3546" s="9"/>
      <c r="U3546" s="17"/>
      <c r="V3546" s="33"/>
      <c r="W3546" s="57"/>
      <c r="X3546" s="86"/>
      <c r="Y3546" s="33"/>
      <c r="Z3546" s="36"/>
      <c r="AA3546" s="36"/>
      <c r="AD3546" s="33"/>
      <c r="AG3546" s="33"/>
      <c r="AH3546" s="43"/>
      <c r="AI3546" s="43"/>
      <c r="AJ3546" s="43"/>
      <c r="AK3546" s="43"/>
      <c r="AL3546" s="43"/>
      <c r="AM3546" s="43"/>
      <c r="AN3546" s="43"/>
      <c r="AO3546" s="43"/>
      <c r="AP3546" s="43"/>
      <c r="AQ3546" s="43"/>
      <c r="AR3546" s="43"/>
      <c r="AS3546" s="43"/>
      <c r="AT3546" s="43"/>
      <c r="AU3546" s="44"/>
      <c r="AV3546" s="33"/>
      <c r="AW3546" s="33"/>
      <c r="AX3546" s="33"/>
      <c r="AZ3546" s="141"/>
      <c r="BE3546" s="168"/>
      <c r="BF3546" s="168"/>
      <c r="BG3546" s="168"/>
      <c r="BH3546" s="168"/>
      <c r="BI3546" s="168"/>
      <c r="BJ3546" s="168"/>
      <c r="BK3546" s="168"/>
      <c r="BL3546" s="168"/>
      <c r="BM3546" s="168"/>
      <c r="DK3546" s="168"/>
      <c r="DL3546" s="168"/>
      <c r="DM3546" s="168"/>
      <c r="DN3546" s="168"/>
      <c r="DO3546" s="168"/>
      <c r="DP3546" s="168"/>
      <c r="DQ3546" s="168"/>
      <c r="DR3546" s="168"/>
      <c r="DS3546" s="168"/>
      <c r="DT3546" s="168"/>
      <c r="DU3546" s="168"/>
      <c r="DV3546" s="168"/>
      <c r="DW3546" s="168"/>
      <c r="DX3546" s="168"/>
      <c r="DY3546" s="168"/>
      <c r="DZ3546" s="168"/>
      <c r="EA3546" s="168"/>
      <c r="EB3546" s="168"/>
      <c r="EC3546" s="168"/>
      <c r="ED3546" s="168"/>
      <c r="EE3546" s="168"/>
      <c r="EF3546" s="168"/>
      <c r="EG3546" s="168"/>
      <c r="EH3546" s="168"/>
      <c r="EI3546" s="168"/>
      <c r="EJ3546" s="168"/>
      <c r="EK3546" s="168"/>
      <c r="EL3546" s="168"/>
      <c r="EM3546" s="168"/>
      <c r="EN3546" s="168"/>
      <c r="EO3546" s="168"/>
      <c r="EP3546" s="168"/>
      <c r="EQ3546" s="168"/>
      <c r="ER3546" s="168"/>
      <c r="ES3546" s="168"/>
      <c r="ET3546" s="168"/>
      <c r="EU3546" s="168"/>
      <c r="EV3546" s="168"/>
      <c r="EW3546" s="168"/>
      <c r="EX3546" s="168"/>
      <c r="EY3546" s="168"/>
      <c r="EZ3546" s="168"/>
      <c r="FA3546" s="168"/>
      <c r="FB3546" s="168"/>
      <c r="FC3546" s="168"/>
      <c r="FD3546" s="168"/>
    </row>
    <row r="3547" spans="1:160" s="5" customFormat="1" ht="24.9" customHeight="1" x14ac:dyDescent="0.3">
      <c r="A3547" s="263"/>
      <c r="B3547" s="263"/>
      <c r="C3547" s="265"/>
      <c r="D3547" s="481"/>
      <c r="E3547" s="482"/>
      <c r="F3547" s="482"/>
      <c r="G3547" s="482"/>
      <c r="H3547" s="482"/>
      <c r="I3547" s="482"/>
      <c r="J3547" s="482"/>
      <c r="K3547" s="482"/>
      <c r="L3547" s="482"/>
      <c r="M3547" s="483"/>
      <c r="N3547" s="16"/>
      <c r="O3547" s="412"/>
      <c r="P3547" s="413"/>
      <c r="Q3547" s="8"/>
      <c r="R3547" s="8"/>
      <c r="S3547" s="8"/>
      <c r="T3547" s="9"/>
      <c r="U3547" s="17"/>
      <c r="V3547" s="33"/>
      <c r="W3547" s="57"/>
      <c r="X3547" s="86"/>
      <c r="Y3547" s="33"/>
      <c r="Z3547" s="36"/>
      <c r="AA3547" s="36"/>
      <c r="AD3547" s="33"/>
      <c r="AG3547" s="33"/>
      <c r="AH3547" s="43"/>
      <c r="AI3547" s="43"/>
      <c r="AJ3547" s="43"/>
      <c r="AK3547" s="43"/>
      <c r="AL3547" s="43"/>
      <c r="AM3547" s="43"/>
      <c r="AN3547" s="43"/>
      <c r="AO3547" s="43"/>
      <c r="AP3547" s="43"/>
      <c r="AQ3547" s="43"/>
      <c r="AR3547" s="43"/>
      <c r="AS3547" s="43"/>
      <c r="AT3547" s="43"/>
      <c r="AU3547" s="44"/>
      <c r="AV3547" s="33"/>
      <c r="AW3547" s="33"/>
      <c r="AX3547" s="33"/>
      <c r="AZ3547" s="141"/>
      <c r="BE3547" s="168"/>
      <c r="BF3547" s="168"/>
      <c r="BG3547" s="168"/>
      <c r="BH3547" s="168"/>
      <c r="BI3547" s="168"/>
      <c r="BJ3547" s="168"/>
      <c r="BK3547" s="168"/>
      <c r="BL3547" s="168"/>
      <c r="BM3547" s="168"/>
      <c r="DK3547" s="168"/>
      <c r="DL3547" s="168"/>
      <c r="DM3547" s="168"/>
      <c r="DN3547" s="168"/>
      <c r="DO3547" s="168"/>
      <c r="DP3547" s="168"/>
      <c r="DQ3547" s="168"/>
      <c r="DR3547" s="168"/>
      <c r="DS3547" s="168"/>
      <c r="DT3547" s="168"/>
      <c r="DU3547" s="168"/>
      <c r="DV3547" s="168"/>
      <c r="DW3547" s="168"/>
      <c r="DX3547" s="168"/>
      <c r="DY3547" s="168"/>
      <c r="DZ3547" s="168"/>
      <c r="EA3547" s="168"/>
      <c r="EB3547" s="168"/>
      <c r="EC3547" s="168"/>
      <c r="ED3547" s="168"/>
      <c r="EE3547" s="168"/>
      <c r="EF3547" s="168"/>
      <c r="EG3547" s="168"/>
      <c r="EH3547" s="168"/>
      <c r="EI3547" s="168"/>
      <c r="EJ3547" s="168"/>
      <c r="EK3547" s="168"/>
      <c r="EL3547" s="168"/>
      <c r="EM3547" s="168"/>
      <c r="EN3547" s="168"/>
      <c r="EO3547" s="168"/>
      <c r="EP3547" s="168"/>
      <c r="EQ3547" s="168"/>
      <c r="ER3547" s="168"/>
      <c r="ES3547" s="168"/>
      <c r="ET3547" s="168"/>
      <c r="EU3547" s="168"/>
      <c r="EV3547" s="168"/>
      <c r="EW3547" s="168"/>
      <c r="EX3547" s="168"/>
      <c r="EY3547" s="168"/>
      <c r="EZ3547" s="168"/>
      <c r="FA3547" s="168"/>
      <c r="FB3547" s="168"/>
      <c r="FC3547" s="168"/>
      <c r="FD3547" s="168"/>
    </row>
    <row r="3548" spans="1:160" s="5" customFormat="1" ht="24.9" customHeight="1" x14ac:dyDescent="0.3">
      <c r="A3548" s="263"/>
      <c r="B3548" s="263"/>
      <c r="C3548" s="265"/>
      <c r="D3548" s="481"/>
      <c r="E3548" s="482"/>
      <c r="F3548" s="482"/>
      <c r="G3548" s="482"/>
      <c r="H3548" s="482"/>
      <c r="I3548" s="482"/>
      <c r="J3548" s="482"/>
      <c r="K3548" s="482"/>
      <c r="L3548" s="482"/>
      <c r="M3548" s="483"/>
      <c r="N3548" s="16"/>
      <c r="O3548" s="412"/>
      <c r="P3548" s="413"/>
      <c r="Q3548" s="8"/>
      <c r="R3548" s="8"/>
      <c r="S3548" s="8"/>
      <c r="T3548" s="9"/>
      <c r="U3548" s="17"/>
      <c r="V3548" s="33"/>
      <c r="W3548" s="57"/>
      <c r="X3548" s="86"/>
      <c r="Y3548" s="33"/>
      <c r="Z3548" s="36"/>
      <c r="AA3548" s="36"/>
      <c r="AD3548" s="33"/>
      <c r="AG3548" s="33"/>
      <c r="AH3548" s="43"/>
      <c r="AI3548" s="43"/>
      <c r="AJ3548" s="43"/>
      <c r="AK3548" s="43"/>
      <c r="AL3548" s="43"/>
      <c r="AM3548" s="43"/>
      <c r="AN3548" s="43"/>
      <c r="AO3548" s="43"/>
      <c r="AP3548" s="43"/>
      <c r="AQ3548" s="43"/>
      <c r="AR3548" s="43"/>
      <c r="AS3548" s="43"/>
      <c r="AT3548" s="43"/>
      <c r="AU3548" s="44"/>
      <c r="AV3548" s="33"/>
      <c r="AW3548" s="33"/>
      <c r="AX3548" s="33"/>
      <c r="AZ3548" s="141"/>
      <c r="BE3548" s="168"/>
      <c r="BF3548" s="168"/>
      <c r="BG3548" s="168"/>
      <c r="BH3548" s="168"/>
      <c r="BI3548" s="168"/>
      <c r="BJ3548" s="168"/>
      <c r="BK3548" s="168"/>
      <c r="BL3548" s="168"/>
      <c r="BM3548" s="168"/>
      <c r="DK3548" s="168"/>
      <c r="DL3548" s="168"/>
      <c r="DM3548" s="168"/>
      <c r="DN3548" s="168"/>
      <c r="DO3548" s="168"/>
      <c r="DP3548" s="168"/>
      <c r="DQ3548" s="168"/>
      <c r="DR3548" s="168"/>
      <c r="DS3548" s="168"/>
      <c r="DT3548" s="168"/>
      <c r="DU3548" s="168"/>
      <c r="DV3548" s="168"/>
      <c r="DW3548" s="168"/>
      <c r="DX3548" s="168"/>
      <c r="DY3548" s="168"/>
      <c r="DZ3548" s="168"/>
      <c r="EA3548" s="168"/>
      <c r="EB3548" s="168"/>
      <c r="EC3548" s="168"/>
      <c r="ED3548" s="168"/>
      <c r="EE3548" s="168"/>
      <c r="EF3548" s="168"/>
      <c r="EG3548" s="168"/>
      <c r="EH3548" s="168"/>
      <c r="EI3548" s="168"/>
      <c r="EJ3548" s="168"/>
      <c r="EK3548" s="168"/>
      <c r="EL3548" s="168"/>
      <c r="EM3548" s="168"/>
      <c r="EN3548" s="168"/>
      <c r="EO3548" s="168"/>
      <c r="EP3548" s="168"/>
      <c r="EQ3548" s="168"/>
      <c r="ER3548" s="168"/>
      <c r="ES3548" s="168"/>
      <c r="ET3548" s="168"/>
      <c r="EU3548" s="168"/>
      <c r="EV3548" s="168"/>
      <c r="EW3548" s="168"/>
      <c r="EX3548" s="168"/>
      <c r="EY3548" s="168"/>
      <c r="EZ3548" s="168"/>
      <c r="FA3548" s="168"/>
      <c r="FB3548" s="168"/>
      <c r="FC3548" s="168"/>
      <c r="FD3548" s="168"/>
    </row>
    <row r="3549" spans="1:160" s="5" customFormat="1" ht="24.9" customHeight="1" x14ac:dyDescent="0.3">
      <c r="A3549" s="263"/>
      <c r="B3549" s="263"/>
      <c r="C3549" s="265"/>
      <c r="D3549" s="481"/>
      <c r="E3549" s="482"/>
      <c r="F3549" s="482"/>
      <c r="G3549" s="482"/>
      <c r="H3549" s="482"/>
      <c r="I3549" s="482"/>
      <c r="J3549" s="482"/>
      <c r="K3549" s="482"/>
      <c r="L3549" s="482"/>
      <c r="M3549" s="483"/>
      <c r="N3549" s="16"/>
      <c r="O3549" s="412"/>
      <c r="P3549" s="413"/>
      <c r="Q3549" s="8"/>
      <c r="R3549" s="8"/>
      <c r="S3549" s="8"/>
      <c r="T3549" s="9"/>
      <c r="U3549" s="17"/>
      <c r="V3549" s="33"/>
      <c r="W3549" s="57"/>
      <c r="X3549" s="86"/>
      <c r="Y3549" s="33"/>
      <c r="Z3549" s="36"/>
      <c r="AA3549" s="36"/>
      <c r="AD3549" s="33"/>
      <c r="AG3549" s="33"/>
      <c r="AH3549" s="43"/>
      <c r="AI3549" s="43"/>
      <c r="AJ3549" s="43"/>
      <c r="AK3549" s="43"/>
      <c r="AL3549" s="43"/>
      <c r="AM3549" s="43"/>
      <c r="AN3549" s="43"/>
      <c r="AO3549" s="43"/>
      <c r="AP3549" s="43"/>
      <c r="AQ3549" s="43"/>
      <c r="AR3549" s="43"/>
      <c r="AS3549" s="43"/>
      <c r="AT3549" s="43"/>
      <c r="AU3549" s="44"/>
      <c r="AV3549" s="33"/>
      <c r="AW3549" s="33"/>
      <c r="AX3549" s="33"/>
      <c r="AZ3549" s="141"/>
      <c r="BE3549" s="168"/>
      <c r="BF3549" s="168"/>
      <c r="BG3549" s="168"/>
      <c r="BH3549" s="168"/>
      <c r="BI3549" s="168"/>
      <c r="BJ3549" s="168"/>
      <c r="BK3549" s="168"/>
      <c r="BL3549" s="168"/>
      <c r="BM3549" s="168"/>
      <c r="DK3549" s="168"/>
      <c r="DL3549" s="168"/>
      <c r="DM3549" s="168"/>
      <c r="DN3549" s="168"/>
      <c r="DO3549" s="168"/>
      <c r="DP3549" s="168"/>
      <c r="DQ3549" s="168"/>
      <c r="DR3549" s="168"/>
      <c r="DS3549" s="168"/>
      <c r="DT3549" s="168"/>
      <c r="DU3549" s="168"/>
      <c r="DV3549" s="168"/>
      <c r="DW3549" s="168"/>
      <c r="DX3549" s="168"/>
      <c r="DY3549" s="168"/>
      <c r="DZ3549" s="168"/>
      <c r="EA3549" s="168"/>
      <c r="EB3549" s="168"/>
      <c r="EC3549" s="168"/>
      <c r="ED3549" s="168"/>
      <c r="EE3549" s="168"/>
      <c r="EF3549" s="168"/>
      <c r="EG3549" s="168"/>
      <c r="EH3549" s="168"/>
      <c r="EI3549" s="168"/>
      <c r="EJ3549" s="168"/>
      <c r="EK3549" s="168"/>
      <c r="EL3549" s="168"/>
      <c r="EM3549" s="168"/>
      <c r="EN3549" s="168"/>
      <c r="EO3549" s="168"/>
      <c r="EP3549" s="168"/>
      <c r="EQ3549" s="168"/>
      <c r="ER3549" s="168"/>
      <c r="ES3549" s="168"/>
      <c r="ET3549" s="168"/>
      <c r="EU3549" s="168"/>
      <c r="EV3549" s="168"/>
      <c r="EW3549" s="168"/>
      <c r="EX3549" s="168"/>
      <c r="EY3549" s="168"/>
      <c r="EZ3549" s="168"/>
      <c r="FA3549" s="168"/>
      <c r="FB3549" s="168"/>
      <c r="FC3549" s="168"/>
      <c r="FD3549" s="168"/>
    </row>
    <row r="3550" spans="1:160" s="5" customFormat="1" ht="24.9" customHeight="1" x14ac:dyDescent="0.3">
      <c r="A3550" s="263"/>
      <c r="B3550" s="263"/>
      <c r="C3550" s="265"/>
      <c r="D3550" s="481"/>
      <c r="E3550" s="482"/>
      <c r="F3550" s="482"/>
      <c r="G3550" s="482"/>
      <c r="H3550" s="482"/>
      <c r="I3550" s="482"/>
      <c r="J3550" s="482"/>
      <c r="K3550" s="482"/>
      <c r="L3550" s="482"/>
      <c r="M3550" s="483"/>
      <c r="N3550" s="16"/>
      <c r="O3550" s="412"/>
      <c r="P3550" s="413"/>
      <c r="Q3550" s="8"/>
      <c r="R3550" s="8"/>
      <c r="S3550" s="8"/>
      <c r="T3550" s="9"/>
      <c r="U3550" s="17"/>
      <c r="V3550" s="33"/>
      <c r="W3550" s="57"/>
      <c r="X3550" s="86"/>
      <c r="Y3550" s="33"/>
      <c r="Z3550" s="36"/>
      <c r="AA3550" s="36"/>
      <c r="AD3550" s="33"/>
      <c r="AG3550" s="33"/>
      <c r="AH3550" s="43"/>
      <c r="AI3550" s="43"/>
      <c r="AJ3550" s="43"/>
      <c r="AK3550" s="43"/>
      <c r="AL3550" s="43"/>
      <c r="AM3550" s="43"/>
      <c r="AN3550" s="43"/>
      <c r="AO3550" s="43"/>
      <c r="AP3550" s="43"/>
      <c r="AQ3550" s="43"/>
      <c r="AR3550" s="43"/>
      <c r="AS3550" s="43"/>
      <c r="AT3550" s="43"/>
      <c r="AU3550" s="44"/>
      <c r="AV3550" s="33"/>
      <c r="AW3550" s="33"/>
      <c r="AX3550" s="33"/>
      <c r="AZ3550" s="141"/>
      <c r="BE3550" s="168"/>
      <c r="BF3550" s="168"/>
      <c r="BG3550" s="168"/>
      <c r="BH3550" s="168"/>
      <c r="BI3550" s="168"/>
      <c r="BJ3550" s="168"/>
      <c r="BK3550" s="168"/>
      <c r="BL3550" s="168"/>
      <c r="BM3550" s="168"/>
      <c r="DK3550" s="168"/>
      <c r="DL3550" s="168"/>
      <c r="DM3550" s="168"/>
      <c r="DN3550" s="168"/>
      <c r="DO3550" s="168"/>
      <c r="DP3550" s="168"/>
      <c r="DQ3550" s="168"/>
      <c r="DR3550" s="168"/>
      <c r="DS3550" s="168"/>
      <c r="DT3550" s="168"/>
      <c r="DU3550" s="168"/>
      <c r="DV3550" s="168"/>
      <c r="DW3550" s="168"/>
      <c r="DX3550" s="168"/>
      <c r="DY3550" s="168"/>
      <c r="DZ3550" s="168"/>
      <c r="EA3550" s="168"/>
      <c r="EB3550" s="168"/>
      <c r="EC3550" s="168"/>
      <c r="ED3550" s="168"/>
      <c r="EE3550" s="168"/>
      <c r="EF3550" s="168"/>
      <c r="EG3550" s="168"/>
      <c r="EH3550" s="168"/>
      <c r="EI3550" s="168"/>
      <c r="EJ3550" s="168"/>
      <c r="EK3550" s="168"/>
      <c r="EL3550" s="168"/>
      <c r="EM3550" s="168"/>
      <c r="EN3550" s="168"/>
      <c r="EO3550" s="168"/>
      <c r="EP3550" s="168"/>
      <c r="EQ3550" s="168"/>
      <c r="ER3550" s="168"/>
      <c r="ES3550" s="168"/>
      <c r="ET3550" s="168"/>
      <c r="EU3550" s="168"/>
      <c r="EV3550" s="168"/>
      <c r="EW3550" s="168"/>
      <c r="EX3550" s="168"/>
      <c r="EY3550" s="168"/>
      <c r="EZ3550" s="168"/>
      <c r="FA3550" s="168"/>
      <c r="FB3550" s="168"/>
      <c r="FC3550" s="168"/>
      <c r="FD3550" s="168"/>
    </row>
    <row r="3551" spans="1:160" s="5" customFormat="1" ht="24.9" customHeight="1" x14ac:dyDescent="0.3">
      <c r="A3551" s="263"/>
      <c r="B3551" s="263"/>
      <c r="C3551" s="265"/>
      <c r="D3551" s="481"/>
      <c r="E3551" s="482"/>
      <c r="F3551" s="482"/>
      <c r="G3551" s="482"/>
      <c r="H3551" s="482"/>
      <c r="I3551" s="482"/>
      <c r="J3551" s="482"/>
      <c r="K3551" s="482"/>
      <c r="L3551" s="482"/>
      <c r="M3551" s="483"/>
      <c r="N3551" s="16"/>
      <c r="O3551" s="412"/>
      <c r="P3551" s="413"/>
      <c r="Q3551" s="8"/>
      <c r="R3551" s="8"/>
      <c r="S3551" s="8"/>
      <c r="T3551" s="9"/>
      <c r="U3551" s="17"/>
      <c r="V3551" s="33"/>
      <c r="W3551" s="57"/>
      <c r="X3551" s="86"/>
      <c r="Y3551" s="33"/>
      <c r="Z3551" s="36"/>
      <c r="AA3551" s="36"/>
      <c r="AD3551" s="33"/>
      <c r="AG3551" s="33"/>
      <c r="AH3551" s="43"/>
      <c r="AI3551" s="43"/>
      <c r="AJ3551" s="43"/>
      <c r="AK3551" s="43"/>
      <c r="AL3551" s="43"/>
      <c r="AM3551" s="43"/>
      <c r="AN3551" s="43"/>
      <c r="AO3551" s="43"/>
      <c r="AP3551" s="43"/>
      <c r="AQ3551" s="43"/>
      <c r="AR3551" s="43"/>
      <c r="AS3551" s="43"/>
      <c r="AT3551" s="43"/>
      <c r="AU3551" s="44"/>
      <c r="AV3551" s="33"/>
      <c r="AW3551" s="33"/>
      <c r="AX3551" s="33"/>
      <c r="AZ3551" s="141"/>
      <c r="BE3551" s="168"/>
      <c r="BF3551" s="168"/>
      <c r="BG3551" s="168"/>
      <c r="BH3551" s="168"/>
      <c r="BI3551" s="168"/>
      <c r="BJ3551" s="168"/>
      <c r="BK3551" s="168"/>
      <c r="BL3551" s="168"/>
      <c r="BM3551" s="168"/>
      <c r="DK3551" s="168"/>
      <c r="DL3551" s="168"/>
      <c r="DM3551" s="168"/>
      <c r="DN3551" s="168"/>
      <c r="DO3551" s="168"/>
      <c r="DP3551" s="168"/>
      <c r="DQ3551" s="168"/>
      <c r="DR3551" s="168"/>
      <c r="DS3551" s="168"/>
      <c r="DT3551" s="168"/>
      <c r="DU3551" s="168"/>
      <c r="DV3551" s="168"/>
      <c r="DW3551" s="168"/>
      <c r="DX3551" s="168"/>
      <c r="DY3551" s="168"/>
      <c r="DZ3551" s="168"/>
      <c r="EA3551" s="168"/>
      <c r="EB3551" s="168"/>
      <c r="EC3551" s="168"/>
      <c r="ED3551" s="168"/>
      <c r="EE3551" s="168"/>
      <c r="EF3551" s="168"/>
      <c r="EG3551" s="168"/>
      <c r="EH3551" s="168"/>
      <c r="EI3551" s="168"/>
      <c r="EJ3551" s="168"/>
      <c r="EK3551" s="168"/>
      <c r="EL3551" s="168"/>
      <c r="EM3551" s="168"/>
      <c r="EN3551" s="168"/>
      <c r="EO3551" s="168"/>
      <c r="EP3551" s="168"/>
      <c r="EQ3551" s="168"/>
      <c r="ER3551" s="168"/>
      <c r="ES3551" s="168"/>
      <c r="ET3551" s="168"/>
      <c r="EU3551" s="168"/>
      <c r="EV3551" s="168"/>
      <c r="EW3551" s="168"/>
      <c r="EX3551" s="168"/>
      <c r="EY3551" s="168"/>
      <c r="EZ3551" s="168"/>
      <c r="FA3551" s="168"/>
      <c r="FB3551" s="168"/>
      <c r="FC3551" s="168"/>
      <c r="FD3551" s="168"/>
    </row>
    <row r="3552" spans="1:160" s="5" customFormat="1" ht="24.9" customHeight="1" x14ac:dyDescent="0.3">
      <c r="A3552" s="263"/>
      <c r="B3552" s="263"/>
      <c r="C3552" s="265"/>
      <c r="D3552" s="481"/>
      <c r="E3552" s="482"/>
      <c r="F3552" s="482"/>
      <c r="G3552" s="482"/>
      <c r="H3552" s="482"/>
      <c r="I3552" s="482"/>
      <c r="J3552" s="482"/>
      <c r="K3552" s="482"/>
      <c r="L3552" s="482"/>
      <c r="M3552" s="483"/>
      <c r="N3552" s="16"/>
      <c r="O3552" s="412"/>
      <c r="P3552" s="413"/>
      <c r="Q3552" s="8"/>
      <c r="R3552" s="8"/>
      <c r="S3552" s="8"/>
      <c r="T3552" s="9"/>
      <c r="U3552" s="17"/>
      <c r="V3552" s="33"/>
      <c r="W3552" s="57"/>
      <c r="X3552" s="86"/>
      <c r="Y3552" s="33"/>
      <c r="Z3552" s="36"/>
      <c r="AA3552" s="36"/>
      <c r="AD3552" s="33"/>
      <c r="AG3552" s="33"/>
      <c r="AH3552" s="43"/>
      <c r="AI3552" s="43"/>
      <c r="AJ3552" s="43"/>
      <c r="AK3552" s="43"/>
      <c r="AL3552" s="43"/>
      <c r="AM3552" s="43"/>
      <c r="AN3552" s="43"/>
      <c r="AO3552" s="43"/>
      <c r="AP3552" s="43"/>
      <c r="AQ3552" s="43"/>
      <c r="AR3552" s="43"/>
      <c r="AS3552" s="43"/>
      <c r="AT3552" s="43"/>
      <c r="AU3552" s="44"/>
      <c r="AV3552" s="33"/>
      <c r="AW3552" s="33"/>
      <c r="AX3552" s="33"/>
      <c r="AZ3552" s="141"/>
      <c r="BE3552" s="168"/>
      <c r="BF3552" s="168"/>
      <c r="BG3552" s="168"/>
      <c r="BH3552" s="168"/>
      <c r="BI3552" s="168"/>
      <c r="BJ3552" s="168"/>
      <c r="BK3552" s="168"/>
      <c r="BL3552" s="168"/>
      <c r="BM3552" s="168"/>
      <c r="DK3552" s="168"/>
      <c r="DL3552" s="168"/>
      <c r="DM3552" s="168"/>
      <c r="DN3552" s="168"/>
      <c r="DO3552" s="168"/>
      <c r="DP3552" s="168"/>
      <c r="DQ3552" s="168"/>
      <c r="DR3552" s="168"/>
      <c r="DS3552" s="168"/>
      <c r="DT3552" s="168"/>
      <c r="DU3552" s="168"/>
      <c r="DV3552" s="168"/>
      <c r="DW3552" s="168"/>
      <c r="DX3552" s="168"/>
      <c r="DY3552" s="168"/>
      <c r="DZ3552" s="168"/>
      <c r="EA3552" s="168"/>
      <c r="EB3552" s="168"/>
      <c r="EC3552" s="168"/>
      <c r="ED3552" s="168"/>
      <c r="EE3552" s="168"/>
      <c r="EF3552" s="168"/>
      <c r="EG3552" s="168"/>
      <c r="EH3552" s="168"/>
      <c r="EI3552" s="168"/>
      <c r="EJ3552" s="168"/>
      <c r="EK3552" s="168"/>
      <c r="EL3552" s="168"/>
      <c r="EM3552" s="168"/>
      <c r="EN3552" s="168"/>
      <c r="EO3552" s="168"/>
      <c r="EP3552" s="168"/>
      <c r="EQ3552" s="168"/>
      <c r="ER3552" s="168"/>
      <c r="ES3552" s="168"/>
      <c r="ET3552" s="168"/>
      <c r="EU3552" s="168"/>
      <c r="EV3552" s="168"/>
      <c r="EW3552" s="168"/>
      <c r="EX3552" s="168"/>
      <c r="EY3552" s="168"/>
      <c r="EZ3552" s="168"/>
      <c r="FA3552" s="168"/>
      <c r="FB3552" s="168"/>
      <c r="FC3552" s="168"/>
      <c r="FD3552" s="168"/>
    </row>
    <row r="3553" spans="1:160" s="5" customFormat="1" ht="24.9" customHeight="1" x14ac:dyDescent="0.3">
      <c r="A3553" s="263"/>
      <c r="B3553" s="263"/>
      <c r="C3553" s="265"/>
      <c r="D3553" s="481"/>
      <c r="E3553" s="482"/>
      <c r="F3553" s="482"/>
      <c r="G3553" s="482"/>
      <c r="H3553" s="482"/>
      <c r="I3553" s="482"/>
      <c r="J3553" s="482"/>
      <c r="K3553" s="482"/>
      <c r="L3553" s="482"/>
      <c r="M3553" s="483"/>
      <c r="N3553" s="16"/>
      <c r="O3553" s="412"/>
      <c r="P3553" s="413"/>
      <c r="Q3553" s="8"/>
      <c r="R3553" s="8"/>
      <c r="S3553" s="8"/>
      <c r="T3553" s="9"/>
      <c r="U3553" s="17"/>
      <c r="V3553" s="33"/>
      <c r="W3553" s="57"/>
      <c r="X3553" s="86"/>
      <c r="Y3553" s="33"/>
      <c r="Z3553" s="36"/>
      <c r="AA3553" s="36"/>
      <c r="AD3553" s="33"/>
      <c r="AG3553" s="33"/>
      <c r="AH3553" s="43"/>
      <c r="AI3553" s="43"/>
      <c r="AJ3553" s="43"/>
      <c r="AK3553" s="43"/>
      <c r="AL3553" s="43"/>
      <c r="AM3553" s="43"/>
      <c r="AN3553" s="43"/>
      <c r="AO3553" s="43"/>
      <c r="AP3553" s="43"/>
      <c r="AQ3553" s="43"/>
      <c r="AR3553" s="43"/>
      <c r="AS3553" s="43"/>
      <c r="AT3553" s="43"/>
      <c r="AU3553" s="44"/>
      <c r="AV3553" s="33"/>
      <c r="AW3553" s="33"/>
      <c r="AX3553" s="33"/>
      <c r="AZ3553" s="141"/>
      <c r="BE3553" s="168"/>
      <c r="BF3553" s="168"/>
      <c r="BG3553" s="168"/>
      <c r="BH3553" s="168"/>
      <c r="BI3553" s="168"/>
      <c r="BJ3553" s="168"/>
      <c r="BK3553" s="168"/>
      <c r="BL3553" s="168"/>
      <c r="BM3553" s="168"/>
      <c r="DK3553" s="168"/>
      <c r="DL3553" s="168"/>
      <c r="DM3553" s="168"/>
      <c r="DN3553" s="168"/>
      <c r="DO3553" s="168"/>
      <c r="DP3553" s="168"/>
      <c r="DQ3553" s="168"/>
      <c r="DR3553" s="168"/>
      <c r="DS3553" s="168"/>
      <c r="DT3553" s="168"/>
      <c r="DU3553" s="168"/>
      <c r="DV3553" s="168"/>
      <c r="DW3553" s="168"/>
      <c r="DX3553" s="168"/>
      <c r="DY3553" s="168"/>
      <c r="DZ3553" s="168"/>
      <c r="EA3553" s="168"/>
      <c r="EB3553" s="168"/>
      <c r="EC3553" s="168"/>
      <c r="ED3553" s="168"/>
      <c r="EE3553" s="168"/>
      <c r="EF3553" s="168"/>
      <c r="EG3553" s="168"/>
      <c r="EH3553" s="168"/>
      <c r="EI3553" s="168"/>
      <c r="EJ3553" s="168"/>
      <c r="EK3553" s="168"/>
      <c r="EL3553" s="168"/>
      <c r="EM3553" s="168"/>
      <c r="EN3553" s="168"/>
      <c r="EO3553" s="168"/>
      <c r="EP3553" s="168"/>
      <c r="EQ3553" s="168"/>
      <c r="ER3553" s="168"/>
      <c r="ES3553" s="168"/>
      <c r="ET3553" s="168"/>
      <c r="EU3553" s="168"/>
      <c r="EV3553" s="168"/>
      <c r="EW3553" s="168"/>
      <c r="EX3553" s="168"/>
      <c r="EY3553" s="168"/>
      <c r="EZ3553" s="168"/>
      <c r="FA3553" s="168"/>
      <c r="FB3553" s="168"/>
      <c r="FC3553" s="168"/>
      <c r="FD3553" s="168"/>
    </row>
    <row r="3554" spans="1:160" s="5" customFormat="1" ht="24.9" customHeight="1" x14ac:dyDescent="0.3">
      <c r="A3554" s="263"/>
      <c r="B3554" s="263"/>
      <c r="C3554" s="265"/>
      <c r="D3554" s="481"/>
      <c r="E3554" s="482"/>
      <c r="F3554" s="482"/>
      <c r="G3554" s="482"/>
      <c r="H3554" s="482"/>
      <c r="I3554" s="482"/>
      <c r="J3554" s="482"/>
      <c r="K3554" s="482"/>
      <c r="L3554" s="482"/>
      <c r="M3554" s="483"/>
      <c r="N3554" s="16"/>
      <c r="O3554" s="412"/>
      <c r="P3554" s="413"/>
      <c r="Q3554" s="8"/>
      <c r="R3554" s="8"/>
      <c r="S3554" s="8"/>
      <c r="T3554" s="9"/>
      <c r="U3554" s="17"/>
      <c r="V3554" s="33"/>
      <c r="W3554" s="57"/>
      <c r="X3554" s="86"/>
      <c r="Y3554" s="33"/>
      <c r="Z3554" s="36"/>
      <c r="AA3554" s="36"/>
      <c r="AD3554" s="33"/>
      <c r="AG3554" s="33"/>
      <c r="AH3554" s="43"/>
      <c r="AI3554" s="43"/>
      <c r="AJ3554" s="43"/>
      <c r="AK3554" s="43"/>
      <c r="AL3554" s="43"/>
      <c r="AM3554" s="43"/>
      <c r="AN3554" s="43"/>
      <c r="AO3554" s="43"/>
      <c r="AP3554" s="43"/>
      <c r="AQ3554" s="43"/>
      <c r="AR3554" s="43"/>
      <c r="AS3554" s="43"/>
      <c r="AT3554" s="43"/>
      <c r="AU3554" s="44"/>
      <c r="AV3554" s="33"/>
      <c r="AW3554" s="33"/>
      <c r="AX3554" s="33"/>
      <c r="AZ3554" s="141"/>
      <c r="BE3554" s="168"/>
      <c r="BF3554" s="168"/>
      <c r="BG3554" s="168"/>
      <c r="BH3554" s="168"/>
      <c r="BI3554" s="168"/>
      <c r="BJ3554" s="168"/>
      <c r="BK3554" s="168"/>
      <c r="BL3554" s="168"/>
      <c r="BM3554" s="168"/>
      <c r="DK3554" s="168"/>
      <c r="DL3554" s="168"/>
      <c r="DM3554" s="168"/>
      <c r="DN3554" s="168"/>
      <c r="DO3554" s="168"/>
      <c r="DP3554" s="168"/>
      <c r="DQ3554" s="168"/>
      <c r="DR3554" s="168"/>
      <c r="DS3554" s="168"/>
      <c r="DT3554" s="168"/>
      <c r="DU3554" s="168"/>
      <c r="DV3554" s="168"/>
      <c r="DW3554" s="168"/>
      <c r="DX3554" s="168"/>
      <c r="DY3554" s="168"/>
      <c r="DZ3554" s="168"/>
      <c r="EA3554" s="168"/>
      <c r="EB3554" s="168"/>
      <c r="EC3554" s="168"/>
      <c r="ED3554" s="168"/>
      <c r="EE3554" s="168"/>
      <c r="EF3554" s="168"/>
      <c r="EG3554" s="168"/>
      <c r="EH3554" s="168"/>
      <c r="EI3554" s="168"/>
      <c r="EJ3554" s="168"/>
      <c r="EK3554" s="168"/>
      <c r="EL3554" s="168"/>
      <c r="EM3554" s="168"/>
      <c r="EN3554" s="168"/>
      <c r="EO3554" s="168"/>
      <c r="EP3554" s="168"/>
      <c r="EQ3554" s="168"/>
      <c r="ER3554" s="168"/>
      <c r="ES3554" s="168"/>
      <c r="ET3554" s="168"/>
      <c r="EU3554" s="168"/>
      <c r="EV3554" s="168"/>
      <c r="EW3554" s="168"/>
      <c r="EX3554" s="168"/>
      <c r="EY3554" s="168"/>
      <c r="EZ3554" s="168"/>
      <c r="FA3554" s="168"/>
      <c r="FB3554" s="168"/>
      <c r="FC3554" s="168"/>
      <c r="FD3554" s="168"/>
    </row>
    <row r="3555" spans="1:160" s="5" customFormat="1" ht="24.9" customHeight="1" x14ac:dyDescent="0.3">
      <c r="A3555" s="263"/>
      <c r="B3555" s="263"/>
      <c r="C3555" s="265"/>
      <c r="D3555" s="481"/>
      <c r="E3555" s="482"/>
      <c r="F3555" s="482"/>
      <c r="G3555" s="482"/>
      <c r="H3555" s="482"/>
      <c r="I3555" s="482"/>
      <c r="J3555" s="482"/>
      <c r="K3555" s="482"/>
      <c r="L3555" s="482"/>
      <c r="M3555" s="483"/>
      <c r="N3555" s="16"/>
      <c r="O3555" s="412"/>
      <c r="P3555" s="413"/>
      <c r="Q3555" s="8"/>
      <c r="R3555" s="8"/>
      <c r="S3555" s="8"/>
      <c r="T3555" s="9"/>
      <c r="U3555" s="17"/>
      <c r="V3555" s="33"/>
      <c r="W3555" s="57"/>
      <c r="X3555" s="86"/>
      <c r="Y3555" s="33"/>
      <c r="Z3555" s="36"/>
      <c r="AA3555" s="36"/>
      <c r="AD3555" s="33"/>
      <c r="AG3555" s="33"/>
      <c r="AH3555" s="43"/>
      <c r="AI3555" s="43"/>
      <c r="AJ3555" s="43"/>
      <c r="AK3555" s="43"/>
      <c r="AL3555" s="43"/>
      <c r="AM3555" s="43"/>
      <c r="AN3555" s="43"/>
      <c r="AO3555" s="43"/>
      <c r="AP3555" s="43"/>
      <c r="AQ3555" s="43"/>
      <c r="AR3555" s="43"/>
      <c r="AS3555" s="43"/>
      <c r="AT3555" s="43"/>
      <c r="AU3555" s="44"/>
      <c r="AV3555" s="33"/>
      <c r="AW3555" s="33"/>
      <c r="AX3555" s="33"/>
      <c r="AZ3555" s="141"/>
      <c r="BE3555" s="168"/>
      <c r="BF3555" s="168"/>
      <c r="BG3555" s="168"/>
      <c r="BH3555" s="168"/>
      <c r="BI3555" s="168"/>
      <c r="BJ3555" s="168"/>
      <c r="BK3555" s="168"/>
      <c r="BL3555" s="168"/>
      <c r="BM3555" s="168"/>
      <c r="DK3555" s="168"/>
      <c r="DL3555" s="168"/>
      <c r="DM3555" s="168"/>
      <c r="DN3555" s="168"/>
      <c r="DO3555" s="168"/>
      <c r="DP3555" s="168"/>
      <c r="DQ3555" s="168"/>
      <c r="DR3555" s="168"/>
      <c r="DS3555" s="168"/>
      <c r="DT3555" s="168"/>
      <c r="DU3555" s="168"/>
      <c r="DV3555" s="168"/>
      <c r="DW3555" s="168"/>
      <c r="DX3555" s="168"/>
      <c r="DY3555" s="168"/>
      <c r="DZ3555" s="168"/>
      <c r="EA3555" s="168"/>
      <c r="EB3555" s="168"/>
      <c r="EC3555" s="168"/>
      <c r="ED3555" s="168"/>
      <c r="EE3555" s="168"/>
      <c r="EF3555" s="168"/>
      <c r="EG3555" s="168"/>
      <c r="EH3555" s="168"/>
      <c r="EI3555" s="168"/>
      <c r="EJ3555" s="168"/>
      <c r="EK3555" s="168"/>
      <c r="EL3555" s="168"/>
      <c r="EM3555" s="168"/>
      <c r="EN3555" s="168"/>
      <c r="EO3555" s="168"/>
      <c r="EP3555" s="168"/>
      <c r="EQ3555" s="168"/>
      <c r="ER3555" s="168"/>
      <c r="ES3555" s="168"/>
      <c r="ET3555" s="168"/>
      <c r="EU3555" s="168"/>
      <c r="EV3555" s="168"/>
      <c r="EW3555" s="168"/>
      <c r="EX3555" s="168"/>
      <c r="EY3555" s="168"/>
      <c r="EZ3555" s="168"/>
      <c r="FA3555" s="168"/>
      <c r="FB3555" s="168"/>
      <c r="FC3555" s="168"/>
      <c r="FD3555" s="168"/>
    </row>
    <row r="3556" spans="1:160" s="5" customFormat="1" ht="24.9" customHeight="1" x14ac:dyDescent="0.3">
      <c r="A3556" s="263"/>
      <c r="B3556" s="263"/>
      <c r="C3556" s="265"/>
      <c r="D3556" s="481"/>
      <c r="E3556" s="482"/>
      <c r="F3556" s="482"/>
      <c r="G3556" s="482"/>
      <c r="H3556" s="482"/>
      <c r="I3556" s="482"/>
      <c r="J3556" s="482"/>
      <c r="K3556" s="482"/>
      <c r="L3556" s="482"/>
      <c r="M3556" s="483"/>
      <c r="N3556" s="16"/>
      <c r="O3556" s="412"/>
      <c r="P3556" s="413"/>
      <c r="Q3556" s="8"/>
      <c r="R3556" s="8"/>
      <c r="S3556" s="8"/>
      <c r="T3556" s="9"/>
      <c r="U3556" s="17"/>
      <c r="V3556" s="33"/>
      <c r="W3556" s="57"/>
      <c r="X3556" s="86"/>
      <c r="Y3556" s="33"/>
      <c r="Z3556" s="36"/>
      <c r="AA3556" s="36"/>
      <c r="AD3556" s="33"/>
      <c r="AG3556" s="33"/>
      <c r="AH3556" s="43"/>
      <c r="AI3556" s="43"/>
      <c r="AJ3556" s="43"/>
      <c r="AK3556" s="43"/>
      <c r="AL3556" s="43"/>
      <c r="AM3556" s="43"/>
      <c r="AN3556" s="43"/>
      <c r="AO3556" s="43"/>
      <c r="AP3556" s="43"/>
      <c r="AQ3556" s="43"/>
      <c r="AR3556" s="43"/>
      <c r="AS3556" s="43"/>
      <c r="AT3556" s="43"/>
      <c r="AU3556" s="44"/>
      <c r="AV3556" s="33"/>
      <c r="AW3556" s="33"/>
      <c r="AX3556" s="33"/>
      <c r="AZ3556" s="141"/>
      <c r="BE3556" s="168"/>
      <c r="BF3556" s="168"/>
      <c r="BG3556" s="168"/>
      <c r="BH3556" s="168"/>
      <c r="BI3556" s="168"/>
      <c r="BJ3556" s="168"/>
      <c r="BK3556" s="168"/>
      <c r="BL3556" s="168"/>
      <c r="BM3556" s="168"/>
      <c r="DK3556" s="168"/>
      <c r="DL3556" s="168"/>
      <c r="DM3556" s="168"/>
      <c r="DN3556" s="168"/>
      <c r="DO3556" s="168"/>
      <c r="DP3556" s="168"/>
      <c r="DQ3556" s="168"/>
      <c r="DR3556" s="168"/>
      <c r="DS3556" s="168"/>
      <c r="DT3556" s="168"/>
      <c r="DU3556" s="168"/>
      <c r="DV3556" s="168"/>
      <c r="DW3556" s="168"/>
      <c r="DX3556" s="168"/>
      <c r="DY3556" s="168"/>
      <c r="DZ3556" s="168"/>
      <c r="EA3556" s="168"/>
      <c r="EB3556" s="168"/>
      <c r="EC3556" s="168"/>
      <c r="ED3556" s="168"/>
      <c r="EE3556" s="168"/>
      <c r="EF3556" s="168"/>
      <c r="EG3556" s="168"/>
      <c r="EH3556" s="168"/>
      <c r="EI3556" s="168"/>
      <c r="EJ3556" s="168"/>
      <c r="EK3556" s="168"/>
      <c r="EL3556" s="168"/>
      <c r="EM3556" s="168"/>
      <c r="EN3556" s="168"/>
      <c r="EO3556" s="168"/>
      <c r="EP3556" s="168"/>
      <c r="EQ3556" s="168"/>
      <c r="ER3556" s="168"/>
      <c r="ES3556" s="168"/>
      <c r="ET3556" s="168"/>
      <c r="EU3556" s="168"/>
      <c r="EV3556" s="168"/>
      <c r="EW3556" s="168"/>
      <c r="EX3556" s="168"/>
      <c r="EY3556" s="168"/>
      <c r="EZ3556" s="168"/>
      <c r="FA3556" s="168"/>
      <c r="FB3556" s="168"/>
      <c r="FC3556" s="168"/>
      <c r="FD3556" s="168"/>
    </row>
    <row r="3557" spans="1:160" s="5" customFormat="1" ht="24.9" customHeight="1" x14ac:dyDescent="0.3">
      <c r="A3557" s="263"/>
      <c r="B3557" s="263"/>
      <c r="C3557" s="265"/>
      <c r="D3557" s="481"/>
      <c r="E3557" s="482"/>
      <c r="F3557" s="482"/>
      <c r="G3557" s="482"/>
      <c r="H3557" s="482"/>
      <c r="I3557" s="482"/>
      <c r="J3557" s="482"/>
      <c r="K3557" s="482"/>
      <c r="L3557" s="482"/>
      <c r="M3557" s="483"/>
      <c r="N3557" s="16"/>
      <c r="O3557" s="412"/>
      <c r="P3557" s="413"/>
      <c r="Q3557" s="8"/>
      <c r="R3557" s="8"/>
      <c r="S3557" s="8"/>
      <c r="T3557" s="9"/>
      <c r="U3557" s="17"/>
      <c r="V3557" s="33"/>
      <c r="W3557" s="57"/>
      <c r="X3557" s="86"/>
      <c r="Y3557" s="33"/>
      <c r="Z3557" s="36"/>
      <c r="AA3557" s="36"/>
      <c r="AD3557" s="33"/>
      <c r="AG3557" s="33"/>
      <c r="AH3557" s="43"/>
      <c r="AI3557" s="43"/>
      <c r="AJ3557" s="43"/>
      <c r="AK3557" s="43"/>
      <c r="AL3557" s="43"/>
      <c r="AM3557" s="43"/>
      <c r="AN3557" s="43"/>
      <c r="AO3557" s="43"/>
      <c r="AP3557" s="43"/>
      <c r="AQ3557" s="43"/>
      <c r="AR3557" s="43"/>
      <c r="AS3557" s="43"/>
      <c r="AT3557" s="43"/>
      <c r="AU3557" s="44"/>
      <c r="AV3557" s="33"/>
      <c r="AW3557" s="33"/>
      <c r="AX3557" s="33"/>
      <c r="AZ3557" s="141"/>
      <c r="BE3557" s="168"/>
      <c r="BF3557" s="168"/>
      <c r="BG3557" s="168"/>
      <c r="BH3557" s="168"/>
      <c r="BI3557" s="168"/>
      <c r="BJ3557" s="168"/>
      <c r="BK3557" s="168"/>
      <c r="BL3557" s="168"/>
      <c r="BM3557" s="168"/>
      <c r="DK3557" s="168"/>
      <c r="DL3557" s="168"/>
      <c r="DM3557" s="168"/>
      <c r="DN3557" s="168"/>
      <c r="DO3557" s="168"/>
      <c r="DP3557" s="168"/>
      <c r="DQ3557" s="168"/>
      <c r="DR3557" s="168"/>
      <c r="DS3557" s="168"/>
      <c r="DT3557" s="168"/>
      <c r="DU3557" s="168"/>
      <c r="DV3557" s="168"/>
      <c r="DW3557" s="168"/>
      <c r="DX3557" s="168"/>
      <c r="DY3557" s="168"/>
      <c r="DZ3557" s="168"/>
      <c r="EA3557" s="168"/>
      <c r="EB3557" s="168"/>
      <c r="EC3557" s="168"/>
      <c r="ED3557" s="168"/>
      <c r="EE3557" s="168"/>
      <c r="EF3557" s="168"/>
      <c r="EG3557" s="168"/>
      <c r="EH3557" s="168"/>
      <c r="EI3557" s="168"/>
      <c r="EJ3557" s="168"/>
      <c r="EK3557" s="168"/>
      <c r="EL3557" s="168"/>
      <c r="EM3557" s="168"/>
      <c r="EN3557" s="168"/>
      <c r="EO3557" s="168"/>
      <c r="EP3557" s="168"/>
      <c r="EQ3557" s="168"/>
      <c r="ER3557" s="168"/>
      <c r="ES3557" s="168"/>
      <c r="ET3557" s="168"/>
      <c r="EU3557" s="168"/>
      <c r="EV3557" s="168"/>
      <c r="EW3557" s="168"/>
      <c r="EX3557" s="168"/>
      <c r="EY3557" s="168"/>
      <c r="EZ3557" s="168"/>
      <c r="FA3557" s="168"/>
      <c r="FB3557" s="168"/>
      <c r="FC3557" s="168"/>
      <c r="FD3557" s="168"/>
    </row>
    <row r="3558" spans="1:160" s="5" customFormat="1" ht="24.9" customHeight="1" x14ac:dyDescent="0.3">
      <c r="A3558" s="263"/>
      <c r="B3558" s="263"/>
      <c r="C3558" s="265"/>
      <c r="D3558" s="481"/>
      <c r="E3558" s="482"/>
      <c r="F3558" s="482"/>
      <c r="G3558" s="482"/>
      <c r="H3558" s="482"/>
      <c r="I3558" s="482"/>
      <c r="J3558" s="482"/>
      <c r="K3558" s="482"/>
      <c r="L3558" s="482"/>
      <c r="M3558" s="483"/>
      <c r="N3558" s="16"/>
      <c r="O3558" s="412"/>
      <c r="P3558" s="413"/>
      <c r="Q3558" s="8"/>
      <c r="R3558" s="8"/>
      <c r="S3558" s="8"/>
      <c r="T3558" s="9"/>
      <c r="U3558" s="17"/>
      <c r="V3558" s="33"/>
      <c r="W3558" s="57"/>
      <c r="X3558" s="86"/>
      <c r="Y3558" s="33"/>
      <c r="Z3558" s="36"/>
      <c r="AA3558" s="36"/>
      <c r="AD3558" s="33"/>
      <c r="AG3558" s="33"/>
      <c r="AH3558" s="43"/>
      <c r="AI3558" s="43"/>
      <c r="AJ3558" s="43"/>
      <c r="AK3558" s="43"/>
      <c r="AL3558" s="43"/>
      <c r="AM3558" s="43"/>
      <c r="AN3558" s="43"/>
      <c r="AO3558" s="43"/>
      <c r="AP3558" s="43"/>
      <c r="AQ3558" s="43"/>
      <c r="AR3558" s="43"/>
      <c r="AS3558" s="43"/>
      <c r="AT3558" s="43"/>
      <c r="AU3558" s="44"/>
      <c r="AV3558" s="33"/>
      <c r="AW3558" s="33"/>
      <c r="AX3558" s="33"/>
      <c r="AZ3558" s="141"/>
      <c r="BE3558" s="168"/>
      <c r="BF3558" s="168"/>
      <c r="BG3558" s="168"/>
      <c r="BH3558" s="168"/>
      <c r="BI3558" s="168"/>
      <c r="BJ3558" s="168"/>
      <c r="BK3558" s="168"/>
      <c r="BL3558" s="168"/>
      <c r="BM3558" s="168"/>
      <c r="DK3558" s="168"/>
      <c r="DL3558" s="168"/>
      <c r="DM3558" s="168"/>
      <c r="DN3558" s="168"/>
      <c r="DO3558" s="168"/>
      <c r="DP3558" s="168"/>
      <c r="DQ3558" s="168"/>
      <c r="DR3558" s="168"/>
      <c r="DS3558" s="168"/>
      <c r="DT3558" s="168"/>
      <c r="DU3558" s="168"/>
      <c r="DV3558" s="168"/>
      <c r="DW3558" s="168"/>
      <c r="DX3558" s="168"/>
      <c r="DY3558" s="168"/>
      <c r="DZ3558" s="168"/>
      <c r="EA3558" s="168"/>
      <c r="EB3558" s="168"/>
      <c r="EC3558" s="168"/>
      <c r="ED3558" s="168"/>
      <c r="EE3558" s="168"/>
      <c r="EF3558" s="168"/>
      <c r="EG3558" s="168"/>
      <c r="EH3558" s="168"/>
      <c r="EI3558" s="168"/>
      <c r="EJ3558" s="168"/>
      <c r="EK3558" s="168"/>
      <c r="EL3558" s="168"/>
      <c r="EM3558" s="168"/>
      <c r="EN3558" s="168"/>
      <c r="EO3558" s="168"/>
      <c r="EP3558" s="168"/>
      <c r="EQ3558" s="168"/>
      <c r="ER3558" s="168"/>
      <c r="ES3558" s="168"/>
      <c r="ET3558" s="168"/>
      <c r="EU3558" s="168"/>
      <c r="EV3558" s="168"/>
      <c r="EW3558" s="168"/>
      <c r="EX3558" s="168"/>
      <c r="EY3558" s="168"/>
      <c r="EZ3558" s="168"/>
      <c r="FA3558" s="168"/>
      <c r="FB3558" s="168"/>
      <c r="FC3558" s="168"/>
      <c r="FD3558" s="168"/>
    </row>
    <row r="3559" spans="1:160" s="5" customFormat="1" ht="24.9" customHeight="1" x14ac:dyDescent="0.3">
      <c r="A3559" s="263"/>
      <c r="B3559" s="263"/>
      <c r="C3559" s="265"/>
      <c r="D3559" s="481"/>
      <c r="E3559" s="482"/>
      <c r="F3559" s="482"/>
      <c r="G3559" s="482"/>
      <c r="H3559" s="482"/>
      <c r="I3559" s="482"/>
      <c r="J3559" s="482"/>
      <c r="K3559" s="482"/>
      <c r="L3559" s="482"/>
      <c r="M3559" s="483"/>
      <c r="N3559" s="16"/>
      <c r="O3559" s="412"/>
      <c r="P3559" s="413"/>
      <c r="Q3559" s="8"/>
      <c r="R3559" s="8"/>
      <c r="S3559" s="8"/>
      <c r="T3559" s="9"/>
      <c r="U3559" s="17"/>
      <c r="V3559" s="33"/>
      <c r="W3559" s="57"/>
      <c r="X3559" s="86"/>
      <c r="Y3559" s="33"/>
      <c r="Z3559" s="36"/>
      <c r="AA3559" s="36"/>
      <c r="AD3559" s="33"/>
      <c r="AG3559" s="33"/>
      <c r="AH3559" s="43"/>
      <c r="AI3559" s="43"/>
      <c r="AJ3559" s="43"/>
      <c r="AK3559" s="43"/>
      <c r="AL3559" s="43"/>
      <c r="AM3559" s="43"/>
      <c r="AN3559" s="43"/>
      <c r="AO3559" s="43"/>
      <c r="AP3559" s="43"/>
      <c r="AQ3559" s="43"/>
      <c r="AR3559" s="43"/>
      <c r="AS3559" s="43"/>
      <c r="AT3559" s="43"/>
      <c r="AU3559" s="44"/>
      <c r="AV3559" s="33"/>
      <c r="AW3559" s="33"/>
      <c r="AX3559" s="33"/>
      <c r="AZ3559" s="141"/>
      <c r="BE3559" s="168"/>
      <c r="BF3559" s="168"/>
      <c r="BG3559" s="168"/>
      <c r="BH3559" s="168"/>
      <c r="BI3559" s="168"/>
      <c r="BJ3559" s="168"/>
      <c r="BK3559" s="168"/>
      <c r="BL3559" s="168"/>
      <c r="BM3559" s="168"/>
      <c r="DK3559" s="168"/>
      <c r="DL3559" s="168"/>
      <c r="DM3559" s="168"/>
      <c r="DN3559" s="168"/>
      <c r="DO3559" s="168"/>
      <c r="DP3559" s="168"/>
      <c r="DQ3559" s="168"/>
      <c r="DR3559" s="168"/>
      <c r="DS3559" s="168"/>
      <c r="DT3559" s="168"/>
      <c r="DU3559" s="168"/>
      <c r="DV3559" s="168"/>
      <c r="DW3559" s="168"/>
      <c r="DX3559" s="168"/>
      <c r="DY3559" s="168"/>
      <c r="DZ3559" s="168"/>
      <c r="EA3559" s="168"/>
      <c r="EB3559" s="168"/>
      <c r="EC3559" s="168"/>
      <c r="ED3559" s="168"/>
      <c r="EE3559" s="168"/>
      <c r="EF3559" s="168"/>
      <c r="EG3559" s="168"/>
      <c r="EH3559" s="168"/>
      <c r="EI3559" s="168"/>
      <c r="EJ3559" s="168"/>
      <c r="EK3559" s="168"/>
      <c r="EL3559" s="168"/>
      <c r="EM3559" s="168"/>
      <c r="EN3559" s="168"/>
      <c r="EO3559" s="168"/>
      <c r="EP3559" s="168"/>
      <c r="EQ3559" s="168"/>
      <c r="ER3559" s="168"/>
      <c r="ES3559" s="168"/>
      <c r="ET3559" s="168"/>
      <c r="EU3559" s="168"/>
      <c r="EV3559" s="168"/>
      <c r="EW3559" s="168"/>
      <c r="EX3559" s="168"/>
      <c r="EY3559" s="168"/>
      <c r="EZ3559" s="168"/>
      <c r="FA3559" s="168"/>
      <c r="FB3559" s="168"/>
      <c r="FC3559" s="168"/>
      <c r="FD3559" s="168"/>
    </row>
    <row r="3560" spans="1:160" s="5" customFormat="1" ht="24.9" customHeight="1" x14ac:dyDescent="0.3">
      <c r="A3560" s="263"/>
      <c r="B3560" s="263"/>
      <c r="C3560" s="265"/>
      <c r="D3560" s="481"/>
      <c r="E3560" s="482"/>
      <c r="F3560" s="482"/>
      <c r="G3560" s="482"/>
      <c r="H3560" s="482"/>
      <c r="I3560" s="482"/>
      <c r="J3560" s="482"/>
      <c r="K3560" s="482"/>
      <c r="L3560" s="482"/>
      <c r="M3560" s="483"/>
      <c r="N3560" s="16"/>
      <c r="O3560" s="412"/>
      <c r="P3560" s="413"/>
      <c r="Q3560" s="8"/>
      <c r="R3560" s="8"/>
      <c r="S3560" s="8"/>
      <c r="T3560" s="9"/>
      <c r="U3560" s="17"/>
      <c r="V3560" s="33"/>
      <c r="W3560" s="57"/>
      <c r="X3560" s="86"/>
      <c r="Y3560" s="33"/>
      <c r="Z3560" s="36"/>
      <c r="AA3560" s="36"/>
      <c r="AD3560" s="33"/>
      <c r="AG3560" s="33"/>
      <c r="AH3560" s="43"/>
      <c r="AI3560" s="43"/>
      <c r="AJ3560" s="43"/>
      <c r="AK3560" s="43"/>
      <c r="AL3560" s="43"/>
      <c r="AM3560" s="43"/>
      <c r="AN3560" s="43"/>
      <c r="AO3560" s="43"/>
      <c r="AP3560" s="43"/>
      <c r="AQ3560" s="43"/>
      <c r="AR3560" s="43"/>
      <c r="AS3560" s="43"/>
      <c r="AT3560" s="43"/>
      <c r="AU3560" s="44"/>
      <c r="AV3560" s="33"/>
      <c r="AW3560" s="33"/>
      <c r="AX3560" s="33"/>
      <c r="AZ3560" s="141"/>
      <c r="BE3560" s="168"/>
      <c r="BF3560" s="168"/>
      <c r="BG3560" s="168"/>
      <c r="BH3560" s="168"/>
      <c r="BI3560" s="168"/>
      <c r="BJ3560" s="168"/>
      <c r="BK3560" s="168"/>
      <c r="BL3560" s="168"/>
      <c r="BM3560" s="168"/>
      <c r="DK3560" s="168"/>
      <c r="DL3560" s="168"/>
      <c r="DM3560" s="168"/>
      <c r="DN3560" s="168"/>
      <c r="DO3560" s="168"/>
      <c r="DP3560" s="168"/>
      <c r="DQ3560" s="168"/>
      <c r="DR3560" s="168"/>
      <c r="DS3560" s="168"/>
      <c r="DT3560" s="168"/>
      <c r="DU3560" s="168"/>
      <c r="DV3560" s="168"/>
      <c r="DW3560" s="168"/>
      <c r="DX3560" s="168"/>
      <c r="DY3560" s="168"/>
      <c r="DZ3560" s="168"/>
      <c r="EA3560" s="168"/>
      <c r="EB3560" s="168"/>
      <c r="EC3560" s="168"/>
      <c r="ED3560" s="168"/>
      <c r="EE3560" s="168"/>
      <c r="EF3560" s="168"/>
      <c r="EG3560" s="168"/>
      <c r="EH3560" s="168"/>
      <c r="EI3560" s="168"/>
      <c r="EJ3560" s="168"/>
      <c r="EK3560" s="168"/>
      <c r="EL3560" s="168"/>
      <c r="EM3560" s="168"/>
      <c r="EN3560" s="168"/>
      <c r="EO3560" s="168"/>
      <c r="EP3560" s="168"/>
      <c r="EQ3560" s="168"/>
      <c r="ER3560" s="168"/>
      <c r="ES3560" s="168"/>
      <c r="ET3560" s="168"/>
      <c r="EU3560" s="168"/>
      <c r="EV3560" s="168"/>
      <c r="EW3560" s="168"/>
      <c r="EX3560" s="168"/>
      <c r="EY3560" s="168"/>
      <c r="EZ3560" s="168"/>
      <c r="FA3560" s="168"/>
      <c r="FB3560" s="168"/>
      <c r="FC3560" s="168"/>
      <c r="FD3560" s="168"/>
    </row>
    <row r="3561" spans="1:160" s="5" customFormat="1" ht="24.9" customHeight="1" x14ac:dyDescent="0.3">
      <c r="A3561" s="263"/>
      <c r="B3561" s="263"/>
      <c r="C3561" s="265"/>
      <c r="D3561" s="481"/>
      <c r="E3561" s="482"/>
      <c r="F3561" s="482"/>
      <c r="G3561" s="482"/>
      <c r="H3561" s="482"/>
      <c r="I3561" s="482"/>
      <c r="J3561" s="482"/>
      <c r="K3561" s="482"/>
      <c r="L3561" s="482"/>
      <c r="M3561" s="483"/>
      <c r="N3561" s="16"/>
      <c r="O3561" s="412"/>
      <c r="P3561" s="413"/>
      <c r="Q3561" s="8"/>
      <c r="R3561" s="8"/>
      <c r="S3561" s="8"/>
      <c r="T3561" s="9"/>
      <c r="U3561" s="17"/>
      <c r="V3561" s="33"/>
      <c r="W3561" s="57"/>
      <c r="X3561" s="86"/>
      <c r="Y3561" s="33"/>
      <c r="Z3561" s="36"/>
      <c r="AA3561" s="36"/>
      <c r="AD3561" s="33"/>
      <c r="AG3561" s="33"/>
      <c r="AH3561" s="43"/>
      <c r="AI3561" s="43"/>
      <c r="AJ3561" s="43"/>
      <c r="AK3561" s="43"/>
      <c r="AL3561" s="43"/>
      <c r="AM3561" s="43"/>
      <c r="AN3561" s="43"/>
      <c r="AO3561" s="43"/>
      <c r="AP3561" s="43"/>
      <c r="AQ3561" s="43"/>
      <c r="AR3561" s="43"/>
      <c r="AS3561" s="43"/>
      <c r="AT3561" s="43"/>
      <c r="AU3561" s="44"/>
      <c r="AV3561" s="33"/>
      <c r="AW3561" s="33"/>
      <c r="AX3561" s="33"/>
      <c r="AZ3561" s="141"/>
      <c r="BE3561" s="168"/>
      <c r="BF3561" s="168"/>
      <c r="BG3561" s="168"/>
      <c r="BH3561" s="168"/>
      <c r="BI3561" s="168"/>
      <c r="BJ3561" s="168"/>
      <c r="BK3561" s="168"/>
      <c r="BL3561" s="168"/>
      <c r="BM3561" s="168"/>
      <c r="DK3561" s="168"/>
      <c r="DL3561" s="168"/>
      <c r="DM3561" s="168"/>
      <c r="DN3561" s="168"/>
      <c r="DO3561" s="168"/>
      <c r="DP3561" s="168"/>
      <c r="DQ3561" s="168"/>
      <c r="DR3561" s="168"/>
      <c r="DS3561" s="168"/>
      <c r="DT3561" s="168"/>
      <c r="DU3561" s="168"/>
      <c r="DV3561" s="168"/>
      <c r="DW3561" s="168"/>
      <c r="DX3561" s="168"/>
      <c r="DY3561" s="168"/>
      <c r="DZ3561" s="168"/>
      <c r="EA3561" s="168"/>
      <c r="EB3561" s="168"/>
      <c r="EC3561" s="168"/>
      <c r="ED3561" s="168"/>
      <c r="EE3561" s="168"/>
      <c r="EF3561" s="168"/>
      <c r="EG3561" s="168"/>
      <c r="EH3561" s="168"/>
      <c r="EI3561" s="168"/>
      <c r="EJ3561" s="168"/>
      <c r="EK3561" s="168"/>
      <c r="EL3561" s="168"/>
      <c r="EM3561" s="168"/>
      <c r="EN3561" s="168"/>
      <c r="EO3561" s="168"/>
      <c r="EP3561" s="168"/>
      <c r="EQ3561" s="168"/>
      <c r="ER3561" s="168"/>
      <c r="ES3561" s="168"/>
      <c r="ET3561" s="168"/>
      <c r="EU3561" s="168"/>
      <c r="EV3561" s="168"/>
      <c r="EW3561" s="168"/>
      <c r="EX3561" s="168"/>
      <c r="EY3561" s="168"/>
      <c r="EZ3561" s="168"/>
      <c r="FA3561" s="168"/>
      <c r="FB3561" s="168"/>
      <c r="FC3561" s="168"/>
      <c r="FD3561" s="168"/>
    </row>
    <row r="3562" spans="1:160" s="5" customFormat="1" ht="24.9" customHeight="1" x14ac:dyDescent="0.3">
      <c r="A3562" s="263"/>
      <c r="B3562" s="263"/>
      <c r="C3562" s="265"/>
      <c r="D3562" s="481"/>
      <c r="E3562" s="482"/>
      <c r="F3562" s="482"/>
      <c r="G3562" s="482"/>
      <c r="H3562" s="482"/>
      <c r="I3562" s="482"/>
      <c r="J3562" s="482"/>
      <c r="K3562" s="482"/>
      <c r="L3562" s="482"/>
      <c r="M3562" s="483"/>
      <c r="N3562" s="16"/>
      <c r="O3562" s="412"/>
      <c r="P3562" s="413"/>
      <c r="Q3562" s="8"/>
      <c r="R3562" s="8"/>
      <c r="S3562" s="8"/>
      <c r="T3562" s="9"/>
      <c r="U3562" s="17"/>
      <c r="V3562" s="33"/>
      <c r="W3562" s="57"/>
      <c r="X3562" s="86"/>
      <c r="Y3562" s="33"/>
      <c r="Z3562" s="36"/>
      <c r="AA3562" s="36"/>
      <c r="AD3562" s="33"/>
      <c r="AG3562" s="33"/>
      <c r="AH3562" s="43"/>
      <c r="AI3562" s="43"/>
      <c r="AJ3562" s="43"/>
      <c r="AK3562" s="43"/>
      <c r="AL3562" s="43"/>
      <c r="AM3562" s="43"/>
      <c r="AN3562" s="43"/>
      <c r="AO3562" s="43"/>
      <c r="AP3562" s="43"/>
      <c r="AQ3562" s="43"/>
      <c r="AR3562" s="43"/>
      <c r="AS3562" s="43"/>
      <c r="AT3562" s="43"/>
      <c r="AU3562" s="44"/>
      <c r="AV3562" s="33"/>
      <c r="AW3562" s="33"/>
      <c r="AX3562" s="33"/>
      <c r="AZ3562" s="141"/>
      <c r="BE3562" s="168"/>
      <c r="BF3562" s="168"/>
      <c r="BG3562" s="168"/>
      <c r="BH3562" s="168"/>
      <c r="BI3562" s="168"/>
      <c r="BJ3562" s="168"/>
      <c r="BK3562" s="168"/>
      <c r="BL3562" s="168"/>
      <c r="BM3562" s="168"/>
      <c r="DK3562" s="168"/>
      <c r="DL3562" s="168"/>
      <c r="DM3562" s="168"/>
      <c r="DN3562" s="168"/>
      <c r="DO3562" s="168"/>
      <c r="DP3562" s="168"/>
      <c r="DQ3562" s="168"/>
      <c r="DR3562" s="168"/>
      <c r="DS3562" s="168"/>
      <c r="DT3562" s="168"/>
      <c r="DU3562" s="168"/>
      <c r="DV3562" s="168"/>
      <c r="DW3562" s="168"/>
      <c r="DX3562" s="168"/>
      <c r="DY3562" s="168"/>
      <c r="DZ3562" s="168"/>
      <c r="EA3562" s="168"/>
      <c r="EB3562" s="168"/>
      <c r="EC3562" s="168"/>
      <c r="ED3562" s="168"/>
      <c r="EE3562" s="168"/>
      <c r="EF3562" s="168"/>
      <c r="EG3562" s="168"/>
      <c r="EH3562" s="168"/>
      <c r="EI3562" s="168"/>
      <c r="EJ3562" s="168"/>
      <c r="EK3562" s="168"/>
      <c r="EL3562" s="168"/>
      <c r="EM3562" s="168"/>
      <c r="EN3562" s="168"/>
      <c r="EO3562" s="168"/>
      <c r="EP3562" s="168"/>
      <c r="EQ3562" s="168"/>
      <c r="ER3562" s="168"/>
      <c r="ES3562" s="168"/>
      <c r="ET3562" s="168"/>
      <c r="EU3562" s="168"/>
      <c r="EV3562" s="168"/>
      <c r="EW3562" s="168"/>
      <c r="EX3562" s="168"/>
      <c r="EY3562" s="168"/>
      <c r="EZ3562" s="168"/>
      <c r="FA3562" s="168"/>
      <c r="FB3562" s="168"/>
      <c r="FC3562" s="168"/>
      <c r="FD3562" s="168"/>
    </row>
    <row r="3563" spans="1:160" s="5" customFormat="1" ht="24.9" customHeight="1" x14ac:dyDescent="0.3">
      <c r="A3563" s="263"/>
      <c r="B3563" s="263"/>
      <c r="C3563" s="265"/>
      <c r="D3563" s="481"/>
      <c r="E3563" s="482"/>
      <c r="F3563" s="482"/>
      <c r="G3563" s="482"/>
      <c r="H3563" s="482"/>
      <c r="I3563" s="482"/>
      <c r="J3563" s="482"/>
      <c r="K3563" s="482"/>
      <c r="L3563" s="482"/>
      <c r="M3563" s="483"/>
      <c r="N3563" s="16"/>
      <c r="O3563" s="412"/>
      <c r="P3563" s="413"/>
      <c r="Q3563" s="8"/>
      <c r="R3563" s="8"/>
      <c r="S3563" s="8"/>
      <c r="T3563" s="9"/>
      <c r="U3563" s="17"/>
      <c r="V3563" s="33"/>
      <c r="W3563" s="57"/>
      <c r="X3563" s="86"/>
      <c r="Y3563" s="33"/>
      <c r="Z3563" s="36"/>
      <c r="AA3563" s="36"/>
      <c r="AD3563" s="33"/>
      <c r="AG3563" s="33"/>
      <c r="AH3563" s="43"/>
      <c r="AI3563" s="43"/>
      <c r="AJ3563" s="43"/>
      <c r="AK3563" s="43"/>
      <c r="AL3563" s="43"/>
      <c r="AM3563" s="43"/>
      <c r="AN3563" s="43"/>
      <c r="AO3563" s="43"/>
      <c r="AP3563" s="43"/>
      <c r="AQ3563" s="43"/>
      <c r="AR3563" s="43"/>
      <c r="AS3563" s="43"/>
      <c r="AT3563" s="43"/>
      <c r="AU3563" s="44"/>
      <c r="AV3563" s="33"/>
      <c r="AW3563" s="33"/>
      <c r="AX3563" s="33"/>
      <c r="AZ3563" s="141"/>
      <c r="BE3563" s="168"/>
      <c r="BF3563" s="168"/>
      <c r="BG3563" s="168"/>
      <c r="BH3563" s="168"/>
      <c r="BI3563" s="168"/>
      <c r="BJ3563" s="168"/>
      <c r="BK3563" s="168"/>
      <c r="BL3563" s="168"/>
      <c r="BM3563" s="168"/>
      <c r="DK3563" s="168"/>
      <c r="DL3563" s="168"/>
      <c r="DM3563" s="168"/>
      <c r="DN3563" s="168"/>
      <c r="DO3563" s="168"/>
      <c r="DP3563" s="168"/>
      <c r="DQ3563" s="168"/>
      <c r="DR3563" s="168"/>
      <c r="DS3563" s="168"/>
      <c r="DT3563" s="168"/>
      <c r="DU3563" s="168"/>
      <c r="DV3563" s="168"/>
      <c r="DW3563" s="168"/>
      <c r="DX3563" s="168"/>
      <c r="DY3563" s="168"/>
      <c r="DZ3563" s="168"/>
      <c r="EA3563" s="168"/>
      <c r="EB3563" s="168"/>
      <c r="EC3563" s="168"/>
      <c r="ED3563" s="168"/>
      <c r="EE3563" s="168"/>
      <c r="EF3563" s="168"/>
      <c r="EG3563" s="168"/>
      <c r="EH3563" s="168"/>
      <c r="EI3563" s="168"/>
      <c r="EJ3563" s="168"/>
      <c r="EK3563" s="168"/>
      <c r="EL3563" s="168"/>
      <c r="EM3563" s="168"/>
      <c r="EN3563" s="168"/>
      <c r="EO3563" s="168"/>
      <c r="EP3563" s="168"/>
      <c r="EQ3563" s="168"/>
      <c r="ER3563" s="168"/>
      <c r="ES3563" s="168"/>
      <c r="ET3563" s="168"/>
      <c r="EU3563" s="168"/>
      <c r="EV3563" s="168"/>
      <c r="EW3563" s="168"/>
      <c r="EX3563" s="168"/>
      <c r="EY3563" s="168"/>
      <c r="EZ3563" s="168"/>
      <c r="FA3563" s="168"/>
      <c r="FB3563" s="168"/>
      <c r="FC3563" s="168"/>
      <c r="FD3563" s="168"/>
    </row>
    <row r="3564" spans="1:160" s="5" customFormat="1" ht="24.9" customHeight="1" x14ac:dyDescent="0.3">
      <c r="A3564" s="263"/>
      <c r="B3564" s="263"/>
      <c r="C3564" s="265"/>
      <c r="D3564" s="481"/>
      <c r="E3564" s="482"/>
      <c r="F3564" s="482"/>
      <c r="G3564" s="482"/>
      <c r="H3564" s="482"/>
      <c r="I3564" s="482"/>
      <c r="J3564" s="482"/>
      <c r="K3564" s="482"/>
      <c r="L3564" s="482"/>
      <c r="M3564" s="483"/>
      <c r="N3564" s="16"/>
      <c r="O3564" s="412"/>
      <c r="P3564" s="413"/>
      <c r="Q3564" s="8"/>
      <c r="R3564" s="8"/>
      <c r="S3564" s="8"/>
      <c r="T3564" s="9"/>
      <c r="U3564" s="17"/>
      <c r="V3564" s="33"/>
      <c r="W3564" s="57"/>
      <c r="X3564" s="86"/>
      <c r="Y3564" s="33"/>
      <c r="Z3564" s="36"/>
      <c r="AA3564" s="36"/>
      <c r="AD3564" s="33"/>
      <c r="AG3564" s="33"/>
      <c r="AH3564" s="43"/>
      <c r="AI3564" s="43"/>
      <c r="AJ3564" s="43"/>
      <c r="AK3564" s="43"/>
      <c r="AL3564" s="43"/>
      <c r="AM3564" s="43"/>
      <c r="AN3564" s="43"/>
      <c r="AO3564" s="43"/>
      <c r="AP3564" s="43"/>
      <c r="AQ3564" s="43"/>
      <c r="AR3564" s="43"/>
      <c r="AS3564" s="43"/>
      <c r="AT3564" s="43"/>
      <c r="AU3564" s="44"/>
      <c r="AV3564" s="33"/>
      <c r="AW3564" s="33"/>
      <c r="AX3564" s="33"/>
      <c r="AZ3564" s="141"/>
      <c r="BE3564" s="168"/>
      <c r="BF3564" s="168"/>
      <c r="BG3564" s="168"/>
      <c r="BH3564" s="168"/>
      <c r="BI3564" s="168"/>
      <c r="BJ3564" s="168"/>
      <c r="BK3564" s="168"/>
      <c r="BL3564" s="168"/>
      <c r="BM3564" s="168"/>
      <c r="DK3564" s="168"/>
      <c r="DL3564" s="168"/>
      <c r="DM3564" s="168"/>
      <c r="DN3564" s="168"/>
      <c r="DO3564" s="168"/>
      <c r="DP3564" s="168"/>
      <c r="DQ3564" s="168"/>
      <c r="DR3564" s="168"/>
      <c r="DS3564" s="168"/>
      <c r="DT3564" s="168"/>
      <c r="DU3564" s="168"/>
      <c r="DV3564" s="168"/>
      <c r="DW3564" s="168"/>
      <c r="DX3564" s="168"/>
      <c r="DY3564" s="168"/>
      <c r="DZ3564" s="168"/>
      <c r="EA3564" s="168"/>
      <c r="EB3564" s="168"/>
      <c r="EC3564" s="168"/>
      <c r="ED3564" s="168"/>
      <c r="EE3564" s="168"/>
      <c r="EF3564" s="168"/>
      <c r="EG3564" s="168"/>
      <c r="EH3564" s="168"/>
      <c r="EI3564" s="168"/>
      <c r="EJ3564" s="168"/>
      <c r="EK3564" s="168"/>
      <c r="EL3564" s="168"/>
      <c r="EM3564" s="168"/>
      <c r="EN3564" s="168"/>
      <c r="EO3564" s="168"/>
      <c r="EP3564" s="168"/>
      <c r="EQ3564" s="168"/>
      <c r="ER3564" s="168"/>
      <c r="ES3564" s="168"/>
      <c r="ET3564" s="168"/>
      <c r="EU3564" s="168"/>
      <c r="EV3564" s="168"/>
      <c r="EW3564" s="168"/>
      <c r="EX3564" s="168"/>
      <c r="EY3564" s="168"/>
      <c r="EZ3564" s="168"/>
      <c r="FA3564" s="168"/>
      <c r="FB3564" s="168"/>
      <c r="FC3564" s="168"/>
      <c r="FD3564" s="168"/>
    </row>
    <row r="3565" spans="1:160" s="5" customFormat="1" ht="24.9" customHeight="1" thickBot="1" x14ac:dyDescent="0.35">
      <c r="A3565" s="263"/>
      <c r="B3565" s="263"/>
      <c r="C3565" s="265"/>
      <c r="D3565" s="481"/>
      <c r="E3565" s="482"/>
      <c r="F3565" s="482"/>
      <c r="G3565" s="482"/>
      <c r="H3565" s="482"/>
      <c r="I3565" s="482"/>
      <c r="J3565" s="482"/>
      <c r="K3565" s="482"/>
      <c r="L3565" s="482"/>
      <c r="M3565" s="483"/>
      <c r="N3565" s="414" t="s">
        <v>16</v>
      </c>
      <c r="O3565" s="415"/>
      <c r="P3565" s="415"/>
      <c r="Q3565" s="415"/>
      <c r="R3565" s="415"/>
      <c r="S3565" s="415"/>
      <c r="T3565" s="415"/>
      <c r="U3565" s="18">
        <f>SUM(U3545:U3564)</f>
        <v>0</v>
      </c>
      <c r="V3565" s="33"/>
      <c r="W3565" s="57"/>
      <c r="X3565" s="86"/>
      <c r="Y3565" s="33"/>
      <c r="Z3565" s="36"/>
      <c r="AA3565" s="36"/>
      <c r="AD3565" s="33"/>
      <c r="AG3565" s="33"/>
      <c r="AH3565" s="43"/>
      <c r="AI3565" s="43"/>
      <c r="AJ3565" s="43"/>
      <c r="AK3565" s="43"/>
      <c r="AL3565" s="43"/>
      <c r="AM3565" s="43"/>
      <c r="AN3565" s="43"/>
      <c r="AO3565" s="43"/>
      <c r="AP3565" s="43"/>
      <c r="AQ3565" s="43"/>
      <c r="AR3565" s="43"/>
      <c r="AS3565" s="43"/>
      <c r="AT3565" s="43"/>
      <c r="AU3565" s="44"/>
      <c r="AV3565" s="33"/>
      <c r="AW3565" s="33"/>
      <c r="AX3565" s="33"/>
      <c r="AZ3565" s="141"/>
      <c r="BE3565" s="168"/>
      <c r="BF3565" s="168"/>
      <c r="BG3565" s="168"/>
      <c r="BH3565" s="168"/>
      <c r="BI3565" s="168"/>
      <c r="BJ3565" s="168"/>
      <c r="BK3565" s="168"/>
      <c r="BL3565" s="168"/>
      <c r="BM3565" s="168"/>
      <c r="DK3565" s="168"/>
      <c r="DL3565" s="168"/>
      <c r="DM3565" s="168"/>
      <c r="DN3565" s="168"/>
      <c r="DO3565" s="168"/>
      <c r="DP3565" s="168"/>
      <c r="DQ3565" s="168"/>
      <c r="DR3565" s="168"/>
      <c r="DS3565" s="168"/>
      <c r="DT3565" s="168"/>
      <c r="DU3565" s="168"/>
      <c r="DV3565" s="168"/>
      <c r="DW3565" s="168"/>
      <c r="DX3565" s="168"/>
      <c r="DY3565" s="168"/>
      <c r="DZ3565" s="168"/>
      <c r="EA3565" s="168"/>
      <c r="EB3565" s="168"/>
      <c r="EC3565" s="168"/>
      <c r="ED3565" s="168"/>
      <c r="EE3565" s="168"/>
      <c r="EF3565" s="168"/>
      <c r="EG3565" s="168"/>
      <c r="EH3565" s="168"/>
      <c r="EI3565" s="168"/>
      <c r="EJ3565" s="168"/>
      <c r="EK3565" s="168"/>
      <c r="EL3565" s="168"/>
      <c r="EM3565" s="168"/>
      <c r="EN3565" s="168"/>
      <c r="EO3565" s="168"/>
      <c r="EP3565" s="168"/>
      <c r="EQ3565" s="168"/>
      <c r="ER3565" s="168"/>
      <c r="ES3565" s="168"/>
      <c r="ET3565" s="168"/>
      <c r="EU3565" s="168"/>
      <c r="EV3565" s="168"/>
      <c r="EW3565" s="168"/>
      <c r="EX3565" s="168"/>
      <c r="EY3565" s="168"/>
      <c r="EZ3565" s="168"/>
      <c r="FA3565" s="168"/>
      <c r="FB3565" s="168"/>
      <c r="FC3565" s="168"/>
      <c r="FD3565" s="168"/>
    </row>
    <row r="3566" spans="1:160" s="5" customFormat="1" ht="14.4" customHeight="1" x14ac:dyDescent="0.3">
      <c r="A3566" s="263"/>
      <c r="B3566" s="263"/>
      <c r="C3566" s="265"/>
      <c r="D3566" s="481"/>
      <c r="E3566" s="482"/>
      <c r="F3566" s="482"/>
      <c r="G3566" s="482"/>
      <c r="H3566" s="482"/>
      <c r="I3566" s="482"/>
      <c r="J3566" s="482"/>
      <c r="K3566" s="482"/>
      <c r="L3566" s="482"/>
      <c r="M3566" s="483"/>
      <c r="N3566" s="416" t="s">
        <v>17</v>
      </c>
      <c r="O3566" s="417"/>
      <c r="P3566" s="417"/>
      <c r="Q3566" s="417"/>
      <c r="R3566" s="417"/>
      <c r="S3566" s="417"/>
      <c r="T3566" s="417"/>
      <c r="U3566" s="418"/>
      <c r="V3566" s="87"/>
      <c r="W3566" s="57"/>
      <c r="X3566" s="86"/>
      <c r="Y3566" s="33"/>
      <c r="Z3566" s="36"/>
      <c r="AA3566" s="36"/>
      <c r="AD3566" s="33"/>
      <c r="AG3566" s="33"/>
      <c r="AH3566" s="43"/>
      <c r="AI3566" s="43"/>
      <c r="AJ3566" s="43"/>
      <c r="AK3566" s="43"/>
      <c r="AL3566" s="43"/>
      <c r="AM3566" s="43"/>
      <c r="AN3566" s="43"/>
      <c r="AO3566" s="43"/>
      <c r="AP3566" s="43"/>
      <c r="AQ3566" s="43"/>
      <c r="AR3566" s="43"/>
      <c r="AS3566" s="43"/>
      <c r="AT3566" s="43"/>
      <c r="AU3566" s="44"/>
      <c r="AV3566" s="33"/>
      <c r="AW3566" s="33"/>
      <c r="AX3566" s="33"/>
      <c r="AZ3566" s="141"/>
      <c r="BE3566" s="168"/>
      <c r="BF3566" s="168"/>
      <c r="BG3566" s="168"/>
      <c r="BH3566" s="168"/>
      <c r="BI3566" s="168"/>
      <c r="BJ3566" s="168"/>
      <c r="BK3566" s="168"/>
      <c r="BL3566" s="168"/>
      <c r="BM3566" s="168"/>
      <c r="DK3566" s="168"/>
      <c r="DL3566" s="168"/>
      <c r="DM3566" s="168"/>
      <c r="DN3566" s="168"/>
      <c r="DO3566" s="168"/>
      <c r="DP3566" s="168"/>
      <c r="DQ3566" s="168"/>
      <c r="DR3566" s="168"/>
      <c r="DS3566" s="168"/>
      <c r="DT3566" s="168"/>
      <c r="DU3566" s="168"/>
      <c r="DV3566" s="168"/>
      <c r="DW3566" s="168"/>
      <c r="DX3566" s="168"/>
      <c r="DY3566" s="168"/>
      <c r="DZ3566" s="168"/>
      <c r="EA3566" s="168"/>
      <c r="EB3566" s="168"/>
      <c r="EC3566" s="168"/>
      <c r="ED3566" s="168"/>
      <c r="EE3566" s="168"/>
      <c r="EF3566" s="168"/>
      <c r="EG3566" s="168"/>
      <c r="EH3566" s="168"/>
      <c r="EI3566" s="168"/>
      <c r="EJ3566" s="168"/>
      <c r="EK3566" s="168"/>
      <c r="EL3566" s="168"/>
      <c r="EM3566" s="168"/>
      <c r="EN3566" s="168"/>
      <c r="EO3566" s="168"/>
      <c r="EP3566" s="168"/>
      <c r="EQ3566" s="168"/>
      <c r="ER3566" s="168"/>
      <c r="ES3566" s="168"/>
      <c r="ET3566" s="168"/>
      <c r="EU3566" s="168"/>
      <c r="EV3566" s="168"/>
      <c r="EW3566" s="168"/>
      <c r="EX3566" s="168"/>
      <c r="EY3566" s="168"/>
      <c r="EZ3566" s="168"/>
      <c r="FA3566" s="168"/>
      <c r="FB3566" s="168"/>
      <c r="FC3566" s="168"/>
      <c r="FD3566" s="168"/>
    </row>
    <row r="3567" spans="1:160" s="5" customFormat="1" x14ac:dyDescent="0.3">
      <c r="A3567" s="263"/>
      <c r="B3567" s="263"/>
      <c r="C3567" s="265"/>
      <c r="D3567" s="481"/>
      <c r="E3567" s="482"/>
      <c r="F3567" s="482"/>
      <c r="G3567" s="482"/>
      <c r="H3567" s="482"/>
      <c r="I3567" s="482"/>
      <c r="J3567" s="482"/>
      <c r="K3567" s="482"/>
      <c r="L3567" s="482"/>
      <c r="M3567" s="483"/>
      <c r="N3567" s="419"/>
      <c r="O3567" s="420"/>
      <c r="P3567" s="420"/>
      <c r="Q3567" s="420"/>
      <c r="R3567" s="420"/>
      <c r="S3567" s="420"/>
      <c r="T3567" s="420"/>
      <c r="U3567" s="421"/>
      <c r="V3567" s="33"/>
      <c r="W3567" s="57"/>
      <c r="X3567" s="86"/>
      <c r="Y3567" s="33"/>
      <c r="Z3567" s="36"/>
      <c r="AA3567" s="36"/>
      <c r="AD3567" s="33"/>
      <c r="AG3567" s="33"/>
      <c r="AH3567" s="43"/>
      <c r="AI3567" s="43"/>
      <c r="AJ3567" s="43"/>
      <c r="AK3567" s="43"/>
      <c r="AL3567" s="43"/>
      <c r="AM3567" s="43"/>
      <c r="AN3567" s="43"/>
      <c r="AO3567" s="43"/>
      <c r="AP3567" s="43"/>
      <c r="AQ3567" s="43"/>
      <c r="AR3567" s="43"/>
      <c r="AS3567" s="43"/>
      <c r="AT3567" s="43"/>
      <c r="AU3567" s="44"/>
      <c r="AV3567" s="33"/>
      <c r="AW3567" s="33"/>
      <c r="AX3567" s="33"/>
      <c r="AZ3567" s="141"/>
      <c r="BE3567" s="168"/>
      <c r="BF3567" s="168"/>
      <c r="BG3567" s="168"/>
      <c r="BH3567" s="168"/>
      <c r="BI3567" s="168"/>
      <c r="BJ3567" s="168"/>
      <c r="BK3567" s="168"/>
      <c r="BL3567" s="168"/>
      <c r="BM3567" s="168"/>
      <c r="DK3567" s="168"/>
      <c r="DL3567" s="168"/>
      <c r="DM3567" s="168"/>
      <c r="DN3567" s="168"/>
      <c r="DO3567" s="168"/>
      <c r="DP3567" s="168"/>
      <c r="DQ3567" s="168"/>
      <c r="DR3567" s="168"/>
      <c r="DS3567" s="168"/>
      <c r="DT3567" s="168"/>
      <c r="DU3567" s="168"/>
      <c r="DV3567" s="168"/>
      <c r="DW3567" s="168"/>
      <c r="DX3567" s="168"/>
      <c r="DY3567" s="168"/>
      <c r="DZ3567" s="168"/>
      <c r="EA3567" s="168"/>
      <c r="EB3567" s="168"/>
      <c r="EC3567" s="168"/>
      <c r="ED3567" s="168"/>
      <c r="EE3567" s="168"/>
      <c r="EF3567" s="168"/>
      <c r="EG3567" s="168"/>
      <c r="EH3567" s="168"/>
      <c r="EI3567" s="168"/>
      <c r="EJ3567" s="168"/>
      <c r="EK3567" s="168"/>
      <c r="EL3567" s="168"/>
      <c r="EM3567" s="168"/>
      <c r="EN3567" s="168"/>
      <c r="EO3567" s="168"/>
      <c r="EP3567" s="168"/>
      <c r="EQ3567" s="168"/>
      <c r="ER3567" s="168"/>
      <c r="ES3567" s="168"/>
      <c r="ET3567" s="168"/>
      <c r="EU3567" s="168"/>
      <c r="EV3567" s="168"/>
      <c r="EW3567" s="168"/>
      <c r="EX3567" s="168"/>
      <c r="EY3567" s="168"/>
      <c r="EZ3567" s="168"/>
      <c r="FA3567" s="168"/>
      <c r="FB3567" s="168"/>
      <c r="FC3567" s="168"/>
      <c r="FD3567" s="168"/>
    </row>
    <row r="3568" spans="1:160" s="5" customFormat="1" x14ac:dyDescent="0.3">
      <c r="A3568" s="263"/>
      <c r="B3568" s="263"/>
      <c r="C3568" s="265"/>
      <c r="D3568" s="481"/>
      <c r="E3568" s="482"/>
      <c r="F3568" s="482"/>
      <c r="G3568" s="482"/>
      <c r="H3568" s="482"/>
      <c r="I3568" s="482"/>
      <c r="J3568" s="482"/>
      <c r="K3568" s="482"/>
      <c r="L3568" s="482"/>
      <c r="M3568" s="483"/>
      <c r="N3568" s="419"/>
      <c r="O3568" s="420"/>
      <c r="P3568" s="420"/>
      <c r="Q3568" s="420"/>
      <c r="R3568" s="420"/>
      <c r="S3568" s="420"/>
      <c r="T3568" s="420"/>
      <c r="U3568" s="421"/>
      <c r="V3568" s="33"/>
      <c r="W3568" s="57"/>
      <c r="X3568" s="86"/>
      <c r="Y3568" s="33"/>
      <c r="Z3568" s="36"/>
      <c r="AA3568" s="36"/>
      <c r="AD3568" s="33"/>
      <c r="AG3568" s="33"/>
      <c r="AH3568" s="43"/>
      <c r="AI3568" s="43"/>
      <c r="AJ3568" s="43"/>
      <c r="AK3568" s="43"/>
      <c r="AL3568" s="43"/>
      <c r="AM3568" s="43"/>
      <c r="AN3568" s="43"/>
      <c r="AO3568" s="43"/>
      <c r="AP3568" s="43"/>
      <c r="AQ3568" s="43"/>
      <c r="AR3568" s="43"/>
      <c r="AS3568" s="43"/>
      <c r="AT3568" s="43"/>
      <c r="AU3568" s="44"/>
      <c r="AV3568" s="33"/>
      <c r="AW3568" s="33"/>
      <c r="AX3568" s="33"/>
      <c r="AZ3568" s="141"/>
      <c r="BE3568" s="168"/>
      <c r="BF3568" s="168"/>
      <c r="BG3568" s="168"/>
      <c r="BH3568" s="168"/>
      <c r="BI3568" s="168"/>
      <c r="BJ3568" s="168"/>
      <c r="BK3568" s="168"/>
      <c r="BL3568" s="168"/>
      <c r="BM3568" s="168"/>
      <c r="DK3568" s="168"/>
      <c r="DL3568" s="168"/>
      <c r="DM3568" s="168"/>
      <c r="DN3568" s="168"/>
      <c r="DO3568" s="168"/>
      <c r="DP3568" s="168"/>
      <c r="DQ3568" s="168"/>
      <c r="DR3568" s="168"/>
      <c r="DS3568" s="168"/>
      <c r="DT3568" s="168"/>
      <c r="DU3568" s="168"/>
      <c r="DV3568" s="168"/>
      <c r="DW3568" s="168"/>
      <c r="DX3568" s="168"/>
      <c r="DY3568" s="168"/>
      <c r="DZ3568" s="168"/>
      <c r="EA3568" s="168"/>
      <c r="EB3568" s="168"/>
      <c r="EC3568" s="168"/>
      <c r="ED3568" s="168"/>
      <c r="EE3568" s="168"/>
      <c r="EF3568" s="168"/>
      <c r="EG3568" s="168"/>
      <c r="EH3568" s="168"/>
      <c r="EI3568" s="168"/>
      <c r="EJ3568" s="168"/>
      <c r="EK3568" s="168"/>
      <c r="EL3568" s="168"/>
      <c r="EM3568" s="168"/>
      <c r="EN3568" s="168"/>
      <c r="EO3568" s="168"/>
      <c r="EP3568" s="168"/>
      <c r="EQ3568" s="168"/>
      <c r="ER3568" s="168"/>
      <c r="ES3568" s="168"/>
      <c r="ET3568" s="168"/>
      <c r="EU3568" s="168"/>
      <c r="EV3568" s="168"/>
      <c r="EW3568" s="168"/>
      <c r="EX3568" s="168"/>
      <c r="EY3568" s="168"/>
      <c r="EZ3568" s="168"/>
      <c r="FA3568" s="168"/>
      <c r="FB3568" s="168"/>
      <c r="FC3568" s="168"/>
      <c r="FD3568" s="168"/>
    </row>
    <row r="3569" spans="1:160" s="5" customFormat="1" ht="14.4" thickBot="1" x14ac:dyDescent="0.35">
      <c r="A3569" s="263"/>
      <c r="B3569" s="263"/>
      <c r="C3569" s="265"/>
      <c r="D3569" s="425"/>
      <c r="E3569" s="426"/>
      <c r="F3569" s="426"/>
      <c r="G3569" s="426"/>
      <c r="H3569" s="426"/>
      <c r="I3569" s="426"/>
      <c r="J3569" s="426"/>
      <c r="K3569" s="426"/>
      <c r="L3569" s="426"/>
      <c r="M3569" s="427"/>
      <c r="N3569" s="422"/>
      <c r="O3569" s="423"/>
      <c r="P3569" s="423"/>
      <c r="Q3569" s="423"/>
      <c r="R3569" s="423"/>
      <c r="S3569" s="423"/>
      <c r="T3569" s="423"/>
      <c r="U3569" s="424"/>
      <c r="V3569" s="33"/>
      <c r="W3569" s="57"/>
      <c r="X3569" s="86"/>
      <c r="Y3569" s="33"/>
      <c r="Z3569" s="36"/>
      <c r="AA3569" s="36"/>
      <c r="AD3569" s="33"/>
      <c r="AG3569" s="33"/>
      <c r="AH3569" s="43"/>
      <c r="AI3569" s="43"/>
      <c r="AJ3569" s="43"/>
      <c r="AK3569" s="43"/>
      <c r="AL3569" s="43"/>
      <c r="AM3569" s="43"/>
      <c r="AN3569" s="43"/>
      <c r="AO3569" s="43"/>
      <c r="AP3569" s="43"/>
      <c r="AQ3569" s="43"/>
      <c r="AR3569" s="43"/>
      <c r="AS3569" s="43"/>
      <c r="AT3569" s="43"/>
      <c r="AU3569" s="44"/>
      <c r="AV3569" s="33"/>
      <c r="AW3569" s="33"/>
      <c r="AX3569" s="33"/>
      <c r="AZ3569" s="141"/>
      <c r="BE3569" s="168"/>
      <c r="BF3569" s="168"/>
      <c r="BG3569" s="168"/>
      <c r="BH3569" s="168"/>
      <c r="BI3569" s="168"/>
      <c r="BJ3569" s="168"/>
      <c r="BK3569" s="168"/>
      <c r="BL3569" s="168"/>
      <c r="BM3569" s="168"/>
      <c r="DK3569" s="168"/>
      <c r="DL3569" s="168"/>
      <c r="DM3569" s="168"/>
      <c r="DN3569" s="168"/>
      <c r="DO3569" s="168"/>
      <c r="DP3569" s="168"/>
      <c r="DQ3569" s="168"/>
      <c r="DR3569" s="168"/>
      <c r="DS3569" s="168"/>
      <c r="DT3569" s="168"/>
      <c r="DU3569" s="168"/>
      <c r="DV3569" s="168"/>
      <c r="DW3569" s="168"/>
      <c r="DX3569" s="168"/>
      <c r="DY3569" s="168"/>
      <c r="DZ3569" s="168"/>
      <c r="EA3569" s="168"/>
      <c r="EB3569" s="168"/>
      <c r="EC3569" s="168"/>
      <c r="ED3569" s="168"/>
      <c r="EE3569" s="168"/>
      <c r="EF3569" s="168"/>
      <c r="EG3569" s="168"/>
      <c r="EH3569" s="168"/>
      <c r="EI3569" s="168"/>
      <c r="EJ3569" s="168"/>
      <c r="EK3569" s="168"/>
      <c r="EL3569" s="168"/>
      <c r="EM3569" s="168"/>
      <c r="EN3569" s="168"/>
      <c r="EO3569" s="168"/>
      <c r="EP3569" s="168"/>
      <c r="EQ3569" s="168"/>
      <c r="ER3569" s="168"/>
      <c r="ES3569" s="168"/>
      <c r="ET3569" s="168"/>
      <c r="EU3569" s="168"/>
      <c r="EV3569" s="168"/>
      <c r="EW3569" s="168"/>
      <c r="EX3569" s="168"/>
      <c r="EY3569" s="168"/>
      <c r="EZ3569" s="168"/>
      <c r="FA3569" s="168"/>
      <c r="FB3569" s="168"/>
      <c r="FC3569" s="168"/>
      <c r="FD3569" s="168"/>
    </row>
    <row r="3570" spans="1:160" s="5" customFormat="1" ht="5.25" customHeight="1" thickBot="1" x14ac:dyDescent="0.35">
      <c r="A3570" s="263"/>
      <c r="B3570" s="263"/>
      <c r="C3570" s="265"/>
      <c r="D3570" s="428"/>
      <c r="E3570" s="428"/>
      <c r="F3570" s="428"/>
      <c r="G3570" s="428"/>
      <c r="H3570" s="428"/>
      <c r="I3570" s="428"/>
      <c r="J3570" s="428"/>
      <c r="K3570" s="428"/>
      <c r="L3570" s="428"/>
      <c r="M3570" s="428"/>
      <c r="N3570" s="428"/>
      <c r="O3570" s="428"/>
      <c r="P3570" s="428"/>
      <c r="Q3570" s="428"/>
      <c r="R3570" s="428"/>
      <c r="S3570" s="428"/>
      <c r="T3570" s="428"/>
      <c r="U3570" s="428"/>
      <c r="V3570" s="33"/>
      <c r="W3570" s="57"/>
      <c r="X3570" s="86"/>
      <c r="Y3570" s="33"/>
      <c r="Z3570" s="36"/>
      <c r="AA3570" s="36"/>
      <c r="AD3570" s="33"/>
      <c r="AG3570" s="33"/>
      <c r="AH3570" s="43"/>
      <c r="AI3570" s="43"/>
      <c r="AJ3570" s="43"/>
      <c r="AK3570" s="43"/>
      <c r="AL3570" s="43"/>
      <c r="AM3570" s="43"/>
      <c r="AN3570" s="43"/>
      <c r="AO3570" s="43"/>
      <c r="AP3570" s="43"/>
      <c r="AQ3570" s="43"/>
      <c r="AR3570" s="43"/>
      <c r="AS3570" s="43"/>
      <c r="AT3570" s="43"/>
      <c r="AU3570" s="44"/>
      <c r="AV3570" s="33"/>
      <c r="AW3570" s="33"/>
      <c r="AX3570" s="33"/>
      <c r="AZ3570" s="141"/>
      <c r="BE3570" s="168"/>
      <c r="BF3570" s="168"/>
      <c r="BG3570" s="168"/>
      <c r="BH3570" s="168"/>
      <c r="BI3570" s="168"/>
      <c r="BJ3570" s="168"/>
      <c r="BK3570" s="168"/>
      <c r="BL3570" s="168"/>
      <c r="BM3570" s="168"/>
      <c r="DK3570" s="168"/>
      <c r="DL3570" s="168"/>
      <c r="DM3570" s="168"/>
      <c r="DN3570" s="168"/>
      <c r="DO3570" s="168"/>
      <c r="DP3570" s="168"/>
      <c r="DQ3570" s="168"/>
      <c r="DR3570" s="168"/>
      <c r="DS3570" s="168"/>
      <c r="DT3570" s="168"/>
      <c r="DU3570" s="168"/>
      <c r="DV3570" s="168"/>
      <c r="DW3570" s="168"/>
      <c r="DX3570" s="168"/>
      <c r="DY3570" s="168"/>
      <c r="DZ3570" s="168"/>
      <c r="EA3570" s="168"/>
      <c r="EB3570" s="168"/>
      <c r="EC3570" s="168"/>
      <c r="ED3570" s="168"/>
      <c r="EE3570" s="168"/>
      <c r="EF3570" s="168"/>
      <c r="EG3570" s="168"/>
      <c r="EH3570" s="168"/>
      <c r="EI3570" s="168"/>
      <c r="EJ3570" s="168"/>
      <c r="EK3570" s="168"/>
      <c r="EL3570" s="168"/>
      <c r="EM3570" s="168"/>
      <c r="EN3570" s="168"/>
      <c r="EO3570" s="168"/>
      <c r="EP3570" s="168"/>
      <c r="EQ3570" s="168"/>
      <c r="ER3570" s="168"/>
      <c r="ES3570" s="168"/>
      <c r="ET3570" s="168"/>
      <c r="EU3570" s="168"/>
      <c r="EV3570" s="168"/>
      <c r="EW3570" s="168"/>
      <c r="EX3570" s="168"/>
      <c r="EY3570" s="168"/>
      <c r="EZ3570" s="168"/>
      <c r="FA3570" s="168"/>
      <c r="FB3570" s="168"/>
      <c r="FC3570" s="168"/>
      <c r="FD3570" s="168"/>
    </row>
    <row r="3571" spans="1:160" s="5" customFormat="1" ht="20.25" customHeight="1" x14ac:dyDescent="0.3">
      <c r="A3571" s="263"/>
      <c r="B3571" s="263"/>
      <c r="C3571" s="265"/>
      <c r="D3571" s="429" t="s">
        <v>18</v>
      </c>
      <c r="E3571" s="430"/>
      <c r="F3571" s="430"/>
      <c r="G3571" s="430"/>
      <c r="H3571" s="430"/>
      <c r="I3571" s="430"/>
      <c r="J3571" s="430"/>
      <c r="K3571" s="430"/>
      <c r="L3571" s="430"/>
      <c r="M3571" s="431"/>
      <c r="N3571" s="429" t="s">
        <v>19</v>
      </c>
      <c r="O3571" s="430"/>
      <c r="P3571" s="430"/>
      <c r="Q3571" s="430"/>
      <c r="R3571" s="430"/>
      <c r="S3571" s="430"/>
      <c r="T3571" s="430"/>
      <c r="U3571" s="431"/>
      <c r="V3571" s="33"/>
      <c r="W3571" s="57"/>
      <c r="X3571" s="86"/>
      <c r="Y3571" s="33"/>
      <c r="Z3571" s="36"/>
      <c r="AA3571" s="36"/>
      <c r="AD3571" s="33"/>
      <c r="AG3571" s="33"/>
      <c r="AH3571" s="43"/>
      <c r="AI3571" s="43"/>
      <c r="AJ3571" s="43"/>
      <c r="AK3571" s="43"/>
      <c r="AL3571" s="43"/>
      <c r="AM3571" s="43"/>
      <c r="AN3571" s="43"/>
      <c r="AO3571" s="43"/>
      <c r="AP3571" s="43"/>
      <c r="AQ3571" s="43"/>
      <c r="AR3571" s="43"/>
      <c r="AS3571" s="43"/>
      <c r="AT3571" s="43"/>
      <c r="AU3571" s="44"/>
      <c r="AV3571" s="33"/>
      <c r="AW3571" s="33"/>
      <c r="AX3571" s="33"/>
      <c r="AZ3571" s="141"/>
      <c r="BE3571" s="168"/>
      <c r="BF3571" s="168"/>
      <c r="BG3571" s="168"/>
      <c r="BH3571" s="168"/>
      <c r="BI3571" s="168"/>
      <c r="BJ3571" s="168"/>
      <c r="BK3571" s="168"/>
      <c r="BL3571" s="168"/>
      <c r="BM3571" s="168"/>
      <c r="DK3571" s="168"/>
      <c r="DL3571" s="168"/>
      <c r="DM3571" s="168"/>
      <c r="DN3571" s="168"/>
      <c r="DO3571" s="168"/>
      <c r="DP3571" s="168"/>
      <c r="DQ3571" s="168"/>
      <c r="DR3571" s="168"/>
      <c r="DS3571" s="168"/>
      <c r="DT3571" s="168"/>
      <c r="DU3571" s="168"/>
      <c r="DV3571" s="168"/>
      <c r="DW3571" s="168"/>
      <c r="DX3571" s="168"/>
      <c r="DY3571" s="168"/>
      <c r="DZ3571" s="168"/>
      <c r="EA3571" s="168"/>
      <c r="EB3571" s="168"/>
      <c r="EC3571" s="168"/>
      <c r="ED3571" s="168"/>
      <c r="EE3571" s="168"/>
      <c r="EF3571" s="168"/>
      <c r="EG3571" s="168"/>
      <c r="EH3571" s="168"/>
      <c r="EI3571" s="168"/>
      <c r="EJ3571" s="168"/>
      <c r="EK3571" s="168"/>
      <c r="EL3571" s="168"/>
      <c r="EM3571" s="168"/>
      <c r="EN3571" s="168"/>
      <c r="EO3571" s="168"/>
      <c r="EP3571" s="168"/>
      <c r="EQ3571" s="168"/>
      <c r="ER3571" s="168"/>
      <c r="ES3571" s="168"/>
      <c r="ET3571" s="168"/>
      <c r="EU3571" s="168"/>
      <c r="EV3571" s="168"/>
      <c r="EW3571" s="168"/>
      <c r="EX3571" s="168"/>
      <c r="EY3571" s="168"/>
      <c r="EZ3571" s="168"/>
      <c r="FA3571" s="168"/>
      <c r="FB3571" s="168"/>
      <c r="FC3571" s="168"/>
      <c r="FD3571" s="168"/>
    </row>
    <row r="3572" spans="1:160" s="5" customFormat="1" x14ac:dyDescent="0.3">
      <c r="A3572" s="263"/>
      <c r="B3572" s="263"/>
      <c r="C3572" s="265"/>
      <c r="D3572" s="432" t="s">
        <v>20</v>
      </c>
      <c r="E3572" s="433"/>
      <c r="F3572" s="433"/>
      <c r="G3572" s="433"/>
      <c r="H3572" s="433"/>
      <c r="I3572" s="433"/>
      <c r="J3572" s="433"/>
      <c r="K3572" s="433"/>
      <c r="L3572" s="433"/>
      <c r="M3572" s="434"/>
      <c r="N3572" s="435" t="s">
        <v>21</v>
      </c>
      <c r="O3572" s="436"/>
      <c r="P3572" s="436"/>
      <c r="Q3572" s="436"/>
      <c r="R3572" s="436"/>
      <c r="S3572" s="436"/>
      <c r="T3572" s="436"/>
      <c r="U3572" s="437"/>
      <c r="V3572" s="33"/>
      <c r="W3572" s="57"/>
      <c r="X3572" s="86"/>
      <c r="Y3572" s="33"/>
      <c r="Z3572" s="36"/>
      <c r="AA3572" s="36"/>
      <c r="AD3572" s="33"/>
      <c r="AG3572" s="33"/>
      <c r="AH3572" s="43"/>
      <c r="AI3572" s="43"/>
      <c r="AJ3572" s="43"/>
      <c r="AK3572" s="43"/>
      <c r="AL3572" s="43"/>
      <c r="AM3572" s="43"/>
      <c r="AN3572" s="43"/>
      <c r="AO3572" s="43"/>
      <c r="AP3572" s="43"/>
      <c r="AQ3572" s="43"/>
      <c r="AR3572" s="43"/>
      <c r="AS3572" s="43"/>
      <c r="AT3572" s="43"/>
      <c r="AU3572" s="44"/>
      <c r="AV3572" s="33"/>
      <c r="AW3572" s="33"/>
      <c r="AX3572" s="33"/>
      <c r="AZ3572" s="141"/>
      <c r="BE3572" s="168"/>
      <c r="BF3572" s="168"/>
      <c r="BG3572" s="168"/>
      <c r="BH3572" s="168"/>
      <c r="BI3572" s="168"/>
      <c r="BJ3572" s="168"/>
      <c r="BK3572" s="168"/>
      <c r="BL3572" s="168"/>
      <c r="BM3572" s="168"/>
      <c r="DK3572" s="168"/>
      <c r="DL3572" s="168"/>
      <c r="DM3572" s="168"/>
      <c r="DN3572" s="168"/>
      <c r="DO3572" s="168"/>
      <c r="DP3572" s="168"/>
      <c r="DQ3572" s="168"/>
      <c r="DR3572" s="168"/>
      <c r="DS3572" s="168"/>
      <c r="DT3572" s="168"/>
      <c r="DU3572" s="168"/>
      <c r="DV3572" s="168"/>
      <c r="DW3572" s="168"/>
      <c r="DX3572" s="168"/>
      <c r="DY3572" s="168"/>
      <c r="DZ3572" s="168"/>
      <c r="EA3572" s="168"/>
      <c r="EB3572" s="168"/>
      <c r="EC3572" s="168"/>
      <c r="ED3572" s="168"/>
      <c r="EE3572" s="168"/>
      <c r="EF3572" s="168"/>
      <c r="EG3572" s="168"/>
      <c r="EH3572" s="168"/>
      <c r="EI3572" s="168"/>
      <c r="EJ3572" s="168"/>
      <c r="EK3572" s="168"/>
      <c r="EL3572" s="168"/>
      <c r="EM3572" s="168"/>
      <c r="EN3572" s="168"/>
      <c r="EO3572" s="168"/>
      <c r="EP3572" s="168"/>
      <c r="EQ3572" s="168"/>
      <c r="ER3572" s="168"/>
      <c r="ES3572" s="168"/>
      <c r="ET3572" s="168"/>
      <c r="EU3572" s="168"/>
      <c r="EV3572" s="168"/>
      <c r="EW3572" s="168"/>
      <c r="EX3572" s="168"/>
      <c r="EY3572" s="168"/>
      <c r="EZ3572" s="168"/>
      <c r="FA3572" s="168"/>
      <c r="FB3572" s="168"/>
      <c r="FC3572" s="168"/>
      <c r="FD3572" s="168"/>
    </row>
    <row r="3573" spans="1:160" s="5" customFormat="1" ht="15.75" customHeight="1" x14ac:dyDescent="0.3">
      <c r="A3573" s="263"/>
      <c r="B3573" s="263"/>
      <c r="C3573" s="265"/>
      <c r="D3573" s="438" t="s">
        <v>22</v>
      </c>
      <c r="E3573" s="439"/>
      <c r="F3573" s="439"/>
      <c r="G3573" s="439"/>
      <c r="H3573" s="439"/>
      <c r="I3573" s="439"/>
      <c r="J3573" s="439"/>
      <c r="K3573" s="439"/>
      <c r="L3573" s="439"/>
      <c r="M3573" s="440"/>
      <c r="N3573" s="438" t="s">
        <v>22</v>
      </c>
      <c r="O3573" s="444"/>
      <c r="P3573" s="444"/>
      <c r="Q3573" s="444"/>
      <c r="R3573" s="444"/>
      <c r="S3573" s="444"/>
      <c r="T3573" s="444"/>
      <c r="U3573" s="440"/>
      <c r="V3573" s="33"/>
      <c r="W3573" s="57"/>
      <c r="X3573" s="86"/>
      <c r="Y3573" s="33"/>
      <c r="Z3573" s="36"/>
      <c r="AA3573" s="36"/>
      <c r="AD3573" s="33"/>
      <c r="AG3573" s="33"/>
      <c r="AH3573" s="43"/>
      <c r="AI3573" s="43"/>
      <c r="AJ3573" s="43"/>
      <c r="AK3573" s="43"/>
      <c r="AL3573" s="43"/>
      <c r="AM3573" s="43"/>
      <c r="AN3573" s="43"/>
      <c r="AO3573" s="43"/>
      <c r="AP3573" s="43"/>
      <c r="AQ3573" s="43"/>
      <c r="AR3573" s="43"/>
      <c r="AS3573" s="43"/>
      <c r="AT3573" s="43"/>
      <c r="AU3573" s="44"/>
      <c r="AV3573" s="33"/>
      <c r="AW3573" s="33"/>
      <c r="AX3573" s="33"/>
      <c r="AZ3573" s="141"/>
      <c r="BE3573" s="168"/>
      <c r="BF3573" s="168"/>
      <c r="BG3573" s="168"/>
      <c r="BH3573" s="168"/>
      <c r="BI3573" s="168"/>
      <c r="BJ3573" s="168"/>
      <c r="BK3573" s="168"/>
      <c r="BL3573" s="168"/>
      <c r="BM3573" s="168"/>
      <c r="DK3573" s="168"/>
      <c r="DL3573" s="168"/>
      <c r="DM3573" s="168"/>
      <c r="DN3573" s="168"/>
      <c r="DO3573" s="168"/>
      <c r="DP3573" s="168"/>
      <c r="DQ3573" s="168"/>
      <c r="DR3573" s="168"/>
      <c r="DS3573" s="168"/>
      <c r="DT3573" s="168"/>
      <c r="DU3573" s="168"/>
      <c r="DV3573" s="168"/>
      <c r="DW3573" s="168"/>
      <c r="DX3573" s="168"/>
      <c r="DY3573" s="168"/>
      <c r="DZ3573" s="168"/>
      <c r="EA3573" s="168"/>
      <c r="EB3573" s="168"/>
      <c r="EC3573" s="168"/>
      <c r="ED3573" s="168"/>
      <c r="EE3573" s="168"/>
      <c r="EF3573" s="168"/>
      <c r="EG3573" s="168"/>
      <c r="EH3573" s="168"/>
      <c r="EI3573" s="168"/>
      <c r="EJ3573" s="168"/>
      <c r="EK3573" s="168"/>
      <c r="EL3573" s="168"/>
      <c r="EM3573" s="168"/>
      <c r="EN3573" s="168"/>
      <c r="EO3573" s="168"/>
      <c r="EP3573" s="168"/>
      <c r="EQ3573" s="168"/>
      <c r="ER3573" s="168"/>
      <c r="ES3573" s="168"/>
      <c r="ET3573" s="168"/>
      <c r="EU3573" s="168"/>
      <c r="EV3573" s="168"/>
      <c r="EW3573" s="168"/>
      <c r="EX3573" s="168"/>
      <c r="EY3573" s="168"/>
      <c r="EZ3573" s="168"/>
      <c r="FA3573" s="168"/>
      <c r="FB3573" s="168"/>
      <c r="FC3573" s="168"/>
      <c r="FD3573" s="168"/>
    </row>
    <row r="3574" spans="1:160" s="5" customFormat="1" ht="15.75" customHeight="1" x14ac:dyDescent="0.3">
      <c r="A3574" s="263"/>
      <c r="B3574" s="263"/>
      <c r="C3574" s="265"/>
      <c r="D3574" s="438"/>
      <c r="E3574" s="439"/>
      <c r="F3574" s="439"/>
      <c r="G3574" s="439"/>
      <c r="H3574" s="439"/>
      <c r="I3574" s="439"/>
      <c r="J3574" s="439"/>
      <c r="K3574" s="439"/>
      <c r="L3574" s="439"/>
      <c r="M3574" s="440"/>
      <c r="N3574" s="438"/>
      <c r="O3574" s="439"/>
      <c r="P3574" s="439"/>
      <c r="Q3574" s="439"/>
      <c r="R3574" s="439"/>
      <c r="S3574" s="439"/>
      <c r="T3574" s="439"/>
      <c r="U3574" s="440"/>
      <c r="V3574" s="33"/>
      <c r="W3574" s="57"/>
      <c r="X3574" s="86"/>
      <c r="Y3574" s="33"/>
      <c r="Z3574" s="36"/>
      <c r="AA3574" s="36"/>
      <c r="AD3574" s="33"/>
      <c r="AG3574" s="33"/>
      <c r="AH3574" s="43"/>
      <c r="AI3574" s="43"/>
      <c r="AJ3574" s="43"/>
      <c r="AK3574" s="43"/>
      <c r="AL3574" s="43"/>
      <c r="AM3574" s="43"/>
      <c r="AN3574" s="43"/>
      <c r="AO3574" s="43"/>
      <c r="AP3574" s="43"/>
      <c r="AQ3574" s="43"/>
      <c r="AR3574" s="43"/>
      <c r="AS3574" s="43"/>
      <c r="AT3574" s="43"/>
      <c r="AU3574" s="44"/>
      <c r="AV3574" s="33"/>
      <c r="AW3574" s="33"/>
      <c r="AX3574" s="33"/>
      <c r="AZ3574" s="141"/>
      <c r="BE3574" s="168"/>
      <c r="BF3574" s="168"/>
      <c r="BG3574" s="168"/>
      <c r="BH3574" s="168"/>
      <c r="BI3574" s="168"/>
      <c r="BJ3574" s="168"/>
      <c r="BK3574" s="168"/>
      <c r="BL3574" s="168"/>
      <c r="BM3574" s="168"/>
      <c r="DK3574" s="168"/>
      <c r="DL3574" s="168"/>
      <c r="DM3574" s="168"/>
      <c r="DN3574" s="168"/>
      <c r="DO3574" s="168"/>
      <c r="DP3574" s="168"/>
      <c r="DQ3574" s="168"/>
      <c r="DR3574" s="168"/>
      <c r="DS3574" s="168"/>
      <c r="DT3574" s="168"/>
      <c r="DU3574" s="168"/>
      <c r="DV3574" s="168"/>
      <c r="DW3574" s="168"/>
      <c r="DX3574" s="168"/>
      <c r="DY3574" s="168"/>
      <c r="DZ3574" s="168"/>
      <c r="EA3574" s="168"/>
      <c r="EB3574" s="168"/>
      <c r="EC3574" s="168"/>
      <c r="ED3574" s="168"/>
      <c r="EE3574" s="168"/>
      <c r="EF3574" s="168"/>
      <c r="EG3574" s="168"/>
      <c r="EH3574" s="168"/>
      <c r="EI3574" s="168"/>
      <c r="EJ3574" s="168"/>
      <c r="EK3574" s="168"/>
      <c r="EL3574" s="168"/>
      <c r="EM3574" s="168"/>
      <c r="EN3574" s="168"/>
      <c r="EO3574" s="168"/>
      <c r="EP3574" s="168"/>
      <c r="EQ3574" s="168"/>
      <c r="ER3574" s="168"/>
      <c r="ES3574" s="168"/>
      <c r="ET3574" s="168"/>
      <c r="EU3574" s="168"/>
      <c r="EV3574" s="168"/>
      <c r="EW3574" s="168"/>
      <c r="EX3574" s="168"/>
      <c r="EY3574" s="168"/>
      <c r="EZ3574" s="168"/>
      <c r="FA3574" s="168"/>
      <c r="FB3574" s="168"/>
      <c r="FC3574" s="168"/>
      <c r="FD3574" s="168"/>
    </row>
    <row r="3575" spans="1:160" s="5" customFormat="1" ht="15.75" customHeight="1" x14ac:dyDescent="0.3">
      <c r="A3575" s="263"/>
      <c r="B3575" s="263"/>
      <c r="C3575" s="265"/>
      <c r="D3575" s="441"/>
      <c r="E3575" s="442"/>
      <c r="F3575" s="442"/>
      <c r="G3575" s="442"/>
      <c r="H3575" s="442"/>
      <c r="I3575" s="442"/>
      <c r="J3575" s="442"/>
      <c r="K3575" s="442"/>
      <c r="L3575" s="442"/>
      <c r="M3575" s="443"/>
      <c r="N3575" s="441"/>
      <c r="O3575" s="442"/>
      <c r="P3575" s="442"/>
      <c r="Q3575" s="442"/>
      <c r="R3575" s="442"/>
      <c r="S3575" s="442"/>
      <c r="T3575" s="442"/>
      <c r="U3575" s="443"/>
      <c r="V3575" s="33"/>
      <c r="W3575" s="57"/>
      <c r="X3575" s="86"/>
      <c r="Y3575" s="33"/>
      <c r="Z3575" s="36"/>
      <c r="AA3575" s="36"/>
      <c r="AD3575" s="33"/>
      <c r="AG3575" s="33"/>
      <c r="AH3575" s="43"/>
      <c r="AI3575" s="43"/>
      <c r="AJ3575" s="43"/>
      <c r="AK3575" s="43"/>
      <c r="AL3575" s="43"/>
      <c r="AM3575" s="43"/>
      <c r="AN3575" s="43"/>
      <c r="AO3575" s="43"/>
      <c r="AP3575" s="43"/>
      <c r="AQ3575" s="43"/>
      <c r="AR3575" s="43"/>
      <c r="AS3575" s="43"/>
      <c r="AT3575" s="43"/>
      <c r="AU3575" s="44"/>
      <c r="AV3575" s="33"/>
      <c r="AW3575" s="33"/>
      <c r="AX3575" s="33"/>
      <c r="AZ3575" s="141"/>
      <c r="BE3575" s="168"/>
      <c r="BF3575" s="168"/>
      <c r="BG3575" s="168"/>
      <c r="BH3575" s="168"/>
      <c r="BI3575" s="168"/>
      <c r="BJ3575" s="168"/>
      <c r="BK3575" s="168"/>
      <c r="BL3575" s="168"/>
      <c r="BM3575" s="168"/>
      <c r="DK3575" s="168"/>
      <c r="DL3575" s="168"/>
      <c r="DM3575" s="168"/>
      <c r="DN3575" s="168"/>
      <c r="DO3575" s="168"/>
      <c r="DP3575" s="168"/>
      <c r="DQ3575" s="168"/>
      <c r="DR3575" s="168"/>
      <c r="DS3575" s="168"/>
      <c r="DT3575" s="168"/>
      <c r="DU3575" s="168"/>
      <c r="DV3575" s="168"/>
      <c r="DW3575" s="168"/>
      <c r="DX3575" s="168"/>
      <c r="DY3575" s="168"/>
      <c r="DZ3575" s="168"/>
      <c r="EA3575" s="168"/>
      <c r="EB3575" s="168"/>
      <c r="EC3575" s="168"/>
      <c r="ED3575" s="168"/>
      <c r="EE3575" s="168"/>
      <c r="EF3575" s="168"/>
      <c r="EG3575" s="168"/>
      <c r="EH3575" s="168"/>
      <c r="EI3575" s="168"/>
      <c r="EJ3575" s="168"/>
      <c r="EK3575" s="168"/>
      <c r="EL3575" s="168"/>
      <c r="EM3575" s="168"/>
      <c r="EN3575" s="168"/>
      <c r="EO3575" s="168"/>
      <c r="EP3575" s="168"/>
      <c r="EQ3575" s="168"/>
      <c r="ER3575" s="168"/>
      <c r="ES3575" s="168"/>
      <c r="ET3575" s="168"/>
      <c r="EU3575" s="168"/>
      <c r="EV3575" s="168"/>
      <c r="EW3575" s="168"/>
      <c r="EX3575" s="168"/>
      <c r="EY3575" s="168"/>
      <c r="EZ3575" s="168"/>
      <c r="FA3575" s="168"/>
      <c r="FB3575" s="168"/>
      <c r="FC3575" s="168"/>
      <c r="FD3575" s="168"/>
    </row>
    <row r="3576" spans="1:160" s="5" customFormat="1" x14ac:dyDescent="0.25">
      <c r="A3576" s="263"/>
      <c r="B3576" s="263"/>
      <c r="C3576" s="265"/>
      <c r="D3576" s="10" t="s">
        <v>23</v>
      </c>
      <c r="E3576" s="445" t="e">
        <f>+#REF!</f>
        <v>#REF!</v>
      </c>
      <c r="F3576" s="445"/>
      <c r="G3576" s="445"/>
      <c r="H3576" s="445"/>
      <c r="I3576" s="445"/>
      <c r="J3576" s="445"/>
      <c r="K3576" s="445"/>
      <c r="L3576" s="445"/>
      <c r="M3576" s="446"/>
      <c r="N3576" s="11" t="s">
        <v>23</v>
      </c>
      <c r="O3576" s="445" t="e">
        <f>+#REF!</f>
        <v>#REF!</v>
      </c>
      <c r="P3576" s="445"/>
      <c r="Q3576" s="445"/>
      <c r="R3576" s="445"/>
      <c r="S3576" s="445"/>
      <c r="T3576" s="445"/>
      <c r="U3576" s="446"/>
      <c r="V3576" s="33"/>
      <c r="W3576" s="57"/>
      <c r="X3576" s="86"/>
      <c r="Y3576" s="33"/>
      <c r="Z3576" s="36"/>
      <c r="AA3576" s="36"/>
      <c r="AD3576" s="33"/>
      <c r="AG3576" s="33"/>
      <c r="AH3576" s="43"/>
      <c r="AI3576" s="43"/>
      <c r="AJ3576" s="43"/>
      <c r="AK3576" s="43"/>
      <c r="AL3576" s="43"/>
      <c r="AM3576" s="43"/>
      <c r="AN3576" s="43"/>
      <c r="AO3576" s="43"/>
      <c r="AP3576" s="43"/>
      <c r="AQ3576" s="43"/>
      <c r="AR3576" s="43"/>
      <c r="AS3576" s="43"/>
      <c r="AT3576" s="43"/>
      <c r="AU3576" s="44"/>
      <c r="AV3576" s="33"/>
      <c r="AW3576" s="33"/>
      <c r="AX3576" s="33"/>
      <c r="AZ3576" s="141"/>
      <c r="BE3576" s="168"/>
      <c r="BF3576" s="168"/>
      <c r="BG3576" s="168"/>
      <c r="BH3576" s="168"/>
      <c r="BI3576" s="168"/>
      <c r="BJ3576" s="168"/>
      <c r="BK3576" s="168"/>
      <c r="BL3576" s="168"/>
      <c r="BM3576" s="168"/>
      <c r="DK3576" s="168"/>
      <c r="DL3576" s="168"/>
      <c r="DM3576" s="168"/>
      <c r="DN3576" s="168"/>
      <c r="DO3576" s="168"/>
      <c r="DP3576" s="168"/>
      <c r="DQ3576" s="168"/>
      <c r="DR3576" s="168"/>
      <c r="DS3576" s="168"/>
      <c r="DT3576" s="168"/>
      <c r="DU3576" s="168"/>
      <c r="DV3576" s="168"/>
      <c r="DW3576" s="168"/>
      <c r="DX3576" s="168"/>
      <c r="DY3576" s="168"/>
      <c r="DZ3576" s="168"/>
      <c r="EA3576" s="168"/>
      <c r="EB3576" s="168"/>
      <c r="EC3576" s="168"/>
      <c r="ED3576" s="168"/>
      <c r="EE3576" s="168"/>
      <c r="EF3576" s="168"/>
      <c r="EG3576" s="168"/>
      <c r="EH3576" s="168"/>
      <c r="EI3576" s="168"/>
      <c r="EJ3576" s="168"/>
      <c r="EK3576" s="168"/>
      <c r="EL3576" s="168"/>
      <c r="EM3576" s="168"/>
      <c r="EN3576" s="168"/>
      <c r="EO3576" s="168"/>
      <c r="EP3576" s="168"/>
      <c r="EQ3576" s="168"/>
      <c r="ER3576" s="168"/>
      <c r="ES3576" s="168"/>
      <c r="ET3576" s="168"/>
      <c r="EU3576" s="168"/>
      <c r="EV3576" s="168"/>
      <c r="EW3576" s="168"/>
      <c r="EX3576" s="168"/>
      <c r="EY3576" s="168"/>
      <c r="EZ3576" s="168"/>
      <c r="FA3576" s="168"/>
      <c r="FB3576" s="168"/>
      <c r="FC3576" s="168"/>
      <c r="FD3576" s="168"/>
    </row>
    <row r="3577" spans="1:160" s="5" customFormat="1" ht="14.4" thickBot="1" x14ac:dyDescent="0.3">
      <c r="A3577" s="263"/>
      <c r="B3577" s="263"/>
      <c r="C3577" s="265"/>
      <c r="D3577" s="12" t="s">
        <v>25</v>
      </c>
      <c r="E3577" s="447" t="e">
        <f>+#REF!</f>
        <v>#REF!</v>
      </c>
      <c r="F3577" s="447"/>
      <c r="G3577" s="447"/>
      <c r="H3577" s="447"/>
      <c r="I3577" s="447"/>
      <c r="J3577" s="447"/>
      <c r="K3577" s="447"/>
      <c r="L3577" s="447"/>
      <c r="M3577" s="448"/>
      <c r="N3577" s="13" t="s">
        <v>25</v>
      </c>
      <c r="O3577" s="447" t="e">
        <f>+#REF!</f>
        <v>#REF!</v>
      </c>
      <c r="P3577" s="447"/>
      <c r="Q3577" s="447"/>
      <c r="R3577" s="447"/>
      <c r="S3577" s="447"/>
      <c r="T3577" s="447"/>
      <c r="U3577" s="448"/>
      <c r="V3577" s="33"/>
      <c r="W3577" s="57"/>
      <c r="X3577" s="86"/>
      <c r="Y3577" s="33"/>
      <c r="Z3577" s="36"/>
      <c r="AA3577" s="36"/>
      <c r="AD3577" s="33"/>
      <c r="AG3577" s="33"/>
      <c r="AH3577" s="43"/>
      <c r="AI3577" s="43"/>
      <c r="AJ3577" s="43"/>
      <c r="AK3577" s="43"/>
      <c r="AL3577" s="43"/>
      <c r="AM3577" s="43"/>
      <c r="AN3577" s="43"/>
      <c r="AO3577" s="43"/>
      <c r="AP3577" s="43"/>
      <c r="AQ3577" s="43"/>
      <c r="AR3577" s="43"/>
      <c r="AS3577" s="43"/>
      <c r="AT3577" s="43"/>
      <c r="AU3577" s="44"/>
      <c r="AV3577" s="33"/>
      <c r="AW3577" s="33"/>
      <c r="AX3577" s="33"/>
      <c r="AZ3577" s="141"/>
      <c r="BE3577" s="168"/>
      <c r="BF3577" s="168"/>
      <c r="BG3577" s="168"/>
      <c r="BH3577" s="168"/>
      <c r="BI3577" s="168"/>
      <c r="BJ3577" s="168"/>
      <c r="BK3577" s="168"/>
      <c r="BL3577" s="168"/>
      <c r="BM3577" s="168"/>
      <c r="DK3577" s="168"/>
      <c r="DL3577" s="168"/>
      <c r="DM3577" s="168"/>
      <c r="DN3577" s="168"/>
      <c r="DO3577" s="168"/>
      <c r="DP3577" s="168"/>
      <c r="DQ3577" s="168"/>
      <c r="DR3577" s="168"/>
      <c r="DS3577" s="168"/>
      <c r="DT3577" s="168"/>
      <c r="DU3577" s="168"/>
      <c r="DV3577" s="168"/>
      <c r="DW3577" s="168"/>
      <c r="DX3577" s="168"/>
      <c r="DY3577" s="168"/>
      <c r="DZ3577" s="168"/>
      <c r="EA3577" s="168"/>
      <c r="EB3577" s="168"/>
      <c r="EC3577" s="168"/>
      <c r="ED3577" s="168"/>
      <c r="EE3577" s="168"/>
      <c r="EF3577" s="168"/>
      <c r="EG3577" s="168"/>
      <c r="EH3577" s="168"/>
      <c r="EI3577" s="168"/>
      <c r="EJ3577" s="168"/>
      <c r="EK3577" s="168"/>
      <c r="EL3577" s="168"/>
      <c r="EM3577" s="168"/>
      <c r="EN3577" s="168"/>
      <c r="EO3577" s="168"/>
      <c r="EP3577" s="168"/>
      <c r="EQ3577" s="168"/>
      <c r="ER3577" s="168"/>
      <c r="ES3577" s="168"/>
      <c r="ET3577" s="168"/>
      <c r="EU3577" s="168"/>
      <c r="EV3577" s="168"/>
      <c r="EW3577" s="168"/>
      <c r="EX3577" s="168"/>
      <c r="EY3577" s="168"/>
      <c r="EZ3577" s="168"/>
      <c r="FA3577" s="168"/>
      <c r="FB3577" s="168"/>
      <c r="FC3577" s="168"/>
      <c r="FD3577" s="168"/>
    </row>
    <row r="3578" spans="1:160" ht="9.9" customHeight="1" thickBot="1" x14ac:dyDescent="0.3"/>
    <row r="3579" spans="1:160" s="5" customFormat="1" ht="15.75" customHeight="1" x14ac:dyDescent="0.3">
      <c r="A3579" s="263"/>
      <c r="B3579" s="263"/>
      <c r="C3579" s="265"/>
      <c r="D3579" s="484"/>
      <c r="E3579" s="485"/>
      <c r="F3579" s="488" t="s">
        <v>0</v>
      </c>
      <c r="G3579" s="489"/>
      <c r="H3579" s="489"/>
      <c r="I3579" s="489"/>
      <c r="J3579" s="489"/>
      <c r="K3579" s="489"/>
      <c r="L3579" s="489"/>
      <c r="M3579" s="489"/>
      <c r="N3579" s="489"/>
      <c r="O3579" s="490"/>
      <c r="P3579" s="494" t="s">
        <v>1</v>
      </c>
      <c r="Q3579" s="495"/>
      <c r="R3579" s="495"/>
      <c r="S3579" s="496"/>
      <c r="T3579" s="500"/>
      <c r="U3579" s="501"/>
      <c r="V3579" s="33"/>
      <c r="W3579" s="57"/>
      <c r="X3579" s="86"/>
      <c r="Y3579" s="33"/>
      <c r="Z3579" s="36"/>
      <c r="AA3579" s="36"/>
      <c r="AD3579" s="33"/>
      <c r="AG3579" s="33"/>
      <c r="AH3579" s="43"/>
      <c r="AI3579" s="43"/>
      <c r="AJ3579" s="43"/>
      <c r="AK3579" s="43"/>
      <c r="AL3579" s="43"/>
      <c r="AM3579" s="43"/>
      <c r="AN3579" s="43"/>
      <c r="AO3579" s="43"/>
      <c r="AP3579" s="43"/>
      <c r="AQ3579" s="43"/>
      <c r="AR3579" s="43"/>
      <c r="AS3579" s="43"/>
      <c r="AT3579" s="43"/>
      <c r="AU3579" s="44"/>
      <c r="AV3579" s="33"/>
      <c r="AW3579" s="33"/>
      <c r="AX3579" s="33"/>
      <c r="AZ3579" s="141"/>
      <c r="BE3579" s="168"/>
      <c r="BF3579" s="168"/>
      <c r="BG3579" s="168"/>
      <c r="BH3579" s="168"/>
      <c r="BI3579" s="168"/>
      <c r="BJ3579" s="168"/>
      <c r="BK3579" s="168"/>
      <c r="BL3579" s="168"/>
      <c r="BM3579" s="168"/>
      <c r="DK3579" s="168"/>
      <c r="DL3579" s="168"/>
      <c r="DM3579" s="168"/>
      <c r="DN3579" s="168"/>
      <c r="DO3579" s="168"/>
      <c r="DP3579" s="168"/>
      <c r="DQ3579" s="168"/>
      <c r="DR3579" s="168"/>
      <c r="DS3579" s="168"/>
      <c r="DT3579" s="168"/>
      <c r="DU3579" s="168"/>
      <c r="DV3579" s="168"/>
      <c r="DW3579" s="168"/>
      <c r="DX3579" s="168"/>
      <c r="DY3579" s="168"/>
      <c r="DZ3579" s="168"/>
      <c r="EA3579" s="168"/>
      <c r="EB3579" s="168"/>
      <c r="EC3579" s="168"/>
      <c r="ED3579" s="168"/>
      <c r="EE3579" s="168"/>
      <c r="EF3579" s="168"/>
      <c r="EG3579" s="168"/>
      <c r="EH3579" s="168"/>
      <c r="EI3579" s="168"/>
      <c r="EJ3579" s="168"/>
      <c r="EK3579" s="168"/>
      <c r="EL3579" s="168"/>
      <c r="EM3579" s="168"/>
      <c r="EN3579" s="168"/>
      <c r="EO3579" s="168"/>
      <c r="EP3579" s="168"/>
      <c r="EQ3579" s="168"/>
      <c r="ER3579" s="168"/>
      <c r="ES3579" s="168"/>
      <c r="ET3579" s="168"/>
      <c r="EU3579" s="168"/>
      <c r="EV3579" s="168"/>
      <c r="EW3579" s="168"/>
      <c r="EX3579" s="168"/>
      <c r="EY3579" s="168"/>
      <c r="EZ3579" s="168"/>
      <c r="FA3579" s="168"/>
      <c r="FB3579" s="168"/>
      <c r="FC3579" s="168"/>
      <c r="FD3579" s="168"/>
    </row>
    <row r="3580" spans="1:160" s="5" customFormat="1" ht="15" customHeight="1" x14ac:dyDescent="0.3">
      <c r="A3580" s="263"/>
      <c r="B3580" s="263"/>
      <c r="C3580" s="265"/>
      <c r="D3580" s="481"/>
      <c r="E3580" s="482"/>
      <c r="F3580" s="491"/>
      <c r="G3580" s="492"/>
      <c r="H3580" s="492"/>
      <c r="I3580" s="492"/>
      <c r="J3580" s="492"/>
      <c r="K3580" s="492"/>
      <c r="L3580" s="492"/>
      <c r="M3580" s="492"/>
      <c r="N3580" s="492"/>
      <c r="O3580" s="493"/>
      <c r="P3580" s="497"/>
      <c r="Q3580" s="498"/>
      <c r="R3580" s="498"/>
      <c r="S3580" s="499"/>
      <c r="T3580" s="502"/>
      <c r="U3580" s="503"/>
      <c r="V3580" s="33"/>
      <c r="W3580" s="57"/>
      <c r="X3580" s="86"/>
      <c r="Y3580" s="38"/>
      <c r="Z3580" s="36"/>
      <c r="AA3580" s="36"/>
      <c r="AD3580" s="33"/>
      <c r="AG3580" s="33"/>
      <c r="AH3580" s="43"/>
      <c r="AI3580" s="43"/>
      <c r="AJ3580" s="43"/>
      <c r="AK3580" s="43"/>
      <c r="AL3580" s="43"/>
      <c r="AM3580" s="43"/>
      <c r="AN3580" s="43"/>
      <c r="AO3580" s="43"/>
      <c r="AP3580" s="43"/>
      <c r="AQ3580" s="43"/>
      <c r="AR3580" s="43"/>
      <c r="AS3580" s="43"/>
      <c r="AT3580" s="43"/>
      <c r="AU3580" s="44"/>
      <c r="AV3580" s="33"/>
      <c r="AW3580" s="33"/>
      <c r="AX3580" s="33"/>
      <c r="AZ3580" s="141"/>
      <c r="BE3580" s="168"/>
      <c r="BF3580" s="168"/>
      <c r="BG3580" s="168"/>
      <c r="BH3580" s="168"/>
      <c r="BI3580" s="168"/>
      <c r="BJ3580" s="168"/>
      <c r="BK3580" s="168"/>
      <c r="BL3580" s="168"/>
      <c r="BM3580" s="168"/>
      <c r="DK3580" s="168"/>
      <c r="DL3580" s="168"/>
      <c r="DM3580" s="168"/>
      <c r="DN3580" s="168"/>
      <c r="DO3580" s="168"/>
      <c r="DP3580" s="168"/>
      <c r="DQ3580" s="168"/>
      <c r="DR3580" s="168"/>
      <c r="DS3580" s="168"/>
      <c r="DT3580" s="168"/>
      <c r="DU3580" s="168"/>
      <c r="DV3580" s="168"/>
      <c r="DW3580" s="168"/>
      <c r="DX3580" s="168"/>
      <c r="DY3580" s="168"/>
      <c r="DZ3580" s="168"/>
      <c r="EA3580" s="168"/>
      <c r="EB3580" s="168"/>
      <c r="EC3580" s="168"/>
      <c r="ED3580" s="168"/>
      <c r="EE3580" s="168"/>
      <c r="EF3580" s="168"/>
      <c r="EG3580" s="168"/>
      <c r="EH3580" s="168"/>
      <c r="EI3580" s="168"/>
      <c r="EJ3580" s="168"/>
      <c r="EK3580" s="168"/>
      <c r="EL3580" s="168"/>
      <c r="EM3580" s="168"/>
      <c r="EN3580" s="168"/>
      <c r="EO3580" s="168"/>
      <c r="EP3580" s="168"/>
      <c r="EQ3580" s="168"/>
      <c r="ER3580" s="168"/>
      <c r="ES3580" s="168"/>
      <c r="ET3580" s="168"/>
      <c r="EU3580" s="168"/>
      <c r="EV3580" s="168"/>
      <c r="EW3580" s="168"/>
      <c r="EX3580" s="168"/>
      <c r="EY3580" s="168"/>
      <c r="EZ3580" s="168"/>
      <c r="FA3580" s="168"/>
      <c r="FB3580" s="168"/>
      <c r="FC3580" s="168"/>
      <c r="FD3580" s="168"/>
    </row>
    <row r="3581" spans="1:160" s="5" customFormat="1" ht="30" customHeight="1" thickBot="1" x14ac:dyDescent="0.35">
      <c r="A3581" s="263"/>
      <c r="B3581" s="263"/>
      <c r="C3581" s="265"/>
      <c r="D3581" s="486"/>
      <c r="E3581" s="487"/>
      <c r="F3581" s="506" t="s">
        <v>2</v>
      </c>
      <c r="G3581" s="507"/>
      <c r="H3581" s="507"/>
      <c r="I3581" s="507"/>
      <c r="J3581" s="507"/>
      <c r="K3581" s="507"/>
      <c r="L3581" s="507"/>
      <c r="M3581" s="507"/>
      <c r="N3581" s="507"/>
      <c r="O3581" s="508"/>
      <c r="P3581" s="32">
        <v>74</v>
      </c>
      <c r="Q3581" s="101" t="s">
        <v>3</v>
      </c>
      <c r="R3581" s="509">
        <v>147</v>
      </c>
      <c r="S3581" s="510"/>
      <c r="T3581" s="504"/>
      <c r="U3581" s="505"/>
      <c r="V3581" s="33">
        <f>+IF(C3590="","",1)</f>
        <v>1</v>
      </c>
      <c r="W3581" s="57"/>
      <c r="X3581" s="86"/>
      <c r="Y3581" s="39"/>
      <c r="Z3581" s="36"/>
      <c r="AA3581" s="36"/>
      <c r="AD3581" s="33"/>
      <c r="AG3581" s="33"/>
      <c r="AH3581" s="43"/>
      <c r="AI3581" s="43"/>
      <c r="AJ3581" s="43"/>
      <c r="AK3581" s="43"/>
      <c r="AL3581" s="43"/>
      <c r="AM3581" s="43"/>
      <c r="AN3581" s="43"/>
      <c r="AO3581" s="43"/>
      <c r="AP3581" s="43"/>
      <c r="AQ3581" s="43"/>
      <c r="AR3581" s="43"/>
      <c r="AS3581" s="43"/>
      <c r="AT3581" s="43"/>
      <c r="AU3581" s="44"/>
      <c r="AV3581" s="33"/>
      <c r="AW3581" s="33"/>
      <c r="AX3581" s="33"/>
      <c r="AZ3581" s="141"/>
      <c r="BE3581" s="168"/>
      <c r="BF3581" s="168"/>
      <c r="BG3581" s="168"/>
      <c r="BH3581" s="168"/>
      <c r="BI3581" s="168"/>
      <c r="BJ3581" s="168"/>
      <c r="BK3581" s="168"/>
      <c r="BL3581" s="168"/>
      <c r="BM3581" s="168"/>
      <c r="DK3581" s="168"/>
      <c r="DL3581" s="168"/>
      <c r="DM3581" s="168"/>
      <c r="DN3581" s="168"/>
      <c r="DO3581" s="168"/>
      <c r="DP3581" s="168"/>
      <c r="DQ3581" s="168"/>
      <c r="DR3581" s="168"/>
      <c r="DS3581" s="168"/>
      <c r="DT3581" s="168"/>
      <c r="DU3581" s="168"/>
      <c r="DV3581" s="168"/>
      <c r="DW3581" s="168"/>
      <c r="DX3581" s="168"/>
      <c r="DY3581" s="168"/>
      <c r="DZ3581" s="168"/>
      <c r="EA3581" s="168"/>
      <c r="EB3581" s="168"/>
      <c r="EC3581" s="168"/>
      <c r="ED3581" s="168"/>
      <c r="EE3581" s="168"/>
      <c r="EF3581" s="168"/>
      <c r="EG3581" s="168"/>
      <c r="EH3581" s="168"/>
      <c r="EI3581" s="168"/>
      <c r="EJ3581" s="168"/>
      <c r="EK3581" s="168"/>
      <c r="EL3581" s="168"/>
      <c r="EM3581" s="168"/>
      <c r="EN3581" s="168"/>
      <c r="EO3581" s="168"/>
      <c r="EP3581" s="168"/>
      <c r="EQ3581" s="168"/>
      <c r="ER3581" s="168"/>
      <c r="ES3581" s="168"/>
      <c r="ET3581" s="168"/>
      <c r="EU3581" s="168"/>
      <c r="EV3581" s="168"/>
      <c r="EW3581" s="168"/>
      <c r="EX3581" s="168"/>
      <c r="EY3581" s="168"/>
      <c r="EZ3581" s="168"/>
      <c r="FA3581" s="168"/>
      <c r="FB3581" s="168"/>
      <c r="FC3581" s="168"/>
      <c r="FD3581" s="168"/>
    </row>
    <row r="3582" spans="1:160" s="5" customFormat="1" ht="5.25" customHeight="1" thickBot="1" x14ac:dyDescent="0.35">
      <c r="A3582" s="263"/>
      <c r="B3582" s="263"/>
      <c r="C3582" s="265"/>
      <c r="D3582" s="454"/>
      <c r="E3582" s="454"/>
      <c r="F3582" s="454"/>
      <c r="G3582" s="454"/>
      <c r="H3582" s="454"/>
      <c r="I3582" s="454"/>
      <c r="J3582" s="454"/>
      <c r="K3582" s="454"/>
      <c r="L3582" s="454"/>
      <c r="M3582" s="454"/>
      <c r="N3582" s="454"/>
      <c r="O3582" s="454"/>
      <c r="P3582" s="454"/>
      <c r="Q3582" s="454"/>
      <c r="R3582" s="454"/>
      <c r="S3582" s="454"/>
      <c r="T3582" s="454"/>
      <c r="U3582" s="454"/>
      <c r="V3582" s="33"/>
      <c r="W3582" s="57"/>
      <c r="X3582" s="86"/>
      <c r="Y3582" s="38"/>
      <c r="Z3582" s="36"/>
      <c r="AA3582" s="36"/>
      <c r="AD3582" s="33"/>
      <c r="AG3582" s="33"/>
      <c r="AH3582" s="43"/>
      <c r="AI3582" s="43"/>
      <c r="AJ3582" s="43"/>
      <c r="AK3582" s="43"/>
      <c r="AL3582" s="43"/>
      <c r="AM3582" s="43"/>
      <c r="AN3582" s="43"/>
      <c r="AO3582" s="43"/>
      <c r="AP3582" s="43"/>
      <c r="AQ3582" s="43"/>
      <c r="AR3582" s="43"/>
      <c r="AS3582" s="43"/>
      <c r="AT3582" s="43"/>
      <c r="AU3582" s="44"/>
      <c r="AV3582" s="33"/>
      <c r="AW3582" s="33"/>
      <c r="AX3582" s="33"/>
      <c r="AZ3582" s="141"/>
      <c r="BE3582" s="168"/>
      <c r="BF3582" s="168"/>
      <c r="BG3582" s="168"/>
      <c r="BH3582" s="168"/>
      <c r="BI3582" s="168"/>
      <c r="BJ3582" s="168"/>
      <c r="BK3582" s="168"/>
      <c r="BL3582" s="168"/>
      <c r="BM3582" s="168"/>
      <c r="DK3582" s="168"/>
      <c r="DL3582" s="168"/>
      <c r="DM3582" s="168"/>
      <c r="DN3582" s="168"/>
      <c r="DO3582" s="168"/>
      <c r="DP3582" s="168"/>
      <c r="DQ3582" s="168"/>
      <c r="DR3582" s="168"/>
      <c r="DS3582" s="168"/>
      <c r="DT3582" s="168"/>
      <c r="DU3582" s="168"/>
      <c r="DV3582" s="168"/>
      <c r="DW3582" s="168"/>
      <c r="DX3582" s="168"/>
      <c r="DY3582" s="168"/>
      <c r="DZ3582" s="168"/>
      <c r="EA3582" s="168"/>
      <c r="EB3582" s="168"/>
      <c r="EC3582" s="168"/>
      <c r="ED3582" s="168"/>
      <c r="EE3582" s="168"/>
      <c r="EF3582" s="168"/>
      <c r="EG3582" s="168"/>
      <c r="EH3582" s="168"/>
      <c r="EI3582" s="168"/>
      <c r="EJ3582" s="168"/>
      <c r="EK3582" s="168"/>
      <c r="EL3582" s="168"/>
      <c r="EM3582" s="168"/>
      <c r="EN3582" s="168"/>
      <c r="EO3582" s="168"/>
      <c r="EP3582" s="168"/>
      <c r="EQ3582" s="168"/>
      <c r="ER3582" s="168"/>
      <c r="ES3582" s="168"/>
      <c r="ET3582" s="168"/>
      <c r="EU3582" s="168"/>
      <c r="EV3582" s="168"/>
      <c r="EW3582" s="168"/>
      <c r="EX3582" s="168"/>
      <c r="EY3582" s="168"/>
      <c r="EZ3582" s="168"/>
      <c r="FA3582" s="168"/>
      <c r="FB3582" s="168"/>
      <c r="FC3582" s="168"/>
      <c r="FD3582" s="168"/>
    </row>
    <row r="3583" spans="1:160" s="5" customFormat="1" ht="24.9" customHeight="1" x14ac:dyDescent="0.3">
      <c r="A3583" s="263"/>
      <c r="B3583" s="263"/>
      <c r="C3583" s="265"/>
      <c r="D3583" s="511" t="s">
        <v>4</v>
      </c>
      <c r="E3583" s="512"/>
      <c r="F3583" s="513" t="s">
        <v>168</v>
      </c>
      <c r="G3583" s="514"/>
      <c r="H3583" s="514"/>
      <c r="I3583" s="515"/>
      <c r="J3583" s="516" t="s">
        <v>5</v>
      </c>
      <c r="K3583" s="512"/>
      <c r="L3583" s="513" t="s">
        <v>102</v>
      </c>
      <c r="M3583" s="514"/>
      <c r="N3583" s="514"/>
      <c r="O3583" s="514"/>
      <c r="P3583" s="515"/>
      <c r="Q3583" s="1" t="s">
        <v>6</v>
      </c>
      <c r="R3583" s="513" t="s">
        <v>36</v>
      </c>
      <c r="S3583" s="514"/>
      <c r="T3583" s="514"/>
      <c r="U3583" s="517"/>
      <c r="V3583" s="33"/>
      <c r="W3583" s="57"/>
      <c r="X3583" s="86"/>
      <c r="Y3583" s="33"/>
      <c r="Z3583" s="36"/>
      <c r="AA3583" s="36"/>
      <c r="AD3583" s="33"/>
      <c r="AG3583" s="33"/>
      <c r="AH3583" s="43"/>
      <c r="AI3583" s="43"/>
      <c r="AJ3583" s="43"/>
      <c r="AK3583" s="43"/>
      <c r="AL3583" s="43"/>
      <c r="AM3583" s="43"/>
      <c r="AN3583" s="43"/>
      <c r="AO3583" s="43"/>
      <c r="AP3583" s="43"/>
      <c r="AQ3583" s="43"/>
      <c r="AR3583" s="43"/>
      <c r="AS3583" s="43"/>
      <c r="AT3583" s="43"/>
      <c r="AU3583" s="44"/>
      <c r="AV3583" s="33"/>
      <c r="AW3583" s="33"/>
      <c r="AX3583" s="33"/>
      <c r="AZ3583" s="141"/>
      <c r="BE3583" s="168"/>
      <c r="BF3583" s="168"/>
      <c r="BG3583" s="168"/>
      <c r="BH3583" s="168"/>
      <c r="BI3583" s="168"/>
      <c r="BJ3583" s="168"/>
      <c r="BK3583" s="168"/>
      <c r="BL3583" s="168"/>
      <c r="BM3583" s="168"/>
      <c r="DK3583" s="168"/>
      <c r="DL3583" s="168"/>
      <c r="DM3583" s="168"/>
      <c r="DN3583" s="168"/>
      <c r="DO3583" s="168"/>
      <c r="DP3583" s="168"/>
      <c r="DQ3583" s="168"/>
      <c r="DR3583" s="168"/>
      <c r="DS3583" s="168"/>
      <c r="DT3583" s="168"/>
      <c r="DU3583" s="168"/>
      <c r="DV3583" s="168"/>
      <c r="DW3583" s="168"/>
      <c r="DX3583" s="168"/>
      <c r="DY3583" s="168"/>
      <c r="DZ3583" s="168"/>
      <c r="EA3583" s="168"/>
      <c r="EB3583" s="168"/>
      <c r="EC3583" s="168"/>
      <c r="ED3583" s="168"/>
      <c r="EE3583" s="168"/>
      <c r="EF3583" s="168"/>
      <c r="EG3583" s="168"/>
      <c r="EH3583" s="168"/>
      <c r="EI3583" s="168"/>
      <c r="EJ3583" s="168"/>
      <c r="EK3583" s="168"/>
      <c r="EL3583" s="168"/>
      <c r="EM3583" s="168"/>
      <c r="EN3583" s="168"/>
      <c r="EO3583" s="168"/>
      <c r="EP3583" s="168"/>
      <c r="EQ3583" s="168"/>
      <c r="ER3583" s="168"/>
      <c r="ES3583" s="168"/>
      <c r="ET3583" s="168"/>
      <c r="EU3583" s="168"/>
      <c r="EV3583" s="168"/>
      <c r="EW3583" s="168"/>
      <c r="EX3583" s="168"/>
      <c r="EY3583" s="168"/>
      <c r="EZ3583" s="168"/>
      <c r="FA3583" s="168"/>
      <c r="FB3583" s="168"/>
      <c r="FC3583" s="168"/>
      <c r="FD3583" s="168"/>
    </row>
    <row r="3584" spans="1:160" s="5" customFormat="1" ht="45" customHeight="1" thickBot="1" x14ac:dyDescent="0.35">
      <c r="A3584" s="263"/>
      <c r="B3584" s="263"/>
      <c r="C3584" s="265"/>
      <c r="D3584" s="518" t="s">
        <v>7</v>
      </c>
      <c r="E3584" s="519"/>
      <c r="F3584" s="520" t="s">
        <v>169</v>
      </c>
      <c r="G3584" s="521"/>
      <c r="H3584" s="521"/>
      <c r="I3584" s="521"/>
      <c r="J3584" s="521"/>
      <c r="K3584" s="521"/>
      <c r="L3584" s="521"/>
      <c r="M3584" s="521"/>
      <c r="N3584" s="521"/>
      <c r="O3584" s="521"/>
      <c r="P3584" s="521"/>
      <c r="Q3584" s="521"/>
      <c r="R3584" s="521"/>
      <c r="S3584" s="521"/>
      <c r="T3584" s="521"/>
      <c r="U3584" s="522"/>
      <c r="V3584" s="33"/>
      <c r="W3584" s="57"/>
      <c r="X3584" s="86"/>
      <c r="Y3584" s="33"/>
      <c r="Z3584" s="36"/>
      <c r="AA3584" s="36"/>
      <c r="AD3584" s="33"/>
      <c r="AG3584" s="33"/>
      <c r="AH3584" s="43"/>
      <c r="AI3584" s="43"/>
      <c r="AJ3584" s="43"/>
      <c r="AK3584" s="43"/>
      <c r="AL3584" s="43"/>
      <c r="AM3584" s="43"/>
      <c r="AN3584" s="43"/>
      <c r="AO3584" s="43"/>
      <c r="AP3584" s="43"/>
      <c r="AQ3584" s="43"/>
      <c r="AR3584" s="43"/>
      <c r="AS3584" s="43"/>
      <c r="AT3584" s="43"/>
      <c r="AU3584" s="44"/>
      <c r="AV3584" s="33"/>
      <c r="AW3584" s="33"/>
      <c r="AX3584" s="33"/>
      <c r="AZ3584" s="141"/>
      <c r="BE3584" s="168"/>
      <c r="BF3584" s="168"/>
      <c r="BG3584" s="168"/>
      <c r="BH3584" s="168"/>
      <c r="BI3584" s="168"/>
      <c r="BJ3584" s="168"/>
      <c r="BK3584" s="168"/>
      <c r="BL3584" s="168"/>
      <c r="BM3584" s="168"/>
      <c r="DK3584" s="168"/>
      <c r="DL3584" s="168"/>
      <c r="DM3584" s="168"/>
      <c r="DN3584" s="168"/>
      <c r="DO3584" s="168"/>
      <c r="DP3584" s="168"/>
      <c r="DQ3584" s="168"/>
      <c r="DR3584" s="168"/>
      <c r="DS3584" s="168"/>
      <c r="DT3584" s="168"/>
      <c r="DU3584" s="168"/>
      <c r="DV3584" s="168"/>
      <c r="DW3584" s="168"/>
      <c r="DX3584" s="168"/>
      <c r="DY3584" s="168"/>
      <c r="DZ3584" s="168"/>
      <c r="EA3584" s="168"/>
      <c r="EB3584" s="168"/>
      <c r="EC3584" s="168"/>
      <c r="ED3584" s="168"/>
      <c r="EE3584" s="168"/>
      <c r="EF3584" s="168"/>
      <c r="EG3584" s="168"/>
      <c r="EH3584" s="168"/>
      <c r="EI3584" s="168"/>
      <c r="EJ3584" s="168"/>
      <c r="EK3584" s="168"/>
      <c r="EL3584" s="168"/>
      <c r="EM3584" s="168"/>
      <c r="EN3584" s="168"/>
      <c r="EO3584" s="168"/>
      <c r="EP3584" s="168"/>
      <c r="EQ3584" s="168"/>
      <c r="ER3584" s="168"/>
      <c r="ES3584" s="168"/>
      <c r="ET3584" s="168"/>
      <c r="EU3584" s="168"/>
      <c r="EV3584" s="168"/>
      <c r="EW3584" s="168"/>
      <c r="EX3584" s="168"/>
      <c r="EY3584" s="168"/>
      <c r="EZ3584" s="168"/>
      <c r="FA3584" s="168"/>
      <c r="FB3584" s="168"/>
      <c r="FC3584" s="168"/>
      <c r="FD3584" s="168"/>
    </row>
    <row r="3585" spans="1:160" s="5" customFormat="1" ht="5.0999999999999996" customHeight="1" thickBot="1" x14ac:dyDescent="0.35">
      <c r="A3585" s="263"/>
      <c r="B3585" s="263"/>
      <c r="C3585" s="265"/>
      <c r="D3585" s="523"/>
      <c r="E3585" s="523"/>
      <c r="F3585" s="523"/>
      <c r="G3585" s="523"/>
      <c r="H3585" s="523"/>
      <c r="I3585" s="523"/>
      <c r="J3585" s="523"/>
      <c r="K3585" s="523"/>
      <c r="L3585" s="523"/>
      <c r="M3585" s="523"/>
      <c r="N3585" s="523"/>
      <c r="O3585" s="523"/>
      <c r="P3585" s="523"/>
      <c r="Q3585" s="523"/>
      <c r="R3585" s="523"/>
      <c r="S3585" s="523"/>
      <c r="T3585" s="523"/>
      <c r="U3585" s="523"/>
      <c r="V3585" s="33"/>
      <c r="W3585" s="57"/>
      <c r="X3585" s="86"/>
      <c r="Y3585" s="33"/>
      <c r="Z3585" s="36"/>
      <c r="AA3585" s="36"/>
      <c r="AD3585" s="33"/>
      <c r="AG3585" s="33"/>
      <c r="AH3585" s="43"/>
      <c r="AI3585" s="43"/>
      <c r="AJ3585" s="43"/>
      <c r="AK3585" s="43"/>
      <c r="AL3585" s="43"/>
      <c r="AM3585" s="43"/>
      <c r="AN3585" s="43"/>
      <c r="AO3585" s="43"/>
      <c r="AP3585" s="43"/>
      <c r="AQ3585" s="43"/>
      <c r="AR3585" s="43"/>
      <c r="AS3585" s="43"/>
      <c r="AT3585" s="43"/>
      <c r="AU3585" s="44"/>
      <c r="AV3585" s="33"/>
      <c r="AW3585" s="33"/>
      <c r="AX3585" s="33"/>
      <c r="AZ3585" s="141"/>
      <c r="BE3585" s="168"/>
      <c r="BF3585" s="168"/>
      <c r="BG3585" s="168"/>
      <c r="BH3585" s="168"/>
      <c r="BI3585" s="168"/>
      <c r="BJ3585" s="168"/>
      <c r="BK3585" s="168"/>
      <c r="BL3585" s="168"/>
      <c r="BM3585" s="168"/>
      <c r="DK3585" s="168"/>
      <c r="DL3585" s="168"/>
      <c r="DM3585" s="168"/>
      <c r="DN3585" s="168"/>
      <c r="DO3585" s="168"/>
      <c r="DP3585" s="168"/>
      <c r="DQ3585" s="168"/>
      <c r="DR3585" s="168"/>
      <c r="DS3585" s="168"/>
      <c r="DT3585" s="168"/>
      <c r="DU3585" s="168"/>
      <c r="DV3585" s="168"/>
      <c r="DW3585" s="168"/>
      <c r="DX3585" s="168"/>
      <c r="DY3585" s="168"/>
      <c r="DZ3585" s="168"/>
      <c r="EA3585" s="168"/>
      <c r="EB3585" s="168"/>
      <c r="EC3585" s="168"/>
      <c r="ED3585" s="168"/>
      <c r="EE3585" s="168"/>
      <c r="EF3585" s="168"/>
      <c r="EG3585" s="168"/>
      <c r="EH3585" s="168"/>
      <c r="EI3585" s="168"/>
      <c r="EJ3585" s="168"/>
      <c r="EK3585" s="168"/>
      <c r="EL3585" s="168"/>
      <c r="EM3585" s="168"/>
      <c r="EN3585" s="168"/>
      <c r="EO3585" s="168"/>
      <c r="EP3585" s="168"/>
      <c r="EQ3585" s="168"/>
      <c r="ER3585" s="168"/>
      <c r="ES3585" s="168"/>
      <c r="ET3585" s="168"/>
      <c r="EU3585" s="168"/>
      <c r="EV3585" s="168"/>
      <c r="EW3585" s="168"/>
      <c r="EX3585" s="168"/>
      <c r="EY3585" s="168"/>
      <c r="EZ3585" s="168"/>
      <c r="FA3585" s="168"/>
      <c r="FB3585" s="168"/>
      <c r="FC3585" s="168"/>
      <c r="FD3585" s="168"/>
    </row>
    <row r="3586" spans="1:160" s="5" customFormat="1" ht="24.9" customHeight="1" thickBot="1" x14ac:dyDescent="0.35">
      <c r="A3586" s="263"/>
      <c r="B3586" s="263"/>
      <c r="C3586" s="265"/>
      <c r="D3586" s="2" t="s">
        <v>103</v>
      </c>
      <c r="E3586" s="98" t="s">
        <v>106</v>
      </c>
      <c r="F3586" s="455" t="s">
        <v>104</v>
      </c>
      <c r="G3586" s="524"/>
      <c r="H3586" s="456"/>
      <c r="I3586" s="525">
        <v>44058</v>
      </c>
      <c r="J3586" s="526"/>
      <c r="K3586" s="526"/>
      <c r="L3586" s="526"/>
      <c r="M3586" s="526"/>
      <c r="N3586" s="527"/>
      <c r="O3586" s="3" t="s">
        <v>8</v>
      </c>
      <c r="P3586" s="449" t="s">
        <v>24</v>
      </c>
      <c r="Q3586" s="450"/>
      <c r="R3586" s="450"/>
      <c r="S3586" s="450"/>
      <c r="T3586" s="450"/>
      <c r="U3586" s="528"/>
      <c r="V3586" s="33"/>
      <c r="W3586" s="57"/>
      <c r="X3586" s="86"/>
      <c r="Y3586" s="33"/>
      <c r="Z3586" s="36"/>
      <c r="AA3586" s="36"/>
      <c r="AD3586" s="33"/>
      <c r="AG3586" s="33"/>
      <c r="AH3586" s="43"/>
      <c r="AI3586" s="43"/>
      <c r="AJ3586" s="43"/>
      <c r="AK3586" s="43"/>
      <c r="AL3586" s="43"/>
      <c r="AM3586" s="43"/>
      <c r="AN3586" s="43"/>
      <c r="AO3586" s="43"/>
      <c r="AP3586" s="43"/>
      <c r="AQ3586" s="43"/>
      <c r="AR3586" s="43"/>
      <c r="AS3586" s="43"/>
      <c r="AT3586" s="43"/>
      <c r="AU3586" s="44"/>
      <c r="AV3586" s="33"/>
      <c r="AW3586" s="33"/>
      <c r="AX3586" s="33"/>
      <c r="AZ3586" s="141"/>
      <c r="BE3586" s="168"/>
      <c r="BF3586" s="168"/>
      <c r="BG3586" s="168"/>
      <c r="BH3586" s="168"/>
      <c r="BI3586" s="168"/>
      <c r="BJ3586" s="168"/>
      <c r="BK3586" s="168"/>
      <c r="BL3586" s="168"/>
      <c r="BM3586" s="168"/>
      <c r="DK3586" s="168"/>
      <c r="DL3586" s="168"/>
      <c r="DM3586" s="168"/>
      <c r="DN3586" s="168"/>
      <c r="DO3586" s="168"/>
      <c r="DP3586" s="168"/>
      <c r="DQ3586" s="168"/>
      <c r="DR3586" s="168"/>
      <c r="DS3586" s="168"/>
      <c r="DT3586" s="168"/>
      <c r="DU3586" s="168"/>
      <c r="DV3586" s="168"/>
      <c r="DW3586" s="168"/>
      <c r="DX3586" s="168"/>
      <c r="DY3586" s="168"/>
      <c r="DZ3586" s="168"/>
      <c r="EA3586" s="168"/>
      <c r="EB3586" s="168"/>
      <c r="EC3586" s="168"/>
      <c r="ED3586" s="168"/>
      <c r="EE3586" s="168"/>
      <c r="EF3586" s="168"/>
      <c r="EG3586" s="168"/>
      <c r="EH3586" s="168"/>
      <c r="EI3586" s="168"/>
      <c r="EJ3586" s="168"/>
      <c r="EK3586" s="168"/>
      <c r="EL3586" s="168"/>
      <c r="EM3586" s="168"/>
      <c r="EN3586" s="168"/>
      <c r="EO3586" s="168"/>
      <c r="EP3586" s="168"/>
      <c r="EQ3586" s="168"/>
      <c r="ER3586" s="168"/>
      <c r="ES3586" s="168"/>
      <c r="ET3586" s="168"/>
      <c r="EU3586" s="168"/>
      <c r="EV3586" s="168"/>
      <c r="EW3586" s="168"/>
      <c r="EX3586" s="168"/>
      <c r="EY3586" s="168"/>
      <c r="EZ3586" s="168"/>
      <c r="FA3586" s="168"/>
      <c r="FB3586" s="168"/>
      <c r="FC3586" s="168"/>
      <c r="FD3586" s="168"/>
    </row>
    <row r="3587" spans="1:160" s="5" customFormat="1" ht="5.0999999999999996" customHeight="1" thickBot="1" x14ac:dyDescent="0.35">
      <c r="A3587" s="263"/>
      <c r="B3587" s="263"/>
      <c r="C3587" s="265"/>
      <c r="D3587" s="100"/>
      <c r="E3587" s="100"/>
      <c r="F3587" s="100"/>
      <c r="G3587" s="100"/>
      <c r="H3587" s="100"/>
      <c r="I3587" s="100"/>
      <c r="J3587" s="100"/>
      <c r="K3587" s="100"/>
      <c r="L3587" s="100"/>
      <c r="M3587" s="100"/>
      <c r="N3587" s="100"/>
      <c r="O3587" s="100"/>
      <c r="P3587" s="100"/>
      <c r="Q3587" s="100"/>
      <c r="R3587" s="100"/>
      <c r="S3587" s="100"/>
      <c r="T3587" s="100"/>
      <c r="U3587" s="100"/>
      <c r="V3587" s="33"/>
      <c r="W3587" s="57"/>
      <c r="X3587" s="86"/>
      <c r="Y3587" s="33"/>
      <c r="Z3587" s="36"/>
      <c r="AA3587" s="36"/>
      <c r="AD3587" s="33"/>
      <c r="AG3587" s="33"/>
      <c r="AH3587" s="43"/>
      <c r="AI3587" s="43"/>
      <c r="AJ3587" s="43"/>
      <c r="AK3587" s="43"/>
      <c r="AL3587" s="43"/>
      <c r="AM3587" s="43"/>
      <c r="AN3587" s="43"/>
      <c r="AO3587" s="43"/>
      <c r="AP3587" s="43"/>
      <c r="AQ3587" s="43"/>
      <c r="AR3587" s="43"/>
      <c r="AS3587" s="43"/>
      <c r="AT3587" s="43"/>
      <c r="AU3587" s="44"/>
      <c r="AV3587" s="33"/>
      <c r="AW3587" s="33"/>
      <c r="AX3587" s="33"/>
      <c r="AZ3587" s="141"/>
      <c r="BE3587" s="168"/>
      <c r="BF3587" s="168"/>
      <c r="BG3587" s="168"/>
      <c r="BH3587" s="168"/>
      <c r="BI3587" s="168"/>
      <c r="BJ3587" s="168"/>
      <c r="BK3587" s="168"/>
      <c r="BL3587" s="168"/>
      <c r="BM3587" s="168"/>
      <c r="DK3587" s="168"/>
      <c r="DL3587" s="168"/>
      <c r="DM3587" s="168"/>
      <c r="DN3587" s="168"/>
      <c r="DO3587" s="168"/>
      <c r="DP3587" s="168"/>
      <c r="DQ3587" s="168"/>
      <c r="DR3587" s="168"/>
      <c r="DS3587" s="168"/>
      <c r="DT3587" s="168"/>
      <c r="DU3587" s="168"/>
      <c r="DV3587" s="168"/>
      <c r="DW3587" s="168"/>
      <c r="DX3587" s="168"/>
      <c r="DY3587" s="168"/>
      <c r="DZ3587" s="168"/>
      <c r="EA3587" s="168"/>
      <c r="EB3587" s="168"/>
      <c r="EC3587" s="168"/>
      <c r="ED3587" s="168"/>
      <c r="EE3587" s="168"/>
      <c r="EF3587" s="168"/>
      <c r="EG3587" s="168"/>
      <c r="EH3587" s="168"/>
      <c r="EI3587" s="168"/>
      <c r="EJ3587" s="168"/>
      <c r="EK3587" s="168"/>
      <c r="EL3587" s="168"/>
      <c r="EM3587" s="168"/>
      <c r="EN3587" s="168"/>
      <c r="EO3587" s="168"/>
      <c r="EP3587" s="168"/>
      <c r="EQ3587" s="168"/>
      <c r="ER3587" s="168"/>
      <c r="ES3587" s="168"/>
      <c r="ET3587" s="168"/>
      <c r="EU3587" s="168"/>
      <c r="EV3587" s="168"/>
      <c r="EW3587" s="168"/>
      <c r="EX3587" s="168"/>
      <c r="EY3587" s="168"/>
      <c r="EZ3587" s="168"/>
      <c r="FA3587" s="168"/>
      <c r="FB3587" s="168"/>
      <c r="FC3587" s="168"/>
      <c r="FD3587" s="168"/>
    </row>
    <row r="3588" spans="1:160" s="5" customFormat="1" ht="24.9" customHeight="1" thickBot="1" x14ac:dyDescent="0.35">
      <c r="A3588" s="263"/>
      <c r="B3588" s="263"/>
      <c r="C3588" s="265"/>
      <c r="D3588" s="2" t="s">
        <v>31</v>
      </c>
      <c r="E3588" s="449"/>
      <c r="F3588" s="450"/>
      <c r="G3588" s="450"/>
      <c r="H3588" s="450"/>
      <c r="I3588" s="450"/>
      <c r="J3588" s="451"/>
      <c r="K3588" s="19" t="s">
        <v>105</v>
      </c>
      <c r="L3588" s="452"/>
      <c r="M3588" s="452"/>
      <c r="N3588" s="452"/>
      <c r="O3588" s="452"/>
      <c r="P3588" s="452"/>
      <c r="Q3588" s="452"/>
      <c r="R3588" s="452"/>
      <c r="S3588" s="452"/>
      <c r="T3588" s="452"/>
      <c r="U3588" s="453"/>
      <c r="V3588" s="33"/>
      <c r="W3588" s="57"/>
      <c r="X3588" s="86"/>
      <c r="Y3588" s="33"/>
      <c r="Z3588" s="36"/>
      <c r="AA3588" s="36"/>
      <c r="AD3588" s="33"/>
      <c r="AG3588" s="33"/>
      <c r="AH3588" s="43"/>
      <c r="AI3588" s="43"/>
      <c r="AJ3588" s="43"/>
      <c r="AK3588" s="43"/>
      <c r="AL3588" s="43"/>
      <c r="AM3588" s="43"/>
      <c r="AN3588" s="43"/>
      <c r="AO3588" s="43"/>
      <c r="AP3588" s="43"/>
      <c r="AQ3588" s="43"/>
      <c r="AR3588" s="43"/>
      <c r="AS3588" s="43"/>
      <c r="AT3588" s="43"/>
      <c r="AU3588" s="44"/>
      <c r="AV3588" s="33"/>
      <c r="AW3588" s="33"/>
      <c r="AX3588" s="33"/>
      <c r="AZ3588" s="141"/>
      <c r="BE3588" s="168"/>
      <c r="BF3588" s="168"/>
      <c r="BG3588" s="168"/>
      <c r="BH3588" s="168"/>
      <c r="BI3588" s="168"/>
      <c r="BJ3588" s="168"/>
      <c r="BK3588" s="168"/>
      <c r="BL3588" s="168"/>
      <c r="BM3588" s="168"/>
      <c r="DK3588" s="168"/>
      <c r="DL3588" s="168"/>
      <c r="DM3588" s="168"/>
      <c r="DN3588" s="168"/>
      <c r="DO3588" s="168"/>
      <c r="DP3588" s="168"/>
      <c r="DQ3588" s="168"/>
      <c r="DR3588" s="168"/>
      <c r="DS3588" s="168"/>
      <c r="DT3588" s="168"/>
      <c r="DU3588" s="168"/>
      <c r="DV3588" s="168"/>
      <c r="DW3588" s="168"/>
      <c r="DX3588" s="168"/>
      <c r="DY3588" s="168"/>
      <c r="DZ3588" s="168"/>
      <c r="EA3588" s="168"/>
      <c r="EB3588" s="168"/>
      <c r="EC3588" s="168"/>
      <c r="ED3588" s="168"/>
      <c r="EE3588" s="168"/>
      <c r="EF3588" s="168"/>
      <c r="EG3588" s="168"/>
      <c r="EH3588" s="168"/>
      <c r="EI3588" s="168"/>
      <c r="EJ3588" s="168"/>
      <c r="EK3588" s="168"/>
      <c r="EL3588" s="168"/>
      <c r="EM3588" s="168"/>
      <c r="EN3588" s="168"/>
      <c r="EO3588" s="168"/>
      <c r="EP3588" s="168"/>
      <c r="EQ3588" s="168"/>
      <c r="ER3588" s="168"/>
      <c r="ES3588" s="168"/>
      <c r="ET3588" s="168"/>
      <c r="EU3588" s="168"/>
      <c r="EV3588" s="168"/>
      <c r="EW3588" s="168"/>
      <c r="EX3588" s="168"/>
      <c r="EY3588" s="168"/>
      <c r="EZ3588" s="168"/>
      <c r="FA3588" s="168"/>
      <c r="FB3588" s="168"/>
      <c r="FC3588" s="168"/>
      <c r="FD3588" s="168"/>
    </row>
    <row r="3589" spans="1:160" s="5" customFormat="1" ht="5.0999999999999996" customHeight="1" thickBot="1" x14ac:dyDescent="0.35">
      <c r="A3589" s="263"/>
      <c r="B3589" s="263"/>
      <c r="C3589" s="265"/>
      <c r="D3589" s="454"/>
      <c r="E3589" s="454"/>
      <c r="F3589" s="454"/>
      <c r="G3589" s="454"/>
      <c r="H3589" s="454"/>
      <c r="I3589" s="454"/>
      <c r="J3589" s="454"/>
      <c r="K3589" s="454"/>
      <c r="L3589" s="454"/>
      <c r="M3589" s="454"/>
      <c r="N3589" s="454"/>
      <c r="O3589" s="454"/>
      <c r="P3589" s="454"/>
      <c r="Q3589" s="454"/>
      <c r="R3589" s="454"/>
      <c r="S3589" s="454"/>
      <c r="T3589" s="454"/>
      <c r="U3589" s="454"/>
      <c r="V3589" s="33"/>
      <c r="W3589" s="57"/>
      <c r="X3589" s="86"/>
      <c r="Y3589" s="33"/>
      <c r="Z3589" s="36"/>
      <c r="AA3589" s="36"/>
      <c r="AD3589" s="33"/>
      <c r="AG3589" s="33"/>
      <c r="AH3589" s="43"/>
      <c r="AI3589" s="43"/>
      <c r="AJ3589" s="43"/>
      <c r="AK3589" s="43"/>
      <c r="AL3589" s="43"/>
      <c r="AM3589" s="43"/>
      <c r="AN3589" s="43"/>
      <c r="AO3589" s="43"/>
      <c r="AP3589" s="43"/>
      <c r="AQ3589" s="43"/>
      <c r="AR3589" s="43"/>
      <c r="AS3589" s="43"/>
      <c r="AT3589" s="43"/>
      <c r="AU3589" s="44"/>
      <c r="AV3589" s="33"/>
      <c r="AW3589" s="33"/>
      <c r="AX3589" s="33"/>
      <c r="AZ3589" s="141"/>
      <c r="BE3589" s="168"/>
      <c r="BF3589" s="168"/>
      <c r="BG3589" s="168"/>
      <c r="BH3589" s="168"/>
      <c r="BI3589" s="168"/>
      <c r="BJ3589" s="168"/>
      <c r="BK3589" s="168"/>
      <c r="BL3589" s="168"/>
      <c r="BM3589" s="168"/>
      <c r="DK3589" s="168"/>
      <c r="DL3589" s="168"/>
      <c r="DM3589" s="168"/>
      <c r="DN3589" s="168"/>
      <c r="DO3589" s="168"/>
      <c r="DP3589" s="168"/>
      <c r="DQ3589" s="168"/>
      <c r="DR3589" s="168"/>
      <c r="DS3589" s="168"/>
      <c r="DT3589" s="168"/>
      <c r="DU3589" s="168"/>
      <c r="DV3589" s="168"/>
      <c r="DW3589" s="168"/>
      <c r="DX3589" s="168"/>
      <c r="DY3589" s="168"/>
      <c r="DZ3589" s="168"/>
      <c r="EA3589" s="168"/>
      <c r="EB3589" s="168"/>
      <c r="EC3589" s="168"/>
      <c r="ED3589" s="168"/>
      <c r="EE3589" s="168"/>
      <c r="EF3589" s="168"/>
      <c r="EG3589" s="168"/>
      <c r="EH3589" s="168"/>
      <c r="EI3589" s="168"/>
      <c r="EJ3589" s="168"/>
      <c r="EK3589" s="168"/>
      <c r="EL3589" s="168"/>
      <c r="EM3589" s="168"/>
      <c r="EN3589" s="168"/>
      <c r="EO3589" s="168"/>
      <c r="EP3589" s="168"/>
      <c r="EQ3589" s="168"/>
      <c r="ER3589" s="168"/>
      <c r="ES3589" s="168"/>
      <c r="ET3589" s="168"/>
      <c r="EU3589" s="168"/>
      <c r="EV3589" s="168"/>
      <c r="EW3589" s="168"/>
      <c r="EX3589" s="168"/>
      <c r="EY3589" s="168"/>
      <c r="EZ3589" s="168"/>
      <c r="FA3589" s="168"/>
      <c r="FB3589" s="168"/>
      <c r="FC3589" s="168"/>
      <c r="FD3589" s="168"/>
    </row>
    <row r="3590" spans="1:160" s="5" customFormat="1" ht="45" customHeight="1" thickBot="1" x14ac:dyDescent="0.35">
      <c r="A3590" s="263" t="str">
        <f>+E3590</f>
        <v>NP 13</v>
      </c>
      <c r="B3590" s="264">
        <f>+U3614</f>
        <v>0</v>
      </c>
      <c r="C3590" s="265">
        <v>66</v>
      </c>
      <c r="D3590" s="165" t="s">
        <v>9</v>
      </c>
      <c r="E3590" s="180" t="s">
        <v>95</v>
      </c>
      <c r="F3590" s="455" t="s">
        <v>29</v>
      </c>
      <c r="G3590" s="456"/>
      <c r="H3590" s="532" t="s">
        <v>181</v>
      </c>
      <c r="I3590" s="457"/>
      <c r="J3590" s="457"/>
      <c r="K3590" s="457"/>
      <c r="L3590" s="457"/>
      <c r="M3590" s="458"/>
      <c r="N3590" s="459" t="s">
        <v>32</v>
      </c>
      <c r="O3590" s="460"/>
      <c r="P3590" s="461"/>
      <c r="Q3590" s="462" t="s">
        <v>10</v>
      </c>
      <c r="R3590" s="463"/>
      <c r="S3590" s="463"/>
      <c r="T3590" s="463"/>
      <c r="U3590" s="464"/>
      <c r="V3590" s="33"/>
      <c r="W3590" s="57"/>
      <c r="X3590" s="86"/>
      <c r="Y3590" s="33"/>
      <c r="Z3590" s="38"/>
      <c r="AA3590" s="38"/>
      <c r="AD3590" s="33"/>
      <c r="AG3590" s="33"/>
      <c r="AH3590" s="43"/>
      <c r="AI3590" s="43"/>
      <c r="AJ3590" s="43"/>
      <c r="AK3590" s="43"/>
      <c r="AL3590" s="43"/>
      <c r="AM3590" s="43"/>
      <c r="AN3590" s="43"/>
      <c r="AO3590" s="43"/>
      <c r="AP3590" s="43"/>
      <c r="AQ3590" s="43"/>
      <c r="AR3590" s="43"/>
      <c r="AS3590" s="43"/>
      <c r="AT3590" s="43"/>
      <c r="AU3590" s="44"/>
      <c r="AV3590" s="33"/>
      <c r="AW3590" s="33"/>
      <c r="AX3590" s="33"/>
      <c r="AZ3590" s="141"/>
      <c r="BE3590" s="168"/>
      <c r="BF3590" s="168"/>
      <c r="BG3590" s="168"/>
      <c r="BH3590" s="168"/>
      <c r="BI3590" s="168"/>
      <c r="BJ3590" s="168"/>
      <c r="BK3590" s="168"/>
      <c r="BL3590" s="168"/>
      <c r="BM3590" s="168"/>
      <c r="DK3590" s="168"/>
      <c r="DL3590" s="168"/>
      <c r="DM3590" s="168"/>
      <c r="DN3590" s="168"/>
      <c r="DO3590" s="168"/>
      <c r="DP3590" s="168"/>
      <c r="DQ3590" s="168"/>
      <c r="DR3590" s="168"/>
      <c r="DS3590" s="168"/>
      <c r="DT3590" s="168"/>
      <c r="DU3590" s="168"/>
      <c r="DV3590" s="168"/>
      <c r="DW3590" s="168"/>
      <c r="DX3590" s="168"/>
      <c r="DY3590" s="168"/>
      <c r="DZ3590" s="168"/>
      <c r="EA3590" s="168"/>
      <c r="EB3590" s="168"/>
      <c r="EC3590" s="168"/>
      <c r="ED3590" s="168"/>
      <c r="EE3590" s="168"/>
      <c r="EF3590" s="168"/>
      <c r="EG3590" s="168"/>
      <c r="EH3590" s="168"/>
      <c r="EI3590" s="168"/>
      <c r="EJ3590" s="168"/>
      <c r="EK3590" s="168"/>
      <c r="EL3590" s="168"/>
      <c r="EM3590" s="168"/>
      <c r="EN3590" s="168"/>
      <c r="EO3590" s="168"/>
      <c r="EP3590" s="168"/>
      <c r="EQ3590" s="168"/>
      <c r="ER3590" s="168"/>
      <c r="ES3590" s="168"/>
      <c r="ET3590" s="168"/>
      <c r="EU3590" s="168"/>
      <c r="EV3590" s="168"/>
      <c r="EW3590" s="168"/>
      <c r="EX3590" s="168"/>
      <c r="EY3590" s="168"/>
      <c r="EZ3590" s="168"/>
      <c r="FA3590" s="168"/>
      <c r="FB3590" s="168"/>
      <c r="FC3590" s="168"/>
      <c r="FD3590" s="168"/>
    </row>
    <row r="3591" spans="1:160" s="5" customFormat="1" ht="5.0999999999999996" customHeight="1" thickBot="1" x14ac:dyDescent="0.35">
      <c r="A3591" s="263"/>
      <c r="B3591" s="263"/>
      <c r="C3591" s="265"/>
      <c r="D3591" s="428"/>
      <c r="E3591" s="428"/>
      <c r="F3591" s="428"/>
      <c r="G3591" s="428"/>
      <c r="H3591" s="428"/>
      <c r="I3591" s="428"/>
      <c r="J3591" s="428"/>
      <c r="K3591" s="428"/>
      <c r="L3591" s="428"/>
      <c r="M3591" s="428"/>
      <c r="N3591" s="454"/>
      <c r="O3591" s="454"/>
      <c r="P3591" s="454"/>
      <c r="Q3591" s="454"/>
      <c r="R3591" s="454"/>
      <c r="S3591" s="454"/>
      <c r="T3591" s="454"/>
      <c r="U3591" s="454"/>
      <c r="V3591" s="33"/>
      <c r="W3591" s="57"/>
      <c r="X3591" s="86"/>
      <c r="Y3591" s="33"/>
      <c r="Z3591" s="76"/>
      <c r="AA3591" s="76"/>
      <c r="AD3591" s="33"/>
      <c r="AG3591" s="33"/>
      <c r="AH3591" s="43"/>
      <c r="AI3591" s="43"/>
      <c r="AJ3591" s="43"/>
      <c r="AK3591" s="43"/>
      <c r="AL3591" s="43"/>
      <c r="AM3591" s="43"/>
      <c r="AN3591" s="43"/>
      <c r="AO3591" s="43"/>
      <c r="AP3591" s="43"/>
      <c r="AQ3591" s="43"/>
      <c r="AR3591" s="43"/>
      <c r="AS3591" s="43"/>
      <c r="AT3591" s="43"/>
      <c r="AU3591" s="44"/>
      <c r="AV3591" s="33"/>
      <c r="AW3591" s="33"/>
      <c r="AX3591" s="33"/>
      <c r="AZ3591" s="141"/>
      <c r="BE3591" s="168"/>
      <c r="BF3591" s="168"/>
      <c r="BG3591" s="168"/>
      <c r="BH3591" s="168"/>
      <c r="BI3591" s="168"/>
      <c r="BJ3591" s="168"/>
      <c r="BK3591" s="168"/>
      <c r="BL3591" s="168"/>
      <c r="BM3591" s="168"/>
      <c r="DK3591" s="168"/>
      <c r="DL3591" s="168"/>
      <c r="DM3591" s="168"/>
      <c r="DN3591" s="168"/>
      <c r="DO3591" s="168"/>
      <c r="DP3591" s="168"/>
      <c r="DQ3591" s="168"/>
      <c r="DR3591" s="168"/>
      <c r="DS3591" s="168"/>
      <c r="DT3591" s="168"/>
      <c r="DU3591" s="168"/>
      <c r="DV3591" s="168"/>
      <c r="DW3591" s="168"/>
      <c r="DX3591" s="168"/>
      <c r="DY3591" s="168"/>
      <c r="DZ3591" s="168"/>
      <c r="EA3591" s="168"/>
      <c r="EB3591" s="168"/>
      <c r="EC3591" s="168"/>
      <c r="ED3591" s="168"/>
      <c r="EE3591" s="168"/>
      <c r="EF3591" s="168"/>
      <c r="EG3591" s="168"/>
      <c r="EH3591" s="168"/>
      <c r="EI3591" s="168"/>
      <c r="EJ3591" s="168"/>
      <c r="EK3591" s="168"/>
      <c r="EL3591" s="168"/>
      <c r="EM3591" s="168"/>
      <c r="EN3591" s="168"/>
      <c r="EO3591" s="168"/>
      <c r="EP3591" s="168"/>
      <c r="EQ3591" s="168"/>
      <c r="ER3591" s="168"/>
      <c r="ES3591" s="168"/>
      <c r="ET3591" s="168"/>
      <c r="EU3591" s="168"/>
      <c r="EV3591" s="168"/>
      <c r="EW3591" s="168"/>
      <c r="EX3591" s="168"/>
      <c r="EY3591" s="168"/>
      <c r="EZ3591" s="168"/>
      <c r="FA3591" s="168"/>
      <c r="FB3591" s="168"/>
      <c r="FC3591" s="168"/>
      <c r="FD3591" s="168"/>
    </row>
    <row r="3592" spans="1:160" s="5" customFormat="1" ht="24.9" customHeight="1" x14ac:dyDescent="0.3">
      <c r="A3592" s="263"/>
      <c r="B3592" s="263"/>
      <c r="C3592" s="265"/>
      <c r="D3592" s="465" t="s">
        <v>30</v>
      </c>
      <c r="E3592" s="466"/>
      <c r="F3592" s="466"/>
      <c r="G3592" s="466"/>
      <c r="H3592" s="466"/>
      <c r="I3592" s="466"/>
      <c r="J3592" s="466"/>
      <c r="K3592" s="466"/>
      <c r="L3592" s="466"/>
      <c r="M3592" s="467"/>
      <c r="N3592" s="468" t="s">
        <v>11</v>
      </c>
      <c r="O3592" s="470" t="s">
        <v>12</v>
      </c>
      <c r="P3592" s="471"/>
      <c r="Q3592" s="474" t="s">
        <v>13</v>
      </c>
      <c r="R3592" s="475"/>
      <c r="S3592" s="476"/>
      <c r="T3592" s="477" t="s">
        <v>27</v>
      </c>
      <c r="U3592" s="479" t="s">
        <v>28</v>
      </c>
      <c r="V3592" s="33"/>
      <c r="W3592" s="57"/>
      <c r="X3592" s="86"/>
      <c r="Y3592" s="33"/>
      <c r="Z3592" s="76"/>
      <c r="AA3592" s="76"/>
      <c r="AD3592" s="33"/>
      <c r="AG3592" s="33"/>
      <c r="AH3592" s="43"/>
      <c r="AI3592" s="43"/>
      <c r="AJ3592" s="43"/>
      <c r="AK3592" s="43"/>
      <c r="AL3592" s="43"/>
      <c r="AM3592" s="43"/>
      <c r="AN3592" s="43"/>
      <c r="AO3592" s="43"/>
      <c r="AP3592" s="43"/>
      <c r="AQ3592" s="43"/>
      <c r="AR3592" s="43"/>
      <c r="AS3592" s="43"/>
      <c r="AT3592" s="43"/>
      <c r="AU3592" s="44"/>
      <c r="AV3592" s="33"/>
      <c r="AW3592" s="33"/>
      <c r="AX3592" s="33"/>
      <c r="AZ3592" s="141"/>
      <c r="BE3592" s="168"/>
      <c r="BF3592" s="168"/>
      <c r="BG3592" s="168"/>
      <c r="BH3592" s="168"/>
      <c r="BI3592" s="168"/>
      <c r="BJ3592" s="168"/>
      <c r="BK3592" s="168"/>
      <c r="BL3592" s="168"/>
      <c r="BM3592" s="168"/>
      <c r="DK3592" s="168"/>
      <c r="DL3592" s="168"/>
      <c r="DM3592" s="168"/>
      <c r="DN3592" s="168"/>
      <c r="DO3592" s="168"/>
      <c r="DP3592" s="168"/>
      <c r="DQ3592" s="168"/>
      <c r="DR3592" s="168"/>
      <c r="DS3592" s="168"/>
      <c r="DT3592" s="168"/>
      <c r="DU3592" s="168"/>
      <c r="DV3592" s="168"/>
      <c r="DW3592" s="168"/>
      <c r="DX3592" s="168"/>
      <c r="DY3592" s="168"/>
      <c r="DZ3592" s="168"/>
      <c r="EA3592" s="168"/>
      <c r="EB3592" s="168"/>
      <c r="EC3592" s="168"/>
      <c r="ED3592" s="168"/>
      <c r="EE3592" s="168"/>
      <c r="EF3592" s="168"/>
      <c r="EG3592" s="168"/>
      <c r="EH3592" s="168"/>
      <c r="EI3592" s="168"/>
      <c r="EJ3592" s="168"/>
      <c r="EK3592" s="168"/>
      <c r="EL3592" s="168"/>
      <c r="EM3592" s="168"/>
      <c r="EN3592" s="168"/>
      <c r="EO3592" s="168"/>
      <c r="EP3592" s="168"/>
      <c r="EQ3592" s="168"/>
      <c r="ER3592" s="168"/>
      <c r="ES3592" s="168"/>
      <c r="ET3592" s="168"/>
      <c r="EU3592" s="168"/>
      <c r="EV3592" s="168"/>
      <c r="EW3592" s="168"/>
      <c r="EX3592" s="168"/>
      <c r="EY3592" s="168"/>
      <c r="EZ3592" s="168"/>
      <c r="FA3592" s="168"/>
      <c r="FB3592" s="168"/>
      <c r="FC3592" s="168"/>
      <c r="FD3592" s="168"/>
    </row>
    <row r="3593" spans="1:160" s="5" customFormat="1" ht="24.9" customHeight="1" x14ac:dyDescent="0.3">
      <c r="A3593" s="263"/>
      <c r="B3593" s="263"/>
      <c r="C3593" s="265"/>
      <c r="D3593" s="481"/>
      <c r="E3593" s="482"/>
      <c r="F3593" s="482"/>
      <c r="G3593" s="482"/>
      <c r="H3593" s="482"/>
      <c r="I3593" s="482"/>
      <c r="J3593" s="482"/>
      <c r="K3593" s="482"/>
      <c r="L3593" s="482"/>
      <c r="M3593" s="483"/>
      <c r="N3593" s="469"/>
      <c r="O3593" s="472"/>
      <c r="P3593" s="473"/>
      <c r="Q3593" s="7" t="s">
        <v>14</v>
      </c>
      <c r="R3593" s="7" t="s">
        <v>15</v>
      </c>
      <c r="S3593" s="7" t="s">
        <v>26</v>
      </c>
      <c r="T3593" s="478"/>
      <c r="U3593" s="480"/>
      <c r="V3593" s="33"/>
      <c r="W3593" s="57"/>
      <c r="X3593" s="86"/>
      <c r="Y3593" s="33"/>
      <c r="Z3593" s="77"/>
      <c r="AA3593" s="77"/>
      <c r="AD3593" s="33"/>
      <c r="AG3593" s="33"/>
      <c r="AH3593" s="43"/>
      <c r="AI3593" s="43"/>
      <c r="AJ3593" s="43"/>
      <c r="AK3593" s="43"/>
      <c r="AL3593" s="43"/>
      <c r="AM3593" s="43"/>
      <c r="AN3593" s="43"/>
      <c r="AO3593" s="43"/>
      <c r="AP3593" s="43"/>
      <c r="AQ3593" s="43"/>
      <c r="AR3593" s="43"/>
      <c r="AS3593" s="43"/>
      <c r="AT3593" s="43"/>
      <c r="AU3593" s="44"/>
      <c r="AV3593" s="33"/>
      <c r="AW3593" s="33"/>
      <c r="AX3593" s="33"/>
      <c r="AZ3593" s="141"/>
      <c r="BE3593" s="168"/>
      <c r="BF3593" s="168"/>
      <c r="BG3593" s="168"/>
      <c r="BH3593" s="168"/>
      <c r="BI3593" s="168"/>
      <c r="BJ3593" s="168"/>
      <c r="BK3593" s="168"/>
      <c r="BL3593" s="168"/>
      <c r="BM3593" s="168"/>
      <c r="DK3593" s="168"/>
      <c r="DL3593" s="168"/>
      <c r="DM3593" s="168"/>
      <c r="DN3593" s="168"/>
      <c r="DO3593" s="168"/>
      <c r="DP3593" s="168"/>
      <c r="DQ3593" s="168"/>
      <c r="DR3593" s="168"/>
      <c r="DS3593" s="168"/>
      <c r="DT3593" s="168"/>
      <c r="DU3593" s="168"/>
      <c r="DV3593" s="168"/>
      <c r="DW3593" s="168"/>
      <c r="DX3593" s="168"/>
      <c r="DY3593" s="168"/>
      <c r="DZ3593" s="168"/>
      <c r="EA3593" s="168"/>
      <c r="EB3593" s="168"/>
      <c r="EC3593" s="168"/>
      <c r="ED3593" s="168"/>
      <c r="EE3593" s="168"/>
      <c r="EF3593" s="168"/>
      <c r="EG3593" s="168"/>
      <c r="EH3593" s="168"/>
      <c r="EI3593" s="168"/>
      <c r="EJ3593" s="168"/>
      <c r="EK3593" s="168"/>
      <c r="EL3593" s="168"/>
      <c r="EM3593" s="168"/>
      <c r="EN3593" s="168"/>
      <c r="EO3593" s="168"/>
      <c r="EP3593" s="168"/>
      <c r="EQ3593" s="168"/>
      <c r="ER3593" s="168"/>
      <c r="ES3593" s="168"/>
      <c r="ET3593" s="168"/>
      <c r="EU3593" s="168"/>
      <c r="EV3593" s="168"/>
      <c r="EW3593" s="168"/>
      <c r="EX3593" s="168"/>
      <c r="EY3593" s="168"/>
      <c r="EZ3593" s="168"/>
      <c r="FA3593" s="168"/>
      <c r="FB3593" s="168"/>
      <c r="FC3593" s="168"/>
      <c r="FD3593" s="168"/>
    </row>
    <row r="3594" spans="1:160" s="5" customFormat="1" ht="24.9" customHeight="1" x14ac:dyDescent="0.3">
      <c r="A3594" s="263"/>
      <c r="B3594" s="263"/>
      <c r="C3594" s="265"/>
      <c r="D3594" s="481"/>
      <c r="E3594" s="482"/>
      <c r="F3594" s="482"/>
      <c r="G3594" s="482"/>
      <c r="H3594" s="482"/>
      <c r="I3594" s="482"/>
      <c r="J3594" s="482"/>
      <c r="K3594" s="482"/>
      <c r="L3594" s="482"/>
      <c r="M3594" s="483"/>
      <c r="N3594" s="16"/>
      <c r="O3594" s="412"/>
      <c r="P3594" s="413"/>
      <c r="Q3594" s="8"/>
      <c r="R3594" s="8"/>
      <c r="S3594" s="8"/>
      <c r="T3594" s="9"/>
      <c r="U3594" s="17"/>
      <c r="V3594" s="33"/>
      <c r="W3594" s="57"/>
      <c r="X3594" s="86"/>
      <c r="Y3594" s="33">
        <f>+C3590</f>
        <v>66</v>
      </c>
      <c r="Z3594" s="41">
        <f>+SUMIF($N3594:$N3613,$Z$16,$U3594:$U3613)</f>
        <v>0</v>
      </c>
      <c r="AA3594" s="41">
        <f>+SUMIF($N3594:$N3613,$AA$16,$U3594:$U3613)</f>
        <v>0</v>
      </c>
      <c r="AB3594" s="41">
        <f>+SUMIF($N3594:$N3613,$AB$16,$U3594:$U3613)</f>
        <v>0</v>
      </c>
      <c r="AC3594" s="41">
        <f>+SUMIF($N3594:$N3613,$AC$16,$U3594:$U3613)</f>
        <v>0</v>
      </c>
      <c r="AD3594" s="41">
        <f>+SUMIF($N3594:$N3613,$AD$16,$U3594:$U3613)</f>
        <v>0</v>
      </c>
      <c r="AE3594" s="41">
        <f>+SUMIF($N3594:$N3613,$AE$16,$U3594:$U3613)</f>
        <v>0</v>
      </c>
      <c r="AF3594" s="41">
        <f>+SUMIF($N3594:$N3613,$AF$16,$U3594:$U3613)</f>
        <v>0</v>
      </c>
      <c r="AG3594" s="41">
        <f>+SUMIF($N3594:$N3613,$AG$16,$U3594:$U3613)</f>
        <v>0</v>
      </c>
      <c r="AH3594" s="41">
        <f>+SUMIF($N3594:$N3613,$AH$16,$U3594:$U3613)</f>
        <v>0</v>
      </c>
      <c r="AI3594" s="41">
        <f>+SUMIF($N3594:$N3613,$AI$16,$U3594:$U3613)</f>
        <v>0</v>
      </c>
      <c r="AJ3594" s="41">
        <f>+SUMIF($N3594:$N3613,$AJ$16,$U3594:$U3613)</f>
        <v>0</v>
      </c>
      <c r="AK3594" s="41">
        <f>+SUMIF($N3594:$N3613,$AK$16,$U3594:$U3613)</f>
        <v>0</v>
      </c>
      <c r="AL3594" s="41">
        <f>+SUMIF($N3594:$N3613,$AL$16,$U3594:$U3613)</f>
        <v>0</v>
      </c>
      <c r="AM3594" s="41">
        <f>+SUMIF($N3594:$N3613,$AM$16,$U3594:$U3613)</f>
        <v>0</v>
      </c>
      <c r="AN3594" s="41">
        <f>+SUMIF($N3594:$N3613,$AN$16,$U3594:$U3613)</f>
        <v>0</v>
      </c>
      <c r="AO3594" s="41">
        <f>+SUMIF($N3594:$N3613,$AO$16,$U3594:$U3613)</f>
        <v>0</v>
      </c>
      <c r="AP3594" s="41">
        <f>+SUMIF($N3594:$N3613,$AP$16,$U3594:$U3613)</f>
        <v>0</v>
      </c>
      <c r="AQ3594" s="41">
        <f>+SUMIF($N3594:$N3613,$AQ$16,$U3594:$U3613)</f>
        <v>0</v>
      </c>
      <c r="AR3594" s="41">
        <f>+SUMIF($N3594:$N3613,$AR$16,$U3594:$U3613)</f>
        <v>0</v>
      </c>
      <c r="AS3594" s="43"/>
      <c r="AT3594" s="43"/>
      <c r="AU3594" s="44"/>
      <c r="AV3594" s="33"/>
      <c r="AW3594" s="33"/>
      <c r="AX3594" s="33"/>
      <c r="AZ3594" s="141"/>
      <c r="BE3594" s="168"/>
      <c r="BF3594" s="168"/>
      <c r="BG3594" s="168"/>
      <c r="BH3594" s="168"/>
      <c r="BI3594" s="168"/>
      <c r="BJ3594" s="168"/>
      <c r="BK3594" s="168"/>
      <c r="BL3594" s="168"/>
      <c r="BM3594" s="168"/>
      <c r="DK3594" s="168"/>
      <c r="DL3594" s="168"/>
      <c r="DM3594" s="168"/>
      <c r="DN3594" s="168"/>
      <c r="DO3594" s="168"/>
      <c r="DP3594" s="168"/>
      <c r="DQ3594" s="168"/>
      <c r="DR3594" s="168"/>
      <c r="DS3594" s="168"/>
      <c r="DT3594" s="168"/>
      <c r="DU3594" s="168"/>
      <c r="DV3594" s="168"/>
      <c r="DW3594" s="168"/>
      <c r="DX3594" s="168"/>
      <c r="DY3594" s="168"/>
      <c r="DZ3594" s="168"/>
      <c r="EA3594" s="168"/>
      <c r="EB3594" s="168"/>
      <c r="EC3594" s="168"/>
      <c r="ED3594" s="168"/>
      <c r="EE3594" s="168"/>
      <c r="EF3594" s="168"/>
      <c r="EG3594" s="168"/>
      <c r="EH3594" s="168"/>
      <c r="EI3594" s="168"/>
      <c r="EJ3594" s="168"/>
      <c r="EK3594" s="168"/>
      <c r="EL3594" s="168"/>
      <c r="EM3594" s="168"/>
      <c r="EN3594" s="168"/>
      <c r="EO3594" s="168"/>
      <c r="EP3594" s="168"/>
      <c r="EQ3594" s="168"/>
      <c r="ER3594" s="168"/>
      <c r="ES3594" s="168"/>
      <c r="ET3594" s="168"/>
      <c r="EU3594" s="168"/>
      <c r="EV3594" s="168"/>
      <c r="EW3594" s="168"/>
      <c r="EX3594" s="168"/>
      <c r="EY3594" s="168"/>
      <c r="EZ3594" s="168"/>
      <c r="FA3594" s="168"/>
      <c r="FB3594" s="168"/>
      <c r="FC3594" s="168"/>
      <c r="FD3594" s="168"/>
    </row>
    <row r="3595" spans="1:160" s="5" customFormat="1" ht="24.9" customHeight="1" x14ac:dyDescent="0.3">
      <c r="A3595" s="263"/>
      <c r="B3595" s="263"/>
      <c r="C3595" s="265"/>
      <c r="D3595" s="481"/>
      <c r="E3595" s="482"/>
      <c r="F3595" s="482"/>
      <c r="G3595" s="482"/>
      <c r="H3595" s="482"/>
      <c r="I3595" s="482"/>
      <c r="J3595" s="482"/>
      <c r="K3595" s="482"/>
      <c r="L3595" s="482"/>
      <c r="M3595" s="483"/>
      <c r="N3595" s="16"/>
      <c r="O3595" s="412"/>
      <c r="P3595" s="413"/>
      <c r="Q3595" s="8"/>
      <c r="R3595" s="8"/>
      <c r="S3595" s="8"/>
      <c r="T3595" s="9"/>
      <c r="U3595" s="17"/>
      <c r="V3595" s="33"/>
      <c r="W3595" s="57"/>
      <c r="X3595" s="86"/>
      <c r="Y3595" s="33"/>
      <c r="Z3595" s="36"/>
      <c r="AA3595" s="36"/>
      <c r="AD3595" s="33"/>
      <c r="AG3595" s="33"/>
      <c r="AH3595" s="43"/>
      <c r="AI3595" s="43"/>
      <c r="AJ3595" s="43"/>
      <c r="AK3595" s="43"/>
      <c r="AL3595" s="43"/>
      <c r="AM3595" s="43"/>
      <c r="AN3595" s="43"/>
      <c r="AO3595" s="43"/>
      <c r="AP3595" s="43"/>
      <c r="AQ3595" s="43"/>
      <c r="AR3595" s="43"/>
      <c r="AS3595" s="43"/>
      <c r="AT3595" s="43"/>
      <c r="AU3595" s="44"/>
      <c r="AV3595" s="33"/>
      <c r="AW3595" s="33"/>
      <c r="AX3595" s="33"/>
      <c r="AZ3595" s="141"/>
      <c r="BE3595" s="168"/>
      <c r="BF3595" s="168"/>
      <c r="BG3595" s="168"/>
      <c r="BH3595" s="168"/>
      <c r="BI3595" s="168"/>
      <c r="BJ3595" s="168"/>
      <c r="BK3595" s="168"/>
      <c r="BL3595" s="168"/>
      <c r="BM3595" s="168"/>
      <c r="DK3595" s="168"/>
      <c r="DL3595" s="168"/>
      <c r="DM3595" s="168"/>
      <c r="DN3595" s="168"/>
      <c r="DO3595" s="168"/>
      <c r="DP3595" s="168"/>
      <c r="DQ3595" s="168"/>
      <c r="DR3595" s="168"/>
      <c r="DS3595" s="168"/>
      <c r="DT3595" s="168"/>
      <c r="DU3595" s="168"/>
      <c r="DV3595" s="168"/>
      <c r="DW3595" s="168"/>
      <c r="DX3595" s="168"/>
      <c r="DY3595" s="168"/>
      <c r="DZ3595" s="168"/>
      <c r="EA3595" s="168"/>
      <c r="EB3595" s="168"/>
      <c r="EC3595" s="168"/>
      <c r="ED3595" s="168"/>
      <c r="EE3595" s="168"/>
      <c r="EF3595" s="168"/>
      <c r="EG3595" s="168"/>
      <c r="EH3595" s="168"/>
      <c r="EI3595" s="168"/>
      <c r="EJ3595" s="168"/>
      <c r="EK3595" s="168"/>
      <c r="EL3595" s="168"/>
      <c r="EM3595" s="168"/>
      <c r="EN3595" s="168"/>
      <c r="EO3595" s="168"/>
      <c r="EP3595" s="168"/>
      <c r="EQ3595" s="168"/>
      <c r="ER3595" s="168"/>
      <c r="ES3595" s="168"/>
      <c r="ET3595" s="168"/>
      <c r="EU3595" s="168"/>
      <c r="EV3595" s="168"/>
      <c r="EW3595" s="168"/>
      <c r="EX3595" s="168"/>
      <c r="EY3595" s="168"/>
      <c r="EZ3595" s="168"/>
      <c r="FA3595" s="168"/>
      <c r="FB3595" s="168"/>
      <c r="FC3595" s="168"/>
      <c r="FD3595" s="168"/>
    </row>
    <row r="3596" spans="1:160" s="5" customFormat="1" ht="24.9" customHeight="1" x14ac:dyDescent="0.3">
      <c r="A3596" s="263"/>
      <c r="B3596" s="263"/>
      <c r="C3596" s="265"/>
      <c r="D3596" s="481"/>
      <c r="E3596" s="482"/>
      <c r="F3596" s="482"/>
      <c r="G3596" s="482"/>
      <c r="H3596" s="482"/>
      <c r="I3596" s="482"/>
      <c r="J3596" s="482"/>
      <c r="K3596" s="482"/>
      <c r="L3596" s="482"/>
      <c r="M3596" s="483"/>
      <c r="N3596" s="16"/>
      <c r="O3596" s="412"/>
      <c r="P3596" s="413"/>
      <c r="Q3596" s="8"/>
      <c r="R3596" s="8"/>
      <c r="S3596" s="8"/>
      <c r="T3596" s="9"/>
      <c r="U3596" s="17"/>
      <c r="V3596" s="33"/>
      <c r="W3596" s="57"/>
      <c r="X3596" s="86"/>
      <c r="Y3596" s="33"/>
      <c r="Z3596" s="36"/>
      <c r="AA3596" s="36"/>
      <c r="AD3596" s="33"/>
      <c r="AG3596" s="33"/>
      <c r="AH3596" s="43"/>
      <c r="AI3596" s="43"/>
      <c r="AJ3596" s="43"/>
      <c r="AK3596" s="43"/>
      <c r="AL3596" s="43"/>
      <c r="AM3596" s="43"/>
      <c r="AN3596" s="43"/>
      <c r="AO3596" s="43"/>
      <c r="AP3596" s="43"/>
      <c r="AQ3596" s="43"/>
      <c r="AR3596" s="43"/>
      <c r="AS3596" s="43"/>
      <c r="AT3596" s="43"/>
      <c r="AU3596" s="44"/>
      <c r="AV3596" s="33"/>
      <c r="AW3596" s="33"/>
      <c r="AX3596" s="33"/>
      <c r="AZ3596" s="141"/>
      <c r="BE3596" s="168"/>
      <c r="BF3596" s="168"/>
      <c r="BG3596" s="168"/>
      <c r="BH3596" s="168"/>
      <c r="BI3596" s="168"/>
      <c r="BJ3596" s="168"/>
      <c r="BK3596" s="168"/>
      <c r="BL3596" s="168"/>
      <c r="BM3596" s="168"/>
      <c r="DK3596" s="168"/>
      <c r="DL3596" s="168"/>
      <c r="DM3596" s="168"/>
      <c r="DN3596" s="168"/>
      <c r="DO3596" s="168"/>
      <c r="DP3596" s="168"/>
      <c r="DQ3596" s="168"/>
      <c r="DR3596" s="168"/>
      <c r="DS3596" s="168"/>
      <c r="DT3596" s="168"/>
      <c r="DU3596" s="168"/>
      <c r="DV3596" s="168"/>
      <c r="DW3596" s="168"/>
      <c r="DX3596" s="168"/>
      <c r="DY3596" s="168"/>
      <c r="DZ3596" s="168"/>
      <c r="EA3596" s="168"/>
      <c r="EB3596" s="168"/>
      <c r="EC3596" s="168"/>
      <c r="ED3596" s="168"/>
      <c r="EE3596" s="168"/>
      <c r="EF3596" s="168"/>
      <c r="EG3596" s="168"/>
      <c r="EH3596" s="168"/>
      <c r="EI3596" s="168"/>
      <c r="EJ3596" s="168"/>
      <c r="EK3596" s="168"/>
      <c r="EL3596" s="168"/>
      <c r="EM3596" s="168"/>
      <c r="EN3596" s="168"/>
      <c r="EO3596" s="168"/>
      <c r="EP3596" s="168"/>
      <c r="EQ3596" s="168"/>
      <c r="ER3596" s="168"/>
      <c r="ES3596" s="168"/>
      <c r="ET3596" s="168"/>
      <c r="EU3596" s="168"/>
      <c r="EV3596" s="168"/>
      <c r="EW3596" s="168"/>
      <c r="EX3596" s="168"/>
      <c r="EY3596" s="168"/>
      <c r="EZ3596" s="168"/>
      <c r="FA3596" s="168"/>
      <c r="FB3596" s="168"/>
      <c r="FC3596" s="168"/>
      <c r="FD3596" s="168"/>
    </row>
    <row r="3597" spans="1:160" s="5" customFormat="1" ht="24.9" customHeight="1" x14ac:dyDescent="0.3">
      <c r="A3597" s="263"/>
      <c r="B3597" s="263"/>
      <c r="C3597" s="265"/>
      <c r="D3597" s="481"/>
      <c r="E3597" s="482"/>
      <c r="F3597" s="482"/>
      <c r="G3597" s="482"/>
      <c r="H3597" s="482"/>
      <c r="I3597" s="482"/>
      <c r="J3597" s="482"/>
      <c r="K3597" s="482"/>
      <c r="L3597" s="482"/>
      <c r="M3597" s="483"/>
      <c r="N3597" s="16"/>
      <c r="O3597" s="412"/>
      <c r="P3597" s="413"/>
      <c r="Q3597" s="8"/>
      <c r="R3597" s="8"/>
      <c r="S3597" s="8"/>
      <c r="T3597" s="9"/>
      <c r="U3597" s="17"/>
      <c r="V3597" s="33"/>
      <c r="W3597" s="57"/>
      <c r="X3597" s="86"/>
      <c r="Y3597" s="33"/>
      <c r="Z3597" s="36"/>
      <c r="AA3597" s="36"/>
      <c r="AD3597" s="33"/>
      <c r="AG3597" s="33"/>
      <c r="AH3597" s="43"/>
      <c r="AI3597" s="43"/>
      <c r="AJ3597" s="43"/>
      <c r="AK3597" s="43"/>
      <c r="AL3597" s="43"/>
      <c r="AM3597" s="43"/>
      <c r="AN3597" s="43"/>
      <c r="AO3597" s="43"/>
      <c r="AP3597" s="43"/>
      <c r="AQ3597" s="43"/>
      <c r="AR3597" s="43"/>
      <c r="AS3597" s="43"/>
      <c r="AT3597" s="43"/>
      <c r="AU3597" s="44"/>
      <c r="AV3597" s="33"/>
      <c r="AW3597" s="33"/>
      <c r="AX3597" s="33"/>
      <c r="AZ3597" s="141"/>
      <c r="BE3597" s="168"/>
      <c r="BF3597" s="168"/>
      <c r="BG3597" s="168"/>
      <c r="BH3597" s="168"/>
      <c r="BI3597" s="168"/>
      <c r="BJ3597" s="168"/>
      <c r="BK3597" s="168"/>
      <c r="BL3597" s="168"/>
      <c r="BM3597" s="168"/>
      <c r="DK3597" s="168"/>
      <c r="DL3597" s="168"/>
      <c r="DM3597" s="168"/>
      <c r="DN3597" s="168"/>
      <c r="DO3597" s="168"/>
      <c r="DP3597" s="168"/>
      <c r="DQ3597" s="168"/>
      <c r="DR3597" s="168"/>
      <c r="DS3597" s="168"/>
      <c r="DT3597" s="168"/>
      <c r="DU3597" s="168"/>
      <c r="DV3597" s="168"/>
      <c r="DW3597" s="168"/>
      <c r="DX3597" s="168"/>
      <c r="DY3597" s="168"/>
      <c r="DZ3597" s="168"/>
      <c r="EA3597" s="168"/>
      <c r="EB3597" s="168"/>
      <c r="EC3597" s="168"/>
      <c r="ED3597" s="168"/>
      <c r="EE3597" s="168"/>
      <c r="EF3597" s="168"/>
      <c r="EG3597" s="168"/>
      <c r="EH3597" s="168"/>
      <c r="EI3597" s="168"/>
      <c r="EJ3597" s="168"/>
      <c r="EK3597" s="168"/>
      <c r="EL3597" s="168"/>
      <c r="EM3597" s="168"/>
      <c r="EN3597" s="168"/>
      <c r="EO3597" s="168"/>
      <c r="EP3597" s="168"/>
      <c r="EQ3597" s="168"/>
      <c r="ER3597" s="168"/>
      <c r="ES3597" s="168"/>
      <c r="ET3597" s="168"/>
      <c r="EU3597" s="168"/>
      <c r="EV3597" s="168"/>
      <c r="EW3597" s="168"/>
      <c r="EX3597" s="168"/>
      <c r="EY3597" s="168"/>
      <c r="EZ3597" s="168"/>
      <c r="FA3597" s="168"/>
      <c r="FB3597" s="168"/>
      <c r="FC3597" s="168"/>
      <c r="FD3597" s="168"/>
    </row>
    <row r="3598" spans="1:160" s="5" customFormat="1" ht="24.9" customHeight="1" x14ac:dyDescent="0.3">
      <c r="A3598" s="263"/>
      <c r="B3598" s="263"/>
      <c r="C3598" s="265"/>
      <c r="D3598" s="481"/>
      <c r="E3598" s="482"/>
      <c r="F3598" s="482"/>
      <c r="G3598" s="482"/>
      <c r="H3598" s="482"/>
      <c r="I3598" s="482"/>
      <c r="J3598" s="482"/>
      <c r="K3598" s="482"/>
      <c r="L3598" s="482"/>
      <c r="M3598" s="483"/>
      <c r="N3598" s="16"/>
      <c r="O3598" s="412"/>
      <c r="P3598" s="413"/>
      <c r="Q3598" s="8"/>
      <c r="R3598" s="8"/>
      <c r="S3598" s="8"/>
      <c r="T3598" s="9"/>
      <c r="U3598" s="17"/>
      <c r="V3598" s="33"/>
      <c r="W3598" s="57"/>
      <c r="X3598" s="86"/>
      <c r="Y3598" s="33"/>
      <c r="Z3598" s="36"/>
      <c r="AA3598" s="36"/>
      <c r="AD3598" s="33"/>
      <c r="AG3598" s="33"/>
      <c r="AH3598" s="43"/>
      <c r="AI3598" s="43"/>
      <c r="AJ3598" s="43"/>
      <c r="AK3598" s="43"/>
      <c r="AL3598" s="43"/>
      <c r="AM3598" s="43"/>
      <c r="AN3598" s="43"/>
      <c r="AO3598" s="43"/>
      <c r="AP3598" s="43"/>
      <c r="AQ3598" s="43"/>
      <c r="AR3598" s="43"/>
      <c r="AS3598" s="43"/>
      <c r="AT3598" s="43"/>
      <c r="AU3598" s="44"/>
      <c r="AV3598" s="33"/>
      <c r="AW3598" s="33"/>
      <c r="AX3598" s="33"/>
      <c r="AZ3598" s="141"/>
      <c r="BE3598" s="168"/>
      <c r="BF3598" s="168"/>
      <c r="BG3598" s="168"/>
      <c r="BH3598" s="168"/>
      <c r="BI3598" s="168"/>
      <c r="BJ3598" s="168"/>
      <c r="BK3598" s="168"/>
      <c r="BL3598" s="168"/>
      <c r="BM3598" s="168"/>
      <c r="DK3598" s="168"/>
      <c r="DL3598" s="168"/>
      <c r="DM3598" s="168"/>
      <c r="DN3598" s="168"/>
      <c r="DO3598" s="168"/>
      <c r="DP3598" s="168"/>
      <c r="DQ3598" s="168"/>
      <c r="DR3598" s="168"/>
      <c r="DS3598" s="168"/>
      <c r="DT3598" s="168"/>
      <c r="DU3598" s="168"/>
      <c r="DV3598" s="168"/>
      <c r="DW3598" s="168"/>
      <c r="DX3598" s="168"/>
      <c r="DY3598" s="168"/>
      <c r="DZ3598" s="168"/>
      <c r="EA3598" s="168"/>
      <c r="EB3598" s="168"/>
      <c r="EC3598" s="168"/>
      <c r="ED3598" s="168"/>
      <c r="EE3598" s="168"/>
      <c r="EF3598" s="168"/>
      <c r="EG3598" s="168"/>
      <c r="EH3598" s="168"/>
      <c r="EI3598" s="168"/>
      <c r="EJ3598" s="168"/>
      <c r="EK3598" s="168"/>
      <c r="EL3598" s="168"/>
      <c r="EM3598" s="168"/>
      <c r="EN3598" s="168"/>
      <c r="EO3598" s="168"/>
      <c r="EP3598" s="168"/>
      <c r="EQ3598" s="168"/>
      <c r="ER3598" s="168"/>
      <c r="ES3598" s="168"/>
      <c r="ET3598" s="168"/>
      <c r="EU3598" s="168"/>
      <c r="EV3598" s="168"/>
      <c r="EW3598" s="168"/>
      <c r="EX3598" s="168"/>
      <c r="EY3598" s="168"/>
      <c r="EZ3598" s="168"/>
      <c r="FA3598" s="168"/>
      <c r="FB3598" s="168"/>
      <c r="FC3598" s="168"/>
      <c r="FD3598" s="168"/>
    </row>
    <row r="3599" spans="1:160" s="5" customFormat="1" ht="24.9" customHeight="1" x14ac:dyDescent="0.3">
      <c r="A3599" s="263"/>
      <c r="B3599" s="263"/>
      <c r="C3599" s="265"/>
      <c r="D3599" s="481"/>
      <c r="E3599" s="482"/>
      <c r="F3599" s="482"/>
      <c r="G3599" s="482"/>
      <c r="H3599" s="482"/>
      <c r="I3599" s="482"/>
      <c r="J3599" s="482"/>
      <c r="K3599" s="482"/>
      <c r="L3599" s="482"/>
      <c r="M3599" s="483"/>
      <c r="N3599" s="16"/>
      <c r="O3599" s="412"/>
      <c r="P3599" s="413"/>
      <c r="Q3599" s="8"/>
      <c r="R3599" s="8"/>
      <c r="S3599" s="8"/>
      <c r="T3599" s="9"/>
      <c r="U3599" s="17"/>
      <c r="V3599" s="33"/>
      <c r="W3599" s="57"/>
      <c r="X3599" s="86"/>
      <c r="Y3599" s="33"/>
      <c r="Z3599" s="36"/>
      <c r="AA3599" s="36"/>
      <c r="AD3599" s="33"/>
      <c r="AG3599" s="33"/>
      <c r="AH3599" s="43"/>
      <c r="AI3599" s="43"/>
      <c r="AJ3599" s="43"/>
      <c r="AK3599" s="43"/>
      <c r="AL3599" s="43"/>
      <c r="AM3599" s="43"/>
      <c r="AN3599" s="43"/>
      <c r="AO3599" s="43"/>
      <c r="AP3599" s="43"/>
      <c r="AQ3599" s="43"/>
      <c r="AR3599" s="43"/>
      <c r="AS3599" s="43"/>
      <c r="AT3599" s="43"/>
      <c r="AU3599" s="44"/>
      <c r="AV3599" s="33"/>
      <c r="AW3599" s="33"/>
      <c r="AX3599" s="33"/>
      <c r="AZ3599" s="141"/>
      <c r="BE3599" s="168"/>
      <c r="BF3599" s="168"/>
      <c r="BG3599" s="168"/>
      <c r="BH3599" s="168"/>
      <c r="BI3599" s="168"/>
      <c r="BJ3599" s="168"/>
      <c r="BK3599" s="168"/>
      <c r="BL3599" s="168"/>
      <c r="BM3599" s="168"/>
      <c r="DK3599" s="168"/>
      <c r="DL3599" s="168"/>
      <c r="DM3599" s="168"/>
      <c r="DN3599" s="168"/>
      <c r="DO3599" s="168"/>
      <c r="DP3599" s="168"/>
      <c r="DQ3599" s="168"/>
      <c r="DR3599" s="168"/>
      <c r="DS3599" s="168"/>
      <c r="DT3599" s="168"/>
      <c r="DU3599" s="168"/>
      <c r="DV3599" s="168"/>
      <c r="DW3599" s="168"/>
      <c r="DX3599" s="168"/>
      <c r="DY3599" s="168"/>
      <c r="DZ3599" s="168"/>
      <c r="EA3599" s="168"/>
      <c r="EB3599" s="168"/>
      <c r="EC3599" s="168"/>
      <c r="ED3599" s="168"/>
      <c r="EE3599" s="168"/>
      <c r="EF3599" s="168"/>
      <c r="EG3599" s="168"/>
      <c r="EH3599" s="168"/>
      <c r="EI3599" s="168"/>
      <c r="EJ3599" s="168"/>
      <c r="EK3599" s="168"/>
      <c r="EL3599" s="168"/>
      <c r="EM3599" s="168"/>
      <c r="EN3599" s="168"/>
      <c r="EO3599" s="168"/>
      <c r="EP3599" s="168"/>
      <c r="EQ3599" s="168"/>
      <c r="ER3599" s="168"/>
      <c r="ES3599" s="168"/>
      <c r="ET3599" s="168"/>
      <c r="EU3599" s="168"/>
      <c r="EV3599" s="168"/>
      <c r="EW3599" s="168"/>
      <c r="EX3599" s="168"/>
      <c r="EY3599" s="168"/>
      <c r="EZ3599" s="168"/>
      <c r="FA3599" s="168"/>
      <c r="FB3599" s="168"/>
      <c r="FC3599" s="168"/>
      <c r="FD3599" s="168"/>
    </row>
    <row r="3600" spans="1:160" s="5" customFormat="1" ht="24.9" customHeight="1" x14ac:dyDescent="0.3">
      <c r="A3600" s="263"/>
      <c r="B3600" s="263"/>
      <c r="C3600" s="265"/>
      <c r="D3600" s="481"/>
      <c r="E3600" s="482"/>
      <c r="F3600" s="482"/>
      <c r="G3600" s="482"/>
      <c r="H3600" s="482"/>
      <c r="I3600" s="482"/>
      <c r="J3600" s="482"/>
      <c r="K3600" s="482"/>
      <c r="L3600" s="482"/>
      <c r="M3600" s="483"/>
      <c r="N3600" s="16"/>
      <c r="O3600" s="412"/>
      <c r="P3600" s="413"/>
      <c r="Q3600" s="8"/>
      <c r="R3600" s="8"/>
      <c r="S3600" s="8"/>
      <c r="T3600" s="9"/>
      <c r="U3600" s="17"/>
      <c r="V3600" s="33"/>
      <c r="W3600" s="57"/>
      <c r="X3600" s="86"/>
      <c r="Y3600" s="33"/>
      <c r="Z3600" s="36"/>
      <c r="AA3600" s="36"/>
      <c r="AD3600" s="33"/>
      <c r="AG3600" s="33"/>
      <c r="AH3600" s="43"/>
      <c r="AI3600" s="43"/>
      <c r="AJ3600" s="43"/>
      <c r="AK3600" s="43"/>
      <c r="AL3600" s="43"/>
      <c r="AM3600" s="43"/>
      <c r="AN3600" s="43"/>
      <c r="AO3600" s="43"/>
      <c r="AP3600" s="43"/>
      <c r="AQ3600" s="43"/>
      <c r="AR3600" s="43"/>
      <c r="AS3600" s="43"/>
      <c r="AT3600" s="43"/>
      <c r="AU3600" s="44"/>
      <c r="AV3600" s="33"/>
      <c r="AW3600" s="33"/>
      <c r="AX3600" s="33"/>
      <c r="AZ3600" s="141"/>
      <c r="BE3600" s="168"/>
      <c r="BF3600" s="168"/>
      <c r="BG3600" s="168"/>
      <c r="BH3600" s="168"/>
      <c r="BI3600" s="168"/>
      <c r="BJ3600" s="168"/>
      <c r="BK3600" s="168"/>
      <c r="BL3600" s="168"/>
      <c r="BM3600" s="168"/>
      <c r="DK3600" s="168"/>
      <c r="DL3600" s="168"/>
      <c r="DM3600" s="168"/>
      <c r="DN3600" s="168"/>
      <c r="DO3600" s="168"/>
      <c r="DP3600" s="168"/>
      <c r="DQ3600" s="168"/>
      <c r="DR3600" s="168"/>
      <c r="DS3600" s="168"/>
      <c r="DT3600" s="168"/>
      <c r="DU3600" s="168"/>
      <c r="DV3600" s="168"/>
      <c r="DW3600" s="168"/>
      <c r="DX3600" s="168"/>
      <c r="DY3600" s="168"/>
      <c r="DZ3600" s="168"/>
      <c r="EA3600" s="168"/>
      <c r="EB3600" s="168"/>
      <c r="EC3600" s="168"/>
      <c r="ED3600" s="168"/>
      <c r="EE3600" s="168"/>
      <c r="EF3600" s="168"/>
      <c r="EG3600" s="168"/>
      <c r="EH3600" s="168"/>
      <c r="EI3600" s="168"/>
      <c r="EJ3600" s="168"/>
      <c r="EK3600" s="168"/>
      <c r="EL3600" s="168"/>
      <c r="EM3600" s="168"/>
      <c r="EN3600" s="168"/>
      <c r="EO3600" s="168"/>
      <c r="EP3600" s="168"/>
      <c r="EQ3600" s="168"/>
      <c r="ER3600" s="168"/>
      <c r="ES3600" s="168"/>
      <c r="ET3600" s="168"/>
      <c r="EU3600" s="168"/>
      <c r="EV3600" s="168"/>
      <c r="EW3600" s="168"/>
      <c r="EX3600" s="168"/>
      <c r="EY3600" s="168"/>
      <c r="EZ3600" s="168"/>
      <c r="FA3600" s="168"/>
      <c r="FB3600" s="168"/>
      <c r="FC3600" s="168"/>
      <c r="FD3600" s="168"/>
    </row>
    <row r="3601" spans="1:160" s="5" customFormat="1" ht="24.9" customHeight="1" x14ac:dyDescent="0.3">
      <c r="A3601" s="263"/>
      <c r="B3601" s="263"/>
      <c r="C3601" s="265"/>
      <c r="D3601" s="481"/>
      <c r="E3601" s="482"/>
      <c r="F3601" s="482"/>
      <c r="G3601" s="482"/>
      <c r="H3601" s="482"/>
      <c r="I3601" s="482"/>
      <c r="J3601" s="482"/>
      <c r="K3601" s="482"/>
      <c r="L3601" s="482"/>
      <c r="M3601" s="483"/>
      <c r="N3601" s="16"/>
      <c r="O3601" s="412"/>
      <c r="P3601" s="413"/>
      <c r="Q3601" s="8"/>
      <c r="R3601" s="8"/>
      <c r="S3601" s="8"/>
      <c r="T3601" s="9"/>
      <c r="U3601" s="17"/>
      <c r="V3601" s="33"/>
      <c r="W3601" s="57"/>
      <c r="X3601" s="86"/>
      <c r="Y3601" s="33"/>
      <c r="Z3601" s="36"/>
      <c r="AA3601" s="36"/>
      <c r="AD3601" s="33"/>
      <c r="AG3601" s="33"/>
      <c r="AH3601" s="43"/>
      <c r="AI3601" s="43"/>
      <c r="AJ3601" s="43"/>
      <c r="AK3601" s="43"/>
      <c r="AL3601" s="43"/>
      <c r="AM3601" s="43"/>
      <c r="AN3601" s="43"/>
      <c r="AO3601" s="43"/>
      <c r="AP3601" s="43"/>
      <c r="AQ3601" s="43"/>
      <c r="AR3601" s="43"/>
      <c r="AS3601" s="43"/>
      <c r="AT3601" s="43"/>
      <c r="AU3601" s="44"/>
      <c r="AV3601" s="33"/>
      <c r="AW3601" s="33"/>
      <c r="AX3601" s="33"/>
      <c r="AZ3601" s="141"/>
      <c r="BE3601" s="168"/>
      <c r="BF3601" s="168"/>
      <c r="BG3601" s="168"/>
      <c r="BH3601" s="168"/>
      <c r="BI3601" s="168"/>
      <c r="BJ3601" s="168"/>
      <c r="BK3601" s="168"/>
      <c r="BL3601" s="168"/>
      <c r="BM3601" s="168"/>
      <c r="DK3601" s="168"/>
      <c r="DL3601" s="168"/>
      <c r="DM3601" s="168"/>
      <c r="DN3601" s="168"/>
      <c r="DO3601" s="168"/>
      <c r="DP3601" s="168"/>
      <c r="DQ3601" s="168"/>
      <c r="DR3601" s="168"/>
      <c r="DS3601" s="168"/>
      <c r="DT3601" s="168"/>
      <c r="DU3601" s="168"/>
      <c r="DV3601" s="168"/>
      <c r="DW3601" s="168"/>
      <c r="DX3601" s="168"/>
      <c r="DY3601" s="168"/>
      <c r="DZ3601" s="168"/>
      <c r="EA3601" s="168"/>
      <c r="EB3601" s="168"/>
      <c r="EC3601" s="168"/>
      <c r="ED3601" s="168"/>
      <c r="EE3601" s="168"/>
      <c r="EF3601" s="168"/>
      <c r="EG3601" s="168"/>
      <c r="EH3601" s="168"/>
      <c r="EI3601" s="168"/>
      <c r="EJ3601" s="168"/>
      <c r="EK3601" s="168"/>
      <c r="EL3601" s="168"/>
      <c r="EM3601" s="168"/>
      <c r="EN3601" s="168"/>
      <c r="EO3601" s="168"/>
      <c r="EP3601" s="168"/>
      <c r="EQ3601" s="168"/>
      <c r="ER3601" s="168"/>
      <c r="ES3601" s="168"/>
      <c r="ET3601" s="168"/>
      <c r="EU3601" s="168"/>
      <c r="EV3601" s="168"/>
      <c r="EW3601" s="168"/>
      <c r="EX3601" s="168"/>
      <c r="EY3601" s="168"/>
      <c r="EZ3601" s="168"/>
      <c r="FA3601" s="168"/>
      <c r="FB3601" s="168"/>
      <c r="FC3601" s="168"/>
      <c r="FD3601" s="168"/>
    </row>
    <row r="3602" spans="1:160" s="5" customFormat="1" ht="24.9" customHeight="1" x14ac:dyDescent="0.3">
      <c r="A3602" s="263"/>
      <c r="B3602" s="263"/>
      <c r="C3602" s="265"/>
      <c r="D3602" s="481"/>
      <c r="E3602" s="482"/>
      <c r="F3602" s="482"/>
      <c r="G3602" s="482"/>
      <c r="H3602" s="482"/>
      <c r="I3602" s="482"/>
      <c r="J3602" s="482"/>
      <c r="K3602" s="482"/>
      <c r="L3602" s="482"/>
      <c r="M3602" s="483"/>
      <c r="N3602" s="16"/>
      <c r="O3602" s="412"/>
      <c r="P3602" s="413"/>
      <c r="Q3602" s="8"/>
      <c r="R3602" s="8"/>
      <c r="S3602" s="8"/>
      <c r="T3602" s="9"/>
      <c r="U3602" s="17"/>
      <c r="V3602" s="33"/>
      <c r="W3602" s="57"/>
      <c r="X3602" s="86"/>
      <c r="Y3602" s="33"/>
      <c r="Z3602" s="36"/>
      <c r="AA3602" s="36"/>
      <c r="AD3602" s="33"/>
      <c r="AG3602" s="33"/>
      <c r="AH3602" s="43"/>
      <c r="AI3602" s="43"/>
      <c r="AJ3602" s="43"/>
      <c r="AK3602" s="43"/>
      <c r="AL3602" s="43"/>
      <c r="AM3602" s="43"/>
      <c r="AN3602" s="43"/>
      <c r="AO3602" s="43"/>
      <c r="AP3602" s="43"/>
      <c r="AQ3602" s="43"/>
      <c r="AR3602" s="43"/>
      <c r="AS3602" s="43"/>
      <c r="AT3602" s="43"/>
      <c r="AU3602" s="44"/>
      <c r="AV3602" s="33"/>
      <c r="AW3602" s="33"/>
      <c r="AX3602" s="33"/>
      <c r="AZ3602" s="141"/>
      <c r="BE3602" s="168"/>
      <c r="BF3602" s="168"/>
      <c r="BG3602" s="168"/>
      <c r="BH3602" s="168"/>
      <c r="BI3602" s="168"/>
      <c r="BJ3602" s="168"/>
      <c r="BK3602" s="168"/>
      <c r="BL3602" s="168"/>
      <c r="BM3602" s="168"/>
      <c r="DK3602" s="168"/>
      <c r="DL3602" s="168"/>
      <c r="DM3602" s="168"/>
      <c r="DN3602" s="168"/>
      <c r="DO3602" s="168"/>
      <c r="DP3602" s="168"/>
      <c r="DQ3602" s="168"/>
      <c r="DR3602" s="168"/>
      <c r="DS3602" s="168"/>
      <c r="DT3602" s="168"/>
      <c r="DU3602" s="168"/>
      <c r="DV3602" s="168"/>
      <c r="DW3602" s="168"/>
      <c r="DX3602" s="168"/>
      <c r="DY3602" s="168"/>
      <c r="DZ3602" s="168"/>
      <c r="EA3602" s="168"/>
      <c r="EB3602" s="168"/>
      <c r="EC3602" s="168"/>
      <c r="ED3602" s="168"/>
      <c r="EE3602" s="168"/>
      <c r="EF3602" s="168"/>
      <c r="EG3602" s="168"/>
      <c r="EH3602" s="168"/>
      <c r="EI3602" s="168"/>
      <c r="EJ3602" s="168"/>
      <c r="EK3602" s="168"/>
      <c r="EL3602" s="168"/>
      <c r="EM3602" s="168"/>
      <c r="EN3602" s="168"/>
      <c r="EO3602" s="168"/>
      <c r="EP3602" s="168"/>
      <c r="EQ3602" s="168"/>
      <c r="ER3602" s="168"/>
      <c r="ES3602" s="168"/>
      <c r="ET3602" s="168"/>
      <c r="EU3602" s="168"/>
      <c r="EV3602" s="168"/>
      <c r="EW3602" s="168"/>
      <c r="EX3602" s="168"/>
      <c r="EY3602" s="168"/>
      <c r="EZ3602" s="168"/>
      <c r="FA3602" s="168"/>
      <c r="FB3602" s="168"/>
      <c r="FC3602" s="168"/>
      <c r="FD3602" s="168"/>
    </row>
    <row r="3603" spans="1:160" s="5" customFormat="1" ht="24.9" customHeight="1" x14ac:dyDescent="0.3">
      <c r="A3603" s="263"/>
      <c r="B3603" s="263"/>
      <c r="C3603" s="265"/>
      <c r="D3603" s="481"/>
      <c r="E3603" s="482"/>
      <c r="F3603" s="482"/>
      <c r="G3603" s="482"/>
      <c r="H3603" s="482"/>
      <c r="I3603" s="482"/>
      <c r="J3603" s="482"/>
      <c r="K3603" s="482"/>
      <c r="L3603" s="482"/>
      <c r="M3603" s="483"/>
      <c r="N3603" s="16"/>
      <c r="O3603" s="412"/>
      <c r="P3603" s="413"/>
      <c r="Q3603" s="8"/>
      <c r="R3603" s="8"/>
      <c r="S3603" s="8"/>
      <c r="T3603" s="9"/>
      <c r="U3603" s="17"/>
      <c r="V3603" s="33"/>
      <c r="W3603" s="57"/>
      <c r="X3603" s="86"/>
      <c r="Y3603" s="33"/>
      <c r="Z3603" s="36"/>
      <c r="AA3603" s="36"/>
      <c r="AD3603" s="33"/>
      <c r="AG3603" s="33"/>
      <c r="AH3603" s="43"/>
      <c r="AI3603" s="43"/>
      <c r="AJ3603" s="43"/>
      <c r="AK3603" s="43"/>
      <c r="AL3603" s="43"/>
      <c r="AM3603" s="43"/>
      <c r="AN3603" s="43"/>
      <c r="AO3603" s="43"/>
      <c r="AP3603" s="43"/>
      <c r="AQ3603" s="43"/>
      <c r="AR3603" s="43"/>
      <c r="AS3603" s="43"/>
      <c r="AT3603" s="43"/>
      <c r="AU3603" s="44"/>
      <c r="AV3603" s="33"/>
      <c r="AW3603" s="33"/>
      <c r="AX3603" s="33"/>
      <c r="AZ3603" s="141"/>
      <c r="BE3603" s="168"/>
      <c r="BF3603" s="168"/>
      <c r="BG3603" s="168"/>
      <c r="BH3603" s="168"/>
      <c r="BI3603" s="168"/>
      <c r="BJ3603" s="168"/>
      <c r="BK3603" s="168"/>
      <c r="BL3603" s="168"/>
      <c r="BM3603" s="168"/>
      <c r="DK3603" s="168"/>
      <c r="DL3603" s="168"/>
      <c r="DM3603" s="168"/>
      <c r="DN3603" s="168"/>
      <c r="DO3603" s="168"/>
      <c r="DP3603" s="168"/>
      <c r="DQ3603" s="168"/>
      <c r="DR3603" s="168"/>
      <c r="DS3603" s="168"/>
      <c r="DT3603" s="168"/>
      <c r="DU3603" s="168"/>
      <c r="DV3603" s="168"/>
      <c r="DW3603" s="168"/>
      <c r="DX3603" s="168"/>
      <c r="DY3603" s="168"/>
      <c r="DZ3603" s="168"/>
      <c r="EA3603" s="168"/>
      <c r="EB3603" s="168"/>
      <c r="EC3603" s="168"/>
      <c r="ED3603" s="168"/>
      <c r="EE3603" s="168"/>
      <c r="EF3603" s="168"/>
      <c r="EG3603" s="168"/>
      <c r="EH3603" s="168"/>
      <c r="EI3603" s="168"/>
      <c r="EJ3603" s="168"/>
      <c r="EK3603" s="168"/>
      <c r="EL3603" s="168"/>
      <c r="EM3603" s="168"/>
      <c r="EN3603" s="168"/>
      <c r="EO3603" s="168"/>
      <c r="EP3603" s="168"/>
      <c r="EQ3603" s="168"/>
      <c r="ER3603" s="168"/>
      <c r="ES3603" s="168"/>
      <c r="ET3603" s="168"/>
      <c r="EU3603" s="168"/>
      <c r="EV3603" s="168"/>
      <c r="EW3603" s="168"/>
      <c r="EX3603" s="168"/>
      <c r="EY3603" s="168"/>
      <c r="EZ3603" s="168"/>
      <c r="FA3603" s="168"/>
      <c r="FB3603" s="168"/>
      <c r="FC3603" s="168"/>
      <c r="FD3603" s="168"/>
    </row>
    <row r="3604" spans="1:160" s="5" customFormat="1" ht="24.9" customHeight="1" x14ac:dyDescent="0.3">
      <c r="A3604" s="263"/>
      <c r="B3604" s="263"/>
      <c r="C3604" s="265"/>
      <c r="D3604" s="481"/>
      <c r="E3604" s="482"/>
      <c r="F3604" s="482"/>
      <c r="G3604" s="482"/>
      <c r="H3604" s="482"/>
      <c r="I3604" s="482"/>
      <c r="J3604" s="482"/>
      <c r="K3604" s="482"/>
      <c r="L3604" s="482"/>
      <c r="M3604" s="483"/>
      <c r="N3604" s="16"/>
      <c r="O3604" s="412"/>
      <c r="P3604" s="413"/>
      <c r="Q3604" s="8"/>
      <c r="R3604" s="8"/>
      <c r="S3604" s="8"/>
      <c r="T3604" s="9"/>
      <c r="U3604" s="17"/>
      <c r="V3604" s="33"/>
      <c r="W3604" s="57"/>
      <c r="X3604" s="86"/>
      <c r="Y3604" s="33"/>
      <c r="Z3604" s="36"/>
      <c r="AA3604" s="36"/>
      <c r="AD3604" s="33"/>
      <c r="AG3604" s="33"/>
      <c r="AH3604" s="43"/>
      <c r="AI3604" s="43"/>
      <c r="AJ3604" s="43"/>
      <c r="AK3604" s="43"/>
      <c r="AL3604" s="43"/>
      <c r="AM3604" s="43"/>
      <c r="AN3604" s="43"/>
      <c r="AO3604" s="43"/>
      <c r="AP3604" s="43"/>
      <c r="AQ3604" s="43"/>
      <c r="AR3604" s="43"/>
      <c r="AS3604" s="43"/>
      <c r="AT3604" s="43"/>
      <c r="AU3604" s="44"/>
      <c r="AV3604" s="33"/>
      <c r="AW3604" s="33"/>
      <c r="AX3604" s="33"/>
      <c r="AZ3604" s="141"/>
      <c r="BE3604" s="168"/>
      <c r="BF3604" s="168"/>
      <c r="BG3604" s="168"/>
      <c r="BH3604" s="168"/>
      <c r="BI3604" s="168"/>
      <c r="BJ3604" s="168"/>
      <c r="BK3604" s="168"/>
      <c r="BL3604" s="168"/>
      <c r="BM3604" s="168"/>
      <c r="DK3604" s="168"/>
      <c r="DL3604" s="168"/>
      <c r="DM3604" s="168"/>
      <c r="DN3604" s="168"/>
      <c r="DO3604" s="168"/>
      <c r="DP3604" s="168"/>
      <c r="DQ3604" s="168"/>
      <c r="DR3604" s="168"/>
      <c r="DS3604" s="168"/>
      <c r="DT3604" s="168"/>
      <c r="DU3604" s="168"/>
      <c r="DV3604" s="168"/>
      <c r="DW3604" s="168"/>
      <c r="DX3604" s="168"/>
      <c r="DY3604" s="168"/>
      <c r="DZ3604" s="168"/>
      <c r="EA3604" s="168"/>
      <c r="EB3604" s="168"/>
      <c r="EC3604" s="168"/>
      <c r="ED3604" s="168"/>
      <c r="EE3604" s="168"/>
      <c r="EF3604" s="168"/>
      <c r="EG3604" s="168"/>
      <c r="EH3604" s="168"/>
      <c r="EI3604" s="168"/>
      <c r="EJ3604" s="168"/>
      <c r="EK3604" s="168"/>
      <c r="EL3604" s="168"/>
      <c r="EM3604" s="168"/>
      <c r="EN3604" s="168"/>
      <c r="EO3604" s="168"/>
      <c r="EP3604" s="168"/>
      <c r="EQ3604" s="168"/>
      <c r="ER3604" s="168"/>
      <c r="ES3604" s="168"/>
      <c r="ET3604" s="168"/>
      <c r="EU3604" s="168"/>
      <c r="EV3604" s="168"/>
      <c r="EW3604" s="168"/>
      <c r="EX3604" s="168"/>
      <c r="EY3604" s="168"/>
      <c r="EZ3604" s="168"/>
      <c r="FA3604" s="168"/>
      <c r="FB3604" s="168"/>
      <c r="FC3604" s="168"/>
      <c r="FD3604" s="168"/>
    </row>
    <row r="3605" spans="1:160" s="5" customFormat="1" ht="24.9" customHeight="1" x14ac:dyDescent="0.3">
      <c r="A3605" s="263"/>
      <c r="B3605" s="263"/>
      <c r="C3605" s="265"/>
      <c r="D3605" s="481"/>
      <c r="E3605" s="482"/>
      <c r="F3605" s="482"/>
      <c r="G3605" s="482"/>
      <c r="H3605" s="482"/>
      <c r="I3605" s="482"/>
      <c r="J3605" s="482"/>
      <c r="K3605" s="482"/>
      <c r="L3605" s="482"/>
      <c r="M3605" s="483"/>
      <c r="N3605" s="16"/>
      <c r="O3605" s="412"/>
      <c r="P3605" s="413"/>
      <c r="Q3605" s="8"/>
      <c r="R3605" s="8"/>
      <c r="S3605" s="8"/>
      <c r="T3605" s="9"/>
      <c r="U3605" s="17"/>
      <c r="V3605" s="33"/>
      <c r="W3605" s="57"/>
      <c r="X3605" s="86"/>
      <c r="Y3605" s="33"/>
      <c r="Z3605" s="36"/>
      <c r="AA3605" s="36"/>
      <c r="AD3605" s="33"/>
      <c r="AG3605" s="33"/>
      <c r="AH3605" s="43"/>
      <c r="AI3605" s="43"/>
      <c r="AJ3605" s="43"/>
      <c r="AK3605" s="43"/>
      <c r="AL3605" s="43"/>
      <c r="AM3605" s="43"/>
      <c r="AN3605" s="43"/>
      <c r="AO3605" s="43"/>
      <c r="AP3605" s="43"/>
      <c r="AQ3605" s="43"/>
      <c r="AR3605" s="43"/>
      <c r="AS3605" s="43"/>
      <c r="AT3605" s="43"/>
      <c r="AU3605" s="44"/>
      <c r="AV3605" s="33"/>
      <c r="AW3605" s="33"/>
      <c r="AX3605" s="33"/>
      <c r="AZ3605" s="141"/>
      <c r="BE3605" s="168"/>
      <c r="BF3605" s="168"/>
      <c r="BG3605" s="168"/>
      <c r="BH3605" s="168"/>
      <c r="BI3605" s="168"/>
      <c r="BJ3605" s="168"/>
      <c r="BK3605" s="168"/>
      <c r="BL3605" s="168"/>
      <c r="BM3605" s="168"/>
      <c r="DK3605" s="168"/>
      <c r="DL3605" s="168"/>
      <c r="DM3605" s="168"/>
      <c r="DN3605" s="168"/>
      <c r="DO3605" s="168"/>
      <c r="DP3605" s="168"/>
      <c r="DQ3605" s="168"/>
      <c r="DR3605" s="168"/>
      <c r="DS3605" s="168"/>
      <c r="DT3605" s="168"/>
      <c r="DU3605" s="168"/>
      <c r="DV3605" s="168"/>
      <c r="DW3605" s="168"/>
      <c r="DX3605" s="168"/>
      <c r="DY3605" s="168"/>
      <c r="DZ3605" s="168"/>
      <c r="EA3605" s="168"/>
      <c r="EB3605" s="168"/>
      <c r="EC3605" s="168"/>
      <c r="ED3605" s="168"/>
      <c r="EE3605" s="168"/>
      <c r="EF3605" s="168"/>
      <c r="EG3605" s="168"/>
      <c r="EH3605" s="168"/>
      <c r="EI3605" s="168"/>
      <c r="EJ3605" s="168"/>
      <c r="EK3605" s="168"/>
      <c r="EL3605" s="168"/>
      <c r="EM3605" s="168"/>
      <c r="EN3605" s="168"/>
      <c r="EO3605" s="168"/>
      <c r="EP3605" s="168"/>
      <c r="EQ3605" s="168"/>
      <c r="ER3605" s="168"/>
      <c r="ES3605" s="168"/>
      <c r="ET3605" s="168"/>
      <c r="EU3605" s="168"/>
      <c r="EV3605" s="168"/>
      <c r="EW3605" s="168"/>
      <c r="EX3605" s="168"/>
      <c r="EY3605" s="168"/>
      <c r="EZ3605" s="168"/>
      <c r="FA3605" s="168"/>
      <c r="FB3605" s="168"/>
      <c r="FC3605" s="168"/>
      <c r="FD3605" s="168"/>
    </row>
    <row r="3606" spans="1:160" s="5" customFormat="1" ht="24.9" customHeight="1" x14ac:dyDescent="0.3">
      <c r="A3606" s="263"/>
      <c r="B3606" s="263"/>
      <c r="C3606" s="265"/>
      <c r="D3606" s="481"/>
      <c r="E3606" s="482"/>
      <c r="F3606" s="482"/>
      <c r="G3606" s="482"/>
      <c r="H3606" s="482"/>
      <c r="I3606" s="482"/>
      <c r="J3606" s="482"/>
      <c r="K3606" s="482"/>
      <c r="L3606" s="482"/>
      <c r="M3606" s="483"/>
      <c r="N3606" s="16"/>
      <c r="O3606" s="412"/>
      <c r="P3606" s="413"/>
      <c r="Q3606" s="8"/>
      <c r="R3606" s="8"/>
      <c r="S3606" s="8"/>
      <c r="T3606" s="9"/>
      <c r="U3606" s="17"/>
      <c r="V3606" s="33"/>
      <c r="W3606" s="57"/>
      <c r="X3606" s="86"/>
      <c r="Y3606" s="33"/>
      <c r="Z3606" s="36"/>
      <c r="AA3606" s="36"/>
      <c r="AD3606" s="33"/>
      <c r="AG3606" s="33"/>
      <c r="AH3606" s="43"/>
      <c r="AI3606" s="43"/>
      <c r="AJ3606" s="43"/>
      <c r="AK3606" s="43"/>
      <c r="AL3606" s="43"/>
      <c r="AM3606" s="43"/>
      <c r="AN3606" s="43"/>
      <c r="AO3606" s="43"/>
      <c r="AP3606" s="43"/>
      <c r="AQ3606" s="43"/>
      <c r="AR3606" s="43"/>
      <c r="AS3606" s="43"/>
      <c r="AT3606" s="43"/>
      <c r="AU3606" s="44"/>
      <c r="AV3606" s="33"/>
      <c r="AW3606" s="33"/>
      <c r="AX3606" s="33"/>
      <c r="AZ3606" s="141"/>
      <c r="BE3606" s="168"/>
      <c r="BF3606" s="168"/>
      <c r="BG3606" s="168"/>
      <c r="BH3606" s="168"/>
      <c r="BI3606" s="168"/>
      <c r="BJ3606" s="168"/>
      <c r="BK3606" s="168"/>
      <c r="BL3606" s="168"/>
      <c r="BM3606" s="168"/>
      <c r="DK3606" s="168"/>
      <c r="DL3606" s="168"/>
      <c r="DM3606" s="168"/>
      <c r="DN3606" s="168"/>
      <c r="DO3606" s="168"/>
      <c r="DP3606" s="168"/>
      <c r="DQ3606" s="168"/>
      <c r="DR3606" s="168"/>
      <c r="DS3606" s="168"/>
      <c r="DT3606" s="168"/>
      <c r="DU3606" s="168"/>
      <c r="DV3606" s="168"/>
      <c r="DW3606" s="168"/>
      <c r="DX3606" s="168"/>
      <c r="DY3606" s="168"/>
      <c r="DZ3606" s="168"/>
      <c r="EA3606" s="168"/>
      <c r="EB3606" s="168"/>
      <c r="EC3606" s="168"/>
      <c r="ED3606" s="168"/>
      <c r="EE3606" s="168"/>
      <c r="EF3606" s="168"/>
      <c r="EG3606" s="168"/>
      <c r="EH3606" s="168"/>
      <c r="EI3606" s="168"/>
      <c r="EJ3606" s="168"/>
      <c r="EK3606" s="168"/>
      <c r="EL3606" s="168"/>
      <c r="EM3606" s="168"/>
      <c r="EN3606" s="168"/>
      <c r="EO3606" s="168"/>
      <c r="EP3606" s="168"/>
      <c r="EQ3606" s="168"/>
      <c r="ER3606" s="168"/>
      <c r="ES3606" s="168"/>
      <c r="ET3606" s="168"/>
      <c r="EU3606" s="168"/>
      <c r="EV3606" s="168"/>
      <c r="EW3606" s="168"/>
      <c r="EX3606" s="168"/>
      <c r="EY3606" s="168"/>
      <c r="EZ3606" s="168"/>
      <c r="FA3606" s="168"/>
      <c r="FB3606" s="168"/>
      <c r="FC3606" s="168"/>
      <c r="FD3606" s="168"/>
    </row>
    <row r="3607" spans="1:160" s="5" customFormat="1" ht="24.9" customHeight="1" x14ac:dyDescent="0.3">
      <c r="A3607" s="263"/>
      <c r="B3607" s="263"/>
      <c r="C3607" s="265"/>
      <c r="D3607" s="481"/>
      <c r="E3607" s="482"/>
      <c r="F3607" s="482"/>
      <c r="G3607" s="482"/>
      <c r="H3607" s="482"/>
      <c r="I3607" s="482"/>
      <c r="J3607" s="482"/>
      <c r="K3607" s="482"/>
      <c r="L3607" s="482"/>
      <c r="M3607" s="483"/>
      <c r="N3607" s="16"/>
      <c r="O3607" s="412"/>
      <c r="P3607" s="413"/>
      <c r="Q3607" s="8"/>
      <c r="R3607" s="8"/>
      <c r="S3607" s="8"/>
      <c r="T3607" s="9"/>
      <c r="U3607" s="17"/>
      <c r="V3607" s="33"/>
      <c r="W3607" s="57"/>
      <c r="X3607" s="86"/>
      <c r="Y3607" s="33"/>
      <c r="Z3607" s="36"/>
      <c r="AA3607" s="36"/>
      <c r="AD3607" s="33"/>
      <c r="AG3607" s="33"/>
      <c r="AH3607" s="43"/>
      <c r="AI3607" s="43"/>
      <c r="AJ3607" s="43"/>
      <c r="AK3607" s="43"/>
      <c r="AL3607" s="43"/>
      <c r="AM3607" s="43"/>
      <c r="AN3607" s="43"/>
      <c r="AO3607" s="43"/>
      <c r="AP3607" s="43"/>
      <c r="AQ3607" s="43"/>
      <c r="AR3607" s="43"/>
      <c r="AS3607" s="43"/>
      <c r="AT3607" s="43"/>
      <c r="AU3607" s="44"/>
      <c r="AV3607" s="33"/>
      <c r="AW3607" s="33"/>
      <c r="AX3607" s="33"/>
      <c r="AZ3607" s="141"/>
      <c r="BE3607" s="168"/>
      <c r="BF3607" s="168"/>
      <c r="BG3607" s="168"/>
      <c r="BH3607" s="168"/>
      <c r="BI3607" s="168"/>
      <c r="BJ3607" s="168"/>
      <c r="BK3607" s="168"/>
      <c r="BL3607" s="168"/>
      <c r="BM3607" s="168"/>
      <c r="DK3607" s="168"/>
      <c r="DL3607" s="168"/>
      <c r="DM3607" s="168"/>
      <c r="DN3607" s="168"/>
      <c r="DO3607" s="168"/>
      <c r="DP3607" s="168"/>
      <c r="DQ3607" s="168"/>
      <c r="DR3607" s="168"/>
      <c r="DS3607" s="168"/>
      <c r="DT3607" s="168"/>
      <c r="DU3607" s="168"/>
      <c r="DV3607" s="168"/>
      <c r="DW3607" s="168"/>
      <c r="DX3607" s="168"/>
      <c r="DY3607" s="168"/>
      <c r="DZ3607" s="168"/>
      <c r="EA3607" s="168"/>
      <c r="EB3607" s="168"/>
      <c r="EC3607" s="168"/>
      <c r="ED3607" s="168"/>
      <c r="EE3607" s="168"/>
      <c r="EF3607" s="168"/>
      <c r="EG3607" s="168"/>
      <c r="EH3607" s="168"/>
      <c r="EI3607" s="168"/>
      <c r="EJ3607" s="168"/>
      <c r="EK3607" s="168"/>
      <c r="EL3607" s="168"/>
      <c r="EM3607" s="168"/>
      <c r="EN3607" s="168"/>
      <c r="EO3607" s="168"/>
      <c r="EP3607" s="168"/>
      <c r="EQ3607" s="168"/>
      <c r="ER3607" s="168"/>
      <c r="ES3607" s="168"/>
      <c r="ET3607" s="168"/>
      <c r="EU3607" s="168"/>
      <c r="EV3607" s="168"/>
      <c r="EW3607" s="168"/>
      <c r="EX3607" s="168"/>
      <c r="EY3607" s="168"/>
      <c r="EZ3607" s="168"/>
      <c r="FA3607" s="168"/>
      <c r="FB3607" s="168"/>
      <c r="FC3607" s="168"/>
      <c r="FD3607" s="168"/>
    </row>
    <row r="3608" spans="1:160" s="5" customFormat="1" ht="24.9" customHeight="1" x14ac:dyDescent="0.3">
      <c r="A3608" s="263"/>
      <c r="B3608" s="263"/>
      <c r="C3608" s="265"/>
      <c r="D3608" s="481"/>
      <c r="E3608" s="482"/>
      <c r="F3608" s="482"/>
      <c r="G3608" s="482"/>
      <c r="H3608" s="482"/>
      <c r="I3608" s="482"/>
      <c r="J3608" s="482"/>
      <c r="K3608" s="482"/>
      <c r="L3608" s="482"/>
      <c r="M3608" s="483"/>
      <c r="N3608" s="16"/>
      <c r="O3608" s="412"/>
      <c r="P3608" s="413"/>
      <c r="Q3608" s="8"/>
      <c r="R3608" s="8"/>
      <c r="S3608" s="8"/>
      <c r="T3608" s="9"/>
      <c r="U3608" s="17"/>
      <c r="V3608" s="33"/>
      <c r="W3608" s="57"/>
      <c r="X3608" s="86"/>
      <c r="Y3608" s="33"/>
      <c r="Z3608" s="36"/>
      <c r="AA3608" s="36"/>
      <c r="AD3608" s="33"/>
      <c r="AG3608" s="33"/>
      <c r="AH3608" s="43"/>
      <c r="AI3608" s="43"/>
      <c r="AJ3608" s="43"/>
      <c r="AK3608" s="43"/>
      <c r="AL3608" s="43"/>
      <c r="AM3608" s="43"/>
      <c r="AN3608" s="43"/>
      <c r="AO3608" s="43"/>
      <c r="AP3608" s="43"/>
      <c r="AQ3608" s="43"/>
      <c r="AR3608" s="43"/>
      <c r="AS3608" s="43"/>
      <c r="AT3608" s="43"/>
      <c r="AU3608" s="44"/>
      <c r="AV3608" s="33"/>
      <c r="AW3608" s="33"/>
      <c r="AX3608" s="33"/>
      <c r="AZ3608" s="141"/>
      <c r="BE3608" s="168"/>
      <c r="BF3608" s="168"/>
      <c r="BG3608" s="168"/>
      <c r="BH3608" s="168"/>
      <c r="BI3608" s="168"/>
      <c r="BJ3608" s="168"/>
      <c r="BK3608" s="168"/>
      <c r="BL3608" s="168"/>
      <c r="BM3608" s="168"/>
      <c r="DK3608" s="168"/>
      <c r="DL3608" s="168"/>
      <c r="DM3608" s="168"/>
      <c r="DN3608" s="168"/>
      <c r="DO3608" s="168"/>
      <c r="DP3608" s="168"/>
      <c r="DQ3608" s="168"/>
      <c r="DR3608" s="168"/>
      <c r="DS3608" s="168"/>
      <c r="DT3608" s="168"/>
      <c r="DU3608" s="168"/>
      <c r="DV3608" s="168"/>
      <c r="DW3608" s="168"/>
      <c r="DX3608" s="168"/>
      <c r="DY3608" s="168"/>
      <c r="DZ3608" s="168"/>
      <c r="EA3608" s="168"/>
      <c r="EB3608" s="168"/>
      <c r="EC3608" s="168"/>
      <c r="ED3608" s="168"/>
      <c r="EE3608" s="168"/>
      <c r="EF3608" s="168"/>
      <c r="EG3608" s="168"/>
      <c r="EH3608" s="168"/>
      <c r="EI3608" s="168"/>
      <c r="EJ3608" s="168"/>
      <c r="EK3608" s="168"/>
      <c r="EL3608" s="168"/>
      <c r="EM3608" s="168"/>
      <c r="EN3608" s="168"/>
      <c r="EO3608" s="168"/>
      <c r="EP3608" s="168"/>
      <c r="EQ3608" s="168"/>
      <c r="ER3608" s="168"/>
      <c r="ES3608" s="168"/>
      <c r="ET3608" s="168"/>
      <c r="EU3608" s="168"/>
      <c r="EV3608" s="168"/>
      <c r="EW3608" s="168"/>
      <c r="EX3608" s="168"/>
      <c r="EY3608" s="168"/>
      <c r="EZ3608" s="168"/>
      <c r="FA3608" s="168"/>
      <c r="FB3608" s="168"/>
      <c r="FC3608" s="168"/>
      <c r="FD3608" s="168"/>
    </row>
    <row r="3609" spans="1:160" s="5" customFormat="1" ht="24.9" customHeight="1" x14ac:dyDescent="0.3">
      <c r="A3609" s="263"/>
      <c r="B3609" s="263"/>
      <c r="C3609" s="265"/>
      <c r="D3609" s="481"/>
      <c r="E3609" s="482"/>
      <c r="F3609" s="482"/>
      <c r="G3609" s="482"/>
      <c r="H3609" s="482"/>
      <c r="I3609" s="482"/>
      <c r="J3609" s="482"/>
      <c r="K3609" s="482"/>
      <c r="L3609" s="482"/>
      <c r="M3609" s="483"/>
      <c r="N3609" s="16"/>
      <c r="O3609" s="412"/>
      <c r="P3609" s="413"/>
      <c r="Q3609" s="8"/>
      <c r="R3609" s="8"/>
      <c r="S3609" s="8"/>
      <c r="T3609" s="9"/>
      <c r="U3609" s="17"/>
      <c r="V3609" s="33"/>
      <c r="W3609" s="57"/>
      <c r="X3609" s="86"/>
      <c r="Y3609" s="33"/>
      <c r="Z3609" s="36"/>
      <c r="AA3609" s="36"/>
      <c r="AD3609" s="33"/>
      <c r="AG3609" s="33"/>
      <c r="AH3609" s="43"/>
      <c r="AI3609" s="43"/>
      <c r="AJ3609" s="43"/>
      <c r="AK3609" s="43"/>
      <c r="AL3609" s="43"/>
      <c r="AM3609" s="43"/>
      <c r="AN3609" s="43"/>
      <c r="AO3609" s="43"/>
      <c r="AP3609" s="43"/>
      <c r="AQ3609" s="43"/>
      <c r="AR3609" s="43"/>
      <c r="AS3609" s="43"/>
      <c r="AT3609" s="43"/>
      <c r="AU3609" s="44"/>
      <c r="AV3609" s="33"/>
      <c r="AW3609" s="33"/>
      <c r="AX3609" s="33"/>
      <c r="AZ3609" s="141"/>
      <c r="BE3609" s="168"/>
      <c r="BF3609" s="168"/>
      <c r="BG3609" s="168"/>
      <c r="BH3609" s="168"/>
      <c r="BI3609" s="168"/>
      <c r="BJ3609" s="168"/>
      <c r="BK3609" s="168"/>
      <c r="BL3609" s="168"/>
      <c r="BM3609" s="168"/>
      <c r="DK3609" s="168"/>
      <c r="DL3609" s="168"/>
      <c r="DM3609" s="168"/>
      <c r="DN3609" s="168"/>
      <c r="DO3609" s="168"/>
      <c r="DP3609" s="168"/>
      <c r="DQ3609" s="168"/>
      <c r="DR3609" s="168"/>
      <c r="DS3609" s="168"/>
      <c r="DT3609" s="168"/>
      <c r="DU3609" s="168"/>
      <c r="DV3609" s="168"/>
      <c r="DW3609" s="168"/>
      <c r="DX3609" s="168"/>
      <c r="DY3609" s="168"/>
      <c r="DZ3609" s="168"/>
      <c r="EA3609" s="168"/>
      <c r="EB3609" s="168"/>
      <c r="EC3609" s="168"/>
      <c r="ED3609" s="168"/>
      <c r="EE3609" s="168"/>
      <c r="EF3609" s="168"/>
      <c r="EG3609" s="168"/>
      <c r="EH3609" s="168"/>
      <c r="EI3609" s="168"/>
      <c r="EJ3609" s="168"/>
      <c r="EK3609" s="168"/>
      <c r="EL3609" s="168"/>
      <c r="EM3609" s="168"/>
      <c r="EN3609" s="168"/>
      <c r="EO3609" s="168"/>
      <c r="EP3609" s="168"/>
      <c r="EQ3609" s="168"/>
      <c r="ER3609" s="168"/>
      <c r="ES3609" s="168"/>
      <c r="ET3609" s="168"/>
      <c r="EU3609" s="168"/>
      <c r="EV3609" s="168"/>
      <c r="EW3609" s="168"/>
      <c r="EX3609" s="168"/>
      <c r="EY3609" s="168"/>
      <c r="EZ3609" s="168"/>
      <c r="FA3609" s="168"/>
      <c r="FB3609" s="168"/>
      <c r="FC3609" s="168"/>
      <c r="FD3609" s="168"/>
    </row>
    <row r="3610" spans="1:160" s="5" customFormat="1" ht="24.9" customHeight="1" x14ac:dyDescent="0.3">
      <c r="A3610" s="263"/>
      <c r="B3610" s="263"/>
      <c r="C3610" s="265"/>
      <c r="D3610" s="481"/>
      <c r="E3610" s="482"/>
      <c r="F3610" s="482"/>
      <c r="G3610" s="482"/>
      <c r="H3610" s="482"/>
      <c r="I3610" s="482"/>
      <c r="J3610" s="482"/>
      <c r="K3610" s="482"/>
      <c r="L3610" s="482"/>
      <c r="M3610" s="483"/>
      <c r="N3610" s="16"/>
      <c r="O3610" s="412"/>
      <c r="P3610" s="413"/>
      <c r="Q3610" s="8"/>
      <c r="R3610" s="8"/>
      <c r="S3610" s="8"/>
      <c r="T3610" s="9"/>
      <c r="U3610" s="17"/>
      <c r="V3610" s="33"/>
      <c r="W3610" s="57"/>
      <c r="X3610" s="86"/>
      <c r="Y3610" s="33"/>
      <c r="Z3610" s="36"/>
      <c r="AA3610" s="36"/>
      <c r="AD3610" s="33"/>
      <c r="AG3610" s="33"/>
      <c r="AH3610" s="43"/>
      <c r="AI3610" s="43"/>
      <c r="AJ3610" s="43"/>
      <c r="AK3610" s="43"/>
      <c r="AL3610" s="43"/>
      <c r="AM3610" s="43"/>
      <c r="AN3610" s="43"/>
      <c r="AO3610" s="43"/>
      <c r="AP3610" s="43"/>
      <c r="AQ3610" s="43"/>
      <c r="AR3610" s="43"/>
      <c r="AS3610" s="43"/>
      <c r="AT3610" s="43"/>
      <c r="AU3610" s="44"/>
      <c r="AV3610" s="33"/>
      <c r="AW3610" s="33"/>
      <c r="AX3610" s="33"/>
      <c r="AZ3610" s="141"/>
      <c r="BE3610" s="168"/>
      <c r="BF3610" s="168"/>
      <c r="BG3610" s="168"/>
      <c r="BH3610" s="168"/>
      <c r="BI3610" s="168"/>
      <c r="BJ3610" s="168"/>
      <c r="BK3610" s="168"/>
      <c r="BL3610" s="168"/>
      <c r="BM3610" s="168"/>
      <c r="DK3610" s="168"/>
      <c r="DL3610" s="168"/>
      <c r="DM3610" s="168"/>
      <c r="DN3610" s="168"/>
      <c r="DO3610" s="168"/>
      <c r="DP3610" s="168"/>
      <c r="DQ3610" s="168"/>
      <c r="DR3610" s="168"/>
      <c r="DS3610" s="168"/>
      <c r="DT3610" s="168"/>
      <c r="DU3610" s="168"/>
      <c r="DV3610" s="168"/>
      <c r="DW3610" s="168"/>
      <c r="DX3610" s="168"/>
      <c r="DY3610" s="168"/>
      <c r="DZ3610" s="168"/>
      <c r="EA3610" s="168"/>
      <c r="EB3610" s="168"/>
      <c r="EC3610" s="168"/>
      <c r="ED3610" s="168"/>
      <c r="EE3610" s="168"/>
      <c r="EF3610" s="168"/>
      <c r="EG3610" s="168"/>
      <c r="EH3610" s="168"/>
      <c r="EI3610" s="168"/>
      <c r="EJ3610" s="168"/>
      <c r="EK3610" s="168"/>
      <c r="EL3610" s="168"/>
      <c r="EM3610" s="168"/>
      <c r="EN3610" s="168"/>
      <c r="EO3610" s="168"/>
      <c r="EP3610" s="168"/>
      <c r="EQ3610" s="168"/>
      <c r="ER3610" s="168"/>
      <c r="ES3610" s="168"/>
      <c r="ET3610" s="168"/>
      <c r="EU3610" s="168"/>
      <c r="EV3610" s="168"/>
      <c r="EW3610" s="168"/>
      <c r="EX3610" s="168"/>
      <c r="EY3610" s="168"/>
      <c r="EZ3610" s="168"/>
      <c r="FA3610" s="168"/>
      <c r="FB3610" s="168"/>
      <c r="FC3610" s="168"/>
      <c r="FD3610" s="168"/>
    </row>
    <row r="3611" spans="1:160" s="5" customFormat="1" ht="24.9" customHeight="1" x14ac:dyDescent="0.3">
      <c r="A3611" s="263"/>
      <c r="B3611" s="263"/>
      <c r="C3611" s="265"/>
      <c r="D3611" s="481"/>
      <c r="E3611" s="482"/>
      <c r="F3611" s="482"/>
      <c r="G3611" s="482"/>
      <c r="H3611" s="482"/>
      <c r="I3611" s="482"/>
      <c r="J3611" s="482"/>
      <c r="K3611" s="482"/>
      <c r="L3611" s="482"/>
      <c r="M3611" s="483"/>
      <c r="N3611" s="16"/>
      <c r="O3611" s="412"/>
      <c r="P3611" s="413"/>
      <c r="Q3611" s="8"/>
      <c r="R3611" s="8"/>
      <c r="S3611" s="8"/>
      <c r="T3611" s="9"/>
      <c r="U3611" s="17"/>
      <c r="V3611" s="33"/>
      <c r="W3611" s="57"/>
      <c r="X3611" s="86"/>
      <c r="Y3611" s="33"/>
      <c r="Z3611" s="36"/>
      <c r="AA3611" s="36"/>
      <c r="AD3611" s="33"/>
      <c r="AG3611" s="33"/>
      <c r="AH3611" s="43"/>
      <c r="AI3611" s="43"/>
      <c r="AJ3611" s="43"/>
      <c r="AK3611" s="43"/>
      <c r="AL3611" s="43"/>
      <c r="AM3611" s="43"/>
      <c r="AN3611" s="43"/>
      <c r="AO3611" s="43"/>
      <c r="AP3611" s="43"/>
      <c r="AQ3611" s="43"/>
      <c r="AR3611" s="43"/>
      <c r="AS3611" s="43"/>
      <c r="AT3611" s="43"/>
      <c r="AU3611" s="44"/>
      <c r="AV3611" s="33"/>
      <c r="AW3611" s="33"/>
      <c r="AX3611" s="33"/>
      <c r="AZ3611" s="141"/>
      <c r="BE3611" s="168"/>
      <c r="BF3611" s="168"/>
      <c r="BG3611" s="168"/>
      <c r="BH3611" s="168"/>
      <c r="BI3611" s="168"/>
      <c r="BJ3611" s="168"/>
      <c r="BK3611" s="168"/>
      <c r="BL3611" s="168"/>
      <c r="BM3611" s="168"/>
      <c r="DK3611" s="168"/>
      <c r="DL3611" s="168"/>
      <c r="DM3611" s="168"/>
      <c r="DN3611" s="168"/>
      <c r="DO3611" s="168"/>
      <c r="DP3611" s="168"/>
      <c r="DQ3611" s="168"/>
      <c r="DR3611" s="168"/>
      <c r="DS3611" s="168"/>
      <c r="DT3611" s="168"/>
      <c r="DU3611" s="168"/>
      <c r="DV3611" s="168"/>
      <c r="DW3611" s="168"/>
      <c r="DX3611" s="168"/>
      <c r="DY3611" s="168"/>
      <c r="DZ3611" s="168"/>
      <c r="EA3611" s="168"/>
      <c r="EB3611" s="168"/>
      <c r="EC3611" s="168"/>
      <c r="ED3611" s="168"/>
      <c r="EE3611" s="168"/>
      <c r="EF3611" s="168"/>
      <c r="EG3611" s="168"/>
      <c r="EH3611" s="168"/>
      <c r="EI3611" s="168"/>
      <c r="EJ3611" s="168"/>
      <c r="EK3611" s="168"/>
      <c r="EL3611" s="168"/>
      <c r="EM3611" s="168"/>
      <c r="EN3611" s="168"/>
      <c r="EO3611" s="168"/>
      <c r="EP3611" s="168"/>
      <c r="EQ3611" s="168"/>
      <c r="ER3611" s="168"/>
      <c r="ES3611" s="168"/>
      <c r="ET3611" s="168"/>
      <c r="EU3611" s="168"/>
      <c r="EV3611" s="168"/>
      <c r="EW3611" s="168"/>
      <c r="EX3611" s="168"/>
      <c r="EY3611" s="168"/>
      <c r="EZ3611" s="168"/>
      <c r="FA3611" s="168"/>
      <c r="FB3611" s="168"/>
      <c r="FC3611" s="168"/>
      <c r="FD3611" s="168"/>
    </row>
    <row r="3612" spans="1:160" s="5" customFormat="1" ht="24.9" customHeight="1" x14ac:dyDescent="0.3">
      <c r="A3612" s="263"/>
      <c r="B3612" s="263"/>
      <c r="C3612" s="265"/>
      <c r="D3612" s="481"/>
      <c r="E3612" s="482"/>
      <c r="F3612" s="482"/>
      <c r="G3612" s="482"/>
      <c r="H3612" s="482"/>
      <c r="I3612" s="482"/>
      <c r="J3612" s="482"/>
      <c r="K3612" s="482"/>
      <c r="L3612" s="482"/>
      <c r="M3612" s="483"/>
      <c r="N3612" s="16"/>
      <c r="O3612" s="412"/>
      <c r="P3612" s="413"/>
      <c r="Q3612" s="8"/>
      <c r="R3612" s="8"/>
      <c r="S3612" s="8"/>
      <c r="T3612" s="9"/>
      <c r="U3612" s="17"/>
      <c r="V3612" s="33"/>
      <c r="W3612" s="57"/>
      <c r="X3612" s="86"/>
      <c r="Y3612" s="33"/>
      <c r="Z3612" s="36"/>
      <c r="AA3612" s="36"/>
      <c r="AD3612" s="33"/>
      <c r="AG3612" s="33"/>
      <c r="AH3612" s="43"/>
      <c r="AI3612" s="43"/>
      <c r="AJ3612" s="43"/>
      <c r="AK3612" s="43"/>
      <c r="AL3612" s="43"/>
      <c r="AM3612" s="43"/>
      <c r="AN3612" s="43"/>
      <c r="AO3612" s="43"/>
      <c r="AP3612" s="43"/>
      <c r="AQ3612" s="43"/>
      <c r="AR3612" s="43"/>
      <c r="AS3612" s="43"/>
      <c r="AT3612" s="43"/>
      <c r="AU3612" s="44"/>
      <c r="AV3612" s="33"/>
      <c r="AW3612" s="33"/>
      <c r="AX3612" s="33"/>
      <c r="AZ3612" s="141"/>
      <c r="BE3612" s="168"/>
      <c r="BF3612" s="168"/>
      <c r="BG3612" s="168"/>
      <c r="BH3612" s="168"/>
      <c r="BI3612" s="168"/>
      <c r="BJ3612" s="168"/>
      <c r="BK3612" s="168"/>
      <c r="BL3612" s="168"/>
      <c r="BM3612" s="168"/>
      <c r="DK3612" s="168"/>
      <c r="DL3612" s="168"/>
      <c r="DM3612" s="168"/>
      <c r="DN3612" s="168"/>
      <c r="DO3612" s="168"/>
      <c r="DP3612" s="168"/>
      <c r="DQ3612" s="168"/>
      <c r="DR3612" s="168"/>
      <c r="DS3612" s="168"/>
      <c r="DT3612" s="168"/>
      <c r="DU3612" s="168"/>
      <c r="DV3612" s="168"/>
      <c r="DW3612" s="168"/>
      <c r="DX3612" s="168"/>
      <c r="DY3612" s="168"/>
      <c r="DZ3612" s="168"/>
      <c r="EA3612" s="168"/>
      <c r="EB3612" s="168"/>
      <c r="EC3612" s="168"/>
      <c r="ED3612" s="168"/>
      <c r="EE3612" s="168"/>
      <c r="EF3612" s="168"/>
      <c r="EG3612" s="168"/>
      <c r="EH3612" s="168"/>
      <c r="EI3612" s="168"/>
      <c r="EJ3612" s="168"/>
      <c r="EK3612" s="168"/>
      <c r="EL3612" s="168"/>
      <c r="EM3612" s="168"/>
      <c r="EN3612" s="168"/>
      <c r="EO3612" s="168"/>
      <c r="EP3612" s="168"/>
      <c r="EQ3612" s="168"/>
      <c r="ER3612" s="168"/>
      <c r="ES3612" s="168"/>
      <c r="ET3612" s="168"/>
      <c r="EU3612" s="168"/>
      <c r="EV3612" s="168"/>
      <c r="EW3612" s="168"/>
      <c r="EX3612" s="168"/>
      <c r="EY3612" s="168"/>
      <c r="EZ3612" s="168"/>
      <c r="FA3612" s="168"/>
      <c r="FB3612" s="168"/>
      <c r="FC3612" s="168"/>
      <c r="FD3612" s="168"/>
    </row>
    <row r="3613" spans="1:160" s="5" customFormat="1" ht="24.9" customHeight="1" x14ac:dyDescent="0.3">
      <c r="A3613" s="263"/>
      <c r="B3613" s="263"/>
      <c r="C3613" s="265"/>
      <c r="D3613" s="481"/>
      <c r="E3613" s="482"/>
      <c r="F3613" s="482"/>
      <c r="G3613" s="482"/>
      <c r="H3613" s="482"/>
      <c r="I3613" s="482"/>
      <c r="J3613" s="482"/>
      <c r="K3613" s="482"/>
      <c r="L3613" s="482"/>
      <c r="M3613" s="483"/>
      <c r="N3613" s="16"/>
      <c r="O3613" s="412"/>
      <c r="P3613" s="413"/>
      <c r="Q3613" s="8"/>
      <c r="R3613" s="8"/>
      <c r="S3613" s="8"/>
      <c r="T3613" s="9"/>
      <c r="U3613" s="17"/>
      <c r="V3613" s="33"/>
      <c r="W3613" s="57"/>
      <c r="X3613" s="86"/>
      <c r="Y3613" s="33"/>
      <c r="Z3613" s="36"/>
      <c r="AA3613" s="36"/>
      <c r="AD3613" s="33"/>
      <c r="AG3613" s="33"/>
      <c r="AH3613" s="43"/>
      <c r="AI3613" s="43"/>
      <c r="AJ3613" s="43"/>
      <c r="AK3613" s="43"/>
      <c r="AL3613" s="43"/>
      <c r="AM3613" s="43"/>
      <c r="AN3613" s="43"/>
      <c r="AO3613" s="43"/>
      <c r="AP3613" s="43"/>
      <c r="AQ3613" s="43"/>
      <c r="AR3613" s="43"/>
      <c r="AS3613" s="43"/>
      <c r="AT3613" s="43"/>
      <c r="AU3613" s="44"/>
      <c r="AV3613" s="33"/>
      <c r="AW3613" s="33"/>
      <c r="AX3613" s="33"/>
      <c r="AZ3613" s="141"/>
      <c r="BE3613" s="168"/>
      <c r="BF3613" s="168"/>
      <c r="BG3613" s="168"/>
      <c r="BH3613" s="168"/>
      <c r="BI3613" s="168"/>
      <c r="BJ3613" s="168"/>
      <c r="BK3613" s="168"/>
      <c r="BL3613" s="168"/>
      <c r="BM3613" s="168"/>
      <c r="DK3613" s="168"/>
      <c r="DL3613" s="168"/>
      <c r="DM3613" s="168"/>
      <c r="DN3613" s="168"/>
      <c r="DO3613" s="168"/>
      <c r="DP3613" s="168"/>
      <c r="DQ3613" s="168"/>
      <c r="DR3613" s="168"/>
      <c r="DS3613" s="168"/>
      <c r="DT3613" s="168"/>
      <c r="DU3613" s="168"/>
      <c r="DV3613" s="168"/>
      <c r="DW3613" s="168"/>
      <c r="DX3613" s="168"/>
      <c r="DY3613" s="168"/>
      <c r="DZ3613" s="168"/>
      <c r="EA3613" s="168"/>
      <c r="EB3613" s="168"/>
      <c r="EC3613" s="168"/>
      <c r="ED3613" s="168"/>
      <c r="EE3613" s="168"/>
      <c r="EF3613" s="168"/>
      <c r="EG3613" s="168"/>
      <c r="EH3613" s="168"/>
      <c r="EI3613" s="168"/>
      <c r="EJ3613" s="168"/>
      <c r="EK3613" s="168"/>
      <c r="EL3613" s="168"/>
      <c r="EM3613" s="168"/>
      <c r="EN3613" s="168"/>
      <c r="EO3613" s="168"/>
      <c r="EP3613" s="168"/>
      <c r="EQ3613" s="168"/>
      <c r="ER3613" s="168"/>
      <c r="ES3613" s="168"/>
      <c r="ET3613" s="168"/>
      <c r="EU3613" s="168"/>
      <c r="EV3613" s="168"/>
      <c r="EW3613" s="168"/>
      <c r="EX3613" s="168"/>
      <c r="EY3613" s="168"/>
      <c r="EZ3613" s="168"/>
      <c r="FA3613" s="168"/>
      <c r="FB3613" s="168"/>
      <c r="FC3613" s="168"/>
      <c r="FD3613" s="168"/>
    </row>
    <row r="3614" spans="1:160" s="5" customFormat="1" ht="24.9" customHeight="1" thickBot="1" x14ac:dyDescent="0.35">
      <c r="A3614" s="263"/>
      <c r="B3614" s="263"/>
      <c r="C3614" s="265"/>
      <c r="D3614" s="481"/>
      <c r="E3614" s="482"/>
      <c r="F3614" s="482"/>
      <c r="G3614" s="482"/>
      <c r="H3614" s="482"/>
      <c r="I3614" s="482"/>
      <c r="J3614" s="482"/>
      <c r="K3614" s="482"/>
      <c r="L3614" s="482"/>
      <c r="M3614" s="483"/>
      <c r="N3614" s="414" t="s">
        <v>16</v>
      </c>
      <c r="O3614" s="415"/>
      <c r="P3614" s="415"/>
      <c r="Q3614" s="415"/>
      <c r="R3614" s="415"/>
      <c r="S3614" s="415"/>
      <c r="T3614" s="415"/>
      <c r="U3614" s="18">
        <f>SUM(U3594:U3613)</f>
        <v>0</v>
      </c>
      <c r="V3614" s="33"/>
      <c r="W3614" s="57"/>
      <c r="X3614" s="86"/>
      <c r="Y3614" s="33"/>
      <c r="Z3614" s="36"/>
      <c r="AA3614" s="36"/>
      <c r="AD3614" s="33"/>
      <c r="AG3614" s="33"/>
      <c r="AH3614" s="43"/>
      <c r="AI3614" s="43"/>
      <c r="AJ3614" s="43"/>
      <c r="AK3614" s="43"/>
      <c r="AL3614" s="43"/>
      <c r="AM3614" s="43"/>
      <c r="AN3614" s="43"/>
      <c r="AO3614" s="43"/>
      <c r="AP3614" s="43"/>
      <c r="AQ3614" s="43"/>
      <c r="AR3614" s="43"/>
      <c r="AS3614" s="43"/>
      <c r="AT3614" s="43"/>
      <c r="AU3614" s="44"/>
      <c r="AV3614" s="33"/>
      <c r="AW3614" s="33"/>
      <c r="AX3614" s="33"/>
      <c r="AZ3614" s="141"/>
      <c r="BE3614" s="168"/>
      <c r="BF3614" s="168"/>
      <c r="BG3614" s="168"/>
      <c r="BH3614" s="168"/>
      <c r="BI3614" s="168"/>
      <c r="BJ3614" s="168"/>
      <c r="BK3614" s="168"/>
      <c r="BL3614" s="168"/>
      <c r="BM3614" s="168"/>
      <c r="DK3614" s="168"/>
      <c r="DL3614" s="168"/>
      <c r="DM3614" s="168"/>
      <c r="DN3614" s="168"/>
      <c r="DO3614" s="168"/>
      <c r="DP3614" s="168"/>
      <c r="DQ3614" s="168"/>
      <c r="DR3614" s="168"/>
      <c r="DS3614" s="168"/>
      <c r="DT3614" s="168"/>
      <c r="DU3614" s="168"/>
      <c r="DV3614" s="168"/>
      <c r="DW3614" s="168"/>
      <c r="DX3614" s="168"/>
      <c r="DY3614" s="168"/>
      <c r="DZ3614" s="168"/>
      <c r="EA3614" s="168"/>
      <c r="EB3614" s="168"/>
      <c r="EC3614" s="168"/>
      <c r="ED3614" s="168"/>
      <c r="EE3614" s="168"/>
      <c r="EF3614" s="168"/>
      <c r="EG3614" s="168"/>
      <c r="EH3614" s="168"/>
      <c r="EI3614" s="168"/>
      <c r="EJ3614" s="168"/>
      <c r="EK3614" s="168"/>
      <c r="EL3614" s="168"/>
      <c r="EM3614" s="168"/>
      <c r="EN3614" s="168"/>
      <c r="EO3614" s="168"/>
      <c r="EP3614" s="168"/>
      <c r="EQ3614" s="168"/>
      <c r="ER3614" s="168"/>
      <c r="ES3614" s="168"/>
      <c r="ET3614" s="168"/>
      <c r="EU3614" s="168"/>
      <c r="EV3614" s="168"/>
      <c r="EW3614" s="168"/>
      <c r="EX3614" s="168"/>
      <c r="EY3614" s="168"/>
      <c r="EZ3614" s="168"/>
      <c r="FA3614" s="168"/>
      <c r="FB3614" s="168"/>
      <c r="FC3614" s="168"/>
      <c r="FD3614" s="168"/>
    </row>
    <row r="3615" spans="1:160" s="5" customFormat="1" ht="14.4" customHeight="1" x14ac:dyDescent="0.3">
      <c r="A3615" s="263"/>
      <c r="B3615" s="263"/>
      <c r="C3615" s="265"/>
      <c r="D3615" s="481"/>
      <c r="E3615" s="482"/>
      <c r="F3615" s="482"/>
      <c r="G3615" s="482"/>
      <c r="H3615" s="482"/>
      <c r="I3615" s="482"/>
      <c r="J3615" s="482"/>
      <c r="K3615" s="482"/>
      <c r="L3615" s="482"/>
      <c r="M3615" s="483"/>
      <c r="N3615" s="416" t="s">
        <v>17</v>
      </c>
      <c r="O3615" s="417"/>
      <c r="P3615" s="417"/>
      <c r="Q3615" s="417"/>
      <c r="R3615" s="417"/>
      <c r="S3615" s="417"/>
      <c r="T3615" s="417"/>
      <c r="U3615" s="418"/>
      <c r="V3615" s="87"/>
      <c r="W3615" s="57"/>
      <c r="X3615" s="86"/>
      <c r="Y3615" s="33"/>
      <c r="Z3615" s="36"/>
      <c r="AA3615" s="36"/>
      <c r="AD3615" s="33"/>
      <c r="AG3615" s="33"/>
      <c r="AH3615" s="43"/>
      <c r="AI3615" s="43"/>
      <c r="AJ3615" s="43"/>
      <c r="AK3615" s="43"/>
      <c r="AL3615" s="43"/>
      <c r="AM3615" s="43"/>
      <c r="AN3615" s="43"/>
      <c r="AO3615" s="43"/>
      <c r="AP3615" s="43"/>
      <c r="AQ3615" s="43"/>
      <c r="AR3615" s="43"/>
      <c r="AS3615" s="43"/>
      <c r="AT3615" s="43"/>
      <c r="AU3615" s="44"/>
      <c r="AV3615" s="33"/>
      <c r="AW3615" s="33"/>
      <c r="AX3615" s="33"/>
      <c r="AZ3615" s="141"/>
      <c r="BE3615" s="168"/>
      <c r="BF3615" s="168"/>
      <c r="BG3615" s="168"/>
      <c r="BH3615" s="168"/>
      <c r="BI3615" s="168"/>
      <c r="BJ3615" s="168"/>
      <c r="BK3615" s="168"/>
      <c r="BL3615" s="168"/>
      <c r="BM3615" s="168"/>
      <c r="DK3615" s="168"/>
      <c r="DL3615" s="168"/>
      <c r="DM3615" s="168"/>
      <c r="DN3615" s="168"/>
      <c r="DO3615" s="168"/>
      <c r="DP3615" s="168"/>
      <c r="DQ3615" s="168"/>
      <c r="DR3615" s="168"/>
      <c r="DS3615" s="168"/>
      <c r="DT3615" s="168"/>
      <c r="DU3615" s="168"/>
      <c r="DV3615" s="168"/>
      <c r="DW3615" s="168"/>
      <c r="DX3615" s="168"/>
      <c r="DY3615" s="168"/>
      <c r="DZ3615" s="168"/>
      <c r="EA3615" s="168"/>
      <c r="EB3615" s="168"/>
      <c r="EC3615" s="168"/>
      <c r="ED3615" s="168"/>
      <c r="EE3615" s="168"/>
      <c r="EF3615" s="168"/>
      <c r="EG3615" s="168"/>
      <c r="EH3615" s="168"/>
      <c r="EI3615" s="168"/>
      <c r="EJ3615" s="168"/>
      <c r="EK3615" s="168"/>
      <c r="EL3615" s="168"/>
      <c r="EM3615" s="168"/>
      <c r="EN3615" s="168"/>
      <c r="EO3615" s="168"/>
      <c r="EP3615" s="168"/>
      <c r="EQ3615" s="168"/>
      <c r="ER3615" s="168"/>
      <c r="ES3615" s="168"/>
      <c r="ET3615" s="168"/>
      <c r="EU3615" s="168"/>
      <c r="EV3615" s="168"/>
      <c r="EW3615" s="168"/>
      <c r="EX3615" s="168"/>
      <c r="EY3615" s="168"/>
      <c r="EZ3615" s="168"/>
      <c r="FA3615" s="168"/>
      <c r="FB3615" s="168"/>
      <c r="FC3615" s="168"/>
      <c r="FD3615" s="168"/>
    </row>
    <row r="3616" spans="1:160" s="5" customFormat="1" x14ac:dyDescent="0.3">
      <c r="A3616" s="263"/>
      <c r="B3616" s="263"/>
      <c r="C3616" s="265"/>
      <c r="D3616" s="481"/>
      <c r="E3616" s="482"/>
      <c r="F3616" s="482"/>
      <c r="G3616" s="482"/>
      <c r="H3616" s="482"/>
      <c r="I3616" s="482"/>
      <c r="J3616" s="482"/>
      <c r="K3616" s="482"/>
      <c r="L3616" s="482"/>
      <c r="M3616" s="483"/>
      <c r="N3616" s="419"/>
      <c r="O3616" s="420"/>
      <c r="P3616" s="420"/>
      <c r="Q3616" s="420"/>
      <c r="R3616" s="420"/>
      <c r="S3616" s="420"/>
      <c r="T3616" s="420"/>
      <c r="U3616" s="421"/>
      <c r="V3616" s="33"/>
      <c r="W3616" s="57"/>
      <c r="X3616" s="86"/>
      <c r="Y3616" s="33"/>
      <c r="Z3616" s="36"/>
      <c r="AA3616" s="36"/>
      <c r="AD3616" s="33"/>
      <c r="AG3616" s="33"/>
      <c r="AH3616" s="43"/>
      <c r="AI3616" s="43"/>
      <c r="AJ3616" s="43"/>
      <c r="AK3616" s="43"/>
      <c r="AL3616" s="43"/>
      <c r="AM3616" s="43"/>
      <c r="AN3616" s="43"/>
      <c r="AO3616" s="43"/>
      <c r="AP3616" s="43"/>
      <c r="AQ3616" s="43"/>
      <c r="AR3616" s="43"/>
      <c r="AS3616" s="43"/>
      <c r="AT3616" s="43"/>
      <c r="AU3616" s="44"/>
      <c r="AV3616" s="33"/>
      <c r="AW3616" s="33"/>
      <c r="AX3616" s="33"/>
      <c r="AZ3616" s="141"/>
      <c r="BE3616" s="168"/>
      <c r="BF3616" s="168"/>
      <c r="BG3616" s="168"/>
      <c r="BH3616" s="168"/>
      <c r="BI3616" s="168"/>
      <c r="BJ3616" s="168"/>
      <c r="BK3616" s="168"/>
      <c r="BL3616" s="168"/>
      <c r="BM3616" s="168"/>
      <c r="DK3616" s="168"/>
      <c r="DL3616" s="168"/>
      <c r="DM3616" s="168"/>
      <c r="DN3616" s="168"/>
      <c r="DO3616" s="168"/>
      <c r="DP3616" s="168"/>
      <c r="DQ3616" s="168"/>
      <c r="DR3616" s="168"/>
      <c r="DS3616" s="168"/>
      <c r="DT3616" s="168"/>
      <c r="DU3616" s="168"/>
      <c r="DV3616" s="168"/>
      <c r="DW3616" s="168"/>
      <c r="DX3616" s="168"/>
      <c r="DY3616" s="168"/>
      <c r="DZ3616" s="168"/>
      <c r="EA3616" s="168"/>
      <c r="EB3616" s="168"/>
      <c r="EC3616" s="168"/>
      <c r="ED3616" s="168"/>
      <c r="EE3616" s="168"/>
      <c r="EF3616" s="168"/>
      <c r="EG3616" s="168"/>
      <c r="EH3616" s="168"/>
      <c r="EI3616" s="168"/>
      <c r="EJ3616" s="168"/>
      <c r="EK3616" s="168"/>
      <c r="EL3616" s="168"/>
      <c r="EM3616" s="168"/>
      <c r="EN3616" s="168"/>
      <c r="EO3616" s="168"/>
      <c r="EP3616" s="168"/>
      <c r="EQ3616" s="168"/>
      <c r="ER3616" s="168"/>
      <c r="ES3616" s="168"/>
      <c r="ET3616" s="168"/>
      <c r="EU3616" s="168"/>
      <c r="EV3616" s="168"/>
      <c r="EW3616" s="168"/>
      <c r="EX3616" s="168"/>
      <c r="EY3616" s="168"/>
      <c r="EZ3616" s="168"/>
      <c r="FA3616" s="168"/>
      <c r="FB3616" s="168"/>
      <c r="FC3616" s="168"/>
      <c r="FD3616" s="168"/>
    </row>
    <row r="3617" spans="1:160" s="5" customFormat="1" x14ac:dyDescent="0.3">
      <c r="A3617" s="263"/>
      <c r="B3617" s="263"/>
      <c r="C3617" s="265"/>
      <c r="D3617" s="481"/>
      <c r="E3617" s="482"/>
      <c r="F3617" s="482"/>
      <c r="G3617" s="482"/>
      <c r="H3617" s="482"/>
      <c r="I3617" s="482"/>
      <c r="J3617" s="482"/>
      <c r="K3617" s="482"/>
      <c r="L3617" s="482"/>
      <c r="M3617" s="483"/>
      <c r="N3617" s="419"/>
      <c r="O3617" s="420"/>
      <c r="P3617" s="420"/>
      <c r="Q3617" s="420"/>
      <c r="R3617" s="420"/>
      <c r="S3617" s="420"/>
      <c r="T3617" s="420"/>
      <c r="U3617" s="421"/>
      <c r="V3617" s="33"/>
      <c r="W3617" s="57"/>
      <c r="X3617" s="86"/>
      <c r="Y3617" s="33"/>
      <c r="Z3617" s="36"/>
      <c r="AA3617" s="36"/>
      <c r="AD3617" s="33"/>
      <c r="AG3617" s="33"/>
      <c r="AH3617" s="43"/>
      <c r="AI3617" s="43"/>
      <c r="AJ3617" s="43"/>
      <c r="AK3617" s="43"/>
      <c r="AL3617" s="43"/>
      <c r="AM3617" s="43"/>
      <c r="AN3617" s="43"/>
      <c r="AO3617" s="43"/>
      <c r="AP3617" s="43"/>
      <c r="AQ3617" s="43"/>
      <c r="AR3617" s="43"/>
      <c r="AS3617" s="43"/>
      <c r="AT3617" s="43"/>
      <c r="AU3617" s="44"/>
      <c r="AV3617" s="33"/>
      <c r="AW3617" s="33"/>
      <c r="AX3617" s="33"/>
      <c r="AZ3617" s="141"/>
      <c r="BE3617" s="168"/>
      <c r="BF3617" s="168"/>
      <c r="BG3617" s="168"/>
      <c r="BH3617" s="168"/>
      <c r="BI3617" s="168"/>
      <c r="BJ3617" s="168"/>
      <c r="BK3617" s="168"/>
      <c r="BL3617" s="168"/>
      <c r="BM3617" s="168"/>
      <c r="DK3617" s="168"/>
      <c r="DL3617" s="168"/>
      <c r="DM3617" s="168"/>
      <c r="DN3617" s="168"/>
      <c r="DO3617" s="168"/>
      <c r="DP3617" s="168"/>
      <c r="DQ3617" s="168"/>
      <c r="DR3617" s="168"/>
      <c r="DS3617" s="168"/>
      <c r="DT3617" s="168"/>
      <c r="DU3617" s="168"/>
      <c r="DV3617" s="168"/>
      <c r="DW3617" s="168"/>
      <c r="DX3617" s="168"/>
      <c r="DY3617" s="168"/>
      <c r="DZ3617" s="168"/>
      <c r="EA3617" s="168"/>
      <c r="EB3617" s="168"/>
      <c r="EC3617" s="168"/>
      <c r="ED3617" s="168"/>
      <c r="EE3617" s="168"/>
      <c r="EF3617" s="168"/>
      <c r="EG3617" s="168"/>
      <c r="EH3617" s="168"/>
      <c r="EI3617" s="168"/>
      <c r="EJ3617" s="168"/>
      <c r="EK3617" s="168"/>
      <c r="EL3617" s="168"/>
      <c r="EM3617" s="168"/>
      <c r="EN3617" s="168"/>
      <c r="EO3617" s="168"/>
      <c r="EP3617" s="168"/>
      <c r="EQ3617" s="168"/>
      <c r="ER3617" s="168"/>
      <c r="ES3617" s="168"/>
      <c r="ET3617" s="168"/>
      <c r="EU3617" s="168"/>
      <c r="EV3617" s="168"/>
      <c r="EW3617" s="168"/>
      <c r="EX3617" s="168"/>
      <c r="EY3617" s="168"/>
      <c r="EZ3617" s="168"/>
      <c r="FA3617" s="168"/>
      <c r="FB3617" s="168"/>
      <c r="FC3617" s="168"/>
      <c r="FD3617" s="168"/>
    </row>
    <row r="3618" spans="1:160" s="5" customFormat="1" ht="14.4" thickBot="1" x14ac:dyDescent="0.35">
      <c r="A3618" s="263"/>
      <c r="B3618" s="263"/>
      <c r="C3618" s="265"/>
      <c r="D3618" s="425"/>
      <c r="E3618" s="426"/>
      <c r="F3618" s="426"/>
      <c r="G3618" s="426"/>
      <c r="H3618" s="426"/>
      <c r="I3618" s="426"/>
      <c r="J3618" s="426"/>
      <c r="K3618" s="426"/>
      <c r="L3618" s="426"/>
      <c r="M3618" s="427"/>
      <c r="N3618" s="422"/>
      <c r="O3618" s="423"/>
      <c r="P3618" s="423"/>
      <c r="Q3618" s="423"/>
      <c r="R3618" s="423"/>
      <c r="S3618" s="423"/>
      <c r="T3618" s="423"/>
      <c r="U3618" s="424"/>
      <c r="V3618" s="33"/>
      <c r="W3618" s="57"/>
      <c r="X3618" s="86"/>
      <c r="Y3618" s="33"/>
      <c r="Z3618" s="36"/>
      <c r="AA3618" s="36"/>
      <c r="AD3618" s="33"/>
      <c r="AG3618" s="33"/>
      <c r="AH3618" s="43"/>
      <c r="AI3618" s="43"/>
      <c r="AJ3618" s="43"/>
      <c r="AK3618" s="43"/>
      <c r="AL3618" s="43"/>
      <c r="AM3618" s="43"/>
      <c r="AN3618" s="43"/>
      <c r="AO3618" s="43"/>
      <c r="AP3618" s="43"/>
      <c r="AQ3618" s="43"/>
      <c r="AR3618" s="43"/>
      <c r="AS3618" s="43"/>
      <c r="AT3618" s="43"/>
      <c r="AU3618" s="44"/>
      <c r="AV3618" s="33"/>
      <c r="AW3618" s="33"/>
      <c r="AX3618" s="33"/>
      <c r="AZ3618" s="141"/>
      <c r="BE3618" s="168"/>
      <c r="BF3618" s="168"/>
      <c r="BG3618" s="168"/>
      <c r="BH3618" s="168"/>
      <c r="BI3618" s="168"/>
      <c r="BJ3618" s="168"/>
      <c r="BK3618" s="168"/>
      <c r="BL3618" s="168"/>
      <c r="BM3618" s="168"/>
      <c r="DK3618" s="168"/>
      <c r="DL3618" s="168"/>
      <c r="DM3618" s="168"/>
      <c r="DN3618" s="168"/>
      <c r="DO3618" s="168"/>
      <c r="DP3618" s="168"/>
      <c r="DQ3618" s="168"/>
      <c r="DR3618" s="168"/>
      <c r="DS3618" s="168"/>
      <c r="DT3618" s="168"/>
      <c r="DU3618" s="168"/>
      <c r="DV3618" s="168"/>
      <c r="DW3618" s="168"/>
      <c r="DX3618" s="168"/>
      <c r="DY3618" s="168"/>
      <c r="DZ3618" s="168"/>
      <c r="EA3618" s="168"/>
      <c r="EB3618" s="168"/>
      <c r="EC3618" s="168"/>
      <c r="ED3618" s="168"/>
      <c r="EE3618" s="168"/>
      <c r="EF3618" s="168"/>
      <c r="EG3618" s="168"/>
      <c r="EH3618" s="168"/>
      <c r="EI3618" s="168"/>
      <c r="EJ3618" s="168"/>
      <c r="EK3618" s="168"/>
      <c r="EL3618" s="168"/>
      <c r="EM3618" s="168"/>
      <c r="EN3618" s="168"/>
      <c r="EO3618" s="168"/>
      <c r="EP3618" s="168"/>
      <c r="EQ3618" s="168"/>
      <c r="ER3618" s="168"/>
      <c r="ES3618" s="168"/>
      <c r="ET3618" s="168"/>
      <c r="EU3618" s="168"/>
      <c r="EV3618" s="168"/>
      <c r="EW3618" s="168"/>
      <c r="EX3618" s="168"/>
      <c r="EY3618" s="168"/>
      <c r="EZ3618" s="168"/>
      <c r="FA3618" s="168"/>
      <c r="FB3618" s="168"/>
      <c r="FC3618" s="168"/>
      <c r="FD3618" s="168"/>
    </row>
    <row r="3619" spans="1:160" s="5" customFormat="1" ht="5.25" customHeight="1" thickBot="1" x14ac:dyDescent="0.35">
      <c r="A3619" s="263"/>
      <c r="B3619" s="263"/>
      <c r="C3619" s="265"/>
      <c r="D3619" s="428"/>
      <c r="E3619" s="428"/>
      <c r="F3619" s="428"/>
      <c r="G3619" s="428"/>
      <c r="H3619" s="428"/>
      <c r="I3619" s="428"/>
      <c r="J3619" s="428"/>
      <c r="K3619" s="428"/>
      <c r="L3619" s="428"/>
      <c r="M3619" s="428"/>
      <c r="N3619" s="428"/>
      <c r="O3619" s="428"/>
      <c r="P3619" s="428"/>
      <c r="Q3619" s="428"/>
      <c r="R3619" s="428"/>
      <c r="S3619" s="428"/>
      <c r="T3619" s="428"/>
      <c r="U3619" s="428"/>
      <c r="V3619" s="33"/>
      <c r="W3619" s="57"/>
      <c r="X3619" s="86"/>
      <c r="Y3619" s="33"/>
      <c r="Z3619" s="36"/>
      <c r="AA3619" s="36"/>
      <c r="AD3619" s="33"/>
      <c r="AG3619" s="33"/>
      <c r="AH3619" s="43"/>
      <c r="AI3619" s="43"/>
      <c r="AJ3619" s="43"/>
      <c r="AK3619" s="43"/>
      <c r="AL3619" s="43"/>
      <c r="AM3619" s="43"/>
      <c r="AN3619" s="43"/>
      <c r="AO3619" s="43"/>
      <c r="AP3619" s="43"/>
      <c r="AQ3619" s="43"/>
      <c r="AR3619" s="43"/>
      <c r="AS3619" s="43"/>
      <c r="AT3619" s="43"/>
      <c r="AU3619" s="44"/>
      <c r="AV3619" s="33"/>
      <c r="AW3619" s="33"/>
      <c r="AX3619" s="33"/>
      <c r="AZ3619" s="141"/>
      <c r="BE3619" s="168"/>
      <c r="BF3619" s="168"/>
      <c r="BG3619" s="168"/>
      <c r="BH3619" s="168"/>
      <c r="BI3619" s="168"/>
      <c r="BJ3619" s="168"/>
      <c r="BK3619" s="168"/>
      <c r="BL3619" s="168"/>
      <c r="BM3619" s="168"/>
      <c r="DK3619" s="168"/>
      <c r="DL3619" s="168"/>
      <c r="DM3619" s="168"/>
      <c r="DN3619" s="168"/>
      <c r="DO3619" s="168"/>
      <c r="DP3619" s="168"/>
      <c r="DQ3619" s="168"/>
      <c r="DR3619" s="168"/>
      <c r="DS3619" s="168"/>
      <c r="DT3619" s="168"/>
      <c r="DU3619" s="168"/>
      <c r="DV3619" s="168"/>
      <c r="DW3619" s="168"/>
      <c r="DX3619" s="168"/>
      <c r="DY3619" s="168"/>
      <c r="DZ3619" s="168"/>
      <c r="EA3619" s="168"/>
      <c r="EB3619" s="168"/>
      <c r="EC3619" s="168"/>
      <c r="ED3619" s="168"/>
      <c r="EE3619" s="168"/>
      <c r="EF3619" s="168"/>
      <c r="EG3619" s="168"/>
      <c r="EH3619" s="168"/>
      <c r="EI3619" s="168"/>
      <c r="EJ3619" s="168"/>
      <c r="EK3619" s="168"/>
      <c r="EL3619" s="168"/>
      <c r="EM3619" s="168"/>
      <c r="EN3619" s="168"/>
      <c r="EO3619" s="168"/>
      <c r="EP3619" s="168"/>
      <c r="EQ3619" s="168"/>
      <c r="ER3619" s="168"/>
      <c r="ES3619" s="168"/>
      <c r="ET3619" s="168"/>
      <c r="EU3619" s="168"/>
      <c r="EV3619" s="168"/>
      <c r="EW3619" s="168"/>
      <c r="EX3619" s="168"/>
      <c r="EY3619" s="168"/>
      <c r="EZ3619" s="168"/>
      <c r="FA3619" s="168"/>
      <c r="FB3619" s="168"/>
      <c r="FC3619" s="168"/>
      <c r="FD3619" s="168"/>
    </row>
    <row r="3620" spans="1:160" s="5" customFormat="1" ht="20.25" customHeight="1" x14ac:dyDescent="0.3">
      <c r="A3620" s="263"/>
      <c r="B3620" s="263"/>
      <c r="C3620" s="265"/>
      <c r="D3620" s="429" t="s">
        <v>18</v>
      </c>
      <c r="E3620" s="430"/>
      <c r="F3620" s="430"/>
      <c r="G3620" s="430"/>
      <c r="H3620" s="430"/>
      <c r="I3620" s="430"/>
      <c r="J3620" s="430"/>
      <c r="K3620" s="430"/>
      <c r="L3620" s="430"/>
      <c r="M3620" s="431"/>
      <c r="N3620" s="429" t="s">
        <v>19</v>
      </c>
      <c r="O3620" s="430"/>
      <c r="P3620" s="430"/>
      <c r="Q3620" s="430"/>
      <c r="R3620" s="430"/>
      <c r="S3620" s="430"/>
      <c r="T3620" s="430"/>
      <c r="U3620" s="431"/>
      <c r="V3620" s="33"/>
      <c r="W3620" s="57"/>
      <c r="X3620" s="86"/>
      <c r="Y3620" s="33"/>
      <c r="Z3620" s="36"/>
      <c r="AA3620" s="36"/>
      <c r="AD3620" s="33"/>
      <c r="AG3620" s="33"/>
      <c r="AH3620" s="43"/>
      <c r="AI3620" s="43"/>
      <c r="AJ3620" s="43"/>
      <c r="AK3620" s="43"/>
      <c r="AL3620" s="43"/>
      <c r="AM3620" s="43"/>
      <c r="AN3620" s="43"/>
      <c r="AO3620" s="43"/>
      <c r="AP3620" s="43"/>
      <c r="AQ3620" s="43"/>
      <c r="AR3620" s="43"/>
      <c r="AS3620" s="43"/>
      <c r="AT3620" s="43"/>
      <c r="AU3620" s="44"/>
      <c r="AV3620" s="33"/>
      <c r="AW3620" s="33"/>
      <c r="AX3620" s="33"/>
      <c r="AZ3620" s="141"/>
      <c r="BE3620" s="168"/>
      <c r="BF3620" s="168"/>
      <c r="BG3620" s="168"/>
      <c r="BH3620" s="168"/>
      <c r="BI3620" s="168"/>
      <c r="BJ3620" s="168"/>
      <c r="BK3620" s="168"/>
      <c r="BL3620" s="168"/>
      <c r="BM3620" s="168"/>
      <c r="DK3620" s="168"/>
      <c r="DL3620" s="168"/>
      <c r="DM3620" s="168"/>
      <c r="DN3620" s="168"/>
      <c r="DO3620" s="168"/>
      <c r="DP3620" s="168"/>
      <c r="DQ3620" s="168"/>
      <c r="DR3620" s="168"/>
      <c r="DS3620" s="168"/>
      <c r="DT3620" s="168"/>
      <c r="DU3620" s="168"/>
      <c r="DV3620" s="168"/>
      <c r="DW3620" s="168"/>
      <c r="DX3620" s="168"/>
      <c r="DY3620" s="168"/>
      <c r="DZ3620" s="168"/>
      <c r="EA3620" s="168"/>
      <c r="EB3620" s="168"/>
      <c r="EC3620" s="168"/>
      <c r="ED3620" s="168"/>
      <c r="EE3620" s="168"/>
      <c r="EF3620" s="168"/>
      <c r="EG3620" s="168"/>
      <c r="EH3620" s="168"/>
      <c r="EI3620" s="168"/>
      <c r="EJ3620" s="168"/>
      <c r="EK3620" s="168"/>
      <c r="EL3620" s="168"/>
      <c r="EM3620" s="168"/>
      <c r="EN3620" s="168"/>
      <c r="EO3620" s="168"/>
      <c r="EP3620" s="168"/>
      <c r="EQ3620" s="168"/>
      <c r="ER3620" s="168"/>
      <c r="ES3620" s="168"/>
      <c r="ET3620" s="168"/>
      <c r="EU3620" s="168"/>
      <c r="EV3620" s="168"/>
      <c r="EW3620" s="168"/>
      <c r="EX3620" s="168"/>
      <c r="EY3620" s="168"/>
      <c r="EZ3620" s="168"/>
      <c r="FA3620" s="168"/>
      <c r="FB3620" s="168"/>
      <c r="FC3620" s="168"/>
      <c r="FD3620" s="168"/>
    </row>
    <row r="3621" spans="1:160" s="5" customFormat="1" x14ac:dyDescent="0.3">
      <c r="A3621" s="263"/>
      <c r="B3621" s="263"/>
      <c r="C3621" s="265"/>
      <c r="D3621" s="432" t="s">
        <v>20</v>
      </c>
      <c r="E3621" s="433"/>
      <c r="F3621" s="433"/>
      <c r="G3621" s="433"/>
      <c r="H3621" s="433"/>
      <c r="I3621" s="433"/>
      <c r="J3621" s="433"/>
      <c r="K3621" s="433"/>
      <c r="L3621" s="433"/>
      <c r="M3621" s="434"/>
      <c r="N3621" s="435" t="s">
        <v>21</v>
      </c>
      <c r="O3621" s="436"/>
      <c r="P3621" s="436"/>
      <c r="Q3621" s="436"/>
      <c r="R3621" s="436"/>
      <c r="S3621" s="436"/>
      <c r="T3621" s="436"/>
      <c r="U3621" s="437"/>
      <c r="V3621" s="33"/>
      <c r="W3621" s="57"/>
      <c r="X3621" s="86"/>
      <c r="Y3621" s="33"/>
      <c r="Z3621" s="36"/>
      <c r="AA3621" s="36"/>
      <c r="AD3621" s="33"/>
      <c r="AG3621" s="33"/>
      <c r="AH3621" s="43"/>
      <c r="AI3621" s="43"/>
      <c r="AJ3621" s="43"/>
      <c r="AK3621" s="43"/>
      <c r="AL3621" s="43"/>
      <c r="AM3621" s="43"/>
      <c r="AN3621" s="43"/>
      <c r="AO3621" s="43"/>
      <c r="AP3621" s="43"/>
      <c r="AQ3621" s="43"/>
      <c r="AR3621" s="43"/>
      <c r="AS3621" s="43"/>
      <c r="AT3621" s="43"/>
      <c r="AU3621" s="44"/>
      <c r="AV3621" s="33"/>
      <c r="AW3621" s="33"/>
      <c r="AX3621" s="33"/>
      <c r="AZ3621" s="141"/>
      <c r="BE3621" s="168"/>
      <c r="BF3621" s="168"/>
      <c r="BG3621" s="168"/>
      <c r="BH3621" s="168"/>
      <c r="BI3621" s="168"/>
      <c r="BJ3621" s="168"/>
      <c r="BK3621" s="168"/>
      <c r="BL3621" s="168"/>
      <c r="BM3621" s="168"/>
      <c r="DK3621" s="168"/>
      <c r="DL3621" s="168"/>
      <c r="DM3621" s="168"/>
      <c r="DN3621" s="168"/>
      <c r="DO3621" s="168"/>
      <c r="DP3621" s="168"/>
      <c r="DQ3621" s="168"/>
      <c r="DR3621" s="168"/>
      <c r="DS3621" s="168"/>
      <c r="DT3621" s="168"/>
      <c r="DU3621" s="168"/>
      <c r="DV3621" s="168"/>
      <c r="DW3621" s="168"/>
      <c r="DX3621" s="168"/>
      <c r="DY3621" s="168"/>
      <c r="DZ3621" s="168"/>
      <c r="EA3621" s="168"/>
      <c r="EB3621" s="168"/>
      <c r="EC3621" s="168"/>
      <c r="ED3621" s="168"/>
      <c r="EE3621" s="168"/>
      <c r="EF3621" s="168"/>
      <c r="EG3621" s="168"/>
      <c r="EH3621" s="168"/>
      <c r="EI3621" s="168"/>
      <c r="EJ3621" s="168"/>
      <c r="EK3621" s="168"/>
      <c r="EL3621" s="168"/>
      <c r="EM3621" s="168"/>
      <c r="EN3621" s="168"/>
      <c r="EO3621" s="168"/>
      <c r="EP3621" s="168"/>
      <c r="EQ3621" s="168"/>
      <c r="ER3621" s="168"/>
      <c r="ES3621" s="168"/>
      <c r="ET3621" s="168"/>
      <c r="EU3621" s="168"/>
      <c r="EV3621" s="168"/>
      <c r="EW3621" s="168"/>
      <c r="EX3621" s="168"/>
      <c r="EY3621" s="168"/>
      <c r="EZ3621" s="168"/>
      <c r="FA3621" s="168"/>
      <c r="FB3621" s="168"/>
      <c r="FC3621" s="168"/>
      <c r="FD3621" s="168"/>
    </row>
    <row r="3622" spans="1:160" s="5" customFormat="1" ht="15.75" customHeight="1" x14ac:dyDescent="0.3">
      <c r="A3622" s="263"/>
      <c r="B3622" s="263"/>
      <c r="C3622" s="265"/>
      <c r="D3622" s="438" t="s">
        <v>22</v>
      </c>
      <c r="E3622" s="439"/>
      <c r="F3622" s="439"/>
      <c r="G3622" s="439"/>
      <c r="H3622" s="439"/>
      <c r="I3622" s="439"/>
      <c r="J3622" s="439"/>
      <c r="K3622" s="439"/>
      <c r="L3622" s="439"/>
      <c r="M3622" s="440"/>
      <c r="N3622" s="438" t="s">
        <v>22</v>
      </c>
      <c r="O3622" s="444"/>
      <c r="P3622" s="444"/>
      <c r="Q3622" s="444"/>
      <c r="R3622" s="444"/>
      <c r="S3622" s="444"/>
      <c r="T3622" s="444"/>
      <c r="U3622" s="440"/>
      <c r="V3622" s="33"/>
      <c r="W3622" s="57"/>
      <c r="X3622" s="86"/>
      <c r="Y3622" s="33"/>
      <c r="Z3622" s="36"/>
      <c r="AA3622" s="36"/>
      <c r="AD3622" s="33"/>
      <c r="AG3622" s="33"/>
      <c r="AH3622" s="43"/>
      <c r="AI3622" s="43"/>
      <c r="AJ3622" s="43"/>
      <c r="AK3622" s="43"/>
      <c r="AL3622" s="43"/>
      <c r="AM3622" s="43"/>
      <c r="AN3622" s="43"/>
      <c r="AO3622" s="43"/>
      <c r="AP3622" s="43"/>
      <c r="AQ3622" s="43"/>
      <c r="AR3622" s="43"/>
      <c r="AS3622" s="43"/>
      <c r="AT3622" s="43"/>
      <c r="AU3622" s="44"/>
      <c r="AV3622" s="33"/>
      <c r="AW3622" s="33"/>
      <c r="AX3622" s="33"/>
      <c r="AZ3622" s="141"/>
      <c r="BE3622" s="168"/>
      <c r="BF3622" s="168"/>
      <c r="BG3622" s="168"/>
      <c r="BH3622" s="168"/>
      <c r="BI3622" s="168"/>
      <c r="BJ3622" s="168"/>
      <c r="BK3622" s="168"/>
      <c r="BL3622" s="168"/>
      <c r="BM3622" s="168"/>
      <c r="DK3622" s="168"/>
      <c r="DL3622" s="168"/>
      <c r="DM3622" s="168"/>
      <c r="DN3622" s="168"/>
      <c r="DO3622" s="168"/>
      <c r="DP3622" s="168"/>
      <c r="DQ3622" s="168"/>
      <c r="DR3622" s="168"/>
      <c r="DS3622" s="168"/>
      <c r="DT3622" s="168"/>
      <c r="DU3622" s="168"/>
      <c r="DV3622" s="168"/>
      <c r="DW3622" s="168"/>
      <c r="DX3622" s="168"/>
      <c r="DY3622" s="168"/>
      <c r="DZ3622" s="168"/>
      <c r="EA3622" s="168"/>
      <c r="EB3622" s="168"/>
      <c r="EC3622" s="168"/>
      <c r="ED3622" s="168"/>
      <c r="EE3622" s="168"/>
      <c r="EF3622" s="168"/>
      <c r="EG3622" s="168"/>
      <c r="EH3622" s="168"/>
      <c r="EI3622" s="168"/>
      <c r="EJ3622" s="168"/>
      <c r="EK3622" s="168"/>
      <c r="EL3622" s="168"/>
      <c r="EM3622" s="168"/>
      <c r="EN3622" s="168"/>
      <c r="EO3622" s="168"/>
      <c r="EP3622" s="168"/>
      <c r="EQ3622" s="168"/>
      <c r="ER3622" s="168"/>
      <c r="ES3622" s="168"/>
      <c r="ET3622" s="168"/>
      <c r="EU3622" s="168"/>
      <c r="EV3622" s="168"/>
      <c r="EW3622" s="168"/>
      <c r="EX3622" s="168"/>
      <c r="EY3622" s="168"/>
      <c r="EZ3622" s="168"/>
      <c r="FA3622" s="168"/>
      <c r="FB3622" s="168"/>
      <c r="FC3622" s="168"/>
      <c r="FD3622" s="168"/>
    </row>
    <row r="3623" spans="1:160" s="5" customFormat="1" ht="15.75" customHeight="1" x14ac:dyDescent="0.3">
      <c r="A3623" s="263"/>
      <c r="B3623" s="263"/>
      <c r="C3623" s="265"/>
      <c r="D3623" s="438"/>
      <c r="E3623" s="439"/>
      <c r="F3623" s="439"/>
      <c r="G3623" s="439"/>
      <c r="H3623" s="439"/>
      <c r="I3623" s="439"/>
      <c r="J3623" s="439"/>
      <c r="K3623" s="439"/>
      <c r="L3623" s="439"/>
      <c r="M3623" s="440"/>
      <c r="N3623" s="438"/>
      <c r="O3623" s="439"/>
      <c r="P3623" s="439"/>
      <c r="Q3623" s="439"/>
      <c r="R3623" s="439"/>
      <c r="S3623" s="439"/>
      <c r="T3623" s="439"/>
      <c r="U3623" s="440"/>
      <c r="V3623" s="33"/>
      <c r="W3623" s="57"/>
      <c r="X3623" s="86"/>
      <c r="Y3623" s="33"/>
      <c r="Z3623" s="36"/>
      <c r="AA3623" s="36"/>
      <c r="AD3623" s="33"/>
      <c r="AG3623" s="33"/>
      <c r="AH3623" s="43"/>
      <c r="AI3623" s="43"/>
      <c r="AJ3623" s="43"/>
      <c r="AK3623" s="43"/>
      <c r="AL3623" s="43"/>
      <c r="AM3623" s="43"/>
      <c r="AN3623" s="43"/>
      <c r="AO3623" s="43"/>
      <c r="AP3623" s="43"/>
      <c r="AQ3623" s="43"/>
      <c r="AR3623" s="43"/>
      <c r="AS3623" s="43"/>
      <c r="AT3623" s="43"/>
      <c r="AU3623" s="44"/>
      <c r="AV3623" s="33"/>
      <c r="AW3623" s="33"/>
      <c r="AX3623" s="33"/>
      <c r="AZ3623" s="141"/>
      <c r="BE3623" s="168"/>
      <c r="BF3623" s="168"/>
      <c r="BG3623" s="168"/>
      <c r="BH3623" s="168"/>
      <c r="BI3623" s="168"/>
      <c r="BJ3623" s="168"/>
      <c r="BK3623" s="168"/>
      <c r="BL3623" s="168"/>
      <c r="BM3623" s="168"/>
      <c r="DK3623" s="168"/>
      <c r="DL3623" s="168"/>
      <c r="DM3623" s="168"/>
      <c r="DN3623" s="168"/>
      <c r="DO3623" s="168"/>
      <c r="DP3623" s="168"/>
      <c r="DQ3623" s="168"/>
      <c r="DR3623" s="168"/>
      <c r="DS3623" s="168"/>
      <c r="DT3623" s="168"/>
      <c r="DU3623" s="168"/>
      <c r="DV3623" s="168"/>
      <c r="DW3623" s="168"/>
      <c r="DX3623" s="168"/>
      <c r="DY3623" s="168"/>
      <c r="DZ3623" s="168"/>
      <c r="EA3623" s="168"/>
      <c r="EB3623" s="168"/>
      <c r="EC3623" s="168"/>
      <c r="ED3623" s="168"/>
      <c r="EE3623" s="168"/>
      <c r="EF3623" s="168"/>
      <c r="EG3623" s="168"/>
      <c r="EH3623" s="168"/>
      <c r="EI3623" s="168"/>
      <c r="EJ3623" s="168"/>
      <c r="EK3623" s="168"/>
      <c r="EL3623" s="168"/>
      <c r="EM3623" s="168"/>
      <c r="EN3623" s="168"/>
      <c r="EO3623" s="168"/>
      <c r="EP3623" s="168"/>
      <c r="EQ3623" s="168"/>
      <c r="ER3623" s="168"/>
      <c r="ES3623" s="168"/>
      <c r="ET3623" s="168"/>
      <c r="EU3623" s="168"/>
      <c r="EV3623" s="168"/>
      <c r="EW3623" s="168"/>
      <c r="EX3623" s="168"/>
      <c r="EY3623" s="168"/>
      <c r="EZ3623" s="168"/>
      <c r="FA3623" s="168"/>
      <c r="FB3623" s="168"/>
      <c r="FC3623" s="168"/>
      <c r="FD3623" s="168"/>
    </row>
    <row r="3624" spans="1:160" s="5" customFormat="1" ht="15.75" customHeight="1" x14ac:dyDescent="0.3">
      <c r="A3624" s="263"/>
      <c r="B3624" s="263"/>
      <c r="C3624" s="265"/>
      <c r="D3624" s="441"/>
      <c r="E3624" s="442"/>
      <c r="F3624" s="442"/>
      <c r="G3624" s="442"/>
      <c r="H3624" s="442"/>
      <c r="I3624" s="442"/>
      <c r="J3624" s="442"/>
      <c r="K3624" s="442"/>
      <c r="L3624" s="442"/>
      <c r="M3624" s="443"/>
      <c r="N3624" s="441"/>
      <c r="O3624" s="442"/>
      <c r="P3624" s="442"/>
      <c r="Q3624" s="442"/>
      <c r="R3624" s="442"/>
      <c r="S3624" s="442"/>
      <c r="T3624" s="442"/>
      <c r="U3624" s="443"/>
      <c r="V3624" s="33"/>
      <c r="W3624" s="57"/>
      <c r="X3624" s="86"/>
      <c r="Y3624" s="33"/>
      <c r="Z3624" s="36"/>
      <c r="AA3624" s="36"/>
      <c r="AD3624" s="33"/>
      <c r="AG3624" s="33"/>
      <c r="AH3624" s="43"/>
      <c r="AI3624" s="43"/>
      <c r="AJ3624" s="43"/>
      <c r="AK3624" s="43"/>
      <c r="AL3624" s="43"/>
      <c r="AM3624" s="43"/>
      <c r="AN3624" s="43"/>
      <c r="AO3624" s="43"/>
      <c r="AP3624" s="43"/>
      <c r="AQ3624" s="43"/>
      <c r="AR3624" s="43"/>
      <c r="AS3624" s="43"/>
      <c r="AT3624" s="43"/>
      <c r="AU3624" s="44"/>
      <c r="AV3624" s="33"/>
      <c r="AW3624" s="33"/>
      <c r="AX3624" s="33"/>
      <c r="AZ3624" s="141"/>
      <c r="BE3624" s="168"/>
      <c r="BF3624" s="168"/>
      <c r="BG3624" s="168"/>
      <c r="BH3624" s="168"/>
      <c r="BI3624" s="168"/>
      <c r="BJ3624" s="168"/>
      <c r="BK3624" s="168"/>
      <c r="BL3624" s="168"/>
      <c r="BM3624" s="168"/>
      <c r="DK3624" s="168"/>
      <c r="DL3624" s="168"/>
      <c r="DM3624" s="168"/>
      <c r="DN3624" s="168"/>
      <c r="DO3624" s="168"/>
      <c r="DP3624" s="168"/>
      <c r="DQ3624" s="168"/>
      <c r="DR3624" s="168"/>
      <c r="DS3624" s="168"/>
      <c r="DT3624" s="168"/>
      <c r="DU3624" s="168"/>
      <c r="DV3624" s="168"/>
      <c r="DW3624" s="168"/>
      <c r="DX3624" s="168"/>
      <c r="DY3624" s="168"/>
      <c r="DZ3624" s="168"/>
      <c r="EA3624" s="168"/>
      <c r="EB3624" s="168"/>
      <c r="EC3624" s="168"/>
      <c r="ED3624" s="168"/>
      <c r="EE3624" s="168"/>
      <c r="EF3624" s="168"/>
      <c r="EG3624" s="168"/>
      <c r="EH3624" s="168"/>
      <c r="EI3624" s="168"/>
      <c r="EJ3624" s="168"/>
      <c r="EK3624" s="168"/>
      <c r="EL3624" s="168"/>
      <c r="EM3624" s="168"/>
      <c r="EN3624" s="168"/>
      <c r="EO3624" s="168"/>
      <c r="EP3624" s="168"/>
      <c r="EQ3624" s="168"/>
      <c r="ER3624" s="168"/>
      <c r="ES3624" s="168"/>
      <c r="ET3624" s="168"/>
      <c r="EU3624" s="168"/>
      <c r="EV3624" s="168"/>
      <c r="EW3624" s="168"/>
      <c r="EX3624" s="168"/>
      <c r="EY3624" s="168"/>
      <c r="EZ3624" s="168"/>
      <c r="FA3624" s="168"/>
      <c r="FB3624" s="168"/>
      <c r="FC3624" s="168"/>
      <c r="FD3624" s="168"/>
    </row>
    <row r="3625" spans="1:160" s="5" customFormat="1" x14ac:dyDescent="0.25">
      <c r="A3625" s="263"/>
      <c r="B3625" s="263"/>
      <c r="C3625" s="265"/>
      <c r="D3625" s="10" t="s">
        <v>23</v>
      </c>
      <c r="E3625" s="445" t="e">
        <f>+#REF!</f>
        <v>#REF!</v>
      </c>
      <c r="F3625" s="445"/>
      <c r="G3625" s="445"/>
      <c r="H3625" s="445"/>
      <c r="I3625" s="445"/>
      <c r="J3625" s="445"/>
      <c r="K3625" s="445"/>
      <c r="L3625" s="445"/>
      <c r="M3625" s="446"/>
      <c r="N3625" s="11" t="s">
        <v>23</v>
      </c>
      <c r="O3625" s="445" t="e">
        <f>+#REF!</f>
        <v>#REF!</v>
      </c>
      <c r="P3625" s="445"/>
      <c r="Q3625" s="445"/>
      <c r="R3625" s="445"/>
      <c r="S3625" s="445"/>
      <c r="T3625" s="445"/>
      <c r="U3625" s="446"/>
      <c r="V3625" s="33"/>
      <c r="W3625" s="57"/>
      <c r="X3625" s="86"/>
      <c r="Y3625" s="33"/>
      <c r="Z3625" s="36"/>
      <c r="AA3625" s="36"/>
      <c r="AD3625" s="33"/>
      <c r="AG3625" s="33"/>
      <c r="AH3625" s="43"/>
      <c r="AI3625" s="43"/>
      <c r="AJ3625" s="43"/>
      <c r="AK3625" s="43"/>
      <c r="AL3625" s="43"/>
      <c r="AM3625" s="43"/>
      <c r="AN3625" s="43"/>
      <c r="AO3625" s="43"/>
      <c r="AP3625" s="43"/>
      <c r="AQ3625" s="43"/>
      <c r="AR3625" s="43"/>
      <c r="AS3625" s="43"/>
      <c r="AT3625" s="43"/>
      <c r="AU3625" s="44"/>
      <c r="AV3625" s="33"/>
      <c r="AW3625" s="33"/>
      <c r="AX3625" s="33"/>
      <c r="AZ3625" s="141"/>
      <c r="BE3625" s="168"/>
      <c r="BF3625" s="168"/>
      <c r="BG3625" s="168"/>
      <c r="BH3625" s="168"/>
      <c r="BI3625" s="168"/>
      <c r="BJ3625" s="168"/>
      <c r="BK3625" s="168"/>
      <c r="BL3625" s="168"/>
      <c r="BM3625" s="168"/>
      <c r="DK3625" s="168"/>
      <c r="DL3625" s="168"/>
      <c r="DM3625" s="168"/>
      <c r="DN3625" s="168"/>
      <c r="DO3625" s="168"/>
      <c r="DP3625" s="168"/>
      <c r="DQ3625" s="168"/>
      <c r="DR3625" s="168"/>
      <c r="DS3625" s="168"/>
      <c r="DT3625" s="168"/>
      <c r="DU3625" s="168"/>
      <c r="DV3625" s="168"/>
      <c r="DW3625" s="168"/>
      <c r="DX3625" s="168"/>
      <c r="DY3625" s="168"/>
      <c r="DZ3625" s="168"/>
      <c r="EA3625" s="168"/>
      <c r="EB3625" s="168"/>
      <c r="EC3625" s="168"/>
      <c r="ED3625" s="168"/>
      <c r="EE3625" s="168"/>
      <c r="EF3625" s="168"/>
      <c r="EG3625" s="168"/>
      <c r="EH3625" s="168"/>
      <c r="EI3625" s="168"/>
      <c r="EJ3625" s="168"/>
      <c r="EK3625" s="168"/>
      <c r="EL3625" s="168"/>
      <c r="EM3625" s="168"/>
      <c r="EN3625" s="168"/>
      <c r="EO3625" s="168"/>
      <c r="EP3625" s="168"/>
      <c r="EQ3625" s="168"/>
      <c r="ER3625" s="168"/>
      <c r="ES3625" s="168"/>
      <c r="ET3625" s="168"/>
      <c r="EU3625" s="168"/>
      <c r="EV3625" s="168"/>
      <c r="EW3625" s="168"/>
      <c r="EX3625" s="168"/>
      <c r="EY3625" s="168"/>
      <c r="EZ3625" s="168"/>
      <c r="FA3625" s="168"/>
      <c r="FB3625" s="168"/>
      <c r="FC3625" s="168"/>
      <c r="FD3625" s="168"/>
    </row>
    <row r="3626" spans="1:160" s="5" customFormat="1" ht="14.4" thickBot="1" x14ac:dyDescent="0.3">
      <c r="A3626" s="263"/>
      <c r="B3626" s="263"/>
      <c r="C3626" s="265"/>
      <c r="D3626" s="12" t="s">
        <v>25</v>
      </c>
      <c r="E3626" s="447" t="e">
        <f>+#REF!</f>
        <v>#REF!</v>
      </c>
      <c r="F3626" s="447"/>
      <c r="G3626" s="447"/>
      <c r="H3626" s="447"/>
      <c r="I3626" s="447"/>
      <c r="J3626" s="447"/>
      <c r="K3626" s="447"/>
      <c r="L3626" s="447"/>
      <c r="M3626" s="448"/>
      <c r="N3626" s="13" t="s">
        <v>25</v>
      </c>
      <c r="O3626" s="447" t="e">
        <f>+#REF!</f>
        <v>#REF!</v>
      </c>
      <c r="P3626" s="447"/>
      <c r="Q3626" s="447"/>
      <c r="R3626" s="447"/>
      <c r="S3626" s="447"/>
      <c r="T3626" s="447"/>
      <c r="U3626" s="448"/>
      <c r="V3626" s="33"/>
      <c r="W3626" s="57"/>
      <c r="X3626" s="86"/>
      <c r="Y3626" s="33"/>
      <c r="Z3626" s="36"/>
      <c r="AA3626" s="36"/>
      <c r="AD3626" s="33"/>
      <c r="AG3626" s="33"/>
      <c r="AH3626" s="43"/>
      <c r="AI3626" s="43"/>
      <c r="AJ3626" s="43"/>
      <c r="AK3626" s="43"/>
      <c r="AL3626" s="43"/>
      <c r="AM3626" s="43"/>
      <c r="AN3626" s="43"/>
      <c r="AO3626" s="43"/>
      <c r="AP3626" s="43"/>
      <c r="AQ3626" s="43"/>
      <c r="AR3626" s="43"/>
      <c r="AS3626" s="43"/>
      <c r="AT3626" s="43"/>
      <c r="AU3626" s="44"/>
      <c r="AV3626" s="33"/>
      <c r="AW3626" s="33"/>
      <c r="AX3626" s="33"/>
      <c r="AZ3626" s="141"/>
      <c r="BE3626" s="168"/>
      <c r="BF3626" s="168"/>
      <c r="BG3626" s="168"/>
      <c r="BH3626" s="168"/>
      <c r="BI3626" s="168"/>
      <c r="BJ3626" s="168"/>
      <c r="BK3626" s="168"/>
      <c r="BL3626" s="168"/>
      <c r="BM3626" s="168"/>
      <c r="DK3626" s="168"/>
      <c r="DL3626" s="168"/>
      <c r="DM3626" s="168"/>
      <c r="DN3626" s="168"/>
      <c r="DO3626" s="168"/>
      <c r="DP3626" s="168"/>
      <c r="DQ3626" s="168"/>
      <c r="DR3626" s="168"/>
      <c r="DS3626" s="168"/>
      <c r="DT3626" s="168"/>
      <c r="DU3626" s="168"/>
      <c r="DV3626" s="168"/>
      <c r="DW3626" s="168"/>
      <c r="DX3626" s="168"/>
      <c r="DY3626" s="168"/>
      <c r="DZ3626" s="168"/>
      <c r="EA3626" s="168"/>
      <c r="EB3626" s="168"/>
      <c r="EC3626" s="168"/>
      <c r="ED3626" s="168"/>
      <c r="EE3626" s="168"/>
      <c r="EF3626" s="168"/>
      <c r="EG3626" s="168"/>
      <c r="EH3626" s="168"/>
      <c r="EI3626" s="168"/>
      <c r="EJ3626" s="168"/>
      <c r="EK3626" s="168"/>
      <c r="EL3626" s="168"/>
      <c r="EM3626" s="168"/>
      <c r="EN3626" s="168"/>
      <c r="EO3626" s="168"/>
      <c r="EP3626" s="168"/>
      <c r="EQ3626" s="168"/>
      <c r="ER3626" s="168"/>
      <c r="ES3626" s="168"/>
      <c r="ET3626" s="168"/>
      <c r="EU3626" s="168"/>
      <c r="EV3626" s="168"/>
      <c r="EW3626" s="168"/>
      <c r="EX3626" s="168"/>
      <c r="EY3626" s="168"/>
      <c r="EZ3626" s="168"/>
      <c r="FA3626" s="168"/>
      <c r="FB3626" s="168"/>
      <c r="FC3626" s="168"/>
      <c r="FD3626" s="168"/>
    </row>
    <row r="3627" spans="1:160" ht="9.9" customHeight="1" thickBot="1" x14ac:dyDescent="0.3"/>
    <row r="3628" spans="1:160" s="5" customFormat="1" ht="15.75" customHeight="1" x14ac:dyDescent="0.3">
      <c r="A3628" s="263"/>
      <c r="B3628" s="263"/>
      <c r="C3628" s="265"/>
      <c r="D3628" s="484"/>
      <c r="E3628" s="485"/>
      <c r="F3628" s="488" t="s">
        <v>0</v>
      </c>
      <c r="G3628" s="489"/>
      <c r="H3628" s="489"/>
      <c r="I3628" s="489"/>
      <c r="J3628" s="489"/>
      <c r="K3628" s="489"/>
      <c r="L3628" s="489"/>
      <c r="M3628" s="489"/>
      <c r="N3628" s="489"/>
      <c r="O3628" s="490"/>
      <c r="P3628" s="494" t="s">
        <v>1</v>
      </c>
      <c r="Q3628" s="495"/>
      <c r="R3628" s="495"/>
      <c r="S3628" s="496"/>
      <c r="T3628" s="500"/>
      <c r="U3628" s="501"/>
      <c r="V3628" s="33"/>
      <c r="W3628" s="57"/>
      <c r="X3628" s="86"/>
      <c r="Y3628" s="33"/>
      <c r="Z3628" s="36"/>
      <c r="AA3628" s="36"/>
      <c r="AD3628" s="33"/>
      <c r="AG3628" s="33"/>
      <c r="AH3628" s="43"/>
      <c r="AI3628" s="43"/>
      <c r="AJ3628" s="43"/>
      <c r="AK3628" s="43"/>
      <c r="AL3628" s="43"/>
      <c r="AM3628" s="43"/>
      <c r="AN3628" s="43"/>
      <c r="AO3628" s="43"/>
      <c r="AP3628" s="43"/>
      <c r="AQ3628" s="43"/>
      <c r="AR3628" s="43"/>
      <c r="AS3628" s="43"/>
      <c r="AT3628" s="43"/>
      <c r="AU3628" s="44"/>
      <c r="AV3628" s="33"/>
      <c r="AW3628" s="33"/>
      <c r="AX3628" s="33"/>
      <c r="AZ3628" s="141"/>
      <c r="BE3628" s="168"/>
      <c r="BF3628" s="168"/>
      <c r="BG3628" s="168"/>
      <c r="BH3628" s="168"/>
      <c r="BI3628" s="168"/>
      <c r="BJ3628" s="168"/>
      <c r="BK3628" s="168"/>
      <c r="BL3628" s="168"/>
      <c r="BM3628" s="168"/>
      <c r="DK3628" s="168"/>
      <c r="DL3628" s="168"/>
      <c r="DM3628" s="168"/>
      <c r="DN3628" s="168"/>
      <c r="DO3628" s="168"/>
      <c r="DP3628" s="168"/>
      <c r="DQ3628" s="168"/>
      <c r="DR3628" s="168"/>
      <c r="DS3628" s="168"/>
      <c r="DT3628" s="168"/>
      <c r="DU3628" s="168"/>
      <c r="DV3628" s="168"/>
      <c r="DW3628" s="168"/>
      <c r="DX3628" s="168"/>
      <c r="DY3628" s="168"/>
      <c r="DZ3628" s="168"/>
      <c r="EA3628" s="168"/>
      <c r="EB3628" s="168"/>
      <c r="EC3628" s="168"/>
      <c r="ED3628" s="168"/>
      <c r="EE3628" s="168"/>
      <c r="EF3628" s="168"/>
      <c r="EG3628" s="168"/>
      <c r="EH3628" s="168"/>
      <c r="EI3628" s="168"/>
      <c r="EJ3628" s="168"/>
      <c r="EK3628" s="168"/>
      <c r="EL3628" s="168"/>
      <c r="EM3628" s="168"/>
      <c r="EN3628" s="168"/>
      <c r="EO3628" s="168"/>
      <c r="EP3628" s="168"/>
      <c r="EQ3628" s="168"/>
      <c r="ER3628" s="168"/>
      <c r="ES3628" s="168"/>
      <c r="ET3628" s="168"/>
      <c r="EU3628" s="168"/>
      <c r="EV3628" s="168"/>
      <c r="EW3628" s="168"/>
      <c r="EX3628" s="168"/>
      <c r="EY3628" s="168"/>
      <c r="EZ3628" s="168"/>
      <c r="FA3628" s="168"/>
      <c r="FB3628" s="168"/>
      <c r="FC3628" s="168"/>
      <c r="FD3628" s="168"/>
    </row>
    <row r="3629" spans="1:160" s="5" customFormat="1" ht="15" customHeight="1" x14ac:dyDescent="0.3">
      <c r="A3629" s="263"/>
      <c r="B3629" s="263"/>
      <c r="C3629" s="265"/>
      <c r="D3629" s="481"/>
      <c r="E3629" s="482"/>
      <c r="F3629" s="491"/>
      <c r="G3629" s="492"/>
      <c r="H3629" s="492"/>
      <c r="I3629" s="492"/>
      <c r="J3629" s="492"/>
      <c r="K3629" s="492"/>
      <c r="L3629" s="492"/>
      <c r="M3629" s="492"/>
      <c r="N3629" s="492"/>
      <c r="O3629" s="493"/>
      <c r="P3629" s="497"/>
      <c r="Q3629" s="498"/>
      <c r="R3629" s="498"/>
      <c r="S3629" s="499"/>
      <c r="T3629" s="502"/>
      <c r="U3629" s="503"/>
      <c r="V3629" s="33"/>
      <c r="W3629" s="57"/>
      <c r="X3629" s="86"/>
      <c r="Y3629" s="38"/>
      <c r="Z3629" s="36"/>
      <c r="AA3629" s="36"/>
      <c r="AD3629" s="33"/>
      <c r="AG3629" s="33"/>
      <c r="AH3629" s="43"/>
      <c r="AI3629" s="43"/>
      <c r="AJ3629" s="43"/>
      <c r="AK3629" s="43"/>
      <c r="AL3629" s="43"/>
      <c r="AM3629" s="43"/>
      <c r="AN3629" s="43"/>
      <c r="AO3629" s="43"/>
      <c r="AP3629" s="43"/>
      <c r="AQ3629" s="43"/>
      <c r="AR3629" s="43"/>
      <c r="AS3629" s="43"/>
      <c r="AT3629" s="43"/>
      <c r="AU3629" s="44"/>
      <c r="AV3629" s="33"/>
      <c r="AW3629" s="33"/>
      <c r="AX3629" s="33"/>
      <c r="AZ3629" s="141"/>
      <c r="BE3629" s="168"/>
      <c r="BF3629" s="168"/>
      <c r="BG3629" s="168"/>
      <c r="BH3629" s="168"/>
      <c r="BI3629" s="168"/>
      <c r="BJ3629" s="168"/>
      <c r="BK3629" s="168"/>
      <c r="BL3629" s="168"/>
      <c r="BM3629" s="168"/>
      <c r="DK3629" s="168"/>
      <c r="DL3629" s="168"/>
      <c r="DM3629" s="168"/>
      <c r="DN3629" s="168"/>
      <c r="DO3629" s="168"/>
      <c r="DP3629" s="168"/>
      <c r="DQ3629" s="168"/>
      <c r="DR3629" s="168"/>
      <c r="DS3629" s="168"/>
      <c r="DT3629" s="168"/>
      <c r="DU3629" s="168"/>
      <c r="DV3629" s="168"/>
      <c r="DW3629" s="168"/>
      <c r="DX3629" s="168"/>
      <c r="DY3629" s="168"/>
      <c r="DZ3629" s="168"/>
      <c r="EA3629" s="168"/>
      <c r="EB3629" s="168"/>
      <c r="EC3629" s="168"/>
      <c r="ED3629" s="168"/>
      <c r="EE3629" s="168"/>
      <c r="EF3629" s="168"/>
      <c r="EG3629" s="168"/>
      <c r="EH3629" s="168"/>
      <c r="EI3629" s="168"/>
      <c r="EJ3629" s="168"/>
      <c r="EK3629" s="168"/>
      <c r="EL3629" s="168"/>
      <c r="EM3629" s="168"/>
      <c r="EN3629" s="168"/>
      <c r="EO3629" s="168"/>
      <c r="EP3629" s="168"/>
      <c r="EQ3629" s="168"/>
      <c r="ER3629" s="168"/>
      <c r="ES3629" s="168"/>
      <c r="ET3629" s="168"/>
      <c r="EU3629" s="168"/>
      <c r="EV3629" s="168"/>
      <c r="EW3629" s="168"/>
      <c r="EX3629" s="168"/>
      <c r="EY3629" s="168"/>
      <c r="EZ3629" s="168"/>
      <c r="FA3629" s="168"/>
      <c r="FB3629" s="168"/>
      <c r="FC3629" s="168"/>
      <c r="FD3629" s="168"/>
    </row>
    <row r="3630" spans="1:160" s="5" customFormat="1" ht="30" customHeight="1" thickBot="1" x14ac:dyDescent="0.35">
      <c r="A3630" s="263"/>
      <c r="B3630" s="263"/>
      <c r="C3630" s="265"/>
      <c r="D3630" s="486"/>
      <c r="E3630" s="487"/>
      <c r="F3630" s="506" t="s">
        <v>2</v>
      </c>
      <c r="G3630" s="507"/>
      <c r="H3630" s="507"/>
      <c r="I3630" s="507"/>
      <c r="J3630" s="507"/>
      <c r="K3630" s="507"/>
      <c r="L3630" s="507"/>
      <c r="M3630" s="507"/>
      <c r="N3630" s="507"/>
      <c r="O3630" s="508"/>
      <c r="P3630" s="32">
        <v>75</v>
      </c>
      <c r="Q3630" s="101" t="s">
        <v>3</v>
      </c>
      <c r="R3630" s="509">
        <v>147</v>
      </c>
      <c r="S3630" s="510"/>
      <c r="T3630" s="504"/>
      <c r="U3630" s="505"/>
      <c r="V3630" s="33">
        <f>+IF(C3639="","",1)</f>
        <v>1</v>
      </c>
      <c r="W3630" s="57"/>
      <c r="X3630" s="86"/>
      <c r="Y3630" s="39"/>
      <c r="Z3630" s="36"/>
      <c r="AA3630" s="36"/>
      <c r="AD3630" s="33"/>
      <c r="AG3630" s="33"/>
      <c r="AH3630" s="43"/>
      <c r="AI3630" s="43"/>
      <c r="AJ3630" s="43"/>
      <c r="AK3630" s="43"/>
      <c r="AL3630" s="43"/>
      <c r="AM3630" s="43"/>
      <c r="AN3630" s="43"/>
      <c r="AO3630" s="43"/>
      <c r="AP3630" s="43"/>
      <c r="AQ3630" s="43"/>
      <c r="AR3630" s="43"/>
      <c r="AS3630" s="43"/>
      <c r="AT3630" s="43"/>
      <c r="AU3630" s="44"/>
      <c r="AV3630" s="33"/>
      <c r="AW3630" s="33"/>
      <c r="AX3630" s="33"/>
      <c r="AZ3630" s="141"/>
      <c r="BE3630" s="168"/>
      <c r="BF3630" s="168"/>
      <c r="BG3630" s="168"/>
      <c r="BH3630" s="168"/>
      <c r="BI3630" s="168"/>
      <c r="BJ3630" s="168"/>
      <c r="BK3630" s="168"/>
      <c r="BL3630" s="168"/>
      <c r="BM3630" s="168"/>
      <c r="DK3630" s="168"/>
      <c r="DL3630" s="168"/>
      <c r="DM3630" s="168"/>
      <c r="DN3630" s="168"/>
      <c r="DO3630" s="168"/>
      <c r="DP3630" s="168"/>
      <c r="DQ3630" s="168"/>
      <c r="DR3630" s="168"/>
      <c r="DS3630" s="168"/>
      <c r="DT3630" s="168"/>
      <c r="DU3630" s="168"/>
      <c r="DV3630" s="168"/>
      <c r="DW3630" s="168"/>
      <c r="DX3630" s="168"/>
      <c r="DY3630" s="168"/>
      <c r="DZ3630" s="168"/>
      <c r="EA3630" s="168"/>
      <c r="EB3630" s="168"/>
      <c r="EC3630" s="168"/>
      <c r="ED3630" s="168"/>
      <c r="EE3630" s="168"/>
      <c r="EF3630" s="168"/>
      <c r="EG3630" s="168"/>
      <c r="EH3630" s="168"/>
      <c r="EI3630" s="168"/>
      <c r="EJ3630" s="168"/>
      <c r="EK3630" s="168"/>
      <c r="EL3630" s="168"/>
      <c r="EM3630" s="168"/>
      <c r="EN3630" s="168"/>
      <c r="EO3630" s="168"/>
      <c r="EP3630" s="168"/>
      <c r="EQ3630" s="168"/>
      <c r="ER3630" s="168"/>
      <c r="ES3630" s="168"/>
      <c r="ET3630" s="168"/>
      <c r="EU3630" s="168"/>
      <c r="EV3630" s="168"/>
      <c r="EW3630" s="168"/>
      <c r="EX3630" s="168"/>
      <c r="EY3630" s="168"/>
      <c r="EZ3630" s="168"/>
      <c r="FA3630" s="168"/>
      <c r="FB3630" s="168"/>
      <c r="FC3630" s="168"/>
      <c r="FD3630" s="168"/>
    </row>
    <row r="3631" spans="1:160" s="5" customFormat="1" ht="5.25" customHeight="1" thickBot="1" x14ac:dyDescent="0.35">
      <c r="A3631" s="263"/>
      <c r="B3631" s="263"/>
      <c r="C3631" s="265"/>
      <c r="D3631" s="454"/>
      <c r="E3631" s="454"/>
      <c r="F3631" s="454"/>
      <c r="G3631" s="454"/>
      <c r="H3631" s="454"/>
      <c r="I3631" s="454"/>
      <c r="J3631" s="454"/>
      <c r="K3631" s="454"/>
      <c r="L3631" s="454"/>
      <c r="M3631" s="454"/>
      <c r="N3631" s="454"/>
      <c r="O3631" s="454"/>
      <c r="P3631" s="454"/>
      <c r="Q3631" s="454"/>
      <c r="R3631" s="454"/>
      <c r="S3631" s="454"/>
      <c r="T3631" s="454"/>
      <c r="U3631" s="454"/>
      <c r="V3631" s="33"/>
      <c r="W3631" s="57"/>
      <c r="X3631" s="86"/>
      <c r="Y3631" s="38"/>
      <c r="Z3631" s="36"/>
      <c r="AA3631" s="36"/>
      <c r="AD3631" s="33"/>
      <c r="AG3631" s="33"/>
      <c r="AH3631" s="43"/>
      <c r="AI3631" s="43"/>
      <c r="AJ3631" s="43"/>
      <c r="AK3631" s="43"/>
      <c r="AL3631" s="43"/>
      <c r="AM3631" s="43"/>
      <c r="AN3631" s="43"/>
      <c r="AO3631" s="43"/>
      <c r="AP3631" s="43"/>
      <c r="AQ3631" s="43"/>
      <c r="AR3631" s="43"/>
      <c r="AS3631" s="43"/>
      <c r="AT3631" s="43"/>
      <c r="AU3631" s="44"/>
      <c r="AV3631" s="33"/>
      <c r="AW3631" s="33"/>
      <c r="AX3631" s="33"/>
      <c r="AZ3631" s="141"/>
      <c r="BE3631" s="168"/>
      <c r="BF3631" s="168"/>
      <c r="BG3631" s="168"/>
      <c r="BH3631" s="168"/>
      <c r="BI3631" s="168"/>
      <c r="BJ3631" s="168"/>
      <c r="BK3631" s="168"/>
      <c r="BL3631" s="168"/>
      <c r="BM3631" s="168"/>
      <c r="DK3631" s="168"/>
      <c r="DL3631" s="168"/>
      <c r="DM3631" s="168"/>
      <c r="DN3631" s="168"/>
      <c r="DO3631" s="168"/>
      <c r="DP3631" s="168"/>
      <c r="DQ3631" s="168"/>
      <c r="DR3631" s="168"/>
      <c r="DS3631" s="168"/>
      <c r="DT3631" s="168"/>
      <c r="DU3631" s="168"/>
      <c r="DV3631" s="168"/>
      <c r="DW3631" s="168"/>
      <c r="DX3631" s="168"/>
      <c r="DY3631" s="168"/>
      <c r="DZ3631" s="168"/>
      <c r="EA3631" s="168"/>
      <c r="EB3631" s="168"/>
      <c r="EC3631" s="168"/>
      <c r="ED3631" s="168"/>
      <c r="EE3631" s="168"/>
      <c r="EF3631" s="168"/>
      <c r="EG3631" s="168"/>
      <c r="EH3631" s="168"/>
      <c r="EI3631" s="168"/>
      <c r="EJ3631" s="168"/>
      <c r="EK3631" s="168"/>
      <c r="EL3631" s="168"/>
      <c r="EM3631" s="168"/>
      <c r="EN3631" s="168"/>
      <c r="EO3631" s="168"/>
      <c r="EP3631" s="168"/>
      <c r="EQ3631" s="168"/>
      <c r="ER3631" s="168"/>
      <c r="ES3631" s="168"/>
      <c r="ET3631" s="168"/>
      <c r="EU3631" s="168"/>
      <c r="EV3631" s="168"/>
      <c r="EW3631" s="168"/>
      <c r="EX3631" s="168"/>
      <c r="EY3631" s="168"/>
      <c r="EZ3631" s="168"/>
      <c r="FA3631" s="168"/>
      <c r="FB3631" s="168"/>
      <c r="FC3631" s="168"/>
      <c r="FD3631" s="168"/>
    </row>
    <row r="3632" spans="1:160" s="5" customFormat="1" ht="24.9" customHeight="1" x14ac:dyDescent="0.3">
      <c r="A3632" s="263"/>
      <c r="B3632" s="263"/>
      <c r="C3632" s="265"/>
      <c r="D3632" s="511" t="s">
        <v>4</v>
      </c>
      <c r="E3632" s="512"/>
      <c r="F3632" s="513" t="s">
        <v>168</v>
      </c>
      <c r="G3632" s="514"/>
      <c r="H3632" s="514"/>
      <c r="I3632" s="515"/>
      <c r="J3632" s="516" t="s">
        <v>5</v>
      </c>
      <c r="K3632" s="512"/>
      <c r="L3632" s="513" t="s">
        <v>102</v>
      </c>
      <c r="M3632" s="514"/>
      <c r="N3632" s="514"/>
      <c r="O3632" s="514"/>
      <c r="P3632" s="515"/>
      <c r="Q3632" s="1" t="s">
        <v>6</v>
      </c>
      <c r="R3632" s="513" t="s">
        <v>36</v>
      </c>
      <c r="S3632" s="514"/>
      <c r="T3632" s="514"/>
      <c r="U3632" s="517"/>
      <c r="V3632" s="33"/>
      <c r="W3632" s="57"/>
      <c r="X3632" s="86"/>
      <c r="Y3632" s="33"/>
      <c r="Z3632" s="36"/>
      <c r="AA3632" s="36"/>
      <c r="AD3632" s="33"/>
      <c r="AG3632" s="33"/>
      <c r="AH3632" s="43"/>
      <c r="AI3632" s="43"/>
      <c r="AJ3632" s="43"/>
      <c r="AK3632" s="43"/>
      <c r="AL3632" s="43"/>
      <c r="AM3632" s="43"/>
      <c r="AN3632" s="43"/>
      <c r="AO3632" s="43"/>
      <c r="AP3632" s="43"/>
      <c r="AQ3632" s="43"/>
      <c r="AR3632" s="43"/>
      <c r="AS3632" s="43"/>
      <c r="AT3632" s="43"/>
      <c r="AU3632" s="44"/>
      <c r="AV3632" s="33"/>
      <c r="AW3632" s="33"/>
      <c r="AX3632" s="33"/>
      <c r="AZ3632" s="141"/>
      <c r="BE3632" s="168"/>
      <c r="BF3632" s="168"/>
      <c r="BG3632" s="168"/>
      <c r="BH3632" s="168"/>
      <c r="BI3632" s="168"/>
      <c r="BJ3632" s="168"/>
      <c r="BK3632" s="168"/>
      <c r="BL3632" s="168"/>
      <c r="BM3632" s="168"/>
      <c r="DK3632" s="168"/>
      <c r="DL3632" s="168"/>
      <c r="DM3632" s="168"/>
      <c r="DN3632" s="168"/>
      <c r="DO3632" s="168"/>
      <c r="DP3632" s="168"/>
      <c r="DQ3632" s="168"/>
      <c r="DR3632" s="168"/>
      <c r="DS3632" s="168"/>
      <c r="DT3632" s="168"/>
      <c r="DU3632" s="168"/>
      <c r="DV3632" s="168"/>
      <c r="DW3632" s="168"/>
      <c r="DX3632" s="168"/>
      <c r="DY3632" s="168"/>
      <c r="DZ3632" s="168"/>
      <c r="EA3632" s="168"/>
      <c r="EB3632" s="168"/>
      <c r="EC3632" s="168"/>
      <c r="ED3632" s="168"/>
      <c r="EE3632" s="168"/>
      <c r="EF3632" s="168"/>
      <c r="EG3632" s="168"/>
      <c r="EH3632" s="168"/>
      <c r="EI3632" s="168"/>
      <c r="EJ3632" s="168"/>
      <c r="EK3632" s="168"/>
      <c r="EL3632" s="168"/>
      <c r="EM3632" s="168"/>
      <c r="EN3632" s="168"/>
      <c r="EO3632" s="168"/>
      <c r="EP3632" s="168"/>
      <c r="EQ3632" s="168"/>
      <c r="ER3632" s="168"/>
      <c r="ES3632" s="168"/>
      <c r="ET3632" s="168"/>
      <c r="EU3632" s="168"/>
      <c r="EV3632" s="168"/>
      <c r="EW3632" s="168"/>
      <c r="EX3632" s="168"/>
      <c r="EY3632" s="168"/>
      <c r="EZ3632" s="168"/>
      <c r="FA3632" s="168"/>
      <c r="FB3632" s="168"/>
      <c r="FC3632" s="168"/>
      <c r="FD3632" s="168"/>
    </row>
    <row r="3633" spans="1:160" s="5" customFormat="1" ht="45" customHeight="1" thickBot="1" x14ac:dyDescent="0.35">
      <c r="A3633" s="263"/>
      <c r="B3633" s="263"/>
      <c r="C3633" s="265"/>
      <c r="D3633" s="518" t="s">
        <v>7</v>
      </c>
      <c r="E3633" s="519"/>
      <c r="F3633" s="520" t="s">
        <v>169</v>
      </c>
      <c r="G3633" s="521"/>
      <c r="H3633" s="521"/>
      <c r="I3633" s="521"/>
      <c r="J3633" s="521"/>
      <c r="K3633" s="521"/>
      <c r="L3633" s="521"/>
      <c r="M3633" s="521"/>
      <c r="N3633" s="521"/>
      <c r="O3633" s="521"/>
      <c r="P3633" s="521"/>
      <c r="Q3633" s="521"/>
      <c r="R3633" s="521"/>
      <c r="S3633" s="521"/>
      <c r="T3633" s="521"/>
      <c r="U3633" s="522"/>
      <c r="V3633" s="33"/>
      <c r="W3633" s="57"/>
      <c r="X3633" s="86"/>
      <c r="Y3633" s="33"/>
      <c r="Z3633" s="36"/>
      <c r="AA3633" s="36"/>
      <c r="AD3633" s="33"/>
      <c r="AG3633" s="33"/>
      <c r="AH3633" s="43"/>
      <c r="AI3633" s="43"/>
      <c r="AJ3633" s="43"/>
      <c r="AK3633" s="43"/>
      <c r="AL3633" s="43"/>
      <c r="AM3633" s="43"/>
      <c r="AN3633" s="43"/>
      <c r="AO3633" s="43"/>
      <c r="AP3633" s="43"/>
      <c r="AQ3633" s="43"/>
      <c r="AR3633" s="43"/>
      <c r="AS3633" s="43"/>
      <c r="AT3633" s="43"/>
      <c r="AU3633" s="44"/>
      <c r="AV3633" s="33"/>
      <c r="AW3633" s="33"/>
      <c r="AX3633" s="33"/>
      <c r="AZ3633" s="141"/>
      <c r="BE3633" s="168"/>
      <c r="BF3633" s="168"/>
      <c r="BG3633" s="168"/>
      <c r="BH3633" s="168"/>
      <c r="BI3633" s="168"/>
      <c r="BJ3633" s="168"/>
      <c r="BK3633" s="168"/>
      <c r="BL3633" s="168"/>
      <c r="BM3633" s="168"/>
      <c r="DK3633" s="168"/>
      <c r="DL3633" s="168"/>
      <c r="DM3633" s="168"/>
      <c r="DN3633" s="168"/>
      <c r="DO3633" s="168"/>
      <c r="DP3633" s="168"/>
      <c r="DQ3633" s="168"/>
      <c r="DR3633" s="168"/>
      <c r="DS3633" s="168"/>
      <c r="DT3633" s="168"/>
      <c r="DU3633" s="168"/>
      <c r="DV3633" s="168"/>
      <c r="DW3633" s="168"/>
      <c r="DX3633" s="168"/>
      <c r="DY3633" s="168"/>
      <c r="DZ3633" s="168"/>
      <c r="EA3633" s="168"/>
      <c r="EB3633" s="168"/>
      <c r="EC3633" s="168"/>
      <c r="ED3633" s="168"/>
      <c r="EE3633" s="168"/>
      <c r="EF3633" s="168"/>
      <c r="EG3633" s="168"/>
      <c r="EH3633" s="168"/>
      <c r="EI3633" s="168"/>
      <c r="EJ3633" s="168"/>
      <c r="EK3633" s="168"/>
      <c r="EL3633" s="168"/>
      <c r="EM3633" s="168"/>
      <c r="EN3633" s="168"/>
      <c r="EO3633" s="168"/>
      <c r="EP3633" s="168"/>
      <c r="EQ3633" s="168"/>
      <c r="ER3633" s="168"/>
      <c r="ES3633" s="168"/>
      <c r="ET3633" s="168"/>
      <c r="EU3633" s="168"/>
      <c r="EV3633" s="168"/>
      <c r="EW3633" s="168"/>
      <c r="EX3633" s="168"/>
      <c r="EY3633" s="168"/>
      <c r="EZ3633" s="168"/>
      <c r="FA3633" s="168"/>
      <c r="FB3633" s="168"/>
      <c r="FC3633" s="168"/>
      <c r="FD3633" s="168"/>
    </row>
    <row r="3634" spans="1:160" s="5" customFormat="1" ht="5.0999999999999996" customHeight="1" thickBot="1" x14ac:dyDescent="0.35">
      <c r="A3634" s="263"/>
      <c r="B3634" s="263"/>
      <c r="C3634" s="265"/>
      <c r="D3634" s="523"/>
      <c r="E3634" s="523"/>
      <c r="F3634" s="523"/>
      <c r="G3634" s="523"/>
      <c r="H3634" s="523"/>
      <c r="I3634" s="523"/>
      <c r="J3634" s="523"/>
      <c r="K3634" s="523"/>
      <c r="L3634" s="523"/>
      <c r="M3634" s="523"/>
      <c r="N3634" s="523"/>
      <c r="O3634" s="523"/>
      <c r="P3634" s="523"/>
      <c r="Q3634" s="523"/>
      <c r="R3634" s="523"/>
      <c r="S3634" s="523"/>
      <c r="T3634" s="523"/>
      <c r="U3634" s="523"/>
      <c r="V3634" s="33"/>
      <c r="W3634" s="57"/>
      <c r="X3634" s="86"/>
      <c r="Y3634" s="33"/>
      <c r="Z3634" s="36"/>
      <c r="AA3634" s="36"/>
      <c r="AD3634" s="33"/>
      <c r="AG3634" s="33"/>
      <c r="AH3634" s="43"/>
      <c r="AI3634" s="43"/>
      <c r="AJ3634" s="43"/>
      <c r="AK3634" s="43"/>
      <c r="AL3634" s="43"/>
      <c r="AM3634" s="43"/>
      <c r="AN3634" s="43"/>
      <c r="AO3634" s="43"/>
      <c r="AP3634" s="43"/>
      <c r="AQ3634" s="43"/>
      <c r="AR3634" s="43"/>
      <c r="AS3634" s="43"/>
      <c r="AT3634" s="43"/>
      <c r="AU3634" s="44"/>
      <c r="AV3634" s="33"/>
      <c r="AW3634" s="33"/>
      <c r="AX3634" s="33"/>
      <c r="AZ3634" s="141"/>
      <c r="BE3634" s="168"/>
      <c r="BF3634" s="168"/>
      <c r="BG3634" s="168"/>
      <c r="BH3634" s="168"/>
      <c r="BI3634" s="168"/>
      <c r="BJ3634" s="168"/>
      <c r="BK3634" s="168"/>
      <c r="BL3634" s="168"/>
      <c r="BM3634" s="168"/>
      <c r="DK3634" s="168"/>
      <c r="DL3634" s="168"/>
      <c r="DM3634" s="168"/>
      <c r="DN3634" s="168"/>
      <c r="DO3634" s="168"/>
      <c r="DP3634" s="168"/>
      <c r="DQ3634" s="168"/>
      <c r="DR3634" s="168"/>
      <c r="DS3634" s="168"/>
      <c r="DT3634" s="168"/>
      <c r="DU3634" s="168"/>
      <c r="DV3634" s="168"/>
      <c r="DW3634" s="168"/>
      <c r="DX3634" s="168"/>
      <c r="DY3634" s="168"/>
      <c r="DZ3634" s="168"/>
      <c r="EA3634" s="168"/>
      <c r="EB3634" s="168"/>
      <c r="EC3634" s="168"/>
      <c r="ED3634" s="168"/>
      <c r="EE3634" s="168"/>
      <c r="EF3634" s="168"/>
      <c r="EG3634" s="168"/>
      <c r="EH3634" s="168"/>
      <c r="EI3634" s="168"/>
      <c r="EJ3634" s="168"/>
      <c r="EK3634" s="168"/>
      <c r="EL3634" s="168"/>
      <c r="EM3634" s="168"/>
      <c r="EN3634" s="168"/>
      <c r="EO3634" s="168"/>
      <c r="EP3634" s="168"/>
      <c r="EQ3634" s="168"/>
      <c r="ER3634" s="168"/>
      <c r="ES3634" s="168"/>
      <c r="ET3634" s="168"/>
      <c r="EU3634" s="168"/>
      <c r="EV3634" s="168"/>
      <c r="EW3634" s="168"/>
      <c r="EX3634" s="168"/>
      <c r="EY3634" s="168"/>
      <c r="EZ3634" s="168"/>
      <c r="FA3634" s="168"/>
      <c r="FB3634" s="168"/>
      <c r="FC3634" s="168"/>
      <c r="FD3634" s="168"/>
    </row>
    <row r="3635" spans="1:160" s="5" customFormat="1" ht="24.9" customHeight="1" thickBot="1" x14ac:dyDescent="0.35">
      <c r="A3635" s="263"/>
      <c r="B3635" s="263"/>
      <c r="C3635" s="265"/>
      <c r="D3635" s="2" t="s">
        <v>103</v>
      </c>
      <c r="E3635" s="98" t="s">
        <v>106</v>
      </c>
      <c r="F3635" s="455" t="s">
        <v>104</v>
      </c>
      <c r="G3635" s="524"/>
      <c r="H3635" s="456"/>
      <c r="I3635" s="525">
        <v>44058</v>
      </c>
      <c r="J3635" s="526"/>
      <c r="K3635" s="526"/>
      <c r="L3635" s="526"/>
      <c r="M3635" s="526"/>
      <c r="N3635" s="527"/>
      <c r="O3635" s="3" t="s">
        <v>8</v>
      </c>
      <c r="P3635" s="449" t="s">
        <v>24</v>
      </c>
      <c r="Q3635" s="450"/>
      <c r="R3635" s="450"/>
      <c r="S3635" s="450"/>
      <c r="T3635" s="450"/>
      <c r="U3635" s="528"/>
      <c r="V3635" s="33"/>
      <c r="W3635" s="57"/>
      <c r="X3635" s="86"/>
      <c r="Y3635" s="33"/>
      <c r="Z3635" s="36"/>
      <c r="AA3635" s="36"/>
      <c r="AD3635" s="33"/>
      <c r="AG3635" s="33"/>
      <c r="AH3635" s="43"/>
      <c r="AI3635" s="43"/>
      <c r="AJ3635" s="43"/>
      <c r="AK3635" s="43"/>
      <c r="AL3635" s="43"/>
      <c r="AM3635" s="43"/>
      <c r="AN3635" s="43"/>
      <c r="AO3635" s="43"/>
      <c r="AP3635" s="43"/>
      <c r="AQ3635" s="43"/>
      <c r="AR3635" s="43"/>
      <c r="AS3635" s="43"/>
      <c r="AT3635" s="43"/>
      <c r="AU3635" s="44"/>
      <c r="AV3635" s="33"/>
      <c r="AW3635" s="33"/>
      <c r="AX3635" s="33"/>
      <c r="AZ3635" s="141"/>
      <c r="BE3635" s="168"/>
      <c r="BF3635" s="168"/>
      <c r="BG3635" s="168"/>
      <c r="BH3635" s="168"/>
      <c r="BI3635" s="168"/>
      <c r="BJ3635" s="168"/>
      <c r="BK3635" s="168"/>
      <c r="BL3635" s="168"/>
      <c r="BM3635" s="168"/>
      <c r="DK3635" s="168"/>
      <c r="DL3635" s="168"/>
      <c r="DM3635" s="168"/>
      <c r="DN3635" s="168"/>
      <c r="DO3635" s="168"/>
      <c r="DP3635" s="168"/>
      <c r="DQ3635" s="168"/>
      <c r="DR3635" s="168"/>
      <c r="DS3635" s="168"/>
      <c r="DT3635" s="168"/>
      <c r="DU3635" s="168"/>
      <c r="DV3635" s="168"/>
      <c r="DW3635" s="168"/>
      <c r="DX3635" s="168"/>
      <c r="DY3635" s="168"/>
      <c r="DZ3635" s="168"/>
      <c r="EA3635" s="168"/>
      <c r="EB3635" s="168"/>
      <c r="EC3635" s="168"/>
      <c r="ED3635" s="168"/>
      <c r="EE3635" s="168"/>
      <c r="EF3635" s="168"/>
      <c r="EG3635" s="168"/>
      <c r="EH3635" s="168"/>
      <c r="EI3635" s="168"/>
      <c r="EJ3635" s="168"/>
      <c r="EK3635" s="168"/>
      <c r="EL3635" s="168"/>
      <c r="EM3635" s="168"/>
      <c r="EN3635" s="168"/>
      <c r="EO3635" s="168"/>
      <c r="EP3635" s="168"/>
      <c r="EQ3635" s="168"/>
      <c r="ER3635" s="168"/>
      <c r="ES3635" s="168"/>
      <c r="ET3635" s="168"/>
      <c r="EU3635" s="168"/>
      <c r="EV3635" s="168"/>
      <c r="EW3635" s="168"/>
      <c r="EX3635" s="168"/>
      <c r="EY3635" s="168"/>
      <c r="EZ3635" s="168"/>
      <c r="FA3635" s="168"/>
      <c r="FB3635" s="168"/>
      <c r="FC3635" s="168"/>
      <c r="FD3635" s="168"/>
    </row>
    <row r="3636" spans="1:160" s="5" customFormat="1" ht="5.0999999999999996" customHeight="1" thickBot="1" x14ac:dyDescent="0.35">
      <c r="A3636" s="263"/>
      <c r="B3636" s="263"/>
      <c r="C3636" s="265"/>
      <c r="D3636" s="100"/>
      <c r="E3636" s="100"/>
      <c r="F3636" s="100"/>
      <c r="G3636" s="100"/>
      <c r="H3636" s="100"/>
      <c r="I3636" s="100"/>
      <c r="J3636" s="100"/>
      <c r="K3636" s="100"/>
      <c r="L3636" s="100"/>
      <c r="M3636" s="100"/>
      <c r="N3636" s="100"/>
      <c r="O3636" s="100"/>
      <c r="P3636" s="100"/>
      <c r="Q3636" s="100"/>
      <c r="R3636" s="100"/>
      <c r="S3636" s="100"/>
      <c r="T3636" s="100"/>
      <c r="U3636" s="100"/>
      <c r="V3636" s="33"/>
      <c r="W3636" s="57"/>
      <c r="X3636" s="86"/>
      <c r="Y3636" s="33"/>
      <c r="Z3636" s="36"/>
      <c r="AA3636" s="36"/>
      <c r="AD3636" s="33"/>
      <c r="AG3636" s="33"/>
      <c r="AH3636" s="43"/>
      <c r="AI3636" s="43"/>
      <c r="AJ3636" s="43"/>
      <c r="AK3636" s="43"/>
      <c r="AL3636" s="43"/>
      <c r="AM3636" s="43"/>
      <c r="AN3636" s="43"/>
      <c r="AO3636" s="43"/>
      <c r="AP3636" s="43"/>
      <c r="AQ3636" s="43"/>
      <c r="AR3636" s="43"/>
      <c r="AS3636" s="43"/>
      <c r="AT3636" s="43"/>
      <c r="AU3636" s="44"/>
      <c r="AV3636" s="33"/>
      <c r="AW3636" s="33"/>
      <c r="AX3636" s="33"/>
      <c r="AZ3636" s="141"/>
      <c r="BE3636" s="168"/>
      <c r="BF3636" s="168"/>
      <c r="BG3636" s="168"/>
      <c r="BH3636" s="168"/>
      <c r="BI3636" s="168"/>
      <c r="BJ3636" s="168"/>
      <c r="BK3636" s="168"/>
      <c r="BL3636" s="168"/>
      <c r="BM3636" s="168"/>
      <c r="DK3636" s="168"/>
      <c r="DL3636" s="168"/>
      <c r="DM3636" s="168"/>
      <c r="DN3636" s="168"/>
      <c r="DO3636" s="168"/>
      <c r="DP3636" s="168"/>
      <c r="DQ3636" s="168"/>
      <c r="DR3636" s="168"/>
      <c r="DS3636" s="168"/>
      <c r="DT3636" s="168"/>
      <c r="DU3636" s="168"/>
      <c r="DV3636" s="168"/>
      <c r="DW3636" s="168"/>
      <c r="DX3636" s="168"/>
      <c r="DY3636" s="168"/>
      <c r="DZ3636" s="168"/>
      <c r="EA3636" s="168"/>
      <c r="EB3636" s="168"/>
      <c r="EC3636" s="168"/>
      <c r="ED3636" s="168"/>
      <c r="EE3636" s="168"/>
      <c r="EF3636" s="168"/>
      <c r="EG3636" s="168"/>
      <c r="EH3636" s="168"/>
      <c r="EI3636" s="168"/>
      <c r="EJ3636" s="168"/>
      <c r="EK3636" s="168"/>
      <c r="EL3636" s="168"/>
      <c r="EM3636" s="168"/>
      <c r="EN3636" s="168"/>
      <c r="EO3636" s="168"/>
      <c r="EP3636" s="168"/>
      <c r="EQ3636" s="168"/>
      <c r="ER3636" s="168"/>
      <c r="ES3636" s="168"/>
      <c r="ET3636" s="168"/>
      <c r="EU3636" s="168"/>
      <c r="EV3636" s="168"/>
      <c r="EW3636" s="168"/>
      <c r="EX3636" s="168"/>
      <c r="EY3636" s="168"/>
      <c r="EZ3636" s="168"/>
      <c r="FA3636" s="168"/>
      <c r="FB3636" s="168"/>
      <c r="FC3636" s="168"/>
      <c r="FD3636" s="168"/>
    </row>
    <row r="3637" spans="1:160" s="5" customFormat="1" ht="24.9" customHeight="1" thickBot="1" x14ac:dyDescent="0.35">
      <c r="A3637" s="263"/>
      <c r="B3637" s="263"/>
      <c r="C3637" s="265"/>
      <c r="D3637" s="2" t="s">
        <v>31</v>
      </c>
      <c r="E3637" s="449"/>
      <c r="F3637" s="450"/>
      <c r="G3637" s="450"/>
      <c r="H3637" s="450"/>
      <c r="I3637" s="450"/>
      <c r="J3637" s="451"/>
      <c r="K3637" s="19" t="s">
        <v>105</v>
      </c>
      <c r="L3637" s="452"/>
      <c r="M3637" s="452"/>
      <c r="N3637" s="452"/>
      <c r="O3637" s="452"/>
      <c r="P3637" s="452"/>
      <c r="Q3637" s="452"/>
      <c r="R3637" s="452"/>
      <c r="S3637" s="452"/>
      <c r="T3637" s="452"/>
      <c r="U3637" s="453"/>
      <c r="V3637" s="33"/>
      <c r="W3637" s="57"/>
      <c r="X3637" s="86"/>
      <c r="Y3637" s="33"/>
      <c r="Z3637" s="36"/>
      <c r="AA3637" s="36"/>
      <c r="AD3637" s="33"/>
      <c r="AG3637" s="33"/>
      <c r="AH3637" s="43"/>
      <c r="AI3637" s="43"/>
      <c r="AJ3637" s="43"/>
      <c r="AK3637" s="43"/>
      <c r="AL3637" s="43"/>
      <c r="AM3637" s="43"/>
      <c r="AN3637" s="43"/>
      <c r="AO3637" s="43"/>
      <c r="AP3637" s="43"/>
      <c r="AQ3637" s="43"/>
      <c r="AR3637" s="43"/>
      <c r="AS3637" s="43"/>
      <c r="AT3637" s="43"/>
      <c r="AU3637" s="44"/>
      <c r="AV3637" s="33"/>
      <c r="AW3637" s="33"/>
      <c r="AX3637" s="33"/>
      <c r="AZ3637" s="141"/>
      <c r="BE3637" s="168"/>
      <c r="BF3637" s="168"/>
      <c r="BG3637" s="168"/>
      <c r="BH3637" s="168"/>
      <c r="BI3637" s="168"/>
      <c r="BJ3637" s="168"/>
      <c r="BK3637" s="168"/>
      <c r="BL3637" s="168"/>
      <c r="BM3637" s="168"/>
      <c r="DK3637" s="168"/>
      <c r="DL3637" s="168"/>
      <c r="DM3637" s="168"/>
      <c r="DN3637" s="168"/>
      <c r="DO3637" s="168"/>
      <c r="DP3637" s="168"/>
      <c r="DQ3637" s="168"/>
      <c r="DR3637" s="168"/>
      <c r="DS3637" s="168"/>
      <c r="DT3637" s="168"/>
      <c r="DU3637" s="168"/>
      <c r="DV3637" s="168"/>
      <c r="DW3637" s="168"/>
      <c r="DX3637" s="168"/>
      <c r="DY3637" s="168"/>
      <c r="DZ3637" s="168"/>
      <c r="EA3637" s="168"/>
      <c r="EB3637" s="168"/>
      <c r="EC3637" s="168"/>
      <c r="ED3637" s="168"/>
      <c r="EE3637" s="168"/>
      <c r="EF3637" s="168"/>
      <c r="EG3637" s="168"/>
      <c r="EH3637" s="168"/>
      <c r="EI3637" s="168"/>
      <c r="EJ3637" s="168"/>
      <c r="EK3637" s="168"/>
      <c r="EL3637" s="168"/>
      <c r="EM3637" s="168"/>
      <c r="EN3637" s="168"/>
      <c r="EO3637" s="168"/>
      <c r="EP3637" s="168"/>
      <c r="EQ3637" s="168"/>
      <c r="ER3637" s="168"/>
      <c r="ES3637" s="168"/>
      <c r="ET3637" s="168"/>
      <c r="EU3637" s="168"/>
      <c r="EV3637" s="168"/>
      <c r="EW3637" s="168"/>
      <c r="EX3637" s="168"/>
      <c r="EY3637" s="168"/>
      <c r="EZ3637" s="168"/>
      <c r="FA3637" s="168"/>
      <c r="FB3637" s="168"/>
      <c r="FC3637" s="168"/>
      <c r="FD3637" s="168"/>
    </row>
    <row r="3638" spans="1:160" s="5" customFormat="1" ht="5.0999999999999996" customHeight="1" thickBot="1" x14ac:dyDescent="0.35">
      <c r="A3638" s="263"/>
      <c r="B3638" s="263"/>
      <c r="C3638" s="265"/>
      <c r="D3638" s="454"/>
      <c r="E3638" s="454"/>
      <c r="F3638" s="454"/>
      <c r="G3638" s="454"/>
      <c r="H3638" s="454"/>
      <c r="I3638" s="454"/>
      <c r="J3638" s="454"/>
      <c r="K3638" s="454"/>
      <c r="L3638" s="454"/>
      <c r="M3638" s="454"/>
      <c r="N3638" s="454"/>
      <c r="O3638" s="454"/>
      <c r="P3638" s="454"/>
      <c r="Q3638" s="454"/>
      <c r="R3638" s="454"/>
      <c r="S3638" s="454"/>
      <c r="T3638" s="454"/>
      <c r="U3638" s="454"/>
      <c r="V3638" s="33"/>
      <c r="W3638" s="57"/>
      <c r="X3638" s="86"/>
      <c r="Y3638" s="33"/>
      <c r="Z3638" s="36"/>
      <c r="AA3638" s="36"/>
      <c r="AD3638" s="33"/>
      <c r="AG3638" s="33"/>
      <c r="AH3638" s="43"/>
      <c r="AI3638" s="43"/>
      <c r="AJ3638" s="43"/>
      <c r="AK3638" s="43"/>
      <c r="AL3638" s="43"/>
      <c r="AM3638" s="43"/>
      <c r="AN3638" s="43"/>
      <c r="AO3638" s="43"/>
      <c r="AP3638" s="43"/>
      <c r="AQ3638" s="43"/>
      <c r="AR3638" s="43"/>
      <c r="AS3638" s="43"/>
      <c r="AT3638" s="43"/>
      <c r="AU3638" s="44"/>
      <c r="AV3638" s="33"/>
      <c r="AW3638" s="33"/>
      <c r="AX3638" s="33"/>
      <c r="AZ3638" s="141"/>
      <c r="BE3638" s="168"/>
      <c r="BF3638" s="168"/>
      <c r="BG3638" s="168"/>
      <c r="BH3638" s="168"/>
      <c r="BI3638" s="168"/>
      <c r="BJ3638" s="168"/>
      <c r="BK3638" s="168"/>
      <c r="BL3638" s="168"/>
      <c r="BM3638" s="168"/>
      <c r="DK3638" s="168"/>
      <c r="DL3638" s="168"/>
      <c r="DM3638" s="168"/>
      <c r="DN3638" s="168"/>
      <c r="DO3638" s="168"/>
      <c r="DP3638" s="168"/>
      <c r="DQ3638" s="168"/>
      <c r="DR3638" s="168"/>
      <c r="DS3638" s="168"/>
      <c r="DT3638" s="168"/>
      <c r="DU3638" s="168"/>
      <c r="DV3638" s="168"/>
      <c r="DW3638" s="168"/>
      <c r="DX3638" s="168"/>
      <c r="DY3638" s="168"/>
      <c r="DZ3638" s="168"/>
      <c r="EA3638" s="168"/>
      <c r="EB3638" s="168"/>
      <c r="EC3638" s="168"/>
      <c r="ED3638" s="168"/>
      <c r="EE3638" s="168"/>
      <c r="EF3638" s="168"/>
      <c r="EG3638" s="168"/>
      <c r="EH3638" s="168"/>
      <c r="EI3638" s="168"/>
      <c r="EJ3638" s="168"/>
      <c r="EK3638" s="168"/>
      <c r="EL3638" s="168"/>
      <c r="EM3638" s="168"/>
      <c r="EN3638" s="168"/>
      <c r="EO3638" s="168"/>
      <c r="EP3638" s="168"/>
      <c r="EQ3638" s="168"/>
      <c r="ER3638" s="168"/>
      <c r="ES3638" s="168"/>
      <c r="ET3638" s="168"/>
      <c r="EU3638" s="168"/>
      <c r="EV3638" s="168"/>
      <c r="EW3638" s="168"/>
      <c r="EX3638" s="168"/>
      <c r="EY3638" s="168"/>
      <c r="EZ3638" s="168"/>
      <c r="FA3638" s="168"/>
      <c r="FB3638" s="168"/>
      <c r="FC3638" s="168"/>
      <c r="FD3638" s="168"/>
    </row>
    <row r="3639" spans="1:160" s="5" customFormat="1" ht="45" customHeight="1" thickBot="1" x14ac:dyDescent="0.35">
      <c r="A3639" s="263" t="str">
        <f>+E3639</f>
        <v>NP 14</v>
      </c>
      <c r="B3639" s="264">
        <f>+U3663</f>
        <v>276.48</v>
      </c>
      <c r="C3639" s="265">
        <v>67</v>
      </c>
      <c r="D3639" s="165" t="s">
        <v>9</v>
      </c>
      <c r="E3639" s="180" t="s">
        <v>96</v>
      </c>
      <c r="F3639" s="455" t="s">
        <v>29</v>
      </c>
      <c r="G3639" s="456"/>
      <c r="H3639" s="532" t="s">
        <v>182</v>
      </c>
      <c r="I3639" s="457"/>
      <c r="J3639" s="457"/>
      <c r="K3639" s="457"/>
      <c r="L3639" s="457"/>
      <c r="M3639" s="458"/>
      <c r="N3639" s="459" t="s">
        <v>32</v>
      </c>
      <c r="O3639" s="460"/>
      <c r="P3639" s="461"/>
      <c r="Q3639" s="462" t="s">
        <v>10</v>
      </c>
      <c r="R3639" s="463"/>
      <c r="S3639" s="463"/>
      <c r="T3639" s="463"/>
      <c r="U3639" s="464"/>
      <c r="V3639" s="33"/>
      <c r="W3639" s="57"/>
      <c r="X3639" s="86"/>
      <c r="Y3639" s="33"/>
      <c r="Z3639" s="38"/>
      <c r="AA3639" s="38"/>
      <c r="AD3639" s="33"/>
      <c r="AG3639" s="33"/>
      <c r="AH3639" s="43"/>
      <c r="AI3639" s="43"/>
      <c r="AJ3639" s="43"/>
      <c r="AK3639" s="43"/>
      <c r="AL3639" s="43"/>
      <c r="AM3639" s="43"/>
      <c r="AN3639" s="43"/>
      <c r="AO3639" s="43"/>
      <c r="AP3639" s="43"/>
      <c r="AQ3639" s="43"/>
      <c r="AR3639" s="43"/>
      <c r="AS3639" s="43"/>
      <c r="AT3639" s="43"/>
      <c r="AU3639" s="44"/>
      <c r="AV3639" s="33"/>
      <c r="AW3639" s="33"/>
      <c r="AX3639" s="33"/>
      <c r="AZ3639" s="141"/>
      <c r="BE3639" s="168"/>
      <c r="BF3639" s="168"/>
      <c r="BG3639" s="168"/>
      <c r="BH3639" s="168"/>
      <c r="BI3639" s="168"/>
      <c r="BJ3639" s="168"/>
      <c r="BK3639" s="168"/>
      <c r="BL3639" s="168"/>
      <c r="BM3639" s="168"/>
      <c r="DK3639" s="168"/>
      <c r="DL3639" s="168"/>
      <c r="DM3639" s="168"/>
      <c r="DN3639" s="168"/>
      <c r="DO3639" s="168"/>
      <c r="DP3639" s="168"/>
      <c r="DQ3639" s="168"/>
      <c r="DR3639" s="168"/>
      <c r="DS3639" s="168"/>
      <c r="DT3639" s="168"/>
      <c r="DU3639" s="168"/>
      <c r="DV3639" s="168"/>
      <c r="DW3639" s="168"/>
      <c r="DX3639" s="168"/>
      <c r="DY3639" s="168"/>
      <c r="DZ3639" s="168"/>
      <c r="EA3639" s="168"/>
      <c r="EB3639" s="168"/>
      <c r="EC3639" s="168"/>
      <c r="ED3639" s="168"/>
      <c r="EE3639" s="168"/>
      <c r="EF3639" s="168"/>
      <c r="EG3639" s="168"/>
      <c r="EH3639" s="168"/>
      <c r="EI3639" s="168"/>
      <c r="EJ3639" s="168"/>
      <c r="EK3639" s="168"/>
      <c r="EL3639" s="168"/>
      <c r="EM3639" s="168"/>
      <c r="EN3639" s="168"/>
      <c r="EO3639" s="168"/>
      <c r="EP3639" s="168"/>
      <c r="EQ3639" s="168"/>
      <c r="ER3639" s="168"/>
      <c r="ES3639" s="168"/>
      <c r="ET3639" s="168"/>
      <c r="EU3639" s="168"/>
      <c r="EV3639" s="168"/>
      <c r="EW3639" s="168"/>
      <c r="EX3639" s="168"/>
      <c r="EY3639" s="168"/>
      <c r="EZ3639" s="168"/>
      <c r="FA3639" s="168"/>
      <c r="FB3639" s="168"/>
      <c r="FC3639" s="168"/>
      <c r="FD3639" s="168"/>
    </row>
    <row r="3640" spans="1:160" s="5" customFormat="1" ht="5.0999999999999996" customHeight="1" thickBot="1" x14ac:dyDescent="0.35">
      <c r="A3640" s="263"/>
      <c r="B3640" s="263"/>
      <c r="C3640" s="265"/>
      <c r="D3640" s="428"/>
      <c r="E3640" s="428"/>
      <c r="F3640" s="428"/>
      <c r="G3640" s="428"/>
      <c r="H3640" s="428"/>
      <c r="I3640" s="428"/>
      <c r="J3640" s="428"/>
      <c r="K3640" s="428"/>
      <c r="L3640" s="428"/>
      <c r="M3640" s="428"/>
      <c r="N3640" s="454"/>
      <c r="O3640" s="454"/>
      <c r="P3640" s="454"/>
      <c r="Q3640" s="454"/>
      <c r="R3640" s="454"/>
      <c r="S3640" s="454"/>
      <c r="T3640" s="454"/>
      <c r="U3640" s="454"/>
      <c r="V3640" s="33"/>
      <c r="W3640" s="57"/>
      <c r="X3640" s="86"/>
      <c r="Y3640" s="33"/>
      <c r="Z3640" s="76"/>
      <c r="AA3640" s="76"/>
      <c r="AD3640" s="33"/>
      <c r="AG3640" s="33"/>
      <c r="AH3640" s="43"/>
      <c r="AI3640" s="43"/>
      <c r="AJ3640" s="43"/>
      <c r="AK3640" s="43"/>
      <c r="AL3640" s="43"/>
      <c r="AM3640" s="43"/>
      <c r="AN3640" s="43"/>
      <c r="AO3640" s="43"/>
      <c r="AP3640" s="43"/>
      <c r="AQ3640" s="43"/>
      <c r="AR3640" s="43"/>
      <c r="AS3640" s="43"/>
      <c r="AT3640" s="43"/>
      <c r="AU3640" s="44"/>
      <c r="AV3640" s="33"/>
      <c r="AW3640" s="33"/>
      <c r="AX3640" s="33"/>
      <c r="AZ3640" s="141"/>
      <c r="BE3640" s="168"/>
      <c r="BF3640" s="168"/>
      <c r="BG3640" s="168"/>
      <c r="BH3640" s="168"/>
      <c r="BI3640" s="168"/>
      <c r="BJ3640" s="168"/>
      <c r="BK3640" s="168"/>
      <c r="BL3640" s="168"/>
      <c r="BM3640" s="168"/>
      <c r="DK3640" s="168"/>
      <c r="DL3640" s="168"/>
      <c r="DM3640" s="168"/>
      <c r="DN3640" s="168"/>
      <c r="DO3640" s="168"/>
      <c r="DP3640" s="168"/>
      <c r="DQ3640" s="168"/>
      <c r="DR3640" s="168"/>
      <c r="DS3640" s="168"/>
      <c r="DT3640" s="168"/>
      <c r="DU3640" s="168"/>
      <c r="DV3640" s="168"/>
      <c r="DW3640" s="168"/>
      <c r="DX3640" s="168"/>
      <c r="DY3640" s="168"/>
      <c r="DZ3640" s="168"/>
      <c r="EA3640" s="168"/>
      <c r="EB3640" s="168"/>
      <c r="EC3640" s="168"/>
      <c r="ED3640" s="168"/>
      <c r="EE3640" s="168"/>
      <c r="EF3640" s="168"/>
      <c r="EG3640" s="168"/>
      <c r="EH3640" s="168"/>
      <c r="EI3640" s="168"/>
      <c r="EJ3640" s="168"/>
      <c r="EK3640" s="168"/>
      <c r="EL3640" s="168"/>
      <c r="EM3640" s="168"/>
      <c r="EN3640" s="168"/>
      <c r="EO3640" s="168"/>
      <c r="EP3640" s="168"/>
      <c r="EQ3640" s="168"/>
      <c r="ER3640" s="168"/>
      <c r="ES3640" s="168"/>
      <c r="ET3640" s="168"/>
      <c r="EU3640" s="168"/>
      <c r="EV3640" s="168"/>
      <c r="EW3640" s="168"/>
      <c r="EX3640" s="168"/>
      <c r="EY3640" s="168"/>
      <c r="EZ3640" s="168"/>
      <c r="FA3640" s="168"/>
      <c r="FB3640" s="168"/>
      <c r="FC3640" s="168"/>
      <c r="FD3640" s="168"/>
    </row>
    <row r="3641" spans="1:160" s="5" customFormat="1" ht="24.9" customHeight="1" x14ac:dyDescent="0.3">
      <c r="A3641" s="263"/>
      <c r="B3641" s="263"/>
      <c r="C3641" s="265"/>
      <c r="D3641" s="465" t="s">
        <v>30</v>
      </c>
      <c r="E3641" s="466"/>
      <c r="F3641" s="466"/>
      <c r="G3641" s="466"/>
      <c r="H3641" s="466"/>
      <c r="I3641" s="466"/>
      <c r="J3641" s="466"/>
      <c r="K3641" s="466"/>
      <c r="L3641" s="466"/>
      <c r="M3641" s="467"/>
      <c r="N3641" s="468" t="s">
        <v>11</v>
      </c>
      <c r="O3641" s="470" t="s">
        <v>12</v>
      </c>
      <c r="P3641" s="471"/>
      <c r="Q3641" s="474" t="s">
        <v>13</v>
      </c>
      <c r="R3641" s="475"/>
      <c r="S3641" s="476"/>
      <c r="T3641" s="477" t="s">
        <v>27</v>
      </c>
      <c r="U3641" s="479" t="s">
        <v>28</v>
      </c>
      <c r="V3641" s="33"/>
      <c r="W3641" s="57"/>
      <c r="X3641" s="86"/>
      <c r="Y3641" s="33"/>
      <c r="Z3641" s="76"/>
      <c r="AA3641" s="76"/>
      <c r="AD3641" s="33"/>
      <c r="AG3641" s="33"/>
      <c r="AH3641" s="43"/>
      <c r="AI3641" s="43"/>
      <c r="AJ3641" s="43"/>
      <c r="AK3641" s="43"/>
      <c r="AL3641" s="43"/>
      <c r="AM3641" s="43"/>
      <c r="AN3641" s="43"/>
      <c r="AO3641" s="43"/>
      <c r="AP3641" s="43"/>
      <c r="AQ3641" s="43"/>
      <c r="AR3641" s="43"/>
      <c r="AS3641" s="43"/>
      <c r="AT3641" s="43"/>
      <c r="AU3641" s="44"/>
      <c r="AV3641" s="33"/>
      <c r="AW3641" s="33"/>
      <c r="AX3641" s="33"/>
      <c r="AZ3641" s="141"/>
      <c r="BE3641" s="168"/>
      <c r="BF3641" s="168"/>
      <c r="BG3641" s="168"/>
      <c r="BH3641" s="168"/>
      <c r="BI3641" s="168"/>
      <c r="BJ3641" s="168"/>
      <c r="BK3641" s="168"/>
      <c r="BL3641" s="168"/>
      <c r="BM3641" s="168"/>
      <c r="DK3641" s="168"/>
      <c r="DL3641" s="168"/>
      <c r="DM3641" s="168"/>
      <c r="DN3641" s="168"/>
      <c r="DO3641" s="168"/>
      <c r="DP3641" s="168"/>
      <c r="DQ3641" s="168"/>
      <c r="DR3641" s="168"/>
      <c r="DS3641" s="168"/>
      <c r="DT3641" s="168"/>
      <c r="DU3641" s="168"/>
      <c r="DV3641" s="168"/>
      <c r="DW3641" s="168"/>
      <c r="DX3641" s="168"/>
      <c r="DY3641" s="168"/>
      <c r="DZ3641" s="168"/>
      <c r="EA3641" s="168"/>
      <c r="EB3641" s="168"/>
      <c r="EC3641" s="168"/>
      <c r="ED3641" s="168"/>
      <c r="EE3641" s="168"/>
      <c r="EF3641" s="168"/>
      <c r="EG3641" s="168"/>
      <c r="EH3641" s="168"/>
      <c r="EI3641" s="168"/>
      <c r="EJ3641" s="168"/>
      <c r="EK3641" s="168"/>
      <c r="EL3641" s="168"/>
      <c r="EM3641" s="168"/>
      <c r="EN3641" s="168"/>
      <c r="EO3641" s="168"/>
      <c r="EP3641" s="168"/>
      <c r="EQ3641" s="168"/>
      <c r="ER3641" s="168"/>
      <c r="ES3641" s="168"/>
      <c r="ET3641" s="168"/>
      <c r="EU3641" s="168"/>
      <c r="EV3641" s="168"/>
      <c r="EW3641" s="168"/>
      <c r="EX3641" s="168"/>
      <c r="EY3641" s="168"/>
      <c r="EZ3641" s="168"/>
      <c r="FA3641" s="168"/>
      <c r="FB3641" s="168"/>
      <c r="FC3641" s="168"/>
      <c r="FD3641" s="168"/>
    </row>
    <row r="3642" spans="1:160" s="5" customFormat="1" ht="24.9" customHeight="1" x14ac:dyDescent="0.3">
      <c r="A3642" s="263"/>
      <c r="B3642" s="263"/>
      <c r="C3642" s="265"/>
      <c r="D3642" s="481"/>
      <c r="E3642" s="482"/>
      <c r="F3642" s="482"/>
      <c r="G3642" s="482"/>
      <c r="H3642" s="482"/>
      <c r="I3642" s="482"/>
      <c r="J3642" s="482"/>
      <c r="K3642" s="482"/>
      <c r="L3642" s="482"/>
      <c r="M3642" s="483"/>
      <c r="N3642" s="469"/>
      <c r="O3642" s="472"/>
      <c r="P3642" s="473"/>
      <c r="Q3642" s="7" t="s">
        <v>14</v>
      </c>
      <c r="R3642" s="7" t="s">
        <v>15</v>
      </c>
      <c r="S3642" s="7" t="s">
        <v>26</v>
      </c>
      <c r="T3642" s="478"/>
      <c r="U3642" s="480"/>
      <c r="V3642" s="33"/>
      <c r="W3642" s="57"/>
      <c r="X3642" s="86"/>
      <c r="Y3642" s="33"/>
      <c r="Z3642" s="77"/>
      <c r="AA3642" s="77"/>
      <c r="AD3642" s="33"/>
      <c r="AG3642" s="33"/>
      <c r="AH3642" s="43"/>
      <c r="AI3642" s="43"/>
      <c r="AJ3642" s="43"/>
      <c r="AK3642" s="43"/>
      <c r="AL3642" s="43"/>
      <c r="AM3642" s="43"/>
      <c r="AN3642" s="43"/>
      <c r="AO3642" s="43"/>
      <c r="AP3642" s="43"/>
      <c r="AQ3642" s="43"/>
      <c r="AR3642" s="43"/>
      <c r="AS3642" s="43"/>
      <c r="AT3642" s="43"/>
      <c r="AU3642" s="44"/>
      <c r="AV3642" s="33"/>
      <c r="AW3642" s="33"/>
      <c r="AX3642" s="33"/>
      <c r="AZ3642" s="141"/>
      <c r="BE3642" s="168"/>
      <c r="BF3642" s="168"/>
      <c r="BG3642" s="168"/>
      <c r="BH3642" s="168"/>
      <c r="BI3642" s="168"/>
      <c r="BJ3642" s="168"/>
      <c r="BK3642" s="168"/>
      <c r="BL3642" s="168"/>
      <c r="BM3642" s="168"/>
      <c r="DK3642" s="168"/>
      <c r="DL3642" s="168"/>
      <c r="DM3642" s="168"/>
      <c r="DN3642" s="168"/>
      <c r="DO3642" s="168"/>
      <c r="DP3642" s="168"/>
      <c r="DQ3642" s="168"/>
      <c r="DR3642" s="168"/>
      <c r="DS3642" s="168"/>
      <c r="DT3642" s="168"/>
      <c r="DU3642" s="168"/>
      <c r="DV3642" s="168"/>
      <c r="DW3642" s="168"/>
      <c r="DX3642" s="168"/>
      <c r="DY3642" s="168"/>
      <c r="DZ3642" s="168"/>
      <c r="EA3642" s="168"/>
      <c r="EB3642" s="168"/>
      <c r="EC3642" s="168"/>
      <c r="ED3642" s="168"/>
      <c r="EE3642" s="168"/>
      <c r="EF3642" s="168"/>
      <c r="EG3642" s="168"/>
      <c r="EH3642" s="168"/>
      <c r="EI3642" s="168"/>
      <c r="EJ3642" s="168"/>
      <c r="EK3642" s="168"/>
      <c r="EL3642" s="168"/>
      <c r="EM3642" s="168"/>
      <c r="EN3642" s="168"/>
      <c r="EO3642" s="168"/>
      <c r="EP3642" s="168"/>
      <c r="EQ3642" s="168"/>
      <c r="ER3642" s="168"/>
      <c r="ES3642" s="168"/>
      <c r="ET3642" s="168"/>
      <c r="EU3642" s="168"/>
      <c r="EV3642" s="168"/>
      <c r="EW3642" s="168"/>
      <c r="EX3642" s="168"/>
      <c r="EY3642" s="168"/>
      <c r="EZ3642" s="168"/>
      <c r="FA3642" s="168"/>
      <c r="FB3642" s="168"/>
      <c r="FC3642" s="168"/>
      <c r="FD3642" s="168"/>
    </row>
    <row r="3643" spans="1:160" s="5" customFormat="1" ht="24.9" customHeight="1" x14ac:dyDescent="0.3">
      <c r="A3643" s="263"/>
      <c r="B3643" s="263"/>
      <c r="C3643" s="265"/>
      <c r="D3643" s="481"/>
      <c r="E3643" s="482"/>
      <c r="F3643" s="482"/>
      <c r="G3643" s="482"/>
      <c r="H3643" s="482"/>
      <c r="I3643" s="482"/>
      <c r="J3643" s="482"/>
      <c r="K3643" s="482"/>
      <c r="L3643" s="482"/>
      <c r="M3643" s="483"/>
      <c r="N3643" s="16">
        <v>14000772</v>
      </c>
      <c r="O3643" s="529" t="s">
        <v>315</v>
      </c>
      <c r="P3643" s="530"/>
      <c r="Q3643" s="8">
        <v>51</v>
      </c>
      <c r="R3643" s="8">
        <v>9</v>
      </c>
      <c r="S3643" s="8">
        <v>0.22</v>
      </c>
      <c r="T3643" s="9">
        <v>1</v>
      </c>
      <c r="U3643" s="17">
        <f>+Q3643*R3643*S3643*T3643</f>
        <v>100.98</v>
      </c>
      <c r="V3643" s="33"/>
      <c r="W3643" s="57">
        <v>3</v>
      </c>
      <c r="X3643" s="86"/>
      <c r="Y3643" s="33">
        <f>+C3639</f>
        <v>67</v>
      </c>
      <c r="Z3643" s="41">
        <f>+SUMIF($N3643:$N3662,$Z$16,$U3643:$U3662)</f>
        <v>0</v>
      </c>
      <c r="AA3643" s="41">
        <f>+SUMIF($N3643:$N3662,$AA$16,$U3643:$U3662)</f>
        <v>0</v>
      </c>
      <c r="AB3643" s="41">
        <f>+SUMIF($N3643:$N3662,$AB$16,$U3643:$U3662)</f>
        <v>100.98</v>
      </c>
      <c r="AC3643" s="41">
        <f>+SUMIF($N3643:$N3662,$AC$16,$U3643:$U3662)</f>
        <v>86.4</v>
      </c>
      <c r="AD3643" s="41">
        <f>+SUMIF($N3643:$N3662,$AD$16,$U3643:$U3662)</f>
        <v>43.739999999999995</v>
      </c>
      <c r="AE3643" s="41">
        <f>+SUMIF($N3643:$N3662,$AE$16,$U3643:$U3662)</f>
        <v>45.36</v>
      </c>
      <c r="AF3643" s="41">
        <f>+SUMIF($N3643:$N3662,$AF$16,$U3643:$U3662)</f>
        <v>0</v>
      </c>
      <c r="AG3643" s="41">
        <f>+SUMIF($N3643:$N3662,$AG$16,$U3643:$U3662)</f>
        <v>0</v>
      </c>
      <c r="AH3643" s="41">
        <f>+SUMIF($N3643:$N3662,$AH$16,$U3643:$U3662)</f>
        <v>0</v>
      </c>
      <c r="AI3643" s="41">
        <f>+SUMIF($N3643:$N3662,$AI$16,$U3643:$U3662)</f>
        <v>0</v>
      </c>
      <c r="AJ3643" s="41">
        <f>+SUMIF($N3643:$N3662,$AJ$16,$U3643:$U3662)</f>
        <v>0</v>
      </c>
      <c r="AK3643" s="41">
        <f>+SUMIF($N3643:$N3662,$AK$16,$U3643:$U3662)</f>
        <v>0</v>
      </c>
      <c r="AL3643" s="41">
        <f>+SUMIF($N3643:$N3662,$AL$16,$U3643:$U3662)</f>
        <v>0</v>
      </c>
      <c r="AM3643" s="41">
        <f>+SUMIF($N3643:$N3662,$AM$16,$U3643:$U3662)</f>
        <v>0</v>
      </c>
      <c r="AN3643" s="41">
        <f>+SUMIF($N3643:$N3662,$AN$16,$U3643:$U3662)</f>
        <v>0</v>
      </c>
      <c r="AO3643" s="41">
        <f>+SUMIF($N3643:$N3662,$AO$16,$U3643:$U3662)</f>
        <v>0</v>
      </c>
      <c r="AP3643" s="41">
        <f>+SUMIF($N3643:$N3662,$AP$16,$U3643:$U3662)</f>
        <v>0</v>
      </c>
      <c r="AQ3643" s="41">
        <f>+SUMIF($N3643:$N3662,$AQ$16,$U3643:$U3662)</f>
        <v>0</v>
      </c>
      <c r="AR3643" s="41">
        <f>+SUMIF($N3643:$N3662,$AR$16,$U3643:$U3662)</f>
        <v>0</v>
      </c>
      <c r="AS3643" s="43"/>
      <c r="AT3643" s="43"/>
      <c r="AU3643" s="44"/>
      <c r="AV3643" s="33"/>
      <c r="AW3643" s="33"/>
      <c r="AX3643" s="33"/>
      <c r="AZ3643" s="141"/>
      <c r="BE3643" s="168"/>
      <c r="BF3643" s="168"/>
      <c r="BG3643" s="168"/>
      <c r="BH3643" s="168"/>
      <c r="BI3643" s="168"/>
      <c r="BJ3643" s="168"/>
      <c r="BK3643" s="168"/>
      <c r="BL3643" s="168"/>
      <c r="BM3643" s="168"/>
      <c r="DK3643" s="168"/>
      <c r="DL3643" s="168"/>
      <c r="DM3643" s="168"/>
      <c r="DN3643" s="168"/>
      <c r="DO3643" s="168"/>
      <c r="DP3643" s="168"/>
      <c r="DQ3643" s="168"/>
      <c r="DR3643" s="168"/>
      <c r="DS3643" s="168"/>
      <c r="DT3643" s="168"/>
      <c r="DU3643" s="168"/>
      <c r="DV3643" s="168"/>
      <c r="DW3643" s="168"/>
      <c r="DX3643" s="168"/>
      <c r="DY3643" s="168"/>
      <c r="DZ3643" s="168"/>
      <c r="EA3643" s="168"/>
      <c r="EB3643" s="168"/>
      <c r="EC3643" s="168"/>
      <c r="ED3643" s="168"/>
      <c r="EE3643" s="168"/>
      <c r="EF3643" s="168"/>
      <c r="EG3643" s="168"/>
      <c r="EH3643" s="168"/>
      <c r="EI3643" s="168"/>
      <c r="EJ3643" s="168"/>
      <c r="EK3643" s="168"/>
      <c r="EL3643" s="168"/>
      <c r="EM3643" s="168"/>
      <c r="EN3643" s="168"/>
      <c r="EO3643" s="168"/>
      <c r="EP3643" s="168"/>
      <c r="EQ3643" s="168"/>
      <c r="ER3643" s="168"/>
      <c r="ES3643" s="168"/>
      <c r="ET3643" s="168"/>
      <c r="EU3643" s="168"/>
      <c r="EV3643" s="168"/>
      <c r="EW3643" s="168"/>
      <c r="EX3643" s="168"/>
      <c r="EY3643" s="168"/>
      <c r="EZ3643" s="168"/>
      <c r="FA3643" s="168"/>
      <c r="FB3643" s="168"/>
      <c r="FC3643" s="168"/>
      <c r="FD3643" s="168"/>
    </row>
    <row r="3644" spans="1:160" s="5" customFormat="1" ht="24.9" customHeight="1" x14ac:dyDescent="0.3">
      <c r="A3644" s="263"/>
      <c r="B3644" s="263"/>
      <c r="C3644" s="265"/>
      <c r="D3644" s="481"/>
      <c r="E3644" s="482"/>
      <c r="F3644" s="482"/>
      <c r="G3644" s="482"/>
      <c r="H3644" s="482"/>
      <c r="I3644" s="482"/>
      <c r="J3644" s="482"/>
      <c r="K3644" s="482"/>
      <c r="L3644" s="482"/>
      <c r="M3644" s="483"/>
      <c r="N3644" s="16">
        <v>14000741</v>
      </c>
      <c r="O3644" s="529" t="s">
        <v>315</v>
      </c>
      <c r="P3644" s="530"/>
      <c r="Q3644" s="8">
        <v>48</v>
      </c>
      <c r="R3644" s="8">
        <v>9</v>
      </c>
      <c r="S3644" s="8">
        <v>0.2</v>
      </c>
      <c r="T3644" s="9">
        <v>1</v>
      </c>
      <c r="U3644" s="17">
        <f t="shared" ref="U3644:U3646" si="201">+Q3644*R3644*S3644*T3644</f>
        <v>86.4</v>
      </c>
      <c r="V3644" s="33"/>
      <c r="W3644" s="57">
        <v>4</v>
      </c>
      <c r="X3644" s="86"/>
      <c r="Y3644" s="33"/>
      <c r="Z3644" s="36"/>
      <c r="AA3644" s="36"/>
      <c r="AC3644" s="93"/>
      <c r="AD3644" s="76"/>
      <c r="AE3644" s="76"/>
      <c r="AF3644" s="38"/>
      <c r="AG3644" s="88"/>
      <c r="AH3644" s="88"/>
      <c r="AI3644" s="88"/>
      <c r="AJ3644" s="88"/>
      <c r="AK3644" s="88"/>
      <c r="AL3644" s="88"/>
      <c r="AM3644" s="88"/>
      <c r="AN3644" s="88"/>
      <c r="AO3644" s="88"/>
      <c r="AP3644" s="88"/>
      <c r="AQ3644" s="88"/>
      <c r="AR3644" s="88"/>
      <c r="AS3644" s="88"/>
      <c r="AT3644" s="88"/>
      <c r="AU3644" s="89"/>
      <c r="AV3644" s="38"/>
      <c r="AW3644" s="38"/>
      <c r="AX3644" s="38"/>
      <c r="AZ3644" s="141"/>
      <c r="BE3644" s="168"/>
      <c r="BF3644" s="168"/>
      <c r="BG3644" s="168"/>
      <c r="BH3644" s="168"/>
      <c r="BI3644" s="168"/>
      <c r="BJ3644" s="168"/>
      <c r="BK3644" s="168"/>
      <c r="BL3644" s="168"/>
      <c r="BM3644" s="168"/>
      <c r="DK3644" s="168"/>
      <c r="DL3644" s="168"/>
      <c r="DM3644" s="168"/>
      <c r="DN3644" s="168"/>
      <c r="DO3644" s="168"/>
      <c r="DP3644" s="168"/>
      <c r="DQ3644" s="168"/>
      <c r="DR3644" s="168"/>
      <c r="DS3644" s="168"/>
      <c r="DT3644" s="168"/>
      <c r="DU3644" s="168"/>
      <c r="DV3644" s="168"/>
      <c r="DW3644" s="168"/>
      <c r="DX3644" s="168"/>
      <c r="DY3644" s="168"/>
      <c r="DZ3644" s="168"/>
      <c r="EA3644" s="168"/>
      <c r="EB3644" s="168"/>
      <c r="EC3644" s="168"/>
      <c r="ED3644" s="168"/>
      <c r="EE3644" s="168"/>
      <c r="EF3644" s="168"/>
      <c r="EG3644" s="168"/>
      <c r="EH3644" s="168"/>
      <c r="EI3644" s="168"/>
      <c r="EJ3644" s="168"/>
      <c r="EK3644" s="168"/>
      <c r="EL3644" s="168"/>
      <c r="EM3644" s="168"/>
      <c r="EN3644" s="168"/>
      <c r="EO3644" s="168"/>
      <c r="EP3644" s="168"/>
      <c r="EQ3644" s="168"/>
      <c r="ER3644" s="168"/>
      <c r="ES3644" s="168"/>
      <c r="ET3644" s="168"/>
      <c r="EU3644" s="168"/>
      <c r="EV3644" s="168"/>
      <c r="EW3644" s="168"/>
      <c r="EX3644" s="168"/>
      <c r="EY3644" s="168"/>
      <c r="EZ3644" s="168"/>
      <c r="FA3644" s="168"/>
      <c r="FB3644" s="168"/>
      <c r="FC3644" s="168"/>
      <c r="FD3644" s="168"/>
    </row>
    <row r="3645" spans="1:160" s="5" customFormat="1" ht="24.9" customHeight="1" x14ac:dyDescent="0.3">
      <c r="A3645" s="263"/>
      <c r="B3645" s="263"/>
      <c r="C3645" s="265"/>
      <c r="D3645" s="481"/>
      <c r="E3645" s="482"/>
      <c r="F3645" s="482"/>
      <c r="G3645" s="482"/>
      <c r="H3645" s="482"/>
      <c r="I3645" s="482"/>
      <c r="J3645" s="482"/>
      <c r="K3645" s="482"/>
      <c r="L3645" s="482"/>
      <c r="M3645" s="483"/>
      <c r="N3645" s="16">
        <v>14000718</v>
      </c>
      <c r="O3645" s="529" t="s">
        <v>315</v>
      </c>
      <c r="P3645" s="530"/>
      <c r="Q3645" s="8">
        <v>27</v>
      </c>
      <c r="R3645" s="8">
        <v>9</v>
      </c>
      <c r="S3645" s="8">
        <v>0.18</v>
      </c>
      <c r="T3645" s="9">
        <v>1</v>
      </c>
      <c r="U3645" s="17">
        <f t="shared" si="201"/>
        <v>43.739999999999995</v>
      </c>
      <c r="V3645" s="33"/>
      <c r="W3645" s="57">
        <v>5</v>
      </c>
      <c r="X3645" s="86"/>
      <c r="Y3645" s="33"/>
      <c r="Z3645" s="36"/>
      <c r="AA3645" s="36"/>
      <c r="AC3645" s="38"/>
      <c r="AD3645" s="76"/>
      <c r="AE3645" s="76"/>
      <c r="AF3645" s="38"/>
      <c r="AG3645" s="88"/>
      <c r="AH3645" s="88"/>
      <c r="AI3645" s="88"/>
      <c r="AJ3645" s="88"/>
      <c r="AK3645" s="88"/>
      <c r="AL3645" s="88"/>
      <c r="AM3645" s="88"/>
      <c r="AN3645" s="88"/>
      <c r="AO3645" s="88"/>
      <c r="AP3645" s="88"/>
      <c r="AQ3645" s="88"/>
      <c r="AR3645" s="88"/>
      <c r="AS3645" s="88"/>
      <c r="AT3645" s="38"/>
      <c r="AU3645" s="88"/>
      <c r="AV3645" s="88"/>
      <c r="AW3645" s="88"/>
      <c r="AX3645" s="38"/>
      <c r="AZ3645" s="141"/>
      <c r="BE3645" s="168"/>
      <c r="BF3645" s="168"/>
      <c r="BG3645" s="168"/>
      <c r="BH3645" s="168"/>
      <c r="BI3645" s="168"/>
      <c r="BJ3645" s="168"/>
      <c r="BK3645" s="168"/>
      <c r="BL3645" s="168"/>
      <c r="BM3645" s="168"/>
      <c r="DK3645" s="168"/>
      <c r="DL3645" s="168"/>
      <c r="DM3645" s="168"/>
      <c r="DN3645" s="168"/>
      <c r="DO3645" s="168"/>
      <c r="DP3645" s="168"/>
      <c r="DQ3645" s="168"/>
      <c r="DR3645" s="168"/>
      <c r="DS3645" s="168"/>
      <c r="DT3645" s="168"/>
      <c r="DU3645" s="168"/>
      <c r="DV3645" s="168"/>
      <c r="DW3645" s="168"/>
      <c r="DX3645" s="168"/>
      <c r="DY3645" s="168"/>
      <c r="DZ3645" s="168"/>
      <c r="EA3645" s="168"/>
      <c r="EB3645" s="168"/>
      <c r="EC3645" s="168"/>
      <c r="ED3645" s="168"/>
      <c r="EE3645" s="168"/>
      <c r="EF3645" s="168"/>
      <c r="EG3645" s="168"/>
      <c r="EH3645" s="168"/>
      <c r="EI3645" s="168"/>
      <c r="EJ3645" s="168"/>
      <c r="EK3645" s="168"/>
      <c r="EL3645" s="168"/>
      <c r="EM3645" s="168"/>
      <c r="EN3645" s="168"/>
      <c r="EO3645" s="168"/>
      <c r="EP3645" s="168"/>
      <c r="EQ3645" s="168"/>
      <c r="ER3645" s="168"/>
      <c r="ES3645" s="168"/>
      <c r="ET3645" s="168"/>
      <c r="EU3645" s="168"/>
      <c r="EV3645" s="168"/>
      <c r="EW3645" s="168"/>
      <c r="EX3645" s="168"/>
      <c r="EY3645" s="168"/>
      <c r="EZ3645" s="168"/>
      <c r="FA3645" s="168"/>
      <c r="FB3645" s="168"/>
      <c r="FC3645" s="168"/>
      <c r="FD3645" s="168"/>
    </row>
    <row r="3646" spans="1:160" s="5" customFormat="1" ht="24.9" customHeight="1" x14ac:dyDescent="0.3">
      <c r="A3646" s="263"/>
      <c r="B3646" s="263"/>
      <c r="C3646" s="265"/>
      <c r="D3646" s="481"/>
      <c r="E3646" s="482"/>
      <c r="F3646" s="482"/>
      <c r="G3646" s="482"/>
      <c r="H3646" s="482"/>
      <c r="I3646" s="482"/>
      <c r="J3646" s="482"/>
      <c r="K3646" s="482"/>
      <c r="L3646" s="482"/>
      <c r="M3646" s="483"/>
      <c r="N3646" s="16">
        <v>14001678</v>
      </c>
      <c r="O3646" s="529" t="s">
        <v>315</v>
      </c>
      <c r="P3646" s="530"/>
      <c r="Q3646" s="8">
        <v>28</v>
      </c>
      <c r="R3646" s="8">
        <v>9</v>
      </c>
      <c r="S3646" s="8">
        <v>0.18</v>
      </c>
      <c r="T3646" s="9">
        <v>1</v>
      </c>
      <c r="U3646" s="17">
        <f t="shared" si="201"/>
        <v>45.36</v>
      </c>
      <c r="V3646" s="33"/>
      <c r="W3646" s="57">
        <v>6</v>
      </c>
      <c r="X3646" s="86"/>
      <c r="Y3646" s="33"/>
      <c r="Z3646" s="36"/>
      <c r="AA3646" s="36"/>
      <c r="AC3646" s="76"/>
      <c r="AD3646" s="89"/>
      <c r="AE3646" s="89"/>
      <c r="AF3646" s="90"/>
      <c r="AG3646" s="91"/>
      <c r="AH3646" s="88"/>
      <c r="AI3646" s="88"/>
      <c r="AJ3646" s="88"/>
      <c r="AK3646" s="88"/>
      <c r="AL3646" s="88"/>
      <c r="AM3646" s="88"/>
      <c r="AN3646" s="88"/>
      <c r="AO3646" s="88"/>
      <c r="AP3646" s="88"/>
      <c r="AQ3646" s="88"/>
      <c r="AR3646" s="88"/>
      <c r="AS3646" s="88"/>
      <c r="AT3646" s="90"/>
      <c r="AU3646" s="91"/>
      <c r="AV3646" s="88"/>
      <c r="AW3646" s="88"/>
      <c r="AX3646" s="38"/>
      <c r="AZ3646" s="141"/>
      <c r="BE3646" s="168"/>
      <c r="BF3646" s="168"/>
      <c r="BG3646" s="168"/>
      <c r="BH3646" s="168"/>
      <c r="BI3646" s="168"/>
      <c r="BJ3646" s="168"/>
      <c r="BK3646" s="168"/>
      <c r="BL3646" s="168"/>
      <c r="BM3646" s="168"/>
      <c r="DK3646" s="168"/>
      <c r="DL3646" s="168"/>
      <c r="DM3646" s="168"/>
      <c r="DN3646" s="168"/>
      <c r="DO3646" s="168"/>
      <c r="DP3646" s="168"/>
      <c r="DQ3646" s="168"/>
      <c r="DR3646" s="168"/>
      <c r="DS3646" s="168"/>
      <c r="DT3646" s="168"/>
      <c r="DU3646" s="168"/>
      <c r="DV3646" s="168"/>
      <c r="DW3646" s="168"/>
      <c r="DX3646" s="168"/>
      <c r="DY3646" s="168"/>
      <c r="DZ3646" s="168"/>
      <c r="EA3646" s="168"/>
      <c r="EB3646" s="168"/>
      <c r="EC3646" s="168"/>
      <c r="ED3646" s="168"/>
      <c r="EE3646" s="168"/>
      <c r="EF3646" s="168"/>
      <c r="EG3646" s="168"/>
      <c r="EH3646" s="168"/>
      <c r="EI3646" s="168"/>
      <c r="EJ3646" s="168"/>
      <c r="EK3646" s="168"/>
      <c r="EL3646" s="168"/>
      <c r="EM3646" s="168"/>
      <c r="EN3646" s="168"/>
      <c r="EO3646" s="168"/>
      <c r="EP3646" s="168"/>
      <c r="EQ3646" s="168"/>
      <c r="ER3646" s="168"/>
      <c r="ES3646" s="168"/>
      <c r="ET3646" s="168"/>
      <c r="EU3646" s="168"/>
      <c r="EV3646" s="168"/>
      <c r="EW3646" s="168"/>
      <c r="EX3646" s="168"/>
      <c r="EY3646" s="168"/>
      <c r="EZ3646" s="168"/>
      <c r="FA3646" s="168"/>
      <c r="FB3646" s="168"/>
      <c r="FC3646" s="168"/>
      <c r="FD3646" s="168"/>
    </row>
    <row r="3647" spans="1:160" s="5" customFormat="1" ht="24.9" customHeight="1" x14ac:dyDescent="0.3">
      <c r="A3647" s="263"/>
      <c r="B3647" s="263"/>
      <c r="C3647" s="265"/>
      <c r="D3647" s="481"/>
      <c r="E3647" s="482"/>
      <c r="F3647" s="482"/>
      <c r="G3647" s="482"/>
      <c r="H3647" s="482"/>
      <c r="I3647" s="482"/>
      <c r="J3647" s="482"/>
      <c r="K3647" s="482"/>
      <c r="L3647" s="482"/>
      <c r="M3647" s="483"/>
      <c r="N3647" s="16"/>
      <c r="O3647" s="529"/>
      <c r="P3647" s="530"/>
      <c r="Q3647" s="8"/>
      <c r="R3647" s="8"/>
      <c r="S3647" s="8"/>
      <c r="T3647" s="9"/>
      <c r="U3647" s="17"/>
      <c r="V3647" s="33"/>
      <c r="W3647" s="57"/>
      <c r="X3647" s="86"/>
      <c r="Y3647" s="33"/>
      <c r="Z3647" s="36"/>
      <c r="AA3647" s="36"/>
      <c r="AC3647" s="76"/>
      <c r="AD3647" s="89"/>
      <c r="AE3647" s="89"/>
      <c r="AF3647" s="90"/>
      <c r="AG3647" s="91"/>
      <c r="AH3647" s="88"/>
      <c r="AI3647" s="88"/>
      <c r="AJ3647" s="88"/>
      <c r="AK3647" s="88"/>
      <c r="AL3647" s="88"/>
      <c r="AM3647" s="88"/>
      <c r="AN3647" s="88"/>
      <c r="AO3647" s="88"/>
      <c r="AP3647" s="88"/>
      <c r="AQ3647" s="88"/>
      <c r="AR3647" s="88"/>
      <c r="AS3647" s="88"/>
      <c r="AT3647" s="90"/>
      <c r="AU3647" s="91"/>
      <c r="AV3647" s="88"/>
      <c r="AW3647" s="88"/>
      <c r="AX3647" s="38"/>
      <c r="AZ3647" s="141"/>
      <c r="BE3647" s="168"/>
      <c r="BF3647" s="168"/>
      <c r="BG3647" s="168"/>
      <c r="BH3647" s="168"/>
      <c r="BI3647" s="168"/>
      <c r="BJ3647" s="168"/>
      <c r="BK3647" s="168"/>
      <c r="BL3647" s="168"/>
      <c r="BM3647" s="168"/>
      <c r="DK3647" s="168"/>
      <c r="DL3647" s="168"/>
      <c r="DM3647" s="168"/>
      <c r="DN3647" s="168"/>
      <c r="DO3647" s="168"/>
      <c r="DP3647" s="168"/>
      <c r="DQ3647" s="168"/>
      <c r="DR3647" s="168"/>
      <c r="DS3647" s="168"/>
      <c r="DT3647" s="168"/>
      <c r="DU3647" s="168"/>
      <c r="DV3647" s="168"/>
      <c r="DW3647" s="168"/>
      <c r="DX3647" s="168"/>
      <c r="DY3647" s="168"/>
      <c r="DZ3647" s="168"/>
      <c r="EA3647" s="168"/>
      <c r="EB3647" s="168"/>
      <c r="EC3647" s="168"/>
      <c r="ED3647" s="168"/>
      <c r="EE3647" s="168"/>
      <c r="EF3647" s="168"/>
      <c r="EG3647" s="168"/>
      <c r="EH3647" s="168"/>
      <c r="EI3647" s="168"/>
      <c r="EJ3647" s="168"/>
      <c r="EK3647" s="168"/>
      <c r="EL3647" s="168"/>
      <c r="EM3647" s="168"/>
      <c r="EN3647" s="168"/>
      <c r="EO3647" s="168"/>
      <c r="EP3647" s="168"/>
      <c r="EQ3647" s="168"/>
      <c r="ER3647" s="168"/>
      <c r="ES3647" s="168"/>
      <c r="ET3647" s="168"/>
      <c r="EU3647" s="168"/>
      <c r="EV3647" s="168"/>
      <c r="EW3647" s="168"/>
      <c r="EX3647" s="168"/>
      <c r="EY3647" s="168"/>
      <c r="EZ3647" s="168"/>
      <c r="FA3647" s="168"/>
      <c r="FB3647" s="168"/>
      <c r="FC3647" s="168"/>
      <c r="FD3647" s="168"/>
    </row>
    <row r="3648" spans="1:160" s="5" customFormat="1" ht="24.9" customHeight="1" x14ac:dyDescent="0.3">
      <c r="A3648" s="263"/>
      <c r="B3648" s="263"/>
      <c r="C3648" s="265"/>
      <c r="D3648" s="481"/>
      <c r="E3648" s="482"/>
      <c r="F3648" s="482"/>
      <c r="G3648" s="482"/>
      <c r="H3648" s="482"/>
      <c r="I3648" s="482"/>
      <c r="J3648" s="482"/>
      <c r="K3648" s="482"/>
      <c r="L3648" s="482"/>
      <c r="M3648" s="483"/>
      <c r="N3648" s="16"/>
      <c r="O3648" s="529"/>
      <c r="P3648" s="530"/>
      <c r="Q3648" s="8"/>
      <c r="R3648" s="8"/>
      <c r="S3648" s="8"/>
      <c r="T3648" s="9"/>
      <c r="U3648" s="17"/>
      <c r="V3648" s="33"/>
      <c r="W3648" s="57"/>
      <c r="X3648" s="86"/>
      <c r="Y3648" s="33"/>
      <c r="Z3648" s="36"/>
      <c r="AA3648" s="36"/>
      <c r="AC3648" s="76"/>
      <c r="AD3648" s="89"/>
      <c r="AE3648" s="89"/>
      <c r="AF3648" s="90"/>
      <c r="AG3648" s="91"/>
      <c r="AH3648" s="88"/>
      <c r="AI3648" s="88"/>
      <c r="AJ3648" s="88"/>
      <c r="AK3648" s="88"/>
      <c r="AL3648" s="88"/>
      <c r="AM3648" s="88"/>
      <c r="AN3648" s="88"/>
      <c r="AO3648" s="88"/>
      <c r="AP3648" s="88"/>
      <c r="AQ3648" s="88"/>
      <c r="AR3648" s="88"/>
      <c r="AS3648" s="88"/>
      <c r="AT3648" s="90"/>
      <c r="AU3648" s="91"/>
      <c r="AV3648" s="88"/>
      <c r="AW3648" s="88"/>
      <c r="AX3648" s="38"/>
      <c r="AZ3648" s="141"/>
      <c r="BE3648" s="168"/>
      <c r="BF3648" s="168"/>
      <c r="BG3648" s="168"/>
      <c r="BH3648" s="168"/>
      <c r="BI3648" s="168"/>
      <c r="BJ3648" s="168"/>
      <c r="BK3648" s="168"/>
      <c r="BL3648" s="168"/>
      <c r="BM3648" s="168"/>
      <c r="DK3648" s="168"/>
      <c r="DL3648" s="168"/>
      <c r="DM3648" s="168"/>
      <c r="DN3648" s="168"/>
      <c r="DO3648" s="168"/>
      <c r="DP3648" s="168"/>
      <c r="DQ3648" s="168"/>
      <c r="DR3648" s="168"/>
      <c r="DS3648" s="168"/>
      <c r="DT3648" s="168"/>
      <c r="DU3648" s="168"/>
      <c r="DV3648" s="168"/>
      <c r="DW3648" s="168"/>
      <c r="DX3648" s="168"/>
      <c r="DY3648" s="168"/>
      <c r="DZ3648" s="168"/>
      <c r="EA3648" s="168"/>
      <c r="EB3648" s="168"/>
      <c r="EC3648" s="168"/>
      <c r="ED3648" s="168"/>
      <c r="EE3648" s="168"/>
      <c r="EF3648" s="168"/>
      <c r="EG3648" s="168"/>
      <c r="EH3648" s="168"/>
      <c r="EI3648" s="168"/>
      <c r="EJ3648" s="168"/>
      <c r="EK3648" s="168"/>
      <c r="EL3648" s="168"/>
      <c r="EM3648" s="168"/>
      <c r="EN3648" s="168"/>
      <c r="EO3648" s="168"/>
      <c r="EP3648" s="168"/>
      <c r="EQ3648" s="168"/>
      <c r="ER3648" s="168"/>
      <c r="ES3648" s="168"/>
      <c r="ET3648" s="168"/>
      <c r="EU3648" s="168"/>
      <c r="EV3648" s="168"/>
      <c r="EW3648" s="168"/>
      <c r="EX3648" s="168"/>
      <c r="EY3648" s="168"/>
      <c r="EZ3648" s="168"/>
      <c r="FA3648" s="168"/>
      <c r="FB3648" s="168"/>
      <c r="FC3648" s="168"/>
      <c r="FD3648" s="168"/>
    </row>
    <row r="3649" spans="1:160" s="5" customFormat="1" ht="24.9" customHeight="1" x14ac:dyDescent="0.3">
      <c r="A3649" s="263"/>
      <c r="B3649" s="263"/>
      <c r="C3649" s="265"/>
      <c r="D3649" s="481"/>
      <c r="E3649" s="482"/>
      <c r="F3649" s="482"/>
      <c r="G3649" s="482"/>
      <c r="H3649" s="482"/>
      <c r="I3649" s="482"/>
      <c r="J3649" s="482"/>
      <c r="K3649" s="482"/>
      <c r="L3649" s="482"/>
      <c r="M3649" s="483"/>
      <c r="N3649" s="16"/>
      <c r="O3649" s="529"/>
      <c r="P3649" s="530"/>
      <c r="Q3649" s="8"/>
      <c r="R3649" s="8"/>
      <c r="S3649" s="8"/>
      <c r="T3649" s="9"/>
      <c r="U3649" s="17"/>
      <c r="V3649" s="33"/>
      <c r="W3649" s="57"/>
      <c r="X3649" s="86"/>
      <c r="Y3649" s="33"/>
      <c r="Z3649" s="36"/>
      <c r="AA3649" s="36"/>
      <c r="AC3649" s="76"/>
      <c r="AD3649" s="89"/>
      <c r="AE3649" s="89"/>
      <c r="AF3649" s="90"/>
      <c r="AG3649" s="91"/>
      <c r="AH3649" s="88"/>
      <c r="AI3649" s="88"/>
      <c r="AJ3649" s="88"/>
      <c r="AK3649" s="88"/>
      <c r="AL3649" s="88"/>
      <c r="AM3649" s="88"/>
      <c r="AN3649" s="88"/>
      <c r="AO3649" s="88"/>
      <c r="AP3649" s="88"/>
      <c r="AQ3649" s="88"/>
      <c r="AR3649" s="88"/>
      <c r="AS3649" s="88"/>
      <c r="AT3649" s="90"/>
      <c r="AU3649" s="91"/>
      <c r="AV3649" s="88"/>
      <c r="AW3649" s="88"/>
      <c r="AX3649" s="38"/>
      <c r="AZ3649" s="141"/>
      <c r="BE3649" s="168"/>
      <c r="BF3649" s="168"/>
      <c r="BG3649" s="168"/>
      <c r="BH3649" s="168"/>
      <c r="BI3649" s="168"/>
      <c r="BJ3649" s="168"/>
      <c r="BK3649" s="168"/>
      <c r="BL3649" s="168"/>
      <c r="BM3649" s="168"/>
      <c r="DK3649" s="168"/>
      <c r="DL3649" s="168"/>
      <c r="DM3649" s="168"/>
      <c r="DN3649" s="168"/>
      <c r="DO3649" s="168"/>
      <c r="DP3649" s="168"/>
      <c r="DQ3649" s="168"/>
      <c r="DR3649" s="168"/>
      <c r="DS3649" s="168"/>
      <c r="DT3649" s="168"/>
      <c r="DU3649" s="168"/>
      <c r="DV3649" s="168"/>
      <c r="DW3649" s="168"/>
      <c r="DX3649" s="168"/>
      <c r="DY3649" s="168"/>
      <c r="DZ3649" s="168"/>
      <c r="EA3649" s="168"/>
      <c r="EB3649" s="168"/>
      <c r="EC3649" s="168"/>
      <c r="ED3649" s="168"/>
      <c r="EE3649" s="168"/>
      <c r="EF3649" s="168"/>
      <c r="EG3649" s="168"/>
      <c r="EH3649" s="168"/>
      <c r="EI3649" s="168"/>
      <c r="EJ3649" s="168"/>
      <c r="EK3649" s="168"/>
      <c r="EL3649" s="168"/>
      <c r="EM3649" s="168"/>
      <c r="EN3649" s="168"/>
      <c r="EO3649" s="168"/>
      <c r="EP3649" s="168"/>
      <c r="EQ3649" s="168"/>
      <c r="ER3649" s="168"/>
      <c r="ES3649" s="168"/>
      <c r="ET3649" s="168"/>
      <c r="EU3649" s="168"/>
      <c r="EV3649" s="168"/>
      <c r="EW3649" s="168"/>
      <c r="EX3649" s="168"/>
      <c r="EY3649" s="168"/>
      <c r="EZ3649" s="168"/>
      <c r="FA3649" s="168"/>
      <c r="FB3649" s="168"/>
      <c r="FC3649" s="168"/>
      <c r="FD3649" s="168"/>
    </row>
    <row r="3650" spans="1:160" s="5" customFormat="1" ht="24.9" customHeight="1" x14ac:dyDescent="0.3">
      <c r="A3650" s="263"/>
      <c r="B3650" s="263"/>
      <c r="C3650" s="265"/>
      <c r="D3650" s="481"/>
      <c r="E3650" s="482"/>
      <c r="F3650" s="482"/>
      <c r="G3650" s="482"/>
      <c r="H3650" s="482"/>
      <c r="I3650" s="482"/>
      <c r="J3650" s="482"/>
      <c r="K3650" s="482"/>
      <c r="L3650" s="482"/>
      <c r="M3650" s="483"/>
      <c r="N3650" s="16"/>
      <c r="O3650" s="529"/>
      <c r="P3650" s="530"/>
      <c r="Q3650" s="8"/>
      <c r="R3650" s="8"/>
      <c r="S3650" s="8"/>
      <c r="T3650" s="9"/>
      <c r="U3650" s="17"/>
      <c r="V3650" s="33"/>
      <c r="W3650" s="57"/>
      <c r="X3650" s="86"/>
      <c r="Y3650" s="33"/>
      <c r="Z3650" s="36"/>
      <c r="AA3650" s="36"/>
      <c r="AC3650" s="76"/>
      <c r="AD3650" s="89">
        <f>+U3663+U3614</f>
        <v>276.48</v>
      </c>
      <c r="AE3650" s="89"/>
      <c r="AF3650" s="90"/>
      <c r="AG3650" s="91"/>
      <c r="AH3650" s="88"/>
      <c r="AI3650" s="88"/>
      <c r="AJ3650" s="88"/>
      <c r="AK3650" s="88"/>
      <c r="AL3650" s="88"/>
      <c r="AM3650" s="88"/>
      <c r="AN3650" s="88"/>
      <c r="AO3650" s="88"/>
      <c r="AP3650" s="88"/>
      <c r="AQ3650" s="88"/>
      <c r="AR3650" s="88"/>
      <c r="AS3650" s="88"/>
      <c r="AT3650" s="90"/>
      <c r="AU3650" s="91"/>
      <c r="AV3650" s="88"/>
      <c r="AW3650" s="88"/>
      <c r="AX3650" s="38"/>
      <c r="AZ3650" s="141"/>
      <c r="BE3650" s="168"/>
      <c r="BF3650" s="168"/>
      <c r="BG3650" s="168"/>
      <c r="BH3650" s="168"/>
      <c r="BI3650" s="168"/>
      <c r="BJ3650" s="168"/>
      <c r="BK3650" s="168"/>
      <c r="BL3650" s="168"/>
      <c r="BM3650" s="168"/>
      <c r="DK3650" s="168"/>
      <c r="DL3650" s="168"/>
      <c r="DM3650" s="168"/>
      <c r="DN3650" s="168"/>
      <c r="DO3650" s="168"/>
      <c r="DP3650" s="168"/>
      <c r="DQ3650" s="168"/>
      <c r="DR3650" s="168"/>
      <c r="DS3650" s="168"/>
      <c r="DT3650" s="168"/>
      <c r="DU3650" s="168"/>
      <c r="DV3650" s="168"/>
      <c r="DW3650" s="168"/>
      <c r="DX3650" s="168"/>
      <c r="DY3650" s="168"/>
      <c r="DZ3650" s="168"/>
      <c r="EA3650" s="168"/>
      <c r="EB3650" s="168"/>
      <c r="EC3650" s="168"/>
      <c r="ED3650" s="168"/>
      <c r="EE3650" s="168"/>
      <c r="EF3650" s="168"/>
      <c r="EG3650" s="168"/>
      <c r="EH3650" s="168"/>
      <c r="EI3650" s="168"/>
      <c r="EJ3650" s="168"/>
      <c r="EK3650" s="168"/>
      <c r="EL3650" s="168"/>
      <c r="EM3650" s="168"/>
      <c r="EN3650" s="168"/>
      <c r="EO3650" s="168"/>
      <c r="EP3650" s="168"/>
      <c r="EQ3650" s="168"/>
      <c r="ER3650" s="168"/>
      <c r="ES3650" s="168"/>
      <c r="ET3650" s="168"/>
      <c r="EU3650" s="168"/>
      <c r="EV3650" s="168"/>
      <c r="EW3650" s="168"/>
      <c r="EX3650" s="168"/>
      <c r="EY3650" s="168"/>
      <c r="EZ3650" s="168"/>
      <c r="FA3650" s="168"/>
      <c r="FB3650" s="168"/>
      <c r="FC3650" s="168"/>
      <c r="FD3650" s="168"/>
    </row>
    <row r="3651" spans="1:160" s="5" customFormat="1" ht="24.9" customHeight="1" x14ac:dyDescent="0.3">
      <c r="A3651" s="263"/>
      <c r="B3651" s="263"/>
      <c r="C3651" s="265"/>
      <c r="D3651" s="481"/>
      <c r="E3651" s="482"/>
      <c r="F3651" s="482"/>
      <c r="G3651" s="482"/>
      <c r="H3651" s="482"/>
      <c r="I3651" s="482"/>
      <c r="J3651" s="482"/>
      <c r="K3651" s="482"/>
      <c r="L3651" s="482"/>
      <c r="M3651" s="483"/>
      <c r="N3651" s="16"/>
      <c r="O3651" s="529"/>
      <c r="P3651" s="530"/>
      <c r="Q3651" s="8"/>
      <c r="R3651" s="8"/>
      <c r="S3651" s="8"/>
      <c r="T3651" s="9"/>
      <c r="U3651" s="17"/>
      <c r="V3651" s="33"/>
      <c r="W3651" s="57"/>
      <c r="X3651" s="86"/>
      <c r="Y3651" s="33"/>
      <c r="Z3651" s="36"/>
      <c r="AA3651" s="36"/>
      <c r="AC3651" s="76"/>
      <c r="AD3651" s="89"/>
      <c r="AE3651" s="89"/>
      <c r="AF3651" s="90"/>
      <c r="AG3651" s="91"/>
      <c r="AH3651" s="88"/>
      <c r="AI3651" s="88"/>
      <c r="AJ3651" s="88"/>
      <c r="AK3651" s="88"/>
      <c r="AL3651" s="88"/>
      <c r="AM3651" s="88"/>
      <c r="AN3651" s="88"/>
      <c r="AO3651" s="88"/>
      <c r="AP3651" s="88"/>
      <c r="AQ3651" s="88"/>
      <c r="AR3651" s="88"/>
      <c r="AS3651" s="88"/>
      <c r="AT3651" s="90"/>
      <c r="AU3651" s="91"/>
      <c r="AV3651" s="88"/>
      <c r="AW3651" s="88"/>
      <c r="AX3651" s="38"/>
      <c r="AZ3651" s="141"/>
      <c r="BE3651" s="168"/>
      <c r="BF3651" s="168"/>
      <c r="BG3651" s="168"/>
      <c r="BH3651" s="168"/>
      <c r="BI3651" s="168"/>
      <c r="BJ3651" s="168"/>
      <c r="BK3651" s="168"/>
      <c r="BL3651" s="168"/>
      <c r="BM3651" s="168"/>
      <c r="DK3651" s="168"/>
      <c r="DL3651" s="168"/>
      <c r="DM3651" s="168"/>
      <c r="DN3651" s="168"/>
      <c r="DO3651" s="168"/>
      <c r="DP3651" s="168"/>
      <c r="DQ3651" s="168"/>
      <c r="DR3651" s="168"/>
      <c r="DS3651" s="168"/>
      <c r="DT3651" s="168"/>
      <c r="DU3651" s="168"/>
      <c r="DV3651" s="168"/>
      <c r="DW3651" s="168"/>
      <c r="DX3651" s="168"/>
      <c r="DY3651" s="168"/>
      <c r="DZ3651" s="168"/>
      <c r="EA3651" s="168"/>
      <c r="EB3651" s="168"/>
      <c r="EC3651" s="168"/>
      <c r="ED3651" s="168"/>
      <c r="EE3651" s="168"/>
      <c r="EF3651" s="168"/>
      <c r="EG3651" s="168"/>
      <c r="EH3651" s="168"/>
      <c r="EI3651" s="168"/>
      <c r="EJ3651" s="168"/>
      <c r="EK3651" s="168"/>
      <c r="EL3651" s="168"/>
      <c r="EM3651" s="168"/>
      <c r="EN3651" s="168"/>
      <c r="EO3651" s="168"/>
      <c r="EP3651" s="168"/>
      <c r="EQ3651" s="168"/>
      <c r="ER3651" s="168"/>
      <c r="ES3651" s="168"/>
      <c r="ET3651" s="168"/>
      <c r="EU3651" s="168"/>
      <c r="EV3651" s="168"/>
      <c r="EW3651" s="168"/>
      <c r="EX3651" s="168"/>
      <c r="EY3651" s="168"/>
      <c r="EZ3651" s="168"/>
      <c r="FA3651" s="168"/>
      <c r="FB3651" s="168"/>
      <c r="FC3651" s="168"/>
      <c r="FD3651" s="168"/>
    </row>
    <row r="3652" spans="1:160" s="5" customFormat="1" ht="24.9" customHeight="1" x14ac:dyDescent="0.3">
      <c r="A3652" s="263"/>
      <c r="B3652" s="263"/>
      <c r="C3652" s="265"/>
      <c r="D3652" s="481"/>
      <c r="E3652" s="482"/>
      <c r="F3652" s="482"/>
      <c r="G3652" s="482"/>
      <c r="H3652" s="482"/>
      <c r="I3652" s="482"/>
      <c r="J3652" s="482"/>
      <c r="K3652" s="482"/>
      <c r="L3652" s="482"/>
      <c r="M3652" s="483"/>
      <c r="N3652" s="16"/>
      <c r="O3652" s="529"/>
      <c r="P3652" s="530"/>
      <c r="Q3652" s="8"/>
      <c r="R3652" s="8"/>
      <c r="S3652" s="8"/>
      <c r="T3652" s="9"/>
      <c r="U3652" s="17"/>
      <c r="V3652" s="33"/>
      <c r="W3652" s="57"/>
      <c r="X3652" s="86"/>
      <c r="Y3652" s="33"/>
      <c r="Z3652" s="36"/>
      <c r="AA3652" s="36"/>
      <c r="AC3652" s="76"/>
      <c r="AD3652" s="89"/>
      <c r="AE3652" s="89"/>
      <c r="AF3652" s="90"/>
      <c r="AG3652" s="91"/>
      <c r="AH3652" s="88"/>
      <c r="AI3652" s="88"/>
      <c r="AJ3652" s="88"/>
      <c r="AK3652" s="88"/>
      <c r="AL3652" s="88"/>
      <c r="AM3652" s="88"/>
      <c r="AN3652" s="88"/>
      <c r="AO3652" s="88"/>
      <c r="AP3652" s="88"/>
      <c r="AQ3652" s="88"/>
      <c r="AR3652" s="88"/>
      <c r="AS3652" s="88"/>
      <c r="AT3652" s="90"/>
      <c r="AU3652" s="91"/>
      <c r="AV3652" s="88"/>
      <c r="AW3652" s="88"/>
      <c r="AX3652" s="38"/>
      <c r="AZ3652" s="141"/>
      <c r="BE3652" s="168"/>
      <c r="BF3652" s="168"/>
      <c r="BG3652" s="168"/>
      <c r="BH3652" s="168"/>
      <c r="BI3652" s="168"/>
      <c r="BJ3652" s="168"/>
      <c r="BK3652" s="168"/>
      <c r="BL3652" s="168"/>
      <c r="BM3652" s="168"/>
      <c r="DK3652" s="168"/>
      <c r="DL3652" s="168"/>
      <c r="DM3652" s="168"/>
      <c r="DN3652" s="168"/>
      <c r="DO3652" s="168"/>
      <c r="DP3652" s="168"/>
      <c r="DQ3652" s="168"/>
      <c r="DR3652" s="168"/>
      <c r="DS3652" s="168"/>
      <c r="DT3652" s="168"/>
      <c r="DU3652" s="168"/>
      <c r="DV3652" s="168"/>
      <c r="DW3652" s="168"/>
      <c r="DX3652" s="168"/>
      <c r="DY3652" s="168"/>
      <c r="DZ3652" s="168"/>
      <c r="EA3652" s="168"/>
      <c r="EB3652" s="168"/>
      <c r="EC3652" s="168"/>
      <c r="ED3652" s="168"/>
      <c r="EE3652" s="168"/>
      <c r="EF3652" s="168"/>
      <c r="EG3652" s="168"/>
      <c r="EH3652" s="168"/>
      <c r="EI3652" s="168"/>
      <c r="EJ3652" s="168"/>
      <c r="EK3652" s="168"/>
      <c r="EL3652" s="168"/>
      <c r="EM3652" s="168"/>
      <c r="EN3652" s="168"/>
      <c r="EO3652" s="168"/>
      <c r="EP3652" s="168"/>
      <c r="EQ3652" s="168"/>
      <c r="ER3652" s="168"/>
      <c r="ES3652" s="168"/>
      <c r="ET3652" s="168"/>
      <c r="EU3652" s="168"/>
      <c r="EV3652" s="168"/>
      <c r="EW3652" s="168"/>
      <c r="EX3652" s="168"/>
      <c r="EY3652" s="168"/>
      <c r="EZ3652" s="168"/>
      <c r="FA3652" s="168"/>
      <c r="FB3652" s="168"/>
      <c r="FC3652" s="168"/>
      <c r="FD3652" s="168"/>
    </row>
    <row r="3653" spans="1:160" s="5" customFormat="1" ht="24.9" customHeight="1" x14ac:dyDescent="0.3">
      <c r="A3653" s="263"/>
      <c r="B3653" s="263"/>
      <c r="C3653" s="265"/>
      <c r="D3653" s="481"/>
      <c r="E3653" s="482"/>
      <c r="F3653" s="482"/>
      <c r="G3653" s="482"/>
      <c r="H3653" s="482"/>
      <c r="I3653" s="482"/>
      <c r="J3653" s="482"/>
      <c r="K3653" s="482"/>
      <c r="L3653" s="482"/>
      <c r="M3653" s="483"/>
      <c r="N3653" s="16"/>
      <c r="O3653" s="529"/>
      <c r="P3653" s="530"/>
      <c r="Q3653" s="8"/>
      <c r="R3653" s="8"/>
      <c r="S3653" s="8"/>
      <c r="T3653" s="9"/>
      <c r="U3653" s="17"/>
      <c r="V3653" s="33"/>
      <c r="W3653" s="57"/>
      <c r="X3653" s="86"/>
      <c r="Y3653" s="33"/>
      <c r="Z3653" s="36"/>
      <c r="AA3653" s="36"/>
      <c r="AC3653" s="76"/>
      <c r="AD3653" s="89"/>
      <c r="AE3653" s="89"/>
      <c r="AF3653" s="90"/>
      <c r="AG3653" s="91"/>
      <c r="AH3653" s="88"/>
      <c r="AI3653" s="88"/>
      <c r="AJ3653" s="88"/>
      <c r="AK3653" s="88"/>
      <c r="AL3653" s="88"/>
      <c r="AM3653" s="88"/>
      <c r="AN3653" s="88"/>
      <c r="AO3653" s="88"/>
      <c r="AP3653" s="88"/>
      <c r="AQ3653" s="88"/>
      <c r="AR3653" s="88"/>
      <c r="AS3653" s="88"/>
      <c r="AT3653" s="90"/>
      <c r="AU3653" s="91"/>
      <c r="AV3653" s="88"/>
      <c r="AW3653" s="88"/>
      <c r="AX3653" s="38"/>
      <c r="AZ3653" s="141"/>
      <c r="BE3653" s="168"/>
      <c r="BF3653" s="168"/>
      <c r="BG3653" s="168"/>
      <c r="BH3653" s="168"/>
      <c r="BI3653" s="168"/>
      <c r="BJ3653" s="168"/>
      <c r="BK3653" s="168"/>
      <c r="BL3653" s="168"/>
      <c r="BM3653" s="168"/>
      <c r="DK3653" s="168"/>
      <c r="DL3653" s="168"/>
      <c r="DM3653" s="168"/>
      <c r="DN3653" s="168"/>
      <c r="DO3653" s="168"/>
      <c r="DP3653" s="168"/>
      <c r="DQ3653" s="168"/>
      <c r="DR3653" s="168"/>
      <c r="DS3653" s="168"/>
      <c r="DT3653" s="168"/>
      <c r="DU3653" s="168"/>
      <c r="DV3653" s="168"/>
      <c r="DW3653" s="168"/>
      <c r="DX3653" s="168"/>
      <c r="DY3653" s="168"/>
      <c r="DZ3653" s="168"/>
      <c r="EA3653" s="168"/>
      <c r="EB3653" s="168"/>
      <c r="EC3653" s="168"/>
      <c r="ED3653" s="168"/>
      <c r="EE3653" s="168"/>
      <c r="EF3653" s="168"/>
      <c r="EG3653" s="168"/>
      <c r="EH3653" s="168"/>
      <c r="EI3653" s="168"/>
      <c r="EJ3653" s="168"/>
      <c r="EK3653" s="168"/>
      <c r="EL3653" s="168"/>
      <c r="EM3653" s="168"/>
      <c r="EN3653" s="168"/>
      <c r="EO3653" s="168"/>
      <c r="EP3653" s="168"/>
      <c r="EQ3653" s="168"/>
      <c r="ER3653" s="168"/>
      <c r="ES3653" s="168"/>
      <c r="ET3653" s="168"/>
      <c r="EU3653" s="168"/>
      <c r="EV3653" s="168"/>
      <c r="EW3653" s="168"/>
      <c r="EX3653" s="168"/>
      <c r="EY3653" s="168"/>
      <c r="EZ3653" s="168"/>
      <c r="FA3653" s="168"/>
      <c r="FB3653" s="168"/>
      <c r="FC3653" s="168"/>
      <c r="FD3653" s="168"/>
    </row>
    <row r="3654" spans="1:160" s="5" customFormat="1" ht="24.9" customHeight="1" x14ac:dyDescent="0.3">
      <c r="A3654" s="263"/>
      <c r="B3654" s="263"/>
      <c r="C3654" s="265"/>
      <c r="D3654" s="481"/>
      <c r="E3654" s="482"/>
      <c r="F3654" s="482"/>
      <c r="G3654" s="482"/>
      <c r="H3654" s="482"/>
      <c r="I3654" s="482"/>
      <c r="J3654" s="482"/>
      <c r="K3654" s="482"/>
      <c r="L3654" s="482"/>
      <c r="M3654" s="483"/>
      <c r="N3654" s="16"/>
      <c r="O3654" s="529"/>
      <c r="P3654" s="530"/>
      <c r="Q3654" s="8"/>
      <c r="R3654" s="8"/>
      <c r="S3654" s="8"/>
      <c r="T3654" s="9"/>
      <c r="U3654" s="17"/>
      <c r="V3654" s="33"/>
      <c r="W3654" s="57"/>
      <c r="X3654" s="86"/>
      <c r="Y3654" s="33"/>
      <c r="Z3654" s="36"/>
      <c r="AA3654" s="36"/>
      <c r="AC3654" s="76"/>
      <c r="AD3654" s="89"/>
      <c r="AE3654" s="89"/>
      <c r="AF3654" s="90"/>
      <c r="AG3654" s="91"/>
      <c r="AH3654" s="88"/>
      <c r="AI3654" s="88"/>
      <c r="AJ3654" s="88"/>
      <c r="AK3654" s="88"/>
      <c r="AL3654" s="88"/>
      <c r="AM3654" s="88"/>
      <c r="AN3654" s="88"/>
      <c r="AO3654" s="88"/>
      <c r="AP3654" s="88"/>
      <c r="AQ3654" s="88"/>
      <c r="AR3654" s="88"/>
      <c r="AS3654" s="88"/>
      <c r="AT3654" s="90"/>
      <c r="AU3654" s="91"/>
      <c r="AV3654" s="88"/>
      <c r="AW3654" s="88"/>
      <c r="AX3654" s="38"/>
      <c r="AZ3654" s="141"/>
      <c r="BE3654" s="168"/>
      <c r="BF3654" s="168"/>
      <c r="BG3654" s="168"/>
      <c r="BH3654" s="168"/>
      <c r="BI3654" s="168"/>
      <c r="BJ3654" s="168"/>
      <c r="BK3654" s="168"/>
      <c r="BL3654" s="168"/>
      <c r="BM3654" s="168"/>
      <c r="DK3654" s="168"/>
      <c r="DL3654" s="168"/>
      <c r="DM3654" s="168"/>
      <c r="DN3654" s="168"/>
      <c r="DO3654" s="168"/>
      <c r="DP3654" s="168"/>
      <c r="DQ3654" s="168"/>
      <c r="DR3654" s="168"/>
      <c r="DS3654" s="168"/>
      <c r="DT3654" s="168"/>
      <c r="DU3654" s="168"/>
      <c r="DV3654" s="168"/>
      <c r="DW3654" s="168"/>
      <c r="DX3654" s="168"/>
      <c r="DY3654" s="168"/>
      <c r="DZ3654" s="168"/>
      <c r="EA3654" s="168"/>
      <c r="EB3654" s="168"/>
      <c r="EC3654" s="168"/>
      <c r="ED3654" s="168"/>
      <c r="EE3654" s="168"/>
      <c r="EF3654" s="168"/>
      <c r="EG3654" s="168"/>
      <c r="EH3654" s="168"/>
      <c r="EI3654" s="168"/>
      <c r="EJ3654" s="168"/>
      <c r="EK3654" s="168"/>
      <c r="EL3654" s="168"/>
      <c r="EM3654" s="168"/>
      <c r="EN3654" s="168"/>
      <c r="EO3654" s="168"/>
      <c r="EP3654" s="168"/>
      <c r="EQ3654" s="168"/>
      <c r="ER3654" s="168"/>
      <c r="ES3654" s="168"/>
      <c r="ET3654" s="168"/>
      <c r="EU3654" s="168"/>
      <c r="EV3654" s="168"/>
      <c r="EW3654" s="168"/>
      <c r="EX3654" s="168"/>
      <c r="EY3654" s="168"/>
      <c r="EZ3654" s="168"/>
      <c r="FA3654" s="168"/>
      <c r="FB3654" s="168"/>
      <c r="FC3654" s="168"/>
      <c r="FD3654" s="168"/>
    </row>
    <row r="3655" spans="1:160" s="5" customFormat="1" ht="24.9" customHeight="1" x14ac:dyDescent="0.3">
      <c r="A3655" s="263"/>
      <c r="B3655" s="263"/>
      <c r="C3655" s="265"/>
      <c r="D3655" s="481"/>
      <c r="E3655" s="482"/>
      <c r="F3655" s="482"/>
      <c r="G3655" s="482"/>
      <c r="H3655" s="482"/>
      <c r="I3655" s="482"/>
      <c r="J3655" s="482"/>
      <c r="K3655" s="482"/>
      <c r="L3655" s="482"/>
      <c r="M3655" s="483"/>
      <c r="N3655" s="16"/>
      <c r="O3655" s="529"/>
      <c r="P3655" s="530"/>
      <c r="Q3655" s="8"/>
      <c r="R3655" s="8"/>
      <c r="S3655" s="8"/>
      <c r="T3655" s="9"/>
      <c r="U3655" s="17"/>
      <c r="V3655" s="33"/>
      <c r="W3655" s="57"/>
      <c r="X3655" s="86"/>
      <c r="Y3655" s="33"/>
      <c r="Z3655" s="36"/>
      <c r="AA3655" s="36"/>
      <c r="AC3655" s="76"/>
      <c r="AD3655" s="89"/>
      <c r="AE3655" s="89"/>
      <c r="AF3655" s="90"/>
      <c r="AG3655" s="91"/>
      <c r="AH3655" s="88"/>
      <c r="AI3655" s="88"/>
      <c r="AJ3655" s="88"/>
      <c r="AK3655" s="88"/>
      <c r="AL3655" s="88"/>
      <c r="AM3655" s="88"/>
      <c r="AN3655" s="88"/>
      <c r="AO3655" s="88"/>
      <c r="AP3655" s="88"/>
      <c r="AQ3655" s="88"/>
      <c r="AR3655" s="88"/>
      <c r="AS3655" s="88"/>
      <c r="AT3655" s="90"/>
      <c r="AU3655" s="91"/>
      <c r="AV3655" s="88"/>
      <c r="AW3655" s="88"/>
      <c r="AX3655" s="38"/>
      <c r="AZ3655" s="141"/>
      <c r="BE3655" s="168"/>
      <c r="BF3655" s="168"/>
      <c r="BG3655" s="168"/>
      <c r="BH3655" s="168"/>
      <c r="BI3655" s="168"/>
      <c r="BJ3655" s="168"/>
      <c r="BK3655" s="168"/>
      <c r="BL3655" s="168"/>
      <c r="BM3655" s="168"/>
      <c r="DK3655" s="168"/>
      <c r="DL3655" s="168"/>
      <c r="DM3655" s="168"/>
      <c r="DN3655" s="168"/>
      <c r="DO3655" s="168"/>
      <c r="DP3655" s="168"/>
      <c r="DQ3655" s="168"/>
      <c r="DR3655" s="168"/>
      <c r="DS3655" s="168"/>
      <c r="DT3655" s="168"/>
      <c r="DU3655" s="168"/>
      <c r="DV3655" s="168"/>
      <c r="DW3655" s="168"/>
      <c r="DX3655" s="168"/>
      <c r="DY3655" s="168"/>
      <c r="DZ3655" s="168"/>
      <c r="EA3655" s="168"/>
      <c r="EB3655" s="168"/>
      <c r="EC3655" s="168"/>
      <c r="ED3655" s="168"/>
      <c r="EE3655" s="168"/>
      <c r="EF3655" s="168"/>
      <c r="EG3655" s="168"/>
      <c r="EH3655" s="168"/>
      <c r="EI3655" s="168"/>
      <c r="EJ3655" s="168"/>
      <c r="EK3655" s="168"/>
      <c r="EL3655" s="168"/>
      <c r="EM3655" s="168"/>
      <c r="EN3655" s="168"/>
      <c r="EO3655" s="168"/>
      <c r="EP3655" s="168"/>
      <c r="EQ3655" s="168"/>
      <c r="ER3655" s="168"/>
      <c r="ES3655" s="168"/>
      <c r="ET3655" s="168"/>
      <c r="EU3655" s="168"/>
      <c r="EV3655" s="168"/>
      <c r="EW3655" s="168"/>
      <c r="EX3655" s="168"/>
      <c r="EY3655" s="168"/>
      <c r="EZ3655" s="168"/>
      <c r="FA3655" s="168"/>
      <c r="FB3655" s="168"/>
      <c r="FC3655" s="168"/>
      <c r="FD3655" s="168"/>
    </row>
    <row r="3656" spans="1:160" s="5" customFormat="1" ht="24.9" customHeight="1" x14ac:dyDescent="0.3">
      <c r="A3656" s="263"/>
      <c r="B3656" s="263"/>
      <c r="C3656" s="265"/>
      <c r="D3656" s="481"/>
      <c r="E3656" s="482"/>
      <c r="F3656" s="482"/>
      <c r="G3656" s="482"/>
      <c r="H3656" s="482"/>
      <c r="I3656" s="482"/>
      <c r="J3656" s="482"/>
      <c r="K3656" s="482"/>
      <c r="L3656" s="482"/>
      <c r="M3656" s="483"/>
      <c r="N3656" s="16"/>
      <c r="O3656" s="529"/>
      <c r="P3656" s="530"/>
      <c r="Q3656" s="8"/>
      <c r="R3656" s="8"/>
      <c r="S3656" s="8"/>
      <c r="T3656" s="9"/>
      <c r="U3656" s="17"/>
      <c r="V3656" s="33"/>
      <c r="W3656" s="57"/>
      <c r="X3656" s="86"/>
      <c r="Y3656" s="33"/>
      <c r="Z3656" s="36"/>
      <c r="AA3656" s="36"/>
      <c r="AC3656" s="76"/>
      <c r="AD3656" s="89"/>
      <c r="AE3656" s="89"/>
      <c r="AF3656" s="90"/>
      <c r="AG3656" s="92"/>
      <c r="AH3656" s="88"/>
      <c r="AI3656" s="88"/>
      <c r="AJ3656" s="88"/>
      <c r="AK3656" s="88"/>
      <c r="AL3656" s="88"/>
      <c r="AM3656" s="88"/>
      <c r="AN3656" s="88"/>
      <c r="AO3656" s="88"/>
      <c r="AP3656" s="88"/>
      <c r="AQ3656" s="88"/>
      <c r="AR3656" s="88"/>
      <c r="AS3656" s="88"/>
      <c r="AT3656" s="90"/>
      <c r="AU3656" s="92"/>
      <c r="AV3656" s="88"/>
      <c r="AW3656" s="88"/>
      <c r="AX3656" s="38"/>
      <c r="AZ3656" s="141"/>
      <c r="BE3656" s="168"/>
      <c r="BF3656" s="168"/>
      <c r="BG3656" s="168"/>
      <c r="BH3656" s="168"/>
      <c r="BI3656" s="168"/>
      <c r="BJ3656" s="168"/>
      <c r="BK3656" s="168"/>
      <c r="BL3656" s="168"/>
      <c r="BM3656" s="168"/>
      <c r="DK3656" s="168"/>
      <c r="DL3656" s="168"/>
      <c r="DM3656" s="168"/>
      <c r="DN3656" s="168"/>
      <c r="DO3656" s="168"/>
      <c r="DP3656" s="168"/>
      <c r="DQ3656" s="168"/>
      <c r="DR3656" s="168"/>
      <c r="DS3656" s="168"/>
      <c r="DT3656" s="168"/>
      <c r="DU3656" s="168"/>
      <c r="DV3656" s="168"/>
      <c r="DW3656" s="168"/>
      <c r="DX3656" s="168"/>
      <c r="DY3656" s="168"/>
      <c r="DZ3656" s="168"/>
      <c r="EA3656" s="168"/>
      <c r="EB3656" s="168"/>
      <c r="EC3656" s="168"/>
      <c r="ED3656" s="168"/>
      <c r="EE3656" s="168"/>
      <c r="EF3656" s="168"/>
      <c r="EG3656" s="168"/>
      <c r="EH3656" s="168"/>
      <c r="EI3656" s="168"/>
      <c r="EJ3656" s="168"/>
      <c r="EK3656" s="168"/>
      <c r="EL3656" s="168"/>
      <c r="EM3656" s="168"/>
      <c r="EN3656" s="168"/>
      <c r="EO3656" s="168"/>
      <c r="EP3656" s="168"/>
      <c r="EQ3656" s="168"/>
      <c r="ER3656" s="168"/>
      <c r="ES3656" s="168"/>
      <c r="ET3656" s="168"/>
      <c r="EU3656" s="168"/>
      <c r="EV3656" s="168"/>
      <c r="EW3656" s="168"/>
      <c r="EX3656" s="168"/>
      <c r="EY3656" s="168"/>
      <c r="EZ3656" s="168"/>
      <c r="FA3656" s="168"/>
      <c r="FB3656" s="168"/>
      <c r="FC3656" s="168"/>
      <c r="FD3656" s="168"/>
    </row>
    <row r="3657" spans="1:160" s="5" customFormat="1" ht="24.9" customHeight="1" x14ac:dyDescent="0.3">
      <c r="A3657" s="263"/>
      <c r="B3657" s="263"/>
      <c r="C3657" s="265"/>
      <c r="D3657" s="481"/>
      <c r="E3657" s="482"/>
      <c r="F3657" s="482"/>
      <c r="G3657" s="482"/>
      <c r="H3657" s="482"/>
      <c r="I3657" s="482"/>
      <c r="J3657" s="482"/>
      <c r="K3657" s="482"/>
      <c r="L3657" s="482"/>
      <c r="M3657" s="483"/>
      <c r="N3657" s="16"/>
      <c r="O3657" s="529"/>
      <c r="P3657" s="530"/>
      <c r="Q3657" s="8"/>
      <c r="R3657" s="8"/>
      <c r="S3657" s="8"/>
      <c r="T3657" s="9"/>
      <c r="U3657" s="17"/>
      <c r="V3657" s="33"/>
      <c r="W3657" s="57"/>
      <c r="X3657" s="86"/>
      <c r="Y3657" s="33"/>
      <c r="Z3657" s="36"/>
      <c r="AA3657" s="36"/>
      <c r="AC3657" s="76"/>
      <c r="AD3657" s="89"/>
      <c r="AE3657" s="89"/>
      <c r="AF3657" s="90"/>
      <c r="AG3657" s="92"/>
      <c r="AH3657" s="88"/>
      <c r="AI3657" s="88"/>
      <c r="AJ3657" s="88"/>
      <c r="AK3657" s="88"/>
      <c r="AL3657" s="88"/>
      <c r="AM3657" s="88"/>
      <c r="AN3657" s="88"/>
      <c r="AO3657" s="88"/>
      <c r="AP3657" s="88"/>
      <c r="AQ3657" s="88"/>
      <c r="AR3657" s="88"/>
      <c r="AS3657" s="88"/>
      <c r="AT3657" s="90"/>
      <c r="AU3657" s="92"/>
      <c r="AV3657" s="88"/>
      <c r="AW3657" s="88"/>
      <c r="AX3657" s="38"/>
      <c r="AZ3657" s="141"/>
      <c r="BE3657" s="168"/>
      <c r="BF3657" s="168"/>
      <c r="BG3657" s="168"/>
      <c r="BH3657" s="168"/>
      <c r="BI3657" s="168"/>
      <c r="BJ3657" s="168"/>
      <c r="BK3657" s="168"/>
      <c r="BL3657" s="168"/>
      <c r="BM3657" s="168"/>
      <c r="DK3657" s="168"/>
      <c r="DL3657" s="168"/>
      <c r="DM3657" s="168"/>
      <c r="DN3657" s="168"/>
      <c r="DO3657" s="168"/>
      <c r="DP3657" s="168"/>
      <c r="DQ3657" s="168"/>
      <c r="DR3657" s="168"/>
      <c r="DS3657" s="168"/>
      <c r="DT3657" s="168"/>
      <c r="DU3657" s="168"/>
      <c r="DV3657" s="168"/>
      <c r="DW3657" s="168"/>
      <c r="DX3657" s="168"/>
      <c r="DY3657" s="168"/>
      <c r="DZ3657" s="168"/>
      <c r="EA3657" s="168"/>
      <c r="EB3657" s="168"/>
      <c r="EC3657" s="168"/>
      <c r="ED3657" s="168"/>
      <c r="EE3657" s="168"/>
      <c r="EF3657" s="168"/>
      <c r="EG3657" s="168"/>
      <c r="EH3657" s="168"/>
      <c r="EI3657" s="168"/>
      <c r="EJ3657" s="168"/>
      <c r="EK3657" s="168"/>
      <c r="EL3657" s="168"/>
      <c r="EM3657" s="168"/>
      <c r="EN3657" s="168"/>
      <c r="EO3657" s="168"/>
      <c r="EP3657" s="168"/>
      <c r="EQ3657" s="168"/>
      <c r="ER3657" s="168"/>
      <c r="ES3657" s="168"/>
      <c r="ET3657" s="168"/>
      <c r="EU3657" s="168"/>
      <c r="EV3657" s="168"/>
      <c r="EW3657" s="168"/>
      <c r="EX3657" s="168"/>
      <c r="EY3657" s="168"/>
      <c r="EZ3657" s="168"/>
      <c r="FA3657" s="168"/>
      <c r="FB3657" s="168"/>
      <c r="FC3657" s="168"/>
      <c r="FD3657" s="168"/>
    </row>
    <row r="3658" spans="1:160" s="5" customFormat="1" ht="24.9" customHeight="1" x14ac:dyDescent="0.3">
      <c r="A3658" s="263"/>
      <c r="B3658" s="263"/>
      <c r="C3658" s="265"/>
      <c r="D3658" s="481"/>
      <c r="E3658" s="482"/>
      <c r="F3658" s="482"/>
      <c r="G3658" s="482"/>
      <c r="H3658" s="482"/>
      <c r="I3658" s="482"/>
      <c r="J3658" s="482"/>
      <c r="K3658" s="482"/>
      <c r="L3658" s="482"/>
      <c r="M3658" s="483"/>
      <c r="N3658" s="16"/>
      <c r="O3658" s="529"/>
      <c r="P3658" s="530"/>
      <c r="Q3658" s="8"/>
      <c r="R3658" s="8"/>
      <c r="S3658" s="8"/>
      <c r="T3658" s="9"/>
      <c r="U3658" s="17"/>
      <c r="V3658" s="33"/>
      <c r="W3658" s="57"/>
      <c r="X3658" s="86"/>
      <c r="Y3658" s="33"/>
      <c r="Z3658" s="36"/>
      <c r="AA3658" s="36"/>
      <c r="AC3658" s="76"/>
      <c r="AD3658" s="89"/>
      <c r="AE3658" s="89"/>
      <c r="AF3658" s="90"/>
      <c r="AG3658" s="92"/>
      <c r="AH3658" s="88"/>
      <c r="AI3658" s="88"/>
      <c r="AJ3658" s="88"/>
      <c r="AK3658" s="88"/>
      <c r="AL3658" s="88"/>
      <c r="AM3658" s="88"/>
      <c r="AN3658" s="88"/>
      <c r="AO3658" s="88"/>
      <c r="AP3658" s="88"/>
      <c r="AQ3658" s="88"/>
      <c r="AR3658" s="88"/>
      <c r="AS3658" s="88"/>
      <c r="AT3658" s="90"/>
      <c r="AU3658" s="92"/>
      <c r="AV3658" s="88"/>
      <c r="AW3658" s="88"/>
      <c r="AX3658" s="38"/>
      <c r="AZ3658" s="141"/>
      <c r="BE3658" s="168"/>
      <c r="BF3658" s="168"/>
      <c r="BG3658" s="168"/>
      <c r="BH3658" s="168"/>
      <c r="BI3658" s="168"/>
      <c r="BJ3658" s="168"/>
      <c r="BK3658" s="168"/>
      <c r="BL3658" s="168"/>
      <c r="BM3658" s="168"/>
      <c r="DK3658" s="168"/>
      <c r="DL3658" s="168"/>
      <c r="DM3658" s="168"/>
      <c r="DN3658" s="168"/>
      <c r="DO3658" s="168"/>
      <c r="DP3658" s="168"/>
      <c r="DQ3658" s="168"/>
      <c r="DR3658" s="168"/>
      <c r="DS3658" s="168"/>
      <c r="DT3658" s="168"/>
      <c r="DU3658" s="168"/>
      <c r="DV3658" s="168"/>
      <c r="DW3658" s="168"/>
      <c r="DX3658" s="168"/>
      <c r="DY3658" s="168"/>
      <c r="DZ3658" s="168"/>
      <c r="EA3658" s="168"/>
      <c r="EB3658" s="168"/>
      <c r="EC3658" s="168"/>
      <c r="ED3658" s="168"/>
      <c r="EE3658" s="168"/>
      <c r="EF3658" s="168"/>
      <c r="EG3658" s="168"/>
      <c r="EH3658" s="168"/>
      <c r="EI3658" s="168"/>
      <c r="EJ3658" s="168"/>
      <c r="EK3658" s="168"/>
      <c r="EL3658" s="168"/>
      <c r="EM3658" s="168"/>
      <c r="EN3658" s="168"/>
      <c r="EO3658" s="168"/>
      <c r="EP3658" s="168"/>
      <c r="EQ3658" s="168"/>
      <c r="ER3658" s="168"/>
      <c r="ES3658" s="168"/>
      <c r="ET3658" s="168"/>
      <c r="EU3658" s="168"/>
      <c r="EV3658" s="168"/>
      <c r="EW3658" s="168"/>
      <c r="EX3658" s="168"/>
      <c r="EY3658" s="168"/>
      <c r="EZ3658" s="168"/>
      <c r="FA3658" s="168"/>
      <c r="FB3658" s="168"/>
      <c r="FC3658" s="168"/>
      <c r="FD3658" s="168"/>
    </row>
    <row r="3659" spans="1:160" s="5" customFormat="1" ht="24.9" customHeight="1" x14ac:dyDescent="0.3">
      <c r="A3659" s="263"/>
      <c r="B3659" s="263"/>
      <c r="C3659" s="265"/>
      <c r="D3659" s="481"/>
      <c r="E3659" s="482"/>
      <c r="F3659" s="482"/>
      <c r="G3659" s="482"/>
      <c r="H3659" s="482"/>
      <c r="I3659" s="482"/>
      <c r="J3659" s="482"/>
      <c r="K3659" s="482"/>
      <c r="L3659" s="482"/>
      <c r="M3659" s="483"/>
      <c r="N3659" s="16"/>
      <c r="O3659" s="529"/>
      <c r="P3659" s="530"/>
      <c r="Q3659" s="8"/>
      <c r="R3659" s="8"/>
      <c r="S3659" s="8"/>
      <c r="T3659" s="9"/>
      <c r="U3659" s="17"/>
      <c r="V3659" s="33"/>
      <c r="W3659" s="57"/>
      <c r="X3659" s="86"/>
      <c r="Y3659" s="33"/>
      <c r="Z3659" s="36"/>
      <c r="AA3659" s="36"/>
      <c r="AC3659" s="76"/>
      <c r="AD3659" s="89"/>
      <c r="AE3659" s="89"/>
      <c r="AF3659" s="90"/>
      <c r="AG3659" s="92"/>
      <c r="AH3659" s="88"/>
      <c r="AI3659" s="88"/>
      <c r="AJ3659" s="88"/>
      <c r="AK3659" s="88"/>
      <c r="AL3659" s="88"/>
      <c r="AM3659" s="88"/>
      <c r="AN3659" s="88"/>
      <c r="AO3659" s="88"/>
      <c r="AP3659" s="88"/>
      <c r="AQ3659" s="88"/>
      <c r="AR3659" s="88"/>
      <c r="AS3659" s="88"/>
      <c r="AT3659" s="90"/>
      <c r="AU3659" s="92"/>
      <c r="AV3659" s="88"/>
      <c r="AW3659" s="88"/>
      <c r="AX3659" s="38"/>
      <c r="AZ3659" s="141"/>
      <c r="BE3659" s="168"/>
      <c r="BF3659" s="168"/>
      <c r="BG3659" s="168"/>
      <c r="BH3659" s="168"/>
      <c r="BI3659" s="168"/>
      <c r="BJ3659" s="168"/>
      <c r="BK3659" s="168"/>
      <c r="BL3659" s="168"/>
      <c r="BM3659" s="168"/>
      <c r="DK3659" s="168"/>
      <c r="DL3659" s="168"/>
      <c r="DM3659" s="168"/>
      <c r="DN3659" s="168"/>
      <c r="DO3659" s="168"/>
      <c r="DP3659" s="168"/>
      <c r="DQ3659" s="168"/>
      <c r="DR3659" s="168"/>
      <c r="DS3659" s="168"/>
      <c r="DT3659" s="168"/>
      <c r="DU3659" s="168"/>
      <c r="DV3659" s="168"/>
      <c r="DW3659" s="168"/>
      <c r="DX3659" s="168"/>
      <c r="DY3659" s="168"/>
      <c r="DZ3659" s="168"/>
      <c r="EA3659" s="168"/>
      <c r="EB3659" s="168"/>
      <c r="EC3659" s="168"/>
      <c r="ED3659" s="168"/>
      <c r="EE3659" s="168"/>
      <c r="EF3659" s="168"/>
      <c r="EG3659" s="168"/>
      <c r="EH3659" s="168"/>
      <c r="EI3659" s="168"/>
      <c r="EJ3659" s="168"/>
      <c r="EK3659" s="168"/>
      <c r="EL3659" s="168"/>
      <c r="EM3659" s="168"/>
      <c r="EN3659" s="168"/>
      <c r="EO3659" s="168"/>
      <c r="EP3659" s="168"/>
      <c r="EQ3659" s="168"/>
      <c r="ER3659" s="168"/>
      <c r="ES3659" s="168"/>
      <c r="ET3659" s="168"/>
      <c r="EU3659" s="168"/>
      <c r="EV3659" s="168"/>
      <c r="EW3659" s="168"/>
      <c r="EX3659" s="168"/>
      <c r="EY3659" s="168"/>
      <c r="EZ3659" s="168"/>
      <c r="FA3659" s="168"/>
      <c r="FB3659" s="168"/>
      <c r="FC3659" s="168"/>
      <c r="FD3659" s="168"/>
    </row>
    <row r="3660" spans="1:160" s="5" customFormat="1" ht="24.9" customHeight="1" x14ac:dyDescent="0.3">
      <c r="A3660" s="263"/>
      <c r="B3660" s="263"/>
      <c r="C3660" s="265"/>
      <c r="D3660" s="481"/>
      <c r="E3660" s="482"/>
      <c r="F3660" s="482"/>
      <c r="G3660" s="482"/>
      <c r="H3660" s="482"/>
      <c r="I3660" s="482"/>
      <c r="J3660" s="482"/>
      <c r="K3660" s="482"/>
      <c r="L3660" s="482"/>
      <c r="M3660" s="483"/>
      <c r="N3660" s="16"/>
      <c r="O3660" s="529"/>
      <c r="P3660" s="530"/>
      <c r="Q3660" s="8"/>
      <c r="R3660" s="8"/>
      <c r="S3660" s="8"/>
      <c r="T3660" s="9"/>
      <c r="U3660" s="17"/>
      <c r="V3660" s="33"/>
      <c r="W3660" s="57"/>
      <c r="X3660" s="86"/>
      <c r="Y3660" s="33"/>
      <c r="Z3660" s="36"/>
      <c r="AA3660" s="36"/>
      <c r="AC3660" s="82"/>
      <c r="AD3660" s="89"/>
      <c r="AE3660" s="89"/>
      <c r="AF3660" s="90"/>
      <c r="AG3660" s="38"/>
      <c r="AH3660" s="88"/>
      <c r="AI3660" s="88"/>
      <c r="AJ3660" s="88"/>
      <c r="AK3660" s="88"/>
      <c r="AL3660" s="88"/>
      <c r="AM3660" s="88"/>
      <c r="AN3660" s="88"/>
      <c r="AO3660" s="88"/>
      <c r="AP3660" s="88"/>
      <c r="AQ3660" s="88"/>
      <c r="AR3660" s="88"/>
      <c r="AS3660" s="88"/>
      <c r="AT3660" s="90"/>
      <c r="AU3660" s="38"/>
      <c r="AV3660" s="88"/>
      <c r="AW3660" s="88"/>
      <c r="AX3660" s="38"/>
      <c r="AZ3660" s="141"/>
      <c r="BE3660" s="168"/>
      <c r="BF3660" s="168"/>
      <c r="BG3660" s="168"/>
      <c r="BH3660" s="168"/>
      <c r="BI3660" s="168"/>
      <c r="BJ3660" s="168"/>
      <c r="BK3660" s="168"/>
      <c r="BL3660" s="168"/>
      <c r="BM3660" s="168"/>
      <c r="DK3660" s="168"/>
      <c r="DL3660" s="168"/>
      <c r="DM3660" s="168"/>
      <c r="DN3660" s="168"/>
      <c r="DO3660" s="168"/>
      <c r="DP3660" s="168"/>
      <c r="DQ3660" s="168"/>
      <c r="DR3660" s="168"/>
      <c r="DS3660" s="168"/>
      <c r="DT3660" s="168"/>
      <c r="DU3660" s="168"/>
      <c r="DV3660" s="168"/>
      <c r="DW3660" s="168"/>
      <c r="DX3660" s="168"/>
      <c r="DY3660" s="168"/>
      <c r="DZ3660" s="168"/>
      <c r="EA3660" s="168"/>
      <c r="EB3660" s="168"/>
      <c r="EC3660" s="168"/>
      <c r="ED3660" s="168"/>
      <c r="EE3660" s="168"/>
      <c r="EF3660" s="168"/>
      <c r="EG3660" s="168"/>
      <c r="EH3660" s="168"/>
      <c r="EI3660" s="168"/>
      <c r="EJ3660" s="168"/>
      <c r="EK3660" s="168"/>
      <c r="EL3660" s="168"/>
      <c r="EM3660" s="168"/>
      <c r="EN3660" s="168"/>
      <c r="EO3660" s="168"/>
      <c r="EP3660" s="168"/>
      <c r="EQ3660" s="168"/>
      <c r="ER3660" s="168"/>
      <c r="ES3660" s="168"/>
      <c r="ET3660" s="168"/>
      <c r="EU3660" s="168"/>
      <c r="EV3660" s="168"/>
      <c r="EW3660" s="168"/>
      <c r="EX3660" s="168"/>
      <c r="EY3660" s="168"/>
      <c r="EZ3660" s="168"/>
      <c r="FA3660" s="168"/>
      <c r="FB3660" s="168"/>
      <c r="FC3660" s="168"/>
      <c r="FD3660" s="168"/>
    </row>
    <row r="3661" spans="1:160" s="5" customFormat="1" ht="24.9" customHeight="1" x14ac:dyDescent="0.3">
      <c r="A3661" s="263"/>
      <c r="B3661" s="263"/>
      <c r="C3661" s="265"/>
      <c r="D3661" s="481"/>
      <c r="E3661" s="482"/>
      <c r="F3661" s="482"/>
      <c r="G3661" s="482"/>
      <c r="H3661" s="482"/>
      <c r="I3661" s="482"/>
      <c r="J3661" s="482"/>
      <c r="K3661" s="482"/>
      <c r="L3661" s="482"/>
      <c r="M3661" s="483"/>
      <c r="N3661" s="16"/>
      <c r="O3661" s="529"/>
      <c r="P3661" s="530"/>
      <c r="Q3661" s="8"/>
      <c r="R3661" s="8"/>
      <c r="S3661" s="8"/>
      <c r="T3661" s="9"/>
      <c r="U3661" s="17"/>
      <c r="V3661" s="33"/>
      <c r="W3661" s="57"/>
      <c r="X3661" s="86"/>
      <c r="Y3661" s="33"/>
      <c r="Z3661" s="36"/>
      <c r="AA3661" s="36"/>
      <c r="AC3661" s="82"/>
      <c r="AD3661" s="89"/>
      <c r="AE3661" s="89"/>
      <c r="AF3661" s="90"/>
      <c r="AG3661" s="38"/>
      <c r="AH3661" s="88"/>
      <c r="AI3661" s="88"/>
      <c r="AJ3661" s="88"/>
      <c r="AK3661" s="88"/>
      <c r="AL3661" s="88"/>
      <c r="AM3661" s="88"/>
      <c r="AN3661" s="88"/>
      <c r="AO3661" s="88"/>
      <c r="AP3661" s="88"/>
      <c r="AQ3661" s="88"/>
      <c r="AR3661" s="88"/>
      <c r="AS3661" s="88"/>
      <c r="AT3661" s="90"/>
      <c r="AU3661" s="38"/>
      <c r="AV3661" s="88"/>
      <c r="AW3661" s="88"/>
      <c r="AX3661" s="38"/>
      <c r="AZ3661" s="141"/>
      <c r="BE3661" s="168"/>
      <c r="BF3661" s="168"/>
      <c r="BG3661" s="168"/>
      <c r="BH3661" s="168"/>
      <c r="BI3661" s="168"/>
      <c r="BJ3661" s="168"/>
      <c r="BK3661" s="168"/>
      <c r="BL3661" s="168"/>
      <c r="BM3661" s="168"/>
      <c r="DK3661" s="168"/>
      <c r="DL3661" s="168"/>
      <c r="DM3661" s="168"/>
      <c r="DN3661" s="168"/>
      <c r="DO3661" s="168"/>
      <c r="DP3661" s="168"/>
      <c r="DQ3661" s="168"/>
      <c r="DR3661" s="168"/>
      <c r="DS3661" s="168"/>
      <c r="DT3661" s="168"/>
      <c r="DU3661" s="168"/>
      <c r="DV3661" s="168"/>
      <c r="DW3661" s="168"/>
      <c r="DX3661" s="168"/>
      <c r="DY3661" s="168"/>
      <c r="DZ3661" s="168"/>
      <c r="EA3661" s="168"/>
      <c r="EB3661" s="168"/>
      <c r="EC3661" s="168"/>
      <c r="ED3661" s="168"/>
      <c r="EE3661" s="168"/>
      <c r="EF3661" s="168"/>
      <c r="EG3661" s="168"/>
      <c r="EH3661" s="168"/>
      <c r="EI3661" s="168"/>
      <c r="EJ3661" s="168"/>
      <c r="EK3661" s="168"/>
      <c r="EL3661" s="168"/>
      <c r="EM3661" s="168"/>
      <c r="EN3661" s="168"/>
      <c r="EO3661" s="168"/>
      <c r="EP3661" s="168"/>
      <c r="EQ3661" s="168"/>
      <c r="ER3661" s="168"/>
      <c r="ES3661" s="168"/>
      <c r="ET3661" s="168"/>
      <c r="EU3661" s="168"/>
      <c r="EV3661" s="168"/>
      <c r="EW3661" s="168"/>
      <c r="EX3661" s="168"/>
      <c r="EY3661" s="168"/>
      <c r="EZ3661" s="168"/>
      <c r="FA3661" s="168"/>
      <c r="FB3661" s="168"/>
      <c r="FC3661" s="168"/>
      <c r="FD3661" s="168"/>
    </row>
    <row r="3662" spans="1:160" s="5" customFormat="1" ht="24.9" customHeight="1" x14ac:dyDescent="0.3">
      <c r="A3662" s="263"/>
      <c r="B3662" s="263"/>
      <c r="C3662" s="265"/>
      <c r="D3662" s="481"/>
      <c r="E3662" s="482"/>
      <c r="F3662" s="482"/>
      <c r="G3662" s="482"/>
      <c r="H3662" s="482"/>
      <c r="I3662" s="482"/>
      <c r="J3662" s="482"/>
      <c r="K3662" s="482"/>
      <c r="L3662" s="482"/>
      <c r="M3662" s="483"/>
      <c r="N3662" s="16"/>
      <c r="O3662" s="529"/>
      <c r="P3662" s="530"/>
      <c r="Q3662" s="8"/>
      <c r="R3662" s="8"/>
      <c r="S3662" s="8"/>
      <c r="T3662" s="9"/>
      <c r="U3662" s="17"/>
      <c r="V3662" s="33"/>
      <c r="W3662" s="57"/>
      <c r="X3662" s="86"/>
      <c r="Y3662" s="33"/>
      <c r="Z3662" s="36"/>
      <c r="AA3662" s="36"/>
      <c r="AC3662" s="82"/>
      <c r="AD3662" s="89"/>
      <c r="AE3662" s="89"/>
      <c r="AF3662" s="90"/>
      <c r="AG3662" s="38"/>
      <c r="AH3662" s="88"/>
      <c r="AI3662" s="88"/>
      <c r="AJ3662" s="88"/>
      <c r="AK3662" s="88"/>
      <c r="AL3662" s="88"/>
      <c r="AM3662" s="88"/>
      <c r="AN3662" s="88"/>
      <c r="AO3662" s="88"/>
      <c r="AP3662" s="88"/>
      <c r="AQ3662" s="88"/>
      <c r="AR3662" s="88"/>
      <c r="AS3662" s="88"/>
      <c r="AT3662" s="90"/>
      <c r="AU3662" s="38"/>
      <c r="AV3662" s="88"/>
      <c r="AW3662" s="88"/>
      <c r="AX3662" s="38"/>
      <c r="AZ3662" s="141"/>
      <c r="BE3662" s="168"/>
      <c r="BF3662" s="168"/>
      <c r="BG3662" s="168"/>
      <c r="BH3662" s="168"/>
      <c r="BI3662" s="168"/>
      <c r="BJ3662" s="168"/>
      <c r="BK3662" s="168"/>
      <c r="BL3662" s="168"/>
      <c r="BM3662" s="168"/>
      <c r="DK3662" s="168"/>
      <c r="DL3662" s="168"/>
      <c r="DM3662" s="168"/>
      <c r="DN3662" s="168"/>
      <c r="DO3662" s="168"/>
      <c r="DP3662" s="168"/>
      <c r="DQ3662" s="168"/>
      <c r="DR3662" s="168"/>
      <c r="DS3662" s="168"/>
      <c r="DT3662" s="168"/>
      <c r="DU3662" s="168"/>
      <c r="DV3662" s="168"/>
      <c r="DW3662" s="168"/>
      <c r="DX3662" s="168"/>
      <c r="DY3662" s="168"/>
      <c r="DZ3662" s="168"/>
      <c r="EA3662" s="168"/>
      <c r="EB3662" s="168"/>
      <c r="EC3662" s="168"/>
      <c r="ED3662" s="168"/>
      <c r="EE3662" s="168"/>
      <c r="EF3662" s="168"/>
      <c r="EG3662" s="168"/>
      <c r="EH3662" s="168"/>
      <c r="EI3662" s="168"/>
      <c r="EJ3662" s="168"/>
      <c r="EK3662" s="168"/>
      <c r="EL3662" s="168"/>
      <c r="EM3662" s="168"/>
      <c r="EN3662" s="168"/>
      <c r="EO3662" s="168"/>
      <c r="EP3662" s="168"/>
      <c r="EQ3662" s="168"/>
      <c r="ER3662" s="168"/>
      <c r="ES3662" s="168"/>
      <c r="ET3662" s="168"/>
      <c r="EU3662" s="168"/>
      <c r="EV3662" s="168"/>
      <c r="EW3662" s="168"/>
      <c r="EX3662" s="168"/>
      <c r="EY3662" s="168"/>
      <c r="EZ3662" s="168"/>
      <c r="FA3662" s="168"/>
      <c r="FB3662" s="168"/>
      <c r="FC3662" s="168"/>
      <c r="FD3662" s="168"/>
    </row>
    <row r="3663" spans="1:160" s="5" customFormat="1" ht="24.9" customHeight="1" thickBot="1" x14ac:dyDescent="0.35">
      <c r="A3663" s="263"/>
      <c r="B3663" s="263"/>
      <c r="C3663" s="265"/>
      <c r="D3663" s="481"/>
      <c r="E3663" s="482"/>
      <c r="F3663" s="482"/>
      <c r="G3663" s="482"/>
      <c r="H3663" s="482"/>
      <c r="I3663" s="482"/>
      <c r="J3663" s="482"/>
      <c r="K3663" s="482"/>
      <c r="L3663" s="482"/>
      <c r="M3663" s="483"/>
      <c r="N3663" s="414" t="s">
        <v>16</v>
      </c>
      <c r="O3663" s="415"/>
      <c r="P3663" s="415"/>
      <c r="Q3663" s="415"/>
      <c r="R3663" s="415"/>
      <c r="S3663" s="415"/>
      <c r="T3663" s="415"/>
      <c r="U3663" s="18">
        <f>SUM(U3643:U3662)</f>
        <v>276.48</v>
      </c>
      <c r="V3663" s="33"/>
      <c r="W3663" s="57"/>
      <c r="X3663" s="86"/>
      <c r="Y3663" s="33"/>
      <c r="Z3663" s="36"/>
      <c r="AA3663" s="36"/>
      <c r="AC3663" s="82"/>
      <c r="AD3663" s="89"/>
      <c r="AE3663" s="89"/>
      <c r="AF3663" s="90"/>
      <c r="AG3663" s="38"/>
      <c r="AH3663" s="88"/>
      <c r="AI3663" s="88"/>
      <c r="AJ3663" s="88"/>
      <c r="AK3663" s="88"/>
      <c r="AL3663" s="88"/>
      <c r="AM3663" s="88"/>
      <c r="AN3663" s="88"/>
      <c r="AO3663" s="88"/>
      <c r="AP3663" s="88"/>
      <c r="AQ3663" s="88"/>
      <c r="AR3663" s="88"/>
      <c r="AS3663" s="88"/>
      <c r="AT3663" s="90"/>
      <c r="AU3663" s="38"/>
      <c r="AV3663" s="88"/>
      <c r="AW3663" s="88"/>
      <c r="AX3663" s="38"/>
      <c r="AZ3663" s="141"/>
      <c r="BE3663" s="168"/>
      <c r="BF3663" s="168"/>
      <c r="BG3663" s="168"/>
      <c r="BH3663" s="168"/>
      <c r="BI3663" s="168"/>
      <c r="BJ3663" s="168"/>
      <c r="BK3663" s="168"/>
      <c r="BL3663" s="168"/>
      <c r="BM3663" s="168"/>
      <c r="DK3663" s="168"/>
      <c r="DL3663" s="168"/>
      <c r="DM3663" s="168"/>
      <c r="DN3663" s="168"/>
      <c r="DO3663" s="168"/>
      <c r="DP3663" s="168"/>
      <c r="DQ3663" s="168"/>
      <c r="DR3663" s="168"/>
      <c r="DS3663" s="168"/>
      <c r="DT3663" s="168"/>
      <c r="DU3663" s="168"/>
      <c r="DV3663" s="168"/>
      <c r="DW3663" s="168"/>
      <c r="DX3663" s="168"/>
      <c r="DY3663" s="168"/>
      <c r="DZ3663" s="168"/>
      <c r="EA3663" s="168"/>
      <c r="EB3663" s="168"/>
      <c r="EC3663" s="168"/>
      <c r="ED3663" s="168"/>
      <c r="EE3663" s="168"/>
      <c r="EF3663" s="168"/>
      <c r="EG3663" s="168"/>
      <c r="EH3663" s="168"/>
      <c r="EI3663" s="168"/>
      <c r="EJ3663" s="168"/>
      <c r="EK3663" s="168"/>
      <c r="EL3663" s="168"/>
      <c r="EM3663" s="168"/>
      <c r="EN3663" s="168"/>
      <c r="EO3663" s="168"/>
      <c r="EP3663" s="168"/>
      <c r="EQ3663" s="168"/>
      <c r="ER3663" s="168"/>
      <c r="ES3663" s="168"/>
      <c r="ET3663" s="168"/>
      <c r="EU3663" s="168"/>
      <c r="EV3663" s="168"/>
      <c r="EW3663" s="168"/>
      <c r="EX3663" s="168"/>
      <c r="EY3663" s="168"/>
      <c r="EZ3663" s="168"/>
      <c r="FA3663" s="168"/>
      <c r="FB3663" s="168"/>
      <c r="FC3663" s="168"/>
      <c r="FD3663" s="168"/>
    </row>
    <row r="3664" spans="1:160" s="5" customFormat="1" ht="14.4" customHeight="1" x14ac:dyDescent="0.3">
      <c r="A3664" s="263"/>
      <c r="B3664" s="263"/>
      <c r="C3664" s="265"/>
      <c r="D3664" s="481"/>
      <c r="E3664" s="482"/>
      <c r="F3664" s="482"/>
      <c r="G3664" s="482"/>
      <c r="H3664" s="482"/>
      <c r="I3664" s="482"/>
      <c r="J3664" s="482"/>
      <c r="K3664" s="482"/>
      <c r="L3664" s="482"/>
      <c r="M3664" s="483"/>
      <c r="N3664" s="416" t="s">
        <v>17</v>
      </c>
      <c r="O3664" s="417"/>
      <c r="P3664" s="417"/>
      <c r="Q3664" s="417"/>
      <c r="R3664" s="417"/>
      <c r="S3664" s="417"/>
      <c r="T3664" s="417"/>
      <c r="U3664" s="418"/>
      <c r="V3664" s="87"/>
      <c r="W3664" s="57"/>
      <c r="X3664" s="86"/>
      <c r="Y3664" s="33"/>
      <c r="Z3664" s="36"/>
      <c r="AA3664" s="36"/>
      <c r="AC3664" s="82"/>
      <c r="AD3664" s="38"/>
      <c r="AE3664" s="82"/>
      <c r="AF3664" s="82"/>
      <c r="AG3664" s="38"/>
      <c r="AH3664" s="88"/>
      <c r="AI3664" s="88"/>
      <c r="AJ3664" s="88"/>
      <c r="AK3664" s="88"/>
      <c r="AL3664" s="88"/>
      <c r="AM3664" s="88"/>
      <c r="AN3664" s="88"/>
      <c r="AO3664" s="88"/>
      <c r="AP3664" s="88"/>
      <c r="AQ3664" s="88"/>
      <c r="AR3664" s="88"/>
      <c r="AS3664" s="88"/>
      <c r="AT3664" s="88"/>
      <c r="AU3664" s="89"/>
      <c r="AV3664" s="38"/>
      <c r="AW3664" s="38"/>
      <c r="AX3664" s="38"/>
      <c r="AZ3664" s="141"/>
      <c r="BE3664" s="168"/>
      <c r="BF3664" s="168"/>
      <c r="BG3664" s="168"/>
      <c r="BH3664" s="168"/>
      <c r="BI3664" s="168"/>
      <c r="BJ3664" s="168"/>
      <c r="BK3664" s="168"/>
      <c r="BL3664" s="168"/>
      <c r="BM3664" s="168"/>
      <c r="DK3664" s="168"/>
      <c r="DL3664" s="168"/>
      <c r="DM3664" s="168"/>
      <c r="DN3664" s="168"/>
      <c r="DO3664" s="168"/>
      <c r="DP3664" s="168"/>
      <c r="DQ3664" s="168"/>
      <c r="DR3664" s="168"/>
      <c r="DS3664" s="168"/>
      <c r="DT3664" s="168"/>
      <c r="DU3664" s="168"/>
      <c r="DV3664" s="168"/>
      <c r="DW3664" s="168"/>
      <c r="DX3664" s="168"/>
      <c r="DY3664" s="168"/>
      <c r="DZ3664" s="168"/>
      <c r="EA3664" s="168"/>
      <c r="EB3664" s="168"/>
      <c r="EC3664" s="168"/>
      <c r="ED3664" s="168"/>
      <c r="EE3664" s="168"/>
      <c r="EF3664" s="168"/>
      <c r="EG3664" s="168"/>
      <c r="EH3664" s="168"/>
      <c r="EI3664" s="168"/>
      <c r="EJ3664" s="168"/>
      <c r="EK3664" s="168"/>
      <c r="EL3664" s="168"/>
      <c r="EM3664" s="168"/>
      <c r="EN3664" s="168"/>
      <c r="EO3664" s="168"/>
      <c r="EP3664" s="168"/>
      <c r="EQ3664" s="168"/>
      <c r="ER3664" s="168"/>
      <c r="ES3664" s="168"/>
      <c r="ET3664" s="168"/>
      <c r="EU3664" s="168"/>
      <c r="EV3664" s="168"/>
      <c r="EW3664" s="168"/>
      <c r="EX3664" s="168"/>
      <c r="EY3664" s="168"/>
      <c r="EZ3664" s="168"/>
      <c r="FA3664" s="168"/>
      <c r="FB3664" s="168"/>
      <c r="FC3664" s="168"/>
      <c r="FD3664" s="168"/>
    </row>
    <row r="3665" spans="1:160" s="5" customFormat="1" x14ac:dyDescent="0.3">
      <c r="A3665" s="263"/>
      <c r="B3665" s="263"/>
      <c r="C3665" s="265"/>
      <c r="D3665" s="481"/>
      <c r="E3665" s="482"/>
      <c r="F3665" s="482"/>
      <c r="G3665" s="482"/>
      <c r="H3665" s="482"/>
      <c r="I3665" s="482"/>
      <c r="J3665" s="482"/>
      <c r="K3665" s="482"/>
      <c r="L3665" s="482"/>
      <c r="M3665" s="483"/>
      <c r="N3665" s="419"/>
      <c r="O3665" s="420"/>
      <c r="P3665" s="420"/>
      <c r="Q3665" s="420"/>
      <c r="R3665" s="420"/>
      <c r="S3665" s="420"/>
      <c r="T3665" s="420"/>
      <c r="U3665" s="421"/>
      <c r="V3665" s="33"/>
      <c r="W3665" s="57"/>
      <c r="X3665" s="86"/>
      <c r="Y3665" s="33"/>
      <c r="Z3665" s="36"/>
      <c r="AA3665" s="36"/>
      <c r="AC3665" s="82"/>
      <c r="AD3665" s="38"/>
      <c r="AE3665" s="82"/>
      <c r="AG3665" s="33"/>
      <c r="AH3665" s="43"/>
      <c r="AI3665" s="43"/>
      <c r="AJ3665" s="43"/>
      <c r="AK3665" s="43"/>
      <c r="AL3665" s="43"/>
      <c r="AM3665" s="43"/>
      <c r="AN3665" s="43"/>
      <c r="AO3665" s="43"/>
      <c r="AP3665" s="43"/>
      <c r="AQ3665" s="43"/>
      <c r="AR3665" s="43"/>
      <c r="AS3665" s="43"/>
      <c r="AT3665" s="43"/>
      <c r="AU3665" s="44"/>
      <c r="AV3665" s="33"/>
      <c r="AW3665" s="33"/>
      <c r="AX3665" s="33"/>
      <c r="AZ3665" s="141"/>
      <c r="BE3665" s="168"/>
      <c r="BF3665" s="168"/>
      <c r="BG3665" s="168"/>
      <c r="BH3665" s="168"/>
      <c r="BI3665" s="168"/>
      <c r="BJ3665" s="168"/>
      <c r="BK3665" s="168"/>
      <c r="BL3665" s="168"/>
      <c r="BM3665" s="168"/>
      <c r="DK3665" s="168"/>
      <c r="DL3665" s="168"/>
      <c r="DM3665" s="168"/>
      <c r="DN3665" s="168"/>
      <c r="DO3665" s="168"/>
      <c r="DP3665" s="168"/>
      <c r="DQ3665" s="168"/>
      <c r="DR3665" s="168"/>
      <c r="DS3665" s="168"/>
      <c r="DT3665" s="168"/>
      <c r="DU3665" s="168"/>
      <c r="DV3665" s="168"/>
      <c r="DW3665" s="168"/>
      <c r="DX3665" s="168"/>
      <c r="DY3665" s="168"/>
      <c r="DZ3665" s="168"/>
      <c r="EA3665" s="168"/>
      <c r="EB3665" s="168"/>
      <c r="EC3665" s="168"/>
      <c r="ED3665" s="168"/>
      <c r="EE3665" s="168"/>
      <c r="EF3665" s="168"/>
      <c r="EG3665" s="168"/>
      <c r="EH3665" s="168"/>
      <c r="EI3665" s="168"/>
      <c r="EJ3665" s="168"/>
      <c r="EK3665" s="168"/>
      <c r="EL3665" s="168"/>
      <c r="EM3665" s="168"/>
      <c r="EN3665" s="168"/>
      <c r="EO3665" s="168"/>
      <c r="EP3665" s="168"/>
      <c r="EQ3665" s="168"/>
      <c r="ER3665" s="168"/>
      <c r="ES3665" s="168"/>
      <c r="ET3665" s="168"/>
      <c r="EU3665" s="168"/>
      <c r="EV3665" s="168"/>
      <c r="EW3665" s="168"/>
      <c r="EX3665" s="168"/>
      <c r="EY3665" s="168"/>
      <c r="EZ3665" s="168"/>
      <c r="FA3665" s="168"/>
      <c r="FB3665" s="168"/>
      <c r="FC3665" s="168"/>
      <c r="FD3665" s="168"/>
    </row>
    <row r="3666" spans="1:160" s="5" customFormat="1" x14ac:dyDescent="0.3">
      <c r="A3666" s="263"/>
      <c r="B3666" s="263"/>
      <c r="C3666" s="265"/>
      <c r="D3666" s="481"/>
      <c r="E3666" s="482"/>
      <c r="F3666" s="482"/>
      <c r="G3666" s="482"/>
      <c r="H3666" s="482"/>
      <c r="I3666" s="482"/>
      <c r="J3666" s="482"/>
      <c r="K3666" s="482"/>
      <c r="L3666" s="482"/>
      <c r="M3666" s="483"/>
      <c r="N3666" s="419"/>
      <c r="O3666" s="420"/>
      <c r="P3666" s="420"/>
      <c r="Q3666" s="420"/>
      <c r="R3666" s="420"/>
      <c r="S3666" s="420"/>
      <c r="T3666" s="420"/>
      <c r="U3666" s="421"/>
      <c r="V3666" s="33"/>
      <c r="W3666" s="57"/>
      <c r="X3666" s="86"/>
      <c r="Y3666" s="33"/>
      <c r="Z3666" s="36"/>
      <c r="AA3666" s="36"/>
      <c r="AD3666" s="33"/>
      <c r="AG3666" s="33"/>
      <c r="AH3666" s="43"/>
      <c r="AI3666" s="43"/>
      <c r="AJ3666" s="43"/>
      <c r="AK3666" s="43"/>
      <c r="AL3666" s="43"/>
      <c r="AM3666" s="43"/>
      <c r="AN3666" s="43"/>
      <c r="AO3666" s="43"/>
      <c r="AP3666" s="43"/>
      <c r="AQ3666" s="43"/>
      <c r="AR3666" s="43"/>
      <c r="AS3666" s="43"/>
      <c r="AT3666" s="43"/>
      <c r="AU3666" s="44"/>
      <c r="AV3666" s="33"/>
      <c r="AW3666" s="33"/>
      <c r="AX3666" s="33"/>
      <c r="AZ3666" s="141"/>
      <c r="BE3666" s="168"/>
      <c r="BF3666" s="168"/>
      <c r="BG3666" s="168"/>
      <c r="BH3666" s="168"/>
      <c r="BI3666" s="168"/>
      <c r="BJ3666" s="168"/>
      <c r="BK3666" s="168"/>
      <c r="BL3666" s="168"/>
      <c r="BM3666" s="168"/>
      <c r="DK3666" s="168"/>
      <c r="DL3666" s="168"/>
      <c r="DM3666" s="168"/>
      <c r="DN3666" s="168"/>
      <c r="DO3666" s="168"/>
      <c r="DP3666" s="168"/>
      <c r="DQ3666" s="168"/>
      <c r="DR3666" s="168"/>
      <c r="DS3666" s="168"/>
      <c r="DT3666" s="168"/>
      <c r="DU3666" s="168"/>
      <c r="DV3666" s="168"/>
      <c r="DW3666" s="168"/>
      <c r="DX3666" s="168"/>
      <c r="DY3666" s="168"/>
      <c r="DZ3666" s="168"/>
      <c r="EA3666" s="168"/>
      <c r="EB3666" s="168"/>
      <c r="EC3666" s="168"/>
      <c r="ED3666" s="168"/>
      <c r="EE3666" s="168"/>
      <c r="EF3666" s="168"/>
      <c r="EG3666" s="168"/>
      <c r="EH3666" s="168"/>
      <c r="EI3666" s="168"/>
      <c r="EJ3666" s="168"/>
      <c r="EK3666" s="168"/>
      <c r="EL3666" s="168"/>
      <c r="EM3666" s="168"/>
      <c r="EN3666" s="168"/>
      <c r="EO3666" s="168"/>
      <c r="EP3666" s="168"/>
      <c r="EQ3666" s="168"/>
      <c r="ER3666" s="168"/>
      <c r="ES3666" s="168"/>
      <c r="ET3666" s="168"/>
      <c r="EU3666" s="168"/>
      <c r="EV3666" s="168"/>
      <c r="EW3666" s="168"/>
      <c r="EX3666" s="168"/>
      <c r="EY3666" s="168"/>
      <c r="EZ3666" s="168"/>
      <c r="FA3666" s="168"/>
      <c r="FB3666" s="168"/>
      <c r="FC3666" s="168"/>
      <c r="FD3666" s="168"/>
    </row>
    <row r="3667" spans="1:160" s="5" customFormat="1" ht="14.4" thickBot="1" x14ac:dyDescent="0.35">
      <c r="A3667" s="263"/>
      <c r="B3667" s="263"/>
      <c r="C3667" s="265"/>
      <c r="D3667" s="425"/>
      <c r="E3667" s="426"/>
      <c r="F3667" s="426"/>
      <c r="G3667" s="426"/>
      <c r="H3667" s="426"/>
      <c r="I3667" s="426"/>
      <c r="J3667" s="426"/>
      <c r="K3667" s="426"/>
      <c r="L3667" s="426"/>
      <c r="M3667" s="427"/>
      <c r="N3667" s="422"/>
      <c r="O3667" s="423"/>
      <c r="P3667" s="423"/>
      <c r="Q3667" s="423"/>
      <c r="R3667" s="423"/>
      <c r="S3667" s="423"/>
      <c r="T3667" s="423"/>
      <c r="U3667" s="424"/>
      <c r="V3667" s="33"/>
      <c r="W3667" s="57"/>
      <c r="X3667" s="86"/>
      <c r="Y3667" s="33"/>
      <c r="Z3667" s="36"/>
      <c r="AA3667" s="36"/>
      <c r="AD3667" s="33"/>
      <c r="AG3667" s="33"/>
      <c r="AH3667" s="43"/>
      <c r="AI3667" s="43"/>
      <c r="AJ3667" s="43"/>
      <c r="AK3667" s="43"/>
      <c r="AL3667" s="43"/>
      <c r="AM3667" s="43"/>
      <c r="AN3667" s="43"/>
      <c r="AO3667" s="43"/>
      <c r="AP3667" s="43"/>
      <c r="AQ3667" s="43"/>
      <c r="AR3667" s="43"/>
      <c r="AS3667" s="43"/>
      <c r="AT3667" s="43"/>
      <c r="AU3667" s="44"/>
      <c r="AV3667" s="33"/>
      <c r="AW3667" s="33"/>
      <c r="AX3667" s="33"/>
      <c r="AZ3667" s="141"/>
      <c r="BE3667" s="168"/>
      <c r="BF3667" s="168"/>
      <c r="BG3667" s="168"/>
      <c r="BH3667" s="168"/>
      <c r="BI3667" s="168"/>
      <c r="BJ3667" s="168"/>
      <c r="BK3667" s="168"/>
      <c r="BL3667" s="168"/>
      <c r="BM3667" s="168"/>
      <c r="DK3667" s="168"/>
      <c r="DL3667" s="168"/>
      <c r="DM3667" s="168"/>
      <c r="DN3667" s="168"/>
      <c r="DO3667" s="168"/>
      <c r="DP3667" s="168"/>
      <c r="DQ3667" s="168"/>
      <c r="DR3667" s="168"/>
      <c r="DS3667" s="168"/>
      <c r="DT3667" s="168"/>
      <c r="DU3667" s="168"/>
      <c r="DV3667" s="168"/>
      <c r="DW3667" s="168"/>
      <c r="DX3667" s="168"/>
      <c r="DY3667" s="168"/>
      <c r="DZ3667" s="168"/>
      <c r="EA3667" s="168"/>
      <c r="EB3667" s="168"/>
      <c r="EC3667" s="168"/>
      <c r="ED3667" s="168"/>
      <c r="EE3667" s="168"/>
      <c r="EF3667" s="168"/>
      <c r="EG3667" s="168"/>
      <c r="EH3667" s="168"/>
      <c r="EI3667" s="168"/>
      <c r="EJ3667" s="168"/>
      <c r="EK3667" s="168"/>
      <c r="EL3667" s="168"/>
      <c r="EM3667" s="168"/>
      <c r="EN3667" s="168"/>
      <c r="EO3667" s="168"/>
      <c r="EP3667" s="168"/>
      <c r="EQ3667" s="168"/>
      <c r="ER3667" s="168"/>
      <c r="ES3667" s="168"/>
      <c r="ET3667" s="168"/>
      <c r="EU3667" s="168"/>
      <c r="EV3667" s="168"/>
      <c r="EW3667" s="168"/>
      <c r="EX3667" s="168"/>
      <c r="EY3667" s="168"/>
      <c r="EZ3667" s="168"/>
      <c r="FA3667" s="168"/>
      <c r="FB3667" s="168"/>
      <c r="FC3667" s="168"/>
      <c r="FD3667" s="168"/>
    </row>
    <row r="3668" spans="1:160" s="5" customFormat="1" ht="5.25" customHeight="1" thickBot="1" x14ac:dyDescent="0.35">
      <c r="A3668" s="263"/>
      <c r="B3668" s="263"/>
      <c r="C3668" s="265"/>
      <c r="D3668" s="428"/>
      <c r="E3668" s="428"/>
      <c r="F3668" s="428"/>
      <c r="G3668" s="428"/>
      <c r="H3668" s="428"/>
      <c r="I3668" s="428"/>
      <c r="J3668" s="428"/>
      <c r="K3668" s="428"/>
      <c r="L3668" s="428"/>
      <c r="M3668" s="428"/>
      <c r="N3668" s="428"/>
      <c r="O3668" s="428"/>
      <c r="P3668" s="428"/>
      <c r="Q3668" s="428"/>
      <c r="R3668" s="428"/>
      <c r="S3668" s="428"/>
      <c r="T3668" s="428"/>
      <c r="U3668" s="428"/>
      <c r="V3668" s="33"/>
      <c r="W3668" s="57"/>
      <c r="X3668" s="86"/>
      <c r="Y3668" s="33"/>
      <c r="Z3668" s="36"/>
      <c r="AA3668" s="36"/>
      <c r="AD3668" s="33"/>
      <c r="AG3668" s="33"/>
      <c r="AH3668" s="43"/>
      <c r="AI3668" s="43"/>
      <c r="AJ3668" s="43"/>
      <c r="AK3668" s="43"/>
      <c r="AL3668" s="43"/>
      <c r="AM3668" s="43"/>
      <c r="AN3668" s="43"/>
      <c r="AO3668" s="43"/>
      <c r="AP3668" s="43"/>
      <c r="AQ3668" s="43"/>
      <c r="AR3668" s="43"/>
      <c r="AS3668" s="43"/>
      <c r="AT3668" s="43"/>
      <c r="AU3668" s="44"/>
      <c r="AV3668" s="33"/>
      <c r="AW3668" s="33"/>
      <c r="AX3668" s="33"/>
      <c r="AZ3668" s="141"/>
      <c r="BE3668" s="168"/>
      <c r="BF3668" s="168"/>
      <c r="BG3668" s="168"/>
      <c r="BH3668" s="168"/>
      <c r="BI3668" s="168"/>
      <c r="BJ3668" s="168"/>
      <c r="BK3668" s="168"/>
      <c r="BL3668" s="168"/>
      <c r="BM3668" s="168"/>
      <c r="DK3668" s="168"/>
      <c r="DL3668" s="168"/>
      <c r="DM3668" s="168"/>
      <c r="DN3668" s="168"/>
      <c r="DO3668" s="168"/>
      <c r="DP3668" s="168"/>
      <c r="DQ3668" s="168"/>
      <c r="DR3668" s="168"/>
      <c r="DS3668" s="168"/>
      <c r="DT3668" s="168"/>
      <c r="DU3668" s="168"/>
      <c r="DV3668" s="168"/>
      <c r="DW3668" s="168"/>
      <c r="DX3668" s="168"/>
      <c r="DY3668" s="168"/>
      <c r="DZ3668" s="168"/>
      <c r="EA3668" s="168"/>
      <c r="EB3668" s="168"/>
      <c r="EC3668" s="168"/>
      <c r="ED3668" s="168"/>
      <c r="EE3668" s="168"/>
      <c r="EF3668" s="168"/>
      <c r="EG3668" s="168"/>
      <c r="EH3668" s="168"/>
      <c r="EI3668" s="168"/>
      <c r="EJ3668" s="168"/>
      <c r="EK3668" s="168"/>
      <c r="EL3668" s="168"/>
      <c r="EM3668" s="168"/>
      <c r="EN3668" s="168"/>
      <c r="EO3668" s="168"/>
      <c r="EP3668" s="168"/>
      <c r="EQ3668" s="168"/>
      <c r="ER3668" s="168"/>
      <c r="ES3668" s="168"/>
      <c r="ET3668" s="168"/>
      <c r="EU3668" s="168"/>
      <c r="EV3668" s="168"/>
      <c r="EW3668" s="168"/>
      <c r="EX3668" s="168"/>
      <c r="EY3668" s="168"/>
      <c r="EZ3668" s="168"/>
      <c r="FA3668" s="168"/>
      <c r="FB3668" s="168"/>
      <c r="FC3668" s="168"/>
      <c r="FD3668" s="168"/>
    </row>
    <row r="3669" spans="1:160" s="5" customFormat="1" ht="20.25" customHeight="1" x14ac:dyDescent="0.3">
      <c r="A3669" s="263"/>
      <c r="B3669" s="263"/>
      <c r="C3669" s="265"/>
      <c r="D3669" s="429" t="s">
        <v>18</v>
      </c>
      <c r="E3669" s="430"/>
      <c r="F3669" s="430"/>
      <c r="G3669" s="430"/>
      <c r="H3669" s="430"/>
      <c r="I3669" s="430"/>
      <c r="J3669" s="430"/>
      <c r="K3669" s="430"/>
      <c r="L3669" s="430"/>
      <c r="M3669" s="431"/>
      <c r="N3669" s="429" t="s">
        <v>19</v>
      </c>
      <c r="O3669" s="430"/>
      <c r="P3669" s="430"/>
      <c r="Q3669" s="430"/>
      <c r="R3669" s="430"/>
      <c r="S3669" s="430"/>
      <c r="T3669" s="430"/>
      <c r="U3669" s="431"/>
      <c r="V3669" s="33"/>
      <c r="W3669" s="57"/>
      <c r="X3669" s="86"/>
      <c r="Y3669" s="33"/>
      <c r="Z3669" s="36"/>
      <c r="AA3669" s="36"/>
      <c r="AD3669" s="33"/>
      <c r="AG3669" s="33"/>
      <c r="AH3669" s="43"/>
      <c r="AI3669" s="43"/>
      <c r="AJ3669" s="43"/>
      <c r="AK3669" s="43"/>
      <c r="AL3669" s="43"/>
      <c r="AM3669" s="43"/>
      <c r="AN3669" s="43"/>
      <c r="AO3669" s="43"/>
      <c r="AP3669" s="43"/>
      <c r="AQ3669" s="43"/>
      <c r="AR3669" s="43"/>
      <c r="AS3669" s="43"/>
      <c r="AT3669" s="43"/>
      <c r="AU3669" s="44"/>
      <c r="AV3669" s="33"/>
      <c r="AW3669" s="33"/>
      <c r="AX3669" s="33"/>
      <c r="AZ3669" s="141"/>
      <c r="BE3669" s="168"/>
      <c r="BF3669" s="168"/>
      <c r="BG3669" s="168"/>
      <c r="BH3669" s="168"/>
      <c r="BI3669" s="168"/>
      <c r="BJ3669" s="168"/>
      <c r="BK3669" s="168"/>
      <c r="BL3669" s="168"/>
      <c r="BM3669" s="168"/>
      <c r="DK3669" s="168"/>
      <c r="DL3669" s="168"/>
      <c r="DM3669" s="168"/>
      <c r="DN3669" s="168"/>
      <c r="DO3669" s="168"/>
      <c r="DP3669" s="168"/>
      <c r="DQ3669" s="168"/>
      <c r="DR3669" s="168"/>
      <c r="DS3669" s="168"/>
      <c r="DT3669" s="168"/>
      <c r="DU3669" s="168"/>
      <c r="DV3669" s="168"/>
      <c r="DW3669" s="168"/>
      <c r="DX3669" s="168"/>
      <c r="DY3669" s="168"/>
      <c r="DZ3669" s="168"/>
      <c r="EA3669" s="168"/>
      <c r="EB3669" s="168"/>
      <c r="EC3669" s="168"/>
      <c r="ED3669" s="168"/>
      <c r="EE3669" s="168"/>
      <c r="EF3669" s="168"/>
      <c r="EG3669" s="168"/>
      <c r="EH3669" s="168"/>
      <c r="EI3669" s="168"/>
      <c r="EJ3669" s="168"/>
      <c r="EK3669" s="168"/>
      <c r="EL3669" s="168"/>
      <c r="EM3669" s="168"/>
      <c r="EN3669" s="168"/>
      <c r="EO3669" s="168"/>
      <c r="EP3669" s="168"/>
      <c r="EQ3669" s="168"/>
      <c r="ER3669" s="168"/>
      <c r="ES3669" s="168"/>
      <c r="ET3669" s="168"/>
      <c r="EU3669" s="168"/>
      <c r="EV3669" s="168"/>
      <c r="EW3669" s="168"/>
      <c r="EX3669" s="168"/>
      <c r="EY3669" s="168"/>
      <c r="EZ3669" s="168"/>
      <c r="FA3669" s="168"/>
      <c r="FB3669" s="168"/>
      <c r="FC3669" s="168"/>
      <c r="FD3669" s="168"/>
    </row>
    <row r="3670" spans="1:160" s="5" customFormat="1" x14ac:dyDescent="0.3">
      <c r="A3670" s="263"/>
      <c r="B3670" s="263"/>
      <c r="C3670" s="265"/>
      <c r="D3670" s="432" t="s">
        <v>20</v>
      </c>
      <c r="E3670" s="433"/>
      <c r="F3670" s="433"/>
      <c r="G3670" s="433"/>
      <c r="H3670" s="433"/>
      <c r="I3670" s="433"/>
      <c r="J3670" s="433"/>
      <c r="K3670" s="433"/>
      <c r="L3670" s="433"/>
      <c r="M3670" s="434"/>
      <c r="N3670" s="435" t="s">
        <v>21</v>
      </c>
      <c r="O3670" s="436"/>
      <c r="P3670" s="436"/>
      <c r="Q3670" s="436"/>
      <c r="R3670" s="436"/>
      <c r="S3670" s="436"/>
      <c r="T3670" s="436"/>
      <c r="U3670" s="437"/>
      <c r="V3670" s="33"/>
      <c r="W3670" s="57"/>
      <c r="X3670" s="86"/>
      <c r="Y3670" s="33"/>
      <c r="Z3670" s="36"/>
      <c r="AA3670" s="36"/>
      <c r="AD3670" s="33"/>
      <c r="AG3670" s="33"/>
      <c r="AH3670" s="43"/>
      <c r="AI3670" s="43"/>
      <c r="AJ3670" s="43"/>
      <c r="AK3670" s="43"/>
      <c r="AL3670" s="43"/>
      <c r="AM3670" s="43"/>
      <c r="AN3670" s="43"/>
      <c r="AO3670" s="43"/>
      <c r="AP3670" s="43"/>
      <c r="AQ3670" s="43"/>
      <c r="AR3670" s="43"/>
      <c r="AS3670" s="43"/>
      <c r="AT3670" s="43"/>
      <c r="AU3670" s="44"/>
      <c r="AV3670" s="33"/>
      <c r="AW3670" s="33"/>
      <c r="AX3670" s="33"/>
      <c r="AZ3670" s="141"/>
      <c r="BE3670" s="168"/>
      <c r="BF3670" s="168"/>
      <c r="BG3670" s="168"/>
      <c r="BH3670" s="168"/>
      <c r="BI3670" s="168"/>
      <c r="BJ3670" s="168"/>
      <c r="BK3670" s="168"/>
      <c r="BL3670" s="168"/>
      <c r="BM3670" s="168"/>
      <c r="DK3670" s="168"/>
      <c r="DL3670" s="168"/>
      <c r="DM3670" s="168"/>
      <c r="DN3670" s="168"/>
      <c r="DO3670" s="168"/>
      <c r="DP3670" s="168"/>
      <c r="DQ3670" s="168"/>
      <c r="DR3670" s="168"/>
      <c r="DS3670" s="168"/>
      <c r="DT3670" s="168"/>
      <c r="DU3670" s="168"/>
      <c r="DV3670" s="168"/>
      <c r="DW3670" s="168"/>
      <c r="DX3670" s="168"/>
      <c r="DY3670" s="168"/>
      <c r="DZ3670" s="168"/>
      <c r="EA3670" s="168"/>
      <c r="EB3670" s="168"/>
      <c r="EC3670" s="168"/>
      <c r="ED3670" s="168"/>
      <c r="EE3670" s="168"/>
      <c r="EF3670" s="168"/>
      <c r="EG3670" s="168"/>
      <c r="EH3670" s="168"/>
      <c r="EI3670" s="168"/>
      <c r="EJ3670" s="168"/>
      <c r="EK3670" s="168"/>
      <c r="EL3670" s="168"/>
      <c r="EM3670" s="168"/>
      <c r="EN3670" s="168"/>
      <c r="EO3670" s="168"/>
      <c r="EP3670" s="168"/>
      <c r="EQ3670" s="168"/>
      <c r="ER3670" s="168"/>
      <c r="ES3670" s="168"/>
      <c r="ET3670" s="168"/>
      <c r="EU3670" s="168"/>
      <c r="EV3670" s="168"/>
      <c r="EW3670" s="168"/>
      <c r="EX3670" s="168"/>
      <c r="EY3670" s="168"/>
      <c r="EZ3670" s="168"/>
      <c r="FA3670" s="168"/>
      <c r="FB3670" s="168"/>
      <c r="FC3670" s="168"/>
      <c r="FD3670" s="168"/>
    </row>
    <row r="3671" spans="1:160" s="5" customFormat="1" ht="15.75" customHeight="1" x14ac:dyDescent="0.3">
      <c r="A3671" s="263"/>
      <c r="B3671" s="263"/>
      <c r="C3671" s="265"/>
      <c r="D3671" s="438" t="s">
        <v>22</v>
      </c>
      <c r="E3671" s="439"/>
      <c r="F3671" s="439"/>
      <c r="G3671" s="439"/>
      <c r="H3671" s="439"/>
      <c r="I3671" s="439"/>
      <c r="J3671" s="439"/>
      <c r="K3671" s="439"/>
      <c r="L3671" s="439"/>
      <c r="M3671" s="440"/>
      <c r="N3671" s="438" t="s">
        <v>22</v>
      </c>
      <c r="O3671" s="444"/>
      <c r="P3671" s="444"/>
      <c r="Q3671" s="444"/>
      <c r="R3671" s="444"/>
      <c r="S3671" s="444"/>
      <c r="T3671" s="444"/>
      <c r="U3671" s="440"/>
      <c r="V3671" s="33"/>
      <c r="W3671" s="57"/>
      <c r="X3671" s="86"/>
      <c r="Y3671" s="33"/>
      <c r="Z3671" s="36"/>
      <c r="AA3671" s="36"/>
      <c r="AD3671" s="33"/>
      <c r="AG3671" s="33"/>
      <c r="AH3671" s="43"/>
      <c r="AI3671" s="43"/>
      <c r="AJ3671" s="43"/>
      <c r="AK3671" s="43"/>
      <c r="AL3671" s="43"/>
      <c r="AM3671" s="43"/>
      <c r="AN3671" s="43"/>
      <c r="AO3671" s="43"/>
      <c r="AP3671" s="43"/>
      <c r="AQ3671" s="43"/>
      <c r="AR3671" s="43"/>
      <c r="AS3671" s="43"/>
      <c r="AT3671" s="43"/>
      <c r="AU3671" s="44"/>
      <c r="AV3671" s="33"/>
      <c r="AW3671" s="33"/>
      <c r="AX3671" s="33"/>
      <c r="AZ3671" s="141"/>
      <c r="BE3671" s="168"/>
      <c r="BF3671" s="168"/>
      <c r="BG3671" s="168"/>
      <c r="BH3671" s="168"/>
      <c r="BI3671" s="168"/>
      <c r="BJ3671" s="168"/>
      <c r="BK3671" s="168"/>
      <c r="BL3671" s="168"/>
      <c r="BM3671" s="168"/>
      <c r="DK3671" s="168"/>
      <c r="DL3671" s="168"/>
      <c r="DM3671" s="168"/>
      <c r="DN3671" s="168"/>
      <c r="DO3671" s="168"/>
      <c r="DP3671" s="168"/>
      <c r="DQ3671" s="168"/>
      <c r="DR3671" s="168"/>
      <c r="DS3671" s="168"/>
      <c r="DT3671" s="168"/>
      <c r="DU3671" s="168"/>
      <c r="DV3671" s="168"/>
      <c r="DW3671" s="168"/>
      <c r="DX3671" s="168"/>
      <c r="DY3671" s="168"/>
      <c r="DZ3671" s="168"/>
      <c r="EA3671" s="168"/>
      <c r="EB3671" s="168"/>
      <c r="EC3671" s="168"/>
      <c r="ED3671" s="168"/>
      <c r="EE3671" s="168"/>
      <c r="EF3671" s="168"/>
      <c r="EG3671" s="168"/>
      <c r="EH3671" s="168"/>
      <c r="EI3671" s="168"/>
      <c r="EJ3671" s="168"/>
      <c r="EK3671" s="168"/>
      <c r="EL3671" s="168"/>
      <c r="EM3671" s="168"/>
      <c r="EN3671" s="168"/>
      <c r="EO3671" s="168"/>
      <c r="EP3671" s="168"/>
      <c r="EQ3671" s="168"/>
      <c r="ER3671" s="168"/>
      <c r="ES3671" s="168"/>
      <c r="ET3671" s="168"/>
      <c r="EU3671" s="168"/>
      <c r="EV3671" s="168"/>
      <c r="EW3671" s="168"/>
      <c r="EX3671" s="168"/>
      <c r="EY3671" s="168"/>
      <c r="EZ3671" s="168"/>
      <c r="FA3671" s="168"/>
      <c r="FB3671" s="168"/>
      <c r="FC3671" s="168"/>
      <c r="FD3671" s="168"/>
    </row>
    <row r="3672" spans="1:160" s="5" customFormat="1" ht="15.75" customHeight="1" x14ac:dyDescent="0.3">
      <c r="A3672" s="263"/>
      <c r="B3672" s="263"/>
      <c r="C3672" s="265"/>
      <c r="D3672" s="438"/>
      <c r="E3672" s="439"/>
      <c r="F3672" s="439"/>
      <c r="G3672" s="439"/>
      <c r="H3672" s="439"/>
      <c r="I3672" s="439"/>
      <c r="J3672" s="439"/>
      <c r="K3672" s="439"/>
      <c r="L3672" s="439"/>
      <c r="M3672" s="440"/>
      <c r="N3672" s="438"/>
      <c r="O3672" s="439"/>
      <c r="P3672" s="439"/>
      <c r="Q3672" s="439"/>
      <c r="R3672" s="439"/>
      <c r="S3672" s="439"/>
      <c r="T3672" s="439"/>
      <c r="U3672" s="440"/>
      <c r="V3672" s="33"/>
      <c r="W3672" s="57"/>
      <c r="X3672" s="86"/>
      <c r="Y3672" s="33"/>
      <c r="Z3672" s="36"/>
      <c r="AA3672" s="36"/>
      <c r="AD3672" s="33"/>
      <c r="AG3672" s="33"/>
      <c r="AH3672" s="43"/>
      <c r="AI3672" s="43"/>
      <c r="AJ3672" s="43"/>
      <c r="AK3672" s="43"/>
      <c r="AL3672" s="43"/>
      <c r="AM3672" s="43"/>
      <c r="AN3672" s="43"/>
      <c r="AO3672" s="43"/>
      <c r="AP3672" s="43"/>
      <c r="AQ3672" s="43"/>
      <c r="AR3672" s="43"/>
      <c r="AS3672" s="43"/>
      <c r="AT3672" s="43"/>
      <c r="AU3672" s="44"/>
      <c r="AV3672" s="33"/>
      <c r="AW3672" s="33"/>
      <c r="AX3672" s="33"/>
      <c r="AZ3672" s="141"/>
      <c r="BE3672" s="168"/>
      <c r="BF3672" s="168"/>
      <c r="BG3672" s="168"/>
      <c r="BH3672" s="168"/>
      <c r="BI3672" s="168"/>
      <c r="BJ3672" s="168"/>
      <c r="BK3672" s="168"/>
      <c r="BL3672" s="168"/>
      <c r="BM3672" s="168"/>
      <c r="DK3672" s="168"/>
      <c r="DL3672" s="168"/>
      <c r="DM3672" s="168"/>
      <c r="DN3672" s="168"/>
      <c r="DO3672" s="168"/>
      <c r="DP3672" s="168"/>
      <c r="DQ3672" s="168"/>
      <c r="DR3672" s="168"/>
      <c r="DS3672" s="168"/>
      <c r="DT3672" s="168"/>
      <c r="DU3672" s="168"/>
      <c r="DV3672" s="168"/>
      <c r="DW3672" s="168"/>
      <c r="DX3672" s="168"/>
      <c r="DY3672" s="168"/>
      <c r="DZ3672" s="168"/>
      <c r="EA3672" s="168"/>
      <c r="EB3672" s="168"/>
      <c r="EC3672" s="168"/>
      <c r="ED3672" s="168"/>
      <c r="EE3672" s="168"/>
      <c r="EF3672" s="168"/>
      <c r="EG3672" s="168"/>
      <c r="EH3672" s="168"/>
      <c r="EI3672" s="168"/>
      <c r="EJ3672" s="168"/>
      <c r="EK3672" s="168"/>
      <c r="EL3672" s="168"/>
      <c r="EM3672" s="168"/>
      <c r="EN3672" s="168"/>
      <c r="EO3672" s="168"/>
      <c r="EP3672" s="168"/>
      <c r="EQ3672" s="168"/>
      <c r="ER3672" s="168"/>
      <c r="ES3672" s="168"/>
      <c r="ET3672" s="168"/>
      <c r="EU3672" s="168"/>
      <c r="EV3672" s="168"/>
      <c r="EW3672" s="168"/>
      <c r="EX3672" s="168"/>
      <c r="EY3672" s="168"/>
      <c r="EZ3672" s="168"/>
      <c r="FA3672" s="168"/>
      <c r="FB3672" s="168"/>
      <c r="FC3672" s="168"/>
      <c r="FD3672" s="168"/>
    </row>
    <row r="3673" spans="1:160" s="5" customFormat="1" ht="15.75" customHeight="1" x14ac:dyDescent="0.3">
      <c r="A3673" s="263"/>
      <c r="B3673" s="263"/>
      <c r="C3673" s="265"/>
      <c r="D3673" s="441"/>
      <c r="E3673" s="442"/>
      <c r="F3673" s="442"/>
      <c r="G3673" s="442"/>
      <c r="H3673" s="442"/>
      <c r="I3673" s="442"/>
      <c r="J3673" s="442"/>
      <c r="K3673" s="442"/>
      <c r="L3673" s="442"/>
      <c r="M3673" s="443"/>
      <c r="N3673" s="441"/>
      <c r="O3673" s="442"/>
      <c r="P3673" s="442"/>
      <c r="Q3673" s="442"/>
      <c r="R3673" s="442"/>
      <c r="S3673" s="442"/>
      <c r="T3673" s="442"/>
      <c r="U3673" s="443"/>
      <c r="V3673" s="33"/>
      <c r="W3673" s="57"/>
      <c r="X3673" s="86"/>
      <c r="Y3673" s="33"/>
      <c r="Z3673" s="36"/>
      <c r="AA3673" s="36"/>
      <c r="AD3673" s="33"/>
      <c r="AG3673" s="33"/>
      <c r="AH3673" s="43"/>
      <c r="AI3673" s="43"/>
      <c r="AJ3673" s="43"/>
      <c r="AK3673" s="43"/>
      <c r="AL3673" s="43"/>
      <c r="AM3673" s="43"/>
      <c r="AN3673" s="43"/>
      <c r="AO3673" s="43"/>
      <c r="AP3673" s="43"/>
      <c r="AQ3673" s="43"/>
      <c r="AR3673" s="43"/>
      <c r="AS3673" s="43"/>
      <c r="AT3673" s="43"/>
      <c r="AU3673" s="44"/>
      <c r="AV3673" s="33"/>
      <c r="AW3673" s="33"/>
      <c r="AX3673" s="33"/>
      <c r="AZ3673" s="141"/>
      <c r="BE3673" s="168"/>
      <c r="BF3673" s="168"/>
      <c r="BG3673" s="168"/>
      <c r="BH3673" s="168"/>
      <c r="BI3673" s="168"/>
      <c r="BJ3673" s="168"/>
      <c r="BK3673" s="168"/>
      <c r="BL3673" s="168"/>
      <c r="BM3673" s="168"/>
      <c r="DK3673" s="168"/>
      <c r="DL3673" s="168"/>
      <c r="DM3673" s="168"/>
      <c r="DN3673" s="168"/>
      <c r="DO3673" s="168"/>
      <c r="DP3673" s="168"/>
      <c r="DQ3673" s="168"/>
      <c r="DR3673" s="168"/>
      <c r="DS3673" s="168"/>
      <c r="DT3673" s="168"/>
      <c r="DU3673" s="168"/>
      <c r="DV3673" s="168"/>
      <c r="DW3673" s="168"/>
      <c r="DX3673" s="168"/>
      <c r="DY3673" s="168"/>
      <c r="DZ3673" s="168"/>
      <c r="EA3673" s="168"/>
      <c r="EB3673" s="168"/>
      <c r="EC3673" s="168"/>
      <c r="ED3673" s="168"/>
      <c r="EE3673" s="168"/>
      <c r="EF3673" s="168"/>
      <c r="EG3673" s="168"/>
      <c r="EH3673" s="168"/>
      <c r="EI3673" s="168"/>
      <c r="EJ3673" s="168"/>
      <c r="EK3673" s="168"/>
      <c r="EL3673" s="168"/>
      <c r="EM3673" s="168"/>
      <c r="EN3673" s="168"/>
      <c r="EO3673" s="168"/>
      <c r="EP3673" s="168"/>
      <c r="EQ3673" s="168"/>
      <c r="ER3673" s="168"/>
      <c r="ES3673" s="168"/>
      <c r="ET3673" s="168"/>
      <c r="EU3673" s="168"/>
      <c r="EV3673" s="168"/>
      <c r="EW3673" s="168"/>
      <c r="EX3673" s="168"/>
      <c r="EY3673" s="168"/>
      <c r="EZ3673" s="168"/>
      <c r="FA3673" s="168"/>
      <c r="FB3673" s="168"/>
      <c r="FC3673" s="168"/>
      <c r="FD3673" s="168"/>
    </row>
    <row r="3674" spans="1:160" s="5" customFormat="1" x14ac:dyDescent="0.25">
      <c r="A3674" s="263"/>
      <c r="B3674" s="263"/>
      <c r="C3674" s="265"/>
      <c r="D3674" s="10" t="s">
        <v>23</v>
      </c>
      <c r="E3674" s="445" t="e">
        <f>+#REF!</f>
        <v>#REF!</v>
      </c>
      <c r="F3674" s="445"/>
      <c r="G3674" s="445"/>
      <c r="H3674" s="445"/>
      <c r="I3674" s="445"/>
      <c r="J3674" s="445"/>
      <c r="K3674" s="445"/>
      <c r="L3674" s="445"/>
      <c r="M3674" s="446"/>
      <c r="N3674" s="11" t="s">
        <v>23</v>
      </c>
      <c r="O3674" s="445" t="e">
        <f>+#REF!</f>
        <v>#REF!</v>
      </c>
      <c r="P3674" s="445"/>
      <c r="Q3674" s="445"/>
      <c r="R3674" s="445"/>
      <c r="S3674" s="445"/>
      <c r="T3674" s="445"/>
      <c r="U3674" s="446"/>
      <c r="V3674" s="33"/>
      <c r="W3674" s="57"/>
      <c r="X3674" s="86"/>
      <c r="Y3674" s="33"/>
      <c r="Z3674" s="36"/>
      <c r="AA3674" s="36"/>
      <c r="AD3674" s="33"/>
      <c r="AG3674" s="33"/>
      <c r="AH3674" s="43"/>
      <c r="AI3674" s="43"/>
      <c r="AJ3674" s="43"/>
      <c r="AK3674" s="43"/>
      <c r="AL3674" s="43"/>
      <c r="AM3674" s="43"/>
      <c r="AN3674" s="43"/>
      <c r="AO3674" s="43"/>
      <c r="AP3674" s="43"/>
      <c r="AQ3674" s="43"/>
      <c r="AR3674" s="43"/>
      <c r="AS3674" s="43"/>
      <c r="AT3674" s="43"/>
      <c r="AU3674" s="44"/>
      <c r="AV3674" s="33"/>
      <c r="AW3674" s="33"/>
      <c r="AX3674" s="33"/>
      <c r="AZ3674" s="141"/>
      <c r="BE3674" s="168"/>
      <c r="BF3674" s="168"/>
      <c r="BG3674" s="168"/>
      <c r="BH3674" s="168"/>
      <c r="BI3674" s="168"/>
      <c r="BJ3674" s="168"/>
      <c r="BK3674" s="168"/>
      <c r="BL3674" s="168"/>
      <c r="BM3674" s="168"/>
      <c r="DK3674" s="168"/>
      <c r="DL3674" s="168"/>
      <c r="DM3674" s="168"/>
      <c r="DN3674" s="168"/>
      <c r="DO3674" s="168"/>
      <c r="DP3674" s="168"/>
      <c r="DQ3674" s="168"/>
      <c r="DR3674" s="168"/>
      <c r="DS3674" s="168"/>
      <c r="DT3674" s="168"/>
      <c r="DU3674" s="168"/>
      <c r="DV3674" s="168"/>
      <c r="DW3674" s="168"/>
      <c r="DX3674" s="168"/>
      <c r="DY3674" s="168"/>
      <c r="DZ3674" s="168"/>
      <c r="EA3674" s="168"/>
      <c r="EB3674" s="168"/>
      <c r="EC3674" s="168"/>
      <c r="ED3674" s="168"/>
      <c r="EE3674" s="168"/>
      <c r="EF3674" s="168"/>
      <c r="EG3674" s="168"/>
      <c r="EH3674" s="168"/>
      <c r="EI3674" s="168"/>
      <c r="EJ3674" s="168"/>
      <c r="EK3674" s="168"/>
      <c r="EL3674" s="168"/>
      <c r="EM3674" s="168"/>
      <c r="EN3674" s="168"/>
      <c r="EO3674" s="168"/>
      <c r="EP3674" s="168"/>
      <c r="EQ3674" s="168"/>
      <c r="ER3674" s="168"/>
      <c r="ES3674" s="168"/>
      <c r="ET3674" s="168"/>
      <c r="EU3674" s="168"/>
      <c r="EV3674" s="168"/>
      <c r="EW3674" s="168"/>
      <c r="EX3674" s="168"/>
      <c r="EY3674" s="168"/>
      <c r="EZ3674" s="168"/>
      <c r="FA3674" s="168"/>
      <c r="FB3674" s="168"/>
      <c r="FC3674" s="168"/>
      <c r="FD3674" s="168"/>
    </row>
    <row r="3675" spans="1:160" s="5" customFormat="1" ht="14.4" thickBot="1" x14ac:dyDescent="0.3">
      <c r="A3675" s="263"/>
      <c r="B3675" s="263"/>
      <c r="C3675" s="265"/>
      <c r="D3675" s="12" t="s">
        <v>25</v>
      </c>
      <c r="E3675" s="447" t="e">
        <f>+#REF!</f>
        <v>#REF!</v>
      </c>
      <c r="F3675" s="447"/>
      <c r="G3675" s="447"/>
      <c r="H3675" s="447"/>
      <c r="I3675" s="447"/>
      <c r="J3675" s="447"/>
      <c r="K3675" s="447"/>
      <c r="L3675" s="447"/>
      <c r="M3675" s="448"/>
      <c r="N3675" s="13" t="s">
        <v>25</v>
      </c>
      <c r="O3675" s="447" t="e">
        <f>+#REF!</f>
        <v>#REF!</v>
      </c>
      <c r="P3675" s="447"/>
      <c r="Q3675" s="447"/>
      <c r="R3675" s="447"/>
      <c r="S3675" s="447"/>
      <c r="T3675" s="447"/>
      <c r="U3675" s="448"/>
      <c r="V3675" s="33"/>
      <c r="W3675" s="57"/>
      <c r="X3675" s="86"/>
      <c r="Y3675" s="33"/>
      <c r="Z3675" s="36"/>
      <c r="AA3675" s="36"/>
      <c r="AD3675" s="33"/>
      <c r="AG3675" s="33"/>
      <c r="AH3675" s="43"/>
      <c r="AI3675" s="43"/>
      <c r="AJ3675" s="43"/>
      <c r="AK3675" s="43"/>
      <c r="AL3675" s="43"/>
      <c r="AM3675" s="43"/>
      <c r="AN3675" s="43"/>
      <c r="AO3675" s="43"/>
      <c r="AP3675" s="43"/>
      <c r="AQ3675" s="43"/>
      <c r="AR3675" s="43"/>
      <c r="AS3675" s="43"/>
      <c r="AT3675" s="43"/>
      <c r="AU3675" s="44"/>
      <c r="AV3675" s="33"/>
      <c r="AW3675" s="33"/>
      <c r="AX3675" s="33"/>
      <c r="AZ3675" s="141"/>
      <c r="BE3675" s="168"/>
      <c r="BF3675" s="168"/>
      <c r="BG3675" s="168"/>
      <c r="BH3675" s="168"/>
      <c r="BI3675" s="168"/>
      <c r="BJ3675" s="168"/>
      <c r="BK3675" s="168"/>
      <c r="BL3675" s="168"/>
      <c r="BM3675" s="168"/>
      <c r="DK3675" s="168"/>
      <c r="DL3675" s="168"/>
      <c r="DM3675" s="168"/>
      <c r="DN3675" s="168"/>
      <c r="DO3675" s="168"/>
      <c r="DP3675" s="168"/>
      <c r="DQ3675" s="168"/>
      <c r="DR3675" s="168"/>
      <c r="DS3675" s="168"/>
      <c r="DT3675" s="168"/>
      <c r="DU3675" s="168"/>
      <c r="DV3675" s="168"/>
      <c r="DW3675" s="168"/>
      <c r="DX3675" s="168"/>
      <c r="DY3675" s="168"/>
      <c r="DZ3675" s="168"/>
      <c r="EA3675" s="168"/>
      <c r="EB3675" s="168"/>
      <c r="EC3675" s="168"/>
      <c r="ED3675" s="168"/>
      <c r="EE3675" s="168"/>
      <c r="EF3675" s="168"/>
      <c r="EG3675" s="168"/>
      <c r="EH3675" s="168"/>
      <c r="EI3675" s="168"/>
      <c r="EJ3675" s="168"/>
      <c r="EK3675" s="168"/>
      <c r="EL3675" s="168"/>
      <c r="EM3675" s="168"/>
      <c r="EN3675" s="168"/>
      <c r="EO3675" s="168"/>
      <c r="EP3675" s="168"/>
      <c r="EQ3675" s="168"/>
      <c r="ER3675" s="168"/>
      <c r="ES3675" s="168"/>
      <c r="ET3675" s="168"/>
      <c r="EU3675" s="168"/>
      <c r="EV3675" s="168"/>
      <c r="EW3675" s="168"/>
      <c r="EX3675" s="168"/>
      <c r="EY3675" s="168"/>
      <c r="EZ3675" s="168"/>
      <c r="FA3675" s="168"/>
      <c r="FB3675" s="168"/>
      <c r="FC3675" s="168"/>
      <c r="FD3675" s="168"/>
    </row>
    <row r="3676" spans="1:160" s="5" customFormat="1" ht="9.9" customHeight="1" thickBot="1" x14ac:dyDescent="0.3">
      <c r="A3676" s="263"/>
      <c r="B3676" s="263"/>
      <c r="C3676" s="265"/>
      <c r="D3676" s="83"/>
      <c r="E3676" s="84"/>
      <c r="F3676" s="84"/>
      <c r="G3676" s="84"/>
      <c r="H3676" s="84"/>
      <c r="I3676" s="84"/>
      <c r="J3676" s="84"/>
      <c r="K3676" s="84"/>
      <c r="L3676" s="84"/>
      <c r="M3676" s="84"/>
      <c r="N3676" s="83"/>
      <c r="O3676" s="84"/>
      <c r="P3676" s="84"/>
      <c r="Q3676" s="84"/>
      <c r="R3676" s="84"/>
      <c r="S3676" s="84"/>
      <c r="T3676" s="84"/>
      <c r="U3676" s="84"/>
      <c r="V3676" s="33"/>
      <c r="W3676" s="57"/>
      <c r="X3676" s="86"/>
      <c r="Y3676" s="33"/>
      <c r="Z3676" s="36"/>
      <c r="AA3676" s="36"/>
      <c r="AD3676" s="33"/>
      <c r="AG3676" s="33"/>
      <c r="AH3676" s="43"/>
      <c r="AI3676" s="43"/>
      <c r="AJ3676" s="43"/>
      <c r="AK3676" s="43"/>
      <c r="AL3676" s="43"/>
      <c r="AM3676" s="43"/>
      <c r="AN3676" s="43"/>
      <c r="AO3676" s="43"/>
      <c r="AP3676" s="43"/>
      <c r="AQ3676" s="43"/>
      <c r="AR3676" s="43"/>
      <c r="AS3676" s="43"/>
      <c r="AT3676" s="43"/>
      <c r="AU3676" s="44"/>
      <c r="AV3676" s="33"/>
      <c r="AW3676" s="33"/>
      <c r="AX3676" s="33"/>
      <c r="AZ3676" s="141"/>
      <c r="BE3676" s="168"/>
      <c r="BF3676" s="168"/>
      <c r="BG3676" s="168"/>
      <c r="BH3676" s="168"/>
      <c r="BI3676" s="168"/>
      <c r="BJ3676" s="168"/>
      <c r="BK3676" s="168"/>
      <c r="BL3676" s="168"/>
      <c r="BM3676" s="168"/>
      <c r="DK3676" s="168"/>
      <c r="DL3676" s="168"/>
      <c r="DM3676" s="168"/>
      <c r="DN3676" s="168"/>
      <c r="DO3676" s="168"/>
      <c r="DP3676" s="168"/>
      <c r="DQ3676" s="168"/>
      <c r="DR3676" s="168"/>
      <c r="DS3676" s="168"/>
      <c r="DT3676" s="168"/>
      <c r="DU3676" s="168"/>
      <c r="DV3676" s="168"/>
      <c r="DW3676" s="168"/>
      <c r="DX3676" s="168"/>
      <c r="DY3676" s="168"/>
      <c r="DZ3676" s="168"/>
      <c r="EA3676" s="168"/>
      <c r="EB3676" s="168"/>
      <c r="EC3676" s="168"/>
      <c r="ED3676" s="168"/>
      <c r="EE3676" s="168"/>
      <c r="EF3676" s="168"/>
      <c r="EG3676" s="168"/>
      <c r="EH3676" s="168"/>
      <c r="EI3676" s="168"/>
      <c r="EJ3676" s="168"/>
      <c r="EK3676" s="168"/>
      <c r="EL3676" s="168"/>
      <c r="EM3676" s="168"/>
      <c r="EN3676" s="168"/>
      <c r="EO3676" s="168"/>
      <c r="EP3676" s="168"/>
      <c r="EQ3676" s="168"/>
      <c r="ER3676" s="168"/>
      <c r="ES3676" s="168"/>
      <c r="ET3676" s="168"/>
      <c r="EU3676" s="168"/>
      <c r="EV3676" s="168"/>
      <c r="EW3676" s="168"/>
      <c r="EX3676" s="168"/>
      <c r="EY3676" s="168"/>
      <c r="EZ3676" s="168"/>
      <c r="FA3676" s="168"/>
      <c r="FB3676" s="168"/>
      <c r="FC3676" s="168"/>
      <c r="FD3676" s="168"/>
    </row>
    <row r="3677" spans="1:160" s="5" customFormat="1" ht="15.75" customHeight="1" x14ac:dyDescent="0.3">
      <c r="A3677" s="263"/>
      <c r="B3677" s="263"/>
      <c r="C3677" s="265"/>
      <c r="D3677" s="484"/>
      <c r="E3677" s="485"/>
      <c r="F3677" s="488" t="s">
        <v>0</v>
      </c>
      <c r="G3677" s="489"/>
      <c r="H3677" s="489"/>
      <c r="I3677" s="489"/>
      <c r="J3677" s="489"/>
      <c r="K3677" s="489"/>
      <c r="L3677" s="489"/>
      <c r="M3677" s="489"/>
      <c r="N3677" s="489"/>
      <c r="O3677" s="490"/>
      <c r="P3677" s="494" t="s">
        <v>1</v>
      </c>
      <c r="Q3677" s="495"/>
      <c r="R3677" s="495"/>
      <c r="S3677" s="496"/>
      <c r="T3677" s="500"/>
      <c r="U3677" s="501"/>
      <c r="V3677" s="33"/>
      <c r="W3677" s="57"/>
      <c r="X3677" s="86"/>
      <c r="Y3677" s="33"/>
      <c r="Z3677" s="36"/>
      <c r="AA3677" s="36"/>
      <c r="AD3677" s="33"/>
      <c r="AG3677" s="33"/>
      <c r="AH3677" s="43"/>
      <c r="AI3677" s="43"/>
      <c r="AJ3677" s="43"/>
      <c r="AK3677" s="43"/>
      <c r="AL3677" s="43"/>
      <c r="AM3677" s="43"/>
      <c r="AN3677" s="43"/>
      <c r="AO3677" s="43"/>
      <c r="AP3677" s="43"/>
      <c r="AQ3677" s="43"/>
      <c r="AR3677" s="43"/>
      <c r="AS3677" s="43"/>
      <c r="AT3677" s="43"/>
      <c r="AU3677" s="44"/>
      <c r="AV3677" s="33"/>
      <c r="AW3677" s="33"/>
      <c r="AX3677" s="33"/>
      <c r="AZ3677" s="141"/>
      <c r="BE3677" s="168"/>
      <c r="BF3677" s="168"/>
      <c r="BG3677" s="168"/>
      <c r="BH3677" s="168"/>
      <c r="BI3677" s="168"/>
      <c r="BJ3677" s="168"/>
      <c r="BK3677" s="168"/>
      <c r="BL3677" s="168"/>
      <c r="BM3677" s="168"/>
      <c r="DK3677" s="168"/>
      <c r="DL3677" s="168"/>
      <c r="DM3677" s="168"/>
      <c r="DN3677" s="168"/>
      <c r="DO3677" s="168"/>
      <c r="DP3677" s="168"/>
      <c r="DQ3677" s="168"/>
      <c r="DR3677" s="168"/>
      <c r="DS3677" s="168"/>
      <c r="DT3677" s="168"/>
      <c r="DU3677" s="168"/>
      <c r="DV3677" s="168"/>
      <c r="DW3677" s="168"/>
      <c r="DX3677" s="168"/>
      <c r="DY3677" s="168"/>
      <c r="DZ3677" s="168"/>
      <c r="EA3677" s="168"/>
      <c r="EB3677" s="168"/>
      <c r="EC3677" s="168"/>
      <c r="ED3677" s="168"/>
      <c r="EE3677" s="168"/>
      <c r="EF3677" s="168"/>
      <c r="EG3677" s="168"/>
      <c r="EH3677" s="168"/>
      <c r="EI3677" s="168"/>
      <c r="EJ3677" s="168"/>
      <c r="EK3677" s="168"/>
      <c r="EL3677" s="168"/>
      <c r="EM3677" s="168"/>
      <c r="EN3677" s="168"/>
      <c r="EO3677" s="168"/>
      <c r="EP3677" s="168"/>
      <c r="EQ3677" s="168"/>
      <c r="ER3677" s="168"/>
      <c r="ES3677" s="168"/>
      <c r="ET3677" s="168"/>
      <c r="EU3677" s="168"/>
      <c r="EV3677" s="168"/>
      <c r="EW3677" s="168"/>
      <c r="EX3677" s="168"/>
      <c r="EY3677" s="168"/>
      <c r="EZ3677" s="168"/>
      <c r="FA3677" s="168"/>
      <c r="FB3677" s="168"/>
      <c r="FC3677" s="168"/>
      <c r="FD3677" s="168"/>
    </row>
    <row r="3678" spans="1:160" s="5" customFormat="1" ht="15" customHeight="1" x14ac:dyDescent="0.3">
      <c r="A3678" s="263"/>
      <c r="B3678" s="263"/>
      <c r="C3678" s="265"/>
      <c r="D3678" s="481"/>
      <c r="E3678" s="482"/>
      <c r="F3678" s="491"/>
      <c r="G3678" s="492"/>
      <c r="H3678" s="492"/>
      <c r="I3678" s="492"/>
      <c r="J3678" s="492"/>
      <c r="K3678" s="492"/>
      <c r="L3678" s="492"/>
      <c r="M3678" s="492"/>
      <c r="N3678" s="492"/>
      <c r="O3678" s="493"/>
      <c r="P3678" s="497"/>
      <c r="Q3678" s="498"/>
      <c r="R3678" s="498"/>
      <c r="S3678" s="499"/>
      <c r="T3678" s="502"/>
      <c r="U3678" s="503"/>
      <c r="V3678" s="33"/>
      <c r="W3678" s="57"/>
      <c r="X3678" s="86"/>
      <c r="Y3678" s="38"/>
      <c r="Z3678" s="36"/>
      <c r="AA3678" s="36"/>
      <c r="AD3678" s="33"/>
      <c r="AG3678" s="33"/>
      <c r="AH3678" s="43"/>
      <c r="AI3678" s="43"/>
      <c r="AJ3678" s="43"/>
      <c r="AK3678" s="43"/>
      <c r="AL3678" s="43"/>
      <c r="AM3678" s="43"/>
      <c r="AN3678" s="43"/>
      <c r="AO3678" s="43"/>
      <c r="AP3678" s="43"/>
      <c r="AQ3678" s="43"/>
      <c r="AR3678" s="43"/>
      <c r="AS3678" s="43"/>
      <c r="AT3678" s="43"/>
      <c r="AU3678" s="44"/>
      <c r="AV3678" s="33"/>
      <c r="AW3678" s="33"/>
      <c r="AX3678" s="33"/>
      <c r="AZ3678" s="141"/>
      <c r="BE3678" s="168"/>
      <c r="BF3678" s="168"/>
      <c r="BG3678" s="168"/>
      <c r="BH3678" s="168"/>
      <c r="BI3678" s="168"/>
      <c r="BJ3678" s="168"/>
      <c r="BK3678" s="168"/>
      <c r="BL3678" s="168"/>
      <c r="BM3678" s="168"/>
      <c r="DK3678" s="168"/>
      <c r="DL3678" s="168"/>
      <c r="DM3678" s="168"/>
      <c r="DN3678" s="168"/>
      <c r="DO3678" s="168"/>
      <c r="DP3678" s="168"/>
      <c r="DQ3678" s="168"/>
      <c r="DR3678" s="168"/>
      <c r="DS3678" s="168"/>
      <c r="DT3678" s="168"/>
      <c r="DU3678" s="168"/>
      <c r="DV3678" s="168"/>
      <c r="DW3678" s="168"/>
      <c r="DX3678" s="168"/>
      <c r="DY3678" s="168"/>
      <c r="DZ3678" s="168"/>
      <c r="EA3678" s="168"/>
      <c r="EB3678" s="168"/>
      <c r="EC3678" s="168"/>
      <c r="ED3678" s="168"/>
      <c r="EE3678" s="168"/>
      <c r="EF3678" s="168"/>
      <c r="EG3678" s="168"/>
      <c r="EH3678" s="168"/>
      <c r="EI3678" s="168"/>
      <c r="EJ3678" s="168"/>
      <c r="EK3678" s="168"/>
      <c r="EL3678" s="168"/>
      <c r="EM3678" s="168"/>
      <c r="EN3678" s="168"/>
      <c r="EO3678" s="168"/>
      <c r="EP3678" s="168"/>
      <c r="EQ3678" s="168"/>
      <c r="ER3678" s="168"/>
      <c r="ES3678" s="168"/>
      <c r="ET3678" s="168"/>
      <c r="EU3678" s="168"/>
      <c r="EV3678" s="168"/>
      <c r="EW3678" s="168"/>
      <c r="EX3678" s="168"/>
      <c r="EY3678" s="168"/>
      <c r="EZ3678" s="168"/>
      <c r="FA3678" s="168"/>
      <c r="FB3678" s="168"/>
      <c r="FC3678" s="168"/>
      <c r="FD3678" s="168"/>
    </row>
    <row r="3679" spans="1:160" s="5" customFormat="1" ht="30" customHeight="1" thickBot="1" x14ac:dyDescent="0.35">
      <c r="A3679" s="263"/>
      <c r="B3679" s="263"/>
      <c r="C3679" s="265"/>
      <c r="D3679" s="486"/>
      <c r="E3679" s="487"/>
      <c r="F3679" s="506" t="s">
        <v>2</v>
      </c>
      <c r="G3679" s="507"/>
      <c r="H3679" s="507"/>
      <c r="I3679" s="507"/>
      <c r="J3679" s="507"/>
      <c r="K3679" s="507"/>
      <c r="L3679" s="507"/>
      <c r="M3679" s="507"/>
      <c r="N3679" s="507"/>
      <c r="O3679" s="508"/>
      <c r="P3679" s="32">
        <v>76</v>
      </c>
      <c r="Q3679" s="101" t="s">
        <v>3</v>
      </c>
      <c r="R3679" s="509">
        <v>147</v>
      </c>
      <c r="S3679" s="510"/>
      <c r="T3679" s="504"/>
      <c r="U3679" s="505"/>
      <c r="V3679" s="33">
        <f>+IF(C3688="","",1)</f>
        <v>1</v>
      </c>
      <c r="W3679" s="57"/>
      <c r="X3679" s="86"/>
      <c r="Y3679" s="39"/>
      <c r="Z3679" s="36"/>
      <c r="AA3679" s="36"/>
      <c r="AD3679" s="33"/>
      <c r="AG3679" s="33"/>
      <c r="AH3679" s="43"/>
      <c r="AI3679" s="43"/>
      <c r="AJ3679" s="43"/>
      <c r="AK3679" s="43"/>
      <c r="AL3679" s="43"/>
      <c r="AM3679" s="43"/>
      <c r="AN3679" s="43"/>
      <c r="AO3679" s="43"/>
      <c r="AP3679" s="43"/>
      <c r="AQ3679" s="43"/>
      <c r="AR3679" s="43"/>
      <c r="AS3679" s="43"/>
      <c r="AT3679" s="43"/>
      <c r="AU3679" s="44"/>
      <c r="AV3679" s="33"/>
      <c r="AW3679" s="33"/>
      <c r="AX3679" s="33"/>
      <c r="AZ3679" s="141"/>
      <c r="BE3679" s="168"/>
      <c r="BF3679" s="168"/>
      <c r="BG3679" s="168"/>
      <c r="BH3679" s="168"/>
      <c r="BI3679" s="168"/>
      <c r="BJ3679" s="168"/>
      <c r="BK3679" s="168"/>
      <c r="BL3679" s="168"/>
      <c r="BM3679" s="168"/>
      <c r="DK3679" s="168"/>
      <c r="DL3679" s="168"/>
      <c r="DM3679" s="168"/>
      <c r="DN3679" s="168"/>
      <c r="DO3679" s="168"/>
      <c r="DP3679" s="168"/>
      <c r="DQ3679" s="168"/>
      <c r="DR3679" s="168"/>
      <c r="DS3679" s="168"/>
      <c r="DT3679" s="168"/>
      <c r="DU3679" s="168"/>
      <c r="DV3679" s="168"/>
      <c r="DW3679" s="168"/>
      <c r="DX3679" s="168"/>
      <c r="DY3679" s="168"/>
      <c r="DZ3679" s="168"/>
      <c r="EA3679" s="168"/>
      <c r="EB3679" s="168"/>
      <c r="EC3679" s="168"/>
      <c r="ED3679" s="168"/>
      <c r="EE3679" s="168"/>
      <c r="EF3679" s="168"/>
      <c r="EG3679" s="168"/>
      <c r="EH3679" s="168"/>
      <c r="EI3679" s="168"/>
      <c r="EJ3679" s="168"/>
      <c r="EK3679" s="168"/>
      <c r="EL3679" s="168"/>
      <c r="EM3679" s="168"/>
      <c r="EN3679" s="168"/>
      <c r="EO3679" s="168"/>
      <c r="EP3679" s="168"/>
      <c r="EQ3679" s="168"/>
      <c r="ER3679" s="168"/>
      <c r="ES3679" s="168"/>
      <c r="ET3679" s="168"/>
      <c r="EU3679" s="168"/>
      <c r="EV3679" s="168"/>
      <c r="EW3679" s="168"/>
      <c r="EX3679" s="168"/>
      <c r="EY3679" s="168"/>
      <c r="EZ3679" s="168"/>
      <c r="FA3679" s="168"/>
      <c r="FB3679" s="168"/>
      <c r="FC3679" s="168"/>
      <c r="FD3679" s="168"/>
    </row>
    <row r="3680" spans="1:160" s="5" customFormat="1" ht="5.25" customHeight="1" thickBot="1" x14ac:dyDescent="0.35">
      <c r="A3680" s="263"/>
      <c r="B3680" s="263"/>
      <c r="C3680" s="265"/>
      <c r="D3680" s="454"/>
      <c r="E3680" s="454"/>
      <c r="F3680" s="454"/>
      <c r="G3680" s="454"/>
      <c r="H3680" s="454"/>
      <c r="I3680" s="454"/>
      <c r="J3680" s="454"/>
      <c r="K3680" s="454"/>
      <c r="L3680" s="454"/>
      <c r="M3680" s="454"/>
      <c r="N3680" s="454"/>
      <c r="O3680" s="454"/>
      <c r="P3680" s="454"/>
      <c r="Q3680" s="454"/>
      <c r="R3680" s="454"/>
      <c r="S3680" s="454"/>
      <c r="T3680" s="454"/>
      <c r="U3680" s="454"/>
      <c r="V3680" s="33"/>
      <c r="W3680" s="57"/>
      <c r="X3680" s="86"/>
      <c r="Y3680" s="38"/>
      <c r="Z3680" s="36"/>
      <c r="AA3680" s="36"/>
      <c r="AD3680" s="33"/>
      <c r="AG3680" s="33"/>
      <c r="AH3680" s="43"/>
      <c r="AI3680" s="43"/>
      <c r="AJ3680" s="43"/>
      <c r="AK3680" s="43"/>
      <c r="AL3680" s="43"/>
      <c r="AM3680" s="43"/>
      <c r="AN3680" s="43"/>
      <c r="AO3680" s="43"/>
      <c r="AP3680" s="43"/>
      <c r="AQ3680" s="43"/>
      <c r="AR3680" s="43"/>
      <c r="AS3680" s="43"/>
      <c r="AT3680" s="43"/>
      <c r="AU3680" s="44"/>
      <c r="AV3680" s="33"/>
      <c r="AW3680" s="33"/>
      <c r="AX3680" s="33"/>
      <c r="AZ3680" s="141"/>
      <c r="BE3680" s="168"/>
      <c r="BF3680" s="168"/>
      <c r="BG3680" s="168"/>
      <c r="BH3680" s="168"/>
      <c r="BI3680" s="168"/>
      <c r="BJ3680" s="168"/>
      <c r="BK3680" s="168"/>
      <c r="BL3680" s="168"/>
      <c r="BM3680" s="168"/>
      <c r="DK3680" s="168"/>
      <c r="DL3680" s="168"/>
      <c r="DM3680" s="168"/>
      <c r="DN3680" s="168"/>
      <c r="DO3680" s="168"/>
      <c r="DP3680" s="168"/>
      <c r="DQ3680" s="168"/>
      <c r="DR3680" s="168"/>
      <c r="DS3680" s="168"/>
      <c r="DT3680" s="168"/>
      <c r="DU3680" s="168"/>
      <c r="DV3680" s="168"/>
      <c r="DW3680" s="168"/>
      <c r="DX3680" s="168"/>
      <c r="DY3680" s="168"/>
      <c r="DZ3680" s="168"/>
      <c r="EA3680" s="168"/>
      <c r="EB3680" s="168"/>
      <c r="EC3680" s="168"/>
      <c r="ED3680" s="168"/>
      <c r="EE3680" s="168"/>
      <c r="EF3680" s="168"/>
      <c r="EG3680" s="168"/>
      <c r="EH3680" s="168"/>
      <c r="EI3680" s="168"/>
      <c r="EJ3680" s="168"/>
      <c r="EK3680" s="168"/>
      <c r="EL3680" s="168"/>
      <c r="EM3680" s="168"/>
      <c r="EN3680" s="168"/>
      <c r="EO3680" s="168"/>
      <c r="EP3680" s="168"/>
      <c r="EQ3680" s="168"/>
      <c r="ER3680" s="168"/>
      <c r="ES3680" s="168"/>
      <c r="ET3680" s="168"/>
      <c r="EU3680" s="168"/>
      <c r="EV3680" s="168"/>
      <c r="EW3680" s="168"/>
      <c r="EX3680" s="168"/>
      <c r="EY3680" s="168"/>
      <c r="EZ3680" s="168"/>
      <c r="FA3680" s="168"/>
      <c r="FB3680" s="168"/>
      <c r="FC3680" s="168"/>
      <c r="FD3680" s="168"/>
    </row>
    <row r="3681" spans="1:160" s="5" customFormat="1" ht="24.9" customHeight="1" x14ac:dyDescent="0.3">
      <c r="A3681" s="263"/>
      <c r="B3681" s="263"/>
      <c r="C3681" s="265"/>
      <c r="D3681" s="511" t="s">
        <v>4</v>
      </c>
      <c r="E3681" s="512"/>
      <c r="F3681" s="513" t="s">
        <v>168</v>
      </c>
      <c r="G3681" s="514"/>
      <c r="H3681" s="514"/>
      <c r="I3681" s="515"/>
      <c r="J3681" s="516" t="s">
        <v>5</v>
      </c>
      <c r="K3681" s="512"/>
      <c r="L3681" s="513" t="s">
        <v>102</v>
      </c>
      <c r="M3681" s="514"/>
      <c r="N3681" s="514"/>
      <c r="O3681" s="514"/>
      <c r="P3681" s="515"/>
      <c r="Q3681" s="1" t="s">
        <v>6</v>
      </c>
      <c r="R3681" s="513" t="s">
        <v>36</v>
      </c>
      <c r="S3681" s="514"/>
      <c r="T3681" s="514"/>
      <c r="U3681" s="517"/>
      <c r="V3681" s="33"/>
      <c r="W3681" s="57"/>
      <c r="X3681" s="86"/>
      <c r="Y3681" s="33"/>
      <c r="Z3681" s="36"/>
      <c r="AA3681" s="36"/>
      <c r="AD3681" s="33"/>
      <c r="AG3681" s="33"/>
      <c r="AH3681" s="43"/>
      <c r="AI3681" s="43"/>
      <c r="AJ3681" s="43"/>
      <c r="AK3681" s="43"/>
      <c r="AL3681" s="43"/>
      <c r="AM3681" s="43"/>
      <c r="AN3681" s="43"/>
      <c r="AO3681" s="43"/>
      <c r="AP3681" s="43"/>
      <c r="AQ3681" s="43"/>
      <c r="AR3681" s="43"/>
      <c r="AS3681" s="43"/>
      <c r="AT3681" s="43"/>
      <c r="AU3681" s="44"/>
      <c r="AV3681" s="33"/>
      <c r="AW3681" s="33"/>
      <c r="AX3681" s="33"/>
      <c r="AZ3681" s="141"/>
      <c r="BE3681" s="168"/>
      <c r="BF3681" s="168"/>
      <c r="BG3681" s="168"/>
      <c r="BH3681" s="168"/>
      <c r="BI3681" s="168"/>
      <c r="BJ3681" s="168"/>
      <c r="BK3681" s="168"/>
      <c r="BL3681" s="168"/>
      <c r="BM3681" s="168"/>
      <c r="DK3681" s="168"/>
      <c r="DL3681" s="168"/>
      <c r="DM3681" s="168"/>
      <c r="DN3681" s="168"/>
      <c r="DO3681" s="168"/>
      <c r="DP3681" s="168"/>
      <c r="DQ3681" s="168"/>
      <c r="DR3681" s="168"/>
      <c r="DS3681" s="168"/>
      <c r="DT3681" s="168"/>
      <c r="DU3681" s="168"/>
      <c r="DV3681" s="168"/>
      <c r="DW3681" s="168"/>
      <c r="DX3681" s="168"/>
      <c r="DY3681" s="168"/>
      <c r="DZ3681" s="168"/>
      <c r="EA3681" s="168"/>
      <c r="EB3681" s="168"/>
      <c r="EC3681" s="168"/>
      <c r="ED3681" s="168"/>
      <c r="EE3681" s="168"/>
      <c r="EF3681" s="168"/>
      <c r="EG3681" s="168"/>
      <c r="EH3681" s="168"/>
      <c r="EI3681" s="168"/>
      <c r="EJ3681" s="168"/>
      <c r="EK3681" s="168"/>
      <c r="EL3681" s="168"/>
      <c r="EM3681" s="168"/>
      <c r="EN3681" s="168"/>
      <c r="EO3681" s="168"/>
      <c r="EP3681" s="168"/>
      <c r="EQ3681" s="168"/>
      <c r="ER3681" s="168"/>
      <c r="ES3681" s="168"/>
      <c r="ET3681" s="168"/>
      <c r="EU3681" s="168"/>
      <c r="EV3681" s="168"/>
      <c r="EW3681" s="168"/>
      <c r="EX3681" s="168"/>
      <c r="EY3681" s="168"/>
      <c r="EZ3681" s="168"/>
      <c r="FA3681" s="168"/>
      <c r="FB3681" s="168"/>
      <c r="FC3681" s="168"/>
      <c r="FD3681" s="168"/>
    </row>
    <row r="3682" spans="1:160" s="5" customFormat="1" ht="45" customHeight="1" thickBot="1" x14ac:dyDescent="0.35">
      <c r="A3682" s="263"/>
      <c r="B3682" s="263"/>
      <c r="C3682" s="265"/>
      <c r="D3682" s="518" t="s">
        <v>7</v>
      </c>
      <c r="E3682" s="519"/>
      <c r="F3682" s="520" t="s">
        <v>169</v>
      </c>
      <c r="G3682" s="521"/>
      <c r="H3682" s="521"/>
      <c r="I3682" s="521"/>
      <c r="J3682" s="521"/>
      <c r="K3682" s="521"/>
      <c r="L3682" s="521"/>
      <c r="M3682" s="521"/>
      <c r="N3682" s="521"/>
      <c r="O3682" s="521"/>
      <c r="P3682" s="521"/>
      <c r="Q3682" s="521"/>
      <c r="R3682" s="521"/>
      <c r="S3682" s="521"/>
      <c r="T3682" s="521"/>
      <c r="U3682" s="522"/>
      <c r="V3682" s="33"/>
      <c r="W3682" s="57"/>
      <c r="X3682" s="86"/>
      <c r="Y3682" s="33"/>
      <c r="Z3682" s="36"/>
      <c r="AA3682" s="36"/>
      <c r="AD3682" s="33"/>
      <c r="AG3682" s="33"/>
      <c r="AH3682" s="43"/>
      <c r="AI3682" s="43"/>
      <c r="AJ3682" s="43"/>
      <c r="AK3682" s="43"/>
      <c r="AL3682" s="43"/>
      <c r="AM3682" s="43"/>
      <c r="AN3682" s="43"/>
      <c r="AO3682" s="43"/>
      <c r="AP3682" s="43"/>
      <c r="AQ3682" s="43"/>
      <c r="AR3682" s="43"/>
      <c r="AS3682" s="43"/>
      <c r="AT3682" s="43"/>
      <c r="AU3682" s="44"/>
      <c r="AV3682" s="33"/>
      <c r="AW3682" s="33"/>
      <c r="AX3682" s="33"/>
      <c r="AZ3682" s="141"/>
      <c r="BE3682" s="168"/>
      <c r="BF3682" s="168"/>
      <c r="BG3682" s="168"/>
      <c r="BH3682" s="168"/>
      <c r="BI3682" s="168"/>
      <c r="BJ3682" s="168"/>
      <c r="BK3682" s="168"/>
      <c r="BL3682" s="168"/>
      <c r="BM3682" s="168"/>
      <c r="DK3682" s="168"/>
      <c r="DL3682" s="168"/>
      <c r="DM3682" s="168"/>
      <c r="DN3682" s="168"/>
      <c r="DO3682" s="168"/>
      <c r="DP3682" s="168"/>
      <c r="DQ3682" s="168"/>
      <c r="DR3682" s="168"/>
      <c r="DS3682" s="168"/>
      <c r="DT3682" s="168"/>
      <c r="DU3682" s="168"/>
      <c r="DV3682" s="168"/>
      <c r="DW3682" s="168"/>
      <c r="DX3682" s="168"/>
      <c r="DY3682" s="168"/>
      <c r="DZ3682" s="168"/>
      <c r="EA3682" s="168"/>
      <c r="EB3682" s="168"/>
      <c r="EC3682" s="168"/>
      <c r="ED3682" s="168"/>
      <c r="EE3682" s="168"/>
      <c r="EF3682" s="168"/>
      <c r="EG3682" s="168"/>
      <c r="EH3682" s="168"/>
      <c r="EI3682" s="168"/>
      <c r="EJ3682" s="168"/>
      <c r="EK3682" s="168"/>
      <c r="EL3682" s="168"/>
      <c r="EM3682" s="168"/>
      <c r="EN3682" s="168"/>
      <c r="EO3682" s="168"/>
      <c r="EP3682" s="168"/>
      <c r="EQ3682" s="168"/>
      <c r="ER3682" s="168"/>
      <c r="ES3682" s="168"/>
      <c r="ET3682" s="168"/>
      <c r="EU3682" s="168"/>
      <c r="EV3682" s="168"/>
      <c r="EW3682" s="168"/>
      <c r="EX3682" s="168"/>
      <c r="EY3682" s="168"/>
      <c r="EZ3682" s="168"/>
      <c r="FA3682" s="168"/>
      <c r="FB3682" s="168"/>
      <c r="FC3682" s="168"/>
      <c r="FD3682" s="168"/>
    </row>
    <row r="3683" spans="1:160" s="5" customFormat="1" ht="5.0999999999999996" customHeight="1" thickBot="1" x14ac:dyDescent="0.35">
      <c r="A3683" s="263"/>
      <c r="B3683" s="263"/>
      <c r="C3683" s="265"/>
      <c r="D3683" s="523"/>
      <c r="E3683" s="523"/>
      <c r="F3683" s="523"/>
      <c r="G3683" s="523"/>
      <c r="H3683" s="523"/>
      <c r="I3683" s="523"/>
      <c r="J3683" s="523"/>
      <c r="K3683" s="523"/>
      <c r="L3683" s="523"/>
      <c r="M3683" s="523"/>
      <c r="N3683" s="523"/>
      <c r="O3683" s="523"/>
      <c r="P3683" s="523"/>
      <c r="Q3683" s="523"/>
      <c r="R3683" s="523"/>
      <c r="S3683" s="523"/>
      <c r="T3683" s="523"/>
      <c r="U3683" s="523"/>
      <c r="V3683" s="33"/>
      <c r="W3683" s="57"/>
      <c r="X3683" s="86"/>
      <c r="Y3683" s="33"/>
      <c r="Z3683" s="36"/>
      <c r="AA3683" s="36"/>
      <c r="AD3683" s="33"/>
      <c r="AG3683" s="33"/>
      <c r="AH3683" s="43"/>
      <c r="AI3683" s="43"/>
      <c r="AJ3683" s="43"/>
      <c r="AK3683" s="43"/>
      <c r="AL3683" s="43"/>
      <c r="AM3683" s="43"/>
      <c r="AN3683" s="43"/>
      <c r="AO3683" s="43"/>
      <c r="AP3683" s="43"/>
      <c r="AQ3683" s="43"/>
      <c r="AR3683" s="43"/>
      <c r="AS3683" s="43"/>
      <c r="AT3683" s="43"/>
      <c r="AU3683" s="44"/>
      <c r="AV3683" s="33"/>
      <c r="AW3683" s="33"/>
      <c r="AX3683" s="33"/>
      <c r="AZ3683" s="141"/>
      <c r="BE3683" s="168"/>
      <c r="BF3683" s="168"/>
      <c r="BG3683" s="168"/>
      <c r="BH3683" s="168"/>
      <c r="BI3683" s="168"/>
      <c r="BJ3683" s="168"/>
      <c r="BK3683" s="168"/>
      <c r="BL3683" s="168"/>
      <c r="BM3683" s="168"/>
      <c r="DK3683" s="168"/>
      <c r="DL3683" s="168"/>
      <c r="DM3683" s="168"/>
      <c r="DN3683" s="168"/>
      <c r="DO3683" s="168"/>
      <c r="DP3683" s="168"/>
      <c r="DQ3683" s="168"/>
      <c r="DR3683" s="168"/>
      <c r="DS3683" s="168"/>
      <c r="DT3683" s="168"/>
      <c r="DU3683" s="168"/>
      <c r="DV3683" s="168"/>
      <c r="DW3683" s="168"/>
      <c r="DX3683" s="168"/>
      <c r="DY3683" s="168"/>
      <c r="DZ3683" s="168"/>
      <c r="EA3683" s="168"/>
      <c r="EB3683" s="168"/>
      <c r="EC3683" s="168"/>
      <c r="ED3683" s="168"/>
      <c r="EE3683" s="168"/>
      <c r="EF3683" s="168"/>
      <c r="EG3683" s="168"/>
      <c r="EH3683" s="168"/>
      <c r="EI3683" s="168"/>
      <c r="EJ3683" s="168"/>
      <c r="EK3683" s="168"/>
      <c r="EL3683" s="168"/>
      <c r="EM3683" s="168"/>
      <c r="EN3683" s="168"/>
      <c r="EO3683" s="168"/>
      <c r="EP3683" s="168"/>
      <c r="EQ3683" s="168"/>
      <c r="ER3683" s="168"/>
      <c r="ES3683" s="168"/>
      <c r="ET3683" s="168"/>
      <c r="EU3683" s="168"/>
      <c r="EV3683" s="168"/>
      <c r="EW3683" s="168"/>
      <c r="EX3683" s="168"/>
      <c r="EY3683" s="168"/>
      <c r="EZ3683" s="168"/>
      <c r="FA3683" s="168"/>
      <c r="FB3683" s="168"/>
      <c r="FC3683" s="168"/>
      <c r="FD3683" s="168"/>
    </row>
    <row r="3684" spans="1:160" s="5" customFormat="1" ht="24.9" customHeight="1" thickBot="1" x14ac:dyDescent="0.35">
      <c r="A3684" s="263"/>
      <c r="B3684" s="263"/>
      <c r="C3684" s="265"/>
      <c r="D3684" s="2" t="s">
        <v>103</v>
      </c>
      <c r="E3684" s="98" t="s">
        <v>106</v>
      </c>
      <c r="F3684" s="455" t="s">
        <v>104</v>
      </c>
      <c r="G3684" s="524"/>
      <c r="H3684" s="456"/>
      <c r="I3684" s="525">
        <v>44058</v>
      </c>
      <c r="J3684" s="526"/>
      <c r="K3684" s="526"/>
      <c r="L3684" s="526"/>
      <c r="M3684" s="526"/>
      <c r="N3684" s="527"/>
      <c r="O3684" s="3" t="s">
        <v>8</v>
      </c>
      <c r="P3684" s="449" t="s">
        <v>24</v>
      </c>
      <c r="Q3684" s="450"/>
      <c r="R3684" s="450"/>
      <c r="S3684" s="450"/>
      <c r="T3684" s="450"/>
      <c r="U3684" s="528"/>
      <c r="V3684" s="33"/>
      <c r="W3684" s="57"/>
      <c r="X3684" s="86"/>
      <c r="Y3684" s="33"/>
      <c r="Z3684" s="36"/>
      <c r="AA3684" s="36"/>
      <c r="AD3684" s="33"/>
      <c r="AG3684" s="33"/>
      <c r="AH3684" s="43"/>
      <c r="AI3684" s="43"/>
      <c r="AJ3684" s="43"/>
      <c r="AK3684" s="43"/>
      <c r="AL3684" s="43"/>
      <c r="AM3684" s="43"/>
      <c r="AN3684" s="43"/>
      <c r="AO3684" s="43"/>
      <c r="AP3684" s="43"/>
      <c r="AQ3684" s="43"/>
      <c r="AR3684" s="43"/>
      <c r="AS3684" s="43"/>
      <c r="AT3684" s="43"/>
      <c r="AU3684" s="44"/>
      <c r="AV3684" s="33"/>
      <c r="AW3684" s="33"/>
      <c r="AX3684" s="33"/>
      <c r="AZ3684" s="141"/>
      <c r="BE3684" s="168"/>
      <c r="BF3684" s="168"/>
      <c r="BG3684" s="168"/>
      <c r="BH3684" s="168"/>
      <c r="BI3684" s="168"/>
      <c r="BJ3684" s="168"/>
      <c r="BK3684" s="168"/>
      <c r="BL3684" s="168"/>
      <c r="BM3684" s="168"/>
      <c r="DK3684" s="168"/>
      <c r="DL3684" s="168"/>
      <c r="DM3684" s="168"/>
      <c r="DN3684" s="168"/>
      <c r="DO3684" s="168"/>
      <c r="DP3684" s="168"/>
      <c r="DQ3684" s="168"/>
      <c r="DR3684" s="168"/>
      <c r="DS3684" s="168"/>
      <c r="DT3684" s="168"/>
      <c r="DU3684" s="168"/>
      <c r="DV3684" s="168"/>
      <c r="DW3684" s="168"/>
      <c r="DX3684" s="168"/>
      <c r="DY3684" s="168"/>
      <c r="DZ3684" s="168"/>
      <c r="EA3684" s="168"/>
      <c r="EB3684" s="168"/>
      <c r="EC3684" s="168"/>
      <c r="ED3684" s="168"/>
      <c r="EE3684" s="168"/>
      <c r="EF3684" s="168"/>
      <c r="EG3684" s="168"/>
      <c r="EH3684" s="168"/>
      <c r="EI3684" s="168"/>
      <c r="EJ3684" s="168"/>
      <c r="EK3684" s="168"/>
      <c r="EL3684" s="168"/>
      <c r="EM3684" s="168"/>
      <c r="EN3684" s="168"/>
      <c r="EO3684" s="168"/>
      <c r="EP3684" s="168"/>
      <c r="EQ3684" s="168"/>
      <c r="ER3684" s="168"/>
      <c r="ES3684" s="168"/>
      <c r="ET3684" s="168"/>
      <c r="EU3684" s="168"/>
      <c r="EV3684" s="168"/>
      <c r="EW3684" s="168"/>
      <c r="EX3684" s="168"/>
      <c r="EY3684" s="168"/>
      <c r="EZ3684" s="168"/>
      <c r="FA3684" s="168"/>
      <c r="FB3684" s="168"/>
      <c r="FC3684" s="168"/>
      <c r="FD3684" s="168"/>
    </row>
    <row r="3685" spans="1:160" s="5" customFormat="1" ht="5.0999999999999996" customHeight="1" thickBot="1" x14ac:dyDescent="0.35">
      <c r="A3685" s="263"/>
      <c r="B3685" s="263"/>
      <c r="C3685" s="265"/>
      <c r="D3685" s="100"/>
      <c r="E3685" s="100"/>
      <c r="F3685" s="100"/>
      <c r="G3685" s="100"/>
      <c r="H3685" s="100"/>
      <c r="I3685" s="100"/>
      <c r="J3685" s="100"/>
      <c r="K3685" s="100"/>
      <c r="L3685" s="100"/>
      <c r="M3685" s="100"/>
      <c r="N3685" s="100"/>
      <c r="O3685" s="100"/>
      <c r="P3685" s="100"/>
      <c r="Q3685" s="100"/>
      <c r="R3685" s="100"/>
      <c r="S3685" s="100"/>
      <c r="T3685" s="100"/>
      <c r="U3685" s="100"/>
      <c r="V3685" s="33"/>
      <c r="W3685" s="57"/>
      <c r="X3685" s="86"/>
      <c r="Y3685" s="33"/>
      <c r="Z3685" s="36"/>
      <c r="AA3685" s="36"/>
      <c r="AD3685" s="33"/>
      <c r="AG3685" s="33"/>
      <c r="AH3685" s="43"/>
      <c r="AI3685" s="43"/>
      <c r="AJ3685" s="43"/>
      <c r="AK3685" s="43"/>
      <c r="AL3685" s="43"/>
      <c r="AM3685" s="43"/>
      <c r="AN3685" s="43"/>
      <c r="AO3685" s="43"/>
      <c r="AP3685" s="43"/>
      <c r="AQ3685" s="43"/>
      <c r="AR3685" s="43"/>
      <c r="AS3685" s="43"/>
      <c r="AT3685" s="43"/>
      <c r="AU3685" s="44"/>
      <c r="AV3685" s="33"/>
      <c r="AW3685" s="33"/>
      <c r="AX3685" s="33"/>
      <c r="AZ3685" s="141"/>
      <c r="BE3685" s="168"/>
      <c r="BF3685" s="168"/>
      <c r="BG3685" s="168"/>
      <c r="BH3685" s="168"/>
      <c r="BI3685" s="168"/>
      <c r="BJ3685" s="168"/>
      <c r="BK3685" s="168"/>
      <c r="BL3685" s="168"/>
      <c r="BM3685" s="168"/>
      <c r="DK3685" s="168"/>
      <c r="DL3685" s="168"/>
      <c r="DM3685" s="168"/>
      <c r="DN3685" s="168"/>
      <c r="DO3685" s="168"/>
      <c r="DP3685" s="168"/>
      <c r="DQ3685" s="168"/>
      <c r="DR3685" s="168"/>
      <c r="DS3685" s="168"/>
      <c r="DT3685" s="168"/>
      <c r="DU3685" s="168"/>
      <c r="DV3685" s="168"/>
      <c r="DW3685" s="168"/>
      <c r="DX3685" s="168"/>
      <c r="DY3685" s="168"/>
      <c r="DZ3685" s="168"/>
      <c r="EA3685" s="168"/>
      <c r="EB3685" s="168"/>
      <c r="EC3685" s="168"/>
      <c r="ED3685" s="168"/>
      <c r="EE3685" s="168"/>
      <c r="EF3685" s="168"/>
      <c r="EG3685" s="168"/>
      <c r="EH3685" s="168"/>
      <c r="EI3685" s="168"/>
      <c r="EJ3685" s="168"/>
      <c r="EK3685" s="168"/>
      <c r="EL3685" s="168"/>
      <c r="EM3685" s="168"/>
      <c r="EN3685" s="168"/>
      <c r="EO3685" s="168"/>
      <c r="EP3685" s="168"/>
      <c r="EQ3685" s="168"/>
      <c r="ER3685" s="168"/>
      <c r="ES3685" s="168"/>
      <c r="ET3685" s="168"/>
      <c r="EU3685" s="168"/>
      <c r="EV3685" s="168"/>
      <c r="EW3685" s="168"/>
      <c r="EX3685" s="168"/>
      <c r="EY3685" s="168"/>
      <c r="EZ3685" s="168"/>
      <c r="FA3685" s="168"/>
      <c r="FB3685" s="168"/>
      <c r="FC3685" s="168"/>
      <c r="FD3685" s="168"/>
    </row>
    <row r="3686" spans="1:160" s="5" customFormat="1" ht="24.9" customHeight="1" thickBot="1" x14ac:dyDescent="0.35">
      <c r="A3686" s="263"/>
      <c r="B3686" s="263"/>
      <c r="C3686" s="265"/>
      <c r="D3686" s="2" t="s">
        <v>31</v>
      </c>
      <c r="E3686" s="449"/>
      <c r="F3686" s="450"/>
      <c r="G3686" s="450"/>
      <c r="H3686" s="450"/>
      <c r="I3686" s="450"/>
      <c r="J3686" s="451"/>
      <c r="K3686" s="19" t="s">
        <v>105</v>
      </c>
      <c r="L3686" s="452"/>
      <c r="M3686" s="452"/>
      <c r="N3686" s="452"/>
      <c r="O3686" s="452"/>
      <c r="P3686" s="452"/>
      <c r="Q3686" s="452"/>
      <c r="R3686" s="452"/>
      <c r="S3686" s="452"/>
      <c r="T3686" s="452"/>
      <c r="U3686" s="453"/>
      <c r="V3686" s="33"/>
      <c r="W3686" s="57"/>
      <c r="X3686" s="86"/>
      <c r="Y3686" s="33"/>
      <c r="Z3686" s="36"/>
      <c r="AA3686" s="36"/>
      <c r="AD3686" s="33"/>
      <c r="AG3686" s="33"/>
      <c r="AH3686" s="43"/>
      <c r="AI3686" s="43"/>
      <c r="AJ3686" s="43"/>
      <c r="AK3686" s="43"/>
      <c r="AL3686" s="43"/>
      <c r="AM3686" s="43"/>
      <c r="AN3686" s="43"/>
      <c r="AO3686" s="43"/>
      <c r="AP3686" s="43"/>
      <c r="AQ3686" s="43"/>
      <c r="AR3686" s="43"/>
      <c r="AS3686" s="43"/>
      <c r="AT3686" s="43"/>
      <c r="AU3686" s="44"/>
      <c r="AV3686" s="33"/>
      <c r="AW3686" s="33"/>
      <c r="AX3686" s="33"/>
      <c r="AZ3686" s="141"/>
      <c r="BE3686" s="168"/>
      <c r="BF3686" s="168"/>
      <c r="BG3686" s="168"/>
      <c r="BH3686" s="168"/>
      <c r="BI3686" s="168"/>
      <c r="BJ3686" s="168"/>
      <c r="BK3686" s="168"/>
      <c r="BL3686" s="168"/>
      <c r="BM3686" s="168"/>
      <c r="DK3686" s="168"/>
      <c r="DL3686" s="168"/>
      <c r="DM3686" s="168"/>
      <c r="DN3686" s="168"/>
      <c r="DO3686" s="168"/>
      <c r="DP3686" s="168"/>
      <c r="DQ3686" s="168"/>
      <c r="DR3686" s="168"/>
      <c r="DS3686" s="168"/>
      <c r="DT3686" s="168"/>
      <c r="DU3686" s="168"/>
      <c r="DV3686" s="168"/>
      <c r="DW3686" s="168"/>
      <c r="DX3686" s="168"/>
      <c r="DY3686" s="168"/>
      <c r="DZ3686" s="168"/>
      <c r="EA3686" s="168"/>
      <c r="EB3686" s="168"/>
      <c r="EC3686" s="168"/>
      <c r="ED3686" s="168"/>
      <c r="EE3686" s="168"/>
      <c r="EF3686" s="168"/>
      <c r="EG3686" s="168"/>
      <c r="EH3686" s="168"/>
      <c r="EI3686" s="168"/>
      <c r="EJ3686" s="168"/>
      <c r="EK3686" s="168"/>
      <c r="EL3686" s="168"/>
      <c r="EM3686" s="168"/>
      <c r="EN3686" s="168"/>
      <c r="EO3686" s="168"/>
      <c r="EP3686" s="168"/>
      <c r="EQ3686" s="168"/>
      <c r="ER3686" s="168"/>
      <c r="ES3686" s="168"/>
      <c r="ET3686" s="168"/>
      <c r="EU3686" s="168"/>
      <c r="EV3686" s="168"/>
      <c r="EW3686" s="168"/>
      <c r="EX3686" s="168"/>
      <c r="EY3686" s="168"/>
      <c r="EZ3686" s="168"/>
      <c r="FA3686" s="168"/>
      <c r="FB3686" s="168"/>
      <c r="FC3686" s="168"/>
      <c r="FD3686" s="168"/>
    </row>
    <row r="3687" spans="1:160" s="5" customFormat="1" ht="5.0999999999999996" customHeight="1" thickBot="1" x14ac:dyDescent="0.35">
      <c r="A3687" s="263"/>
      <c r="B3687" s="263"/>
      <c r="C3687" s="265"/>
      <c r="D3687" s="454"/>
      <c r="E3687" s="454"/>
      <c r="F3687" s="454"/>
      <c r="G3687" s="454"/>
      <c r="H3687" s="454"/>
      <c r="I3687" s="454"/>
      <c r="J3687" s="454"/>
      <c r="K3687" s="454"/>
      <c r="L3687" s="454"/>
      <c r="M3687" s="454"/>
      <c r="N3687" s="454"/>
      <c r="O3687" s="454"/>
      <c r="P3687" s="454"/>
      <c r="Q3687" s="454"/>
      <c r="R3687" s="454"/>
      <c r="S3687" s="454"/>
      <c r="T3687" s="454"/>
      <c r="U3687" s="454"/>
      <c r="V3687" s="33"/>
      <c r="W3687" s="57"/>
      <c r="X3687" s="86"/>
      <c r="Y3687" s="33"/>
      <c r="Z3687" s="36"/>
      <c r="AA3687" s="36"/>
      <c r="AD3687" s="33"/>
      <c r="AG3687" s="33"/>
      <c r="AH3687" s="43"/>
      <c r="AI3687" s="43"/>
      <c r="AJ3687" s="43"/>
      <c r="AK3687" s="43"/>
      <c r="AL3687" s="43"/>
      <c r="AM3687" s="43"/>
      <c r="AN3687" s="43"/>
      <c r="AO3687" s="43"/>
      <c r="AP3687" s="43"/>
      <c r="AQ3687" s="43"/>
      <c r="AR3687" s="43"/>
      <c r="AS3687" s="43"/>
      <c r="AT3687" s="43"/>
      <c r="AU3687" s="44"/>
      <c r="AV3687" s="33"/>
      <c r="AW3687" s="33"/>
      <c r="AX3687" s="33"/>
      <c r="AZ3687" s="141"/>
      <c r="BE3687" s="168"/>
      <c r="BF3687" s="168"/>
      <c r="BG3687" s="168"/>
      <c r="BH3687" s="168"/>
      <c r="BI3687" s="168"/>
      <c r="BJ3687" s="168"/>
      <c r="BK3687" s="168"/>
      <c r="BL3687" s="168"/>
      <c r="BM3687" s="168"/>
      <c r="DK3687" s="168"/>
      <c r="DL3687" s="168"/>
      <c r="DM3687" s="168"/>
      <c r="DN3687" s="168"/>
      <c r="DO3687" s="168"/>
      <c r="DP3687" s="168"/>
      <c r="DQ3687" s="168"/>
      <c r="DR3687" s="168"/>
      <c r="DS3687" s="168"/>
      <c r="DT3687" s="168"/>
      <c r="DU3687" s="168"/>
      <c r="DV3687" s="168"/>
      <c r="DW3687" s="168"/>
      <c r="DX3687" s="168"/>
      <c r="DY3687" s="168"/>
      <c r="DZ3687" s="168"/>
      <c r="EA3687" s="168"/>
      <c r="EB3687" s="168"/>
      <c r="EC3687" s="168"/>
      <c r="ED3687" s="168"/>
      <c r="EE3687" s="168"/>
      <c r="EF3687" s="168"/>
      <c r="EG3687" s="168"/>
      <c r="EH3687" s="168"/>
      <c r="EI3687" s="168"/>
      <c r="EJ3687" s="168"/>
      <c r="EK3687" s="168"/>
      <c r="EL3687" s="168"/>
      <c r="EM3687" s="168"/>
      <c r="EN3687" s="168"/>
      <c r="EO3687" s="168"/>
      <c r="EP3687" s="168"/>
      <c r="EQ3687" s="168"/>
      <c r="ER3687" s="168"/>
      <c r="ES3687" s="168"/>
      <c r="ET3687" s="168"/>
      <c r="EU3687" s="168"/>
      <c r="EV3687" s="168"/>
      <c r="EW3687" s="168"/>
      <c r="EX3687" s="168"/>
      <c r="EY3687" s="168"/>
      <c r="EZ3687" s="168"/>
      <c r="FA3687" s="168"/>
      <c r="FB3687" s="168"/>
      <c r="FC3687" s="168"/>
      <c r="FD3687" s="168"/>
    </row>
    <row r="3688" spans="1:160" s="5" customFormat="1" ht="45" customHeight="1" thickBot="1" x14ac:dyDescent="0.35">
      <c r="A3688" s="263" t="str">
        <f>+E3688</f>
        <v>NP 15</v>
      </c>
      <c r="B3688" s="264">
        <f>+U3712</f>
        <v>388.08000000000004</v>
      </c>
      <c r="C3688" s="265">
        <v>68</v>
      </c>
      <c r="D3688" s="2" t="s">
        <v>9</v>
      </c>
      <c r="E3688" s="31" t="s">
        <v>97</v>
      </c>
      <c r="F3688" s="455" t="s">
        <v>29</v>
      </c>
      <c r="G3688" s="456"/>
      <c r="H3688" s="457" t="s">
        <v>183</v>
      </c>
      <c r="I3688" s="457"/>
      <c r="J3688" s="457"/>
      <c r="K3688" s="457"/>
      <c r="L3688" s="457"/>
      <c r="M3688" s="458"/>
      <c r="N3688" s="459" t="s">
        <v>32</v>
      </c>
      <c r="O3688" s="460"/>
      <c r="P3688" s="461"/>
      <c r="Q3688" s="462" t="s">
        <v>10</v>
      </c>
      <c r="R3688" s="463"/>
      <c r="S3688" s="463"/>
      <c r="T3688" s="463"/>
      <c r="U3688" s="464"/>
      <c r="V3688" s="33"/>
      <c r="W3688" s="57"/>
      <c r="X3688" s="86"/>
      <c r="Y3688" s="33"/>
      <c r="Z3688" s="38"/>
      <c r="AA3688" s="38"/>
      <c r="AD3688" s="33"/>
      <c r="AG3688" s="33"/>
      <c r="AH3688" s="43"/>
      <c r="AI3688" s="43"/>
      <c r="AJ3688" s="43"/>
      <c r="AK3688" s="43"/>
      <c r="AL3688" s="43"/>
      <c r="AM3688" s="43"/>
      <c r="AN3688" s="43"/>
      <c r="AO3688" s="43"/>
      <c r="AP3688" s="43"/>
      <c r="AQ3688" s="43"/>
      <c r="AR3688" s="43"/>
      <c r="AS3688" s="43"/>
      <c r="AT3688" s="43"/>
      <c r="AU3688" s="44"/>
      <c r="AV3688" s="33"/>
      <c r="AW3688" s="33"/>
      <c r="AX3688" s="33"/>
      <c r="AZ3688" s="141"/>
      <c r="BE3688" s="168"/>
      <c r="BF3688" s="168"/>
      <c r="BG3688" s="168"/>
      <c r="BH3688" s="168"/>
      <c r="BI3688" s="168"/>
      <c r="BJ3688" s="168"/>
      <c r="BK3688" s="168"/>
      <c r="BL3688" s="168"/>
      <c r="BM3688" s="168"/>
      <c r="DK3688" s="168"/>
      <c r="DL3688" s="168"/>
      <c r="DM3688" s="168"/>
      <c r="DN3688" s="168"/>
      <c r="DO3688" s="168"/>
      <c r="DP3688" s="168"/>
      <c r="DQ3688" s="168"/>
      <c r="DR3688" s="168"/>
      <c r="DS3688" s="168"/>
      <c r="DT3688" s="168"/>
      <c r="DU3688" s="168"/>
      <c r="DV3688" s="168"/>
      <c r="DW3688" s="168"/>
      <c r="DX3688" s="168"/>
      <c r="DY3688" s="168"/>
      <c r="DZ3688" s="168"/>
      <c r="EA3688" s="168"/>
      <c r="EB3688" s="168"/>
      <c r="EC3688" s="168"/>
      <c r="ED3688" s="168"/>
      <c r="EE3688" s="168"/>
      <c r="EF3688" s="168"/>
      <c r="EG3688" s="168"/>
      <c r="EH3688" s="168"/>
      <c r="EI3688" s="168"/>
      <c r="EJ3688" s="168"/>
      <c r="EK3688" s="168"/>
      <c r="EL3688" s="168"/>
      <c r="EM3688" s="168"/>
      <c r="EN3688" s="168"/>
      <c r="EO3688" s="168"/>
      <c r="EP3688" s="168"/>
      <c r="EQ3688" s="168"/>
      <c r="ER3688" s="168"/>
      <c r="ES3688" s="168"/>
      <c r="ET3688" s="168"/>
      <c r="EU3688" s="168"/>
      <c r="EV3688" s="168"/>
      <c r="EW3688" s="168"/>
      <c r="EX3688" s="168"/>
      <c r="EY3688" s="168"/>
      <c r="EZ3688" s="168"/>
      <c r="FA3688" s="168"/>
      <c r="FB3688" s="168"/>
      <c r="FC3688" s="168"/>
      <c r="FD3688" s="168"/>
    </row>
    <row r="3689" spans="1:160" s="5" customFormat="1" ht="5.0999999999999996" customHeight="1" thickBot="1" x14ac:dyDescent="0.35">
      <c r="A3689" s="263"/>
      <c r="B3689" s="263"/>
      <c r="C3689" s="265"/>
      <c r="D3689" s="428"/>
      <c r="E3689" s="428"/>
      <c r="F3689" s="428"/>
      <c r="G3689" s="428"/>
      <c r="H3689" s="428"/>
      <c r="I3689" s="428"/>
      <c r="J3689" s="428"/>
      <c r="K3689" s="428"/>
      <c r="L3689" s="428"/>
      <c r="M3689" s="428"/>
      <c r="N3689" s="454"/>
      <c r="O3689" s="454"/>
      <c r="P3689" s="454"/>
      <c r="Q3689" s="454"/>
      <c r="R3689" s="454"/>
      <c r="S3689" s="454"/>
      <c r="T3689" s="454"/>
      <c r="U3689" s="454"/>
      <c r="V3689" s="33"/>
      <c r="W3689" s="57"/>
      <c r="X3689" s="86"/>
      <c r="Y3689" s="33"/>
      <c r="Z3689" s="76"/>
      <c r="AA3689" s="76"/>
      <c r="AD3689" s="33"/>
      <c r="AG3689" s="33"/>
      <c r="AH3689" s="43"/>
      <c r="AI3689" s="43"/>
      <c r="AJ3689" s="43"/>
      <c r="AK3689" s="43"/>
      <c r="AL3689" s="43"/>
      <c r="AM3689" s="43"/>
      <c r="AN3689" s="43"/>
      <c r="AO3689" s="43"/>
      <c r="AP3689" s="43"/>
      <c r="AQ3689" s="43"/>
      <c r="AR3689" s="43"/>
      <c r="AS3689" s="43"/>
      <c r="AT3689" s="43"/>
      <c r="AU3689" s="44"/>
      <c r="AV3689" s="33"/>
      <c r="AW3689" s="33"/>
      <c r="AX3689" s="33"/>
      <c r="AZ3689" s="141"/>
      <c r="BE3689" s="168"/>
      <c r="BF3689" s="168"/>
      <c r="BG3689" s="168"/>
      <c r="BH3689" s="168"/>
      <c r="BI3689" s="168"/>
      <c r="BJ3689" s="168"/>
      <c r="BK3689" s="168"/>
      <c r="BL3689" s="168"/>
      <c r="BM3689" s="168"/>
      <c r="DK3689" s="168"/>
      <c r="DL3689" s="168"/>
      <c r="DM3689" s="168"/>
      <c r="DN3689" s="168"/>
      <c r="DO3689" s="168"/>
      <c r="DP3689" s="168"/>
      <c r="DQ3689" s="168"/>
      <c r="DR3689" s="168"/>
      <c r="DS3689" s="168"/>
      <c r="DT3689" s="168"/>
      <c r="DU3689" s="168"/>
      <c r="DV3689" s="168"/>
      <c r="DW3689" s="168"/>
      <c r="DX3689" s="168"/>
      <c r="DY3689" s="168"/>
      <c r="DZ3689" s="168"/>
      <c r="EA3689" s="168"/>
      <c r="EB3689" s="168"/>
      <c r="EC3689" s="168"/>
      <c r="ED3689" s="168"/>
      <c r="EE3689" s="168"/>
      <c r="EF3689" s="168"/>
      <c r="EG3689" s="168"/>
      <c r="EH3689" s="168"/>
      <c r="EI3689" s="168"/>
      <c r="EJ3689" s="168"/>
      <c r="EK3689" s="168"/>
      <c r="EL3689" s="168"/>
      <c r="EM3689" s="168"/>
      <c r="EN3689" s="168"/>
      <c r="EO3689" s="168"/>
      <c r="EP3689" s="168"/>
      <c r="EQ3689" s="168"/>
      <c r="ER3689" s="168"/>
      <c r="ES3689" s="168"/>
      <c r="ET3689" s="168"/>
      <c r="EU3689" s="168"/>
      <c r="EV3689" s="168"/>
      <c r="EW3689" s="168"/>
      <c r="EX3689" s="168"/>
      <c r="EY3689" s="168"/>
      <c r="EZ3689" s="168"/>
      <c r="FA3689" s="168"/>
      <c r="FB3689" s="168"/>
      <c r="FC3689" s="168"/>
      <c r="FD3689" s="168"/>
    </row>
    <row r="3690" spans="1:160" s="5" customFormat="1" ht="24.9" customHeight="1" x14ac:dyDescent="0.3">
      <c r="A3690" s="263"/>
      <c r="B3690" s="263"/>
      <c r="C3690" s="265"/>
      <c r="D3690" s="465" t="s">
        <v>30</v>
      </c>
      <c r="E3690" s="466"/>
      <c r="F3690" s="466"/>
      <c r="G3690" s="466"/>
      <c r="H3690" s="466"/>
      <c r="I3690" s="466"/>
      <c r="J3690" s="466"/>
      <c r="K3690" s="466"/>
      <c r="L3690" s="466"/>
      <c r="M3690" s="467"/>
      <c r="N3690" s="468" t="s">
        <v>11</v>
      </c>
      <c r="O3690" s="470" t="s">
        <v>12</v>
      </c>
      <c r="P3690" s="471"/>
      <c r="Q3690" s="474" t="s">
        <v>13</v>
      </c>
      <c r="R3690" s="475"/>
      <c r="S3690" s="476"/>
      <c r="T3690" s="477" t="s">
        <v>27</v>
      </c>
      <c r="U3690" s="479" t="s">
        <v>28</v>
      </c>
      <c r="V3690" s="33"/>
      <c r="W3690" s="57"/>
      <c r="X3690" s="86"/>
      <c r="Y3690" s="33"/>
      <c r="Z3690" s="76"/>
      <c r="AA3690" s="76"/>
      <c r="AD3690" s="33"/>
      <c r="AG3690" s="33"/>
      <c r="AH3690" s="43"/>
      <c r="AI3690" s="43"/>
      <c r="AJ3690" s="43"/>
      <c r="AK3690" s="43"/>
      <c r="AL3690" s="43"/>
      <c r="AM3690" s="43"/>
      <c r="AN3690" s="43"/>
      <c r="AO3690" s="43"/>
      <c r="AP3690" s="43"/>
      <c r="AQ3690" s="43"/>
      <c r="AR3690" s="43"/>
      <c r="AS3690" s="43"/>
      <c r="AT3690" s="43"/>
      <c r="AU3690" s="44"/>
      <c r="AV3690" s="33"/>
      <c r="AW3690" s="33"/>
      <c r="AX3690" s="33"/>
      <c r="AZ3690" s="141"/>
      <c r="BE3690" s="168"/>
      <c r="BF3690" s="168"/>
      <c r="BG3690" s="168"/>
      <c r="BH3690" s="168"/>
      <c r="BI3690" s="168"/>
      <c r="BJ3690" s="168"/>
      <c r="BK3690" s="168"/>
      <c r="BL3690" s="168"/>
      <c r="BM3690" s="168"/>
      <c r="DK3690" s="168"/>
      <c r="DL3690" s="168"/>
      <c r="DM3690" s="168"/>
      <c r="DN3690" s="168"/>
      <c r="DO3690" s="168"/>
      <c r="DP3690" s="168"/>
      <c r="DQ3690" s="168"/>
      <c r="DR3690" s="168"/>
      <c r="DS3690" s="168"/>
      <c r="DT3690" s="168"/>
      <c r="DU3690" s="168"/>
      <c r="DV3690" s="168"/>
      <c r="DW3690" s="168"/>
      <c r="DX3690" s="168"/>
      <c r="DY3690" s="168"/>
      <c r="DZ3690" s="168"/>
      <c r="EA3690" s="168"/>
      <c r="EB3690" s="168"/>
      <c r="EC3690" s="168"/>
      <c r="ED3690" s="168"/>
      <c r="EE3690" s="168"/>
      <c r="EF3690" s="168"/>
      <c r="EG3690" s="168"/>
      <c r="EH3690" s="168"/>
      <c r="EI3690" s="168"/>
      <c r="EJ3690" s="168"/>
      <c r="EK3690" s="168"/>
      <c r="EL3690" s="168"/>
      <c r="EM3690" s="168"/>
      <c r="EN3690" s="168"/>
      <c r="EO3690" s="168"/>
      <c r="EP3690" s="168"/>
      <c r="EQ3690" s="168"/>
      <c r="ER3690" s="168"/>
      <c r="ES3690" s="168"/>
      <c r="ET3690" s="168"/>
      <c r="EU3690" s="168"/>
      <c r="EV3690" s="168"/>
      <c r="EW3690" s="168"/>
      <c r="EX3690" s="168"/>
      <c r="EY3690" s="168"/>
      <c r="EZ3690" s="168"/>
      <c r="FA3690" s="168"/>
      <c r="FB3690" s="168"/>
      <c r="FC3690" s="168"/>
      <c r="FD3690" s="168"/>
    </row>
    <row r="3691" spans="1:160" s="5" customFormat="1" ht="24.9" customHeight="1" x14ac:dyDescent="0.3">
      <c r="A3691" s="263"/>
      <c r="B3691" s="263"/>
      <c r="C3691" s="265"/>
      <c r="D3691" s="481"/>
      <c r="E3691" s="482"/>
      <c r="F3691" s="482"/>
      <c r="G3691" s="482"/>
      <c r="H3691" s="482"/>
      <c r="I3691" s="482"/>
      <c r="J3691" s="482"/>
      <c r="K3691" s="482"/>
      <c r="L3691" s="482"/>
      <c r="M3691" s="483"/>
      <c r="N3691" s="469"/>
      <c r="O3691" s="472"/>
      <c r="P3691" s="473"/>
      <c r="Q3691" s="7" t="s">
        <v>14</v>
      </c>
      <c r="R3691" s="7" t="s">
        <v>15</v>
      </c>
      <c r="S3691" s="7" t="s">
        <v>26</v>
      </c>
      <c r="T3691" s="478"/>
      <c r="U3691" s="480"/>
      <c r="V3691" s="33"/>
      <c r="W3691" s="57"/>
      <c r="X3691" s="86"/>
      <c r="Y3691" s="33"/>
      <c r="Z3691" s="77"/>
      <c r="AA3691" s="77"/>
      <c r="AD3691" s="33"/>
      <c r="AG3691" s="33"/>
      <c r="AH3691" s="43"/>
      <c r="AI3691" s="43"/>
      <c r="AJ3691" s="43"/>
      <c r="AK3691" s="43"/>
      <c r="AL3691" s="43"/>
      <c r="AM3691" s="43"/>
      <c r="AN3691" s="43"/>
      <c r="AO3691" s="43"/>
      <c r="AP3691" s="43"/>
      <c r="AQ3691" s="43"/>
      <c r="AR3691" s="43"/>
      <c r="AS3691" s="43"/>
      <c r="AT3691" s="43"/>
      <c r="AU3691" s="44"/>
      <c r="AV3691" s="33"/>
      <c r="AW3691" s="33"/>
      <c r="AX3691" s="33"/>
      <c r="AZ3691" s="141"/>
      <c r="BE3691" s="168"/>
      <c r="BF3691" s="168"/>
      <c r="BG3691" s="168"/>
      <c r="BH3691" s="168"/>
      <c r="BI3691" s="168"/>
      <c r="BJ3691" s="168"/>
      <c r="BK3691" s="168"/>
      <c r="BL3691" s="168"/>
      <c r="BM3691" s="168"/>
      <c r="DK3691" s="168"/>
      <c r="DL3691" s="168"/>
      <c r="DM3691" s="168"/>
      <c r="DN3691" s="168"/>
      <c r="DO3691" s="168"/>
      <c r="DP3691" s="168"/>
      <c r="DQ3691" s="168"/>
      <c r="DR3691" s="168"/>
      <c r="DS3691" s="168"/>
      <c r="DT3691" s="168"/>
      <c r="DU3691" s="168"/>
      <c r="DV3691" s="168"/>
      <c r="DW3691" s="168"/>
      <c r="DX3691" s="168"/>
      <c r="DY3691" s="168"/>
      <c r="DZ3691" s="168"/>
      <c r="EA3691" s="168"/>
      <c r="EB3691" s="168"/>
      <c r="EC3691" s="168"/>
      <c r="ED3691" s="168"/>
      <c r="EE3691" s="168"/>
      <c r="EF3691" s="168"/>
      <c r="EG3691" s="168"/>
      <c r="EH3691" s="168"/>
      <c r="EI3691" s="168"/>
      <c r="EJ3691" s="168"/>
      <c r="EK3691" s="168"/>
      <c r="EL3691" s="168"/>
      <c r="EM3691" s="168"/>
      <c r="EN3691" s="168"/>
      <c r="EO3691" s="168"/>
      <c r="EP3691" s="168"/>
      <c r="EQ3691" s="168"/>
      <c r="ER3691" s="168"/>
      <c r="ES3691" s="168"/>
      <c r="ET3691" s="168"/>
      <c r="EU3691" s="168"/>
      <c r="EV3691" s="168"/>
      <c r="EW3691" s="168"/>
      <c r="EX3691" s="168"/>
      <c r="EY3691" s="168"/>
      <c r="EZ3691" s="168"/>
      <c r="FA3691" s="168"/>
      <c r="FB3691" s="168"/>
      <c r="FC3691" s="168"/>
      <c r="FD3691" s="168"/>
    </row>
    <row r="3692" spans="1:160" s="5" customFormat="1" ht="24.9" customHeight="1" x14ac:dyDescent="0.3">
      <c r="A3692" s="263"/>
      <c r="B3692" s="263"/>
      <c r="C3692" s="265"/>
      <c r="D3692" s="481"/>
      <c r="E3692" s="482"/>
      <c r="F3692" s="482"/>
      <c r="G3692" s="482"/>
      <c r="H3692" s="482"/>
      <c r="I3692" s="482"/>
      <c r="J3692" s="482"/>
      <c r="K3692" s="482"/>
      <c r="L3692" s="482"/>
      <c r="M3692" s="483"/>
      <c r="N3692" s="16">
        <v>14000772</v>
      </c>
      <c r="O3692" s="529" t="s">
        <v>453</v>
      </c>
      <c r="P3692" s="530"/>
      <c r="Q3692" s="8">
        <v>51</v>
      </c>
      <c r="R3692" s="8">
        <v>9</v>
      </c>
      <c r="S3692" s="8">
        <v>0.28000000000000003</v>
      </c>
      <c r="T3692" s="9">
        <v>1</v>
      </c>
      <c r="U3692" s="17">
        <f>+Q3692*R3692*S3692*T3692</f>
        <v>128.52000000000001</v>
      </c>
      <c r="V3692" s="33"/>
      <c r="W3692" s="191">
        <v>3</v>
      </c>
      <c r="X3692" s="86"/>
      <c r="Y3692" s="33">
        <f>+C3688</f>
        <v>68</v>
      </c>
      <c r="Z3692" s="41">
        <f>+SUMIF($N3692:$N3711,$Z$16,$U3692:$U3711)</f>
        <v>0</v>
      </c>
      <c r="AA3692" s="41">
        <f>+SUMIF($N3692:$N3711,$AA$16,$U3692:$U3711)</f>
        <v>0</v>
      </c>
      <c r="AB3692" s="41">
        <f>+SUMIF($N3692:$N3711,$AB$16,$U3692:$U3711)</f>
        <v>128.52000000000001</v>
      </c>
      <c r="AC3692" s="41">
        <f>+SUMIF($N3692:$N3711,$AC$16,$U3692:$U3711)</f>
        <v>120.96000000000001</v>
      </c>
      <c r="AD3692" s="41">
        <f>+SUMIF($N3692:$N3711,$AD$16,$U3692:$U3711)</f>
        <v>68.040000000000006</v>
      </c>
      <c r="AE3692" s="41">
        <f>+SUMIF($N3692:$N3711,$AE$16,$U3692:$U3711)</f>
        <v>70.56</v>
      </c>
      <c r="AF3692" s="41">
        <f>+SUMIF($N3692:$N3711,$AF$16,$U3692:$U3711)</f>
        <v>0</v>
      </c>
      <c r="AG3692" s="41">
        <f>+SUMIF($N3692:$N3711,$AG$16,$U3692:$U3711)</f>
        <v>0</v>
      </c>
      <c r="AH3692" s="41">
        <f>+SUMIF($N3692:$N3711,$AH$16,$U3692:$U3711)</f>
        <v>0</v>
      </c>
      <c r="AI3692" s="41">
        <f>+SUMIF($N3692:$N3711,$AI$16,$U3692:$U3711)</f>
        <v>0</v>
      </c>
      <c r="AJ3692" s="41">
        <f>+SUMIF($N3692:$N3711,$AJ$16,$U3692:$U3711)</f>
        <v>0</v>
      </c>
      <c r="AK3692" s="41">
        <f>+SUMIF($N3692:$N3711,$AK$16,$U3692:$U3711)</f>
        <v>0</v>
      </c>
      <c r="AL3692" s="41">
        <f>+SUMIF($N3692:$N3711,$AL$16,$U3692:$U3711)</f>
        <v>0</v>
      </c>
      <c r="AM3692" s="41">
        <f>+SUMIF($N3692:$N3711,$AM$16,$U3692:$U3711)</f>
        <v>0</v>
      </c>
      <c r="AN3692" s="41">
        <f>+SUMIF($N3692:$N3711,$AN$16,$U3692:$U3711)</f>
        <v>0</v>
      </c>
      <c r="AO3692" s="41">
        <f>+SUMIF($N3692:$N3711,$AO$16,$U3692:$U3711)</f>
        <v>0</v>
      </c>
      <c r="AP3692" s="41">
        <f>+SUMIF($N3692:$N3711,$AP$16,$U3692:$U3711)</f>
        <v>0</v>
      </c>
      <c r="AQ3692" s="41">
        <f>+SUMIF($N3692:$N3711,$AQ$16,$U3692:$U3711)</f>
        <v>0</v>
      </c>
      <c r="AR3692" s="41">
        <f>+SUMIF($N3692:$N3711,$AR$16,$U3692:$U3711)</f>
        <v>0</v>
      </c>
      <c r="AS3692" s="43"/>
      <c r="AT3692" s="43"/>
      <c r="AU3692" s="44"/>
      <c r="AV3692" s="33"/>
      <c r="AW3692" s="33"/>
      <c r="AX3692" s="33"/>
      <c r="AZ3692" s="141"/>
      <c r="BE3692" s="168"/>
      <c r="BF3692" s="168"/>
      <c r="BG3692" s="168"/>
      <c r="BH3692" s="168"/>
      <c r="BI3692" s="168"/>
      <c r="BJ3692" s="168"/>
      <c r="BK3692" s="168"/>
      <c r="BL3692" s="168"/>
      <c r="BM3692" s="168"/>
      <c r="DK3692" s="168"/>
      <c r="DL3692" s="168"/>
      <c r="DM3692" s="168"/>
      <c r="DN3692" s="168"/>
      <c r="DO3692" s="168"/>
      <c r="DP3692" s="168"/>
      <c r="DQ3692" s="168"/>
      <c r="DR3692" s="168"/>
      <c r="DS3692" s="168"/>
      <c r="DT3692" s="168"/>
      <c r="DU3692" s="168"/>
      <c r="DV3692" s="168"/>
      <c r="DW3692" s="168"/>
      <c r="DX3692" s="168"/>
      <c r="DY3692" s="168"/>
      <c r="DZ3692" s="168"/>
      <c r="EA3692" s="168"/>
      <c r="EB3692" s="168"/>
      <c r="EC3692" s="168"/>
      <c r="ED3692" s="168"/>
      <c r="EE3692" s="168"/>
      <c r="EF3692" s="168"/>
      <c r="EG3692" s="168"/>
      <c r="EH3692" s="168"/>
      <c r="EI3692" s="168"/>
      <c r="EJ3692" s="168"/>
      <c r="EK3692" s="168"/>
      <c r="EL3692" s="168"/>
      <c r="EM3692" s="168"/>
      <c r="EN3692" s="168"/>
      <c r="EO3692" s="168"/>
      <c r="EP3692" s="168"/>
      <c r="EQ3692" s="168"/>
      <c r="ER3692" s="168"/>
      <c r="ES3692" s="168"/>
      <c r="ET3692" s="168"/>
      <c r="EU3692" s="168"/>
      <c r="EV3692" s="168"/>
      <c r="EW3692" s="168"/>
      <c r="EX3692" s="168"/>
      <c r="EY3692" s="168"/>
      <c r="EZ3692" s="168"/>
      <c r="FA3692" s="168"/>
      <c r="FB3692" s="168"/>
      <c r="FC3692" s="168"/>
      <c r="FD3692" s="168"/>
    </row>
    <row r="3693" spans="1:160" s="5" customFormat="1" ht="24.9" customHeight="1" x14ac:dyDescent="0.3">
      <c r="A3693" s="263"/>
      <c r="B3693" s="263"/>
      <c r="C3693" s="265"/>
      <c r="D3693" s="481"/>
      <c r="E3693" s="482"/>
      <c r="F3693" s="482"/>
      <c r="G3693" s="482"/>
      <c r="H3693" s="482"/>
      <c r="I3693" s="482"/>
      <c r="J3693" s="482"/>
      <c r="K3693" s="482"/>
      <c r="L3693" s="482"/>
      <c r="M3693" s="483"/>
      <c r="N3693" s="16">
        <v>14000741</v>
      </c>
      <c r="O3693" s="529" t="s">
        <v>453</v>
      </c>
      <c r="P3693" s="530"/>
      <c r="Q3693" s="8">
        <v>48</v>
      </c>
      <c r="R3693" s="8">
        <v>9</v>
      </c>
      <c r="S3693" s="8">
        <v>0.28000000000000003</v>
      </c>
      <c r="T3693" s="9">
        <v>1</v>
      </c>
      <c r="U3693" s="17">
        <f t="shared" ref="U3693:U3695" si="202">+Q3693*R3693*S3693*T3693</f>
        <v>120.96000000000001</v>
      </c>
      <c r="V3693" s="33"/>
      <c r="W3693" s="191">
        <v>4</v>
      </c>
      <c r="X3693" s="86"/>
      <c r="Y3693" s="33"/>
      <c r="Z3693" s="36"/>
      <c r="AA3693" s="36"/>
      <c r="AD3693" s="33"/>
      <c r="AG3693" s="33"/>
      <c r="AH3693" s="43"/>
      <c r="AI3693" s="43"/>
      <c r="AJ3693" s="43"/>
      <c r="AK3693" s="43"/>
      <c r="AL3693" s="43"/>
      <c r="AM3693" s="43"/>
      <c r="AN3693" s="43"/>
      <c r="AO3693" s="43"/>
      <c r="AP3693" s="43"/>
      <c r="AQ3693" s="43"/>
      <c r="AR3693" s="43"/>
      <c r="AS3693" s="43"/>
      <c r="AT3693" s="43"/>
      <c r="AU3693" s="44"/>
      <c r="AV3693" s="33"/>
      <c r="AW3693" s="33"/>
      <c r="AX3693" s="33"/>
      <c r="AZ3693" s="141"/>
      <c r="BE3693" s="168"/>
      <c r="BF3693" s="168"/>
      <c r="BG3693" s="168"/>
      <c r="BH3693" s="168"/>
      <c r="BI3693" s="168"/>
      <c r="BJ3693" s="168"/>
      <c r="BK3693" s="168"/>
      <c r="BL3693" s="168"/>
      <c r="BM3693" s="168"/>
      <c r="DK3693" s="168"/>
      <c r="DL3693" s="168"/>
      <c r="DM3693" s="168"/>
      <c r="DN3693" s="168"/>
      <c r="DO3693" s="168"/>
      <c r="DP3693" s="168"/>
      <c r="DQ3693" s="168"/>
      <c r="DR3693" s="168"/>
      <c r="DS3693" s="168"/>
      <c r="DT3693" s="168"/>
      <c r="DU3693" s="168"/>
      <c r="DV3693" s="168"/>
      <c r="DW3693" s="168"/>
      <c r="DX3693" s="168"/>
      <c r="DY3693" s="168"/>
      <c r="DZ3693" s="168"/>
      <c r="EA3693" s="168"/>
      <c r="EB3693" s="168"/>
      <c r="EC3693" s="168"/>
      <c r="ED3693" s="168"/>
      <c r="EE3693" s="168"/>
      <c r="EF3693" s="168"/>
      <c r="EG3693" s="168"/>
      <c r="EH3693" s="168"/>
      <c r="EI3693" s="168"/>
      <c r="EJ3693" s="168"/>
      <c r="EK3693" s="168"/>
      <c r="EL3693" s="168"/>
      <c r="EM3693" s="168"/>
      <c r="EN3693" s="168"/>
      <c r="EO3693" s="168"/>
      <c r="EP3693" s="168"/>
      <c r="EQ3693" s="168"/>
      <c r="ER3693" s="168"/>
      <c r="ES3693" s="168"/>
      <c r="ET3693" s="168"/>
      <c r="EU3693" s="168"/>
      <c r="EV3693" s="168"/>
      <c r="EW3693" s="168"/>
      <c r="EX3693" s="168"/>
      <c r="EY3693" s="168"/>
      <c r="EZ3693" s="168"/>
      <c r="FA3693" s="168"/>
      <c r="FB3693" s="168"/>
      <c r="FC3693" s="168"/>
      <c r="FD3693" s="168"/>
    </row>
    <row r="3694" spans="1:160" s="5" customFormat="1" ht="24.9" customHeight="1" x14ac:dyDescent="0.3">
      <c r="A3694" s="263"/>
      <c r="B3694" s="263"/>
      <c r="C3694" s="265"/>
      <c r="D3694" s="481"/>
      <c r="E3694" s="482"/>
      <c r="F3694" s="482"/>
      <c r="G3694" s="482"/>
      <c r="H3694" s="482"/>
      <c r="I3694" s="482"/>
      <c r="J3694" s="482"/>
      <c r="K3694" s="482"/>
      <c r="L3694" s="482"/>
      <c r="M3694" s="483"/>
      <c r="N3694" s="16">
        <v>14000718</v>
      </c>
      <c r="O3694" s="529" t="s">
        <v>453</v>
      </c>
      <c r="P3694" s="530"/>
      <c r="Q3694" s="8">
        <v>27</v>
      </c>
      <c r="R3694" s="8">
        <v>9</v>
      </c>
      <c r="S3694" s="8">
        <v>0.28000000000000003</v>
      </c>
      <c r="T3694" s="9">
        <v>1</v>
      </c>
      <c r="U3694" s="17">
        <f t="shared" si="202"/>
        <v>68.040000000000006</v>
      </c>
      <c r="V3694" s="33"/>
      <c r="W3694" s="191">
        <v>5</v>
      </c>
      <c r="X3694" s="86"/>
      <c r="Y3694" s="33"/>
      <c r="Z3694" s="36"/>
      <c r="AA3694" s="36"/>
      <c r="AD3694" s="33"/>
      <c r="AG3694" s="33"/>
      <c r="AH3694" s="43"/>
      <c r="AI3694" s="43"/>
      <c r="AJ3694" s="43"/>
      <c r="AK3694" s="43"/>
      <c r="AL3694" s="43"/>
      <c r="AM3694" s="43"/>
      <c r="AN3694" s="43"/>
      <c r="AO3694" s="43"/>
      <c r="AP3694" s="43"/>
      <c r="AQ3694" s="43"/>
      <c r="AR3694" s="43"/>
      <c r="AS3694" s="43"/>
      <c r="AT3694" s="43"/>
      <c r="AU3694" s="44"/>
      <c r="AV3694" s="33"/>
      <c r="AW3694" s="33"/>
      <c r="AX3694" s="33"/>
      <c r="AZ3694" s="141"/>
      <c r="BE3694" s="168"/>
      <c r="BF3694" s="168"/>
      <c r="BG3694" s="168"/>
      <c r="BH3694" s="168"/>
      <c r="BI3694" s="168"/>
      <c r="BJ3694" s="168"/>
      <c r="BK3694" s="168"/>
      <c r="BL3694" s="168"/>
      <c r="BM3694" s="168"/>
      <c r="DK3694" s="168"/>
      <c r="DL3694" s="168"/>
      <c r="DM3694" s="168"/>
      <c r="DN3694" s="168"/>
      <c r="DO3694" s="168"/>
      <c r="DP3694" s="168"/>
      <c r="DQ3694" s="168"/>
      <c r="DR3694" s="168"/>
      <c r="DS3694" s="168"/>
      <c r="DT3694" s="168"/>
      <c r="DU3694" s="168"/>
      <c r="DV3694" s="168"/>
      <c r="DW3694" s="168"/>
      <c r="DX3694" s="168"/>
      <c r="DY3694" s="168"/>
      <c r="DZ3694" s="168"/>
      <c r="EA3694" s="168"/>
      <c r="EB3694" s="168"/>
      <c r="EC3694" s="168"/>
      <c r="ED3694" s="168"/>
      <c r="EE3694" s="168"/>
      <c r="EF3694" s="168"/>
      <c r="EG3694" s="168"/>
      <c r="EH3694" s="168"/>
      <c r="EI3694" s="168"/>
      <c r="EJ3694" s="168"/>
      <c r="EK3694" s="168"/>
      <c r="EL3694" s="168"/>
      <c r="EM3694" s="168"/>
      <c r="EN3694" s="168"/>
      <c r="EO3694" s="168"/>
      <c r="EP3694" s="168"/>
      <c r="EQ3694" s="168"/>
      <c r="ER3694" s="168"/>
      <c r="ES3694" s="168"/>
      <c r="ET3694" s="168"/>
      <c r="EU3694" s="168"/>
      <c r="EV3694" s="168"/>
      <c r="EW3694" s="168"/>
      <c r="EX3694" s="168"/>
      <c r="EY3694" s="168"/>
      <c r="EZ3694" s="168"/>
      <c r="FA3694" s="168"/>
      <c r="FB3694" s="168"/>
      <c r="FC3694" s="168"/>
      <c r="FD3694" s="168"/>
    </row>
    <row r="3695" spans="1:160" s="5" customFormat="1" ht="24.9" customHeight="1" x14ac:dyDescent="0.3">
      <c r="A3695" s="263"/>
      <c r="B3695" s="263"/>
      <c r="C3695" s="265"/>
      <c r="D3695" s="481"/>
      <c r="E3695" s="482"/>
      <c r="F3695" s="482"/>
      <c r="G3695" s="482"/>
      <c r="H3695" s="482"/>
      <c r="I3695" s="482"/>
      <c r="J3695" s="482"/>
      <c r="K3695" s="482"/>
      <c r="L3695" s="482"/>
      <c r="M3695" s="483"/>
      <c r="N3695" s="16">
        <v>14001678</v>
      </c>
      <c r="O3695" s="529" t="s">
        <v>453</v>
      </c>
      <c r="P3695" s="530"/>
      <c r="Q3695" s="8">
        <v>28</v>
      </c>
      <c r="R3695" s="8">
        <v>9</v>
      </c>
      <c r="S3695" s="8">
        <v>0.28000000000000003</v>
      </c>
      <c r="T3695" s="9">
        <v>1</v>
      </c>
      <c r="U3695" s="17">
        <f t="shared" si="202"/>
        <v>70.56</v>
      </c>
      <c r="V3695" s="33"/>
      <c r="W3695" s="191">
        <v>6</v>
      </c>
      <c r="X3695" s="86"/>
      <c r="Y3695" s="33"/>
      <c r="Z3695" s="36"/>
      <c r="AA3695" s="36"/>
      <c r="AD3695" s="33"/>
      <c r="AG3695" s="33"/>
      <c r="AH3695" s="43"/>
      <c r="AI3695" s="43"/>
      <c r="AJ3695" s="43"/>
      <c r="AK3695" s="43"/>
      <c r="AL3695" s="43"/>
      <c r="AM3695" s="43"/>
      <c r="AN3695" s="43"/>
      <c r="AO3695" s="43"/>
      <c r="AP3695" s="43"/>
      <c r="AQ3695" s="43"/>
      <c r="AR3695" s="43"/>
      <c r="AS3695" s="43"/>
      <c r="AT3695" s="43"/>
      <c r="AU3695" s="44"/>
      <c r="AV3695" s="33"/>
      <c r="AW3695" s="33"/>
      <c r="AX3695" s="33"/>
      <c r="AZ3695" s="141"/>
      <c r="BE3695" s="168"/>
      <c r="BF3695" s="168"/>
      <c r="BG3695" s="168"/>
      <c r="BH3695" s="168"/>
      <c r="BI3695" s="168"/>
      <c r="BJ3695" s="168"/>
      <c r="BK3695" s="168"/>
      <c r="BL3695" s="168"/>
      <c r="BM3695" s="168"/>
      <c r="DK3695" s="168"/>
      <c r="DL3695" s="168"/>
      <c r="DM3695" s="168"/>
      <c r="DN3695" s="168"/>
      <c r="DO3695" s="168"/>
      <c r="DP3695" s="168"/>
      <c r="DQ3695" s="168"/>
      <c r="DR3695" s="168"/>
      <c r="DS3695" s="168"/>
      <c r="DT3695" s="168"/>
      <c r="DU3695" s="168"/>
      <c r="DV3695" s="168"/>
      <c r="DW3695" s="168"/>
      <c r="DX3695" s="168"/>
      <c r="DY3695" s="168"/>
      <c r="DZ3695" s="168"/>
      <c r="EA3695" s="168"/>
      <c r="EB3695" s="168"/>
      <c r="EC3695" s="168"/>
      <c r="ED3695" s="168"/>
      <c r="EE3695" s="168"/>
      <c r="EF3695" s="168"/>
      <c r="EG3695" s="168"/>
      <c r="EH3695" s="168"/>
      <c r="EI3695" s="168"/>
      <c r="EJ3695" s="168"/>
      <c r="EK3695" s="168"/>
      <c r="EL3695" s="168"/>
      <c r="EM3695" s="168"/>
      <c r="EN3695" s="168"/>
      <c r="EO3695" s="168"/>
      <c r="EP3695" s="168"/>
      <c r="EQ3695" s="168"/>
      <c r="ER3695" s="168"/>
      <c r="ES3695" s="168"/>
      <c r="ET3695" s="168"/>
      <c r="EU3695" s="168"/>
      <c r="EV3695" s="168"/>
      <c r="EW3695" s="168"/>
      <c r="EX3695" s="168"/>
      <c r="EY3695" s="168"/>
      <c r="EZ3695" s="168"/>
      <c r="FA3695" s="168"/>
      <c r="FB3695" s="168"/>
      <c r="FC3695" s="168"/>
      <c r="FD3695" s="168"/>
    </row>
    <row r="3696" spans="1:160" s="5" customFormat="1" ht="24.9" customHeight="1" x14ac:dyDescent="0.3">
      <c r="A3696" s="263"/>
      <c r="B3696" s="263"/>
      <c r="C3696" s="265"/>
      <c r="D3696" s="481"/>
      <c r="E3696" s="482"/>
      <c r="F3696" s="482"/>
      <c r="G3696" s="482"/>
      <c r="H3696" s="482"/>
      <c r="I3696" s="482"/>
      <c r="J3696" s="482"/>
      <c r="K3696" s="482"/>
      <c r="L3696" s="482"/>
      <c r="M3696" s="483"/>
      <c r="N3696" s="16"/>
      <c r="O3696" s="529"/>
      <c r="P3696" s="530"/>
      <c r="Q3696" s="8"/>
      <c r="R3696" s="8"/>
      <c r="S3696" s="8"/>
      <c r="T3696" s="9"/>
      <c r="U3696" s="17"/>
      <c r="V3696" s="33"/>
      <c r="W3696" s="191"/>
      <c r="X3696" s="86"/>
      <c r="Y3696" s="33"/>
      <c r="Z3696" s="36"/>
      <c r="AA3696" s="36"/>
      <c r="AD3696" s="33"/>
      <c r="AG3696" s="33"/>
      <c r="AH3696" s="43"/>
      <c r="AI3696" s="43"/>
      <c r="AJ3696" s="43"/>
      <c r="AK3696" s="43"/>
      <c r="AL3696" s="43"/>
      <c r="AM3696" s="43"/>
      <c r="AN3696" s="43"/>
      <c r="AO3696" s="43"/>
      <c r="AP3696" s="43"/>
      <c r="AQ3696" s="43"/>
      <c r="AR3696" s="43"/>
      <c r="AS3696" s="43"/>
      <c r="AT3696" s="43"/>
      <c r="AU3696" s="44"/>
      <c r="AV3696" s="33"/>
      <c r="AW3696" s="33"/>
      <c r="AX3696" s="33"/>
      <c r="AZ3696" s="141"/>
      <c r="BE3696" s="168"/>
      <c r="BF3696" s="168"/>
      <c r="BG3696" s="168"/>
      <c r="BH3696" s="168"/>
      <c r="BI3696" s="168"/>
      <c r="BJ3696" s="168"/>
      <c r="BK3696" s="168"/>
      <c r="BL3696" s="168"/>
      <c r="BM3696" s="168"/>
      <c r="DK3696" s="168"/>
      <c r="DL3696" s="168"/>
      <c r="DM3696" s="168"/>
      <c r="DN3696" s="168"/>
      <c r="DO3696" s="168"/>
      <c r="DP3696" s="168"/>
      <c r="DQ3696" s="168"/>
      <c r="DR3696" s="168"/>
      <c r="DS3696" s="168"/>
      <c r="DT3696" s="168"/>
      <c r="DU3696" s="168"/>
      <c r="DV3696" s="168"/>
      <c r="DW3696" s="168"/>
      <c r="DX3696" s="168"/>
      <c r="DY3696" s="168"/>
      <c r="DZ3696" s="168"/>
      <c r="EA3696" s="168"/>
      <c r="EB3696" s="168"/>
      <c r="EC3696" s="168"/>
      <c r="ED3696" s="168"/>
      <c r="EE3696" s="168"/>
      <c r="EF3696" s="168"/>
      <c r="EG3696" s="168"/>
      <c r="EH3696" s="168"/>
      <c r="EI3696" s="168"/>
      <c r="EJ3696" s="168"/>
      <c r="EK3696" s="168"/>
      <c r="EL3696" s="168"/>
      <c r="EM3696" s="168"/>
      <c r="EN3696" s="168"/>
      <c r="EO3696" s="168"/>
      <c r="EP3696" s="168"/>
      <c r="EQ3696" s="168"/>
      <c r="ER3696" s="168"/>
      <c r="ES3696" s="168"/>
      <c r="ET3696" s="168"/>
      <c r="EU3696" s="168"/>
      <c r="EV3696" s="168"/>
      <c r="EW3696" s="168"/>
      <c r="EX3696" s="168"/>
      <c r="EY3696" s="168"/>
      <c r="EZ3696" s="168"/>
      <c r="FA3696" s="168"/>
      <c r="FB3696" s="168"/>
      <c r="FC3696" s="168"/>
      <c r="FD3696" s="168"/>
    </row>
    <row r="3697" spans="1:160" s="5" customFormat="1" ht="24.9" customHeight="1" x14ac:dyDescent="0.3">
      <c r="A3697" s="263"/>
      <c r="B3697" s="263"/>
      <c r="C3697" s="265"/>
      <c r="D3697" s="481"/>
      <c r="E3697" s="482"/>
      <c r="F3697" s="482"/>
      <c r="G3697" s="482"/>
      <c r="H3697" s="482"/>
      <c r="I3697" s="482"/>
      <c r="J3697" s="482"/>
      <c r="K3697" s="482"/>
      <c r="L3697" s="482"/>
      <c r="M3697" s="483"/>
      <c r="N3697" s="16"/>
      <c r="O3697" s="529"/>
      <c r="P3697" s="530"/>
      <c r="Q3697" s="8"/>
      <c r="R3697" s="8"/>
      <c r="S3697" s="8"/>
      <c r="T3697" s="9"/>
      <c r="U3697" s="17"/>
      <c r="V3697" s="33"/>
      <c r="W3697" s="191"/>
      <c r="X3697" s="86"/>
      <c r="Y3697" s="33"/>
      <c r="Z3697" s="36"/>
      <c r="AA3697" s="36"/>
      <c r="AD3697" s="33"/>
      <c r="AG3697" s="33"/>
      <c r="AH3697" s="43"/>
      <c r="AI3697" s="43"/>
      <c r="AJ3697" s="43"/>
      <c r="AK3697" s="43"/>
      <c r="AL3697" s="43"/>
      <c r="AM3697" s="43"/>
      <c r="AN3697" s="43"/>
      <c r="AO3697" s="43"/>
      <c r="AP3697" s="43"/>
      <c r="AQ3697" s="43"/>
      <c r="AR3697" s="43"/>
      <c r="AS3697" s="43"/>
      <c r="AT3697" s="43"/>
      <c r="AU3697" s="44"/>
      <c r="AV3697" s="33"/>
      <c r="AW3697" s="33"/>
      <c r="AX3697" s="33"/>
      <c r="AZ3697" s="141"/>
      <c r="BE3697" s="168"/>
      <c r="BF3697" s="168"/>
      <c r="BG3697" s="168"/>
      <c r="BH3697" s="168"/>
      <c r="BI3697" s="168"/>
      <c r="BJ3697" s="168"/>
      <c r="BK3697" s="168"/>
      <c r="BL3697" s="168"/>
      <c r="BM3697" s="168"/>
      <c r="DK3697" s="168"/>
      <c r="DL3697" s="168"/>
      <c r="DM3697" s="168"/>
      <c r="DN3697" s="168"/>
      <c r="DO3697" s="168"/>
      <c r="DP3697" s="168"/>
      <c r="DQ3697" s="168"/>
      <c r="DR3697" s="168"/>
      <c r="DS3697" s="168"/>
      <c r="DT3697" s="168"/>
      <c r="DU3697" s="168"/>
      <c r="DV3697" s="168"/>
      <c r="DW3697" s="168"/>
      <c r="DX3697" s="168"/>
      <c r="DY3697" s="168"/>
      <c r="DZ3697" s="168"/>
      <c r="EA3697" s="168"/>
      <c r="EB3697" s="168"/>
      <c r="EC3697" s="168"/>
      <c r="ED3697" s="168"/>
      <c r="EE3697" s="168"/>
      <c r="EF3697" s="168"/>
      <c r="EG3697" s="168"/>
      <c r="EH3697" s="168"/>
      <c r="EI3697" s="168"/>
      <c r="EJ3697" s="168"/>
      <c r="EK3697" s="168"/>
      <c r="EL3697" s="168"/>
      <c r="EM3697" s="168"/>
      <c r="EN3697" s="168"/>
      <c r="EO3697" s="168"/>
      <c r="EP3697" s="168"/>
      <c r="EQ3697" s="168"/>
      <c r="ER3697" s="168"/>
      <c r="ES3697" s="168"/>
      <c r="ET3697" s="168"/>
      <c r="EU3697" s="168"/>
      <c r="EV3697" s="168"/>
      <c r="EW3697" s="168"/>
      <c r="EX3697" s="168"/>
      <c r="EY3697" s="168"/>
      <c r="EZ3697" s="168"/>
      <c r="FA3697" s="168"/>
      <c r="FB3697" s="168"/>
      <c r="FC3697" s="168"/>
      <c r="FD3697" s="168"/>
    </row>
    <row r="3698" spans="1:160" s="5" customFormat="1" ht="24.9" customHeight="1" x14ac:dyDescent="0.3">
      <c r="A3698" s="263"/>
      <c r="B3698" s="263"/>
      <c r="C3698" s="265"/>
      <c r="D3698" s="481"/>
      <c r="E3698" s="482"/>
      <c r="F3698" s="482"/>
      <c r="G3698" s="482"/>
      <c r="H3698" s="482"/>
      <c r="I3698" s="482"/>
      <c r="J3698" s="482"/>
      <c r="K3698" s="482"/>
      <c r="L3698" s="482"/>
      <c r="M3698" s="483"/>
      <c r="N3698" s="16"/>
      <c r="O3698" s="412"/>
      <c r="P3698" s="413"/>
      <c r="Q3698" s="8"/>
      <c r="R3698" s="8"/>
      <c r="S3698" s="8"/>
      <c r="T3698" s="9"/>
      <c r="U3698" s="17"/>
      <c r="V3698" s="33"/>
      <c r="W3698" s="57"/>
      <c r="X3698" s="86"/>
      <c r="Y3698" s="33"/>
      <c r="Z3698" s="36"/>
      <c r="AA3698" s="36"/>
      <c r="AD3698" s="33"/>
      <c r="AG3698" s="33"/>
      <c r="AH3698" s="43"/>
      <c r="AI3698" s="43"/>
      <c r="AJ3698" s="43"/>
      <c r="AK3698" s="43"/>
      <c r="AL3698" s="43"/>
      <c r="AM3698" s="43"/>
      <c r="AN3698" s="43"/>
      <c r="AO3698" s="43"/>
      <c r="AP3698" s="43"/>
      <c r="AQ3698" s="43"/>
      <c r="AR3698" s="43"/>
      <c r="AS3698" s="43"/>
      <c r="AT3698" s="43"/>
      <c r="AU3698" s="44"/>
      <c r="AV3698" s="33"/>
      <c r="AW3698" s="33"/>
      <c r="AX3698" s="33"/>
      <c r="AZ3698" s="141"/>
      <c r="BE3698" s="168"/>
      <c r="BF3698" s="168"/>
      <c r="BG3698" s="168"/>
      <c r="BH3698" s="168"/>
      <c r="BI3698" s="168"/>
      <c r="BJ3698" s="168"/>
      <c r="BK3698" s="168"/>
      <c r="BL3698" s="168"/>
      <c r="BM3698" s="168"/>
      <c r="DK3698" s="168"/>
      <c r="DL3698" s="168"/>
      <c r="DM3698" s="168"/>
      <c r="DN3698" s="168"/>
      <c r="DO3698" s="168"/>
      <c r="DP3698" s="168"/>
      <c r="DQ3698" s="168"/>
      <c r="DR3698" s="168"/>
      <c r="DS3698" s="168"/>
      <c r="DT3698" s="168"/>
      <c r="DU3698" s="168"/>
      <c r="DV3698" s="168"/>
      <c r="DW3698" s="168"/>
      <c r="DX3698" s="168"/>
      <c r="DY3698" s="168"/>
      <c r="DZ3698" s="168"/>
      <c r="EA3698" s="168"/>
      <c r="EB3698" s="168"/>
      <c r="EC3698" s="168"/>
      <c r="ED3698" s="168"/>
      <c r="EE3698" s="168"/>
      <c r="EF3698" s="168"/>
      <c r="EG3698" s="168"/>
      <c r="EH3698" s="168"/>
      <c r="EI3698" s="168"/>
      <c r="EJ3698" s="168"/>
      <c r="EK3698" s="168"/>
      <c r="EL3698" s="168"/>
      <c r="EM3698" s="168"/>
      <c r="EN3698" s="168"/>
      <c r="EO3698" s="168"/>
      <c r="EP3698" s="168"/>
      <c r="EQ3698" s="168"/>
      <c r="ER3698" s="168"/>
      <c r="ES3698" s="168"/>
      <c r="ET3698" s="168"/>
      <c r="EU3698" s="168"/>
      <c r="EV3698" s="168"/>
      <c r="EW3698" s="168"/>
      <c r="EX3698" s="168"/>
      <c r="EY3698" s="168"/>
      <c r="EZ3698" s="168"/>
      <c r="FA3698" s="168"/>
      <c r="FB3698" s="168"/>
      <c r="FC3698" s="168"/>
      <c r="FD3698" s="168"/>
    </row>
    <row r="3699" spans="1:160" s="5" customFormat="1" ht="24.9" customHeight="1" x14ac:dyDescent="0.3">
      <c r="A3699" s="263"/>
      <c r="B3699" s="263"/>
      <c r="C3699" s="265"/>
      <c r="D3699" s="481"/>
      <c r="E3699" s="482"/>
      <c r="F3699" s="482"/>
      <c r="G3699" s="482"/>
      <c r="H3699" s="482"/>
      <c r="I3699" s="482"/>
      <c r="J3699" s="482"/>
      <c r="K3699" s="482"/>
      <c r="L3699" s="482"/>
      <c r="M3699" s="483"/>
      <c r="N3699" s="16"/>
      <c r="O3699" s="412"/>
      <c r="P3699" s="413"/>
      <c r="Q3699" s="8"/>
      <c r="R3699" s="8"/>
      <c r="S3699" s="8"/>
      <c r="T3699" s="9"/>
      <c r="U3699" s="17"/>
      <c r="V3699" s="33"/>
      <c r="W3699" s="57"/>
      <c r="X3699" s="86"/>
      <c r="Y3699" s="33"/>
      <c r="Z3699" s="36"/>
      <c r="AA3699" s="36"/>
      <c r="AD3699" s="33"/>
      <c r="AG3699" s="33"/>
      <c r="AH3699" s="43"/>
      <c r="AI3699" s="43"/>
      <c r="AJ3699" s="43"/>
      <c r="AK3699" s="43"/>
      <c r="AL3699" s="43"/>
      <c r="AM3699" s="43"/>
      <c r="AN3699" s="43"/>
      <c r="AO3699" s="43"/>
      <c r="AP3699" s="43"/>
      <c r="AQ3699" s="43"/>
      <c r="AR3699" s="43"/>
      <c r="AS3699" s="43"/>
      <c r="AT3699" s="43"/>
      <c r="AU3699" s="44"/>
      <c r="AV3699" s="33"/>
      <c r="AW3699" s="33"/>
      <c r="AX3699" s="33"/>
      <c r="AZ3699" s="141"/>
      <c r="BE3699" s="168"/>
      <c r="BF3699" s="168"/>
      <c r="BG3699" s="168"/>
      <c r="BH3699" s="168"/>
      <c r="BI3699" s="168"/>
      <c r="BJ3699" s="168"/>
      <c r="BK3699" s="168"/>
      <c r="BL3699" s="168"/>
      <c r="BM3699" s="168"/>
      <c r="DK3699" s="168"/>
      <c r="DL3699" s="168"/>
      <c r="DM3699" s="168"/>
      <c r="DN3699" s="168"/>
      <c r="DO3699" s="168"/>
      <c r="DP3699" s="168"/>
      <c r="DQ3699" s="168"/>
      <c r="DR3699" s="168"/>
      <c r="DS3699" s="168"/>
      <c r="DT3699" s="168"/>
      <c r="DU3699" s="168"/>
      <c r="DV3699" s="168"/>
      <c r="DW3699" s="168"/>
      <c r="DX3699" s="168"/>
      <c r="DY3699" s="168"/>
      <c r="DZ3699" s="168"/>
      <c r="EA3699" s="168"/>
      <c r="EB3699" s="168"/>
      <c r="EC3699" s="168"/>
      <c r="ED3699" s="168"/>
      <c r="EE3699" s="168"/>
      <c r="EF3699" s="168"/>
      <c r="EG3699" s="168"/>
      <c r="EH3699" s="168"/>
      <c r="EI3699" s="168"/>
      <c r="EJ3699" s="168"/>
      <c r="EK3699" s="168"/>
      <c r="EL3699" s="168"/>
      <c r="EM3699" s="168"/>
      <c r="EN3699" s="168"/>
      <c r="EO3699" s="168"/>
      <c r="EP3699" s="168"/>
      <c r="EQ3699" s="168"/>
      <c r="ER3699" s="168"/>
      <c r="ES3699" s="168"/>
      <c r="ET3699" s="168"/>
      <c r="EU3699" s="168"/>
      <c r="EV3699" s="168"/>
      <c r="EW3699" s="168"/>
      <c r="EX3699" s="168"/>
      <c r="EY3699" s="168"/>
      <c r="EZ3699" s="168"/>
      <c r="FA3699" s="168"/>
      <c r="FB3699" s="168"/>
      <c r="FC3699" s="168"/>
      <c r="FD3699" s="168"/>
    </row>
    <row r="3700" spans="1:160" s="5" customFormat="1" ht="24.9" customHeight="1" x14ac:dyDescent="0.3">
      <c r="A3700" s="263"/>
      <c r="B3700" s="263"/>
      <c r="C3700" s="265"/>
      <c r="D3700" s="481"/>
      <c r="E3700" s="482"/>
      <c r="F3700" s="482"/>
      <c r="G3700" s="482"/>
      <c r="H3700" s="482"/>
      <c r="I3700" s="482"/>
      <c r="J3700" s="482"/>
      <c r="K3700" s="482"/>
      <c r="L3700" s="482"/>
      <c r="M3700" s="483"/>
      <c r="N3700" s="16"/>
      <c r="O3700" s="412"/>
      <c r="P3700" s="413"/>
      <c r="Q3700" s="8"/>
      <c r="R3700" s="8"/>
      <c r="S3700" s="8"/>
      <c r="T3700" s="9"/>
      <c r="U3700" s="17"/>
      <c r="V3700" s="33"/>
      <c r="W3700" s="57"/>
      <c r="X3700" s="86"/>
      <c r="Y3700" s="33"/>
      <c r="Z3700" s="36"/>
      <c r="AA3700" s="36"/>
      <c r="AD3700" s="33"/>
      <c r="AG3700" s="33"/>
      <c r="AH3700" s="43"/>
      <c r="AI3700" s="43"/>
      <c r="AJ3700" s="43"/>
      <c r="AK3700" s="43"/>
      <c r="AL3700" s="43"/>
      <c r="AM3700" s="43"/>
      <c r="AN3700" s="43"/>
      <c r="AO3700" s="43"/>
      <c r="AP3700" s="43"/>
      <c r="AQ3700" s="43"/>
      <c r="AR3700" s="43"/>
      <c r="AS3700" s="43"/>
      <c r="AT3700" s="43"/>
      <c r="AU3700" s="44"/>
      <c r="AV3700" s="33"/>
      <c r="AW3700" s="33"/>
      <c r="AX3700" s="33"/>
      <c r="AZ3700" s="141"/>
      <c r="BE3700" s="168"/>
      <c r="BF3700" s="168"/>
      <c r="BG3700" s="168"/>
      <c r="BH3700" s="168"/>
      <c r="BI3700" s="168"/>
      <c r="BJ3700" s="168"/>
      <c r="BK3700" s="168"/>
      <c r="BL3700" s="168"/>
      <c r="BM3700" s="168"/>
      <c r="DK3700" s="168"/>
      <c r="DL3700" s="168"/>
      <c r="DM3700" s="168"/>
      <c r="DN3700" s="168"/>
      <c r="DO3700" s="168"/>
      <c r="DP3700" s="168"/>
      <c r="DQ3700" s="168"/>
      <c r="DR3700" s="168"/>
      <c r="DS3700" s="168"/>
      <c r="DT3700" s="168"/>
      <c r="DU3700" s="168"/>
      <c r="DV3700" s="168"/>
      <c r="DW3700" s="168"/>
      <c r="DX3700" s="168"/>
      <c r="DY3700" s="168"/>
      <c r="DZ3700" s="168"/>
      <c r="EA3700" s="168"/>
      <c r="EB3700" s="168"/>
      <c r="EC3700" s="168"/>
      <c r="ED3700" s="168"/>
      <c r="EE3700" s="168"/>
      <c r="EF3700" s="168"/>
      <c r="EG3700" s="168"/>
      <c r="EH3700" s="168"/>
      <c r="EI3700" s="168"/>
      <c r="EJ3700" s="168"/>
      <c r="EK3700" s="168"/>
      <c r="EL3700" s="168"/>
      <c r="EM3700" s="168"/>
      <c r="EN3700" s="168"/>
      <c r="EO3700" s="168"/>
      <c r="EP3700" s="168"/>
      <c r="EQ3700" s="168"/>
      <c r="ER3700" s="168"/>
      <c r="ES3700" s="168"/>
      <c r="ET3700" s="168"/>
      <c r="EU3700" s="168"/>
      <c r="EV3700" s="168"/>
      <c r="EW3700" s="168"/>
      <c r="EX3700" s="168"/>
      <c r="EY3700" s="168"/>
      <c r="EZ3700" s="168"/>
      <c r="FA3700" s="168"/>
      <c r="FB3700" s="168"/>
      <c r="FC3700" s="168"/>
      <c r="FD3700" s="168"/>
    </row>
    <row r="3701" spans="1:160" s="5" customFormat="1" ht="24.9" customHeight="1" x14ac:dyDescent="0.3">
      <c r="A3701" s="263"/>
      <c r="B3701" s="263"/>
      <c r="C3701" s="265"/>
      <c r="D3701" s="481"/>
      <c r="E3701" s="482"/>
      <c r="F3701" s="482"/>
      <c r="G3701" s="482"/>
      <c r="H3701" s="482"/>
      <c r="I3701" s="482"/>
      <c r="J3701" s="482"/>
      <c r="K3701" s="482"/>
      <c r="L3701" s="482"/>
      <c r="M3701" s="483"/>
      <c r="N3701" s="16"/>
      <c r="O3701" s="412"/>
      <c r="P3701" s="413"/>
      <c r="Q3701" s="8"/>
      <c r="R3701" s="8"/>
      <c r="S3701" s="8"/>
      <c r="T3701" s="9"/>
      <c r="U3701" s="17"/>
      <c r="V3701" s="33"/>
      <c r="W3701" s="57"/>
      <c r="X3701" s="86"/>
      <c r="Y3701" s="33"/>
      <c r="Z3701" s="36"/>
      <c r="AA3701" s="36"/>
      <c r="AD3701" s="33"/>
      <c r="AG3701" s="33"/>
      <c r="AH3701" s="43"/>
      <c r="AI3701" s="43"/>
      <c r="AJ3701" s="43"/>
      <c r="AK3701" s="43"/>
      <c r="AL3701" s="43"/>
      <c r="AM3701" s="43"/>
      <c r="AN3701" s="43"/>
      <c r="AO3701" s="43"/>
      <c r="AP3701" s="43"/>
      <c r="AQ3701" s="43"/>
      <c r="AR3701" s="43"/>
      <c r="AS3701" s="43"/>
      <c r="AT3701" s="43"/>
      <c r="AU3701" s="44"/>
      <c r="AV3701" s="33"/>
      <c r="AW3701" s="33"/>
      <c r="AX3701" s="33"/>
      <c r="AZ3701" s="141"/>
      <c r="BE3701" s="168"/>
      <c r="BF3701" s="168"/>
      <c r="BG3701" s="168"/>
      <c r="BH3701" s="168"/>
      <c r="BI3701" s="168"/>
      <c r="BJ3701" s="168"/>
      <c r="BK3701" s="168"/>
      <c r="BL3701" s="168"/>
      <c r="BM3701" s="168"/>
      <c r="DK3701" s="168"/>
      <c r="DL3701" s="168"/>
      <c r="DM3701" s="168"/>
      <c r="DN3701" s="168"/>
      <c r="DO3701" s="168"/>
      <c r="DP3701" s="168"/>
      <c r="DQ3701" s="168"/>
      <c r="DR3701" s="168"/>
      <c r="DS3701" s="168"/>
      <c r="DT3701" s="168"/>
      <c r="DU3701" s="168"/>
      <c r="DV3701" s="168"/>
      <c r="DW3701" s="168"/>
      <c r="DX3701" s="168"/>
      <c r="DY3701" s="168"/>
      <c r="DZ3701" s="168"/>
      <c r="EA3701" s="168"/>
      <c r="EB3701" s="168"/>
      <c r="EC3701" s="168"/>
      <c r="ED3701" s="168"/>
      <c r="EE3701" s="168"/>
      <c r="EF3701" s="168"/>
      <c r="EG3701" s="168"/>
      <c r="EH3701" s="168"/>
      <c r="EI3701" s="168"/>
      <c r="EJ3701" s="168"/>
      <c r="EK3701" s="168"/>
      <c r="EL3701" s="168"/>
      <c r="EM3701" s="168"/>
      <c r="EN3701" s="168"/>
      <c r="EO3701" s="168"/>
      <c r="EP3701" s="168"/>
      <c r="EQ3701" s="168"/>
      <c r="ER3701" s="168"/>
      <c r="ES3701" s="168"/>
      <c r="ET3701" s="168"/>
      <c r="EU3701" s="168"/>
      <c r="EV3701" s="168"/>
      <c r="EW3701" s="168"/>
      <c r="EX3701" s="168"/>
      <c r="EY3701" s="168"/>
      <c r="EZ3701" s="168"/>
      <c r="FA3701" s="168"/>
      <c r="FB3701" s="168"/>
      <c r="FC3701" s="168"/>
      <c r="FD3701" s="168"/>
    </row>
    <row r="3702" spans="1:160" s="5" customFormat="1" ht="24.9" customHeight="1" x14ac:dyDescent="0.3">
      <c r="A3702" s="263"/>
      <c r="B3702" s="263"/>
      <c r="C3702" s="265"/>
      <c r="D3702" s="481"/>
      <c r="E3702" s="482"/>
      <c r="F3702" s="482"/>
      <c r="G3702" s="482"/>
      <c r="H3702" s="482"/>
      <c r="I3702" s="482"/>
      <c r="J3702" s="482"/>
      <c r="K3702" s="482"/>
      <c r="L3702" s="482"/>
      <c r="M3702" s="483"/>
      <c r="N3702" s="16"/>
      <c r="O3702" s="412"/>
      <c r="P3702" s="413"/>
      <c r="Q3702" s="8"/>
      <c r="R3702" s="8"/>
      <c r="S3702" s="8"/>
      <c r="T3702" s="9"/>
      <c r="U3702" s="17"/>
      <c r="V3702" s="33"/>
      <c r="W3702" s="57"/>
      <c r="X3702" s="86"/>
      <c r="Y3702" s="33"/>
      <c r="Z3702" s="36"/>
      <c r="AA3702" s="36"/>
      <c r="AD3702" s="33"/>
      <c r="AG3702" s="33"/>
      <c r="AH3702" s="43"/>
      <c r="AI3702" s="43"/>
      <c r="AJ3702" s="43"/>
      <c r="AK3702" s="43"/>
      <c r="AL3702" s="43"/>
      <c r="AM3702" s="43"/>
      <c r="AN3702" s="43"/>
      <c r="AO3702" s="43"/>
      <c r="AP3702" s="43"/>
      <c r="AQ3702" s="43"/>
      <c r="AR3702" s="43"/>
      <c r="AS3702" s="43"/>
      <c r="AT3702" s="43"/>
      <c r="AU3702" s="44"/>
      <c r="AV3702" s="33"/>
      <c r="AW3702" s="33"/>
      <c r="AX3702" s="33"/>
      <c r="AZ3702" s="141"/>
      <c r="BE3702" s="168"/>
      <c r="BF3702" s="168"/>
      <c r="BG3702" s="168"/>
      <c r="BH3702" s="168"/>
      <c r="BI3702" s="168"/>
      <c r="BJ3702" s="168"/>
      <c r="BK3702" s="168"/>
      <c r="BL3702" s="168"/>
      <c r="BM3702" s="168"/>
      <c r="DK3702" s="168"/>
      <c r="DL3702" s="168"/>
      <c r="DM3702" s="168"/>
      <c r="DN3702" s="168"/>
      <c r="DO3702" s="168"/>
      <c r="DP3702" s="168"/>
      <c r="DQ3702" s="168"/>
      <c r="DR3702" s="168"/>
      <c r="DS3702" s="168"/>
      <c r="DT3702" s="168"/>
      <c r="DU3702" s="168"/>
      <c r="DV3702" s="168"/>
      <c r="DW3702" s="168"/>
      <c r="DX3702" s="168"/>
      <c r="DY3702" s="168"/>
      <c r="DZ3702" s="168"/>
      <c r="EA3702" s="168"/>
      <c r="EB3702" s="168"/>
      <c r="EC3702" s="168"/>
      <c r="ED3702" s="168"/>
      <c r="EE3702" s="168"/>
      <c r="EF3702" s="168"/>
      <c r="EG3702" s="168"/>
      <c r="EH3702" s="168"/>
      <c r="EI3702" s="168"/>
      <c r="EJ3702" s="168"/>
      <c r="EK3702" s="168"/>
      <c r="EL3702" s="168"/>
      <c r="EM3702" s="168"/>
      <c r="EN3702" s="168"/>
      <c r="EO3702" s="168"/>
      <c r="EP3702" s="168"/>
      <c r="EQ3702" s="168"/>
      <c r="ER3702" s="168"/>
      <c r="ES3702" s="168"/>
      <c r="ET3702" s="168"/>
      <c r="EU3702" s="168"/>
      <c r="EV3702" s="168"/>
      <c r="EW3702" s="168"/>
      <c r="EX3702" s="168"/>
      <c r="EY3702" s="168"/>
      <c r="EZ3702" s="168"/>
      <c r="FA3702" s="168"/>
      <c r="FB3702" s="168"/>
      <c r="FC3702" s="168"/>
      <c r="FD3702" s="168"/>
    </row>
    <row r="3703" spans="1:160" s="5" customFormat="1" ht="24.9" customHeight="1" x14ac:dyDescent="0.3">
      <c r="A3703" s="263"/>
      <c r="B3703" s="263"/>
      <c r="C3703" s="265"/>
      <c r="D3703" s="481"/>
      <c r="E3703" s="482"/>
      <c r="F3703" s="482"/>
      <c r="G3703" s="482"/>
      <c r="H3703" s="482"/>
      <c r="I3703" s="482"/>
      <c r="J3703" s="482"/>
      <c r="K3703" s="482"/>
      <c r="L3703" s="482"/>
      <c r="M3703" s="483"/>
      <c r="N3703" s="16"/>
      <c r="O3703" s="412"/>
      <c r="P3703" s="413"/>
      <c r="Q3703" s="8"/>
      <c r="R3703" s="8"/>
      <c r="S3703" s="8"/>
      <c r="T3703" s="9"/>
      <c r="U3703" s="17"/>
      <c r="V3703" s="33"/>
      <c r="W3703" s="57"/>
      <c r="X3703" s="86"/>
      <c r="Y3703" s="33"/>
      <c r="Z3703" s="36"/>
      <c r="AA3703" s="36"/>
      <c r="AD3703" s="33"/>
      <c r="AG3703" s="33"/>
      <c r="AH3703" s="43"/>
      <c r="AI3703" s="43"/>
      <c r="AJ3703" s="43"/>
      <c r="AK3703" s="43"/>
      <c r="AL3703" s="43"/>
      <c r="AM3703" s="43"/>
      <c r="AN3703" s="43"/>
      <c r="AO3703" s="43"/>
      <c r="AP3703" s="43"/>
      <c r="AQ3703" s="43"/>
      <c r="AR3703" s="43"/>
      <c r="AS3703" s="43"/>
      <c r="AT3703" s="43"/>
      <c r="AU3703" s="44"/>
      <c r="AV3703" s="33"/>
      <c r="AW3703" s="33"/>
      <c r="AX3703" s="33"/>
      <c r="AZ3703" s="141"/>
      <c r="BE3703" s="168"/>
      <c r="BF3703" s="168"/>
      <c r="BG3703" s="168"/>
      <c r="BH3703" s="168"/>
      <c r="BI3703" s="168"/>
      <c r="BJ3703" s="168"/>
      <c r="BK3703" s="168"/>
      <c r="BL3703" s="168"/>
      <c r="BM3703" s="168"/>
      <c r="DK3703" s="168"/>
      <c r="DL3703" s="168"/>
      <c r="DM3703" s="168"/>
      <c r="DN3703" s="168"/>
      <c r="DO3703" s="168"/>
      <c r="DP3703" s="168"/>
      <c r="DQ3703" s="168"/>
      <c r="DR3703" s="168"/>
      <c r="DS3703" s="168"/>
      <c r="DT3703" s="168"/>
      <c r="DU3703" s="168"/>
      <c r="DV3703" s="168"/>
      <c r="DW3703" s="168"/>
      <c r="DX3703" s="168"/>
      <c r="DY3703" s="168"/>
      <c r="DZ3703" s="168"/>
      <c r="EA3703" s="168"/>
      <c r="EB3703" s="168"/>
      <c r="EC3703" s="168"/>
      <c r="ED3703" s="168"/>
      <c r="EE3703" s="168"/>
      <c r="EF3703" s="168"/>
      <c r="EG3703" s="168"/>
      <c r="EH3703" s="168"/>
      <c r="EI3703" s="168"/>
      <c r="EJ3703" s="168"/>
      <c r="EK3703" s="168"/>
      <c r="EL3703" s="168"/>
      <c r="EM3703" s="168"/>
      <c r="EN3703" s="168"/>
      <c r="EO3703" s="168"/>
      <c r="EP3703" s="168"/>
      <c r="EQ3703" s="168"/>
      <c r="ER3703" s="168"/>
      <c r="ES3703" s="168"/>
      <c r="ET3703" s="168"/>
      <c r="EU3703" s="168"/>
      <c r="EV3703" s="168"/>
      <c r="EW3703" s="168"/>
      <c r="EX3703" s="168"/>
      <c r="EY3703" s="168"/>
      <c r="EZ3703" s="168"/>
      <c r="FA3703" s="168"/>
      <c r="FB3703" s="168"/>
      <c r="FC3703" s="168"/>
      <c r="FD3703" s="168"/>
    </row>
    <row r="3704" spans="1:160" s="5" customFormat="1" ht="24.9" customHeight="1" x14ac:dyDescent="0.3">
      <c r="A3704" s="263"/>
      <c r="B3704" s="263"/>
      <c r="C3704" s="265"/>
      <c r="D3704" s="481"/>
      <c r="E3704" s="482"/>
      <c r="F3704" s="482"/>
      <c r="G3704" s="482"/>
      <c r="H3704" s="482"/>
      <c r="I3704" s="482"/>
      <c r="J3704" s="482"/>
      <c r="K3704" s="482"/>
      <c r="L3704" s="482"/>
      <c r="M3704" s="483"/>
      <c r="N3704" s="16"/>
      <c r="O3704" s="412"/>
      <c r="P3704" s="413"/>
      <c r="Q3704" s="8"/>
      <c r="R3704" s="8"/>
      <c r="S3704" s="8"/>
      <c r="T3704" s="9"/>
      <c r="U3704" s="17"/>
      <c r="V3704" s="33"/>
      <c r="W3704" s="57"/>
      <c r="X3704" s="86"/>
      <c r="Y3704" s="33"/>
      <c r="Z3704" s="36"/>
      <c r="AA3704" s="36"/>
      <c r="AD3704" s="33"/>
      <c r="AG3704" s="33"/>
      <c r="AH3704" s="43"/>
      <c r="AI3704" s="43"/>
      <c r="AJ3704" s="43"/>
      <c r="AK3704" s="43"/>
      <c r="AL3704" s="43"/>
      <c r="AM3704" s="43"/>
      <c r="AN3704" s="43"/>
      <c r="AO3704" s="43"/>
      <c r="AP3704" s="43"/>
      <c r="AQ3704" s="43"/>
      <c r="AR3704" s="43"/>
      <c r="AS3704" s="43"/>
      <c r="AT3704" s="43"/>
      <c r="AU3704" s="44"/>
      <c r="AV3704" s="33"/>
      <c r="AW3704" s="33"/>
      <c r="AX3704" s="33"/>
      <c r="AZ3704" s="141"/>
      <c r="BE3704" s="168"/>
      <c r="BF3704" s="168"/>
      <c r="BG3704" s="168"/>
      <c r="BH3704" s="168"/>
      <c r="BI3704" s="168"/>
      <c r="BJ3704" s="168"/>
      <c r="BK3704" s="168"/>
      <c r="BL3704" s="168"/>
      <c r="BM3704" s="168"/>
      <c r="DK3704" s="168"/>
      <c r="DL3704" s="168"/>
      <c r="DM3704" s="168"/>
      <c r="DN3704" s="168"/>
      <c r="DO3704" s="168"/>
      <c r="DP3704" s="168"/>
      <c r="DQ3704" s="168"/>
      <c r="DR3704" s="168"/>
      <c r="DS3704" s="168"/>
      <c r="DT3704" s="168"/>
      <c r="DU3704" s="168"/>
      <c r="DV3704" s="168"/>
      <c r="DW3704" s="168"/>
      <c r="DX3704" s="168"/>
      <c r="DY3704" s="168"/>
      <c r="DZ3704" s="168"/>
      <c r="EA3704" s="168"/>
      <c r="EB3704" s="168"/>
      <c r="EC3704" s="168"/>
      <c r="ED3704" s="168"/>
      <c r="EE3704" s="168"/>
      <c r="EF3704" s="168"/>
      <c r="EG3704" s="168"/>
      <c r="EH3704" s="168"/>
      <c r="EI3704" s="168"/>
      <c r="EJ3704" s="168"/>
      <c r="EK3704" s="168"/>
      <c r="EL3704" s="168"/>
      <c r="EM3704" s="168"/>
      <c r="EN3704" s="168"/>
      <c r="EO3704" s="168"/>
      <c r="EP3704" s="168"/>
      <c r="EQ3704" s="168"/>
      <c r="ER3704" s="168"/>
      <c r="ES3704" s="168"/>
      <c r="ET3704" s="168"/>
      <c r="EU3704" s="168"/>
      <c r="EV3704" s="168"/>
      <c r="EW3704" s="168"/>
      <c r="EX3704" s="168"/>
      <c r="EY3704" s="168"/>
      <c r="EZ3704" s="168"/>
      <c r="FA3704" s="168"/>
      <c r="FB3704" s="168"/>
      <c r="FC3704" s="168"/>
      <c r="FD3704" s="168"/>
    </row>
    <row r="3705" spans="1:160" s="5" customFormat="1" ht="24.9" customHeight="1" x14ac:dyDescent="0.3">
      <c r="A3705" s="263"/>
      <c r="B3705" s="263"/>
      <c r="C3705" s="265"/>
      <c r="D3705" s="481"/>
      <c r="E3705" s="482"/>
      <c r="F3705" s="482"/>
      <c r="G3705" s="482"/>
      <c r="H3705" s="482"/>
      <c r="I3705" s="482"/>
      <c r="J3705" s="482"/>
      <c r="K3705" s="482"/>
      <c r="L3705" s="482"/>
      <c r="M3705" s="483"/>
      <c r="N3705" s="16"/>
      <c r="O3705" s="412"/>
      <c r="P3705" s="413"/>
      <c r="Q3705" s="8"/>
      <c r="R3705" s="8"/>
      <c r="S3705" s="8"/>
      <c r="T3705" s="9"/>
      <c r="U3705" s="17"/>
      <c r="V3705" s="33"/>
      <c r="W3705" s="57"/>
      <c r="X3705" s="86"/>
      <c r="Y3705" s="33"/>
      <c r="Z3705" s="36"/>
      <c r="AA3705" s="36"/>
      <c r="AD3705" s="33"/>
      <c r="AG3705" s="33"/>
      <c r="AH3705" s="43"/>
      <c r="AI3705" s="43"/>
      <c r="AJ3705" s="43"/>
      <c r="AK3705" s="43"/>
      <c r="AL3705" s="43"/>
      <c r="AM3705" s="43"/>
      <c r="AN3705" s="43"/>
      <c r="AO3705" s="43"/>
      <c r="AP3705" s="43"/>
      <c r="AQ3705" s="43"/>
      <c r="AR3705" s="43"/>
      <c r="AS3705" s="43"/>
      <c r="AT3705" s="43"/>
      <c r="AU3705" s="44"/>
      <c r="AV3705" s="33"/>
      <c r="AW3705" s="33"/>
      <c r="AX3705" s="33"/>
      <c r="AZ3705" s="141"/>
      <c r="BE3705" s="168"/>
      <c r="BF3705" s="168"/>
      <c r="BG3705" s="168"/>
      <c r="BH3705" s="168"/>
      <c r="BI3705" s="168"/>
      <c r="BJ3705" s="168"/>
      <c r="BK3705" s="168"/>
      <c r="BL3705" s="168"/>
      <c r="BM3705" s="168"/>
      <c r="DK3705" s="168"/>
      <c r="DL3705" s="168"/>
      <c r="DM3705" s="168"/>
      <c r="DN3705" s="168"/>
      <c r="DO3705" s="168"/>
      <c r="DP3705" s="168"/>
      <c r="DQ3705" s="168"/>
      <c r="DR3705" s="168"/>
      <c r="DS3705" s="168"/>
      <c r="DT3705" s="168"/>
      <c r="DU3705" s="168"/>
      <c r="DV3705" s="168"/>
      <c r="DW3705" s="168"/>
      <c r="DX3705" s="168"/>
      <c r="DY3705" s="168"/>
      <c r="DZ3705" s="168"/>
      <c r="EA3705" s="168"/>
      <c r="EB3705" s="168"/>
      <c r="EC3705" s="168"/>
      <c r="ED3705" s="168"/>
      <c r="EE3705" s="168"/>
      <c r="EF3705" s="168"/>
      <c r="EG3705" s="168"/>
      <c r="EH3705" s="168"/>
      <c r="EI3705" s="168"/>
      <c r="EJ3705" s="168"/>
      <c r="EK3705" s="168"/>
      <c r="EL3705" s="168"/>
      <c r="EM3705" s="168"/>
      <c r="EN3705" s="168"/>
      <c r="EO3705" s="168"/>
      <c r="EP3705" s="168"/>
      <c r="EQ3705" s="168"/>
      <c r="ER3705" s="168"/>
      <c r="ES3705" s="168"/>
      <c r="ET3705" s="168"/>
      <c r="EU3705" s="168"/>
      <c r="EV3705" s="168"/>
      <c r="EW3705" s="168"/>
      <c r="EX3705" s="168"/>
      <c r="EY3705" s="168"/>
      <c r="EZ3705" s="168"/>
      <c r="FA3705" s="168"/>
      <c r="FB3705" s="168"/>
      <c r="FC3705" s="168"/>
      <c r="FD3705" s="168"/>
    </row>
    <row r="3706" spans="1:160" s="5" customFormat="1" ht="24.9" customHeight="1" x14ac:dyDescent="0.3">
      <c r="A3706" s="263"/>
      <c r="B3706" s="263"/>
      <c r="C3706" s="265"/>
      <c r="D3706" s="481"/>
      <c r="E3706" s="482"/>
      <c r="F3706" s="482"/>
      <c r="G3706" s="482"/>
      <c r="H3706" s="482"/>
      <c r="I3706" s="482"/>
      <c r="J3706" s="482"/>
      <c r="K3706" s="482"/>
      <c r="L3706" s="482"/>
      <c r="M3706" s="483"/>
      <c r="N3706" s="16"/>
      <c r="O3706" s="412"/>
      <c r="P3706" s="413"/>
      <c r="Q3706" s="8"/>
      <c r="R3706" s="8"/>
      <c r="S3706" s="8"/>
      <c r="T3706" s="9"/>
      <c r="U3706" s="17"/>
      <c r="V3706" s="33"/>
      <c r="W3706" s="57"/>
      <c r="X3706" s="86"/>
      <c r="Y3706" s="33"/>
      <c r="Z3706" s="36"/>
      <c r="AA3706" s="36"/>
      <c r="AD3706" s="33"/>
      <c r="AG3706" s="33"/>
      <c r="AH3706" s="43"/>
      <c r="AI3706" s="43"/>
      <c r="AJ3706" s="43"/>
      <c r="AK3706" s="43"/>
      <c r="AL3706" s="43"/>
      <c r="AM3706" s="43"/>
      <c r="AN3706" s="43"/>
      <c r="AO3706" s="43"/>
      <c r="AP3706" s="43"/>
      <c r="AQ3706" s="43"/>
      <c r="AR3706" s="43"/>
      <c r="AS3706" s="43"/>
      <c r="AT3706" s="43"/>
      <c r="AU3706" s="44"/>
      <c r="AV3706" s="33"/>
      <c r="AW3706" s="33"/>
      <c r="AX3706" s="33"/>
      <c r="AZ3706" s="141"/>
      <c r="BE3706" s="168"/>
      <c r="BF3706" s="168"/>
      <c r="BG3706" s="168"/>
      <c r="BH3706" s="168"/>
      <c r="BI3706" s="168"/>
      <c r="BJ3706" s="168"/>
      <c r="BK3706" s="168"/>
      <c r="BL3706" s="168"/>
      <c r="BM3706" s="168"/>
      <c r="DK3706" s="168"/>
      <c r="DL3706" s="168"/>
      <c r="DM3706" s="168"/>
      <c r="DN3706" s="168"/>
      <c r="DO3706" s="168"/>
      <c r="DP3706" s="168"/>
      <c r="DQ3706" s="168"/>
      <c r="DR3706" s="168"/>
      <c r="DS3706" s="168"/>
      <c r="DT3706" s="168"/>
      <c r="DU3706" s="168"/>
      <c r="DV3706" s="168"/>
      <c r="DW3706" s="168"/>
      <c r="DX3706" s="168"/>
      <c r="DY3706" s="168"/>
      <c r="DZ3706" s="168"/>
      <c r="EA3706" s="168"/>
      <c r="EB3706" s="168"/>
      <c r="EC3706" s="168"/>
      <c r="ED3706" s="168"/>
      <c r="EE3706" s="168"/>
      <c r="EF3706" s="168"/>
      <c r="EG3706" s="168"/>
      <c r="EH3706" s="168"/>
      <c r="EI3706" s="168"/>
      <c r="EJ3706" s="168"/>
      <c r="EK3706" s="168"/>
      <c r="EL3706" s="168"/>
      <c r="EM3706" s="168"/>
      <c r="EN3706" s="168"/>
      <c r="EO3706" s="168"/>
      <c r="EP3706" s="168"/>
      <c r="EQ3706" s="168"/>
      <c r="ER3706" s="168"/>
      <c r="ES3706" s="168"/>
      <c r="ET3706" s="168"/>
      <c r="EU3706" s="168"/>
      <c r="EV3706" s="168"/>
      <c r="EW3706" s="168"/>
      <c r="EX3706" s="168"/>
      <c r="EY3706" s="168"/>
      <c r="EZ3706" s="168"/>
      <c r="FA3706" s="168"/>
      <c r="FB3706" s="168"/>
      <c r="FC3706" s="168"/>
      <c r="FD3706" s="168"/>
    </row>
    <row r="3707" spans="1:160" s="5" customFormat="1" ht="24.9" customHeight="1" x14ac:dyDescent="0.3">
      <c r="A3707" s="263"/>
      <c r="B3707" s="263"/>
      <c r="C3707" s="265"/>
      <c r="D3707" s="481"/>
      <c r="E3707" s="482"/>
      <c r="F3707" s="482"/>
      <c r="G3707" s="482"/>
      <c r="H3707" s="482"/>
      <c r="I3707" s="482"/>
      <c r="J3707" s="482"/>
      <c r="K3707" s="482"/>
      <c r="L3707" s="482"/>
      <c r="M3707" s="483"/>
      <c r="N3707" s="16"/>
      <c r="O3707" s="412"/>
      <c r="P3707" s="413"/>
      <c r="Q3707" s="8"/>
      <c r="R3707" s="8"/>
      <c r="S3707" s="8"/>
      <c r="T3707" s="9"/>
      <c r="U3707" s="17"/>
      <c r="V3707" s="33"/>
      <c r="W3707" s="57"/>
      <c r="X3707" s="86"/>
      <c r="Y3707" s="33"/>
      <c r="Z3707" s="36"/>
      <c r="AA3707" s="36"/>
      <c r="AD3707" s="33"/>
      <c r="AG3707" s="33"/>
      <c r="AH3707" s="43"/>
      <c r="AI3707" s="43"/>
      <c r="AJ3707" s="43"/>
      <c r="AK3707" s="43"/>
      <c r="AL3707" s="43"/>
      <c r="AM3707" s="43"/>
      <c r="AN3707" s="43"/>
      <c r="AO3707" s="43"/>
      <c r="AP3707" s="43"/>
      <c r="AQ3707" s="43"/>
      <c r="AR3707" s="43"/>
      <c r="AS3707" s="43"/>
      <c r="AT3707" s="43"/>
      <c r="AU3707" s="44"/>
      <c r="AV3707" s="33"/>
      <c r="AW3707" s="33"/>
      <c r="AX3707" s="33"/>
      <c r="AZ3707" s="141"/>
      <c r="BE3707" s="168"/>
      <c r="BF3707" s="168"/>
      <c r="BG3707" s="168"/>
      <c r="BH3707" s="168"/>
      <c r="BI3707" s="168"/>
      <c r="BJ3707" s="168"/>
      <c r="BK3707" s="168"/>
      <c r="BL3707" s="168"/>
      <c r="BM3707" s="168"/>
      <c r="DK3707" s="168"/>
      <c r="DL3707" s="168"/>
      <c r="DM3707" s="168"/>
      <c r="DN3707" s="168"/>
      <c r="DO3707" s="168"/>
      <c r="DP3707" s="168"/>
      <c r="DQ3707" s="168"/>
      <c r="DR3707" s="168"/>
      <c r="DS3707" s="168"/>
      <c r="DT3707" s="168"/>
      <c r="DU3707" s="168"/>
      <c r="DV3707" s="168"/>
      <c r="DW3707" s="168"/>
      <c r="DX3707" s="168"/>
      <c r="DY3707" s="168"/>
      <c r="DZ3707" s="168"/>
      <c r="EA3707" s="168"/>
      <c r="EB3707" s="168"/>
      <c r="EC3707" s="168"/>
      <c r="ED3707" s="168"/>
      <c r="EE3707" s="168"/>
      <c r="EF3707" s="168"/>
      <c r="EG3707" s="168"/>
      <c r="EH3707" s="168"/>
      <c r="EI3707" s="168"/>
      <c r="EJ3707" s="168"/>
      <c r="EK3707" s="168"/>
      <c r="EL3707" s="168"/>
      <c r="EM3707" s="168"/>
      <c r="EN3707" s="168"/>
      <c r="EO3707" s="168"/>
      <c r="EP3707" s="168"/>
      <c r="EQ3707" s="168"/>
      <c r="ER3707" s="168"/>
      <c r="ES3707" s="168"/>
      <c r="ET3707" s="168"/>
      <c r="EU3707" s="168"/>
      <c r="EV3707" s="168"/>
      <c r="EW3707" s="168"/>
      <c r="EX3707" s="168"/>
      <c r="EY3707" s="168"/>
      <c r="EZ3707" s="168"/>
      <c r="FA3707" s="168"/>
      <c r="FB3707" s="168"/>
      <c r="FC3707" s="168"/>
      <c r="FD3707" s="168"/>
    </row>
    <row r="3708" spans="1:160" s="5" customFormat="1" ht="24.9" customHeight="1" x14ac:dyDescent="0.3">
      <c r="A3708" s="263"/>
      <c r="B3708" s="263"/>
      <c r="C3708" s="265"/>
      <c r="D3708" s="481"/>
      <c r="E3708" s="482"/>
      <c r="F3708" s="482"/>
      <c r="G3708" s="482"/>
      <c r="H3708" s="482"/>
      <c r="I3708" s="482"/>
      <c r="J3708" s="482"/>
      <c r="K3708" s="482"/>
      <c r="L3708" s="482"/>
      <c r="M3708" s="483"/>
      <c r="N3708" s="16"/>
      <c r="O3708" s="412"/>
      <c r="P3708" s="413"/>
      <c r="Q3708" s="8"/>
      <c r="R3708" s="8"/>
      <c r="S3708" s="8"/>
      <c r="T3708" s="9"/>
      <c r="U3708" s="17"/>
      <c r="V3708" s="33"/>
      <c r="W3708" s="57"/>
      <c r="X3708" s="86"/>
      <c r="Y3708" s="33"/>
      <c r="Z3708" s="36"/>
      <c r="AA3708" s="36"/>
      <c r="AD3708" s="33"/>
      <c r="AG3708" s="33"/>
      <c r="AH3708" s="43"/>
      <c r="AI3708" s="43"/>
      <c r="AJ3708" s="43"/>
      <c r="AK3708" s="43"/>
      <c r="AL3708" s="43"/>
      <c r="AM3708" s="43"/>
      <c r="AN3708" s="43"/>
      <c r="AO3708" s="43"/>
      <c r="AP3708" s="43"/>
      <c r="AQ3708" s="43"/>
      <c r="AR3708" s="43"/>
      <c r="AS3708" s="43"/>
      <c r="AT3708" s="43"/>
      <c r="AU3708" s="44"/>
      <c r="AV3708" s="33"/>
      <c r="AW3708" s="33"/>
      <c r="AX3708" s="33"/>
      <c r="AZ3708" s="141"/>
      <c r="BE3708" s="168"/>
      <c r="BF3708" s="168"/>
      <c r="BG3708" s="168"/>
      <c r="BH3708" s="168"/>
      <c r="BI3708" s="168"/>
      <c r="BJ3708" s="168"/>
      <c r="BK3708" s="168"/>
      <c r="BL3708" s="168"/>
      <c r="BM3708" s="168"/>
      <c r="DK3708" s="168"/>
      <c r="DL3708" s="168"/>
      <c r="DM3708" s="168"/>
      <c r="DN3708" s="168"/>
      <c r="DO3708" s="168"/>
      <c r="DP3708" s="168"/>
      <c r="DQ3708" s="168"/>
      <c r="DR3708" s="168"/>
      <c r="DS3708" s="168"/>
      <c r="DT3708" s="168"/>
      <c r="DU3708" s="168"/>
      <c r="DV3708" s="168"/>
      <c r="DW3708" s="168"/>
      <c r="DX3708" s="168"/>
      <c r="DY3708" s="168"/>
      <c r="DZ3708" s="168"/>
      <c r="EA3708" s="168"/>
      <c r="EB3708" s="168"/>
      <c r="EC3708" s="168"/>
      <c r="ED3708" s="168"/>
      <c r="EE3708" s="168"/>
      <c r="EF3708" s="168"/>
      <c r="EG3708" s="168"/>
      <c r="EH3708" s="168"/>
      <c r="EI3708" s="168"/>
      <c r="EJ3708" s="168"/>
      <c r="EK3708" s="168"/>
      <c r="EL3708" s="168"/>
      <c r="EM3708" s="168"/>
      <c r="EN3708" s="168"/>
      <c r="EO3708" s="168"/>
      <c r="EP3708" s="168"/>
      <c r="EQ3708" s="168"/>
      <c r="ER3708" s="168"/>
      <c r="ES3708" s="168"/>
      <c r="ET3708" s="168"/>
      <c r="EU3708" s="168"/>
      <c r="EV3708" s="168"/>
      <c r="EW3708" s="168"/>
      <c r="EX3708" s="168"/>
      <c r="EY3708" s="168"/>
      <c r="EZ3708" s="168"/>
      <c r="FA3708" s="168"/>
      <c r="FB3708" s="168"/>
      <c r="FC3708" s="168"/>
      <c r="FD3708" s="168"/>
    </row>
    <row r="3709" spans="1:160" s="5" customFormat="1" ht="24.9" customHeight="1" x14ac:dyDescent="0.3">
      <c r="A3709" s="263"/>
      <c r="B3709" s="263"/>
      <c r="C3709" s="265"/>
      <c r="D3709" s="481"/>
      <c r="E3709" s="482"/>
      <c r="F3709" s="482"/>
      <c r="G3709" s="482"/>
      <c r="H3709" s="482"/>
      <c r="I3709" s="482"/>
      <c r="J3709" s="482"/>
      <c r="K3709" s="482"/>
      <c r="L3709" s="482"/>
      <c r="M3709" s="483"/>
      <c r="N3709" s="16"/>
      <c r="O3709" s="412"/>
      <c r="P3709" s="413"/>
      <c r="Q3709" s="8"/>
      <c r="R3709" s="8"/>
      <c r="S3709" s="8"/>
      <c r="T3709" s="9"/>
      <c r="U3709" s="17"/>
      <c r="V3709" s="33"/>
      <c r="W3709" s="57"/>
      <c r="X3709" s="86"/>
      <c r="Y3709" s="33"/>
      <c r="Z3709" s="36"/>
      <c r="AA3709" s="36"/>
      <c r="AD3709" s="33"/>
      <c r="AG3709" s="33"/>
      <c r="AH3709" s="43"/>
      <c r="AI3709" s="43"/>
      <c r="AJ3709" s="43"/>
      <c r="AK3709" s="43"/>
      <c r="AL3709" s="43"/>
      <c r="AM3709" s="43"/>
      <c r="AN3709" s="43"/>
      <c r="AO3709" s="43"/>
      <c r="AP3709" s="43"/>
      <c r="AQ3709" s="43"/>
      <c r="AR3709" s="43"/>
      <c r="AS3709" s="43"/>
      <c r="AT3709" s="43"/>
      <c r="AU3709" s="44"/>
      <c r="AV3709" s="33"/>
      <c r="AW3709" s="33"/>
      <c r="AX3709" s="33"/>
      <c r="AZ3709" s="141"/>
      <c r="BE3709" s="168"/>
      <c r="BF3709" s="168"/>
      <c r="BG3709" s="168"/>
      <c r="BH3709" s="168"/>
      <c r="BI3709" s="168"/>
      <c r="BJ3709" s="168"/>
      <c r="BK3709" s="168"/>
      <c r="BL3709" s="168"/>
      <c r="BM3709" s="168"/>
      <c r="DK3709" s="168"/>
      <c r="DL3709" s="168"/>
      <c r="DM3709" s="168"/>
      <c r="DN3709" s="168"/>
      <c r="DO3709" s="168"/>
      <c r="DP3709" s="168"/>
      <c r="DQ3709" s="168"/>
      <c r="DR3709" s="168"/>
      <c r="DS3709" s="168"/>
      <c r="DT3709" s="168"/>
      <c r="DU3709" s="168"/>
      <c r="DV3709" s="168"/>
      <c r="DW3709" s="168"/>
      <c r="DX3709" s="168"/>
      <c r="DY3709" s="168"/>
      <c r="DZ3709" s="168"/>
      <c r="EA3709" s="168"/>
      <c r="EB3709" s="168"/>
      <c r="EC3709" s="168"/>
      <c r="ED3709" s="168"/>
      <c r="EE3709" s="168"/>
      <c r="EF3709" s="168"/>
      <c r="EG3709" s="168"/>
      <c r="EH3709" s="168"/>
      <c r="EI3709" s="168"/>
      <c r="EJ3709" s="168"/>
      <c r="EK3709" s="168"/>
      <c r="EL3709" s="168"/>
      <c r="EM3709" s="168"/>
      <c r="EN3709" s="168"/>
      <c r="EO3709" s="168"/>
      <c r="EP3709" s="168"/>
      <c r="EQ3709" s="168"/>
      <c r="ER3709" s="168"/>
      <c r="ES3709" s="168"/>
      <c r="ET3709" s="168"/>
      <c r="EU3709" s="168"/>
      <c r="EV3709" s="168"/>
      <c r="EW3709" s="168"/>
      <c r="EX3709" s="168"/>
      <c r="EY3709" s="168"/>
      <c r="EZ3709" s="168"/>
      <c r="FA3709" s="168"/>
      <c r="FB3709" s="168"/>
      <c r="FC3709" s="168"/>
      <c r="FD3709" s="168"/>
    </row>
    <row r="3710" spans="1:160" s="5" customFormat="1" ht="24.9" customHeight="1" x14ac:dyDescent="0.3">
      <c r="A3710" s="263"/>
      <c r="B3710" s="263"/>
      <c r="C3710" s="265"/>
      <c r="D3710" s="481"/>
      <c r="E3710" s="482"/>
      <c r="F3710" s="482"/>
      <c r="G3710" s="482"/>
      <c r="H3710" s="482"/>
      <c r="I3710" s="482"/>
      <c r="J3710" s="482"/>
      <c r="K3710" s="482"/>
      <c r="L3710" s="482"/>
      <c r="M3710" s="483"/>
      <c r="N3710" s="16"/>
      <c r="O3710" s="412"/>
      <c r="P3710" s="413"/>
      <c r="Q3710" s="8"/>
      <c r="R3710" s="8"/>
      <c r="S3710" s="8"/>
      <c r="T3710" s="9"/>
      <c r="U3710" s="17"/>
      <c r="V3710" s="33"/>
      <c r="W3710" s="57"/>
      <c r="X3710" s="86"/>
      <c r="Y3710" s="33"/>
      <c r="Z3710" s="36"/>
      <c r="AA3710" s="36"/>
      <c r="AD3710" s="33"/>
      <c r="AG3710" s="33"/>
      <c r="AH3710" s="43"/>
      <c r="AI3710" s="43"/>
      <c r="AJ3710" s="43"/>
      <c r="AK3710" s="43"/>
      <c r="AL3710" s="43"/>
      <c r="AM3710" s="43"/>
      <c r="AN3710" s="43"/>
      <c r="AO3710" s="43"/>
      <c r="AP3710" s="43"/>
      <c r="AQ3710" s="43"/>
      <c r="AR3710" s="43"/>
      <c r="AS3710" s="43"/>
      <c r="AT3710" s="43"/>
      <c r="AU3710" s="44"/>
      <c r="AV3710" s="33"/>
      <c r="AW3710" s="33"/>
      <c r="AX3710" s="33"/>
      <c r="AZ3710" s="141"/>
      <c r="BE3710" s="168"/>
      <c r="BF3710" s="168"/>
      <c r="BG3710" s="168"/>
      <c r="BH3710" s="168"/>
      <c r="BI3710" s="168"/>
      <c r="BJ3710" s="168"/>
      <c r="BK3710" s="168"/>
      <c r="BL3710" s="168"/>
      <c r="BM3710" s="168"/>
      <c r="DK3710" s="168"/>
      <c r="DL3710" s="168"/>
      <c r="DM3710" s="168"/>
      <c r="DN3710" s="168"/>
      <c r="DO3710" s="168"/>
      <c r="DP3710" s="168"/>
      <c r="DQ3710" s="168"/>
      <c r="DR3710" s="168"/>
      <c r="DS3710" s="168"/>
      <c r="DT3710" s="168"/>
      <c r="DU3710" s="168"/>
      <c r="DV3710" s="168"/>
      <c r="DW3710" s="168"/>
      <c r="DX3710" s="168"/>
      <c r="DY3710" s="168"/>
      <c r="DZ3710" s="168"/>
      <c r="EA3710" s="168"/>
      <c r="EB3710" s="168"/>
      <c r="EC3710" s="168"/>
      <c r="ED3710" s="168"/>
      <c r="EE3710" s="168"/>
      <c r="EF3710" s="168"/>
      <c r="EG3710" s="168"/>
      <c r="EH3710" s="168"/>
      <c r="EI3710" s="168"/>
      <c r="EJ3710" s="168"/>
      <c r="EK3710" s="168"/>
      <c r="EL3710" s="168"/>
      <c r="EM3710" s="168"/>
      <c r="EN3710" s="168"/>
      <c r="EO3710" s="168"/>
      <c r="EP3710" s="168"/>
      <c r="EQ3710" s="168"/>
      <c r="ER3710" s="168"/>
      <c r="ES3710" s="168"/>
      <c r="ET3710" s="168"/>
      <c r="EU3710" s="168"/>
      <c r="EV3710" s="168"/>
      <c r="EW3710" s="168"/>
      <c r="EX3710" s="168"/>
      <c r="EY3710" s="168"/>
      <c r="EZ3710" s="168"/>
      <c r="FA3710" s="168"/>
      <c r="FB3710" s="168"/>
      <c r="FC3710" s="168"/>
      <c r="FD3710" s="168"/>
    </row>
    <row r="3711" spans="1:160" s="5" customFormat="1" ht="24.9" customHeight="1" x14ac:dyDescent="0.3">
      <c r="A3711" s="263"/>
      <c r="B3711" s="263"/>
      <c r="C3711" s="265"/>
      <c r="D3711" s="481"/>
      <c r="E3711" s="482"/>
      <c r="F3711" s="482"/>
      <c r="G3711" s="482"/>
      <c r="H3711" s="482"/>
      <c r="I3711" s="482"/>
      <c r="J3711" s="482"/>
      <c r="K3711" s="482"/>
      <c r="L3711" s="482"/>
      <c r="M3711" s="483"/>
      <c r="N3711" s="16"/>
      <c r="O3711" s="412"/>
      <c r="P3711" s="413"/>
      <c r="Q3711" s="8"/>
      <c r="R3711" s="8"/>
      <c r="S3711" s="8"/>
      <c r="T3711" s="9"/>
      <c r="U3711" s="17"/>
      <c r="V3711" s="33"/>
      <c r="W3711" s="57"/>
      <c r="X3711" s="86"/>
      <c r="Y3711" s="33"/>
      <c r="Z3711" s="36"/>
      <c r="AA3711" s="36"/>
      <c r="AD3711" s="33"/>
      <c r="AG3711" s="33"/>
      <c r="AH3711" s="43"/>
      <c r="AI3711" s="43"/>
      <c r="AJ3711" s="43"/>
      <c r="AK3711" s="43"/>
      <c r="AL3711" s="43"/>
      <c r="AM3711" s="43"/>
      <c r="AN3711" s="43"/>
      <c r="AO3711" s="43"/>
      <c r="AP3711" s="43"/>
      <c r="AQ3711" s="43"/>
      <c r="AR3711" s="43"/>
      <c r="AS3711" s="43"/>
      <c r="AT3711" s="43"/>
      <c r="AU3711" s="44"/>
      <c r="AV3711" s="33"/>
      <c r="AW3711" s="33"/>
      <c r="AX3711" s="33"/>
      <c r="AZ3711" s="141"/>
      <c r="BE3711" s="168"/>
      <c r="BF3711" s="168"/>
      <c r="BG3711" s="168"/>
      <c r="BH3711" s="168"/>
      <c r="BI3711" s="168"/>
      <c r="BJ3711" s="168"/>
      <c r="BK3711" s="168"/>
      <c r="BL3711" s="168"/>
      <c r="BM3711" s="168"/>
      <c r="DK3711" s="168"/>
      <c r="DL3711" s="168"/>
      <c r="DM3711" s="168"/>
      <c r="DN3711" s="168"/>
      <c r="DO3711" s="168"/>
      <c r="DP3711" s="168"/>
      <c r="DQ3711" s="168"/>
      <c r="DR3711" s="168"/>
      <c r="DS3711" s="168"/>
      <c r="DT3711" s="168"/>
      <c r="DU3711" s="168"/>
      <c r="DV3711" s="168"/>
      <c r="DW3711" s="168"/>
      <c r="DX3711" s="168"/>
      <c r="DY3711" s="168"/>
      <c r="DZ3711" s="168"/>
      <c r="EA3711" s="168"/>
      <c r="EB3711" s="168"/>
      <c r="EC3711" s="168"/>
      <c r="ED3711" s="168"/>
      <c r="EE3711" s="168"/>
      <c r="EF3711" s="168"/>
      <c r="EG3711" s="168"/>
      <c r="EH3711" s="168"/>
      <c r="EI3711" s="168"/>
      <c r="EJ3711" s="168"/>
      <c r="EK3711" s="168"/>
      <c r="EL3711" s="168"/>
      <c r="EM3711" s="168"/>
      <c r="EN3711" s="168"/>
      <c r="EO3711" s="168"/>
      <c r="EP3711" s="168"/>
      <c r="EQ3711" s="168"/>
      <c r="ER3711" s="168"/>
      <c r="ES3711" s="168"/>
      <c r="ET3711" s="168"/>
      <c r="EU3711" s="168"/>
      <c r="EV3711" s="168"/>
      <c r="EW3711" s="168"/>
      <c r="EX3711" s="168"/>
      <c r="EY3711" s="168"/>
      <c r="EZ3711" s="168"/>
      <c r="FA3711" s="168"/>
      <c r="FB3711" s="168"/>
      <c r="FC3711" s="168"/>
      <c r="FD3711" s="168"/>
    </row>
    <row r="3712" spans="1:160" s="5" customFormat="1" ht="24.9" customHeight="1" thickBot="1" x14ac:dyDescent="0.35">
      <c r="A3712" s="263"/>
      <c r="B3712" s="263"/>
      <c r="C3712" s="265"/>
      <c r="D3712" s="481"/>
      <c r="E3712" s="482"/>
      <c r="F3712" s="482"/>
      <c r="G3712" s="482"/>
      <c r="H3712" s="482"/>
      <c r="I3712" s="482"/>
      <c r="J3712" s="482"/>
      <c r="K3712" s="482"/>
      <c r="L3712" s="482"/>
      <c r="M3712" s="483"/>
      <c r="N3712" s="414" t="s">
        <v>16</v>
      </c>
      <c r="O3712" s="415"/>
      <c r="P3712" s="415"/>
      <c r="Q3712" s="415"/>
      <c r="R3712" s="415"/>
      <c r="S3712" s="415"/>
      <c r="T3712" s="415"/>
      <c r="U3712" s="18">
        <f>SUM(U3692:U3711)</f>
        <v>388.08000000000004</v>
      </c>
      <c r="V3712" s="33"/>
      <c r="W3712" s="57"/>
      <c r="X3712" s="86"/>
      <c r="Y3712" s="33"/>
      <c r="Z3712" s="36"/>
      <c r="AA3712" s="36"/>
      <c r="AD3712" s="33"/>
      <c r="AG3712" s="33"/>
      <c r="AH3712" s="43"/>
      <c r="AI3712" s="43"/>
      <c r="AJ3712" s="43"/>
      <c r="AK3712" s="43"/>
      <c r="AL3712" s="43"/>
      <c r="AM3712" s="43"/>
      <c r="AN3712" s="43"/>
      <c r="AO3712" s="43"/>
      <c r="AP3712" s="43"/>
      <c r="AQ3712" s="43"/>
      <c r="AR3712" s="43"/>
      <c r="AS3712" s="43"/>
      <c r="AT3712" s="43"/>
      <c r="AU3712" s="44"/>
      <c r="AV3712" s="33"/>
      <c r="AW3712" s="33"/>
      <c r="AX3712" s="33"/>
      <c r="AZ3712" s="141"/>
      <c r="BE3712" s="168"/>
      <c r="BF3712" s="168"/>
      <c r="BG3712" s="168"/>
      <c r="BH3712" s="168"/>
      <c r="BI3712" s="168"/>
      <c r="BJ3712" s="168"/>
      <c r="BK3712" s="168"/>
      <c r="BL3712" s="168"/>
      <c r="BM3712" s="168"/>
      <c r="DK3712" s="168"/>
      <c r="DL3712" s="168"/>
      <c r="DM3712" s="168"/>
      <c r="DN3712" s="168"/>
      <c r="DO3712" s="168"/>
      <c r="DP3712" s="168"/>
      <c r="DQ3712" s="168"/>
      <c r="DR3712" s="168"/>
      <c r="DS3712" s="168"/>
      <c r="DT3712" s="168"/>
      <c r="DU3712" s="168"/>
      <c r="DV3712" s="168"/>
      <c r="DW3712" s="168"/>
      <c r="DX3712" s="168"/>
      <c r="DY3712" s="168"/>
      <c r="DZ3712" s="168"/>
      <c r="EA3712" s="168"/>
      <c r="EB3712" s="168"/>
      <c r="EC3712" s="168"/>
      <c r="ED3712" s="168"/>
      <c r="EE3712" s="168"/>
      <c r="EF3712" s="168"/>
      <c r="EG3712" s="168"/>
      <c r="EH3712" s="168"/>
      <c r="EI3712" s="168"/>
      <c r="EJ3712" s="168"/>
      <c r="EK3712" s="168"/>
      <c r="EL3712" s="168"/>
      <c r="EM3712" s="168"/>
      <c r="EN3712" s="168"/>
      <c r="EO3712" s="168"/>
      <c r="EP3712" s="168"/>
      <c r="EQ3712" s="168"/>
      <c r="ER3712" s="168"/>
      <c r="ES3712" s="168"/>
      <c r="ET3712" s="168"/>
      <c r="EU3712" s="168"/>
      <c r="EV3712" s="168"/>
      <c r="EW3712" s="168"/>
      <c r="EX3712" s="168"/>
      <c r="EY3712" s="168"/>
      <c r="EZ3712" s="168"/>
      <c r="FA3712" s="168"/>
      <c r="FB3712" s="168"/>
      <c r="FC3712" s="168"/>
      <c r="FD3712" s="168"/>
    </row>
    <row r="3713" spans="1:160" s="5" customFormat="1" ht="14.4" customHeight="1" x14ac:dyDescent="0.3">
      <c r="A3713" s="263"/>
      <c r="B3713" s="263"/>
      <c r="C3713" s="265"/>
      <c r="D3713" s="481"/>
      <c r="E3713" s="482"/>
      <c r="F3713" s="482"/>
      <c r="G3713" s="482"/>
      <c r="H3713" s="482"/>
      <c r="I3713" s="482"/>
      <c r="J3713" s="482"/>
      <c r="K3713" s="482"/>
      <c r="L3713" s="482"/>
      <c r="M3713" s="483"/>
      <c r="N3713" s="416" t="s">
        <v>17</v>
      </c>
      <c r="O3713" s="417"/>
      <c r="P3713" s="417"/>
      <c r="Q3713" s="417"/>
      <c r="R3713" s="417"/>
      <c r="S3713" s="417"/>
      <c r="T3713" s="417"/>
      <c r="U3713" s="418"/>
      <c r="V3713" s="87"/>
      <c r="W3713" s="57"/>
      <c r="X3713" s="86"/>
      <c r="Y3713" s="33"/>
      <c r="Z3713" s="36"/>
      <c r="AA3713" s="36"/>
      <c r="AD3713" s="33"/>
      <c r="AG3713" s="33"/>
      <c r="AH3713" s="43"/>
      <c r="AI3713" s="43"/>
      <c r="AJ3713" s="43"/>
      <c r="AK3713" s="43"/>
      <c r="AL3713" s="43"/>
      <c r="AM3713" s="43"/>
      <c r="AN3713" s="43"/>
      <c r="AO3713" s="43"/>
      <c r="AP3713" s="43"/>
      <c r="AQ3713" s="43"/>
      <c r="AR3713" s="43"/>
      <c r="AS3713" s="43"/>
      <c r="AT3713" s="43"/>
      <c r="AU3713" s="44"/>
      <c r="AV3713" s="33"/>
      <c r="AW3713" s="33"/>
      <c r="AX3713" s="33"/>
      <c r="AZ3713" s="141"/>
      <c r="BE3713" s="168"/>
      <c r="BF3713" s="168"/>
      <c r="BG3713" s="168"/>
      <c r="BH3713" s="168"/>
      <c r="BI3713" s="168"/>
      <c r="BJ3713" s="168"/>
      <c r="BK3713" s="168"/>
      <c r="BL3713" s="168"/>
      <c r="BM3713" s="168"/>
      <c r="DK3713" s="168"/>
      <c r="DL3713" s="168"/>
      <c r="DM3713" s="168"/>
      <c r="DN3713" s="168"/>
      <c r="DO3713" s="168"/>
      <c r="DP3713" s="168"/>
      <c r="DQ3713" s="168"/>
      <c r="DR3713" s="168"/>
      <c r="DS3713" s="168"/>
      <c r="DT3713" s="168"/>
      <c r="DU3713" s="168"/>
      <c r="DV3713" s="168"/>
      <c r="DW3713" s="168"/>
      <c r="DX3713" s="168"/>
      <c r="DY3713" s="168"/>
      <c r="DZ3713" s="168"/>
      <c r="EA3713" s="168"/>
      <c r="EB3713" s="168"/>
      <c r="EC3713" s="168"/>
      <c r="ED3713" s="168"/>
      <c r="EE3713" s="168"/>
      <c r="EF3713" s="168"/>
      <c r="EG3713" s="168"/>
      <c r="EH3713" s="168"/>
      <c r="EI3713" s="168"/>
      <c r="EJ3713" s="168"/>
      <c r="EK3713" s="168"/>
      <c r="EL3713" s="168"/>
      <c r="EM3713" s="168"/>
      <c r="EN3713" s="168"/>
      <c r="EO3713" s="168"/>
      <c r="EP3713" s="168"/>
      <c r="EQ3713" s="168"/>
      <c r="ER3713" s="168"/>
      <c r="ES3713" s="168"/>
      <c r="ET3713" s="168"/>
      <c r="EU3713" s="168"/>
      <c r="EV3713" s="168"/>
      <c r="EW3713" s="168"/>
      <c r="EX3713" s="168"/>
      <c r="EY3713" s="168"/>
      <c r="EZ3713" s="168"/>
      <c r="FA3713" s="168"/>
      <c r="FB3713" s="168"/>
      <c r="FC3713" s="168"/>
      <c r="FD3713" s="168"/>
    </row>
    <row r="3714" spans="1:160" s="5" customFormat="1" x14ac:dyDescent="0.3">
      <c r="A3714" s="263"/>
      <c r="B3714" s="263"/>
      <c r="C3714" s="265"/>
      <c r="D3714" s="481"/>
      <c r="E3714" s="482"/>
      <c r="F3714" s="482"/>
      <c r="G3714" s="482"/>
      <c r="H3714" s="482"/>
      <c r="I3714" s="482"/>
      <c r="J3714" s="482"/>
      <c r="K3714" s="482"/>
      <c r="L3714" s="482"/>
      <c r="M3714" s="483"/>
      <c r="N3714" s="419"/>
      <c r="O3714" s="420"/>
      <c r="P3714" s="420"/>
      <c r="Q3714" s="420"/>
      <c r="R3714" s="420"/>
      <c r="S3714" s="420"/>
      <c r="T3714" s="420"/>
      <c r="U3714" s="421"/>
      <c r="V3714" s="33"/>
      <c r="W3714" s="57"/>
      <c r="X3714" s="86"/>
      <c r="Y3714" s="33"/>
      <c r="Z3714" s="36"/>
      <c r="AA3714" s="36"/>
      <c r="AD3714" s="33"/>
      <c r="AG3714" s="33"/>
      <c r="AH3714" s="43"/>
      <c r="AI3714" s="43"/>
      <c r="AJ3714" s="43"/>
      <c r="AK3714" s="43"/>
      <c r="AL3714" s="43"/>
      <c r="AM3714" s="43"/>
      <c r="AN3714" s="43"/>
      <c r="AO3714" s="43"/>
      <c r="AP3714" s="43"/>
      <c r="AQ3714" s="43"/>
      <c r="AR3714" s="43"/>
      <c r="AS3714" s="43"/>
      <c r="AT3714" s="43"/>
      <c r="AU3714" s="44"/>
      <c r="AV3714" s="33"/>
      <c r="AW3714" s="33"/>
      <c r="AX3714" s="33"/>
      <c r="AZ3714" s="141"/>
      <c r="BE3714" s="168"/>
      <c r="BF3714" s="168"/>
      <c r="BG3714" s="168"/>
      <c r="BH3714" s="168"/>
      <c r="BI3714" s="168"/>
      <c r="BJ3714" s="168"/>
      <c r="BK3714" s="168"/>
      <c r="BL3714" s="168"/>
      <c r="BM3714" s="168"/>
      <c r="DK3714" s="168"/>
      <c r="DL3714" s="168"/>
      <c r="DM3714" s="168"/>
      <c r="DN3714" s="168"/>
      <c r="DO3714" s="168"/>
      <c r="DP3714" s="168"/>
      <c r="DQ3714" s="168"/>
      <c r="DR3714" s="168"/>
      <c r="DS3714" s="168"/>
      <c r="DT3714" s="168"/>
      <c r="DU3714" s="168"/>
      <c r="DV3714" s="168"/>
      <c r="DW3714" s="168"/>
      <c r="DX3714" s="168"/>
      <c r="DY3714" s="168"/>
      <c r="DZ3714" s="168"/>
      <c r="EA3714" s="168"/>
      <c r="EB3714" s="168"/>
      <c r="EC3714" s="168"/>
      <c r="ED3714" s="168"/>
      <c r="EE3714" s="168"/>
      <c r="EF3714" s="168"/>
      <c r="EG3714" s="168"/>
      <c r="EH3714" s="168"/>
      <c r="EI3714" s="168"/>
      <c r="EJ3714" s="168"/>
      <c r="EK3714" s="168"/>
      <c r="EL3714" s="168"/>
      <c r="EM3714" s="168"/>
      <c r="EN3714" s="168"/>
      <c r="EO3714" s="168"/>
      <c r="EP3714" s="168"/>
      <c r="EQ3714" s="168"/>
      <c r="ER3714" s="168"/>
      <c r="ES3714" s="168"/>
      <c r="ET3714" s="168"/>
      <c r="EU3714" s="168"/>
      <c r="EV3714" s="168"/>
      <c r="EW3714" s="168"/>
      <c r="EX3714" s="168"/>
      <c r="EY3714" s="168"/>
      <c r="EZ3714" s="168"/>
      <c r="FA3714" s="168"/>
      <c r="FB3714" s="168"/>
      <c r="FC3714" s="168"/>
      <c r="FD3714" s="168"/>
    </row>
    <row r="3715" spans="1:160" s="5" customFormat="1" x14ac:dyDescent="0.3">
      <c r="A3715" s="263"/>
      <c r="B3715" s="263"/>
      <c r="C3715" s="265"/>
      <c r="D3715" s="481"/>
      <c r="E3715" s="482"/>
      <c r="F3715" s="482"/>
      <c r="G3715" s="482"/>
      <c r="H3715" s="482"/>
      <c r="I3715" s="482"/>
      <c r="J3715" s="482"/>
      <c r="K3715" s="482"/>
      <c r="L3715" s="482"/>
      <c r="M3715" s="483"/>
      <c r="N3715" s="419"/>
      <c r="O3715" s="420"/>
      <c r="P3715" s="420"/>
      <c r="Q3715" s="420"/>
      <c r="R3715" s="420"/>
      <c r="S3715" s="420"/>
      <c r="T3715" s="420"/>
      <c r="U3715" s="421"/>
      <c r="V3715" s="33"/>
      <c r="W3715" s="57"/>
      <c r="X3715" s="86"/>
      <c r="Y3715" s="33"/>
      <c r="Z3715" s="36"/>
      <c r="AA3715" s="36"/>
      <c r="AD3715" s="33"/>
      <c r="AG3715" s="33"/>
      <c r="AH3715" s="43"/>
      <c r="AI3715" s="43"/>
      <c r="AJ3715" s="43"/>
      <c r="AK3715" s="43"/>
      <c r="AL3715" s="43"/>
      <c r="AM3715" s="43"/>
      <c r="AN3715" s="43"/>
      <c r="AO3715" s="43"/>
      <c r="AP3715" s="43"/>
      <c r="AQ3715" s="43"/>
      <c r="AR3715" s="43"/>
      <c r="AS3715" s="43"/>
      <c r="AT3715" s="43"/>
      <c r="AU3715" s="44"/>
      <c r="AV3715" s="33"/>
      <c r="AW3715" s="33"/>
      <c r="AX3715" s="33"/>
      <c r="AZ3715" s="141"/>
      <c r="BE3715" s="168"/>
      <c r="BF3715" s="168"/>
      <c r="BG3715" s="168"/>
      <c r="BH3715" s="168"/>
      <c r="BI3715" s="168"/>
      <c r="BJ3715" s="168"/>
      <c r="BK3715" s="168"/>
      <c r="BL3715" s="168"/>
      <c r="BM3715" s="168"/>
      <c r="DK3715" s="168"/>
      <c r="DL3715" s="168"/>
      <c r="DM3715" s="168"/>
      <c r="DN3715" s="168"/>
      <c r="DO3715" s="168"/>
      <c r="DP3715" s="168"/>
      <c r="DQ3715" s="168"/>
      <c r="DR3715" s="168"/>
      <c r="DS3715" s="168"/>
      <c r="DT3715" s="168"/>
      <c r="DU3715" s="168"/>
      <c r="DV3715" s="168"/>
      <c r="DW3715" s="168"/>
      <c r="DX3715" s="168"/>
      <c r="DY3715" s="168"/>
      <c r="DZ3715" s="168"/>
      <c r="EA3715" s="168"/>
      <c r="EB3715" s="168"/>
      <c r="EC3715" s="168"/>
      <c r="ED3715" s="168"/>
      <c r="EE3715" s="168"/>
      <c r="EF3715" s="168"/>
      <c r="EG3715" s="168"/>
      <c r="EH3715" s="168"/>
      <c r="EI3715" s="168"/>
      <c r="EJ3715" s="168"/>
      <c r="EK3715" s="168"/>
      <c r="EL3715" s="168"/>
      <c r="EM3715" s="168"/>
      <c r="EN3715" s="168"/>
      <c r="EO3715" s="168"/>
      <c r="EP3715" s="168"/>
      <c r="EQ3715" s="168"/>
      <c r="ER3715" s="168"/>
      <c r="ES3715" s="168"/>
      <c r="ET3715" s="168"/>
      <c r="EU3715" s="168"/>
      <c r="EV3715" s="168"/>
      <c r="EW3715" s="168"/>
      <c r="EX3715" s="168"/>
      <c r="EY3715" s="168"/>
      <c r="EZ3715" s="168"/>
      <c r="FA3715" s="168"/>
      <c r="FB3715" s="168"/>
      <c r="FC3715" s="168"/>
      <c r="FD3715" s="168"/>
    </row>
    <row r="3716" spans="1:160" s="5" customFormat="1" ht="14.4" thickBot="1" x14ac:dyDescent="0.35">
      <c r="A3716" s="263"/>
      <c r="B3716" s="263"/>
      <c r="C3716" s="265"/>
      <c r="D3716" s="425"/>
      <c r="E3716" s="426"/>
      <c r="F3716" s="426"/>
      <c r="G3716" s="426"/>
      <c r="H3716" s="426"/>
      <c r="I3716" s="426"/>
      <c r="J3716" s="426"/>
      <c r="K3716" s="426"/>
      <c r="L3716" s="426"/>
      <c r="M3716" s="427"/>
      <c r="N3716" s="422"/>
      <c r="O3716" s="423"/>
      <c r="P3716" s="423"/>
      <c r="Q3716" s="423"/>
      <c r="R3716" s="423"/>
      <c r="S3716" s="423"/>
      <c r="T3716" s="423"/>
      <c r="U3716" s="424"/>
      <c r="V3716" s="33"/>
      <c r="W3716" s="57"/>
      <c r="X3716" s="86"/>
      <c r="Y3716" s="33"/>
      <c r="Z3716" s="36"/>
      <c r="AA3716" s="36"/>
      <c r="AD3716" s="33"/>
      <c r="AG3716" s="33"/>
      <c r="AH3716" s="43"/>
      <c r="AI3716" s="43"/>
      <c r="AJ3716" s="43"/>
      <c r="AK3716" s="43"/>
      <c r="AL3716" s="43"/>
      <c r="AM3716" s="43"/>
      <c r="AN3716" s="43"/>
      <c r="AO3716" s="43"/>
      <c r="AP3716" s="43"/>
      <c r="AQ3716" s="43"/>
      <c r="AR3716" s="43"/>
      <c r="AS3716" s="43"/>
      <c r="AT3716" s="43"/>
      <c r="AU3716" s="44"/>
      <c r="AV3716" s="33"/>
      <c r="AW3716" s="33"/>
      <c r="AX3716" s="33"/>
      <c r="AZ3716" s="141"/>
      <c r="BE3716" s="168"/>
      <c r="BF3716" s="168"/>
      <c r="BG3716" s="168"/>
      <c r="BH3716" s="168"/>
      <c r="BI3716" s="168"/>
      <c r="BJ3716" s="168"/>
      <c r="BK3716" s="168"/>
      <c r="BL3716" s="168"/>
      <c r="BM3716" s="168"/>
      <c r="DK3716" s="168"/>
      <c r="DL3716" s="168"/>
      <c r="DM3716" s="168"/>
      <c r="DN3716" s="168"/>
      <c r="DO3716" s="168"/>
      <c r="DP3716" s="168"/>
      <c r="DQ3716" s="168"/>
      <c r="DR3716" s="168"/>
      <c r="DS3716" s="168"/>
      <c r="DT3716" s="168"/>
      <c r="DU3716" s="168"/>
      <c r="DV3716" s="168"/>
      <c r="DW3716" s="168"/>
      <c r="DX3716" s="168"/>
      <c r="DY3716" s="168"/>
      <c r="DZ3716" s="168"/>
      <c r="EA3716" s="168"/>
      <c r="EB3716" s="168"/>
      <c r="EC3716" s="168"/>
      <c r="ED3716" s="168"/>
      <c r="EE3716" s="168"/>
      <c r="EF3716" s="168"/>
      <c r="EG3716" s="168"/>
      <c r="EH3716" s="168"/>
      <c r="EI3716" s="168"/>
      <c r="EJ3716" s="168"/>
      <c r="EK3716" s="168"/>
      <c r="EL3716" s="168"/>
      <c r="EM3716" s="168"/>
      <c r="EN3716" s="168"/>
      <c r="EO3716" s="168"/>
      <c r="EP3716" s="168"/>
      <c r="EQ3716" s="168"/>
      <c r="ER3716" s="168"/>
      <c r="ES3716" s="168"/>
      <c r="ET3716" s="168"/>
      <c r="EU3716" s="168"/>
      <c r="EV3716" s="168"/>
      <c r="EW3716" s="168"/>
      <c r="EX3716" s="168"/>
      <c r="EY3716" s="168"/>
      <c r="EZ3716" s="168"/>
      <c r="FA3716" s="168"/>
      <c r="FB3716" s="168"/>
      <c r="FC3716" s="168"/>
      <c r="FD3716" s="168"/>
    </row>
    <row r="3717" spans="1:160" s="5" customFormat="1" ht="5.25" customHeight="1" thickBot="1" x14ac:dyDescent="0.35">
      <c r="A3717" s="263"/>
      <c r="B3717" s="263"/>
      <c r="C3717" s="265"/>
      <c r="D3717" s="428"/>
      <c r="E3717" s="428"/>
      <c r="F3717" s="428"/>
      <c r="G3717" s="428"/>
      <c r="H3717" s="428"/>
      <c r="I3717" s="428"/>
      <c r="J3717" s="428"/>
      <c r="K3717" s="428"/>
      <c r="L3717" s="428"/>
      <c r="M3717" s="428"/>
      <c r="N3717" s="428"/>
      <c r="O3717" s="428"/>
      <c r="P3717" s="428"/>
      <c r="Q3717" s="428"/>
      <c r="R3717" s="428"/>
      <c r="S3717" s="428"/>
      <c r="T3717" s="428"/>
      <c r="U3717" s="428"/>
      <c r="V3717" s="33"/>
      <c r="W3717" s="57"/>
      <c r="X3717" s="86"/>
      <c r="Y3717" s="33"/>
      <c r="Z3717" s="36"/>
      <c r="AA3717" s="36"/>
      <c r="AD3717" s="33"/>
      <c r="AG3717" s="33"/>
      <c r="AH3717" s="43"/>
      <c r="AI3717" s="43"/>
      <c r="AJ3717" s="43"/>
      <c r="AK3717" s="43"/>
      <c r="AL3717" s="43"/>
      <c r="AM3717" s="43"/>
      <c r="AN3717" s="43"/>
      <c r="AO3717" s="43"/>
      <c r="AP3717" s="43"/>
      <c r="AQ3717" s="43"/>
      <c r="AR3717" s="43"/>
      <c r="AS3717" s="43"/>
      <c r="AT3717" s="43"/>
      <c r="AU3717" s="44"/>
      <c r="AV3717" s="33"/>
      <c r="AW3717" s="33"/>
      <c r="AX3717" s="33"/>
      <c r="AZ3717" s="141"/>
      <c r="BE3717" s="168"/>
      <c r="BF3717" s="168"/>
      <c r="BG3717" s="168"/>
      <c r="BH3717" s="168"/>
      <c r="BI3717" s="168"/>
      <c r="BJ3717" s="168"/>
      <c r="BK3717" s="168"/>
      <c r="BL3717" s="168"/>
      <c r="BM3717" s="168"/>
      <c r="DK3717" s="168"/>
      <c r="DL3717" s="168"/>
      <c r="DM3717" s="168"/>
      <c r="DN3717" s="168"/>
      <c r="DO3717" s="168"/>
      <c r="DP3717" s="168"/>
      <c r="DQ3717" s="168"/>
      <c r="DR3717" s="168"/>
      <c r="DS3717" s="168"/>
      <c r="DT3717" s="168"/>
      <c r="DU3717" s="168"/>
      <c r="DV3717" s="168"/>
      <c r="DW3717" s="168"/>
      <c r="DX3717" s="168"/>
      <c r="DY3717" s="168"/>
      <c r="DZ3717" s="168"/>
      <c r="EA3717" s="168"/>
      <c r="EB3717" s="168"/>
      <c r="EC3717" s="168"/>
      <c r="ED3717" s="168"/>
      <c r="EE3717" s="168"/>
      <c r="EF3717" s="168"/>
      <c r="EG3717" s="168"/>
      <c r="EH3717" s="168"/>
      <c r="EI3717" s="168"/>
      <c r="EJ3717" s="168"/>
      <c r="EK3717" s="168"/>
      <c r="EL3717" s="168"/>
      <c r="EM3717" s="168"/>
      <c r="EN3717" s="168"/>
      <c r="EO3717" s="168"/>
      <c r="EP3717" s="168"/>
      <c r="EQ3717" s="168"/>
      <c r="ER3717" s="168"/>
      <c r="ES3717" s="168"/>
      <c r="ET3717" s="168"/>
      <c r="EU3717" s="168"/>
      <c r="EV3717" s="168"/>
      <c r="EW3717" s="168"/>
      <c r="EX3717" s="168"/>
      <c r="EY3717" s="168"/>
      <c r="EZ3717" s="168"/>
      <c r="FA3717" s="168"/>
      <c r="FB3717" s="168"/>
      <c r="FC3717" s="168"/>
      <c r="FD3717" s="168"/>
    </row>
    <row r="3718" spans="1:160" s="5" customFormat="1" ht="20.25" customHeight="1" x14ac:dyDescent="0.3">
      <c r="A3718" s="263"/>
      <c r="B3718" s="263"/>
      <c r="C3718" s="265"/>
      <c r="D3718" s="429" t="s">
        <v>18</v>
      </c>
      <c r="E3718" s="430"/>
      <c r="F3718" s="430"/>
      <c r="G3718" s="430"/>
      <c r="H3718" s="430"/>
      <c r="I3718" s="430"/>
      <c r="J3718" s="430"/>
      <c r="K3718" s="430"/>
      <c r="L3718" s="430"/>
      <c r="M3718" s="431"/>
      <c r="N3718" s="429" t="s">
        <v>19</v>
      </c>
      <c r="O3718" s="430"/>
      <c r="P3718" s="430"/>
      <c r="Q3718" s="430"/>
      <c r="R3718" s="430"/>
      <c r="S3718" s="430"/>
      <c r="T3718" s="430"/>
      <c r="U3718" s="431"/>
      <c r="V3718" s="33"/>
      <c r="W3718" s="57"/>
      <c r="X3718" s="86"/>
      <c r="Y3718" s="33"/>
      <c r="Z3718" s="36"/>
      <c r="AA3718" s="36"/>
      <c r="AD3718" s="33"/>
      <c r="AG3718" s="33"/>
      <c r="AH3718" s="43"/>
      <c r="AI3718" s="43"/>
      <c r="AJ3718" s="43"/>
      <c r="AK3718" s="43"/>
      <c r="AL3718" s="43"/>
      <c r="AM3718" s="43"/>
      <c r="AN3718" s="43"/>
      <c r="AO3718" s="43"/>
      <c r="AP3718" s="43"/>
      <c r="AQ3718" s="43"/>
      <c r="AR3718" s="43"/>
      <c r="AS3718" s="43"/>
      <c r="AT3718" s="43"/>
      <c r="AU3718" s="44"/>
      <c r="AV3718" s="33"/>
      <c r="AW3718" s="33"/>
      <c r="AX3718" s="33"/>
      <c r="AZ3718" s="141"/>
      <c r="BE3718" s="168"/>
      <c r="BF3718" s="168"/>
      <c r="BG3718" s="168"/>
      <c r="BH3718" s="168"/>
      <c r="BI3718" s="168"/>
      <c r="BJ3718" s="168"/>
      <c r="BK3718" s="168"/>
      <c r="BL3718" s="168"/>
      <c r="BM3718" s="168"/>
      <c r="DK3718" s="168"/>
      <c r="DL3718" s="168"/>
      <c r="DM3718" s="168"/>
      <c r="DN3718" s="168"/>
      <c r="DO3718" s="168"/>
      <c r="DP3718" s="168"/>
      <c r="DQ3718" s="168"/>
      <c r="DR3718" s="168"/>
      <c r="DS3718" s="168"/>
      <c r="DT3718" s="168"/>
      <c r="DU3718" s="168"/>
      <c r="DV3718" s="168"/>
      <c r="DW3718" s="168"/>
      <c r="DX3718" s="168"/>
      <c r="DY3718" s="168"/>
      <c r="DZ3718" s="168"/>
      <c r="EA3718" s="168"/>
      <c r="EB3718" s="168"/>
      <c r="EC3718" s="168"/>
      <c r="ED3718" s="168"/>
      <c r="EE3718" s="168"/>
      <c r="EF3718" s="168"/>
      <c r="EG3718" s="168"/>
      <c r="EH3718" s="168"/>
      <c r="EI3718" s="168"/>
      <c r="EJ3718" s="168"/>
      <c r="EK3718" s="168"/>
      <c r="EL3718" s="168"/>
      <c r="EM3718" s="168"/>
      <c r="EN3718" s="168"/>
      <c r="EO3718" s="168"/>
      <c r="EP3718" s="168"/>
      <c r="EQ3718" s="168"/>
      <c r="ER3718" s="168"/>
      <c r="ES3718" s="168"/>
      <c r="ET3718" s="168"/>
      <c r="EU3718" s="168"/>
      <c r="EV3718" s="168"/>
      <c r="EW3718" s="168"/>
      <c r="EX3718" s="168"/>
      <c r="EY3718" s="168"/>
      <c r="EZ3718" s="168"/>
      <c r="FA3718" s="168"/>
      <c r="FB3718" s="168"/>
      <c r="FC3718" s="168"/>
      <c r="FD3718" s="168"/>
    </row>
    <row r="3719" spans="1:160" s="5" customFormat="1" x14ac:dyDescent="0.3">
      <c r="A3719" s="263"/>
      <c r="B3719" s="263"/>
      <c r="C3719" s="265"/>
      <c r="D3719" s="432" t="s">
        <v>20</v>
      </c>
      <c r="E3719" s="433"/>
      <c r="F3719" s="433"/>
      <c r="G3719" s="433"/>
      <c r="H3719" s="433"/>
      <c r="I3719" s="433"/>
      <c r="J3719" s="433"/>
      <c r="K3719" s="433"/>
      <c r="L3719" s="433"/>
      <c r="M3719" s="434"/>
      <c r="N3719" s="435" t="s">
        <v>21</v>
      </c>
      <c r="O3719" s="436"/>
      <c r="P3719" s="436"/>
      <c r="Q3719" s="436"/>
      <c r="R3719" s="436"/>
      <c r="S3719" s="436"/>
      <c r="T3719" s="436"/>
      <c r="U3719" s="437"/>
      <c r="V3719" s="33"/>
      <c r="W3719" s="57"/>
      <c r="X3719" s="86"/>
      <c r="Y3719" s="33"/>
      <c r="Z3719" s="36"/>
      <c r="AA3719" s="36"/>
      <c r="AD3719" s="33"/>
      <c r="AG3719" s="33"/>
      <c r="AH3719" s="43"/>
      <c r="AI3719" s="43"/>
      <c r="AJ3719" s="43"/>
      <c r="AK3719" s="43"/>
      <c r="AL3719" s="43"/>
      <c r="AM3719" s="43"/>
      <c r="AN3719" s="43"/>
      <c r="AO3719" s="43"/>
      <c r="AP3719" s="43"/>
      <c r="AQ3719" s="43"/>
      <c r="AR3719" s="43"/>
      <c r="AS3719" s="43"/>
      <c r="AT3719" s="43"/>
      <c r="AU3719" s="44"/>
      <c r="AV3719" s="33"/>
      <c r="AW3719" s="33"/>
      <c r="AX3719" s="33"/>
      <c r="AZ3719" s="141"/>
      <c r="BE3719" s="168"/>
      <c r="BF3719" s="168"/>
      <c r="BG3719" s="168"/>
      <c r="BH3719" s="168"/>
      <c r="BI3719" s="168"/>
      <c r="BJ3719" s="168"/>
      <c r="BK3719" s="168"/>
      <c r="BL3719" s="168"/>
      <c r="BM3719" s="168"/>
      <c r="DK3719" s="168"/>
      <c r="DL3719" s="168"/>
      <c r="DM3719" s="168"/>
      <c r="DN3719" s="168"/>
      <c r="DO3719" s="168"/>
      <c r="DP3719" s="168"/>
      <c r="DQ3719" s="168"/>
      <c r="DR3719" s="168"/>
      <c r="DS3719" s="168"/>
      <c r="DT3719" s="168"/>
      <c r="DU3719" s="168"/>
      <c r="DV3719" s="168"/>
      <c r="DW3719" s="168"/>
      <c r="DX3719" s="168"/>
      <c r="DY3719" s="168"/>
      <c r="DZ3719" s="168"/>
      <c r="EA3719" s="168"/>
      <c r="EB3719" s="168"/>
      <c r="EC3719" s="168"/>
      <c r="ED3719" s="168"/>
      <c r="EE3719" s="168"/>
      <c r="EF3719" s="168"/>
      <c r="EG3719" s="168"/>
      <c r="EH3719" s="168"/>
      <c r="EI3719" s="168"/>
      <c r="EJ3719" s="168"/>
      <c r="EK3719" s="168"/>
      <c r="EL3719" s="168"/>
      <c r="EM3719" s="168"/>
      <c r="EN3719" s="168"/>
      <c r="EO3719" s="168"/>
      <c r="EP3719" s="168"/>
      <c r="EQ3719" s="168"/>
      <c r="ER3719" s="168"/>
      <c r="ES3719" s="168"/>
      <c r="ET3719" s="168"/>
      <c r="EU3719" s="168"/>
      <c r="EV3719" s="168"/>
      <c r="EW3719" s="168"/>
      <c r="EX3719" s="168"/>
      <c r="EY3719" s="168"/>
      <c r="EZ3719" s="168"/>
      <c r="FA3719" s="168"/>
      <c r="FB3719" s="168"/>
      <c r="FC3719" s="168"/>
      <c r="FD3719" s="168"/>
    </row>
    <row r="3720" spans="1:160" s="5" customFormat="1" ht="15.75" customHeight="1" x14ac:dyDescent="0.3">
      <c r="A3720" s="263"/>
      <c r="B3720" s="263"/>
      <c r="C3720" s="265"/>
      <c r="D3720" s="438" t="s">
        <v>22</v>
      </c>
      <c r="E3720" s="439"/>
      <c r="F3720" s="439"/>
      <c r="G3720" s="439"/>
      <c r="H3720" s="439"/>
      <c r="I3720" s="439"/>
      <c r="J3720" s="439"/>
      <c r="K3720" s="439"/>
      <c r="L3720" s="439"/>
      <c r="M3720" s="440"/>
      <c r="N3720" s="438" t="s">
        <v>22</v>
      </c>
      <c r="O3720" s="444"/>
      <c r="P3720" s="444"/>
      <c r="Q3720" s="444"/>
      <c r="R3720" s="444"/>
      <c r="S3720" s="444"/>
      <c r="T3720" s="444"/>
      <c r="U3720" s="440"/>
      <c r="V3720" s="33"/>
      <c r="W3720" s="57"/>
      <c r="X3720" s="86"/>
      <c r="Y3720" s="33"/>
      <c r="Z3720" s="36"/>
      <c r="AA3720" s="36"/>
      <c r="AD3720" s="33"/>
      <c r="AG3720" s="33"/>
      <c r="AH3720" s="43"/>
      <c r="AI3720" s="43"/>
      <c r="AJ3720" s="43"/>
      <c r="AK3720" s="43"/>
      <c r="AL3720" s="43"/>
      <c r="AM3720" s="43"/>
      <c r="AN3720" s="43"/>
      <c r="AO3720" s="43"/>
      <c r="AP3720" s="43"/>
      <c r="AQ3720" s="43"/>
      <c r="AR3720" s="43"/>
      <c r="AS3720" s="43"/>
      <c r="AT3720" s="43"/>
      <c r="AU3720" s="44"/>
      <c r="AV3720" s="33"/>
      <c r="AW3720" s="33"/>
      <c r="AX3720" s="33"/>
      <c r="AZ3720" s="141"/>
      <c r="BE3720" s="168"/>
      <c r="BF3720" s="168"/>
      <c r="BG3720" s="168"/>
      <c r="BH3720" s="168"/>
      <c r="BI3720" s="168"/>
      <c r="BJ3720" s="168"/>
      <c r="BK3720" s="168"/>
      <c r="BL3720" s="168"/>
      <c r="BM3720" s="168"/>
      <c r="DK3720" s="168"/>
      <c r="DL3720" s="168"/>
      <c r="DM3720" s="168"/>
      <c r="DN3720" s="168"/>
      <c r="DO3720" s="168"/>
      <c r="DP3720" s="168"/>
      <c r="DQ3720" s="168"/>
      <c r="DR3720" s="168"/>
      <c r="DS3720" s="168"/>
      <c r="DT3720" s="168"/>
      <c r="DU3720" s="168"/>
      <c r="DV3720" s="168"/>
      <c r="DW3720" s="168"/>
      <c r="DX3720" s="168"/>
      <c r="DY3720" s="168"/>
      <c r="DZ3720" s="168"/>
      <c r="EA3720" s="168"/>
      <c r="EB3720" s="168"/>
      <c r="EC3720" s="168"/>
      <c r="ED3720" s="168"/>
      <c r="EE3720" s="168"/>
      <c r="EF3720" s="168"/>
      <c r="EG3720" s="168"/>
      <c r="EH3720" s="168"/>
      <c r="EI3720" s="168"/>
      <c r="EJ3720" s="168"/>
      <c r="EK3720" s="168"/>
      <c r="EL3720" s="168"/>
      <c r="EM3720" s="168"/>
      <c r="EN3720" s="168"/>
      <c r="EO3720" s="168"/>
      <c r="EP3720" s="168"/>
      <c r="EQ3720" s="168"/>
      <c r="ER3720" s="168"/>
      <c r="ES3720" s="168"/>
      <c r="ET3720" s="168"/>
      <c r="EU3720" s="168"/>
      <c r="EV3720" s="168"/>
      <c r="EW3720" s="168"/>
      <c r="EX3720" s="168"/>
      <c r="EY3720" s="168"/>
      <c r="EZ3720" s="168"/>
      <c r="FA3720" s="168"/>
      <c r="FB3720" s="168"/>
      <c r="FC3720" s="168"/>
      <c r="FD3720" s="168"/>
    </row>
    <row r="3721" spans="1:160" s="5" customFormat="1" ht="15.75" customHeight="1" x14ac:dyDescent="0.3">
      <c r="A3721" s="263"/>
      <c r="B3721" s="263"/>
      <c r="C3721" s="265"/>
      <c r="D3721" s="438"/>
      <c r="E3721" s="439"/>
      <c r="F3721" s="439"/>
      <c r="G3721" s="439"/>
      <c r="H3721" s="439"/>
      <c r="I3721" s="439"/>
      <c r="J3721" s="439"/>
      <c r="K3721" s="439"/>
      <c r="L3721" s="439"/>
      <c r="M3721" s="440"/>
      <c r="N3721" s="438"/>
      <c r="O3721" s="439"/>
      <c r="P3721" s="439"/>
      <c r="Q3721" s="439"/>
      <c r="R3721" s="439"/>
      <c r="S3721" s="439"/>
      <c r="T3721" s="439"/>
      <c r="U3721" s="440"/>
      <c r="V3721" s="33"/>
      <c r="W3721" s="57"/>
      <c r="X3721" s="86"/>
      <c r="Y3721" s="33"/>
      <c r="Z3721" s="36"/>
      <c r="AA3721" s="36"/>
      <c r="AD3721" s="33"/>
      <c r="AG3721" s="33"/>
      <c r="AH3721" s="43"/>
      <c r="AI3721" s="43"/>
      <c r="AJ3721" s="43"/>
      <c r="AK3721" s="43"/>
      <c r="AL3721" s="43"/>
      <c r="AM3721" s="43"/>
      <c r="AN3721" s="43"/>
      <c r="AO3721" s="43"/>
      <c r="AP3721" s="43"/>
      <c r="AQ3721" s="43"/>
      <c r="AR3721" s="43"/>
      <c r="AS3721" s="43"/>
      <c r="AT3721" s="43"/>
      <c r="AU3721" s="44"/>
      <c r="AV3721" s="33"/>
      <c r="AW3721" s="33"/>
      <c r="AX3721" s="33"/>
      <c r="AZ3721" s="141"/>
      <c r="BE3721" s="168"/>
      <c r="BF3721" s="168"/>
      <c r="BG3721" s="168"/>
      <c r="BH3721" s="168"/>
      <c r="BI3721" s="168"/>
      <c r="BJ3721" s="168"/>
      <c r="BK3721" s="168"/>
      <c r="BL3721" s="168"/>
      <c r="BM3721" s="168"/>
      <c r="DK3721" s="168"/>
      <c r="DL3721" s="168"/>
      <c r="DM3721" s="168"/>
      <c r="DN3721" s="168"/>
      <c r="DO3721" s="168"/>
      <c r="DP3721" s="168"/>
      <c r="DQ3721" s="168"/>
      <c r="DR3721" s="168"/>
      <c r="DS3721" s="168"/>
      <c r="DT3721" s="168"/>
      <c r="DU3721" s="168"/>
      <c r="DV3721" s="168"/>
      <c r="DW3721" s="168"/>
      <c r="DX3721" s="168"/>
      <c r="DY3721" s="168"/>
      <c r="DZ3721" s="168"/>
      <c r="EA3721" s="168"/>
      <c r="EB3721" s="168"/>
      <c r="EC3721" s="168"/>
      <c r="ED3721" s="168"/>
      <c r="EE3721" s="168"/>
      <c r="EF3721" s="168"/>
      <c r="EG3721" s="168"/>
      <c r="EH3721" s="168"/>
      <c r="EI3721" s="168"/>
      <c r="EJ3721" s="168"/>
      <c r="EK3721" s="168"/>
      <c r="EL3721" s="168"/>
      <c r="EM3721" s="168"/>
      <c r="EN3721" s="168"/>
      <c r="EO3721" s="168"/>
      <c r="EP3721" s="168"/>
      <c r="EQ3721" s="168"/>
      <c r="ER3721" s="168"/>
      <c r="ES3721" s="168"/>
      <c r="ET3721" s="168"/>
      <c r="EU3721" s="168"/>
      <c r="EV3721" s="168"/>
      <c r="EW3721" s="168"/>
      <c r="EX3721" s="168"/>
      <c r="EY3721" s="168"/>
      <c r="EZ3721" s="168"/>
      <c r="FA3721" s="168"/>
      <c r="FB3721" s="168"/>
      <c r="FC3721" s="168"/>
      <c r="FD3721" s="168"/>
    </row>
    <row r="3722" spans="1:160" s="5" customFormat="1" ht="15.75" customHeight="1" x14ac:dyDescent="0.3">
      <c r="A3722" s="263"/>
      <c r="B3722" s="263"/>
      <c r="C3722" s="265"/>
      <c r="D3722" s="441"/>
      <c r="E3722" s="442"/>
      <c r="F3722" s="442"/>
      <c r="G3722" s="442"/>
      <c r="H3722" s="442"/>
      <c r="I3722" s="442"/>
      <c r="J3722" s="442"/>
      <c r="K3722" s="442"/>
      <c r="L3722" s="442"/>
      <c r="M3722" s="443"/>
      <c r="N3722" s="441"/>
      <c r="O3722" s="442"/>
      <c r="P3722" s="442"/>
      <c r="Q3722" s="442"/>
      <c r="R3722" s="442"/>
      <c r="S3722" s="442"/>
      <c r="T3722" s="442"/>
      <c r="U3722" s="443"/>
      <c r="V3722" s="33"/>
      <c r="W3722" s="57"/>
      <c r="X3722" s="86"/>
      <c r="Y3722" s="33"/>
      <c r="Z3722" s="36"/>
      <c r="AA3722" s="36"/>
      <c r="AD3722" s="33"/>
      <c r="AG3722" s="33"/>
      <c r="AH3722" s="43"/>
      <c r="AI3722" s="43"/>
      <c r="AJ3722" s="43"/>
      <c r="AK3722" s="43"/>
      <c r="AL3722" s="43"/>
      <c r="AM3722" s="43"/>
      <c r="AN3722" s="43"/>
      <c r="AO3722" s="43"/>
      <c r="AP3722" s="43"/>
      <c r="AQ3722" s="43"/>
      <c r="AR3722" s="43"/>
      <c r="AS3722" s="43"/>
      <c r="AT3722" s="43"/>
      <c r="AU3722" s="44"/>
      <c r="AV3722" s="33"/>
      <c r="AW3722" s="33"/>
      <c r="AX3722" s="33"/>
      <c r="AZ3722" s="141"/>
      <c r="BE3722" s="168"/>
      <c r="BF3722" s="168"/>
      <c r="BG3722" s="168"/>
      <c r="BH3722" s="168"/>
      <c r="BI3722" s="168"/>
      <c r="BJ3722" s="168"/>
      <c r="BK3722" s="168"/>
      <c r="BL3722" s="168"/>
      <c r="BM3722" s="168"/>
      <c r="DK3722" s="168"/>
      <c r="DL3722" s="168"/>
      <c r="DM3722" s="168"/>
      <c r="DN3722" s="168"/>
      <c r="DO3722" s="168"/>
      <c r="DP3722" s="168"/>
      <c r="DQ3722" s="168"/>
      <c r="DR3722" s="168"/>
      <c r="DS3722" s="168"/>
      <c r="DT3722" s="168"/>
      <c r="DU3722" s="168"/>
      <c r="DV3722" s="168"/>
      <c r="DW3722" s="168"/>
      <c r="DX3722" s="168"/>
      <c r="DY3722" s="168"/>
      <c r="DZ3722" s="168"/>
      <c r="EA3722" s="168"/>
      <c r="EB3722" s="168"/>
      <c r="EC3722" s="168"/>
      <c r="ED3722" s="168"/>
      <c r="EE3722" s="168"/>
      <c r="EF3722" s="168"/>
      <c r="EG3722" s="168"/>
      <c r="EH3722" s="168"/>
      <c r="EI3722" s="168"/>
      <c r="EJ3722" s="168"/>
      <c r="EK3722" s="168"/>
      <c r="EL3722" s="168"/>
      <c r="EM3722" s="168"/>
      <c r="EN3722" s="168"/>
      <c r="EO3722" s="168"/>
      <c r="EP3722" s="168"/>
      <c r="EQ3722" s="168"/>
      <c r="ER3722" s="168"/>
      <c r="ES3722" s="168"/>
      <c r="ET3722" s="168"/>
      <c r="EU3722" s="168"/>
      <c r="EV3722" s="168"/>
      <c r="EW3722" s="168"/>
      <c r="EX3722" s="168"/>
      <c r="EY3722" s="168"/>
      <c r="EZ3722" s="168"/>
      <c r="FA3722" s="168"/>
      <c r="FB3722" s="168"/>
      <c r="FC3722" s="168"/>
      <c r="FD3722" s="168"/>
    </row>
    <row r="3723" spans="1:160" s="5" customFormat="1" x14ac:dyDescent="0.25">
      <c r="A3723" s="263"/>
      <c r="B3723" s="263"/>
      <c r="C3723" s="265"/>
      <c r="D3723" s="10" t="s">
        <v>23</v>
      </c>
      <c r="E3723" s="445" t="e">
        <f>+#REF!</f>
        <v>#REF!</v>
      </c>
      <c r="F3723" s="445"/>
      <c r="G3723" s="445"/>
      <c r="H3723" s="445"/>
      <c r="I3723" s="445"/>
      <c r="J3723" s="445"/>
      <c r="K3723" s="445"/>
      <c r="L3723" s="445"/>
      <c r="M3723" s="446"/>
      <c r="N3723" s="11" t="s">
        <v>23</v>
      </c>
      <c r="O3723" s="445" t="e">
        <f>+#REF!</f>
        <v>#REF!</v>
      </c>
      <c r="P3723" s="445"/>
      <c r="Q3723" s="445"/>
      <c r="R3723" s="445"/>
      <c r="S3723" s="445"/>
      <c r="T3723" s="445"/>
      <c r="U3723" s="446"/>
      <c r="V3723" s="33"/>
      <c r="W3723" s="57"/>
      <c r="X3723" s="86"/>
      <c r="Y3723" s="33"/>
      <c r="Z3723" s="36"/>
      <c r="AA3723" s="36"/>
      <c r="AD3723" s="33"/>
      <c r="AG3723" s="33"/>
      <c r="AH3723" s="43"/>
      <c r="AI3723" s="43"/>
      <c r="AJ3723" s="43"/>
      <c r="AK3723" s="43"/>
      <c r="AL3723" s="43"/>
      <c r="AM3723" s="43"/>
      <c r="AN3723" s="43"/>
      <c r="AO3723" s="43"/>
      <c r="AP3723" s="43"/>
      <c r="AQ3723" s="43"/>
      <c r="AR3723" s="43"/>
      <c r="AS3723" s="43"/>
      <c r="AT3723" s="43"/>
      <c r="AU3723" s="44"/>
      <c r="AV3723" s="33"/>
      <c r="AW3723" s="33"/>
      <c r="AX3723" s="33"/>
      <c r="AZ3723" s="141"/>
      <c r="BE3723" s="168"/>
      <c r="BF3723" s="168"/>
      <c r="BG3723" s="168"/>
      <c r="BH3723" s="168"/>
      <c r="BI3723" s="168"/>
      <c r="BJ3723" s="168"/>
      <c r="BK3723" s="168"/>
      <c r="BL3723" s="168"/>
      <c r="BM3723" s="168"/>
      <c r="DK3723" s="168"/>
      <c r="DL3723" s="168"/>
      <c r="DM3723" s="168"/>
      <c r="DN3723" s="168"/>
      <c r="DO3723" s="168"/>
      <c r="DP3723" s="168"/>
      <c r="DQ3723" s="168"/>
      <c r="DR3723" s="168"/>
      <c r="DS3723" s="168"/>
      <c r="DT3723" s="168"/>
      <c r="DU3723" s="168"/>
      <c r="DV3723" s="168"/>
      <c r="DW3723" s="168"/>
      <c r="DX3723" s="168"/>
      <c r="DY3723" s="168"/>
      <c r="DZ3723" s="168"/>
      <c r="EA3723" s="168"/>
      <c r="EB3723" s="168"/>
      <c r="EC3723" s="168"/>
      <c r="ED3723" s="168"/>
      <c r="EE3723" s="168"/>
      <c r="EF3723" s="168"/>
      <c r="EG3723" s="168"/>
      <c r="EH3723" s="168"/>
      <c r="EI3723" s="168"/>
      <c r="EJ3723" s="168"/>
      <c r="EK3723" s="168"/>
      <c r="EL3723" s="168"/>
      <c r="EM3723" s="168"/>
      <c r="EN3723" s="168"/>
      <c r="EO3723" s="168"/>
      <c r="EP3723" s="168"/>
      <c r="EQ3723" s="168"/>
      <c r="ER3723" s="168"/>
      <c r="ES3723" s="168"/>
      <c r="ET3723" s="168"/>
      <c r="EU3723" s="168"/>
      <c r="EV3723" s="168"/>
      <c r="EW3723" s="168"/>
      <c r="EX3723" s="168"/>
      <c r="EY3723" s="168"/>
      <c r="EZ3723" s="168"/>
      <c r="FA3723" s="168"/>
      <c r="FB3723" s="168"/>
      <c r="FC3723" s="168"/>
      <c r="FD3723" s="168"/>
    </row>
    <row r="3724" spans="1:160" s="5" customFormat="1" ht="14.4" thickBot="1" x14ac:dyDescent="0.3">
      <c r="A3724" s="263"/>
      <c r="B3724" s="263"/>
      <c r="C3724" s="265"/>
      <c r="D3724" s="12" t="s">
        <v>25</v>
      </c>
      <c r="E3724" s="447" t="e">
        <f>+#REF!</f>
        <v>#REF!</v>
      </c>
      <c r="F3724" s="447"/>
      <c r="G3724" s="447"/>
      <c r="H3724" s="447"/>
      <c r="I3724" s="447"/>
      <c r="J3724" s="447"/>
      <c r="K3724" s="447"/>
      <c r="L3724" s="447"/>
      <c r="M3724" s="448"/>
      <c r="N3724" s="13" t="s">
        <v>25</v>
      </c>
      <c r="O3724" s="447" t="e">
        <f>+#REF!</f>
        <v>#REF!</v>
      </c>
      <c r="P3724" s="447"/>
      <c r="Q3724" s="447"/>
      <c r="R3724" s="447"/>
      <c r="S3724" s="447"/>
      <c r="T3724" s="447"/>
      <c r="U3724" s="448"/>
      <c r="V3724" s="33"/>
      <c r="W3724" s="57"/>
      <c r="X3724" s="86"/>
      <c r="Y3724" s="33"/>
      <c r="Z3724" s="36"/>
      <c r="AA3724" s="36"/>
      <c r="AD3724" s="33"/>
      <c r="AG3724" s="33"/>
      <c r="AH3724" s="43"/>
      <c r="AI3724" s="43"/>
      <c r="AJ3724" s="43"/>
      <c r="AK3724" s="43"/>
      <c r="AL3724" s="43"/>
      <c r="AM3724" s="43"/>
      <c r="AN3724" s="43"/>
      <c r="AO3724" s="43"/>
      <c r="AP3724" s="43"/>
      <c r="AQ3724" s="43"/>
      <c r="AR3724" s="43"/>
      <c r="AS3724" s="43"/>
      <c r="AT3724" s="43"/>
      <c r="AU3724" s="44"/>
      <c r="AV3724" s="33"/>
      <c r="AW3724" s="33"/>
      <c r="AX3724" s="33"/>
      <c r="AZ3724" s="141"/>
      <c r="BE3724" s="168"/>
      <c r="BF3724" s="168"/>
      <c r="BG3724" s="168"/>
      <c r="BH3724" s="168"/>
      <c r="BI3724" s="168"/>
      <c r="BJ3724" s="168"/>
      <c r="BK3724" s="168"/>
      <c r="BL3724" s="168"/>
      <c r="BM3724" s="168"/>
      <c r="DK3724" s="168"/>
      <c r="DL3724" s="168"/>
      <c r="DM3724" s="168"/>
      <c r="DN3724" s="168"/>
      <c r="DO3724" s="168"/>
      <c r="DP3724" s="168"/>
      <c r="DQ3724" s="168"/>
      <c r="DR3724" s="168"/>
      <c r="DS3724" s="168"/>
      <c r="DT3724" s="168"/>
      <c r="DU3724" s="168"/>
      <c r="DV3724" s="168"/>
      <c r="DW3724" s="168"/>
      <c r="DX3724" s="168"/>
      <c r="DY3724" s="168"/>
      <c r="DZ3724" s="168"/>
      <c r="EA3724" s="168"/>
      <c r="EB3724" s="168"/>
      <c r="EC3724" s="168"/>
      <c r="ED3724" s="168"/>
      <c r="EE3724" s="168"/>
      <c r="EF3724" s="168"/>
      <c r="EG3724" s="168"/>
      <c r="EH3724" s="168"/>
      <c r="EI3724" s="168"/>
      <c r="EJ3724" s="168"/>
      <c r="EK3724" s="168"/>
      <c r="EL3724" s="168"/>
      <c r="EM3724" s="168"/>
      <c r="EN3724" s="168"/>
      <c r="EO3724" s="168"/>
      <c r="EP3724" s="168"/>
      <c r="EQ3724" s="168"/>
      <c r="ER3724" s="168"/>
      <c r="ES3724" s="168"/>
      <c r="ET3724" s="168"/>
      <c r="EU3724" s="168"/>
      <c r="EV3724" s="168"/>
      <c r="EW3724" s="168"/>
      <c r="EX3724" s="168"/>
      <c r="EY3724" s="168"/>
      <c r="EZ3724" s="168"/>
      <c r="FA3724" s="168"/>
      <c r="FB3724" s="168"/>
      <c r="FC3724" s="168"/>
      <c r="FD3724" s="168"/>
    </row>
    <row r="3725" spans="1:160" ht="9.9" customHeight="1" thickBot="1" x14ac:dyDescent="0.3"/>
    <row r="3726" spans="1:160" s="5" customFormat="1" ht="15.75" customHeight="1" x14ac:dyDescent="0.3">
      <c r="A3726" s="263"/>
      <c r="B3726" s="263"/>
      <c r="C3726" s="265"/>
      <c r="D3726" s="484"/>
      <c r="E3726" s="485"/>
      <c r="F3726" s="488" t="s">
        <v>0</v>
      </c>
      <c r="G3726" s="489"/>
      <c r="H3726" s="489"/>
      <c r="I3726" s="489"/>
      <c r="J3726" s="489"/>
      <c r="K3726" s="489"/>
      <c r="L3726" s="489"/>
      <c r="M3726" s="489"/>
      <c r="N3726" s="489"/>
      <c r="O3726" s="490"/>
      <c r="P3726" s="494" t="s">
        <v>1</v>
      </c>
      <c r="Q3726" s="495"/>
      <c r="R3726" s="495"/>
      <c r="S3726" s="496"/>
      <c r="T3726" s="500"/>
      <c r="U3726" s="501"/>
      <c r="V3726" s="33"/>
      <c r="W3726" s="57"/>
      <c r="X3726" s="86"/>
      <c r="Y3726" s="33"/>
      <c r="Z3726" s="36"/>
      <c r="AA3726" s="36"/>
      <c r="AD3726" s="33"/>
      <c r="AG3726" s="33"/>
      <c r="AH3726" s="43"/>
      <c r="AI3726" s="43"/>
      <c r="AJ3726" s="43"/>
      <c r="AK3726" s="43"/>
      <c r="AL3726" s="43"/>
      <c r="AM3726" s="43"/>
      <c r="AN3726" s="43"/>
      <c r="AO3726" s="43"/>
      <c r="AP3726" s="43"/>
      <c r="AQ3726" s="43"/>
      <c r="AR3726" s="43"/>
      <c r="AS3726" s="43"/>
      <c r="AT3726" s="43"/>
      <c r="AU3726" s="44"/>
      <c r="AV3726" s="33"/>
      <c r="AW3726" s="33"/>
      <c r="AX3726" s="33"/>
      <c r="AZ3726" s="141"/>
      <c r="BE3726" s="168"/>
      <c r="BF3726" s="168"/>
      <c r="BG3726" s="168"/>
      <c r="BH3726" s="168"/>
      <c r="BI3726" s="168"/>
      <c r="BJ3726" s="168"/>
      <c r="BK3726" s="168"/>
      <c r="BL3726" s="168"/>
      <c r="BM3726" s="168"/>
      <c r="DK3726" s="168"/>
      <c r="DL3726" s="168"/>
      <c r="DM3726" s="168"/>
      <c r="DN3726" s="168"/>
      <c r="DO3726" s="168"/>
      <c r="DP3726" s="168"/>
      <c r="DQ3726" s="168"/>
      <c r="DR3726" s="168"/>
      <c r="DS3726" s="168"/>
      <c r="DT3726" s="168"/>
      <c r="DU3726" s="168"/>
      <c r="DV3726" s="168"/>
      <c r="DW3726" s="168"/>
      <c r="DX3726" s="168"/>
      <c r="DY3726" s="168"/>
      <c r="DZ3726" s="168"/>
      <c r="EA3726" s="168"/>
      <c r="EB3726" s="168"/>
      <c r="EC3726" s="168"/>
      <c r="ED3726" s="168"/>
      <c r="EE3726" s="168"/>
      <c r="EF3726" s="168"/>
      <c r="EG3726" s="168"/>
      <c r="EH3726" s="168"/>
      <c r="EI3726" s="168"/>
      <c r="EJ3726" s="168"/>
      <c r="EK3726" s="168"/>
      <c r="EL3726" s="168"/>
      <c r="EM3726" s="168"/>
      <c r="EN3726" s="168"/>
      <c r="EO3726" s="168"/>
      <c r="EP3726" s="168"/>
      <c r="EQ3726" s="168"/>
      <c r="ER3726" s="168"/>
      <c r="ES3726" s="168"/>
      <c r="ET3726" s="168"/>
      <c r="EU3726" s="168"/>
      <c r="EV3726" s="168"/>
      <c r="EW3726" s="168"/>
      <c r="EX3726" s="168"/>
      <c r="EY3726" s="168"/>
      <c r="EZ3726" s="168"/>
      <c r="FA3726" s="168"/>
      <c r="FB3726" s="168"/>
      <c r="FC3726" s="168"/>
      <c r="FD3726" s="168"/>
    </row>
    <row r="3727" spans="1:160" s="5" customFormat="1" ht="15" customHeight="1" x14ac:dyDescent="0.3">
      <c r="A3727" s="263"/>
      <c r="B3727" s="263"/>
      <c r="C3727" s="265"/>
      <c r="D3727" s="481"/>
      <c r="E3727" s="482"/>
      <c r="F3727" s="491"/>
      <c r="G3727" s="492"/>
      <c r="H3727" s="492"/>
      <c r="I3727" s="492"/>
      <c r="J3727" s="492"/>
      <c r="K3727" s="492"/>
      <c r="L3727" s="492"/>
      <c r="M3727" s="492"/>
      <c r="N3727" s="492"/>
      <c r="O3727" s="493"/>
      <c r="P3727" s="497"/>
      <c r="Q3727" s="498"/>
      <c r="R3727" s="498"/>
      <c r="S3727" s="499"/>
      <c r="T3727" s="502"/>
      <c r="U3727" s="503"/>
      <c r="V3727" s="33"/>
      <c r="W3727" s="57"/>
      <c r="X3727" s="86"/>
      <c r="Y3727" s="38"/>
      <c r="Z3727" s="36"/>
      <c r="AA3727" s="36"/>
      <c r="AD3727" s="33"/>
      <c r="AG3727" s="33"/>
      <c r="AH3727" s="43"/>
      <c r="AI3727" s="43"/>
      <c r="AJ3727" s="43"/>
      <c r="AK3727" s="43"/>
      <c r="AL3727" s="43"/>
      <c r="AM3727" s="43"/>
      <c r="AN3727" s="43"/>
      <c r="AO3727" s="43"/>
      <c r="AP3727" s="43"/>
      <c r="AQ3727" s="43"/>
      <c r="AR3727" s="43"/>
      <c r="AS3727" s="43"/>
      <c r="AT3727" s="43"/>
      <c r="AU3727" s="44"/>
      <c r="AV3727" s="33"/>
      <c r="AW3727" s="33"/>
      <c r="AX3727" s="33"/>
      <c r="AZ3727" s="141"/>
      <c r="BE3727" s="168"/>
      <c r="BF3727" s="168"/>
      <c r="BG3727" s="168"/>
      <c r="BH3727" s="168"/>
      <c r="BI3727" s="168"/>
      <c r="BJ3727" s="168"/>
      <c r="BK3727" s="168"/>
      <c r="BL3727" s="168"/>
      <c r="BM3727" s="168"/>
      <c r="DK3727" s="168"/>
      <c r="DL3727" s="168"/>
      <c r="DM3727" s="168"/>
      <c r="DN3727" s="168"/>
      <c r="DO3727" s="168"/>
      <c r="DP3727" s="168"/>
      <c r="DQ3727" s="168"/>
      <c r="DR3727" s="168"/>
      <c r="DS3727" s="168"/>
      <c r="DT3727" s="168"/>
      <c r="DU3727" s="168"/>
      <c r="DV3727" s="168"/>
      <c r="DW3727" s="168"/>
      <c r="DX3727" s="168"/>
      <c r="DY3727" s="168"/>
      <c r="DZ3727" s="168"/>
      <c r="EA3727" s="168"/>
      <c r="EB3727" s="168"/>
      <c r="EC3727" s="168"/>
      <c r="ED3727" s="168"/>
      <c r="EE3727" s="168"/>
      <c r="EF3727" s="168"/>
      <c r="EG3727" s="168"/>
      <c r="EH3727" s="168"/>
      <c r="EI3727" s="168"/>
      <c r="EJ3727" s="168"/>
      <c r="EK3727" s="168"/>
      <c r="EL3727" s="168"/>
      <c r="EM3727" s="168"/>
      <c r="EN3727" s="168"/>
      <c r="EO3727" s="168"/>
      <c r="EP3727" s="168"/>
      <c r="EQ3727" s="168"/>
      <c r="ER3727" s="168"/>
      <c r="ES3727" s="168"/>
      <c r="ET3727" s="168"/>
      <c r="EU3727" s="168"/>
      <c r="EV3727" s="168"/>
      <c r="EW3727" s="168"/>
      <c r="EX3727" s="168"/>
      <c r="EY3727" s="168"/>
      <c r="EZ3727" s="168"/>
      <c r="FA3727" s="168"/>
      <c r="FB3727" s="168"/>
      <c r="FC3727" s="168"/>
      <c r="FD3727" s="168"/>
    </row>
    <row r="3728" spans="1:160" s="5" customFormat="1" ht="30" customHeight="1" thickBot="1" x14ac:dyDescent="0.35">
      <c r="A3728" s="263"/>
      <c r="B3728" s="263"/>
      <c r="C3728" s="265"/>
      <c r="D3728" s="486"/>
      <c r="E3728" s="487"/>
      <c r="F3728" s="506" t="s">
        <v>2</v>
      </c>
      <c r="G3728" s="507"/>
      <c r="H3728" s="507"/>
      <c r="I3728" s="507"/>
      <c r="J3728" s="507"/>
      <c r="K3728" s="507"/>
      <c r="L3728" s="507"/>
      <c r="M3728" s="507"/>
      <c r="N3728" s="507"/>
      <c r="O3728" s="508"/>
      <c r="P3728" s="32">
        <v>77</v>
      </c>
      <c r="Q3728" s="101" t="s">
        <v>3</v>
      </c>
      <c r="R3728" s="509">
        <v>147</v>
      </c>
      <c r="S3728" s="510"/>
      <c r="T3728" s="504"/>
      <c r="U3728" s="505"/>
      <c r="V3728" s="33">
        <f>+IF(C3737="","",1)</f>
        <v>1</v>
      </c>
      <c r="W3728" s="57"/>
      <c r="X3728" s="86"/>
      <c r="Y3728" s="39"/>
      <c r="Z3728" s="36"/>
      <c r="AA3728" s="36"/>
      <c r="AD3728" s="33"/>
      <c r="AG3728" s="33"/>
      <c r="AH3728" s="43"/>
      <c r="AI3728" s="43"/>
      <c r="AJ3728" s="43"/>
      <c r="AK3728" s="43"/>
      <c r="AL3728" s="43"/>
      <c r="AM3728" s="43"/>
      <c r="AN3728" s="43"/>
      <c r="AO3728" s="43"/>
      <c r="AP3728" s="43"/>
      <c r="AQ3728" s="43"/>
      <c r="AR3728" s="43"/>
      <c r="AS3728" s="43"/>
      <c r="AT3728" s="43"/>
      <c r="AU3728" s="44"/>
      <c r="AV3728" s="33"/>
      <c r="AW3728" s="33"/>
      <c r="AX3728" s="33"/>
      <c r="AZ3728" s="141"/>
      <c r="BE3728" s="168"/>
      <c r="BF3728" s="168"/>
      <c r="BG3728" s="168"/>
      <c r="BH3728" s="168"/>
      <c r="BI3728" s="168"/>
      <c r="BJ3728" s="168"/>
      <c r="BK3728" s="168"/>
      <c r="BL3728" s="168"/>
      <c r="BM3728" s="168"/>
      <c r="DK3728" s="168"/>
      <c r="DL3728" s="168"/>
      <c r="DM3728" s="168"/>
      <c r="DN3728" s="168"/>
      <c r="DO3728" s="168"/>
      <c r="DP3728" s="168"/>
      <c r="DQ3728" s="168"/>
      <c r="DR3728" s="168"/>
      <c r="DS3728" s="168"/>
      <c r="DT3728" s="168"/>
      <c r="DU3728" s="168"/>
      <c r="DV3728" s="168"/>
      <c r="DW3728" s="168"/>
      <c r="DX3728" s="168"/>
      <c r="DY3728" s="168"/>
      <c r="DZ3728" s="168"/>
      <c r="EA3728" s="168"/>
      <c r="EB3728" s="168"/>
      <c r="EC3728" s="168"/>
      <c r="ED3728" s="168"/>
      <c r="EE3728" s="168"/>
      <c r="EF3728" s="168"/>
      <c r="EG3728" s="168"/>
      <c r="EH3728" s="168"/>
      <c r="EI3728" s="168"/>
      <c r="EJ3728" s="168"/>
      <c r="EK3728" s="168"/>
      <c r="EL3728" s="168"/>
      <c r="EM3728" s="168"/>
      <c r="EN3728" s="168"/>
      <c r="EO3728" s="168"/>
      <c r="EP3728" s="168"/>
      <c r="EQ3728" s="168"/>
      <c r="ER3728" s="168"/>
      <c r="ES3728" s="168"/>
      <c r="ET3728" s="168"/>
      <c r="EU3728" s="168"/>
      <c r="EV3728" s="168"/>
      <c r="EW3728" s="168"/>
      <c r="EX3728" s="168"/>
      <c r="EY3728" s="168"/>
      <c r="EZ3728" s="168"/>
      <c r="FA3728" s="168"/>
      <c r="FB3728" s="168"/>
      <c r="FC3728" s="168"/>
      <c r="FD3728" s="168"/>
    </row>
    <row r="3729" spans="1:160" s="5" customFormat="1" ht="5.25" customHeight="1" thickBot="1" x14ac:dyDescent="0.35">
      <c r="A3729" s="263"/>
      <c r="B3729" s="263"/>
      <c r="C3729" s="265"/>
      <c r="D3729" s="454"/>
      <c r="E3729" s="454"/>
      <c r="F3729" s="454"/>
      <c r="G3729" s="454"/>
      <c r="H3729" s="454"/>
      <c r="I3729" s="454"/>
      <c r="J3729" s="454"/>
      <c r="K3729" s="454"/>
      <c r="L3729" s="454"/>
      <c r="M3729" s="454"/>
      <c r="N3729" s="454"/>
      <c r="O3729" s="454"/>
      <c r="P3729" s="454"/>
      <c r="Q3729" s="454"/>
      <c r="R3729" s="454"/>
      <c r="S3729" s="454"/>
      <c r="T3729" s="454"/>
      <c r="U3729" s="454"/>
      <c r="V3729" s="33"/>
      <c r="W3729" s="57"/>
      <c r="X3729" s="86"/>
      <c r="Y3729" s="38"/>
      <c r="Z3729" s="36"/>
      <c r="AA3729" s="36"/>
      <c r="AD3729" s="33"/>
      <c r="AG3729" s="33"/>
      <c r="AH3729" s="43"/>
      <c r="AI3729" s="43"/>
      <c r="AJ3729" s="43"/>
      <c r="AK3729" s="43"/>
      <c r="AL3729" s="43"/>
      <c r="AM3729" s="43"/>
      <c r="AN3729" s="43"/>
      <c r="AO3729" s="43"/>
      <c r="AP3729" s="43"/>
      <c r="AQ3729" s="43"/>
      <c r="AR3729" s="43"/>
      <c r="AS3729" s="43"/>
      <c r="AT3729" s="43"/>
      <c r="AU3729" s="44"/>
      <c r="AV3729" s="33"/>
      <c r="AW3729" s="33"/>
      <c r="AX3729" s="33"/>
      <c r="AZ3729" s="141"/>
      <c r="BE3729" s="168"/>
      <c r="BF3729" s="168"/>
      <c r="BG3729" s="168"/>
      <c r="BH3729" s="168"/>
      <c r="BI3729" s="168"/>
      <c r="BJ3729" s="168"/>
      <c r="BK3729" s="168"/>
      <c r="BL3729" s="168"/>
      <c r="BM3729" s="168"/>
      <c r="DK3729" s="168"/>
      <c r="DL3729" s="168"/>
      <c r="DM3729" s="168"/>
      <c r="DN3729" s="168"/>
      <c r="DO3729" s="168"/>
      <c r="DP3729" s="168"/>
      <c r="DQ3729" s="168"/>
      <c r="DR3729" s="168"/>
      <c r="DS3729" s="168"/>
      <c r="DT3729" s="168"/>
      <c r="DU3729" s="168"/>
      <c r="DV3729" s="168"/>
      <c r="DW3729" s="168"/>
      <c r="DX3729" s="168"/>
      <c r="DY3729" s="168"/>
      <c r="DZ3729" s="168"/>
      <c r="EA3729" s="168"/>
      <c r="EB3729" s="168"/>
      <c r="EC3729" s="168"/>
      <c r="ED3729" s="168"/>
      <c r="EE3729" s="168"/>
      <c r="EF3729" s="168"/>
      <c r="EG3729" s="168"/>
      <c r="EH3729" s="168"/>
      <c r="EI3729" s="168"/>
      <c r="EJ3729" s="168"/>
      <c r="EK3729" s="168"/>
      <c r="EL3729" s="168"/>
      <c r="EM3729" s="168"/>
      <c r="EN3729" s="168"/>
      <c r="EO3729" s="168"/>
      <c r="EP3729" s="168"/>
      <c r="EQ3729" s="168"/>
      <c r="ER3729" s="168"/>
      <c r="ES3729" s="168"/>
      <c r="ET3729" s="168"/>
      <c r="EU3729" s="168"/>
      <c r="EV3729" s="168"/>
      <c r="EW3729" s="168"/>
      <c r="EX3729" s="168"/>
      <c r="EY3729" s="168"/>
      <c r="EZ3729" s="168"/>
      <c r="FA3729" s="168"/>
      <c r="FB3729" s="168"/>
      <c r="FC3729" s="168"/>
      <c r="FD3729" s="168"/>
    </row>
    <row r="3730" spans="1:160" s="5" customFormat="1" ht="24.9" customHeight="1" x14ac:dyDescent="0.3">
      <c r="A3730" s="263"/>
      <c r="B3730" s="263"/>
      <c r="C3730" s="265"/>
      <c r="D3730" s="511" t="s">
        <v>4</v>
      </c>
      <c r="E3730" s="512"/>
      <c r="F3730" s="513" t="s">
        <v>168</v>
      </c>
      <c r="G3730" s="514"/>
      <c r="H3730" s="514"/>
      <c r="I3730" s="515"/>
      <c r="J3730" s="516" t="s">
        <v>5</v>
      </c>
      <c r="K3730" s="512"/>
      <c r="L3730" s="513" t="s">
        <v>102</v>
      </c>
      <c r="M3730" s="514"/>
      <c r="N3730" s="514"/>
      <c r="O3730" s="514"/>
      <c r="P3730" s="515"/>
      <c r="Q3730" s="1" t="s">
        <v>6</v>
      </c>
      <c r="R3730" s="513" t="s">
        <v>36</v>
      </c>
      <c r="S3730" s="514"/>
      <c r="T3730" s="514"/>
      <c r="U3730" s="517"/>
      <c r="V3730" s="33"/>
      <c r="W3730" s="57"/>
      <c r="X3730" s="86"/>
      <c r="Y3730" s="33"/>
      <c r="Z3730" s="36"/>
      <c r="AA3730" s="36"/>
      <c r="AD3730" s="33"/>
      <c r="AG3730" s="33"/>
      <c r="AH3730" s="43"/>
      <c r="AI3730" s="43"/>
      <c r="AJ3730" s="43"/>
      <c r="AK3730" s="43"/>
      <c r="AL3730" s="43"/>
      <c r="AM3730" s="43"/>
      <c r="AN3730" s="43"/>
      <c r="AO3730" s="43"/>
      <c r="AP3730" s="43"/>
      <c r="AQ3730" s="43"/>
      <c r="AR3730" s="43"/>
      <c r="AS3730" s="43"/>
      <c r="AT3730" s="43"/>
      <c r="AU3730" s="44"/>
      <c r="AV3730" s="33"/>
      <c r="AW3730" s="33"/>
      <c r="AX3730" s="33"/>
      <c r="AZ3730" s="141"/>
      <c r="BE3730" s="168"/>
      <c r="BF3730" s="168"/>
      <c r="BG3730" s="168"/>
      <c r="BH3730" s="168"/>
      <c r="BI3730" s="168"/>
      <c r="BJ3730" s="168"/>
      <c r="BK3730" s="168"/>
      <c r="BL3730" s="168"/>
      <c r="BM3730" s="168"/>
      <c r="DK3730" s="168"/>
      <c r="DL3730" s="168"/>
      <c r="DM3730" s="168"/>
      <c r="DN3730" s="168"/>
      <c r="DO3730" s="168"/>
      <c r="DP3730" s="168"/>
      <c r="DQ3730" s="168"/>
      <c r="DR3730" s="168"/>
      <c r="DS3730" s="168"/>
      <c r="DT3730" s="168"/>
      <c r="DU3730" s="168"/>
      <c r="DV3730" s="168"/>
      <c r="DW3730" s="168"/>
      <c r="DX3730" s="168"/>
      <c r="DY3730" s="168"/>
      <c r="DZ3730" s="168"/>
      <c r="EA3730" s="168"/>
      <c r="EB3730" s="168"/>
      <c r="EC3730" s="168"/>
      <c r="ED3730" s="168"/>
      <c r="EE3730" s="168"/>
      <c r="EF3730" s="168"/>
      <c r="EG3730" s="168"/>
      <c r="EH3730" s="168"/>
      <c r="EI3730" s="168"/>
      <c r="EJ3730" s="168"/>
      <c r="EK3730" s="168"/>
      <c r="EL3730" s="168"/>
      <c r="EM3730" s="168"/>
      <c r="EN3730" s="168"/>
      <c r="EO3730" s="168"/>
      <c r="EP3730" s="168"/>
      <c r="EQ3730" s="168"/>
      <c r="ER3730" s="168"/>
      <c r="ES3730" s="168"/>
      <c r="ET3730" s="168"/>
      <c r="EU3730" s="168"/>
      <c r="EV3730" s="168"/>
      <c r="EW3730" s="168"/>
      <c r="EX3730" s="168"/>
      <c r="EY3730" s="168"/>
      <c r="EZ3730" s="168"/>
      <c r="FA3730" s="168"/>
      <c r="FB3730" s="168"/>
      <c r="FC3730" s="168"/>
      <c r="FD3730" s="168"/>
    </row>
    <row r="3731" spans="1:160" s="5" customFormat="1" ht="45" customHeight="1" thickBot="1" x14ac:dyDescent="0.35">
      <c r="A3731" s="263"/>
      <c r="B3731" s="263"/>
      <c r="C3731" s="265"/>
      <c r="D3731" s="518" t="s">
        <v>7</v>
      </c>
      <c r="E3731" s="519"/>
      <c r="F3731" s="520" t="s">
        <v>169</v>
      </c>
      <c r="G3731" s="521"/>
      <c r="H3731" s="521"/>
      <c r="I3731" s="521"/>
      <c r="J3731" s="521"/>
      <c r="K3731" s="521"/>
      <c r="L3731" s="521"/>
      <c r="M3731" s="521"/>
      <c r="N3731" s="521"/>
      <c r="O3731" s="521"/>
      <c r="P3731" s="521"/>
      <c r="Q3731" s="521"/>
      <c r="R3731" s="521"/>
      <c r="S3731" s="521"/>
      <c r="T3731" s="521"/>
      <c r="U3731" s="522"/>
      <c r="V3731" s="33"/>
      <c r="W3731" s="57"/>
      <c r="X3731" s="86"/>
      <c r="Y3731" s="33"/>
      <c r="Z3731" s="36"/>
      <c r="AA3731" s="36"/>
      <c r="AD3731" s="33"/>
      <c r="AG3731" s="33"/>
      <c r="AH3731" s="43"/>
      <c r="AI3731" s="43"/>
      <c r="AJ3731" s="43"/>
      <c r="AK3731" s="43"/>
      <c r="AL3731" s="43"/>
      <c r="AM3731" s="43"/>
      <c r="AN3731" s="43"/>
      <c r="AO3731" s="43"/>
      <c r="AP3731" s="43"/>
      <c r="AQ3731" s="43"/>
      <c r="AR3731" s="43"/>
      <c r="AS3731" s="43"/>
      <c r="AT3731" s="43"/>
      <c r="AU3731" s="44"/>
      <c r="AV3731" s="33"/>
      <c r="AW3731" s="33"/>
      <c r="AX3731" s="33"/>
      <c r="AZ3731" s="141"/>
      <c r="BE3731" s="168"/>
      <c r="BF3731" s="168"/>
      <c r="BG3731" s="168"/>
      <c r="BH3731" s="168"/>
      <c r="BI3731" s="168"/>
      <c r="BJ3731" s="168"/>
      <c r="BK3731" s="168"/>
      <c r="BL3731" s="168"/>
      <c r="BM3731" s="168"/>
      <c r="DK3731" s="168"/>
      <c r="DL3731" s="168"/>
      <c r="DM3731" s="168"/>
      <c r="DN3731" s="168"/>
      <c r="DO3731" s="168"/>
      <c r="DP3731" s="168"/>
      <c r="DQ3731" s="168"/>
      <c r="DR3731" s="168"/>
      <c r="DS3731" s="168"/>
      <c r="DT3731" s="168"/>
      <c r="DU3731" s="168"/>
      <c r="DV3731" s="168"/>
      <c r="DW3731" s="168"/>
      <c r="DX3731" s="168"/>
      <c r="DY3731" s="168"/>
      <c r="DZ3731" s="168"/>
      <c r="EA3731" s="168"/>
      <c r="EB3731" s="168"/>
      <c r="EC3731" s="168"/>
      <c r="ED3731" s="168"/>
      <c r="EE3731" s="168"/>
      <c r="EF3731" s="168"/>
      <c r="EG3731" s="168"/>
      <c r="EH3731" s="168"/>
      <c r="EI3731" s="168"/>
      <c r="EJ3731" s="168"/>
      <c r="EK3731" s="168"/>
      <c r="EL3731" s="168"/>
      <c r="EM3731" s="168"/>
      <c r="EN3731" s="168"/>
      <c r="EO3731" s="168"/>
      <c r="EP3731" s="168"/>
      <c r="EQ3731" s="168"/>
      <c r="ER3731" s="168"/>
      <c r="ES3731" s="168"/>
      <c r="ET3731" s="168"/>
      <c r="EU3731" s="168"/>
      <c r="EV3731" s="168"/>
      <c r="EW3731" s="168"/>
      <c r="EX3731" s="168"/>
      <c r="EY3731" s="168"/>
      <c r="EZ3731" s="168"/>
      <c r="FA3731" s="168"/>
      <c r="FB3731" s="168"/>
      <c r="FC3731" s="168"/>
      <c r="FD3731" s="168"/>
    </row>
    <row r="3732" spans="1:160" s="5" customFormat="1" ht="5.0999999999999996" customHeight="1" thickBot="1" x14ac:dyDescent="0.35">
      <c r="A3732" s="263"/>
      <c r="B3732" s="263"/>
      <c r="C3732" s="265"/>
      <c r="D3732" s="523"/>
      <c r="E3732" s="523"/>
      <c r="F3732" s="523"/>
      <c r="G3732" s="523"/>
      <c r="H3732" s="523"/>
      <c r="I3732" s="523"/>
      <c r="J3732" s="523"/>
      <c r="K3732" s="523"/>
      <c r="L3732" s="523"/>
      <c r="M3732" s="523"/>
      <c r="N3732" s="523"/>
      <c r="O3732" s="523"/>
      <c r="P3732" s="523"/>
      <c r="Q3732" s="523"/>
      <c r="R3732" s="523"/>
      <c r="S3732" s="523"/>
      <c r="T3732" s="523"/>
      <c r="U3732" s="523"/>
      <c r="V3732" s="33"/>
      <c r="W3732" s="57"/>
      <c r="X3732" s="86"/>
      <c r="Y3732" s="33"/>
      <c r="Z3732" s="36"/>
      <c r="AA3732" s="36"/>
      <c r="AD3732" s="33"/>
      <c r="AG3732" s="33"/>
      <c r="AH3732" s="43"/>
      <c r="AI3732" s="43"/>
      <c r="AJ3732" s="43"/>
      <c r="AK3732" s="43"/>
      <c r="AL3732" s="43"/>
      <c r="AM3732" s="43"/>
      <c r="AN3732" s="43"/>
      <c r="AO3732" s="43"/>
      <c r="AP3732" s="43"/>
      <c r="AQ3732" s="43"/>
      <c r="AR3732" s="43"/>
      <c r="AS3732" s="43"/>
      <c r="AT3732" s="43"/>
      <c r="AU3732" s="44"/>
      <c r="AV3732" s="33"/>
      <c r="AW3732" s="33"/>
      <c r="AX3732" s="33"/>
      <c r="AZ3732" s="141"/>
      <c r="BE3732" s="168"/>
      <c r="BF3732" s="168"/>
      <c r="BG3732" s="168"/>
      <c r="BH3732" s="168"/>
      <c r="BI3732" s="168"/>
      <c r="BJ3732" s="168"/>
      <c r="BK3732" s="168"/>
      <c r="BL3732" s="168"/>
      <c r="BM3732" s="168"/>
      <c r="DK3732" s="168"/>
      <c r="DL3732" s="168"/>
      <c r="DM3732" s="168"/>
      <c r="DN3732" s="168"/>
      <c r="DO3732" s="168"/>
      <c r="DP3732" s="168"/>
      <c r="DQ3732" s="168"/>
      <c r="DR3732" s="168"/>
      <c r="DS3732" s="168"/>
      <c r="DT3732" s="168"/>
      <c r="DU3732" s="168"/>
      <c r="DV3732" s="168"/>
      <c r="DW3732" s="168"/>
      <c r="DX3732" s="168"/>
      <c r="DY3732" s="168"/>
      <c r="DZ3732" s="168"/>
      <c r="EA3732" s="168"/>
      <c r="EB3732" s="168"/>
      <c r="EC3732" s="168"/>
      <c r="ED3732" s="168"/>
      <c r="EE3732" s="168"/>
      <c r="EF3732" s="168"/>
      <c r="EG3732" s="168"/>
      <c r="EH3732" s="168"/>
      <c r="EI3732" s="168"/>
      <c r="EJ3732" s="168"/>
      <c r="EK3732" s="168"/>
      <c r="EL3732" s="168"/>
      <c r="EM3732" s="168"/>
      <c r="EN3732" s="168"/>
      <c r="EO3732" s="168"/>
      <c r="EP3732" s="168"/>
      <c r="EQ3732" s="168"/>
      <c r="ER3732" s="168"/>
      <c r="ES3732" s="168"/>
      <c r="ET3732" s="168"/>
      <c r="EU3732" s="168"/>
      <c r="EV3732" s="168"/>
      <c r="EW3732" s="168"/>
      <c r="EX3732" s="168"/>
      <c r="EY3732" s="168"/>
      <c r="EZ3732" s="168"/>
      <c r="FA3732" s="168"/>
      <c r="FB3732" s="168"/>
      <c r="FC3732" s="168"/>
      <c r="FD3732" s="168"/>
    </row>
    <row r="3733" spans="1:160" s="5" customFormat="1" ht="24.9" customHeight="1" thickBot="1" x14ac:dyDescent="0.35">
      <c r="A3733" s="263"/>
      <c r="B3733" s="263"/>
      <c r="C3733" s="265"/>
      <c r="D3733" s="2" t="s">
        <v>103</v>
      </c>
      <c r="E3733" s="98" t="s">
        <v>106</v>
      </c>
      <c r="F3733" s="455" t="s">
        <v>104</v>
      </c>
      <c r="G3733" s="524"/>
      <c r="H3733" s="456"/>
      <c r="I3733" s="525">
        <v>44058</v>
      </c>
      <c r="J3733" s="526"/>
      <c r="K3733" s="526"/>
      <c r="L3733" s="526"/>
      <c r="M3733" s="526"/>
      <c r="N3733" s="527"/>
      <c r="O3733" s="3" t="s">
        <v>8</v>
      </c>
      <c r="P3733" s="449" t="s">
        <v>24</v>
      </c>
      <c r="Q3733" s="450"/>
      <c r="R3733" s="450"/>
      <c r="S3733" s="450"/>
      <c r="T3733" s="450"/>
      <c r="U3733" s="528"/>
      <c r="V3733" s="33"/>
      <c r="W3733" s="57"/>
      <c r="X3733" s="86"/>
      <c r="Y3733" s="33"/>
      <c r="Z3733" s="36"/>
      <c r="AA3733" s="36"/>
      <c r="AD3733" s="33"/>
      <c r="AG3733" s="33"/>
      <c r="AH3733" s="43"/>
      <c r="AI3733" s="43"/>
      <c r="AJ3733" s="43"/>
      <c r="AK3733" s="43"/>
      <c r="AL3733" s="43"/>
      <c r="AM3733" s="43"/>
      <c r="AN3733" s="43"/>
      <c r="AO3733" s="43"/>
      <c r="AP3733" s="43"/>
      <c r="AQ3733" s="43"/>
      <c r="AR3733" s="43"/>
      <c r="AS3733" s="43"/>
      <c r="AT3733" s="43"/>
      <c r="AU3733" s="44"/>
      <c r="AV3733" s="33"/>
      <c r="AW3733" s="33"/>
      <c r="AX3733" s="33"/>
      <c r="AZ3733" s="141"/>
      <c r="BE3733" s="168"/>
      <c r="BF3733" s="168"/>
      <c r="BG3733" s="168"/>
      <c r="BH3733" s="168"/>
      <c r="BI3733" s="168"/>
      <c r="BJ3733" s="168"/>
      <c r="BK3733" s="168"/>
      <c r="BL3733" s="168"/>
      <c r="BM3733" s="168"/>
      <c r="DK3733" s="168"/>
      <c r="DL3733" s="168"/>
      <c r="DM3733" s="168"/>
      <c r="DN3733" s="168"/>
      <c r="DO3733" s="168"/>
      <c r="DP3733" s="168"/>
      <c r="DQ3733" s="168"/>
      <c r="DR3733" s="168"/>
      <c r="DS3733" s="168"/>
      <c r="DT3733" s="168"/>
      <c r="DU3733" s="168"/>
      <c r="DV3733" s="168"/>
      <c r="DW3733" s="168"/>
      <c r="DX3733" s="168"/>
      <c r="DY3733" s="168"/>
      <c r="DZ3733" s="168"/>
      <c r="EA3733" s="168"/>
      <c r="EB3733" s="168"/>
      <c r="EC3733" s="168"/>
      <c r="ED3733" s="168"/>
      <c r="EE3733" s="168"/>
      <c r="EF3733" s="168"/>
      <c r="EG3733" s="168"/>
      <c r="EH3733" s="168"/>
      <c r="EI3733" s="168"/>
      <c r="EJ3733" s="168"/>
      <c r="EK3733" s="168"/>
      <c r="EL3733" s="168"/>
      <c r="EM3733" s="168"/>
      <c r="EN3733" s="168"/>
      <c r="EO3733" s="168"/>
      <c r="EP3733" s="168"/>
      <c r="EQ3733" s="168"/>
      <c r="ER3733" s="168"/>
      <c r="ES3733" s="168"/>
      <c r="ET3733" s="168"/>
      <c r="EU3733" s="168"/>
      <c r="EV3733" s="168"/>
      <c r="EW3733" s="168"/>
      <c r="EX3733" s="168"/>
      <c r="EY3733" s="168"/>
      <c r="EZ3733" s="168"/>
      <c r="FA3733" s="168"/>
      <c r="FB3733" s="168"/>
      <c r="FC3733" s="168"/>
      <c r="FD3733" s="168"/>
    </row>
    <row r="3734" spans="1:160" s="5" customFormat="1" ht="5.0999999999999996" customHeight="1" thickBot="1" x14ac:dyDescent="0.35">
      <c r="A3734" s="263"/>
      <c r="B3734" s="263"/>
      <c r="C3734" s="265"/>
      <c r="D3734" s="100"/>
      <c r="E3734" s="100"/>
      <c r="F3734" s="100"/>
      <c r="G3734" s="100"/>
      <c r="H3734" s="100"/>
      <c r="I3734" s="100"/>
      <c r="J3734" s="100"/>
      <c r="K3734" s="100"/>
      <c r="L3734" s="100"/>
      <c r="M3734" s="100"/>
      <c r="N3734" s="100"/>
      <c r="O3734" s="100"/>
      <c r="P3734" s="100"/>
      <c r="Q3734" s="100"/>
      <c r="R3734" s="100"/>
      <c r="S3734" s="100"/>
      <c r="T3734" s="100"/>
      <c r="U3734" s="100"/>
      <c r="V3734" s="33"/>
      <c r="W3734" s="57"/>
      <c r="X3734" s="86"/>
      <c r="Y3734" s="33"/>
      <c r="Z3734" s="36"/>
      <c r="AA3734" s="36"/>
      <c r="AD3734" s="33"/>
      <c r="AG3734" s="33"/>
      <c r="AH3734" s="43"/>
      <c r="AI3734" s="43"/>
      <c r="AJ3734" s="43"/>
      <c r="AK3734" s="43"/>
      <c r="AL3734" s="43"/>
      <c r="AM3734" s="43"/>
      <c r="AN3734" s="43"/>
      <c r="AO3734" s="43"/>
      <c r="AP3734" s="43"/>
      <c r="AQ3734" s="43"/>
      <c r="AR3734" s="43"/>
      <c r="AS3734" s="43"/>
      <c r="AT3734" s="43"/>
      <c r="AU3734" s="44"/>
      <c r="AV3734" s="33"/>
      <c r="AW3734" s="33"/>
      <c r="AX3734" s="33"/>
      <c r="AZ3734" s="141"/>
      <c r="BE3734" s="168"/>
      <c r="BF3734" s="168"/>
      <c r="BG3734" s="168"/>
      <c r="BH3734" s="168"/>
      <c r="BI3734" s="168"/>
      <c r="BJ3734" s="168"/>
      <c r="BK3734" s="168"/>
      <c r="BL3734" s="168"/>
      <c r="BM3734" s="168"/>
      <c r="DK3734" s="168"/>
      <c r="DL3734" s="168"/>
      <c r="DM3734" s="168"/>
      <c r="DN3734" s="168"/>
      <c r="DO3734" s="168"/>
      <c r="DP3734" s="168"/>
      <c r="DQ3734" s="168"/>
      <c r="DR3734" s="168"/>
      <c r="DS3734" s="168"/>
      <c r="DT3734" s="168"/>
      <c r="DU3734" s="168"/>
      <c r="DV3734" s="168"/>
      <c r="DW3734" s="168"/>
      <c r="DX3734" s="168"/>
      <c r="DY3734" s="168"/>
      <c r="DZ3734" s="168"/>
      <c r="EA3734" s="168"/>
      <c r="EB3734" s="168"/>
      <c r="EC3734" s="168"/>
      <c r="ED3734" s="168"/>
      <c r="EE3734" s="168"/>
      <c r="EF3734" s="168"/>
      <c r="EG3734" s="168"/>
      <c r="EH3734" s="168"/>
      <c r="EI3734" s="168"/>
      <c r="EJ3734" s="168"/>
      <c r="EK3734" s="168"/>
      <c r="EL3734" s="168"/>
      <c r="EM3734" s="168"/>
      <c r="EN3734" s="168"/>
      <c r="EO3734" s="168"/>
      <c r="EP3734" s="168"/>
      <c r="EQ3734" s="168"/>
      <c r="ER3734" s="168"/>
      <c r="ES3734" s="168"/>
      <c r="ET3734" s="168"/>
      <c r="EU3734" s="168"/>
      <c r="EV3734" s="168"/>
      <c r="EW3734" s="168"/>
      <c r="EX3734" s="168"/>
      <c r="EY3734" s="168"/>
      <c r="EZ3734" s="168"/>
      <c r="FA3734" s="168"/>
      <c r="FB3734" s="168"/>
      <c r="FC3734" s="168"/>
      <c r="FD3734" s="168"/>
    </row>
    <row r="3735" spans="1:160" s="5" customFormat="1" ht="24.9" customHeight="1" thickBot="1" x14ac:dyDescent="0.35">
      <c r="A3735" s="263"/>
      <c r="B3735" s="263"/>
      <c r="C3735" s="265"/>
      <c r="D3735" s="2" t="s">
        <v>31</v>
      </c>
      <c r="E3735" s="449"/>
      <c r="F3735" s="450"/>
      <c r="G3735" s="450"/>
      <c r="H3735" s="450"/>
      <c r="I3735" s="450"/>
      <c r="J3735" s="451"/>
      <c r="K3735" s="19" t="s">
        <v>105</v>
      </c>
      <c r="L3735" s="452"/>
      <c r="M3735" s="452"/>
      <c r="N3735" s="452"/>
      <c r="O3735" s="452"/>
      <c r="P3735" s="452"/>
      <c r="Q3735" s="452"/>
      <c r="R3735" s="452"/>
      <c r="S3735" s="452"/>
      <c r="T3735" s="452"/>
      <c r="U3735" s="453"/>
      <c r="V3735" s="33"/>
      <c r="W3735" s="57"/>
      <c r="X3735" s="86"/>
      <c r="Y3735" s="33"/>
      <c r="Z3735" s="36"/>
      <c r="AA3735" s="36"/>
      <c r="AD3735" s="33"/>
      <c r="AG3735" s="33"/>
      <c r="AH3735" s="43"/>
      <c r="AI3735" s="43"/>
      <c r="AJ3735" s="43"/>
      <c r="AK3735" s="43"/>
      <c r="AL3735" s="43"/>
      <c r="AM3735" s="43"/>
      <c r="AN3735" s="43"/>
      <c r="AO3735" s="43"/>
      <c r="AP3735" s="43"/>
      <c r="AQ3735" s="43"/>
      <c r="AR3735" s="43"/>
      <c r="AS3735" s="43"/>
      <c r="AT3735" s="43"/>
      <c r="AU3735" s="44"/>
      <c r="AV3735" s="33"/>
      <c r="AW3735" s="33"/>
      <c r="AX3735" s="33"/>
      <c r="AZ3735" s="141"/>
      <c r="BE3735" s="168"/>
      <c r="BF3735" s="168"/>
      <c r="BG3735" s="168"/>
      <c r="BH3735" s="168"/>
      <c r="BI3735" s="168"/>
      <c r="BJ3735" s="168"/>
      <c r="BK3735" s="168"/>
      <c r="BL3735" s="168"/>
      <c r="BM3735" s="168"/>
      <c r="DK3735" s="168"/>
      <c r="DL3735" s="168"/>
      <c r="DM3735" s="168"/>
      <c r="DN3735" s="168"/>
      <c r="DO3735" s="168"/>
      <c r="DP3735" s="168"/>
      <c r="DQ3735" s="168"/>
      <c r="DR3735" s="168"/>
      <c r="DS3735" s="168"/>
      <c r="DT3735" s="168"/>
      <c r="DU3735" s="168"/>
      <c r="DV3735" s="168"/>
      <c r="DW3735" s="168"/>
      <c r="DX3735" s="168"/>
      <c r="DY3735" s="168"/>
      <c r="DZ3735" s="168"/>
      <c r="EA3735" s="168"/>
      <c r="EB3735" s="168"/>
      <c r="EC3735" s="168"/>
      <c r="ED3735" s="168"/>
      <c r="EE3735" s="168"/>
      <c r="EF3735" s="168"/>
      <c r="EG3735" s="168"/>
      <c r="EH3735" s="168"/>
      <c r="EI3735" s="168"/>
      <c r="EJ3735" s="168"/>
      <c r="EK3735" s="168"/>
      <c r="EL3735" s="168"/>
      <c r="EM3735" s="168"/>
      <c r="EN3735" s="168"/>
      <c r="EO3735" s="168"/>
      <c r="EP3735" s="168"/>
      <c r="EQ3735" s="168"/>
      <c r="ER3735" s="168"/>
      <c r="ES3735" s="168"/>
      <c r="ET3735" s="168"/>
      <c r="EU3735" s="168"/>
      <c r="EV3735" s="168"/>
      <c r="EW3735" s="168"/>
      <c r="EX3735" s="168"/>
      <c r="EY3735" s="168"/>
      <c r="EZ3735" s="168"/>
      <c r="FA3735" s="168"/>
      <c r="FB3735" s="168"/>
      <c r="FC3735" s="168"/>
      <c r="FD3735" s="168"/>
    </row>
    <row r="3736" spans="1:160" s="5" customFormat="1" ht="5.0999999999999996" customHeight="1" thickBot="1" x14ac:dyDescent="0.35">
      <c r="A3736" s="263"/>
      <c r="B3736" s="263"/>
      <c r="C3736" s="265"/>
      <c r="D3736" s="454"/>
      <c r="E3736" s="454"/>
      <c r="F3736" s="454"/>
      <c r="G3736" s="454"/>
      <c r="H3736" s="454"/>
      <c r="I3736" s="454"/>
      <c r="J3736" s="454"/>
      <c r="K3736" s="454"/>
      <c r="L3736" s="454"/>
      <c r="M3736" s="454"/>
      <c r="N3736" s="454"/>
      <c r="O3736" s="454"/>
      <c r="P3736" s="454"/>
      <c r="Q3736" s="454"/>
      <c r="R3736" s="454"/>
      <c r="S3736" s="454"/>
      <c r="T3736" s="454"/>
      <c r="U3736" s="454"/>
      <c r="V3736" s="33"/>
      <c r="W3736" s="57"/>
      <c r="X3736" s="86"/>
      <c r="Y3736" s="33"/>
      <c r="Z3736" s="36"/>
      <c r="AA3736" s="36"/>
      <c r="AD3736" s="33"/>
      <c r="AG3736" s="33"/>
      <c r="AH3736" s="43"/>
      <c r="AI3736" s="43"/>
      <c r="AJ3736" s="43"/>
      <c r="AK3736" s="43"/>
      <c r="AL3736" s="43"/>
      <c r="AM3736" s="43"/>
      <c r="AN3736" s="43"/>
      <c r="AO3736" s="43"/>
      <c r="AP3736" s="43"/>
      <c r="AQ3736" s="43"/>
      <c r="AR3736" s="43"/>
      <c r="AS3736" s="43"/>
      <c r="AT3736" s="43"/>
      <c r="AU3736" s="44"/>
      <c r="AV3736" s="33"/>
      <c r="AW3736" s="33"/>
      <c r="AX3736" s="33"/>
      <c r="AZ3736" s="141"/>
      <c r="BE3736" s="168"/>
      <c r="BF3736" s="168"/>
      <c r="BG3736" s="168"/>
      <c r="BH3736" s="168"/>
      <c r="BI3736" s="168"/>
      <c r="BJ3736" s="168"/>
      <c r="BK3736" s="168"/>
      <c r="BL3736" s="168"/>
      <c r="BM3736" s="168"/>
      <c r="DK3736" s="168"/>
      <c r="DL3736" s="168"/>
      <c r="DM3736" s="168"/>
      <c r="DN3736" s="168"/>
      <c r="DO3736" s="168"/>
      <c r="DP3736" s="168"/>
      <c r="DQ3736" s="168"/>
      <c r="DR3736" s="168"/>
      <c r="DS3736" s="168"/>
      <c r="DT3736" s="168"/>
      <c r="DU3736" s="168"/>
      <c r="DV3736" s="168"/>
      <c r="DW3736" s="168"/>
      <c r="DX3736" s="168"/>
      <c r="DY3736" s="168"/>
      <c r="DZ3736" s="168"/>
      <c r="EA3736" s="168"/>
      <c r="EB3736" s="168"/>
      <c r="EC3736" s="168"/>
      <c r="ED3736" s="168"/>
      <c r="EE3736" s="168"/>
      <c r="EF3736" s="168"/>
      <c r="EG3736" s="168"/>
      <c r="EH3736" s="168"/>
      <c r="EI3736" s="168"/>
      <c r="EJ3736" s="168"/>
      <c r="EK3736" s="168"/>
      <c r="EL3736" s="168"/>
      <c r="EM3736" s="168"/>
      <c r="EN3736" s="168"/>
      <c r="EO3736" s="168"/>
      <c r="EP3736" s="168"/>
      <c r="EQ3736" s="168"/>
      <c r="ER3736" s="168"/>
      <c r="ES3736" s="168"/>
      <c r="ET3736" s="168"/>
      <c r="EU3736" s="168"/>
      <c r="EV3736" s="168"/>
      <c r="EW3736" s="168"/>
      <c r="EX3736" s="168"/>
      <c r="EY3736" s="168"/>
      <c r="EZ3736" s="168"/>
      <c r="FA3736" s="168"/>
      <c r="FB3736" s="168"/>
      <c r="FC3736" s="168"/>
      <c r="FD3736" s="168"/>
    </row>
    <row r="3737" spans="1:160" s="5" customFormat="1" ht="45" customHeight="1" thickBot="1" x14ac:dyDescent="0.35">
      <c r="A3737" s="263" t="str">
        <f>+E3737</f>
        <v>NP 16</v>
      </c>
      <c r="B3737" s="264">
        <f>+U3761</f>
        <v>0</v>
      </c>
      <c r="C3737" s="265">
        <v>69</v>
      </c>
      <c r="D3737" s="165" t="s">
        <v>9</v>
      </c>
      <c r="E3737" s="180" t="s">
        <v>98</v>
      </c>
      <c r="F3737" s="455" t="s">
        <v>29</v>
      </c>
      <c r="G3737" s="456"/>
      <c r="H3737" s="532" t="s">
        <v>184</v>
      </c>
      <c r="I3737" s="457"/>
      <c r="J3737" s="457"/>
      <c r="K3737" s="457"/>
      <c r="L3737" s="457"/>
      <c r="M3737" s="458"/>
      <c r="N3737" s="459" t="s">
        <v>32</v>
      </c>
      <c r="O3737" s="460"/>
      <c r="P3737" s="461"/>
      <c r="Q3737" s="462" t="s">
        <v>48</v>
      </c>
      <c r="R3737" s="463"/>
      <c r="S3737" s="463"/>
      <c r="T3737" s="463"/>
      <c r="U3737" s="464"/>
      <c r="V3737" s="33"/>
      <c r="W3737" s="57"/>
      <c r="X3737" s="86"/>
      <c r="Y3737" s="33"/>
      <c r="Z3737" s="38"/>
      <c r="AA3737" s="38"/>
      <c r="AD3737" s="33"/>
      <c r="AG3737" s="33"/>
      <c r="AH3737" s="43"/>
      <c r="AI3737" s="43"/>
      <c r="AJ3737" s="43"/>
      <c r="AK3737" s="43"/>
      <c r="AL3737" s="43"/>
      <c r="AM3737" s="43"/>
      <c r="AN3737" s="43"/>
      <c r="AO3737" s="43"/>
      <c r="AP3737" s="43"/>
      <c r="AQ3737" s="43"/>
      <c r="AR3737" s="43"/>
      <c r="AS3737" s="43"/>
      <c r="AT3737" s="43"/>
      <c r="AU3737" s="44"/>
      <c r="AV3737" s="33"/>
      <c r="AW3737" s="33"/>
      <c r="AX3737" s="33"/>
      <c r="AZ3737" s="141"/>
      <c r="BE3737" s="168"/>
      <c r="BF3737" s="168"/>
      <c r="BG3737" s="168"/>
      <c r="BH3737" s="168"/>
      <c r="BI3737" s="168"/>
      <c r="BJ3737" s="168"/>
      <c r="BK3737" s="168"/>
      <c r="BL3737" s="168"/>
      <c r="BM3737" s="168"/>
      <c r="DK3737" s="168"/>
      <c r="DL3737" s="168"/>
      <c r="DM3737" s="168"/>
      <c r="DN3737" s="168"/>
      <c r="DO3737" s="168"/>
      <c r="DP3737" s="168"/>
      <c r="DQ3737" s="168"/>
      <c r="DR3737" s="168"/>
      <c r="DS3737" s="168"/>
      <c r="DT3737" s="168"/>
      <c r="DU3737" s="168"/>
      <c r="DV3737" s="168"/>
      <c r="DW3737" s="168"/>
      <c r="DX3737" s="168"/>
      <c r="DY3737" s="168"/>
      <c r="DZ3737" s="168"/>
      <c r="EA3737" s="168"/>
      <c r="EB3737" s="168"/>
      <c r="EC3737" s="168"/>
      <c r="ED3737" s="168"/>
      <c r="EE3737" s="168"/>
      <c r="EF3737" s="168"/>
      <c r="EG3737" s="168"/>
      <c r="EH3737" s="168"/>
      <c r="EI3737" s="168"/>
      <c r="EJ3737" s="168"/>
      <c r="EK3737" s="168"/>
      <c r="EL3737" s="168"/>
      <c r="EM3737" s="168"/>
      <c r="EN3737" s="168"/>
      <c r="EO3737" s="168"/>
      <c r="EP3737" s="168"/>
      <c r="EQ3737" s="168"/>
      <c r="ER3737" s="168"/>
      <c r="ES3737" s="168"/>
      <c r="ET3737" s="168"/>
      <c r="EU3737" s="168"/>
      <c r="EV3737" s="168"/>
      <c r="EW3737" s="168"/>
      <c r="EX3737" s="168"/>
      <c r="EY3737" s="168"/>
      <c r="EZ3737" s="168"/>
      <c r="FA3737" s="168"/>
      <c r="FB3737" s="168"/>
      <c r="FC3737" s="168"/>
      <c r="FD3737" s="168"/>
    </row>
    <row r="3738" spans="1:160" s="5" customFormat="1" ht="5.0999999999999996" customHeight="1" thickBot="1" x14ac:dyDescent="0.35">
      <c r="A3738" s="263"/>
      <c r="B3738" s="263"/>
      <c r="C3738" s="265"/>
      <c r="D3738" s="428"/>
      <c r="E3738" s="428"/>
      <c r="F3738" s="428"/>
      <c r="G3738" s="428"/>
      <c r="H3738" s="428"/>
      <c r="I3738" s="428"/>
      <c r="J3738" s="428"/>
      <c r="K3738" s="428"/>
      <c r="L3738" s="428"/>
      <c r="M3738" s="428"/>
      <c r="N3738" s="454"/>
      <c r="O3738" s="454"/>
      <c r="P3738" s="454"/>
      <c r="Q3738" s="454"/>
      <c r="R3738" s="454"/>
      <c r="S3738" s="454"/>
      <c r="T3738" s="454"/>
      <c r="U3738" s="454"/>
      <c r="V3738" s="33"/>
      <c r="W3738" s="57"/>
      <c r="X3738" s="86"/>
      <c r="Y3738" s="33"/>
      <c r="Z3738" s="76"/>
      <c r="AA3738" s="76"/>
      <c r="AD3738" s="33"/>
      <c r="AG3738" s="33"/>
      <c r="AH3738" s="43"/>
      <c r="AI3738" s="43"/>
      <c r="AJ3738" s="43"/>
      <c r="AK3738" s="43"/>
      <c r="AL3738" s="43"/>
      <c r="AM3738" s="43"/>
      <c r="AN3738" s="43"/>
      <c r="AO3738" s="43"/>
      <c r="AP3738" s="43"/>
      <c r="AQ3738" s="43"/>
      <c r="AR3738" s="43"/>
      <c r="AS3738" s="43"/>
      <c r="AT3738" s="43"/>
      <c r="AU3738" s="44"/>
      <c r="AV3738" s="33"/>
      <c r="AW3738" s="33"/>
      <c r="AX3738" s="33"/>
      <c r="AZ3738" s="141"/>
      <c r="BE3738" s="168"/>
      <c r="BF3738" s="168"/>
      <c r="BG3738" s="168"/>
      <c r="BH3738" s="168"/>
      <c r="BI3738" s="168"/>
      <c r="BJ3738" s="168"/>
      <c r="BK3738" s="168"/>
      <c r="BL3738" s="168"/>
      <c r="BM3738" s="168"/>
      <c r="DK3738" s="168"/>
      <c r="DL3738" s="168"/>
      <c r="DM3738" s="168"/>
      <c r="DN3738" s="168"/>
      <c r="DO3738" s="168"/>
      <c r="DP3738" s="168"/>
      <c r="DQ3738" s="168"/>
      <c r="DR3738" s="168"/>
      <c r="DS3738" s="168"/>
      <c r="DT3738" s="168"/>
      <c r="DU3738" s="168"/>
      <c r="DV3738" s="168"/>
      <c r="DW3738" s="168"/>
      <c r="DX3738" s="168"/>
      <c r="DY3738" s="168"/>
      <c r="DZ3738" s="168"/>
      <c r="EA3738" s="168"/>
      <c r="EB3738" s="168"/>
      <c r="EC3738" s="168"/>
      <c r="ED3738" s="168"/>
      <c r="EE3738" s="168"/>
      <c r="EF3738" s="168"/>
      <c r="EG3738" s="168"/>
      <c r="EH3738" s="168"/>
      <c r="EI3738" s="168"/>
      <c r="EJ3738" s="168"/>
      <c r="EK3738" s="168"/>
      <c r="EL3738" s="168"/>
      <c r="EM3738" s="168"/>
      <c r="EN3738" s="168"/>
      <c r="EO3738" s="168"/>
      <c r="EP3738" s="168"/>
      <c r="EQ3738" s="168"/>
      <c r="ER3738" s="168"/>
      <c r="ES3738" s="168"/>
      <c r="ET3738" s="168"/>
      <c r="EU3738" s="168"/>
      <c r="EV3738" s="168"/>
      <c r="EW3738" s="168"/>
      <c r="EX3738" s="168"/>
      <c r="EY3738" s="168"/>
      <c r="EZ3738" s="168"/>
      <c r="FA3738" s="168"/>
      <c r="FB3738" s="168"/>
      <c r="FC3738" s="168"/>
      <c r="FD3738" s="168"/>
    </row>
    <row r="3739" spans="1:160" s="5" customFormat="1" ht="24.9" customHeight="1" x14ac:dyDescent="0.3">
      <c r="A3739" s="263"/>
      <c r="B3739" s="263"/>
      <c r="C3739" s="265"/>
      <c r="D3739" s="465" t="s">
        <v>30</v>
      </c>
      <c r="E3739" s="466"/>
      <c r="F3739" s="466"/>
      <c r="G3739" s="466"/>
      <c r="H3739" s="466"/>
      <c r="I3739" s="466"/>
      <c r="J3739" s="466"/>
      <c r="K3739" s="466"/>
      <c r="L3739" s="466"/>
      <c r="M3739" s="467"/>
      <c r="N3739" s="468" t="s">
        <v>11</v>
      </c>
      <c r="O3739" s="470" t="s">
        <v>12</v>
      </c>
      <c r="P3739" s="471"/>
      <c r="Q3739" s="474" t="s">
        <v>13</v>
      </c>
      <c r="R3739" s="475"/>
      <c r="S3739" s="476"/>
      <c r="T3739" s="477" t="s">
        <v>27</v>
      </c>
      <c r="U3739" s="479" t="s">
        <v>28</v>
      </c>
      <c r="V3739" s="33"/>
      <c r="W3739" s="57"/>
      <c r="X3739" s="86"/>
      <c r="Y3739" s="33"/>
      <c r="Z3739" s="76"/>
      <c r="AA3739" s="76"/>
      <c r="AD3739" s="33"/>
      <c r="AG3739" s="33"/>
      <c r="AH3739" s="43"/>
      <c r="AI3739" s="43"/>
      <c r="AJ3739" s="43"/>
      <c r="AK3739" s="43"/>
      <c r="AL3739" s="43"/>
      <c r="AM3739" s="43"/>
      <c r="AN3739" s="43"/>
      <c r="AO3739" s="43"/>
      <c r="AP3739" s="43"/>
      <c r="AQ3739" s="43"/>
      <c r="AR3739" s="43"/>
      <c r="AS3739" s="43"/>
      <c r="AT3739" s="43"/>
      <c r="AU3739" s="44"/>
      <c r="AV3739" s="33"/>
      <c r="AW3739" s="33"/>
      <c r="AX3739" s="33"/>
      <c r="AZ3739" s="141"/>
      <c r="BE3739" s="168"/>
      <c r="BF3739" s="168"/>
      <c r="BG3739" s="168"/>
      <c r="BH3739" s="168"/>
      <c r="BI3739" s="168"/>
      <c r="BJ3739" s="168"/>
      <c r="BK3739" s="168"/>
      <c r="BL3739" s="168"/>
      <c r="BM3739" s="168"/>
      <c r="DK3739" s="168"/>
      <c r="DL3739" s="168"/>
      <c r="DM3739" s="168"/>
      <c r="DN3739" s="168"/>
      <c r="DO3739" s="168"/>
      <c r="DP3739" s="168"/>
      <c r="DQ3739" s="168"/>
      <c r="DR3739" s="168"/>
      <c r="DS3739" s="168"/>
      <c r="DT3739" s="168"/>
      <c r="DU3739" s="168"/>
      <c r="DV3739" s="168"/>
      <c r="DW3739" s="168"/>
      <c r="DX3739" s="168"/>
      <c r="DY3739" s="168"/>
      <c r="DZ3739" s="168"/>
      <c r="EA3739" s="168"/>
      <c r="EB3739" s="168"/>
      <c r="EC3739" s="168"/>
      <c r="ED3739" s="168"/>
      <c r="EE3739" s="168"/>
      <c r="EF3739" s="168"/>
      <c r="EG3739" s="168"/>
      <c r="EH3739" s="168"/>
      <c r="EI3739" s="168"/>
      <c r="EJ3739" s="168"/>
      <c r="EK3739" s="168"/>
      <c r="EL3739" s="168"/>
      <c r="EM3739" s="168"/>
      <c r="EN3739" s="168"/>
      <c r="EO3739" s="168"/>
      <c r="EP3739" s="168"/>
      <c r="EQ3739" s="168"/>
      <c r="ER3739" s="168"/>
      <c r="ES3739" s="168"/>
      <c r="ET3739" s="168"/>
      <c r="EU3739" s="168"/>
      <c r="EV3739" s="168"/>
      <c r="EW3739" s="168"/>
      <c r="EX3739" s="168"/>
      <c r="EY3739" s="168"/>
      <c r="EZ3739" s="168"/>
      <c r="FA3739" s="168"/>
      <c r="FB3739" s="168"/>
      <c r="FC3739" s="168"/>
      <c r="FD3739" s="168"/>
    </row>
    <row r="3740" spans="1:160" s="5" customFormat="1" ht="24.9" customHeight="1" x14ac:dyDescent="0.3">
      <c r="A3740" s="263"/>
      <c r="B3740" s="263"/>
      <c r="C3740" s="265"/>
      <c r="D3740" s="481"/>
      <c r="E3740" s="482"/>
      <c r="F3740" s="482"/>
      <c r="G3740" s="482"/>
      <c r="H3740" s="482"/>
      <c r="I3740" s="482"/>
      <c r="J3740" s="482"/>
      <c r="K3740" s="482"/>
      <c r="L3740" s="482"/>
      <c r="M3740" s="483"/>
      <c r="N3740" s="469"/>
      <c r="O3740" s="472"/>
      <c r="P3740" s="473"/>
      <c r="Q3740" s="7" t="s">
        <v>14</v>
      </c>
      <c r="R3740" s="7" t="s">
        <v>15</v>
      </c>
      <c r="S3740" s="7" t="s">
        <v>26</v>
      </c>
      <c r="T3740" s="478"/>
      <c r="U3740" s="480"/>
      <c r="V3740" s="33"/>
      <c r="W3740" s="57"/>
      <c r="X3740" s="86"/>
      <c r="Y3740" s="33"/>
      <c r="Z3740" s="77"/>
      <c r="AA3740" s="77"/>
      <c r="AD3740" s="33"/>
      <c r="AG3740" s="33"/>
      <c r="AH3740" s="43"/>
      <c r="AI3740" s="43"/>
      <c r="AJ3740" s="43"/>
      <c r="AK3740" s="43"/>
      <c r="AL3740" s="43"/>
      <c r="AM3740" s="43"/>
      <c r="AN3740" s="43"/>
      <c r="AO3740" s="43"/>
      <c r="AP3740" s="43"/>
      <c r="AQ3740" s="43"/>
      <c r="AR3740" s="43"/>
      <c r="AS3740" s="43"/>
      <c r="AT3740" s="43"/>
      <c r="AU3740" s="44"/>
      <c r="AV3740" s="33"/>
      <c r="AW3740" s="33"/>
      <c r="AX3740" s="33"/>
      <c r="AZ3740" s="141"/>
      <c r="BE3740" s="168"/>
      <c r="BF3740" s="168"/>
      <c r="BG3740" s="168"/>
      <c r="BH3740" s="168"/>
      <c r="BI3740" s="168"/>
      <c r="BJ3740" s="168"/>
      <c r="BK3740" s="168"/>
      <c r="BL3740" s="168"/>
      <c r="BM3740" s="168"/>
      <c r="DK3740" s="168"/>
      <c r="DL3740" s="168"/>
      <c r="DM3740" s="168"/>
      <c r="DN3740" s="168"/>
      <c r="DO3740" s="168"/>
      <c r="DP3740" s="168"/>
      <c r="DQ3740" s="168"/>
      <c r="DR3740" s="168"/>
      <c r="DS3740" s="168"/>
      <c r="DT3740" s="168"/>
      <c r="DU3740" s="168"/>
      <c r="DV3740" s="168"/>
      <c r="DW3740" s="168"/>
      <c r="DX3740" s="168"/>
      <c r="DY3740" s="168"/>
      <c r="DZ3740" s="168"/>
      <c r="EA3740" s="168"/>
      <c r="EB3740" s="168"/>
      <c r="EC3740" s="168"/>
      <c r="ED3740" s="168"/>
      <c r="EE3740" s="168"/>
      <c r="EF3740" s="168"/>
      <c r="EG3740" s="168"/>
      <c r="EH3740" s="168"/>
      <c r="EI3740" s="168"/>
      <c r="EJ3740" s="168"/>
      <c r="EK3740" s="168"/>
      <c r="EL3740" s="168"/>
      <c r="EM3740" s="168"/>
      <c r="EN3740" s="168"/>
      <c r="EO3740" s="168"/>
      <c r="EP3740" s="168"/>
      <c r="EQ3740" s="168"/>
      <c r="ER3740" s="168"/>
      <c r="ES3740" s="168"/>
      <c r="ET3740" s="168"/>
      <c r="EU3740" s="168"/>
      <c r="EV3740" s="168"/>
      <c r="EW3740" s="168"/>
      <c r="EX3740" s="168"/>
      <c r="EY3740" s="168"/>
      <c r="EZ3740" s="168"/>
      <c r="FA3740" s="168"/>
      <c r="FB3740" s="168"/>
      <c r="FC3740" s="168"/>
      <c r="FD3740" s="168"/>
    </row>
    <row r="3741" spans="1:160" s="5" customFormat="1" ht="24.9" customHeight="1" x14ac:dyDescent="0.3">
      <c r="A3741" s="263"/>
      <c r="B3741" s="263"/>
      <c r="C3741" s="265"/>
      <c r="D3741" s="481"/>
      <c r="E3741" s="482"/>
      <c r="F3741" s="482"/>
      <c r="G3741" s="482"/>
      <c r="H3741" s="482"/>
      <c r="I3741" s="482"/>
      <c r="J3741" s="482"/>
      <c r="K3741" s="482"/>
      <c r="L3741" s="482"/>
      <c r="M3741" s="483"/>
      <c r="N3741" s="16"/>
      <c r="O3741" s="534"/>
      <c r="P3741" s="535"/>
      <c r="Q3741" s="154"/>
      <c r="R3741" s="154"/>
      <c r="S3741" s="154"/>
      <c r="T3741" s="155"/>
      <c r="U3741" s="156"/>
      <c r="V3741" s="33"/>
      <c r="W3741" s="57"/>
      <c r="X3741" s="86"/>
      <c r="Y3741" s="33">
        <f>+C3737</f>
        <v>69</v>
      </c>
      <c r="Z3741" s="41">
        <f>+SUMIF($N3741:$N3760,$Z$16,$U3741:$U3760)</f>
        <v>0</v>
      </c>
      <c r="AA3741" s="41">
        <f>+SUMIF($N3741:$N3760,$AA$16,$U3741:$U3760)</f>
        <v>0</v>
      </c>
      <c r="AB3741" s="41">
        <f>+SUMIF($N3741:$N3760,$AB$16,$U3741:$U3760)</f>
        <v>0</v>
      </c>
      <c r="AC3741" s="41">
        <f>+SUMIF($N3741:$N3760,$AC$16,$U3741:$U3760)</f>
        <v>0</v>
      </c>
      <c r="AD3741" s="41">
        <f>+SUMIF($N3741:$N3760,$AD$16,$U3741:$U3760)</f>
        <v>0</v>
      </c>
      <c r="AE3741" s="41">
        <f>+SUMIF($N3741:$N3760,$AE$16,$U3741:$U3760)</f>
        <v>0</v>
      </c>
      <c r="AF3741" s="41">
        <f>+SUMIF($N3741:$N3760,$AF$16,$U3741:$U3760)</f>
        <v>0</v>
      </c>
      <c r="AG3741" s="41">
        <f>+SUMIF($N3741:$N3760,$AG$16,$U3741:$U3760)</f>
        <v>0</v>
      </c>
      <c r="AH3741" s="41">
        <f>+SUMIF($N3741:$N3760,$AH$16,$U3741:$U3760)</f>
        <v>0</v>
      </c>
      <c r="AI3741" s="41">
        <f>+SUMIF($N3741:$N3760,$AI$16,$U3741:$U3760)</f>
        <v>0</v>
      </c>
      <c r="AJ3741" s="41">
        <f>+SUMIF($N3741:$N3760,$AJ$16,$U3741:$U3760)</f>
        <v>0</v>
      </c>
      <c r="AK3741" s="41">
        <f>+SUMIF($N3741:$N3760,$AK$16,$U3741:$U3760)</f>
        <v>0</v>
      </c>
      <c r="AL3741" s="41">
        <f>+SUMIF($N3741:$N3760,$AL$16,$U3741:$U3760)</f>
        <v>0</v>
      </c>
      <c r="AM3741" s="41">
        <f>+SUMIF($N3741:$N3760,$AM$16,$U3741:$U3760)</f>
        <v>0</v>
      </c>
      <c r="AN3741" s="41">
        <f>+SUMIF($N3741:$N3760,$AN$16,$U3741:$U3760)</f>
        <v>0</v>
      </c>
      <c r="AO3741" s="41">
        <f>+SUMIF($N3741:$N3760,$AO$16,$U3741:$U3760)</f>
        <v>0</v>
      </c>
      <c r="AP3741" s="41">
        <f>+SUMIF($N3741:$N3760,$AP$16,$U3741:$U3760)</f>
        <v>0</v>
      </c>
      <c r="AQ3741" s="41">
        <f>+SUMIF($N3741:$N3760,$AQ$16,$U3741:$U3760)</f>
        <v>0</v>
      </c>
      <c r="AR3741" s="41">
        <f>+SUMIF($N3741:$N3760,$AR$16,$U3741:$U3760)</f>
        <v>0</v>
      </c>
      <c r="AS3741" s="43"/>
      <c r="AT3741" s="43"/>
      <c r="AU3741" s="44"/>
      <c r="AV3741" s="33"/>
      <c r="AW3741" s="33"/>
      <c r="AX3741" s="33"/>
      <c r="AZ3741" s="141"/>
      <c r="BE3741" s="168"/>
      <c r="BF3741" s="168"/>
      <c r="BG3741" s="168"/>
      <c r="BH3741" s="168"/>
      <c r="BI3741" s="168"/>
      <c r="BJ3741" s="168"/>
      <c r="BK3741" s="168"/>
      <c r="BL3741" s="168"/>
      <c r="BM3741" s="168"/>
      <c r="DK3741" s="168"/>
      <c r="DL3741" s="168"/>
      <c r="DM3741" s="168"/>
      <c r="DN3741" s="168"/>
      <c r="DO3741" s="168"/>
      <c r="DP3741" s="168"/>
      <c r="DQ3741" s="168"/>
      <c r="DR3741" s="168"/>
      <c r="DS3741" s="168"/>
      <c r="DT3741" s="168"/>
      <c r="DU3741" s="168"/>
      <c r="DV3741" s="168"/>
      <c r="DW3741" s="168"/>
      <c r="DX3741" s="168"/>
      <c r="DY3741" s="168"/>
      <c r="DZ3741" s="168"/>
      <c r="EA3741" s="168"/>
      <c r="EB3741" s="168"/>
      <c r="EC3741" s="168"/>
      <c r="ED3741" s="168"/>
      <c r="EE3741" s="168"/>
      <c r="EF3741" s="168"/>
      <c r="EG3741" s="168"/>
      <c r="EH3741" s="168"/>
      <c r="EI3741" s="168"/>
      <c r="EJ3741" s="168"/>
      <c r="EK3741" s="168"/>
      <c r="EL3741" s="168"/>
      <c r="EM3741" s="168"/>
      <c r="EN3741" s="168"/>
      <c r="EO3741" s="168"/>
      <c r="EP3741" s="168"/>
      <c r="EQ3741" s="168"/>
      <c r="ER3741" s="168"/>
      <c r="ES3741" s="168"/>
      <c r="ET3741" s="168"/>
      <c r="EU3741" s="168"/>
      <c r="EV3741" s="168"/>
      <c r="EW3741" s="168"/>
      <c r="EX3741" s="168"/>
      <c r="EY3741" s="168"/>
      <c r="EZ3741" s="168"/>
      <c r="FA3741" s="168"/>
      <c r="FB3741" s="168"/>
      <c r="FC3741" s="168"/>
      <c r="FD3741" s="168"/>
    </row>
    <row r="3742" spans="1:160" s="5" customFormat="1" ht="24.9" customHeight="1" x14ac:dyDescent="0.3">
      <c r="A3742" s="263"/>
      <c r="B3742" s="263"/>
      <c r="C3742" s="265"/>
      <c r="D3742" s="481"/>
      <c r="E3742" s="482"/>
      <c r="F3742" s="482"/>
      <c r="G3742" s="482"/>
      <c r="H3742" s="482"/>
      <c r="I3742" s="482"/>
      <c r="J3742" s="482"/>
      <c r="K3742" s="482"/>
      <c r="L3742" s="482"/>
      <c r="M3742" s="483"/>
      <c r="N3742" s="16"/>
      <c r="O3742" s="534"/>
      <c r="P3742" s="535"/>
      <c r="Q3742" s="154"/>
      <c r="R3742" s="154"/>
      <c r="S3742" s="154"/>
      <c r="T3742" s="155"/>
      <c r="U3742" s="156"/>
      <c r="V3742" s="33"/>
      <c r="W3742" s="57"/>
      <c r="X3742" s="86"/>
      <c r="Y3742" s="33"/>
      <c r="Z3742" s="36"/>
      <c r="AA3742" s="36"/>
      <c r="AD3742" s="33"/>
      <c r="AG3742" s="33"/>
      <c r="AH3742" s="43"/>
      <c r="AI3742" s="43"/>
      <c r="AJ3742" s="43"/>
      <c r="AK3742" s="43"/>
      <c r="AL3742" s="43"/>
      <c r="AM3742" s="43"/>
      <c r="AN3742" s="43"/>
      <c r="AO3742" s="43"/>
      <c r="AP3742" s="43"/>
      <c r="AQ3742" s="43"/>
      <c r="AR3742" s="43"/>
      <c r="AS3742" s="43"/>
      <c r="AT3742" s="43"/>
      <c r="AU3742" s="44"/>
      <c r="AV3742" s="33"/>
      <c r="AW3742" s="33"/>
      <c r="AX3742" s="33"/>
      <c r="AZ3742" s="141"/>
      <c r="BE3742" s="168"/>
      <c r="BF3742" s="168"/>
      <c r="BG3742" s="168"/>
      <c r="BH3742" s="168"/>
      <c r="BI3742" s="168"/>
      <c r="BJ3742" s="168"/>
      <c r="BK3742" s="168"/>
      <c r="BL3742" s="168"/>
      <c r="BM3742" s="168"/>
      <c r="DK3742" s="168"/>
      <c r="DL3742" s="168"/>
      <c r="DM3742" s="168"/>
      <c r="DN3742" s="168"/>
      <c r="DO3742" s="168"/>
      <c r="DP3742" s="168"/>
      <c r="DQ3742" s="168"/>
      <c r="DR3742" s="168"/>
      <c r="DS3742" s="168"/>
      <c r="DT3742" s="168"/>
      <c r="DU3742" s="168"/>
      <c r="DV3742" s="168"/>
      <c r="DW3742" s="168"/>
      <c r="DX3742" s="168"/>
      <c r="DY3742" s="168"/>
      <c r="DZ3742" s="168"/>
      <c r="EA3742" s="168"/>
      <c r="EB3742" s="168"/>
      <c r="EC3742" s="168"/>
      <c r="ED3742" s="168"/>
      <c r="EE3742" s="168"/>
      <c r="EF3742" s="168"/>
      <c r="EG3742" s="168"/>
      <c r="EH3742" s="168"/>
      <c r="EI3742" s="168"/>
      <c r="EJ3742" s="168"/>
      <c r="EK3742" s="168"/>
      <c r="EL3742" s="168"/>
      <c r="EM3742" s="168"/>
      <c r="EN3742" s="168"/>
      <c r="EO3742" s="168"/>
      <c r="EP3742" s="168"/>
      <c r="EQ3742" s="168"/>
      <c r="ER3742" s="168"/>
      <c r="ES3742" s="168"/>
      <c r="ET3742" s="168"/>
      <c r="EU3742" s="168"/>
      <c r="EV3742" s="168"/>
      <c r="EW3742" s="168"/>
      <c r="EX3742" s="168"/>
      <c r="EY3742" s="168"/>
      <c r="EZ3742" s="168"/>
      <c r="FA3742" s="168"/>
      <c r="FB3742" s="168"/>
      <c r="FC3742" s="168"/>
      <c r="FD3742" s="168"/>
    </row>
    <row r="3743" spans="1:160" s="5" customFormat="1" ht="24.9" customHeight="1" x14ac:dyDescent="0.3">
      <c r="A3743" s="263"/>
      <c r="B3743" s="263"/>
      <c r="C3743" s="265"/>
      <c r="D3743" s="481"/>
      <c r="E3743" s="482"/>
      <c r="F3743" s="482"/>
      <c r="G3743" s="482"/>
      <c r="H3743" s="482"/>
      <c r="I3743" s="482"/>
      <c r="J3743" s="482"/>
      <c r="K3743" s="482"/>
      <c r="L3743" s="482"/>
      <c r="M3743" s="483"/>
      <c r="N3743" s="16"/>
      <c r="O3743" s="534"/>
      <c r="P3743" s="535"/>
      <c r="Q3743" s="154"/>
      <c r="R3743" s="154"/>
      <c r="S3743" s="154"/>
      <c r="T3743" s="155"/>
      <c r="U3743" s="156"/>
      <c r="V3743" s="33"/>
      <c r="W3743" s="57"/>
      <c r="X3743" s="86"/>
      <c r="Y3743" s="33"/>
      <c r="Z3743" s="36"/>
      <c r="AA3743" s="36"/>
      <c r="AD3743" s="33"/>
      <c r="AG3743" s="33"/>
      <c r="AH3743" s="43"/>
      <c r="AI3743" s="43"/>
      <c r="AJ3743" s="43"/>
      <c r="AK3743" s="43"/>
      <c r="AL3743" s="43"/>
      <c r="AM3743" s="43"/>
      <c r="AN3743" s="43"/>
      <c r="AO3743" s="43"/>
      <c r="AP3743" s="43"/>
      <c r="AQ3743" s="43"/>
      <c r="AR3743" s="43"/>
      <c r="AS3743" s="43"/>
      <c r="AT3743" s="43"/>
      <c r="AU3743" s="44"/>
      <c r="AV3743" s="33"/>
      <c r="AW3743" s="33"/>
      <c r="AX3743" s="33"/>
      <c r="AZ3743" s="141"/>
      <c r="BE3743" s="168"/>
      <c r="BF3743" s="168"/>
      <c r="BG3743" s="168"/>
      <c r="BH3743" s="168"/>
      <c r="BI3743" s="168"/>
      <c r="BJ3743" s="168"/>
      <c r="BK3743" s="168"/>
      <c r="BL3743" s="168"/>
      <c r="BM3743" s="168"/>
      <c r="DK3743" s="168"/>
      <c r="DL3743" s="168"/>
      <c r="DM3743" s="168"/>
      <c r="DN3743" s="168"/>
      <c r="DO3743" s="168"/>
      <c r="DP3743" s="168"/>
      <c r="DQ3743" s="168"/>
      <c r="DR3743" s="168"/>
      <c r="DS3743" s="168"/>
      <c r="DT3743" s="168"/>
      <c r="DU3743" s="168"/>
      <c r="DV3743" s="168"/>
      <c r="DW3743" s="168"/>
      <c r="DX3743" s="168"/>
      <c r="DY3743" s="168"/>
      <c r="DZ3743" s="168"/>
      <c r="EA3743" s="168"/>
      <c r="EB3743" s="168"/>
      <c r="EC3743" s="168"/>
      <c r="ED3743" s="168"/>
      <c r="EE3743" s="168"/>
      <c r="EF3743" s="168"/>
      <c r="EG3743" s="168"/>
      <c r="EH3743" s="168"/>
      <c r="EI3743" s="168"/>
      <c r="EJ3743" s="168"/>
      <c r="EK3743" s="168"/>
      <c r="EL3743" s="168"/>
      <c r="EM3743" s="168"/>
      <c r="EN3743" s="168"/>
      <c r="EO3743" s="168"/>
      <c r="EP3743" s="168"/>
      <c r="EQ3743" s="168"/>
      <c r="ER3743" s="168"/>
      <c r="ES3743" s="168"/>
      <c r="ET3743" s="168"/>
      <c r="EU3743" s="168"/>
      <c r="EV3743" s="168"/>
      <c r="EW3743" s="168"/>
      <c r="EX3743" s="168"/>
      <c r="EY3743" s="168"/>
      <c r="EZ3743" s="168"/>
      <c r="FA3743" s="168"/>
      <c r="FB3743" s="168"/>
      <c r="FC3743" s="168"/>
      <c r="FD3743" s="168"/>
    </row>
    <row r="3744" spans="1:160" s="5" customFormat="1" ht="24.9" customHeight="1" x14ac:dyDescent="0.3">
      <c r="A3744" s="263"/>
      <c r="B3744" s="263"/>
      <c r="C3744" s="265"/>
      <c r="D3744" s="481"/>
      <c r="E3744" s="482"/>
      <c r="F3744" s="482"/>
      <c r="G3744" s="482"/>
      <c r="H3744" s="482"/>
      <c r="I3744" s="482"/>
      <c r="J3744" s="482"/>
      <c r="K3744" s="482"/>
      <c r="L3744" s="482"/>
      <c r="M3744" s="483"/>
      <c r="N3744" s="16"/>
      <c r="O3744" s="534"/>
      <c r="P3744" s="535"/>
      <c r="Q3744" s="154"/>
      <c r="R3744" s="154"/>
      <c r="S3744" s="154"/>
      <c r="T3744" s="155"/>
      <c r="U3744" s="156"/>
      <c r="V3744" s="33"/>
      <c r="W3744" s="57"/>
      <c r="X3744" s="86"/>
      <c r="Y3744" s="33"/>
      <c r="Z3744" s="36"/>
      <c r="AA3744" s="36"/>
      <c r="AD3744" s="33"/>
      <c r="AG3744" s="33"/>
      <c r="AH3744" s="43"/>
      <c r="AI3744" s="43"/>
      <c r="AJ3744" s="43"/>
      <c r="AK3744" s="43"/>
      <c r="AL3744" s="43"/>
      <c r="AM3744" s="43"/>
      <c r="AN3744" s="43"/>
      <c r="AO3744" s="43"/>
      <c r="AP3744" s="43"/>
      <c r="AQ3744" s="43"/>
      <c r="AR3744" s="43"/>
      <c r="AS3744" s="43"/>
      <c r="AT3744" s="43"/>
      <c r="AU3744" s="44"/>
      <c r="AV3744" s="33"/>
      <c r="AW3744" s="33"/>
      <c r="AX3744" s="33"/>
      <c r="AZ3744" s="141"/>
      <c r="BE3744" s="168"/>
      <c r="BF3744" s="168"/>
      <c r="BG3744" s="168"/>
      <c r="BH3744" s="168"/>
      <c r="BI3744" s="168"/>
      <c r="BJ3744" s="168"/>
      <c r="BK3744" s="168"/>
      <c r="BL3744" s="168"/>
      <c r="BM3744" s="168"/>
      <c r="DK3744" s="168"/>
      <c r="DL3744" s="168"/>
      <c r="DM3744" s="168"/>
      <c r="DN3744" s="168"/>
      <c r="DO3744" s="168"/>
      <c r="DP3744" s="168"/>
      <c r="DQ3744" s="168"/>
      <c r="DR3744" s="168"/>
      <c r="DS3744" s="168"/>
      <c r="DT3744" s="168"/>
      <c r="DU3744" s="168"/>
      <c r="DV3744" s="168"/>
      <c r="DW3744" s="168"/>
      <c r="DX3744" s="168"/>
      <c r="DY3744" s="168"/>
      <c r="DZ3744" s="168"/>
      <c r="EA3744" s="168"/>
      <c r="EB3744" s="168"/>
      <c r="EC3744" s="168"/>
      <c r="ED3744" s="168"/>
      <c r="EE3744" s="168"/>
      <c r="EF3744" s="168"/>
      <c r="EG3744" s="168"/>
      <c r="EH3744" s="168"/>
      <c r="EI3744" s="168"/>
      <c r="EJ3744" s="168"/>
      <c r="EK3744" s="168"/>
      <c r="EL3744" s="168"/>
      <c r="EM3744" s="168"/>
      <c r="EN3744" s="168"/>
      <c r="EO3744" s="168"/>
      <c r="EP3744" s="168"/>
      <c r="EQ3744" s="168"/>
      <c r="ER3744" s="168"/>
      <c r="ES3744" s="168"/>
      <c r="ET3744" s="168"/>
      <c r="EU3744" s="168"/>
      <c r="EV3744" s="168"/>
      <c r="EW3744" s="168"/>
      <c r="EX3744" s="168"/>
      <c r="EY3744" s="168"/>
      <c r="EZ3744" s="168"/>
      <c r="FA3744" s="168"/>
      <c r="FB3744" s="168"/>
      <c r="FC3744" s="168"/>
      <c r="FD3744" s="168"/>
    </row>
    <row r="3745" spans="1:160" s="5" customFormat="1" ht="24.9" customHeight="1" x14ac:dyDescent="0.3">
      <c r="A3745" s="263"/>
      <c r="B3745" s="263"/>
      <c r="C3745" s="265"/>
      <c r="D3745" s="481"/>
      <c r="E3745" s="482"/>
      <c r="F3745" s="482"/>
      <c r="G3745" s="482"/>
      <c r="H3745" s="482"/>
      <c r="I3745" s="482"/>
      <c r="J3745" s="482"/>
      <c r="K3745" s="482"/>
      <c r="L3745" s="482"/>
      <c r="M3745" s="483"/>
      <c r="N3745" s="16"/>
      <c r="O3745" s="534"/>
      <c r="P3745" s="535"/>
      <c r="Q3745" s="154"/>
      <c r="R3745" s="154"/>
      <c r="S3745" s="154"/>
      <c r="T3745" s="155"/>
      <c r="U3745" s="156"/>
      <c r="V3745" s="33"/>
      <c r="W3745" s="57"/>
      <c r="X3745" s="86"/>
      <c r="Y3745" s="33"/>
      <c r="Z3745" s="36"/>
      <c r="AA3745" s="36"/>
      <c r="AD3745" s="33"/>
      <c r="AG3745" s="33"/>
      <c r="AH3745" s="43"/>
      <c r="AI3745" s="43"/>
      <c r="AJ3745" s="43"/>
      <c r="AK3745" s="43"/>
      <c r="AL3745" s="43"/>
      <c r="AM3745" s="43"/>
      <c r="AN3745" s="43"/>
      <c r="AO3745" s="43"/>
      <c r="AP3745" s="43"/>
      <c r="AQ3745" s="43"/>
      <c r="AR3745" s="43"/>
      <c r="AS3745" s="43"/>
      <c r="AT3745" s="43"/>
      <c r="AU3745" s="44"/>
      <c r="AV3745" s="33"/>
      <c r="AW3745" s="33"/>
      <c r="AX3745" s="33"/>
      <c r="AZ3745" s="141"/>
      <c r="BE3745" s="168"/>
      <c r="BF3745" s="168"/>
      <c r="BG3745" s="168"/>
      <c r="BH3745" s="168"/>
      <c r="BI3745" s="168"/>
      <c r="BJ3745" s="168"/>
      <c r="BK3745" s="168"/>
      <c r="BL3745" s="168"/>
      <c r="BM3745" s="168"/>
      <c r="DK3745" s="168"/>
      <c r="DL3745" s="168"/>
      <c r="DM3745" s="168"/>
      <c r="DN3745" s="168"/>
      <c r="DO3745" s="168"/>
      <c r="DP3745" s="168"/>
      <c r="DQ3745" s="168"/>
      <c r="DR3745" s="168"/>
      <c r="DS3745" s="168"/>
      <c r="DT3745" s="168"/>
      <c r="DU3745" s="168"/>
      <c r="DV3745" s="168"/>
      <c r="DW3745" s="168"/>
      <c r="DX3745" s="168"/>
      <c r="DY3745" s="168"/>
      <c r="DZ3745" s="168"/>
      <c r="EA3745" s="168"/>
      <c r="EB3745" s="168"/>
      <c r="EC3745" s="168"/>
      <c r="ED3745" s="168"/>
      <c r="EE3745" s="168"/>
      <c r="EF3745" s="168"/>
      <c r="EG3745" s="168"/>
      <c r="EH3745" s="168"/>
      <c r="EI3745" s="168"/>
      <c r="EJ3745" s="168"/>
      <c r="EK3745" s="168"/>
      <c r="EL3745" s="168"/>
      <c r="EM3745" s="168"/>
      <c r="EN3745" s="168"/>
      <c r="EO3745" s="168"/>
      <c r="EP3745" s="168"/>
      <c r="EQ3745" s="168"/>
      <c r="ER3745" s="168"/>
      <c r="ES3745" s="168"/>
      <c r="ET3745" s="168"/>
      <c r="EU3745" s="168"/>
      <c r="EV3745" s="168"/>
      <c r="EW3745" s="168"/>
      <c r="EX3745" s="168"/>
      <c r="EY3745" s="168"/>
      <c r="EZ3745" s="168"/>
      <c r="FA3745" s="168"/>
      <c r="FB3745" s="168"/>
      <c r="FC3745" s="168"/>
      <c r="FD3745" s="168"/>
    </row>
    <row r="3746" spans="1:160" s="5" customFormat="1" ht="24.9" customHeight="1" x14ac:dyDescent="0.3">
      <c r="A3746" s="263"/>
      <c r="B3746" s="263"/>
      <c r="C3746" s="265"/>
      <c r="D3746" s="481"/>
      <c r="E3746" s="482"/>
      <c r="F3746" s="482"/>
      <c r="G3746" s="482"/>
      <c r="H3746" s="482"/>
      <c r="I3746" s="482"/>
      <c r="J3746" s="482"/>
      <c r="K3746" s="482"/>
      <c r="L3746" s="482"/>
      <c r="M3746" s="483"/>
      <c r="N3746" s="16"/>
      <c r="O3746" s="534"/>
      <c r="P3746" s="535"/>
      <c r="Q3746" s="154"/>
      <c r="R3746" s="154"/>
      <c r="S3746" s="154"/>
      <c r="T3746" s="155"/>
      <c r="U3746" s="156"/>
      <c r="V3746" s="33"/>
      <c r="W3746" s="57"/>
      <c r="X3746" s="86"/>
      <c r="Y3746" s="33"/>
      <c r="Z3746" s="36"/>
      <c r="AA3746" s="36"/>
      <c r="AD3746" s="33"/>
      <c r="AG3746" s="33"/>
      <c r="AH3746" s="43"/>
      <c r="AI3746" s="43"/>
      <c r="AJ3746" s="43"/>
      <c r="AK3746" s="43"/>
      <c r="AL3746" s="43"/>
      <c r="AM3746" s="43"/>
      <c r="AN3746" s="43"/>
      <c r="AO3746" s="43"/>
      <c r="AP3746" s="43"/>
      <c r="AQ3746" s="43"/>
      <c r="AR3746" s="43"/>
      <c r="AS3746" s="43"/>
      <c r="AT3746" s="43"/>
      <c r="AU3746" s="44"/>
      <c r="AV3746" s="33"/>
      <c r="AW3746" s="33"/>
      <c r="AX3746" s="33"/>
      <c r="AZ3746" s="141"/>
      <c r="BE3746" s="168"/>
      <c r="BF3746" s="168"/>
      <c r="BG3746" s="168"/>
      <c r="BH3746" s="168"/>
      <c r="BI3746" s="168"/>
      <c r="BJ3746" s="168"/>
      <c r="BK3746" s="168"/>
      <c r="BL3746" s="168"/>
      <c r="BM3746" s="168"/>
      <c r="DK3746" s="168"/>
      <c r="DL3746" s="168"/>
      <c r="DM3746" s="168"/>
      <c r="DN3746" s="168"/>
      <c r="DO3746" s="168"/>
      <c r="DP3746" s="168"/>
      <c r="DQ3746" s="168"/>
      <c r="DR3746" s="168"/>
      <c r="DS3746" s="168"/>
      <c r="DT3746" s="168"/>
      <c r="DU3746" s="168"/>
      <c r="DV3746" s="168"/>
      <c r="DW3746" s="168"/>
      <c r="DX3746" s="168"/>
      <c r="DY3746" s="168"/>
      <c r="DZ3746" s="168"/>
      <c r="EA3746" s="168"/>
      <c r="EB3746" s="168"/>
      <c r="EC3746" s="168"/>
      <c r="ED3746" s="168"/>
      <c r="EE3746" s="168"/>
      <c r="EF3746" s="168"/>
      <c r="EG3746" s="168"/>
      <c r="EH3746" s="168"/>
      <c r="EI3746" s="168"/>
      <c r="EJ3746" s="168"/>
      <c r="EK3746" s="168"/>
      <c r="EL3746" s="168"/>
      <c r="EM3746" s="168"/>
      <c r="EN3746" s="168"/>
      <c r="EO3746" s="168"/>
      <c r="EP3746" s="168"/>
      <c r="EQ3746" s="168"/>
      <c r="ER3746" s="168"/>
      <c r="ES3746" s="168"/>
      <c r="ET3746" s="168"/>
      <c r="EU3746" s="168"/>
      <c r="EV3746" s="168"/>
      <c r="EW3746" s="168"/>
      <c r="EX3746" s="168"/>
      <c r="EY3746" s="168"/>
      <c r="EZ3746" s="168"/>
      <c r="FA3746" s="168"/>
      <c r="FB3746" s="168"/>
      <c r="FC3746" s="168"/>
      <c r="FD3746" s="168"/>
    </row>
    <row r="3747" spans="1:160" s="5" customFormat="1" ht="24.9" customHeight="1" x14ac:dyDescent="0.3">
      <c r="A3747" s="263"/>
      <c r="B3747" s="263"/>
      <c r="C3747" s="265"/>
      <c r="D3747" s="481"/>
      <c r="E3747" s="482"/>
      <c r="F3747" s="482"/>
      <c r="G3747" s="482"/>
      <c r="H3747" s="482"/>
      <c r="I3747" s="482"/>
      <c r="J3747" s="482"/>
      <c r="K3747" s="482"/>
      <c r="L3747" s="482"/>
      <c r="M3747" s="483"/>
      <c r="N3747" s="16"/>
      <c r="O3747" s="534"/>
      <c r="P3747" s="535"/>
      <c r="Q3747" s="154"/>
      <c r="R3747" s="154"/>
      <c r="S3747" s="154"/>
      <c r="T3747" s="155"/>
      <c r="U3747" s="156"/>
      <c r="V3747" s="33"/>
      <c r="W3747" s="57"/>
      <c r="X3747" s="86"/>
      <c r="Y3747" s="33"/>
      <c r="Z3747" s="36"/>
      <c r="AA3747" s="36"/>
      <c r="AD3747" s="33"/>
      <c r="AG3747" s="33"/>
      <c r="AH3747" s="43"/>
      <c r="AI3747" s="43"/>
      <c r="AJ3747" s="43"/>
      <c r="AK3747" s="43"/>
      <c r="AL3747" s="43"/>
      <c r="AM3747" s="43"/>
      <c r="AN3747" s="43"/>
      <c r="AO3747" s="43"/>
      <c r="AP3747" s="43"/>
      <c r="AQ3747" s="43"/>
      <c r="AR3747" s="43"/>
      <c r="AS3747" s="43"/>
      <c r="AT3747" s="43"/>
      <c r="AU3747" s="44"/>
      <c r="AV3747" s="33"/>
      <c r="AW3747" s="33"/>
      <c r="AX3747" s="33"/>
      <c r="AZ3747" s="141"/>
      <c r="BE3747" s="168"/>
      <c r="BF3747" s="168"/>
      <c r="BG3747" s="168"/>
      <c r="BH3747" s="168"/>
      <c r="BI3747" s="168"/>
      <c r="BJ3747" s="168"/>
      <c r="BK3747" s="168"/>
      <c r="BL3747" s="168"/>
      <c r="BM3747" s="168"/>
      <c r="DK3747" s="168"/>
      <c r="DL3747" s="168"/>
      <c r="DM3747" s="168"/>
      <c r="DN3747" s="168"/>
      <c r="DO3747" s="168"/>
      <c r="DP3747" s="168"/>
      <c r="DQ3747" s="168"/>
      <c r="DR3747" s="168"/>
      <c r="DS3747" s="168"/>
      <c r="DT3747" s="168"/>
      <c r="DU3747" s="168"/>
      <c r="DV3747" s="168"/>
      <c r="DW3747" s="168"/>
      <c r="DX3747" s="168"/>
      <c r="DY3747" s="168"/>
      <c r="DZ3747" s="168"/>
      <c r="EA3747" s="168"/>
      <c r="EB3747" s="168"/>
      <c r="EC3747" s="168"/>
      <c r="ED3747" s="168"/>
      <c r="EE3747" s="168"/>
      <c r="EF3747" s="168"/>
      <c r="EG3747" s="168"/>
      <c r="EH3747" s="168"/>
      <c r="EI3747" s="168"/>
      <c r="EJ3747" s="168"/>
      <c r="EK3747" s="168"/>
      <c r="EL3747" s="168"/>
      <c r="EM3747" s="168"/>
      <c r="EN3747" s="168"/>
      <c r="EO3747" s="168"/>
      <c r="EP3747" s="168"/>
      <c r="EQ3747" s="168"/>
      <c r="ER3747" s="168"/>
      <c r="ES3747" s="168"/>
      <c r="ET3747" s="168"/>
      <c r="EU3747" s="168"/>
      <c r="EV3747" s="168"/>
      <c r="EW3747" s="168"/>
      <c r="EX3747" s="168"/>
      <c r="EY3747" s="168"/>
      <c r="EZ3747" s="168"/>
      <c r="FA3747" s="168"/>
      <c r="FB3747" s="168"/>
      <c r="FC3747" s="168"/>
      <c r="FD3747" s="168"/>
    </row>
    <row r="3748" spans="1:160" s="5" customFormat="1" ht="24.9" customHeight="1" x14ac:dyDescent="0.3">
      <c r="A3748" s="263"/>
      <c r="B3748" s="263"/>
      <c r="C3748" s="265"/>
      <c r="D3748" s="481"/>
      <c r="E3748" s="482"/>
      <c r="F3748" s="482"/>
      <c r="G3748" s="482"/>
      <c r="H3748" s="482"/>
      <c r="I3748" s="482"/>
      <c r="J3748" s="482"/>
      <c r="K3748" s="482"/>
      <c r="L3748" s="482"/>
      <c r="M3748" s="483"/>
      <c r="N3748" s="16"/>
      <c r="O3748" s="412"/>
      <c r="P3748" s="413"/>
      <c r="Q3748" s="8"/>
      <c r="R3748" s="8"/>
      <c r="S3748" s="8"/>
      <c r="T3748" s="9"/>
      <c r="U3748" s="17"/>
      <c r="V3748" s="33"/>
      <c r="W3748" s="57"/>
      <c r="X3748" s="86"/>
      <c r="Y3748" s="33"/>
      <c r="Z3748" s="36"/>
      <c r="AA3748" s="36"/>
      <c r="AD3748" s="33"/>
      <c r="AG3748" s="33"/>
      <c r="AH3748" s="43"/>
      <c r="AI3748" s="43"/>
      <c r="AJ3748" s="43"/>
      <c r="AK3748" s="43"/>
      <c r="AL3748" s="43"/>
      <c r="AM3748" s="43"/>
      <c r="AN3748" s="43"/>
      <c r="AO3748" s="43"/>
      <c r="AP3748" s="43"/>
      <c r="AQ3748" s="43"/>
      <c r="AR3748" s="43"/>
      <c r="AS3748" s="43"/>
      <c r="AT3748" s="43"/>
      <c r="AU3748" s="44"/>
      <c r="AV3748" s="33"/>
      <c r="AW3748" s="33"/>
      <c r="AX3748" s="33"/>
      <c r="AZ3748" s="141"/>
      <c r="BE3748" s="168"/>
      <c r="BF3748" s="168"/>
      <c r="BG3748" s="168"/>
      <c r="BH3748" s="168"/>
      <c r="BI3748" s="168"/>
      <c r="BJ3748" s="168"/>
      <c r="BK3748" s="168"/>
      <c r="BL3748" s="168"/>
      <c r="BM3748" s="168"/>
      <c r="DK3748" s="168"/>
      <c r="DL3748" s="168"/>
      <c r="DM3748" s="168"/>
      <c r="DN3748" s="168"/>
      <c r="DO3748" s="168"/>
      <c r="DP3748" s="168"/>
      <c r="DQ3748" s="168"/>
      <c r="DR3748" s="168"/>
      <c r="DS3748" s="168"/>
      <c r="DT3748" s="168"/>
      <c r="DU3748" s="168"/>
      <c r="DV3748" s="168"/>
      <c r="DW3748" s="168"/>
      <c r="DX3748" s="168"/>
      <c r="DY3748" s="168"/>
      <c r="DZ3748" s="168"/>
      <c r="EA3748" s="168"/>
      <c r="EB3748" s="168"/>
      <c r="EC3748" s="168"/>
      <c r="ED3748" s="168"/>
      <c r="EE3748" s="168"/>
      <c r="EF3748" s="168"/>
      <c r="EG3748" s="168"/>
      <c r="EH3748" s="168"/>
      <c r="EI3748" s="168"/>
      <c r="EJ3748" s="168"/>
      <c r="EK3748" s="168"/>
      <c r="EL3748" s="168"/>
      <c r="EM3748" s="168"/>
      <c r="EN3748" s="168"/>
      <c r="EO3748" s="168"/>
      <c r="EP3748" s="168"/>
      <c r="EQ3748" s="168"/>
      <c r="ER3748" s="168"/>
      <c r="ES3748" s="168"/>
      <c r="ET3748" s="168"/>
      <c r="EU3748" s="168"/>
      <c r="EV3748" s="168"/>
      <c r="EW3748" s="168"/>
      <c r="EX3748" s="168"/>
      <c r="EY3748" s="168"/>
      <c r="EZ3748" s="168"/>
      <c r="FA3748" s="168"/>
      <c r="FB3748" s="168"/>
      <c r="FC3748" s="168"/>
      <c r="FD3748" s="168"/>
    </row>
    <row r="3749" spans="1:160" s="5" customFormat="1" ht="24.9" customHeight="1" x14ac:dyDescent="0.3">
      <c r="A3749" s="263"/>
      <c r="B3749" s="263"/>
      <c r="C3749" s="265"/>
      <c r="D3749" s="481"/>
      <c r="E3749" s="482"/>
      <c r="F3749" s="482"/>
      <c r="G3749" s="482"/>
      <c r="H3749" s="482"/>
      <c r="I3749" s="482"/>
      <c r="J3749" s="482"/>
      <c r="K3749" s="482"/>
      <c r="L3749" s="482"/>
      <c r="M3749" s="483"/>
      <c r="N3749" s="16"/>
      <c r="O3749" s="412"/>
      <c r="P3749" s="413"/>
      <c r="Q3749" s="8"/>
      <c r="R3749" s="8"/>
      <c r="S3749" s="8"/>
      <c r="T3749" s="9"/>
      <c r="U3749" s="17"/>
      <c r="V3749" s="33"/>
      <c r="W3749" s="57"/>
      <c r="X3749" s="86"/>
      <c r="Y3749" s="33"/>
      <c r="Z3749" s="36"/>
      <c r="AA3749" s="36"/>
      <c r="AD3749" s="33"/>
      <c r="AG3749" s="33"/>
      <c r="AH3749" s="43"/>
      <c r="AI3749" s="43"/>
      <c r="AJ3749" s="43"/>
      <c r="AK3749" s="43"/>
      <c r="AL3749" s="43"/>
      <c r="AM3749" s="43"/>
      <c r="AN3749" s="43"/>
      <c r="AO3749" s="43"/>
      <c r="AP3749" s="43"/>
      <c r="AQ3749" s="43"/>
      <c r="AR3749" s="43"/>
      <c r="AS3749" s="43"/>
      <c r="AT3749" s="43"/>
      <c r="AU3749" s="44"/>
      <c r="AV3749" s="33"/>
      <c r="AW3749" s="33"/>
      <c r="AX3749" s="33"/>
      <c r="AZ3749" s="141"/>
      <c r="BE3749" s="168"/>
      <c r="BF3749" s="168"/>
      <c r="BG3749" s="168"/>
      <c r="BH3749" s="168"/>
      <c r="BI3749" s="168"/>
      <c r="BJ3749" s="168"/>
      <c r="BK3749" s="168"/>
      <c r="BL3749" s="168"/>
      <c r="BM3749" s="168"/>
      <c r="DK3749" s="168"/>
      <c r="DL3749" s="168"/>
      <c r="DM3749" s="168"/>
      <c r="DN3749" s="168"/>
      <c r="DO3749" s="168"/>
      <c r="DP3749" s="168"/>
      <c r="DQ3749" s="168"/>
      <c r="DR3749" s="168"/>
      <c r="DS3749" s="168"/>
      <c r="DT3749" s="168"/>
      <c r="DU3749" s="168"/>
      <c r="DV3749" s="168"/>
      <c r="DW3749" s="168"/>
      <c r="DX3749" s="168"/>
      <c r="DY3749" s="168"/>
      <c r="DZ3749" s="168"/>
      <c r="EA3749" s="168"/>
      <c r="EB3749" s="168"/>
      <c r="EC3749" s="168"/>
      <c r="ED3749" s="168"/>
      <c r="EE3749" s="168"/>
      <c r="EF3749" s="168"/>
      <c r="EG3749" s="168"/>
      <c r="EH3749" s="168"/>
      <c r="EI3749" s="168"/>
      <c r="EJ3749" s="168"/>
      <c r="EK3749" s="168"/>
      <c r="EL3749" s="168"/>
      <c r="EM3749" s="168"/>
      <c r="EN3749" s="168"/>
      <c r="EO3749" s="168"/>
      <c r="EP3749" s="168"/>
      <c r="EQ3749" s="168"/>
      <c r="ER3749" s="168"/>
      <c r="ES3749" s="168"/>
      <c r="ET3749" s="168"/>
      <c r="EU3749" s="168"/>
      <c r="EV3749" s="168"/>
      <c r="EW3749" s="168"/>
      <c r="EX3749" s="168"/>
      <c r="EY3749" s="168"/>
      <c r="EZ3749" s="168"/>
      <c r="FA3749" s="168"/>
      <c r="FB3749" s="168"/>
      <c r="FC3749" s="168"/>
      <c r="FD3749" s="168"/>
    </row>
    <row r="3750" spans="1:160" s="5" customFormat="1" ht="24.9" customHeight="1" x14ac:dyDescent="0.3">
      <c r="A3750" s="263"/>
      <c r="B3750" s="263"/>
      <c r="C3750" s="265"/>
      <c r="D3750" s="481"/>
      <c r="E3750" s="482"/>
      <c r="F3750" s="482"/>
      <c r="G3750" s="482"/>
      <c r="H3750" s="482"/>
      <c r="I3750" s="482"/>
      <c r="J3750" s="482"/>
      <c r="K3750" s="482"/>
      <c r="L3750" s="482"/>
      <c r="M3750" s="483"/>
      <c r="N3750" s="16"/>
      <c r="O3750" s="412"/>
      <c r="P3750" s="413"/>
      <c r="Q3750" s="8"/>
      <c r="R3750" s="8"/>
      <c r="S3750" s="8"/>
      <c r="T3750" s="9"/>
      <c r="U3750" s="17"/>
      <c r="V3750" s="33"/>
      <c r="W3750" s="57"/>
      <c r="X3750" s="86"/>
      <c r="Y3750" s="33"/>
      <c r="Z3750" s="36"/>
      <c r="AA3750" s="36"/>
      <c r="AD3750" s="33"/>
      <c r="AG3750" s="33"/>
      <c r="AH3750" s="43"/>
      <c r="AI3750" s="43"/>
      <c r="AJ3750" s="43"/>
      <c r="AK3750" s="43"/>
      <c r="AL3750" s="43"/>
      <c r="AM3750" s="43"/>
      <c r="AN3750" s="43"/>
      <c r="AO3750" s="43"/>
      <c r="AP3750" s="43"/>
      <c r="AQ3750" s="43"/>
      <c r="AR3750" s="43"/>
      <c r="AS3750" s="43"/>
      <c r="AT3750" s="43"/>
      <c r="AU3750" s="44"/>
      <c r="AV3750" s="33"/>
      <c r="AW3750" s="33"/>
      <c r="AX3750" s="33"/>
      <c r="AZ3750" s="141"/>
      <c r="BE3750" s="168"/>
      <c r="BF3750" s="168"/>
      <c r="BG3750" s="168"/>
      <c r="BH3750" s="168"/>
      <c r="BI3750" s="168"/>
      <c r="BJ3750" s="168"/>
      <c r="BK3750" s="168"/>
      <c r="BL3750" s="168"/>
      <c r="BM3750" s="168"/>
      <c r="DK3750" s="168"/>
      <c r="DL3750" s="168"/>
      <c r="DM3750" s="168"/>
      <c r="DN3750" s="168"/>
      <c r="DO3750" s="168"/>
      <c r="DP3750" s="168"/>
      <c r="DQ3750" s="168"/>
      <c r="DR3750" s="168"/>
      <c r="DS3750" s="168"/>
      <c r="DT3750" s="168"/>
      <c r="DU3750" s="168"/>
      <c r="DV3750" s="168"/>
      <c r="DW3750" s="168"/>
      <c r="DX3750" s="168"/>
      <c r="DY3750" s="168"/>
      <c r="DZ3750" s="168"/>
      <c r="EA3750" s="168"/>
      <c r="EB3750" s="168"/>
      <c r="EC3750" s="168"/>
      <c r="ED3750" s="168"/>
      <c r="EE3750" s="168"/>
      <c r="EF3750" s="168"/>
      <c r="EG3750" s="168"/>
      <c r="EH3750" s="168"/>
      <c r="EI3750" s="168"/>
      <c r="EJ3750" s="168"/>
      <c r="EK3750" s="168"/>
      <c r="EL3750" s="168"/>
      <c r="EM3750" s="168"/>
      <c r="EN3750" s="168"/>
      <c r="EO3750" s="168"/>
      <c r="EP3750" s="168"/>
      <c r="EQ3750" s="168"/>
      <c r="ER3750" s="168"/>
      <c r="ES3750" s="168"/>
      <c r="ET3750" s="168"/>
      <c r="EU3750" s="168"/>
      <c r="EV3750" s="168"/>
      <c r="EW3750" s="168"/>
      <c r="EX3750" s="168"/>
      <c r="EY3750" s="168"/>
      <c r="EZ3750" s="168"/>
      <c r="FA3750" s="168"/>
      <c r="FB3750" s="168"/>
      <c r="FC3750" s="168"/>
      <c r="FD3750" s="168"/>
    </row>
    <row r="3751" spans="1:160" s="5" customFormat="1" ht="24.9" customHeight="1" x14ac:dyDescent="0.3">
      <c r="A3751" s="263"/>
      <c r="B3751" s="263"/>
      <c r="C3751" s="265"/>
      <c r="D3751" s="481"/>
      <c r="E3751" s="482"/>
      <c r="F3751" s="482"/>
      <c r="G3751" s="482"/>
      <c r="H3751" s="482"/>
      <c r="I3751" s="482"/>
      <c r="J3751" s="482"/>
      <c r="K3751" s="482"/>
      <c r="L3751" s="482"/>
      <c r="M3751" s="483"/>
      <c r="N3751" s="16"/>
      <c r="O3751" s="412"/>
      <c r="P3751" s="413"/>
      <c r="Q3751" s="8"/>
      <c r="R3751" s="8"/>
      <c r="S3751" s="8"/>
      <c r="T3751" s="9"/>
      <c r="U3751" s="17"/>
      <c r="V3751" s="33"/>
      <c r="W3751" s="57"/>
      <c r="X3751" s="86"/>
      <c r="Y3751" s="33"/>
      <c r="Z3751" s="36"/>
      <c r="AA3751" s="36"/>
      <c r="AD3751" s="33"/>
      <c r="AG3751" s="33"/>
      <c r="AH3751" s="43"/>
      <c r="AI3751" s="43"/>
      <c r="AJ3751" s="43"/>
      <c r="AK3751" s="43"/>
      <c r="AL3751" s="43"/>
      <c r="AM3751" s="43"/>
      <c r="AN3751" s="43"/>
      <c r="AO3751" s="43"/>
      <c r="AP3751" s="43"/>
      <c r="AQ3751" s="43"/>
      <c r="AR3751" s="43"/>
      <c r="AS3751" s="43"/>
      <c r="AT3751" s="43"/>
      <c r="AU3751" s="44"/>
      <c r="AV3751" s="33"/>
      <c r="AW3751" s="33"/>
      <c r="AX3751" s="33"/>
      <c r="AZ3751" s="141"/>
      <c r="BE3751" s="168"/>
      <c r="BF3751" s="168"/>
      <c r="BG3751" s="168"/>
      <c r="BH3751" s="168"/>
      <c r="BI3751" s="168"/>
      <c r="BJ3751" s="168"/>
      <c r="BK3751" s="168"/>
      <c r="BL3751" s="168"/>
      <c r="BM3751" s="168"/>
      <c r="DK3751" s="168"/>
      <c r="DL3751" s="168"/>
      <c r="DM3751" s="168"/>
      <c r="DN3751" s="168"/>
      <c r="DO3751" s="168"/>
      <c r="DP3751" s="168"/>
      <c r="DQ3751" s="168"/>
      <c r="DR3751" s="168"/>
      <c r="DS3751" s="168"/>
      <c r="DT3751" s="168"/>
      <c r="DU3751" s="168"/>
      <c r="DV3751" s="168"/>
      <c r="DW3751" s="168"/>
      <c r="DX3751" s="168"/>
      <c r="DY3751" s="168"/>
      <c r="DZ3751" s="168"/>
      <c r="EA3751" s="168"/>
      <c r="EB3751" s="168"/>
      <c r="EC3751" s="168"/>
      <c r="ED3751" s="168"/>
      <c r="EE3751" s="168"/>
      <c r="EF3751" s="168"/>
      <c r="EG3751" s="168"/>
      <c r="EH3751" s="168"/>
      <c r="EI3751" s="168"/>
      <c r="EJ3751" s="168"/>
      <c r="EK3751" s="168"/>
      <c r="EL3751" s="168"/>
      <c r="EM3751" s="168"/>
      <c r="EN3751" s="168"/>
      <c r="EO3751" s="168"/>
      <c r="EP3751" s="168"/>
      <c r="EQ3751" s="168"/>
      <c r="ER3751" s="168"/>
      <c r="ES3751" s="168"/>
      <c r="ET3751" s="168"/>
      <c r="EU3751" s="168"/>
      <c r="EV3751" s="168"/>
      <c r="EW3751" s="168"/>
      <c r="EX3751" s="168"/>
      <c r="EY3751" s="168"/>
      <c r="EZ3751" s="168"/>
      <c r="FA3751" s="168"/>
      <c r="FB3751" s="168"/>
      <c r="FC3751" s="168"/>
      <c r="FD3751" s="168"/>
    </row>
    <row r="3752" spans="1:160" s="5" customFormat="1" ht="24.9" customHeight="1" x14ac:dyDescent="0.3">
      <c r="A3752" s="263"/>
      <c r="B3752" s="263"/>
      <c r="C3752" s="265"/>
      <c r="D3752" s="481"/>
      <c r="E3752" s="482"/>
      <c r="F3752" s="482"/>
      <c r="G3752" s="482"/>
      <c r="H3752" s="482"/>
      <c r="I3752" s="482"/>
      <c r="J3752" s="482"/>
      <c r="K3752" s="482"/>
      <c r="L3752" s="482"/>
      <c r="M3752" s="483"/>
      <c r="N3752" s="16"/>
      <c r="O3752" s="412"/>
      <c r="P3752" s="413"/>
      <c r="Q3752" s="8"/>
      <c r="R3752" s="8"/>
      <c r="S3752" s="8"/>
      <c r="T3752" s="9"/>
      <c r="U3752" s="17"/>
      <c r="V3752" s="33"/>
      <c r="W3752" s="57"/>
      <c r="X3752" s="86"/>
      <c r="Y3752" s="33"/>
      <c r="Z3752" s="36"/>
      <c r="AA3752" s="36"/>
      <c r="AD3752" s="33"/>
      <c r="AG3752" s="33"/>
      <c r="AH3752" s="43"/>
      <c r="AI3752" s="43"/>
      <c r="AJ3752" s="43"/>
      <c r="AK3752" s="43"/>
      <c r="AL3752" s="43"/>
      <c r="AM3752" s="43"/>
      <c r="AN3752" s="43"/>
      <c r="AO3752" s="43"/>
      <c r="AP3752" s="43"/>
      <c r="AQ3752" s="43"/>
      <c r="AR3752" s="43"/>
      <c r="AS3752" s="43"/>
      <c r="AT3752" s="43"/>
      <c r="AU3752" s="44"/>
      <c r="AV3752" s="33"/>
      <c r="AW3752" s="33"/>
      <c r="AX3752" s="33"/>
      <c r="AZ3752" s="141"/>
      <c r="BE3752" s="168"/>
      <c r="BF3752" s="168"/>
      <c r="BG3752" s="168"/>
      <c r="BH3752" s="168"/>
      <c r="BI3752" s="168"/>
      <c r="BJ3752" s="168"/>
      <c r="BK3752" s="168"/>
      <c r="BL3752" s="168"/>
      <c r="BM3752" s="168"/>
      <c r="DK3752" s="168"/>
      <c r="DL3752" s="168"/>
      <c r="DM3752" s="168"/>
      <c r="DN3752" s="168"/>
      <c r="DO3752" s="168"/>
      <c r="DP3752" s="168"/>
      <c r="DQ3752" s="168"/>
      <c r="DR3752" s="168"/>
      <c r="DS3752" s="168"/>
      <c r="DT3752" s="168"/>
      <c r="DU3752" s="168"/>
      <c r="DV3752" s="168"/>
      <c r="DW3752" s="168"/>
      <c r="DX3752" s="168"/>
      <c r="DY3752" s="168"/>
      <c r="DZ3752" s="168"/>
      <c r="EA3752" s="168"/>
      <c r="EB3752" s="168"/>
      <c r="EC3752" s="168"/>
      <c r="ED3752" s="168"/>
      <c r="EE3752" s="168"/>
      <c r="EF3752" s="168"/>
      <c r="EG3752" s="168"/>
      <c r="EH3752" s="168"/>
      <c r="EI3752" s="168"/>
      <c r="EJ3752" s="168"/>
      <c r="EK3752" s="168"/>
      <c r="EL3752" s="168"/>
      <c r="EM3752" s="168"/>
      <c r="EN3752" s="168"/>
      <c r="EO3752" s="168"/>
      <c r="EP3752" s="168"/>
      <c r="EQ3752" s="168"/>
      <c r="ER3752" s="168"/>
      <c r="ES3752" s="168"/>
      <c r="ET3752" s="168"/>
      <c r="EU3752" s="168"/>
      <c r="EV3752" s="168"/>
      <c r="EW3752" s="168"/>
      <c r="EX3752" s="168"/>
      <c r="EY3752" s="168"/>
      <c r="EZ3752" s="168"/>
      <c r="FA3752" s="168"/>
      <c r="FB3752" s="168"/>
      <c r="FC3752" s="168"/>
      <c r="FD3752" s="168"/>
    </row>
    <row r="3753" spans="1:160" s="5" customFormat="1" ht="24.9" customHeight="1" x14ac:dyDescent="0.3">
      <c r="A3753" s="263"/>
      <c r="B3753" s="263"/>
      <c r="C3753" s="265"/>
      <c r="D3753" s="481"/>
      <c r="E3753" s="482"/>
      <c r="F3753" s="482"/>
      <c r="G3753" s="482"/>
      <c r="H3753" s="482"/>
      <c r="I3753" s="482"/>
      <c r="J3753" s="482"/>
      <c r="K3753" s="482"/>
      <c r="L3753" s="482"/>
      <c r="M3753" s="483"/>
      <c r="N3753" s="16"/>
      <c r="O3753" s="412"/>
      <c r="P3753" s="413"/>
      <c r="Q3753" s="8"/>
      <c r="R3753" s="8"/>
      <c r="S3753" s="8"/>
      <c r="T3753" s="9"/>
      <c r="U3753" s="17"/>
      <c r="V3753" s="33"/>
      <c r="W3753" s="57"/>
      <c r="X3753" s="86"/>
      <c r="Y3753" s="33"/>
      <c r="Z3753" s="36"/>
      <c r="AA3753" s="36"/>
      <c r="AD3753" s="33"/>
      <c r="AG3753" s="33"/>
      <c r="AH3753" s="43"/>
      <c r="AI3753" s="43"/>
      <c r="AJ3753" s="43"/>
      <c r="AK3753" s="43"/>
      <c r="AL3753" s="43"/>
      <c r="AM3753" s="43"/>
      <c r="AN3753" s="43"/>
      <c r="AO3753" s="43"/>
      <c r="AP3753" s="43"/>
      <c r="AQ3753" s="43"/>
      <c r="AR3753" s="43"/>
      <c r="AS3753" s="43"/>
      <c r="AT3753" s="43"/>
      <c r="AU3753" s="44"/>
      <c r="AV3753" s="33"/>
      <c r="AW3753" s="33"/>
      <c r="AX3753" s="33"/>
      <c r="AZ3753" s="141"/>
      <c r="BE3753" s="168"/>
      <c r="BF3753" s="168"/>
      <c r="BG3753" s="168"/>
      <c r="BH3753" s="168"/>
      <c r="BI3753" s="168"/>
      <c r="BJ3753" s="168"/>
      <c r="BK3753" s="168"/>
      <c r="BL3753" s="168"/>
      <c r="BM3753" s="168"/>
      <c r="DK3753" s="168"/>
      <c r="DL3753" s="168"/>
      <c r="DM3753" s="168"/>
      <c r="DN3753" s="168"/>
      <c r="DO3753" s="168"/>
      <c r="DP3753" s="168"/>
      <c r="DQ3753" s="168"/>
      <c r="DR3753" s="168"/>
      <c r="DS3753" s="168"/>
      <c r="DT3753" s="168"/>
      <c r="DU3753" s="168"/>
      <c r="DV3753" s="168"/>
      <c r="DW3753" s="168"/>
      <c r="DX3753" s="168"/>
      <c r="DY3753" s="168"/>
      <c r="DZ3753" s="168"/>
      <c r="EA3753" s="168"/>
      <c r="EB3753" s="168"/>
      <c r="EC3753" s="168"/>
      <c r="ED3753" s="168"/>
      <c r="EE3753" s="168"/>
      <c r="EF3753" s="168"/>
      <c r="EG3753" s="168"/>
      <c r="EH3753" s="168"/>
      <c r="EI3753" s="168"/>
      <c r="EJ3753" s="168"/>
      <c r="EK3753" s="168"/>
      <c r="EL3753" s="168"/>
      <c r="EM3753" s="168"/>
      <c r="EN3753" s="168"/>
      <c r="EO3753" s="168"/>
      <c r="EP3753" s="168"/>
      <c r="EQ3753" s="168"/>
      <c r="ER3753" s="168"/>
      <c r="ES3753" s="168"/>
      <c r="ET3753" s="168"/>
      <c r="EU3753" s="168"/>
      <c r="EV3753" s="168"/>
      <c r="EW3753" s="168"/>
      <c r="EX3753" s="168"/>
      <c r="EY3753" s="168"/>
      <c r="EZ3753" s="168"/>
      <c r="FA3753" s="168"/>
      <c r="FB3753" s="168"/>
      <c r="FC3753" s="168"/>
      <c r="FD3753" s="168"/>
    </row>
    <row r="3754" spans="1:160" s="5" customFormat="1" ht="24.9" customHeight="1" x14ac:dyDescent="0.3">
      <c r="A3754" s="263"/>
      <c r="B3754" s="263"/>
      <c r="C3754" s="265"/>
      <c r="D3754" s="481"/>
      <c r="E3754" s="482"/>
      <c r="F3754" s="482"/>
      <c r="G3754" s="482"/>
      <c r="H3754" s="482"/>
      <c r="I3754" s="482"/>
      <c r="J3754" s="482"/>
      <c r="K3754" s="482"/>
      <c r="L3754" s="482"/>
      <c r="M3754" s="483"/>
      <c r="N3754" s="16"/>
      <c r="O3754" s="412"/>
      <c r="P3754" s="413"/>
      <c r="Q3754" s="8"/>
      <c r="R3754" s="8"/>
      <c r="S3754" s="8"/>
      <c r="T3754" s="9"/>
      <c r="U3754" s="17"/>
      <c r="V3754" s="33"/>
      <c r="W3754" s="57"/>
      <c r="X3754" s="86"/>
      <c r="Y3754" s="33"/>
      <c r="Z3754" s="36"/>
      <c r="AA3754" s="36"/>
      <c r="AD3754" s="33"/>
      <c r="AG3754" s="33"/>
      <c r="AH3754" s="43"/>
      <c r="AI3754" s="43"/>
      <c r="AJ3754" s="43"/>
      <c r="AK3754" s="43"/>
      <c r="AL3754" s="43"/>
      <c r="AM3754" s="43"/>
      <c r="AN3754" s="43"/>
      <c r="AO3754" s="43"/>
      <c r="AP3754" s="43"/>
      <c r="AQ3754" s="43"/>
      <c r="AR3754" s="43"/>
      <c r="AS3754" s="43"/>
      <c r="AT3754" s="43"/>
      <c r="AU3754" s="44"/>
      <c r="AV3754" s="33"/>
      <c r="AW3754" s="33"/>
      <c r="AX3754" s="33"/>
      <c r="AZ3754" s="141"/>
      <c r="BE3754" s="168"/>
      <c r="BF3754" s="168"/>
      <c r="BG3754" s="168"/>
      <c r="BH3754" s="168"/>
      <c r="BI3754" s="168"/>
      <c r="BJ3754" s="168"/>
      <c r="BK3754" s="168"/>
      <c r="BL3754" s="168"/>
      <c r="BM3754" s="168"/>
      <c r="DK3754" s="168"/>
      <c r="DL3754" s="168"/>
      <c r="DM3754" s="168"/>
      <c r="DN3754" s="168"/>
      <c r="DO3754" s="168"/>
      <c r="DP3754" s="168"/>
      <c r="DQ3754" s="168"/>
      <c r="DR3754" s="168"/>
      <c r="DS3754" s="168"/>
      <c r="DT3754" s="168"/>
      <c r="DU3754" s="168"/>
      <c r="DV3754" s="168"/>
      <c r="DW3754" s="168"/>
      <c r="DX3754" s="168"/>
      <c r="DY3754" s="168"/>
      <c r="DZ3754" s="168"/>
      <c r="EA3754" s="168"/>
      <c r="EB3754" s="168"/>
      <c r="EC3754" s="168"/>
      <c r="ED3754" s="168"/>
      <c r="EE3754" s="168"/>
      <c r="EF3754" s="168"/>
      <c r="EG3754" s="168"/>
      <c r="EH3754" s="168"/>
      <c r="EI3754" s="168"/>
      <c r="EJ3754" s="168"/>
      <c r="EK3754" s="168"/>
      <c r="EL3754" s="168"/>
      <c r="EM3754" s="168"/>
      <c r="EN3754" s="168"/>
      <c r="EO3754" s="168"/>
      <c r="EP3754" s="168"/>
      <c r="EQ3754" s="168"/>
      <c r="ER3754" s="168"/>
      <c r="ES3754" s="168"/>
      <c r="ET3754" s="168"/>
      <c r="EU3754" s="168"/>
      <c r="EV3754" s="168"/>
      <c r="EW3754" s="168"/>
      <c r="EX3754" s="168"/>
      <c r="EY3754" s="168"/>
      <c r="EZ3754" s="168"/>
      <c r="FA3754" s="168"/>
      <c r="FB3754" s="168"/>
      <c r="FC3754" s="168"/>
      <c r="FD3754" s="168"/>
    </row>
    <row r="3755" spans="1:160" s="5" customFormat="1" ht="24.9" customHeight="1" x14ac:dyDescent="0.3">
      <c r="A3755" s="263"/>
      <c r="B3755" s="263"/>
      <c r="C3755" s="265"/>
      <c r="D3755" s="481"/>
      <c r="E3755" s="482"/>
      <c r="F3755" s="482"/>
      <c r="G3755" s="482"/>
      <c r="H3755" s="482"/>
      <c r="I3755" s="482"/>
      <c r="J3755" s="482"/>
      <c r="K3755" s="482"/>
      <c r="L3755" s="482"/>
      <c r="M3755" s="483"/>
      <c r="N3755" s="16"/>
      <c r="O3755" s="412"/>
      <c r="P3755" s="413"/>
      <c r="Q3755" s="8"/>
      <c r="R3755" s="8"/>
      <c r="S3755" s="8"/>
      <c r="T3755" s="9"/>
      <c r="U3755" s="17"/>
      <c r="V3755" s="33"/>
      <c r="W3755" s="57"/>
      <c r="X3755" s="86"/>
      <c r="Y3755" s="33"/>
      <c r="Z3755" s="36"/>
      <c r="AA3755" s="36"/>
      <c r="AD3755" s="33"/>
      <c r="AG3755" s="33"/>
      <c r="AH3755" s="43"/>
      <c r="AI3755" s="43"/>
      <c r="AJ3755" s="43"/>
      <c r="AK3755" s="43"/>
      <c r="AL3755" s="43"/>
      <c r="AM3755" s="43"/>
      <c r="AN3755" s="43"/>
      <c r="AO3755" s="43"/>
      <c r="AP3755" s="43"/>
      <c r="AQ3755" s="43"/>
      <c r="AR3755" s="43"/>
      <c r="AS3755" s="43"/>
      <c r="AT3755" s="43"/>
      <c r="AU3755" s="44"/>
      <c r="AV3755" s="33"/>
      <c r="AW3755" s="33"/>
      <c r="AX3755" s="33"/>
      <c r="AZ3755" s="141"/>
      <c r="BE3755" s="168"/>
      <c r="BF3755" s="168"/>
      <c r="BG3755" s="168"/>
      <c r="BH3755" s="168"/>
      <c r="BI3755" s="168"/>
      <c r="BJ3755" s="168"/>
      <c r="BK3755" s="168"/>
      <c r="BL3755" s="168"/>
      <c r="BM3755" s="168"/>
      <c r="DK3755" s="168"/>
      <c r="DL3755" s="168"/>
      <c r="DM3755" s="168"/>
      <c r="DN3755" s="168"/>
      <c r="DO3755" s="168"/>
      <c r="DP3755" s="168"/>
      <c r="DQ3755" s="168"/>
      <c r="DR3755" s="168"/>
      <c r="DS3755" s="168"/>
      <c r="DT3755" s="168"/>
      <c r="DU3755" s="168"/>
      <c r="DV3755" s="168"/>
      <c r="DW3755" s="168"/>
      <c r="DX3755" s="168"/>
      <c r="DY3755" s="168"/>
      <c r="DZ3755" s="168"/>
      <c r="EA3755" s="168"/>
      <c r="EB3755" s="168"/>
      <c r="EC3755" s="168"/>
      <c r="ED3755" s="168"/>
      <c r="EE3755" s="168"/>
      <c r="EF3755" s="168"/>
      <c r="EG3755" s="168"/>
      <c r="EH3755" s="168"/>
      <c r="EI3755" s="168"/>
      <c r="EJ3755" s="168"/>
      <c r="EK3755" s="168"/>
      <c r="EL3755" s="168"/>
      <c r="EM3755" s="168"/>
      <c r="EN3755" s="168"/>
      <c r="EO3755" s="168"/>
      <c r="EP3755" s="168"/>
      <c r="EQ3755" s="168"/>
      <c r="ER3755" s="168"/>
      <c r="ES3755" s="168"/>
      <c r="ET3755" s="168"/>
      <c r="EU3755" s="168"/>
      <c r="EV3755" s="168"/>
      <c r="EW3755" s="168"/>
      <c r="EX3755" s="168"/>
      <c r="EY3755" s="168"/>
      <c r="EZ3755" s="168"/>
      <c r="FA3755" s="168"/>
      <c r="FB3755" s="168"/>
      <c r="FC3755" s="168"/>
      <c r="FD3755" s="168"/>
    </row>
    <row r="3756" spans="1:160" s="5" customFormat="1" ht="24.9" customHeight="1" x14ac:dyDescent="0.3">
      <c r="A3756" s="263"/>
      <c r="B3756" s="263"/>
      <c r="C3756" s="265"/>
      <c r="D3756" s="481"/>
      <c r="E3756" s="482"/>
      <c r="F3756" s="482"/>
      <c r="G3756" s="482"/>
      <c r="H3756" s="482"/>
      <c r="I3756" s="482"/>
      <c r="J3756" s="482"/>
      <c r="K3756" s="482"/>
      <c r="L3756" s="482"/>
      <c r="M3756" s="483"/>
      <c r="N3756" s="16"/>
      <c r="O3756" s="412"/>
      <c r="P3756" s="413"/>
      <c r="Q3756" s="8"/>
      <c r="R3756" s="8"/>
      <c r="S3756" s="8"/>
      <c r="T3756" s="9"/>
      <c r="U3756" s="17"/>
      <c r="V3756" s="33"/>
      <c r="W3756" s="57"/>
      <c r="X3756" s="86"/>
      <c r="Y3756" s="33"/>
      <c r="Z3756" s="36"/>
      <c r="AA3756" s="36"/>
      <c r="AD3756" s="33"/>
      <c r="AG3756" s="33"/>
      <c r="AH3756" s="43"/>
      <c r="AI3756" s="43"/>
      <c r="AJ3756" s="43"/>
      <c r="AK3756" s="43"/>
      <c r="AL3756" s="43"/>
      <c r="AM3756" s="43"/>
      <c r="AN3756" s="43"/>
      <c r="AO3756" s="43"/>
      <c r="AP3756" s="43"/>
      <c r="AQ3756" s="43"/>
      <c r="AR3756" s="43"/>
      <c r="AS3756" s="43"/>
      <c r="AT3756" s="43"/>
      <c r="AU3756" s="44"/>
      <c r="AV3756" s="33"/>
      <c r="AW3756" s="33"/>
      <c r="AX3756" s="33"/>
      <c r="AZ3756" s="141"/>
      <c r="BE3756" s="168"/>
      <c r="BF3756" s="168"/>
      <c r="BG3756" s="168"/>
      <c r="BH3756" s="168"/>
      <c r="BI3756" s="168"/>
      <c r="BJ3756" s="168"/>
      <c r="BK3756" s="168"/>
      <c r="BL3756" s="168"/>
      <c r="BM3756" s="168"/>
      <c r="DK3756" s="168"/>
      <c r="DL3756" s="168"/>
      <c r="DM3756" s="168"/>
      <c r="DN3756" s="168"/>
      <c r="DO3756" s="168"/>
      <c r="DP3756" s="168"/>
      <c r="DQ3756" s="168"/>
      <c r="DR3756" s="168"/>
      <c r="DS3756" s="168"/>
      <c r="DT3756" s="168"/>
      <c r="DU3756" s="168"/>
      <c r="DV3756" s="168"/>
      <c r="DW3756" s="168"/>
      <c r="DX3756" s="168"/>
      <c r="DY3756" s="168"/>
      <c r="DZ3756" s="168"/>
      <c r="EA3756" s="168"/>
      <c r="EB3756" s="168"/>
      <c r="EC3756" s="168"/>
      <c r="ED3756" s="168"/>
      <c r="EE3756" s="168"/>
      <c r="EF3756" s="168"/>
      <c r="EG3756" s="168"/>
      <c r="EH3756" s="168"/>
      <c r="EI3756" s="168"/>
      <c r="EJ3756" s="168"/>
      <c r="EK3756" s="168"/>
      <c r="EL3756" s="168"/>
      <c r="EM3756" s="168"/>
      <c r="EN3756" s="168"/>
      <c r="EO3756" s="168"/>
      <c r="EP3756" s="168"/>
      <c r="EQ3756" s="168"/>
      <c r="ER3756" s="168"/>
      <c r="ES3756" s="168"/>
      <c r="ET3756" s="168"/>
      <c r="EU3756" s="168"/>
      <c r="EV3756" s="168"/>
      <c r="EW3756" s="168"/>
      <c r="EX3756" s="168"/>
      <c r="EY3756" s="168"/>
      <c r="EZ3756" s="168"/>
      <c r="FA3756" s="168"/>
      <c r="FB3756" s="168"/>
      <c r="FC3756" s="168"/>
      <c r="FD3756" s="168"/>
    </row>
    <row r="3757" spans="1:160" s="5" customFormat="1" ht="24.9" customHeight="1" x14ac:dyDescent="0.3">
      <c r="A3757" s="263"/>
      <c r="B3757" s="263"/>
      <c r="C3757" s="265"/>
      <c r="D3757" s="481"/>
      <c r="E3757" s="482"/>
      <c r="F3757" s="482"/>
      <c r="G3757" s="482"/>
      <c r="H3757" s="482"/>
      <c r="I3757" s="482"/>
      <c r="J3757" s="482"/>
      <c r="K3757" s="482"/>
      <c r="L3757" s="482"/>
      <c r="M3757" s="483"/>
      <c r="N3757" s="16"/>
      <c r="O3757" s="412"/>
      <c r="P3757" s="413"/>
      <c r="Q3757" s="8"/>
      <c r="R3757" s="8"/>
      <c r="S3757" s="8"/>
      <c r="T3757" s="9"/>
      <c r="U3757" s="17"/>
      <c r="V3757" s="33"/>
      <c r="W3757" s="57"/>
      <c r="X3757" s="86"/>
      <c r="Y3757" s="33"/>
      <c r="Z3757" s="36"/>
      <c r="AA3757" s="36"/>
      <c r="AD3757" s="33"/>
      <c r="AG3757" s="33"/>
      <c r="AH3757" s="43"/>
      <c r="AI3757" s="43"/>
      <c r="AJ3757" s="43"/>
      <c r="AK3757" s="43"/>
      <c r="AL3757" s="43"/>
      <c r="AM3757" s="43"/>
      <c r="AN3757" s="43"/>
      <c r="AO3757" s="43"/>
      <c r="AP3757" s="43"/>
      <c r="AQ3757" s="43"/>
      <c r="AR3757" s="43"/>
      <c r="AS3757" s="43"/>
      <c r="AT3757" s="43"/>
      <c r="AU3757" s="44"/>
      <c r="AV3757" s="33"/>
      <c r="AW3757" s="33"/>
      <c r="AX3757" s="33"/>
      <c r="AZ3757" s="141"/>
      <c r="BE3757" s="168"/>
      <c r="BF3757" s="168"/>
      <c r="BG3757" s="168"/>
      <c r="BH3757" s="168"/>
      <c r="BI3757" s="168"/>
      <c r="BJ3757" s="168"/>
      <c r="BK3757" s="168"/>
      <c r="BL3757" s="168"/>
      <c r="BM3757" s="168"/>
      <c r="DK3757" s="168"/>
      <c r="DL3757" s="168"/>
      <c r="DM3757" s="168"/>
      <c r="DN3757" s="168"/>
      <c r="DO3757" s="168"/>
      <c r="DP3757" s="168"/>
      <c r="DQ3757" s="168"/>
      <c r="DR3757" s="168"/>
      <c r="DS3757" s="168"/>
      <c r="DT3757" s="168"/>
      <c r="DU3757" s="168"/>
      <c r="DV3757" s="168"/>
      <c r="DW3757" s="168"/>
      <c r="DX3757" s="168"/>
      <c r="DY3757" s="168"/>
      <c r="DZ3757" s="168"/>
      <c r="EA3757" s="168"/>
      <c r="EB3757" s="168"/>
      <c r="EC3757" s="168"/>
      <c r="ED3757" s="168"/>
      <c r="EE3757" s="168"/>
      <c r="EF3757" s="168"/>
      <c r="EG3757" s="168"/>
      <c r="EH3757" s="168"/>
      <c r="EI3757" s="168"/>
      <c r="EJ3757" s="168"/>
      <c r="EK3757" s="168"/>
      <c r="EL3757" s="168"/>
      <c r="EM3757" s="168"/>
      <c r="EN3757" s="168"/>
      <c r="EO3757" s="168"/>
      <c r="EP3757" s="168"/>
      <c r="EQ3757" s="168"/>
      <c r="ER3757" s="168"/>
      <c r="ES3757" s="168"/>
      <c r="ET3757" s="168"/>
      <c r="EU3757" s="168"/>
      <c r="EV3757" s="168"/>
      <c r="EW3757" s="168"/>
      <c r="EX3757" s="168"/>
      <c r="EY3757" s="168"/>
      <c r="EZ3757" s="168"/>
      <c r="FA3757" s="168"/>
      <c r="FB3757" s="168"/>
      <c r="FC3757" s="168"/>
      <c r="FD3757" s="168"/>
    </row>
    <row r="3758" spans="1:160" s="5" customFormat="1" ht="24.9" customHeight="1" x14ac:dyDescent="0.3">
      <c r="A3758" s="263"/>
      <c r="B3758" s="263"/>
      <c r="C3758" s="265"/>
      <c r="D3758" s="481"/>
      <c r="E3758" s="482"/>
      <c r="F3758" s="482"/>
      <c r="G3758" s="482"/>
      <c r="H3758" s="482"/>
      <c r="I3758" s="482"/>
      <c r="J3758" s="482"/>
      <c r="K3758" s="482"/>
      <c r="L3758" s="482"/>
      <c r="M3758" s="483"/>
      <c r="N3758" s="16"/>
      <c r="O3758" s="412"/>
      <c r="P3758" s="413"/>
      <c r="Q3758" s="8"/>
      <c r="R3758" s="8"/>
      <c r="S3758" s="8"/>
      <c r="T3758" s="9"/>
      <c r="U3758" s="17"/>
      <c r="V3758" s="33"/>
      <c r="W3758" s="57"/>
      <c r="X3758" s="86"/>
      <c r="Y3758" s="33"/>
      <c r="Z3758" s="36"/>
      <c r="AA3758" s="36"/>
      <c r="AD3758" s="33"/>
      <c r="AG3758" s="33"/>
      <c r="AH3758" s="43"/>
      <c r="AI3758" s="43"/>
      <c r="AJ3758" s="43"/>
      <c r="AK3758" s="43"/>
      <c r="AL3758" s="43"/>
      <c r="AM3758" s="43"/>
      <c r="AN3758" s="43"/>
      <c r="AO3758" s="43"/>
      <c r="AP3758" s="43"/>
      <c r="AQ3758" s="43"/>
      <c r="AR3758" s="43"/>
      <c r="AS3758" s="43"/>
      <c r="AT3758" s="43"/>
      <c r="AU3758" s="44"/>
      <c r="AV3758" s="33"/>
      <c r="AW3758" s="33"/>
      <c r="AX3758" s="33"/>
      <c r="AZ3758" s="141"/>
      <c r="BE3758" s="168"/>
      <c r="BF3758" s="168"/>
      <c r="BG3758" s="168"/>
      <c r="BH3758" s="168"/>
      <c r="BI3758" s="168"/>
      <c r="BJ3758" s="168"/>
      <c r="BK3758" s="168"/>
      <c r="BL3758" s="168"/>
      <c r="BM3758" s="168"/>
      <c r="DK3758" s="168"/>
      <c r="DL3758" s="168"/>
      <c r="DM3758" s="168"/>
      <c r="DN3758" s="168"/>
      <c r="DO3758" s="168"/>
      <c r="DP3758" s="168"/>
      <c r="DQ3758" s="168"/>
      <c r="DR3758" s="168"/>
      <c r="DS3758" s="168"/>
      <c r="DT3758" s="168"/>
      <c r="DU3758" s="168"/>
      <c r="DV3758" s="168"/>
      <c r="DW3758" s="168"/>
      <c r="DX3758" s="168"/>
      <c r="DY3758" s="168"/>
      <c r="DZ3758" s="168"/>
      <c r="EA3758" s="168"/>
      <c r="EB3758" s="168"/>
      <c r="EC3758" s="168"/>
      <c r="ED3758" s="168"/>
      <c r="EE3758" s="168"/>
      <c r="EF3758" s="168"/>
      <c r="EG3758" s="168"/>
      <c r="EH3758" s="168"/>
      <c r="EI3758" s="168"/>
      <c r="EJ3758" s="168"/>
      <c r="EK3758" s="168"/>
      <c r="EL3758" s="168"/>
      <c r="EM3758" s="168"/>
      <c r="EN3758" s="168"/>
      <c r="EO3758" s="168"/>
      <c r="EP3758" s="168"/>
      <c r="EQ3758" s="168"/>
      <c r="ER3758" s="168"/>
      <c r="ES3758" s="168"/>
      <c r="ET3758" s="168"/>
      <c r="EU3758" s="168"/>
      <c r="EV3758" s="168"/>
      <c r="EW3758" s="168"/>
      <c r="EX3758" s="168"/>
      <c r="EY3758" s="168"/>
      <c r="EZ3758" s="168"/>
      <c r="FA3758" s="168"/>
      <c r="FB3758" s="168"/>
      <c r="FC3758" s="168"/>
      <c r="FD3758" s="168"/>
    </row>
    <row r="3759" spans="1:160" s="5" customFormat="1" ht="24.9" customHeight="1" x14ac:dyDescent="0.3">
      <c r="A3759" s="263"/>
      <c r="B3759" s="263"/>
      <c r="C3759" s="265"/>
      <c r="D3759" s="481"/>
      <c r="E3759" s="482"/>
      <c r="F3759" s="482"/>
      <c r="G3759" s="482"/>
      <c r="H3759" s="482"/>
      <c r="I3759" s="482"/>
      <c r="J3759" s="482"/>
      <c r="K3759" s="482"/>
      <c r="L3759" s="482"/>
      <c r="M3759" s="483"/>
      <c r="N3759" s="16"/>
      <c r="O3759" s="412"/>
      <c r="P3759" s="413"/>
      <c r="Q3759" s="8"/>
      <c r="R3759" s="8"/>
      <c r="S3759" s="8"/>
      <c r="T3759" s="9"/>
      <c r="U3759" s="17"/>
      <c r="V3759" s="33"/>
      <c r="W3759" s="57"/>
      <c r="X3759" s="86"/>
      <c r="Y3759" s="33"/>
      <c r="Z3759" s="36"/>
      <c r="AA3759" s="36"/>
      <c r="AD3759" s="33"/>
      <c r="AG3759" s="33"/>
      <c r="AH3759" s="43"/>
      <c r="AI3759" s="43"/>
      <c r="AJ3759" s="43"/>
      <c r="AK3759" s="43"/>
      <c r="AL3759" s="43"/>
      <c r="AM3759" s="43"/>
      <c r="AN3759" s="43"/>
      <c r="AO3759" s="43"/>
      <c r="AP3759" s="43"/>
      <c r="AQ3759" s="43"/>
      <c r="AR3759" s="43"/>
      <c r="AS3759" s="43"/>
      <c r="AT3759" s="43"/>
      <c r="AU3759" s="44"/>
      <c r="AV3759" s="33"/>
      <c r="AW3759" s="33"/>
      <c r="AX3759" s="33"/>
      <c r="AZ3759" s="141"/>
      <c r="BE3759" s="168"/>
      <c r="BF3759" s="168"/>
      <c r="BG3759" s="168"/>
      <c r="BH3759" s="168"/>
      <c r="BI3759" s="168"/>
      <c r="BJ3759" s="168"/>
      <c r="BK3759" s="168"/>
      <c r="BL3759" s="168"/>
      <c r="BM3759" s="168"/>
      <c r="DK3759" s="168"/>
      <c r="DL3759" s="168"/>
      <c r="DM3759" s="168"/>
      <c r="DN3759" s="168"/>
      <c r="DO3759" s="168"/>
      <c r="DP3759" s="168"/>
      <c r="DQ3759" s="168"/>
      <c r="DR3759" s="168"/>
      <c r="DS3759" s="168"/>
      <c r="DT3759" s="168"/>
      <c r="DU3759" s="168"/>
      <c r="DV3759" s="168"/>
      <c r="DW3759" s="168"/>
      <c r="DX3759" s="168"/>
      <c r="DY3759" s="168"/>
      <c r="DZ3759" s="168"/>
      <c r="EA3759" s="168"/>
      <c r="EB3759" s="168"/>
      <c r="EC3759" s="168"/>
      <c r="ED3759" s="168"/>
      <c r="EE3759" s="168"/>
      <c r="EF3759" s="168"/>
      <c r="EG3759" s="168"/>
      <c r="EH3759" s="168"/>
      <c r="EI3759" s="168"/>
      <c r="EJ3759" s="168"/>
      <c r="EK3759" s="168"/>
      <c r="EL3759" s="168"/>
      <c r="EM3759" s="168"/>
      <c r="EN3759" s="168"/>
      <c r="EO3759" s="168"/>
      <c r="EP3759" s="168"/>
      <c r="EQ3759" s="168"/>
      <c r="ER3759" s="168"/>
      <c r="ES3759" s="168"/>
      <c r="ET3759" s="168"/>
      <c r="EU3759" s="168"/>
      <c r="EV3759" s="168"/>
      <c r="EW3759" s="168"/>
      <c r="EX3759" s="168"/>
      <c r="EY3759" s="168"/>
      <c r="EZ3759" s="168"/>
      <c r="FA3759" s="168"/>
      <c r="FB3759" s="168"/>
      <c r="FC3759" s="168"/>
      <c r="FD3759" s="168"/>
    </row>
    <row r="3760" spans="1:160" s="5" customFormat="1" ht="24.9" customHeight="1" x14ac:dyDescent="0.3">
      <c r="A3760" s="263"/>
      <c r="B3760" s="263"/>
      <c r="C3760" s="265"/>
      <c r="D3760" s="481"/>
      <c r="E3760" s="482"/>
      <c r="F3760" s="482"/>
      <c r="G3760" s="482"/>
      <c r="H3760" s="482"/>
      <c r="I3760" s="482"/>
      <c r="J3760" s="482"/>
      <c r="K3760" s="482"/>
      <c r="L3760" s="482"/>
      <c r="M3760" s="483"/>
      <c r="N3760" s="16"/>
      <c r="O3760" s="412"/>
      <c r="P3760" s="413"/>
      <c r="Q3760" s="8"/>
      <c r="R3760" s="8"/>
      <c r="S3760" s="8"/>
      <c r="T3760" s="9"/>
      <c r="U3760" s="17"/>
      <c r="V3760" s="33"/>
      <c r="W3760" s="57"/>
      <c r="X3760" s="86"/>
      <c r="Y3760" s="33"/>
      <c r="Z3760" s="36"/>
      <c r="AA3760" s="36"/>
      <c r="AD3760" s="33"/>
      <c r="AG3760" s="33"/>
      <c r="AH3760" s="43"/>
      <c r="AI3760" s="43"/>
      <c r="AJ3760" s="43"/>
      <c r="AK3760" s="43"/>
      <c r="AL3760" s="43"/>
      <c r="AM3760" s="43"/>
      <c r="AN3760" s="43"/>
      <c r="AO3760" s="43"/>
      <c r="AP3760" s="43"/>
      <c r="AQ3760" s="43"/>
      <c r="AR3760" s="43"/>
      <c r="AS3760" s="43"/>
      <c r="AT3760" s="43"/>
      <c r="AU3760" s="44"/>
      <c r="AV3760" s="33"/>
      <c r="AW3760" s="33"/>
      <c r="AX3760" s="33"/>
      <c r="AZ3760" s="141"/>
      <c r="BE3760" s="168"/>
      <c r="BF3760" s="168"/>
      <c r="BG3760" s="168"/>
      <c r="BH3760" s="168"/>
      <c r="BI3760" s="168"/>
      <c r="BJ3760" s="168"/>
      <c r="BK3760" s="168"/>
      <c r="BL3760" s="168"/>
      <c r="BM3760" s="168"/>
      <c r="DK3760" s="168"/>
      <c r="DL3760" s="168"/>
      <c r="DM3760" s="168"/>
      <c r="DN3760" s="168"/>
      <c r="DO3760" s="168"/>
      <c r="DP3760" s="168"/>
      <c r="DQ3760" s="168"/>
      <c r="DR3760" s="168"/>
      <c r="DS3760" s="168"/>
      <c r="DT3760" s="168"/>
      <c r="DU3760" s="168"/>
      <c r="DV3760" s="168"/>
      <c r="DW3760" s="168"/>
      <c r="DX3760" s="168"/>
      <c r="DY3760" s="168"/>
      <c r="DZ3760" s="168"/>
      <c r="EA3760" s="168"/>
      <c r="EB3760" s="168"/>
      <c r="EC3760" s="168"/>
      <c r="ED3760" s="168"/>
      <c r="EE3760" s="168"/>
      <c r="EF3760" s="168"/>
      <c r="EG3760" s="168"/>
      <c r="EH3760" s="168"/>
      <c r="EI3760" s="168"/>
      <c r="EJ3760" s="168"/>
      <c r="EK3760" s="168"/>
      <c r="EL3760" s="168"/>
      <c r="EM3760" s="168"/>
      <c r="EN3760" s="168"/>
      <c r="EO3760" s="168"/>
      <c r="EP3760" s="168"/>
      <c r="EQ3760" s="168"/>
      <c r="ER3760" s="168"/>
      <c r="ES3760" s="168"/>
      <c r="ET3760" s="168"/>
      <c r="EU3760" s="168"/>
      <c r="EV3760" s="168"/>
      <c r="EW3760" s="168"/>
      <c r="EX3760" s="168"/>
      <c r="EY3760" s="168"/>
      <c r="EZ3760" s="168"/>
      <c r="FA3760" s="168"/>
      <c r="FB3760" s="168"/>
      <c r="FC3760" s="168"/>
      <c r="FD3760" s="168"/>
    </row>
    <row r="3761" spans="1:160" s="5" customFormat="1" ht="24.9" customHeight="1" thickBot="1" x14ac:dyDescent="0.35">
      <c r="A3761" s="263"/>
      <c r="B3761" s="263"/>
      <c r="C3761" s="265"/>
      <c r="D3761" s="481"/>
      <c r="E3761" s="482"/>
      <c r="F3761" s="482"/>
      <c r="G3761" s="482"/>
      <c r="H3761" s="482"/>
      <c r="I3761" s="482"/>
      <c r="J3761" s="482"/>
      <c r="K3761" s="482"/>
      <c r="L3761" s="482"/>
      <c r="M3761" s="483"/>
      <c r="N3761" s="414" t="s">
        <v>16</v>
      </c>
      <c r="O3761" s="415"/>
      <c r="P3761" s="415"/>
      <c r="Q3761" s="415"/>
      <c r="R3761" s="415"/>
      <c r="S3761" s="415"/>
      <c r="T3761" s="415"/>
      <c r="U3761" s="18">
        <f>SUM(U3741:U3760)</f>
        <v>0</v>
      </c>
      <c r="V3761" s="33"/>
      <c r="W3761" s="57"/>
      <c r="X3761" s="86"/>
      <c r="Y3761" s="33"/>
      <c r="Z3761" s="36"/>
      <c r="AA3761" s="36"/>
      <c r="AD3761" s="33"/>
      <c r="AG3761" s="33"/>
      <c r="AH3761" s="43"/>
      <c r="AI3761" s="43"/>
      <c r="AJ3761" s="43"/>
      <c r="AK3761" s="43"/>
      <c r="AL3761" s="43"/>
      <c r="AM3761" s="43"/>
      <c r="AN3761" s="43"/>
      <c r="AO3761" s="43"/>
      <c r="AP3761" s="43"/>
      <c r="AQ3761" s="43"/>
      <c r="AR3761" s="43"/>
      <c r="AS3761" s="43"/>
      <c r="AT3761" s="43"/>
      <c r="AU3761" s="44"/>
      <c r="AV3761" s="33"/>
      <c r="AW3761" s="33"/>
      <c r="AX3761" s="33"/>
      <c r="AZ3761" s="141"/>
      <c r="BE3761" s="168"/>
      <c r="BF3761" s="168"/>
      <c r="BG3761" s="168"/>
      <c r="BH3761" s="168"/>
      <c r="BI3761" s="168"/>
      <c r="BJ3761" s="168"/>
      <c r="BK3761" s="168"/>
      <c r="BL3761" s="168"/>
      <c r="BM3761" s="168"/>
      <c r="DK3761" s="168"/>
      <c r="DL3761" s="168"/>
      <c r="DM3761" s="168"/>
      <c r="DN3761" s="168"/>
      <c r="DO3761" s="168"/>
      <c r="DP3761" s="168"/>
      <c r="DQ3761" s="168"/>
      <c r="DR3761" s="168"/>
      <c r="DS3761" s="168"/>
      <c r="DT3761" s="168"/>
      <c r="DU3761" s="168"/>
      <c r="DV3761" s="168"/>
      <c r="DW3761" s="168"/>
      <c r="DX3761" s="168"/>
      <c r="DY3761" s="168"/>
      <c r="DZ3761" s="168"/>
      <c r="EA3761" s="168"/>
      <c r="EB3761" s="168"/>
      <c r="EC3761" s="168"/>
      <c r="ED3761" s="168"/>
      <c r="EE3761" s="168"/>
      <c r="EF3761" s="168"/>
      <c r="EG3761" s="168"/>
      <c r="EH3761" s="168"/>
      <c r="EI3761" s="168"/>
      <c r="EJ3761" s="168"/>
      <c r="EK3761" s="168"/>
      <c r="EL3761" s="168"/>
      <c r="EM3761" s="168"/>
      <c r="EN3761" s="168"/>
      <c r="EO3761" s="168"/>
      <c r="EP3761" s="168"/>
      <c r="EQ3761" s="168"/>
      <c r="ER3761" s="168"/>
      <c r="ES3761" s="168"/>
      <c r="ET3761" s="168"/>
      <c r="EU3761" s="168"/>
      <c r="EV3761" s="168"/>
      <c r="EW3761" s="168"/>
      <c r="EX3761" s="168"/>
      <c r="EY3761" s="168"/>
      <c r="EZ3761" s="168"/>
      <c r="FA3761" s="168"/>
      <c r="FB3761" s="168"/>
      <c r="FC3761" s="168"/>
      <c r="FD3761" s="168"/>
    </row>
    <row r="3762" spans="1:160" s="5" customFormat="1" ht="14.4" customHeight="1" x14ac:dyDescent="0.3">
      <c r="A3762" s="263"/>
      <c r="B3762" s="263"/>
      <c r="C3762" s="265"/>
      <c r="D3762" s="481"/>
      <c r="E3762" s="482"/>
      <c r="F3762" s="482"/>
      <c r="G3762" s="482"/>
      <c r="H3762" s="482"/>
      <c r="I3762" s="482"/>
      <c r="J3762" s="482"/>
      <c r="K3762" s="482"/>
      <c r="L3762" s="482"/>
      <c r="M3762" s="483"/>
      <c r="N3762" s="416" t="s">
        <v>17</v>
      </c>
      <c r="O3762" s="417"/>
      <c r="P3762" s="417"/>
      <c r="Q3762" s="417"/>
      <c r="R3762" s="417"/>
      <c r="S3762" s="417"/>
      <c r="T3762" s="417"/>
      <c r="U3762" s="418"/>
      <c r="V3762" s="87"/>
      <c r="W3762" s="57"/>
      <c r="X3762" s="86"/>
      <c r="Y3762" s="33"/>
      <c r="Z3762" s="36"/>
      <c r="AA3762" s="36"/>
      <c r="AD3762" s="33"/>
      <c r="AG3762" s="33"/>
      <c r="AH3762" s="43"/>
      <c r="AI3762" s="43"/>
      <c r="AJ3762" s="43"/>
      <c r="AK3762" s="43"/>
      <c r="AL3762" s="43"/>
      <c r="AM3762" s="43"/>
      <c r="AN3762" s="43"/>
      <c r="AO3762" s="43"/>
      <c r="AP3762" s="43"/>
      <c r="AQ3762" s="43"/>
      <c r="AR3762" s="43"/>
      <c r="AS3762" s="43"/>
      <c r="AT3762" s="43"/>
      <c r="AU3762" s="44"/>
      <c r="AV3762" s="33"/>
      <c r="AW3762" s="33"/>
      <c r="AX3762" s="33"/>
      <c r="AZ3762" s="141"/>
      <c r="BE3762" s="168"/>
      <c r="BF3762" s="168"/>
      <c r="BG3762" s="168"/>
      <c r="BH3762" s="168"/>
      <c r="BI3762" s="168"/>
      <c r="BJ3762" s="168"/>
      <c r="BK3762" s="168"/>
      <c r="BL3762" s="168"/>
      <c r="BM3762" s="168"/>
      <c r="DK3762" s="168"/>
      <c r="DL3762" s="168"/>
      <c r="DM3762" s="168"/>
      <c r="DN3762" s="168"/>
      <c r="DO3762" s="168"/>
      <c r="DP3762" s="168"/>
      <c r="DQ3762" s="168"/>
      <c r="DR3762" s="168"/>
      <c r="DS3762" s="168"/>
      <c r="DT3762" s="168"/>
      <c r="DU3762" s="168"/>
      <c r="DV3762" s="168"/>
      <c r="DW3762" s="168"/>
      <c r="DX3762" s="168"/>
      <c r="DY3762" s="168"/>
      <c r="DZ3762" s="168"/>
      <c r="EA3762" s="168"/>
      <c r="EB3762" s="168"/>
      <c r="EC3762" s="168"/>
      <c r="ED3762" s="168"/>
      <c r="EE3762" s="168"/>
      <c r="EF3762" s="168"/>
      <c r="EG3762" s="168"/>
      <c r="EH3762" s="168"/>
      <c r="EI3762" s="168"/>
      <c r="EJ3762" s="168"/>
      <c r="EK3762" s="168"/>
      <c r="EL3762" s="168"/>
      <c r="EM3762" s="168"/>
      <c r="EN3762" s="168"/>
      <c r="EO3762" s="168"/>
      <c r="EP3762" s="168"/>
      <c r="EQ3762" s="168"/>
      <c r="ER3762" s="168"/>
      <c r="ES3762" s="168"/>
      <c r="ET3762" s="168"/>
      <c r="EU3762" s="168"/>
      <c r="EV3762" s="168"/>
      <c r="EW3762" s="168"/>
      <c r="EX3762" s="168"/>
      <c r="EY3762" s="168"/>
      <c r="EZ3762" s="168"/>
      <c r="FA3762" s="168"/>
      <c r="FB3762" s="168"/>
      <c r="FC3762" s="168"/>
      <c r="FD3762" s="168"/>
    </row>
    <row r="3763" spans="1:160" s="5" customFormat="1" x14ac:dyDescent="0.3">
      <c r="A3763" s="263"/>
      <c r="B3763" s="263"/>
      <c r="C3763" s="265"/>
      <c r="D3763" s="481"/>
      <c r="E3763" s="482"/>
      <c r="F3763" s="482"/>
      <c r="G3763" s="482"/>
      <c r="H3763" s="482"/>
      <c r="I3763" s="482"/>
      <c r="J3763" s="482"/>
      <c r="K3763" s="482"/>
      <c r="L3763" s="482"/>
      <c r="M3763" s="483"/>
      <c r="N3763" s="419"/>
      <c r="O3763" s="420"/>
      <c r="P3763" s="420"/>
      <c r="Q3763" s="420"/>
      <c r="R3763" s="420"/>
      <c r="S3763" s="420"/>
      <c r="T3763" s="420"/>
      <c r="U3763" s="421"/>
      <c r="V3763" s="33"/>
      <c r="W3763" s="57"/>
      <c r="X3763" s="86"/>
      <c r="Y3763" s="33"/>
      <c r="Z3763" s="36"/>
      <c r="AA3763" s="36"/>
      <c r="AD3763" s="33"/>
      <c r="AG3763" s="33"/>
      <c r="AH3763" s="43"/>
      <c r="AI3763" s="43"/>
      <c r="AJ3763" s="43"/>
      <c r="AK3763" s="43"/>
      <c r="AL3763" s="43"/>
      <c r="AM3763" s="43"/>
      <c r="AN3763" s="43"/>
      <c r="AO3763" s="43"/>
      <c r="AP3763" s="43"/>
      <c r="AQ3763" s="43"/>
      <c r="AR3763" s="43"/>
      <c r="AS3763" s="43"/>
      <c r="AT3763" s="43"/>
      <c r="AU3763" s="44"/>
      <c r="AV3763" s="33"/>
      <c r="AW3763" s="33"/>
      <c r="AX3763" s="33"/>
      <c r="AZ3763" s="141"/>
      <c r="BE3763" s="168"/>
      <c r="BF3763" s="168"/>
      <c r="BG3763" s="168"/>
      <c r="BH3763" s="168"/>
      <c r="BI3763" s="168"/>
      <c r="BJ3763" s="168"/>
      <c r="BK3763" s="168"/>
      <c r="BL3763" s="168"/>
      <c r="BM3763" s="168"/>
      <c r="DK3763" s="168"/>
      <c r="DL3763" s="168"/>
      <c r="DM3763" s="168"/>
      <c r="DN3763" s="168"/>
      <c r="DO3763" s="168"/>
      <c r="DP3763" s="168"/>
      <c r="DQ3763" s="168"/>
      <c r="DR3763" s="168"/>
      <c r="DS3763" s="168"/>
      <c r="DT3763" s="168"/>
      <c r="DU3763" s="168"/>
      <c r="DV3763" s="168"/>
      <c r="DW3763" s="168"/>
      <c r="DX3763" s="168"/>
      <c r="DY3763" s="168"/>
      <c r="DZ3763" s="168"/>
      <c r="EA3763" s="168"/>
      <c r="EB3763" s="168"/>
      <c r="EC3763" s="168"/>
      <c r="ED3763" s="168"/>
      <c r="EE3763" s="168"/>
      <c r="EF3763" s="168"/>
      <c r="EG3763" s="168"/>
      <c r="EH3763" s="168"/>
      <c r="EI3763" s="168"/>
      <c r="EJ3763" s="168"/>
      <c r="EK3763" s="168"/>
      <c r="EL3763" s="168"/>
      <c r="EM3763" s="168"/>
      <c r="EN3763" s="168"/>
      <c r="EO3763" s="168"/>
      <c r="EP3763" s="168"/>
      <c r="EQ3763" s="168"/>
      <c r="ER3763" s="168"/>
      <c r="ES3763" s="168"/>
      <c r="ET3763" s="168"/>
      <c r="EU3763" s="168"/>
      <c r="EV3763" s="168"/>
      <c r="EW3763" s="168"/>
      <c r="EX3763" s="168"/>
      <c r="EY3763" s="168"/>
      <c r="EZ3763" s="168"/>
      <c r="FA3763" s="168"/>
      <c r="FB3763" s="168"/>
      <c r="FC3763" s="168"/>
      <c r="FD3763" s="168"/>
    </row>
    <row r="3764" spans="1:160" s="5" customFormat="1" x14ac:dyDescent="0.3">
      <c r="A3764" s="263"/>
      <c r="B3764" s="263"/>
      <c r="C3764" s="265"/>
      <c r="D3764" s="481"/>
      <c r="E3764" s="482"/>
      <c r="F3764" s="482"/>
      <c r="G3764" s="482"/>
      <c r="H3764" s="482"/>
      <c r="I3764" s="482"/>
      <c r="J3764" s="482"/>
      <c r="K3764" s="482"/>
      <c r="L3764" s="482"/>
      <c r="M3764" s="483"/>
      <c r="N3764" s="419"/>
      <c r="O3764" s="420"/>
      <c r="P3764" s="420"/>
      <c r="Q3764" s="420"/>
      <c r="R3764" s="420"/>
      <c r="S3764" s="420"/>
      <c r="T3764" s="420"/>
      <c r="U3764" s="421"/>
      <c r="V3764" s="33"/>
      <c r="W3764" s="57"/>
      <c r="X3764" s="86"/>
      <c r="Y3764" s="33"/>
      <c r="Z3764" s="36"/>
      <c r="AA3764" s="36"/>
      <c r="AD3764" s="33"/>
      <c r="AG3764" s="33"/>
      <c r="AH3764" s="43"/>
      <c r="AI3764" s="43"/>
      <c r="AJ3764" s="43"/>
      <c r="AK3764" s="43"/>
      <c r="AL3764" s="43"/>
      <c r="AM3764" s="43"/>
      <c r="AN3764" s="43"/>
      <c r="AO3764" s="43"/>
      <c r="AP3764" s="43"/>
      <c r="AQ3764" s="43"/>
      <c r="AR3764" s="43"/>
      <c r="AS3764" s="43"/>
      <c r="AT3764" s="43"/>
      <c r="AU3764" s="44"/>
      <c r="AV3764" s="33"/>
      <c r="AW3764" s="33"/>
      <c r="AX3764" s="33"/>
      <c r="AZ3764" s="141"/>
      <c r="BE3764" s="168"/>
      <c r="BF3764" s="168"/>
      <c r="BG3764" s="168"/>
      <c r="BH3764" s="168"/>
      <c r="BI3764" s="168"/>
      <c r="BJ3764" s="168"/>
      <c r="BK3764" s="168"/>
      <c r="BL3764" s="168"/>
      <c r="BM3764" s="168"/>
      <c r="DK3764" s="168"/>
      <c r="DL3764" s="168"/>
      <c r="DM3764" s="168"/>
      <c r="DN3764" s="168"/>
      <c r="DO3764" s="168"/>
      <c r="DP3764" s="168"/>
      <c r="DQ3764" s="168"/>
      <c r="DR3764" s="168"/>
      <c r="DS3764" s="168"/>
      <c r="DT3764" s="168"/>
      <c r="DU3764" s="168"/>
      <c r="DV3764" s="168"/>
      <c r="DW3764" s="168"/>
      <c r="DX3764" s="168"/>
      <c r="DY3764" s="168"/>
      <c r="DZ3764" s="168"/>
      <c r="EA3764" s="168"/>
      <c r="EB3764" s="168"/>
      <c r="EC3764" s="168"/>
      <c r="ED3764" s="168"/>
      <c r="EE3764" s="168"/>
      <c r="EF3764" s="168"/>
      <c r="EG3764" s="168"/>
      <c r="EH3764" s="168"/>
      <c r="EI3764" s="168"/>
      <c r="EJ3764" s="168"/>
      <c r="EK3764" s="168"/>
      <c r="EL3764" s="168"/>
      <c r="EM3764" s="168"/>
      <c r="EN3764" s="168"/>
      <c r="EO3764" s="168"/>
      <c r="EP3764" s="168"/>
      <c r="EQ3764" s="168"/>
      <c r="ER3764" s="168"/>
      <c r="ES3764" s="168"/>
      <c r="ET3764" s="168"/>
      <c r="EU3764" s="168"/>
      <c r="EV3764" s="168"/>
      <c r="EW3764" s="168"/>
      <c r="EX3764" s="168"/>
      <c r="EY3764" s="168"/>
      <c r="EZ3764" s="168"/>
      <c r="FA3764" s="168"/>
      <c r="FB3764" s="168"/>
      <c r="FC3764" s="168"/>
      <c r="FD3764" s="168"/>
    </row>
    <row r="3765" spans="1:160" s="5" customFormat="1" ht="14.4" thickBot="1" x14ac:dyDescent="0.35">
      <c r="A3765" s="263"/>
      <c r="B3765" s="263"/>
      <c r="C3765" s="265"/>
      <c r="D3765" s="425"/>
      <c r="E3765" s="426"/>
      <c r="F3765" s="426"/>
      <c r="G3765" s="426"/>
      <c r="H3765" s="426"/>
      <c r="I3765" s="426"/>
      <c r="J3765" s="426"/>
      <c r="K3765" s="426"/>
      <c r="L3765" s="426"/>
      <c r="M3765" s="427"/>
      <c r="N3765" s="422"/>
      <c r="O3765" s="423"/>
      <c r="P3765" s="423"/>
      <c r="Q3765" s="423"/>
      <c r="R3765" s="423"/>
      <c r="S3765" s="423"/>
      <c r="T3765" s="423"/>
      <c r="U3765" s="424"/>
      <c r="V3765" s="33"/>
      <c r="W3765" s="57"/>
      <c r="X3765" s="86"/>
      <c r="Y3765" s="33"/>
      <c r="Z3765" s="36"/>
      <c r="AA3765" s="36"/>
      <c r="AD3765" s="33"/>
      <c r="AG3765" s="33"/>
      <c r="AH3765" s="43"/>
      <c r="AI3765" s="43"/>
      <c r="AJ3765" s="43"/>
      <c r="AK3765" s="43"/>
      <c r="AL3765" s="43"/>
      <c r="AM3765" s="43"/>
      <c r="AN3765" s="43"/>
      <c r="AO3765" s="43"/>
      <c r="AP3765" s="43"/>
      <c r="AQ3765" s="43"/>
      <c r="AR3765" s="43"/>
      <c r="AS3765" s="43"/>
      <c r="AT3765" s="43"/>
      <c r="AU3765" s="44"/>
      <c r="AV3765" s="33"/>
      <c r="AW3765" s="33"/>
      <c r="AX3765" s="33"/>
      <c r="AZ3765" s="141"/>
      <c r="BE3765" s="168"/>
      <c r="BF3765" s="168"/>
      <c r="BG3765" s="168"/>
      <c r="BH3765" s="168"/>
      <c r="BI3765" s="168"/>
      <c r="BJ3765" s="168"/>
      <c r="BK3765" s="168"/>
      <c r="BL3765" s="168"/>
      <c r="BM3765" s="168"/>
      <c r="DK3765" s="168"/>
      <c r="DL3765" s="168"/>
      <c r="DM3765" s="168"/>
      <c r="DN3765" s="168"/>
      <c r="DO3765" s="168"/>
      <c r="DP3765" s="168"/>
      <c r="DQ3765" s="168"/>
      <c r="DR3765" s="168"/>
      <c r="DS3765" s="168"/>
      <c r="DT3765" s="168"/>
      <c r="DU3765" s="168"/>
      <c r="DV3765" s="168"/>
      <c r="DW3765" s="168"/>
      <c r="DX3765" s="168"/>
      <c r="DY3765" s="168"/>
      <c r="DZ3765" s="168"/>
      <c r="EA3765" s="168"/>
      <c r="EB3765" s="168"/>
      <c r="EC3765" s="168"/>
      <c r="ED3765" s="168"/>
      <c r="EE3765" s="168"/>
      <c r="EF3765" s="168"/>
      <c r="EG3765" s="168"/>
      <c r="EH3765" s="168"/>
      <c r="EI3765" s="168"/>
      <c r="EJ3765" s="168"/>
      <c r="EK3765" s="168"/>
      <c r="EL3765" s="168"/>
      <c r="EM3765" s="168"/>
      <c r="EN3765" s="168"/>
      <c r="EO3765" s="168"/>
      <c r="EP3765" s="168"/>
      <c r="EQ3765" s="168"/>
      <c r="ER3765" s="168"/>
      <c r="ES3765" s="168"/>
      <c r="ET3765" s="168"/>
      <c r="EU3765" s="168"/>
      <c r="EV3765" s="168"/>
      <c r="EW3765" s="168"/>
      <c r="EX3765" s="168"/>
      <c r="EY3765" s="168"/>
      <c r="EZ3765" s="168"/>
      <c r="FA3765" s="168"/>
      <c r="FB3765" s="168"/>
      <c r="FC3765" s="168"/>
      <c r="FD3765" s="168"/>
    </row>
    <row r="3766" spans="1:160" s="5" customFormat="1" ht="5.25" customHeight="1" thickBot="1" x14ac:dyDescent="0.35">
      <c r="A3766" s="263"/>
      <c r="B3766" s="263"/>
      <c r="C3766" s="265"/>
      <c r="D3766" s="428"/>
      <c r="E3766" s="428"/>
      <c r="F3766" s="428"/>
      <c r="G3766" s="428"/>
      <c r="H3766" s="428"/>
      <c r="I3766" s="428"/>
      <c r="J3766" s="428"/>
      <c r="K3766" s="428"/>
      <c r="L3766" s="428"/>
      <c r="M3766" s="428"/>
      <c r="N3766" s="428"/>
      <c r="O3766" s="428"/>
      <c r="P3766" s="428"/>
      <c r="Q3766" s="428"/>
      <c r="R3766" s="428"/>
      <c r="S3766" s="428"/>
      <c r="T3766" s="428"/>
      <c r="U3766" s="428"/>
      <c r="V3766" s="33"/>
      <c r="W3766" s="57"/>
      <c r="X3766" s="86"/>
      <c r="Y3766" s="33"/>
      <c r="Z3766" s="36"/>
      <c r="AA3766" s="36"/>
      <c r="AD3766" s="33"/>
      <c r="AG3766" s="33"/>
      <c r="AH3766" s="43"/>
      <c r="AI3766" s="43"/>
      <c r="AJ3766" s="43"/>
      <c r="AK3766" s="43"/>
      <c r="AL3766" s="43"/>
      <c r="AM3766" s="43"/>
      <c r="AN3766" s="43"/>
      <c r="AO3766" s="43"/>
      <c r="AP3766" s="43"/>
      <c r="AQ3766" s="43"/>
      <c r="AR3766" s="43"/>
      <c r="AS3766" s="43"/>
      <c r="AT3766" s="43"/>
      <c r="AU3766" s="44"/>
      <c r="AV3766" s="33"/>
      <c r="AW3766" s="33"/>
      <c r="AX3766" s="33"/>
      <c r="AZ3766" s="141"/>
      <c r="BE3766" s="168"/>
      <c r="BF3766" s="168"/>
      <c r="BG3766" s="168"/>
      <c r="BH3766" s="168"/>
      <c r="BI3766" s="168"/>
      <c r="BJ3766" s="168"/>
      <c r="BK3766" s="168"/>
      <c r="BL3766" s="168"/>
      <c r="BM3766" s="168"/>
      <c r="DK3766" s="168"/>
      <c r="DL3766" s="168"/>
      <c r="DM3766" s="168"/>
      <c r="DN3766" s="168"/>
      <c r="DO3766" s="168"/>
      <c r="DP3766" s="168"/>
      <c r="DQ3766" s="168"/>
      <c r="DR3766" s="168"/>
      <c r="DS3766" s="168"/>
      <c r="DT3766" s="168"/>
      <c r="DU3766" s="168"/>
      <c r="DV3766" s="168"/>
      <c r="DW3766" s="168"/>
      <c r="DX3766" s="168"/>
      <c r="DY3766" s="168"/>
      <c r="DZ3766" s="168"/>
      <c r="EA3766" s="168"/>
      <c r="EB3766" s="168"/>
      <c r="EC3766" s="168"/>
      <c r="ED3766" s="168"/>
      <c r="EE3766" s="168"/>
      <c r="EF3766" s="168"/>
      <c r="EG3766" s="168"/>
      <c r="EH3766" s="168"/>
      <c r="EI3766" s="168"/>
      <c r="EJ3766" s="168"/>
      <c r="EK3766" s="168"/>
      <c r="EL3766" s="168"/>
      <c r="EM3766" s="168"/>
      <c r="EN3766" s="168"/>
      <c r="EO3766" s="168"/>
      <c r="EP3766" s="168"/>
      <c r="EQ3766" s="168"/>
      <c r="ER3766" s="168"/>
      <c r="ES3766" s="168"/>
      <c r="ET3766" s="168"/>
      <c r="EU3766" s="168"/>
      <c r="EV3766" s="168"/>
      <c r="EW3766" s="168"/>
      <c r="EX3766" s="168"/>
      <c r="EY3766" s="168"/>
      <c r="EZ3766" s="168"/>
      <c r="FA3766" s="168"/>
      <c r="FB3766" s="168"/>
      <c r="FC3766" s="168"/>
      <c r="FD3766" s="168"/>
    </row>
    <row r="3767" spans="1:160" s="5" customFormat="1" ht="20.25" customHeight="1" x14ac:dyDescent="0.3">
      <c r="A3767" s="263"/>
      <c r="B3767" s="263"/>
      <c r="C3767" s="265"/>
      <c r="D3767" s="429" t="s">
        <v>18</v>
      </c>
      <c r="E3767" s="430"/>
      <c r="F3767" s="430"/>
      <c r="G3767" s="430"/>
      <c r="H3767" s="430"/>
      <c r="I3767" s="430"/>
      <c r="J3767" s="430"/>
      <c r="K3767" s="430"/>
      <c r="L3767" s="430"/>
      <c r="M3767" s="431"/>
      <c r="N3767" s="429" t="s">
        <v>19</v>
      </c>
      <c r="O3767" s="430"/>
      <c r="P3767" s="430"/>
      <c r="Q3767" s="430"/>
      <c r="R3767" s="430"/>
      <c r="S3767" s="430"/>
      <c r="T3767" s="430"/>
      <c r="U3767" s="431"/>
      <c r="V3767" s="33"/>
      <c r="W3767" s="57"/>
      <c r="X3767" s="86"/>
      <c r="Y3767" s="33"/>
      <c r="Z3767" s="36"/>
      <c r="AA3767" s="36"/>
      <c r="AD3767" s="33"/>
      <c r="AG3767" s="33"/>
      <c r="AH3767" s="43"/>
      <c r="AI3767" s="43"/>
      <c r="AJ3767" s="43"/>
      <c r="AK3767" s="43"/>
      <c r="AL3767" s="43"/>
      <c r="AM3767" s="43"/>
      <c r="AN3767" s="43"/>
      <c r="AO3767" s="43"/>
      <c r="AP3767" s="43"/>
      <c r="AQ3767" s="43"/>
      <c r="AR3767" s="43"/>
      <c r="AS3767" s="43"/>
      <c r="AT3767" s="43"/>
      <c r="AU3767" s="44"/>
      <c r="AV3767" s="33"/>
      <c r="AW3767" s="33"/>
      <c r="AX3767" s="33"/>
      <c r="AZ3767" s="141"/>
      <c r="BE3767" s="168"/>
      <c r="BF3767" s="168"/>
      <c r="BG3767" s="168"/>
      <c r="BH3767" s="168"/>
      <c r="BI3767" s="168"/>
      <c r="BJ3767" s="168"/>
      <c r="BK3767" s="168"/>
      <c r="BL3767" s="168"/>
      <c r="BM3767" s="168"/>
      <c r="DK3767" s="168"/>
      <c r="DL3767" s="168"/>
      <c r="DM3767" s="168"/>
      <c r="DN3767" s="168"/>
      <c r="DO3767" s="168"/>
      <c r="DP3767" s="168"/>
      <c r="DQ3767" s="168"/>
      <c r="DR3767" s="168"/>
      <c r="DS3767" s="168"/>
      <c r="DT3767" s="168"/>
      <c r="DU3767" s="168"/>
      <c r="DV3767" s="168"/>
      <c r="DW3767" s="168"/>
      <c r="DX3767" s="168"/>
      <c r="DY3767" s="168"/>
      <c r="DZ3767" s="168"/>
      <c r="EA3767" s="168"/>
      <c r="EB3767" s="168"/>
      <c r="EC3767" s="168"/>
      <c r="ED3767" s="168"/>
      <c r="EE3767" s="168"/>
      <c r="EF3767" s="168"/>
      <c r="EG3767" s="168"/>
      <c r="EH3767" s="168"/>
      <c r="EI3767" s="168"/>
      <c r="EJ3767" s="168"/>
      <c r="EK3767" s="168"/>
      <c r="EL3767" s="168"/>
      <c r="EM3767" s="168"/>
      <c r="EN3767" s="168"/>
      <c r="EO3767" s="168"/>
      <c r="EP3767" s="168"/>
      <c r="EQ3767" s="168"/>
      <c r="ER3767" s="168"/>
      <c r="ES3767" s="168"/>
      <c r="ET3767" s="168"/>
      <c r="EU3767" s="168"/>
      <c r="EV3767" s="168"/>
      <c r="EW3767" s="168"/>
      <c r="EX3767" s="168"/>
      <c r="EY3767" s="168"/>
      <c r="EZ3767" s="168"/>
      <c r="FA3767" s="168"/>
      <c r="FB3767" s="168"/>
      <c r="FC3767" s="168"/>
      <c r="FD3767" s="168"/>
    </row>
    <row r="3768" spans="1:160" s="5" customFormat="1" x14ac:dyDescent="0.3">
      <c r="A3768" s="263"/>
      <c r="B3768" s="263"/>
      <c r="C3768" s="265"/>
      <c r="D3768" s="432" t="s">
        <v>20</v>
      </c>
      <c r="E3768" s="433"/>
      <c r="F3768" s="433"/>
      <c r="G3768" s="433"/>
      <c r="H3768" s="433"/>
      <c r="I3768" s="433"/>
      <c r="J3768" s="433"/>
      <c r="K3768" s="433"/>
      <c r="L3768" s="433"/>
      <c r="M3768" s="434"/>
      <c r="N3768" s="435" t="s">
        <v>21</v>
      </c>
      <c r="O3768" s="436"/>
      <c r="P3768" s="436"/>
      <c r="Q3768" s="436"/>
      <c r="R3768" s="436"/>
      <c r="S3768" s="436"/>
      <c r="T3768" s="436"/>
      <c r="U3768" s="437"/>
      <c r="V3768" s="33"/>
      <c r="W3768" s="57"/>
      <c r="X3768" s="86"/>
      <c r="Y3768" s="33"/>
      <c r="Z3768" s="36"/>
      <c r="AA3768" s="36"/>
      <c r="AD3768" s="33"/>
      <c r="AG3768" s="33"/>
      <c r="AH3768" s="43"/>
      <c r="AI3768" s="43"/>
      <c r="AJ3768" s="43"/>
      <c r="AK3768" s="43"/>
      <c r="AL3768" s="43"/>
      <c r="AM3768" s="43"/>
      <c r="AN3768" s="43"/>
      <c r="AO3768" s="43"/>
      <c r="AP3768" s="43"/>
      <c r="AQ3768" s="43"/>
      <c r="AR3768" s="43"/>
      <c r="AS3768" s="43"/>
      <c r="AT3768" s="43"/>
      <c r="AU3768" s="44"/>
      <c r="AV3768" s="33"/>
      <c r="AW3768" s="33"/>
      <c r="AX3768" s="33"/>
      <c r="AZ3768" s="141"/>
      <c r="BE3768" s="168"/>
      <c r="BF3768" s="168"/>
      <c r="BG3768" s="168"/>
      <c r="BH3768" s="168"/>
      <c r="BI3768" s="168"/>
      <c r="BJ3768" s="168"/>
      <c r="BK3768" s="168"/>
      <c r="BL3768" s="168"/>
      <c r="BM3768" s="168"/>
      <c r="DK3768" s="168"/>
      <c r="DL3768" s="168"/>
      <c r="DM3768" s="168"/>
      <c r="DN3768" s="168"/>
      <c r="DO3768" s="168"/>
      <c r="DP3768" s="168"/>
      <c r="DQ3768" s="168"/>
      <c r="DR3768" s="168"/>
      <c r="DS3768" s="168"/>
      <c r="DT3768" s="168"/>
      <c r="DU3768" s="168"/>
      <c r="DV3768" s="168"/>
      <c r="DW3768" s="168"/>
      <c r="DX3768" s="168"/>
      <c r="DY3768" s="168"/>
      <c r="DZ3768" s="168"/>
      <c r="EA3768" s="168"/>
      <c r="EB3768" s="168"/>
      <c r="EC3768" s="168"/>
      <c r="ED3768" s="168"/>
      <c r="EE3768" s="168"/>
      <c r="EF3768" s="168"/>
      <c r="EG3768" s="168"/>
      <c r="EH3768" s="168"/>
      <c r="EI3768" s="168"/>
      <c r="EJ3768" s="168"/>
      <c r="EK3768" s="168"/>
      <c r="EL3768" s="168"/>
      <c r="EM3768" s="168"/>
      <c r="EN3768" s="168"/>
      <c r="EO3768" s="168"/>
      <c r="EP3768" s="168"/>
      <c r="EQ3768" s="168"/>
      <c r="ER3768" s="168"/>
      <c r="ES3768" s="168"/>
      <c r="ET3768" s="168"/>
      <c r="EU3768" s="168"/>
      <c r="EV3768" s="168"/>
      <c r="EW3768" s="168"/>
      <c r="EX3768" s="168"/>
      <c r="EY3768" s="168"/>
      <c r="EZ3768" s="168"/>
      <c r="FA3768" s="168"/>
      <c r="FB3768" s="168"/>
      <c r="FC3768" s="168"/>
      <c r="FD3768" s="168"/>
    </row>
    <row r="3769" spans="1:160" s="5" customFormat="1" ht="15.75" customHeight="1" x14ac:dyDescent="0.3">
      <c r="A3769" s="263"/>
      <c r="B3769" s="263"/>
      <c r="C3769" s="265"/>
      <c r="D3769" s="438" t="s">
        <v>22</v>
      </c>
      <c r="E3769" s="439"/>
      <c r="F3769" s="439"/>
      <c r="G3769" s="439"/>
      <c r="H3769" s="439"/>
      <c r="I3769" s="439"/>
      <c r="J3769" s="439"/>
      <c r="K3769" s="439"/>
      <c r="L3769" s="439"/>
      <c r="M3769" s="440"/>
      <c r="N3769" s="438" t="s">
        <v>22</v>
      </c>
      <c r="O3769" s="444"/>
      <c r="P3769" s="444"/>
      <c r="Q3769" s="444"/>
      <c r="R3769" s="444"/>
      <c r="S3769" s="444"/>
      <c r="T3769" s="444"/>
      <c r="U3769" s="440"/>
      <c r="V3769" s="33"/>
      <c r="W3769" s="57"/>
      <c r="X3769" s="86"/>
      <c r="Y3769" s="33"/>
      <c r="Z3769" s="36"/>
      <c r="AA3769" s="36"/>
      <c r="AD3769" s="33"/>
      <c r="AG3769" s="33"/>
      <c r="AH3769" s="43"/>
      <c r="AI3769" s="43"/>
      <c r="AJ3769" s="43"/>
      <c r="AK3769" s="43"/>
      <c r="AL3769" s="43"/>
      <c r="AM3769" s="43"/>
      <c r="AN3769" s="43"/>
      <c r="AO3769" s="43"/>
      <c r="AP3769" s="43"/>
      <c r="AQ3769" s="43"/>
      <c r="AR3769" s="43"/>
      <c r="AS3769" s="43"/>
      <c r="AT3769" s="43"/>
      <c r="AU3769" s="44"/>
      <c r="AV3769" s="33"/>
      <c r="AW3769" s="33"/>
      <c r="AX3769" s="33"/>
      <c r="AZ3769" s="141"/>
      <c r="BE3769" s="168"/>
      <c r="BF3769" s="168"/>
      <c r="BG3769" s="168"/>
      <c r="BH3769" s="168"/>
      <c r="BI3769" s="168"/>
      <c r="BJ3769" s="168"/>
      <c r="BK3769" s="168"/>
      <c r="BL3769" s="168"/>
      <c r="BM3769" s="168"/>
      <c r="DK3769" s="168"/>
      <c r="DL3769" s="168"/>
      <c r="DM3769" s="168"/>
      <c r="DN3769" s="168"/>
      <c r="DO3769" s="168"/>
      <c r="DP3769" s="168"/>
      <c r="DQ3769" s="168"/>
      <c r="DR3769" s="168"/>
      <c r="DS3769" s="168"/>
      <c r="DT3769" s="168"/>
      <c r="DU3769" s="168"/>
      <c r="DV3769" s="168"/>
      <c r="DW3769" s="168"/>
      <c r="DX3769" s="168"/>
      <c r="DY3769" s="168"/>
      <c r="DZ3769" s="168"/>
      <c r="EA3769" s="168"/>
      <c r="EB3769" s="168"/>
      <c r="EC3769" s="168"/>
      <c r="ED3769" s="168"/>
      <c r="EE3769" s="168"/>
      <c r="EF3769" s="168"/>
      <c r="EG3769" s="168"/>
      <c r="EH3769" s="168"/>
      <c r="EI3769" s="168"/>
      <c r="EJ3769" s="168"/>
      <c r="EK3769" s="168"/>
      <c r="EL3769" s="168"/>
      <c r="EM3769" s="168"/>
      <c r="EN3769" s="168"/>
      <c r="EO3769" s="168"/>
      <c r="EP3769" s="168"/>
      <c r="EQ3769" s="168"/>
      <c r="ER3769" s="168"/>
      <c r="ES3769" s="168"/>
      <c r="ET3769" s="168"/>
      <c r="EU3769" s="168"/>
      <c r="EV3769" s="168"/>
      <c r="EW3769" s="168"/>
      <c r="EX3769" s="168"/>
      <c r="EY3769" s="168"/>
      <c r="EZ3769" s="168"/>
      <c r="FA3769" s="168"/>
      <c r="FB3769" s="168"/>
      <c r="FC3769" s="168"/>
      <c r="FD3769" s="168"/>
    </row>
    <row r="3770" spans="1:160" s="5" customFormat="1" ht="15.75" customHeight="1" x14ac:dyDescent="0.3">
      <c r="A3770" s="263"/>
      <c r="B3770" s="263"/>
      <c r="C3770" s="265"/>
      <c r="D3770" s="438"/>
      <c r="E3770" s="439"/>
      <c r="F3770" s="439"/>
      <c r="G3770" s="439"/>
      <c r="H3770" s="439"/>
      <c r="I3770" s="439"/>
      <c r="J3770" s="439"/>
      <c r="K3770" s="439"/>
      <c r="L3770" s="439"/>
      <c r="M3770" s="440"/>
      <c r="N3770" s="438"/>
      <c r="O3770" s="439"/>
      <c r="P3770" s="439"/>
      <c r="Q3770" s="439"/>
      <c r="R3770" s="439"/>
      <c r="S3770" s="439"/>
      <c r="T3770" s="439"/>
      <c r="U3770" s="440"/>
      <c r="V3770" s="33"/>
      <c r="W3770" s="57"/>
      <c r="X3770" s="86"/>
      <c r="Y3770" s="33"/>
      <c r="Z3770" s="36"/>
      <c r="AA3770" s="36"/>
      <c r="AD3770" s="33"/>
      <c r="AG3770" s="33"/>
      <c r="AH3770" s="43"/>
      <c r="AI3770" s="43"/>
      <c r="AJ3770" s="43"/>
      <c r="AK3770" s="43"/>
      <c r="AL3770" s="43"/>
      <c r="AM3770" s="43"/>
      <c r="AN3770" s="43"/>
      <c r="AO3770" s="43"/>
      <c r="AP3770" s="43"/>
      <c r="AQ3770" s="43"/>
      <c r="AR3770" s="43"/>
      <c r="AS3770" s="43"/>
      <c r="AT3770" s="43"/>
      <c r="AU3770" s="44"/>
      <c r="AV3770" s="33"/>
      <c r="AW3770" s="33"/>
      <c r="AX3770" s="33"/>
      <c r="AZ3770" s="141"/>
      <c r="BE3770" s="168"/>
      <c r="BF3770" s="168"/>
      <c r="BG3770" s="168"/>
      <c r="BH3770" s="168"/>
      <c r="BI3770" s="168"/>
      <c r="BJ3770" s="168"/>
      <c r="BK3770" s="168"/>
      <c r="BL3770" s="168"/>
      <c r="BM3770" s="168"/>
      <c r="DK3770" s="168"/>
      <c r="DL3770" s="168"/>
      <c r="DM3770" s="168"/>
      <c r="DN3770" s="168"/>
      <c r="DO3770" s="168"/>
      <c r="DP3770" s="168"/>
      <c r="DQ3770" s="168"/>
      <c r="DR3770" s="168"/>
      <c r="DS3770" s="168"/>
      <c r="DT3770" s="168"/>
      <c r="DU3770" s="168"/>
      <c r="DV3770" s="168"/>
      <c r="DW3770" s="168"/>
      <c r="DX3770" s="168"/>
      <c r="DY3770" s="168"/>
      <c r="DZ3770" s="168"/>
      <c r="EA3770" s="168"/>
      <c r="EB3770" s="168"/>
      <c r="EC3770" s="168"/>
      <c r="ED3770" s="168"/>
      <c r="EE3770" s="168"/>
      <c r="EF3770" s="168"/>
      <c r="EG3770" s="168"/>
      <c r="EH3770" s="168"/>
      <c r="EI3770" s="168"/>
      <c r="EJ3770" s="168"/>
      <c r="EK3770" s="168"/>
      <c r="EL3770" s="168"/>
      <c r="EM3770" s="168"/>
      <c r="EN3770" s="168"/>
      <c r="EO3770" s="168"/>
      <c r="EP3770" s="168"/>
      <c r="EQ3770" s="168"/>
      <c r="ER3770" s="168"/>
      <c r="ES3770" s="168"/>
      <c r="ET3770" s="168"/>
      <c r="EU3770" s="168"/>
      <c r="EV3770" s="168"/>
      <c r="EW3770" s="168"/>
      <c r="EX3770" s="168"/>
      <c r="EY3770" s="168"/>
      <c r="EZ3770" s="168"/>
      <c r="FA3770" s="168"/>
      <c r="FB3770" s="168"/>
      <c r="FC3770" s="168"/>
      <c r="FD3770" s="168"/>
    </row>
    <row r="3771" spans="1:160" s="5" customFormat="1" ht="15.75" customHeight="1" x14ac:dyDescent="0.3">
      <c r="A3771" s="263"/>
      <c r="B3771" s="263"/>
      <c r="C3771" s="265"/>
      <c r="D3771" s="441"/>
      <c r="E3771" s="442"/>
      <c r="F3771" s="442"/>
      <c r="G3771" s="442"/>
      <c r="H3771" s="442"/>
      <c r="I3771" s="442"/>
      <c r="J3771" s="442"/>
      <c r="K3771" s="442"/>
      <c r="L3771" s="442"/>
      <c r="M3771" s="443"/>
      <c r="N3771" s="441"/>
      <c r="O3771" s="442"/>
      <c r="P3771" s="442"/>
      <c r="Q3771" s="442"/>
      <c r="R3771" s="442"/>
      <c r="S3771" s="442"/>
      <c r="T3771" s="442"/>
      <c r="U3771" s="443"/>
      <c r="V3771" s="33"/>
      <c r="W3771" s="57"/>
      <c r="X3771" s="86"/>
      <c r="Y3771" s="33"/>
      <c r="Z3771" s="36"/>
      <c r="AA3771" s="36"/>
      <c r="AD3771" s="33"/>
      <c r="AG3771" s="33"/>
      <c r="AH3771" s="43"/>
      <c r="AI3771" s="43"/>
      <c r="AJ3771" s="43"/>
      <c r="AK3771" s="43"/>
      <c r="AL3771" s="43"/>
      <c r="AM3771" s="43"/>
      <c r="AN3771" s="43"/>
      <c r="AO3771" s="43"/>
      <c r="AP3771" s="43"/>
      <c r="AQ3771" s="43"/>
      <c r="AR3771" s="43"/>
      <c r="AS3771" s="43"/>
      <c r="AT3771" s="43"/>
      <c r="AU3771" s="44"/>
      <c r="AV3771" s="33"/>
      <c r="AW3771" s="33"/>
      <c r="AX3771" s="33"/>
      <c r="AZ3771" s="141"/>
      <c r="BE3771" s="168"/>
      <c r="BF3771" s="168"/>
      <c r="BG3771" s="168"/>
      <c r="BH3771" s="168"/>
      <c r="BI3771" s="168"/>
      <c r="BJ3771" s="168"/>
      <c r="BK3771" s="168"/>
      <c r="BL3771" s="168"/>
      <c r="BM3771" s="168"/>
      <c r="DK3771" s="168"/>
      <c r="DL3771" s="168"/>
      <c r="DM3771" s="168"/>
      <c r="DN3771" s="168"/>
      <c r="DO3771" s="168"/>
      <c r="DP3771" s="168"/>
      <c r="DQ3771" s="168"/>
      <c r="DR3771" s="168"/>
      <c r="DS3771" s="168"/>
      <c r="DT3771" s="168"/>
      <c r="DU3771" s="168"/>
      <c r="DV3771" s="168"/>
      <c r="DW3771" s="168"/>
      <c r="DX3771" s="168"/>
      <c r="DY3771" s="168"/>
      <c r="DZ3771" s="168"/>
      <c r="EA3771" s="168"/>
      <c r="EB3771" s="168"/>
      <c r="EC3771" s="168"/>
      <c r="ED3771" s="168"/>
      <c r="EE3771" s="168"/>
      <c r="EF3771" s="168"/>
      <c r="EG3771" s="168"/>
      <c r="EH3771" s="168"/>
      <c r="EI3771" s="168"/>
      <c r="EJ3771" s="168"/>
      <c r="EK3771" s="168"/>
      <c r="EL3771" s="168"/>
      <c r="EM3771" s="168"/>
      <c r="EN3771" s="168"/>
      <c r="EO3771" s="168"/>
      <c r="EP3771" s="168"/>
      <c r="EQ3771" s="168"/>
      <c r="ER3771" s="168"/>
      <c r="ES3771" s="168"/>
      <c r="ET3771" s="168"/>
      <c r="EU3771" s="168"/>
      <c r="EV3771" s="168"/>
      <c r="EW3771" s="168"/>
      <c r="EX3771" s="168"/>
      <c r="EY3771" s="168"/>
      <c r="EZ3771" s="168"/>
      <c r="FA3771" s="168"/>
      <c r="FB3771" s="168"/>
      <c r="FC3771" s="168"/>
      <c r="FD3771" s="168"/>
    </row>
    <row r="3772" spans="1:160" s="5" customFormat="1" x14ac:dyDescent="0.25">
      <c r="A3772" s="263"/>
      <c r="B3772" s="263"/>
      <c r="C3772" s="265"/>
      <c r="D3772" s="10" t="s">
        <v>23</v>
      </c>
      <c r="E3772" s="445" t="e">
        <f>+#REF!</f>
        <v>#REF!</v>
      </c>
      <c r="F3772" s="445"/>
      <c r="G3772" s="445"/>
      <c r="H3772" s="445"/>
      <c r="I3772" s="445"/>
      <c r="J3772" s="445"/>
      <c r="K3772" s="445"/>
      <c r="L3772" s="445"/>
      <c r="M3772" s="446"/>
      <c r="N3772" s="11" t="s">
        <v>23</v>
      </c>
      <c r="O3772" s="445" t="e">
        <f>+#REF!</f>
        <v>#REF!</v>
      </c>
      <c r="P3772" s="445"/>
      <c r="Q3772" s="445"/>
      <c r="R3772" s="445"/>
      <c r="S3772" s="445"/>
      <c r="T3772" s="445"/>
      <c r="U3772" s="446"/>
      <c r="V3772" s="33"/>
      <c r="W3772" s="57"/>
      <c r="X3772" s="86"/>
      <c r="Y3772" s="33"/>
      <c r="Z3772" s="36"/>
      <c r="AA3772" s="36"/>
      <c r="AD3772" s="33"/>
      <c r="AG3772" s="33"/>
      <c r="AH3772" s="43"/>
      <c r="AI3772" s="43"/>
      <c r="AJ3772" s="43"/>
      <c r="AK3772" s="43"/>
      <c r="AL3772" s="43"/>
      <c r="AM3772" s="43"/>
      <c r="AN3772" s="43"/>
      <c r="AO3772" s="43"/>
      <c r="AP3772" s="43"/>
      <c r="AQ3772" s="43"/>
      <c r="AR3772" s="43"/>
      <c r="AS3772" s="43"/>
      <c r="AT3772" s="43"/>
      <c r="AU3772" s="44"/>
      <c r="AV3772" s="33"/>
      <c r="AW3772" s="33"/>
      <c r="AX3772" s="33"/>
      <c r="AZ3772" s="141"/>
      <c r="BE3772" s="168"/>
      <c r="BF3772" s="168"/>
      <c r="BG3772" s="168"/>
      <c r="BH3772" s="168"/>
      <c r="BI3772" s="168"/>
      <c r="BJ3772" s="168"/>
      <c r="BK3772" s="168"/>
      <c r="BL3772" s="168"/>
      <c r="BM3772" s="168"/>
      <c r="DK3772" s="168"/>
      <c r="DL3772" s="168"/>
      <c r="DM3772" s="168"/>
      <c r="DN3772" s="168"/>
      <c r="DO3772" s="168"/>
      <c r="DP3772" s="168"/>
      <c r="DQ3772" s="168"/>
      <c r="DR3772" s="168"/>
      <c r="DS3772" s="168"/>
      <c r="DT3772" s="168"/>
      <c r="DU3772" s="168"/>
      <c r="DV3772" s="168"/>
      <c r="DW3772" s="168"/>
      <c r="DX3772" s="168"/>
      <c r="DY3772" s="168"/>
      <c r="DZ3772" s="168"/>
      <c r="EA3772" s="168"/>
      <c r="EB3772" s="168"/>
      <c r="EC3772" s="168"/>
      <c r="ED3772" s="168"/>
      <c r="EE3772" s="168"/>
      <c r="EF3772" s="168"/>
      <c r="EG3772" s="168"/>
      <c r="EH3772" s="168"/>
      <c r="EI3772" s="168"/>
      <c r="EJ3772" s="168"/>
      <c r="EK3772" s="168"/>
      <c r="EL3772" s="168"/>
      <c r="EM3772" s="168"/>
      <c r="EN3772" s="168"/>
      <c r="EO3772" s="168"/>
      <c r="EP3772" s="168"/>
      <c r="EQ3772" s="168"/>
      <c r="ER3772" s="168"/>
      <c r="ES3772" s="168"/>
      <c r="ET3772" s="168"/>
      <c r="EU3772" s="168"/>
      <c r="EV3772" s="168"/>
      <c r="EW3772" s="168"/>
      <c r="EX3772" s="168"/>
      <c r="EY3772" s="168"/>
      <c r="EZ3772" s="168"/>
      <c r="FA3772" s="168"/>
      <c r="FB3772" s="168"/>
      <c r="FC3772" s="168"/>
      <c r="FD3772" s="168"/>
    </row>
    <row r="3773" spans="1:160" s="5" customFormat="1" ht="14.4" thickBot="1" x14ac:dyDescent="0.3">
      <c r="A3773" s="263"/>
      <c r="B3773" s="263"/>
      <c r="C3773" s="265"/>
      <c r="D3773" s="12" t="s">
        <v>25</v>
      </c>
      <c r="E3773" s="447" t="e">
        <f>+#REF!</f>
        <v>#REF!</v>
      </c>
      <c r="F3773" s="447"/>
      <c r="G3773" s="447"/>
      <c r="H3773" s="447"/>
      <c r="I3773" s="447"/>
      <c r="J3773" s="447"/>
      <c r="K3773" s="447"/>
      <c r="L3773" s="447"/>
      <c r="M3773" s="448"/>
      <c r="N3773" s="13" t="s">
        <v>25</v>
      </c>
      <c r="O3773" s="447" t="e">
        <f>+#REF!</f>
        <v>#REF!</v>
      </c>
      <c r="P3773" s="447"/>
      <c r="Q3773" s="447"/>
      <c r="R3773" s="447"/>
      <c r="S3773" s="447"/>
      <c r="T3773" s="447"/>
      <c r="U3773" s="448"/>
      <c r="V3773" s="33"/>
      <c r="W3773" s="57"/>
      <c r="X3773" s="86"/>
      <c r="Y3773" s="33"/>
      <c r="Z3773" s="36"/>
      <c r="AA3773" s="36"/>
      <c r="AD3773" s="33"/>
      <c r="AG3773" s="33"/>
      <c r="AH3773" s="43"/>
      <c r="AI3773" s="43"/>
      <c r="AJ3773" s="43"/>
      <c r="AK3773" s="43"/>
      <c r="AL3773" s="43"/>
      <c r="AM3773" s="43"/>
      <c r="AN3773" s="43"/>
      <c r="AO3773" s="43"/>
      <c r="AP3773" s="43"/>
      <c r="AQ3773" s="43"/>
      <c r="AR3773" s="43"/>
      <c r="AS3773" s="43"/>
      <c r="AT3773" s="43"/>
      <c r="AU3773" s="44"/>
      <c r="AV3773" s="33"/>
      <c r="AW3773" s="33"/>
      <c r="AX3773" s="33"/>
      <c r="AZ3773" s="141"/>
      <c r="BE3773" s="168"/>
      <c r="BF3773" s="168"/>
      <c r="BG3773" s="168"/>
      <c r="BH3773" s="168"/>
      <c r="BI3773" s="168"/>
      <c r="BJ3773" s="168"/>
      <c r="BK3773" s="168"/>
      <c r="BL3773" s="168"/>
      <c r="BM3773" s="168"/>
      <c r="DK3773" s="168"/>
      <c r="DL3773" s="168"/>
      <c r="DM3773" s="168"/>
      <c r="DN3773" s="168"/>
      <c r="DO3773" s="168"/>
      <c r="DP3773" s="168"/>
      <c r="DQ3773" s="168"/>
      <c r="DR3773" s="168"/>
      <c r="DS3773" s="168"/>
      <c r="DT3773" s="168"/>
      <c r="DU3773" s="168"/>
      <c r="DV3773" s="168"/>
      <c r="DW3773" s="168"/>
      <c r="DX3773" s="168"/>
      <c r="DY3773" s="168"/>
      <c r="DZ3773" s="168"/>
      <c r="EA3773" s="168"/>
      <c r="EB3773" s="168"/>
      <c r="EC3773" s="168"/>
      <c r="ED3773" s="168"/>
      <c r="EE3773" s="168"/>
      <c r="EF3773" s="168"/>
      <c r="EG3773" s="168"/>
      <c r="EH3773" s="168"/>
      <c r="EI3773" s="168"/>
      <c r="EJ3773" s="168"/>
      <c r="EK3773" s="168"/>
      <c r="EL3773" s="168"/>
      <c r="EM3773" s="168"/>
      <c r="EN3773" s="168"/>
      <c r="EO3773" s="168"/>
      <c r="EP3773" s="168"/>
      <c r="EQ3773" s="168"/>
      <c r="ER3773" s="168"/>
      <c r="ES3773" s="168"/>
      <c r="ET3773" s="168"/>
      <c r="EU3773" s="168"/>
      <c r="EV3773" s="168"/>
      <c r="EW3773" s="168"/>
      <c r="EX3773" s="168"/>
      <c r="EY3773" s="168"/>
      <c r="EZ3773" s="168"/>
      <c r="FA3773" s="168"/>
      <c r="FB3773" s="168"/>
      <c r="FC3773" s="168"/>
      <c r="FD3773" s="168"/>
    </row>
    <row r="3774" spans="1:160" ht="9.9" customHeight="1" thickBot="1" x14ac:dyDescent="0.3"/>
    <row r="3775" spans="1:160" s="5" customFormat="1" ht="15.75" customHeight="1" x14ac:dyDescent="0.3">
      <c r="A3775" s="263"/>
      <c r="B3775" s="263"/>
      <c r="C3775" s="265"/>
      <c r="D3775" s="484"/>
      <c r="E3775" s="485"/>
      <c r="F3775" s="488" t="s">
        <v>0</v>
      </c>
      <c r="G3775" s="489"/>
      <c r="H3775" s="489"/>
      <c r="I3775" s="489"/>
      <c r="J3775" s="489"/>
      <c r="K3775" s="489"/>
      <c r="L3775" s="489"/>
      <c r="M3775" s="489"/>
      <c r="N3775" s="489"/>
      <c r="O3775" s="490"/>
      <c r="P3775" s="494" t="s">
        <v>1</v>
      </c>
      <c r="Q3775" s="495"/>
      <c r="R3775" s="495"/>
      <c r="S3775" s="496"/>
      <c r="T3775" s="500"/>
      <c r="U3775" s="501"/>
      <c r="V3775" s="33"/>
      <c r="W3775" s="57"/>
      <c r="X3775" s="86"/>
      <c r="Y3775" s="33"/>
      <c r="Z3775" s="36"/>
      <c r="AA3775" s="36"/>
      <c r="AD3775" s="33"/>
      <c r="AG3775" s="33"/>
      <c r="AH3775" s="43"/>
      <c r="AI3775" s="43"/>
      <c r="AJ3775" s="43"/>
      <c r="AK3775" s="43"/>
      <c r="AL3775" s="43"/>
      <c r="AM3775" s="43"/>
      <c r="AN3775" s="43"/>
      <c r="AO3775" s="43"/>
      <c r="AP3775" s="43"/>
      <c r="AQ3775" s="43"/>
      <c r="AR3775" s="43"/>
      <c r="AS3775" s="43"/>
      <c r="AT3775" s="43"/>
      <c r="AU3775" s="44"/>
      <c r="AV3775" s="33"/>
      <c r="AW3775" s="33"/>
      <c r="AX3775" s="33"/>
      <c r="AZ3775" s="141"/>
      <c r="BE3775" s="168"/>
      <c r="BF3775" s="168"/>
      <c r="BG3775" s="168"/>
      <c r="BH3775" s="168"/>
      <c r="BI3775" s="168"/>
      <c r="BJ3775" s="168"/>
      <c r="BK3775" s="168"/>
      <c r="BL3775" s="168"/>
      <c r="BM3775" s="168"/>
      <c r="DK3775" s="168"/>
      <c r="DL3775" s="168"/>
      <c r="DM3775" s="168"/>
      <c r="DN3775" s="168"/>
      <c r="DO3775" s="168"/>
      <c r="DP3775" s="168"/>
      <c r="DQ3775" s="168"/>
      <c r="DR3775" s="168"/>
      <c r="DS3775" s="168"/>
      <c r="DT3775" s="168"/>
      <c r="DU3775" s="168"/>
      <c r="DV3775" s="168"/>
      <c r="DW3775" s="168"/>
      <c r="DX3775" s="168"/>
      <c r="DY3775" s="168"/>
      <c r="DZ3775" s="168"/>
      <c r="EA3775" s="168"/>
      <c r="EB3775" s="168"/>
      <c r="EC3775" s="168"/>
      <c r="ED3775" s="168"/>
      <c r="EE3775" s="168"/>
      <c r="EF3775" s="168"/>
      <c r="EG3775" s="168"/>
      <c r="EH3775" s="168"/>
      <c r="EI3775" s="168"/>
      <c r="EJ3775" s="168"/>
      <c r="EK3775" s="168"/>
      <c r="EL3775" s="168"/>
      <c r="EM3775" s="168"/>
      <c r="EN3775" s="168"/>
      <c r="EO3775" s="168"/>
      <c r="EP3775" s="168"/>
      <c r="EQ3775" s="168"/>
      <c r="ER3775" s="168"/>
      <c r="ES3775" s="168"/>
      <c r="ET3775" s="168"/>
      <c r="EU3775" s="168"/>
      <c r="EV3775" s="168"/>
      <c r="EW3775" s="168"/>
      <c r="EX3775" s="168"/>
      <c r="EY3775" s="168"/>
      <c r="EZ3775" s="168"/>
      <c r="FA3775" s="168"/>
      <c r="FB3775" s="168"/>
      <c r="FC3775" s="168"/>
      <c r="FD3775" s="168"/>
    </row>
    <row r="3776" spans="1:160" s="5" customFormat="1" ht="15" customHeight="1" x14ac:dyDescent="0.3">
      <c r="A3776" s="263"/>
      <c r="B3776" s="263"/>
      <c r="C3776" s="265"/>
      <c r="D3776" s="481"/>
      <c r="E3776" s="482"/>
      <c r="F3776" s="491"/>
      <c r="G3776" s="492"/>
      <c r="H3776" s="492"/>
      <c r="I3776" s="492"/>
      <c r="J3776" s="492"/>
      <c r="K3776" s="492"/>
      <c r="L3776" s="492"/>
      <c r="M3776" s="492"/>
      <c r="N3776" s="492"/>
      <c r="O3776" s="493"/>
      <c r="P3776" s="497"/>
      <c r="Q3776" s="498"/>
      <c r="R3776" s="498"/>
      <c r="S3776" s="499"/>
      <c r="T3776" s="502"/>
      <c r="U3776" s="503"/>
      <c r="V3776" s="33"/>
      <c r="W3776" s="57"/>
      <c r="X3776" s="86"/>
      <c r="Y3776" s="38"/>
      <c r="Z3776" s="36"/>
      <c r="AA3776" s="36"/>
      <c r="AD3776" s="33"/>
      <c r="AG3776" s="33"/>
      <c r="AH3776" s="43"/>
      <c r="AI3776" s="43"/>
      <c r="AJ3776" s="43"/>
      <c r="AK3776" s="43"/>
      <c r="AL3776" s="43"/>
      <c r="AM3776" s="43"/>
      <c r="AN3776" s="43"/>
      <c r="AO3776" s="43"/>
      <c r="AP3776" s="43"/>
      <c r="AQ3776" s="43"/>
      <c r="AR3776" s="43"/>
      <c r="AS3776" s="43"/>
      <c r="AT3776" s="43"/>
      <c r="AU3776" s="44"/>
      <c r="AV3776" s="33"/>
      <c r="AW3776" s="33"/>
      <c r="AX3776" s="33"/>
      <c r="AZ3776" s="141"/>
      <c r="BE3776" s="168"/>
      <c r="BF3776" s="168"/>
      <c r="BG3776" s="168"/>
      <c r="BH3776" s="168"/>
      <c r="BI3776" s="168"/>
      <c r="BJ3776" s="168"/>
      <c r="BK3776" s="168"/>
      <c r="BL3776" s="168"/>
      <c r="BM3776" s="168"/>
      <c r="DK3776" s="168"/>
      <c r="DL3776" s="168"/>
      <c r="DM3776" s="168"/>
      <c r="DN3776" s="168"/>
      <c r="DO3776" s="168"/>
      <c r="DP3776" s="168"/>
      <c r="DQ3776" s="168"/>
      <c r="DR3776" s="168"/>
      <c r="DS3776" s="168"/>
      <c r="DT3776" s="168"/>
      <c r="DU3776" s="168"/>
      <c r="DV3776" s="168"/>
      <c r="DW3776" s="168"/>
      <c r="DX3776" s="168"/>
      <c r="DY3776" s="168"/>
      <c r="DZ3776" s="168"/>
      <c r="EA3776" s="168"/>
      <c r="EB3776" s="168"/>
      <c r="EC3776" s="168"/>
      <c r="ED3776" s="168"/>
      <c r="EE3776" s="168"/>
      <c r="EF3776" s="168"/>
      <c r="EG3776" s="168"/>
      <c r="EH3776" s="168"/>
      <c r="EI3776" s="168"/>
      <c r="EJ3776" s="168"/>
      <c r="EK3776" s="168"/>
      <c r="EL3776" s="168"/>
      <c r="EM3776" s="168"/>
      <c r="EN3776" s="168"/>
      <c r="EO3776" s="168"/>
      <c r="EP3776" s="168"/>
      <c r="EQ3776" s="168"/>
      <c r="ER3776" s="168"/>
      <c r="ES3776" s="168"/>
      <c r="ET3776" s="168"/>
      <c r="EU3776" s="168"/>
      <c r="EV3776" s="168"/>
      <c r="EW3776" s="168"/>
      <c r="EX3776" s="168"/>
      <c r="EY3776" s="168"/>
      <c r="EZ3776" s="168"/>
      <c r="FA3776" s="168"/>
      <c r="FB3776" s="168"/>
      <c r="FC3776" s="168"/>
      <c r="FD3776" s="168"/>
    </row>
    <row r="3777" spans="1:160" s="5" customFormat="1" ht="30" customHeight="1" thickBot="1" x14ac:dyDescent="0.35">
      <c r="A3777" s="263"/>
      <c r="B3777" s="263"/>
      <c r="C3777" s="265"/>
      <c r="D3777" s="486"/>
      <c r="E3777" s="487"/>
      <c r="F3777" s="506" t="s">
        <v>2</v>
      </c>
      <c r="G3777" s="507"/>
      <c r="H3777" s="507"/>
      <c r="I3777" s="507"/>
      <c r="J3777" s="507"/>
      <c r="K3777" s="507"/>
      <c r="L3777" s="507"/>
      <c r="M3777" s="507"/>
      <c r="N3777" s="507"/>
      <c r="O3777" s="508"/>
      <c r="P3777" s="32">
        <v>78</v>
      </c>
      <c r="Q3777" s="101" t="s">
        <v>3</v>
      </c>
      <c r="R3777" s="509">
        <v>147</v>
      </c>
      <c r="S3777" s="510"/>
      <c r="T3777" s="504"/>
      <c r="U3777" s="505"/>
      <c r="V3777" s="33">
        <f>+IF(C3786="","",1)</f>
        <v>1</v>
      </c>
      <c r="W3777" s="57"/>
      <c r="X3777" s="86"/>
      <c r="Y3777" s="39"/>
      <c r="Z3777" s="36"/>
      <c r="AA3777" s="36"/>
      <c r="AD3777" s="33"/>
      <c r="AG3777" s="33"/>
      <c r="AH3777" s="43"/>
      <c r="AI3777" s="43"/>
      <c r="AJ3777" s="43"/>
      <c r="AK3777" s="43"/>
      <c r="AL3777" s="43"/>
      <c r="AM3777" s="43"/>
      <c r="AN3777" s="43"/>
      <c r="AO3777" s="43"/>
      <c r="AP3777" s="43"/>
      <c r="AQ3777" s="43"/>
      <c r="AR3777" s="43"/>
      <c r="AS3777" s="43"/>
      <c r="AT3777" s="43"/>
      <c r="AU3777" s="44"/>
      <c r="AV3777" s="33"/>
      <c r="AW3777" s="33"/>
      <c r="AX3777" s="33"/>
      <c r="AZ3777" s="141"/>
      <c r="BE3777" s="168"/>
      <c r="BF3777" s="168"/>
      <c r="BG3777" s="168"/>
      <c r="BH3777" s="168"/>
      <c r="BI3777" s="168"/>
      <c r="BJ3777" s="168"/>
      <c r="BK3777" s="168"/>
      <c r="BL3777" s="168"/>
      <c r="BM3777" s="168"/>
      <c r="DK3777" s="168"/>
      <c r="DL3777" s="168"/>
      <c r="DM3777" s="168"/>
      <c r="DN3777" s="168"/>
      <c r="DO3777" s="168"/>
      <c r="DP3777" s="168"/>
      <c r="DQ3777" s="168"/>
      <c r="DR3777" s="168"/>
      <c r="DS3777" s="168"/>
      <c r="DT3777" s="168"/>
      <c r="DU3777" s="168"/>
      <c r="DV3777" s="168"/>
      <c r="DW3777" s="168"/>
      <c r="DX3777" s="168"/>
      <c r="DY3777" s="168"/>
      <c r="DZ3777" s="168"/>
      <c r="EA3777" s="168"/>
      <c r="EB3777" s="168"/>
      <c r="EC3777" s="168"/>
      <c r="ED3777" s="168"/>
      <c r="EE3777" s="168"/>
      <c r="EF3777" s="168"/>
      <c r="EG3777" s="168"/>
      <c r="EH3777" s="168"/>
      <c r="EI3777" s="168"/>
      <c r="EJ3777" s="168"/>
      <c r="EK3777" s="168"/>
      <c r="EL3777" s="168"/>
      <c r="EM3777" s="168"/>
      <c r="EN3777" s="168"/>
      <c r="EO3777" s="168"/>
      <c r="EP3777" s="168"/>
      <c r="EQ3777" s="168"/>
      <c r="ER3777" s="168"/>
      <c r="ES3777" s="168"/>
      <c r="ET3777" s="168"/>
      <c r="EU3777" s="168"/>
      <c r="EV3777" s="168"/>
      <c r="EW3777" s="168"/>
      <c r="EX3777" s="168"/>
      <c r="EY3777" s="168"/>
      <c r="EZ3777" s="168"/>
      <c r="FA3777" s="168"/>
      <c r="FB3777" s="168"/>
      <c r="FC3777" s="168"/>
      <c r="FD3777" s="168"/>
    </row>
    <row r="3778" spans="1:160" s="5" customFormat="1" ht="5.25" customHeight="1" thickBot="1" x14ac:dyDescent="0.35">
      <c r="A3778" s="263"/>
      <c r="B3778" s="263"/>
      <c r="C3778" s="265"/>
      <c r="D3778" s="454"/>
      <c r="E3778" s="454"/>
      <c r="F3778" s="454"/>
      <c r="G3778" s="454"/>
      <c r="H3778" s="454"/>
      <c r="I3778" s="454"/>
      <c r="J3778" s="454"/>
      <c r="K3778" s="454"/>
      <c r="L3778" s="454"/>
      <c r="M3778" s="454"/>
      <c r="N3778" s="454"/>
      <c r="O3778" s="454"/>
      <c r="P3778" s="454"/>
      <c r="Q3778" s="454"/>
      <c r="R3778" s="454"/>
      <c r="S3778" s="454"/>
      <c r="T3778" s="454"/>
      <c r="U3778" s="454"/>
      <c r="V3778" s="33"/>
      <c r="W3778" s="57"/>
      <c r="X3778" s="86"/>
      <c r="Y3778" s="38"/>
      <c r="Z3778" s="36"/>
      <c r="AA3778" s="36"/>
      <c r="AD3778" s="33"/>
      <c r="AG3778" s="33"/>
      <c r="AH3778" s="43"/>
      <c r="AI3778" s="43"/>
      <c r="AJ3778" s="43"/>
      <c r="AK3778" s="43"/>
      <c r="AL3778" s="43"/>
      <c r="AM3778" s="43"/>
      <c r="AN3778" s="43"/>
      <c r="AO3778" s="43"/>
      <c r="AP3778" s="43"/>
      <c r="AQ3778" s="43"/>
      <c r="AR3778" s="43"/>
      <c r="AS3778" s="43"/>
      <c r="AT3778" s="43"/>
      <c r="AU3778" s="44"/>
      <c r="AV3778" s="33"/>
      <c r="AW3778" s="33"/>
      <c r="AX3778" s="33"/>
      <c r="AZ3778" s="141"/>
      <c r="BE3778" s="168"/>
      <c r="BF3778" s="168"/>
      <c r="BG3778" s="168"/>
      <c r="BH3778" s="168"/>
      <c r="BI3778" s="168"/>
      <c r="BJ3778" s="168"/>
      <c r="BK3778" s="168"/>
      <c r="BL3778" s="168"/>
      <c r="BM3778" s="168"/>
      <c r="DK3778" s="168"/>
      <c r="DL3778" s="168"/>
      <c r="DM3778" s="168"/>
      <c r="DN3778" s="168"/>
      <c r="DO3778" s="168"/>
      <c r="DP3778" s="168"/>
      <c r="DQ3778" s="168"/>
      <c r="DR3778" s="168"/>
      <c r="DS3778" s="168"/>
      <c r="DT3778" s="168"/>
      <c r="DU3778" s="168"/>
      <c r="DV3778" s="168"/>
      <c r="DW3778" s="168"/>
      <c r="DX3778" s="168"/>
      <c r="DY3778" s="168"/>
      <c r="DZ3778" s="168"/>
      <c r="EA3778" s="168"/>
      <c r="EB3778" s="168"/>
      <c r="EC3778" s="168"/>
      <c r="ED3778" s="168"/>
      <c r="EE3778" s="168"/>
      <c r="EF3778" s="168"/>
      <c r="EG3778" s="168"/>
      <c r="EH3778" s="168"/>
      <c r="EI3778" s="168"/>
      <c r="EJ3778" s="168"/>
      <c r="EK3778" s="168"/>
      <c r="EL3778" s="168"/>
      <c r="EM3778" s="168"/>
      <c r="EN3778" s="168"/>
      <c r="EO3778" s="168"/>
      <c r="EP3778" s="168"/>
      <c r="EQ3778" s="168"/>
      <c r="ER3778" s="168"/>
      <c r="ES3778" s="168"/>
      <c r="ET3778" s="168"/>
      <c r="EU3778" s="168"/>
      <c r="EV3778" s="168"/>
      <c r="EW3778" s="168"/>
      <c r="EX3778" s="168"/>
      <c r="EY3778" s="168"/>
      <c r="EZ3778" s="168"/>
      <c r="FA3778" s="168"/>
      <c r="FB3778" s="168"/>
      <c r="FC3778" s="168"/>
      <c r="FD3778" s="168"/>
    </row>
    <row r="3779" spans="1:160" s="5" customFormat="1" ht="24.9" customHeight="1" x14ac:dyDescent="0.3">
      <c r="A3779" s="263"/>
      <c r="B3779" s="263"/>
      <c r="C3779" s="265"/>
      <c r="D3779" s="511" t="s">
        <v>4</v>
      </c>
      <c r="E3779" s="512"/>
      <c r="F3779" s="513" t="s">
        <v>168</v>
      </c>
      <c r="G3779" s="514"/>
      <c r="H3779" s="514"/>
      <c r="I3779" s="515"/>
      <c r="J3779" s="516" t="s">
        <v>5</v>
      </c>
      <c r="K3779" s="512"/>
      <c r="L3779" s="513" t="s">
        <v>102</v>
      </c>
      <c r="M3779" s="514"/>
      <c r="N3779" s="514"/>
      <c r="O3779" s="514"/>
      <c r="P3779" s="515"/>
      <c r="Q3779" s="1" t="s">
        <v>6</v>
      </c>
      <c r="R3779" s="513" t="s">
        <v>36</v>
      </c>
      <c r="S3779" s="514"/>
      <c r="T3779" s="514"/>
      <c r="U3779" s="517"/>
      <c r="V3779" s="33"/>
      <c r="W3779" s="57"/>
      <c r="X3779" s="86"/>
      <c r="Y3779" s="33"/>
      <c r="Z3779" s="36"/>
      <c r="AA3779" s="36"/>
      <c r="AD3779" s="33"/>
      <c r="AG3779" s="33"/>
      <c r="AH3779" s="43"/>
      <c r="AI3779" s="43"/>
      <c r="AJ3779" s="43"/>
      <c r="AK3779" s="43"/>
      <c r="AL3779" s="43"/>
      <c r="AM3779" s="43"/>
      <c r="AN3779" s="43"/>
      <c r="AO3779" s="43"/>
      <c r="AP3779" s="43"/>
      <c r="AQ3779" s="43"/>
      <c r="AR3779" s="43"/>
      <c r="AS3779" s="43"/>
      <c r="AT3779" s="43"/>
      <c r="AU3779" s="44"/>
      <c r="AV3779" s="33"/>
      <c r="AW3779" s="33"/>
      <c r="AX3779" s="33"/>
      <c r="AZ3779" s="141"/>
      <c r="BE3779" s="168"/>
      <c r="BF3779" s="168"/>
      <c r="BG3779" s="168"/>
      <c r="BH3779" s="168"/>
      <c r="BI3779" s="168"/>
      <c r="BJ3779" s="168"/>
      <c r="BK3779" s="168"/>
      <c r="BL3779" s="168"/>
      <c r="BM3779" s="168"/>
      <c r="DK3779" s="168"/>
      <c r="DL3779" s="168"/>
      <c r="DM3779" s="168"/>
      <c r="DN3779" s="168"/>
      <c r="DO3779" s="168"/>
      <c r="DP3779" s="168"/>
      <c r="DQ3779" s="168"/>
      <c r="DR3779" s="168"/>
      <c r="DS3779" s="168"/>
      <c r="DT3779" s="168"/>
      <c r="DU3779" s="168"/>
      <c r="DV3779" s="168"/>
      <c r="DW3779" s="168"/>
      <c r="DX3779" s="168"/>
      <c r="DY3779" s="168"/>
      <c r="DZ3779" s="168"/>
      <c r="EA3779" s="168"/>
      <c r="EB3779" s="168"/>
      <c r="EC3779" s="168"/>
      <c r="ED3779" s="168"/>
      <c r="EE3779" s="168"/>
      <c r="EF3779" s="168"/>
      <c r="EG3779" s="168"/>
      <c r="EH3779" s="168"/>
      <c r="EI3779" s="168"/>
      <c r="EJ3779" s="168"/>
      <c r="EK3779" s="168"/>
      <c r="EL3779" s="168"/>
      <c r="EM3779" s="168"/>
      <c r="EN3779" s="168"/>
      <c r="EO3779" s="168"/>
      <c r="EP3779" s="168"/>
      <c r="EQ3779" s="168"/>
      <c r="ER3779" s="168"/>
      <c r="ES3779" s="168"/>
      <c r="ET3779" s="168"/>
      <c r="EU3779" s="168"/>
      <c r="EV3779" s="168"/>
      <c r="EW3779" s="168"/>
      <c r="EX3779" s="168"/>
      <c r="EY3779" s="168"/>
      <c r="EZ3779" s="168"/>
      <c r="FA3779" s="168"/>
      <c r="FB3779" s="168"/>
      <c r="FC3779" s="168"/>
      <c r="FD3779" s="168"/>
    </row>
    <row r="3780" spans="1:160" s="5" customFormat="1" ht="45" customHeight="1" thickBot="1" x14ac:dyDescent="0.35">
      <c r="A3780" s="263"/>
      <c r="B3780" s="263"/>
      <c r="C3780" s="265"/>
      <c r="D3780" s="518" t="s">
        <v>7</v>
      </c>
      <c r="E3780" s="519"/>
      <c r="F3780" s="520" t="s">
        <v>169</v>
      </c>
      <c r="G3780" s="521"/>
      <c r="H3780" s="521"/>
      <c r="I3780" s="521"/>
      <c r="J3780" s="521"/>
      <c r="K3780" s="521"/>
      <c r="L3780" s="521"/>
      <c r="M3780" s="521"/>
      <c r="N3780" s="521"/>
      <c r="O3780" s="521"/>
      <c r="P3780" s="521"/>
      <c r="Q3780" s="521"/>
      <c r="R3780" s="521"/>
      <c r="S3780" s="521"/>
      <c r="T3780" s="521"/>
      <c r="U3780" s="522"/>
      <c r="V3780" s="33"/>
      <c r="W3780" s="57"/>
      <c r="X3780" s="86"/>
      <c r="Y3780" s="33"/>
      <c r="Z3780" s="36"/>
      <c r="AA3780" s="36"/>
      <c r="AD3780" s="33"/>
      <c r="AG3780" s="33"/>
      <c r="AH3780" s="43"/>
      <c r="AI3780" s="43"/>
      <c r="AJ3780" s="43"/>
      <c r="AK3780" s="43"/>
      <c r="AL3780" s="43"/>
      <c r="AM3780" s="43"/>
      <c r="AN3780" s="43"/>
      <c r="AO3780" s="43"/>
      <c r="AP3780" s="43"/>
      <c r="AQ3780" s="43"/>
      <c r="AR3780" s="43"/>
      <c r="AS3780" s="43"/>
      <c r="AT3780" s="43"/>
      <c r="AU3780" s="44"/>
      <c r="AV3780" s="33"/>
      <c r="AW3780" s="33"/>
      <c r="AX3780" s="33"/>
      <c r="AZ3780" s="141"/>
      <c r="BE3780" s="168"/>
      <c r="BF3780" s="168"/>
      <c r="BG3780" s="168"/>
      <c r="BH3780" s="168"/>
      <c r="BI3780" s="168"/>
      <c r="BJ3780" s="168"/>
      <c r="BK3780" s="168"/>
      <c r="BL3780" s="168"/>
      <c r="BM3780" s="168"/>
      <c r="DK3780" s="168"/>
      <c r="DL3780" s="168"/>
      <c r="DM3780" s="168"/>
      <c r="DN3780" s="168"/>
      <c r="DO3780" s="168"/>
      <c r="DP3780" s="168"/>
      <c r="DQ3780" s="168"/>
      <c r="DR3780" s="168"/>
      <c r="DS3780" s="168"/>
      <c r="DT3780" s="168"/>
      <c r="DU3780" s="168"/>
      <c r="DV3780" s="168"/>
      <c r="DW3780" s="168"/>
      <c r="DX3780" s="168"/>
      <c r="DY3780" s="168"/>
      <c r="DZ3780" s="168"/>
      <c r="EA3780" s="168"/>
      <c r="EB3780" s="168"/>
      <c r="EC3780" s="168"/>
      <c r="ED3780" s="168"/>
      <c r="EE3780" s="168"/>
      <c r="EF3780" s="168"/>
      <c r="EG3780" s="168"/>
      <c r="EH3780" s="168"/>
      <c r="EI3780" s="168"/>
      <c r="EJ3780" s="168"/>
      <c r="EK3780" s="168"/>
      <c r="EL3780" s="168"/>
      <c r="EM3780" s="168"/>
      <c r="EN3780" s="168"/>
      <c r="EO3780" s="168"/>
      <c r="EP3780" s="168"/>
      <c r="EQ3780" s="168"/>
      <c r="ER3780" s="168"/>
      <c r="ES3780" s="168"/>
      <c r="ET3780" s="168"/>
      <c r="EU3780" s="168"/>
      <c r="EV3780" s="168"/>
      <c r="EW3780" s="168"/>
      <c r="EX3780" s="168"/>
      <c r="EY3780" s="168"/>
      <c r="EZ3780" s="168"/>
      <c r="FA3780" s="168"/>
      <c r="FB3780" s="168"/>
      <c r="FC3780" s="168"/>
      <c r="FD3780" s="168"/>
    </row>
    <row r="3781" spans="1:160" s="5" customFormat="1" ht="5.0999999999999996" customHeight="1" thickBot="1" x14ac:dyDescent="0.35">
      <c r="A3781" s="263"/>
      <c r="B3781" s="263"/>
      <c r="C3781" s="265"/>
      <c r="D3781" s="523"/>
      <c r="E3781" s="523"/>
      <c r="F3781" s="523"/>
      <c r="G3781" s="523"/>
      <c r="H3781" s="523"/>
      <c r="I3781" s="523"/>
      <c r="J3781" s="523"/>
      <c r="K3781" s="523"/>
      <c r="L3781" s="523"/>
      <c r="M3781" s="523"/>
      <c r="N3781" s="523"/>
      <c r="O3781" s="523"/>
      <c r="P3781" s="523"/>
      <c r="Q3781" s="523"/>
      <c r="R3781" s="523"/>
      <c r="S3781" s="523"/>
      <c r="T3781" s="523"/>
      <c r="U3781" s="523"/>
      <c r="V3781" s="33"/>
      <c r="W3781" s="57"/>
      <c r="X3781" s="86"/>
      <c r="Y3781" s="33"/>
      <c r="Z3781" s="36"/>
      <c r="AA3781" s="36"/>
      <c r="AD3781" s="33"/>
      <c r="AG3781" s="33"/>
      <c r="AH3781" s="43"/>
      <c r="AI3781" s="43"/>
      <c r="AJ3781" s="43"/>
      <c r="AK3781" s="43"/>
      <c r="AL3781" s="43"/>
      <c r="AM3781" s="43"/>
      <c r="AN3781" s="43"/>
      <c r="AO3781" s="43"/>
      <c r="AP3781" s="43"/>
      <c r="AQ3781" s="43"/>
      <c r="AR3781" s="43"/>
      <c r="AS3781" s="43"/>
      <c r="AT3781" s="43"/>
      <c r="AU3781" s="44"/>
      <c r="AV3781" s="33"/>
      <c r="AW3781" s="33"/>
      <c r="AX3781" s="33"/>
      <c r="AZ3781" s="141"/>
      <c r="BE3781" s="168"/>
      <c r="BF3781" s="168"/>
      <c r="BG3781" s="168"/>
      <c r="BH3781" s="168"/>
      <c r="BI3781" s="168"/>
      <c r="BJ3781" s="168"/>
      <c r="BK3781" s="168"/>
      <c r="BL3781" s="168"/>
      <c r="BM3781" s="168"/>
      <c r="DK3781" s="168"/>
      <c r="DL3781" s="168"/>
      <c r="DM3781" s="168"/>
      <c r="DN3781" s="168"/>
      <c r="DO3781" s="168"/>
      <c r="DP3781" s="168"/>
      <c r="DQ3781" s="168"/>
      <c r="DR3781" s="168"/>
      <c r="DS3781" s="168"/>
      <c r="DT3781" s="168"/>
      <c r="DU3781" s="168"/>
      <c r="DV3781" s="168"/>
      <c r="DW3781" s="168"/>
      <c r="DX3781" s="168"/>
      <c r="DY3781" s="168"/>
      <c r="DZ3781" s="168"/>
      <c r="EA3781" s="168"/>
      <c r="EB3781" s="168"/>
      <c r="EC3781" s="168"/>
      <c r="ED3781" s="168"/>
      <c r="EE3781" s="168"/>
      <c r="EF3781" s="168"/>
      <c r="EG3781" s="168"/>
      <c r="EH3781" s="168"/>
      <c r="EI3781" s="168"/>
      <c r="EJ3781" s="168"/>
      <c r="EK3781" s="168"/>
      <c r="EL3781" s="168"/>
      <c r="EM3781" s="168"/>
      <c r="EN3781" s="168"/>
      <c r="EO3781" s="168"/>
      <c r="EP3781" s="168"/>
      <c r="EQ3781" s="168"/>
      <c r="ER3781" s="168"/>
      <c r="ES3781" s="168"/>
      <c r="ET3781" s="168"/>
      <c r="EU3781" s="168"/>
      <c r="EV3781" s="168"/>
      <c r="EW3781" s="168"/>
      <c r="EX3781" s="168"/>
      <c r="EY3781" s="168"/>
      <c r="EZ3781" s="168"/>
      <c r="FA3781" s="168"/>
      <c r="FB3781" s="168"/>
      <c r="FC3781" s="168"/>
      <c r="FD3781" s="168"/>
    </row>
    <row r="3782" spans="1:160" s="5" customFormat="1" ht="24.9" customHeight="1" thickBot="1" x14ac:dyDescent="0.35">
      <c r="A3782" s="263"/>
      <c r="B3782" s="263"/>
      <c r="C3782" s="265"/>
      <c r="D3782" s="2" t="s">
        <v>103</v>
      </c>
      <c r="E3782" s="98" t="s">
        <v>106</v>
      </c>
      <c r="F3782" s="455" t="s">
        <v>104</v>
      </c>
      <c r="G3782" s="524"/>
      <c r="H3782" s="456"/>
      <c r="I3782" s="525">
        <v>44058</v>
      </c>
      <c r="J3782" s="526"/>
      <c r="K3782" s="526"/>
      <c r="L3782" s="526"/>
      <c r="M3782" s="526"/>
      <c r="N3782" s="527"/>
      <c r="O3782" s="3" t="s">
        <v>8</v>
      </c>
      <c r="P3782" s="449" t="s">
        <v>24</v>
      </c>
      <c r="Q3782" s="450"/>
      <c r="R3782" s="450"/>
      <c r="S3782" s="450"/>
      <c r="T3782" s="450"/>
      <c r="U3782" s="528"/>
      <c r="V3782" s="33"/>
      <c r="W3782" s="57"/>
      <c r="X3782" s="86"/>
      <c r="Y3782" s="33"/>
      <c r="Z3782" s="36"/>
      <c r="AA3782" s="36"/>
      <c r="AD3782" s="33"/>
      <c r="AG3782" s="33"/>
      <c r="AH3782" s="43"/>
      <c r="AI3782" s="43"/>
      <c r="AJ3782" s="43"/>
      <c r="AK3782" s="43"/>
      <c r="AL3782" s="43"/>
      <c r="AM3782" s="43"/>
      <c r="AN3782" s="43"/>
      <c r="AO3782" s="43"/>
      <c r="AP3782" s="43"/>
      <c r="AQ3782" s="43"/>
      <c r="AR3782" s="43"/>
      <c r="AS3782" s="43"/>
      <c r="AT3782" s="43"/>
      <c r="AU3782" s="44"/>
      <c r="AV3782" s="33"/>
      <c r="AW3782" s="33"/>
      <c r="AX3782" s="33"/>
      <c r="AZ3782" s="141"/>
      <c r="BE3782" s="168"/>
      <c r="BF3782" s="168"/>
      <c r="BG3782" s="168"/>
      <c r="BH3782" s="168"/>
      <c r="BI3782" s="168"/>
      <c r="BJ3782" s="168"/>
      <c r="BK3782" s="168"/>
      <c r="BL3782" s="168"/>
      <c r="BM3782" s="168"/>
      <c r="DK3782" s="168"/>
      <c r="DL3782" s="168"/>
      <c r="DM3782" s="168"/>
      <c r="DN3782" s="168"/>
      <c r="DO3782" s="168"/>
      <c r="DP3782" s="168"/>
      <c r="DQ3782" s="168"/>
      <c r="DR3782" s="168"/>
      <c r="DS3782" s="168"/>
      <c r="DT3782" s="168"/>
      <c r="DU3782" s="168"/>
      <c r="DV3782" s="168"/>
      <c r="DW3782" s="168"/>
      <c r="DX3782" s="168"/>
      <c r="DY3782" s="168"/>
      <c r="DZ3782" s="168"/>
      <c r="EA3782" s="168"/>
      <c r="EB3782" s="168"/>
      <c r="EC3782" s="168"/>
      <c r="ED3782" s="168"/>
      <c r="EE3782" s="168"/>
      <c r="EF3782" s="168"/>
      <c r="EG3782" s="168"/>
      <c r="EH3782" s="168"/>
      <c r="EI3782" s="168"/>
      <c r="EJ3782" s="168"/>
      <c r="EK3782" s="168"/>
      <c r="EL3782" s="168"/>
      <c r="EM3782" s="168"/>
      <c r="EN3782" s="168"/>
      <c r="EO3782" s="168"/>
      <c r="EP3782" s="168"/>
      <c r="EQ3782" s="168"/>
      <c r="ER3782" s="168"/>
      <c r="ES3782" s="168"/>
      <c r="ET3782" s="168"/>
      <c r="EU3782" s="168"/>
      <c r="EV3782" s="168"/>
      <c r="EW3782" s="168"/>
      <c r="EX3782" s="168"/>
      <c r="EY3782" s="168"/>
      <c r="EZ3782" s="168"/>
      <c r="FA3782" s="168"/>
      <c r="FB3782" s="168"/>
      <c r="FC3782" s="168"/>
      <c r="FD3782" s="168"/>
    </row>
    <row r="3783" spans="1:160" s="5" customFormat="1" ht="5.0999999999999996" customHeight="1" thickBot="1" x14ac:dyDescent="0.35">
      <c r="A3783" s="263"/>
      <c r="B3783" s="263"/>
      <c r="C3783" s="265"/>
      <c r="D3783" s="100"/>
      <c r="E3783" s="100"/>
      <c r="F3783" s="100"/>
      <c r="G3783" s="100"/>
      <c r="H3783" s="100"/>
      <c r="I3783" s="100"/>
      <c r="J3783" s="100"/>
      <c r="K3783" s="100"/>
      <c r="L3783" s="100"/>
      <c r="M3783" s="100"/>
      <c r="N3783" s="100"/>
      <c r="O3783" s="100"/>
      <c r="P3783" s="100"/>
      <c r="Q3783" s="100"/>
      <c r="R3783" s="100"/>
      <c r="S3783" s="100"/>
      <c r="T3783" s="100"/>
      <c r="U3783" s="100"/>
      <c r="V3783" s="33"/>
      <c r="W3783" s="57"/>
      <c r="X3783" s="86"/>
      <c r="Y3783" s="33"/>
      <c r="Z3783" s="36"/>
      <c r="AA3783" s="36"/>
      <c r="AD3783" s="33"/>
      <c r="AG3783" s="33"/>
      <c r="AH3783" s="43"/>
      <c r="AI3783" s="43"/>
      <c r="AJ3783" s="43"/>
      <c r="AK3783" s="43"/>
      <c r="AL3783" s="43"/>
      <c r="AM3783" s="43"/>
      <c r="AN3783" s="43"/>
      <c r="AO3783" s="43"/>
      <c r="AP3783" s="43"/>
      <c r="AQ3783" s="43"/>
      <c r="AR3783" s="43"/>
      <c r="AS3783" s="43"/>
      <c r="AT3783" s="43"/>
      <c r="AU3783" s="44"/>
      <c r="AV3783" s="33"/>
      <c r="AW3783" s="33"/>
      <c r="AX3783" s="33"/>
      <c r="AZ3783" s="141"/>
      <c r="BE3783" s="168"/>
      <c r="BF3783" s="168"/>
      <c r="BG3783" s="168"/>
      <c r="BH3783" s="168"/>
      <c r="BI3783" s="168"/>
      <c r="BJ3783" s="168"/>
      <c r="BK3783" s="168"/>
      <c r="BL3783" s="168"/>
      <c r="BM3783" s="168"/>
      <c r="DK3783" s="168"/>
      <c r="DL3783" s="168"/>
      <c r="DM3783" s="168"/>
      <c r="DN3783" s="168"/>
      <c r="DO3783" s="168"/>
      <c r="DP3783" s="168"/>
      <c r="DQ3783" s="168"/>
      <c r="DR3783" s="168"/>
      <c r="DS3783" s="168"/>
      <c r="DT3783" s="168"/>
      <c r="DU3783" s="168"/>
      <c r="DV3783" s="168"/>
      <c r="DW3783" s="168"/>
      <c r="DX3783" s="168"/>
      <c r="DY3783" s="168"/>
      <c r="DZ3783" s="168"/>
      <c r="EA3783" s="168"/>
      <c r="EB3783" s="168"/>
      <c r="EC3783" s="168"/>
      <c r="ED3783" s="168"/>
      <c r="EE3783" s="168"/>
      <c r="EF3783" s="168"/>
      <c r="EG3783" s="168"/>
      <c r="EH3783" s="168"/>
      <c r="EI3783" s="168"/>
      <c r="EJ3783" s="168"/>
      <c r="EK3783" s="168"/>
      <c r="EL3783" s="168"/>
      <c r="EM3783" s="168"/>
      <c r="EN3783" s="168"/>
      <c r="EO3783" s="168"/>
      <c r="EP3783" s="168"/>
      <c r="EQ3783" s="168"/>
      <c r="ER3783" s="168"/>
      <c r="ES3783" s="168"/>
      <c r="ET3783" s="168"/>
      <c r="EU3783" s="168"/>
      <c r="EV3783" s="168"/>
      <c r="EW3783" s="168"/>
      <c r="EX3783" s="168"/>
      <c r="EY3783" s="168"/>
      <c r="EZ3783" s="168"/>
      <c r="FA3783" s="168"/>
      <c r="FB3783" s="168"/>
      <c r="FC3783" s="168"/>
      <c r="FD3783" s="168"/>
    </row>
    <row r="3784" spans="1:160" s="5" customFormat="1" ht="24.9" customHeight="1" thickBot="1" x14ac:dyDescent="0.35">
      <c r="A3784" s="263"/>
      <c r="B3784" s="263"/>
      <c r="C3784" s="265"/>
      <c r="D3784" s="2" t="s">
        <v>31</v>
      </c>
      <c r="E3784" s="449"/>
      <c r="F3784" s="450"/>
      <c r="G3784" s="450"/>
      <c r="H3784" s="450"/>
      <c r="I3784" s="450"/>
      <c r="J3784" s="451"/>
      <c r="K3784" s="19" t="s">
        <v>105</v>
      </c>
      <c r="L3784" s="452"/>
      <c r="M3784" s="452"/>
      <c r="N3784" s="452"/>
      <c r="O3784" s="452"/>
      <c r="P3784" s="452"/>
      <c r="Q3784" s="452"/>
      <c r="R3784" s="452"/>
      <c r="S3784" s="452"/>
      <c r="T3784" s="452"/>
      <c r="U3784" s="453"/>
      <c r="V3784" s="33"/>
      <c r="W3784" s="57"/>
      <c r="X3784" s="86"/>
      <c r="Y3784" s="33"/>
      <c r="Z3784" s="36"/>
      <c r="AA3784" s="36"/>
      <c r="AD3784" s="33"/>
      <c r="AG3784" s="33"/>
      <c r="AH3784" s="43"/>
      <c r="AI3784" s="43"/>
      <c r="AJ3784" s="43"/>
      <c r="AK3784" s="43"/>
      <c r="AL3784" s="43"/>
      <c r="AM3784" s="43"/>
      <c r="AN3784" s="43"/>
      <c r="AO3784" s="43"/>
      <c r="AP3784" s="43"/>
      <c r="AQ3784" s="43"/>
      <c r="AR3784" s="43"/>
      <c r="AS3784" s="43"/>
      <c r="AT3784" s="43"/>
      <c r="AU3784" s="44"/>
      <c r="AV3784" s="33"/>
      <c r="AW3784" s="33"/>
      <c r="AX3784" s="33"/>
      <c r="AZ3784" s="141"/>
      <c r="BE3784" s="168"/>
      <c r="BF3784" s="168"/>
      <c r="BG3784" s="168"/>
      <c r="BH3784" s="168"/>
      <c r="BI3784" s="168"/>
      <c r="BJ3784" s="168"/>
      <c r="BK3784" s="168"/>
      <c r="BL3784" s="168"/>
      <c r="BM3784" s="168"/>
      <c r="DK3784" s="168"/>
      <c r="DL3784" s="168"/>
      <c r="DM3784" s="168"/>
      <c r="DN3784" s="168"/>
      <c r="DO3784" s="168"/>
      <c r="DP3784" s="168"/>
      <c r="DQ3784" s="168"/>
      <c r="DR3784" s="168"/>
      <c r="DS3784" s="168"/>
      <c r="DT3784" s="168"/>
      <c r="DU3784" s="168"/>
      <c r="DV3784" s="168"/>
      <c r="DW3784" s="168"/>
      <c r="DX3784" s="168"/>
      <c r="DY3784" s="168"/>
      <c r="DZ3784" s="168"/>
      <c r="EA3784" s="168"/>
      <c r="EB3784" s="168"/>
      <c r="EC3784" s="168"/>
      <c r="ED3784" s="168"/>
      <c r="EE3784" s="168"/>
      <c r="EF3784" s="168"/>
      <c r="EG3784" s="168"/>
      <c r="EH3784" s="168"/>
      <c r="EI3784" s="168"/>
      <c r="EJ3784" s="168"/>
      <c r="EK3784" s="168"/>
      <c r="EL3784" s="168"/>
      <c r="EM3784" s="168"/>
      <c r="EN3784" s="168"/>
      <c r="EO3784" s="168"/>
      <c r="EP3784" s="168"/>
      <c r="EQ3784" s="168"/>
      <c r="ER3784" s="168"/>
      <c r="ES3784" s="168"/>
      <c r="ET3784" s="168"/>
      <c r="EU3784" s="168"/>
      <c r="EV3784" s="168"/>
      <c r="EW3784" s="168"/>
      <c r="EX3784" s="168"/>
      <c r="EY3784" s="168"/>
      <c r="EZ3784" s="168"/>
      <c r="FA3784" s="168"/>
      <c r="FB3784" s="168"/>
      <c r="FC3784" s="168"/>
      <c r="FD3784" s="168"/>
    </row>
    <row r="3785" spans="1:160" s="5" customFormat="1" ht="5.0999999999999996" customHeight="1" thickBot="1" x14ac:dyDescent="0.35">
      <c r="A3785" s="263"/>
      <c r="B3785" s="263"/>
      <c r="C3785" s="265"/>
      <c r="D3785" s="454"/>
      <c r="E3785" s="454"/>
      <c r="F3785" s="454"/>
      <c r="G3785" s="454"/>
      <c r="H3785" s="454"/>
      <c r="I3785" s="454"/>
      <c r="J3785" s="454"/>
      <c r="K3785" s="454"/>
      <c r="L3785" s="454"/>
      <c r="M3785" s="454"/>
      <c r="N3785" s="454"/>
      <c r="O3785" s="454"/>
      <c r="P3785" s="454"/>
      <c r="Q3785" s="454"/>
      <c r="R3785" s="454"/>
      <c r="S3785" s="454"/>
      <c r="T3785" s="454"/>
      <c r="U3785" s="454"/>
      <c r="V3785" s="33"/>
      <c r="W3785" s="57"/>
      <c r="X3785" s="86"/>
      <c r="Y3785" s="33"/>
      <c r="Z3785" s="36"/>
      <c r="AA3785" s="36"/>
      <c r="AD3785" s="33"/>
      <c r="AG3785" s="33"/>
      <c r="AH3785" s="43"/>
      <c r="AI3785" s="43"/>
      <c r="AJ3785" s="43"/>
      <c r="AK3785" s="43"/>
      <c r="AL3785" s="43"/>
      <c r="AM3785" s="43"/>
      <c r="AN3785" s="43"/>
      <c r="AO3785" s="43"/>
      <c r="AP3785" s="43"/>
      <c r="AQ3785" s="43"/>
      <c r="AR3785" s="43"/>
      <c r="AS3785" s="43"/>
      <c r="AT3785" s="43"/>
      <c r="AU3785" s="44"/>
      <c r="AV3785" s="33"/>
      <c r="AW3785" s="33"/>
      <c r="AX3785" s="33"/>
      <c r="AZ3785" s="141"/>
      <c r="BE3785" s="168"/>
      <c r="BF3785" s="168"/>
      <c r="BG3785" s="168"/>
      <c r="BH3785" s="168"/>
      <c r="BI3785" s="168"/>
      <c r="BJ3785" s="168"/>
      <c r="BK3785" s="168"/>
      <c r="BL3785" s="168"/>
      <c r="BM3785" s="168"/>
      <c r="DK3785" s="168"/>
      <c r="DL3785" s="168"/>
      <c r="DM3785" s="168"/>
      <c r="DN3785" s="168"/>
      <c r="DO3785" s="168"/>
      <c r="DP3785" s="168"/>
      <c r="DQ3785" s="168"/>
      <c r="DR3785" s="168"/>
      <c r="DS3785" s="168"/>
      <c r="DT3785" s="168"/>
      <c r="DU3785" s="168"/>
      <c r="DV3785" s="168"/>
      <c r="DW3785" s="168"/>
      <c r="DX3785" s="168"/>
      <c r="DY3785" s="168"/>
      <c r="DZ3785" s="168"/>
      <c r="EA3785" s="168"/>
      <c r="EB3785" s="168"/>
      <c r="EC3785" s="168"/>
      <c r="ED3785" s="168"/>
      <c r="EE3785" s="168"/>
      <c r="EF3785" s="168"/>
      <c r="EG3785" s="168"/>
      <c r="EH3785" s="168"/>
      <c r="EI3785" s="168"/>
      <c r="EJ3785" s="168"/>
      <c r="EK3785" s="168"/>
      <c r="EL3785" s="168"/>
      <c r="EM3785" s="168"/>
      <c r="EN3785" s="168"/>
      <c r="EO3785" s="168"/>
      <c r="EP3785" s="168"/>
      <c r="EQ3785" s="168"/>
      <c r="ER3785" s="168"/>
      <c r="ES3785" s="168"/>
      <c r="ET3785" s="168"/>
      <c r="EU3785" s="168"/>
      <c r="EV3785" s="168"/>
      <c r="EW3785" s="168"/>
      <c r="EX3785" s="168"/>
      <c r="EY3785" s="168"/>
      <c r="EZ3785" s="168"/>
      <c r="FA3785" s="168"/>
      <c r="FB3785" s="168"/>
      <c r="FC3785" s="168"/>
      <c r="FD3785" s="168"/>
    </row>
    <row r="3786" spans="1:160" s="5" customFormat="1" ht="45" customHeight="1" thickBot="1" x14ac:dyDescent="0.35">
      <c r="A3786" s="263" t="str">
        <f>+E3786</f>
        <v>NP 17</v>
      </c>
      <c r="B3786" s="264">
        <f>+U3810</f>
        <v>0</v>
      </c>
      <c r="C3786" s="265">
        <v>70</v>
      </c>
      <c r="D3786" s="2" t="s">
        <v>9</v>
      </c>
      <c r="E3786" s="31" t="s">
        <v>110</v>
      </c>
      <c r="F3786" s="455" t="s">
        <v>29</v>
      </c>
      <c r="G3786" s="456"/>
      <c r="H3786" s="457" t="s">
        <v>176</v>
      </c>
      <c r="I3786" s="457"/>
      <c r="J3786" s="457"/>
      <c r="K3786" s="457"/>
      <c r="L3786" s="457"/>
      <c r="M3786" s="458"/>
      <c r="N3786" s="459" t="s">
        <v>32</v>
      </c>
      <c r="O3786" s="460"/>
      <c r="P3786" s="461"/>
      <c r="Q3786" s="462" t="s">
        <v>48</v>
      </c>
      <c r="R3786" s="463"/>
      <c r="S3786" s="463"/>
      <c r="T3786" s="463"/>
      <c r="U3786" s="464"/>
      <c r="V3786" s="33"/>
      <c r="W3786" s="57"/>
      <c r="X3786" s="86"/>
      <c r="Y3786" s="33"/>
      <c r="Z3786" s="38"/>
      <c r="AA3786" s="38"/>
      <c r="AD3786" s="33"/>
      <c r="AG3786" s="33"/>
      <c r="AH3786" s="43"/>
      <c r="AI3786" s="43"/>
      <c r="AJ3786" s="43"/>
      <c r="AK3786" s="43"/>
      <c r="AL3786" s="43"/>
      <c r="AM3786" s="43"/>
      <c r="AN3786" s="43"/>
      <c r="AO3786" s="43"/>
      <c r="AP3786" s="43"/>
      <c r="AQ3786" s="43"/>
      <c r="AR3786" s="43"/>
      <c r="AS3786" s="43"/>
      <c r="AT3786" s="43"/>
      <c r="AU3786" s="44"/>
      <c r="AV3786" s="33"/>
      <c r="AW3786" s="33"/>
      <c r="AX3786" s="33"/>
      <c r="AZ3786" s="141"/>
      <c r="BE3786" s="168"/>
      <c r="BF3786" s="168"/>
      <c r="BG3786" s="168"/>
      <c r="BH3786" s="168"/>
      <c r="BI3786" s="168"/>
      <c r="BJ3786" s="168"/>
      <c r="BK3786" s="168"/>
      <c r="BL3786" s="168"/>
      <c r="BM3786" s="168"/>
      <c r="DK3786" s="168"/>
      <c r="DL3786" s="168"/>
      <c r="DM3786" s="168"/>
      <c r="DN3786" s="168"/>
      <c r="DO3786" s="168"/>
      <c r="DP3786" s="168"/>
      <c r="DQ3786" s="168"/>
      <c r="DR3786" s="168"/>
      <c r="DS3786" s="168"/>
      <c r="DT3786" s="168"/>
      <c r="DU3786" s="168"/>
      <c r="DV3786" s="168"/>
      <c r="DW3786" s="168"/>
      <c r="DX3786" s="168"/>
      <c r="DY3786" s="168"/>
      <c r="DZ3786" s="168"/>
      <c r="EA3786" s="168"/>
      <c r="EB3786" s="168"/>
      <c r="EC3786" s="168"/>
      <c r="ED3786" s="168"/>
      <c r="EE3786" s="168"/>
      <c r="EF3786" s="168"/>
      <c r="EG3786" s="168"/>
      <c r="EH3786" s="168"/>
      <c r="EI3786" s="168"/>
      <c r="EJ3786" s="168"/>
      <c r="EK3786" s="168"/>
      <c r="EL3786" s="168"/>
      <c r="EM3786" s="168"/>
      <c r="EN3786" s="168"/>
      <c r="EO3786" s="168"/>
      <c r="EP3786" s="168"/>
      <c r="EQ3786" s="168"/>
      <c r="ER3786" s="168"/>
      <c r="ES3786" s="168"/>
      <c r="ET3786" s="168"/>
      <c r="EU3786" s="168"/>
      <c r="EV3786" s="168"/>
      <c r="EW3786" s="168"/>
      <c r="EX3786" s="168"/>
      <c r="EY3786" s="168"/>
      <c r="EZ3786" s="168"/>
      <c r="FA3786" s="168"/>
      <c r="FB3786" s="168"/>
      <c r="FC3786" s="168"/>
      <c r="FD3786" s="168"/>
    </row>
    <row r="3787" spans="1:160" s="5" customFormat="1" ht="5.0999999999999996" customHeight="1" thickBot="1" x14ac:dyDescent="0.35">
      <c r="A3787" s="263"/>
      <c r="B3787" s="263"/>
      <c r="C3787" s="265"/>
      <c r="D3787" s="428"/>
      <c r="E3787" s="428"/>
      <c r="F3787" s="428"/>
      <c r="G3787" s="428"/>
      <c r="H3787" s="428"/>
      <c r="I3787" s="428"/>
      <c r="J3787" s="428"/>
      <c r="K3787" s="428"/>
      <c r="L3787" s="428"/>
      <c r="M3787" s="428"/>
      <c r="N3787" s="454"/>
      <c r="O3787" s="454"/>
      <c r="P3787" s="454"/>
      <c r="Q3787" s="454"/>
      <c r="R3787" s="454"/>
      <c r="S3787" s="454"/>
      <c r="T3787" s="454"/>
      <c r="U3787" s="454"/>
      <c r="V3787" s="33"/>
      <c r="W3787" s="57"/>
      <c r="X3787" s="86"/>
      <c r="Y3787" s="33"/>
      <c r="Z3787" s="76"/>
      <c r="AA3787" s="76"/>
      <c r="AD3787" s="33"/>
      <c r="AG3787" s="33"/>
      <c r="AH3787" s="43"/>
      <c r="AI3787" s="43"/>
      <c r="AJ3787" s="43"/>
      <c r="AK3787" s="43"/>
      <c r="AL3787" s="43"/>
      <c r="AM3787" s="43"/>
      <c r="AN3787" s="43"/>
      <c r="AO3787" s="43"/>
      <c r="AP3787" s="43"/>
      <c r="AQ3787" s="43"/>
      <c r="AR3787" s="43"/>
      <c r="AS3787" s="43"/>
      <c r="AT3787" s="43"/>
      <c r="AU3787" s="44"/>
      <c r="AV3787" s="33"/>
      <c r="AW3787" s="33"/>
      <c r="AX3787" s="33"/>
      <c r="AZ3787" s="141"/>
      <c r="BE3787" s="168"/>
      <c r="BF3787" s="168"/>
      <c r="BG3787" s="168"/>
      <c r="BH3787" s="168"/>
      <c r="BI3787" s="168"/>
      <c r="BJ3787" s="168"/>
      <c r="BK3787" s="168"/>
      <c r="BL3787" s="168"/>
      <c r="BM3787" s="168"/>
      <c r="DK3787" s="168"/>
      <c r="DL3787" s="168"/>
      <c r="DM3787" s="168"/>
      <c r="DN3787" s="168"/>
      <c r="DO3787" s="168"/>
      <c r="DP3787" s="168"/>
      <c r="DQ3787" s="168"/>
      <c r="DR3787" s="168"/>
      <c r="DS3787" s="168"/>
      <c r="DT3787" s="168"/>
      <c r="DU3787" s="168"/>
      <c r="DV3787" s="168"/>
      <c r="DW3787" s="168"/>
      <c r="DX3787" s="168"/>
      <c r="DY3787" s="168"/>
      <c r="DZ3787" s="168"/>
      <c r="EA3787" s="168"/>
      <c r="EB3787" s="168"/>
      <c r="EC3787" s="168"/>
      <c r="ED3787" s="168"/>
      <c r="EE3787" s="168"/>
      <c r="EF3787" s="168"/>
      <c r="EG3787" s="168"/>
      <c r="EH3787" s="168"/>
      <c r="EI3787" s="168"/>
      <c r="EJ3787" s="168"/>
      <c r="EK3787" s="168"/>
      <c r="EL3787" s="168"/>
      <c r="EM3787" s="168"/>
      <c r="EN3787" s="168"/>
      <c r="EO3787" s="168"/>
      <c r="EP3787" s="168"/>
      <c r="EQ3787" s="168"/>
      <c r="ER3787" s="168"/>
      <c r="ES3787" s="168"/>
      <c r="ET3787" s="168"/>
      <c r="EU3787" s="168"/>
      <c r="EV3787" s="168"/>
      <c r="EW3787" s="168"/>
      <c r="EX3787" s="168"/>
      <c r="EY3787" s="168"/>
      <c r="EZ3787" s="168"/>
      <c r="FA3787" s="168"/>
      <c r="FB3787" s="168"/>
      <c r="FC3787" s="168"/>
      <c r="FD3787" s="168"/>
    </row>
    <row r="3788" spans="1:160" s="5" customFormat="1" ht="24.9" customHeight="1" x14ac:dyDescent="0.3">
      <c r="A3788" s="263"/>
      <c r="B3788" s="263"/>
      <c r="C3788" s="265"/>
      <c r="D3788" s="465" t="s">
        <v>30</v>
      </c>
      <c r="E3788" s="466"/>
      <c r="F3788" s="466"/>
      <c r="G3788" s="466"/>
      <c r="H3788" s="466"/>
      <c r="I3788" s="466"/>
      <c r="J3788" s="466"/>
      <c r="K3788" s="466"/>
      <c r="L3788" s="466"/>
      <c r="M3788" s="467"/>
      <c r="N3788" s="468" t="s">
        <v>11</v>
      </c>
      <c r="O3788" s="470" t="s">
        <v>12</v>
      </c>
      <c r="P3788" s="471"/>
      <c r="Q3788" s="474" t="s">
        <v>13</v>
      </c>
      <c r="R3788" s="475"/>
      <c r="S3788" s="476"/>
      <c r="T3788" s="477" t="s">
        <v>27</v>
      </c>
      <c r="U3788" s="479" t="s">
        <v>28</v>
      </c>
      <c r="V3788" s="33"/>
      <c r="W3788" s="57"/>
      <c r="X3788" s="86"/>
      <c r="Y3788" s="33"/>
      <c r="Z3788" s="76"/>
      <c r="AA3788" s="76"/>
      <c r="AD3788" s="33"/>
      <c r="AG3788" s="33"/>
      <c r="AH3788" s="43"/>
      <c r="AI3788" s="43"/>
      <c r="AJ3788" s="43"/>
      <c r="AK3788" s="43"/>
      <c r="AL3788" s="43"/>
      <c r="AM3788" s="43"/>
      <c r="AN3788" s="43"/>
      <c r="AO3788" s="43"/>
      <c r="AP3788" s="43"/>
      <c r="AQ3788" s="43"/>
      <c r="AR3788" s="43"/>
      <c r="AS3788" s="43"/>
      <c r="AT3788" s="43"/>
      <c r="AU3788" s="44"/>
      <c r="AV3788" s="33"/>
      <c r="AW3788" s="33"/>
      <c r="AX3788" s="33"/>
      <c r="AZ3788" s="141"/>
      <c r="BE3788" s="168"/>
      <c r="BF3788" s="168"/>
      <c r="BG3788" s="168"/>
      <c r="BH3788" s="168"/>
      <c r="BI3788" s="168"/>
      <c r="BJ3788" s="168"/>
      <c r="BK3788" s="168"/>
      <c r="BL3788" s="168"/>
      <c r="BM3788" s="168"/>
      <c r="DK3788" s="168"/>
      <c r="DL3788" s="168"/>
      <c r="DM3788" s="168"/>
      <c r="DN3788" s="168"/>
      <c r="DO3788" s="168"/>
      <c r="DP3788" s="168"/>
      <c r="DQ3788" s="168"/>
      <c r="DR3788" s="168"/>
      <c r="DS3788" s="168"/>
      <c r="DT3788" s="168"/>
      <c r="DU3788" s="168"/>
      <c r="DV3788" s="168"/>
      <c r="DW3788" s="168"/>
      <c r="DX3788" s="168"/>
      <c r="DY3788" s="168"/>
      <c r="DZ3788" s="168"/>
      <c r="EA3788" s="168"/>
      <c r="EB3788" s="168"/>
      <c r="EC3788" s="168"/>
      <c r="ED3788" s="168"/>
      <c r="EE3788" s="168"/>
      <c r="EF3788" s="168"/>
      <c r="EG3788" s="168"/>
      <c r="EH3788" s="168"/>
      <c r="EI3788" s="168"/>
      <c r="EJ3788" s="168"/>
      <c r="EK3788" s="168"/>
      <c r="EL3788" s="168"/>
      <c r="EM3788" s="168"/>
      <c r="EN3788" s="168"/>
      <c r="EO3788" s="168"/>
      <c r="EP3788" s="168"/>
      <c r="EQ3788" s="168"/>
      <c r="ER3788" s="168"/>
      <c r="ES3788" s="168"/>
      <c r="ET3788" s="168"/>
      <c r="EU3788" s="168"/>
      <c r="EV3788" s="168"/>
      <c r="EW3788" s="168"/>
      <c r="EX3788" s="168"/>
      <c r="EY3788" s="168"/>
      <c r="EZ3788" s="168"/>
      <c r="FA3788" s="168"/>
      <c r="FB3788" s="168"/>
      <c r="FC3788" s="168"/>
      <c r="FD3788" s="168"/>
    </row>
    <row r="3789" spans="1:160" s="5" customFormat="1" ht="24.9" customHeight="1" x14ac:dyDescent="0.3">
      <c r="A3789" s="263"/>
      <c r="B3789" s="263"/>
      <c r="C3789" s="265"/>
      <c r="D3789" s="481"/>
      <c r="E3789" s="482"/>
      <c r="F3789" s="482"/>
      <c r="G3789" s="482"/>
      <c r="H3789" s="482"/>
      <c r="I3789" s="482"/>
      <c r="J3789" s="482"/>
      <c r="K3789" s="482"/>
      <c r="L3789" s="482"/>
      <c r="M3789" s="483"/>
      <c r="N3789" s="469"/>
      <c r="O3789" s="472"/>
      <c r="P3789" s="473"/>
      <c r="Q3789" s="7" t="s">
        <v>14</v>
      </c>
      <c r="R3789" s="7" t="s">
        <v>15</v>
      </c>
      <c r="S3789" s="7" t="s">
        <v>26</v>
      </c>
      <c r="T3789" s="478"/>
      <c r="U3789" s="480"/>
      <c r="V3789" s="33"/>
      <c r="W3789" s="57"/>
      <c r="X3789" s="86"/>
      <c r="Y3789" s="33"/>
      <c r="Z3789" s="77"/>
      <c r="AA3789" s="77"/>
      <c r="AD3789" s="33"/>
      <c r="AG3789" s="33"/>
      <c r="AH3789" s="43"/>
      <c r="AI3789" s="43"/>
      <c r="AJ3789" s="43"/>
      <c r="AK3789" s="43"/>
      <c r="AL3789" s="43"/>
      <c r="AM3789" s="43"/>
      <c r="AN3789" s="43"/>
      <c r="AO3789" s="43"/>
      <c r="AP3789" s="43"/>
      <c r="AQ3789" s="43"/>
      <c r="AR3789" s="43"/>
      <c r="AS3789" s="43"/>
      <c r="AT3789" s="43"/>
      <c r="AU3789" s="44"/>
      <c r="AV3789" s="33"/>
      <c r="AW3789" s="33"/>
      <c r="AX3789" s="33"/>
      <c r="AZ3789" s="141"/>
      <c r="BE3789" s="168"/>
      <c r="BF3789" s="168"/>
      <c r="BG3789" s="168"/>
      <c r="BH3789" s="168"/>
      <c r="BI3789" s="168"/>
      <c r="BJ3789" s="168"/>
      <c r="BK3789" s="168"/>
      <c r="BL3789" s="168"/>
      <c r="BM3789" s="168"/>
      <c r="DK3789" s="168"/>
      <c r="DL3789" s="168"/>
      <c r="DM3789" s="168"/>
      <c r="DN3789" s="168"/>
      <c r="DO3789" s="168"/>
      <c r="DP3789" s="168"/>
      <c r="DQ3789" s="168"/>
      <c r="DR3789" s="168"/>
      <c r="DS3789" s="168"/>
      <c r="DT3789" s="168"/>
      <c r="DU3789" s="168"/>
      <c r="DV3789" s="168"/>
      <c r="DW3789" s="168"/>
      <c r="DX3789" s="168"/>
      <c r="DY3789" s="168"/>
      <c r="DZ3789" s="168"/>
      <c r="EA3789" s="168"/>
      <c r="EB3789" s="168"/>
      <c r="EC3789" s="168"/>
      <c r="ED3789" s="168"/>
      <c r="EE3789" s="168"/>
      <c r="EF3789" s="168"/>
      <c r="EG3789" s="168"/>
      <c r="EH3789" s="168"/>
      <c r="EI3789" s="168"/>
      <c r="EJ3789" s="168"/>
      <c r="EK3789" s="168"/>
      <c r="EL3789" s="168"/>
      <c r="EM3789" s="168"/>
      <c r="EN3789" s="168"/>
      <c r="EO3789" s="168"/>
      <c r="EP3789" s="168"/>
      <c r="EQ3789" s="168"/>
      <c r="ER3789" s="168"/>
      <c r="ES3789" s="168"/>
      <c r="ET3789" s="168"/>
      <c r="EU3789" s="168"/>
      <c r="EV3789" s="168"/>
      <c r="EW3789" s="168"/>
      <c r="EX3789" s="168"/>
      <c r="EY3789" s="168"/>
      <c r="EZ3789" s="168"/>
      <c r="FA3789" s="168"/>
      <c r="FB3789" s="168"/>
      <c r="FC3789" s="168"/>
      <c r="FD3789" s="168"/>
    </row>
    <row r="3790" spans="1:160" s="5" customFormat="1" ht="24.9" customHeight="1" x14ac:dyDescent="0.3">
      <c r="A3790" s="263"/>
      <c r="B3790" s="263"/>
      <c r="C3790" s="265"/>
      <c r="D3790" s="481"/>
      <c r="E3790" s="482"/>
      <c r="F3790" s="482"/>
      <c r="G3790" s="482"/>
      <c r="H3790" s="482"/>
      <c r="I3790" s="482"/>
      <c r="J3790" s="482"/>
      <c r="K3790" s="482"/>
      <c r="L3790" s="482"/>
      <c r="M3790" s="483"/>
      <c r="N3790" s="16"/>
      <c r="O3790" s="536"/>
      <c r="P3790" s="537"/>
      <c r="Q3790" s="154"/>
      <c r="R3790" s="154"/>
      <c r="S3790" s="154"/>
      <c r="T3790" s="155"/>
      <c r="U3790" s="156"/>
      <c r="V3790" s="33"/>
      <c r="W3790" s="57"/>
      <c r="X3790" s="86"/>
      <c r="Y3790" s="33">
        <f>+C3786</f>
        <v>70</v>
      </c>
      <c r="Z3790" s="41">
        <f>+SUMIF($N3790:$N3809,$Z$16,$U3790:$U3809)</f>
        <v>0</v>
      </c>
      <c r="AA3790" s="41">
        <f>+SUMIF($N3790:$N3809,$AA$16,$U3790:$U3809)</f>
        <v>0</v>
      </c>
      <c r="AB3790" s="41">
        <f>+SUMIF($N3790:$N3809,$AB$16,$U3790:$U3809)</f>
        <v>0</v>
      </c>
      <c r="AC3790" s="41">
        <f>+SUMIF($N3790:$N3809,$AC$16,$U3790:$U3809)</f>
        <v>0</v>
      </c>
      <c r="AD3790" s="41">
        <f>+SUMIF($N3790:$N3809,$AD$16,$U3790:$U3809)</f>
        <v>0</v>
      </c>
      <c r="AE3790" s="41">
        <f>+SUMIF($N3790:$N3809,$AE$16,$U3790:$U3809)</f>
        <v>0</v>
      </c>
      <c r="AF3790" s="41">
        <f>+SUMIF($N3790:$N3809,$AF$16,$U3790:$U3809)</f>
        <v>0</v>
      </c>
      <c r="AG3790" s="41">
        <f>+SUMIF($N3790:$N3809,$AG$16,$U3790:$U3809)</f>
        <v>0</v>
      </c>
      <c r="AH3790" s="41">
        <f>+SUMIF($N3790:$N3809,$AH$16,$U3790:$U3809)</f>
        <v>0</v>
      </c>
      <c r="AI3790" s="41">
        <f>+SUMIF($N3790:$N3809,$AI$16,$U3790:$U3809)</f>
        <v>0</v>
      </c>
      <c r="AJ3790" s="41">
        <f>+SUMIF($N3790:$N3809,$AJ$16,$U3790:$U3809)</f>
        <v>0</v>
      </c>
      <c r="AK3790" s="41">
        <f>+SUMIF($N3790:$N3809,$AK$16,$U3790:$U3809)</f>
        <v>0</v>
      </c>
      <c r="AL3790" s="41">
        <f>+SUMIF($N3790:$N3809,$AL$16,$U3790:$U3809)</f>
        <v>0</v>
      </c>
      <c r="AM3790" s="41">
        <f>+SUMIF($N3790:$N3809,$AM$16,$U3790:$U3809)</f>
        <v>0</v>
      </c>
      <c r="AN3790" s="41">
        <f>+SUMIF($N3790:$N3809,$AN$16,$U3790:$U3809)</f>
        <v>0</v>
      </c>
      <c r="AO3790" s="41">
        <f>+SUMIF($N3790:$N3809,$AO$16,$U3790:$U3809)</f>
        <v>0</v>
      </c>
      <c r="AP3790" s="41">
        <f>+SUMIF($N3790:$N3809,$AP$16,$U3790:$U3809)</f>
        <v>0</v>
      </c>
      <c r="AQ3790" s="41">
        <f>+SUMIF($N3790:$N3809,$AQ$16,$U3790:$U3809)</f>
        <v>0</v>
      </c>
      <c r="AR3790" s="41">
        <f>+SUMIF($N3790:$N3809,$AR$16,$U3790:$U3809)</f>
        <v>0</v>
      </c>
      <c r="AS3790" s="43"/>
      <c r="AT3790" s="43"/>
      <c r="AU3790" s="44"/>
      <c r="AV3790" s="33"/>
      <c r="AW3790" s="33"/>
      <c r="AX3790" s="33"/>
      <c r="AZ3790" s="141"/>
      <c r="BE3790" s="168"/>
      <c r="BF3790" s="168"/>
      <c r="BG3790" s="168"/>
      <c r="BH3790" s="168"/>
      <c r="BI3790" s="168"/>
      <c r="BJ3790" s="168"/>
      <c r="BK3790" s="168"/>
      <c r="BL3790" s="168"/>
      <c r="BM3790" s="168"/>
      <c r="DK3790" s="168"/>
      <c r="DL3790" s="168"/>
      <c r="DM3790" s="168"/>
      <c r="DN3790" s="168"/>
      <c r="DO3790" s="168"/>
      <c r="DP3790" s="168"/>
      <c r="DQ3790" s="168"/>
      <c r="DR3790" s="168"/>
      <c r="DS3790" s="168"/>
      <c r="DT3790" s="168"/>
      <c r="DU3790" s="168"/>
      <c r="DV3790" s="168"/>
      <c r="DW3790" s="168"/>
      <c r="DX3790" s="168"/>
      <c r="DY3790" s="168"/>
      <c r="DZ3790" s="168"/>
      <c r="EA3790" s="168"/>
      <c r="EB3790" s="168"/>
      <c r="EC3790" s="168"/>
      <c r="ED3790" s="168"/>
      <c r="EE3790" s="168"/>
      <c r="EF3790" s="168"/>
      <c r="EG3790" s="168"/>
      <c r="EH3790" s="168"/>
      <c r="EI3790" s="168"/>
      <c r="EJ3790" s="168"/>
      <c r="EK3790" s="168"/>
      <c r="EL3790" s="168"/>
      <c r="EM3790" s="168"/>
      <c r="EN3790" s="168"/>
      <c r="EO3790" s="168"/>
      <c r="EP3790" s="168"/>
      <c r="EQ3790" s="168"/>
      <c r="ER3790" s="168"/>
      <c r="ES3790" s="168"/>
      <c r="ET3790" s="168"/>
      <c r="EU3790" s="168"/>
      <c r="EV3790" s="168"/>
      <c r="EW3790" s="168"/>
      <c r="EX3790" s="168"/>
      <c r="EY3790" s="168"/>
      <c r="EZ3790" s="168"/>
      <c r="FA3790" s="168"/>
      <c r="FB3790" s="168"/>
      <c r="FC3790" s="168"/>
      <c r="FD3790" s="168"/>
    </row>
    <row r="3791" spans="1:160" s="5" customFormat="1" ht="24.9" customHeight="1" x14ac:dyDescent="0.3">
      <c r="A3791" s="263"/>
      <c r="B3791" s="263"/>
      <c r="C3791" s="265"/>
      <c r="D3791" s="481"/>
      <c r="E3791" s="482"/>
      <c r="F3791" s="482"/>
      <c r="G3791" s="482"/>
      <c r="H3791" s="482"/>
      <c r="I3791" s="482"/>
      <c r="J3791" s="482"/>
      <c r="K3791" s="482"/>
      <c r="L3791" s="482"/>
      <c r="M3791" s="483"/>
      <c r="N3791" s="16"/>
      <c r="O3791" s="536"/>
      <c r="P3791" s="537"/>
      <c r="Q3791" s="154"/>
      <c r="R3791" s="154"/>
      <c r="S3791" s="154"/>
      <c r="T3791" s="155"/>
      <c r="U3791" s="156"/>
      <c r="V3791" s="33"/>
      <c r="W3791" s="57"/>
      <c r="X3791" s="86"/>
      <c r="Y3791" s="33"/>
      <c r="Z3791" s="36"/>
      <c r="AA3791" s="36"/>
      <c r="AC3791" s="93"/>
      <c r="AD3791" s="76"/>
      <c r="AE3791" s="76"/>
      <c r="AF3791" s="38"/>
      <c r="AG3791" s="88"/>
      <c r="AH3791" s="88"/>
      <c r="AI3791" s="88"/>
      <c r="AJ3791" s="88"/>
      <c r="AK3791" s="88"/>
      <c r="AL3791" s="88"/>
      <c r="AM3791" s="88"/>
      <c r="AN3791" s="88"/>
      <c r="AO3791" s="88"/>
      <c r="AP3791" s="88"/>
      <c r="AQ3791" s="88"/>
      <c r="AR3791" s="88"/>
      <c r="AS3791" s="88"/>
      <c r="AT3791" s="88"/>
      <c r="AU3791" s="89"/>
      <c r="AV3791" s="38"/>
      <c r="AW3791" s="38"/>
      <c r="AX3791" s="38"/>
      <c r="AZ3791" s="141"/>
      <c r="BE3791" s="168"/>
      <c r="BF3791" s="168"/>
      <c r="BG3791" s="168"/>
      <c r="BH3791" s="168"/>
      <c r="BI3791" s="168"/>
      <c r="BJ3791" s="168"/>
      <c r="BK3791" s="168"/>
      <c r="BL3791" s="168"/>
      <c r="BM3791" s="168"/>
      <c r="DK3791" s="168"/>
      <c r="DL3791" s="168"/>
      <c r="DM3791" s="168"/>
      <c r="DN3791" s="168"/>
      <c r="DO3791" s="168"/>
      <c r="DP3791" s="168"/>
      <c r="DQ3791" s="168"/>
      <c r="DR3791" s="168"/>
      <c r="DS3791" s="168"/>
      <c r="DT3791" s="168"/>
      <c r="DU3791" s="168"/>
      <c r="DV3791" s="168"/>
      <c r="DW3791" s="168"/>
      <c r="DX3791" s="168"/>
      <c r="DY3791" s="168"/>
      <c r="DZ3791" s="168"/>
      <c r="EA3791" s="168"/>
      <c r="EB3791" s="168"/>
      <c r="EC3791" s="168"/>
      <c r="ED3791" s="168"/>
      <c r="EE3791" s="168"/>
      <c r="EF3791" s="168"/>
      <c r="EG3791" s="168"/>
      <c r="EH3791" s="168"/>
      <c r="EI3791" s="168"/>
      <c r="EJ3791" s="168"/>
      <c r="EK3791" s="168"/>
      <c r="EL3791" s="168"/>
      <c r="EM3791" s="168"/>
      <c r="EN3791" s="168"/>
      <c r="EO3791" s="168"/>
      <c r="EP3791" s="168"/>
      <c r="EQ3791" s="168"/>
      <c r="ER3791" s="168"/>
      <c r="ES3791" s="168"/>
      <c r="ET3791" s="168"/>
      <c r="EU3791" s="168"/>
      <c r="EV3791" s="168"/>
      <c r="EW3791" s="168"/>
      <c r="EX3791" s="168"/>
      <c r="EY3791" s="168"/>
      <c r="EZ3791" s="168"/>
      <c r="FA3791" s="168"/>
      <c r="FB3791" s="168"/>
      <c r="FC3791" s="168"/>
      <c r="FD3791" s="168"/>
    </row>
    <row r="3792" spans="1:160" s="5" customFormat="1" ht="24.9" customHeight="1" x14ac:dyDescent="0.3">
      <c r="A3792" s="263"/>
      <c r="B3792" s="263"/>
      <c r="C3792" s="265"/>
      <c r="D3792" s="481"/>
      <c r="E3792" s="482"/>
      <c r="F3792" s="482"/>
      <c r="G3792" s="482"/>
      <c r="H3792" s="482"/>
      <c r="I3792" s="482"/>
      <c r="J3792" s="482"/>
      <c r="K3792" s="482"/>
      <c r="L3792" s="482"/>
      <c r="M3792" s="483"/>
      <c r="N3792" s="16"/>
      <c r="O3792" s="536"/>
      <c r="P3792" s="537"/>
      <c r="Q3792" s="154"/>
      <c r="R3792" s="154"/>
      <c r="S3792" s="154"/>
      <c r="T3792" s="155"/>
      <c r="U3792" s="156"/>
      <c r="V3792" s="33"/>
      <c r="W3792" s="57"/>
      <c r="X3792" s="86"/>
      <c r="Y3792" s="33"/>
      <c r="Z3792" s="36"/>
      <c r="AA3792" s="36"/>
      <c r="AC3792" s="38"/>
      <c r="AD3792" s="76"/>
      <c r="AE3792" s="76"/>
      <c r="AF3792" s="38"/>
      <c r="AG3792" s="88"/>
      <c r="AH3792" s="88"/>
      <c r="AI3792" s="88"/>
      <c r="AJ3792" s="88"/>
      <c r="AK3792" s="88"/>
      <c r="AL3792" s="88"/>
      <c r="AM3792" s="88"/>
      <c r="AN3792" s="88"/>
      <c r="AO3792" s="88"/>
      <c r="AP3792" s="88"/>
      <c r="AQ3792" s="88"/>
      <c r="AR3792" s="88"/>
      <c r="AS3792" s="88"/>
      <c r="AT3792" s="38"/>
      <c r="AU3792" s="88"/>
      <c r="AV3792" s="88"/>
      <c r="AW3792" s="88"/>
      <c r="AX3792" s="38"/>
      <c r="AZ3792" s="141"/>
      <c r="BE3792" s="168"/>
      <c r="BF3792" s="168"/>
      <c r="BG3792" s="168"/>
      <c r="BH3792" s="168"/>
      <c r="BI3792" s="168"/>
      <c r="BJ3792" s="168"/>
      <c r="BK3792" s="168"/>
      <c r="BL3792" s="168"/>
      <c r="BM3792" s="168"/>
      <c r="DK3792" s="168"/>
      <c r="DL3792" s="168"/>
      <c r="DM3792" s="168"/>
      <c r="DN3792" s="168"/>
      <c r="DO3792" s="168"/>
      <c r="DP3792" s="168"/>
      <c r="DQ3792" s="168"/>
      <c r="DR3792" s="168"/>
      <c r="DS3792" s="168"/>
      <c r="DT3792" s="168"/>
      <c r="DU3792" s="168"/>
      <c r="DV3792" s="168"/>
      <c r="DW3792" s="168"/>
      <c r="DX3792" s="168"/>
      <c r="DY3792" s="168"/>
      <c r="DZ3792" s="168"/>
      <c r="EA3792" s="168"/>
      <c r="EB3792" s="168"/>
      <c r="EC3792" s="168"/>
      <c r="ED3792" s="168"/>
      <c r="EE3792" s="168"/>
      <c r="EF3792" s="168"/>
      <c r="EG3792" s="168"/>
      <c r="EH3792" s="168"/>
      <c r="EI3792" s="168"/>
      <c r="EJ3792" s="168"/>
      <c r="EK3792" s="168"/>
      <c r="EL3792" s="168"/>
      <c r="EM3792" s="168"/>
      <c r="EN3792" s="168"/>
      <c r="EO3792" s="168"/>
      <c r="EP3792" s="168"/>
      <c r="EQ3792" s="168"/>
      <c r="ER3792" s="168"/>
      <c r="ES3792" s="168"/>
      <c r="ET3792" s="168"/>
      <c r="EU3792" s="168"/>
      <c r="EV3792" s="168"/>
      <c r="EW3792" s="168"/>
      <c r="EX3792" s="168"/>
      <c r="EY3792" s="168"/>
      <c r="EZ3792" s="168"/>
      <c r="FA3792" s="168"/>
      <c r="FB3792" s="168"/>
      <c r="FC3792" s="168"/>
      <c r="FD3792" s="168"/>
    </row>
    <row r="3793" spans="1:160" s="5" customFormat="1" ht="24.9" customHeight="1" x14ac:dyDescent="0.3">
      <c r="A3793" s="263"/>
      <c r="B3793" s="263"/>
      <c r="C3793" s="265"/>
      <c r="D3793" s="481"/>
      <c r="E3793" s="482"/>
      <c r="F3793" s="482"/>
      <c r="G3793" s="482"/>
      <c r="H3793" s="482"/>
      <c r="I3793" s="482"/>
      <c r="J3793" s="482"/>
      <c r="K3793" s="482"/>
      <c r="L3793" s="482"/>
      <c r="M3793" s="483"/>
      <c r="N3793" s="16"/>
      <c r="O3793" s="536"/>
      <c r="P3793" s="537"/>
      <c r="Q3793" s="154"/>
      <c r="R3793" s="154"/>
      <c r="S3793" s="154"/>
      <c r="T3793" s="155"/>
      <c r="U3793" s="156"/>
      <c r="V3793" s="33"/>
      <c r="W3793" s="57"/>
      <c r="X3793" s="86"/>
      <c r="Y3793" s="33"/>
      <c r="Z3793" s="36"/>
      <c r="AA3793" s="36"/>
      <c r="AC3793" s="76"/>
      <c r="AD3793" s="89"/>
      <c r="AE3793" s="89"/>
      <c r="AF3793" s="90"/>
      <c r="AG3793" s="91"/>
      <c r="AH3793" s="88"/>
      <c r="AI3793" s="88"/>
      <c r="AJ3793" s="88"/>
      <c r="AK3793" s="88"/>
      <c r="AL3793" s="88"/>
      <c r="AM3793" s="88"/>
      <c r="AN3793" s="88"/>
      <c r="AO3793" s="88"/>
      <c r="AP3793" s="88"/>
      <c r="AQ3793" s="88"/>
      <c r="AR3793" s="88"/>
      <c r="AS3793" s="88"/>
      <c r="AT3793" s="90"/>
      <c r="AU3793" s="91"/>
      <c r="AV3793" s="88"/>
      <c r="AW3793" s="88"/>
      <c r="AX3793" s="38"/>
      <c r="AZ3793" s="141"/>
      <c r="BE3793" s="168"/>
      <c r="BF3793" s="168"/>
      <c r="BG3793" s="168"/>
      <c r="BH3793" s="168"/>
      <c r="BI3793" s="168"/>
      <c r="BJ3793" s="168"/>
      <c r="BK3793" s="168"/>
      <c r="BL3793" s="168"/>
      <c r="BM3793" s="168"/>
      <c r="DK3793" s="168"/>
      <c r="DL3793" s="168"/>
      <c r="DM3793" s="168"/>
      <c r="DN3793" s="168"/>
      <c r="DO3793" s="168"/>
      <c r="DP3793" s="168"/>
      <c r="DQ3793" s="168"/>
      <c r="DR3793" s="168"/>
      <c r="DS3793" s="168"/>
      <c r="DT3793" s="168"/>
      <c r="DU3793" s="168"/>
      <c r="DV3793" s="168"/>
      <c r="DW3793" s="168"/>
      <c r="DX3793" s="168"/>
      <c r="DY3793" s="168"/>
      <c r="DZ3793" s="168"/>
      <c r="EA3793" s="168"/>
      <c r="EB3793" s="168"/>
      <c r="EC3793" s="168"/>
      <c r="ED3793" s="168"/>
      <c r="EE3793" s="168"/>
      <c r="EF3793" s="168"/>
      <c r="EG3793" s="168"/>
      <c r="EH3793" s="168"/>
      <c r="EI3793" s="168"/>
      <c r="EJ3793" s="168"/>
      <c r="EK3793" s="168"/>
      <c r="EL3793" s="168"/>
      <c r="EM3793" s="168"/>
      <c r="EN3793" s="168"/>
      <c r="EO3793" s="168"/>
      <c r="EP3793" s="168"/>
      <c r="EQ3793" s="168"/>
      <c r="ER3793" s="168"/>
      <c r="ES3793" s="168"/>
      <c r="ET3793" s="168"/>
      <c r="EU3793" s="168"/>
      <c r="EV3793" s="168"/>
      <c r="EW3793" s="168"/>
      <c r="EX3793" s="168"/>
      <c r="EY3793" s="168"/>
      <c r="EZ3793" s="168"/>
      <c r="FA3793" s="168"/>
      <c r="FB3793" s="168"/>
      <c r="FC3793" s="168"/>
      <c r="FD3793" s="168"/>
    </row>
    <row r="3794" spans="1:160" s="5" customFormat="1" ht="24.9" customHeight="1" x14ac:dyDescent="0.3">
      <c r="A3794" s="263"/>
      <c r="B3794" s="263"/>
      <c r="C3794" s="265"/>
      <c r="D3794" s="481"/>
      <c r="E3794" s="482"/>
      <c r="F3794" s="482"/>
      <c r="G3794" s="482"/>
      <c r="H3794" s="482"/>
      <c r="I3794" s="482"/>
      <c r="J3794" s="482"/>
      <c r="K3794" s="482"/>
      <c r="L3794" s="482"/>
      <c r="M3794" s="483"/>
      <c r="N3794" s="16"/>
      <c r="O3794" s="536"/>
      <c r="P3794" s="537"/>
      <c r="Q3794" s="154"/>
      <c r="R3794" s="154"/>
      <c r="S3794" s="154"/>
      <c r="T3794" s="155"/>
      <c r="U3794" s="156"/>
      <c r="V3794" s="33"/>
      <c r="W3794" s="57"/>
      <c r="X3794" s="86"/>
      <c r="Y3794" s="33"/>
      <c r="Z3794" s="36"/>
      <c r="AA3794" s="36"/>
      <c r="AC3794" s="76"/>
      <c r="AD3794" s="89"/>
      <c r="AE3794" s="89"/>
      <c r="AF3794" s="90"/>
      <c r="AG3794" s="91"/>
      <c r="AH3794" s="88"/>
      <c r="AI3794" s="88"/>
      <c r="AJ3794" s="88"/>
      <c r="AK3794" s="88"/>
      <c r="AL3794" s="88"/>
      <c r="AM3794" s="88"/>
      <c r="AN3794" s="88"/>
      <c r="AO3794" s="88"/>
      <c r="AP3794" s="88"/>
      <c r="AQ3794" s="88"/>
      <c r="AR3794" s="88"/>
      <c r="AS3794" s="88"/>
      <c r="AT3794" s="90"/>
      <c r="AU3794" s="91"/>
      <c r="AV3794" s="88"/>
      <c r="AW3794" s="88"/>
      <c r="AX3794" s="38"/>
      <c r="AZ3794" s="141"/>
      <c r="BE3794" s="168"/>
      <c r="BF3794" s="168"/>
      <c r="BG3794" s="168"/>
      <c r="BH3794" s="168"/>
      <c r="BI3794" s="168"/>
      <c r="BJ3794" s="168"/>
      <c r="BK3794" s="168"/>
      <c r="BL3794" s="168"/>
      <c r="BM3794" s="168"/>
      <c r="DK3794" s="168"/>
      <c r="DL3794" s="168"/>
      <c r="DM3794" s="168"/>
      <c r="DN3794" s="168"/>
      <c r="DO3794" s="168"/>
      <c r="DP3794" s="168"/>
      <c r="DQ3794" s="168"/>
      <c r="DR3794" s="168"/>
      <c r="DS3794" s="168"/>
      <c r="DT3794" s="168"/>
      <c r="DU3794" s="168"/>
      <c r="DV3794" s="168"/>
      <c r="DW3794" s="168"/>
      <c r="DX3794" s="168"/>
      <c r="DY3794" s="168"/>
      <c r="DZ3794" s="168"/>
      <c r="EA3794" s="168"/>
      <c r="EB3794" s="168"/>
      <c r="EC3794" s="168"/>
      <c r="ED3794" s="168"/>
      <c r="EE3794" s="168"/>
      <c r="EF3794" s="168"/>
      <c r="EG3794" s="168"/>
      <c r="EH3794" s="168"/>
      <c r="EI3794" s="168"/>
      <c r="EJ3794" s="168"/>
      <c r="EK3794" s="168"/>
      <c r="EL3794" s="168"/>
      <c r="EM3794" s="168"/>
      <c r="EN3794" s="168"/>
      <c r="EO3794" s="168"/>
      <c r="EP3794" s="168"/>
      <c r="EQ3794" s="168"/>
      <c r="ER3794" s="168"/>
      <c r="ES3794" s="168"/>
      <c r="ET3794" s="168"/>
      <c r="EU3794" s="168"/>
      <c r="EV3794" s="168"/>
      <c r="EW3794" s="168"/>
      <c r="EX3794" s="168"/>
      <c r="EY3794" s="168"/>
      <c r="EZ3794" s="168"/>
      <c r="FA3794" s="168"/>
      <c r="FB3794" s="168"/>
      <c r="FC3794" s="168"/>
      <c r="FD3794" s="168"/>
    </row>
    <row r="3795" spans="1:160" s="5" customFormat="1" ht="24.9" customHeight="1" x14ac:dyDescent="0.3">
      <c r="A3795" s="263"/>
      <c r="B3795" s="263"/>
      <c r="C3795" s="265"/>
      <c r="D3795" s="481"/>
      <c r="E3795" s="482"/>
      <c r="F3795" s="482"/>
      <c r="G3795" s="482"/>
      <c r="H3795" s="482"/>
      <c r="I3795" s="482"/>
      <c r="J3795" s="482"/>
      <c r="K3795" s="482"/>
      <c r="L3795" s="482"/>
      <c r="M3795" s="483"/>
      <c r="N3795" s="16"/>
      <c r="O3795" s="536"/>
      <c r="P3795" s="537"/>
      <c r="Q3795" s="154"/>
      <c r="R3795" s="154"/>
      <c r="S3795" s="154"/>
      <c r="T3795" s="155"/>
      <c r="U3795" s="156"/>
      <c r="V3795" s="33"/>
      <c r="W3795" s="57"/>
      <c r="X3795" s="86"/>
      <c r="Y3795" s="33"/>
      <c r="Z3795" s="36"/>
      <c r="AA3795" s="36"/>
      <c r="AC3795" s="76"/>
      <c r="AD3795" s="89"/>
      <c r="AE3795" s="89"/>
      <c r="AF3795" s="90"/>
      <c r="AG3795" s="91"/>
      <c r="AH3795" s="88"/>
      <c r="AI3795" s="88"/>
      <c r="AJ3795" s="88"/>
      <c r="AK3795" s="88"/>
      <c r="AL3795" s="88"/>
      <c r="AM3795" s="88"/>
      <c r="AN3795" s="88"/>
      <c r="AO3795" s="88"/>
      <c r="AP3795" s="88"/>
      <c r="AQ3795" s="88"/>
      <c r="AR3795" s="88"/>
      <c r="AS3795" s="88"/>
      <c r="AT3795" s="90"/>
      <c r="AU3795" s="91"/>
      <c r="AV3795" s="88"/>
      <c r="AW3795" s="88"/>
      <c r="AX3795" s="38"/>
      <c r="AZ3795" s="141"/>
      <c r="BE3795" s="168"/>
      <c r="BF3795" s="168"/>
      <c r="BG3795" s="168"/>
      <c r="BH3795" s="168"/>
      <c r="BI3795" s="168"/>
      <c r="BJ3795" s="168"/>
      <c r="BK3795" s="168"/>
      <c r="BL3795" s="168"/>
      <c r="BM3795" s="168"/>
      <c r="DK3795" s="168"/>
      <c r="DL3795" s="168"/>
      <c r="DM3795" s="168"/>
      <c r="DN3795" s="168"/>
      <c r="DO3795" s="168"/>
      <c r="DP3795" s="168"/>
      <c r="DQ3795" s="168"/>
      <c r="DR3795" s="168"/>
      <c r="DS3795" s="168"/>
      <c r="DT3795" s="168"/>
      <c r="DU3795" s="168"/>
      <c r="DV3795" s="168"/>
      <c r="DW3795" s="168"/>
      <c r="DX3795" s="168"/>
      <c r="DY3795" s="168"/>
      <c r="DZ3795" s="168"/>
      <c r="EA3795" s="168"/>
      <c r="EB3795" s="168"/>
      <c r="EC3795" s="168"/>
      <c r="ED3795" s="168"/>
      <c r="EE3795" s="168"/>
      <c r="EF3795" s="168"/>
      <c r="EG3795" s="168"/>
      <c r="EH3795" s="168"/>
      <c r="EI3795" s="168"/>
      <c r="EJ3795" s="168"/>
      <c r="EK3795" s="168"/>
      <c r="EL3795" s="168"/>
      <c r="EM3795" s="168"/>
      <c r="EN3795" s="168"/>
      <c r="EO3795" s="168"/>
      <c r="EP3795" s="168"/>
      <c r="EQ3795" s="168"/>
      <c r="ER3795" s="168"/>
      <c r="ES3795" s="168"/>
      <c r="ET3795" s="168"/>
      <c r="EU3795" s="168"/>
      <c r="EV3795" s="168"/>
      <c r="EW3795" s="168"/>
      <c r="EX3795" s="168"/>
      <c r="EY3795" s="168"/>
      <c r="EZ3795" s="168"/>
      <c r="FA3795" s="168"/>
      <c r="FB3795" s="168"/>
      <c r="FC3795" s="168"/>
      <c r="FD3795" s="168"/>
    </row>
    <row r="3796" spans="1:160" s="5" customFormat="1" ht="24.9" customHeight="1" x14ac:dyDescent="0.3">
      <c r="A3796" s="263"/>
      <c r="B3796" s="263"/>
      <c r="C3796" s="265"/>
      <c r="D3796" s="481"/>
      <c r="E3796" s="482"/>
      <c r="F3796" s="482"/>
      <c r="G3796" s="482"/>
      <c r="H3796" s="482"/>
      <c r="I3796" s="482"/>
      <c r="J3796" s="482"/>
      <c r="K3796" s="482"/>
      <c r="L3796" s="482"/>
      <c r="M3796" s="483"/>
      <c r="N3796" s="16"/>
      <c r="O3796" s="536"/>
      <c r="P3796" s="537"/>
      <c r="Q3796" s="154"/>
      <c r="R3796" s="154"/>
      <c r="S3796" s="154"/>
      <c r="T3796" s="155"/>
      <c r="U3796" s="156"/>
      <c r="V3796" s="33"/>
      <c r="W3796" s="57"/>
      <c r="X3796" s="86"/>
      <c r="Y3796" s="33"/>
      <c r="Z3796" s="36"/>
      <c r="AA3796" s="36"/>
      <c r="AC3796" s="76"/>
      <c r="AD3796" s="89"/>
      <c r="AE3796" s="89"/>
      <c r="AF3796" s="90"/>
      <c r="AG3796" s="91"/>
      <c r="AH3796" s="88"/>
      <c r="AI3796" s="88"/>
      <c r="AJ3796" s="88"/>
      <c r="AK3796" s="88"/>
      <c r="AL3796" s="88"/>
      <c r="AM3796" s="88"/>
      <c r="AN3796" s="88"/>
      <c r="AO3796" s="88"/>
      <c r="AP3796" s="88"/>
      <c r="AQ3796" s="88"/>
      <c r="AR3796" s="88"/>
      <c r="AS3796" s="88"/>
      <c r="AT3796" s="90"/>
      <c r="AU3796" s="91"/>
      <c r="AV3796" s="88"/>
      <c r="AW3796" s="88"/>
      <c r="AX3796" s="38"/>
      <c r="AZ3796" s="141"/>
      <c r="BE3796" s="168"/>
      <c r="BF3796" s="168"/>
      <c r="BG3796" s="168"/>
      <c r="BH3796" s="168"/>
      <c r="BI3796" s="168"/>
      <c r="BJ3796" s="168"/>
      <c r="BK3796" s="168"/>
      <c r="BL3796" s="168"/>
      <c r="BM3796" s="168"/>
      <c r="DK3796" s="168"/>
      <c r="DL3796" s="168"/>
      <c r="DM3796" s="168"/>
      <c r="DN3796" s="168"/>
      <c r="DO3796" s="168"/>
      <c r="DP3796" s="168"/>
      <c r="DQ3796" s="168"/>
      <c r="DR3796" s="168"/>
      <c r="DS3796" s="168"/>
      <c r="DT3796" s="168"/>
      <c r="DU3796" s="168"/>
      <c r="DV3796" s="168"/>
      <c r="DW3796" s="168"/>
      <c r="DX3796" s="168"/>
      <c r="DY3796" s="168"/>
      <c r="DZ3796" s="168"/>
      <c r="EA3796" s="168"/>
      <c r="EB3796" s="168"/>
      <c r="EC3796" s="168"/>
      <c r="ED3796" s="168"/>
      <c r="EE3796" s="168"/>
      <c r="EF3796" s="168"/>
      <c r="EG3796" s="168"/>
      <c r="EH3796" s="168"/>
      <c r="EI3796" s="168"/>
      <c r="EJ3796" s="168"/>
      <c r="EK3796" s="168"/>
      <c r="EL3796" s="168"/>
      <c r="EM3796" s="168"/>
      <c r="EN3796" s="168"/>
      <c r="EO3796" s="168"/>
      <c r="EP3796" s="168"/>
      <c r="EQ3796" s="168"/>
      <c r="ER3796" s="168"/>
      <c r="ES3796" s="168"/>
      <c r="ET3796" s="168"/>
      <c r="EU3796" s="168"/>
      <c r="EV3796" s="168"/>
      <c r="EW3796" s="168"/>
      <c r="EX3796" s="168"/>
      <c r="EY3796" s="168"/>
      <c r="EZ3796" s="168"/>
      <c r="FA3796" s="168"/>
      <c r="FB3796" s="168"/>
      <c r="FC3796" s="168"/>
      <c r="FD3796" s="168"/>
    </row>
    <row r="3797" spans="1:160" s="5" customFormat="1" ht="24.9" customHeight="1" x14ac:dyDescent="0.3">
      <c r="A3797" s="263"/>
      <c r="B3797" s="263"/>
      <c r="C3797" s="265"/>
      <c r="D3797" s="481"/>
      <c r="E3797" s="482"/>
      <c r="F3797" s="482"/>
      <c r="G3797" s="482"/>
      <c r="H3797" s="482"/>
      <c r="I3797" s="482"/>
      <c r="J3797" s="482"/>
      <c r="K3797" s="482"/>
      <c r="L3797" s="482"/>
      <c r="M3797" s="483"/>
      <c r="N3797" s="16"/>
      <c r="O3797" s="536"/>
      <c r="P3797" s="537"/>
      <c r="Q3797" s="154"/>
      <c r="R3797" s="154"/>
      <c r="S3797" s="154"/>
      <c r="T3797" s="155"/>
      <c r="U3797" s="156"/>
      <c r="V3797" s="33"/>
      <c r="W3797" s="57"/>
      <c r="X3797" s="86"/>
      <c r="Y3797" s="33"/>
      <c r="Z3797" s="36"/>
      <c r="AA3797" s="36"/>
      <c r="AC3797" s="76"/>
      <c r="AD3797" s="89"/>
      <c r="AE3797" s="89"/>
      <c r="AF3797" s="90"/>
      <c r="AG3797" s="91"/>
      <c r="AH3797" s="88"/>
      <c r="AI3797" s="88"/>
      <c r="AJ3797" s="88"/>
      <c r="AK3797" s="88"/>
      <c r="AL3797" s="88"/>
      <c r="AM3797" s="88"/>
      <c r="AN3797" s="88"/>
      <c r="AO3797" s="88"/>
      <c r="AP3797" s="88"/>
      <c r="AQ3797" s="88"/>
      <c r="AR3797" s="88"/>
      <c r="AS3797" s="88"/>
      <c r="AT3797" s="90"/>
      <c r="AU3797" s="91"/>
      <c r="AV3797" s="88"/>
      <c r="AW3797" s="88"/>
      <c r="AX3797" s="38"/>
      <c r="AZ3797" s="141"/>
      <c r="BE3797" s="168"/>
      <c r="BF3797" s="168"/>
      <c r="BG3797" s="168"/>
      <c r="BH3797" s="168"/>
      <c r="BI3797" s="168"/>
      <c r="BJ3797" s="168"/>
      <c r="BK3797" s="168"/>
      <c r="BL3797" s="168"/>
      <c r="BM3797" s="168"/>
      <c r="DK3797" s="168"/>
      <c r="DL3797" s="168"/>
      <c r="DM3797" s="168"/>
      <c r="DN3797" s="168"/>
      <c r="DO3797" s="168"/>
      <c r="DP3797" s="168"/>
      <c r="DQ3797" s="168"/>
      <c r="DR3797" s="168"/>
      <c r="DS3797" s="168"/>
      <c r="DT3797" s="168"/>
      <c r="DU3797" s="168"/>
      <c r="DV3797" s="168"/>
      <c r="DW3797" s="168"/>
      <c r="DX3797" s="168"/>
      <c r="DY3797" s="168"/>
      <c r="DZ3797" s="168"/>
      <c r="EA3797" s="168"/>
      <c r="EB3797" s="168"/>
      <c r="EC3797" s="168"/>
      <c r="ED3797" s="168"/>
      <c r="EE3797" s="168"/>
      <c r="EF3797" s="168"/>
      <c r="EG3797" s="168"/>
      <c r="EH3797" s="168"/>
      <c r="EI3797" s="168"/>
      <c r="EJ3797" s="168"/>
      <c r="EK3797" s="168"/>
      <c r="EL3797" s="168"/>
      <c r="EM3797" s="168"/>
      <c r="EN3797" s="168"/>
      <c r="EO3797" s="168"/>
      <c r="EP3797" s="168"/>
      <c r="EQ3797" s="168"/>
      <c r="ER3797" s="168"/>
      <c r="ES3797" s="168"/>
      <c r="ET3797" s="168"/>
      <c r="EU3797" s="168"/>
      <c r="EV3797" s="168"/>
      <c r="EW3797" s="168"/>
      <c r="EX3797" s="168"/>
      <c r="EY3797" s="168"/>
      <c r="EZ3797" s="168"/>
      <c r="FA3797" s="168"/>
      <c r="FB3797" s="168"/>
      <c r="FC3797" s="168"/>
      <c r="FD3797" s="168"/>
    </row>
    <row r="3798" spans="1:160" s="5" customFormat="1" ht="24.9" customHeight="1" x14ac:dyDescent="0.3">
      <c r="A3798" s="263"/>
      <c r="B3798" s="263"/>
      <c r="C3798" s="265"/>
      <c r="D3798" s="481"/>
      <c r="E3798" s="482"/>
      <c r="F3798" s="482"/>
      <c r="G3798" s="482"/>
      <c r="H3798" s="482"/>
      <c r="I3798" s="482"/>
      <c r="J3798" s="482"/>
      <c r="K3798" s="482"/>
      <c r="L3798" s="482"/>
      <c r="M3798" s="483"/>
      <c r="N3798" s="16"/>
      <c r="O3798" s="536"/>
      <c r="P3798" s="537"/>
      <c r="Q3798" s="154"/>
      <c r="R3798" s="154"/>
      <c r="S3798" s="154"/>
      <c r="T3798" s="155"/>
      <c r="U3798" s="156"/>
      <c r="V3798" s="33"/>
      <c r="W3798" s="57"/>
      <c r="X3798" s="86"/>
      <c r="Y3798" s="33"/>
      <c r="Z3798" s="36"/>
      <c r="AA3798" s="36"/>
      <c r="AC3798" s="76"/>
      <c r="AD3798" s="89"/>
      <c r="AE3798" s="89"/>
      <c r="AF3798" s="90"/>
      <c r="AG3798" s="91"/>
      <c r="AH3798" s="88"/>
      <c r="AI3798" s="88"/>
      <c r="AJ3798" s="88"/>
      <c r="AK3798" s="88"/>
      <c r="AL3798" s="88"/>
      <c r="AM3798" s="88"/>
      <c r="AN3798" s="88"/>
      <c r="AO3798" s="88"/>
      <c r="AP3798" s="88"/>
      <c r="AQ3798" s="88"/>
      <c r="AR3798" s="88"/>
      <c r="AS3798" s="88"/>
      <c r="AT3798" s="90"/>
      <c r="AU3798" s="91"/>
      <c r="AV3798" s="88"/>
      <c r="AW3798" s="88"/>
      <c r="AX3798" s="38"/>
      <c r="AZ3798" s="141"/>
      <c r="BE3798" s="168"/>
      <c r="BF3798" s="168"/>
      <c r="BG3798" s="168"/>
      <c r="BH3798" s="168"/>
      <c r="BI3798" s="168"/>
      <c r="BJ3798" s="168"/>
      <c r="BK3798" s="168"/>
      <c r="BL3798" s="168"/>
      <c r="BM3798" s="168"/>
      <c r="DK3798" s="168"/>
      <c r="DL3798" s="168"/>
      <c r="DM3798" s="168"/>
      <c r="DN3798" s="168"/>
      <c r="DO3798" s="168"/>
      <c r="DP3798" s="168"/>
      <c r="DQ3798" s="168"/>
      <c r="DR3798" s="168"/>
      <c r="DS3798" s="168"/>
      <c r="DT3798" s="168"/>
      <c r="DU3798" s="168"/>
      <c r="DV3798" s="168"/>
      <c r="DW3798" s="168"/>
      <c r="DX3798" s="168"/>
      <c r="DY3798" s="168"/>
      <c r="DZ3798" s="168"/>
      <c r="EA3798" s="168"/>
      <c r="EB3798" s="168"/>
      <c r="EC3798" s="168"/>
      <c r="ED3798" s="168"/>
      <c r="EE3798" s="168"/>
      <c r="EF3798" s="168"/>
      <c r="EG3798" s="168"/>
      <c r="EH3798" s="168"/>
      <c r="EI3798" s="168"/>
      <c r="EJ3798" s="168"/>
      <c r="EK3798" s="168"/>
      <c r="EL3798" s="168"/>
      <c r="EM3798" s="168"/>
      <c r="EN3798" s="168"/>
      <c r="EO3798" s="168"/>
      <c r="EP3798" s="168"/>
      <c r="EQ3798" s="168"/>
      <c r="ER3798" s="168"/>
      <c r="ES3798" s="168"/>
      <c r="ET3798" s="168"/>
      <c r="EU3798" s="168"/>
      <c r="EV3798" s="168"/>
      <c r="EW3798" s="168"/>
      <c r="EX3798" s="168"/>
      <c r="EY3798" s="168"/>
      <c r="EZ3798" s="168"/>
      <c r="FA3798" s="168"/>
      <c r="FB3798" s="168"/>
      <c r="FC3798" s="168"/>
      <c r="FD3798" s="168"/>
    </row>
    <row r="3799" spans="1:160" s="5" customFormat="1" ht="24.9" customHeight="1" x14ac:dyDescent="0.3">
      <c r="A3799" s="263"/>
      <c r="B3799" s="263"/>
      <c r="C3799" s="265"/>
      <c r="D3799" s="481"/>
      <c r="E3799" s="482"/>
      <c r="F3799" s="482"/>
      <c r="G3799" s="482"/>
      <c r="H3799" s="482"/>
      <c r="I3799" s="482"/>
      <c r="J3799" s="482"/>
      <c r="K3799" s="482"/>
      <c r="L3799" s="482"/>
      <c r="M3799" s="483"/>
      <c r="N3799" s="16"/>
      <c r="O3799" s="536"/>
      <c r="P3799" s="537"/>
      <c r="Q3799" s="154"/>
      <c r="R3799" s="154"/>
      <c r="S3799" s="154"/>
      <c r="T3799" s="155"/>
      <c r="U3799" s="156"/>
      <c r="V3799" s="33"/>
      <c r="W3799" s="57"/>
      <c r="X3799" s="86"/>
      <c r="Y3799" s="33"/>
      <c r="Z3799" s="36"/>
      <c r="AA3799" s="36"/>
      <c r="AC3799" s="76"/>
      <c r="AD3799" s="89"/>
      <c r="AE3799" s="89"/>
      <c r="AF3799" s="90"/>
      <c r="AG3799" s="91"/>
      <c r="AH3799" s="88"/>
      <c r="AI3799" s="88"/>
      <c r="AJ3799" s="88"/>
      <c r="AK3799" s="88"/>
      <c r="AL3799" s="88"/>
      <c r="AM3799" s="88"/>
      <c r="AN3799" s="88"/>
      <c r="AO3799" s="88"/>
      <c r="AP3799" s="88"/>
      <c r="AQ3799" s="88"/>
      <c r="AR3799" s="88"/>
      <c r="AS3799" s="88"/>
      <c r="AT3799" s="90"/>
      <c r="AU3799" s="91"/>
      <c r="AV3799" s="88"/>
      <c r="AW3799" s="88"/>
      <c r="AX3799" s="38"/>
      <c r="AZ3799" s="141"/>
      <c r="BE3799" s="168"/>
      <c r="BF3799" s="168"/>
      <c r="BG3799" s="168"/>
      <c r="BH3799" s="168"/>
      <c r="BI3799" s="168"/>
      <c r="BJ3799" s="168"/>
      <c r="BK3799" s="168"/>
      <c r="BL3799" s="168"/>
      <c r="BM3799" s="168"/>
      <c r="DK3799" s="168"/>
      <c r="DL3799" s="168"/>
      <c r="DM3799" s="168"/>
      <c r="DN3799" s="168"/>
      <c r="DO3799" s="168"/>
      <c r="DP3799" s="168"/>
      <c r="DQ3799" s="168"/>
      <c r="DR3799" s="168"/>
      <c r="DS3799" s="168"/>
      <c r="DT3799" s="168"/>
      <c r="DU3799" s="168"/>
      <c r="DV3799" s="168"/>
      <c r="DW3799" s="168"/>
      <c r="DX3799" s="168"/>
      <c r="DY3799" s="168"/>
      <c r="DZ3799" s="168"/>
      <c r="EA3799" s="168"/>
      <c r="EB3799" s="168"/>
      <c r="EC3799" s="168"/>
      <c r="ED3799" s="168"/>
      <c r="EE3799" s="168"/>
      <c r="EF3799" s="168"/>
      <c r="EG3799" s="168"/>
      <c r="EH3799" s="168"/>
      <c r="EI3799" s="168"/>
      <c r="EJ3799" s="168"/>
      <c r="EK3799" s="168"/>
      <c r="EL3799" s="168"/>
      <c r="EM3799" s="168"/>
      <c r="EN3799" s="168"/>
      <c r="EO3799" s="168"/>
      <c r="EP3799" s="168"/>
      <c r="EQ3799" s="168"/>
      <c r="ER3799" s="168"/>
      <c r="ES3799" s="168"/>
      <c r="ET3799" s="168"/>
      <c r="EU3799" s="168"/>
      <c r="EV3799" s="168"/>
      <c r="EW3799" s="168"/>
      <c r="EX3799" s="168"/>
      <c r="EY3799" s="168"/>
      <c r="EZ3799" s="168"/>
      <c r="FA3799" s="168"/>
      <c r="FB3799" s="168"/>
      <c r="FC3799" s="168"/>
      <c r="FD3799" s="168"/>
    </row>
    <row r="3800" spans="1:160" s="5" customFormat="1" ht="24.9" customHeight="1" x14ac:dyDescent="0.3">
      <c r="A3800" s="263"/>
      <c r="B3800" s="263"/>
      <c r="C3800" s="265"/>
      <c r="D3800" s="481"/>
      <c r="E3800" s="482"/>
      <c r="F3800" s="482"/>
      <c r="G3800" s="482"/>
      <c r="H3800" s="482"/>
      <c r="I3800" s="482"/>
      <c r="J3800" s="482"/>
      <c r="K3800" s="482"/>
      <c r="L3800" s="482"/>
      <c r="M3800" s="483"/>
      <c r="N3800" s="16"/>
      <c r="O3800" s="529"/>
      <c r="P3800" s="530"/>
      <c r="Q3800" s="8"/>
      <c r="R3800" s="8"/>
      <c r="S3800" s="8"/>
      <c r="T3800" s="9"/>
      <c r="U3800" s="17"/>
      <c r="V3800" s="33"/>
      <c r="W3800" s="57"/>
      <c r="X3800" s="86"/>
      <c r="Y3800" s="33"/>
      <c r="Z3800" s="36"/>
      <c r="AA3800" s="36"/>
      <c r="AC3800" s="76"/>
      <c r="AD3800" s="89"/>
      <c r="AE3800" s="89"/>
      <c r="AF3800" s="90"/>
      <c r="AG3800" s="91"/>
      <c r="AH3800" s="88"/>
      <c r="AI3800" s="88"/>
      <c r="AJ3800" s="88"/>
      <c r="AK3800" s="88"/>
      <c r="AL3800" s="88"/>
      <c r="AM3800" s="88"/>
      <c r="AN3800" s="88"/>
      <c r="AO3800" s="88"/>
      <c r="AP3800" s="88"/>
      <c r="AQ3800" s="88"/>
      <c r="AR3800" s="88"/>
      <c r="AS3800" s="88"/>
      <c r="AT3800" s="90"/>
      <c r="AU3800" s="91"/>
      <c r="AV3800" s="88"/>
      <c r="AW3800" s="88"/>
      <c r="AX3800" s="38"/>
      <c r="AZ3800" s="141"/>
      <c r="BE3800" s="168"/>
      <c r="BF3800" s="168"/>
      <c r="BG3800" s="168"/>
      <c r="BH3800" s="168"/>
      <c r="BI3800" s="168"/>
      <c r="BJ3800" s="168"/>
      <c r="BK3800" s="168"/>
      <c r="BL3800" s="168"/>
      <c r="BM3800" s="168"/>
      <c r="DK3800" s="168"/>
      <c r="DL3800" s="168"/>
      <c r="DM3800" s="168"/>
      <c r="DN3800" s="168"/>
      <c r="DO3800" s="168"/>
      <c r="DP3800" s="168"/>
      <c r="DQ3800" s="168"/>
      <c r="DR3800" s="168"/>
      <c r="DS3800" s="168"/>
      <c r="DT3800" s="168"/>
      <c r="DU3800" s="168"/>
      <c r="DV3800" s="168"/>
      <c r="DW3800" s="168"/>
      <c r="DX3800" s="168"/>
      <c r="DY3800" s="168"/>
      <c r="DZ3800" s="168"/>
      <c r="EA3800" s="168"/>
      <c r="EB3800" s="168"/>
      <c r="EC3800" s="168"/>
      <c r="ED3800" s="168"/>
      <c r="EE3800" s="168"/>
      <c r="EF3800" s="168"/>
      <c r="EG3800" s="168"/>
      <c r="EH3800" s="168"/>
      <c r="EI3800" s="168"/>
      <c r="EJ3800" s="168"/>
      <c r="EK3800" s="168"/>
      <c r="EL3800" s="168"/>
      <c r="EM3800" s="168"/>
      <c r="EN3800" s="168"/>
      <c r="EO3800" s="168"/>
      <c r="EP3800" s="168"/>
      <c r="EQ3800" s="168"/>
      <c r="ER3800" s="168"/>
      <c r="ES3800" s="168"/>
      <c r="ET3800" s="168"/>
      <c r="EU3800" s="168"/>
      <c r="EV3800" s="168"/>
      <c r="EW3800" s="168"/>
      <c r="EX3800" s="168"/>
      <c r="EY3800" s="168"/>
      <c r="EZ3800" s="168"/>
      <c r="FA3800" s="168"/>
      <c r="FB3800" s="168"/>
      <c r="FC3800" s="168"/>
      <c r="FD3800" s="168"/>
    </row>
    <row r="3801" spans="1:160" s="5" customFormat="1" ht="24.9" customHeight="1" x14ac:dyDescent="0.3">
      <c r="A3801" s="263"/>
      <c r="B3801" s="263"/>
      <c r="C3801" s="265"/>
      <c r="D3801" s="481"/>
      <c r="E3801" s="482"/>
      <c r="F3801" s="482"/>
      <c r="G3801" s="482"/>
      <c r="H3801" s="482"/>
      <c r="I3801" s="482"/>
      <c r="J3801" s="482"/>
      <c r="K3801" s="482"/>
      <c r="L3801" s="482"/>
      <c r="M3801" s="483"/>
      <c r="N3801" s="16"/>
      <c r="O3801" s="529"/>
      <c r="P3801" s="530"/>
      <c r="Q3801" s="8"/>
      <c r="R3801" s="8"/>
      <c r="S3801" s="8"/>
      <c r="T3801" s="9"/>
      <c r="U3801" s="17"/>
      <c r="V3801" s="33"/>
      <c r="W3801" s="57"/>
      <c r="X3801" s="86"/>
      <c r="Y3801" s="33"/>
      <c r="Z3801" s="36"/>
      <c r="AA3801" s="36"/>
      <c r="AC3801" s="76"/>
      <c r="AD3801" s="89"/>
      <c r="AE3801" s="89"/>
      <c r="AF3801" s="90"/>
      <c r="AG3801" s="91"/>
      <c r="AH3801" s="88"/>
      <c r="AI3801" s="88"/>
      <c r="AJ3801" s="88"/>
      <c r="AK3801" s="88"/>
      <c r="AL3801" s="88"/>
      <c r="AM3801" s="88"/>
      <c r="AN3801" s="88"/>
      <c r="AO3801" s="88"/>
      <c r="AP3801" s="88"/>
      <c r="AQ3801" s="88"/>
      <c r="AR3801" s="88"/>
      <c r="AS3801" s="88"/>
      <c r="AT3801" s="90"/>
      <c r="AU3801" s="91"/>
      <c r="AV3801" s="88"/>
      <c r="AW3801" s="88"/>
      <c r="AX3801" s="38"/>
      <c r="AZ3801" s="141"/>
      <c r="BE3801" s="168"/>
      <c r="BF3801" s="168"/>
      <c r="BG3801" s="168"/>
      <c r="BH3801" s="168"/>
      <c r="BI3801" s="168"/>
      <c r="BJ3801" s="168"/>
      <c r="BK3801" s="168"/>
      <c r="BL3801" s="168"/>
      <c r="BM3801" s="168"/>
      <c r="DK3801" s="168"/>
      <c r="DL3801" s="168"/>
      <c r="DM3801" s="168"/>
      <c r="DN3801" s="168"/>
      <c r="DO3801" s="168"/>
      <c r="DP3801" s="168"/>
      <c r="DQ3801" s="168"/>
      <c r="DR3801" s="168"/>
      <c r="DS3801" s="168"/>
      <c r="DT3801" s="168"/>
      <c r="DU3801" s="168"/>
      <c r="DV3801" s="168"/>
      <c r="DW3801" s="168"/>
      <c r="DX3801" s="168"/>
      <c r="DY3801" s="168"/>
      <c r="DZ3801" s="168"/>
      <c r="EA3801" s="168"/>
      <c r="EB3801" s="168"/>
      <c r="EC3801" s="168"/>
      <c r="ED3801" s="168"/>
      <c r="EE3801" s="168"/>
      <c r="EF3801" s="168"/>
      <c r="EG3801" s="168"/>
      <c r="EH3801" s="168"/>
      <c r="EI3801" s="168"/>
      <c r="EJ3801" s="168"/>
      <c r="EK3801" s="168"/>
      <c r="EL3801" s="168"/>
      <c r="EM3801" s="168"/>
      <c r="EN3801" s="168"/>
      <c r="EO3801" s="168"/>
      <c r="EP3801" s="168"/>
      <c r="EQ3801" s="168"/>
      <c r="ER3801" s="168"/>
      <c r="ES3801" s="168"/>
      <c r="ET3801" s="168"/>
      <c r="EU3801" s="168"/>
      <c r="EV3801" s="168"/>
      <c r="EW3801" s="168"/>
      <c r="EX3801" s="168"/>
      <c r="EY3801" s="168"/>
      <c r="EZ3801" s="168"/>
      <c r="FA3801" s="168"/>
      <c r="FB3801" s="168"/>
      <c r="FC3801" s="168"/>
      <c r="FD3801" s="168"/>
    </row>
    <row r="3802" spans="1:160" s="5" customFormat="1" ht="24.9" customHeight="1" x14ac:dyDescent="0.3">
      <c r="A3802" s="263"/>
      <c r="B3802" s="263"/>
      <c r="C3802" s="265"/>
      <c r="D3802" s="481"/>
      <c r="E3802" s="482"/>
      <c r="F3802" s="482"/>
      <c r="G3802" s="482"/>
      <c r="H3802" s="482"/>
      <c r="I3802" s="482"/>
      <c r="J3802" s="482"/>
      <c r="K3802" s="482"/>
      <c r="L3802" s="482"/>
      <c r="M3802" s="483"/>
      <c r="N3802" s="16"/>
      <c r="O3802" s="529"/>
      <c r="P3802" s="530"/>
      <c r="Q3802" s="8"/>
      <c r="R3802" s="8"/>
      <c r="S3802" s="8"/>
      <c r="T3802" s="9"/>
      <c r="U3802" s="17"/>
      <c r="V3802" s="33"/>
      <c r="W3802" s="57"/>
      <c r="X3802" s="86"/>
      <c r="Y3802" s="33"/>
      <c r="Z3802" s="36"/>
      <c r="AA3802" s="36"/>
      <c r="AC3802" s="76"/>
      <c r="AD3802" s="89"/>
      <c r="AE3802" s="89"/>
      <c r="AF3802" s="90"/>
      <c r="AG3802" s="91"/>
      <c r="AH3802" s="88"/>
      <c r="AI3802" s="88"/>
      <c r="AJ3802" s="88"/>
      <c r="AK3802" s="88"/>
      <c r="AL3802" s="88"/>
      <c r="AM3802" s="88"/>
      <c r="AN3802" s="88"/>
      <c r="AO3802" s="88"/>
      <c r="AP3802" s="88"/>
      <c r="AQ3802" s="88"/>
      <c r="AR3802" s="88"/>
      <c r="AS3802" s="88"/>
      <c r="AT3802" s="90"/>
      <c r="AU3802" s="91"/>
      <c r="AV3802" s="88"/>
      <c r="AW3802" s="88"/>
      <c r="AX3802" s="38"/>
      <c r="AZ3802" s="141"/>
      <c r="BE3802" s="168"/>
      <c r="BF3802" s="168"/>
      <c r="BG3802" s="168"/>
      <c r="BH3802" s="168"/>
      <c r="BI3802" s="168"/>
      <c r="BJ3802" s="168"/>
      <c r="BK3802" s="168"/>
      <c r="BL3802" s="168"/>
      <c r="BM3802" s="168"/>
      <c r="DK3802" s="168"/>
      <c r="DL3802" s="168"/>
      <c r="DM3802" s="168"/>
      <c r="DN3802" s="168"/>
      <c r="DO3802" s="168"/>
      <c r="DP3802" s="168"/>
      <c r="DQ3802" s="168"/>
      <c r="DR3802" s="168"/>
      <c r="DS3802" s="168"/>
      <c r="DT3802" s="168"/>
      <c r="DU3802" s="168"/>
      <c r="DV3802" s="168"/>
      <c r="DW3802" s="168"/>
      <c r="DX3802" s="168"/>
      <c r="DY3802" s="168"/>
      <c r="DZ3802" s="168"/>
      <c r="EA3802" s="168"/>
      <c r="EB3802" s="168"/>
      <c r="EC3802" s="168"/>
      <c r="ED3802" s="168"/>
      <c r="EE3802" s="168"/>
      <c r="EF3802" s="168"/>
      <c r="EG3802" s="168"/>
      <c r="EH3802" s="168"/>
      <c r="EI3802" s="168"/>
      <c r="EJ3802" s="168"/>
      <c r="EK3802" s="168"/>
      <c r="EL3802" s="168"/>
      <c r="EM3802" s="168"/>
      <c r="EN3802" s="168"/>
      <c r="EO3802" s="168"/>
      <c r="EP3802" s="168"/>
      <c r="EQ3802" s="168"/>
      <c r="ER3802" s="168"/>
      <c r="ES3802" s="168"/>
      <c r="ET3802" s="168"/>
      <c r="EU3802" s="168"/>
      <c r="EV3802" s="168"/>
      <c r="EW3802" s="168"/>
      <c r="EX3802" s="168"/>
      <c r="EY3802" s="168"/>
      <c r="EZ3802" s="168"/>
      <c r="FA3802" s="168"/>
      <c r="FB3802" s="168"/>
      <c r="FC3802" s="168"/>
      <c r="FD3802" s="168"/>
    </row>
    <row r="3803" spans="1:160" s="5" customFormat="1" ht="24.9" customHeight="1" x14ac:dyDescent="0.3">
      <c r="A3803" s="263"/>
      <c r="B3803" s="263"/>
      <c r="C3803" s="265"/>
      <c r="D3803" s="481"/>
      <c r="E3803" s="482"/>
      <c r="F3803" s="482"/>
      <c r="G3803" s="482"/>
      <c r="H3803" s="482"/>
      <c r="I3803" s="482"/>
      <c r="J3803" s="482"/>
      <c r="K3803" s="482"/>
      <c r="L3803" s="482"/>
      <c r="M3803" s="483"/>
      <c r="N3803" s="16"/>
      <c r="O3803" s="529"/>
      <c r="P3803" s="530"/>
      <c r="Q3803" s="8"/>
      <c r="R3803" s="8"/>
      <c r="S3803" s="8"/>
      <c r="T3803" s="9"/>
      <c r="U3803" s="17"/>
      <c r="V3803" s="33"/>
      <c r="W3803" s="57"/>
      <c r="X3803" s="86"/>
      <c r="Y3803" s="33"/>
      <c r="Z3803" s="36"/>
      <c r="AA3803" s="36"/>
      <c r="AC3803" s="76"/>
      <c r="AD3803" s="89"/>
      <c r="AE3803" s="89"/>
      <c r="AF3803" s="90"/>
      <c r="AG3803" s="92"/>
      <c r="AH3803" s="88"/>
      <c r="AI3803" s="88"/>
      <c r="AJ3803" s="88"/>
      <c r="AK3803" s="88"/>
      <c r="AL3803" s="88"/>
      <c r="AM3803" s="88"/>
      <c r="AN3803" s="88"/>
      <c r="AO3803" s="88"/>
      <c r="AP3803" s="88"/>
      <c r="AQ3803" s="88"/>
      <c r="AR3803" s="88"/>
      <c r="AS3803" s="88"/>
      <c r="AT3803" s="90"/>
      <c r="AU3803" s="92"/>
      <c r="AV3803" s="88"/>
      <c r="AW3803" s="88"/>
      <c r="AX3803" s="38"/>
      <c r="AZ3803" s="141"/>
      <c r="BE3803" s="168"/>
      <c r="BF3803" s="168"/>
      <c r="BG3803" s="168"/>
      <c r="BH3803" s="168"/>
      <c r="BI3803" s="168"/>
      <c r="BJ3803" s="168"/>
      <c r="BK3803" s="168"/>
      <c r="BL3803" s="168"/>
      <c r="BM3803" s="168"/>
      <c r="DK3803" s="168"/>
      <c r="DL3803" s="168"/>
      <c r="DM3803" s="168"/>
      <c r="DN3803" s="168"/>
      <c r="DO3803" s="168"/>
      <c r="DP3803" s="168"/>
      <c r="DQ3803" s="168"/>
      <c r="DR3803" s="168"/>
      <c r="DS3803" s="168"/>
      <c r="DT3803" s="168"/>
      <c r="DU3803" s="168"/>
      <c r="DV3803" s="168"/>
      <c r="DW3803" s="168"/>
      <c r="DX3803" s="168"/>
      <c r="DY3803" s="168"/>
      <c r="DZ3803" s="168"/>
      <c r="EA3803" s="168"/>
      <c r="EB3803" s="168"/>
      <c r="EC3803" s="168"/>
      <c r="ED3803" s="168"/>
      <c r="EE3803" s="168"/>
      <c r="EF3803" s="168"/>
      <c r="EG3803" s="168"/>
      <c r="EH3803" s="168"/>
      <c r="EI3803" s="168"/>
      <c r="EJ3803" s="168"/>
      <c r="EK3803" s="168"/>
      <c r="EL3803" s="168"/>
      <c r="EM3803" s="168"/>
      <c r="EN3803" s="168"/>
      <c r="EO3803" s="168"/>
      <c r="EP3803" s="168"/>
      <c r="EQ3803" s="168"/>
      <c r="ER3803" s="168"/>
      <c r="ES3803" s="168"/>
      <c r="ET3803" s="168"/>
      <c r="EU3803" s="168"/>
      <c r="EV3803" s="168"/>
      <c r="EW3803" s="168"/>
      <c r="EX3803" s="168"/>
      <c r="EY3803" s="168"/>
      <c r="EZ3803" s="168"/>
      <c r="FA3803" s="168"/>
      <c r="FB3803" s="168"/>
      <c r="FC3803" s="168"/>
      <c r="FD3803" s="168"/>
    </row>
    <row r="3804" spans="1:160" s="5" customFormat="1" ht="24.9" customHeight="1" x14ac:dyDescent="0.3">
      <c r="A3804" s="263"/>
      <c r="B3804" s="263"/>
      <c r="C3804" s="265"/>
      <c r="D3804" s="481"/>
      <c r="E3804" s="482"/>
      <c r="F3804" s="482"/>
      <c r="G3804" s="482"/>
      <c r="H3804" s="482"/>
      <c r="I3804" s="482"/>
      <c r="J3804" s="482"/>
      <c r="K3804" s="482"/>
      <c r="L3804" s="482"/>
      <c r="M3804" s="483"/>
      <c r="N3804" s="16"/>
      <c r="O3804" s="529"/>
      <c r="P3804" s="530"/>
      <c r="Q3804" s="8"/>
      <c r="R3804" s="8"/>
      <c r="S3804" s="8"/>
      <c r="T3804" s="9"/>
      <c r="U3804" s="17"/>
      <c r="V3804" s="33"/>
      <c r="W3804" s="57"/>
      <c r="X3804" s="86"/>
      <c r="Y3804" s="33"/>
      <c r="Z3804" s="36"/>
      <c r="AA3804" s="36"/>
      <c r="AC3804" s="76"/>
      <c r="AD3804" s="89"/>
      <c r="AE3804" s="89"/>
      <c r="AF3804" s="90"/>
      <c r="AG3804" s="92"/>
      <c r="AH3804" s="88"/>
      <c r="AI3804" s="88"/>
      <c r="AJ3804" s="88"/>
      <c r="AK3804" s="88"/>
      <c r="AL3804" s="88"/>
      <c r="AM3804" s="88"/>
      <c r="AN3804" s="88"/>
      <c r="AO3804" s="88"/>
      <c r="AP3804" s="88"/>
      <c r="AQ3804" s="88"/>
      <c r="AR3804" s="88"/>
      <c r="AS3804" s="88"/>
      <c r="AT3804" s="90"/>
      <c r="AU3804" s="92"/>
      <c r="AV3804" s="88"/>
      <c r="AW3804" s="88"/>
      <c r="AX3804" s="38"/>
      <c r="AZ3804" s="141"/>
      <c r="BE3804" s="168"/>
      <c r="BF3804" s="168"/>
      <c r="BG3804" s="168"/>
      <c r="BH3804" s="168"/>
      <c r="BI3804" s="168"/>
      <c r="BJ3804" s="168"/>
      <c r="BK3804" s="168"/>
      <c r="BL3804" s="168"/>
      <c r="BM3804" s="168"/>
      <c r="DK3804" s="168"/>
      <c r="DL3804" s="168"/>
      <c r="DM3804" s="168"/>
      <c r="DN3804" s="168"/>
      <c r="DO3804" s="168"/>
      <c r="DP3804" s="168"/>
      <c r="DQ3804" s="168"/>
      <c r="DR3804" s="168"/>
      <c r="DS3804" s="168"/>
      <c r="DT3804" s="168"/>
      <c r="DU3804" s="168"/>
      <c r="DV3804" s="168"/>
      <c r="DW3804" s="168"/>
      <c r="DX3804" s="168"/>
      <c r="DY3804" s="168"/>
      <c r="DZ3804" s="168"/>
      <c r="EA3804" s="168"/>
      <c r="EB3804" s="168"/>
      <c r="EC3804" s="168"/>
      <c r="ED3804" s="168"/>
      <c r="EE3804" s="168"/>
      <c r="EF3804" s="168"/>
      <c r="EG3804" s="168"/>
      <c r="EH3804" s="168"/>
      <c r="EI3804" s="168"/>
      <c r="EJ3804" s="168"/>
      <c r="EK3804" s="168"/>
      <c r="EL3804" s="168"/>
      <c r="EM3804" s="168"/>
      <c r="EN3804" s="168"/>
      <c r="EO3804" s="168"/>
      <c r="EP3804" s="168"/>
      <c r="EQ3804" s="168"/>
      <c r="ER3804" s="168"/>
      <c r="ES3804" s="168"/>
      <c r="ET3804" s="168"/>
      <c r="EU3804" s="168"/>
      <c r="EV3804" s="168"/>
      <c r="EW3804" s="168"/>
      <c r="EX3804" s="168"/>
      <c r="EY3804" s="168"/>
      <c r="EZ3804" s="168"/>
      <c r="FA3804" s="168"/>
      <c r="FB3804" s="168"/>
      <c r="FC3804" s="168"/>
      <c r="FD3804" s="168"/>
    </row>
    <row r="3805" spans="1:160" s="5" customFormat="1" ht="24.9" customHeight="1" x14ac:dyDescent="0.3">
      <c r="A3805" s="263"/>
      <c r="B3805" s="263"/>
      <c r="C3805" s="265"/>
      <c r="D3805" s="481"/>
      <c r="E3805" s="482"/>
      <c r="F3805" s="482"/>
      <c r="G3805" s="482"/>
      <c r="H3805" s="482"/>
      <c r="I3805" s="482"/>
      <c r="J3805" s="482"/>
      <c r="K3805" s="482"/>
      <c r="L3805" s="482"/>
      <c r="M3805" s="483"/>
      <c r="N3805" s="16"/>
      <c r="O3805" s="529"/>
      <c r="P3805" s="530"/>
      <c r="Q3805" s="8"/>
      <c r="R3805" s="8"/>
      <c r="S3805" s="8"/>
      <c r="T3805" s="9"/>
      <c r="U3805" s="17"/>
      <c r="V3805" s="33"/>
      <c r="W3805" s="57"/>
      <c r="X3805" s="86"/>
      <c r="Y3805" s="33"/>
      <c r="Z3805" s="36"/>
      <c r="AA3805" s="36"/>
      <c r="AC3805" s="76"/>
      <c r="AD3805" s="89"/>
      <c r="AE3805" s="89"/>
      <c r="AF3805" s="90"/>
      <c r="AG3805" s="92"/>
      <c r="AH3805" s="88"/>
      <c r="AI3805" s="88"/>
      <c r="AJ3805" s="88"/>
      <c r="AK3805" s="88"/>
      <c r="AL3805" s="88"/>
      <c r="AM3805" s="88"/>
      <c r="AN3805" s="88"/>
      <c r="AO3805" s="88"/>
      <c r="AP3805" s="88"/>
      <c r="AQ3805" s="88"/>
      <c r="AR3805" s="88"/>
      <c r="AS3805" s="88"/>
      <c r="AT3805" s="90"/>
      <c r="AU3805" s="92"/>
      <c r="AV3805" s="88"/>
      <c r="AW3805" s="88"/>
      <c r="AX3805" s="38"/>
      <c r="AZ3805" s="141"/>
      <c r="BE3805" s="168"/>
      <c r="BF3805" s="168"/>
      <c r="BG3805" s="168"/>
      <c r="BH3805" s="168"/>
      <c r="BI3805" s="168"/>
      <c r="BJ3805" s="168"/>
      <c r="BK3805" s="168"/>
      <c r="BL3805" s="168"/>
      <c r="BM3805" s="168"/>
      <c r="DK3805" s="168"/>
      <c r="DL3805" s="168"/>
      <c r="DM3805" s="168"/>
      <c r="DN3805" s="168"/>
      <c r="DO3805" s="168"/>
      <c r="DP3805" s="168"/>
      <c r="DQ3805" s="168"/>
      <c r="DR3805" s="168"/>
      <c r="DS3805" s="168"/>
      <c r="DT3805" s="168"/>
      <c r="DU3805" s="168"/>
      <c r="DV3805" s="168"/>
      <c r="DW3805" s="168"/>
      <c r="DX3805" s="168"/>
      <c r="DY3805" s="168"/>
      <c r="DZ3805" s="168"/>
      <c r="EA3805" s="168"/>
      <c r="EB3805" s="168"/>
      <c r="EC3805" s="168"/>
      <c r="ED3805" s="168"/>
      <c r="EE3805" s="168"/>
      <c r="EF3805" s="168"/>
      <c r="EG3805" s="168"/>
      <c r="EH3805" s="168"/>
      <c r="EI3805" s="168"/>
      <c r="EJ3805" s="168"/>
      <c r="EK3805" s="168"/>
      <c r="EL3805" s="168"/>
      <c r="EM3805" s="168"/>
      <c r="EN3805" s="168"/>
      <c r="EO3805" s="168"/>
      <c r="EP3805" s="168"/>
      <c r="EQ3805" s="168"/>
      <c r="ER3805" s="168"/>
      <c r="ES3805" s="168"/>
      <c r="ET3805" s="168"/>
      <c r="EU3805" s="168"/>
      <c r="EV3805" s="168"/>
      <c r="EW3805" s="168"/>
      <c r="EX3805" s="168"/>
      <c r="EY3805" s="168"/>
      <c r="EZ3805" s="168"/>
      <c r="FA3805" s="168"/>
      <c r="FB3805" s="168"/>
      <c r="FC3805" s="168"/>
      <c r="FD3805" s="168"/>
    </row>
    <row r="3806" spans="1:160" s="5" customFormat="1" ht="24.9" customHeight="1" x14ac:dyDescent="0.3">
      <c r="A3806" s="263"/>
      <c r="B3806" s="263"/>
      <c r="C3806" s="265"/>
      <c r="D3806" s="481"/>
      <c r="E3806" s="482"/>
      <c r="F3806" s="482"/>
      <c r="G3806" s="482"/>
      <c r="H3806" s="482"/>
      <c r="I3806" s="482"/>
      <c r="J3806" s="482"/>
      <c r="K3806" s="482"/>
      <c r="L3806" s="482"/>
      <c r="M3806" s="483"/>
      <c r="N3806" s="16"/>
      <c r="O3806" s="529"/>
      <c r="P3806" s="530"/>
      <c r="Q3806" s="8"/>
      <c r="R3806" s="8"/>
      <c r="S3806" s="8"/>
      <c r="T3806" s="9"/>
      <c r="U3806" s="17"/>
      <c r="V3806" s="33"/>
      <c r="W3806" s="57"/>
      <c r="X3806" s="86"/>
      <c r="Y3806" s="33"/>
      <c r="Z3806" s="36"/>
      <c r="AA3806" s="36"/>
      <c r="AC3806" s="76"/>
      <c r="AD3806" s="89"/>
      <c r="AE3806" s="89"/>
      <c r="AF3806" s="90"/>
      <c r="AG3806" s="92"/>
      <c r="AH3806" s="88"/>
      <c r="AI3806" s="88"/>
      <c r="AJ3806" s="88"/>
      <c r="AK3806" s="88"/>
      <c r="AL3806" s="88"/>
      <c r="AM3806" s="88"/>
      <c r="AN3806" s="88"/>
      <c r="AO3806" s="88"/>
      <c r="AP3806" s="88"/>
      <c r="AQ3806" s="88"/>
      <c r="AR3806" s="88"/>
      <c r="AS3806" s="88"/>
      <c r="AT3806" s="90"/>
      <c r="AU3806" s="92"/>
      <c r="AV3806" s="88"/>
      <c r="AW3806" s="88"/>
      <c r="AX3806" s="38"/>
      <c r="AZ3806" s="141"/>
      <c r="BE3806" s="168"/>
      <c r="BF3806" s="168"/>
      <c r="BG3806" s="168"/>
      <c r="BH3806" s="168"/>
      <c r="BI3806" s="168"/>
      <c r="BJ3806" s="168"/>
      <c r="BK3806" s="168"/>
      <c r="BL3806" s="168"/>
      <c r="BM3806" s="168"/>
      <c r="DK3806" s="168"/>
      <c r="DL3806" s="168"/>
      <c r="DM3806" s="168"/>
      <c r="DN3806" s="168"/>
      <c r="DO3806" s="168"/>
      <c r="DP3806" s="168"/>
      <c r="DQ3806" s="168"/>
      <c r="DR3806" s="168"/>
      <c r="DS3806" s="168"/>
      <c r="DT3806" s="168"/>
      <c r="DU3806" s="168"/>
      <c r="DV3806" s="168"/>
      <c r="DW3806" s="168"/>
      <c r="DX3806" s="168"/>
      <c r="DY3806" s="168"/>
      <c r="DZ3806" s="168"/>
      <c r="EA3806" s="168"/>
      <c r="EB3806" s="168"/>
      <c r="EC3806" s="168"/>
      <c r="ED3806" s="168"/>
      <c r="EE3806" s="168"/>
      <c r="EF3806" s="168"/>
      <c r="EG3806" s="168"/>
      <c r="EH3806" s="168"/>
      <c r="EI3806" s="168"/>
      <c r="EJ3806" s="168"/>
      <c r="EK3806" s="168"/>
      <c r="EL3806" s="168"/>
      <c r="EM3806" s="168"/>
      <c r="EN3806" s="168"/>
      <c r="EO3806" s="168"/>
      <c r="EP3806" s="168"/>
      <c r="EQ3806" s="168"/>
      <c r="ER3806" s="168"/>
      <c r="ES3806" s="168"/>
      <c r="ET3806" s="168"/>
      <c r="EU3806" s="168"/>
      <c r="EV3806" s="168"/>
      <c r="EW3806" s="168"/>
      <c r="EX3806" s="168"/>
      <c r="EY3806" s="168"/>
      <c r="EZ3806" s="168"/>
      <c r="FA3806" s="168"/>
      <c r="FB3806" s="168"/>
      <c r="FC3806" s="168"/>
      <c r="FD3806" s="168"/>
    </row>
    <row r="3807" spans="1:160" s="5" customFormat="1" ht="24.9" customHeight="1" x14ac:dyDescent="0.3">
      <c r="A3807" s="263"/>
      <c r="B3807" s="263"/>
      <c r="C3807" s="265"/>
      <c r="D3807" s="481"/>
      <c r="E3807" s="482"/>
      <c r="F3807" s="482"/>
      <c r="G3807" s="482"/>
      <c r="H3807" s="482"/>
      <c r="I3807" s="482"/>
      <c r="J3807" s="482"/>
      <c r="K3807" s="482"/>
      <c r="L3807" s="482"/>
      <c r="M3807" s="483"/>
      <c r="N3807" s="16"/>
      <c r="O3807" s="529"/>
      <c r="P3807" s="530"/>
      <c r="Q3807" s="8"/>
      <c r="R3807" s="8"/>
      <c r="S3807" s="8"/>
      <c r="T3807" s="9"/>
      <c r="U3807" s="17"/>
      <c r="V3807" s="33"/>
      <c r="W3807" s="57"/>
      <c r="X3807" s="86"/>
      <c r="Y3807" s="33"/>
      <c r="Z3807" s="36"/>
      <c r="AA3807" s="36"/>
      <c r="AC3807" s="82"/>
      <c r="AD3807" s="89"/>
      <c r="AE3807" s="89"/>
      <c r="AF3807" s="90"/>
      <c r="AG3807" s="38"/>
      <c r="AH3807" s="88"/>
      <c r="AI3807" s="88"/>
      <c r="AJ3807" s="88"/>
      <c r="AK3807" s="88"/>
      <c r="AL3807" s="88"/>
      <c r="AM3807" s="88"/>
      <c r="AN3807" s="88"/>
      <c r="AO3807" s="88"/>
      <c r="AP3807" s="88"/>
      <c r="AQ3807" s="88"/>
      <c r="AR3807" s="88"/>
      <c r="AS3807" s="88"/>
      <c r="AT3807" s="90"/>
      <c r="AU3807" s="38"/>
      <c r="AV3807" s="88"/>
      <c r="AW3807" s="88"/>
      <c r="AX3807" s="38"/>
      <c r="AZ3807" s="141"/>
      <c r="BE3807" s="168"/>
      <c r="BF3807" s="168"/>
      <c r="BG3807" s="168"/>
      <c r="BH3807" s="168"/>
      <c r="BI3807" s="168"/>
      <c r="BJ3807" s="168"/>
      <c r="BK3807" s="168"/>
      <c r="BL3807" s="168"/>
      <c r="BM3807" s="168"/>
      <c r="DK3807" s="168"/>
      <c r="DL3807" s="168"/>
      <c r="DM3807" s="168"/>
      <c r="DN3807" s="168"/>
      <c r="DO3807" s="168"/>
      <c r="DP3807" s="168"/>
      <c r="DQ3807" s="168"/>
      <c r="DR3807" s="168"/>
      <c r="DS3807" s="168"/>
      <c r="DT3807" s="168"/>
      <c r="DU3807" s="168"/>
      <c r="DV3807" s="168"/>
      <c r="DW3807" s="168"/>
      <c r="DX3807" s="168"/>
      <c r="DY3807" s="168"/>
      <c r="DZ3807" s="168"/>
      <c r="EA3807" s="168"/>
      <c r="EB3807" s="168"/>
      <c r="EC3807" s="168"/>
      <c r="ED3807" s="168"/>
      <c r="EE3807" s="168"/>
      <c r="EF3807" s="168"/>
      <c r="EG3807" s="168"/>
      <c r="EH3807" s="168"/>
      <c r="EI3807" s="168"/>
      <c r="EJ3807" s="168"/>
      <c r="EK3807" s="168"/>
      <c r="EL3807" s="168"/>
      <c r="EM3807" s="168"/>
      <c r="EN3807" s="168"/>
      <c r="EO3807" s="168"/>
      <c r="EP3807" s="168"/>
      <c r="EQ3807" s="168"/>
      <c r="ER3807" s="168"/>
      <c r="ES3807" s="168"/>
      <c r="ET3807" s="168"/>
      <c r="EU3807" s="168"/>
      <c r="EV3807" s="168"/>
      <c r="EW3807" s="168"/>
      <c r="EX3807" s="168"/>
      <c r="EY3807" s="168"/>
      <c r="EZ3807" s="168"/>
      <c r="FA3807" s="168"/>
      <c r="FB3807" s="168"/>
      <c r="FC3807" s="168"/>
      <c r="FD3807" s="168"/>
    </row>
    <row r="3808" spans="1:160" s="5" customFormat="1" ht="24.9" customHeight="1" x14ac:dyDescent="0.3">
      <c r="A3808" s="263"/>
      <c r="B3808" s="263"/>
      <c r="C3808" s="265"/>
      <c r="D3808" s="481"/>
      <c r="E3808" s="482"/>
      <c r="F3808" s="482"/>
      <c r="G3808" s="482"/>
      <c r="H3808" s="482"/>
      <c r="I3808" s="482"/>
      <c r="J3808" s="482"/>
      <c r="K3808" s="482"/>
      <c r="L3808" s="482"/>
      <c r="M3808" s="483"/>
      <c r="N3808" s="16"/>
      <c r="O3808" s="529"/>
      <c r="P3808" s="530"/>
      <c r="Q3808" s="8"/>
      <c r="R3808" s="8"/>
      <c r="S3808" s="8"/>
      <c r="T3808" s="9"/>
      <c r="U3808" s="17"/>
      <c r="V3808" s="33"/>
      <c r="W3808" s="57"/>
      <c r="X3808" s="86"/>
      <c r="Y3808" s="33"/>
      <c r="Z3808" s="36"/>
      <c r="AA3808" s="36"/>
      <c r="AC3808" s="82"/>
      <c r="AD3808" s="89"/>
      <c r="AE3808" s="89"/>
      <c r="AF3808" s="90"/>
      <c r="AG3808" s="38"/>
      <c r="AH3808" s="88"/>
      <c r="AI3808" s="88"/>
      <c r="AJ3808" s="88"/>
      <c r="AK3808" s="88"/>
      <c r="AL3808" s="88"/>
      <c r="AM3808" s="88"/>
      <c r="AN3808" s="88"/>
      <c r="AO3808" s="88"/>
      <c r="AP3808" s="88"/>
      <c r="AQ3808" s="88"/>
      <c r="AR3808" s="88"/>
      <c r="AS3808" s="88"/>
      <c r="AT3808" s="90"/>
      <c r="AU3808" s="38"/>
      <c r="AV3808" s="88"/>
      <c r="AW3808" s="88"/>
      <c r="AX3808" s="38"/>
      <c r="AZ3808" s="141"/>
      <c r="BE3808" s="168"/>
      <c r="BF3808" s="168"/>
      <c r="BG3808" s="168"/>
      <c r="BH3808" s="168"/>
      <c r="BI3808" s="168"/>
      <c r="BJ3808" s="168"/>
      <c r="BK3808" s="168"/>
      <c r="BL3808" s="168"/>
      <c r="BM3808" s="168"/>
      <c r="DK3808" s="168"/>
      <c r="DL3808" s="168"/>
      <c r="DM3808" s="168"/>
      <c r="DN3808" s="168"/>
      <c r="DO3808" s="168"/>
      <c r="DP3808" s="168"/>
      <c r="DQ3808" s="168"/>
      <c r="DR3808" s="168"/>
      <c r="DS3808" s="168"/>
      <c r="DT3808" s="168"/>
      <c r="DU3808" s="168"/>
      <c r="DV3808" s="168"/>
      <c r="DW3808" s="168"/>
      <c r="DX3808" s="168"/>
      <c r="DY3808" s="168"/>
      <c r="DZ3808" s="168"/>
      <c r="EA3808" s="168"/>
      <c r="EB3808" s="168"/>
      <c r="EC3808" s="168"/>
      <c r="ED3808" s="168"/>
      <c r="EE3808" s="168"/>
      <c r="EF3808" s="168"/>
      <c r="EG3808" s="168"/>
      <c r="EH3808" s="168"/>
      <c r="EI3808" s="168"/>
      <c r="EJ3808" s="168"/>
      <c r="EK3808" s="168"/>
      <c r="EL3808" s="168"/>
      <c r="EM3808" s="168"/>
      <c r="EN3808" s="168"/>
      <c r="EO3808" s="168"/>
      <c r="EP3808" s="168"/>
      <c r="EQ3808" s="168"/>
      <c r="ER3808" s="168"/>
      <c r="ES3808" s="168"/>
      <c r="ET3808" s="168"/>
      <c r="EU3808" s="168"/>
      <c r="EV3808" s="168"/>
      <c r="EW3808" s="168"/>
      <c r="EX3808" s="168"/>
      <c r="EY3808" s="168"/>
      <c r="EZ3808" s="168"/>
      <c r="FA3808" s="168"/>
      <c r="FB3808" s="168"/>
      <c r="FC3808" s="168"/>
      <c r="FD3808" s="168"/>
    </row>
    <row r="3809" spans="1:160" s="5" customFormat="1" ht="24.9" customHeight="1" x14ac:dyDescent="0.3">
      <c r="A3809" s="263"/>
      <c r="B3809" s="263"/>
      <c r="C3809" s="265"/>
      <c r="D3809" s="481"/>
      <c r="E3809" s="482"/>
      <c r="F3809" s="482"/>
      <c r="G3809" s="482"/>
      <c r="H3809" s="482"/>
      <c r="I3809" s="482"/>
      <c r="J3809" s="482"/>
      <c r="K3809" s="482"/>
      <c r="L3809" s="482"/>
      <c r="M3809" s="483"/>
      <c r="N3809" s="16"/>
      <c r="O3809" s="529"/>
      <c r="P3809" s="530"/>
      <c r="Q3809" s="8"/>
      <c r="R3809" s="8"/>
      <c r="S3809" s="8"/>
      <c r="T3809" s="9"/>
      <c r="U3809" s="17"/>
      <c r="V3809" s="33"/>
      <c r="W3809" s="57"/>
      <c r="X3809" s="86"/>
      <c r="Y3809" s="33"/>
      <c r="Z3809" s="36"/>
      <c r="AA3809" s="36"/>
      <c r="AC3809" s="82"/>
      <c r="AD3809" s="89"/>
      <c r="AE3809" s="89"/>
      <c r="AF3809" s="90"/>
      <c r="AG3809" s="38"/>
      <c r="AH3809" s="88"/>
      <c r="AI3809" s="88"/>
      <c r="AJ3809" s="88"/>
      <c r="AK3809" s="88"/>
      <c r="AL3809" s="88"/>
      <c r="AM3809" s="88"/>
      <c r="AN3809" s="88"/>
      <c r="AO3809" s="88"/>
      <c r="AP3809" s="88"/>
      <c r="AQ3809" s="88"/>
      <c r="AR3809" s="88"/>
      <c r="AS3809" s="88"/>
      <c r="AT3809" s="90"/>
      <c r="AU3809" s="38"/>
      <c r="AV3809" s="88"/>
      <c r="AW3809" s="88"/>
      <c r="AX3809" s="38"/>
      <c r="AZ3809" s="141"/>
      <c r="BE3809" s="168"/>
      <c r="BF3809" s="168"/>
      <c r="BG3809" s="168"/>
      <c r="BH3809" s="168"/>
      <c r="BI3809" s="168"/>
      <c r="BJ3809" s="168"/>
      <c r="BK3809" s="168"/>
      <c r="BL3809" s="168"/>
      <c r="BM3809" s="168"/>
      <c r="DK3809" s="168"/>
      <c r="DL3809" s="168"/>
      <c r="DM3809" s="168"/>
      <c r="DN3809" s="168"/>
      <c r="DO3809" s="168"/>
      <c r="DP3809" s="168"/>
      <c r="DQ3809" s="168"/>
      <c r="DR3809" s="168"/>
      <c r="DS3809" s="168"/>
      <c r="DT3809" s="168"/>
      <c r="DU3809" s="168"/>
      <c r="DV3809" s="168"/>
      <c r="DW3809" s="168"/>
      <c r="DX3809" s="168"/>
      <c r="DY3809" s="168"/>
      <c r="DZ3809" s="168"/>
      <c r="EA3809" s="168"/>
      <c r="EB3809" s="168"/>
      <c r="EC3809" s="168"/>
      <c r="ED3809" s="168"/>
      <c r="EE3809" s="168"/>
      <c r="EF3809" s="168"/>
      <c r="EG3809" s="168"/>
      <c r="EH3809" s="168"/>
      <c r="EI3809" s="168"/>
      <c r="EJ3809" s="168"/>
      <c r="EK3809" s="168"/>
      <c r="EL3809" s="168"/>
      <c r="EM3809" s="168"/>
      <c r="EN3809" s="168"/>
      <c r="EO3809" s="168"/>
      <c r="EP3809" s="168"/>
      <c r="EQ3809" s="168"/>
      <c r="ER3809" s="168"/>
      <c r="ES3809" s="168"/>
      <c r="ET3809" s="168"/>
      <c r="EU3809" s="168"/>
      <c r="EV3809" s="168"/>
      <c r="EW3809" s="168"/>
      <c r="EX3809" s="168"/>
      <c r="EY3809" s="168"/>
      <c r="EZ3809" s="168"/>
      <c r="FA3809" s="168"/>
      <c r="FB3809" s="168"/>
      <c r="FC3809" s="168"/>
      <c r="FD3809" s="168"/>
    </row>
    <row r="3810" spans="1:160" s="5" customFormat="1" ht="24.9" customHeight="1" thickBot="1" x14ac:dyDescent="0.35">
      <c r="A3810" s="263"/>
      <c r="B3810" s="263"/>
      <c r="C3810" s="265"/>
      <c r="D3810" s="481"/>
      <c r="E3810" s="482"/>
      <c r="F3810" s="482"/>
      <c r="G3810" s="482"/>
      <c r="H3810" s="482"/>
      <c r="I3810" s="482"/>
      <c r="J3810" s="482"/>
      <c r="K3810" s="482"/>
      <c r="L3810" s="482"/>
      <c r="M3810" s="483"/>
      <c r="N3810" s="414" t="s">
        <v>16</v>
      </c>
      <c r="O3810" s="415"/>
      <c r="P3810" s="415"/>
      <c r="Q3810" s="415"/>
      <c r="R3810" s="415"/>
      <c r="S3810" s="415"/>
      <c r="T3810" s="415"/>
      <c r="U3810" s="18">
        <f>SUM(U3790:U3809)</f>
        <v>0</v>
      </c>
      <c r="V3810" s="33"/>
      <c r="W3810" s="57"/>
      <c r="X3810" s="86"/>
      <c r="Y3810" s="33"/>
      <c r="Z3810" s="36"/>
      <c r="AA3810" s="36"/>
      <c r="AC3810" s="82"/>
      <c r="AD3810" s="89"/>
      <c r="AE3810" s="89"/>
      <c r="AF3810" s="90"/>
      <c r="AG3810" s="38"/>
      <c r="AH3810" s="88"/>
      <c r="AI3810" s="88"/>
      <c r="AJ3810" s="88"/>
      <c r="AK3810" s="88"/>
      <c r="AL3810" s="88"/>
      <c r="AM3810" s="88"/>
      <c r="AN3810" s="88"/>
      <c r="AO3810" s="88"/>
      <c r="AP3810" s="88"/>
      <c r="AQ3810" s="88"/>
      <c r="AR3810" s="88"/>
      <c r="AS3810" s="88"/>
      <c r="AT3810" s="90"/>
      <c r="AU3810" s="38"/>
      <c r="AV3810" s="88"/>
      <c r="AW3810" s="88"/>
      <c r="AX3810" s="38"/>
      <c r="AZ3810" s="141"/>
      <c r="BE3810" s="168"/>
      <c r="BF3810" s="168"/>
      <c r="BG3810" s="168"/>
      <c r="BH3810" s="168"/>
      <c r="BI3810" s="168"/>
      <c r="BJ3810" s="168"/>
      <c r="BK3810" s="168"/>
      <c r="BL3810" s="168"/>
      <c r="BM3810" s="168"/>
      <c r="DK3810" s="168"/>
      <c r="DL3810" s="168"/>
      <c r="DM3810" s="168"/>
      <c r="DN3810" s="168"/>
      <c r="DO3810" s="168"/>
      <c r="DP3810" s="168"/>
      <c r="DQ3810" s="168"/>
      <c r="DR3810" s="168"/>
      <c r="DS3810" s="168"/>
      <c r="DT3810" s="168"/>
      <c r="DU3810" s="168"/>
      <c r="DV3810" s="168"/>
      <c r="DW3810" s="168"/>
      <c r="DX3810" s="168"/>
      <c r="DY3810" s="168"/>
      <c r="DZ3810" s="168"/>
      <c r="EA3810" s="168"/>
      <c r="EB3810" s="168"/>
      <c r="EC3810" s="168"/>
      <c r="ED3810" s="168"/>
      <c r="EE3810" s="168"/>
      <c r="EF3810" s="168"/>
      <c r="EG3810" s="168"/>
      <c r="EH3810" s="168"/>
      <c r="EI3810" s="168"/>
      <c r="EJ3810" s="168"/>
      <c r="EK3810" s="168"/>
      <c r="EL3810" s="168"/>
      <c r="EM3810" s="168"/>
      <c r="EN3810" s="168"/>
      <c r="EO3810" s="168"/>
      <c r="EP3810" s="168"/>
      <c r="EQ3810" s="168"/>
      <c r="ER3810" s="168"/>
      <c r="ES3810" s="168"/>
      <c r="ET3810" s="168"/>
      <c r="EU3810" s="168"/>
      <c r="EV3810" s="168"/>
      <c r="EW3810" s="168"/>
      <c r="EX3810" s="168"/>
      <c r="EY3810" s="168"/>
      <c r="EZ3810" s="168"/>
      <c r="FA3810" s="168"/>
      <c r="FB3810" s="168"/>
      <c r="FC3810" s="168"/>
      <c r="FD3810" s="168"/>
    </row>
    <row r="3811" spans="1:160" s="5" customFormat="1" ht="14.4" customHeight="1" x14ac:dyDescent="0.3">
      <c r="A3811" s="263"/>
      <c r="B3811" s="263"/>
      <c r="C3811" s="265"/>
      <c r="D3811" s="481"/>
      <c r="E3811" s="482"/>
      <c r="F3811" s="482"/>
      <c r="G3811" s="482"/>
      <c r="H3811" s="482"/>
      <c r="I3811" s="482"/>
      <c r="J3811" s="482"/>
      <c r="K3811" s="482"/>
      <c r="L3811" s="482"/>
      <c r="M3811" s="483"/>
      <c r="N3811" s="416" t="s">
        <v>17</v>
      </c>
      <c r="O3811" s="417"/>
      <c r="P3811" s="417"/>
      <c r="Q3811" s="417"/>
      <c r="R3811" s="417"/>
      <c r="S3811" s="417"/>
      <c r="T3811" s="417"/>
      <c r="U3811" s="418"/>
      <c r="V3811" s="87"/>
      <c r="W3811" s="57"/>
      <c r="X3811" s="86"/>
      <c r="Y3811" s="33"/>
      <c r="Z3811" s="36"/>
      <c r="AA3811" s="36"/>
      <c r="AC3811" s="82"/>
      <c r="AD3811" s="38"/>
      <c r="AE3811" s="82"/>
      <c r="AF3811" s="82"/>
      <c r="AG3811" s="38"/>
      <c r="AH3811" s="88"/>
      <c r="AI3811" s="88"/>
      <c r="AJ3811" s="88"/>
      <c r="AK3811" s="88"/>
      <c r="AL3811" s="88"/>
      <c r="AM3811" s="88"/>
      <c r="AN3811" s="88"/>
      <c r="AO3811" s="88"/>
      <c r="AP3811" s="88"/>
      <c r="AQ3811" s="88"/>
      <c r="AR3811" s="88"/>
      <c r="AS3811" s="88"/>
      <c r="AT3811" s="88"/>
      <c r="AU3811" s="89"/>
      <c r="AV3811" s="38"/>
      <c r="AW3811" s="38"/>
      <c r="AX3811" s="38"/>
      <c r="AZ3811" s="141"/>
      <c r="BE3811" s="168"/>
      <c r="BF3811" s="168"/>
      <c r="BG3811" s="168"/>
      <c r="BH3811" s="168"/>
      <c r="BI3811" s="168"/>
      <c r="BJ3811" s="168"/>
      <c r="BK3811" s="168"/>
      <c r="BL3811" s="168"/>
      <c r="BM3811" s="168"/>
      <c r="DK3811" s="168"/>
      <c r="DL3811" s="168"/>
      <c r="DM3811" s="168"/>
      <c r="DN3811" s="168"/>
      <c r="DO3811" s="168"/>
      <c r="DP3811" s="168"/>
      <c r="DQ3811" s="168"/>
      <c r="DR3811" s="168"/>
      <c r="DS3811" s="168"/>
      <c r="DT3811" s="168"/>
      <c r="DU3811" s="168"/>
      <c r="DV3811" s="168"/>
      <c r="DW3811" s="168"/>
      <c r="DX3811" s="168"/>
      <c r="DY3811" s="168"/>
      <c r="DZ3811" s="168"/>
      <c r="EA3811" s="168"/>
      <c r="EB3811" s="168"/>
      <c r="EC3811" s="168"/>
      <c r="ED3811" s="168"/>
      <c r="EE3811" s="168"/>
      <c r="EF3811" s="168"/>
      <c r="EG3811" s="168"/>
      <c r="EH3811" s="168"/>
      <c r="EI3811" s="168"/>
      <c r="EJ3811" s="168"/>
      <c r="EK3811" s="168"/>
      <c r="EL3811" s="168"/>
      <c r="EM3811" s="168"/>
      <c r="EN3811" s="168"/>
      <c r="EO3811" s="168"/>
      <c r="EP3811" s="168"/>
      <c r="EQ3811" s="168"/>
      <c r="ER3811" s="168"/>
      <c r="ES3811" s="168"/>
      <c r="ET3811" s="168"/>
      <c r="EU3811" s="168"/>
      <c r="EV3811" s="168"/>
      <c r="EW3811" s="168"/>
      <c r="EX3811" s="168"/>
      <c r="EY3811" s="168"/>
      <c r="EZ3811" s="168"/>
      <c r="FA3811" s="168"/>
      <c r="FB3811" s="168"/>
      <c r="FC3811" s="168"/>
      <c r="FD3811" s="168"/>
    </row>
    <row r="3812" spans="1:160" s="5" customFormat="1" x14ac:dyDescent="0.3">
      <c r="A3812" s="263"/>
      <c r="B3812" s="263"/>
      <c r="C3812" s="265"/>
      <c r="D3812" s="481"/>
      <c r="E3812" s="482"/>
      <c r="F3812" s="482"/>
      <c r="G3812" s="482"/>
      <c r="H3812" s="482"/>
      <c r="I3812" s="482"/>
      <c r="J3812" s="482"/>
      <c r="K3812" s="482"/>
      <c r="L3812" s="482"/>
      <c r="M3812" s="483"/>
      <c r="N3812" s="419"/>
      <c r="O3812" s="420"/>
      <c r="P3812" s="420"/>
      <c r="Q3812" s="420"/>
      <c r="R3812" s="420"/>
      <c r="S3812" s="420"/>
      <c r="T3812" s="420"/>
      <c r="U3812" s="421"/>
      <c r="V3812" s="33"/>
      <c r="W3812" s="57"/>
      <c r="X3812" s="86"/>
      <c r="Y3812" s="33"/>
      <c r="Z3812" s="36"/>
      <c r="AA3812" s="36"/>
      <c r="AC3812" s="82"/>
      <c r="AD3812" s="38"/>
      <c r="AE3812" s="82"/>
      <c r="AG3812" s="33"/>
      <c r="AH3812" s="43"/>
      <c r="AI3812" s="43"/>
      <c r="AJ3812" s="43"/>
      <c r="AK3812" s="43"/>
      <c r="AL3812" s="43"/>
      <c r="AM3812" s="43"/>
      <c r="AN3812" s="43"/>
      <c r="AO3812" s="43"/>
      <c r="AP3812" s="43"/>
      <c r="AQ3812" s="43"/>
      <c r="AR3812" s="43"/>
      <c r="AS3812" s="43"/>
      <c r="AT3812" s="43"/>
      <c r="AU3812" s="44"/>
      <c r="AV3812" s="33"/>
      <c r="AW3812" s="33"/>
      <c r="AX3812" s="33"/>
      <c r="AZ3812" s="141"/>
      <c r="BE3812" s="168"/>
      <c r="BF3812" s="168"/>
      <c r="BG3812" s="168"/>
      <c r="BH3812" s="168"/>
      <c r="BI3812" s="168"/>
      <c r="BJ3812" s="168"/>
      <c r="BK3812" s="168"/>
      <c r="BL3812" s="168"/>
      <c r="BM3812" s="168"/>
      <c r="DK3812" s="168"/>
      <c r="DL3812" s="168"/>
      <c r="DM3812" s="168"/>
      <c r="DN3812" s="168"/>
      <c r="DO3812" s="168"/>
      <c r="DP3812" s="168"/>
      <c r="DQ3812" s="168"/>
      <c r="DR3812" s="168"/>
      <c r="DS3812" s="168"/>
      <c r="DT3812" s="168"/>
      <c r="DU3812" s="168"/>
      <c r="DV3812" s="168"/>
      <c r="DW3812" s="168"/>
      <c r="DX3812" s="168"/>
      <c r="DY3812" s="168"/>
      <c r="DZ3812" s="168"/>
      <c r="EA3812" s="168"/>
      <c r="EB3812" s="168"/>
      <c r="EC3812" s="168"/>
      <c r="ED3812" s="168"/>
      <c r="EE3812" s="168"/>
      <c r="EF3812" s="168"/>
      <c r="EG3812" s="168"/>
      <c r="EH3812" s="168"/>
      <c r="EI3812" s="168"/>
      <c r="EJ3812" s="168"/>
      <c r="EK3812" s="168"/>
      <c r="EL3812" s="168"/>
      <c r="EM3812" s="168"/>
      <c r="EN3812" s="168"/>
      <c r="EO3812" s="168"/>
      <c r="EP3812" s="168"/>
      <c r="EQ3812" s="168"/>
      <c r="ER3812" s="168"/>
      <c r="ES3812" s="168"/>
      <c r="ET3812" s="168"/>
      <c r="EU3812" s="168"/>
      <c r="EV3812" s="168"/>
      <c r="EW3812" s="168"/>
      <c r="EX3812" s="168"/>
      <c r="EY3812" s="168"/>
      <c r="EZ3812" s="168"/>
      <c r="FA3812" s="168"/>
      <c r="FB3812" s="168"/>
      <c r="FC3812" s="168"/>
      <c r="FD3812" s="168"/>
    </row>
    <row r="3813" spans="1:160" s="5" customFormat="1" x14ac:dyDescent="0.3">
      <c r="A3813" s="263"/>
      <c r="B3813" s="263"/>
      <c r="C3813" s="265"/>
      <c r="D3813" s="481"/>
      <c r="E3813" s="482"/>
      <c r="F3813" s="482"/>
      <c r="G3813" s="482"/>
      <c r="H3813" s="482"/>
      <c r="I3813" s="482"/>
      <c r="J3813" s="482"/>
      <c r="K3813" s="482"/>
      <c r="L3813" s="482"/>
      <c r="M3813" s="483"/>
      <c r="N3813" s="419"/>
      <c r="O3813" s="420"/>
      <c r="P3813" s="420"/>
      <c r="Q3813" s="420"/>
      <c r="R3813" s="420"/>
      <c r="S3813" s="420"/>
      <c r="T3813" s="420"/>
      <c r="U3813" s="421"/>
      <c r="V3813" s="33"/>
      <c r="W3813" s="57"/>
      <c r="X3813" s="86"/>
      <c r="Y3813" s="33"/>
      <c r="Z3813" s="36"/>
      <c r="AA3813" s="36"/>
      <c r="AD3813" s="33"/>
      <c r="AG3813" s="33"/>
      <c r="AH3813" s="43"/>
      <c r="AI3813" s="43"/>
      <c r="AJ3813" s="43"/>
      <c r="AK3813" s="43"/>
      <c r="AL3813" s="43"/>
      <c r="AM3813" s="43"/>
      <c r="AN3813" s="43"/>
      <c r="AO3813" s="43"/>
      <c r="AP3813" s="43"/>
      <c r="AQ3813" s="43"/>
      <c r="AR3813" s="43"/>
      <c r="AS3813" s="43"/>
      <c r="AT3813" s="43"/>
      <c r="AU3813" s="44"/>
      <c r="AV3813" s="33"/>
      <c r="AW3813" s="33"/>
      <c r="AX3813" s="33"/>
      <c r="AZ3813" s="141"/>
      <c r="BE3813" s="168"/>
      <c r="BF3813" s="168"/>
      <c r="BG3813" s="168"/>
      <c r="BH3813" s="168"/>
      <c r="BI3813" s="168"/>
      <c r="BJ3813" s="168"/>
      <c r="BK3813" s="168"/>
      <c r="BL3813" s="168"/>
      <c r="BM3813" s="168"/>
      <c r="DK3813" s="168"/>
      <c r="DL3813" s="168"/>
      <c r="DM3813" s="168"/>
      <c r="DN3813" s="168"/>
      <c r="DO3813" s="168"/>
      <c r="DP3813" s="168"/>
      <c r="DQ3813" s="168"/>
      <c r="DR3813" s="168"/>
      <c r="DS3813" s="168"/>
      <c r="DT3813" s="168"/>
      <c r="DU3813" s="168"/>
      <c r="DV3813" s="168"/>
      <c r="DW3813" s="168"/>
      <c r="DX3813" s="168"/>
      <c r="DY3813" s="168"/>
      <c r="DZ3813" s="168"/>
      <c r="EA3813" s="168"/>
      <c r="EB3813" s="168"/>
      <c r="EC3813" s="168"/>
      <c r="ED3813" s="168"/>
      <c r="EE3813" s="168"/>
      <c r="EF3813" s="168"/>
      <c r="EG3813" s="168"/>
      <c r="EH3813" s="168"/>
      <c r="EI3813" s="168"/>
      <c r="EJ3813" s="168"/>
      <c r="EK3813" s="168"/>
      <c r="EL3813" s="168"/>
      <c r="EM3813" s="168"/>
      <c r="EN3813" s="168"/>
      <c r="EO3813" s="168"/>
      <c r="EP3813" s="168"/>
      <c r="EQ3813" s="168"/>
      <c r="ER3813" s="168"/>
      <c r="ES3813" s="168"/>
      <c r="ET3813" s="168"/>
      <c r="EU3813" s="168"/>
      <c r="EV3813" s="168"/>
      <c r="EW3813" s="168"/>
      <c r="EX3813" s="168"/>
      <c r="EY3813" s="168"/>
      <c r="EZ3813" s="168"/>
      <c r="FA3813" s="168"/>
      <c r="FB3813" s="168"/>
      <c r="FC3813" s="168"/>
      <c r="FD3813" s="168"/>
    </row>
    <row r="3814" spans="1:160" s="5" customFormat="1" ht="14.4" thickBot="1" x14ac:dyDescent="0.35">
      <c r="A3814" s="263"/>
      <c r="B3814" s="263"/>
      <c r="C3814" s="265"/>
      <c r="D3814" s="425"/>
      <c r="E3814" s="426"/>
      <c r="F3814" s="426"/>
      <c r="G3814" s="426"/>
      <c r="H3814" s="426"/>
      <c r="I3814" s="426"/>
      <c r="J3814" s="426"/>
      <c r="K3814" s="426"/>
      <c r="L3814" s="426"/>
      <c r="M3814" s="427"/>
      <c r="N3814" s="422"/>
      <c r="O3814" s="423"/>
      <c r="P3814" s="423"/>
      <c r="Q3814" s="423"/>
      <c r="R3814" s="423"/>
      <c r="S3814" s="423"/>
      <c r="T3814" s="423"/>
      <c r="U3814" s="424"/>
      <c r="V3814" s="33"/>
      <c r="W3814" s="57"/>
      <c r="X3814" s="86"/>
      <c r="Y3814" s="33"/>
      <c r="Z3814" s="36"/>
      <c r="AA3814" s="36"/>
      <c r="AD3814" s="33"/>
      <c r="AG3814" s="33"/>
      <c r="AH3814" s="43"/>
      <c r="AI3814" s="43"/>
      <c r="AJ3814" s="43"/>
      <c r="AK3814" s="43"/>
      <c r="AL3814" s="43"/>
      <c r="AM3814" s="43"/>
      <c r="AN3814" s="43"/>
      <c r="AO3814" s="43"/>
      <c r="AP3814" s="43"/>
      <c r="AQ3814" s="43"/>
      <c r="AR3814" s="43"/>
      <c r="AS3814" s="43"/>
      <c r="AT3814" s="43"/>
      <c r="AU3814" s="44"/>
      <c r="AV3814" s="33"/>
      <c r="AW3814" s="33"/>
      <c r="AX3814" s="33"/>
      <c r="AZ3814" s="141"/>
      <c r="BE3814" s="168"/>
      <c r="BF3814" s="168"/>
      <c r="BG3814" s="168"/>
      <c r="BH3814" s="168"/>
      <c r="BI3814" s="168"/>
      <c r="BJ3814" s="168"/>
      <c r="BK3814" s="168"/>
      <c r="BL3814" s="168"/>
      <c r="BM3814" s="168"/>
      <c r="DK3814" s="168"/>
      <c r="DL3814" s="168"/>
      <c r="DM3814" s="168"/>
      <c r="DN3814" s="168"/>
      <c r="DO3814" s="168"/>
      <c r="DP3814" s="168"/>
      <c r="DQ3814" s="168"/>
      <c r="DR3814" s="168"/>
      <c r="DS3814" s="168"/>
      <c r="DT3814" s="168"/>
      <c r="DU3814" s="168"/>
      <c r="DV3814" s="168"/>
      <c r="DW3814" s="168"/>
      <c r="DX3814" s="168"/>
      <c r="DY3814" s="168"/>
      <c r="DZ3814" s="168"/>
      <c r="EA3814" s="168"/>
      <c r="EB3814" s="168"/>
      <c r="EC3814" s="168"/>
      <c r="ED3814" s="168"/>
      <c r="EE3814" s="168"/>
      <c r="EF3814" s="168"/>
      <c r="EG3814" s="168"/>
      <c r="EH3814" s="168"/>
      <c r="EI3814" s="168"/>
      <c r="EJ3814" s="168"/>
      <c r="EK3814" s="168"/>
      <c r="EL3814" s="168"/>
      <c r="EM3814" s="168"/>
      <c r="EN3814" s="168"/>
      <c r="EO3814" s="168"/>
      <c r="EP3814" s="168"/>
      <c r="EQ3814" s="168"/>
      <c r="ER3814" s="168"/>
      <c r="ES3814" s="168"/>
      <c r="ET3814" s="168"/>
      <c r="EU3814" s="168"/>
      <c r="EV3814" s="168"/>
      <c r="EW3814" s="168"/>
      <c r="EX3814" s="168"/>
      <c r="EY3814" s="168"/>
      <c r="EZ3814" s="168"/>
      <c r="FA3814" s="168"/>
      <c r="FB3814" s="168"/>
      <c r="FC3814" s="168"/>
      <c r="FD3814" s="168"/>
    </row>
    <row r="3815" spans="1:160" s="5" customFormat="1" ht="5.25" customHeight="1" thickBot="1" x14ac:dyDescent="0.35">
      <c r="A3815" s="263"/>
      <c r="B3815" s="263"/>
      <c r="C3815" s="265"/>
      <c r="D3815" s="428"/>
      <c r="E3815" s="428"/>
      <c r="F3815" s="428"/>
      <c r="G3815" s="428"/>
      <c r="H3815" s="428"/>
      <c r="I3815" s="428"/>
      <c r="J3815" s="428"/>
      <c r="K3815" s="428"/>
      <c r="L3815" s="428"/>
      <c r="M3815" s="428"/>
      <c r="N3815" s="428"/>
      <c r="O3815" s="428"/>
      <c r="P3815" s="428"/>
      <c r="Q3815" s="428"/>
      <c r="R3815" s="428"/>
      <c r="S3815" s="428"/>
      <c r="T3815" s="428"/>
      <c r="U3815" s="428"/>
      <c r="V3815" s="33"/>
      <c r="W3815" s="57"/>
      <c r="X3815" s="86"/>
      <c r="Y3815" s="33"/>
      <c r="Z3815" s="36"/>
      <c r="AA3815" s="36"/>
      <c r="AD3815" s="33"/>
      <c r="AG3815" s="33"/>
      <c r="AH3815" s="43"/>
      <c r="AI3815" s="43"/>
      <c r="AJ3815" s="43"/>
      <c r="AK3815" s="43"/>
      <c r="AL3815" s="43"/>
      <c r="AM3815" s="43"/>
      <c r="AN3815" s="43"/>
      <c r="AO3815" s="43"/>
      <c r="AP3815" s="43"/>
      <c r="AQ3815" s="43"/>
      <c r="AR3815" s="43"/>
      <c r="AS3815" s="43"/>
      <c r="AT3815" s="43"/>
      <c r="AU3815" s="44"/>
      <c r="AV3815" s="33"/>
      <c r="AW3815" s="33"/>
      <c r="AX3815" s="33"/>
      <c r="AZ3815" s="141"/>
      <c r="BE3815" s="168"/>
      <c r="BF3815" s="168"/>
      <c r="BG3815" s="168"/>
      <c r="BH3815" s="168"/>
      <c r="BI3815" s="168"/>
      <c r="BJ3815" s="168"/>
      <c r="BK3815" s="168"/>
      <c r="BL3815" s="168"/>
      <c r="BM3815" s="168"/>
      <c r="DK3815" s="168"/>
      <c r="DL3815" s="168"/>
      <c r="DM3815" s="168"/>
      <c r="DN3815" s="168"/>
      <c r="DO3815" s="168"/>
      <c r="DP3815" s="168"/>
      <c r="DQ3815" s="168"/>
      <c r="DR3815" s="168"/>
      <c r="DS3815" s="168"/>
      <c r="DT3815" s="168"/>
      <c r="DU3815" s="168"/>
      <c r="DV3815" s="168"/>
      <c r="DW3815" s="168"/>
      <c r="DX3815" s="168"/>
      <c r="DY3815" s="168"/>
      <c r="DZ3815" s="168"/>
      <c r="EA3815" s="168"/>
      <c r="EB3815" s="168"/>
      <c r="EC3815" s="168"/>
      <c r="ED3815" s="168"/>
      <c r="EE3815" s="168"/>
      <c r="EF3815" s="168"/>
      <c r="EG3815" s="168"/>
      <c r="EH3815" s="168"/>
      <c r="EI3815" s="168"/>
      <c r="EJ3815" s="168"/>
      <c r="EK3815" s="168"/>
      <c r="EL3815" s="168"/>
      <c r="EM3815" s="168"/>
      <c r="EN3815" s="168"/>
      <c r="EO3815" s="168"/>
      <c r="EP3815" s="168"/>
      <c r="EQ3815" s="168"/>
      <c r="ER3815" s="168"/>
      <c r="ES3815" s="168"/>
      <c r="ET3815" s="168"/>
      <c r="EU3815" s="168"/>
      <c r="EV3815" s="168"/>
      <c r="EW3815" s="168"/>
      <c r="EX3815" s="168"/>
      <c r="EY3815" s="168"/>
      <c r="EZ3815" s="168"/>
      <c r="FA3815" s="168"/>
      <c r="FB3815" s="168"/>
      <c r="FC3815" s="168"/>
      <c r="FD3815" s="168"/>
    </row>
    <row r="3816" spans="1:160" s="5" customFormat="1" ht="20.25" customHeight="1" x14ac:dyDescent="0.3">
      <c r="A3816" s="263"/>
      <c r="B3816" s="263"/>
      <c r="C3816" s="265"/>
      <c r="D3816" s="429" t="s">
        <v>18</v>
      </c>
      <c r="E3816" s="430"/>
      <c r="F3816" s="430"/>
      <c r="G3816" s="430"/>
      <c r="H3816" s="430"/>
      <c r="I3816" s="430"/>
      <c r="J3816" s="430"/>
      <c r="K3816" s="430"/>
      <c r="L3816" s="430"/>
      <c r="M3816" s="431"/>
      <c r="N3816" s="429" t="s">
        <v>19</v>
      </c>
      <c r="O3816" s="430"/>
      <c r="P3816" s="430"/>
      <c r="Q3816" s="430"/>
      <c r="R3816" s="430"/>
      <c r="S3816" s="430"/>
      <c r="T3816" s="430"/>
      <c r="U3816" s="431"/>
      <c r="V3816" s="33"/>
      <c r="W3816" s="57"/>
      <c r="X3816" s="86"/>
      <c r="Y3816" s="33"/>
      <c r="Z3816" s="36"/>
      <c r="AA3816" s="36"/>
      <c r="AD3816" s="33"/>
      <c r="AG3816" s="33"/>
      <c r="AH3816" s="43"/>
      <c r="AI3816" s="43"/>
      <c r="AJ3816" s="43"/>
      <c r="AK3816" s="43"/>
      <c r="AL3816" s="43"/>
      <c r="AM3816" s="43"/>
      <c r="AN3816" s="43"/>
      <c r="AO3816" s="43"/>
      <c r="AP3816" s="43"/>
      <c r="AQ3816" s="43"/>
      <c r="AR3816" s="43"/>
      <c r="AS3816" s="43"/>
      <c r="AT3816" s="43"/>
      <c r="AU3816" s="44"/>
      <c r="AV3816" s="33"/>
      <c r="AW3816" s="33"/>
      <c r="AX3816" s="33"/>
      <c r="AZ3816" s="141"/>
      <c r="BE3816" s="168"/>
      <c r="BF3816" s="168"/>
      <c r="BG3816" s="168"/>
      <c r="BH3816" s="168"/>
      <c r="BI3816" s="168"/>
      <c r="BJ3816" s="168"/>
      <c r="BK3816" s="168"/>
      <c r="BL3816" s="168"/>
      <c r="BM3816" s="168"/>
      <c r="DK3816" s="168"/>
      <c r="DL3816" s="168"/>
      <c r="DM3816" s="168"/>
      <c r="DN3816" s="168"/>
      <c r="DO3816" s="168"/>
      <c r="DP3816" s="168"/>
      <c r="DQ3816" s="168"/>
      <c r="DR3816" s="168"/>
      <c r="DS3816" s="168"/>
      <c r="DT3816" s="168"/>
      <c r="DU3816" s="168"/>
      <c r="DV3816" s="168"/>
      <c r="DW3816" s="168"/>
      <c r="DX3816" s="168"/>
      <c r="DY3816" s="168"/>
      <c r="DZ3816" s="168"/>
      <c r="EA3816" s="168"/>
      <c r="EB3816" s="168"/>
      <c r="EC3816" s="168"/>
      <c r="ED3816" s="168"/>
      <c r="EE3816" s="168"/>
      <c r="EF3816" s="168"/>
      <c r="EG3816" s="168"/>
      <c r="EH3816" s="168"/>
      <c r="EI3816" s="168"/>
      <c r="EJ3816" s="168"/>
      <c r="EK3816" s="168"/>
      <c r="EL3816" s="168"/>
      <c r="EM3816" s="168"/>
      <c r="EN3816" s="168"/>
      <c r="EO3816" s="168"/>
      <c r="EP3816" s="168"/>
      <c r="EQ3816" s="168"/>
      <c r="ER3816" s="168"/>
      <c r="ES3816" s="168"/>
      <c r="ET3816" s="168"/>
      <c r="EU3816" s="168"/>
      <c r="EV3816" s="168"/>
      <c r="EW3816" s="168"/>
      <c r="EX3816" s="168"/>
      <c r="EY3816" s="168"/>
      <c r="EZ3816" s="168"/>
      <c r="FA3816" s="168"/>
      <c r="FB3816" s="168"/>
      <c r="FC3816" s="168"/>
      <c r="FD3816" s="168"/>
    </row>
    <row r="3817" spans="1:160" s="5" customFormat="1" x14ac:dyDescent="0.3">
      <c r="A3817" s="263"/>
      <c r="B3817" s="263"/>
      <c r="C3817" s="265"/>
      <c r="D3817" s="432" t="s">
        <v>20</v>
      </c>
      <c r="E3817" s="433"/>
      <c r="F3817" s="433"/>
      <c r="G3817" s="433"/>
      <c r="H3817" s="433"/>
      <c r="I3817" s="433"/>
      <c r="J3817" s="433"/>
      <c r="K3817" s="433"/>
      <c r="L3817" s="433"/>
      <c r="M3817" s="434"/>
      <c r="N3817" s="435" t="s">
        <v>21</v>
      </c>
      <c r="O3817" s="436"/>
      <c r="P3817" s="436"/>
      <c r="Q3817" s="436"/>
      <c r="R3817" s="436"/>
      <c r="S3817" s="436"/>
      <c r="T3817" s="436"/>
      <c r="U3817" s="437"/>
      <c r="V3817" s="33"/>
      <c r="W3817" s="57"/>
      <c r="X3817" s="86"/>
      <c r="Y3817" s="33"/>
      <c r="Z3817" s="36"/>
      <c r="AA3817" s="36"/>
      <c r="AD3817" s="33"/>
      <c r="AG3817" s="33"/>
      <c r="AH3817" s="43"/>
      <c r="AI3817" s="43"/>
      <c r="AJ3817" s="43"/>
      <c r="AK3817" s="43"/>
      <c r="AL3817" s="43"/>
      <c r="AM3817" s="43"/>
      <c r="AN3817" s="43"/>
      <c r="AO3817" s="43"/>
      <c r="AP3817" s="43"/>
      <c r="AQ3817" s="43"/>
      <c r="AR3817" s="43"/>
      <c r="AS3817" s="43"/>
      <c r="AT3817" s="43"/>
      <c r="AU3817" s="44"/>
      <c r="AV3817" s="33"/>
      <c r="AW3817" s="33"/>
      <c r="AX3817" s="33"/>
      <c r="AZ3817" s="141"/>
      <c r="BE3817" s="168"/>
      <c r="BF3817" s="168"/>
      <c r="BG3817" s="168"/>
      <c r="BH3817" s="168"/>
      <c r="BI3817" s="168"/>
      <c r="BJ3817" s="168"/>
      <c r="BK3817" s="168"/>
      <c r="BL3817" s="168"/>
      <c r="BM3817" s="168"/>
      <c r="DK3817" s="168"/>
      <c r="DL3817" s="168"/>
      <c r="DM3817" s="168"/>
      <c r="DN3817" s="168"/>
      <c r="DO3817" s="168"/>
      <c r="DP3817" s="168"/>
      <c r="DQ3817" s="168"/>
      <c r="DR3817" s="168"/>
      <c r="DS3817" s="168"/>
      <c r="DT3817" s="168"/>
      <c r="DU3817" s="168"/>
      <c r="DV3817" s="168"/>
      <c r="DW3817" s="168"/>
      <c r="DX3817" s="168"/>
      <c r="DY3817" s="168"/>
      <c r="DZ3817" s="168"/>
      <c r="EA3817" s="168"/>
      <c r="EB3817" s="168"/>
      <c r="EC3817" s="168"/>
      <c r="ED3817" s="168"/>
      <c r="EE3817" s="168"/>
      <c r="EF3817" s="168"/>
      <c r="EG3817" s="168"/>
      <c r="EH3817" s="168"/>
      <c r="EI3817" s="168"/>
      <c r="EJ3817" s="168"/>
      <c r="EK3817" s="168"/>
      <c r="EL3817" s="168"/>
      <c r="EM3817" s="168"/>
      <c r="EN3817" s="168"/>
      <c r="EO3817" s="168"/>
      <c r="EP3817" s="168"/>
      <c r="EQ3817" s="168"/>
      <c r="ER3817" s="168"/>
      <c r="ES3817" s="168"/>
      <c r="ET3817" s="168"/>
      <c r="EU3817" s="168"/>
      <c r="EV3817" s="168"/>
      <c r="EW3817" s="168"/>
      <c r="EX3817" s="168"/>
      <c r="EY3817" s="168"/>
      <c r="EZ3817" s="168"/>
      <c r="FA3817" s="168"/>
      <c r="FB3817" s="168"/>
      <c r="FC3817" s="168"/>
      <c r="FD3817" s="168"/>
    </row>
    <row r="3818" spans="1:160" s="5" customFormat="1" ht="15.75" customHeight="1" x14ac:dyDescent="0.3">
      <c r="A3818" s="263"/>
      <c r="B3818" s="263"/>
      <c r="C3818" s="265"/>
      <c r="D3818" s="438" t="s">
        <v>22</v>
      </c>
      <c r="E3818" s="439"/>
      <c r="F3818" s="439"/>
      <c r="G3818" s="439"/>
      <c r="H3818" s="439"/>
      <c r="I3818" s="439"/>
      <c r="J3818" s="439"/>
      <c r="K3818" s="439"/>
      <c r="L3818" s="439"/>
      <c r="M3818" s="440"/>
      <c r="N3818" s="438" t="s">
        <v>22</v>
      </c>
      <c r="O3818" s="444"/>
      <c r="P3818" s="444"/>
      <c r="Q3818" s="444"/>
      <c r="R3818" s="444"/>
      <c r="S3818" s="444"/>
      <c r="T3818" s="444"/>
      <c r="U3818" s="440"/>
      <c r="V3818" s="33"/>
      <c r="W3818" s="57"/>
      <c r="X3818" s="86"/>
      <c r="Y3818" s="33"/>
      <c r="Z3818" s="36"/>
      <c r="AA3818" s="36"/>
      <c r="AD3818" s="33"/>
      <c r="AG3818" s="33"/>
      <c r="AH3818" s="43"/>
      <c r="AI3818" s="43"/>
      <c r="AJ3818" s="43"/>
      <c r="AK3818" s="43"/>
      <c r="AL3818" s="43"/>
      <c r="AM3818" s="43"/>
      <c r="AN3818" s="43"/>
      <c r="AO3818" s="43"/>
      <c r="AP3818" s="43"/>
      <c r="AQ3818" s="43"/>
      <c r="AR3818" s="43"/>
      <c r="AS3818" s="43"/>
      <c r="AT3818" s="43"/>
      <c r="AU3818" s="44"/>
      <c r="AV3818" s="33"/>
      <c r="AW3818" s="33"/>
      <c r="AX3818" s="33"/>
      <c r="AZ3818" s="141"/>
      <c r="BE3818" s="168"/>
      <c r="BF3818" s="168"/>
      <c r="BG3818" s="168"/>
      <c r="BH3818" s="168"/>
      <c r="BI3818" s="168"/>
      <c r="BJ3818" s="168"/>
      <c r="BK3818" s="168"/>
      <c r="BL3818" s="168"/>
      <c r="BM3818" s="168"/>
      <c r="DK3818" s="168"/>
      <c r="DL3818" s="168"/>
      <c r="DM3818" s="168"/>
      <c r="DN3818" s="168"/>
      <c r="DO3818" s="168"/>
      <c r="DP3818" s="168"/>
      <c r="DQ3818" s="168"/>
      <c r="DR3818" s="168"/>
      <c r="DS3818" s="168"/>
      <c r="DT3818" s="168"/>
      <c r="DU3818" s="168"/>
      <c r="DV3818" s="168"/>
      <c r="DW3818" s="168"/>
      <c r="DX3818" s="168"/>
      <c r="DY3818" s="168"/>
      <c r="DZ3818" s="168"/>
      <c r="EA3818" s="168"/>
      <c r="EB3818" s="168"/>
      <c r="EC3818" s="168"/>
      <c r="ED3818" s="168"/>
      <c r="EE3818" s="168"/>
      <c r="EF3818" s="168"/>
      <c r="EG3818" s="168"/>
      <c r="EH3818" s="168"/>
      <c r="EI3818" s="168"/>
      <c r="EJ3818" s="168"/>
      <c r="EK3818" s="168"/>
      <c r="EL3818" s="168"/>
      <c r="EM3818" s="168"/>
      <c r="EN3818" s="168"/>
      <c r="EO3818" s="168"/>
      <c r="EP3818" s="168"/>
      <c r="EQ3818" s="168"/>
      <c r="ER3818" s="168"/>
      <c r="ES3818" s="168"/>
      <c r="ET3818" s="168"/>
      <c r="EU3818" s="168"/>
      <c r="EV3818" s="168"/>
      <c r="EW3818" s="168"/>
      <c r="EX3818" s="168"/>
      <c r="EY3818" s="168"/>
      <c r="EZ3818" s="168"/>
      <c r="FA3818" s="168"/>
      <c r="FB3818" s="168"/>
      <c r="FC3818" s="168"/>
      <c r="FD3818" s="168"/>
    </row>
    <row r="3819" spans="1:160" s="5" customFormat="1" ht="15.75" customHeight="1" x14ac:dyDescent="0.3">
      <c r="A3819" s="263"/>
      <c r="B3819" s="263"/>
      <c r="C3819" s="265"/>
      <c r="D3819" s="438"/>
      <c r="E3819" s="439"/>
      <c r="F3819" s="439"/>
      <c r="G3819" s="439"/>
      <c r="H3819" s="439"/>
      <c r="I3819" s="439"/>
      <c r="J3819" s="439"/>
      <c r="K3819" s="439"/>
      <c r="L3819" s="439"/>
      <c r="M3819" s="440"/>
      <c r="N3819" s="438"/>
      <c r="O3819" s="439"/>
      <c r="P3819" s="439"/>
      <c r="Q3819" s="439"/>
      <c r="R3819" s="439"/>
      <c r="S3819" s="439"/>
      <c r="T3819" s="439"/>
      <c r="U3819" s="440"/>
      <c r="V3819" s="33"/>
      <c r="W3819" s="57"/>
      <c r="X3819" s="86"/>
      <c r="Y3819" s="33"/>
      <c r="Z3819" s="36"/>
      <c r="AA3819" s="36"/>
      <c r="AD3819" s="33"/>
      <c r="AG3819" s="33"/>
      <c r="AH3819" s="43"/>
      <c r="AI3819" s="43"/>
      <c r="AJ3819" s="43"/>
      <c r="AK3819" s="43"/>
      <c r="AL3819" s="43"/>
      <c r="AM3819" s="43"/>
      <c r="AN3819" s="43"/>
      <c r="AO3819" s="43"/>
      <c r="AP3819" s="43"/>
      <c r="AQ3819" s="43"/>
      <c r="AR3819" s="43"/>
      <c r="AS3819" s="43"/>
      <c r="AT3819" s="43"/>
      <c r="AU3819" s="44"/>
      <c r="AV3819" s="33"/>
      <c r="AW3819" s="33"/>
      <c r="AX3819" s="33"/>
      <c r="AZ3819" s="141"/>
      <c r="BE3819" s="168"/>
      <c r="BF3819" s="168"/>
      <c r="BG3819" s="168"/>
      <c r="BH3819" s="168"/>
      <c r="BI3819" s="168"/>
      <c r="BJ3819" s="168"/>
      <c r="BK3819" s="168"/>
      <c r="BL3819" s="168"/>
      <c r="BM3819" s="168"/>
      <c r="DK3819" s="168"/>
      <c r="DL3819" s="168"/>
      <c r="DM3819" s="168"/>
      <c r="DN3819" s="168"/>
      <c r="DO3819" s="168"/>
      <c r="DP3819" s="168"/>
      <c r="DQ3819" s="168"/>
      <c r="DR3819" s="168"/>
      <c r="DS3819" s="168"/>
      <c r="DT3819" s="168"/>
      <c r="DU3819" s="168"/>
      <c r="DV3819" s="168"/>
      <c r="DW3819" s="168"/>
      <c r="DX3819" s="168"/>
      <c r="DY3819" s="168"/>
      <c r="DZ3819" s="168"/>
      <c r="EA3819" s="168"/>
      <c r="EB3819" s="168"/>
      <c r="EC3819" s="168"/>
      <c r="ED3819" s="168"/>
      <c r="EE3819" s="168"/>
      <c r="EF3819" s="168"/>
      <c r="EG3819" s="168"/>
      <c r="EH3819" s="168"/>
      <c r="EI3819" s="168"/>
      <c r="EJ3819" s="168"/>
      <c r="EK3819" s="168"/>
      <c r="EL3819" s="168"/>
      <c r="EM3819" s="168"/>
      <c r="EN3819" s="168"/>
      <c r="EO3819" s="168"/>
      <c r="EP3819" s="168"/>
      <c r="EQ3819" s="168"/>
      <c r="ER3819" s="168"/>
      <c r="ES3819" s="168"/>
      <c r="ET3819" s="168"/>
      <c r="EU3819" s="168"/>
      <c r="EV3819" s="168"/>
      <c r="EW3819" s="168"/>
      <c r="EX3819" s="168"/>
      <c r="EY3819" s="168"/>
      <c r="EZ3819" s="168"/>
      <c r="FA3819" s="168"/>
      <c r="FB3819" s="168"/>
      <c r="FC3819" s="168"/>
      <c r="FD3819" s="168"/>
    </row>
    <row r="3820" spans="1:160" s="5" customFormat="1" ht="15.75" customHeight="1" x14ac:dyDescent="0.3">
      <c r="A3820" s="263"/>
      <c r="B3820" s="263"/>
      <c r="C3820" s="265"/>
      <c r="D3820" s="441"/>
      <c r="E3820" s="442"/>
      <c r="F3820" s="442"/>
      <c r="G3820" s="442"/>
      <c r="H3820" s="442"/>
      <c r="I3820" s="442"/>
      <c r="J3820" s="442"/>
      <c r="K3820" s="442"/>
      <c r="L3820" s="442"/>
      <c r="M3820" s="443"/>
      <c r="N3820" s="441"/>
      <c r="O3820" s="442"/>
      <c r="P3820" s="442"/>
      <c r="Q3820" s="442"/>
      <c r="R3820" s="442"/>
      <c r="S3820" s="442"/>
      <c r="T3820" s="442"/>
      <c r="U3820" s="443"/>
      <c r="V3820" s="33"/>
      <c r="W3820" s="57"/>
      <c r="X3820" s="86"/>
      <c r="Y3820" s="33"/>
      <c r="Z3820" s="36"/>
      <c r="AA3820" s="36"/>
      <c r="AD3820" s="33"/>
      <c r="AG3820" s="33"/>
      <c r="AH3820" s="43"/>
      <c r="AI3820" s="43"/>
      <c r="AJ3820" s="43"/>
      <c r="AK3820" s="43"/>
      <c r="AL3820" s="43"/>
      <c r="AM3820" s="43"/>
      <c r="AN3820" s="43"/>
      <c r="AO3820" s="43"/>
      <c r="AP3820" s="43"/>
      <c r="AQ3820" s="43"/>
      <c r="AR3820" s="43"/>
      <c r="AS3820" s="43"/>
      <c r="AT3820" s="43"/>
      <c r="AU3820" s="44"/>
      <c r="AV3820" s="33"/>
      <c r="AW3820" s="33"/>
      <c r="AX3820" s="33"/>
      <c r="AZ3820" s="141"/>
      <c r="BE3820" s="168"/>
      <c r="BF3820" s="168"/>
      <c r="BG3820" s="168"/>
      <c r="BH3820" s="168"/>
      <c r="BI3820" s="168"/>
      <c r="BJ3820" s="168"/>
      <c r="BK3820" s="168"/>
      <c r="BL3820" s="168"/>
      <c r="BM3820" s="168"/>
      <c r="DK3820" s="168"/>
      <c r="DL3820" s="168"/>
      <c r="DM3820" s="168"/>
      <c r="DN3820" s="168"/>
      <c r="DO3820" s="168"/>
      <c r="DP3820" s="168"/>
      <c r="DQ3820" s="168"/>
      <c r="DR3820" s="168"/>
      <c r="DS3820" s="168"/>
      <c r="DT3820" s="168"/>
      <c r="DU3820" s="168"/>
      <c r="DV3820" s="168"/>
      <c r="DW3820" s="168"/>
      <c r="DX3820" s="168"/>
      <c r="DY3820" s="168"/>
      <c r="DZ3820" s="168"/>
      <c r="EA3820" s="168"/>
      <c r="EB3820" s="168"/>
      <c r="EC3820" s="168"/>
      <c r="ED3820" s="168"/>
      <c r="EE3820" s="168"/>
      <c r="EF3820" s="168"/>
      <c r="EG3820" s="168"/>
      <c r="EH3820" s="168"/>
      <c r="EI3820" s="168"/>
      <c r="EJ3820" s="168"/>
      <c r="EK3820" s="168"/>
      <c r="EL3820" s="168"/>
      <c r="EM3820" s="168"/>
      <c r="EN3820" s="168"/>
      <c r="EO3820" s="168"/>
      <c r="EP3820" s="168"/>
      <c r="EQ3820" s="168"/>
      <c r="ER3820" s="168"/>
      <c r="ES3820" s="168"/>
      <c r="ET3820" s="168"/>
      <c r="EU3820" s="168"/>
      <c r="EV3820" s="168"/>
      <c r="EW3820" s="168"/>
      <c r="EX3820" s="168"/>
      <c r="EY3820" s="168"/>
      <c r="EZ3820" s="168"/>
      <c r="FA3820" s="168"/>
      <c r="FB3820" s="168"/>
      <c r="FC3820" s="168"/>
      <c r="FD3820" s="168"/>
    </row>
    <row r="3821" spans="1:160" s="5" customFormat="1" x14ac:dyDescent="0.25">
      <c r="A3821" s="263"/>
      <c r="B3821" s="263"/>
      <c r="C3821" s="265"/>
      <c r="D3821" s="10" t="s">
        <v>23</v>
      </c>
      <c r="E3821" s="445" t="e">
        <f>+#REF!</f>
        <v>#REF!</v>
      </c>
      <c r="F3821" s="445"/>
      <c r="G3821" s="445"/>
      <c r="H3821" s="445"/>
      <c r="I3821" s="445"/>
      <c r="J3821" s="445"/>
      <c r="K3821" s="445"/>
      <c r="L3821" s="445"/>
      <c r="M3821" s="446"/>
      <c r="N3821" s="11" t="s">
        <v>23</v>
      </c>
      <c r="O3821" s="445" t="e">
        <f>+#REF!</f>
        <v>#REF!</v>
      </c>
      <c r="P3821" s="445"/>
      <c r="Q3821" s="445"/>
      <c r="R3821" s="445"/>
      <c r="S3821" s="445"/>
      <c r="T3821" s="445"/>
      <c r="U3821" s="446"/>
      <c r="V3821" s="33"/>
      <c r="W3821" s="57"/>
      <c r="X3821" s="86"/>
      <c r="Y3821" s="33"/>
      <c r="Z3821" s="36"/>
      <c r="AA3821" s="36"/>
      <c r="AD3821" s="33"/>
      <c r="AG3821" s="33"/>
      <c r="AH3821" s="43"/>
      <c r="AI3821" s="43"/>
      <c r="AJ3821" s="43"/>
      <c r="AK3821" s="43"/>
      <c r="AL3821" s="43"/>
      <c r="AM3821" s="43"/>
      <c r="AN3821" s="43"/>
      <c r="AO3821" s="43"/>
      <c r="AP3821" s="43"/>
      <c r="AQ3821" s="43"/>
      <c r="AR3821" s="43"/>
      <c r="AS3821" s="43"/>
      <c r="AT3821" s="43"/>
      <c r="AU3821" s="44"/>
      <c r="AV3821" s="33"/>
      <c r="AW3821" s="33"/>
      <c r="AX3821" s="33"/>
      <c r="AZ3821" s="141"/>
      <c r="BE3821" s="168"/>
      <c r="BF3821" s="168"/>
      <c r="BG3821" s="168"/>
      <c r="BH3821" s="168"/>
      <c r="BI3821" s="168"/>
      <c r="BJ3821" s="168"/>
      <c r="BK3821" s="168"/>
      <c r="BL3821" s="168"/>
      <c r="BM3821" s="168"/>
      <c r="DK3821" s="168"/>
      <c r="DL3821" s="168"/>
      <c r="DM3821" s="168"/>
      <c r="DN3821" s="168"/>
      <c r="DO3821" s="168"/>
      <c r="DP3821" s="168"/>
      <c r="DQ3821" s="168"/>
      <c r="DR3821" s="168"/>
      <c r="DS3821" s="168"/>
      <c r="DT3821" s="168"/>
      <c r="DU3821" s="168"/>
      <c r="DV3821" s="168"/>
      <c r="DW3821" s="168"/>
      <c r="DX3821" s="168"/>
      <c r="DY3821" s="168"/>
      <c r="DZ3821" s="168"/>
      <c r="EA3821" s="168"/>
      <c r="EB3821" s="168"/>
      <c r="EC3821" s="168"/>
      <c r="ED3821" s="168"/>
      <c r="EE3821" s="168"/>
      <c r="EF3821" s="168"/>
      <c r="EG3821" s="168"/>
      <c r="EH3821" s="168"/>
      <c r="EI3821" s="168"/>
      <c r="EJ3821" s="168"/>
      <c r="EK3821" s="168"/>
      <c r="EL3821" s="168"/>
      <c r="EM3821" s="168"/>
      <c r="EN3821" s="168"/>
      <c r="EO3821" s="168"/>
      <c r="EP3821" s="168"/>
      <c r="EQ3821" s="168"/>
      <c r="ER3821" s="168"/>
      <c r="ES3821" s="168"/>
      <c r="ET3821" s="168"/>
      <c r="EU3821" s="168"/>
      <c r="EV3821" s="168"/>
      <c r="EW3821" s="168"/>
      <c r="EX3821" s="168"/>
      <c r="EY3821" s="168"/>
      <c r="EZ3821" s="168"/>
      <c r="FA3821" s="168"/>
      <c r="FB3821" s="168"/>
      <c r="FC3821" s="168"/>
      <c r="FD3821" s="168"/>
    </row>
    <row r="3822" spans="1:160" s="5" customFormat="1" ht="14.4" thickBot="1" x14ac:dyDescent="0.3">
      <c r="A3822" s="263"/>
      <c r="B3822" s="263"/>
      <c r="C3822" s="265"/>
      <c r="D3822" s="12" t="s">
        <v>25</v>
      </c>
      <c r="E3822" s="447" t="e">
        <f>+#REF!</f>
        <v>#REF!</v>
      </c>
      <c r="F3822" s="447"/>
      <c r="G3822" s="447"/>
      <c r="H3822" s="447"/>
      <c r="I3822" s="447"/>
      <c r="J3822" s="447"/>
      <c r="K3822" s="447"/>
      <c r="L3822" s="447"/>
      <c r="M3822" s="448"/>
      <c r="N3822" s="13" t="s">
        <v>25</v>
      </c>
      <c r="O3822" s="447" t="e">
        <f>+#REF!</f>
        <v>#REF!</v>
      </c>
      <c r="P3822" s="447"/>
      <c r="Q3822" s="447"/>
      <c r="R3822" s="447"/>
      <c r="S3822" s="447"/>
      <c r="T3822" s="447"/>
      <c r="U3822" s="448"/>
      <c r="V3822" s="33"/>
      <c r="W3822" s="57"/>
      <c r="X3822" s="86"/>
      <c r="Y3822" s="33"/>
      <c r="Z3822" s="36"/>
      <c r="AA3822" s="36"/>
      <c r="AD3822" s="33"/>
      <c r="AG3822" s="33"/>
      <c r="AH3822" s="43"/>
      <c r="AI3822" s="43"/>
      <c r="AJ3822" s="43"/>
      <c r="AK3822" s="43"/>
      <c r="AL3822" s="43"/>
      <c r="AM3822" s="43"/>
      <c r="AN3822" s="43"/>
      <c r="AO3822" s="43"/>
      <c r="AP3822" s="43"/>
      <c r="AQ3822" s="43"/>
      <c r="AR3822" s="43"/>
      <c r="AS3822" s="43"/>
      <c r="AT3822" s="43"/>
      <c r="AU3822" s="44"/>
      <c r="AV3822" s="33"/>
      <c r="AW3822" s="33"/>
      <c r="AX3822" s="33"/>
      <c r="AZ3822" s="141"/>
      <c r="BE3822" s="168"/>
      <c r="BF3822" s="168"/>
      <c r="BG3822" s="168"/>
      <c r="BH3822" s="168"/>
      <c r="BI3822" s="168"/>
      <c r="BJ3822" s="168"/>
      <c r="BK3822" s="168"/>
      <c r="BL3822" s="168"/>
      <c r="BM3822" s="168"/>
      <c r="DK3822" s="168"/>
      <c r="DL3822" s="168"/>
      <c r="DM3822" s="168"/>
      <c r="DN3822" s="168"/>
      <c r="DO3822" s="168"/>
      <c r="DP3822" s="168"/>
      <c r="DQ3822" s="168"/>
      <c r="DR3822" s="168"/>
      <c r="DS3822" s="168"/>
      <c r="DT3822" s="168"/>
      <c r="DU3822" s="168"/>
      <c r="DV3822" s="168"/>
      <c r="DW3822" s="168"/>
      <c r="DX3822" s="168"/>
      <c r="DY3822" s="168"/>
      <c r="DZ3822" s="168"/>
      <c r="EA3822" s="168"/>
      <c r="EB3822" s="168"/>
      <c r="EC3822" s="168"/>
      <c r="ED3822" s="168"/>
      <c r="EE3822" s="168"/>
      <c r="EF3822" s="168"/>
      <c r="EG3822" s="168"/>
      <c r="EH3822" s="168"/>
      <c r="EI3822" s="168"/>
      <c r="EJ3822" s="168"/>
      <c r="EK3822" s="168"/>
      <c r="EL3822" s="168"/>
      <c r="EM3822" s="168"/>
      <c r="EN3822" s="168"/>
      <c r="EO3822" s="168"/>
      <c r="EP3822" s="168"/>
      <c r="EQ3822" s="168"/>
      <c r="ER3822" s="168"/>
      <c r="ES3822" s="168"/>
      <c r="ET3822" s="168"/>
      <c r="EU3822" s="168"/>
      <c r="EV3822" s="168"/>
      <c r="EW3822" s="168"/>
      <c r="EX3822" s="168"/>
      <c r="EY3822" s="168"/>
      <c r="EZ3822" s="168"/>
      <c r="FA3822" s="168"/>
      <c r="FB3822" s="168"/>
      <c r="FC3822" s="168"/>
      <c r="FD3822" s="168"/>
    </row>
    <row r="3823" spans="1:160" s="5" customFormat="1" ht="9.9" customHeight="1" thickBot="1" x14ac:dyDescent="0.3">
      <c r="A3823" s="263"/>
      <c r="B3823" s="263"/>
      <c r="C3823" s="265"/>
      <c r="D3823" s="83"/>
      <c r="E3823" s="84"/>
      <c r="F3823" s="84"/>
      <c r="G3823" s="84"/>
      <c r="H3823" s="84"/>
      <c r="I3823" s="84"/>
      <c r="J3823" s="84"/>
      <c r="K3823" s="84"/>
      <c r="L3823" s="84"/>
      <c r="M3823" s="84"/>
      <c r="N3823" s="83"/>
      <c r="O3823" s="84"/>
      <c r="P3823" s="84"/>
      <c r="Q3823" s="84"/>
      <c r="R3823" s="84"/>
      <c r="S3823" s="84"/>
      <c r="T3823" s="84"/>
      <c r="U3823" s="84"/>
      <c r="V3823" s="33"/>
      <c r="W3823" s="57"/>
      <c r="X3823" s="86"/>
      <c r="Y3823" s="33"/>
      <c r="Z3823" s="36"/>
      <c r="AA3823" s="36"/>
      <c r="AD3823" s="33"/>
      <c r="AG3823" s="33"/>
      <c r="AH3823" s="43"/>
      <c r="AI3823" s="43"/>
      <c r="AJ3823" s="43"/>
      <c r="AK3823" s="43"/>
      <c r="AL3823" s="43"/>
      <c r="AM3823" s="43"/>
      <c r="AN3823" s="43"/>
      <c r="AO3823" s="43"/>
      <c r="AP3823" s="43"/>
      <c r="AQ3823" s="43"/>
      <c r="AR3823" s="43"/>
      <c r="AS3823" s="43"/>
      <c r="AT3823" s="43"/>
      <c r="AU3823" s="44"/>
      <c r="AV3823" s="33"/>
      <c r="AW3823" s="33"/>
      <c r="AX3823" s="33"/>
      <c r="AZ3823" s="141"/>
      <c r="BE3823" s="168"/>
      <c r="BF3823" s="168"/>
      <c r="BG3823" s="168"/>
      <c r="BH3823" s="168"/>
      <c r="BI3823" s="168"/>
      <c r="BJ3823" s="168"/>
      <c r="BK3823" s="168"/>
      <c r="BL3823" s="168"/>
      <c r="BM3823" s="168"/>
      <c r="DK3823" s="168"/>
      <c r="DL3823" s="168"/>
      <c r="DM3823" s="168"/>
      <c r="DN3823" s="168"/>
      <c r="DO3823" s="168"/>
      <c r="DP3823" s="168"/>
      <c r="DQ3823" s="168"/>
      <c r="DR3823" s="168"/>
      <c r="DS3823" s="168"/>
      <c r="DT3823" s="168"/>
      <c r="DU3823" s="168"/>
      <c r="DV3823" s="168"/>
      <c r="DW3823" s="168"/>
      <c r="DX3823" s="168"/>
      <c r="DY3823" s="168"/>
      <c r="DZ3823" s="168"/>
      <c r="EA3823" s="168"/>
      <c r="EB3823" s="168"/>
      <c r="EC3823" s="168"/>
      <c r="ED3823" s="168"/>
      <c r="EE3823" s="168"/>
      <c r="EF3823" s="168"/>
      <c r="EG3823" s="168"/>
      <c r="EH3823" s="168"/>
      <c r="EI3823" s="168"/>
      <c r="EJ3823" s="168"/>
      <c r="EK3823" s="168"/>
      <c r="EL3823" s="168"/>
      <c r="EM3823" s="168"/>
      <c r="EN3823" s="168"/>
      <c r="EO3823" s="168"/>
      <c r="EP3823" s="168"/>
      <c r="EQ3823" s="168"/>
      <c r="ER3823" s="168"/>
      <c r="ES3823" s="168"/>
      <c r="ET3823" s="168"/>
      <c r="EU3823" s="168"/>
      <c r="EV3823" s="168"/>
      <c r="EW3823" s="168"/>
      <c r="EX3823" s="168"/>
      <c r="EY3823" s="168"/>
      <c r="EZ3823" s="168"/>
      <c r="FA3823" s="168"/>
      <c r="FB3823" s="168"/>
      <c r="FC3823" s="168"/>
      <c r="FD3823" s="168"/>
    </row>
    <row r="3824" spans="1:160" s="5" customFormat="1" ht="15.75" customHeight="1" x14ac:dyDescent="0.3">
      <c r="A3824" s="263"/>
      <c r="B3824" s="263"/>
      <c r="C3824" s="265"/>
      <c r="D3824" s="484"/>
      <c r="E3824" s="485"/>
      <c r="F3824" s="488" t="s">
        <v>0</v>
      </c>
      <c r="G3824" s="489"/>
      <c r="H3824" s="489"/>
      <c r="I3824" s="489"/>
      <c r="J3824" s="489"/>
      <c r="K3824" s="489"/>
      <c r="L3824" s="489"/>
      <c r="M3824" s="489"/>
      <c r="N3824" s="489"/>
      <c r="O3824" s="490"/>
      <c r="P3824" s="494" t="s">
        <v>1</v>
      </c>
      <c r="Q3824" s="495"/>
      <c r="R3824" s="495"/>
      <c r="S3824" s="496"/>
      <c r="T3824" s="500"/>
      <c r="U3824" s="501"/>
      <c r="V3824" s="33"/>
      <c r="W3824" s="57"/>
      <c r="X3824" s="86"/>
      <c r="Y3824" s="33"/>
      <c r="Z3824" s="36"/>
      <c r="AA3824" s="36"/>
      <c r="AD3824" s="33"/>
      <c r="AG3824" s="33"/>
      <c r="AH3824" s="43"/>
      <c r="AI3824" s="43"/>
      <c r="AJ3824" s="43"/>
      <c r="AK3824" s="43"/>
      <c r="AL3824" s="43"/>
      <c r="AM3824" s="43"/>
      <c r="AN3824" s="43"/>
      <c r="AO3824" s="43"/>
      <c r="AP3824" s="43"/>
      <c r="AQ3824" s="43"/>
      <c r="AR3824" s="43"/>
      <c r="AS3824" s="43"/>
      <c r="AT3824" s="43"/>
      <c r="AU3824" s="44"/>
      <c r="AV3824" s="33"/>
      <c r="AW3824" s="33"/>
      <c r="AX3824" s="33"/>
      <c r="AZ3824" s="141"/>
      <c r="BE3824" s="168"/>
      <c r="BF3824" s="168"/>
      <c r="BG3824" s="168"/>
      <c r="BH3824" s="168"/>
      <c r="BI3824" s="168"/>
      <c r="BJ3824" s="168"/>
      <c r="BK3824" s="168"/>
      <c r="BL3824" s="168"/>
      <c r="BM3824" s="168"/>
      <c r="DK3824" s="168"/>
      <c r="DL3824" s="168"/>
      <c r="DM3824" s="168"/>
      <c r="DN3824" s="168"/>
      <c r="DO3824" s="168"/>
      <c r="DP3824" s="168"/>
      <c r="DQ3824" s="168"/>
      <c r="DR3824" s="168"/>
      <c r="DS3824" s="168"/>
      <c r="DT3824" s="168"/>
      <c r="DU3824" s="168"/>
      <c r="DV3824" s="168"/>
      <c r="DW3824" s="168"/>
      <c r="DX3824" s="168"/>
      <c r="DY3824" s="168"/>
      <c r="DZ3824" s="168"/>
      <c r="EA3824" s="168"/>
      <c r="EB3824" s="168"/>
      <c r="EC3824" s="168"/>
      <c r="ED3824" s="168"/>
      <c r="EE3824" s="168"/>
      <c r="EF3824" s="168"/>
      <c r="EG3824" s="168"/>
      <c r="EH3824" s="168"/>
      <c r="EI3824" s="168"/>
      <c r="EJ3824" s="168"/>
      <c r="EK3824" s="168"/>
      <c r="EL3824" s="168"/>
      <c r="EM3824" s="168"/>
      <c r="EN3824" s="168"/>
      <c r="EO3824" s="168"/>
      <c r="EP3824" s="168"/>
      <c r="EQ3824" s="168"/>
      <c r="ER3824" s="168"/>
      <c r="ES3824" s="168"/>
      <c r="ET3824" s="168"/>
      <c r="EU3824" s="168"/>
      <c r="EV3824" s="168"/>
      <c r="EW3824" s="168"/>
      <c r="EX3824" s="168"/>
      <c r="EY3824" s="168"/>
      <c r="EZ3824" s="168"/>
      <c r="FA3824" s="168"/>
      <c r="FB3824" s="168"/>
      <c r="FC3824" s="168"/>
      <c r="FD3824" s="168"/>
    </row>
    <row r="3825" spans="1:160" s="5" customFormat="1" ht="15" customHeight="1" x14ac:dyDescent="0.3">
      <c r="A3825" s="263"/>
      <c r="B3825" s="263"/>
      <c r="C3825" s="265"/>
      <c r="D3825" s="481"/>
      <c r="E3825" s="482"/>
      <c r="F3825" s="491"/>
      <c r="G3825" s="492"/>
      <c r="H3825" s="492"/>
      <c r="I3825" s="492"/>
      <c r="J3825" s="492"/>
      <c r="K3825" s="492"/>
      <c r="L3825" s="492"/>
      <c r="M3825" s="492"/>
      <c r="N3825" s="492"/>
      <c r="O3825" s="493"/>
      <c r="P3825" s="497"/>
      <c r="Q3825" s="498"/>
      <c r="R3825" s="498"/>
      <c r="S3825" s="499"/>
      <c r="T3825" s="502"/>
      <c r="U3825" s="503"/>
      <c r="V3825" s="33"/>
      <c r="W3825" s="57"/>
      <c r="X3825" s="86"/>
      <c r="Y3825" s="38"/>
      <c r="Z3825" s="36"/>
      <c r="AA3825" s="36"/>
      <c r="AD3825" s="33"/>
      <c r="AG3825" s="33"/>
      <c r="AH3825" s="43"/>
      <c r="AI3825" s="43"/>
      <c r="AJ3825" s="43"/>
      <c r="AK3825" s="43"/>
      <c r="AL3825" s="43"/>
      <c r="AM3825" s="43"/>
      <c r="AN3825" s="43"/>
      <c r="AO3825" s="43"/>
      <c r="AP3825" s="43"/>
      <c r="AQ3825" s="43"/>
      <c r="AR3825" s="43"/>
      <c r="AS3825" s="43"/>
      <c r="AT3825" s="43"/>
      <c r="AU3825" s="44"/>
      <c r="AV3825" s="33"/>
      <c r="AW3825" s="33"/>
      <c r="AX3825" s="33"/>
      <c r="AZ3825" s="141"/>
      <c r="BE3825" s="168"/>
      <c r="BF3825" s="168"/>
      <c r="BG3825" s="168"/>
      <c r="BH3825" s="168"/>
      <c r="BI3825" s="168"/>
      <c r="BJ3825" s="168"/>
      <c r="BK3825" s="168"/>
      <c r="BL3825" s="168"/>
      <c r="BM3825" s="168"/>
      <c r="DK3825" s="168"/>
      <c r="DL3825" s="168"/>
      <c r="DM3825" s="168"/>
      <c r="DN3825" s="168"/>
      <c r="DO3825" s="168"/>
      <c r="DP3825" s="168"/>
      <c r="DQ3825" s="168"/>
      <c r="DR3825" s="168"/>
      <c r="DS3825" s="168"/>
      <c r="DT3825" s="168"/>
      <c r="DU3825" s="168"/>
      <c r="DV3825" s="168"/>
      <c r="DW3825" s="168"/>
      <c r="DX3825" s="168"/>
      <c r="DY3825" s="168"/>
      <c r="DZ3825" s="168"/>
      <c r="EA3825" s="168"/>
      <c r="EB3825" s="168"/>
      <c r="EC3825" s="168"/>
      <c r="ED3825" s="168"/>
      <c r="EE3825" s="168"/>
      <c r="EF3825" s="168"/>
      <c r="EG3825" s="168"/>
      <c r="EH3825" s="168"/>
      <c r="EI3825" s="168"/>
      <c r="EJ3825" s="168"/>
      <c r="EK3825" s="168"/>
      <c r="EL3825" s="168"/>
      <c r="EM3825" s="168"/>
      <c r="EN3825" s="168"/>
      <c r="EO3825" s="168"/>
      <c r="EP3825" s="168"/>
      <c r="EQ3825" s="168"/>
      <c r="ER3825" s="168"/>
      <c r="ES3825" s="168"/>
      <c r="ET3825" s="168"/>
      <c r="EU3825" s="168"/>
      <c r="EV3825" s="168"/>
      <c r="EW3825" s="168"/>
      <c r="EX3825" s="168"/>
      <c r="EY3825" s="168"/>
      <c r="EZ3825" s="168"/>
      <c r="FA3825" s="168"/>
      <c r="FB3825" s="168"/>
      <c r="FC3825" s="168"/>
      <c r="FD3825" s="168"/>
    </row>
    <row r="3826" spans="1:160" s="5" customFormat="1" ht="30" customHeight="1" thickBot="1" x14ac:dyDescent="0.35">
      <c r="A3826" s="263"/>
      <c r="B3826" s="263"/>
      <c r="C3826" s="265"/>
      <c r="D3826" s="486"/>
      <c r="E3826" s="487"/>
      <c r="F3826" s="506" t="s">
        <v>2</v>
      </c>
      <c r="G3826" s="507"/>
      <c r="H3826" s="507"/>
      <c r="I3826" s="507"/>
      <c r="J3826" s="507"/>
      <c r="K3826" s="507"/>
      <c r="L3826" s="507"/>
      <c r="M3826" s="507"/>
      <c r="N3826" s="507"/>
      <c r="O3826" s="508"/>
      <c r="P3826" s="32">
        <v>79</v>
      </c>
      <c r="Q3826" s="101" t="s">
        <v>3</v>
      </c>
      <c r="R3826" s="509">
        <v>147</v>
      </c>
      <c r="S3826" s="510"/>
      <c r="T3826" s="504"/>
      <c r="U3826" s="505"/>
      <c r="V3826" s="33">
        <f>+IF(C3835="","",1)</f>
        <v>1</v>
      </c>
      <c r="W3826" s="57"/>
      <c r="X3826" s="86"/>
      <c r="Y3826" s="39"/>
      <c r="Z3826" s="36"/>
      <c r="AA3826" s="36"/>
      <c r="AD3826" s="33"/>
      <c r="AG3826" s="33"/>
      <c r="AH3826" s="43"/>
      <c r="AI3826" s="43"/>
      <c r="AJ3826" s="43"/>
      <c r="AK3826" s="43"/>
      <c r="AL3826" s="43"/>
      <c r="AM3826" s="43"/>
      <c r="AN3826" s="43"/>
      <c r="AO3826" s="43"/>
      <c r="AP3826" s="43"/>
      <c r="AQ3826" s="43"/>
      <c r="AR3826" s="43"/>
      <c r="AS3826" s="43"/>
      <c r="AT3826" s="43"/>
      <c r="AU3826" s="44"/>
      <c r="AV3826" s="33"/>
      <c r="AW3826" s="33"/>
      <c r="AX3826" s="33"/>
      <c r="AZ3826" s="141"/>
      <c r="BE3826" s="168"/>
      <c r="BF3826" s="168"/>
      <c r="BG3826" s="168"/>
      <c r="BH3826" s="168"/>
      <c r="BI3826" s="168"/>
      <c r="BJ3826" s="168"/>
      <c r="BK3826" s="168"/>
      <c r="BL3826" s="168"/>
      <c r="BM3826" s="168"/>
      <c r="DK3826" s="168"/>
      <c r="DL3826" s="168"/>
      <c r="DM3826" s="168"/>
      <c r="DN3826" s="168"/>
      <c r="DO3826" s="168"/>
      <c r="DP3826" s="168"/>
      <c r="DQ3826" s="168"/>
      <c r="DR3826" s="168"/>
      <c r="DS3826" s="168"/>
      <c r="DT3826" s="168"/>
      <c r="DU3826" s="168"/>
      <c r="DV3826" s="168"/>
      <c r="DW3826" s="168"/>
      <c r="DX3826" s="168"/>
      <c r="DY3826" s="168"/>
      <c r="DZ3826" s="168"/>
      <c r="EA3826" s="168"/>
      <c r="EB3826" s="168"/>
      <c r="EC3826" s="168"/>
      <c r="ED3826" s="168"/>
      <c r="EE3826" s="168"/>
      <c r="EF3826" s="168"/>
      <c r="EG3826" s="168"/>
      <c r="EH3826" s="168"/>
      <c r="EI3826" s="168"/>
      <c r="EJ3826" s="168"/>
      <c r="EK3826" s="168"/>
      <c r="EL3826" s="168"/>
      <c r="EM3826" s="168"/>
      <c r="EN3826" s="168"/>
      <c r="EO3826" s="168"/>
      <c r="EP3826" s="168"/>
      <c r="EQ3826" s="168"/>
      <c r="ER3826" s="168"/>
      <c r="ES3826" s="168"/>
      <c r="ET3826" s="168"/>
      <c r="EU3826" s="168"/>
      <c r="EV3826" s="168"/>
      <c r="EW3826" s="168"/>
      <c r="EX3826" s="168"/>
      <c r="EY3826" s="168"/>
      <c r="EZ3826" s="168"/>
      <c r="FA3826" s="168"/>
      <c r="FB3826" s="168"/>
      <c r="FC3826" s="168"/>
      <c r="FD3826" s="168"/>
    </row>
    <row r="3827" spans="1:160" s="5" customFormat="1" ht="5.25" customHeight="1" thickBot="1" x14ac:dyDescent="0.35">
      <c r="A3827" s="263"/>
      <c r="B3827" s="263"/>
      <c r="C3827" s="265"/>
      <c r="D3827" s="454"/>
      <c r="E3827" s="454"/>
      <c r="F3827" s="454"/>
      <c r="G3827" s="454"/>
      <c r="H3827" s="454"/>
      <c r="I3827" s="454"/>
      <c r="J3827" s="454"/>
      <c r="K3827" s="454"/>
      <c r="L3827" s="454"/>
      <c r="M3827" s="454"/>
      <c r="N3827" s="454"/>
      <c r="O3827" s="454"/>
      <c r="P3827" s="454"/>
      <c r="Q3827" s="454"/>
      <c r="R3827" s="454"/>
      <c r="S3827" s="454"/>
      <c r="T3827" s="454"/>
      <c r="U3827" s="454"/>
      <c r="V3827" s="33"/>
      <c r="W3827" s="57"/>
      <c r="X3827" s="86"/>
      <c r="Y3827" s="38"/>
      <c r="Z3827" s="36"/>
      <c r="AA3827" s="36"/>
      <c r="AD3827" s="33"/>
      <c r="AG3827" s="33"/>
      <c r="AH3827" s="43"/>
      <c r="AI3827" s="43"/>
      <c r="AJ3827" s="43"/>
      <c r="AK3827" s="43"/>
      <c r="AL3827" s="43"/>
      <c r="AM3827" s="43"/>
      <c r="AN3827" s="43"/>
      <c r="AO3827" s="43"/>
      <c r="AP3827" s="43"/>
      <c r="AQ3827" s="43"/>
      <c r="AR3827" s="43"/>
      <c r="AS3827" s="43"/>
      <c r="AT3827" s="43"/>
      <c r="AU3827" s="44"/>
      <c r="AV3827" s="33"/>
      <c r="AW3827" s="33"/>
      <c r="AX3827" s="33"/>
      <c r="AZ3827" s="141"/>
      <c r="BE3827" s="168"/>
      <c r="BF3827" s="168"/>
      <c r="BG3827" s="168"/>
      <c r="BH3827" s="168"/>
      <c r="BI3827" s="168"/>
      <c r="BJ3827" s="168"/>
      <c r="BK3827" s="168"/>
      <c r="BL3827" s="168"/>
      <c r="BM3827" s="168"/>
      <c r="DK3827" s="168"/>
      <c r="DL3827" s="168"/>
      <c r="DM3827" s="168"/>
      <c r="DN3827" s="168"/>
      <c r="DO3827" s="168"/>
      <c r="DP3827" s="168"/>
      <c r="DQ3827" s="168"/>
      <c r="DR3827" s="168"/>
      <c r="DS3827" s="168"/>
      <c r="DT3827" s="168"/>
      <c r="DU3827" s="168"/>
      <c r="DV3827" s="168"/>
      <c r="DW3827" s="168"/>
      <c r="DX3827" s="168"/>
      <c r="DY3827" s="168"/>
      <c r="DZ3827" s="168"/>
      <c r="EA3827" s="168"/>
      <c r="EB3827" s="168"/>
      <c r="EC3827" s="168"/>
      <c r="ED3827" s="168"/>
      <c r="EE3827" s="168"/>
      <c r="EF3827" s="168"/>
      <c r="EG3827" s="168"/>
      <c r="EH3827" s="168"/>
      <c r="EI3827" s="168"/>
      <c r="EJ3827" s="168"/>
      <c r="EK3827" s="168"/>
      <c r="EL3827" s="168"/>
      <c r="EM3827" s="168"/>
      <c r="EN3827" s="168"/>
      <c r="EO3827" s="168"/>
      <c r="EP3827" s="168"/>
      <c r="EQ3827" s="168"/>
      <c r="ER3827" s="168"/>
      <c r="ES3827" s="168"/>
      <c r="ET3827" s="168"/>
      <c r="EU3827" s="168"/>
      <c r="EV3827" s="168"/>
      <c r="EW3827" s="168"/>
      <c r="EX3827" s="168"/>
      <c r="EY3827" s="168"/>
      <c r="EZ3827" s="168"/>
      <c r="FA3827" s="168"/>
      <c r="FB3827" s="168"/>
      <c r="FC3827" s="168"/>
      <c r="FD3827" s="168"/>
    </row>
    <row r="3828" spans="1:160" s="5" customFormat="1" ht="24.9" customHeight="1" x14ac:dyDescent="0.3">
      <c r="A3828" s="263"/>
      <c r="B3828" s="263"/>
      <c r="C3828" s="265"/>
      <c r="D3828" s="511" t="s">
        <v>4</v>
      </c>
      <c r="E3828" s="512"/>
      <c r="F3828" s="513" t="s">
        <v>168</v>
      </c>
      <c r="G3828" s="514"/>
      <c r="H3828" s="514"/>
      <c r="I3828" s="515"/>
      <c r="J3828" s="516" t="s">
        <v>5</v>
      </c>
      <c r="K3828" s="512"/>
      <c r="L3828" s="513" t="s">
        <v>102</v>
      </c>
      <c r="M3828" s="514"/>
      <c r="N3828" s="514"/>
      <c r="O3828" s="514"/>
      <c r="P3828" s="515"/>
      <c r="Q3828" s="1" t="s">
        <v>6</v>
      </c>
      <c r="R3828" s="513" t="s">
        <v>36</v>
      </c>
      <c r="S3828" s="514"/>
      <c r="T3828" s="514"/>
      <c r="U3828" s="517"/>
      <c r="V3828" s="33"/>
      <c r="W3828" s="57"/>
      <c r="X3828" s="86"/>
      <c r="Y3828" s="33"/>
      <c r="Z3828" s="36"/>
      <c r="AA3828" s="36"/>
      <c r="AD3828" s="33"/>
      <c r="AG3828" s="33"/>
      <c r="AH3828" s="43"/>
      <c r="AI3828" s="43"/>
      <c r="AJ3828" s="43"/>
      <c r="AK3828" s="43"/>
      <c r="AL3828" s="43"/>
      <c r="AM3828" s="43"/>
      <c r="AN3828" s="43"/>
      <c r="AO3828" s="43"/>
      <c r="AP3828" s="43"/>
      <c r="AQ3828" s="43"/>
      <c r="AR3828" s="43"/>
      <c r="AS3828" s="43"/>
      <c r="AT3828" s="43"/>
      <c r="AU3828" s="44"/>
      <c r="AV3828" s="33"/>
      <c r="AW3828" s="33"/>
      <c r="AX3828" s="33"/>
      <c r="AZ3828" s="141"/>
      <c r="BE3828" s="168"/>
      <c r="BF3828" s="168"/>
      <c r="BG3828" s="168"/>
      <c r="BH3828" s="168"/>
      <c r="BI3828" s="168"/>
      <c r="BJ3828" s="168"/>
      <c r="BK3828" s="168"/>
      <c r="BL3828" s="168"/>
      <c r="BM3828" s="168"/>
      <c r="DK3828" s="168"/>
      <c r="DL3828" s="168"/>
      <c r="DM3828" s="168"/>
      <c r="DN3828" s="168"/>
      <c r="DO3828" s="168"/>
      <c r="DP3828" s="168"/>
      <c r="DQ3828" s="168"/>
      <c r="DR3828" s="168"/>
      <c r="DS3828" s="168"/>
      <c r="DT3828" s="168"/>
      <c r="DU3828" s="168"/>
      <c r="DV3828" s="168"/>
      <c r="DW3828" s="168"/>
      <c r="DX3828" s="168"/>
      <c r="DY3828" s="168"/>
      <c r="DZ3828" s="168"/>
      <c r="EA3828" s="168"/>
      <c r="EB3828" s="168"/>
      <c r="EC3828" s="168"/>
      <c r="ED3828" s="168"/>
      <c r="EE3828" s="168"/>
      <c r="EF3828" s="168"/>
      <c r="EG3828" s="168"/>
      <c r="EH3828" s="168"/>
      <c r="EI3828" s="168"/>
      <c r="EJ3828" s="168"/>
      <c r="EK3828" s="168"/>
      <c r="EL3828" s="168"/>
      <c r="EM3828" s="168"/>
      <c r="EN3828" s="168"/>
      <c r="EO3828" s="168"/>
      <c r="EP3828" s="168"/>
      <c r="EQ3828" s="168"/>
      <c r="ER3828" s="168"/>
      <c r="ES3828" s="168"/>
      <c r="ET3828" s="168"/>
      <c r="EU3828" s="168"/>
      <c r="EV3828" s="168"/>
      <c r="EW3828" s="168"/>
      <c r="EX3828" s="168"/>
      <c r="EY3828" s="168"/>
      <c r="EZ3828" s="168"/>
      <c r="FA3828" s="168"/>
      <c r="FB3828" s="168"/>
      <c r="FC3828" s="168"/>
      <c r="FD3828" s="168"/>
    </row>
    <row r="3829" spans="1:160" s="5" customFormat="1" ht="45" customHeight="1" thickBot="1" x14ac:dyDescent="0.35">
      <c r="A3829" s="263"/>
      <c r="B3829" s="263"/>
      <c r="C3829" s="265"/>
      <c r="D3829" s="518" t="s">
        <v>7</v>
      </c>
      <c r="E3829" s="519"/>
      <c r="F3829" s="520" t="s">
        <v>169</v>
      </c>
      <c r="G3829" s="521"/>
      <c r="H3829" s="521"/>
      <c r="I3829" s="521"/>
      <c r="J3829" s="521"/>
      <c r="K3829" s="521"/>
      <c r="L3829" s="521"/>
      <c r="M3829" s="521"/>
      <c r="N3829" s="521"/>
      <c r="O3829" s="521"/>
      <c r="P3829" s="521"/>
      <c r="Q3829" s="521"/>
      <c r="R3829" s="521"/>
      <c r="S3829" s="521"/>
      <c r="T3829" s="521"/>
      <c r="U3829" s="522"/>
      <c r="V3829" s="33"/>
      <c r="W3829" s="57"/>
      <c r="X3829" s="86"/>
      <c r="Y3829" s="33"/>
      <c r="Z3829" s="36"/>
      <c r="AA3829" s="36"/>
      <c r="AD3829" s="33"/>
      <c r="AG3829" s="33"/>
      <c r="AH3829" s="43"/>
      <c r="AI3829" s="43"/>
      <c r="AJ3829" s="43"/>
      <c r="AK3829" s="43"/>
      <c r="AL3829" s="43"/>
      <c r="AM3829" s="43"/>
      <c r="AN3829" s="43"/>
      <c r="AO3829" s="43"/>
      <c r="AP3829" s="43"/>
      <c r="AQ3829" s="43"/>
      <c r="AR3829" s="43"/>
      <c r="AS3829" s="43"/>
      <c r="AT3829" s="43"/>
      <c r="AU3829" s="44"/>
      <c r="AV3829" s="33"/>
      <c r="AW3829" s="33"/>
      <c r="AX3829" s="33"/>
      <c r="AZ3829" s="141"/>
      <c r="BE3829" s="168"/>
      <c r="BF3829" s="168"/>
      <c r="BG3829" s="168"/>
      <c r="BH3829" s="168"/>
      <c r="BI3829" s="168"/>
      <c r="BJ3829" s="168"/>
      <c r="BK3829" s="168"/>
      <c r="BL3829" s="168"/>
      <c r="BM3829" s="168"/>
      <c r="DK3829" s="168"/>
      <c r="DL3829" s="168"/>
      <c r="DM3829" s="168"/>
      <c r="DN3829" s="168"/>
      <c r="DO3829" s="168"/>
      <c r="DP3829" s="168"/>
      <c r="DQ3829" s="168"/>
      <c r="DR3829" s="168"/>
      <c r="DS3829" s="168"/>
      <c r="DT3829" s="168"/>
      <c r="DU3829" s="168"/>
      <c r="DV3829" s="168"/>
      <c r="DW3829" s="168"/>
      <c r="DX3829" s="168"/>
      <c r="DY3829" s="168"/>
      <c r="DZ3829" s="168"/>
      <c r="EA3829" s="168"/>
      <c r="EB3829" s="168"/>
      <c r="EC3829" s="168"/>
      <c r="ED3829" s="168"/>
      <c r="EE3829" s="168"/>
      <c r="EF3829" s="168"/>
      <c r="EG3829" s="168"/>
      <c r="EH3829" s="168"/>
      <c r="EI3829" s="168"/>
      <c r="EJ3829" s="168"/>
      <c r="EK3829" s="168"/>
      <c r="EL3829" s="168"/>
      <c r="EM3829" s="168"/>
      <c r="EN3829" s="168"/>
      <c r="EO3829" s="168"/>
      <c r="EP3829" s="168"/>
      <c r="EQ3829" s="168"/>
      <c r="ER3829" s="168"/>
      <c r="ES3829" s="168"/>
      <c r="ET3829" s="168"/>
      <c r="EU3829" s="168"/>
      <c r="EV3829" s="168"/>
      <c r="EW3829" s="168"/>
      <c r="EX3829" s="168"/>
      <c r="EY3829" s="168"/>
      <c r="EZ3829" s="168"/>
      <c r="FA3829" s="168"/>
      <c r="FB3829" s="168"/>
      <c r="FC3829" s="168"/>
      <c r="FD3829" s="168"/>
    </row>
    <row r="3830" spans="1:160" s="5" customFormat="1" ht="5.0999999999999996" customHeight="1" thickBot="1" x14ac:dyDescent="0.35">
      <c r="A3830" s="263"/>
      <c r="B3830" s="263"/>
      <c r="C3830" s="265"/>
      <c r="D3830" s="523"/>
      <c r="E3830" s="523"/>
      <c r="F3830" s="523"/>
      <c r="G3830" s="523"/>
      <c r="H3830" s="523"/>
      <c r="I3830" s="523"/>
      <c r="J3830" s="523"/>
      <c r="K3830" s="523"/>
      <c r="L3830" s="523"/>
      <c r="M3830" s="523"/>
      <c r="N3830" s="523"/>
      <c r="O3830" s="523"/>
      <c r="P3830" s="523"/>
      <c r="Q3830" s="523"/>
      <c r="R3830" s="523"/>
      <c r="S3830" s="523"/>
      <c r="T3830" s="523"/>
      <c r="U3830" s="523"/>
      <c r="V3830" s="33"/>
      <c r="W3830" s="57"/>
      <c r="X3830" s="86"/>
      <c r="Y3830" s="33"/>
      <c r="Z3830" s="36"/>
      <c r="AA3830" s="36"/>
      <c r="AD3830" s="33"/>
      <c r="AG3830" s="33"/>
      <c r="AH3830" s="43"/>
      <c r="AI3830" s="43"/>
      <c r="AJ3830" s="43"/>
      <c r="AK3830" s="43"/>
      <c r="AL3830" s="43"/>
      <c r="AM3830" s="43"/>
      <c r="AN3830" s="43"/>
      <c r="AO3830" s="43"/>
      <c r="AP3830" s="43"/>
      <c r="AQ3830" s="43"/>
      <c r="AR3830" s="43"/>
      <c r="AS3830" s="43"/>
      <c r="AT3830" s="43"/>
      <c r="AU3830" s="44"/>
      <c r="AV3830" s="33"/>
      <c r="AW3830" s="33"/>
      <c r="AX3830" s="33"/>
      <c r="AZ3830" s="141"/>
      <c r="BE3830" s="168"/>
      <c r="BF3830" s="168"/>
      <c r="BG3830" s="168"/>
      <c r="BH3830" s="168"/>
      <c r="BI3830" s="168"/>
      <c r="BJ3830" s="168"/>
      <c r="BK3830" s="168"/>
      <c r="BL3830" s="168"/>
      <c r="BM3830" s="168"/>
      <c r="DK3830" s="168"/>
      <c r="DL3830" s="168"/>
      <c r="DM3830" s="168"/>
      <c r="DN3830" s="168"/>
      <c r="DO3830" s="168"/>
      <c r="DP3830" s="168"/>
      <c r="DQ3830" s="168"/>
      <c r="DR3830" s="168"/>
      <c r="DS3830" s="168"/>
      <c r="DT3830" s="168"/>
      <c r="DU3830" s="168"/>
      <c r="DV3830" s="168"/>
      <c r="DW3830" s="168"/>
      <c r="DX3830" s="168"/>
      <c r="DY3830" s="168"/>
      <c r="DZ3830" s="168"/>
      <c r="EA3830" s="168"/>
      <c r="EB3830" s="168"/>
      <c r="EC3830" s="168"/>
      <c r="ED3830" s="168"/>
      <c r="EE3830" s="168"/>
      <c r="EF3830" s="168"/>
      <c r="EG3830" s="168"/>
      <c r="EH3830" s="168"/>
      <c r="EI3830" s="168"/>
      <c r="EJ3830" s="168"/>
      <c r="EK3830" s="168"/>
      <c r="EL3830" s="168"/>
      <c r="EM3830" s="168"/>
      <c r="EN3830" s="168"/>
      <c r="EO3830" s="168"/>
      <c r="EP3830" s="168"/>
      <c r="EQ3830" s="168"/>
      <c r="ER3830" s="168"/>
      <c r="ES3830" s="168"/>
      <c r="ET3830" s="168"/>
      <c r="EU3830" s="168"/>
      <c r="EV3830" s="168"/>
      <c r="EW3830" s="168"/>
      <c r="EX3830" s="168"/>
      <c r="EY3830" s="168"/>
      <c r="EZ3830" s="168"/>
      <c r="FA3830" s="168"/>
      <c r="FB3830" s="168"/>
      <c r="FC3830" s="168"/>
      <c r="FD3830" s="168"/>
    </row>
    <row r="3831" spans="1:160" s="5" customFormat="1" ht="24.9" customHeight="1" thickBot="1" x14ac:dyDescent="0.35">
      <c r="A3831" s="263"/>
      <c r="B3831" s="263"/>
      <c r="C3831" s="265"/>
      <c r="D3831" s="2" t="s">
        <v>103</v>
      </c>
      <c r="E3831" s="98" t="s">
        <v>106</v>
      </c>
      <c r="F3831" s="455" t="s">
        <v>104</v>
      </c>
      <c r="G3831" s="524"/>
      <c r="H3831" s="456"/>
      <c r="I3831" s="525">
        <v>44058</v>
      </c>
      <c r="J3831" s="526"/>
      <c r="K3831" s="526"/>
      <c r="L3831" s="526"/>
      <c r="M3831" s="526"/>
      <c r="N3831" s="527"/>
      <c r="O3831" s="3" t="s">
        <v>8</v>
      </c>
      <c r="P3831" s="449" t="s">
        <v>24</v>
      </c>
      <c r="Q3831" s="450"/>
      <c r="R3831" s="450"/>
      <c r="S3831" s="450"/>
      <c r="T3831" s="450"/>
      <c r="U3831" s="528"/>
      <c r="V3831" s="33"/>
      <c r="W3831" s="57"/>
      <c r="X3831" s="86"/>
      <c r="Y3831" s="33"/>
      <c r="Z3831" s="36"/>
      <c r="AA3831" s="36"/>
      <c r="AD3831" s="33"/>
      <c r="AG3831" s="33"/>
      <c r="AH3831" s="43"/>
      <c r="AI3831" s="43"/>
      <c r="AJ3831" s="43"/>
      <c r="AK3831" s="43"/>
      <c r="AL3831" s="43"/>
      <c r="AM3831" s="43"/>
      <c r="AN3831" s="43"/>
      <c r="AO3831" s="43"/>
      <c r="AP3831" s="43"/>
      <c r="AQ3831" s="43"/>
      <c r="AR3831" s="43"/>
      <c r="AS3831" s="43"/>
      <c r="AT3831" s="43"/>
      <c r="AU3831" s="44"/>
      <c r="AV3831" s="33"/>
      <c r="AW3831" s="33"/>
      <c r="AX3831" s="33"/>
      <c r="AZ3831" s="141"/>
      <c r="BE3831" s="168"/>
      <c r="BF3831" s="168"/>
      <c r="BG3831" s="168"/>
      <c r="BH3831" s="168"/>
      <c r="BI3831" s="168"/>
      <c r="BJ3831" s="168"/>
      <c r="BK3831" s="168"/>
      <c r="BL3831" s="168"/>
      <c r="BM3831" s="168"/>
      <c r="DK3831" s="168"/>
      <c r="DL3831" s="168"/>
      <c r="DM3831" s="168"/>
      <c r="DN3831" s="168"/>
      <c r="DO3831" s="168"/>
      <c r="DP3831" s="168"/>
      <c r="DQ3831" s="168"/>
      <c r="DR3831" s="168"/>
      <c r="DS3831" s="168"/>
      <c r="DT3831" s="168"/>
      <c r="DU3831" s="168"/>
      <c r="DV3831" s="168"/>
      <c r="DW3831" s="168"/>
      <c r="DX3831" s="168"/>
      <c r="DY3831" s="168"/>
      <c r="DZ3831" s="168"/>
      <c r="EA3831" s="168"/>
      <c r="EB3831" s="168"/>
      <c r="EC3831" s="168"/>
      <c r="ED3831" s="168"/>
      <c r="EE3831" s="168"/>
      <c r="EF3831" s="168"/>
      <c r="EG3831" s="168"/>
      <c r="EH3831" s="168"/>
      <c r="EI3831" s="168"/>
      <c r="EJ3831" s="168"/>
      <c r="EK3831" s="168"/>
      <c r="EL3831" s="168"/>
      <c r="EM3831" s="168"/>
      <c r="EN3831" s="168"/>
      <c r="EO3831" s="168"/>
      <c r="EP3831" s="168"/>
      <c r="EQ3831" s="168"/>
      <c r="ER3831" s="168"/>
      <c r="ES3831" s="168"/>
      <c r="ET3831" s="168"/>
      <c r="EU3831" s="168"/>
      <c r="EV3831" s="168"/>
      <c r="EW3831" s="168"/>
      <c r="EX3831" s="168"/>
      <c r="EY3831" s="168"/>
      <c r="EZ3831" s="168"/>
      <c r="FA3831" s="168"/>
      <c r="FB3831" s="168"/>
      <c r="FC3831" s="168"/>
      <c r="FD3831" s="168"/>
    </row>
    <row r="3832" spans="1:160" s="5" customFormat="1" ht="5.0999999999999996" customHeight="1" thickBot="1" x14ac:dyDescent="0.35">
      <c r="A3832" s="263"/>
      <c r="B3832" s="263"/>
      <c r="C3832" s="265"/>
      <c r="D3832" s="100"/>
      <c r="E3832" s="100"/>
      <c r="F3832" s="100"/>
      <c r="G3832" s="100"/>
      <c r="H3832" s="100"/>
      <c r="I3832" s="100"/>
      <c r="J3832" s="100"/>
      <c r="K3832" s="100"/>
      <c r="L3832" s="100"/>
      <c r="M3832" s="100"/>
      <c r="N3832" s="100"/>
      <c r="O3832" s="100"/>
      <c r="P3832" s="100"/>
      <c r="Q3832" s="100"/>
      <c r="R3832" s="100"/>
      <c r="S3832" s="100"/>
      <c r="T3832" s="100"/>
      <c r="U3832" s="100"/>
      <c r="V3832" s="33"/>
      <c r="W3832" s="57"/>
      <c r="X3832" s="86"/>
      <c r="Y3832" s="33"/>
      <c r="Z3832" s="36"/>
      <c r="AA3832" s="36"/>
      <c r="AD3832" s="33"/>
      <c r="AG3832" s="33"/>
      <c r="AH3832" s="43"/>
      <c r="AI3832" s="43"/>
      <c r="AJ3832" s="43"/>
      <c r="AK3832" s="43"/>
      <c r="AL3832" s="43"/>
      <c r="AM3832" s="43"/>
      <c r="AN3832" s="43"/>
      <c r="AO3832" s="43"/>
      <c r="AP3832" s="43"/>
      <c r="AQ3832" s="43"/>
      <c r="AR3832" s="43"/>
      <c r="AS3832" s="43"/>
      <c r="AT3832" s="43"/>
      <c r="AU3832" s="44"/>
      <c r="AV3832" s="33"/>
      <c r="AW3832" s="33"/>
      <c r="AX3832" s="33"/>
      <c r="AZ3832" s="141"/>
      <c r="BE3832" s="168"/>
      <c r="BF3832" s="168"/>
      <c r="BG3832" s="168"/>
      <c r="BH3832" s="168"/>
      <c r="BI3832" s="168"/>
      <c r="BJ3832" s="168"/>
      <c r="BK3832" s="168"/>
      <c r="BL3832" s="168"/>
      <c r="BM3832" s="168"/>
      <c r="DK3832" s="168"/>
      <c r="DL3832" s="168"/>
      <c r="DM3832" s="168"/>
      <c r="DN3832" s="168"/>
      <c r="DO3832" s="168"/>
      <c r="DP3832" s="168"/>
      <c r="DQ3832" s="168"/>
      <c r="DR3832" s="168"/>
      <c r="DS3832" s="168"/>
      <c r="DT3832" s="168"/>
      <c r="DU3832" s="168"/>
      <c r="DV3832" s="168"/>
      <c r="DW3832" s="168"/>
      <c r="DX3832" s="168"/>
      <c r="DY3832" s="168"/>
      <c r="DZ3832" s="168"/>
      <c r="EA3832" s="168"/>
      <c r="EB3832" s="168"/>
      <c r="EC3832" s="168"/>
      <c r="ED3832" s="168"/>
      <c r="EE3832" s="168"/>
      <c r="EF3832" s="168"/>
      <c r="EG3832" s="168"/>
      <c r="EH3832" s="168"/>
      <c r="EI3832" s="168"/>
      <c r="EJ3832" s="168"/>
      <c r="EK3832" s="168"/>
      <c r="EL3832" s="168"/>
      <c r="EM3832" s="168"/>
      <c r="EN3832" s="168"/>
      <c r="EO3832" s="168"/>
      <c r="EP3832" s="168"/>
      <c r="EQ3832" s="168"/>
      <c r="ER3832" s="168"/>
      <c r="ES3832" s="168"/>
      <c r="ET3832" s="168"/>
      <c r="EU3832" s="168"/>
      <c r="EV3832" s="168"/>
      <c r="EW3832" s="168"/>
      <c r="EX3832" s="168"/>
      <c r="EY3832" s="168"/>
      <c r="EZ3832" s="168"/>
      <c r="FA3832" s="168"/>
      <c r="FB3832" s="168"/>
      <c r="FC3832" s="168"/>
      <c r="FD3832" s="168"/>
    </row>
    <row r="3833" spans="1:160" s="5" customFormat="1" ht="24.9" customHeight="1" thickBot="1" x14ac:dyDescent="0.35">
      <c r="A3833" s="263"/>
      <c r="B3833" s="263"/>
      <c r="C3833" s="265"/>
      <c r="D3833" s="2" t="s">
        <v>31</v>
      </c>
      <c r="E3833" s="449"/>
      <c r="F3833" s="450"/>
      <c r="G3833" s="450"/>
      <c r="H3833" s="450"/>
      <c r="I3833" s="450"/>
      <c r="J3833" s="451"/>
      <c r="K3833" s="19" t="s">
        <v>105</v>
      </c>
      <c r="L3833" s="452"/>
      <c r="M3833" s="452"/>
      <c r="N3833" s="452"/>
      <c r="O3833" s="452"/>
      <c r="P3833" s="452"/>
      <c r="Q3833" s="452"/>
      <c r="R3833" s="452"/>
      <c r="S3833" s="452"/>
      <c r="T3833" s="452"/>
      <c r="U3833" s="453"/>
      <c r="V3833" s="33"/>
      <c r="W3833" s="57"/>
      <c r="X3833" s="86"/>
      <c r="Y3833" s="33"/>
      <c r="Z3833" s="36"/>
      <c r="AA3833" s="36"/>
      <c r="AD3833" s="33"/>
      <c r="AG3833" s="33"/>
      <c r="AH3833" s="43"/>
      <c r="AI3833" s="43"/>
      <c r="AJ3833" s="43"/>
      <c r="AK3833" s="43"/>
      <c r="AL3833" s="43"/>
      <c r="AM3833" s="43"/>
      <c r="AN3833" s="43"/>
      <c r="AO3833" s="43"/>
      <c r="AP3833" s="43"/>
      <c r="AQ3833" s="43"/>
      <c r="AR3833" s="43"/>
      <c r="AS3833" s="43"/>
      <c r="AT3833" s="43"/>
      <c r="AU3833" s="44"/>
      <c r="AV3833" s="33"/>
      <c r="AW3833" s="33"/>
      <c r="AX3833" s="33"/>
      <c r="AZ3833" s="141"/>
      <c r="BE3833" s="168"/>
      <c r="BF3833" s="168"/>
      <c r="BG3833" s="168"/>
      <c r="BH3833" s="168"/>
      <c r="BI3833" s="168"/>
      <c r="BJ3833" s="168"/>
      <c r="BK3833" s="168"/>
      <c r="BL3833" s="168"/>
      <c r="BM3833" s="168"/>
      <c r="DK3833" s="168"/>
      <c r="DL3833" s="168"/>
      <c r="DM3833" s="168"/>
      <c r="DN3833" s="168"/>
      <c r="DO3833" s="168"/>
      <c r="DP3833" s="168"/>
      <c r="DQ3833" s="168"/>
      <c r="DR3833" s="168"/>
      <c r="DS3833" s="168"/>
      <c r="DT3833" s="168"/>
      <c r="DU3833" s="168"/>
      <c r="DV3833" s="168"/>
      <c r="DW3833" s="168"/>
      <c r="DX3833" s="168"/>
      <c r="DY3833" s="168"/>
      <c r="DZ3833" s="168"/>
      <c r="EA3833" s="168"/>
      <c r="EB3833" s="168"/>
      <c r="EC3833" s="168"/>
      <c r="ED3833" s="168"/>
      <c r="EE3833" s="168"/>
      <c r="EF3833" s="168"/>
      <c r="EG3833" s="168"/>
      <c r="EH3833" s="168"/>
      <c r="EI3833" s="168"/>
      <c r="EJ3833" s="168"/>
      <c r="EK3833" s="168"/>
      <c r="EL3833" s="168"/>
      <c r="EM3833" s="168"/>
      <c r="EN3833" s="168"/>
      <c r="EO3833" s="168"/>
      <c r="EP3833" s="168"/>
      <c r="EQ3833" s="168"/>
      <c r="ER3833" s="168"/>
      <c r="ES3833" s="168"/>
      <c r="ET3833" s="168"/>
      <c r="EU3833" s="168"/>
      <c r="EV3833" s="168"/>
      <c r="EW3833" s="168"/>
      <c r="EX3833" s="168"/>
      <c r="EY3833" s="168"/>
      <c r="EZ3833" s="168"/>
      <c r="FA3833" s="168"/>
      <c r="FB3833" s="168"/>
      <c r="FC3833" s="168"/>
      <c r="FD3833" s="168"/>
    </row>
    <row r="3834" spans="1:160" s="5" customFormat="1" ht="5.0999999999999996" customHeight="1" thickBot="1" x14ac:dyDescent="0.35">
      <c r="A3834" s="263"/>
      <c r="B3834" s="263"/>
      <c r="C3834" s="265"/>
      <c r="D3834" s="454"/>
      <c r="E3834" s="454"/>
      <c r="F3834" s="454"/>
      <c r="G3834" s="454"/>
      <c r="H3834" s="454"/>
      <c r="I3834" s="454"/>
      <c r="J3834" s="454"/>
      <c r="K3834" s="454"/>
      <c r="L3834" s="454"/>
      <c r="M3834" s="454"/>
      <c r="N3834" s="454"/>
      <c r="O3834" s="454"/>
      <c r="P3834" s="454"/>
      <c r="Q3834" s="454"/>
      <c r="R3834" s="454"/>
      <c r="S3834" s="454"/>
      <c r="T3834" s="454"/>
      <c r="U3834" s="454"/>
      <c r="V3834" s="33"/>
      <c r="W3834" s="57"/>
      <c r="X3834" s="86"/>
      <c r="Y3834" s="33"/>
      <c r="Z3834" s="36"/>
      <c r="AA3834" s="36"/>
      <c r="AD3834" s="33"/>
      <c r="AG3834" s="33"/>
      <c r="AH3834" s="43"/>
      <c r="AI3834" s="43"/>
      <c r="AJ3834" s="43"/>
      <c r="AK3834" s="43"/>
      <c r="AL3834" s="43"/>
      <c r="AM3834" s="43"/>
      <c r="AN3834" s="43"/>
      <c r="AO3834" s="43"/>
      <c r="AP3834" s="43"/>
      <c r="AQ3834" s="43"/>
      <c r="AR3834" s="43"/>
      <c r="AS3834" s="43"/>
      <c r="AT3834" s="43"/>
      <c r="AU3834" s="44"/>
      <c r="AV3834" s="33"/>
      <c r="AW3834" s="33"/>
      <c r="AX3834" s="33"/>
      <c r="AZ3834" s="141"/>
      <c r="BE3834" s="168"/>
      <c r="BF3834" s="168"/>
      <c r="BG3834" s="168"/>
      <c r="BH3834" s="168"/>
      <c r="BI3834" s="168"/>
      <c r="BJ3834" s="168"/>
      <c r="BK3834" s="168"/>
      <c r="BL3834" s="168"/>
      <c r="BM3834" s="168"/>
      <c r="DK3834" s="168"/>
      <c r="DL3834" s="168"/>
      <c r="DM3834" s="168"/>
      <c r="DN3834" s="168"/>
      <c r="DO3834" s="168"/>
      <c r="DP3834" s="168"/>
      <c r="DQ3834" s="168"/>
      <c r="DR3834" s="168"/>
      <c r="DS3834" s="168"/>
      <c r="DT3834" s="168"/>
      <c r="DU3834" s="168"/>
      <c r="DV3834" s="168"/>
      <c r="DW3834" s="168"/>
      <c r="DX3834" s="168"/>
      <c r="DY3834" s="168"/>
      <c r="DZ3834" s="168"/>
      <c r="EA3834" s="168"/>
      <c r="EB3834" s="168"/>
      <c r="EC3834" s="168"/>
      <c r="ED3834" s="168"/>
      <c r="EE3834" s="168"/>
      <c r="EF3834" s="168"/>
      <c r="EG3834" s="168"/>
      <c r="EH3834" s="168"/>
      <c r="EI3834" s="168"/>
      <c r="EJ3834" s="168"/>
      <c r="EK3834" s="168"/>
      <c r="EL3834" s="168"/>
      <c r="EM3834" s="168"/>
      <c r="EN3834" s="168"/>
      <c r="EO3834" s="168"/>
      <c r="EP3834" s="168"/>
      <c r="EQ3834" s="168"/>
      <c r="ER3834" s="168"/>
      <c r="ES3834" s="168"/>
      <c r="ET3834" s="168"/>
      <c r="EU3834" s="168"/>
      <c r="EV3834" s="168"/>
      <c r="EW3834" s="168"/>
      <c r="EX3834" s="168"/>
      <c r="EY3834" s="168"/>
      <c r="EZ3834" s="168"/>
      <c r="FA3834" s="168"/>
      <c r="FB3834" s="168"/>
      <c r="FC3834" s="168"/>
      <c r="FD3834" s="168"/>
    </row>
    <row r="3835" spans="1:160" s="5" customFormat="1" ht="45" customHeight="1" thickBot="1" x14ac:dyDescent="0.35">
      <c r="A3835" s="263" t="str">
        <f>+E3835</f>
        <v>NP 18</v>
      </c>
      <c r="B3835" s="264">
        <f>+U3859</f>
        <v>231</v>
      </c>
      <c r="C3835" s="265">
        <v>71</v>
      </c>
      <c r="D3835" s="2" t="s">
        <v>9</v>
      </c>
      <c r="E3835" s="31" t="s">
        <v>185</v>
      </c>
      <c r="F3835" s="455" t="s">
        <v>29</v>
      </c>
      <c r="G3835" s="456"/>
      <c r="H3835" s="457" t="s">
        <v>186</v>
      </c>
      <c r="I3835" s="457"/>
      <c r="J3835" s="457"/>
      <c r="K3835" s="457"/>
      <c r="L3835" s="457"/>
      <c r="M3835" s="458"/>
      <c r="N3835" s="459" t="s">
        <v>32</v>
      </c>
      <c r="O3835" s="460"/>
      <c r="P3835" s="461"/>
      <c r="Q3835" s="462" t="s">
        <v>49</v>
      </c>
      <c r="R3835" s="463"/>
      <c r="S3835" s="463"/>
      <c r="T3835" s="463"/>
      <c r="U3835" s="464"/>
      <c r="V3835" s="33"/>
      <c r="W3835" s="57"/>
      <c r="X3835" s="86"/>
      <c r="Y3835" s="33"/>
      <c r="Z3835" s="38"/>
      <c r="AA3835" s="38"/>
      <c r="AD3835" s="33"/>
      <c r="AG3835" s="33"/>
      <c r="AH3835" s="43"/>
      <c r="AI3835" s="43"/>
      <c r="AJ3835" s="43"/>
      <c r="AK3835" s="43"/>
      <c r="AL3835" s="43"/>
      <c r="AM3835" s="43"/>
      <c r="AN3835" s="43"/>
      <c r="AO3835" s="43"/>
      <c r="AP3835" s="43"/>
      <c r="AQ3835" s="43"/>
      <c r="AR3835" s="43"/>
      <c r="AS3835" s="43"/>
      <c r="AT3835" s="43"/>
      <c r="AU3835" s="44"/>
      <c r="AV3835" s="33"/>
      <c r="AW3835" s="33"/>
      <c r="AX3835" s="33"/>
      <c r="AZ3835" s="141"/>
      <c r="BE3835" s="168"/>
      <c r="BF3835" s="168"/>
      <c r="BG3835" s="168"/>
      <c r="BH3835" s="168"/>
      <c r="BI3835" s="168"/>
      <c r="BJ3835" s="168"/>
      <c r="BK3835" s="168"/>
      <c r="BL3835" s="168"/>
      <c r="BM3835" s="168"/>
      <c r="DK3835" s="168"/>
      <c r="DL3835" s="168"/>
      <c r="DM3835" s="168"/>
      <c r="DN3835" s="168"/>
      <c r="DO3835" s="168"/>
      <c r="DP3835" s="168"/>
      <c r="DQ3835" s="168"/>
      <c r="DR3835" s="168"/>
      <c r="DS3835" s="168"/>
      <c r="DT3835" s="168"/>
      <c r="DU3835" s="168"/>
      <c r="DV3835" s="168"/>
      <c r="DW3835" s="168"/>
      <c r="DX3835" s="168"/>
      <c r="DY3835" s="168"/>
      <c r="DZ3835" s="168"/>
      <c r="EA3835" s="168"/>
      <c r="EB3835" s="168"/>
      <c r="EC3835" s="168"/>
      <c r="ED3835" s="168"/>
      <c r="EE3835" s="168"/>
      <c r="EF3835" s="168"/>
      <c r="EG3835" s="168"/>
      <c r="EH3835" s="168"/>
      <c r="EI3835" s="168"/>
      <c r="EJ3835" s="168"/>
      <c r="EK3835" s="168"/>
      <c r="EL3835" s="168"/>
      <c r="EM3835" s="168"/>
      <c r="EN3835" s="168"/>
      <c r="EO3835" s="168"/>
      <c r="EP3835" s="168"/>
      <c r="EQ3835" s="168"/>
      <c r="ER3835" s="168"/>
      <c r="ES3835" s="168"/>
      <c r="ET3835" s="168"/>
      <c r="EU3835" s="168"/>
      <c r="EV3835" s="168"/>
      <c r="EW3835" s="168"/>
      <c r="EX3835" s="168"/>
      <c r="EY3835" s="168"/>
      <c r="EZ3835" s="168"/>
      <c r="FA3835" s="168"/>
      <c r="FB3835" s="168"/>
      <c r="FC3835" s="168"/>
      <c r="FD3835" s="168"/>
    </row>
    <row r="3836" spans="1:160" s="5" customFormat="1" ht="5.0999999999999996" customHeight="1" thickBot="1" x14ac:dyDescent="0.35">
      <c r="A3836" s="263"/>
      <c r="B3836" s="263"/>
      <c r="C3836" s="265"/>
      <c r="D3836" s="428"/>
      <c r="E3836" s="428"/>
      <c r="F3836" s="428"/>
      <c r="G3836" s="428"/>
      <c r="H3836" s="428"/>
      <c r="I3836" s="428"/>
      <c r="J3836" s="428"/>
      <c r="K3836" s="428"/>
      <c r="L3836" s="428"/>
      <c r="M3836" s="428"/>
      <c r="N3836" s="454"/>
      <c r="O3836" s="454"/>
      <c r="P3836" s="454"/>
      <c r="Q3836" s="454"/>
      <c r="R3836" s="454"/>
      <c r="S3836" s="454"/>
      <c r="T3836" s="454"/>
      <c r="U3836" s="454"/>
      <c r="V3836" s="33"/>
      <c r="W3836" s="57"/>
      <c r="X3836" s="86"/>
      <c r="Y3836" s="33"/>
      <c r="Z3836" s="76"/>
      <c r="AA3836" s="76"/>
      <c r="AD3836" s="33"/>
      <c r="AG3836" s="33"/>
      <c r="AH3836" s="43"/>
      <c r="AI3836" s="43"/>
      <c r="AJ3836" s="43"/>
      <c r="AK3836" s="43"/>
      <c r="AL3836" s="43"/>
      <c r="AM3836" s="43"/>
      <c r="AN3836" s="43"/>
      <c r="AO3836" s="43"/>
      <c r="AP3836" s="43"/>
      <c r="AQ3836" s="43"/>
      <c r="AR3836" s="43"/>
      <c r="AS3836" s="43"/>
      <c r="AT3836" s="43"/>
      <c r="AU3836" s="44"/>
      <c r="AV3836" s="33"/>
      <c r="AW3836" s="33"/>
      <c r="AX3836" s="33"/>
      <c r="AZ3836" s="141"/>
      <c r="BE3836" s="168"/>
      <c r="BF3836" s="168"/>
      <c r="BG3836" s="168"/>
      <c r="BH3836" s="168"/>
      <c r="BI3836" s="168"/>
      <c r="BJ3836" s="168"/>
      <c r="BK3836" s="168"/>
      <c r="BL3836" s="168"/>
      <c r="BM3836" s="168"/>
      <c r="DK3836" s="168"/>
      <c r="DL3836" s="168"/>
      <c r="DM3836" s="168"/>
      <c r="DN3836" s="168"/>
      <c r="DO3836" s="168"/>
      <c r="DP3836" s="168"/>
      <c r="DQ3836" s="168"/>
      <c r="DR3836" s="168"/>
      <c r="DS3836" s="168"/>
      <c r="DT3836" s="168"/>
      <c r="DU3836" s="168"/>
      <c r="DV3836" s="168"/>
      <c r="DW3836" s="168"/>
      <c r="DX3836" s="168"/>
      <c r="DY3836" s="168"/>
      <c r="DZ3836" s="168"/>
      <c r="EA3836" s="168"/>
      <c r="EB3836" s="168"/>
      <c r="EC3836" s="168"/>
      <c r="ED3836" s="168"/>
      <c r="EE3836" s="168"/>
      <c r="EF3836" s="168"/>
      <c r="EG3836" s="168"/>
      <c r="EH3836" s="168"/>
      <c r="EI3836" s="168"/>
      <c r="EJ3836" s="168"/>
      <c r="EK3836" s="168"/>
      <c r="EL3836" s="168"/>
      <c r="EM3836" s="168"/>
      <c r="EN3836" s="168"/>
      <c r="EO3836" s="168"/>
      <c r="EP3836" s="168"/>
      <c r="EQ3836" s="168"/>
      <c r="ER3836" s="168"/>
      <c r="ES3836" s="168"/>
      <c r="ET3836" s="168"/>
      <c r="EU3836" s="168"/>
      <c r="EV3836" s="168"/>
      <c r="EW3836" s="168"/>
      <c r="EX3836" s="168"/>
      <c r="EY3836" s="168"/>
      <c r="EZ3836" s="168"/>
      <c r="FA3836" s="168"/>
      <c r="FB3836" s="168"/>
      <c r="FC3836" s="168"/>
      <c r="FD3836" s="168"/>
    </row>
    <row r="3837" spans="1:160" s="5" customFormat="1" ht="24.9" customHeight="1" x14ac:dyDescent="0.3">
      <c r="A3837" s="263"/>
      <c r="B3837" s="263"/>
      <c r="C3837" s="265"/>
      <c r="D3837" s="465" t="s">
        <v>30</v>
      </c>
      <c r="E3837" s="466"/>
      <c r="F3837" s="466"/>
      <c r="G3837" s="466"/>
      <c r="H3837" s="466"/>
      <c r="I3837" s="466"/>
      <c r="J3837" s="466"/>
      <c r="K3837" s="466"/>
      <c r="L3837" s="466"/>
      <c r="M3837" s="467"/>
      <c r="N3837" s="468" t="s">
        <v>11</v>
      </c>
      <c r="O3837" s="470" t="s">
        <v>12</v>
      </c>
      <c r="P3837" s="471"/>
      <c r="Q3837" s="474" t="s">
        <v>13</v>
      </c>
      <c r="R3837" s="475"/>
      <c r="S3837" s="476"/>
      <c r="T3837" s="477" t="s">
        <v>27</v>
      </c>
      <c r="U3837" s="479" t="s">
        <v>28</v>
      </c>
      <c r="V3837" s="33"/>
      <c r="W3837" s="57"/>
      <c r="X3837" s="86"/>
      <c r="Y3837" s="33"/>
      <c r="Z3837" s="76"/>
      <c r="AA3837" s="76"/>
      <c r="AD3837" s="33"/>
      <c r="AG3837" s="33"/>
      <c r="AH3837" s="43"/>
      <c r="AI3837" s="43"/>
      <c r="AJ3837" s="43"/>
      <c r="AK3837" s="43"/>
      <c r="AL3837" s="43"/>
      <c r="AM3837" s="43"/>
      <c r="AN3837" s="43"/>
      <c r="AO3837" s="43"/>
      <c r="AP3837" s="43"/>
      <c r="AQ3837" s="43"/>
      <c r="AR3837" s="43"/>
      <c r="AS3837" s="43"/>
      <c r="AT3837" s="43"/>
      <c r="AU3837" s="44"/>
      <c r="AV3837" s="33"/>
      <c r="AW3837" s="33"/>
      <c r="AX3837" s="33"/>
      <c r="AZ3837" s="141"/>
      <c r="BE3837" s="168"/>
      <c r="BF3837" s="168"/>
      <c r="BG3837" s="168"/>
      <c r="BH3837" s="168"/>
      <c r="BI3837" s="168"/>
      <c r="BJ3837" s="168"/>
      <c r="BK3837" s="168"/>
      <c r="BL3837" s="168"/>
      <c r="BM3837" s="168"/>
      <c r="DK3837" s="168"/>
      <c r="DL3837" s="168"/>
      <c r="DM3837" s="168"/>
      <c r="DN3837" s="168"/>
      <c r="DO3837" s="168"/>
      <c r="DP3837" s="168"/>
      <c r="DQ3837" s="168"/>
      <c r="DR3837" s="168"/>
      <c r="DS3837" s="168"/>
      <c r="DT3837" s="168"/>
      <c r="DU3837" s="168"/>
      <c r="DV3837" s="168"/>
      <c r="DW3837" s="168"/>
      <c r="DX3837" s="168"/>
      <c r="DY3837" s="168"/>
      <c r="DZ3837" s="168"/>
      <c r="EA3837" s="168"/>
      <c r="EB3837" s="168"/>
      <c r="EC3837" s="168"/>
      <c r="ED3837" s="168"/>
      <c r="EE3837" s="168"/>
      <c r="EF3837" s="168"/>
      <c r="EG3837" s="168"/>
      <c r="EH3837" s="168"/>
      <c r="EI3837" s="168"/>
      <c r="EJ3837" s="168"/>
      <c r="EK3837" s="168"/>
      <c r="EL3837" s="168"/>
      <c r="EM3837" s="168"/>
      <c r="EN3837" s="168"/>
      <c r="EO3837" s="168"/>
      <c r="EP3837" s="168"/>
      <c r="EQ3837" s="168"/>
      <c r="ER3837" s="168"/>
      <c r="ES3837" s="168"/>
      <c r="ET3837" s="168"/>
      <c r="EU3837" s="168"/>
      <c r="EV3837" s="168"/>
      <c r="EW3837" s="168"/>
      <c r="EX3837" s="168"/>
      <c r="EY3837" s="168"/>
      <c r="EZ3837" s="168"/>
      <c r="FA3837" s="168"/>
      <c r="FB3837" s="168"/>
      <c r="FC3837" s="168"/>
      <c r="FD3837" s="168"/>
    </row>
    <row r="3838" spans="1:160" s="5" customFormat="1" ht="24.9" customHeight="1" x14ac:dyDescent="0.3">
      <c r="A3838" s="263"/>
      <c r="B3838" s="263"/>
      <c r="C3838" s="265"/>
      <c r="D3838" s="481"/>
      <c r="E3838" s="482"/>
      <c r="F3838" s="482"/>
      <c r="G3838" s="482"/>
      <c r="H3838" s="482"/>
      <c r="I3838" s="482"/>
      <c r="J3838" s="482"/>
      <c r="K3838" s="482"/>
      <c r="L3838" s="482"/>
      <c r="M3838" s="483"/>
      <c r="N3838" s="469"/>
      <c r="O3838" s="472"/>
      <c r="P3838" s="473"/>
      <c r="Q3838" s="7" t="s">
        <v>14</v>
      </c>
      <c r="R3838" s="7" t="s">
        <v>15</v>
      </c>
      <c r="S3838" s="7" t="s">
        <v>26</v>
      </c>
      <c r="T3838" s="478"/>
      <c r="U3838" s="480"/>
      <c r="V3838" s="33"/>
      <c r="W3838" s="57"/>
      <c r="X3838" s="86"/>
      <c r="Y3838" s="33"/>
      <c r="Z3838" s="77"/>
      <c r="AA3838" s="77"/>
      <c r="AD3838" s="33"/>
      <c r="AG3838" s="33"/>
      <c r="AH3838" s="43"/>
      <c r="AI3838" s="43"/>
      <c r="AJ3838" s="43"/>
      <c r="AK3838" s="43"/>
      <c r="AL3838" s="43"/>
      <c r="AM3838" s="43"/>
      <c r="AN3838" s="43"/>
      <c r="AO3838" s="43"/>
      <c r="AP3838" s="43"/>
      <c r="AQ3838" s="43"/>
      <c r="AR3838" s="43"/>
      <c r="AS3838" s="43"/>
      <c r="AT3838" s="43"/>
      <c r="AU3838" s="44"/>
      <c r="AV3838" s="33"/>
      <c r="AW3838" s="33"/>
      <c r="AX3838" s="33"/>
      <c r="AZ3838" s="141"/>
      <c r="BE3838" s="168"/>
      <c r="BF3838" s="168"/>
      <c r="BG3838" s="168"/>
      <c r="BH3838" s="168"/>
      <c r="BI3838" s="168"/>
      <c r="BJ3838" s="168"/>
      <c r="BK3838" s="168"/>
      <c r="BL3838" s="168"/>
      <c r="BM3838" s="168"/>
      <c r="DK3838" s="168"/>
      <c r="DL3838" s="168"/>
      <c r="DM3838" s="168"/>
      <c r="DN3838" s="168"/>
      <c r="DO3838" s="168"/>
      <c r="DP3838" s="168"/>
      <c r="DQ3838" s="168"/>
      <c r="DR3838" s="168"/>
      <c r="DS3838" s="168"/>
      <c r="DT3838" s="168"/>
      <c r="DU3838" s="168"/>
      <c r="DV3838" s="168"/>
      <c r="DW3838" s="168"/>
      <c r="DX3838" s="168"/>
      <c r="DY3838" s="168"/>
      <c r="DZ3838" s="168"/>
      <c r="EA3838" s="168"/>
      <c r="EB3838" s="168"/>
      <c r="EC3838" s="168"/>
      <c r="ED3838" s="168"/>
      <c r="EE3838" s="168"/>
      <c r="EF3838" s="168"/>
      <c r="EG3838" s="168"/>
      <c r="EH3838" s="168"/>
      <c r="EI3838" s="168"/>
      <c r="EJ3838" s="168"/>
      <c r="EK3838" s="168"/>
      <c r="EL3838" s="168"/>
      <c r="EM3838" s="168"/>
      <c r="EN3838" s="168"/>
      <c r="EO3838" s="168"/>
      <c r="EP3838" s="168"/>
      <c r="EQ3838" s="168"/>
      <c r="ER3838" s="168"/>
      <c r="ES3838" s="168"/>
      <c r="ET3838" s="168"/>
      <c r="EU3838" s="168"/>
      <c r="EV3838" s="168"/>
      <c r="EW3838" s="168"/>
      <c r="EX3838" s="168"/>
      <c r="EY3838" s="168"/>
      <c r="EZ3838" s="168"/>
      <c r="FA3838" s="168"/>
      <c r="FB3838" s="168"/>
      <c r="FC3838" s="168"/>
      <c r="FD3838" s="168"/>
    </row>
    <row r="3839" spans="1:160" s="5" customFormat="1" ht="24.9" customHeight="1" x14ac:dyDescent="0.3">
      <c r="A3839" s="263"/>
      <c r="B3839" s="263"/>
      <c r="C3839" s="265"/>
      <c r="D3839" s="481"/>
      <c r="E3839" s="482"/>
      <c r="F3839" s="482"/>
      <c r="G3839" s="482"/>
      <c r="H3839" s="482"/>
      <c r="I3839" s="482"/>
      <c r="J3839" s="482"/>
      <c r="K3839" s="482"/>
      <c r="L3839" s="482"/>
      <c r="M3839" s="483"/>
      <c r="N3839" s="16">
        <v>14001469</v>
      </c>
      <c r="O3839" s="534" t="s">
        <v>454</v>
      </c>
      <c r="P3839" s="535"/>
      <c r="Q3839" s="154"/>
      <c r="R3839" s="8">
        <v>8.4</v>
      </c>
      <c r="S3839" s="154"/>
      <c r="T3839" s="155">
        <v>2</v>
      </c>
      <c r="U3839" s="156">
        <f>+R3839*T3839</f>
        <v>16.8</v>
      </c>
      <c r="V3839" s="33"/>
      <c r="W3839" s="57">
        <v>1</v>
      </c>
      <c r="X3839" s="86"/>
      <c r="Y3839" s="33">
        <f>+C3835</f>
        <v>71</v>
      </c>
      <c r="Z3839" s="41">
        <f>+SUMIF($N3839:$N3858,$Z$16,$U3839:$U3858)</f>
        <v>16.8</v>
      </c>
      <c r="AA3839" s="41">
        <f>+SUMIF($N3839:$N3858,$AA$16,$U3839:$U3858)</f>
        <v>16.8</v>
      </c>
      <c r="AB3839" s="41">
        <f>+SUMIF($N3839:$N3858,$AB$16,$U3839:$U3858)</f>
        <v>18</v>
      </c>
      <c r="AC3839" s="41">
        <f>+SUMIF($N3839:$N3858,$AC$16,$U3839:$U3858)</f>
        <v>18</v>
      </c>
      <c r="AD3839" s="41">
        <f>+SUMIF($N3839:$N3858,$AD$16,$U3839:$U3858)</f>
        <v>18</v>
      </c>
      <c r="AE3839" s="41">
        <f>+SUMIF($N3839:$N3858,$AE$16,$U3839:$U3858)</f>
        <v>18</v>
      </c>
      <c r="AF3839" s="41">
        <f>+SUMIF($N3839:$N3858,$AF$16,$U3839:$U3858)</f>
        <v>14</v>
      </c>
      <c r="AG3839" s="41">
        <f>+SUMIF($N3839:$N3858,$AG$16,$U3839:$U3858)</f>
        <v>14</v>
      </c>
      <c r="AH3839" s="41">
        <f>+SUMIF($N3839:$N3858,$AH$16,$U3839:$U3858)</f>
        <v>14</v>
      </c>
      <c r="AI3839" s="41">
        <f>+SUMIF($N3839:$N3858,$AI$16,$U3839:$U3858)</f>
        <v>20</v>
      </c>
      <c r="AJ3839" s="41">
        <f>+SUMIF($N3839:$N3858,$AJ$16,$U3839:$U3858)</f>
        <v>21.4</v>
      </c>
      <c r="AK3839" s="41">
        <f>+SUMIF($N3839:$N3858,$AK$16,$U3839:$U3858)</f>
        <v>0</v>
      </c>
      <c r="AL3839" s="41">
        <f>+SUMIF($N3839:$N3858,$AL$16,$U3839:$U3858)</f>
        <v>0</v>
      </c>
      <c r="AM3839" s="41">
        <f>+SUMIF($N3839:$N3858,$AM$16,$U3839:$U3858)</f>
        <v>0</v>
      </c>
      <c r="AN3839" s="41">
        <f>+SUMIF($N3839:$N3858,$AN$16,$U3839:$U3858)</f>
        <v>18</v>
      </c>
      <c r="AO3839" s="41">
        <f>+SUMIF($N3839:$N3858,$AO$16,$U3839:$U3858)</f>
        <v>0</v>
      </c>
      <c r="AP3839" s="41">
        <f>+SUMIF($N3839:$N3858,$AP$16,$U3839:$U3858)</f>
        <v>0</v>
      </c>
      <c r="AQ3839" s="41">
        <f>+SUMIF($N3839:$N3858,$AQ$16,$U3839:$U3858)</f>
        <v>12</v>
      </c>
      <c r="AR3839" s="41">
        <f>+SUMIF($N3839:$N3858,$AR$16,$U3839:$U3858)</f>
        <v>12</v>
      </c>
      <c r="AS3839" s="43"/>
      <c r="AT3839" s="43"/>
      <c r="AU3839" s="44"/>
      <c r="AV3839" s="33"/>
      <c r="AW3839" s="33"/>
      <c r="AX3839" s="33"/>
      <c r="AZ3839" s="141"/>
      <c r="BE3839" s="168"/>
      <c r="BF3839" s="168"/>
      <c r="BG3839" s="168"/>
      <c r="BH3839" s="168"/>
      <c r="BI3839" s="168"/>
      <c r="BJ3839" s="168"/>
      <c r="BK3839" s="168"/>
      <c r="BL3839" s="168"/>
      <c r="BM3839" s="168"/>
      <c r="DK3839" s="168"/>
      <c r="DL3839" s="168"/>
      <c r="DM3839" s="168"/>
      <c r="DN3839" s="168"/>
      <c r="DO3839" s="168"/>
      <c r="DP3839" s="168"/>
      <c r="DQ3839" s="168"/>
      <c r="DR3839" s="168"/>
      <c r="DS3839" s="168"/>
      <c r="DT3839" s="168"/>
      <c r="DU3839" s="168"/>
      <c r="DV3839" s="168"/>
      <c r="DW3839" s="168"/>
      <c r="DX3839" s="168"/>
      <c r="DY3839" s="168"/>
      <c r="DZ3839" s="168"/>
      <c r="EA3839" s="168"/>
      <c r="EB3839" s="168"/>
      <c r="EC3839" s="168"/>
      <c r="ED3839" s="168"/>
      <c r="EE3839" s="168"/>
      <c r="EF3839" s="168"/>
      <c r="EG3839" s="168"/>
      <c r="EH3839" s="168"/>
      <c r="EI3839" s="168"/>
      <c r="EJ3839" s="168"/>
      <c r="EK3839" s="168"/>
      <c r="EL3839" s="168"/>
      <c r="EM3839" s="168"/>
      <c r="EN3839" s="168"/>
      <c r="EO3839" s="168"/>
      <c r="EP3839" s="168"/>
      <c r="EQ3839" s="168"/>
      <c r="ER3839" s="168"/>
      <c r="ES3839" s="168"/>
      <c r="ET3839" s="168"/>
      <c r="EU3839" s="168"/>
      <c r="EV3839" s="168"/>
      <c r="EW3839" s="168"/>
      <c r="EX3839" s="168"/>
      <c r="EY3839" s="168"/>
      <c r="EZ3839" s="168"/>
      <c r="FA3839" s="168"/>
      <c r="FB3839" s="168"/>
      <c r="FC3839" s="168"/>
      <c r="FD3839" s="168"/>
    </row>
    <row r="3840" spans="1:160" s="5" customFormat="1" ht="24.9" customHeight="1" x14ac:dyDescent="0.3">
      <c r="A3840" s="263"/>
      <c r="B3840" s="263"/>
      <c r="C3840" s="265"/>
      <c r="D3840" s="481"/>
      <c r="E3840" s="482"/>
      <c r="F3840" s="482"/>
      <c r="G3840" s="482"/>
      <c r="H3840" s="482"/>
      <c r="I3840" s="482"/>
      <c r="J3840" s="482"/>
      <c r="K3840" s="482"/>
      <c r="L3840" s="482"/>
      <c r="M3840" s="483"/>
      <c r="N3840" s="16">
        <v>14001481</v>
      </c>
      <c r="O3840" s="534" t="s">
        <v>454</v>
      </c>
      <c r="P3840" s="535"/>
      <c r="Q3840" s="154"/>
      <c r="R3840" s="8">
        <v>8.4</v>
      </c>
      <c r="S3840" s="154"/>
      <c r="T3840" s="155">
        <v>2</v>
      </c>
      <c r="U3840" s="156">
        <f t="shared" ref="U3840:U3857" si="203">+R3840*T3840</f>
        <v>16.8</v>
      </c>
      <c r="V3840" s="33"/>
      <c r="W3840" s="57">
        <v>2</v>
      </c>
      <c r="X3840" s="86"/>
      <c r="Y3840" s="33"/>
      <c r="Z3840" s="36"/>
      <c r="AA3840" s="36"/>
      <c r="AD3840" s="33"/>
      <c r="AG3840" s="33"/>
      <c r="AH3840" s="43"/>
      <c r="AI3840" s="43"/>
      <c r="AJ3840" s="43"/>
      <c r="AK3840" s="43"/>
      <c r="AL3840" s="43"/>
      <c r="AM3840" s="43"/>
      <c r="AN3840" s="43"/>
      <c r="AO3840" s="43"/>
      <c r="AP3840" s="43"/>
      <c r="AQ3840" s="43"/>
      <c r="AR3840" s="43"/>
      <c r="AS3840" s="43"/>
      <c r="AT3840" s="43"/>
      <c r="AU3840" s="44"/>
      <c r="AV3840" s="33"/>
      <c r="AW3840" s="33"/>
      <c r="AX3840" s="33"/>
      <c r="AZ3840" s="141"/>
      <c r="BE3840" s="168"/>
      <c r="BF3840" s="168"/>
      <c r="BG3840" s="168"/>
      <c r="BH3840" s="168"/>
      <c r="BI3840" s="168"/>
      <c r="BJ3840" s="168"/>
      <c r="BK3840" s="168"/>
      <c r="BL3840" s="168"/>
      <c r="BM3840" s="168"/>
      <c r="DK3840" s="168"/>
      <c r="DL3840" s="168"/>
      <c r="DM3840" s="168"/>
      <c r="DN3840" s="168"/>
      <c r="DO3840" s="168"/>
      <c r="DP3840" s="168"/>
      <c r="DQ3840" s="168"/>
      <c r="DR3840" s="168"/>
      <c r="DS3840" s="168"/>
      <c r="DT3840" s="168"/>
      <c r="DU3840" s="168"/>
      <c r="DV3840" s="168"/>
      <c r="DW3840" s="168"/>
      <c r="DX3840" s="168"/>
      <c r="DY3840" s="168"/>
      <c r="DZ3840" s="168"/>
      <c r="EA3840" s="168"/>
      <c r="EB3840" s="168"/>
      <c r="EC3840" s="168"/>
      <c r="ED3840" s="168"/>
      <c r="EE3840" s="168"/>
      <c r="EF3840" s="168"/>
      <c r="EG3840" s="168"/>
      <c r="EH3840" s="168"/>
      <c r="EI3840" s="168"/>
      <c r="EJ3840" s="168"/>
      <c r="EK3840" s="168"/>
      <c r="EL3840" s="168"/>
      <c r="EM3840" s="168"/>
      <c r="EN3840" s="168"/>
      <c r="EO3840" s="168"/>
      <c r="EP3840" s="168"/>
      <c r="EQ3840" s="168"/>
      <c r="ER3840" s="168"/>
      <c r="ES3840" s="168"/>
      <c r="ET3840" s="168"/>
      <c r="EU3840" s="168"/>
      <c r="EV3840" s="168"/>
      <c r="EW3840" s="168"/>
      <c r="EX3840" s="168"/>
      <c r="EY3840" s="168"/>
      <c r="EZ3840" s="168"/>
      <c r="FA3840" s="168"/>
      <c r="FB3840" s="168"/>
      <c r="FC3840" s="168"/>
      <c r="FD3840" s="168"/>
    </row>
    <row r="3841" spans="1:160" s="5" customFormat="1" ht="24.9" customHeight="1" x14ac:dyDescent="0.3">
      <c r="A3841" s="263"/>
      <c r="B3841" s="263"/>
      <c r="C3841" s="265"/>
      <c r="D3841" s="481"/>
      <c r="E3841" s="482"/>
      <c r="F3841" s="482"/>
      <c r="G3841" s="482"/>
      <c r="H3841" s="482"/>
      <c r="I3841" s="482"/>
      <c r="J3841" s="482"/>
      <c r="K3841" s="482"/>
      <c r="L3841" s="482"/>
      <c r="M3841" s="483"/>
      <c r="N3841" s="16">
        <v>14000772</v>
      </c>
      <c r="O3841" s="534" t="s">
        <v>454</v>
      </c>
      <c r="P3841" s="535"/>
      <c r="Q3841" s="154"/>
      <c r="R3841" s="8">
        <v>9</v>
      </c>
      <c r="S3841" s="154"/>
      <c r="T3841" s="155">
        <v>2</v>
      </c>
      <c r="U3841" s="156">
        <f t="shared" si="203"/>
        <v>18</v>
      </c>
      <c r="V3841" s="33"/>
      <c r="W3841" s="57">
        <v>3</v>
      </c>
      <c r="X3841" s="86"/>
      <c r="Y3841" s="33"/>
      <c r="Z3841" s="36"/>
      <c r="AA3841" s="36"/>
      <c r="AD3841" s="33"/>
      <c r="AG3841" s="33"/>
      <c r="AH3841" s="43"/>
      <c r="AI3841" s="43"/>
      <c r="AJ3841" s="43"/>
      <c r="AK3841" s="43"/>
      <c r="AL3841" s="43"/>
      <c r="AM3841" s="43"/>
      <c r="AN3841" s="43"/>
      <c r="AO3841" s="43"/>
      <c r="AP3841" s="43"/>
      <c r="AQ3841" s="43"/>
      <c r="AR3841" s="43"/>
      <c r="AS3841" s="43"/>
      <c r="AT3841" s="43"/>
      <c r="AU3841" s="44"/>
      <c r="AV3841" s="33"/>
      <c r="AW3841" s="33"/>
      <c r="AX3841" s="33"/>
      <c r="AZ3841" s="141"/>
      <c r="BE3841" s="168"/>
      <c r="BF3841" s="168"/>
      <c r="BG3841" s="168"/>
      <c r="BH3841" s="168"/>
      <c r="BI3841" s="168"/>
      <c r="BJ3841" s="168"/>
      <c r="BK3841" s="168"/>
      <c r="BL3841" s="168"/>
      <c r="BM3841" s="168"/>
      <c r="DK3841" s="168"/>
      <c r="DL3841" s="168"/>
      <c r="DM3841" s="168"/>
      <c r="DN3841" s="168"/>
      <c r="DO3841" s="168"/>
      <c r="DP3841" s="168"/>
      <c r="DQ3841" s="168"/>
      <c r="DR3841" s="168"/>
      <c r="DS3841" s="168"/>
      <c r="DT3841" s="168"/>
      <c r="DU3841" s="168"/>
      <c r="DV3841" s="168"/>
      <c r="DW3841" s="168"/>
      <c r="DX3841" s="168"/>
      <c r="DY3841" s="168"/>
      <c r="DZ3841" s="168"/>
      <c r="EA3841" s="168"/>
      <c r="EB3841" s="168"/>
      <c r="EC3841" s="168"/>
      <c r="ED3841" s="168"/>
      <c r="EE3841" s="168"/>
      <c r="EF3841" s="168"/>
      <c r="EG3841" s="168"/>
      <c r="EH3841" s="168"/>
      <c r="EI3841" s="168"/>
      <c r="EJ3841" s="168"/>
      <c r="EK3841" s="168"/>
      <c r="EL3841" s="168"/>
      <c r="EM3841" s="168"/>
      <c r="EN3841" s="168"/>
      <c r="EO3841" s="168"/>
      <c r="EP3841" s="168"/>
      <c r="EQ3841" s="168"/>
      <c r="ER3841" s="168"/>
      <c r="ES3841" s="168"/>
      <c r="ET3841" s="168"/>
      <c r="EU3841" s="168"/>
      <c r="EV3841" s="168"/>
      <c r="EW3841" s="168"/>
      <c r="EX3841" s="168"/>
      <c r="EY3841" s="168"/>
      <c r="EZ3841" s="168"/>
      <c r="FA3841" s="168"/>
      <c r="FB3841" s="168"/>
      <c r="FC3841" s="168"/>
      <c r="FD3841" s="168"/>
    </row>
    <row r="3842" spans="1:160" s="5" customFormat="1" ht="24.9" customHeight="1" x14ac:dyDescent="0.3">
      <c r="A3842" s="263"/>
      <c r="B3842" s="263"/>
      <c r="C3842" s="265"/>
      <c r="D3842" s="481"/>
      <c r="E3842" s="482"/>
      <c r="F3842" s="482"/>
      <c r="G3842" s="482"/>
      <c r="H3842" s="482"/>
      <c r="I3842" s="482"/>
      <c r="J3842" s="482"/>
      <c r="K3842" s="482"/>
      <c r="L3842" s="482"/>
      <c r="M3842" s="483"/>
      <c r="N3842" s="16">
        <v>14000741</v>
      </c>
      <c r="O3842" s="534" t="s">
        <v>454</v>
      </c>
      <c r="P3842" s="535"/>
      <c r="Q3842" s="154"/>
      <c r="R3842" s="8">
        <v>9</v>
      </c>
      <c r="S3842" s="154"/>
      <c r="T3842" s="155">
        <v>2</v>
      </c>
      <c r="U3842" s="156">
        <f t="shared" si="203"/>
        <v>18</v>
      </c>
      <c r="V3842" s="33"/>
      <c r="W3842" s="57">
        <v>4</v>
      </c>
      <c r="X3842" s="86"/>
      <c r="Y3842" s="33"/>
      <c r="Z3842" s="36"/>
      <c r="AA3842" s="36"/>
      <c r="AD3842" s="33"/>
      <c r="AG3842" s="33"/>
      <c r="AH3842" s="43"/>
      <c r="AI3842" s="43"/>
      <c r="AJ3842" s="43"/>
      <c r="AK3842" s="43"/>
      <c r="AL3842" s="43"/>
      <c r="AM3842" s="43"/>
      <c r="AN3842" s="43"/>
      <c r="AO3842" s="43"/>
      <c r="AP3842" s="43"/>
      <c r="AQ3842" s="43"/>
      <c r="AR3842" s="43"/>
      <c r="AS3842" s="43"/>
      <c r="AT3842" s="43"/>
      <c r="AU3842" s="44"/>
      <c r="AV3842" s="33"/>
      <c r="AW3842" s="33"/>
      <c r="AX3842" s="33"/>
      <c r="AZ3842" s="141"/>
      <c r="BE3842" s="168"/>
      <c r="BF3842" s="168"/>
      <c r="BG3842" s="168"/>
      <c r="BH3842" s="168"/>
      <c r="BI3842" s="168"/>
      <c r="BJ3842" s="168"/>
      <c r="BK3842" s="168"/>
      <c r="BL3842" s="168"/>
      <c r="BM3842" s="168"/>
      <c r="DK3842" s="168"/>
      <c r="DL3842" s="168"/>
      <c r="DM3842" s="168"/>
      <c r="DN3842" s="168"/>
      <c r="DO3842" s="168"/>
      <c r="DP3842" s="168"/>
      <c r="DQ3842" s="168"/>
      <c r="DR3842" s="168"/>
      <c r="DS3842" s="168"/>
      <c r="DT3842" s="168"/>
      <c r="DU3842" s="168"/>
      <c r="DV3842" s="168"/>
      <c r="DW3842" s="168"/>
      <c r="DX3842" s="168"/>
      <c r="DY3842" s="168"/>
      <c r="DZ3842" s="168"/>
      <c r="EA3842" s="168"/>
      <c r="EB3842" s="168"/>
      <c r="EC3842" s="168"/>
      <c r="ED3842" s="168"/>
      <c r="EE3842" s="168"/>
      <c r="EF3842" s="168"/>
      <c r="EG3842" s="168"/>
      <c r="EH3842" s="168"/>
      <c r="EI3842" s="168"/>
      <c r="EJ3842" s="168"/>
      <c r="EK3842" s="168"/>
      <c r="EL3842" s="168"/>
      <c r="EM3842" s="168"/>
      <c r="EN3842" s="168"/>
      <c r="EO3842" s="168"/>
      <c r="EP3842" s="168"/>
      <c r="EQ3842" s="168"/>
      <c r="ER3842" s="168"/>
      <c r="ES3842" s="168"/>
      <c r="ET3842" s="168"/>
      <c r="EU3842" s="168"/>
      <c r="EV3842" s="168"/>
      <c r="EW3842" s="168"/>
      <c r="EX3842" s="168"/>
      <c r="EY3842" s="168"/>
      <c r="EZ3842" s="168"/>
      <c r="FA3842" s="168"/>
      <c r="FB3842" s="168"/>
      <c r="FC3842" s="168"/>
      <c r="FD3842" s="168"/>
    </row>
    <row r="3843" spans="1:160" s="5" customFormat="1" ht="24.9" customHeight="1" x14ac:dyDescent="0.3">
      <c r="A3843" s="263"/>
      <c r="B3843" s="263"/>
      <c r="C3843" s="265"/>
      <c r="D3843" s="481"/>
      <c r="E3843" s="482"/>
      <c r="F3843" s="482"/>
      <c r="G3843" s="482"/>
      <c r="H3843" s="482"/>
      <c r="I3843" s="482"/>
      <c r="J3843" s="482"/>
      <c r="K3843" s="482"/>
      <c r="L3843" s="482"/>
      <c r="M3843" s="483"/>
      <c r="N3843" s="16">
        <v>14000718</v>
      </c>
      <c r="O3843" s="534" t="s">
        <v>454</v>
      </c>
      <c r="P3843" s="535"/>
      <c r="Q3843" s="154"/>
      <c r="R3843" s="8">
        <v>9</v>
      </c>
      <c r="S3843" s="154"/>
      <c r="T3843" s="155">
        <v>2</v>
      </c>
      <c r="U3843" s="156">
        <f t="shared" si="203"/>
        <v>18</v>
      </c>
      <c r="V3843" s="33"/>
      <c r="W3843" s="57">
        <v>5</v>
      </c>
      <c r="X3843" s="86"/>
      <c r="Y3843" s="33"/>
      <c r="Z3843" s="36"/>
      <c r="AA3843" s="36"/>
      <c r="AD3843" s="33"/>
      <c r="AG3843" s="33"/>
      <c r="AH3843" s="43"/>
      <c r="AI3843" s="43"/>
      <c r="AJ3843" s="43"/>
      <c r="AK3843" s="43"/>
      <c r="AL3843" s="43"/>
      <c r="AM3843" s="43"/>
      <c r="AN3843" s="43"/>
      <c r="AO3843" s="43"/>
      <c r="AP3843" s="43"/>
      <c r="AQ3843" s="43"/>
      <c r="AR3843" s="43"/>
      <c r="AS3843" s="43"/>
      <c r="AT3843" s="43"/>
      <c r="AU3843" s="44"/>
      <c r="AV3843" s="33"/>
      <c r="AW3843" s="33"/>
      <c r="AX3843" s="33"/>
      <c r="AZ3843" s="141"/>
      <c r="BE3843" s="168"/>
      <c r="BF3843" s="168"/>
      <c r="BG3843" s="168"/>
      <c r="BH3843" s="168"/>
      <c r="BI3843" s="168"/>
      <c r="BJ3843" s="168"/>
      <c r="BK3843" s="168"/>
      <c r="BL3843" s="168"/>
      <c r="BM3843" s="168"/>
      <c r="DK3843" s="168"/>
      <c r="DL3843" s="168"/>
      <c r="DM3843" s="168"/>
      <c r="DN3843" s="168"/>
      <c r="DO3843" s="168"/>
      <c r="DP3843" s="168"/>
      <c r="DQ3843" s="168"/>
      <c r="DR3843" s="168"/>
      <c r="DS3843" s="168"/>
      <c r="DT3843" s="168"/>
      <c r="DU3843" s="168"/>
      <c r="DV3843" s="168"/>
      <c r="DW3843" s="168"/>
      <c r="DX3843" s="168"/>
      <c r="DY3843" s="168"/>
      <c r="DZ3843" s="168"/>
      <c r="EA3843" s="168"/>
      <c r="EB3843" s="168"/>
      <c r="EC3843" s="168"/>
      <c r="ED3843" s="168"/>
      <c r="EE3843" s="168"/>
      <c r="EF3843" s="168"/>
      <c r="EG3843" s="168"/>
      <c r="EH3843" s="168"/>
      <c r="EI3843" s="168"/>
      <c r="EJ3843" s="168"/>
      <c r="EK3843" s="168"/>
      <c r="EL3843" s="168"/>
      <c r="EM3843" s="168"/>
      <c r="EN3843" s="168"/>
      <c r="EO3843" s="168"/>
      <c r="EP3843" s="168"/>
      <c r="EQ3843" s="168"/>
      <c r="ER3843" s="168"/>
      <c r="ES3843" s="168"/>
      <c r="ET3843" s="168"/>
      <c r="EU3843" s="168"/>
      <c r="EV3843" s="168"/>
      <c r="EW3843" s="168"/>
      <c r="EX3843" s="168"/>
      <c r="EY3843" s="168"/>
      <c r="EZ3843" s="168"/>
      <c r="FA3843" s="168"/>
      <c r="FB3843" s="168"/>
      <c r="FC3843" s="168"/>
      <c r="FD3843" s="168"/>
    </row>
    <row r="3844" spans="1:160" s="5" customFormat="1" ht="24.9" customHeight="1" x14ac:dyDescent="0.3">
      <c r="A3844" s="263"/>
      <c r="B3844" s="263"/>
      <c r="C3844" s="265"/>
      <c r="D3844" s="481"/>
      <c r="E3844" s="482"/>
      <c r="F3844" s="482"/>
      <c r="G3844" s="482"/>
      <c r="H3844" s="482"/>
      <c r="I3844" s="482"/>
      <c r="J3844" s="482"/>
      <c r="K3844" s="482"/>
      <c r="L3844" s="482"/>
      <c r="M3844" s="483"/>
      <c r="N3844" s="16">
        <v>14001678</v>
      </c>
      <c r="O3844" s="534" t="s">
        <v>454</v>
      </c>
      <c r="P3844" s="535"/>
      <c r="Q3844" s="154"/>
      <c r="R3844" s="8">
        <v>9</v>
      </c>
      <c r="S3844" s="154"/>
      <c r="T3844" s="155">
        <v>2</v>
      </c>
      <c r="U3844" s="156">
        <f t="shared" si="203"/>
        <v>18</v>
      </c>
      <c r="V3844" s="33"/>
      <c r="W3844" s="57">
        <v>6</v>
      </c>
      <c r="X3844" s="86"/>
      <c r="Y3844" s="33"/>
      <c r="Z3844" s="36"/>
      <c r="AA3844" s="36"/>
      <c r="AD3844" s="33"/>
      <c r="AG3844" s="33"/>
      <c r="AH3844" s="43"/>
      <c r="AI3844" s="43"/>
      <c r="AJ3844" s="43"/>
      <c r="AK3844" s="43"/>
      <c r="AL3844" s="43"/>
      <c r="AM3844" s="43"/>
      <c r="AN3844" s="43"/>
      <c r="AO3844" s="43"/>
      <c r="AP3844" s="43"/>
      <c r="AQ3844" s="43"/>
      <c r="AR3844" s="43"/>
      <c r="AS3844" s="43"/>
      <c r="AT3844" s="43"/>
      <c r="AU3844" s="44"/>
      <c r="AV3844" s="33"/>
      <c r="AW3844" s="33"/>
      <c r="AX3844" s="33"/>
      <c r="AZ3844" s="141"/>
      <c r="BE3844" s="168"/>
      <c r="BF3844" s="168"/>
      <c r="BG3844" s="168"/>
      <c r="BH3844" s="168"/>
      <c r="BI3844" s="168"/>
      <c r="BJ3844" s="168"/>
      <c r="BK3844" s="168"/>
      <c r="BL3844" s="168"/>
      <c r="BM3844" s="168"/>
      <c r="DK3844" s="168"/>
      <c r="DL3844" s="168"/>
      <c r="DM3844" s="168"/>
      <c r="DN3844" s="168"/>
      <c r="DO3844" s="168"/>
      <c r="DP3844" s="168"/>
      <c r="DQ3844" s="168"/>
      <c r="DR3844" s="168"/>
      <c r="DS3844" s="168"/>
      <c r="DT3844" s="168"/>
      <c r="DU3844" s="168"/>
      <c r="DV3844" s="168"/>
      <c r="DW3844" s="168"/>
      <c r="DX3844" s="168"/>
      <c r="DY3844" s="168"/>
      <c r="DZ3844" s="168"/>
      <c r="EA3844" s="168"/>
      <c r="EB3844" s="168"/>
      <c r="EC3844" s="168"/>
      <c r="ED3844" s="168"/>
      <c r="EE3844" s="168"/>
      <c r="EF3844" s="168"/>
      <c r="EG3844" s="168"/>
      <c r="EH3844" s="168"/>
      <c r="EI3844" s="168"/>
      <c r="EJ3844" s="168"/>
      <c r="EK3844" s="168"/>
      <c r="EL3844" s="168"/>
      <c r="EM3844" s="168"/>
      <c r="EN3844" s="168"/>
      <c r="EO3844" s="168"/>
      <c r="EP3844" s="168"/>
      <c r="EQ3844" s="168"/>
      <c r="ER3844" s="168"/>
      <c r="ES3844" s="168"/>
      <c r="ET3844" s="168"/>
      <c r="EU3844" s="168"/>
      <c r="EV3844" s="168"/>
      <c r="EW3844" s="168"/>
      <c r="EX3844" s="168"/>
      <c r="EY3844" s="168"/>
      <c r="EZ3844" s="168"/>
      <c r="FA3844" s="168"/>
      <c r="FB3844" s="168"/>
      <c r="FC3844" s="168"/>
      <c r="FD3844" s="168"/>
    </row>
    <row r="3845" spans="1:160" s="5" customFormat="1" ht="24.9" customHeight="1" x14ac:dyDescent="0.3">
      <c r="A3845" s="263"/>
      <c r="B3845" s="263"/>
      <c r="C3845" s="265"/>
      <c r="D3845" s="481"/>
      <c r="E3845" s="482"/>
      <c r="F3845" s="482"/>
      <c r="G3845" s="482"/>
      <c r="H3845" s="482"/>
      <c r="I3845" s="482"/>
      <c r="J3845" s="482"/>
      <c r="K3845" s="482"/>
      <c r="L3845" s="482"/>
      <c r="M3845" s="483"/>
      <c r="N3845" s="16">
        <v>14001545</v>
      </c>
      <c r="O3845" s="534" t="s">
        <v>454</v>
      </c>
      <c r="P3845" s="535"/>
      <c r="Q3845" s="154"/>
      <c r="R3845" s="8">
        <v>7</v>
      </c>
      <c r="S3845" s="154"/>
      <c r="T3845" s="155">
        <v>2</v>
      </c>
      <c r="U3845" s="156">
        <f t="shared" si="203"/>
        <v>14</v>
      </c>
      <c r="V3845" s="33"/>
      <c r="W3845" s="57">
        <v>7</v>
      </c>
      <c r="X3845" s="86"/>
      <c r="Y3845" s="33"/>
      <c r="Z3845" s="36"/>
      <c r="AA3845" s="36"/>
      <c r="AD3845" s="33"/>
      <c r="AG3845" s="33"/>
      <c r="AH3845" s="43"/>
      <c r="AI3845" s="43"/>
      <c r="AJ3845" s="43"/>
      <c r="AK3845" s="43"/>
      <c r="AL3845" s="43"/>
      <c r="AM3845" s="43"/>
      <c r="AN3845" s="43"/>
      <c r="AO3845" s="43"/>
      <c r="AP3845" s="43"/>
      <c r="AQ3845" s="43"/>
      <c r="AR3845" s="43"/>
      <c r="AS3845" s="43"/>
      <c r="AT3845" s="43"/>
      <c r="AU3845" s="44"/>
      <c r="AV3845" s="33"/>
      <c r="AW3845" s="33"/>
      <c r="AX3845" s="33"/>
      <c r="AZ3845" s="141"/>
      <c r="BE3845" s="168"/>
      <c r="BF3845" s="168"/>
      <c r="BG3845" s="168"/>
      <c r="BH3845" s="168"/>
      <c r="BI3845" s="168"/>
      <c r="BJ3845" s="168"/>
      <c r="BK3845" s="168"/>
      <c r="BL3845" s="168"/>
      <c r="BM3845" s="168"/>
      <c r="DK3845" s="168"/>
      <c r="DL3845" s="168"/>
      <c r="DM3845" s="168"/>
      <c r="DN3845" s="168"/>
      <c r="DO3845" s="168"/>
      <c r="DP3845" s="168"/>
      <c r="DQ3845" s="168"/>
      <c r="DR3845" s="168"/>
      <c r="DS3845" s="168"/>
      <c r="DT3845" s="168"/>
      <c r="DU3845" s="168"/>
      <c r="DV3845" s="168"/>
      <c r="DW3845" s="168"/>
      <c r="DX3845" s="168"/>
      <c r="DY3845" s="168"/>
      <c r="DZ3845" s="168"/>
      <c r="EA3845" s="168"/>
      <c r="EB3845" s="168"/>
      <c r="EC3845" s="168"/>
      <c r="ED3845" s="168"/>
      <c r="EE3845" s="168"/>
      <c r="EF3845" s="168"/>
      <c r="EG3845" s="168"/>
      <c r="EH3845" s="168"/>
      <c r="EI3845" s="168"/>
      <c r="EJ3845" s="168"/>
      <c r="EK3845" s="168"/>
      <c r="EL3845" s="168"/>
      <c r="EM3845" s="168"/>
      <c r="EN3845" s="168"/>
      <c r="EO3845" s="168"/>
      <c r="EP3845" s="168"/>
      <c r="EQ3845" s="168"/>
      <c r="ER3845" s="168"/>
      <c r="ES3845" s="168"/>
      <c r="ET3845" s="168"/>
      <c r="EU3845" s="168"/>
      <c r="EV3845" s="168"/>
      <c r="EW3845" s="168"/>
      <c r="EX3845" s="168"/>
      <c r="EY3845" s="168"/>
      <c r="EZ3845" s="168"/>
      <c r="FA3845" s="168"/>
      <c r="FB3845" s="168"/>
      <c r="FC3845" s="168"/>
      <c r="FD3845" s="168"/>
    </row>
    <row r="3846" spans="1:160" s="5" customFormat="1" ht="24.9" customHeight="1" x14ac:dyDescent="0.3">
      <c r="A3846" s="263"/>
      <c r="B3846" s="263"/>
      <c r="C3846" s="265"/>
      <c r="D3846" s="481"/>
      <c r="E3846" s="482"/>
      <c r="F3846" s="482"/>
      <c r="G3846" s="482"/>
      <c r="H3846" s="482"/>
      <c r="I3846" s="482"/>
      <c r="J3846" s="482"/>
      <c r="K3846" s="482"/>
      <c r="L3846" s="482"/>
      <c r="M3846" s="483"/>
      <c r="N3846" s="16">
        <v>14001517</v>
      </c>
      <c r="O3846" s="534" t="s">
        <v>454</v>
      </c>
      <c r="P3846" s="535"/>
      <c r="Q3846" s="154"/>
      <c r="R3846" s="8">
        <v>7</v>
      </c>
      <c r="S3846" s="154"/>
      <c r="T3846" s="155">
        <v>2</v>
      </c>
      <c r="U3846" s="156">
        <f t="shared" si="203"/>
        <v>14</v>
      </c>
      <c r="V3846" s="33"/>
      <c r="W3846" s="57">
        <v>8</v>
      </c>
      <c r="X3846" s="86"/>
      <c r="Y3846" s="33"/>
      <c r="Z3846" s="36"/>
      <c r="AA3846" s="36"/>
      <c r="AD3846" s="33"/>
      <c r="AG3846" s="33"/>
      <c r="AH3846" s="43"/>
      <c r="AI3846" s="43"/>
      <c r="AJ3846" s="43"/>
      <c r="AK3846" s="43"/>
      <c r="AL3846" s="43"/>
      <c r="AM3846" s="43"/>
      <c r="AN3846" s="43"/>
      <c r="AO3846" s="43"/>
      <c r="AP3846" s="43"/>
      <c r="AQ3846" s="43"/>
      <c r="AR3846" s="43"/>
      <c r="AS3846" s="43"/>
      <c r="AT3846" s="43"/>
      <c r="AU3846" s="44"/>
      <c r="AV3846" s="33"/>
      <c r="AW3846" s="33"/>
      <c r="AX3846" s="33"/>
      <c r="AZ3846" s="141"/>
      <c r="BE3846" s="168"/>
      <c r="BF3846" s="168"/>
      <c r="BG3846" s="168"/>
      <c r="BH3846" s="168"/>
      <c r="BI3846" s="168"/>
      <c r="BJ3846" s="168"/>
      <c r="BK3846" s="168"/>
      <c r="BL3846" s="168"/>
      <c r="BM3846" s="168"/>
      <c r="DK3846" s="168"/>
      <c r="DL3846" s="168"/>
      <c r="DM3846" s="168"/>
      <c r="DN3846" s="168"/>
      <c r="DO3846" s="168"/>
      <c r="DP3846" s="168"/>
      <c r="DQ3846" s="168"/>
      <c r="DR3846" s="168"/>
      <c r="DS3846" s="168"/>
      <c r="DT3846" s="168"/>
      <c r="DU3846" s="168"/>
      <c r="DV3846" s="168"/>
      <c r="DW3846" s="168"/>
      <c r="DX3846" s="168"/>
      <c r="DY3846" s="168"/>
      <c r="DZ3846" s="168"/>
      <c r="EA3846" s="168"/>
      <c r="EB3846" s="168"/>
      <c r="EC3846" s="168"/>
      <c r="ED3846" s="168"/>
      <c r="EE3846" s="168"/>
      <c r="EF3846" s="168"/>
      <c r="EG3846" s="168"/>
      <c r="EH3846" s="168"/>
      <c r="EI3846" s="168"/>
      <c r="EJ3846" s="168"/>
      <c r="EK3846" s="168"/>
      <c r="EL3846" s="168"/>
      <c r="EM3846" s="168"/>
      <c r="EN3846" s="168"/>
      <c r="EO3846" s="168"/>
      <c r="EP3846" s="168"/>
      <c r="EQ3846" s="168"/>
      <c r="ER3846" s="168"/>
      <c r="ES3846" s="168"/>
      <c r="ET3846" s="168"/>
      <c r="EU3846" s="168"/>
      <c r="EV3846" s="168"/>
      <c r="EW3846" s="168"/>
      <c r="EX3846" s="168"/>
      <c r="EY3846" s="168"/>
      <c r="EZ3846" s="168"/>
      <c r="FA3846" s="168"/>
      <c r="FB3846" s="168"/>
      <c r="FC3846" s="168"/>
      <c r="FD3846" s="168"/>
    </row>
    <row r="3847" spans="1:160" s="5" customFormat="1" ht="24.9" customHeight="1" x14ac:dyDescent="0.3">
      <c r="A3847" s="263"/>
      <c r="B3847" s="263"/>
      <c r="C3847" s="265"/>
      <c r="D3847" s="481"/>
      <c r="E3847" s="482"/>
      <c r="F3847" s="482"/>
      <c r="G3847" s="482"/>
      <c r="H3847" s="482"/>
      <c r="I3847" s="482"/>
      <c r="J3847" s="482"/>
      <c r="K3847" s="482"/>
      <c r="L3847" s="482"/>
      <c r="M3847" s="483"/>
      <c r="N3847" s="16">
        <v>14001156</v>
      </c>
      <c r="O3847" s="534" t="s">
        <v>454</v>
      </c>
      <c r="P3847" s="535"/>
      <c r="Q3847" s="154"/>
      <c r="R3847" s="8">
        <v>7</v>
      </c>
      <c r="S3847" s="154"/>
      <c r="T3847" s="155">
        <v>2</v>
      </c>
      <c r="U3847" s="156">
        <f t="shared" si="203"/>
        <v>14</v>
      </c>
      <c r="V3847" s="33"/>
      <c r="W3847" s="57">
        <v>9</v>
      </c>
      <c r="X3847" s="86"/>
      <c r="Y3847" s="33"/>
      <c r="Z3847" s="36"/>
      <c r="AA3847" s="36"/>
      <c r="AD3847" s="33"/>
      <c r="AG3847" s="33"/>
      <c r="AH3847" s="43"/>
      <c r="AI3847" s="43"/>
      <c r="AJ3847" s="43"/>
      <c r="AK3847" s="43"/>
      <c r="AL3847" s="43"/>
      <c r="AM3847" s="43"/>
      <c r="AN3847" s="43"/>
      <c r="AO3847" s="43"/>
      <c r="AP3847" s="43"/>
      <c r="AQ3847" s="43"/>
      <c r="AR3847" s="43"/>
      <c r="AS3847" s="43"/>
      <c r="AT3847" s="43"/>
      <c r="AU3847" s="44"/>
      <c r="AV3847" s="33"/>
      <c r="AW3847" s="33"/>
      <c r="AX3847" s="33"/>
      <c r="AZ3847" s="141"/>
      <c r="BE3847" s="168"/>
      <c r="BF3847" s="168"/>
      <c r="BG3847" s="168"/>
      <c r="BH3847" s="168"/>
      <c r="BI3847" s="168"/>
      <c r="BJ3847" s="168"/>
      <c r="BK3847" s="168"/>
      <c r="BL3847" s="168"/>
      <c r="BM3847" s="168"/>
      <c r="DK3847" s="168"/>
      <c r="DL3847" s="168"/>
      <c r="DM3847" s="168"/>
      <c r="DN3847" s="168"/>
      <c r="DO3847" s="168"/>
      <c r="DP3847" s="168"/>
      <c r="DQ3847" s="168"/>
      <c r="DR3847" s="168"/>
      <c r="DS3847" s="168"/>
      <c r="DT3847" s="168"/>
      <c r="DU3847" s="168"/>
      <c r="DV3847" s="168"/>
      <c r="DW3847" s="168"/>
      <c r="DX3847" s="168"/>
      <c r="DY3847" s="168"/>
      <c r="DZ3847" s="168"/>
      <c r="EA3847" s="168"/>
      <c r="EB3847" s="168"/>
      <c r="EC3847" s="168"/>
      <c r="ED3847" s="168"/>
      <c r="EE3847" s="168"/>
      <c r="EF3847" s="168"/>
      <c r="EG3847" s="168"/>
      <c r="EH3847" s="168"/>
      <c r="EI3847" s="168"/>
      <c r="EJ3847" s="168"/>
      <c r="EK3847" s="168"/>
      <c r="EL3847" s="168"/>
      <c r="EM3847" s="168"/>
      <c r="EN3847" s="168"/>
      <c r="EO3847" s="168"/>
      <c r="EP3847" s="168"/>
      <c r="EQ3847" s="168"/>
      <c r="ER3847" s="168"/>
      <c r="ES3847" s="168"/>
      <c r="ET3847" s="168"/>
      <c r="EU3847" s="168"/>
      <c r="EV3847" s="168"/>
      <c r="EW3847" s="168"/>
      <c r="EX3847" s="168"/>
      <c r="EY3847" s="168"/>
      <c r="EZ3847" s="168"/>
      <c r="FA3847" s="168"/>
      <c r="FB3847" s="168"/>
      <c r="FC3847" s="168"/>
      <c r="FD3847" s="168"/>
    </row>
    <row r="3848" spans="1:160" s="5" customFormat="1" ht="24.9" customHeight="1" x14ac:dyDescent="0.3">
      <c r="A3848" s="263"/>
      <c r="B3848" s="263"/>
      <c r="C3848" s="265"/>
      <c r="D3848" s="481"/>
      <c r="E3848" s="482"/>
      <c r="F3848" s="482"/>
      <c r="G3848" s="482"/>
      <c r="H3848" s="482"/>
      <c r="I3848" s="482"/>
      <c r="J3848" s="482"/>
      <c r="K3848" s="482"/>
      <c r="L3848" s="482"/>
      <c r="M3848" s="483"/>
      <c r="N3848" s="16">
        <v>14001367</v>
      </c>
      <c r="O3848" s="534" t="s">
        <v>454</v>
      </c>
      <c r="P3848" s="535"/>
      <c r="Q3848" s="154"/>
      <c r="R3848" s="8">
        <v>10</v>
      </c>
      <c r="S3848" s="154"/>
      <c r="T3848" s="155">
        <v>2</v>
      </c>
      <c r="U3848" s="156">
        <f t="shared" si="203"/>
        <v>20</v>
      </c>
      <c r="V3848" s="33"/>
      <c r="W3848" s="57">
        <v>10</v>
      </c>
      <c r="X3848" s="86"/>
      <c r="Y3848" s="33"/>
      <c r="Z3848" s="36"/>
      <c r="AA3848" s="36"/>
      <c r="AD3848" s="33"/>
      <c r="AG3848" s="33"/>
      <c r="AH3848" s="43"/>
      <c r="AI3848" s="43"/>
      <c r="AJ3848" s="43"/>
      <c r="AK3848" s="43"/>
      <c r="AL3848" s="43"/>
      <c r="AM3848" s="43"/>
      <c r="AN3848" s="43"/>
      <c r="AO3848" s="43"/>
      <c r="AP3848" s="43"/>
      <c r="AQ3848" s="43"/>
      <c r="AR3848" s="43"/>
      <c r="AS3848" s="43"/>
      <c r="AT3848" s="43"/>
      <c r="AU3848" s="44"/>
      <c r="AV3848" s="33"/>
      <c r="AW3848" s="33"/>
      <c r="AX3848" s="33"/>
      <c r="AZ3848" s="141"/>
      <c r="BE3848" s="168"/>
      <c r="BF3848" s="168"/>
      <c r="BG3848" s="168"/>
      <c r="BH3848" s="168"/>
      <c r="BI3848" s="168"/>
      <c r="BJ3848" s="168"/>
      <c r="BK3848" s="168"/>
      <c r="BL3848" s="168"/>
      <c r="BM3848" s="168"/>
      <c r="DK3848" s="168"/>
      <c r="DL3848" s="168"/>
      <c r="DM3848" s="168"/>
      <c r="DN3848" s="168"/>
      <c r="DO3848" s="168"/>
      <c r="DP3848" s="168"/>
      <c r="DQ3848" s="168"/>
      <c r="DR3848" s="168"/>
      <c r="DS3848" s="168"/>
      <c r="DT3848" s="168"/>
      <c r="DU3848" s="168"/>
      <c r="DV3848" s="168"/>
      <c r="DW3848" s="168"/>
      <c r="DX3848" s="168"/>
      <c r="DY3848" s="168"/>
      <c r="DZ3848" s="168"/>
      <c r="EA3848" s="168"/>
      <c r="EB3848" s="168"/>
      <c r="EC3848" s="168"/>
      <c r="ED3848" s="168"/>
      <c r="EE3848" s="168"/>
      <c r="EF3848" s="168"/>
      <c r="EG3848" s="168"/>
      <c r="EH3848" s="168"/>
      <c r="EI3848" s="168"/>
      <c r="EJ3848" s="168"/>
      <c r="EK3848" s="168"/>
      <c r="EL3848" s="168"/>
      <c r="EM3848" s="168"/>
      <c r="EN3848" s="168"/>
      <c r="EO3848" s="168"/>
      <c r="EP3848" s="168"/>
      <c r="EQ3848" s="168"/>
      <c r="ER3848" s="168"/>
      <c r="ES3848" s="168"/>
      <c r="ET3848" s="168"/>
      <c r="EU3848" s="168"/>
      <c r="EV3848" s="168"/>
      <c r="EW3848" s="168"/>
      <c r="EX3848" s="168"/>
      <c r="EY3848" s="168"/>
      <c r="EZ3848" s="168"/>
      <c r="FA3848" s="168"/>
      <c r="FB3848" s="168"/>
      <c r="FC3848" s="168"/>
      <c r="FD3848" s="168"/>
    </row>
    <row r="3849" spans="1:160" s="5" customFormat="1" ht="24.9" customHeight="1" x14ac:dyDescent="0.3">
      <c r="A3849" s="263"/>
      <c r="B3849" s="263"/>
      <c r="C3849" s="265"/>
      <c r="D3849" s="481"/>
      <c r="E3849" s="482"/>
      <c r="F3849" s="482"/>
      <c r="G3849" s="482"/>
      <c r="H3849" s="482"/>
      <c r="I3849" s="482"/>
      <c r="J3849" s="482"/>
      <c r="K3849" s="482"/>
      <c r="L3849" s="482"/>
      <c r="M3849" s="483"/>
      <c r="N3849" s="16">
        <v>14000126</v>
      </c>
      <c r="O3849" s="534" t="s">
        <v>454</v>
      </c>
      <c r="P3849" s="535"/>
      <c r="Q3849" s="8"/>
      <c r="R3849" s="8">
        <v>10.7</v>
      </c>
      <c r="S3849" s="8"/>
      <c r="T3849" s="155">
        <v>2</v>
      </c>
      <c r="U3849" s="156">
        <f t="shared" si="203"/>
        <v>21.4</v>
      </c>
      <c r="V3849" s="33"/>
      <c r="W3849" s="57">
        <v>11</v>
      </c>
      <c r="X3849" s="86"/>
      <c r="Y3849" s="33"/>
      <c r="Z3849" s="36"/>
      <c r="AA3849" s="36"/>
      <c r="AD3849" s="33"/>
      <c r="AG3849" s="33"/>
      <c r="AH3849" s="43"/>
      <c r="AI3849" s="43"/>
      <c r="AJ3849" s="43"/>
      <c r="AK3849" s="43"/>
      <c r="AL3849" s="43"/>
      <c r="AM3849" s="43"/>
      <c r="AN3849" s="43"/>
      <c r="AO3849" s="43"/>
      <c r="AP3849" s="43"/>
      <c r="AQ3849" s="43"/>
      <c r="AR3849" s="43"/>
      <c r="AS3849" s="43"/>
      <c r="AT3849" s="43"/>
      <c r="AU3849" s="44"/>
      <c r="AV3849" s="33"/>
      <c r="AW3849" s="33"/>
      <c r="AX3849" s="33"/>
      <c r="AZ3849" s="141"/>
      <c r="BE3849" s="168"/>
      <c r="BF3849" s="168"/>
      <c r="BG3849" s="168"/>
      <c r="BH3849" s="168"/>
      <c r="BI3849" s="168"/>
      <c r="BJ3849" s="168"/>
      <c r="BK3849" s="168"/>
      <c r="BL3849" s="168"/>
      <c r="BM3849" s="168"/>
      <c r="DK3849" s="168"/>
      <c r="DL3849" s="168"/>
      <c r="DM3849" s="168"/>
      <c r="DN3849" s="168"/>
      <c r="DO3849" s="168"/>
      <c r="DP3849" s="168"/>
      <c r="DQ3849" s="168"/>
      <c r="DR3849" s="168"/>
      <c r="DS3849" s="168"/>
      <c r="DT3849" s="168"/>
      <c r="DU3849" s="168"/>
      <c r="DV3849" s="168"/>
      <c r="DW3849" s="168"/>
      <c r="DX3849" s="168"/>
      <c r="DY3849" s="168"/>
      <c r="DZ3849" s="168"/>
      <c r="EA3849" s="168"/>
      <c r="EB3849" s="168"/>
      <c r="EC3849" s="168"/>
      <c r="ED3849" s="168"/>
      <c r="EE3849" s="168"/>
      <c r="EF3849" s="168"/>
      <c r="EG3849" s="168"/>
      <c r="EH3849" s="168"/>
      <c r="EI3849" s="168"/>
      <c r="EJ3849" s="168"/>
      <c r="EK3849" s="168"/>
      <c r="EL3849" s="168"/>
      <c r="EM3849" s="168"/>
      <c r="EN3849" s="168"/>
      <c r="EO3849" s="168"/>
      <c r="EP3849" s="168"/>
      <c r="EQ3849" s="168"/>
      <c r="ER3849" s="168"/>
      <c r="ES3849" s="168"/>
      <c r="ET3849" s="168"/>
      <c r="EU3849" s="168"/>
      <c r="EV3849" s="168"/>
      <c r="EW3849" s="168"/>
      <c r="EX3849" s="168"/>
      <c r="EY3849" s="168"/>
      <c r="EZ3849" s="168"/>
      <c r="FA3849" s="168"/>
      <c r="FB3849" s="168"/>
      <c r="FC3849" s="168"/>
      <c r="FD3849" s="168"/>
    </row>
    <row r="3850" spans="1:160" s="5" customFormat="1" ht="24.9" customHeight="1" x14ac:dyDescent="0.3">
      <c r="A3850" s="263"/>
      <c r="B3850" s="263"/>
      <c r="C3850" s="265"/>
      <c r="D3850" s="481"/>
      <c r="E3850" s="482"/>
      <c r="F3850" s="482"/>
      <c r="G3850" s="482"/>
      <c r="H3850" s="482"/>
      <c r="I3850" s="482"/>
      <c r="J3850" s="482"/>
      <c r="K3850" s="482"/>
      <c r="L3850" s="482"/>
      <c r="M3850" s="483"/>
      <c r="N3850" s="16"/>
      <c r="O3850" s="534"/>
      <c r="P3850" s="535"/>
      <c r="Q3850" s="8"/>
      <c r="R3850" s="8"/>
      <c r="S3850" s="8"/>
      <c r="T3850" s="155"/>
      <c r="U3850" s="156"/>
      <c r="V3850" s="33"/>
      <c r="W3850" s="57"/>
      <c r="X3850" s="86"/>
      <c r="Y3850" s="33"/>
      <c r="Z3850" s="36"/>
      <c r="AA3850" s="36"/>
      <c r="AD3850" s="33"/>
      <c r="AG3850" s="33"/>
      <c r="AH3850" s="43"/>
      <c r="AI3850" s="43"/>
      <c r="AJ3850" s="43"/>
      <c r="AK3850" s="43"/>
      <c r="AL3850" s="43"/>
      <c r="AM3850" s="43"/>
      <c r="AN3850" s="43"/>
      <c r="AO3850" s="43"/>
      <c r="AP3850" s="43"/>
      <c r="AQ3850" s="43"/>
      <c r="AR3850" s="43"/>
      <c r="AS3850" s="43"/>
      <c r="AT3850" s="43"/>
      <c r="AU3850" s="44"/>
      <c r="AV3850" s="33"/>
      <c r="AW3850" s="33"/>
      <c r="AX3850" s="33"/>
      <c r="AZ3850" s="141"/>
      <c r="BE3850" s="168"/>
      <c r="BF3850" s="168"/>
      <c r="BG3850" s="168"/>
      <c r="BH3850" s="168"/>
      <c r="BI3850" s="168"/>
      <c r="BJ3850" s="168"/>
      <c r="BK3850" s="168"/>
      <c r="BL3850" s="168"/>
      <c r="BM3850" s="168"/>
      <c r="DK3850" s="168"/>
      <c r="DL3850" s="168"/>
      <c r="DM3850" s="168"/>
      <c r="DN3850" s="168"/>
      <c r="DO3850" s="168"/>
      <c r="DP3850" s="168"/>
      <c r="DQ3850" s="168"/>
      <c r="DR3850" s="168"/>
      <c r="DS3850" s="168"/>
      <c r="DT3850" s="168"/>
      <c r="DU3850" s="168"/>
      <c r="DV3850" s="168"/>
      <c r="DW3850" s="168"/>
      <c r="DX3850" s="168"/>
      <c r="DY3850" s="168"/>
      <c r="DZ3850" s="168"/>
      <c r="EA3850" s="168"/>
      <c r="EB3850" s="168"/>
      <c r="EC3850" s="168"/>
      <c r="ED3850" s="168"/>
      <c r="EE3850" s="168"/>
      <c r="EF3850" s="168"/>
      <c r="EG3850" s="168"/>
      <c r="EH3850" s="168"/>
      <c r="EI3850" s="168"/>
      <c r="EJ3850" s="168"/>
      <c r="EK3850" s="168"/>
      <c r="EL3850" s="168"/>
      <c r="EM3850" s="168"/>
      <c r="EN3850" s="168"/>
      <c r="EO3850" s="168"/>
      <c r="EP3850" s="168"/>
      <c r="EQ3850" s="168"/>
      <c r="ER3850" s="168"/>
      <c r="ES3850" s="168"/>
      <c r="ET3850" s="168"/>
      <c r="EU3850" s="168"/>
      <c r="EV3850" s="168"/>
      <c r="EW3850" s="168"/>
      <c r="EX3850" s="168"/>
      <c r="EY3850" s="168"/>
      <c r="EZ3850" s="168"/>
      <c r="FA3850" s="168"/>
      <c r="FB3850" s="168"/>
      <c r="FC3850" s="168"/>
      <c r="FD3850" s="168"/>
    </row>
    <row r="3851" spans="1:160" s="5" customFormat="1" ht="24.9" customHeight="1" x14ac:dyDescent="0.3">
      <c r="A3851" s="263"/>
      <c r="B3851" s="263"/>
      <c r="C3851" s="265"/>
      <c r="D3851" s="481"/>
      <c r="E3851" s="482"/>
      <c r="F3851" s="482"/>
      <c r="G3851" s="482"/>
      <c r="H3851" s="482"/>
      <c r="I3851" s="482"/>
      <c r="J3851" s="482"/>
      <c r="K3851" s="482"/>
      <c r="L3851" s="482"/>
      <c r="M3851" s="483"/>
      <c r="N3851" s="16"/>
      <c r="O3851" s="534"/>
      <c r="P3851" s="535"/>
      <c r="Q3851" s="8"/>
      <c r="R3851" s="8"/>
      <c r="S3851" s="8"/>
      <c r="T3851" s="155"/>
      <c r="U3851" s="156"/>
      <c r="V3851" s="33"/>
      <c r="W3851" s="57"/>
      <c r="X3851" s="86"/>
      <c r="Y3851" s="33"/>
      <c r="Z3851" s="36"/>
      <c r="AA3851" s="36"/>
      <c r="AD3851" s="33"/>
      <c r="AG3851" s="33"/>
      <c r="AH3851" s="43"/>
      <c r="AI3851" s="43"/>
      <c r="AJ3851" s="43"/>
      <c r="AK3851" s="43"/>
      <c r="AL3851" s="43"/>
      <c r="AM3851" s="43"/>
      <c r="AN3851" s="43"/>
      <c r="AO3851" s="43"/>
      <c r="AP3851" s="43"/>
      <c r="AQ3851" s="43"/>
      <c r="AR3851" s="43"/>
      <c r="AS3851" s="43"/>
      <c r="AT3851" s="43"/>
      <c r="AU3851" s="44"/>
      <c r="AV3851" s="33"/>
      <c r="AW3851" s="33"/>
      <c r="AX3851" s="33"/>
      <c r="AZ3851" s="141"/>
      <c r="BE3851" s="168"/>
      <c r="BF3851" s="168"/>
      <c r="BG3851" s="168"/>
      <c r="BH3851" s="168"/>
      <c r="BI3851" s="168"/>
      <c r="BJ3851" s="168"/>
      <c r="BK3851" s="168"/>
      <c r="BL3851" s="168"/>
      <c r="BM3851" s="168"/>
      <c r="DK3851" s="168"/>
      <c r="DL3851" s="168"/>
      <c r="DM3851" s="168"/>
      <c r="DN3851" s="168"/>
      <c r="DO3851" s="168"/>
      <c r="DP3851" s="168"/>
      <c r="DQ3851" s="168"/>
      <c r="DR3851" s="168"/>
      <c r="DS3851" s="168"/>
      <c r="DT3851" s="168"/>
      <c r="DU3851" s="168"/>
      <c r="DV3851" s="168"/>
      <c r="DW3851" s="168"/>
      <c r="DX3851" s="168"/>
      <c r="DY3851" s="168"/>
      <c r="DZ3851" s="168"/>
      <c r="EA3851" s="168"/>
      <c r="EB3851" s="168"/>
      <c r="EC3851" s="168"/>
      <c r="ED3851" s="168"/>
      <c r="EE3851" s="168"/>
      <c r="EF3851" s="168"/>
      <c r="EG3851" s="168"/>
      <c r="EH3851" s="168"/>
      <c r="EI3851" s="168"/>
      <c r="EJ3851" s="168"/>
      <c r="EK3851" s="168"/>
      <c r="EL3851" s="168"/>
      <c r="EM3851" s="168"/>
      <c r="EN3851" s="168"/>
      <c r="EO3851" s="168"/>
      <c r="EP3851" s="168"/>
      <c r="EQ3851" s="168"/>
      <c r="ER3851" s="168"/>
      <c r="ES3851" s="168"/>
      <c r="ET3851" s="168"/>
      <c r="EU3851" s="168"/>
      <c r="EV3851" s="168"/>
      <c r="EW3851" s="168"/>
      <c r="EX3851" s="168"/>
      <c r="EY3851" s="168"/>
      <c r="EZ3851" s="168"/>
      <c r="FA3851" s="168"/>
      <c r="FB3851" s="168"/>
      <c r="FC3851" s="168"/>
      <c r="FD3851" s="168"/>
    </row>
    <row r="3852" spans="1:160" s="5" customFormat="1" ht="24.9" customHeight="1" x14ac:dyDescent="0.3">
      <c r="A3852" s="263"/>
      <c r="B3852" s="263"/>
      <c r="C3852" s="265"/>
      <c r="D3852" s="481"/>
      <c r="E3852" s="482"/>
      <c r="F3852" s="482"/>
      <c r="G3852" s="482"/>
      <c r="H3852" s="482"/>
      <c r="I3852" s="482"/>
      <c r="J3852" s="482"/>
      <c r="K3852" s="482"/>
      <c r="L3852" s="482"/>
      <c r="M3852" s="483"/>
      <c r="N3852" s="16"/>
      <c r="O3852" s="534"/>
      <c r="P3852" s="535"/>
      <c r="Q3852" s="8"/>
      <c r="R3852" s="8"/>
      <c r="S3852" s="8"/>
      <c r="T3852" s="155"/>
      <c r="U3852" s="156"/>
      <c r="V3852" s="33"/>
      <c r="W3852" s="57"/>
      <c r="X3852" s="86"/>
      <c r="Y3852" s="33"/>
      <c r="Z3852" s="36"/>
      <c r="AA3852" s="36"/>
      <c r="AD3852" s="33"/>
      <c r="AG3852" s="33"/>
      <c r="AH3852" s="43"/>
      <c r="AI3852" s="43"/>
      <c r="AJ3852" s="43"/>
      <c r="AK3852" s="43"/>
      <c r="AL3852" s="43"/>
      <c r="AM3852" s="43"/>
      <c r="AN3852" s="43"/>
      <c r="AO3852" s="43"/>
      <c r="AP3852" s="43"/>
      <c r="AQ3852" s="43"/>
      <c r="AR3852" s="43"/>
      <c r="AS3852" s="43"/>
      <c r="AT3852" s="43"/>
      <c r="AU3852" s="44"/>
      <c r="AV3852" s="33"/>
      <c r="AW3852" s="33"/>
      <c r="AX3852" s="33"/>
      <c r="AZ3852" s="141"/>
      <c r="BE3852" s="168"/>
      <c r="BF3852" s="168"/>
      <c r="BG3852" s="168"/>
      <c r="BH3852" s="168"/>
      <c r="BI3852" s="168"/>
      <c r="BJ3852" s="168"/>
      <c r="BK3852" s="168"/>
      <c r="BL3852" s="168"/>
      <c r="BM3852" s="168"/>
      <c r="DK3852" s="168"/>
      <c r="DL3852" s="168"/>
      <c r="DM3852" s="168"/>
      <c r="DN3852" s="168"/>
      <c r="DO3852" s="168"/>
      <c r="DP3852" s="168"/>
      <c r="DQ3852" s="168"/>
      <c r="DR3852" s="168"/>
      <c r="DS3852" s="168"/>
      <c r="DT3852" s="168"/>
      <c r="DU3852" s="168"/>
      <c r="DV3852" s="168"/>
      <c r="DW3852" s="168"/>
      <c r="DX3852" s="168"/>
      <c r="DY3852" s="168"/>
      <c r="DZ3852" s="168"/>
      <c r="EA3852" s="168"/>
      <c r="EB3852" s="168"/>
      <c r="EC3852" s="168"/>
      <c r="ED3852" s="168"/>
      <c r="EE3852" s="168"/>
      <c r="EF3852" s="168"/>
      <c r="EG3852" s="168"/>
      <c r="EH3852" s="168"/>
      <c r="EI3852" s="168"/>
      <c r="EJ3852" s="168"/>
      <c r="EK3852" s="168"/>
      <c r="EL3852" s="168"/>
      <c r="EM3852" s="168"/>
      <c r="EN3852" s="168"/>
      <c r="EO3852" s="168"/>
      <c r="EP3852" s="168"/>
      <c r="EQ3852" s="168"/>
      <c r="ER3852" s="168"/>
      <c r="ES3852" s="168"/>
      <c r="ET3852" s="168"/>
      <c r="EU3852" s="168"/>
      <c r="EV3852" s="168"/>
      <c r="EW3852" s="168"/>
      <c r="EX3852" s="168"/>
      <c r="EY3852" s="168"/>
      <c r="EZ3852" s="168"/>
      <c r="FA3852" s="168"/>
      <c r="FB3852" s="168"/>
      <c r="FC3852" s="168"/>
      <c r="FD3852" s="168"/>
    </row>
    <row r="3853" spans="1:160" s="5" customFormat="1" ht="24.9" customHeight="1" x14ac:dyDescent="0.3">
      <c r="A3853" s="263"/>
      <c r="B3853" s="263"/>
      <c r="C3853" s="265"/>
      <c r="D3853" s="481"/>
      <c r="E3853" s="482"/>
      <c r="F3853" s="482"/>
      <c r="G3853" s="482"/>
      <c r="H3853" s="482"/>
      <c r="I3853" s="482"/>
      <c r="J3853" s="482"/>
      <c r="K3853" s="482"/>
      <c r="L3853" s="482"/>
      <c r="M3853" s="483"/>
      <c r="N3853" s="16">
        <v>14001506</v>
      </c>
      <c r="O3853" s="534" t="s">
        <v>454</v>
      </c>
      <c r="P3853" s="535"/>
      <c r="Q3853" s="8"/>
      <c r="R3853" s="8">
        <v>9</v>
      </c>
      <c r="S3853" s="8"/>
      <c r="T3853" s="155">
        <v>2</v>
      </c>
      <c r="U3853" s="156">
        <f t="shared" si="203"/>
        <v>18</v>
      </c>
      <c r="V3853" s="33"/>
      <c r="W3853" s="57">
        <v>15</v>
      </c>
      <c r="X3853" s="86"/>
      <c r="Y3853" s="33"/>
      <c r="Z3853" s="36"/>
      <c r="AA3853" s="36"/>
      <c r="AD3853" s="33"/>
      <c r="AG3853" s="33"/>
      <c r="AH3853" s="43"/>
      <c r="AI3853" s="43"/>
      <c r="AJ3853" s="43"/>
      <c r="AK3853" s="43"/>
      <c r="AL3853" s="43"/>
      <c r="AM3853" s="43"/>
      <c r="AN3853" s="43"/>
      <c r="AO3853" s="43"/>
      <c r="AP3853" s="43"/>
      <c r="AQ3853" s="43"/>
      <c r="AR3853" s="43"/>
      <c r="AS3853" s="43"/>
      <c r="AT3853" s="43"/>
      <c r="AU3853" s="44"/>
      <c r="AV3853" s="33"/>
      <c r="AW3853" s="33"/>
      <c r="AX3853" s="33"/>
      <c r="AZ3853" s="141"/>
      <c r="BE3853" s="168"/>
      <c r="BF3853" s="168"/>
      <c r="BG3853" s="168"/>
      <c r="BH3853" s="168"/>
      <c r="BI3853" s="168"/>
      <c r="BJ3853" s="168"/>
      <c r="BK3853" s="168"/>
      <c r="BL3853" s="168"/>
      <c r="BM3853" s="168"/>
      <c r="DK3853" s="168"/>
      <c r="DL3853" s="168"/>
      <c r="DM3853" s="168"/>
      <c r="DN3853" s="168"/>
      <c r="DO3853" s="168"/>
      <c r="DP3853" s="168"/>
      <c r="DQ3853" s="168"/>
      <c r="DR3853" s="168"/>
      <c r="DS3853" s="168"/>
      <c r="DT3853" s="168"/>
      <c r="DU3853" s="168"/>
      <c r="DV3853" s="168"/>
      <c r="DW3853" s="168"/>
      <c r="DX3853" s="168"/>
      <c r="DY3853" s="168"/>
      <c r="DZ3853" s="168"/>
      <c r="EA3853" s="168"/>
      <c r="EB3853" s="168"/>
      <c r="EC3853" s="168"/>
      <c r="ED3853" s="168"/>
      <c r="EE3853" s="168"/>
      <c r="EF3853" s="168"/>
      <c r="EG3853" s="168"/>
      <c r="EH3853" s="168"/>
      <c r="EI3853" s="168"/>
      <c r="EJ3853" s="168"/>
      <c r="EK3853" s="168"/>
      <c r="EL3853" s="168"/>
      <c r="EM3853" s="168"/>
      <c r="EN3853" s="168"/>
      <c r="EO3853" s="168"/>
      <c r="EP3853" s="168"/>
      <c r="EQ3853" s="168"/>
      <c r="ER3853" s="168"/>
      <c r="ES3853" s="168"/>
      <c r="ET3853" s="168"/>
      <c r="EU3853" s="168"/>
      <c r="EV3853" s="168"/>
      <c r="EW3853" s="168"/>
      <c r="EX3853" s="168"/>
      <c r="EY3853" s="168"/>
      <c r="EZ3853" s="168"/>
      <c r="FA3853" s="168"/>
      <c r="FB3853" s="168"/>
      <c r="FC3853" s="168"/>
      <c r="FD3853" s="168"/>
    </row>
    <row r="3854" spans="1:160" s="5" customFormat="1" ht="24.9" customHeight="1" x14ac:dyDescent="0.3">
      <c r="A3854" s="263"/>
      <c r="B3854" s="263"/>
      <c r="C3854" s="265"/>
      <c r="D3854" s="481"/>
      <c r="E3854" s="482"/>
      <c r="F3854" s="482"/>
      <c r="G3854" s="482"/>
      <c r="H3854" s="482"/>
      <c r="I3854" s="482"/>
      <c r="J3854" s="482"/>
      <c r="K3854" s="482"/>
      <c r="L3854" s="482"/>
      <c r="M3854" s="483"/>
      <c r="N3854" s="16"/>
      <c r="O3854" s="534"/>
      <c r="P3854" s="535"/>
      <c r="Q3854" s="8"/>
      <c r="R3854" s="8"/>
      <c r="S3854" s="8"/>
      <c r="T3854" s="155"/>
      <c r="U3854" s="156"/>
      <c r="V3854" s="33"/>
      <c r="W3854" s="57"/>
      <c r="X3854" s="86"/>
      <c r="Y3854" s="33"/>
      <c r="Z3854" s="36"/>
      <c r="AA3854" s="36"/>
      <c r="AD3854" s="33"/>
      <c r="AG3854" s="33"/>
      <c r="AH3854" s="43"/>
      <c r="AI3854" s="43"/>
      <c r="AJ3854" s="43"/>
      <c r="AK3854" s="43"/>
      <c r="AL3854" s="43"/>
      <c r="AM3854" s="43"/>
      <c r="AN3854" s="43"/>
      <c r="AO3854" s="43"/>
      <c r="AP3854" s="43"/>
      <c r="AQ3854" s="43"/>
      <c r="AR3854" s="43"/>
      <c r="AS3854" s="43"/>
      <c r="AT3854" s="43"/>
      <c r="AU3854" s="44"/>
      <c r="AV3854" s="33"/>
      <c r="AW3854" s="33"/>
      <c r="AX3854" s="33"/>
      <c r="AZ3854" s="141"/>
      <c r="BE3854" s="168"/>
      <c r="BF3854" s="168"/>
      <c r="BG3854" s="168"/>
      <c r="BH3854" s="168"/>
      <c r="BI3854" s="168"/>
      <c r="BJ3854" s="168"/>
      <c r="BK3854" s="168"/>
      <c r="BL3854" s="168"/>
      <c r="BM3854" s="168"/>
      <c r="DK3854" s="168"/>
      <c r="DL3854" s="168"/>
      <c r="DM3854" s="168"/>
      <c r="DN3854" s="168"/>
      <c r="DO3854" s="168"/>
      <c r="DP3854" s="168"/>
      <c r="DQ3854" s="168"/>
      <c r="DR3854" s="168"/>
      <c r="DS3854" s="168"/>
      <c r="DT3854" s="168"/>
      <c r="DU3854" s="168"/>
      <c r="DV3854" s="168"/>
      <c r="DW3854" s="168"/>
      <c r="DX3854" s="168"/>
      <c r="DY3854" s="168"/>
      <c r="DZ3854" s="168"/>
      <c r="EA3854" s="168"/>
      <c r="EB3854" s="168"/>
      <c r="EC3854" s="168"/>
      <c r="ED3854" s="168"/>
      <c r="EE3854" s="168"/>
      <c r="EF3854" s="168"/>
      <c r="EG3854" s="168"/>
      <c r="EH3854" s="168"/>
      <c r="EI3854" s="168"/>
      <c r="EJ3854" s="168"/>
      <c r="EK3854" s="168"/>
      <c r="EL3854" s="168"/>
      <c r="EM3854" s="168"/>
      <c r="EN3854" s="168"/>
      <c r="EO3854" s="168"/>
      <c r="EP3854" s="168"/>
      <c r="EQ3854" s="168"/>
      <c r="ER3854" s="168"/>
      <c r="ES3854" s="168"/>
      <c r="ET3854" s="168"/>
      <c r="EU3854" s="168"/>
      <c r="EV3854" s="168"/>
      <c r="EW3854" s="168"/>
      <c r="EX3854" s="168"/>
      <c r="EY3854" s="168"/>
      <c r="EZ3854" s="168"/>
      <c r="FA3854" s="168"/>
      <c r="FB3854" s="168"/>
      <c r="FC3854" s="168"/>
      <c r="FD3854" s="168"/>
    </row>
    <row r="3855" spans="1:160" s="5" customFormat="1" ht="24.9" customHeight="1" x14ac:dyDescent="0.3">
      <c r="A3855" s="263"/>
      <c r="B3855" s="263"/>
      <c r="C3855" s="265"/>
      <c r="D3855" s="481"/>
      <c r="E3855" s="482"/>
      <c r="F3855" s="482"/>
      <c r="G3855" s="482"/>
      <c r="H3855" s="482"/>
      <c r="I3855" s="482"/>
      <c r="J3855" s="482"/>
      <c r="K3855" s="482"/>
      <c r="L3855" s="482"/>
      <c r="M3855" s="483"/>
      <c r="N3855" s="16"/>
      <c r="O3855" s="534"/>
      <c r="P3855" s="535"/>
      <c r="Q3855" s="8"/>
      <c r="R3855" s="8"/>
      <c r="S3855" s="8"/>
      <c r="T3855" s="155"/>
      <c r="U3855" s="156"/>
      <c r="V3855" s="33"/>
      <c r="W3855" s="57"/>
      <c r="X3855" s="86"/>
      <c r="Y3855" s="33"/>
      <c r="Z3855" s="36"/>
      <c r="AA3855" s="36"/>
      <c r="AD3855" s="33"/>
      <c r="AG3855" s="33"/>
      <c r="AH3855" s="43"/>
      <c r="AI3855" s="43"/>
      <c r="AJ3855" s="43"/>
      <c r="AK3855" s="43"/>
      <c r="AL3855" s="43"/>
      <c r="AM3855" s="43"/>
      <c r="AN3855" s="43"/>
      <c r="AO3855" s="43"/>
      <c r="AP3855" s="43"/>
      <c r="AQ3855" s="43"/>
      <c r="AR3855" s="43"/>
      <c r="AS3855" s="43"/>
      <c r="AT3855" s="43"/>
      <c r="AU3855" s="44"/>
      <c r="AV3855" s="33"/>
      <c r="AW3855" s="33"/>
      <c r="AX3855" s="33"/>
      <c r="AZ3855" s="141"/>
      <c r="BE3855" s="168"/>
      <c r="BF3855" s="168"/>
      <c r="BG3855" s="168"/>
      <c r="BH3855" s="168"/>
      <c r="BI3855" s="168"/>
      <c r="BJ3855" s="168"/>
      <c r="BK3855" s="168"/>
      <c r="BL3855" s="168"/>
      <c r="BM3855" s="168"/>
      <c r="DK3855" s="168"/>
      <c r="DL3855" s="168"/>
      <c r="DM3855" s="168"/>
      <c r="DN3855" s="168"/>
      <c r="DO3855" s="168"/>
      <c r="DP3855" s="168"/>
      <c r="DQ3855" s="168"/>
      <c r="DR3855" s="168"/>
      <c r="DS3855" s="168"/>
      <c r="DT3855" s="168"/>
      <c r="DU3855" s="168"/>
      <c r="DV3855" s="168"/>
      <c r="DW3855" s="168"/>
      <c r="DX3855" s="168"/>
      <c r="DY3855" s="168"/>
      <c r="DZ3855" s="168"/>
      <c r="EA3855" s="168"/>
      <c r="EB3855" s="168"/>
      <c r="EC3855" s="168"/>
      <c r="ED3855" s="168"/>
      <c r="EE3855" s="168"/>
      <c r="EF3855" s="168"/>
      <c r="EG3855" s="168"/>
      <c r="EH3855" s="168"/>
      <c r="EI3855" s="168"/>
      <c r="EJ3855" s="168"/>
      <c r="EK3855" s="168"/>
      <c r="EL3855" s="168"/>
      <c r="EM3855" s="168"/>
      <c r="EN3855" s="168"/>
      <c r="EO3855" s="168"/>
      <c r="EP3855" s="168"/>
      <c r="EQ3855" s="168"/>
      <c r="ER3855" s="168"/>
      <c r="ES3855" s="168"/>
      <c r="ET3855" s="168"/>
      <c r="EU3855" s="168"/>
      <c r="EV3855" s="168"/>
      <c r="EW3855" s="168"/>
      <c r="EX3855" s="168"/>
      <c r="EY3855" s="168"/>
      <c r="EZ3855" s="168"/>
      <c r="FA3855" s="168"/>
      <c r="FB3855" s="168"/>
      <c r="FC3855" s="168"/>
      <c r="FD3855" s="168"/>
    </row>
    <row r="3856" spans="1:160" s="5" customFormat="1" ht="24.9" customHeight="1" x14ac:dyDescent="0.3">
      <c r="A3856" s="263"/>
      <c r="B3856" s="263"/>
      <c r="C3856" s="265"/>
      <c r="D3856" s="481"/>
      <c r="E3856" s="482"/>
      <c r="F3856" s="482"/>
      <c r="G3856" s="482"/>
      <c r="H3856" s="482"/>
      <c r="I3856" s="482"/>
      <c r="J3856" s="482"/>
      <c r="K3856" s="482"/>
      <c r="L3856" s="482"/>
      <c r="M3856" s="483"/>
      <c r="N3856" s="16">
        <v>14001619</v>
      </c>
      <c r="O3856" s="534" t="s">
        <v>454</v>
      </c>
      <c r="P3856" s="535"/>
      <c r="Q3856" s="8"/>
      <c r="R3856" s="8">
        <v>6</v>
      </c>
      <c r="S3856" s="8"/>
      <c r="T3856" s="155">
        <v>2</v>
      </c>
      <c r="U3856" s="156">
        <f t="shared" si="203"/>
        <v>12</v>
      </c>
      <c r="V3856" s="33"/>
      <c r="W3856" s="57">
        <v>18</v>
      </c>
      <c r="X3856" s="86"/>
      <c r="Y3856" s="33"/>
      <c r="Z3856" s="36"/>
      <c r="AA3856" s="36"/>
      <c r="AD3856" s="33"/>
      <c r="AG3856" s="33"/>
      <c r="AH3856" s="43"/>
      <c r="AI3856" s="43"/>
      <c r="AJ3856" s="43"/>
      <c r="AK3856" s="43"/>
      <c r="AL3856" s="43"/>
      <c r="AM3856" s="43"/>
      <c r="AN3856" s="43"/>
      <c r="AO3856" s="43"/>
      <c r="AP3856" s="43"/>
      <c r="AQ3856" s="43"/>
      <c r="AR3856" s="43"/>
      <c r="AS3856" s="43"/>
      <c r="AT3856" s="43"/>
      <c r="AU3856" s="44"/>
      <c r="AV3856" s="33"/>
      <c r="AW3856" s="33"/>
      <c r="AX3856" s="33"/>
      <c r="AZ3856" s="141"/>
      <c r="BE3856" s="168"/>
      <c r="BF3856" s="168"/>
      <c r="BG3856" s="168"/>
      <c r="BH3856" s="168"/>
      <c r="BI3856" s="168"/>
      <c r="BJ3856" s="168"/>
      <c r="BK3856" s="168"/>
      <c r="BL3856" s="168"/>
      <c r="BM3856" s="168"/>
      <c r="DK3856" s="168"/>
      <c r="DL3856" s="168"/>
      <c r="DM3856" s="168"/>
      <c r="DN3856" s="168"/>
      <c r="DO3856" s="168"/>
      <c r="DP3856" s="168"/>
      <c r="DQ3856" s="168"/>
      <c r="DR3856" s="168"/>
      <c r="DS3856" s="168"/>
      <c r="DT3856" s="168"/>
      <c r="DU3856" s="168"/>
      <c r="DV3856" s="168"/>
      <c r="DW3856" s="168"/>
      <c r="DX3856" s="168"/>
      <c r="DY3856" s="168"/>
      <c r="DZ3856" s="168"/>
      <c r="EA3856" s="168"/>
      <c r="EB3856" s="168"/>
      <c r="EC3856" s="168"/>
      <c r="ED3856" s="168"/>
      <c r="EE3856" s="168"/>
      <c r="EF3856" s="168"/>
      <c r="EG3856" s="168"/>
      <c r="EH3856" s="168"/>
      <c r="EI3856" s="168"/>
      <c r="EJ3856" s="168"/>
      <c r="EK3856" s="168"/>
      <c r="EL3856" s="168"/>
      <c r="EM3856" s="168"/>
      <c r="EN3856" s="168"/>
      <c r="EO3856" s="168"/>
      <c r="EP3856" s="168"/>
      <c r="EQ3856" s="168"/>
      <c r="ER3856" s="168"/>
      <c r="ES3856" s="168"/>
      <c r="ET3856" s="168"/>
      <c r="EU3856" s="168"/>
      <c r="EV3856" s="168"/>
      <c r="EW3856" s="168"/>
      <c r="EX3856" s="168"/>
      <c r="EY3856" s="168"/>
      <c r="EZ3856" s="168"/>
      <c r="FA3856" s="168"/>
      <c r="FB3856" s="168"/>
      <c r="FC3856" s="168"/>
      <c r="FD3856" s="168"/>
    </row>
    <row r="3857" spans="1:160" s="5" customFormat="1" ht="24.9" customHeight="1" x14ac:dyDescent="0.3">
      <c r="A3857" s="263"/>
      <c r="B3857" s="263"/>
      <c r="C3857" s="265"/>
      <c r="D3857" s="481"/>
      <c r="E3857" s="482"/>
      <c r="F3857" s="482"/>
      <c r="G3857" s="482"/>
      <c r="H3857" s="482"/>
      <c r="I3857" s="482"/>
      <c r="J3857" s="482"/>
      <c r="K3857" s="482"/>
      <c r="L3857" s="482"/>
      <c r="M3857" s="483"/>
      <c r="N3857" s="16">
        <v>14001616</v>
      </c>
      <c r="O3857" s="534" t="s">
        <v>454</v>
      </c>
      <c r="P3857" s="535"/>
      <c r="Q3857" s="8"/>
      <c r="R3857" s="8">
        <v>6</v>
      </c>
      <c r="S3857" s="8"/>
      <c r="T3857" s="155">
        <v>2</v>
      </c>
      <c r="U3857" s="156">
        <f t="shared" si="203"/>
        <v>12</v>
      </c>
      <c r="V3857" s="33"/>
      <c r="W3857" s="57">
        <v>19</v>
      </c>
      <c r="X3857" s="86"/>
      <c r="Y3857" s="33"/>
      <c r="Z3857" s="36"/>
      <c r="AA3857" s="36"/>
      <c r="AD3857" s="33"/>
      <c r="AG3857" s="33"/>
      <c r="AH3857" s="43"/>
      <c r="AI3857" s="43"/>
      <c r="AJ3857" s="43"/>
      <c r="AK3857" s="43"/>
      <c r="AL3857" s="43"/>
      <c r="AM3857" s="43"/>
      <c r="AN3857" s="43"/>
      <c r="AO3857" s="43"/>
      <c r="AP3857" s="43"/>
      <c r="AQ3857" s="43"/>
      <c r="AR3857" s="43"/>
      <c r="AS3857" s="43"/>
      <c r="AT3857" s="43"/>
      <c r="AU3857" s="44"/>
      <c r="AV3857" s="33"/>
      <c r="AW3857" s="33"/>
      <c r="AX3857" s="33"/>
      <c r="AZ3857" s="141"/>
      <c r="BE3857" s="168"/>
      <c r="BF3857" s="168"/>
      <c r="BG3857" s="168"/>
      <c r="BH3857" s="168"/>
      <c r="BI3857" s="168"/>
      <c r="BJ3857" s="168"/>
      <c r="BK3857" s="168"/>
      <c r="BL3857" s="168"/>
      <c r="BM3857" s="168"/>
      <c r="DK3857" s="168"/>
      <c r="DL3857" s="168"/>
      <c r="DM3857" s="168"/>
      <c r="DN3857" s="168"/>
      <c r="DO3857" s="168"/>
      <c r="DP3857" s="168"/>
      <c r="DQ3857" s="168"/>
      <c r="DR3857" s="168"/>
      <c r="DS3857" s="168"/>
      <c r="DT3857" s="168"/>
      <c r="DU3857" s="168"/>
      <c r="DV3857" s="168"/>
      <c r="DW3857" s="168"/>
      <c r="DX3857" s="168"/>
      <c r="DY3857" s="168"/>
      <c r="DZ3857" s="168"/>
      <c r="EA3857" s="168"/>
      <c r="EB3857" s="168"/>
      <c r="EC3857" s="168"/>
      <c r="ED3857" s="168"/>
      <c r="EE3857" s="168"/>
      <c r="EF3857" s="168"/>
      <c r="EG3857" s="168"/>
      <c r="EH3857" s="168"/>
      <c r="EI3857" s="168"/>
      <c r="EJ3857" s="168"/>
      <c r="EK3857" s="168"/>
      <c r="EL3857" s="168"/>
      <c r="EM3857" s="168"/>
      <c r="EN3857" s="168"/>
      <c r="EO3857" s="168"/>
      <c r="EP3857" s="168"/>
      <c r="EQ3857" s="168"/>
      <c r="ER3857" s="168"/>
      <c r="ES3857" s="168"/>
      <c r="ET3857" s="168"/>
      <c r="EU3857" s="168"/>
      <c r="EV3857" s="168"/>
      <c r="EW3857" s="168"/>
      <c r="EX3857" s="168"/>
      <c r="EY3857" s="168"/>
      <c r="EZ3857" s="168"/>
      <c r="FA3857" s="168"/>
      <c r="FB3857" s="168"/>
      <c r="FC3857" s="168"/>
      <c r="FD3857" s="168"/>
    </row>
    <row r="3858" spans="1:160" s="5" customFormat="1" ht="24.9" customHeight="1" x14ac:dyDescent="0.3">
      <c r="A3858" s="263"/>
      <c r="B3858" s="263"/>
      <c r="C3858" s="265"/>
      <c r="D3858" s="481"/>
      <c r="E3858" s="482"/>
      <c r="F3858" s="482"/>
      <c r="G3858" s="482"/>
      <c r="H3858" s="482"/>
      <c r="I3858" s="482"/>
      <c r="J3858" s="482"/>
      <c r="K3858" s="482"/>
      <c r="L3858" s="482"/>
      <c r="M3858" s="483"/>
      <c r="N3858" s="16"/>
      <c r="O3858" s="412"/>
      <c r="P3858" s="413"/>
      <c r="Q3858" s="8"/>
      <c r="R3858" s="8"/>
      <c r="S3858" s="8"/>
      <c r="T3858" s="9"/>
      <c r="U3858" s="17"/>
      <c r="V3858" s="33"/>
      <c r="W3858" s="57"/>
      <c r="X3858" s="86"/>
      <c r="Y3858" s="33"/>
      <c r="Z3858" s="36"/>
      <c r="AA3858" s="36"/>
      <c r="AD3858" s="33"/>
      <c r="AG3858" s="33"/>
      <c r="AH3858" s="43"/>
      <c r="AI3858" s="43"/>
      <c r="AJ3858" s="43"/>
      <c r="AK3858" s="43"/>
      <c r="AL3858" s="43"/>
      <c r="AM3858" s="43"/>
      <c r="AN3858" s="43"/>
      <c r="AO3858" s="43"/>
      <c r="AP3858" s="43"/>
      <c r="AQ3858" s="43"/>
      <c r="AR3858" s="43"/>
      <c r="AS3858" s="43"/>
      <c r="AT3858" s="43"/>
      <c r="AU3858" s="44"/>
      <c r="AV3858" s="33"/>
      <c r="AW3858" s="33"/>
      <c r="AX3858" s="33"/>
      <c r="AZ3858" s="141"/>
      <c r="BE3858" s="168"/>
      <c r="BF3858" s="168"/>
      <c r="BG3858" s="168"/>
      <c r="BH3858" s="168"/>
      <c r="BI3858" s="168"/>
      <c r="BJ3858" s="168"/>
      <c r="BK3858" s="168"/>
      <c r="BL3858" s="168"/>
      <c r="BM3858" s="168"/>
      <c r="DK3858" s="168"/>
      <c r="DL3858" s="168"/>
      <c r="DM3858" s="168"/>
      <c r="DN3858" s="168"/>
      <c r="DO3858" s="168"/>
      <c r="DP3858" s="168"/>
      <c r="DQ3858" s="168"/>
      <c r="DR3858" s="168"/>
      <c r="DS3858" s="168"/>
      <c r="DT3858" s="168"/>
      <c r="DU3858" s="168"/>
      <c r="DV3858" s="168"/>
      <c r="DW3858" s="168"/>
      <c r="DX3858" s="168"/>
      <c r="DY3858" s="168"/>
      <c r="DZ3858" s="168"/>
      <c r="EA3858" s="168"/>
      <c r="EB3858" s="168"/>
      <c r="EC3858" s="168"/>
      <c r="ED3858" s="168"/>
      <c r="EE3858" s="168"/>
      <c r="EF3858" s="168"/>
      <c r="EG3858" s="168"/>
      <c r="EH3858" s="168"/>
      <c r="EI3858" s="168"/>
      <c r="EJ3858" s="168"/>
      <c r="EK3858" s="168"/>
      <c r="EL3858" s="168"/>
      <c r="EM3858" s="168"/>
      <c r="EN3858" s="168"/>
      <c r="EO3858" s="168"/>
      <c r="EP3858" s="168"/>
      <c r="EQ3858" s="168"/>
      <c r="ER3858" s="168"/>
      <c r="ES3858" s="168"/>
      <c r="ET3858" s="168"/>
      <c r="EU3858" s="168"/>
      <c r="EV3858" s="168"/>
      <c r="EW3858" s="168"/>
      <c r="EX3858" s="168"/>
      <c r="EY3858" s="168"/>
      <c r="EZ3858" s="168"/>
      <c r="FA3858" s="168"/>
      <c r="FB3858" s="168"/>
      <c r="FC3858" s="168"/>
      <c r="FD3858" s="168"/>
    </row>
    <row r="3859" spans="1:160" s="5" customFormat="1" ht="24.9" customHeight="1" thickBot="1" x14ac:dyDescent="0.35">
      <c r="A3859" s="263"/>
      <c r="B3859" s="263"/>
      <c r="C3859" s="265"/>
      <c r="D3859" s="481"/>
      <c r="E3859" s="482"/>
      <c r="F3859" s="482"/>
      <c r="G3859" s="482"/>
      <c r="H3859" s="482"/>
      <c r="I3859" s="482"/>
      <c r="J3859" s="482"/>
      <c r="K3859" s="482"/>
      <c r="L3859" s="482"/>
      <c r="M3859" s="483"/>
      <c r="N3859" s="414" t="s">
        <v>16</v>
      </c>
      <c r="O3859" s="415"/>
      <c r="P3859" s="415"/>
      <c r="Q3859" s="415"/>
      <c r="R3859" s="415"/>
      <c r="S3859" s="415"/>
      <c r="T3859" s="415"/>
      <c r="U3859" s="18">
        <f>SUM(U3839:U3858)</f>
        <v>231</v>
      </c>
      <c r="V3859" s="33"/>
      <c r="W3859" s="57"/>
      <c r="X3859" s="86"/>
      <c r="Y3859" s="33"/>
      <c r="Z3859" s="36"/>
      <c r="AA3859" s="36"/>
      <c r="AD3859" s="33"/>
      <c r="AG3859" s="33"/>
      <c r="AH3859" s="43"/>
      <c r="AI3859" s="43"/>
      <c r="AJ3859" s="43"/>
      <c r="AK3859" s="43"/>
      <c r="AL3859" s="43"/>
      <c r="AM3859" s="43"/>
      <c r="AN3859" s="43"/>
      <c r="AO3859" s="43"/>
      <c r="AP3859" s="43"/>
      <c r="AQ3859" s="43"/>
      <c r="AR3859" s="43"/>
      <c r="AS3859" s="43"/>
      <c r="AT3859" s="43"/>
      <c r="AU3859" s="44"/>
      <c r="AV3859" s="33"/>
      <c r="AW3859" s="33"/>
      <c r="AX3859" s="33"/>
      <c r="AZ3859" s="141"/>
      <c r="BE3859" s="168"/>
      <c r="BF3859" s="168"/>
      <c r="BG3859" s="168"/>
      <c r="BH3859" s="168"/>
      <c r="BI3859" s="168"/>
      <c r="BJ3859" s="168"/>
      <c r="BK3859" s="168"/>
      <c r="BL3859" s="168"/>
      <c r="BM3859" s="168"/>
      <c r="DK3859" s="168"/>
      <c r="DL3859" s="168"/>
      <c r="DM3859" s="168"/>
      <c r="DN3859" s="168"/>
      <c r="DO3859" s="168"/>
      <c r="DP3859" s="168"/>
      <c r="DQ3859" s="168"/>
      <c r="DR3859" s="168"/>
      <c r="DS3859" s="168"/>
      <c r="DT3859" s="168"/>
      <c r="DU3859" s="168"/>
      <c r="DV3859" s="168"/>
      <c r="DW3859" s="168"/>
      <c r="DX3859" s="168"/>
      <c r="DY3859" s="168"/>
      <c r="DZ3859" s="168"/>
      <c r="EA3859" s="168"/>
      <c r="EB3859" s="168"/>
      <c r="EC3859" s="168"/>
      <c r="ED3859" s="168"/>
      <c r="EE3859" s="168"/>
      <c r="EF3859" s="168"/>
      <c r="EG3859" s="168"/>
      <c r="EH3859" s="168"/>
      <c r="EI3859" s="168"/>
      <c r="EJ3859" s="168"/>
      <c r="EK3859" s="168"/>
      <c r="EL3859" s="168"/>
      <c r="EM3859" s="168"/>
      <c r="EN3859" s="168"/>
      <c r="EO3859" s="168"/>
      <c r="EP3859" s="168"/>
      <c r="EQ3859" s="168"/>
      <c r="ER3859" s="168"/>
      <c r="ES3859" s="168"/>
      <c r="ET3859" s="168"/>
      <c r="EU3859" s="168"/>
      <c r="EV3859" s="168"/>
      <c r="EW3859" s="168"/>
      <c r="EX3859" s="168"/>
      <c r="EY3859" s="168"/>
      <c r="EZ3859" s="168"/>
      <c r="FA3859" s="168"/>
      <c r="FB3859" s="168"/>
      <c r="FC3859" s="168"/>
      <c r="FD3859" s="168"/>
    </row>
    <row r="3860" spans="1:160" s="5" customFormat="1" ht="14.4" customHeight="1" x14ac:dyDescent="0.3">
      <c r="A3860" s="263"/>
      <c r="B3860" s="263"/>
      <c r="C3860" s="265"/>
      <c r="D3860" s="481"/>
      <c r="E3860" s="482"/>
      <c r="F3860" s="482"/>
      <c r="G3860" s="482"/>
      <c r="H3860" s="482"/>
      <c r="I3860" s="482"/>
      <c r="J3860" s="482"/>
      <c r="K3860" s="482"/>
      <c r="L3860" s="482"/>
      <c r="M3860" s="483"/>
      <c r="N3860" s="416" t="s">
        <v>17</v>
      </c>
      <c r="O3860" s="417"/>
      <c r="P3860" s="417"/>
      <c r="Q3860" s="417"/>
      <c r="R3860" s="417"/>
      <c r="S3860" s="417"/>
      <c r="T3860" s="417"/>
      <c r="U3860" s="418"/>
      <c r="V3860" s="87"/>
      <c r="W3860" s="57"/>
      <c r="X3860" s="86"/>
      <c r="Y3860" s="33"/>
      <c r="Z3860" s="36"/>
      <c r="AA3860" s="36"/>
      <c r="AD3860" s="33"/>
      <c r="AG3860" s="33"/>
      <c r="AH3860" s="43"/>
      <c r="AI3860" s="43"/>
      <c r="AJ3860" s="43"/>
      <c r="AK3860" s="43"/>
      <c r="AL3860" s="43"/>
      <c r="AM3860" s="43"/>
      <c r="AN3860" s="43"/>
      <c r="AO3860" s="43"/>
      <c r="AP3860" s="43"/>
      <c r="AQ3860" s="43"/>
      <c r="AR3860" s="43"/>
      <c r="AS3860" s="43"/>
      <c r="AT3860" s="43"/>
      <c r="AU3860" s="44"/>
      <c r="AV3860" s="33"/>
      <c r="AW3860" s="33"/>
      <c r="AX3860" s="33"/>
      <c r="AZ3860" s="141"/>
      <c r="BE3860" s="168"/>
      <c r="BF3860" s="168"/>
      <c r="BG3860" s="168"/>
      <c r="BH3860" s="168"/>
      <c r="BI3860" s="168"/>
      <c r="BJ3860" s="168"/>
      <c r="BK3860" s="168"/>
      <c r="BL3860" s="168"/>
      <c r="BM3860" s="168"/>
      <c r="DK3860" s="168"/>
      <c r="DL3860" s="168"/>
      <c r="DM3860" s="168"/>
      <c r="DN3860" s="168"/>
      <c r="DO3860" s="168"/>
      <c r="DP3860" s="168"/>
      <c r="DQ3860" s="168"/>
      <c r="DR3860" s="168"/>
      <c r="DS3860" s="168"/>
      <c r="DT3860" s="168"/>
      <c r="DU3860" s="168"/>
      <c r="DV3860" s="168"/>
      <c r="DW3860" s="168"/>
      <c r="DX3860" s="168"/>
      <c r="DY3860" s="168"/>
      <c r="DZ3860" s="168"/>
      <c r="EA3860" s="168"/>
      <c r="EB3860" s="168"/>
      <c r="EC3860" s="168"/>
      <c r="ED3860" s="168"/>
      <c r="EE3860" s="168"/>
      <c r="EF3860" s="168"/>
      <c r="EG3860" s="168"/>
      <c r="EH3860" s="168"/>
      <c r="EI3860" s="168"/>
      <c r="EJ3860" s="168"/>
      <c r="EK3860" s="168"/>
      <c r="EL3860" s="168"/>
      <c r="EM3860" s="168"/>
      <c r="EN3860" s="168"/>
      <c r="EO3860" s="168"/>
      <c r="EP3860" s="168"/>
      <c r="EQ3860" s="168"/>
      <c r="ER3860" s="168"/>
      <c r="ES3860" s="168"/>
      <c r="ET3860" s="168"/>
      <c r="EU3860" s="168"/>
      <c r="EV3860" s="168"/>
      <c r="EW3860" s="168"/>
      <c r="EX3860" s="168"/>
      <c r="EY3860" s="168"/>
      <c r="EZ3860" s="168"/>
      <c r="FA3860" s="168"/>
      <c r="FB3860" s="168"/>
      <c r="FC3860" s="168"/>
      <c r="FD3860" s="168"/>
    </row>
    <row r="3861" spans="1:160" s="5" customFormat="1" x14ac:dyDescent="0.3">
      <c r="A3861" s="263"/>
      <c r="B3861" s="263"/>
      <c r="C3861" s="265"/>
      <c r="D3861" s="481"/>
      <c r="E3861" s="482"/>
      <c r="F3861" s="482"/>
      <c r="G3861" s="482"/>
      <c r="H3861" s="482"/>
      <c r="I3861" s="482"/>
      <c r="J3861" s="482"/>
      <c r="K3861" s="482"/>
      <c r="L3861" s="482"/>
      <c r="M3861" s="483"/>
      <c r="N3861" s="419"/>
      <c r="O3861" s="420"/>
      <c r="P3861" s="420"/>
      <c r="Q3861" s="420"/>
      <c r="R3861" s="420"/>
      <c r="S3861" s="420"/>
      <c r="T3861" s="420"/>
      <c r="U3861" s="421"/>
      <c r="V3861" s="33"/>
      <c r="W3861" s="57"/>
      <c r="X3861" s="86"/>
      <c r="Y3861" s="33"/>
      <c r="Z3861" s="36"/>
      <c r="AA3861" s="36"/>
      <c r="AD3861" s="33"/>
      <c r="AG3861" s="33"/>
      <c r="AH3861" s="43"/>
      <c r="AI3861" s="43"/>
      <c r="AJ3861" s="43"/>
      <c r="AK3861" s="43"/>
      <c r="AL3861" s="43"/>
      <c r="AM3861" s="43"/>
      <c r="AN3861" s="43"/>
      <c r="AO3861" s="43"/>
      <c r="AP3861" s="43"/>
      <c r="AQ3861" s="43"/>
      <c r="AR3861" s="43"/>
      <c r="AS3861" s="43"/>
      <c r="AT3861" s="43"/>
      <c r="AU3861" s="44"/>
      <c r="AV3861" s="33"/>
      <c r="AW3861" s="33"/>
      <c r="AX3861" s="33"/>
      <c r="AZ3861" s="141"/>
      <c r="BE3861" s="168"/>
      <c r="BF3861" s="168"/>
      <c r="BG3861" s="168"/>
      <c r="BH3861" s="168"/>
      <c r="BI3861" s="168"/>
      <c r="BJ3861" s="168"/>
      <c r="BK3861" s="168"/>
      <c r="BL3861" s="168"/>
      <c r="BM3861" s="168"/>
      <c r="DK3861" s="168"/>
      <c r="DL3861" s="168"/>
      <c r="DM3861" s="168"/>
      <c r="DN3861" s="168"/>
      <c r="DO3861" s="168"/>
      <c r="DP3861" s="168"/>
      <c r="DQ3861" s="168"/>
      <c r="DR3861" s="168"/>
      <c r="DS3861" s="168"/>
      <c r="DT3861" s="168"/>
      <c r="DU3861" s="168"/>
      <c r="DV3861" s="168"/>
      <c r="DW3861" s="168"/>
      <c r="DX3861" s="168"/>
      <c r="DY3861" s="168"/>
      <c r="DZ3861" s="168"/>
      <c r="EA3861" s="168"/>
      <c r="EB3861" s="168"/>
      <c r="EC3861" s="168"/>
      <c r="ED3861" s="168"/>
      <c r="EE3861" s="168"/>
      <c r="EF3861" s="168"/>
      <c r="EG3861" s="168"/>
      <c r="EH3861" s="168"/>
      <c r="EI3861" s="168"/>
      <c r="EJ3861" s="168"/>
      <c r="EK3861" s="168"/>
      <c r="EL3861" s="168"/>
      <c r="EM3861" s="168"/>
      <c r="EN3861" s="168"/>
      <c r="EO3861" s="168"/>
      <c r="EP3861" s="168"/>
      <c r="EQ3861" s="168"/>
      <c r="ER3861" s="168"/>
      <c r="ES3861" s="168"/>
      <c r="ET3861" s="168"/>
      <c r="EU3861" s="168"/>
      <c r="EV3861" s="168"/>
      <c r="EW3861" s="168"/>
      <c r="EX3861" s="168"/>
      <c r="EY3861" s="168"/>
      <c r="EZ3861" s="168"/>
      <c r="FA3861" s="168"/>
      <c r="FB3861" s="168"/>
      <c r="FC3861" s="168"/>
      <c r="FD3861" s="168"/>
    </row>
    <row r="3862" spans="1:160" s="5" customFormat="1" x14ac:dyDescent="0.3">
      <c r="A3862" s="263"/>
      <c r="B3862" s="263"/>
      <c r="C3862" s="265"/>
      <c r="D3862" s="481"/>
      <c r="E3862" s="482"/>
      <c r="F3862" s="482"/>
      <c r="G3862" s="482"/>
      <c r="H3862" s="482"/>
      <c r="I3862" s="482"/>
      <c r="J3862" s="482"/>
      <c r="K3862" s="482"/>
      <c r="L3862" s="482"/>
      <c r="M3862" s="483"/>
      <c r="N3862" s="419"/>
      <c r="O3862" s="420"/>
      <c r="P3862" s="420"/>
      <c r="Q3862" s="420"/>
      <c r="R3862" s="420"/>
      <c r="S3862" s="420"/>
      <c r="T3862" s="420"/>
      <c r="U3862" s="421"/>
      <c r="V3862" s="33"/>
      <c r="W3862" s="57"/>
      <c r="X3862" s="86"/>
      <c r="Y3862" s="33"/>
      <c r="Z3862" s="36"/>
      <c r="AA3862" s="36"/>
      <c r="AD3862" s="33"/>
      <c r="AG3862" s="33"/>
      <c r="AH3862" s="43"/>
      <c r="AI3862" s="43"/>
      <c r="AJ3862" s="43"/>
      <c r="AK3862" s="43"/>
      <c r="AL3862" s="43"/>
      <c r="AM3862" s="43"/>
      <c r="AN3862" s="43"/>
      <c r="AO3862" s="43"/>
      <c r="AP3862" s="43"/>
      <c r="AQ3862" s="43"/>
      <c r="AR3862" s="43"/>
      <c r="AS3862" s="43"/>
      <c r="AT3862" s="43"/>
      <c r="AU3862" s="44"/>
      <c r="AV3862" s="33"/>
      <c r="AW3862" s="33"/>
      <c r="AX3862" s="33"/>
      <c r="AZ3862" s="141"/>
      <c r="BE3862" s="168"/>
      <c r="BF3862" s="168"/>
      <c r="BG3862" s="168"/>
      <c r="BH3862" s="168"/>
      <c r="BI3862" s="168"/>
      <c r="BJ3862" s="168"/>
      <c r="BK3862" s="168"/>
      <c r="BL3862" s="168"/>
      <c r="BM3862" s="168"/>
      <c r="DK3862" s="168"/>
      <c r="DL3862" s="168"/>
      <c r="DM3862" s="168"/>
      <c r="DN3862" s="168"/>
      <c r="DO3862" s="168"/>
      <c r="DP3862" s="168"/>
      <c r="DQ3862" s="168"/>
      <c r="DR3862" s="168"/>
      <c r="DS3862" s="168"/>
      <c r="DT3862" s="168"/>
      <c r="DU3862" s="168"/>
      <c r="DV3862" s="168"/>
      <c r="DW3862" s="168"/>
      <c r="DX3862" s="168"/>
      <c r="DY3862" s="168"/>
      <c r="DZ3862" s="168"/>
      <c r="EA3862" s="168"/>
      <c r="EB3862" s="168"/>
      <c r="EC3862" s="168"/>
      <c r="ED3862" s="168"/>
      <c r="EE3862" s="168"/>
      <c r="EF3862" s="168"/>
      <c r="EG3862" s="168"/>
      <c r="EH3862" s="168"/>
      <c r="EI3862" s="168"/>
      <c r="EJ3862" s="168"/>
      <c r="EK3862" s="168"/>
      <c r="EL3862" s="168"/>
      <c r="EM3862" s="168"/>
      <c r="EN3862" s="168"/>
      <c r="EO3862" s="168"/>
      <c r="EP3862" s="168"/>
      <c r="EQ3862" s="168"/>
      <c r="ER3862" s="168"/>
      <c r="ES3862" s="168"/>
      <c r="ET3862" s="168"/>
      <c r="EU3862" s="168"/>
      <c r="EV3862" s="168"/>
      <c r="EW3862" s="168"/>
      <c r="EX3862" s="168"/>
      <c r="EY3862" s="168"/>
      <c r="EZ3862" s="168"/>
      <c r="FA3862" s="168"/>
      <c r="FB3862" s="168"/>
      <c r="FC3862" s="168"/>
      <c r="FD3862" s="168"/>
    </row>
    <row r="3863" spans="1:160" s="5" customFormat="1" ht="14.4" thickBot="1" x14ac:dyDescent="0.35">
      <c r="A3863" s="263"/>
      <c r="B3863" s="263"/>
      <c r="C3863" s="265"/>
      <c r="D3863" s="425"/>
      <c r="E3863" s="426"/>
      <c r="F3863" s="426"/>
      <c r="G3863" s="426"/>
      <c r="H3863" s="426"/>
      <c r="I3863" s="426"/>
      <c r="J3863" s="426"/>
      <c r="K3863" s="426"/>
      <c r="L3863" s="426"/>
      <c r="M3863" s="427"/>
      <c r="N3863" s="422"/>
      <c r="O3863" s="423"/>
      <c r="P3863" s="423"/>
      <c r="Q3863" s="423"/>
      <c r="R3863" s="423"/>
      <c r="S3863" s="423"/>
      <c r="T3863" s="423"/>
      <c r="U3863" s="424"/>
      <c r="V3863" s="33"/>
      <c r="W3863" s="57"/>
      <c r="X3863" s="86"/>
      <c r="Y3863" s="33"/>
      <c r="Z3863" s="36"/>
      <c r="AA3863" s="36"/>
      <c r="AD3863" s="33"/>
      <c r="AG3863" s="33"/>
      <c r="AH3863" s="43"/>
      <c r="AI3863" s="43"/>
      <c r="AJ3863" s="43"/>
      <c r="AK3863" s="43"/>
      <c r="AL3863" s="43"/>
      <c r="AM3863" s="43"/>
      <c r="AN3863" s="43"/>
      <c r="AO3863" s="43"/>
      <c r="AP3863" s="43"/>
      <c r="AQ3863" s="43"/>
      <c r="AR3863" s="43"/>
      <c r="AS3863" s="43"/>
      <c r="AT3863" s="43"/>
      <c r="AU3863" s="44"/>
      <c r="AV3863" s="33"/>
      <c r="AW3863" s="33"/>
      <c r="AX3863" s="33"/>
      <c r="AZ3863" s="141"/>
      <c r="BE3863" s="168"/>
      <c r="BF3863" s="168"/>
      <c r="BG3863" s="168"/>
      <c r="BH3863" s="168"/>
      <c r="BI3863" s="168"/>
      <c r="BJ3863" s="168"/>
      <c r="BK3863" s="168"/>
      <c r="BL3863" s="168"/>
      <c r="BM3863" s="168"/>
      <c r="DK3863" s="168"/>
      <c r="DL3863" s="168"/>
      <c r="DM3863" s="168"/>
      <c r="DN3863" s="168"/>
      <c r="DO3863" s="168"/>
      <c r="DP3863" s="168"/>
      <c r="DQ3863" s="168"/>
      <c r="DR3863" s="168"/>
      <c r="DS3863" s="168"/>
      <c r="DT3863" s="168"/>
      <c r="DU3863" s="168"/>
      <c r="DV3863" s="168"/>
      <c r="DW3863" s="168"/>
      <c r="DX3863" s="168"/>
      <c r="DY3863" s="168"/>
      <c r="DZ3863" s="168"/>
      <c r="EA3863" s="168"/>
      <c r="EB3863" s="168"/>
      <c r="EC3863" s="168"/>
      <c r="ED3863" s="168"/>
      <c r="EE3863" s="168"/>
      <c r="EF3863" s="168"/>
      <c r="EG3863" s="168"/>
      <c r="EH3863" s="168"/>
      <c r="EI3863" s="168"/>
      <c r="EJ3863" s="168"/>
      <c r="EK3863" s="168"/>
      <c r="EL3863" s="168"/>
      <c r="EM3863" s="168"/>
      <c r="EN3863" s="168"/>
      <c r="EO3863" s="168"/>
      <c r="EP3863" s="168"/>
      <c r="EQ3863" s="168"/>
      <c r="ER3863" s="168"/>
      <c r="ES3863" s="168"/>
      <c r="ET3863" s="168"/>
      <c r="EU3863" s="168"/>
      <c r="EV3863" s="168"/>
      <c r="EW3863" s="168"/>
      <c r="EX3863" s="168"/>
      <c r="EY3863" s="168"/>
      <c r="EZ3863" s="168"/>
      <c r="FA3863" s="168"/>
      <c r="FB3863" s="168"/>
      <c r="FC3863" s="168"/>
      <c r="FD3863" s="168"/>
    </row>
    <row r="3864" spans="1:160" s="5" customFormat="1" ht="5.25" customHeight="1" thickBot="1" x14ac:dyDescent="0.35">
      <c r="A3864" s="263"/>
      <c r="B3864" s="263"/>
      <c r="C3864" s="265"/>
      <c r="D3864" s="428"/>
      <c r="E3864" s="428"/>
      <c r="F3864" s="428"/>
      <c r="G3864" s="428"/>
      <c r="H3864" s="428"/>
      <c r="I3864" s="428"/>
      <c r="J3864" s="428"/>
      <c r="K3864" s="428"/>
      <c r="L3864" s="428"/>
      <c r="M3864" s="428"/>
      <c r="N3864" s="428"/>
      <c r="O3864" s="428"/>
      <c r="P3864" s="428"/>
      <c r="Q3864" s="428"/>
      <c r="R3864" s="428"/>
      <c r="S3864" s="428"/>
      <c r="T3864" s="428"/>
      <c r="U3864" s="428"/>
      <c r="V3864" s="33"/>
      <c r="W3864" s="57"/>
      <c r="X3864" s="86"/>
      <c r="Y3864" s="33"/>
      <c r="Z3864" s="36"/>
      <c r="AA3864" s="36"/>
      <c r="AD3864" s="33"/>
      <c r="AG3864" s="33"/>
      <c r="AH3864" s="43"/>
      <c r="AI3864" s="43"/>
      <c r="AJ3864" s="43"/>
      <c r="AK3864" s="43"/>
      <c r="AL3864" s="43"/>
      <c r="AM3864" s="43"/>
      <c r="AN3864" s="43"/>
      <c r="AO3864" s="43"/>
      <c r="AP3864" s="43"/>
      <c r="AQ3864" s="43"/>
      <c r="AR3864" s="43"/>
      <c r="AS3864" s="43"/>
      <c r="AT3864" s="43"/>
      <c r="AU3864" s="44"/>
      <c r="AV3864" s="33"/>
      <c r="AW3864" s="33"/>
      <c r="AX3864" s="33"/>
      <c r="AZ3864" s="141"/>
      <c r="BE3864" s="168"/>
      <c r="BF3864" s="168"/>
      <c r="BG3864" s="168"/>
      <c r="BH3864" s="168"/>
      <c r="BI3864" s="168"/>
      <c r="BJ3864" s="168"/>
      <c r="BK3864" s="168"/>
      <c r="BL3864" s="168"/>
      <c r="BM3864" s="168"/>
      <c r="DK3864" s="168"/>
      <c r="DL3864" s="168"/>
      <c r="DM3864" s="168"/>
      <c r="DN3864" s="168"/>
      <c r="DO3864" s="168"/>
      <c r="DP3864" s="168"/>
      <c r="DQ3864" s="168"/>
      <c r="DR3864" s="168"/>
      <c r="DS3864" s="168"/>
      <c r="DT3864" s="168"/>
      <c r="DU3864" s="168"/>
      <c r="DV3864" s="168"/>
      <c r="DW3864" s="168"/>
      <c r="DX3864" s="168"/>
      <c r="DY3864" s="168"/>
      <c r="DZ3864" s="168"/>
      <c r="EA3864" s="168"/>
      <c r="EB3864" s="168"/>
      <c r="EC3864" s="168"/>
      <c r="ED3864" s="168"/>
      <c r="EE3864" s="168"/>
      <c r="EF3864" s="168"/>
      <c r="EG3864" s="168"/>
      <c r="EH3864" s="168"/>
      <c r="EI3864" s="168"/>
      <c r="EJ3864" s="168"/>
      <c r="EK3864" s="168"/>
      <c r="EL3864" s="168"/>
      <c r="EM3864" s="168"/>
      <c r="EN3864" s="168"/>
      <c r="EO3864" s="168"/>
      <c r="EP3864" s="168"/>
      <c r="EQ3864" s="168"/>
      <c r="ER3864" s="168"/>
      <c r="ES3864" s="168"/>
      <c r="ET3864" s="168"/>
      <c r="EU3864" s="168"/>
      <c r="EV3864" s="168"/>
      <c r="EW3864" s="168"/>
      <c r="EX3864" s="168"/>
      <c r="EY3864" s="168"/>
      <c r="EZ3864" s="168"/>
      <c r="FA3864" s="168"/>
      <c r="FB3864" s="168"/>
      <c r="FC3864" s="168"/>
      <c r="FD3864" s="168"/>
    </row>
    <row r="3865" spans="1:160" s="5" customFormat="1" ht="20.25" customHeight="1" x14ac:dyDescent="0.3">
      <c r="A3865" s="263"/>
      <c r="B3865" s="263"/>
      <c r="C3865" s="265"/>
      <c r="D3865" s="429" t="s">
        <v>18</v>
      </c>
      <c r="E3865" s="430"/>
      <c r="F3865" s="430"/>
      <c r="G3865" s="430"/>
      <c r="H3865" s="430"/>
      <c r="I3865" s="430"/>
      <c r="J3865" s="430"/>
      <c r="K3865" s="430"/>
      <c r="L3865" s="430"/>
      <c r="M3865" s="431"/>
      <c r="N3865" s="429" t="s">
        <v>19</v>
      </c>
      <c r="O3865" s="430"/>
      <c r="P3865" s="430"/>
      <c r="Q3865" s="430"/>
      <c r="R3865" s="430"/>
      <c r="S3865" s="430"/>
      <c r="T3865" s="430"/>
      <c r="U3865" s="431"/>
      <c r="V3865" s="33"/>
      <c r="W3865" s="57"/>
      <c r="X3865" s="86"/>
      <c r="Y3865" s="33"/>
      <c r="Z3865" s="36"/>
      <c r="AA3865" s="36"/>
      <c r="AD3865" s="33"/>
      <c r="AG3865" s="33"/>
      <c r="AH3865" s="43"/>
      <c r="AI3865" s="43"/>
      <c r="AJ3865" s="43"/>
      <c r="AK3865" s="43"/>
      <c r="AL3865" s="43"/>
      <c r="AM3865" s="43"/>
      <c r="AN3865" s="43"/>
      <c r="AO3865" s="43"/>
      <c r="AP3865" s="43"/>
      <c r="AQ3865" s="43"/>
      <c r="AR3865" s="43"/>
      <c r="AS3865" s="43"/>
      <c r="AT3865" s="43"/>
      <c r="AU3865" s="44"/>
      <c r="AV3865" s="33"/>
      <c r="AW3865" s="33"/>
      <c r="AX3865" s="33"/>
      <c r="AZ3865" s="141"/>
      <c r="BE3865" s="168"/>
      <c r="BF3865" s="168"/>
      <c r="BG3865" s="168"/>
      <c r="BH3865" s="168"/>
      <c r="BI3865" s="168"/>
      <c r="BJ3865" s="168"/>
      <c r="BK3865" s="168"/>
      <c r="BL3865" s="168"/>
      <c r="BM3865" s="168"/>
      <c r="DK3865" s="168"/>
      <c r="DL3865" s="168"/>
      <c r="DM3865" s="168"/>
      <c r="DN3865" s="168"/>
      <c r="DO3865" s="168"/>
      <c r="DP3865" s="168"/>
      <c r="DQ3865" s="168"/>
      <c r="DR3865" s="168"/>
      <c r="DS3865" s="168"/>
      <c r="DT3865" s="168"/>
      <c r="DU3865" s="168"/>
      <c r="DV3865" s="168"/>
      <c r="DW3865" s="168"/>
      <c r="DX3865" s="168"/>
      <c r="DY3865" s="168"/>
      <c r="DZ3865" s="168"/>
      <c r="EA3865" s="168"/>
      <c r="EB3865" s="168"/>
      <c r="EC3865" s="168"/>
      <c r="ED3865" s="168"/>
      <c r="EE3865" s="168"/>
      <c r="EF3865" s="168"/>
      <c r="EG3865" s="168"/>
      <c r="EH3865" s="168"/>
      <c r="EI3865" s="168"/>
      <c r="EJ3865" s="168"/>
      <c r="EK3865" s="168"/>
      <c r="EL3865" s="168"/>
      <c r="EM3865" s="168"/>
      <c r="EN3865" s="168"/>
      <c r="EO3865" s="168"/>
      <c r="EP3865" s="168"/>
      <c r="EQ3865" s="168"/>
      <c r="ER3865" s="168"/>
      <c r="ES3865" s="168"/>
      <c r="ET3865" s="168"/>
      <c r="EU3865" s="168"/>
      <c r="EV3865" s="168"/>
      <c r="EW3865" s="168"/>
      <c r="EX3865" s="168"/>
      <c r="EY3865" s="168"/>
      <c r="EZ3865" s="168"/>
      <c r="FA3865" s="168"/>
      <c r="FB3865" s="168"/>
      <c r="FC3865" s="168"/>
      <c r="FD3865" s="168"/>
    </row>
    <row r="3866" spans="1:160" s="5" customFormat="1" x14ac:dyDescent="0.3">
      <c r="A3866" s="263"/>
      <c r="B3866" s="263"/>
      <c r="C3866" s="265"/>
      <c r="D3866" s="432" t="s">
        <v>20</v>
      </c>
      <c r="E3866" s="433"/>
      <c r="F3866" s="433"/>
      <c r="G3866" s="433"/>
      <c r="H3866" s="433"/>
      <c r="I3866" s="433"/>
      <c r="J3866" s="433"/>
      <c r="K3866" s="433"/>
      <c r="L3866" s="433"/>
      <c r="M3866" s="434"/>
      <c r="N3866" s="435" t="s">
        <v>21</v>
      </c>
      <c r="O3866" s="436"/>
      <c r="P3866" s="436"/>
      <c r="Q3866" s="436"/>
      <c r="R3866" s="436"/>
      <c r="S3866" s="436"/>
      <c r="T3866" s="436"/>
      <c r="U3866" s="437"/>
      <c r="V3866" s="33"/>
      <c r="W3866" s="57"/>
      <c r="X3866" s="86"/>
      <c r="Y3866" s="33"/>
      <c r="Z3866" s="36"/>
      <c r="AA3866" s="36"/>
      <c r="AD3866" s="33"/>
      <c r="AG3866" s="33"/>
      <c r="AH3866" s="43"/>
      <c r="AI3866" s="43"/>
      <c r="AJ3866" s="43"/>
      <c r="AK3866" s="43"/>
      <c r="AL3866" s="43"/>
      <c r="AM3866" s="43"/>
      <c r="AN3866" s="43"/>
      <c r="AO3866" s="43"/>
      <c r="AP3866" s="43"/>
      <c r="AQ3866" s="43"/>
      <c r="AR3866" s="43"/>
      <c r="AS3866" s="43"/>
      <c r="AT3866" s="43"/>
      <c r="AU3866" s="44"/>
      <c r="AV3866" s="33"/>
      <c r="AW3866" s="33"/>
      <c r="AX3866" s="33"/>
      <c r="AZ3866" s="141"/>
      <c r="BE3866" s="168"/>
      <c r="BF3866" s="168"/>
      <c r="BG3866" s="168"/>
      <c r="BH3866" s="168"/>
      <c r="BI3866" s="168"/>
      <c r="BJ3866" s="168"/>
      <c r="BK3866" s="168"/>
      <c r="BL3866" s="168"/>
      <c r="BM3866" s="168"/>
      <c r="DK3866" s="168"/>
      <c r="DL3866" s="168"/>
      <c r="DM3866" s="168"/>
      <c r="DN3866" s="168"/>
      <c r="DO3866" s="168"/>
      <c r="DP3866" s="168"/>
      <c r="DQ3866" s="168"/>
      <c r="DR3866" s="168"/>
      <c r="DS3866" s="168"/>
      <c r="DT3866" s="168"/>
      <c r="DU3866" s="168"/>
      <c r="DV3866" s="168"/>
      <c r="DW3866" s="168"/>
      <c r="DX3866" s="168"/>
      <c r="DY3866" s="168"/>
      <c r="DZ3866" s="168"/>
      <c r="EA3866" s="168"/>
      <c r="EB3866" s="168"/>
      <c r="EC3866" s="168"/>
      <c r="ED3866" s="168"/>
      <c r="EE3866" s="168"/>
      <c r="EF3866" s="168"/>
      <c r="EG3866" s="168"/>
      <c r="EH3866" s="168"/>
      <c r="EI3866" s="168"/>
      <c r="EJ3866" s="168"/>
      <c r="EK3866" s="168"/>
      <c r="EL3866" s="168"/>
      <c r="EM3866" s="168"/>
      <c r="EN3866" s="168"/>
      <c r="EO3866" s="168"/>
      <c r="EP3866" s="168"/>
      <c r="EQ3866" s="168"/>
      <c r="ER3866" s="168"/>
      <c r="ES3866" s="168"/>
      <c r="ET3866" s="168"/>
      <c r="EU3866" s="168"/>
      <c r="EV3866" s="168"/>
      <c r="EW3866" s="168"/>
      <c r="EX3866" s="168"/>
      <c r="EY3866" s="168"/>
      <c r="EZ3866" s="168"/>
      <c r="FA3866" s="168"/>
      <c r="FB3866" s="168"/>
      <c r="FC3866" s="168"/>
      <c r="FD3866" s="168"/>
    </row>
    <row r="3867" spans="1:160" s="5" customFormat="1" ht="15.75" customHeight="1" x14ac:dyDescent="0.3">
      <c r="A3867" s="263"/>
      <c r="B3867" s="263"/>
      <c r="C3867" s="265"/>
      <c r="D3867" s="438" t="s">
        <v>22</v>
      </c>
      <c r="E3867" s="439"/>
      <c r="F3867" s="439"/>
      <c r="G3867" s="439"/>
      <c r="H3867" s="439"/>
      <c r="I3867" s="439"/>
      <c r="J3867" s="439"/>
      <c r="K3867" s="439"/>
      <c r="L3867" s="439"/>
      <c r="M3867" s="440"/>
      <c r="N3867" s="438" t="s">
        <v>22</v>
      </c>
      <c r="O3867" s="444"/>
      <c r="P3867" s="444"/>
      <c r="Q3867" s="444"/>
      <c r="R3867" s="444"/>
      <c r="S3867" s="444"/>
      <c r="T3867" s="444"/>
      <c r="U3867" s="440"/>
      <c r="V3867" s="33"/>
      <c r="W3867" s="57"/>
      <c r="X3867" s="86"/>
      <c r="Y3867" s="33"/>
      <c r="Z3867" s="36"/>
      <c r="AA3867" s="36"/>
      <c r="AD3867" s="33"/>
      <c r="AG3867" s="33"/>
      <c r="AH3867" s="43"/>
      <c r="AI3867" s="43"/>
      <c r="AJ3867" s="43"/>
      <c r="AK3867" s="43"/>
      <c r="AL3867" s="43"/>
      <c r="AM3867" s="43"/>
      <c r="AN3867" s="43"/>
      <c r="AO3867" s="43"/>
      <c r="AP3867" s="43"/>
      <c r="AQ3867" s="43"/>
      <c r="AR3867" s="43"/>
      <c r="AS3867" s="43"/>
      <c r="AT3867" s="43"/>
      <c r="AU3867" s="44"/>
      <c r="AV3867" s="33"/>
      <c r="AW3867" s="33"/>
      <c r="AX3867" s="33"/>
      <c r="AZ3867" s="141"/>
      <c r="BE3867" s="168"/>
      <c r="BF3867" s="168"/>
      <c r="BG3867" s="168"/>
      <c r="BH3867" s="168"/>
      <c r="BI3867" s="168"/>
      <c r="BJ3867" s="168"/>
      <c r="BK3867" s="168"/>
      <c r="BL3867" s="168"/>
      <c r="BM3867" s="168"/>
      <c r="DK3867" s="168"/>
      <c r="DL3867" s="168"/>
      <c r="DM3867" s="168"/>
      <c r="DN3867" s="168"/>
      <c r="DO3867" s="168"/>
      <c r="DP3867" s="168"/>
      <c r="DQ3867" s="168"/>
      <c r="DR3867" s="168"/>
      <c r="DS3867" s="168"/>
      <c r="DT3867" s="168"/>
      <c r="DU3867" s="168"/>
      <c r="DV3867" s="168"/>
      <c r="DW3867" s="168"/>
      <c r="DX3867" s="168"/>
      <c r="DY3867" s="168"/>
      <c r="DZ3867" s="168"/>
      <c r="EA3867" s="168"/>
      <c r="EB3867" s="168"/>
      <c r="EC3867" s="168"/>
      <c r="ED3867" s="168"/>
      <c r="EE3867" s="168"/>
      <c r="EF3867" s="168"/>
      <c r="EG3867" s="168"/>
      <c r="EH3867" s="168"/>
      <c r="EI3867" s="168"/>
      <c r="EJ3867" s="168"/>
      <c r="EK3867" s="168"/>
      <c r="EL3867" s="168"/>
      <c r="EM3867" s="168"/>
      <c r="EN3867" s="168"/>
      <c r="EO3867" s="168"/>
      <c r="EP3867" s="168"/>
      <c r="EQ3867" s="168"/>
      <c r="ER3867" s="168"/>
      <c r="ES3867" s="168"/>
      <c r="ET3867" s="168"/>
      <c r="EU3867" s="168"/>
      <c r="EV3867" s="168"/>
      <c r="EW3867" s="168"/>
      <c r="EX3867" s="168"/>
      <c r="EY3867" s="168"/>
      <c r="EZ3867" s="168"/>
      <c r="FA3867" s="168"/>
      <c r="FB3867" s="168"/>
      <c r="FC3867" s="168"/>
      <c r="FD3867" s="168"/>
    </row>
    <row r="3868" spans="1:160" s="5" customFormat="1" ht="15.75" customHeight="1" x14ac:dyDescent="0.3">
      <c r="A3868" s="263"/>
      <c r="B3868" s="263"/>
      <c r="C3868" s="265"/>
      <c r="D3868" s="438"/>
      <c r="E3868" s="439"/>
      <c r="F3868" s="439"/>
      <c r="G3868" s="439"/>
      <c r="H3868" s="439"/>
      <c r="I3868" s="439"/>
      <c r="J3868" s="439"/>
      <c r="K3868" s="439"/>
      <c r="L3868" s="439"/>
      <c r="M3868" s="440"/>
      <c r="N3868" s="438"/>
      <c r="O3868" s="439"/>
      <c r="P3868" s="439"/>
      <c r="Q3868" s="439"/>
      <c r="R3868" s="439"/>
      <c r="S3868" s="439"/>
      <c r="T3868" s="439"/>
      <c r="U3868" s="440"/>
      <c r="V3868" s="33"/>
      <c r="W3868" s="57"/>
      <c r="X3868" s="86"/>
      <c r="Y3868" s="33"/>
      <c r="Z3868" s="36"/>
      <c r="AA3868" s="36"/>
      <c r="AD3868" s="33"/>
      <c r="AG3868" s="33"/>
      <c r="AH3868" s="43"/>
      <c r="AI3868" s="43"/>
      <c r="AJ3868" s="43"/>
      <c r="AK3868" s="43"/>
      <c r="AL3868" s="43"/>
      <c r="AM3868" s="43"/>
      <c r="AN3868" s="43"/>
      <c r="AO3868" s="43"/>
      <c r="AP3868" s="43"/>
      <c r="AQ3868" s="43"/>
      <c r="AR3868" s="43"/>
      <c r="AS3868" s="43"/>
      <c r="AT3868" s="43"/>
      <c r="AU3868" s="44"/>
      <c r="AV3868" s="33"/>
      <c r="AW3868" s="33"/>
      <c r="AX3868" s="33"/>
      <c r="AZ3868" s="141"/>
      <c r="BE3868" s="168"/>
      <c r="BF3868" s="168"/>
      <c r="BG3868" s="168"/>
      <c r="BH3868" s="168"/>
      <c r="BI3868" s="168"/>
      <c r="BJ3868" s="168"/>
      <c r="BK3868" s="168"/>
      <c r="BL3868" s="168"/>
      <c r="BM3868" s="168"/>
      <c r="DK3868" s="168"/>
      <c r="DL3868" s="168"/>
      <c r="DM3868" s="168"/>
      <c r="DN3868" s="168"/>
      <c r="DO3868" s="168"/>
      <c r="DP3868" s="168"/>
      <c r="DQ3868" s="168"/>
      <c r="DR3868" s="168"/>
      <c r="DS3868" s="168"/>
      <c r="DT3868" s="168"/>
      <c r="DU3868" s="168"/>
      <c r="DV3868" s="168"/>
      <c r="DW3868" s="168"/>
      <c r="DX3868" s="168"/>
      <c r="DY3868" s="168"/>
      <c r="DZ3868" s="168"/>
      <c r="EA3868" s="168"/>
      <c r="EB3868" s="168"/>
      <c r="EC3868" s="168"/>
      <c r="ED3868" s="168"/>
      <c r="EE3868" s="168"/>
      <c r="EF3868" s="168"/>
      <c r="EG3868" s="168"/>
      <c r="EH3868" s="168"/>
      <c r="EI3868" s="168"/>
      <c r="EJ3868" s="168"/>
      <c r="EK3868" s="168"/>
      <c r="EL3868" s="168"/>
      <c r="EM3868" s="168"/>
      <c r="EN3868" s="168"/>
      <c r="EO3868" s="168"/>
      <c r="EP3868" s="168"/>
      <c r="EQ3868" s="168"/>
      <c r="ER3868" s="168"/>
      <c r="ES3868" s="168"/>
      <c r="ET3868" s="168"/>
      <c r="EU3868" s="168"/>
      <c r="EV3868" s="168"/>
      <c r="EW3868" s="168"/>
      <c r="EX3868" s="168"/>
      <c r="EY3868" s="168"/>
      <c r="EZ3868" s="168"/>
      <c r="FA3868" s="168"/>
      <c r="FB3868" s="168"/>
      <c r="FC3868" s="168"/>
      <c r="FD3868" s="168"/>
    </row>
    <row r="3869" spans="1:160" s="5" customFormat="1" ht="15.75" customHeight="1" x14ac:dyDescent="0.3">
      <c r="A3869" s="263"/>
      <c r="B3869" s="263"/>
      <c r="C3869" s="265"/>
      <c r="D3869" s="441"/>
      <c r="E3869" s="442"/>
      <c r="F3869" s="442"/>
      <c r="G3869" s="442"/>
      <c r="H3869" s="442"/>
      <c r="I3869" s="442"/>
      <c r="J3869" s="442"/>
      <c r="K3869" s="442"/>
      <c r="L3869" s="442"/>
      <c r="M3869" s="443"/>
      <c r="N3869" s="441"/>
      <c r="O3869" s="442"/>
      <c r="P3869" s="442"/>
      <c r="Q3869" s="442"/>
      <c r="R3869" s="442"/>
      <c r="S3869" s="442"/>
      <c r="T3869" s="442"/>
      <c r="U3869" s="443"/>
      <c r="V3869" s="33"/>
      <c r="W3869" s="57"/>
      <c r="X3869" s="86"/>
      <c r="Y3869" s="33"/>
      <c r="Z3869" s="36"/>
      <c r="AA3869" s="36"/>
      <c r="AD3869" s="33"/>
      <c r="AG3869" s="33"/>
      <c r="AH3869" s="43"/>
      <c r="AI3869" s="43"/>
      <c r="AJ3869" s="43"/>
      <c r="AK3869" s="43"/>
      <c r="AL3869" s="43"/>
      <c r="AM3869" s="43"/>
      <c r="AN3869" s="43"/>
      <c r="AO3869" s="43"/>
      <c r="AP3869" s="43"/>
      <c r="AQ3869" s="43"/>
      <c r="AR3869" s="43"/>
      <c r="AS3869" s="43"/>
      <c r="AT3869" s="43"/>
      <c r="AU3869" s="44"/>
      <c r="AV3869" s="33"/>
      <c r="AW3869" s="33"/>
      <c r="AX3869" s="33"/>
      <c r="AZ3869" s="141"/>
      <c r="BE3869" s="168"/>
      <c r="BF3869" s="168"/>
      <c r="BG3869" s="168"/>
      <c r="BH3869" s="168"/>
      <c r="BI3869" s="168"/>
      <c r="BJ3869" s="168"/>
      <c r="BK3869" s="168"/>
      <c r="BL3869" s="168"/>
      <c r="BM3869" s="168"/>
      <c r="DK3869" s="168"/>
      <c r="DL3869" s="168"/>
      <c r="DM3869" s="168"/>
      <c r="DN3869" s="168"/>
      <c r="DO3869" s="168"/>
      <c r="DP3869" s="168"/>
      <c r="DQ3869" s="168"/>
      <c r="DR3869" s="168"/>
      <c r="DS3869" s="168"/>
      <c r="DT3869" s="168"/>
      <c r="DU3869" s="168"/>
      <c r="DV3869" s="168"/>
      <c r="DW3869" s="168"/>
      <c r="DX3869" s="168"/>
      <c r="DY3869" s="168"/>
      <c r="DZ3869" s="168"/>
      <c r="EA3869" s="168"/>
      <c r="EB3869" s="168"/>
      <c r="EC3869" s="168"/>
      <c r="ED3869" s="168"/>
      <c r="EE3869" s="168"/>
      <c r="EF3869" s="168"/>
      <c r="EG3869" s="168"/>
      <c r="EH3869" s="168"/>
      <c r="EI3869" s="168"/>
      <c r="EJ3869" s="168"/>
      <c r="EK3869" s="168"/>
      <c r="EL3869" s="168"/>
      <c r="EM3869" s="168"/>
      <c r="EN3869" s="168"/>
      <c r="EO3869" s="168"/>
      <c r="EP3869" s="168"/>
      <c r="EQ3869" s="168"/>
      <c r="ER3869" s="168"/>
      <c r="ES3869" s="168"/>
      <c r="ET3869" s="168"/>
      <c r="EU3869" s="168"/>
      <c r="EV3869" s="168"/>
      <c r="EW3869" s="168"/>
      <c r="EX3869" s="168"/>
      <c r="EY3869" s="168"/>
      <c r="EZ3869" s="168"/>
      <c r="FA3869" s="168"/>
      <c r="FB3869" s="168"/>
      <c r="FC3869" s="168"/>
      <c r="FD3869" s="168"/>
    </row>
    <row r="3870" spans="1:160" s="5" customFormat="1" x14ac:dyDescent="0.25">
      <c r="A3870" s="263"/>
      <c r="B3870" s="263"/>
      <c r="C3870" s="265"/>
      <c r="D3870" s="10" t="s">
        <v>23</v>
      </c>
      <c r="E3870" s="445" t="e">
        <f>+#REF!</f>
        <v>#REF!</v>
      </c>
      <c r="F3870" s="445"/>
      <c r="G3870" s="445"/>
      <c r="H3870" s="445"/>
      <c r="I3870" s="445"/>
      <c r="J3870" s="445"/>
      <c r="K3870" s="445"/>
      <c r="L3870" s="445"/>
      <c r="M3870" s="446"/>
      <c r="N3870" s="11" t="s">
        <v>23</v>
      </c>
      <c r="O3870" s="445" t="e">
        <f>+#REF!</f>
        <v>#REF!</v>
      </c>
      <c r="P3870" s="445"/>
      <c r="Q3870" s="445"/>
      <c r="R3870" s="445"/>
      <c r="S3870" s="445"/>
      <c r="T3870" s="445"/>
      <c r="U3870" s="446"/>
      <c r="V3870" s="33"/>
      <c r="W3870" s="57"/>
      <c r="X3870" s="86"/>
      <c r="Y3870" s="33"/>
      <c r="Z3870" s="36"/>
      <c r="AA3870" s="36"/>
      <c r="AD3870" s="33"/>
      <c r="AG3870" s="33"/>
      <c r="AH3870" s="43"/>
      <c r="AI3870" s="43"/>
      <c r="AJ3870" s="43"/>
      <c r="AK3870" s="43"/>
      <c r="AL3870" s="43"/>
      <c r="AM3870" s="43"/>
      <c r="AN3870" s="43"/>
      <c r="AO3870" s="43"/>
      <c r="AP3870" s="43"/>
      <c r="AQ3870" s="43"/>
      <c r="AR3870" s="43"/>
      <c r="AS3870" s="43"/>
      <c r="AT3870" s="43"/>
      <c r="AU3870" s="44"/>
      <c r="AV3870" s="33"/>
      <c r="AW3870" s="33"/>
      <c r="AX3870" s="33"/>
      <c r="AZ3870" s="141"/>
      <c r="BE3870" s="168"/>
      <c r="BF3870" s="168"/>
      <c r="BG3870" s="168"/>
      <c r="BH3870" s="168"/>
      <c r="BI3870" s="168"/>
      <c r="BJ3870" s="168"/>
      <c r="BK3870" s="168"/>
      <c r="BL3870" s="168"/>
      <c r="BM3870" s="168"/>
      <c r="DK3870" s="168"/>
      <c r="DL3870" s="168"/>
      <c r="DM3870" s="168"/>
      <c r="DN3870" s="168"/>
      <c r="DO3870" s="168"/>
      <c r="DP3870" s="168"/>
      <c r="DQ3870" s="168"/>
      <c r="DR3870" s="168"/>
      <c r="DS3870" s="168"/>
      <c r="DT3870" s="168"/>
      <c r="DU3870" s="168"/>
      <c r="DV3870" s="168"/>
      <c r="DW3870" s="168"/>
      <c r="DX3870" s="168"/>
      <c r="DY3870" s="168"/>
      <c r="DZ3870" s="168"/>
      <c r="EA3870" s="168"/>
      <c r="EB3870" s="168"/>
      <c r="EC3870" s="168"/>
      <c r="ED3870" s="168"/>
      <c r="EE3870" s="168"/>
      <c r="EF3870" s="168"/>
      <c r="EG3870" s="168"/>
      <c r="EH3870" s="168"/>
      <c r="EI3870" s="168"/>
      <c r="EJ3870" s="168"/>
      <c r="EK3870" s="168"/>
      <c r="EL3870" s="168"/>
      <c r="EM3870" s="168"/>
      <c r="EN3870" s="168"/>
      <c r="EO3870" s="168"/>
      <c r="EP3870" s="168"/>
      <c r="EQ3870" s="168"/>
      <c r="ER3870" s="168"/>
      <c r="ES3870" s="168"/>
      <c r="ET3870" s="168"/>
      <c r="EU3870" s="168"/>
      <c r="EV3870" s="168"/>
      <c r="EW3870" s="168"/>
      <c r="EX3870" s="168"/>
      <c r="EY3870" s="168"/>
      <c r="EZ3870" s="168"/>
      <c r="FA3870" s="168"/>
      <c r="FB3870" s="168"/>
      <c r="FC3870" s="168"/>
      <c r="FD3870" s="168"/>
    </row>
    <row r="3871" spans="1:160" s="5" customFormat="1" ht="14.4" thickBot="1" x14ac:dyDescent="0.3">
      <c r="A3871" s="263"/>
      <c r="B3871" s="263"/>
      <c r="C3871" s="265"/>
      <c r="D3871" s="12" t="s">
        <v>25</v>
      </c>
      <c r="E3871" s="447" t="e">
        <f>+#REF!</f>
        <v>#REF!</v>
      </c>
      <c r="F3871" s="447"/>
      <c r="G3871" s="447"/>
      <c r="H3871" s="447"/>
      <c r="I3871" s="447"/>
      <c r="J3871" s="447"/>
      <c r="K3871" s="447"/>
      <c r="L3871" s="447"/>
      <c r="M3871" s="448"/>
      <c r="N3871" s="13" t="s">
        <v>25</v>
      </c>
      <c r="O3871" s="447" t="e">
        <f>+#REF!</f>
        <v>#REF!</v>
      </c>
      <c r="P3871" s="447"/>
      <c r="Q3871" s="447"/>
      <c r="R3871" s="447"/>
      <c r="S3871" s="447"/>
      <c r="T3871" s="447"/>
      <c r="U3871" s="448"/>
      <c r="V3871" s="33"/>
      <c r="W3871" s="57"/>
      <c r="X3871" s="86"/>
      <c r="Y3871" s="33"/>
      <c r="Z3871" s="36"/>
      <c r="AA3871" s="36"/>
      <c r="AD3871" s="33"/>
      <c r="AG3871" s="33"/>
      <c r="AH3871" s="43"/>
      <c r="AI3871" s="43"/>
      <c r="AJ3871" s="43"/>
      <c r="AK3871" s="43"/>
      <c r="AL3871" s="43"/>
      <c r="AM3871" s="43"/>
      <c r="AN3871" s="43"/>
      <c r="AO3871" s="43"/>
      <c r="AP3871" s="43"/>
      <c r="AQ3871" s="43"/>
      <c r="AR3871" s="43"/>
      <c r="AS3871" s="43"/>
      <c r="AT3871" s="43"/>
      <c r="AU3871" s="44"/>
      <c r="AV3871" s="33"/>
      <c r="AW3871" s="33"/>
      <c r="AX3871" s="33"/>
      <c r="AZ3871" s="141"/>
      <c r="BE3871" s="168"/>
      <c r="BF3871" s="168"/>
      <c r="BG3871" s="168"/>
      <c r="BH3871" s="168"/>
      <c r="BI3871" s="168"/>
      <c r="BJ3871" s="168"/>
      <c r="BK3871" s="168"/>
      <c r="BL3871" s="168"/>
      <c r="BM3871" s="168"/>
      <c r="DK3871" s="168"/>
      <c r="DL3871" s="168"/>
      <c r="DM3871" s="168"/>
      <c r="DN3871" s="168"/>
      <c r="DO3871" s="168"/>
      <c r="DP3871" s="168"/>
      <c r="DQ3871" s="168"/>
      <c r="DR3871" s="168"/>
      <c r="DS3871" s="168"/>
      <c r="DT3871" s="168"/>
      <c r="DU3871" s="168"/>
      <c r="DV3871" s="168"/>
      <c r="DW3871" s="168"/>
      <c r="DX3871" s="168"/>
      <c r="DY3871" s="168"/>
      <c r="DZ3871" s="168"/>
      <c r="EA3871" s="168"/>
      <c r="EB3871" s="168"/>
      <c r="EC3871" s="168"/>
      <c r="ED3871" s="168"/>
      <c r="EE3871" s="168"/>
      <c r="EF3871" s="168"/>
      <c r="EG3871" s="168"/>
      <c r="EH3871" s="168"/>
      <c r="EI3871" s="168"/>
      <c r="EJ3871" s="168"/>
      <c r="EK3871" s="168"/>
      <c r="EL3871" s="168"/>
      <c r="EM3871" s="168"/>
      <c r="EN3871" s="168"/>
      <c r="EO3871" s="168"/>
      <c r="EP3871" s="168"/>
      <c r="EQ3871" s="168"/>
      <c r="ER3871" s="168"/>
      <c r="ES3871" s="168"/>
      <c r="ET3871" s="168"/>
      <c r="EU3871" s="168"/>
      <c r="EV3871" s="168"/>
      <c r="EW3871" s="168"/>
      <c r="EX3871" s="168"/>
      <c r="EY3871" s="168"/>
      <c r="EZ3871" s="168"/>
      <c r="FA3871" s="168"/>
      <c r="FB3871" s="168"/>
      <c r="FC3871" s="168"/>
      <c r="FD3871" s="168"/>
    </row>
    <row r="3872" spans="1:160" s="5" customFormat="1" ht="9.9" customHeight="1" thickBot="1" x14ac:dyDescent="0.3">
      <c r="A3872" s="263"/>
      <c r="B3872" s="263"/>
      <c r="C3872" s="265"/>
      <c r="D3872" s="83"/>
      <c r="E3872" s="84"/>
      <c r="F3872" s="84"/>
      <c r="G3872" s="84"/>
      <c r="H3872" s="84"/>
      <c r="I3872" s="84"/>
      <c r="J3872" s="84"/>
      <c r="K3872" s="84"/>
      <c r="L3872" s="84"/>
      <c r="M3872" s="84"/>
      <c r="N3872" s="83"/>
      <c r="O3872" s="84"/>
      <c r="P3872" s="84"/>
      <c r="Q3872" s="84"/>
      <c r="R3872" s="84"/>
      <c r="S3872" s="84"/>
      <c r="T3872" s="84"/>
      <c r="U3872" s="84"/>
      <c r="V3872" s="33"/>
      <c r="W3872" s="57"/>
      <c r="X3872" s="86"/>
      <c r="Y3872" s="33"/>
      <c r="Z3872" s="36"/>
      <c r="AA3872" s="36"/>
      <c r="AD3872" s="33"/>
      <c r="AG3872" s="33"/>
      <c r="AH3872" s="43"/>
      <c r="AI3872" s="43"/>
      <c r="AJ3872" s="43"/>
      <c r="AK3872" s="43"/>
      <c r="AL3872" s="43"/>
      <c r="AM3872" s="43"/>
      <c r="AN3872" s="43"/>
      <c r="AO3872" s="43"/>
      <c r="AP3872" s="43"/>
      <c r="AQ3872" s="43"/>
      <c r="AR3872" s="43"/>
      <c r="AS3872" s="43"/>
      <c r="AT3872" s="43"/>
      <c r="AU3872" s="44"/>
      <c r="AV3872" s="33"/>
      <c r="AW3872" s="33"/>
      <c r="AX3872" s="33"/>
      <c r="AZ3872" s="141"/>
      <c r="BE3872" s="168"/>
      <c r="BF3872" s="168"/>
      <c r="BG3872" s="168"/>
      <c r="BH3872" s="168"/>
      <c r="BI3872" s="168"/>
      <c r="BJ3872" s="168"/>
      <c r="BK3872" s="168"/>
      <c r="BL3872" s="168"/>
      <c r="BM3872" s="168"/>
      <c r="DK3872" s="168"/>
      <c r="DL3872" s="168"/>
      <c r="DM3872" s="168"/>
      <c r="DN3872" s="168"/>
      <c r="DO3872" s="168"/>
      <c r="DP3872" s="168"/>
      <c r="DQ3872" s="168"/>
      <c r="DR3872" s="168"/>
      <c r="DS3872" s="168"/>
      <c r="DT3872" s="168"/>
      <c r="DU3872" s="168"/>
      <c r="DV3872" s="168"/>
      <c r="DW3872" s="168"/>
      <c r="DX3872" s="168"/>
      <c r="DY3872" s="168"/>
      <c r="DZ3872" s="168"/>
      <c r="EA3872" s="168"/>
      <c r="EB3872" s="168"/>
      <c r="EC3872" s="168"/>
      <c r="ED3872" s="168"/>
      <c r="EE3872" s="168"/>
      <c r="EF3872" s="168"/>
      <c r="EG3872" s="168"/>
      <c r="EH3872" s="168"/>
      <c r="EI3872" s="168"/>
      <c r="EJ3872" s="168"/>
      <c r="EK3872" s="168"/>
      <c r="EL3872" s="168"/>
      <c r="EM3872" s="168"/>
      <c r="EN3872" s="168"/>
      <c r="EO3872" s="168"/>
      <c r="EP3872" s="168"/>
      <c r="EQ3872" s="168"/>
      <c r="ER3872" s="168"/>
      <c r="ES3872" s="168"/>
      <c r="ET3872" s="168"/>
      <c r="EU3872" s="168"/>
      <c r="EV3872" s="168"/>
      <c r="EW3872" s="168"/>
      <c r="EX3872" s="168"/>
      <c r="EY3872" s="168"/>
      <c r="EZ3872" s="168"/>
      <c r="FA3872" s="168"/>
      <c r="FB3872" s="168"/>
      <c r="FC3872" s="168"/>
      <c r="FD3872" s="168"/>
    </row>
    <row r="3873" spans="1:160" s="5" customFormat="1" ht="15.75" customHeight="1" x14ac:dyDescent="0.3">
      <c r="A3873" s="263"/>
      <c r="B3873" s="263"/>
      <c r="C3873" s="265"/>
      <c r="D3873" s="484"/>
      <c r="E3873" s="485"/>
      <c r="F3873" s="488" t="s">
        <v>0</v>
      </c>
      <c r="G3873" s="489"/>
      <c r="H3873" s="489"/>
      <c r="I3873" s="489"/>
      <c r="J3873" s="489"/>
      <c r="K3873" s="489"/>
      <c r="L3873" s="489"/>
      <c r="M3873" s="489"/>
      <c r="N3873" s="489"/>
      <c r="O3873" s="490"/>
      <c r="P3873" s="494" t="s">
        <v>1</v>
      </c>
      <c r="Q3873" s="495"/>
      <c r="R3873" s="495"/>
      <c r="S3873" s="496"/>
      <c r="T3873" s="500"/>
      <c r="U3873" s="501"/>
      <c r="V3873" s="33"/>
      <c r="W3873" s="57"/>
      <c r="X3873" s="86"/>
      <c r="Y3873" s="33"/>
      <c r="Z3873" s="36"/>
      <c r="AA3873" s="36"/>
      <c r="AD3873" s="33"/>
      <c r="AG3873" s="33"/>
      <c r="AH3873" s="43"/>
      <c r="AI3873" s="43"/>
      <c r="AJ3873" s="43"/>
      <c r="AK3873" s="43"/>
      <c r="AL3873" s="43"/>
      <c r="AM3873" s="43"/>
      <c r="AN3873" s="43"/>
      <c r="AO3873" s="43"/>
      <c r="AP3873" s="43"/>
      <c r="AQ3873" s="43"/>
      <c r="AR3873" s="43"/>
      <c r="AS3873" s="43"/>
      <c r="AT3873" s="43"/>
      <c r="AU3873" s="44"/>
      <c r="AV3873" s="33"/>
      <c r="AW3873" s="33"/>
      <c r="AX3873" s="33"/>
      <c r="AZ3873" s="141"/>
      <c r="BE3873" s="168"/>
      <c r="BF3873" s="168"/>
      <c r="BG3873" s="168"/>
      <c r="BH3873" s="168"/>
      <c r="BI3873" s="168"/>
      <c r="BJ3873" s="168"/>
      <c r="BK3873" s="168"/>
      <c r="BL3873" s="168"/>
      <c r="BM3873" s="168"/>
      <c r="DK3873" s="168"/>
      <c r="DL3873" s="168"/>
      <c r="DM3873" s="168"/>
      <c r="DN3873" s="168"/>
      <c r="DO3873" s="168"/>
      <c r="DP3873" s="168"/>
      <c r="DQ3873" s="168"/>
      <c r="DR3873" s="168"/>
      <c r="DS3873" s="168"/>
      <c r="DT3873" s="168"/>
      <c r="DU3873" s="168"/>
      <c r="DV3873" s="168"/>
      <c r="DW3873" s="168"/>
      <c r="DX3873" s="168"/>
      <c r="DY3873" s="168"/>
      <c r="DZ3873" s="168"/>
      <c r="EA3873" s="168"/>
      <c r="EB3873" s="168"/>
      <c r="EC3873" s="168"/>
      <c r="ED3873" s="168"/>
      <c r="EE3873" s="168"/>
      <c r="EF3873" s="168"/>
      <c r="EG3873" s="168"/>
      <c r="EH3873" s="168"/>
      <c r="EI3873" s="168"/>
      <c r="EJ3873" s="168"/>
      <c r="EK3873" s="168"/>
      <c r="EL3873" s="168"/>
      <c r="EM3873" s="168"/>
      <c r="EN3873" s="168"/>
      <c r="EO3873" s="168"/>
      <c r="EP3873" s="168"/>
      <c r="EQ3873" s="168"/>
      <c r="ER3873" s="168"/>
      <c r="ES3873" s="168"/>
      <c r="ET3873" s="168"/>
      <c r="EU3873" s="168"/>
      <c r="EV3873" s="168"/>
      <c r="EW3873" s="168"/>
      <c r="EX3873" s="168"/>
      <c r="EY3873" s="168"/>
      <c r="EZ3873" s="168"/>
      <c r="FA3873" s="168"/>
      <c r="FB3873" s="168"/>
      <c r="FC3873" s="168"/>
      <c r="FD3873" s="168"/>
    </row>
    <row r="3874" spans="1:160" s="5" customFormat="1" ht="15" customHeight="1" x14ac:dyDescent="0.3">
      <c r="A3874" s="263"/>
      <c r="B3874" s="263"/>
      <c r="C3874" s="265"/>
      <c r="D3874" s="481"/>
      <c r="E3874" s="482"/>
      <c r="F3874" s="491"/>
      <c r="G3874" s="492"/>
      <c r="H3874" s="492"/>
      <c r="I3874" s="492"/>
      <c r="J3874" s="492"/>
      <c r="K3874" s="492"/>
      <c r="L3874" s="492"/>
      <c r="M3874" s="492"/>
      <c r="N3874" s="492"/>
      <c r="O3874" s="493"/>
      <c r="P3874" s="497"/>
      <c r="Q3874" s="498"/>
      <c r="R3874" s="498"/>
      <c r="S3874" s="499"/>
      <c r="T3874" s="502"/>
      <c r="U3874" s="503"/>
      <c r="V3874" s="33"/>
      <c r="W3874" s="57"/>
      <c r="X3874" s="86"/>
      <c r="Y3874" s="38"/>
      <c r="Z3874" s="36"/>
      <c r="AA3874" s="36"/>
      <c r="AD3874" s="33"/>
      <c r="AG3874" s="33"/>
      <c r="AH3874" s="43"/>
      <c r="AI3874" s="43"/>
      <c r="AJ3874" s="43"/>
      <c r="AK3874" s="43"/>
      <c r="AL3874" s="43"/>
      <c r="AM3874" s="43"/>
      <c r="AN3874" s="43"/>
      <c r="AO3874" s="43"/>
      <c r="AP3874" s="43"/>
      <c r="AQ3874" s="43"/>
      <c r="AR3874" s="43"/>
      <c r="AS3874" s="43"/>
      <c r="AT3874" s="43"/>
      <c r="AU3874" s="44"/>
      <c r="AV3874" s="33"/>
      <c r="AW3874" s="33"/>
      <c r="AX3874" s="33"/>
      <c r="AZ3874" s="141"/>
      <c r="BE3874" s="168"/>
      <c r="BF3874" s="168"/>
      <c r="BG3874" s="168"/>
      <c r="BH3874" s="168"/>
      <c r="BI3874" s="168"/>
      <c r="BJ3874" s="168"/>
      <c r="BK3874" s="168"/>
      <c r="BL3874" s="168"/>
      <c r="BM3874" s="168"/>
      <c r="DK3874" s="168"/>
      <c r="DL3874" s="168"/>
      <c r="DM3874" s="168"/>
      <c r="DN3874" s="168"/>
      <c r="DO3874" s="168"/>
      <c r="DP3874" s="168"/>
      <c r="DQ3874" s="168"/>
      <c r="DR3874" s="168"/>
      <c r="DS3874" s="168"/>
      <c r="DT3874" s="168"/>
      <c r="DU3874" s="168"/>
      <c r="DV3874" s="168"/>
      <c r="DW3874" s="168"/>
      <c r="DX3874" s="168"/>
      <c r="DY3874" s="168"/>
      <c r="DZ3874" s="168"/>
      <c r="EA3874" s="168"/>
      <c r="EB3874" s="168"/>
      <c r="EC3874" s="168"/>
      <c r="ED3874" s="168"/>
      <c r="EE3874" s="168"/>
      <c r="EF3874" s="168"/>
      <c r="EG3874" s="168"/>
      <c r="EH3874" s="168"/>
      <c r="EI3874" s="168"/>
      <c r="EJ3874" s="168"/>
      <c r="EK3874" s="168"/>
      <c r="EL3874" s="168"/>
      <c r="EM3874" s="168"/>
      <c r="EN3874" s="168"/>
      <c r="EO3874" s="168"/>
      <c r="EP3874" s="168"/>
      <c r="EQ3874" s="168"/>
      <c r="ER3874" s="168"/>
      <c r="ES3874" s="168"/>
      <c r="ET3874" s="168"/>
      <c r="EU3874" s="168"/>
      <c r="EV3874" s="168"/>
      <c r="EW3874" s="168"/>
      <c r="EX3874" s="168"/>
      <c r="EY3874" s="168"/>
      <c r="EZ3874" s="168"/>
      <c r="FA3874" s="168"/>
      <c r="FB3874" s="168"/>
      <c r="FC3874" s="168"/>
      <c r="FD3874" s="168"/>
    </row>
    <row r="3875" spans="1:160" s="5" customFormat="1" ht="30" customHeight="1" thickBot="1" x14ac:dyDescent="0.35">
      <c r="A3875" s="263"/>
      <c r="B3875" s="263"/>
      <c r="C3875" s="265"/>
      <c r="D3875" s="486"/>
      <c r="E3875" s="487"/>
      <c r="F3875" s="506" t="s">
        <v>2</v>
      </c>
      <c r="G3875" s="507"/>
      <c r="H3875" s="507"/>
      <c r="I3875" s="507"/>
      <c r="J3875" s="507"/>
      <c r="K3875" s="507"/>
      <c r="L3875" s="507"/>
      <c r="M3875" s="507"/>
      <c r="N3875" s="507"/>
      <c r="O3875" s="508"/>
      <c r="P3875" s="32">
        <v>80</v>
      </c>
      <c r="Q3875" s="106" t="s">
        <v>3</v>
      </c>
      <c r="R3875" s="509">
        <v>147</v>
      </c>
      <c r="S3875" s="510"/>
      <c r="T3875" s="504"/>
      <c r="U3875" s="505"/>
      <c r="V3875" s="33">
        <f>+IF(C3884="","",1)</f>
        <v>1</v>
      </c>
      <c r="W3875" s="57"/>
      <c r="X3875" s="86"/>
      <c r="Y3875" s="39"/>
      <c r="Z3875" s="36"/>
      <c r="AA3875" s="36"/>
      <c r="AD3875" s="33"/>
      <c r="AG3875" s="33"/>
      <c r="AH3875" s="43"/>
      <c r="AI3875" s="43"/>
      <c r="AJ3875" s="43"/>
      <c r="AK3875" s="43"/>
      <c r="AL3875" s="43"/>
      <c r="AM3875" s="43"/>
      <c r="AN3875" s="43"/>
      <c r="AO3875" s="43"/>
      <c r="AP3875" s="43"/>
      <c r="AQ3875" s="43"/>
      <c r="AR3875" s="43"/>
      <c r="AS3875" s="43"/>
      <c r="AT3875" s="43"/>
      <c r="AU3875" s="44"/>
      <c r="AV3875" s="33"/>
      <c r="AW3875" s="33"/>
      <c r="AX3875" s="33"/>
      <c r="AZ3875" s="141"/>
      <c r="BE3875" s="168"/>
      <c r="BF3875" s="168"/>
      <c r="BG3875" s="168"/>
      <c r="BH3875" s="168"/>
      <c r="BI3875" s="168"/>
      <c r="BJ3875" s="168"/>
      <c r="BK3875" s="168"/>
      <c r="BL3875" s="168"/>
      <c r="BM3875" s="168"/>
      <c r="DK3875" s="168"/>
      <c r="DL3875" s="168"/>
      <c r="DM3875" s="168"/>
      <c r="DN3875" s="168"/>
      <c r="DO3875" s="168"/>
      <c r="DP3875" s="168"/>
      <c r="DQ3875" s="168"/>
      <c r="DR3875" s="168"/>
      <c r="DS3875" s="168"/>
      <c r="DT3875" s="168"/>
      <c r="DU3875" s="168"/>
      <c r="DV3875" s="168"/>
      <c r="DW3875" s="168"/>
      <c r="DX3875" s="168"/>
      <c r="DY3875" s="168"/>
      <c r="DZ3875" s="168"/>
      <c r="EA3875" s="168"/>
      <c r="EB3875" s="168"/>
      <c r="EC3875" s="168"/>
      <c r="ED3875" s="168"/>
      <c r="EE3875" s="168"/>
      <c r="EF3875" s="168"/>
      <c r="EG3875" s="168"/>
      <c r="EH3875" s="168"/>
      <c r="EI3875" s="168"/>
      <c r="EJ3875" s="168"/>
      <c r="EK3875" s="168"/>
      <c r="EL3875" s="168"/>
      <c r="EM3875" s="168"/>
      <c r="EN3875" s="168"/>
      <c r="EO3875" s="168"/>
      <c r="EP3875" s="168"/>
      <c r="EQ3875" s="168"/>
      <c r="ER3875" s="168"/>
      <c r="ES3875" s="168"/>
      <c r="ET3875" s="168"/>
      <c r="EU3875" s="168"/>
      <c r="EV3875" s="168"/>
      <c r="EW3875" s="168"/>
      <c r="EX3875" s="168"/>
      <c r="EY3875" s="168"/>
      <c r="EZ3875" s="168"/>
      <c r="FA3875" s="168"/>
      <c r="FB3875" s="168"/>
      <c r="FC3875" s="168"/>
      <c r="FD3875" s="168"/>
    </row>
    <row r="3876" spans="1:160" s="5" customFormat="1" ht="5.25" customHeight="1" thickBot="1" x14ac:dyDescent="0.35">
      <c r="A3876" s="263"/>
      <c r="B3876" s="263"/>
      <c r="C3876" s="265"/>
      <c r="D3876" s="454"/>
      <c r="E3876" s="454"/>
      <c r="F3876" s="454"/>
      <c r="G3876" s="454"/>
      <c r="H3876" s="454"/>
      <c r="I3876" s="454"/>
      <c r="J3876" s="454"/>
      <c r="K3876" s="454"/>
      <c r="L3876" s="454"/>
      <c r="M3876" s="454"/>
      <c r="N3876" s="454"/>
      <c r="O3876" s="454"/>
      <c r="P3876" s="454"/>
      <c r="Q3876" s="454"/>
      <c r="R3876" s="454"/>
      <c r="S3876" s="454"/>
      <c r="T3876" s="454"/>
      <c r="U3876" s="454"/>
      <c r="V3876" s="33"/>
      <c r="W3876" s="57"/>
      <c r="X3876" s="86"/>
      <c r="Y3876" s="38"/>
      <c r="Z3876" s="36"/>
      <c r="AA3876" s="36"/>
      <c r="AD3876" s="33"/>
      <c r="AG3876" s="33"/>
      <c r="AH3876" s="43"/>
      <c r="AI3876" s="43"/>
      <c r="AJ3876" s="43"/>
      <c r="AK3876" s="43"/>
      <c r="AL3876" s="43"/>
      <c r="AM3876" s="43"/>
      <c r="AN3876" s="43"/>
      <c r="AO3876" s="43"/>
      <c r="AP3876" s="43"/>
      <c r="AQ3876" s="43"/>
      <c r="AR3876" s="43"/>
      <c r="AS3876" s="43"/>
      <c r="AT3876" s="43"/>
      <c r="AU3876" s="44"/>
      <c r="AV3876" s="33"/>
      <c r="AW3876" s="33"/>
      <c r="AX3876" s="33"/>
      <c r="AZ3876" s="141"/>
      <c r="BE3876" s="168"/>
      <c r="BF3876" s="168"/>
      <c r="BG3876" s="168"/>
      <c r="BH3876" s="168"/>
      <c r="BI3876" s="168"/>
      <c r="BJ3876" s="168"/>
      <c r="BK3876" s="168"/>
      <c r="BL3876" s="168"/>
      <c r="BM3876" s="168"/>
      <c r="DK3876" s="168"/>
      <c r="DL3876" s="168"/>
      <c r="DM3876" s="168"/>
      <c r="DN3876" s="168"/>
      <c r="DO3876" s="168"/>
      <c r="DP3876" s="168"/>
      <c r="DQ3876" s="168"/>
      <c r="DR3876" s="168"/>
      <c r="DS3876" s="168"/>
      <c r="DT3876" s="168"/>
      <c r="DU3876" s="168"/>
      <c r="DV3876" s="168"/>
      <c r="DW3876" s="168"/>
      <c r="DX3876" s="168"/>
      <c r="DY3876" s="168"/>
      <c r="DZ3876" s="168"/>
      <c r="EA3876" s="168"/>
      <c r="EB3876" s="168"/>
      <c r="EC3876" s="168"/>
      <c r="ED3876" s="168"/>
      <c r="EE3876" s="168"/>
      <c r="EF3876" s="168"/>
      <c r="EG3876" s="168"/>
      <c r="EH3876" s="168"/>
      <c r="EI3876" s="168"/>
      <c r="EJ3876" s="168"/>
      <c r="EK3876" s="168"/>
      <c r="EL3876" s="168"/>
      <c r="EM3876" s="168"/>
      <c r="EN3876" s="168"/>
      <c r="EO3876" s="168"/>
      <c r="EP3876" s="168"/>
      <c r="EQ3876" s="168"/>
      <c r="ER3876" s="168"/>
      <c r="ES3876" s="168"/>
      <c r="ET3876" s="168"/>
      <c r="EU3876" s="168"/>
      <c r="EV3876" s="168"/>
      <c r="EW3876" s="168"/>
      <c r="EX3876" s="168"/>
      <c r="EY3876" s="168"/>
      <c r="EZ3876" s="168"/>
      <c r="FA3876" s="168"/>
      <c r="FB3876" s="168"/>
      <c r="FC3876" s="168"/>
      <c r="FD3876" s="168"/>
    </row>
    <row r="3877" spans="1:160" s="5" customFormat="1" ht="24.9" customHeight="1" x14ac:dyDescent="0.3">
      <c r="A3877" s="263"/>
      <c r="B3877" s="263"/>
      <c r="C3877" s="265"/>
      <c r="D3877" s="511" t="s">
        <v>4</v>
      </c>
      <c r="E3877" s="512"/>
      <c r="F3877" s="513" t="s">
        <v>168</v>
      </c>
      <c r="G3877" s="514"/>
      <c r="H3877" s="514"/>
      <c r="I3877" s="515"/>
      <c r="J3877" s="516" t="s">
        <v>5</v>
      </c>
      <c r="K3877" s="512"/>
      <c r="L3877" s="513" t="s">
        <v>102</v>
      </c>
      <c r="M3877" s="514"/>
      <c r="N3877" s="514"/>
      <c r="O3877" s="514"/>
      <c r="P3877" s="515"/>
      <c r="Q3877" s="1" t="s">
        <v>6</v>
      </c>
      <c r="R3877" s="513" t="s">
        <v>36</v>
      </c>
      <c r="S3877" s="514"/>
      <c r="T3877" s="514"/>
      <c r="U3877" s="517"/>
      <c r="V3877" s="33"/>
      <c r="W3877" s="57"/>
      <c r="X3877" s="86"/>
      <c r="Y3877" s="33"/>
      <c r="Z3877" s="36"/>
      <c r="AA3877" s="36"/>
      <c r="AD3877" s="33"/>
      <c r="AG3877" s="33"/>
      <c r="AH3877" s="43"/>
      <c r="AI3877" s="43"/>
      <c r="AJ3877" s="43"/>
      <c r="AK3877" s="43"/>
      <c r="AL3877" s="43"/>
      <c r="AM3877" s="43"/>
      <c r="AN3877" s="43"/>
      <c r="AO3877" s="43"/>
      <c r="AP3877" s="43"/>
      <c r="AQ3877" s="43"/>
      <c r="AR3877" s="43"/>
      <c r="AS3877" s="43"/>
      <c r="AT3877" s="43"/>
      <c r="AU3877" s="44"/>
      <c r="AV3877" s="33"/>
      <c r="AW3877" s="33"/>
      <c r="AX3877" s="33"/>
      <c r="AZ3877" s="141"/>
      <c r="BE3877" s="168"/>
      <c r="BF3877" s="168"/>
      <c r="BG3877" s="168"/>
      <c r="BH3877" s="168"/>
      <c r="BI3877" s="168"/>
      <c r="BJ3877" s="168"/>
      <c r="BK3877" s="168"/>
      <c r="BL3877" s="168"/>
      <c r="BM3877" s="168"/>
      <c r="DK3877" s="168"/>
      <c r="DL3877" s="168"/>
      <c r="DM3877" s="168"/>
      <c r="DN3877" s="168"/>
      <c r="DO3877" s="168"/>
      <c r="DP3877" s="168"/>
      <c r="DQ3877" s="168"/>
      <c r="DR3877" s="168"/>
      <c r="DS3877" s="168"/>
      <c r="DT3877" s="168"/>
      <c r="DU3877" s="168"/>
      <c r="DV3877" s="168"/>
      <c r="DW3877" s="168"/>
      <c r="DX3877" s="168"/>
      <c r="DY3877" s="168"/>
      <c r="DZ3877" s="168"/>
      <c r="EA3877" s="168"/>
      <c r="EB3877" s="168"/>
      <c r="EC3877" s="168"/>
      <c r="ED3877" s="168"/>
      <c r="EE3877" s="168"/>
      <c r="EF3877" s="168"/>
      <c r="EG3877" s="168"/>
      <c r="EH3877" s="168"/>
      <c r="EI3877" s="168"/>
      <c r="EJ3877" s="168"/>
      <c r="EK3877" s="168"/>
      <c r="EL3877" s="168"/>
      <c r="EM3877" s="168"/>
      <c r="EN3877" s="168"/>
      <c r="EO3877" s="168"/>
      <c r="EP3877" s="168"/>
      <c r="EQ3877" s="168"/>
      <c r="ER3877" s="168"/>
      <c r="ES3877" s="168"/>
      <c r="ET3877" s="168"/>
      <c r="EU3877" s="168"/>
      <c r="EV3877" s="168"/>
      <c r="EW3877" s="168"/>
      <c r="EX3877" s="168"/>
      <c r="EY3877" s="168"/>
      <c r="EZ3877" s="168"/>
      <c r="FA3877" s="168"/>
      <c r="FB3877" s="168"/>
      <c r="FC3877" s="168"/>
      <c r="FD3877" s="168"/>
    </row>
    <row r="3878" spans="1:160" s="5" customFormat="1" ht="45" customHeight="1" thickBot="1" x14ac:dyDescent="0.35">
      <c r="A3878" s="263"/>
      <c r="B3878" s="263"/>
      <c r="C3878" s="265"/>
      <c r="D3878" s="518" t="s">
        <v>7</v>
      </c>
      <c r="E3878" s="519"/>
      <c r="F3878" s="520" t="s">
        <v>169</v>
      </c>
      <c r="G3878" s="521"/>
      <c r="H3878" s="521"/>
      <c r="I3878" s="521"/>
      <c r="J3878" s="521"/>
      <c r="K3878" s="521"/>
      <c r="L3878" s="521"/>
      <c r="M3878" s="521"/>
      <c r="N3878" s="521"/>
      <c r="O3878" s="521"/>
      <c r="P3878" s="521"/>
      <c r="Q3878" s="521"/>
      <c r="R3878" s="521"/>
      <c r="S3878" s="521"/>
      <c r="T3878" s="521"/>
      <c r="U3878" s="522"/>
      <c r="V3878" s="33"/>
      <c r="W3878" s="57"/>
      <c r="X3878" s="86"/>
      <c r="Y3878" s="33"/>
      <c r="Z3878" s="36"/>
      <c r="AA3878" s="36"/>
      <c r="AD3878" s="33"/>
      <c r="AG3878" s="33"/>
      <c r="AH3878" s="43"/>
      <c r="AI3878" s="43"/>
      <c r="AJ3878" s="43"/>
      <c r="AK3878" s="43"/>
      <c r="AL3878" s="43"/>
      <c r="AM3878" s="43"/>
      <c r="AN3878" s="43"/>
      <c r="AO3878" s="43"/>
      <c r="AP3878" s="43"/>
      <c r="AQ3878" s="43"/>
      <c r="AR3878" s="43"/>
      <c r="AS3878" s="43"/>
      <c r="AT3878" s="43"/>
      <c r="AU3878" s="44"/>
      <c r="AV3878" s="33"/>
      <c r="AW3878" s="33"/>
      <c r="AX3878" s="33"/>
      <c r="AZ3878" s="141"/>
      <c r="BE3878" s="168"/>
      <c r="BF3878" s="168"/>
      <c r="BG3878" s="168"/>
      <c r="BH3878" s="168"/>
      <c r="BI3878" s="168"/>
      <c r="BJ3878" s="168"/>
      <c r="BK3878" s="168"/>
      <c r="BL3878" s="168"/>
      <c r="BM3878" s="168"/>
      <c r="DK3878" s="168"/>
      <c r="DL3878" s="168"/>
      <c r="DM3878" s="168"/>
      <c r="DN3878" s="168"/>
      <c r="DO3878" s="168"/>
      <c r="DP3878" s="168"/>
      <c r="DQ3878" s="168"/>
      <c r="DR3878" s="168"/>
      <c r="DS3878" s="168"/>
      <c r="DT3878" s="168"/>
      <c r="DU3878" s="168"/>
      <c r="DV3878" s="168"/>
      <c r="DW3878" s="168"/>
      <c r="DX3878" s="168"/>
      <c r="DY3878" s="168"/>
      <c r="DZ3878" s="168"/>
      <c r="EA3878" s="168"/>
      <c r="EB3878" s="168"/>
      <c r="EC3878" s="168"/>
      <c r="ED3878" s="168"/>
      <c r="EE3878" s="168"/>
      <c r="EF3878" s="168"/>
      <c r="EG3878" s="168"/>
      <c r="EH3878" s="168"/>
      <c r="EI3878" s="168"/>
      <c r="EJ3878" s="168"/>
      <c r="EK3878" s="168"/>
      <c r="EL3878" s="168"/>
      <c r="EM3878" s="168"/>
      <c r="EN3878" s="168"/>
      <c r="EO3878" s="168"/>
      <c r="EP3878" s="168"/>
      <c r="EQ3878" s="168"/>
      <c r="ER3878" s="168"/>
      <c r="ES3878" s="168"/>
      <c r="ET3878" s="168"/>
      <c r="EU3878" s="168"/>
      <c r="EV3878" s="168"/>
      <c r="EW3878" s="168"/>
      <c r="EX3878" s="168"/>
      <c r="EY3878" s="168"/>
      <c r="EZ3878" s="168"/>
      <c r="FA3878" s="168"/>
      <c r="FB3878" s="168"/>
      <c r="FC3878" s="168"/>
      <c r="FD3878" s="168"/>
    </row>
    <row r="3879" spans="1:160" s="5" customFormat="1" ht="5.0999999999999996" customHeight="1" thickBot="1" x14ac:dyDescent="0.35">
      <c r="A3879" s="263"/>
      <c r="B3879" s="263"/>
      <c r="C3879" s="265"/>
      <c r="D3879" s="523"/>
      <c r="E3879" s="523"/>
      <c r="F3879" s="523"/>
      <c r="G3879" s="523"/>
      <c r="H3879" s="523"/>
      <c r="I3879" s="523"/>
      <c r="J3879" s="523"/>
      <c r="K3879" s="523"/>
      <c r="L3879" s="523"/>
      <c r="M3879" s="523"/>
      <c r="N3879" s="523"/>
      <c r="O3879" s="523"/>
      <c r="P3879" s="523"/>
      <c r="Q3879" s="523"/>
      <c r="R3879" s="523"/>
      <c r="S3879" s="523"/>
      <c r="T3879" s="523"/>
      <c r="U3879" s="523"/>
      <c r="V3879" s="33"/>
      <c r="W3879" s="57"/>
      <c r="X3879" s="86"/>
      <c r="Y3879" s="33"/>
      <c r="Z3879" s="36"/>
      <c r="AA3879" s="36"/>
      <c r="AD3879" s="33"/>
      <c r="AG3879" s="33"/>
      <c r="AH3879" s="43"/>
      <c r="AI3879" s="43"/>
      <c r="AJ3879" s="43"/>
      <c r="AK3879" s="43"/>
      <c r="AL3879" s="43"/>
      <c r="AM3879" s="43"/>
      <c r="AN3879" s="43"/>
      <c r="AO3879" s="43"/>
      <c r="AP3879" s="43"/>
      <c r="AQ3879" s="43"/>
      <c r="AR3879" s="43"/>
      <c r="AS3879" s="43"/>
      <c r="AT3879" s="43"/>
      <c r="AU3879" s="44"/>
      <c r="AV3879" s="33"/>
      <c r="AW3879" s="33"/>
      <c r="AX3879" s="33"/>
      <c r="AZ3879" s="141"/>
      <c r="BE3879" s="168"/>
      <c r="BF3879" s="168"/>
      <c r="BG3879" s="168"/>
      <c r="BH3879" s="168"/>
      <c r="BI3879" s="168"/>
      <c r="BJ3879" s="168"/>
      <c r="BK3879" s="168"/>
      <c r="BL3879" s="168"/>
      <c r="BM3879" s="168"/>
      <c r="DK3879" s="168"/>
      <c r="DL3879" s="168"/>
      <c r="DM3879" s="168"/>
      <c r="DN3879" s="168"/>
      <c r="DO3879" s="168"/>
      <c r="DP3879" s="168"/>
      <c r="DQ3879" s="168"/>
      <c r="DR3879" s="168"/>
      <c r="DS3879" s="168"/>
      <c r="DT3879" s="168"/>
      <c r="DU3879" s="168"/>
      <c r="DV3879" s="168"/>
      <c r="DW3879" s="168"/>
      <c r="DX3879" s="168"/>
      <c r="DY3879" s="168"/>
      <c r="DZ3879" s="168"/>
      <c r="EA3879" s="168"/>
      <c r="EB3879" s="168"/>
      <c r="EC3879" s="168"/>
      <c r="ED3879" s="168"/>
      <c r="EE3879" s="168"/>
      <c r="EF3879" s="168"/>
      <c r="EG3879" s="168"/>
      <c r="EH3879" s="168"/>
      <c r="EI3879" s="168"/>
      <c r="EJ3879" s="168"/>
      <c r="EK3879" s="168"/>
      <c r="EL3879" s="168"/>
      <c r="EM3879" s="168"/>
      <c r="EN3879" s="168"/>
      <c r="EO3879" s="168"/>
      <c r="EP3879" s="168"/>
      <c r="EQ3879" s="168"/>
      <c r="ER3879" s="168"/>
      <c r="ES3879" s="168"/>
      <c r="ET3879" s="168"/>
      <c r="EU3879" s="168"/>
      <c r="EV3879" s="168"/>
      <c r="EW3879" s="168"/>
      <c r="EX3879" s="168"/>
      <c r="EY3879" s="168"/>
      <c r="EZ3879" s="168"/>
      <c r="FA3879" s="168"/>
      <c r="FB3879" s="168"/>
      <c r="FC3879" s="168"/>
      <c r="FD3879" s="168"/>
    </row>
    <row r="3880" spans="1:160" s="5" customFormat="1" ht="24.9" customHeight="1" thickBot="1" x14ac:dyDescent="0.35">
      <c r="A3880" s="263"/>
      <c r="B3880" s="263"/>
      <c r="C3880" s="265"/>
      <c r="D3880" s="2" t="s">
        <v>103</v>
      </c>
      <c r="E3880" s="108" t="s">
        <v>106</v>
      </c>
      <c r="F3880" s="455" t="s">
        <v>104</v>
      </c>
      <c r="G3880" s="524"/>
      <c r="H3880" s="456"/>
      <c r="I3880" s="525">
        <v>44058</v>
      </c>
      <c r="J3880" s="526"/>
      <c r="K3880" s="526"/>
      <c r="L3880" s="526"/>
      <c r="M3880" s="526"/>
      <c r="N3880" s="527"/>
      <c r="O3880" s="3" t="s">
        <v>8</v>
      </c>
      <c r="P3880" s="449" t="s">
        <v>24</v>
      </c>
      <c r="Q3880" s="450"/>
      <c r="R3880" s="450"/>
      <c r="S3880" s="450"/>
      <c r="T3880" s="450"/>
      <c r="U3880" s="528"/>
      <c r="V3880" s="33"/>
      <c r="W3880" s="57"/>
      <c r="X3880" s="86"/>
      <c r="Y3880" s="33"/>
      <c r="Z3880" s="36"/>
      <c r="AA3880" s="36"/>
      <c r="AD3880" s="33"/>
      <c r="AG3880" s="33"/>
      <c r="AH3880" s="43"/>
      <c r="AI3880" s="43"/>
      <c r="AJ3880" s="43"/>
      <c r="AK3880" s="43"/>
      <c r="AL3880" s="43"/>
      <c r="AM3880" s="43"/>
      <c r="AN3880" s="43"/>
      <c r="AO3880" s="43"/>
      <c r="AP3880" s="43"/>
      <c r="AQ3880" s="43"/>
      <c r="AR3880" s="43"/>
      <c r="AS3880" s="43"/>
      <c r="AT3880" s="43"/>
      <c r="AU3880" s="44"/>
      <c r="AV3880" s="33"/>
      <c r="AW3880" s="33"/>
      <c r="AX3880" s="33"/>
      <c r="AZ3880" s="141"/>
      <c r="BE3880" s="168"/>
      <c r="BF3880" s="168"/>
      <c r="BG3880" s="168"/>
      <c r="BH3880" s="168"/>
      <c r="BI3880" s="168"/>
      <c r="BJ3880" s="168"/>
      <c r="BK3880" s="168"/>
      <c r="BL3880" s="168"/>
      <c r="BM3880" s="168"/>
      <c r="DK3880" s="168"/>
      <c r="DL3880" s="168"/>
      <c r="DM3880" s="168"/>
      <c r="DN3880" s="168"/>
      <c r="DO3880" s="168"/>
      <c r="DP3880" s="168"/>
      <c r="DQ3880" s="168"/>
      <c r="DR3880" s="168"/>
      <c r="DS3880" s="168"/>
      <c r="DT3880" s="168"/>
      <c r="DU3880" s="168"/>
      <c r="DV3880" s="168"/>
      <c r="DW3880" s="168"/>
      <c r="DX3880" s="168"/>
      <c r="DY3880" s="168"/>
      <c r="DZ3880" s="168"/>
      <c r="EA3880" s="168"/>
      <c r="EB3880" s="168"/>
      <c r="EC3880" s="168"/>
      <c r="ED3880" s="168"/>
      <c r="EE3880" s="168"/>
      <c r="EF3880" s="168"/>
      <c r="EG3880" s="168"/>
      <c r="EH3880" s="168"/>
      <c r="EI3880" s="168"/>
      <c r="EJ3880" s="168"/>
      <c r="EK3880" s="168"/>
      <c r="EL3880" s="168"/>
      <c r="EM3880" s="168"/>
      <c r="EN3880" s="168"/>
      <c r="EO3880" s="168"/>
      <c r="EP3880" s="168"/>
      <c r="EQ3880" s="168"/>
      <c r="ER3880" s="168"/>
      <c r="ES3880" s="168"/>
      <c r="ET3880" s="168"/>
      <c r="EU3880" s="168"/>
      <c r="EV3880" s="168"/>
      <c r="EW3880" s="168"/>
      <c r="EX3880" s="168"/>
      <c r="EY3880" s="168"/>
      <c r="EZ3880" s="168"/>
      <c r="FA3880" s="168"/>
      <c r="FB3880" s="168"/>
      <c r="FC3880" s="168"/>
      <c r="FD3880" s="168"/>
    </row>
    <row r="3881" spans="1:160" s="5" customFormat="1" ht="5.0999999999999996" customHeight="1" thickBot="1" x14ac:dyDescent="0.35">
      <c r="A3881" s="263"/>
      <c r="B3881" s="263"/>
      <c r="C3881" s="265"/>
      <c r="D3881" s="107"/>
      <c r="E3881" s="107"/>
      <c r="F3881" s="107"/>
      <c r="G3881" s="107"/>
      <c r="H3881" s="107"/>
      <c r="I3881" s="107"/>
      <c r="J3881" s="107"/>
      <c r="K3881" s="107"/>
      <c r="L3881" s="107"/>
      <c r="M3881" s="107"/>
      <c r="N3881" s="107"/>
      <c r="O3881" s="107"/>
      <c r="P3881" s="107"/>
      <c r="Q3881" s="107"/>
      <c r="R3881" s="107"/>
      <c r="S3881" s="107"/>
      <c r="T3881" s="107"/>
      <c r="U3881" s="107"/>
      <c r="V3881" s="33"/>
      <c r="W3881" s="57"/>
      <c r="X3881" s="86"/>
      <c r="Y3881" s="33"/>
      <c r="Z3881" s="36"/>
      <c r="AA3881" s="36"/>
      <c r="AD3881" s="33"/>
      <c r="AG3881" s="33"/>
      <c r="AH3881" s="43"/>
      <c r="AI3881" s="43"/>
      <c r="AJ3881" s="43"/>
      <c r="AK3881" s="43"/>
      <c r="AL3881" s="43"/>
      <c r="AM3881" s="43"/>
      <c r="AN3881" s="43"/>
      <c r="AO3881" s="43"/>
      <c r="AP3881" s="43"/>
      <c r="AQ3881" s="43"/>
      <c r="AR3881" s="43"/>
      <c r="AS3881" s="43"/>
      <c r="AT3881" s="43"/>
      <c r="AU3881" s="44"/>
      <c r="AV3881" s="33"/>
      <c r="AW3881" s="33"/>
      <c r="AX3881" s="33"/>
      <c r="AZ3881" s="141"/>
      <c r="BE3881" s="168"/>
      <c r="BF3881" s="168"/>
      <c r="BG3881" s="168"/>
      <c r="BH3881" s="168"/>
      <c r="BI3881" s="168"/>
      <c r="BJ3881" s="168"/>
      <c r="BK3881" s="168"/>
      <c r="BL3881" s="168"/>
      <c r="BM3881" s="168"/>
      <c r="DK3881" s="168"/>
      <c r="DL3881" s="168"/>
      <c r="DM3881" s="168"/>
      <c r="DN3881" s="168"/>
      <c r="DO3881" s="168"/>
      <c r="DP3881" s="168"/>
      <c r="DQ3881" s="168"/>
      <c r="DR3881" s="168"/>
      <c r="DS3881" s="168"/>
      <c r="DT3881" s="168"/>
      <c r="DU3881" s="168"/>
      <c r="DV3881" s="168"/>
      <c r="DW3881" s="168"/>
      <c r="DX3881" s="168"/>
      <c r="DY3881" s="168"/>
      <c r="DZ3881" s="168"/>
      <c r="EA3881" s="168"/>
      <c r="EB3881" s="168"/>
      <c r="EC3881" s="168"/>
      <c r="ED3881" s="168"/>
      <c r="EE3881" s="168"/>
      <c r="EF3881" s="168"/>
      <c r="EG3881" s="168"/>
      <c r="EH3881" s="168"/>
      <c r="EI3881" s="168"/>
      <c r="EJ3881" s="168"/>
      <c r="EK3881" s="168"/>
      <c r="EL3881" s="168"/>
      <c r="EM3881" s="168"/>
      <c r="EN3881" s="168"/>
      <c r="EO3881" s="168"/>
      <c r="EP3881" s="168"/>
      <c r="EQ3881" s="168"/>
      <c r="ER3881" s="168"/>
      <c r="ES3881" s="168"/>
      <c r="ET3881" s="168"/>
      <c r="EU3881" s="168"/>
      <c r="EV3881" s="168"/>
      <c r="EW3881" s="168"/>
      <c r="EX3881" s="168"/>
      <c r="EY3881" s="168"/>
      <c r="EZ3881" s="168"/>
      <c r="FA3881" s="168"/>
      <c r="FB3881" s="168"/>
      <c r="FC3881" s="168"/>
      <c r="FD3881" s="168"/>
    </row>
    <row r="3882" spans="1:160" s="5" customFormat="1" ht="24.9" customHeight="1" thickBot="1" x14ac:dyDescent="0.35">
      <c r="A3882" s="263"/>
      <c r="B3882" s="263"/>
      <c r="C3882" s="265"/>
      <c r="D3882" s="2" t="s">
        <v>31</v>
      </c>
      <c r="E3882" s="449"/>
      <c r="F3882" s="450"/>
      <c r="G3882" s="450"/>
      <c r="H3882" s="450"/>
      <c r="I3882" s="450"/>
      <c r="J3882" s="451"/>
      <c r="K3882" s="19" t="s">
        <v>105</v>
      </c>
      <c r="L3882" s="452"/>
      <c r="M3882" s="452"/>
      <c r="N3882" s="452"/>
      <c r="O3882" s="452"/>
      <c r="P3882" s="452"/>
      <c r="Q3882" s="452"/>
      <c r="R3882" s="452"/>
      <c r="S3882" s="452"/>
      <c r="T3882" s="452"/>
      <c r="U3882" s="453"/>
      <c r="V3882" s="33"/>
      <c r="W3882" s="57"/>
      <c r="X3882" s="86"/>
      <c r="Y3882" s="33"/>
      <c r="Z3882" s="36"/>
      <c r="AA3882" s="36"/>
      <c r="AD3882" s="33"/>
      <c r="AG3882" s="33"/>
      <c r="AH3882" s="43"/>
      <c r="AI3882" s="43"/>
      <c r="AJ3882" s="43"/>
      <c r="AK3882" s="43"/>
      <c r="AL3882" s="43"/>
      <c r="AM3882" s="43"/>
      <c r="AN3882" s="43"/>
      <c r="AO3882" s="43"/>
      <c r="AP3882" s="43"/>
      <c r="AQ3882" s="43"/>
      <c r="AR3882" s="43"/>
      <c r="AS3882" s="43"/>
      <c r="AT3882" s="43"/>
      <c r="AU3882" s="44"/>
      <c r="AV3882" s="33"/>
      <c r="AW3882" s="33"/>
      <c r="AX3882" s="33"/>
      <c r="AZ3882" s="141"/>
      <c r="BE3882" s="168"/>
      <c r="BF3882" s="168"/>
      <c r="BG3882" s="168"/>
      <c r="BH3882" s="168"/>
      <c r="BI3882" s="168"/>
      <c r="BJ3882" s="168"/>
      <c r="BK3882" s="168"/>
      <c r="BL3882" s="168"/>
      <c r="BM3882" s="168"/>
      <c r="DK3882" s="168"/>
      <c r="DL3882" s="168"/>
      <c r="DM3882" s="168"/>
      <c r="DN3882" s="168"/>
      <c r="DO3882" s="168"/>
      <c r="DP3882" s="168"/>
      <c r="DQ3882" s="168"/>
      <c r="DR3882" s="168"/>
      <c r="DS3882" s="168"/>
      <c r="DT3882" s="168"/>
      <c r="DU3882" s="168"/>
      <c r="DV3882" s="168"/>
      <c r="DW3882" s="168"/>
      <c r="DX3882" s="168"/>
      <c r="DY3882" s="168"/>
      <c r="DZ3882" s="168"/>
      <c r="EA3882" s="168"/>
      <c r="EB3882" s="168"/>
      <c r="EC3882" s="168"/>
      <c r="ED3882" s="168"/>
      <c r="EE3882" s="168"/>
      <c r="EF3882" s="168"/>
      <c r="EG3882" s="168"/>
      <c r="EH3882" s="168"/>
      <c r="EI3882" s="168"/>
      <c r="EJ3882" s="168"/>
      <c r="EK3882" s="168"/>
      <c r="EL3882" s="168"/>
      <c r="EM3882" s="168"/>
      <c r="EN3882" s="168"/>
      <c r="EO3882" s="168"/>
      <c r="EP3882" s="168"/>
      <c r="EQ3882" s="168"/>
      <c r="ER3882" s="168"/>
      <c r="ES3882" s="168"/>
      <c r="ET3882" s="168"/>
      <c r="EU3882" s="168"/>
      <c r="EV3882" s="168"/>
      <c r="EW3882" s="168"/>
      <c r="EX3882" s="168"/>
      <c r="EY3882" s="168"/>
      <c r="EZ3882" s="168"/>
      <c r="FA3882" s="168"/>
      <c r="FB3882" s="168"/>
      <c r="FC3882" s="168"/>
      <c r="FD3882" s="168"/>
    </row>
    <row r="3883" spans="1:160" s="5" customFormat="1" ht="5.0999999999999996" customHeight="1" thickBot="1" x14ac:dyDescent="0.35">
      <c r="A3883" s="263"/>
      <c r="B3883" s="263"/>
      <c r="C3883" s="265"/>
      <c r="D3883" s="454"/>
      <c r="E3883" s="454"/>
      <c r="F3883" s="454"/>
      <c r="G3883" s="454"/>
      <c r="H3883" s="454"/>
      <c r="I3883" s="454"/>
      <c r="J3883" s="454"/>
      <c r="K3883" s="454"/>
      <c r="L3883" s="454"/>
      <c r="M3883" s="454"/>
      <c r="N3883" s="454"/>
      <c r="O3883" s="454"/>
      <c r="P3883" s="454"/>
      <c r="Q3883" s="454"/>
      <c r="R3883" s="454"/>
      <c r="S3883" s="454"/>
      <c r="T3883" s="454"/>
      <c r="U3883" s="454"/>
      <c r="V3883" s="33"/>
      <c r="W3883" s="57"/>
      <c r="X3883" s="86"/>
      <c r="Y3883" s="33"/>
      <c r="Z3883" s="36"/>
      <c r="AA3883" s="36"/>
      <c r="AD3883" s="33"/>
      <c r="AG3883" s="33"/>
      <c r="AH3883" s="43"/>
      <c r="AI3883" s="43"/>
      <c r="AJ3883" s="43"/>
      <c r="AK3883" s="43"/>
      <c r="AL3883" s="43"/>
      <c r="AM3883" s="43"/>
      <c r="AN3883" s="43"/>
      <c r="AO3883" s="43"/>
      <c r="AP3883" s="43"/>
      <c r="AQ3883" s="43"/>
      <c r="AR3883" s="43"/>
      <c r="AS3883" s="43"/>
      <c r="AT3883" s="43"/>
      <c r="AU3883" s="44"/>
      <c r="AV3883" s="33"/>
      <c r="AW3883" s="33"/>
      <c r="AX3883" s="33"/>
      <c r="AZ3883" s="141"/>
      <c r="BE3883" s="168"/>
      <c r="BF3883" s="168"/>
      <c r="BG3883" s="168"/>
      <c r="BH3883" s="168"/>
      <c r="BI3883" s="168"/>
      <c r="BJ3883" s="168"/>
      <c r="BK3883" s="168"/>
      <c r="BL3883" s="168"/>
      <c r="BM3883" s="168"/>
      <c r="DK3883" s="168"/>
      <c r="DL3883" s="168"/>
      <c r="DM3883" s="168"/>
      <c r="DN3883" s="168"/>
      <c r="DO3883" s="168"/>
      <c r="DP3883" s="168"/>
      <c r="DQ3883" s="168"/>
      <c r="DR3883" s="168"/>
      <c r="DS3883" s="168"/>
      <c r="DT3883" s="168"/>
      <c r="DU3883" s="168"/>
      <c r="DV3883" s="168"/>
      <c r="DW3883" s="168"/>
      <c r="DX3883" s="168"/>
      <c r="DY3883" s="168"/>
      <c r="DZ3883" s="168"/>
      <c r="EA3883" s="168"/>
      <c r="EB3883" s="168"/>
      <c r="EC3883" s="168"/>
      <c r="ED3883" s="168"/>
      <c r="EE3883" s="168"/>
      <c r="EF3883" s="168"/>
      <c r="EG3883" s="168"/>
      <c r="EH3883" s="168"/>
      <c r="EI3883" s="168"/>
      <c r="EJ3883" s="168"/>
      <c r="EK3883" s="168"/>
      <c r="EL3883" s="168"/>
      <c r="EM3883" s="168"/>
      <c r="EN3883" s="168"/>
      <c r="EO3883" s="168"/>
      <c r="EP3883" s="168"/>
      <c r="EQ3883" s="168"/>
      <c r="ER3883" s="168"/>
      <c r="ES3883" s="168"/>
      <c r="ET3883" s="168"/>
      <c r="EU3883" s="168"/>
      <c r="EV3883" s="168"/>
      <c r="EW3883" s="168"/>
      <c r="EX3883" s="168"/>
      <c r="EY3883" s="168"/>
      <c r="EZ3883" s="168"/>
      <c r="FA3883" s="168"/>
      <c r="FB3883" s="168"/>
      <c r="FC3883" s="168"/>
      <c r="FD3883" s="168"/>
    </row>
    <row r="3884" spans="1:160" s="5" customFormat="1" ht="45" customHeight="1" thickBot="1" x14ac:dyDescent="0.35">
      <c r="A3884" s="263" t="str">
        <f>+E3884</f>
        <v>NP 19</v>
      </c>
      <c r="B3884" s="264">
        <f>+U3908</f>
        <v>0</v>
      </c>
      <c r="C3884" s="265">
        <v>72</v>
      </c>
      <c r="D3884" s="2" t="s">
        <v>9</v>
      </c>
      <c r="E3884" s="31" t="s">
        <v>187</v>
      </c>
      <c r="F3884" s="455" t="s">
        <v>29</v>
      </c>
      <c r="G3884" s="456"/>
      <c r="H3884" s="457" t="s">
        <v>188</v>
      </c>
      <c r="I3884" s="457"/>
      <c r="J3884" s="457"/>
      <c r="K3884" s="457"/>
      <c r="L3884" s="457"/>
      <c r="M3884" s="458"/>
      <c r="N3884" s="459" t="s">
        <v>32</v>
      </c>
      <c r="O3884" s="460"/>
      <c r="P3884" s="461"/>
      <c r="Q3884" s="462" t="s">
        <v>52</v>
      </c>
      <c r="R3884" s="463"/>
      <c r="S3884" s="463"/>
      <c r="T3884" s="463"/>
      <c r="U3884" s="464"/>
      <c r="V3884" s="33"/>
      <c r="W3884" s="57"/>
      <c r="X3884" s="86"/>
      <c r="Y3884" s="33"/>
      <c r="Z3884" s="38"/>
      <c r="AA3884" s="38"/>
      <c r="AD3884" s="33"/>
      <c r="AG3884" s="33"/>
      <c r="AH3884" s="43"/>
      <c r="AI3884" s="43"/>
      <c r="AJ3884" s="43"/>
      <c r="AK3884" s="43"/>
      <c r="AL3884" s="43"/>
      <c r="AM3884" s="43"/>
      <c r="AN3884" s="43"/>
      <c r="AO3884" s="43"/>
      <c r="AP3884" s="43"/>
      <c r="AQ3884" s="43"/>
      <c r="AR3884" s="43"/>
      <c r="AS3884" s="43"/>
      <c r="AT3884" s="43"/>
      <c r="AU3884" s="44"/>
      <c r="AV3884" s="33"/>
      <c r="AW3884" s="33"/>
      <c r="AX3884" s="33"/>
      <c r="AZ3884" s="141"/>
      <c r="BE3884" s="168"/>
      <c r="BF3884" s="168"/>
      <c r="BG3884" s="168"/>
      <c r="BH3884" s="168"/>
      <c r="BI3884" s="168"/>
      <c r="BJ3884" s="168"/>
      <c r="BK3884" s="168"/>
      <c r="BL3884" s="168"/>
      <c r="BM3884" s="168"/>
      <c r="DK3884" s="168"/>
      <c r="DL3884" s="168"/>
      <c r="DM3884" s="168"/>
      <c r="DN3884" s="168"/>
      <c r="DO3884" s="168"/>
      <c r="DP3884" s="168"/>
      <c r="DQ3884" s="168"/>
      <c r="DR3884" s="168"/>
      <c r="DS3884" s="168"/>
      <c r="DT3884" s="168"/>
      <c r="DU3884" s="168"/>
      <c r="DV3884" s="168"/>
      <c r="DW3884" s="168"/>
      <c r="DX3884" s="168"/>
      <c r="DY3884" s="168"/>
      <c r="DZ3884" s="168"/>
      <c r="EA3884" s="168"/>
      <c r="EB3884" s="168"/>
      <c r="EC3884" s="168"/>
      <c r="ED3884" s="168"/>
      <c r="EE3884" s="168"/>
      <c r="EF3884" s="168"/>
      <c r="EG3884" s="168"/>
      <c r="EH3884" s="168"/>
      <c r="EI3884" s="168"/>
      <c r="EJ3884" s="168"/>
      <c r="EK3884" s="168"/>
      <c r="EL3884" s="168"/>
      <c r="EM3884" s="168"/>
      <c r="EN3884" s="168"/>
      <c r="EO3884" s="168"/>
      <c r="EP3884" s="168"/>
      <c r="EQ3884" s="168"/>
      <c r="ER3884" s="168"/>
      <c r="ES3884" s="168"/>
      <c r="ET3884" s="168"/>
      <c r="EU3884" s="168"/>
      <c r="EV3884" s="168"/>
      <c r="EW3884" s="168"/>
      <c r="EX3884" s="168"/>
      <c r="EY3884" s="168"/>
      <c r="EZ3884" s="168"/>
      <c r="FA3884" s="168"/>
      <c r="FB3884" s="168"/>
      <c r="FC3884" s="168"/>
      <c r="FD3884" s="168"/>
    </row>
    <row r="3885" spans="1:160" s="5" customFormat="1" ht="5.0999999999999996" customHeight="1" thickBot="1" x14ac:dyDescent="0.35">
      <c r="A3885" s="263"/>
      <c r="B3885" s="263"/>
      <c r="C3885" s="265"/>
      <c r="D3885" s="428"/>
      <c r="E3885" s="428"/>
      <c r="F3885" s="428"/>
      <c r="G3885" s="428"/>
      <c r="H3885" s="428"/>
      <c r="I3885" s="428"/>
      <c r="J3885" s="428"/>
      <c r="K3885" s="428"/>
      <c r="L3885" s="428"/>
      <c r="M3885" s="428"/>
      <c r="N3885" s="454"/>
      <c r="O3885" s="454"/>
      <c r="P3885" s="454"/>
      <c r="Q3885" s="454"/>
      <c r="R3885" s="454"/>
      <c r="S3885" s="454"/>
      <c r="T3885" s="454"/>
      <c r="U3885" s="454"/>
      <c r="V3885" s="33"/>
      <c r="W3885" s="57"/>
      <c r="X3885" s="86"/>
      <c r="Y3885" s="33"/>
      <c r="Z3885" s="76"/>
      <c r="AA3885" s="76"/>
      <c r="AD3885" s="33"/>
      <c r="AG3885" s="33"/>
      <c r="AH3885" s="43"/>
      <c r="AI3885" s="43"/>
      <c r="AJ3885" s="43"/>
      <c r="AK3885" s="43"/>
      <c r="AL3885" s="43"/>
      <c r="AM3885" s="43"/>
      <c r="AN3885" s="43"/>
      <c r="AO3885" s="43"/>
      <c r="AP3885" s="43"/>
      <c r="AQ3885" s="43"/>
      <c r="AR3885" s="43"/>
      <c r="AS3885" s="43"/>
      <c r="AT3885" s="43"/>
      <c r="AU3885" s="44"/>
      <c r="AV3885" s="33"/>
      <c r="AW3885" s="33"/>
      <c r="AX3885" s="33"/>
      <c r="AZ3885" s="141"/>
      <c r="BE3885" s="168"/>
      <c r="BF3885" s="168"/>
      <c r="BG3885" s="168"/>
      <c r="BH3885" s="168"/>
      <c r="BI3885" s="168"/>
      <c r="BJ3885" s="168"/>
      <c r="BK3885" s="168"/>
      <c r="BL3885" s="168"/>
      <c r="BM3885" s="168"/>
      <c r="DK3885" s="168"/>
      <c r="DL3885" s="168"/>
      <c r="DM3885" s="168"/>
      <c r="DN3885" s="168"/>
      <c r="DO3885" s="168"/>
      <c r="DP3885" s="168"/>
      <c r="DQ3885" s="168"/>
      <c r="DR3885" s="168"/>
      <c r="DS3885" s="168"/>
      <c r="DT3885" s="168"/>
      <c r="DU3885" s="168"/>
      <c r="DV3885" s="168"/>
      <c r="DW3885" s="168"/>
      <c r="DX3885" s="168"/>
      <c r="DY3885" s="168"/>
      <c r="DZ3885" s="168"/>
      <c r="EA3885" s="168"/>
      <c r="EB3885" s="168"/>
      <c r="EC3885" s="168"/>
      <c r="ED3885" s="168"/>
      <c r="EE3885" s="168"/>
      <c r="EF3885" s="168"/>
      <c r="EG3885" s="168"/>
      <c r="EH3885" s="168"/>
      <c r="EI3885" s="168"/>
      <c r="EJ3885" s="168"/>
      <c r="EK3885" s="168"/>
      <c r="EL3885" s="168"/>
      <c r="EM3885" s="168"/>
      <c r="EN3885" s="168"/>
      <c r="EO3885" s="168"/>
      <c r="EP3885" s="168"/>
      <c r="EQ3885" s="168"/>
      <c r="ER3885" s="168"/>
      <c r="ES3885" s="168"/>
      <c r="ET3885" s="168"/>
      <c r="EU3885" s="168"/>
      <c r="EV3885" s="168"/>
      <c r="EW3885" s="168"/>
      <c r="EX3885" s="168"/>
      <c r="EY3885" s="168"/>
      <c r="EZ3885" s="168"/>
      <c r="FA3885" s="168"/>
      <c r="FB3885" s="168"/>
      <c r="FC3885" s="168"/>
      <c r="FD3885" s="168"/>
    </row>
    <row r="3886" spans="1:160" s="5" customFormat="1" ht="24.9" customHeight="1" x14ac:dyDescent="0.3">
      <c r="A3886" s="263"/>
      <c r="B3886" s="263"/>
      <c r="C3886" s="265"/>
      <c r="D3886" s="465" t="s">
        <v>30</v>
      </c>
      <c r="E3886" s="466"/>
      <c r="F3886" s="466"/>
      <c r="G3886" s="466"/>
      <c r="H3886" s="466"/>
      <c r="I3886" s="466"/>
      <c r="J3886" s="466"/>
      <c r="K3886" s="466"/>
      <c r="L3886" s="466"/>
      <c r="M3886" s="467"/>
      <c r="N3886" s="468" t="s">
        <v>11</v>
      </c>
      <c r="O3886" s="470" t="s">
        <v>12</v>
      </c>
      <c r="P3886" s="471"/>
      <c r="Q3886" s="474" t="s">
        <v>13</v>
      </c>
      <c r="R3886" s="475"/>
      <c r="S3886" s="476"/>
      <c r="T3886" s="477" t="s">
        <v>27</v>
      </c>
      <c r="U3886" s="479" t="s">
        <v>28</v>
      </c>
      <c r="V3886" s="33"/>
      <c r="W3886" s="57"/>
      <c r="X3886" s="86"/>
      <c r="Y3886" s="33"/>
      <c r="Z3886" s="76"/>
      <c r="AA3886" s="76"/>
      <c r="AD3886" s="33"/>
      <c r="AG3886" s="33"/>
      <c r="AH3886" s="43"/>
      <c r="AI3886" s="43"/>
      <c r="AJ3886" s="43"/>
      <c r="AK3886" s="43"/>
      <c r="AL3886" s="43"/>
      <c r="AM3886" s="43"/>
      <c r="AN3886" s="43"/>
      <c r="AO3886" s="43"/>
      <c r="AP3886" s="43"/>
      <c r="AQ3886" s="43"/>
      <c r="AR3886" s="43"/>
      <c r="AS3886" s="43"/>
      <c r="AT3886" s="43"/>
      <c r="AU3886" s="44"/>
      <c r="AV3886" s="33"/>
      <c r="AW3886" s="33"/>
      <c r="AX3886" s="33"/>
      <c r="AZ3886" s="141"/>
      <c r="BE3886" s="168"/>
      <c r="BF3886" s="168"/>
      <c r="BG3886" s="168"/>
      <c r="BH3886" s="168"/>
      <c r="BI3886" s="168"/>
      <c r="BJ3886" s="168"/>
      <c r="BK3886" s="168"/>
      <c r="BL3886" s="168"/>
      <c r="BM3886" s="168"/>
      <c r="DK3886" s="168"/>
      <c r="DL3886" s="168"/>
      <c r="DM3886" s="168"/>
      <c r="DN3886" s="168"/>
      <c r="DO3886" s="168"/>
      <c r="DP3886" s="168"/>
      <c r="DQ3886" s="168"/>
      <c r="DR3886" s="168"/>
      <c r="DS3886" s="168"/>
      <c r="DT3886" s="168"/>
      <c r="DU3886" s="168"/>
      <c r="DV3886" s="168"/>
      <c r="DW3886" s="168"/>
      <c r="DX3886" s="168"/>
      <c r="DY3886" s="168"/>
      <c r="DZ3886" s="168"/>
      <c r="EA3886" s="168"/>
      <c r="EB3886" s="168"/>
      <c r="EC3886" s="168"/>
      <c r="ED3886" s="168"/>
      <c r="EE3886" s="168"/>
      <c r="EF3886" s="168"/>
      <c r="EG3886" s="168"/>
      <c r="EH3886" s="168"/>
      <c r="EI3886" s="168"/>
      <c r="EJ3886" s="168"/>
      <c r="EK3886" s="168"/>
      <c r="EL3886" s="168"/>
      <c r="EM3886" s="168"/>
      <c r="EN3886" s="168"/>
      <c r="EO3886" s="168"/>
      <c r="EP3886" s="168"/>
      <c r="EQ3886" s="168"/>
      <c r="ER3886" s="168"/>
      <c r="ES3886" s="168"/>
      <c r="ET3886" s="168"/>
      <c r="EU3886" s="168"/>
      <c r="EV3886" s="168"/>
      <c r="EW3886" s="168"/>
      <c r="EX3886" s="168"/>
      <c r="EY3886" s="168"/>
      <c r="EZ3886" s="168"/>
      <c r="FA3886" s="168"/>
      <c r="FB3886" s="168"/>
      <c r="FC3886" s="168"/>
      <c r="FD3886" s="168"/>
    </row>
    <row r="3887" spans="1:160" s="5" customFormat="1" ht="24.9" customHeight="1" x14ac:dyDescent="0.3">
      <c r="A3887" s="263"/>
      <c r="B3887" s="263"/>
      <c r="C3887" s="265"/>
      <c r="D3887" s="481"/>
      <c r="E3887" s="482"/>
      <c r="F3887" s="482"/>
      <c r="G3887" s="482"/>
      <c r="H3887" s="482"/>
      <c r="I3887" s="482"/>
      <c r="J3887" s="482"/>
      <c r="K3887" s="482"/>
      <c r="L3887" s="482"/>
      <c r="M3887" s="483"/>
      <c r="N3887" s="469"/>
      <c r="O3887" s="472"/>
      <c r="P3887" s="473"/>
      <c r="Q3887" s="7" t="s">
        <v>14</v>
      </c>
      <c r="R3887" s="7" t="s">
        <v>15</v>
      </c>
      <c r="S3887" s="7" t="s">
        <v>26</v>
      </c>
      <c r="T3887" s="478"/>
      <c r="U3887" s="480"/>
      <c r="V3887" s="33"/>
      <c r="W3887" s="57"/>
      <c r="X3887" s="86"/>
      <c r="Y3887" s="33"/>
      <c r="Z3887" s="77"/>
      <c r="AA3887" s="77"/>
      <c r="AD3887" s="33"/>
      <c r="AG3887" s="33"/>
      <c r="AH3887" s="43"/>
      <c r="AI3887" s="43"/>
      <c r="AJ3887" s="43"/>
      <c r="AK3887" s="43"/>
      <c r="AL3887" s="43"/>
      <c r="AM3887" s="43"/>
      <c r="AN3887" s="43"/>
      <c r="AO3887" s="43"/>
      <c r="AP3887" s="43"/>
      <c r="AQ3887" s="43"/>
      <c r="AR3887" s="43"/>
      <c r="AS3887" s="43"/>
      <c r="AT3887" s="43"/>
      <c r="AU3887" s="44"/>
      <c r="AV3887" s="33"/>
      <c r="AW3887" s="33"/>
      <c r="AX3887" s="33"/>
      <c r="AZ3887" s="141"/>
      <c r="BE3887" s="168"/>
      <c r="BF3887" s="168"/>
      <c r="BG3887" s="168"/>
      <c r="BH3887" s="168"/>
      <c r="BI3887" s="168"/>
      <c r="BJ3887" s="168"/>
      <c r="BK3887" s="168"/>
      <c r="BL3887" s="168"/>
      <c r="BM3887" s="168"/>
      <c r="DK3887" s="168"/>
      <c r="DL3887" s="168"/>
      <c r="DM3887" s="168"/>
      <c r="DN3887" s="168"/>
      <c r="DO3887" s="168"/>
      <c r="DP3887" s="168"/>
      <c r="DQ3887" s="168"/>
      <c r="DR3887" s="168"/>
      <c r="DS3887" s="168"/>
      <c r="DT3887" s="168"/>
      <c r="DU3887" s="168"/>
      <c r="DV3887" s="168"/>
      <c r="DW3887" s="168"/>
      <c r="DX3887" s="168"/>
      <c r="DY3887" s="168"/>
      <c r="DZ3887" s="168"/>
      <c r="EA3887" s="168"/>
      <c r="EB3887" s="168"/>
      <c r="EC3887" s="168"/>
      <c r="ED3887" s="168"/>
      <c r="EE3887" s="168"/>
      <c r="EF3887" s="168"/>
      <c r="EG3887" s="168"/>
      <c r="EH3887" s="168"/>
      <c r="EI3887" s="168"/>
      <c r="EJ3887" s="168"/>
      <c r="EK3887" s="168"/>
      <c r="EL3887" s="168"/>
      <c r="EM3887" s="168"/>
      <c r="EN3887" s="168"/>
      <c r="EO3887" s="168"/>
      <c r="EP3887" s="168"/>
      <c r="EQ3887" s="168"/>
      <c r="ER3887" s="168"/>
      <c r="ES3887" s="168"/>
      <c r="ET3887" s="168"/>
      <c r="EU3887" s="168"/>
      <c r="EV3887" s="168"/>
      <c r="EW3887" s="168"/>
      <c r="EX3887" s="168"/>
      <c r="EY3887" s="168"/>
      <c r="EZ3887" s="168"/>
      <c r="FA3887" s="168"/>
      <c r="FB3887" s="168"/>
      <c r="FC3887" s="168"/>
      <c r="FD3887" s="168"/>
    </row>
    <row r="3888" spans="1:160" s="5" customFormat="1" ht="24.9" customHeight="1" x14ac:dyDescent="0.3">
      <c r="A3888" s="263"/>
      <c r="B3888" s="263"/>
      <c r="C3888" s="265"/>
      <c r="D3888" s="481"/>
      <c r="E3888" s="482"/>
      <c r="F3888" s="482"/>
      <c r="G3888" s="482"/>
      <c r="H3888" s="482"/>
      <c r="I3888" s="482"/>
      <c r="J3888" s="482"/>
      <c r="K3888" s="482"/>
      <c r="L3888" s="482"/>
      <c r="M3888" s="483"/>
      <c r="N3888" s="16"/>
      <c r="O3888" s="412"/>
      <c r="P3888" s="413"/>
      <c r="Q3888" s="154"/>
      <c r="R3888" s="154"/>
      <c r="S3888" s="154"/>
      <c r="T3888" s="155"/>
      <c r="U3888" s="17"/>
      <c r="V3888" s="33"/>
      <c r="W3888" s="57"/>
      <c r="X3888" s="86"/>
      <c r="Y3888" s="33">
        <f>+C3884</f>
        <v>72</v>
      </c>
      <c r="Z3888" s="41">
        <f>+SUMIF($N3888:$N3907,$Z$16,$U3888:$U3907)</f>
        <v>0</v>
      </c>
      <c r="AA3888" s="41">
        <f>+SUMIF($N3888:$N3907,$AA$16,$U3888:$U3907)</f>
        <v>0</v>
      </c>
      <c r="AB3888" s="41">
        <f>+SUMIF($N3888:$N3907,$AB$16,$U3888:$U3907)</f>
        <v>0</v>
      </c>
      <c r="AC3888" s="41">
        <f>+SUMIF($N3888:$N3907,$AC$16,$U3888:$U3907)</f>
        <v>0</v>
      </c>
      <c r="AD3888" s="41">
        <f>+SUMIF($N3888:$N3907,$AD$16,$U3888:$U3907)</f>
        <v>0</v>
      </c>
      <c r="AE3888" s="41">
        <f>+SUMIF($N3888:$N3907,$AE$16,$U3888:$U3907)</f>
        <v>0</v>
      </c>
      <c r="AF3888" s="41">
        <f>+SUMIF($N3888:$N3907,$AF$16,$U3888:$U3907)</f>
        <v>0</v>
      </c>
      <c r="AG3888" s="41">
        <f>+SUMIF($N3888:$N3907,$AG$16,$U3888:$U3907)</f>
        <v>0</v>
      </c>
      <c r="AH3888" s="41">
        <f>+SUMIF($N3888:$N3907,$AH$16,$U3888:$U3907)</f>
        <v>0</v>
      </c>
      <c r="AI3888" s="41">
        <f>+SUMIF($N3888:$N3907,$AI$16,$U3888:$U3907)</f>
        <v>0</v>
      </c>
      <c r="AJ3888" s="41">
        <f>+SUMIF($N3888:$N3907,$AJ$16,$U3888:$U3907)</f>
        <v>0</v>
      </c>
      <c r="AK3888" s="41">
        <f>+SUMIF($N3888:$N3907,$AK$16,$U3888:$U3907)</f>
        <v>0</v>
      </c>
      <c r="AL3888" s="41">
        <f>+SUMIF($N3888:$N3907,$AL$16,$U3888:$U3907)</f>
        <v>0</v>
      </c>
      <c r="AM3888" s="41">
        <f>+SUMIF($N3888:$N3907,$AM$16,$U3888:$U3907)</f>
        <v>0</v>
      </c>
      <c r="AN3888" s="41">
        <f>+SUMIF($N3888:$N3907,$AN$16,$U3888:$U3907)</f>
        <v>0</v>
      </c>
      <c r="AO3888" s="41">
        <f>+SUMIF($N3888:$N3907,$AO$16,$U3888:$U3907)</f>
        <v>0</v>
      </c>
      <c r="AP3888" s="41">
        <f>+SUMIF($N3888:$N3907,$AP$16,$U3888:$U3907)</f>
        <v>0</v>
      </c>
      <c r="AQ3888" s="41">
        <f>+SUMIF($N3888:$N3907,$AQ$16,$U3888:$U3907)</f>
        <v>0</v>
      </c>
      <c r="AR3888" s="41">
        <f>+SUMIF($N3888:$N3907,$AR$16,$U3888:$U3907)</f>
        <v>0</v>
      </c>
      <c r="AS3888" s="43"/>
      <c r="AT3888" s="43"/>
      <c r="AU3888" s="44"/>
      <c r="AV3888" s="33"/>
      <c r="AW3888" s="33"/>
      <c r="AX3888" s="33"/>
      <c r="AZ3888" s="141"/>
      <c r="BE3888" s="168"/>
      <c r="BF3888" s="168"/>
      <c r="BG3888" s="168"/>
      <c r="BH3888" s="168"/>
      <c r="BI3888" s="168"/>
      <c r="BJ3888" s="168"/>
      <c r="BK3888" s="168"/>
      <c r="BL3888" s="168"/>
      <c r="BM3888" s="168"/>
      <c r="DK3888" s="168"/>
      <c r="DL3888" s="168"/>
      <c r="DM3888" s="168"/>
      <c r="DN3888" s="168"/>
      <c r="DO3888" s="168"/>
      <c r="DP3888" s="168"/>
      <c r="DQ3888" s="168"/>
      <c r="DR3888" s="168"/>
      <c r="DS3888" s="168"/>
      <c r="DT3888" s="168"/>
      <c r="DU3888" s="168"/>
      <c r="DV3888" s="168"/>
      <c r="DW3888" s="168"/>
      <c r="DX3888" s="168"/>
      <c r="DY3888" s="168"/>
      <c r="DZ3888" s="168"/>
      <c r="EA3888" s="168"/>
      <c r="EB3888" s="168"/>
      <c r="EC3888" s="168"/>
      <c r="ED3888" s="168"/>
      <c r="EE3888" s="168"/>
      <c r="EF3888" s="168"/>
      <c r="EG3888" s="168"/>
      <c r="EH3888" s="168"/>
      <c r="EI3888" s="168"/>
      <c r="EJ3888" s="168"/>
      <c r="EK3888" s="168"/>
      <c r="EL3888" s="168"/>
      <c r="EM3888" s="168"/>
      <c r="EN3888" s="168"/>
      <c r="EO3888" s="168"/>
      <c r="EP3888" s="168"/>
      <c r="EQ3888" s="168"/>
      <c r="ER3888" s="168"/>
      <c r="ES3888" s="168"/>
      <c r="ET3888" s="168"/>
      <c r="EU3888" s="168"/>
      <c r="EV3888" s="168"/>
      <c r="EW3888" s="168"/>
      <c r="EX3888" s="168"/>
      <c r="EY3888" s="168"/>
      <c r="EZ3888" s="168"/>
      <c r="FA3888" s="168"/>
      <c r="FB3888" s="168"/>
      <c r="FC3888" s="168"/>
      <c r="FD3888" s="168"/>
    </row>
    <row r="3889" spans="1:160" s="5" customFormat="1" ht="24.9" customHeight="1" x14ac:dyDescent="0.3">
      <c r="A3889" s="263"/>
      <c r="B3889" s="263"/>
      <c r="C3889" s="265"/>
      <c r="D3889" s="481"/>
      <c r="E3889" s="482"/>
      <c r="F3889" s="482"/>
      <c r="G3889" s="482"/>
      <c r="H3889" s="482"/>
      <c r="I3889" s="482"/>
      <c r="J3889" s="482"/>
      <c r="K3889" s="482"/>
      <c r="L3889" s="482"/>
      <c r="M3889" s="483"/>
      <c r="N3889" s="16"/>
      <c r="O3889" s="412"/>
      <c r="P3889" s="413"/>
      <c r="Q3889" s="154"/>
      <c r="R3889" s="154"/>
      <c r="S3889" s="154"/>
      <c r="T3889" s="155"/>
      <c r="U3889" s="17"/>
      <c r="V3889" s="33"/>
      <c r="W3889" s="57"/>
      <c r="X3889" s="86"/>
      <c r="Y3889" s="33"/>
      <c r="Z3889" s="36"/>
      <c r="AA3889" s="36"/>
      <c r="AD3889" s="33"/>
      <c r="AG3889" s="33"/>
      <c r="AH3889" s="43"/>
      <c r="AI3889" s="43"/>
      <c r="AJ3889" s="43"/>
      <c r="AK3889" s="43"/>
      <c r="AL3889" s="43"/>
      <c r="AM3889" s="43"/>
      <c r="AN3889" s="43"/>
      <c r="AO3889" s="43"/>
      <c r="AP3889" s="43"/>
      <c r="AQ3889" s="43"/>
      <c r="AR3889" s="43"/>
      <c r="AS3889" s="43"/>
      <c r="AT3889" s="43"/>
      <c r="AU3889" s="44"/>
      <c r="AV3889" s="33"/>
      <c r="AW3889" s="33"/>
      <c r="AX3889" s="33"/>
      <c r="AZ3889" s="141"/>
      <c r="BE3889" s="168"/>
      <c r="BF3889" s="168"/>
      <c r="BG3889" s="168"/>
      <c r="BH3889" s="168"/>
      <c r="BI3889" s="168"/>
      <c r="BJ3889" s="168"/>
      <c r="BK3889" s="168"/>
      <c r="BL3889" s="168"/>
      <c r="BM3889" s="168"/>
      <c r="DK3889" s="168"/>
      <c r="DL3889" s="168"/>
      <c r="DM3889" s="168"/>
      <c r="DN3889" s="168"/>
      <c r="DO3889" s="168"/>
      <c r="DP3889" s="168"/>
      <c r="DQ3889" s="168"/>
      <c r="DR3889" s="168"/>
      <c r="DS3889" s="168"/>
      <c r="DT3889" s="168"/>
      <c r="DU3889" s="168"/>
      <c r="DV3889" s="168"/>
      <c r="DW3889" s="168"/>
      <c r="DX3889" s="168"/>
      <c r="DY3889" s="168"/>
      <c r="DZ3889" s="168"/>
      <c r="EA3889" s="168"/>
      <c r="EB3889" s="168"/>
      <c r="EC3889" s="168"/>
      <c r="ED3889" s="168"/>
      <c r="EE3889" s="168"/>
      <c r="EF3889" s="168"/>
      <c r="EG3889" s="168"/>
      <c r="EH3889" s="168"/>
      <c r="EI3889" s="168"/>
      <c r="EJ3889" s="168"/>
      <c r="EK3889" s="168"/>
      <c r="EL3889" s="168"/>
      <c r="EM3889" s="168"/>
      <c r="EN3889" s="168"/>
      <c r="EO3889" s="168"/>
      <c r="EP3889" s="168"/>
      <c r="EQ3889" s="168"/>
      <c r="ER3889" s="168"/>
      <c r="ES3889" s="168"/>
      <c r="ET3889" s="168"/>
      <c r="EU3889" s="168"/>
      <c r="EV3889" s="168"/>
      <c r="EW3889" s="168"/>
      <c r="EX3889" s="168"/>
      <c r="EY3889" s="168"/>
      <c r="EZ3889" s="168"/>
      <c r="FA3889" s="168"/>
      <c r="FB3889" s="168"/>
      <c r="FC3889" s="168"/>
      <c r="FD3889" s="168"/>
    </row>
    <row r="3890" spans="1:160" s="5" customFormat="1" ht="24.9" customHeight="1" x14ac:dyDescent="0.3">
      <c r="A3890" s="263"/>
      <c r="B3890" s="263"/>
      <c r="C3890" s="265"/>
      <c r="D3890" s="481"/>
      <c r="E3890" s="482"/>
      <c r="F3890" s="482"/>
      <c r="G3890" s="482"/>
      <c r="H3890" s="482"/>
      <c r="I3890" s="482"/>
      <c r="J3890" s="482"/>
      <c r="K3890" s="482"/>
      <c r="L3890" s="482"/>
      <c r="M3890" s="483"/>
      <c r="N3890" s="16"/>
      <c r="O3890" s="412"/>
      <c r="P3890" s="413"/>
      <c r="Q3890" s="154"/>
      <c r="R3890" s="154"/>
      <c r="S3890" s="154"/>
      <c r="T3890" s="155"/>
      <c r="U3890" s="17"/>
      <c r="V3890" s="33"/>
      <c r="W3890" s="57"/>
      <c r="X3890" s="86"/>
      <c r="Y3890" s="33"/>
      <c r="Z3890" s="36"/>
      <c r="AA3890" s="36"/>
      <c r="AD3890" s="33"/>
      <c r="AG3890" s="33"/>
      <c r="AH3890" s="43"/>
      <c r="AI3890" s="43"/>
      <c r="AJ3890" s="43"/>
      <c r="AK3890" s="43"/>
      <c r="AL3890" s="43"/>
      <c r="AM3890" s="43"/>
      <c r="AN3890" s="43"/>
      <c r="AO3890" s="43"/>
      <c r="AP3890" s="43"/>
      <c r="AQ3890" s="43"/>
      <c r="AR3890" s="43"/>
      <c r="AS3890" s="43"/>
      <c r="AT3890" s="43"/>
      <c r="AU3890" s="44"/>
      <c r="AV3890" s="33"/>
      <c r="AW3890" s="33"/>
      <c r="AX3890" s="33"/>
      <c r="AZ3890" s="141"/>
      <c r="BE3890" s="168"/>
      <c r="BF3890" s="168"/>
      <c r="BG3890" s="168"/>
      <c r="BH3890" s="168"/>
      <c r="BI3890" s="168"/>
      <c r="BJ3890" s="168"/>
      <c r="BK3890" s="168"/>
      <c r="BL3890" s="168"/>
      <c r="BM3890" s="168"/>
      <c r="DK3890" s="168"/>
      <c r="DL3890" s="168"/>
      <c r="DM3890" s="168"/>
      <c r="DN3890" s="168"/>
      <c r="DO3890" s="168"/>
      <c r="DP3890" s="168"/>
      <c r="DQ3890" s="168"/>
      <c r="DR3890" s="168"/>
      <c r="DS3890" s="168"/>
      <c r="DT3890" s="168"/>
      <c r="DU3890" s="168"/>
      <c r="DV3890" s="168"/>
      <c r="DW3890" s="168"/>
      <c r="DX3890" s="168"/>
      <c r="DY3890" s="168"/>
      <c r="DZ3890" s="168"/>
      <c r="EA3890" s="168"/>
      <c r="EB3890" s="168"/>
      <c r="EC3890" s="168"/>
      <c r="ED3890" s="168"/>
      <c r="EE3890" s="168"/>
      <c r="EF3890" s="168"/>
      <c r="EG3890" s="168"/>
      <c r="EH3890" s="168"/>
      <c r="EI3890" s="168"/>
      <c r="EJ3890" s="168"/>
      <c r="EK3890" s="168"/>
      <c r="EL3890" s="168"/>
      <c r="EM3890" s="168"/>
      <c r="EN3890" s="168"/>
      <c r="EO3890" s="168"/>
      <c r="EP3890" s="168"/>
      <c r="EQ3890" s="168"/>
      <c r="ER3890" s="168"/>
      <c r="ES3890" s="168"/>
      <c r="ET3890" s="168"/>
      <c r="EU3890" s="168"/>
      <c r="EV3890" s="168"/>
      <c r="EW3890" s="168"/>
      <c r="EX3890" s="168"/>
      <c r="EY3890" s="168"/>
      <c r="EZ3890" s="168"/>
      <c r="FA3890" s="168"/>
      <c r="FB3890" s="168"/>
      <c r="FC3890" s="168"/>
      <c r="FD3890" s="168"/>
    </row>
    <row r="3891" spans="1:160" s="5" customFormat="1" ht="24.9" customHeight="1" x14ac:dyDescent="0.3">
      <c r="A3891" s="263"/>
      <c r="B3891" s="263"/>
      <c r="C3891" s="265"/>
      <c r="D3891" s="481"/>
      <c r="E3891" s="482"/>
      <c r="F3891" s="482"/>
      <c r="G3891" s="482"/>
      <c r="H3891" s="482"/>
      <c r="I3891" s="482"/>
      <c r="J3891" s="482"/>
      <c r="K3891" s="482"/>
      <c r="L3891" s="482"/>
      <c r="M3891" s="483"/>
      <c r="N3891" s="16"/>
      <c r="O3891" s="412"/>
      <c r="P3891" s="413"/>
      <c r="Q3891" s="154"/>
      <c r="R3891" s="154"/>
      <c r="S3891" s="154"/>
      <c r="T3891" s="155"/>
      <c r="U3891" s="17"/>
      <c r="V3891" s="33"/>
      <c r="W3891" s="57"/>
      <c r="X3891" s="86"/>
      <c r="Y3891" s="33"/>
      <c r="Z3891" s="36"/>
      <c r="AA3891" s="36"/>
      <c r="AD3891" s="33"/>
      <c r="AG3891" s="33"/>
      <c r="AH3891" s="43"/>
      <c r="AI3891" s="43"/>
      <c r="AJ3891" s="43"/>
      <c r="AK3891" s="43"/>
      <c r="AL3891" s="43"/>
      <c r="AM3891" s="43"/>
      <c r="AN3891" s="43"/>
      <c r="AO3891" s="43"/>
      <c r="AP3891" s="43"/>
      <c r="AQ3891" s="43"/>
      <c r="AR3891" s="43"/>
      <c r="AS3891" s="43"/>
      <c r="AT3891" s="43"/>
      <c r="AU3891" s="44"/>
      <c r="AV3891" s="33"/>
      <c r="AW3891" s="33"/>
      <c r="AX3891" s="33"/>
      <c r="AZ3891" s="141"/>
      <c r="BE3891" s="168"/>
      <c r="BF3891" s="168"/>
      <c r="BG3891" s="168"/>
      <c r="BH3891" s="168"/>
      <c r="BI3891" s="168"/>
      <c r="BJ3891" s="168"/>
      <c r="BK3891" s="168"/>
      <c r="BL3891" s="168"/>
      <c r="BM3891" s="168"/>
      <c r="DK3891" s="168"/>
      <c r="DL3891" s="168"/>
      <c r="DM3891" s="168"/>
      <c r="DN3891" s="168"/>
      <c r="DO3891" s="168"/>
      <c r="DP3891" s="168"/>
      <c r="DQ3891" s="168"/>
      <c r="DR3891" s="168"/>
      <c r="DS3891" s="168"/>
      <c r="DT3891" s="168"/>
      <c r="DU3891" s="168"/>
      <c r="DV3891" s="168"/>
      <c r="DW3891" s="168"/>
      <c r="DX3891" s="168"/>
      <c r="DY3891" s="168"/>
      <c r="DZ3891" s="168"/>
      <c r="EA3891" s="168"/>
      <c r="EB3891" s="168"/>
      <c r="EC3891" s="168"/>
      <c r="ED3891" s="168"/>
      <c r="EE3891" s="168"/>
      <c r="EF3891" s="168"/>
      <c r="EG3891" s="168"/>
      <c r="EH3891" s="168"/>
      <c r="EI3891" s="168"/>
      <c r="EJ3891" s="168"/>
      <c r="EK3891" s="168"/>
      <c r="EL3891" s="168"/>
      <c r="EM3891" s="168"/>
      <c r="EN3891" s="168"/>
      <c r="EO3891" s="168"/>
      <c r="EP3891" s="168"/>
      <c r="EQ3891" s="168"/>
      <c r="ER3891" s="168"/>
      <c r="ES3891" s="168"/>
      <c r="ET3891" s="168"/>
      <c r="EU3891" s="168"/>
      <c r="EV3891" s="168"/>
      <c r="EW3891" s="168"/>
      <c r="EX3891" s="168"/>
      <c r="EY3891" s="168"/>
      <c r="EZ3891" s="168"/>
      <c r="FA3891" s="168"/>
      <c r="FB3891" s="168"/>
      <c r="FC3891" s="168"/>
      <c r="FD3891" s="168"/>
    </row>
    <row r="3892" spans="1:160" s="5" customFormat="1" ht="24.9" customHeight="1" x14ac:dyDescent="0.3">
      <c r="A3892" s="263"/>
      <c r="B3892" s="263"/>
      <c r="C3892" s="265"/>
      <c r="D3892" s="481"/>
      <c r="E3892" s="482"/>
      <c r="F3892" s="482"/>
      <c r="G3892" s="482"/>
      <c r="H3892" s="482"/>
      <c r="I3892" s="482"/>
      <c r="J3892" s="482"/>
      <c r="K3892" s="482"/>
      <c r="L3892" s="482"/>
      <c r="M3892" s="483"/>
      <c r="N3892" s="16"/>
      <c r="O3892" s="412"/>
      <c r="P3892" s="413"/>
      <c r="Q3892" s="154"/>
      <c r="R3892" s="154"/>
      <c r="S3892" s="154"/>
      <c r="T3892" s="155"/>
      <c r="U3892" s="17"/>
      <c r="V3892" s="33"/>
      <c r="W3892" s="57"/>
      <c r="X3892" s="86"/>
      <c r="Y3892" s="33"/>
      <c r="Z3892" s="36"/>
      <c r="AA3892" s="36"/>
      <c r="AD3892" s="33"/>
      <c r="AG3892" s="33"/>
      <c r="AH3892" s="43"/>
      <c r="AI3892" s="43"/>
      <c r="AJ3892" s="43"/>
      <c r="AK3892" s="43"/>
      <c r="AL3892" s="43"/>
      <c r="AM3892" s="43"/>
      <c r="AN3892" s="43"/>
      <c r="AO3892" s="43"/>
      <c r="AP3892" s="43"/>
      <c r="AQ3892" s="43"/>
      <c r="AR3892" s="43"/>
      <c r="AS3892" s="43"/>
      <c r="AT3892" s="43"/>
      <c r="AU3892" s="44"/>
      <c r="AV3892" s="33"/>
      <c r="AW3892" s="33"/>
      <c r="AX3892" s="33"/>
      <c r="AZ3892" s="141"/>
      <c r="BE3892" s="168"/>
      <c r="BF3892" s="168"/>
      <c r="BG3892" s="168"/>
      <c r="BH3892" s="168"/>
      <c r="BI3892" s="168"/>
      <c r="BJ3892" s="168"/>
      <c r="BK3892" s="168"/>
      <c r="BL3892" s="168"/>
      <c r="BM3892" s="168"/>
      <c r="DK3892" s="168"/>
      <c r="DL3892" s="168"/>
      <c r="DM3892" s="168"/>
      <c r="DN3892" s="168"/>
      <c r="DO3892" s="168"/>
      <c r="DP3892" s="168"/>
      <c r="DQ3892" s="168"/>
      <c r="DR3892" s="168"/>
      <c r="DS3892" s="168"/>
      <c r="DT3892" s="168"/>
      <c r="DU3892" s="168"/>
      <c r="DV3892" s="168"/>
      <c r="DW3892" s="168"/>
      <c r="DX3892" s="168"/>
      <c r="DY3892" s="168"/>
      <c r="DZ3892" s="168"/>
      <c r="EA3892" s="168"/>
      <c r="EB3892" s="168"/>
      <c r="EC3892" s="168"/>
      <c r="ED3892" s="168"/>
      <c r="EE3892" s="168"/>
      <c r="EF3892" s="168"/>
      <c r="EG3892" s="168"/>
      <c r="EH3892" s="168"/>
      <c r="EI3892" s="168"/>
      <c r="EJ3892" s="168"/>
      <c r="EK3892" s="168"/>
      <c r="EL3892" s="168"/>
      <c r="EM3892" s="168"/>
      <c r="EN3892" s="168"/>
      <c r="EO3892" s="168"/>
      <c r="EP3892" s="168"/>
      <c r="EQ3892" s="168"/>
      <c r="ER3892" s="168"/>
      <c r="ES3892" s="168"/>
      <c r="ET3892" s="168"/>
      <c r="EU3892" s="168"/>
      <c r="EV3892" s="168"/>
      <c r="EW3892" s="168"/>
      <c r="EX3892" s="168"/>
      <c r="EY3892" s="168"/>
      <c r="EZ3892" s="168"/>
      <c r="FA3892" s="168"/>
      <c r="FB3892" s="168"/>
      <c r="FC3892" s="168"/>
      <c r="FD3892" s="168"/>
    </row>
    <row r="3893" spans="1:160" s="5" customFormat="1" ht="24.9" customHeight="1" x14ac:dyDescent="0.3">
      <c r="A3893" s="263"/>
      <c r="B3893" s="263"/>
      <c r="C3893" s="265"/>
      <c r="D3893" s="481"/>
      <c r="E3893" s="482"/>
      <c r="F3893" s="482"/>
      <c r="G3893" s="482"/>
      <c r="H3893" s="482"/>
      <c r="I3893" s="482"/>
      <c r="J3893" s="482"/>
      <c r="K3893" s="482"/>
      <c r="L3893" s="482"/>
      <c r="M3893" s="483"/>
      <c r="N3893" s="16"/>
      <c r="O3893" s="412"/>
      <c r="P3893" s="413"/>
      <c r="Q3893" s="8"/>
      <c r="R3893" s="8"/>
      <c r="S3893" s="8"/>
      <c r="T3893" s="9"/>
      <c r="U3893" s="17"/>
      <c r="V3893" s="33"/>
      <c r="W3893" s="57"/>
      <c r="X3893" s="86"/>
      <c r="Y3893" s="33"/>
      <c r="Z3893" s="36"/>
      <c r="AA3893" s="36"/>
      <c r="AD3893" s="33"/>
      <c r="AG3893" s="33"/>
      <c r="AH3893" s="43"/>
      <c r="AI3893" s="43"/>
      <c r="AJ3893" s="43"/>
      <c r="AK3893" s="43"/>
      <c r="AL3893" s="43"/>
      <c r="AM3893" s="43"/>
      <c r="AN3893" s="43"/>
      <c r="AO3893" s="43"/>
      <c r="AP3893" s="43"/>
      <c r="AQ3893" s="43"/>
      <c r="AR3893" s="43"/>
      <c r="AS3893" s="43"/>
      <c r="AT3893" s="43"/>
      <c r="AU3893" s="44"/>
      <c r="AV3893" s="33"/>
      <c r="AW3893" s="33"/>
      <c r="AX3893" s="33"/>
      <c r="AZ3893" s="141"/>
      <c r="BE3893" s="168"/>
      <c r="BF3893" s="168"/>
      <c r="BG3893" s="168"/>
      <c r="BH3893" s="168"/>
      <c r="BI3893" s="168"/>
      <c r="BJ3893" s="168"/>
      <c r="BK3893" s="168"/>
      <c r="BL3893" s="168"/>
      <c r="BM3893" s="168"/>
      <c r="DK3893" s="168"/>
      <c r="DL3893" s="168"/>
      <c r="DM3893" s="168"/>
      <c r="DN3893" s="168"/>
      <c r="DO3893" s="168"/>
      <c r="DP3893" s="168"/>
      <c r="DQ3893" s="168"/>
      <c r="DR3893" s="168"/>
      <c r="DS3893" s="168"/>
      <c r="DT3893" s="168"/>
      <c r="DU3893" s="168"/>
      <c r="DV3893" s="168"/>
      <c r="DW3893" s="168"/>
      <c r="DX3893" s="168"/>
      <c r="DY3893" s="168"/>
      <c r="DZ3893" s="168"/>
      <c r="EA3893" s="168"/>
      <c r="EB3893" s="168"/>
      <c r="EC3893" s="168"/>
      <c r="ED3893" s="168"/>
      <c r="EE3893" s="168"/>
      <c r="EF3893" s="168"/>
      <c r="EG3893" s="168"/>
      <c r="EH3893" s="168"/>
      <c r="EI3893" s="168"/>
      <c r="EJ3893" s="168"/>
      <c r="EK3893" s="168"/>
      <c r="EL3893" s="168"/>
      <c r="EM3893" s="168"/>
      <c r="EN3893" s="168"/>
      <c r="EO3893" s="168"/>
      <c r="EP3893" s="168"/>
      <c r="EQ3893" s="168"/>
      <c r="ER3893" s="168"/>
      <c r="ES3893" s="168"/>
      <c r="ET3893" s="168"/>
      <c r="EU3893" s="168"/>
      <c r="EV3893" s="168"/>
      <c r="EW3893" s="168"/>
      <c r="EX3893" s="168"/>
      <c r="EY3893" s="168"/>
      <c r="EZ3893" s="168"/>
      <c r="FA3893" s="168"/>
      <c r="FB3893" s="168"/>
      <c r="FC3893" s="168"/>
      <c r="FD3893" s="168"/>
    </row>
    <row r="3894" spans="1:160" s="5" customFormat="1" ht="24.9" customHeight="1" x14ac:dyDescent="0.3">
      <c r="A3894" s="263"/>
      <c r="B3894" s="263"/>
      <c r="C3894" s="265"/>
      <c r="D3894" s="481"/>
      <c r="E3894" s="482"/>
      <c r="F3894" s="482"/>
      <c r="G3894" s="482"/>
      <c r="H3894" s="482"/>
      <c r="I3894" s="482"/>
      <c r="J3894" s="482"/>
      <c r="K3894" s="482"/>
      <c r="L3894" s="482"/>
      <c r="M3894" s="483"/>
      <c r="N3894" s="16"/>
      <c r="O3894" s="412"/>
      <c r="P3894" s="413"/>
      <c r="Q3894" s="8"/>
      <c r="R3894" s="8"/>
      <c r="S3894" s="8"/>
      <c r="T3894" s="9"/>
      <c r="U3894" s="17"/>
      <c r="V3894" s="33"/>
      <c r="W3894" s="57"/>
      <c r="X3894" s="86"/>
      <c r="Y3894" s="33"/>
      <c r="Z3894" s="36"/>
      <c r="AA3894" s="36"/>
      <c r="AD3894" s="33"/>
      <c r="AG3894" s="33"/>
      <c r="AH3894" s="43"/>
      <c r="AI3894" s="43"/>
      <c r="AJ3894" s="43"/>
      <c r="AK3894" s="43"/>
      <c r="AL3894" s="43"/>
      <c r="AM3894" s="43"/>
      <c r="AN3894" s="43"/>
      <c r="AO3894" s="43"/>
      <c r="AP3894" s="43"/>
      <c r="AQ3894" s="43"/>
      <c r="AR3894" s="43"/>
      <c r="AS3894" s="43"/>
      <c r="AT3894" s="43"/>
      <c r="AU3894" s="44"/>
      <c r="AV3894" s="33"/>
      <c r="AW3894" s="33"/>
      <c r="AX3894" s="33"/>
      <c r="AZ3894" s="141"/>
      <c r="BE3894" s="168"/>
      <c r="BF3894" s="168"/>
      <c r="BG3894" s="168"/>
      <c r="BH3894" s="168"/>
      <c r="BI3894" s="168"/>
      <c r="BJ3894" s="168"/>
      <c r="BK3894" s="168"/>
      <c r="BL3894" s="168"/>
      <c r="BM3894" s="168"/>
      <c r="DK3894" s="168"/>
      <c r="DL3894" s="168"/>
      <c r="DM3894" s="168"/>
      <c r="DN3894" s="168"/>
      <c r="DO3894" s="168"/>
      <c r="DP3894" s="168"/>
      <c r="DQ3894" s="168"/>
      <c r="DR3894" s="168"/>
      <c r="DS3894" s="168"/>
      <c r="DT3894" s="168"/>
      <c r="DU3894" s="168"/>
      <c r="DV3894" s="168"/>
      <c r="DW3894" s="168"/>
      <c r="DX3894" s="168"/>
      <c r="DY3894" s="168"/>
      <c r="DZ3894" s="168"/>
      <c r="EA3894" s="168"/>
      <c r="EB3894" s="168"/>
      <c r="EC3894" s="168"/>
      <c r="ED3894" s="168"/>
      <c r="EE3894" s="168"/>
      <c r="EF3894" s="168"/>
      <c r="EG3894" s="168"/>
      <c r="EH3894" s="168"/>
      <c r="EI3894" s="168"/>
      <c r="EJ3894" s="168"/>
      <c r="EK3894" s="168"/>
      <c r="EL3894" s="168"/>
      <c r="EM3894" s="168"/>
      <c r="EN3894" s="168"/>
      <c r="EO3894" s="168"/>
      <c r="EP3894" s="168"/>
      <c r="EQ3894" s="168"/>
      <c r="ER3894" s="168"/>
      <c r="ES3894" s="168"/>
      <c r="ET3894" s="168"/>
      <c r="EU3894" s="168"/>
      <c r="EV3894" s="168"/>
      <c r="EW3894" s="168"/>
      <c r="EX3894" s="168"/>
      <c r="EY3894" s="168"/>
      <c r="EZ3894" s="168"/>
      <c r="FA3894" s="168"/>
      <c r="FB3894" s="168"/>
      <c r="FC3894" s="168"/>
      <c r="FD3894" s="168"/>
    </row>
    <row r="3895" spans="1:160" s="5" customFormat="1" ht="24.9" customHeight="1" x14ac:dyDescent="0.3">
      <c r="A3895" s="263"/>
      <c r="B3895" s="263"/>
      <c r="C3895" s="265"/>
      <c r="D3895" s="481"/>
      <c r="E3895" s="482"/>
      <c r="F3895" s="482"/>
      <c r="G3895" s="482"/>
      <c r="H3895" s="482"/>
      <c r="I3895" s="482"/>
      <c r="J3895" s="482"/>
      <c r="K3895" s="482"/>
      <c r="L3895" s="482"/>
      <c r="M3895" s="483"/>
      <c r="N3895" s="16"/>
      <c r="O3895" s="412"/>
      <c r="P3895" s="413"/>
      <c r="Q3895" s="8"/>
      <c r="R3895" s="8"/>
      <c r="S3895" s="8"/>
      <c r="T3895" s="9"/>
      <c r="U3895" s="17"/>
      <c r="V3895" s="33"/>
      <c r="W3895" s="57"/>
      <c r="X3895" s="86"/>
      <c r="Y3895" s="33"/>
      <c r="Z3895" s="36"/>
      <c r="AA3895" s="36"/>
      <c r="AD3895" s="33"/>
      <c r="AG3895" s="33"/>
      <c r="AH3895" s="43"/>
      <c r="AI3895" s="43"/>
      <c r="AJ3895" s="43"/>
      <c r="AK3895" s="43"/>
      <c r="AL3895" s="43"/>
      <c r="AM3895" s="43"/>
      <c r="AN3895" s="43"/>
      <c r="AO3895" s="43"/>
      <c r="AP3895" s="43"/>
      <c r="AQ3895" s="43"/>
      <c r="AR3895" s="43"/>
      <c r="AS3895" s="43"/>
      <c r="AT3895" s="43"/>
      <c r="AU3895" s="44"/>
      <c r="AV3895" s="33"/>
      <c r="AW3895" s="33"/>
      <c r="AX3895" s="33"/>
      <c r="AZ3895" s="141"/>
      <c r="BE3895" s="168"/>
      <c r="BF3895" s="168"/>
      <c r="BG3895" s="168"/>
      <c r="BH3895" s="168"/>
      <c r="BI3895" s="168"/>
      <c r="BJ3895" s="168"/>
      <c r="BK3895" s="168"/>
      <c r="BL3895" s="168"/>
      <c r="BM3895" s="168"/>
      <c r="DK3895" s="168"/>
      <c r="DL3895" s="168"/>
      <c r="DM3895" s="168"/>
      <c r="DN3895" s="168"/>
      <c r="DO3895" s="168"/>
      <c r="DP3895" s="168"/>
      <c r="DQ3895" s="168"/>
      <c r="DR3895" s="168"/>
      <c r="DS3895" s="168"/>
      <c r="DT3895" s="168"/>
      <c r="DU3895" s="168"/>
      <c r="DV3895" s="168"/>
      <c r="DW3895" s="168"/>
      <c r="DX3895" s="168"/>
      <c r="DY3895" s="168"/>
      <c r="DZ3895" s="168"/>
      <c r="EA3895" s="168"/>
      <c r="EB3895" s="168"/>
      <c r="EC3895" s="168"/>
      <c r="ED3895" s="168"/>
      <c r="EE3895" s="168"/>
      <c r="EF3895" s="168"/>
      <c r="EG3895" s="168"/>
      <c r="EH3895" s="168"/>
      <c r="EI3895" s="168"/>
      <c r="EJ3895" s="168"/>
      <c r="EK3895" s="168"/>
      <c r="EL3895" s="168"/>
      <c r="EM3895" s="168"/>
      <c r="EN3895" s="168"/>
      <c r="EO3895" s="168"/>
      <c r="EP3895" s="168"/>
      <c r="EQ3895" s="168"/>
      <c r="ER3895" s="168"/>
      <c r="ES3895" s="168"/>
      <c r="ET3895" s="168"/>
      <c r="EU3895" s="168"/>
      <c r="EV3895" s="168"/>
      <c r="EW3895" s="168"/>
      <c r="EX3895" s="168"/>
      <c r="EY3895" s="168"/>
      <c r="EZ3895" s="168"/>
      <c r="FA3895" s="168"/>
      <c r="FB3895" s="168"/>
      <c r="FC3895" s="168"/>
      <c r="FD3895" s="168"/>
    </row>
    <row r="3896" spans="1:160" s="5" customFormat="1" ht="24.9" customHeight="1" x14ac:dyDescent="0.3">
      <c r="A3896" s="263"/>
      <c r="B3896" s="263"/>
      <c r="C3896" s="265"/>
      <c r="D3896" s="481"/>
      <c r="E3896" s="482"/>
      <c r="F3896" s="482"/>
      <c r="G3896" s="482"/>
      <c r="H3896" s="482"/>
      <c r="I3896" s="482"/>
      <c r="J3896" s="482"/>
      <c r="K3896" s="482"/>
      <c r="L3896" s="482"/>
      <c r="M3896" s="483"/>
      <c r="N3896" s="16"/>
      <c r="O3896" s="412"/>
      <c r="P3896" s="413"/>
      <c r="Q3896" s="8"/>
      <c r="R3896" s="8"/>
      <c r="S3896" s="8"/>
      <c r="T3896" s="9"/>
      <c r="U3896" s="17"/>
      <c r="V3896" s="33"/>
      <c r="W3896" s="57"/>
      <c r="X3896" s="86"/>
      <c r="Y3896" s="33"/>
      <c r="Z3896" s="36"/>
      <c r="AA3896" s="36"/>
      <c r="AD3896" s="33"/>
      <c r="AG3896" s="33"/>
      <c r="AH3896" s="43"/>
      <c r="AI3896" s="43"/>
      <c r="AJ3896" s="43"/>
      <c r="AK3896" s="43"/>
      <c r="AL3896" s="43"/>
      <c r="AM3896" s="43"/>
      <c r="AN3896" s="43"/>
      <c r="AO3896" s="43"/>
      <c r="AP3896" s="43"/>
      <c r="AQ3896" s="43"/>
      <c r="AR3896" s="43"/>
      <c r="AS3896" s="43"/>
      <c r="AT3896" s="43"/>
      <c r="AU3896" s="44"/>
      <c r="AV3896" s="33"/>
      <c r="AW3896" s="33"/>
      <c r="AX3896" s="33"/>
      <c r="AZ3896" s="141"/>
      <c r="BE3896" s="168"/>
      <c r="BF3896" s="168"/>
      <c r="BG3896" s="168"/>
      <c r="BH3896" s="168"/>
      <c r="BI3896" s="168"/>
      <c r="BJ3896" s="168"/>
      <c r="BK3896" s="168"/>
      <c r="BL3896" s="168"/>
      <c r="BM3896" s="168"/>
      <c r="DK3896" s="168"/>
      <c r="DL3896" s="168"/>
      <c r="DM3896" s="168"/>
      <c r="DN3896" s="168"/>
      <c r="DO3896" s="168"/>
      <c r="DP3896" s="168"/>
      <c r="DQ3896" s="168"/>
      <c r="DR3896" s="168"/>
      <c r="DS3896" s="168"/>
      <c r="DT3896" s="168"/>
      <c r="DU3896" s="168"/>
      <c r="DV3896" s="168"/>
      <c r="DW3896" s="168"/>
      <c r="DX3896" s="168"/>
      <c r="DY3896" s="168"/>
      <c r="DZ3896" s="168"/>
      <c r="EA3896" s="168"/>
      <c r="EB3896" s="168"/>
      <c r="EC3896" s="168"/>
      <c r="ED3896" s="168"/>
      <c r="EE3896" s="168"/>
      <c r="EF3896" s="168"/>
      <c r="EG3896" s="168"/>
      <c r="EH3896" s="168"/>
      <c r="EI3896" s="168"/>
      <c r="EJ3896" s="168"/>
      <c r="EK3896" s="168"/>
      <c r="EL3896" s="168"/>
      <c r="EM3896" s="168"/>
      <c r="EN3896" s="168"/>
      <c r="EO3896" s="168"/>
      <c r="EP3896" s="168"/>
      <c r="EQ3896" s="168"/>
      <c r="ER3896" s="168"/>
      <c r="ES3896" s="168"/>
      <c r="ET3896" s="168"/>
      <c r="EU3896" s="168"/>
      <c r="EV3896" s="168"/>
      <c r="EW3896" s="168"/>
      <c r="EX3896" s="168"/>
      <c r="EY3896" s="168"/>
      <c r="EZ3896" s="168"/>
      <c r="FA3896" s="168"/>
      <c r="FB3896" s="168"/>
      <c r="FC3896" s="168"/>
      <c r="FD3896" s="168"/>
    </row>
    <row r="3897" spans="1:160" s="5" customFormat="1" ht="24.9" customHeight="1" x14ac:dyDescent="0.3">
      <c r="A3897" s="263"/>
      <c r="B3897" s="263"/>
      <c r="C3897" s="265"/>
      <c r="D3897" s="481"/>
      <c r="E3897" s="482"/>
      <c r="F3897" s="482"/>
      <c r="G3897" s="482"/>
      <c r="H3897" s="482"/>
      <c r="I3897" s="482"/>
      <c r="J3897" s="482"/>
      <c r="K3897" s="482"/>
      <c r="L3897" s="482"/>
      <c r="M3897" s="483"/>
      <c r="N3897" s="16"/>
      <c r="O3897" s="412"/>
      <c r="P3897" s="413"/>
      <c r="Q3897" s="8"/>
      <c r="R3897" s="8"/>
      <c r="S3897" s="8"/>
      <c r="T3897" s="9"/>
      <c r="U3897" s="17"/>
      <c r="V3897" s="33"/>
      <c r="W3897" s="57"/>
      <c r="X3897" s="86"/>
      <c r="Y3897" s="33"/>
      <c r="Z3897" s="36"/>
      <c r="AA3897" s="36"/>
      <c r="AD3897" s="33"/>
      <c r="AG3897" s="33"/>
      <c r="AH3897" s="43"/>
      <c r="AI3897" s="43"/>
      <c r="AJ3897" s="43"/>
      <c r="AK3897" s="43"/>
      <c r="AL3897" s="43"/>
      <c r="AM3897" s="43"/>
      <c r="AN3897" s="43"/>
      <c r="AO3897" s="43"/>
      <c r="AP3897" s="43"/>
      <c r="AQ3897" s="43"/>
      <c r="AR3897" s="43"/>
      <c r="AS3897" s="43"/>
      <c r="AT3897" s="43"/>
      <c r="AU3897" s="44"/>
      <c r="AV3897" s="33"/>
      <c r="AW3897" s="33"/>
      <c r="AX3897" s="33"/>
      <c r="AZ3897" s="141"/>
      <c r="BE3897" s="168"/>
      <c r="BF3897" s="168"/>
      <c r="BG3897" s="168"/>
      <c r="BH3897" s="168"/>
      <c r="BI3897" s="168"/>
      <c r="BJ3897" s="168"/>
      <c r="BK3897" s="168"/>
      <c r="BL3897" s="168"/>
      <c r="BM3897" s="168"/>
      <c r="DK3897" s="168"/>
      <c r="DL3897" s="168"/>
      <c r="DM3897" s="168"/>
      <c r="DN3897" s="168"/>
      <c r="DO3897" s="168"/>
      <c r="DP3897" s="168"/>
      <c r="DQ3897" s="168"/>
      <c r="DR3897" s="168"/>
      <c r="DS3897" s="168"/>
      <c r="DT3897" s="168"/>
      <c r="DU3897" s="168"/>
      <c r="DV3897" s="168"/>
      <c r="DW3897" s="168"/>
      <c r="DX3897" s="168"/>
      <c r="DY3897" s="168"/>
      <c r="DZ3897" s="168"/>
      <c r="EA3897" s="168"/>
      <c r="EB3897" s="168"/>
      <c r="EC3897" s="168"/>
      <c r="ED3897" s="168"/>
      <c r="EE3897" s="168"/>
      <c r="EF3897" s="168"/>
      <c r="EG3897" s="168"/>
      <c r="EH3897" s="168"/>
      <c r="EI3897" s="168"/>
      <c r="EJ3897" s="168"/>
      <c r="EK3897" s="168"/>
      <c r="EL3897" s="168"/>
      <c r="EM3897" s="168"/>
      <c r="EN3897" s="168"/>
      <c r="EO3897" s="168"/>
      <c r="EP3897" s="168"/>
      <c r="EQ3897" s="168"/>
      <c r="ER3897" s="168"/>
      <c r="ES3897" s="168"/>
      <c r="ET3897" s="168"/>
      <c r="EU3897" s="168"/>
      <c r="EV3897" s="168"/>
      <c r="EW3897" s="168"/>
      <c r="EX3897" s="168"/>
      <c r="EY3897" s="168"/>
      <c r="EZ3897" s="168"/>
      <c r="FA3897" s="168"/>
      <c r="FB3897" s="168"/>
      <c r="FC3897" s="168"/>
      <c r="FD3897" s="168"/>
    </row>
    <row r="3898" spans="1:160" s="5" customFormat="1" ht="24.9" customHeight="1" x14ac:dyDescent="0.3">
      <c r="A3898" s="263"/>
      <c r="B3898" s="263"/>
      <c r="C3898" s="265"/>
      <c r="D3898" s="481"/>
      <c r="E3898" s="482"/>
      <c r="F3898" s="482"/>
      <c r="G3898" s="482"/>
      <c r="H3898" s="482"/>
      <c r="I3898" s="482"/>
      <c r="J3898" s="482"/>
      <c r="K3898" s="482"/>
      <c r="L3898" s="482"/>
      <c r="M3898" s="483"/>
      <c r="N3898" s="16"/>
      <c r="O3898" s="412"/>
      <c r="P3898" s="413"/>
      <c r="Q3898" s="8"/>
      <c r="R3898" s="8"/>
      <c r="S3898" s="8"/>
      <c r="T3898" s="9"/>
      <c r="U3898" s="17"/>
      <c r="V3898" s="33"/>
      <c r="W3898" s="57"/>
      <c r="X3898" s="86"/>
      <c r="Y3898" s="33"/>
      <c r="Z3898" s="36"/>
      <c r="AA3898" s="36"/>
      <c r="AD3898" s="33"/>
      <c r="AG3898" s="33"/>
      <c r="AH3898" s="43"/>
      <c r="AI3898" s="43"/>
      <c r="AJ3898" s="43"/>
      <c r="AK3898" s="43"/>
      <c r="AL3898" s="43"/>
      <c r="AM3898" s="43"/>
      <c r="AN3898" s="43"/>
      <c r="AO3898" s="43"/>
      <c r="AP3898" s="43"/>
      <c r="AQ3898" s="43"/>
      <c r="AR3898" s="43"/>
      <c r="AS3898" s="43"/>
      <c r="AT3898" s="43"/>
      <c r="AU3898" s="44"/>
      <c r="AV3898" s="33"/>
      <c r="AW3898" s="33"/>
      <c r="AX3898" s="33"/>
      <c r="AZ3898" s="141"/>
      <c r="BE3898" s="168"/>
      <c r="BF3898" s="168"/>
      <c r="BG3898" s="168"/>
      <c r="BH3898" s="168"/>
      <c r="BI3898" s="168"/>
      <c r="BJ3898" s="168"/>
      <c r="BK3898" s="168"/>
      <c r="BL3898" s="168"/>
      <c r="BM3898" s="168"/>
      <c r="DK3898" s="168"/>
      <c r="DL3898" s="168"/>
      <c r="DM3898" s="168"/>
      <c r="DN3898" s="168"/>
      <c r="DO3898" s="168"/>
      <c r="DP3898" s="168"/>
      <c r="DQ3898" s="168"/>
      <c r="DR3898" s="168"/>
      <c r="DS3898" s="168"/>
      <c r="DT3898" s="168"/>
      <c r="DU3898" s="168"/>
      <c r="DV3898" s="168"/>
      <c r="DW3898" s="168"/>
      <c r="DX3898" s="168"/>
      <c r="DY3898" s="168"/>
      <c r="DZ3898" s="168"/>
      <c r="EA3898" s="168"/>
      <c r="EB3898" s="168"/>
      <c r="EC3898" s="168"/>
      <c r="ED3898" s="168"/>
      <c r="EE3898" s="168"/>
      <c r="EF3898" s="168"/>
      <c r="EG3898" s="168"/>
      <c r="EH3898" s="168"/>
      <c r="EI3898" s="168"/>
      <c r="EJ3898" s="168"/>
      <c r="EK3898" s="168"/>
      <c r="EL3898" s="168"/>
      <c r="EM3898" s="168"/>
      <c r="EN3898" s="168"/>
      <c r="EO3898" s="168"/>
      <c r="EP3898" s="168"/>
      <c r="EQ3898" s="168"/>
      <c r="ER3898" s="168"/>
      <c r="ES3898" s="168"/>
      <c r="ET3898" s="168"/>
      <c r="EU3898" s="168"/>
      <c r="EV3898" s="168"/>
      <c r="EW3898" s="168"/>
      <c r="EX3898" s="168"/>
      <c r="EY3898" s="168"/>
      <c r="EZ3898" s="168"/>
      <c r="FA3898" s="168"/>
      <c r="FB3898" s="168"/>
      <c r="FC3898" s="168"/>
      <c r="FD3898" s="168"/>
    </row>
    <row r="3899" spans="1:160" s="5" customFormat="1" ht="24.9" customHeight="1" x14ac:dyDescent="0.3">
      <c r="A3899" s="263"/>
      <c r="B3899" s="263"/>
      <c r="C3899" s="265"/>
      <c r="D3899" s="481"/>
      <c r="E3899" s="482"/>
      <c r="F3899" s="482"/>
      <c r="G3899" s="482"/>
      <c r="H3899" s="482"/>
      <c r="I3899" s="482"/>
      <c r="J3899" s="482"/>
      <c r="K3899" s="482"/>
      <c r="L3899" s="482"/>
      <c r="M3899" s="483"/>
      <c r="N3899" s="16"/>
      <c r="O3899" s="412"/>
      <c r="P3899" s="413"/>
      <c r="Q3899" s="8"/>
      <c r="R3899" s="8"/>
      <c r="S3899" s="8"/>
      <c r="T3899" s="9"/>
      <c r="U3899" s="17"/>
      <c r="V3899" s="33"/>
      <c r="W3899" s="57"/>
      <c r="X3899" s="86"/>
      <c r="Y3899" s="33"/>
      <c r="Z3899" s="36"/>
      <c r="AA3899" s="36"/>
      <c r="AD3899" s="33"/>
      <c r="AG3899" s="33"/>
      <c r="AH3899" s="43"/>
      <c r="AI3899" s="43"/>
      <c r="AJ3899" s="43"/>
      <c r="AK3899" s="43"/>
      <c r="AL3899" s="43"/>
      <c r="AM3899" s="43"/>
      <c r="AN3899" s="43"/>
      <c r="AO3899" s="43"/>
      <c r="AP3899" s="43"/>
      <c r="AQ3899" s="43"/>
      <c r="AR3899" s="43"/>
      <c r="AS3899" s="43"/>
      <c r="AT3899" s="43"/>
      <c r="AU3899" s="44"/>
      <c r="AV3899" s="33"/>
      <c r="AW3899" s="33"/>
      <c r="AX3899" s="33"/>
      <c r="AZ3899" s="141"/>
      <c r="BE3899" s="168"/>
      <c r="BF3899" s="168"/>
      <c r="BG3899" s="168"/>
      <c r="BH3899" s="168"/>
      <c r="BI3899" s="168"/>
      <c r="BJ3899" s="168"/>
      <c r="BK3899" s="168"/>
      <c r="BL3899" s="168"/>
      <c r="BM3899" s="168"/>
      <c r="DK3899" s="168"/>
      <c r="DL3899" s="168"/>
      <c r="DM3899" s="168"/>
      <c r="DN3899" s="168"/>
      <c r="DO3899" s="168"/>
      <c r="DP3899" s="168"/>
      <c r="DQ3899" s="168"/>
      <c r="DR3899" s="168"/>
      <c r="DS3899" s="168"/>
      <c r="DT3899" s="168"/>
      <c r="DU3899" s="168"/>
      <c r="DV3899" s="168"/>
      <c r="DW3899" s="168"/>
      <c r="DX3899" s="168"/>
      <c r="DY3899" s="168"/>
      <c r="DZ3899" s="168"/>
      <c r="EA3899" s="168"/>
      <c r="EB3899" s="168"/>
      <c r="EC3899" s="168"/>
      <c r="ED3899" s="168"/>
      <c r="EE3899" s="168"/>
      <c r="EF3899" s="168"/>
      <c r="EG3899" s="168"/>
      <c r="EH3899" s="168"/>
      <c r="EI3899" s="168"/>
      <c r="EJ3899" s="168"/>
      <c r="EK3899" s="168"/>
      <c r="EL3899" s="168"/>
      <c r="EM3899" s="168"/>
      <c r="EN3899" s="168"/>
      <c r="EO3899" s="168"/>
      <c r="EP3899" s="168"/>
      <c r="EQ3899" s="168"/>
      <c r="ER3899" s="168"/>
      <c r="ES3899" s="168"/>
      <c r="ET3899" s="168"/>
      <c r="EU3899" s="168"/>
      <c r="EV3899" s="168"/>
      <c r="EW3899" s="168"/>
      <c r="EX3899" s="168"/>
      <c r="EY3899" s="168"/>
      <c r="EZ3899" s="168"/>
      <c r="FA3899" s="168"/>
      <c r="FB3899" s="168"/>
      <c r="FC3899" s="168"/>
      <c r="FD3899" s="168"/>
    </row>
    <row r="3900" spans="1:160" s="5" customFormat="1" ht="24.9" customHeight="1" x14ac:dyDescent="0.3">
      <c r="A3900" s="263"/>
      <c r="B3900" s="263"/>
      <c r="C3900" s="265"/>
      <c r="D3900" s="481"/>
      <c r="E3900" s="482"/>
      <c r="F3900" s="482"/>
      <c r="G3900" s="482"/>
      <c r="H3900" s="482"/>
      <c r="I3900" s="482"/>
      <c r="J3900" s="482"/>
      <c r="K3900" s="482"/>
      <c r="L3900" s="482"/>
      <c r="M3900" s="483"/>
      <c r="N3900" s="16"/>
      <c r="O3900" s="412"/>
      <c r="P3900" s="413"/>
      <c r="Q3900" s="8"/>
      <c r="R3900" s="8"/>
      <c r="S3900" s="8"/>
      <c r="T3900" s="9"/>
      <c r="U3900" s="17"/>
      <c r="V3900" s="33"/>
      <c r="W3900" s="57"/>
      <c r="X3900" s="86"/>
      <c r="Y3900" s="33"/>
      <c r="Z3900" s="36"/>
      <c r="AA3900" s="36"/>
      <c r="AD3900" s="33"/>
      <c r="AG3900" s="33"/>
      <c r="AH3900" s="43"/>
      <c r="AI3900" s="43"/>
      <c r="AJ3900" s="43"/>
      <c r="AK3900" s="43"/>
      <c r="AL3900" s="43"/>
      <c r="AM3900" s="43"/>
      <c r="AN3900" s="43"/>
      <c r="AO3900" s="43"/>
      <c r="AP3900" s="43"/>
      <c r="AQ3900" s="43"/>
      <c r="AR3900" s="43"/>
      <c r="AS3900" s="43"/>
      <c r="AT3900" s="43"/>
      <c r="AU3900" s="44"/>
      <c r="AV3900" s="33"/>
      <c r="AW3900" s="33"/>
      <c r="AX3900" s="33"/>
      <c r="AZ3900" s="141"/>
      <c r="BE3900" s="168"/>
      <c r="BF3900" s="168"/>
      <c r="BG3900" s="168"/>
      <c r="BH3900" s="168"/>
      <c r="BI3900" s="168"/>
      <c r="BJ3900" s="168"/>
      <c r="BK3900" s="168"/>
      <c r="BL3900" s="168"/>
      <c r="BM3900" s="168"/>
      <c r="DK3900" s="168"/>
      <c r="DL3900" s="168"/>
      <c r="DM3900" s="168"/>
      <c r="DN3900" s="168"/>
      <c r="DO3900" s="168"/>
      <c r="DP3900" s="168"/>
      <c r="DQ3900" s="168"/>
      <c r="DR3900" s="168"/>
      <c r="DS3900" s="168"/>
      <c r="DT3900" s="168"/>
      <c r="DU3900" s="168"/>
      <c r="DV3900" s="168"/>
      <c r="DW3900" s="168"/>
      <c r="DX3900" s="168"/>
      <c r="DY3900" s="168"/>
      <c r="DZ3900" s="168"/>
      <c r="EA3900" s="168"/>
      <c r="EB3900" s="168"/>
      <c r="EC3900" s="168"/>
      <c r="ED3900" s="168"/>
      <c r="EE3900" s="168"/>
      <c r="EF3900" s="168"/>
      <c r="EG3900" s="168"/>
      <c r="EH3900" s="168"/>
      <c r="EI3900" s="168"/>
      <c r="EJ3900" s="168"/>
      <c r="EK3900" s="168"/>
      <c r="EL3900" s="168"/>
      <c r="EM3900" s="168"/>
      <c r="EN3900" s="168"/>
      <c r="EO3900" s="168"/>
      <c r="EP3900" s="168"/>
      <c r="EQ3900" s="168"/>
      <c r="ER3900" s="168"/>
      <c r="ES3900" s="168"/>
      <c r="ET3900" s="168"/>
      <c r="EU3900" s="168"/>
      <c r="EV3900" s="168"/>
      <c r="EW3900" s="168"/>
      <c r="EX3900" s="168"/>
      <c r="EY3900" s="168"/>
      <c r="EZ3900" s="168"/>
      <c r="FA3900" s="168"/>
      <c r="FB3900" s="168"/>
      <c r="FC3900" s="168"/>
      <c r="FD3900" s="168"/>
    </row>
    <row r="3901" spans="1:160" s="5" customFormat="1" ht="24.9" customHeight="1" x14ac:dyDescent="0.3">
      <c r="A3901" s="263"/>
      <c r="B3901" s="263"/>
      <c r="C3901" s="265"/>
      <c r="D3901" s="481"/>
      <c r="E3901" s="482"/>
      <c r="F3901" s="482"/>
      <c r="G3901" s="482"/>
      <c r="H3901" s="482"/>
      <c r="I3901" s="482"/>
      <c r="J3901" s="482"/>
      <c r="K3901" s="482"/>
      <c r="L3901" s="482"/>
      <c r="M3901" s="483"/>
      <c r="N3901" s="16"/>
      <c r="O3901" s="412"/>
      <c r="P3901" s="413"/>
      <c r="Q3901" s="8"/>
      <c r="R3901" s="8"/>
      <c r="S3901" s="8"/>
      <c r="T3901" s="9"/>
      <c r="U3901" s="17"/>
      <c r="V3901" s="33"/>
      <c r="W3901" s="57"/>
      <c r="X3901" s="86"/>
      <c r="Y3901" s="33"/>
      <c r="Z3901" s="36"/>
      <c r="AA3901" s="36"/>
      <c r="AD3901" s="33"/>
      <c r="AG3901" s="33"/>
      <c r="AH3901" s="43"/>
      <c r="AI3901" s="43"/>
      <c r="AJ3901" s="43"/>
      <c r="AK3901" s="43"/>
      <c r="AL3901" s="43"/>
      <c r="AM3901" s="43"/>
      <c r="AN3901" s="43"/>
      <c r="AO3901" s="43"/>
      <c r="AP3901" s="43"/>
      <c r="AQ3901" s="43"/>
      <c r="AR3901" s="43"/>
      <c r="AS3901" s="43"/>
      <c r="AT3901" s="43"/>
      <c r="AU3901" s="44"/>
      <c r="AV3901" s="33"/>
      <c r="AW3901" s="33"/>
      <c r="AX3901" s="33"/>
      <c r="AZ3901" s="141"/>
      <c r="BE3901" s="168"/>
      <c r="BF3901" s="168"/>
      <c r="BG3901" s="168"/>
      <c r="BH3901" s="168"/>
      <c r="BI3901" s="168"/>
      <c r="BJ3901" s="168"/>
      <c r="BK3901" s="168"/>
      <c r="BL3901" s="168"/>
      <c r="BM3901" s="168"/>
      <c r="DK3901" s="168"/>
      <c r="DL3901" s="168"/>
      <c r="DM3901" s="168"/>
      <c r="DN3901" s="168"/>
      <c r="DO3901" s="168"/>
      <c r="DP3901" s="168"/>
      <c r="DQ3901" s="168"/>
      <c r="DR3901" s="168"/>
      <c r="DS3901" s="168"/>
      <c r="DT3901" s="168"/>
      <c r="DU3901" s="168"/>
      <c r="DV3901" s="168"/>
      <c r="DW3901" s="168"/>
      <c r="DX3901" s="168"/>
      <c r="DY3901" s="168"/>
      <c r="DZ3901" s="168"/>
      <c r="EA3901" s="168"/>
      <c r="EB3901" s="168"/>
      <c r="EC3901" s="168"/>
      <c r="ED3901" s="168"/>
      <c r="EE3901" s="168"/>
      <c r="EF3901" s="168"/>
      <c r="EG3901" s="168"/>
      <c r="EH3901" s="168"/>
      <c r="EI3901" s="168"/>
      <c r="EJ3901" s="168"/>
      <c r="EK3901" s="168"/>
      <c r="EL3901" s="168"/>
      <c r="EM3901" s="168"/>
      <c r="EN3901" s="168"/>
      <c r="EO3901" s="168"/>
      <c r="EP3901" s="168"/>
      <c r="EQ3901" s="168"/>
      <c r="ER3901" s="168"/>
      <c r="ES3901" s="168"/>
      <c r="ET3901" s="168"/>
      <c r="EU3901" s="168"/>
      <c r="EV3901" s="168"/>
      <c r="EW3901" s="168"/>
      <c r="EX3901" s="168"/>
      <c r="EY3901" s="168"/>
      <c r="EZ3901" s="168"/>
      <c r="FA3901" s="168"/>
      <c r="FB3901" s="168"/>
      <c r="FC3901" s="168"/>
      <c r="FD3901" s="168"/>
    </row>
    <row r="3902" spans="1:160" s="5" customFormat="1" ht="24.9" customHeight="1" x14ac:dyDescent="0.3">
      <c r="A3902" s="263"/>
      <c r="B3902" s="263"/>
      <c r="C3902" s="265"/>
      <c r="D3902" s="481"/>
      <c r="E3902" s="482"/>
      <c r="F3902" s="482"/>
      <c r="G3902" s="482"/>
      <c r="H3902" s="482"/>
      <c r="I3902" s="482"/>
      <c r="J3902" s="482"/>
      <c r="K3902" s="482"/>
      <c r="L3902" s="482"/>
      <c r="M3902" s="483"/>
      <c r="N3902" s="16"/>
      <c r="O3902" s="412"/>
      <c r="P3902" s="413"/>
      <c r="Q3902" s="8"/>
      <c r="R3902" s="8"/>
      <c r="S3902" s="8"/>
      <c r="T3902" s="9"/>
      <c r="U3902" s="17"/>
      <c r="V3902" s="33"/>
      <c r="W3902" s="57"/>
      <c r="X3902" s="86"/>
      <c r="Y3902" s="33"/>
      <c r="Z3902" s="36"/>
      <c r="AA3902" s="36"/>
      <c r="AD3902" s="33"/>
      <c r="AG3902" s="33"/>
      <c r="AH3902" s="43"/>
      <c r="AI3902" s="43"/>
      <c r="AJ3902" s="43"/>
      <c r="AK3902" s="43"/>
      <c r="AL3902" s="43"/>
      <c r="AM3902" s="43"/>
      <c r="AN3902" s="43"/>
      <c r="AO3902" s="43"/>
      <c r="AP3902" s="43"/>
      <c r="AQ3902" s="43"/>
      <c r="AR3902" s="43"/>
      <c r="AS3902" s="43"/>
      <c r="AT3902" s="43"/>
      <c r="AU3902" s="44"/>
      <c r="AV3902" s="33"/>
      <c r="AW3902" s="33"/>
      <c r="AX3902" s="33"/>
      <c r="AZ3902" s="141"/>
      <c r="BE3902" s="168"/>
      <c r="BF3902" s="168"/>
      <c r="BG3902" s="168"/>
      <c r="BH3902" s="168"/>
      <c r="BI3902" s="168"/>
      <c r="BJ3902" s="168"/>
      <c r="BK3902" s="168"/>
      <c r="BL3902" s="168"/>
      <c r="BM3902" s="168"/>
      <c r="DK3902" s="168"/>
      <c r="DL3902" s="168"/>
      <c r="DM3902" s="168"/>
      <c r="DN3902" s="168"/>
      <c r="DO3902" s="168"/>
      <c r="DP3902" s="168"/>
      <c r="DQ3902" s="168"/>
      <c r="DR3902" s="168"/>
      <c r="DS3902" s="168"/>
      <c r="DT3902" s="168"/>
      <c r="DU3902" s="168"/>
      <c r="DV3902" s="168"/>
      <c r="DW3902" s="168"/>
      <c r="DX3902" s="168"/>
      <c r="DY3902" s="168"/>
      <c r="DZ3902" s="168"/>
      <c r="EA3902" s="168"/>
      <c r="EB3902" s="168"/>
      <c r="EC3902" s="168"/>
      <c r="ED3902" s="168"/>
      <c r="EE3902" s="168"/>
      <c r="EF3902" s="168"/>
      <c r="EG3902" s="168"/>
      <c r="EH3902" s="168"/>
      <c r="EI3902" s="168"/>
      <c r="EJ3902" s="168"/>
      <c r="EK3902" s="168"/>
      <c r="EL3902" s="168"/>
      <c r="EM3902" s="168"/>
      <c r="EN3902" s="168"/>
      <c r="EO3902" s="168"/>
      <c r="EP3902" s="168"/>
      <c r="EQ3902" s="168"/>
      <c r="ER3902" s="168"/>
      <c r="ES3902" s="168"/>
      <c r="ET3902" s="168"/>
      <c r="EU3902" s="168"/>
      <c r="EV3902" s="168"/>
      <c r="EW3902" s="168"/>
      <c r="EX3902" s="168"/>
      <c r="EY3902" s="168"/>
      <c r="EZ3902" s="168"/>
      <c r="FA3902" s="168"/>
      <c r="FB3902" s="168"/>
      <c r="FC3902" s="168"/>
      <c r="FD3902" s="168"/>
    </row>
    <row r="3903" spans="1:160" s="5" customFormat="1" ht="24.9" customHeight="1" x14ac:dyDescent="0.3">
      <c r="A3903" s="263"/>
      <c r="B3903" s="263"/>
      <c r="C3903" s="265"/>
      <c r="D3903" s="481"/>
      <c r="E3903" s="482"/>
      <c r="F3903" s="482"/>
      <c r="G3903" s="482"/>
      <c r="H3903" s="482"/>
      <c r="I3903" s="482"/>
      <c r="J3903" s="482"/>
      <c r="K3903" s="482"/>
      <c r="L3903" s="482"/>
      <c r="M3903" s="483"/>
      <c r="N3903" s="16"/>
      <c r="O3903" s="412"/>
      <c r="P3903" s="413"/>
      <c r="Q3903" s="8"/>
      <c r="R3903" s="8"/>
      <c r="S3903" s="8"/>
      <c r="T3903" s="9"/>
      <c r="U3903" s="17"/>
      <c r="V3903" s="33"/>
      <c r="W3903" s="57"/>
      <c r="X3903" s="86"/>
      <c r="Y3903" s="33"/>
      <c r="Z3903" s="36"/>
      <c r="AA3903" s="36"/>
      <c r="AD3903" s="33"/>
      <c r="AG3903" s="33"/>
      <c r="AH3903" s="43"/>
      <c r="AI3903" s="43"/>
      <c r="AJ3903" s="43"/>
      <c r="AK3903" s="43"/>
      <c r="AL3903" s="43"/>
      <c r="AM3903" s="43"/>
      <c r="AN3903" s="43"/>
      <c r="AO3903" s="43"/>
      <c r="AP3903" s="43"/>
      <c r="AQ3903" s="43"/>
      <c r="AR3903" s="43"/>
      <c r="AS3903" s="43"/>
      <c r="AT3903" s="43"/>
      <c r="AU3903" s="44"/>
      <c r="AV3903" s="33"/>
      <c r="AW3903" s="33"/>
      <c r="AX3903" s="33"/>
      <c r="AZ3903" s="141"/>
      <c r="BE3903" s="168"/>
      <c r="BF3903" s="168"/>
      <c r="BG3903" s="168"/>
      <c r="BH3903" s="168"/>
      <c r="BI3903" s="168"/>
      <c r="BJ3903" s="168"/>
      <c r="BK3903" s="168"/>
      <c r="BL3903" s="168"/>
      <c r="BM3903" s="168"/>
      <c r="DK3903" s="168"/>
      <c r="DL3903" s="168"/>
      <c r="DM3903" s="168"/>
      <c r="DN3903" s="168"/>
      <c r="DO3903" s="168"/>
      <c r="DP3903" s="168"/>
      <c r="DQ3903" s="168"/>
      <c r="DR3903" s="168"/>
      <c r="DS3903" s="168"/>
      <c r="DT3903" s="168"/>
      <c r="DU3903" s="168"/>
      <c r="DV3903" s="168"/>
      <c r="DW3903" s="168"/>
      <c r="DX3903" s="168"/>
      <c r="DY3903" s="168"/>
      <c r="DZ3903" s="168"/>
      <c r="EA3903" s="168"/>
      <c r="EB3903" s="168"/>
      <c r="EC3903" s="168"/>
      <c r="ED3903" s="168"/>
      <c r="EE3903" s="168"/>
      <c r="EF3903" s="168"/>
      <c r="EG3903" s="168"/>
      <c r="EH3903" s="168"/>
      <c r="EI3903" s="168"/>
      <c r="EJ3903" s="168"/>
      <c r="EK3903" s="168"/>
      <c r="EL3903" s="168"/>
      <c r="EM3903" s="168"/>
      <c r="EN3903" s="168"/>
      <c r="EO3903" s="168"/>
      <c r="EP3903" s="168"/>
      <c r="EQ3903" s="168"/>
      <c r="ER3903" s="168"/>
      <c r="ES3903" s="168"/>
      <c r="ET3903" s="168"/>
      <c r="EU3903" s="168"/>
      <c r="EV3903" s="168"/>
      <c r="EW3903" s="168"/>
      <c r="EX3903" s="168"/>
      <c r="EY3903" s="168"/>
      <c r="EZ3903" s="168"/>
      <c r="FA3903" s="168"/>
      <c r="FB3903" s="168"/>
      <c r="FC3903" s="168"/>
      <c r="FD3903" s="168"/>
    </row>
    <row r="3904" spans="1:160" s="5" customFormat="1" ht="24.9" customHeight="1" x14ac:dyDescent="0.3">
      <c r="A3904" s="263"/>
      <c r="B3904" s="263"/>
      <c r="C3904" s="265"/>
      <c r="D3904" s="481"/>
      <c r="E3904" s="482"/>
      <c r="F3904" s="482"/>
      <c r="G3904" s="482"/>
      <c r="H3904" s="482"/>
      <c r="I3904" s="482"/>
      <c r="J3904" s="482"/>
      <c r="K3904" s="482"/>
      <c r="L3904" s="482"/>
      <c r="M3904" s="483"/>
      <c r="N3904" s="16"/>
      <c r="O3904" s="412"/>
      <c r="P3904" s="413"/>
      <c r="Q3904" s="8"/>
      <c r="R3904" s="8"/>
      <c r="S3904" s="8"/>
      <c r="T3904" s="9"/>
      <c r="U3904" s="17"/>
      <c r="V3904" s="33"/>
      <c r="W3904" s="57"/>
      <c r="X3904" s="86"/>
      <c r="Y3904" s="33"/>
      <c r="Z3904" s="36"/>
      <c r="AA3904" s="36"/>
      <c r="AD3904" s="33"/>
      <c r="AG3904" s="33"/>
      <c r="AH3904" s="43"/>
      <c r="AI3904" s="43"/>
      <c r="AJ3904" s="43"/>
      <c r="AK3904" s="43"/>
      <c r="AL3904" s="43"/>
      <c r="AM3904" s="43"/>
      <c r="AN3904" s="43"/>
      <c r="AO3904" s="43"/>
      <c r="AP3904" s="43"/>
      <c r="AQ3904" s="43"/>
      <c r="AR3904" s="43"/>
      <c r="AS3904" s="43"/>
      <c r="AT3904" s="43"/>
      <c r="AU3904" s="44"/>
      <c r="AV3904" s="33"/>
      <c r="AW3904" s="33"/>
      <c r="AX3904" s="33"/>
      <c r="AZ3904" s="141"/>
      <c r="BE3904" s="168"/>
      <c r="BF3904" s="168"/>
      <c r="BG3904" s="168"/>
      <c r="BH3904" s="168"/>
      <c r="BI3904" s="168"/>
      <c r="BJ3904" s="168"/>
      <c r="BK3904" s="168"/>
      <c r="BL3904" s="168"/>
      <c r="BM3904" s="168"/>
      <c r="DK3904" s="168"/>
      <c r="DL3904" s="168"/>
      <c r="DM3904" s="168"/>
      <c r="DN3904" s="168"/>
      <c r="DO3904" s="168"/>
      <c r="DP3904" s="168"/>
      <c r="DQ3904" s="168"/>
      <c r="DR3904" s="168"/>
      <c r="DS3904" s="168"/>
      <c r="DT3904" s="168"/>
      <c r="DU3904" s="168"/>
      <c r="DV3904" s="168"/>
      <c r="DW3904" s="168"/>
      <c r="DX3904" s="168"/>
      <c r="DY3904" s="168"/>
      <c r="DZ3904" s="168"/>
      <c r="EA3904" s="168"/>
      <c r="EB3904" s="168"/>
      <c r="EC3904" s="168"/>
      <c r="ED3904" s="168"/>
      <c r="EE3904" s="168"/>
      <c r="EF3904" s="168"/>
      <c r="EG3904" s="168"/>
      <c r="EH3904" s="168"/>
      <c r="EI3904" s="168"/>
      <c r="EJ3904" s="168"/>
      <c r="EK3904" s="168"/>
      <c r="EL3904" s="168"/>
      <c r="EM3904" s="168"/>
      <c r="EN3904" s="168"/>
      <c r="EO3904" s="168"/>
      <c r="EP3904" s="168"/>
      <c r="EQ3904" s="168"/>
      <c r="ER3904" s="168"/>
      <c r="ES3904" s="168"/>
      <c r="ET3904" s="168"/>
      <c r="EU3904" s="168"/>
      <c r="EV3904" s="168"/>
      <c r="EW3904" s="168"/>
      <c r="EX3904" s="168"/>
      <c r="EY3904" s="168"/>
      <c r="EZ3904" s="168"/>
      <c r="FA3904" s="168"/>
      <c r="FB3904" s="168"/>
      <c r="FC3904" s="168"/>
      <c r="FD3904" s="168"/>
    </row>
    <row r="3905" spans="1:160" s="5" customFormat="1" ht="24.9" customHeight="1" x14ac:dyDescent="0.3">
      <c r="A3905" s="263"/>
      <c r="B3905" s="263"/>
      <c r="C3905" s="265"/>
      <c r="D3905" s="481"/>
      <c r="E3905" s="482"/>
      <c r="F3905" s="482"/>
      <c r="G3905" s="482"/>
      <c r="H3905" s="482"/>
      <c r="I3905" s="482"/>
      <c r="J3905" s="482"/>
      <c r="K3905" s="482"/>
      <c r="L3905" s="482"/>
      <c r="M3905" s="483"/>
      <c r="N3905" s="16"/>
      <c r="O3905" s="412"/>
      <c r="P3905" s="413"/>
      <c r="Q3905" s="8"/>
      <c r="R3905" s="8"/>
      <c r="S3905" s="8"/>
      <c r="T3905" s="9"/>
      <c r="U3905" s="17"/>
      <c r="V3905" s="33"/>
      <c r="W3905" s="57"/>
      <c r="X3905" s="86"/>
      <c r="Y3905" s="33"/>
      <c r="Z3905" s="36"/>
      <c r="AA3905" s="36"/>
      <c r="AD3905" s="33"/>
      <c r="AG3905" s="33"/>
      <c r="AH3905" s="43"/>
      <c r="AI3905" s="43"/>
      <c r="AJ3905" s="43"/>
      <c r="AK3905" s="43"/>
      <c r="AL3905" s="43"/>
      <c r="AM3905" s="43"/>
      <c r="AN3905" s="43"/>
      <c r="AO3905" s="43"/>
      <c r="AP3905" s="43"/>
      <c r="AQ3905" s="43"/>
      <c r="AR3905" s="43"/>
      <c r="AS3905" s="43"/>
      <c r="AT3905" s="43"/>
      <c r="AU3905" s="44"/>
      <c r="AV3905" s="33"/>
      <c r="AW3905" s="33"/>
      <c r="AX3905" s="33"/>
      <c r="AZ3905" s="141"/>
      <c r="BE3905" s="168"/>
      <c r="BF3905" s="168"/>
      <c r="BG3905" s="168"/>
      <c r="BH3905" s="168"/>
      <c r="BI3905" s="168"/>
      <c r="BJ3905" s="168"/>
      <c r="BK3905" s="168"/>
      <c r="BL3905" s="168"/>
      <c r="BM3905" s="168"/>
      <c r="DK3905" s="168"/>
      <c r="DL3905" s="168"/>
      <c r="DM3905" s="168"/>
      <c r="DN3905" s="168"/>
      <c r="DO3905" s="168"/>
      <c r="DP3905" s="168"/>
      <c r="DQ3905" s="168"/>
      <c r="DR3905" s="168"/>
      <c r="DS3905" s="168"/>
      <c r="DT3905" s="168"/>
      <c r="DU3905" s="168"/>
      <c r="DV3905" s="168"/>
      <c r="DW3905" s="168"/>
      <c r="DX3905" s="168"/>
      <c r="DY3905" s="168"/>
      <c r="DZ3905" s="168"/>
      <c r="EA3905" s="168"/>
      <c r="EB3905" s="168"/>
      <c r="EC3905" s="168"/>
      <c r="ED3905" s="168"/>
      <c r="EE3905" s="168"/>
      <c r="EF3905" s="168"/>
      <c r="EG3905" s="168"/>
      <c r="EH3905" s="168"/>
      <c r="EI3905" s="168"/>
      <c r="EJ3905" s="168"/>
      <c r="EK3905" s="168"/>
      <c r="EL3905" s="168"/>
      <c r="EM3905" s="168"/>
      <c r="EN3905" s="168"/>
      <c r="EO3905" s="168"/>
      <c r="EP3905" s="168"/>
      <c r="EQ3905" s="168"/>
      <c r="ER3905" s="168"/>
      <c r="ES3905" s="168"/>
      <c r="ET3905" s="168"/>
      <c r="EU3905" s="168"/>
      <c r="EV3905" s="168"/>
      <c r="EW3905" s="168"/>
      <c r="EX3905" s="168"/>
      <c r="EY3905" s="168"/>
      <c r="EZ3905" s="168"/>
      <c r="FA3905" s="168"/>
      <c r="FB3905" s="168"/>
      <c r="FC3905" s="168"/>
      <c r="FD3905" s="168"/>
    </row>
    <row r="3906" spans="1:160" s="5" customFormat="1" ht="24.9" customHeight="1" x14ac:dyDescent="0.3">
      <c r="A3906" s="263"/>
      <c r="B3906" s="263"/>
      <c r="C3906" s="265"/>
      <c r="D3906" s="481"/>
      <c r="E3906" s="482"/>
      <c r="F3906" s="482"/>
      <c r="G3906" s="482"/>
      <c r="H3906" s="482"/>
      <c r="I3906" s="482"/>
      <c r="J3906" s="482"/>
      <c r="K3906" s="482"/>
      <c r="L3906" s="482"/>
      <c r="M3906" s="483"/>
      <c r="N3906" s="16"/>
      <c r="O3906" s="412"/>
      <c r="P3906" s="413"/>
      <c r="Q3906" s="8"/>
      <c r="R3906" s="8"/>
      <c r="S3906" s="8"/>
      <c r="T3906" s="9"/>
      <c r="U3906" s="17"/>
      <c r="V3906" s="33"/>
      <c r="W3906" s="57"/>
      <c r="X3906" s="86"/>
      <c r="Y3906" s="33"/>
      <c r="Z3906" s="36"/>
      <c r="AA3906" s="36"/>
      <c r="AD3906" s="33"/>
      <c r="AG3906" s="33"/>
      <c r="AH3906" s="43"/>
      <c r="AI3906" s="43"/>
      <c r="AJ3906" s="43"/>
      <c r="AK3906" s="43"/>
      <c r="AL3906" s="43"/>
      <c r="AM3906" s="43"/>
      <c r="AN3906" s="43"/>
      <c r="AO3906" s="43"/>
      <c r="AP3906" s="43"/>
      <c r="AQ3906" s="43"/>
      <c r="AR3906" s="43"/>
      <c r="AS3906" s="43"/>
      <c r="AT3906" s="43"/>
      <c r="AU3906" s="44"/>
      <c r="AV3906" s="33"/>
      <c r="AW3906" s="33"/>
      <c r="AX3906" s="33"/>
      <c r="AZ3906" s="141"/>
      <c r="BE3906" s="168"/>
      <c r="BF3906" s="168"/>
      <c r="BG3906" s="168"/>
      <c r="BH3906" s="168"/>
      <c r="BI3906" s="168"/>
      <c r="BJ3906" s="168"/>
      <c r="BK3906" s="168"/>
      <c r="BL3906" s="168"/>
      <c r="BM3906" s="168"/>
      <c r="DK3906" s="168"/>
      <c r="DL3906" s="168"/>
      <c r="DM3906" s="168"/>
      <c r="DN3906" s="168"/>
      <c r="DO3906" s="168"/>
      <c r="DP3906" s="168"/>
      <c r="DQ3906" s="168"/>
      <c r="DR3906" s="168"/>
      <c r="DS3906" s="168"/>
      <c r="DT3906" s="168"/>
      <c r="DU3906" s="168"/>
      <c r="DV3906" s="168"/>
      <c r="DW3906" s="168"/>
      <c r="DX3906" s="168"/>
      <c r="DY3906" s="168"/>
      <c r="DZ3906" s="168"/>
      <c r="EA3906" s="168"/>
      <c r="EB3906" s="168"/>
      <c r="EC3906" s="168"/>
      <c r="ED3906" s="168"/>
      <c r="EE3906" s="168"/>
      <c r="EF3906" s="168"/>
      <c r="EG3906" s="168"/>
      <c r="EH3906" s="168"/>
      <c r="EI3906" s="168"/>
      <c r="EJ3906" s="168"/>
      <c r="EK3906" s="168"/>
      <c r="EL3906" s="168"/>
      <c r="EM3906" s="168"/>
      <c r="EN3906" s="168"/>
      <c r="EO3906" s="168"/>
      <c r="EP3906" s="168"/>
      <c r="EQ3906" s="168"/>
      <c r="ER3906" s="168"/>
      <c r="ES3906" s="168"/>
      <c r="ET3906" s="168"/>
      <c r="EU3906" s="168"/>
      <c r="EV3906" s="168"/>
      <c r="EW3906" s="168"/>
      <c r="EX3906" s="168"/>
      <c r="EY3906" s="168"/>
      <c r="EZ3906" s="168"/>
      <c r="FA3906" s="168"/>
      <c r="FB3906" s="168"/>
      <c r="FC3906" s="168"/>
      <c r="FD3906" s="168"/>
    </row>
    <row r="3907" spans="1:160" s="5" customFormat="1" ht="24.9" customHeight="1" x14ac:dyDescent="0.3">
      <c r="A3907" s="263"/>
      <c r="B3907" s="263"/>
      <c r="C3907" s="265"/>
      <c r="D3907" s="481"/>
      <c r="E3907" s="482"/>
      <c r="F3907" s="482"/>
      <c r="G3907" s="482"/>
      <c r="H3907" s="482"/>
      <c r="I3907" s="482"/>
      <c r="J3907" s="482"/>
      <c r="K3907" s="482"/>
      <c r="L3907" s="482"/>
      <c r="M3907" s="483"/>
      <c r="N3907" s="16"/>
      <c r="O3907" s="412"/>
      <c r="P3907" s="413"/>
      <c r="Q3907" s="8"/>
      <c r="R3907" s="8"/>
      <c r="S3907" s="8"/>
      <c r="T3907" s="9"/>
      <c r="U3907" s="17"/>
      <c r="V3907" s="33"/>
      <c r="W3907" s="57"/>
      <c r="X3907" s="86"/>
      <c r="Y3907" s="33"/>
      <c r="Z3907" s="36"/>
      <c r="AA3907" s="36"/>
      <c r="AD3907" s="33"/>
      <c r="AG3907" s="33"/>
      <c r="AH3907" s="43"/>
      <c r="AI3907" s="43"/>
      <c r="AJ3907" s="43"/>
      <c r="AK3907" s="43"/>
      <c r="AL3907" s="43"/>
      <c r="AM3907" s="43"/>
      <c r="AN3907" s="43"/>
      <c r="AO3907" s="43"/>
      <c r="AP3907" s="43"/>
      <c r="AQ3907" s="43"/>
      <c r="AR3907" s="43"/>
      <c r="AS3907" s="43"/>
      <c r="AT3907" s="43"/>
      <c r="AU3907" s="44"/>
      <c r="AV3907" s="33"/>
      <c r="AW3907" s="33"/>
      <c r="AX3907" s="33"/>
      <c r="AZ3907" s="141"/>
      <c r="BE3907" s="168"/>
      <c r="BF3907" s="168"/>
      <c r="BG3907" s="168"/>
      <c r="BH3907" s="168"/>
      <c r="BI3907" s="168"/>
      <c r="BJ3907" s="168"/>
      <c r="BK3907" s="168"/>
      <c r="BL3907" s="168"/>
      <c r="BM3907" s="168"/>
      <c r="DK3907" s="168"/>
      <c r="DL3907" s="168"/>
      <c r="DM3907" s="168"/>
      <c r="DN3907" s="168"/>
      <c r="DO3907" s="168"/>
      <c r="DP3907" s="168"/>
      <c r="DQ3907" s="168"/>
      <c r="DR3907" s="168"/>
      <c r="DS3907" s="168"/>
      <c r="DT3907" s="168"/>
      <c r="DU3907" s="168"/>
      <c r="DV3907" s="168"/>
      <c r="DW3907" s="168"/>
      <c r="DX3907" s="168"/>
      <c r="DY3907" s="168"/>
      <c r="DZ3907" s="168"/>
      <c r="EA3907" s="168"/>
      <c r="EB3907" s="168"/>
      <c r="EC3907" s="168"/>
      <c r="ED3907" s="168"/>
      <c r="EE3907" s="168"/>
      <c r="EF3907" s="168"/>
      <c r="EG3907" s="168"/>
      <c r="EH3907" s="168"/>
      <c r="EI3907" s="168"/>
      <c r="EJ3907" s="168"/>
      <c r="EK3907" s="168"/>
      <c r="EL3907" s="168"/>
      <c r="EM3907" s="168"/>
      <c r="EN3907" s="168"/>
      <c r="EO3907" s="168"/>
      <c r="EP3907" s="168"/>
      <c r="EQ3907" s="168"/>
      <c r="ER3907" s="168"/>
      <c r="ES3907" s="168"/>
      <c r="ET3907" s="168"/>
      <c r="EU3907" s="168"/>
      <c r="EV3907" s="168"/>
      <c r="EW3907" s="168"/>
      <c r="EX3907" s="168"/>
      <c r="EY3907" s="168"/>
      <c r="EZ3907" s="168"/>
      <c r="FA3907" s="168"/>
      <c r="FB3907" s="168"/>
      <c r="FC3907" s="168"/>
      <c r="FD3907" s="168"/>
    </row>
    <row r="3908" spans="1:160" s="5" customFormat="1" ht="24.9" customHeight="1" thickBot="1" x14ac:dyDescent="0.35">
      <c r="A3908" s="263"/>
      <c r="B3908" s="263"/>
      <c r="C3908" s="265"/>
      <c r="D3908" s="481"/>
      <c r="E3908" s="482"/>
      <c r="F3908" s="482"/>
      <c r="G3908" s="482"/>
      <c r="H3908" s="482"/>
      <c r="I3908" s="482"/>
      <c r="J3908" s="482"/>
      <c r="K3908" s="482"/>
      <c r="L3908" s="482"/>
      <c r="M3908" s="483"/>
      <c r="N3908" s="414" t="s">
        <v>16</v>
      </c>
      <c r="O3908" s="415"/>
      <c r="P3908" s="415"/>
      <c r="Q3908" s="415"/>
      <c r="R3908" s="415"/>
      <c r="S3908" s="415"/>
      <c r="T3908" s="415"/>
      <c r="U3908" s="18">
        <f>SUM(U3888:U3907)</f>
        <v>0</v>
      </c>
      <c r="V3908" s="33"/>
      <c r="W3908" s="57"/>
      <c r="X3908" s="86"/>
      <c r="Y3908" s="33"/>
      <c r="Z3908" s="36"/>
      <c r="AA3908" s="36"/>
      <c r="AD3908" s="33"/>
      <c r="AG3908" s="33"/>
      <c r="AH3908" s="43"/>
      <c r="AI3908" s="43"/>
      <c r="AJ3908" s="43"/>
      <c r="AK3908" s="43"/>
      <c r="AL3908" s="43"/>
      <c r="AM3908" s="43"/>
      <c r="AN3908" s="43"/>
      <c r="AO3908" s="43"/>
      <c r="AP3908" s="43"/>
      <c r="AQ3908" s="43"/>
      <c r="AR3908" s="43"/>
      <c r="AS3908" s="43"/>
      <c r="AT3908" s="43"/>
      <c r="AU3908" s="44"/>
      <c r="AV3908" s="33"/>
      <c r="AW3908" s="33"/>
      <c r="AX3908" s="33"/>
      <c r="AZ3908" s="141"/>
      <c r="BE3908" s="168"/>
      <c r="BF3908" s="168"/>
      <c r="BG3908" s="168"/>
      <c r="BH3908" s="168"/>
      <c r="BI3908" s="168"/>
      <c r="BJ3908" s="168"/>
      <c r="BK3908" s="168"/>
      <c r="BL3908" s="168"/>
      <c r="BM3908" s="168"/>
      <c r="DK3908" s="168"/>
      <c r="DL3908" s="168"/>
      <c r="DM3908" s="168"/>
      <c r="DN3908" s="168"/>
      <c r="DO3908" s="168"/>
      <c r="DP3908" s="168"/>
      <c r="DQ3908" s="168"/>
      <c r="DR3908" s="168"/>
      <c r="DS3908" s="168"/>
      <c r="DT3908" s="168"/>
      <c r="DU3908" s="168"/>
      <c r="DV3908" s="168"/>
      <c r="DW3908" s="168"/>
      <c r="DX3908" s="168"/>
      <c r="DY3908" s="168"/>
      <c r="DZ3908" s="168"/>
      <c r="EA3908" s="168"/>
      <c r="EB3908" s="168"/>
      <c r="EC3908" s="168"/>
      <c r="ED3908" s="168"/>
      <c r="EE3908" s="168"/>
      <c r="EF3908" s="168"/>
      <c r="EG3908" s="168"/>
      <c r="EH3908" s="168"/>
      <c r="EI3908" s="168"/>
      <c r="EJ3908" s="168"/>
      <c r="EK3908" s="168"/>
      <c r="EL3908" s="168"/>
      <c r="EM3908" s="168"/>
      <c r="EN3908" s="168"/>
      <c r="EO3908" s="168"/>
      <c r="EP3908" s="168"/>
      <c r="EQ3908" s="168"/>
      <c r="ER3908" s="168"/>
      <c r="ES3908" s="168"/>
      <c r="ET3908" s="168"/>
      <c r="EU3908" s="168"/>
      <c r="EV3908" s="168"/>
      <c r="EW3908" s="168"/>
      <c r="EX3908" s="168"/>
      <c r="EY3908" s="168"/>
      <c r="EZ3908" s="168"/>
      <c r="FA3908" s="168"/>
      <c r="FB3908" s="168"/>
      <c r="FC3908" s="168"/>
      <c r="FD3908" s="168"/>
    </row>
    <row r="3909" spans="1:160" s="5" customFormat="1" ht="14.4" customHeight="1" x14ac:dyDescent="0.3">
      <c r="A3909" s="263"/>
      <c r="B3909" s="263"/>
      <c r="C3909" s="265"/>
      <c r="D3909" s="481"/>
      <c r="E3909" s="482"/>
      <c r="F3909" s="482"/>
      <c r="G3909" s="482"/>
      <c r="H3909" s="482"/>
      <c r="I3909" s="482"/>
      <c r="J3909" s="482"/>
      <c r="K3909" s="482"/>
      <c r="L3909" s="482"/>
      <c r="M3909" s="483"/>
      <c r="N3909" s="416" t="s">
        <v>17</v>
      </c>
      <c r="O3909" s="417"/>
      <c r="P3909" s="417"/>
      <c r="Q3909" s="417"/>
      <c r="R3909" s="417"/>
      <c r="S3909" s="417"/>
      <c r="T3909" s="417"/>
      <c r="U3909" s="418"/>
      <c r="V3909" s="87"/>
      <c r="W3909" s="57"/>
      <c r="X3909" s="86"/>
      <c r="Y3909" s="33"/>
      <c r="Z3909" s="36"/>
      <c r="AA3909" s="36"/>
      <c r="AD3909" s="33"/>
      <c r="AG3909" s="33"/>
      <c r="AH3909" s="43"/>
      <c r="AI3909" s="43"/>
      <c r="AJ3909" s="43"/>
      <c r="AK3909" s="43"/>
      <c r="AL3909" s="43"/>
      <c r="AM3909" s="43"/>
      <c r="AN3909" s="43"/>
      <c r="AO3909" s="43"/>
      <c r="AP3909" s="43"/>
      <c r="AQ3909" s="43"/>
      <c r="AR3909" s="43"/>
      <c r="AS3909" s="43"/>
      <c r="AT3909" s="43"/>
      <c r="AU3909" s="44"/>
      <c r="AV3909" s="33"/>
      <c r="AW3909" s="33"/>
      <c r="AX3909" s="33"/>
      <c r="AZ3909" s="141"/>
      <c r="BE3909" s="168"/>
      <c r="BF3909" s="168"/>
      <c r="BG3909" s="168"/>
      <c r="BH3909" s="168"/>
      <c r="BI3909" s="168"/>
      <c r="BJ3909" s="168"/>
      <c r="BK3909" s="168"/>
      <c r="BL3909" s="168"/>
      <c r="BM3909" s="168"/>
      <c r="DK3909" s="168"/>
      <c r="DL3909" s="168"/>
      <c r="DM3909" s="168"/>
      <c r="DN3909" s="168"/>
      <c r="DO3909" s="168"/>
      <c r="DP3909" s="168"/>
      <c r="DQ3909" s="168"/>
      <c r="DR3909" s="168"/>
      <c r="DS3909" s="168"/>
      <c r="DT3909" s="168"/>
      <c r="DU3909" s="168"/>
      <c r="DV3909" s="168"/>
      <c r="DW3909" s="168"/>
      <c r="DX3909" s="168"/>
      <c r="DY3909" s="168"/>
      <c r="DZ3909" s="168"/>
      <c r="EA3909" s="168"/>
      <c r="EB3909" s="168"/>
      <c r="EC3909" s="168"/>
      <c r="ED3909" s="168"/>
      <c r="EE3909" s="168"/>
      <c r="EF3909" s="168"/>
      <c r="EG3909" s="168"/>
      <c r="EH3909" s="168"/>
      <c r="EI3909" s="168"/>
      <c r="EJ3909" s="168"/>
      <c r="EK3909" s="168"/>
      <c r="EL3909" s="168"/>
      <c r="EM3909" s="168"/>
      <c r="EN3909" s="168"/>
      <c r="EO3909" s="168"/>
      <c r="EP3909" s="168"/>
      <c r="EQ3909" s="168"/>
      <c r="ER3909" s="168"/>
      <c r="ES3909" s="168"/>
      <c r="ET3909" s="168"/>
      <c r="EU3909" s="168"/>
      <c r="EV3909" s="168"/>
      <c r="EW3909" s="168"/>
      <c r="EX3909" s="168"/>
      <c r="EY3909" s="168"/>
      <c r="EZ3909" s="168"/>
      <c r="FA3909" s="168"/>
      <c r="FB3909" s="168"/>
      <c r="FC3909" s="168"/>
      <c r="FD3909" s="168"/>
    </row>
    <row r="3910" spans="1:160" s="5" customFormat="1" x14ac:dyDescent="0.3">
      <c r="A3910" s="263"/>
      <c r="B3910" s="263"/>
      <c r="C3910" s="265"/>
      <c r="D3910" s="481"/>
      <c r="E3910" s="482"/>
      <c r="F3910" s="482"/>
      <c r="G3910" s="482"/>
      <c r="H3910" s="482"/>
      <c r="I3910" s="482"/>
      <c r="J3910" s="482"/>
      <c r="K3910" s="482"/>
      <c r="L3910" s="482"/>
      <c r="M3910" s="483"/>
      <c r="N3910" s="419"/>
      <c r="O3910" s="420"/>
      <c r="P3910" s="420"/>
      <c r="Q3910" s="420"/>
      <c r="R3910" s="420"/>
      <c r="S3910" s="420"/>
      <c r="T3910" s="420"/>
      <c r="U3910" s="421"/>
      <c r="V3910" s="33"/>
      <c r="W3910" s="57"/>
      <c r="X3910" s="86"/>
      <c r="Y3910" s="33"/>
      <c r="Z3910" s="36"/>
      <c r="AA3910" s="36"/>
      <c r="AD3910" s="33"/>
      <c r="AG3910" s="33"/>
      <c r="AH3910" s="43"/>
      <c r="AI3910" s="43"/>
      <c r="AJ3910" s="43"/>
      <c r="AK3910" s="43"/>
      <c r="AL3910" s="43"/>
      <c r="AM3910" s="43"/>
      <c r="AN3910" s="43"/>
      <c r="AO3910" s="43"/>
      <c r="AP3910" s="43"/>
      <c r="AQ3910" s="43"/>
      <c r="AR3910" s="43"/>
      <c r="AS3910" s="43"/>
      <c r="AT3910" s="43"/>
      <c r="AU3910" s="44"/>
      <c r="AV3910" s="33"/>
      <c r="AW3910" s="33"/>
      <c r="AX3910" s="33"/>
      <c r="AZ3910" s="141"/>
      <c r="BE3910" s="168"/>
      <c r="BF3910" s="168"/>
      <c r="BG3910" s="168"/>
      <c r="BH3910" s="168"/>
      <c r="BI3910" s="168"/>
      <c r="BJ3910" s="168"/>
      <c r="BK3910" s="168"/>
      <c r="BL3910" s="168"/>
      <c r="BM3910" s="168"/>
      <c r="DK3910" s="168"/>
      <c r="DL3910" s="168"/>
      <c r="DM3910" s="168"/>
      <c r="DN3910" s="168"/>
      <c r="DO3910" s="168"/>
      <c r="DP3910" s="168"/>
      <c r="DQ3910" s="168"/>
      <c r="DR3910" s="168"/>
      <c r="DS3910" s="168"/>
      <c r="DT3910" s="168"/>
      <c r="DU3910" s="168"/>
      <c r="DV3910" s="168"/>
      <c r="DW3910" s="168"/>
      <c r="DX3910" s="168"/>
      <c r="DY3910" s="168"/>
      <c r="DZ3910" s="168"/>
      <c r="EA3910" s="168"/>
      <c r="EB3910" s="168"/>
      <c r="EC3910" s="168"/>
      <c r="ED3910" s="168"/>
      <c r="EE3910" s="168"/>
      <c r="EF3910" s="168"/>
      <c r="EG3910" s="168"/>
      <c r="EH3910" s="168"/>
      <c r="EI3910" s="168"/>
      <c r="EJ3910" s="168"/>
      <c r="EK3910" s="168"/>
      <c r="EL3910" s="168"/>
      <c r="EM3910" s="168"/>
      <c r="EN3910" s="168"/>
      <c r="EO3910" s="168"/>
      <c r="EP3910" s="168"/>
      <c r="EQ3910" s="168"/>
      <c r="ER3910" s="168"/>
      <c r="ES3910" s="168"/>
      <c r="ET3910" s="168"/>
      <c r="EU3910" s="168"/>
      <c r="EV3910" s="168"/>
      <c r="EW3910" s="168"/>
      <c r="EX3910" s="168"/>
      <c r="EY3910" s="168"/>
      <c r="EZ3910" s="168"/>
      <c r="FA3910" s="168"/>
      <c r="FB3910" s="168"/>
      <c r="FC3910" s="168"/>
      <c r="FD3910" s="168"/>
    </row>
    <row r="3911" spans="1:160" s="5" customFormat="1" x14ac:dyDescent="0.3">
      <c r="A3911" s="263"/>
      <c r="B3911" s="263"/>
      <c r="C3911" s="265"/>
      <c r="D3911" s="481"/>
      <c r="E3911" s="482"/>
      <c r="F3911" s="482"/>
      <c r="G3911" s="482"/>
      <c r="H3911" s="482"/>
      <c r="I3911" s="482"/>
      <c r="J3911" s="482"/>
      <c r="K3911" s="482"/>
      <c r="L3911" s="482"/>
      <c r="M3911" s="483"/>
      <c r="N3911" s="419"/>
      <c r="O3911" s="420"/>
      <c r="P3911" s="420"/>
      <c r="Q3911" s="420"/>
      <c r="R3911" s="420"/>
      <c r="S3911" s="420"/>
      <c r="T3911" s="420"/>
      <c r="U3911" s="421"/>
      <c r="V3911" s="33"/>
      <c r="W3911" s="57"/>
      <c r="X3911" s="86"/>
      <c r="Y3911" s="33"/>
      <c r="Z3911" s="36"/>
      <c r="AA3911" s="36"/>
      <c r="AD3911" s="33"/>
      <c r="AG3911" s="33"/>
      <c r="AH3911" s="43"/>
      <c r="AI3911" s="43"/>
      <c r="AJ3911" s="43"/>
      <c r="AK3911" s="43"/>
      <c r="AL3911" s="43"/>
      <c r="AM3911" s="43"/>
      <c r="AN3911" s="43"/>
      <c r="AO3911" s="43"/>
      <c r="AP3911" s="43"/>
      <c r="AQ3911" s="43"/>
      <c r="AR3911" s="43"/>
      <c r="AS3911" s="43"/>
      <c r="AT3911" s="43"/>
      <c r="AU3911" s="44"/>
      <c r="AV3911" s="33"/>
      <c r="AW3911" s="33"/>
      <c r="AX3911" s="33"/>
      <c r="AZ3911" s="141"/>
      <c r="BE3911" s="168"/>
      <c r="BF3911" s="168"/>
      <c r="BG3911" s="168"/>
      <c r="BH3911" s="168"/>
      <c r="BI3911" s="168"/>
      <c r="BJ3911" s="168"/>
      <c r="BK3911" s="168"/>
      <c r="BL3911" s="168"/>
      <c r="BM3911" s="168"/>
      <c r="DK3911" s="168"/>
      <c r="DL3911" s="168"/>
      <c r="DM3911" s="168"/>
      <c r="DN3911" s="168"/>
      <c r="DO3911" s="168"/>
      <c r="DP3911" s="168"/>
      <c r="DQ3911" s="168"/>
      <c r="DR3911" s="168"/>
      <c r="DS3911" s="168"/>
      <c r="DT3911" s="168"/>
      <c r="DU3911" s="168"/>
      <c r="DV3911" s="168"/>
      <c r="DW3911" s="168"/>
      <c r="DX3911" s="168"/>
      <c r="DY3911" s="168"/>
      <c r="DZ3911" s="168"/>
      <c r="EA3911" s="168"/>
      <c r="EB3911" s="168"/>
      <c r="EC3911" s="168"/>
      <c r="ED3911" s="168"/>
      <c r="EE3911" s="168"/>
      <c r="EF3911" s="168"/>
      <c r="EG3911" s="168"/>
      <c r="EH3911" s="168"/>
      <c r="EI3911" s="168"/>
      <c r="EJ3911" s="168"/>
      <c r="EK3911" s="168"/>
      <c r="EL3911" s="168"/>
      <c r="EM3911" s="168"/>
      <c r="EN3911" s="168"/>
      <c r="EO3911" s="168"/>
      <c r="EP3911" s="168"/>
      <c r="EQ3911" s="168"/>
      <c r="ER3911" s="168"/>
      <c r="ES3911" s="168"/>
      <c r="ET3911" s="168"/>
      <c r="EU3911" s="168"/>
      <c r="EV3911" s="168"/>
      <c r="EW3911" s="168"/>
      <c r="EX3911" s="168"/>
      <c r="EY3911" s="168"/>
      <c r="EZ3911" s="168"/>
      <c r="FA3911" s="168"/>
      <c r="FB3911" s="168"/>
      <c r="FC3911" s="168"/>
      <c r="FD3911" s="168"/>
    </row>
    <row r="3912" spans="1:160" s="5" customFormat="1" ht="14.4" thickBot="1" x14ac:dyDescent="0.35">
      <c r="A3912" s="263"/>
      <c r="B3912" s="263"/>
      <c r="C3912" s="265"/>
      <c r="D3912" s="425"/>
      <c r="E3912" s="426"/>
      <c r="F3912" s="426"/>
      <c r="G3912" s="426"/>
      <c r="H3912" s="426"/>
      <c r="I3912" s="426"/>
      <c r="J3912" s="426"/>
      <c r="K3912" s="426"/>
      <c r="L3912" s="426"/>
      <c r="M3912" s="427"/>
      <c r="N3912" s="422"/>
      <c r="O3912" s="423"/>
      <c r="P3912" s="423"/>
      <c r="Q3912" s="423"/>
      <c r="R3912" s="423"/>
      <c r="S3912" s="423"/>
      <c r="T3912" s="423"/>
      <c r="U3912" s="424"/>
      <c r="V3912" s="33"/>
      <c r="W3912" s="57"/>
      <c r="X3912" s="86"/>
      <c r="Y3912" s="33"/>
      <c r="Z3912" s="36"/>
      <c r="AA3912" s="36"/>
      <c r="AD3912" s="33"/>
      <c r="AG3912" s="33"/>
      <c r="AH3912" s="43"/>
      <c r="AI3912" s="43"/>
      <c r="AJ3912" s="43"/>
      <c r="AK3912" s="43"/>
      <c r="AL3912" s="43"/>
      <c r="AM3912" s="43"/>
      <c r="AN3912" s="43"/>
      <c r="AO3912" s="43"/>
      <c r="AP3912" s="43"/>
      <c r="AQ3912" s="43"/>
      <c r="AR3912" s="43"/>
      <c r="AS3912" s="43"/>
      <c r="AT3912" s="43"/>
      <c r="AU3912" s="44"/>
      <c r="AV3912" s="33"/>
      <c r="AW3912" s="33"/>
      <c r="AX3912" s="33"/>
      <c r="AZ3912" s="141"/>
      <c r="BE3912" s="168"/>
      <c r="BF3912" s="168"/>
      <c r="BG3912" s="168"/>
      <c r="BH3912" s="168"/>
      <c r="BI3912" s="168"/>
      <c r="BJ3912" s="168"/>
      <c r="BK3912" s="168"/>
      <c r="BL3912" s="168"/>
      <c r="BM3912" s="168"/>
      <c r="DK3912" s="168"/>
      <c r="DL3912" s="168"/>
      <c r="DM3912" s="168"/>
      <c r="DN3912" s="168"/>
      <c r="DO3912" s="168"/>
      <c r="DP3912" s="168"/>
      <c r="DQ3912" s="168"/>
      <c r="DR3912" s="168"/>
      <c r="DS3912" s="168"/>
      <c r="DT3912" s="168"/>
      <c r="DU3912" s="168"/>
      <c r="DV3912" s="168"/>
      <c r="DW3912" s="168"/>
      <c r="DX3912" s="168"/>
      <c r="DY3912" s="168"/>
      <c r="DZ3912" s="168"/>
      <c r="EA3912" s="168"/>
      <c r="EB3912" s="168"/>
      <c r="EC3912" s="168"/>
      <c r="ED3912" s="168"/>
      <c r="EE3912" s="168"/>
      <c r="EF3912" s="168"/>
      <c r="EG3912" s="168"/>
      <c r="EH3912" s="168"/>
      <c r="EI3912" s="168"/>
      <c r="EJ3912" s="168"/>
      <c r="EK3912" s="168"/>
      <c r="EL3912" s="168"/>
      <c r="EM3912" s="168"/>
      <c r="EN3912" s="168"/>
      <c r="EO3912" s="168"/>
      <c r="EP3912" s="168"/>
      <c r="EQ3912" s="168"/>
      <c r="ER3912" s="168"/>
      <c r="ES3912" s="168"/>
      <c r="ET3912" s="168"/>
      <c r="EU3912" s="168"/>
      <c r="EV3912" s="168"/>
      <c r="EW3912" s="168"/>
      <c r="EX3912" s="168"/>
      <c r="EY3912" s="168"/>
      <c r="EZ3912" s="168"/>
      <c r="FA3912" s="168"/>
      <c r="FB3912" s="168"/>
      <c r="FC3912" s="168"/>
      <c r="FD3912" s="168"/>
    </row>
    <row r="3913" spans="1:160" s="5" customFormat="1" ht="5.25" customHeight="1" thickBot="1" x14ac:dyDescent="0.35">
      <c r="A3913" s="263"/>
      <c r="B3913" s="263"/>
      <c r="C3913" s="265"/>
      <c r="D3913" s="428"/>
      <c r="E3913" s="428"/>
      <c r="F3913" s="428"/>
      <c r="G3913" s="428"/>
      <c r="H3913" s="428"/>
      <c r="I3913" s="428"/>
      <c r="J3913" s="428"/>
      <c r="K3913" s="428"/>
      <c r="L3913" s="428"/>
      <c r="M3913" s="428"/>
      <c r="N3913" s="428"/>
      <c r="O3913" s="428"/>
      <c r="P3913" s="428"/>
      <c r="Q3913" s="428"/>
      <c r="R3913" s="428"/>
      <c r="S3913" s="428"/>
      <c r="T3913" s="428"/>
      <c r="U3913" s="428"/>
      <c r="V3913" s="33"/>
      <c r="W3913" s="57"/>
      <c r="X3913" s="86"/>
      <c r="Y3913" s="33"/>
      <c r="Z3913" s="36"/>
      <c r="AA3913" s="36"/>
      <c r="AD3913" s="33"/>
      <c r="AG3913" s="33"/>
      <c r="AH3913" s="43"/>
      <c r="AI3913" s="43"/>
      <c r="AJ3913" s="43"/>
      <c r="AK3913" s="43"/>
      <c r="AL3913" s="43"/>
      <c r="AM3913" s="43"/>
      <c r="AN3913" s="43"/>
      <c r="AO3913" s="43"/>
      <c r="AP3913" s="43"/>
      <c r="AQ3913" s="43"/>
      <c r="AR3913" s="43"/>
      <c r="AS3913" s="43"/>
      <c r="AT3913" s="43"/>
      <c r="AU3913" s="44"/>
      <c r="AV3913" s="33"/>
      <c r="AW3913" s="33"/>
      <c r="AX3913" s="33"/>
      <c r="AZ3913" s="141"/>
      <c r="BE3913" s="168"/>
      <c r="BF3913" s="168"/>
      <c r="BG3913" s="168"/>
      <c r="BH3913" s="168"/>
      <c r="BI3913" s="168"/>
      <c r="BJ3913" s="168"/>
      <c r="BK3913" s="168"/>
      <c r="BL3913" s="168"/>
      <c r="BM3913" s="168"/>
      <c r="DK3913" s="168"/>
      <c r="DL3913" s="168"/>
      <c r="DM3913" s="168"/>
      <c r="DN3913" s="168"/>
      <c r="DO3913" s="168"/>
      <c r="DP3913" s="168"/>
      <c r="DQ3913" s="168"/>
      <c r="DR3913" s="168"/>
      <c r="DS3913" s="168"/>
      <c r="DT3913" s="168"/>
      <c r="DU3913" s="168"/>
      <c r="DV3913" s="168"/>
      <c r="DW3913" s="168"/>
      <c r="DX3913" s="168"/>
      <c r="DY3913" s="168"/>
      <c r="DZ3913" s="168"/>
      <c r="EA3913" s="168"/>
      <c r="EB3913" s="168"/>
      <c r="EC3913" s="168"/>
      <c r="ED3913" s="168"/>
      <c r="EE3913" s="168"/>
      <c r="EF3913" s="168"/>
      <c r="EG3913" s="168"/>
      <c r="EH3913" s="168"/>
      <c r="EI3913" s="168"/>
      <c r="EJ3913" s="168"/>
      <c r="EK3913" s="168"/>
      <c r="EL3913" s="168"/>
      <c r="EM3913" s="168"/>
      <c r="EN3913" s="168"/>
      <c r="EO3913" s="168"/>
      <c r="EP3913" s="168"/>
      <c r="EQ3913" s="168"/>
      <c r="ER3913" s="168"/>
      <c r="ES3913" s="168"/>
      <c r="ET3913" s="168"/>
      <c r="EU3913" s="168"/>
      <c r="EV3913" s="168"/>
      <c r="EW3913" s="168"/>
      <c r="EX3913" s="168"/>
      <c r="EY3913" s="168"/>
      <c r="EZ3913" s="168"/>
      <c r="FA3913" s="168"/>
      <c r="FB3913" s="168"/>
      <c r="FC3913" s="168"/>
      <c r="FD3913" s="168"/>
    </row>
    <row r="3914" spans="1:160" s="5" customFormat="1" ht="20.25" customHeight="1" x14ac:dyDescent="0.3">
      <c r="A3914" s="263"/>
      <c r="B3914" s="263"/>
      <c r="C3914" s="265"/>
      <c r="D3914" s="429" t="s">
        <v>18</v>
      </c>
      <c r="E3914" s="430"/>
      <c r="F3914" s="430"/>
      <c r="G3914" s="430"/>
      <c r="H3914" s="430"/>
      <c r="I3914" s="430"/>
      <c r="J3914" s="430"/>
      <c r="K3914" s="430"/>
      <c r="L3914" s="430"/>
      <c r="M3914" s="431"/>
      <c r="N3914" s="429" t="s">
        <v>19</v>
      </c>
      <c r="O3914" s="430"/>
      <c r="P3914" s="430"/>
      <c r="Q3914" s="430"/>
      <c r="R3914" s="430"/>
      <c r="S3914" s="430"/>
      <c r="T3914" s="430"/>
      <c r="U3914" s="431"/>
      <c r="V3914" s="33"/>
      <c r="W3914" s="57"/>
      <c r="X3914" s="86"/>
      <c r="Y3914" s="33"/>
      <c r="Z3914" s="36"/>
      <c r="AA3914" s="36"/>
      <c r="AD3914" s="33"/>
      <c r="AG3914" s="33"/>
      <c r="AH3914" s="43"/>
      <c r="AI3914" s="43"/>
      <c r="AJ3914" s="43"/>
      <c r="AK3914" s="43"/>
      <c r="AL3914" s="43"/>
      <c r="AM3914" s="43"/>
      <c r="AN3914" s="43"/>
      <c r="AO3914" s="43"/>
      <c r="AP3914" s="43"/>
      <c r="AQ3914" s="43"/>
      <c r="AR3914" s="43"/>
      <c r="AS3914" s="43"/>
      <c r="AT3914" s="43"/>
      <c r="AU3914" s="44"/>
      <c r="AV3914" s="33"/>
      <c r="AW3914" s="33"/>
      <c r="AX3914" s="33"/>
      <c r="AZ3914" s="141"/>
      <c r="BE3914" s="168"/>
      <c r="BF3914" s="168"/>
      <c r="BG3914" s="168"/>
      <c r="BH3914" s="168"/>
      <c r="BI3914" s="168"/>
      <c r="BJ3914" s="168"/>
      <c r="BK3914" s="168"/>
      <c r="BL3914" s="168"/>
      <c r="BM3914" s="168"/>
      <c r="DK3914" s="168"/>
      <c r="DL3914" s="168"/>
      <c r="DM3914" s="168"/>
      <c r="DN3914" s="168"/>
      <c r="DO3914" s="168"/>
      <c r="DP3914" s="168"/>
      <c r="DQ3914" s="168"/>
      <c r="DR3914" s="168"/>
      <c r="DS3914" s="168"/>
      <c r="DT3914" s="168"/>
      <c r="DU3914" s="168"/>
      <c r="DV3914" s="168"/>
      <c r="DW3914" s="168"/>
      <c r="DX3914" s="168"/>
      <c r="DY3914" s="168"/>
      <c r="DZ3914" s="168"/>
      <c r="EA3914" s="168"/>
      <c r="EB3914" s="168"/>
      <c r="EC3914" s="168"/>
      <c r="ED3914" s="168"/>
      <c r="EE3914" s="168"/>
      <c r="EF3914" s="168"/>
      <c r="EG3914" s="168"/>
      <c r="EH3914" s="168"/>
      <c r="EI3914" s="168"/>
      <c r="EJ3914" s="168"/>
      <c r="EK3914" s="168"/>
      <c r="EL3914" s="168"/>
      <c r="EM3914" s="168"/>
      <c r="EN3914" s="168"/>
      <c r="EO3914" s="168"/>
      <c r="EP3914" s="168"/>
      <c r="EQ3914" s="168"/>
      <c r="ER3914" s="168"/>
      <c r="ES3914" s="168"/>
      <c r="ET3914" s="168"/>
      <c r="EU3914" s="168"/>
      <c r="EV3914" s="168"/>
      <c r="EW3914" s="168"/>
      <c r="EX3914" s="168"/>
      <c r="EY3914" s="168"/>
      <c r="EZ3914" s="168"/>
      <c r="FA3914" s="168"/>
      <c r="FB3914" s="168"/>
      <c r="FC3914" s="168"/>
      <c r="FD3914" s="168"/>
    </row>
    <row r="3915" spans="1:160" s="5" customFormat="1" x14ac:dyDescent="0.3">
      <c r="A3915" s="263"/>
      <c r="B3915" s="263"/>
      <c r="C3915" s="265"/>
      <c r="D3915" s="432" t="s">
        <v>20</v>
      </c>
      <c r="E3915" s="433"/>
      <c r="F3915" s="433"/>
      <c r="G3915" s="433"/>
      <c r="H3915" s="433"/>
      <c r="I3915" s="433"/>
      <c r="J3915" s="433"/>
      <c r="K3915" s="433"/>
      <c r="L3915" s="433"/>
      <c r="M3915" s="434"/>
      <c r="N3915" s="435" t="s">
        <v>21</v>
      </c>
      <c r="O3915" s="436"/>
      <c r="P3915" s="436"/>
      <c r="Q3915" s="436"/>
      <c r="R3915" s="436"/>
      <c r="S3915" s="436"/>
      <c r="T3915" s="436"/>
      <c r="U3915" s="437"/>
      <c r="V3915" s="33"/>
      <c r="W3915" s="57"/>
      <c r="X3915" s="86"/>
      <c r="Y3915" s="33"/>
      <c r="Z3915" s="36"/>
      <c r="AA3915" s="36"/>
      <c r="AD3915" s="33"/>
      <c r="AG3915" s="33"/>
      <c r="AH3915" s="43"/>
      <c r="AI3915" s="43"/>
      <c r="AJ3915" s="43"/>
      <c r="AK3915" s="43"/>
      <c r="AL3915" s="43"/>
      <c r="AM3915" s="43"/>
      <c r="AN3915" s="43"/>
      <c r="AO3915" s="43"/>
      <c r="AP3915" s="43"/>
      <c r="AQ3915" s="43"/>
      <c r="AR3915" s="43"/>
      <c r="AS3915" s="43"/>
      <c r="AT3915" s="43"/>
      <c r="AU3915" s="44"/>
      <c r="AV3915" s="33"/>
      <c r="AW3915" s="33"/>
      <c r="AX3915" s="33"/>
      <c r="AZ3915" s="141"/>
      <c r="BE3915" s="168"/>
      <c r="BF3915" s="168"/>
      <c r="BG3915" s="168"/>
      <c r="BH3915" s="168"/>
      <c r="BI3915" s="168"/>
      <c r="BJ3915" s="168"/>
      <c r="BK3915" s="168"/>
      <c r="BL3915" s="168"/>
      <c r="BM3915" s="168"/>
      <c r="DK3915" s="168"/>
      <c r="DL3915" s="168"/>
      <c r="DM3915" s="168"/>
      <c r="DN3915" s="168"/>
      <c r="DO3915" s="168"/>
      <c r="DP3915" s="168"/>
      <c r="DQ3915" s="168"/>
      <c r="DR3915" s="168"/>
      <c r="DS3915" s="168"/>
      <c r="DT3915" s="168"/>
      <c r="DU3915" s="168"/>
      <c r="DV3915" s="168"/>
      <c r="DW3915" s="168"/>
      <c r="DX3915" s="168"/>
      <c r="DY3915" s="168"/>
      <c r="DZ3915" s="168"/>
      <c r="EA3915" s="168"/>
      <c r="EB3915" s="168"/>
      <c r="EC3915" s="168"/>
      <c r="ED3915" s="168"/>
      <c r="EE3915" s="168"/>
      <c r="EF3915" s="168"/>
      <c r="EG3915" s="168"/>
      <c r="EH3915" s="168"/>
      <c r="EI3915" s="168"/>
      <c r="EJ3915" s="168"/>
      <c r="EK3915" s="168"/>
      <c r="EL3915" s="168"/>
      <c r="EM3915" s="168"/>
      <c r="EN3915" s="168"/>
      <c r="EO3915" s="168"/>
      <c r="EP3915" s="168"/>
      <c r="EQ3915" s="168"/>
      <c r="ER3915" s="168"/>
      <c r="ES3915" s="168"/>
      <c r="ET3915" s="168"/>
      <c r="EU3915" s="168"/>
      <c r="EV3915" s="168"/>
      <c r="EW3915" s="168"/>
      <c r="EX3915" s="168"/>
      <c r="EY3915" s="168"/>
      <c r="EZ3915" s="168"/>
      <c r="FA3915" s="168"/>
      <c r="FB3915" s="168"/>
      <c r="FC3915" s="168"/>
      <c r="FD3915" s="168"/>
    </row>
    <row r="3916" spans="1:160" s="5" customFormat="1" ht="15.75" customHeight="1" x14ac:dyDescent="0.3">
      <c r="A3916" s="263"/>
      <c r="B3916" s="263"/>
      <c r="C3916" s="265"/>
      <c r="D3916" s="438" t="s">
        <v>22</v>
      </c>
      <c r="E3916" s="439"/>
      <c r="F3916" s="439"/>
      <c r="G3916" s="439"/>
      <c r="H3916" s="439"/>
      <c r="I3916" s="439"/>
      <c r="J3916" s="439"/>
      <c r="K3916" s="439"/>
      <c r="L3916" s="439"/>
      <c r="M3916" s="440"/>
      <c r="N3916" s="438" t="s">
        <v>22</v>
      </c>
      <c r="O3916" s="444"/>
      <c r="P3916" s="444"/>
      <c r="Q3916" s="444"/>
      <c r="R3916" s="444"/>
      <c r="S3916" s="444"/>
      <c r="T3916" s="444"/>
      <c r="U3916" s="440"/>
      <c r="V3916" s="33"/>
      <c r="W3916" s="57"/>
      <c r="X3916" s="86"/>
      <c r="Y3916" s="33"/>
      <c r="Z3916" s="36"/>
      <c r="AA3916" s="36"/>
      <c r="AD3916" s="33"/>
      <c r="AG3916" s="33"/>
      <c r="AH3916" s="43"/>
      <c r="AI3916" s="43"/>
      <c r="AJ3916" s="43"/>
      <c r="AK3916" s="43"/>
      <c r="AL3916" s="43"/>
      <c r="AM3916" s="43"/>
      <c r="AN3916" s="43"/>
      <c r="AO3916" s="43"/>
      <c r="AP3916" s="43"/>
      <c r="AQ3916" s="43"/>
      <c r="AR3916" s="43"/>
      <c r="AS3916" s="43"/>
      <c r="AT3916" s="43"/>
      <c r="AU3916" s="44"/>
      <c r="AV3916" s="33"/>
      <c r="AW3916" s="33"/>
      <c r="AX3916" s="33"/>
      <c r="AZ3916" s="141"/>
      <c r="BE3916" s="168"/>
      <c r="BF3916" s="168"/>
      <c r="BG3916" s="168"/>
      <c r="BH3916" s="168"/>
      <c r="BI3916" s="168"/>
      <c r="BJ3916" s="168"/>
      <c r="BK3916" s="168"/>
      <c r="BL3916" s="168"/>
      <c r="BM3916" s="168"/>
      <c r="DK3916" s="168"/>
      <c r="DL3916" s="168"/>
      <c r="DM3916" s="168"/>
      <c r="DN3916" s="168"/>
      <c r="DO3916" s="168"/>
      <c r="DP3916" s="168"/>
      <c r="DQ3916" s="168"/>
      <c r="DR3916" s="168"/>
      <c r="DS3916" s="168"/>
      <c r="DT3916" s="168"/>
      <c r="DU3916" s="168"/>
      <c r="DV3916" s="168"/>
      <c r="DW3916" s="168"/>
      <c r="DX3916" s="168"/>
      <c r="DY3916" s="168"/>
      <c r="DZ3916" s="168"/>
      <c r="EA3916" s="168"/>
      <c r="EB3916" s="168"/>
      <c r="EC3916" s="168"/>
      <c r="ED3916" s="168"/>
      <c r="EE3916" s="168"/>
      <c r="EF3916" s="168"/>
      <c r="EG3916" s="168"/>
      <c r="EH3916" s="168"/>
      <c r="EI3916" s="168"/>
      <c r="EJ3916" s="168"/>
      <c r="EK3916" s="168"/>
      <c r="EL3916" s="168"/>
      <c r="EM3916" s="168"/>
      <c r="EN3916" s="168"/>
      <c r="EO3916" s="168"/>
      <c r="EP3916" s="168"/>
      <c r="EQ3916" s="168"/>
      <c r="ER3916" s="168"/>
      <c r="ES3916" s="168"/>
      <c r="ET3916" s="168"/>
      <c r="EU3916" s="168"/>
      <c r="EV3916" s="168"/>
      <c r="EW3916" s="168"/>
      <c r="EX3916" s="168"/>
      <c r="EY3916" s="168"/>
      <c r="EZ3916" s="168"/>
      <c r="FA3916" s="168"/>
      <c r="FB3916" s="168"/>
      <c r="FC3916" s="168"/>
      <c r="FD3916" s="168"/>
    </row>
    <row r="3917" spans="1:160" s="5" customFormat="1" ht="15.75" customHeight="1" x14ac:dyDescent="0.3">
      <c r="A3917" s="263"/>
      <c r="B3917" s="263"/>
      <c r="C3917" s="265"/>
      <c r="D3917" s="438"/>
      <c r="E3917" s="439"/>
      <c r="F3917" s="439"/>
      <c r="G3917" s="439"/>
      <c r="H3917" s="439"/>
      <c r="I3917" s="439"/>
      <c r="J3917" s="439"/>
      <c r="K3917" s="439"/>
      <c r="L3917" s="439"/>
      <c r="M3917" s="440"/>
      <c r="N3917" s="438"/>
      <c r="O3917" s="439"/>
      <c r="P3917" s="439"/>
      <c r="Q3917" s="439"/>
      <c r="R3917" s="439"/>
      <c r="S3917" s="439"/>
      <c r="T3917" s="439"/>
      <c r="U3917" s="440"/>
      <c r="V3917" s="33"/>
      <c r="W3917" s="57"/>
      <c r="X3917" s="86"/>
      <c r="Y3917" s="33"/>
      <c r="Z3917" s="36"/>
      <c r="AA3917" s="36"/>
      <c r="AD3917" s="33"/>
      <c r="AG3917" s="33"/>
      <c r="AH3917" s="43"/>
      <c r="AI3917" s="43"/>
      <c r="AJ3917" s="43"/>
      <c r="AK3917" s="43"/>
      <c r="AL3917" s="43"/>
      <c r="AM3917" s="43"/>
      <c r="AN3917" s="43"/>
      <c r="AO3917" s="43"/>
      <c r="AP3917" s="43"/>
      <c r="AQ3917" s="43"/>
      <c r="AR3917" s="43"/>
      <c r="AS3917" s="43"/>
      <c r="AT3917" s="43"/>
      <c r="AU3917" s="44"/>
      <c r="AV3917" s="33"/>
      <c r="AW3917" s="33"/>
      <c r="AX3917" s="33"/>
      <c r="AZ3917" s="141"/>
      <c r="BE3917" s="168"/>
      <c r="BF3917" s="168"/>
      <c r="BG3917" s="168"/>
      <c r="BH3917" s="168"/>
      <c r="BI3917" s="168"/>
      <c r="BJ3917" s="168"/>
      <c r="BK3917" s="168"/>
      <c r="BL3917" s="168"/>
      <c r="BM3917" s="168"/>
      <c r="DK3917" s="168"/>
      <c r="DL3917" s="168"/>
      <c r="DM3917" s="168"/>
      <c r="DN3917" s="168"/>
      <c r="DO3917" s="168"/>
      <c r="DP3917" s="168"/>
      <c r="DQ3917" s="168"/>
      <c r="DR3917" s="168"/>
      <c r="DS3917" s="168"/>
      <c r="DT3917" s="168"/>
      <c r="DU3917" s="168"/>
      <c r="DV3917" s="168"/>
      <c r="DW3917" s="168"/>
      <c r="DX3917" s="168"/>
      <c r="DY3917" s="168"/>
      <c r="DZ3917" s="168"/>
      <c r="EA3917" s="168"/>
      <c r="EB3917" s="168"/>
      <c r="EC3917" s="168"/>
      <c r="ED3917" s="168"/>
      <c r="EE3917" s="168"/>
      <c r="EF3917" s="168"/>
      <c r="EG3917" s="168"/>
      <c r="EH3917" s="168"/>
      <c r="EI3917" s="168"/>
      <c r="EJ3917" s="168"/>
      <c r="EK3917" s="168"/>
      <c r="EL3917" s="168"/>
      <c r="EM3917" s="168"/>
      <c r="EN3917" s="168"/>
      <c r="EO3917" s="168"/>
      <c r="EP3917" s="168"/>
      <c r="EQ3917" s="168"/>
      <c r="ER3917" s="168"/>
      <c r="ES3917" s="168"/>
      <c r="ET3917" s="168"/>
      <c r="EU3917" s="168"/>
      <c r="EV3917" s="168"/>
      <c r="EW3917" s="168"/>
      <c r="EX3917" s="168"/>
      <c r="EY3917" s="168"/>
      <c r="EZ3917" s="168"/>
      <c r="FA3917" s="168"/>
      <c r="FB3917" s="168"/>
      <c r="FC3917" s="168"/>
      <c r="FD3917" s="168"/>
    </row>
    <row r="3918" spans="1:160" s="5" customFormat="1" ht="15.75" customHeight="1" x14ac:dyDescent="0.3">
      <c r="A3918" s="263"/>
      <c r="B3918" s="263"/>
      <c r="C3918" s="265"/>
      <c r="D3918" s="441"/>
      <c r="E3918" s="442"/>
      <c r="F3918" s="442"/>
      <c r="G3918" s="442"/>
      <c r="H3918" s="442"/>
      <c r="I3918" s="442"/>
      <c r="J3918" s="442"/>
      <c r="K3918" s="442"/>
      <c r="L3918" s="442"/>
      <c r="M3918" s="443"/>
      <c r="N3918" s="441"/>
      <c r="O3918" s="442"/>
      <c r="P3918" s="442"/>
      <c r="Q3918" s="442"/>
      <c r="R3918" s="442"/>
      <c r="S3918" s="442"/>
      <c r="T3918" s="442"/>
      <c r="U3918" s="443"/>
      <c r="V3918" s="33"/>
      <c r="W3918" s="57"/>
      <c r="X3918" s="86"/>
      <c r="Y3918" s="33"/>
      <c r="Z3918" s="36"/>
      <c r="AA3918" s="36"/>
      <c r="AD3918" s="33"/>
      <c r="AG3918" s="33"/>
      <c r="AH3918" s="43"/>
      <c r="AI3918" s="43"/>
      <c r="AJ3918" s="43"/>
      <c r="AK3918" s="43"/>
      <c r="AL3918" s="43"/>
      <c r="AM3918" s="43"/>
      <c r="AN3918" s="43"/>
      <c r="AO3918" s="43"/>
      <c r="AP3918" s="43"/>
      <c r="AQ3918" s="43"/>
      <c r="AR3918" s="43"/>
      <c r="AS3918" s="43"/>
      <c r="AT3918" s="43"/>
      <c r="AU3918" s="44"/>
      <c r="AV3918" s="33"/>
      <c r="AW3918" s="33"/>
      <c r="AX3918" s="33"/>
      <c r="AZ3918" s="141"/>
      <c r="BE3918" s="168"/>
      <c r="BF3918" s="168"/>
      <c r="BG3918" s="168"/>
      <c r="BH3918" s="168"/>
      <c r="BI3918" s="168"/>
      <c r="BJ3918" s="168"/>
      <c r="BK3918" s="168"/>
      <c r="BL3918" s="168"/>
      <c r="BM3918" s="168"/>
      <c r="DK3918" s="168"/>
      <c r="DL3918" s="168"/>
      <c r="DM3918" s="168"/>
      <c r="DN3918" s="168"/>
      <c r="DO3918" s="168"/>
      <c r="DP3918" s="168"/>
      <c r="DQ3918" s="168"/>
      <c r="DR3918" s="168"/>
      <c r="DS3918" s="168"/>
      <c r="DT3918" s="168"/>
      <c r="DU3918" s="168"/>
      <c r="DV3918" s="168"/>
      <c r="DW3918" s="168"/>
      <c r="DX3918" s="168"/>
      <c r="DY3918" s="168"/>
      <c r="DZ3918" s="168"/>
      <c r="EA3918" s="168"/>
      <c r="EB3918" s="168"/>
      <c r="EC3918" s="168"/>
      <c r="ED3918" s="168"/>
      <c r="EE3918" s="168"/>
      <c r="EF3918" s="168"/>
      <c r="EG3918" s="168"/>
      <c r="EH3918" s="168"/>
      <c r="EI3918" s="168"/>
      <c r="EJ3918" s="168"/>
      <c r="EK3918" s="168"/>
      <c r="EL3918" s="168"/>
      <c r="EM3918" s="168"/>
      <c r="EN3918" s="168"/>
      <c r="EO3918" s="168"/>
      <c r="EP3918" s="168"/>
      <c r="EQ3918" s="168"/>
      <c r="ER3918" s="168"/>
      <c r="ES3918" s="168"/>
      <c r="ET3918" s="168"/>
      <c r="EU3918" s="168"/>
      <c r="EV3918" s="168"/>
      <c r="EW3918" s="168"/>
      <c r="EX3918" s="168"/>
      <c r="EY3918" s="168"/>
      <c r="EZ3918" s="168"/>
      <c r="FA3918" s="168"/>
      <c r="FB3918" s="168"/>
      <c r="FC3918" s="168"/>
      <c r="FD3918" s="168"/>
    </row>
    <row r="3919" spans="1:160" s="5" customFormat="1" x14ac:dyDescent="0.25">
      <c r="A3919" s="263"/>
      <c r="B3919" s="263"/>
      <c r="C3919" s="265"/>
      <c r="D3919" s="10" t="s">
        <v>23</v>
      </c>
      <c r="E3919" s="445" t="e">
        <f>+#REF!</f>
        <v>#REF!</v>
      </c>
      <c r="F3919" s="445"/>
      <c r="G3919" s="445"/>
      <c r="H3919" s="445"/>
      <c r="I3919" s="445"/>
      <c r="J3919" s="445"/>
      <c r="K3919" s="445"/>
      <c r="L3919" s="445"/>
      <c r="M3919" s="446"/>
      <c r="N3919" s="11" t="s">
        <v>23</v>
      </c>
      <c r="O3919" s="445" t="e">
        <f>+#REF!</f>
        <v>#REF!</v>
      </c>
      <c r="P3919" s="445"/>
      <c r="Q3919" s="445"/>
      <c r="R3919" s="445"/>
      <c r="S3919" s="445"/>
      <c r="T3919" s="445"/>
      <c r="U3919" s="446"/>
      <c r="V3919" s="33"/>
      <c r="W3919" s="57"/>
      <c r="X3919" s="86"/>
      <c r="Y3919" s="33"/>
      <c r="Z3919" s="36"/>
      <c r="AA3919" s="36"/>
      <c r="AD3919" s="33"/>
      <c r="AG3919" s="33"/>
      <c r="AH3919" s="43"/>
      <c r="AI3919" s="43"/>
      <c r="AJ3919" s="43"/>
      <c r="AK3919" s="43"/>
      <c r="AL3919" s="43"/>
      <c r="AM3919" s="43"/>
      <c r="AN3919" s="43"/>
      <c r="AO3919" s="43"/>
      <c r="AP3919" s="43"/>
      <c r="AQ3919" s="43"/>
      <c r="AR3919" s="43"/>
      <c r="AS3919" s="43"/>
      <c r="AT3919" s="43"/>
      <c r="AU3919" s="44"/>
      <c r="AV3919" s="33"/>
      <c r="AW3919" s="33"/>
      <c r="AX3919" s="33"/>
      <c r="AZ3919" s="141"/>
      <c r="BE3919" s="168"/>
      <c r="BF3919" s="168"/>
      <c r="BG3919" s="168"/>
      <c r="BH3919" s="168"/>
      <c r="BI3919" s="168"/>
      <c r="BJ3919" s="168"/>
      <c r="BK3919" s="168"/>
      <c r="BL3919" s="168"/>
      <c r="BM3919" s="168"/>
      <c r="DK3919" s="168"/>
      <c r="DL3919" s="168"/>
      <c r="DM3919" s="168"/>
      <c r="DN3919" s="168"/>
      <c r="DO3919" s="168"/>
      <c r="DP3919" s="168"/>
      <c r="DQ3919" s="168"/>
      <c r="DR3919" s="168"/>
      <c r="DS3919" s="168"/>
      <c r="DT3919" s="168"/>
      <c r="DU3919" s="168"/>
      <c r="DV3919" s="168"/>
      <c r="DW3919" s="168"/>
      <c r="DX3919" s="168"/>
      <c r="DY3919" s="168"/>
      <c r="DZ3919" s="168"/>
      <c r="EA3919" s="168"/>
      <c r="EB3919" s="168"/>
      <c r="EC3919" s="168"/>
      <c r="ED3919" s="168"/>
      <c r="EE3919" s="168"/>
      <c r="EF3919" s="168"/>
      <c r="EG3919" s="168"/>
      <c r="EH3919" s="168"/>
      <c r="EI3919" s="168"/>
      <c r="EJ3919" s="168"/>
      <c r="EK3919" s="168"/>
      <c r="EL3919" s="168"/>
      <c r="EM3919" s="168"/>
      <c r="EN3919" s="168"/>
      <c r="EO3919" s="168"/>
      <c r="EP3919" s="168"/>
      <c r="EQ3919" s="168"/>
      <c r="ER3919" s="168"/>
      <c r="ES3919" s="168"/>
      <c r="ET3919" s="168"/>
      <c r="EU3919" s="168"/>
      <c r="EV3919" s="168"/>
      <c r="EW3919" s="168"/>
      <c r="EX3919" s="168"/>
      <c r="EY3919" s="168"/>
      <c r="EZ3919" s="168"/>
      <c r="FA3919" s="168"/>
      <c r="FB3919" s="168"/>
      <c r="FC3919" s="168"/>
      <c r="FD3919" s="168"/>
    </row>
    <row r="3920" spans="1:160" s="5" customFormat="1" ht="14.4" thickBot="1" x14ac:dyDescent="0.3">
      <c r="A3920" s="263"/>
      <c r="B3920" s="263"/>
      <c r="C3920" s="265"/>
      <c r="D3920" s="12" t="s">
        <v>25</v>
      </c>
      <c r="E3920" s="447" t="e">
        <f>+#REF!</f>
        <v>#REF!</v>
      </c>
      <c r="F3920" s="447"/>
      <c r="G3920" s="447"/>
      <c r="H3920" s="447"/>
      <c r="I3920" s="447"/>
      <c r="J3920" s="447"/>
      <c r="K3920" s="447"/>
      <c r="L3920" s="447"/>
      <c r="M3920" s="448"/>
      <c r="N3920" s="13" t="s">
        <v>25</v>
      </c>
      <c r="O3920" s="447" t="e">
        <f>+#REF!</f>
        <v>#REF!</v>
      </c>
      <c r="P3920" s="447"/>
      <c r="Q3920" s="447"/>
      <c r="R3920" s="447"/>
      <c r="S3920" s="447"/>
      <c r="T3920" s="447"/>
      <c r="U3920" s="448"/>
      <c r="V3920" s="33"/>
      <c r="W3920" s="57"/>
      <c r="X3920" s="86"/>
      <c r="Y3920" s="33"/>
      <c r="Z3920" s="36"/>
      <c r="AA3920" s="36"/>
      <c r="AD3920" s="33"/>
      <c r="AG3920" s="33"/>
      <c r="AH3920" s="43"/>
      <c r="AI3920" s="43"/>
      <c r="AJ3920" s="43"/>
      <c r="AK3920" s="43"/>
      <c r="AL3920" s="43"/>
      <c r="AM3920" s="43"/>
      <c r="AN3920" s="43"/>
      <c r="AO3920" s="43"/>
      <c r="AP3920" s="43"/>
      <c r="AQ3920" s="43"/>
      <c r="AR3920" s="43"/>
      <c r="AS3920" s="43"/>
      <c r="AT3920" s="43"/>
      <c r="AU3920" s="44"/>
      <c r="AV3920" s="33"/>
      <c r="AW3920" s="33"/>
      <c r="AX3920" s="33"/>
      <c r="AZ3920" s="141"/>
      <c r="BE3920" s="168"/>
      <c r="BF3920" s="168"/>
      <c r="BG3920" s="168"/>
      <c r="BH3920" s="168"/>
      <c r="BI3920" s="168"/>
      <c r="BJ3920" s="168"/>
      <c r="BK3920" s="168"/>
      <c r="BL3920" s="168"/>
      <c r="BM3920" s="168"/>
      <c r="DK3920" s="168"/>
      <c r="DL3920" s="168"/>
      <c r="DM3920" s="168"/>
      <c r="DN3920" s="168"/>
      <c r="DO3920" s="168"/>
      <c r="DP3920" s="168"/>
      <c r="DQ3920" s="168"/>
      <c r="DR3920" s="168"/>
      <c r="DS3920" s="168"/>
      <c r="DT3920" s="168"/>
      <c r="DU3920" s="168"/>
      <c r="DV3920" s="168"/>
      <c r="DW3920" s="168"/>
      <c r="DX3920" s="168"/>
      <c r="DY3920" s="168"/>
      <c r="DZ3920" s="168"/>
      <c r="EA3920" s="168"/>
      <c r="EB3920" s="168"/>
      <c r="EC3920" s="168"/>
      <c r="ED3920" s="168"/>
      <c r="EE3920" s="168"/>
      <c r="EF3920" s="168"/>
      <c r="EG3920" s="168"/>
      <c r="EH3920" s="168"/>
      <c r="EI3920" s="168"/>
      <c r="EJ3920" s="168"/>
      <c r="EK3920" s="168"/>
      <c r="EL3920" s="168"/>
      <c r="EM3920" s="168"/>
      <c r="EN3920" s="168"/>
      <c r="EO3920" s="168"/>
      <c r="EP3920" s="168"/>
      <c r="EQ3920" s="168"/>
      <c r="ER3920" s="168"/>
      <c r="ES3920" s="168"/>
      <c r="ET3920" s="168"/>
      <c r="EU3920" s="168"/>
      <c r="EV3920" s="168"/>
      <c r="EW3920" s="168"/>
      <c r="EX3920" s="168"/>
      <c r="EY3920" s="168"/>
      <c r="EZ3920" s="168"/>
      <c r="FA3920" s="168"/>
      <c r="FB3920" s="168"/>
      <c r="FC3920" s="168"/>
      <c r="FD3920" s="168"/>
    </row>
    <row r="3921" spans="1:160" ht="9.9" customHeight="1" thickBot="1" x14ac:dyDescent="0.3"/>
    <row r="3922" spans="1:160" s="5" customFormat="1" ht="15.75" customHeight="1" x14ac:dyDescent="0.3">
      <c r="A3922" s="263"/>
      <c r="B3922" s="263"/>
      <c r="C3922" s="265"/>
      <c r="D3922" s="484"/>
      <c r="E3922" s="485"/>
      <c r="F3922" s="488" t="s">
        <v>0</v>
      </c>
      <c r="G3922" s="489"/>
      <c r="H3922" s="489"/>
      <c r="I3922" s="489"/>
      <c r="J3922" s="489"/>
      <c r="K3922" s="489"/>
      <c r="L3922" s="489"/>
      <c r="M3922" s="489"/>
      <c r="N3922" s="489"/>
      <c r="O3922" s="490"/>
      <c r="P3922" s="494" t="s">
        <v>1</v>
      </c>
      <c r="Q3922" s="495"/>
      <c r="R3922" s="495"/>
      <c r="S3922" s="496"/>
      <c r="T3922" s="500"/>
      <c r="U3922" s="501"/>
      <c r="V3922" s="33"/>
      <c r="W3922" s="57"/>
      <c r="X3922" s="86"/>
      <c r="Y3922" s="33"/>
      <c r="Z3922" s="36"/>
      <c r="AA3922" s="36"/>
      <c r="AD3922" s="33"/>
      <c r="AG3922" s="33"/>
      <c r="AH3922" s="43"/>
      <c r="AI3922" s="43"/>
      <c r="AJ3922" s="43"/>
      <c r="AK3922" s="43"/>
      <c r="AL3922" s="43"/>
      <c r="AM3922" s="43"/>
      <c r="AN3922" s="43"/>
      <c r="AO3922" s="43"/>
      <c r="AP3922" s="43"/>
      <c r="AQ3922" s="43"/>
      <c r="AR3922" s="43"/>
      <c r="AS3922" s="43"/>
      <c r="AT3922" s="43"/>
      <c r="AU3922" s="44"/>
      <c r="AV3922" s="33"/>
      <c r="AW3922" s="33"/>
      <c r="AX3922" s="33"/>
      <c r="AZ3922" s="141"/>
      <c r="BE3922" s="168"/>
      <c r="BF3922" s="168"/>
      <c r="BG3922" s="168"/>
      <c r="BH3922" s="168"/>
      <c r="BI3922" s="168"/>
      <c r="BJ3922" s="168"/>
      <c r="BK3922" s="168"/>
      <c r="BL3922" s="168"/>
      <c r="BM3922" s="168"/>
      <c r="DK3922" s="168"/>
      <c r="DL3922" s="168"/>
      <c r="DM3922" s="168"/>
      <c r="DN3922" s="168"/>
      <c r="DO3922" s="168"/>
      <c r="DP3922" s="168"/>
      <c r="DQ3922" s="168"/>
      <c r="DR3922" s="168"/>
      <c r="DS3922" s="168"/>
      <c r="DT3922" s="168"/>
      <c r="DU3922" s="168"/>
      <c r="DV3922" s="168"/>
      <c r="DW3922" s="168"/>
      <c r="DX3922" s="168"/>
      <c r="DY3922" s="168"/>
      <c r="DZ3922" s="168"/>
      <c r="EA3922" s="168"/>
      <c r="EB3922" s="168"/>
      <c r="EC3922" s="168"/>
      <c r="ED3922" s="168"/>
      <c r="EE3922" s="168"/>
      <c r="EF3922" s="168"/>
      <c r="EG3922" s="168"/>
      <c r="EH3922" s="168"/>
      <c r="EI3922" s="168"/>
      <c r="EJ3922" s="168"/>
      <c r="EK3922" s="168"/>
      <c r="EL3922" s="168"/>
      <c r="EM3922" s="168"/>
      <c r="EN3922" s="168"/>
      <c r="EO3922" s="168"/>
      <c r="EP3922" s="168"/>
      <c r="EQ3922" s="168"/>
      <c r="ER3922" s="168"/>
      <c r="ES3922" s="168"/>
      <c r="ET3922" s="168"/>
      <c r="EU3922" s="168"/>
      <c r="EV3922" s="168"/>
      <c r="EW3922" s="168"/>
      <c r="EX3922" s="168"/>
      <c r="EY3922" s="168"/>
      <c r="EZ3922" s="168"/>
      <c r="FA3922" s="168"/>
      <c r="FB3922" s="168"/>
      <c r="FC3922" s="168"/>
      <c r="FD3922" s="168"/>
    </row>
    <row r="3923" spans="1:160" s="5" customFormat="1" ht="15" customHeight="1" x14ac:dyDescent="0.3">
      <c r="A3923" s="263"/>
      <c r="B3923" s="263"/>
      <c r="C3923" s="265"/>
      <c r="D3923" s="481"/>
      <c r="E3923" s="482"/>
      <c r="F3923" s="491"/>
      <c r="G3923" s="492"/>
      <c r="H3923" s="492"/>
      <c r="I3923" s="492"/>
      <c r="J3923" s="492"/>
      <c r="K3923" s="492"/>
      <c r="L3923" s="492"/>
      <c r="M3923" s="492"/>
      <c r="N3923" s="492"/>
      <c r="O3923" s="493"/>
      <c r="P3923" s="497"/>
      <c r="Q3923" s="498"/>
      <c r="R3923" s="498"/>
      <c r="S3923" s="499"/>
      <c r="T3923" s="502"/>
      <c r="U3923" s="503"/>
      <c r="V3923" s="33"/>
      <c r="W3923" s="57"/>
      <c r="X3923" s="86"/>
      <c r="Y3923" s="38"/>
      <c r="Z3923" s="36"/>
      <c r="AA3923" s="36"/>
      <c r="AD3923" s="33"/>
      <c r="AG3923" s="33"/>
      <c r="AH3923" s="43"/>
      <c r="AI3923" s="43"/>
      <c r="AJ3923" s="43"/>
      <c r="AK3923" s="43"/>
      <c r="AL3923" s="43"/>
      <c r="AM3923" s="43"/>
      <c r="AN3923" s="43"/>
      <c r="AO3923" s="43"/>
      <c r="AP3923" s="43"/>
      <c r="AQ3923" s="43"/>
      <c r="AR3923" s="43"/>
      <c r="AS3923" s="43"/>
      <c r="AT3923" s="43"/>
      <c r="AU3923" s="44"/>
      <c r="AV3923" s="33"/>
      <c r="AW3923" s="33"/>
      <c r="AX3923" s="33"/>
      <c r="AZ3923" s="141"/>
      <c r="BE3923" s="168"/>
      <c r="BF3923" s="168"/>
      <c r="BG3923" s="168"/>
      <c r="BH3923" s="168"/>
      <c r="BI3923" s="168"/>
      <c r="BJ3923" s="168"/>
      <c r="BK3923" s="168"/>
      <c r="BL3923" s="168"/>
      <c r="BM3923" s="168"/>
      <c r="DK3923" s="168"/>
      <c r="DL3923" s="168"/>
      <c r="DM3923" s="168"/>
      <c r="DN3923" s="168"/>
      <c r="DO3923" s="168"/>
      <c r="DP3923" s="168"/>
      <c r="DQ3923" s="168"/>
      <c r="DR3923" s="168"/>
      <c r="DS3923" s="168"/>
      <c r="DT3923" s="168"/>
      <c r="DU3923" s="168"/>
      <c r="DV3923" s="168"/>
      <c r="DW3923" s="168"/>
      <c r="DX3923" s="168"/>
      <c r="DY3923" s="168"/>
      <c r="DZ3923" s="168"/>
      <c r="EA3923" s="168"/>
      <c r="EB3923" s="168"/>
      <c r="EC3923" s="168"/>
      <c r="ED3923" s="168"/>
      <c r="EE3923" s="168"/>
      <c r="EF3923" s="168"/>
      <c r="EG3923" s="168"/>
      <c r="EH3923" s="168"/>
      <c r="EI3923" s="168"/>
      <c r="EJ3923" s="168"/>
      <c r="EK3923" s="168"/>
      <c r="EL3923" s="168"/>
      <c r="EM3923" s="168"/>
      <c r="EN3923" s="168"/>
      <c r="EO3923" s="168"/>
      <c r="EP3923" s="168"/>
      <c r="EQ3923" s="168"/>
      <c r="ER3923" s="168"/>
      <c r="ES3923" s="168"/>
      <c r="ET3923" s="168"/>
      <c r="EU3923" s="168"/>
      <c r="EV3923" s="168"/>
      <c r="EW3923" s="168"/>
      <c r="EX3923" s="168"/>
      <c r="EY3923" s="168"/>
      <c r="EZ3923" s="168"/>
      <c r="FA3923" s="168"/>
      <c r="FB3923" s="168"/>
      <c r="FC3923" s="168"/>
      <c r="FD3923" s="168"/>
    </row>
    <row r="3924" spans="1:160" s="5" customFormat="1" ht="30" customHeight="1" thickBot="1" x14ac:dyDescent="0.35">
      <c r="A3924" s="263"/>
      <c r="B3924" s="263"/>
      <c r="C3924" s="265"/>
      <c r="D3924" s="486"/>
      <c r="E3924" s="487"/>
      <c r="F3924" s="506" t="s">
        <v>2</v>
      </c>
      <c r="G3924" s="507"/>
      <c r="H3924" s="507"/>
      <c r="I3924" s="507"/>
      <c r="J3924" s="507"/>
      <c r="K3924" s="507"/>
      <c r="L3924" s="507"/>
      <c r="M3924" s="507"/>
      <c r="N3924" s="507"/>
      <c r="O3924" s="508"/>
      <c r="P3924" s="32">
        <v>81</v>
      </c>
      <c r="Q3924" s="106" t="s">
        <v>3</v>
      </c>
      <c r="R3924" s="509">
        <v>147</v>
      </c>
      <c r="S3924" s="510"/>
      <c r="T3924" s="504"/>
      <c r="U3924" s="505"/>
      <c r="V3924" s="33">
        <f>+IF(C3933="","",1)</f>
        <v>1</v>
      </c>
      <c r="W3924" s="57"/>
      <c r="X3924" s="86"/>
      <c r="Y3924" s="39"/>
      <c r="Z3924" s="36"/>
      <c r="AA3924" s="36"/>
      <c r="AD3924" s="33"/>
      <c r="AG3924" s="33"/>
      <c r="AH3924" s="43"/>
      <c r="AI3924" s="43"/>
      <c r="AJ3924" s="43"/>
      <c r="AK3924" s="43"/>
      <c r="AL3924" s="43"/>
      <c r="AM3924" s="43"/>
      <c r="AN3924" s="43"/>
      <c r="AO3924" s="43"/>
      <c r="AP3924" s="43"/>
      <c r="AQ3924" s="43"/>
      <c r="AR3924" s="43"/>
      <c r="AS3924" s="43"/>
      <c r="AT3924" s="43"/>
      <c r="AU3924" s="44"/>
      <c r="AV3924" s="33"/>
      <c r="AW3924" s="33"/>
      <c r="AX3924" s="33"/>
      <c r="AZ3924" s="141"/>
      <c r="BE3924" s="168"/>
      <c r="BF3924" s="168"/>
      <c r="BG3924" s="168"/>
      <c r="BH3924" s="168"/>
      <c r="BI3924" s="168"/>
      <c r="BJ3924" s="168"/>
      <c r="BK3924" s="168"/>
      <c r="BL3924" s="168"/>
      <c r="BM3924" s="168"/>
      <c r="DK3924" s="168"/>
      <c r="DL3924" s="168"/>
      <c r="DM3924" s="168"/>
      <c r="DN3924" s="168"/>
      <c r="DO3924" s="168"/>
      <c r="DP3924" s="168"/>
      <c r="DQ3924" s="168"/>
      <c r="DR3924" s="168"/>
      <c r="DS3924" s="168"/>
      <c r="DT3924" s="168"/>
      <c r="DU3924" s="168"/>
      <c r="DV3924" s="168"/>
      <c r="DW3924" s="168"/>
      <c r="DX3924" s="168"/>
      <c r="DY3924" s="168"/>
      <c r="DZ3924" s="168"/>
      <c r="EA3924" s="168"/>
      <c r="EB3924" s="168"/>
      <c r="EC3924" s="168"/>
      <c r="ED3924" s="168"/>
      <c r="EE3924" s="168"/>
      <c r="EF3924" s="168"/>
      <c r="EG3924" s="168"/>
      <c r="EH3924" s="168"/>
      <c r="EI3924" s="168"/>
      <c r="EJ3924" s="168"/>
      <c r="EK3924" s="168"/>
      <c r="EL3924" s="168"/>
      <c r="EM3924" s="168"/>
      <c r="EN3924" s="168"/>
      <c r="EO3924" s="168"/>
      <c r="EP3924" s="168"/>
      <c r="EQ3924" s="168"/>
      <c r="ER3924" s="168"/>
      <c r="ES3924" s="168"/>
      <c r="ET3924" s="168"/>
      <c r="EU3924" s="168"/>
      <c r="EV3924" s="168"/>
      <c r="EW3924" s="168"/>
      <c r="EX3924" s="168"/>
      <c r="EY3924" s="168"/>
      <c r="EZ3924" s="168"/>
      <c r="FA3924" s="168"/>
      <c r="FB3924" s="168"/>
      <c r="FC3924" s="168"/>
      <c r="FD3924" s="168"/>
    </row>
    <row r="3925" spans="1:160" s="5" customFormat="1" ht="5.25" customHeight="1" thickBot="1" x14ac:dyDescent="0.35">
      <c r="A3925" s="263"/>
      <c r="B3925" s="263"/>
      <c r="C3925" s="265"/>
      <c r="D3925" s="454"/>
      <c r="E3925" s="454"/>
      <c r="F3925" s="454"/>
      <c r="G3925" s="454"/>
      <c r="H3925" s="454"/>
      <c r="I3925" s="454"/>
      <c r="J3925" s="454"/>
      <c r="K3925" s="454"/>
      <c r="L3925" s="454"/>
      <c r="M3925" s="454"/>
      <c r="N3925" s="454"/>
      <c r="O3925" s="454"/>
      <c r="P3925" s="454"/>
      <c r="Q3925" s="454"/>
      <c r="R3925" s="454"/>
      <c r="S3925" s="454"/>
      <c r="T3925" s="454"/>
      <c r="U3925" s="454"/>
      <c r="V3925" s="33"/>
      <c r="W3925" s="57"/>
      <c r="X3925" s="86"/>
      <c r="Y3925" s="38"/>
      <c r="Z3925" s="36"/>
      <c r="AA3925" s="36"/>
      <c r="AD3925" s="33"/>
      <c r="AG3925" s="33"/>
      <c r="AH3925" s="43"/>
      <c r="AI3925" s="43"/>
      <c r="AJ3925" s="43"/>
      <c r="AK3925" s="43"/>
      <c r="AL3925" s="43"/>
      <c r="AM3925" s="43"/>
      <c r="AN3925" s="43"/>
      <c r="AO3925" s="43"/>
      <c r="AP3925" s="43"/>
      <c r="AQ3925" s="43"/>
      <c r="AR3925" s="43"/>
      <c r="AS3925" s="43"/>
      <c r="AT3925" s="43"/>
      <c r="AU3925" s="44"/>
      <c r="AV3925" s="33"/>
      <c r="AW3925" s="33"/>
      <c r="AX3925" s="33"/>
      <c r="AZ3925" s="141"/>
      <c r="BE3925" s="168"/>
      <c r="BF3925" s="168"/>
      <c r="BG3925" s="168"/>
      <c r="BH3925" s="168"/>
      <c r="BI3925" s="168"/>
      <c r="BJ3925" s="168"/>
      <c r="BK3925" s="168"/>
      <c r="BL3925" s="168"/>
      <c r="BM3925" s="168"/>
      <c r="DK3925" s="168"/>
      <c r="DL3925" s="168"/>
      <c r="DM3925" s="168"/>
      <c r="DN3925" s="168"/>
      <c r="DO3925" s="168"/>
      <c r="DP3925" s="168"/>
      <c r="DQ3925" s="168"/>
      <c r="DR3925" s="168"/>
      <c r="DS3925" s="168"/>
      <c r="DT3925" s="168"/>
      <c r="DU3925" s="168"/>
      <c r="DV3925" s="168"/>
      <c r="DW3925" s="168"/>
      <c r="DX3925" s="168"/>
      <c r="DY3925" s="168"/>
      <c r="DZ3925" s="168"/>
      <c r="EA3925" s="168"/>
      <c r="EB3925" s="168"/>
      <c r="EC3925" s="168"/>
      <c r="ED3925" s="168"/>
      <c r="EE3925" s="168"/>
      <c r="EF3925" s="168"/>
      <c r="EG3925" s="168"/>
      <c r="EH3925" s="168"/>
      <c r="EI3925" s="168"/>
      <c r="EJ3925" s="168"/>
      <c r="EK3925" s="168"/>
      <c r="EL3925" s="168"/>
      <c r="EM3925" s="168"/>
      <c r="EN3925" s="168"/>
      <c r="EO3925" s="168"/>
      <c r="EP3925" s="168"/>
      <c r="EQ3925" s="168"/>
      <c r="ER3925" s="168"/>
      <c r="ES3925" s="168"/>
      <c r="ET3925" s="168"/>
      <c r="EU3925" s="168"/>
      <c r="EV3925" s="168"/>
      <c r="EW3925" s="168"/>
      <c r="EX3925" s="168"/>
      <c r="EY3925" s="168"/>
      <c r="EZ3925" s="168"/>
      <c r="FA3925" s="168"/>
      <c r="FB3925" s="168"/>
      <c r="FC3925" s="168"/>
      <c r="FD3925" s="168"/>
    </row>
    <row r="3926" spans="1:160" s="5" customFormat="1" ht="24.9" customHeight="1" x14ac:dyDescent="0.3">
      <c r="A3926" s="263"/>
      <c r="B3926" s="263"/>
      <c r="C3926" s="265"/>
      <c r="D3926" s="511" t="s">
        <v>4</v>
      </c>
      <c r="E3926" s="512"/>
      <c r="F3926" s="513" t="s">
        <v>168</v>
      </c>
      <c r="G3926" s="514"/>
      <c r="H3926" s="514"/>
      <c r="I3926" s="515"/>
      <c r="J3926" s="516" t="s">
        <v>5</v>
      </c>
      <c r="K3926" s="512"/>
      <c r="L3926" s="513" t="s">
        <v>102</v>
      </c>
      <c r="M3926" s="514"/>
      <c r="N3926" s="514"/>
      <c r="O3926" s="514"/>
      <c r="P3926" s="515"/>
      <c r="Q3926" s="1" t="s">
        <v>6</v>
      </c>
      <c r="R3926" s="513" t="s">
        <v>36</v>
      </c>
      <c r="S3926" s="514"/>
      <c r="T3926" s="514"/>
      <c r="U3926" s="517"/>
      <c r="V3926" s="33"/>
      <c r="W3926" s="57"/>
      <c r="X3926" s="86"/>
      <c r="Y3926" s="33"/>
      <c r="Z3926" s="36"/>
      <c r="AA3926" s="36"/>
      <c r="AD3926" s="33"/>
      <c r="AG3926" s="33"/>
      <c r="AH3926" s="43"/>
      <c r="AI3926" s="43"/>
      <c r="AJ3926" s="43"/>
      <c r="AK3926" s="43"/>
      <c r="AL3926" s="43"/>
      <c r="AM3926" s="43"/>
      <c r="AN3926" s="43"/>
      <c r="AO3926" s="43"/>
      <c r="AP3926" s="43"/>
      <c r="AQ3926" s="43"/>
      <c r="AR3926" s="43"/>
      <c r="AS3926" s="43"/>
      <c r="AT3926" s="43"/>
      <c r="AU3926" s="44"/>
      <c r="AV3926" s="33"/>
      <c r="AW3926" s="33"/>
      <c r="AX3926" s="33"/>
      <c r="AZ3926" s="141"/>
      <c r="BE3926" s="168"/>
      <c r="BF3926" s="168"/>
      <c r="BG3926" s="168"/>
      <c r="BH3926" s="168"/>
      <c r="BI3926" s="168"/>
      <c r="BJ3926" s="168"/>
      <c r="BK3926" s="168"/>
      <c r="BL3926" s="168"/>
      <c r="BM3926" s="168"/>
      <c r="DK3926" s="168"/>
      <c r="DL3926" s="168"/>
      <c r="DM3926" s="168"/>
      <c r="DN3926" s="168"/>
      <c r="DO3926" s="168"/>
      <c r="DP3926" s="168"/>
      <c r="DQ3926" s="168"/>
      <c r="DR3926" s="168"/>
      <c r="DS3926" s="168"/>
      <c r="DT3926" s="168"/>
      <c r="DU3926" s="168"/>
      <c r="DV3926" s="168"/>
      <c r="DW3926" s="168"/>
      <c r="DX3926" s="168"/>
      <c r="DY3926" s="168"/>
      <c r="DZ3926" s="168"/>
      <c r="EA3926" s="168"/>
      <c r="EB3926" s="168"/>
      <c r="EC3926" s="168"/>
      <c r="ED3926" s="168"/>
      <c r="EE3926" s="168"/>
      <c r="EF3926" s="168"/>
      <c r="EG3926" s="168"/>
      <c r="EH3926" s="168"/>
      <c r="EI3926" s="168"/>
      <c r="EJ3926" s="168"/>
      <c r="EK3926" s="168"/>
      <c r="EL3926" s="168"/>
      <c r="EM3926" s="168"/>
      <c r="EN3926" s="168"/>
      <c r="EO3926" s="168"/>
      <c r="EP3926" s="168"/>
      <c r="EQ3926" s="168"/>
      <c r="ER3926" s="168"/>
      <c r="ES3926" s="168"/>
      <c r="ET3926" s="168"/>
      <c r="EU3926" s="168"/>
      <c r="EV3926" s="168"/>
      <c r="EW3926" s="168"/>
      <c r="EX3926" s="168"/>
      <c r="EY3926" s="168"/>
      <c r="EZ3926" s="168"/>
      <c r="FA3926" s="168"/>
      <c r="FB3926" s="168"/>
      <c r="FC3926" s="168"/>
      <c r="FD3926" s="168"/>
    </row>
    <row r="3927" spans="1:160" s="5" customFormat="1" ht="45" customHeight="1" thickBot="1" x14ac:dyDescent="0.35">
      <c r="A3927" s="263"/>
      <c r="B3927" s="263"/>
      <c r="C3927" s="265"/>
      <c r="D3927" s="518" t="s">
        <v>7</v>
      </c>
      <c r="E3927" s="519"/>
      <c r="F3927" s="520" t="s">
        <v>169</v>
      </c>
      <c r="G3927" s="521"/>
      <c r="H3927" s="521"/>
      <c r="I3927" s="521"/>
      <c r="J3927" s="521"/>
      <c r="K3927" s="521"/>
      <c r="L3927" s="521"/>
      <c r="M3927" s="521"/>
      <c r="N3927" s="521"/>
      <c r="O3927" s="521"/>
      <c r="P3927" s="521"/>
      <c r="Q3927" s="521"/>
      <c r="R3927" s="521"/>
      <c r="S3927" s="521"/>
      <c r="T3927" s="521"/>
      <c r="U3927" s="522"/>
      <c r="V3927" s="33"/>
      <c r="W3927" s="57"/>
      <c r="X3927" s="86"/>
      <c r="Y3927" s="33"/>
      <c r="Z3927" s="36"/>
      <c r="AA3927" s="36"/>
      <c r="AD3927" s="33"/>
      <c r="AG3927" s="33"/>
      <c r="AH3927" s="43"/>
      <c r="AI3927" s="43"/>
      <c r="AJ3927" s="43"/>
      <c r="AK3927" s="43"/>
      <c r="AL3927" s="43"/>
      <c r="AM3927" s="43"/>
      <c r="AN3927" s="43"/>
      <c r="AO3927" s="43"/>
      <c r="AP3927" s="43"/>
      <c r="AQ3927" s="43"/>
      <c r="AR3927" s="43"/>
      <c r="AS3927" s="43"/>
      <c r="AT3927" s="43"/>
      <c r="AU3927" s="44"/>
      <c r="AV3927" s="33"/>
      <c r="AW3927" s="33"/>
      <c r="AX3927" s="33"/>
      <c r="AZ3927" s="141"/>
      <c r="BE3927" s="168"/>
      <c r="BF3927" s="168"/>
      <c r="BG3927" s="168"/>
      <c r="BH3927" s="168"/>
      <c r="BI3927" s="168"/>
      <c r="BJ3927" s="168"/>
      <c r="BK3927" s="168"/>
      <c r="BL3927" s="168"/>
      <c r="BM3927" s="168"/>
      <c r="DK3927" s="168"/>
      <c r="DL3927" s="168"/>
      <c r="DM3927" s="168"/>
      <c r="DN3927" s="168"/>
      <c r="DO3927" s="168"/>
      <c r="DP3927" s="168"/>
      <c r="DQ3927" s="168"/>
      <c r="DR3927" s="168"/>
      <c r="DS3927" s="168"/>
      <c r="DT3927" s="168"/>
      <c r="DU3927" s="168"/>
      <c r="DV3927" s="168"/>
      <c r="DW3927" s="168"/>
      <c r="DX3927" s="168"/>
      <c r="DY3927" s="168"/>
      <c r="DZ3927" s="168"/>
      <c r="EA3927" s="168"/>
      <c r="EB3927" s="168"/>
      <c r="EC3927" s="168"/>
      <c r="ED3927" s="168"/>
      <c r="EE3927" s="168"/>
      <c r="EF3927" s="168"/>
      <c r="EG3927" s="168"/>
      <c r="EH3927" s="168"/>
      <c r="EI3927" s="168"/>
      <c r="EJ3927" s="168"/>
      <c r="EK3927" s="168"/>
      <c r="EL3927" s="168"/>
      <c r="EM3927" s="168"/>
      <c r="EN3927" s="168"/>
      <c r="EO3927" s="168"/>
      <c r="EP3927" s="168"/>
      <c r="EQ3927" s="168"/>
      <c r="ER3927" s="168"/>
      <c r="ES3927" s="168"/>
      <c r="ET3927" s="168"/>
      <c r="EU3927" s="168"/>
      <c r="EV3927" s="168"/>
      <c r="EW3927" s="168"/>
      <c r="EX3927" s="168"/>
      <c r="EY3927" s="168"/>
      <c r="EZ3927" s="168"/>
      <c r="FA3927" s="168"/>
      <c r="FB3927" s="168"/>
      <c r="FC3927" s="168"/>
      <c r="FD3927" s="168"/>
    </row>
    <row r="3928" spans="1:160" s="5" customFormat="1" ht="5.0999999999999996" customHeight="1" thickBot="1" x14ac:dyDescent="0.35">
      <c r="A3928" s="263"/>
      <c r="B3928" s="263"/>
      <c r="C3928" s="265"/>
      <c r="D3928" s="523"/>
      <c r="E3928" s="523"/>
      <c r="F3928" s="523"/>
      <c r="G3928" s="523"/>
      <c r="H3928" s="523"/>
      <c r="I3928" s="523"/>
      <c r="J3928" s="523"/>
      <c r="K3928" s="523"/>
      <c r="L3928" s="523"/>
      <c r="M3928" s="523"/>
      <c r="N3928" s="523"/>
      <c r="O3928" s="523"/>
      <c r="P3928" s="523"/>
      <c r="Q3928" s="523"/>
      <c r="R3928" s="523"/>
      <c r="S3928" s="523"/>
      <c r="T3928" s="523"/>
      <c r="U3928" s="523"/>
      <c r="V3928" s="33"/>
      <c r="W3928" s="57"/>
      <c r="X3928" s="86"/>
      <c r="Y3928" s="33"/>
      <c r="Z3928" s="36"/>
      <c r="AA3928" s="36"/>
      <c r="AD3928" s="33"/>
      <c r="AG3928" s="33"/>
      <c r="AH3928" s="43"/>
      <c r="AI3928" s="43"/>
      <c r="AJ3928" s="43"/>
      <c r="AK3928" s="43"/>
      <c r="AL3928" s="43"/>
      <c r="AM3928" s="43"/>
      <c r="AN3928" s="43"/>
      <c r="AO3928" s="43"/>
      <c r="AP3928" s="43"/>
      <c r="AQ3928" s="43"/>
      <c r="AR3928" s="43"/>
      <c r="AS3928" s="43"/>
      <c r="AT3928" s="43"/>
      <c r="AU3928" s="44"/>
      <c r="AV3928" s="33"/>
      <c r="AW3928" s="33"/>
      <c r="AX3928" s="33"/>
      <c r="AZ3928" s="141"/>
      <c r="BE3928" s="168"/>
      <c r="BF3928" s="168"/>
      <c r="BG3928" s="168"/>
      <c r="BH3928" s="168"/>
      <c r="BI3928" s="168"/>
      <c r="BJ3928" s="168"/>
      <c r="BK3928" s="168"/>
      <c r="BL3928" s="168"/>
      <c r="BM3928" s="168"/>
      <c r="DK3928" s="168"/>
      <c r="DL3928" s="168"/>
      <c r="DM3928" s="168"/>
      <c r="DN3928" s="168"/>
      <c r="DO3928" s="168"/>
      <c r="DP3928" s="168"/>
      <c r="DQ3928" s="168"/>
      <c r="DR3928" s="168"/>
      <c r="DS3928" s="168"/>
      <c r="DT3928" s="168"/>
      <c r="DU3928" s="168"/>
      <c r="DV3928" s="168"/>
      <c r="DW3928" s="168"/>
      <c r="DX3928" s="168"/>
      <c r="DY3928" s="168"/>
      <c r="DZ3928" s="168"/>
      <c r="EA3928" s="168"/>
      <c r="EB3928" s="168"/>
      <c r="EC3928" s="168"/>
      <c r="ED3928" s="168"/>
      <c r="EE3928" s="168"/>
      <c r="EF3928" s="168"/>
      <c r="EG3928" s="168"/>
      <c r="EH3928" s="168"/>
      <c r="EI3928" s="168"/>
      <c r="EJ3928" s="168"/>
      <c r="EK3928" s="168"/>
      <c r="EL3928" s="168"/>
      <c r="EM3928" s="168"/>
      <c r="EN3928" s="168"/>
      <c r="EO3928" s="168"/>
      <c r="EP3928" s="168"/>
      <c r="EQ3928" s="168"/>
      <c r="ER3928" s="168"/>
      <c r="ES3928" s="168"/>
      <c r="ET3928" s="168"/>
      <c r="EU3928" s="168"/>
      <c r="EV3928" s="168"/>
      <c r="EW3928" s="168"/>
      <c r="EX3928" s="168"/>
      <c r="EY3928" s="168"/>
      <c r="EZ3928" s="168"/>
      <c r="FA3928" s="168"/>
      <c r="FB3928" s="168"/>
      <c r="FC3928" s="168"/>
      <c r="FD3928" s="168"/>
    </row>
    <row r="3929" spans="1:160" s="5" customFormat="1" ht="24.9" customHeight="1" thickBot="1" x14ac:dyDescent="0.35">
      <c r="A3929" s="263"/>
      <c r="B3929" s="263"/>
      <c r="C3929" s="265"/>
      <c r="D3929" s="2" t="s">
        <v>103</v>
      </c>
      <c r="E3929" s="108" t="s">
        <v>106</v>
      </c>
      <c r="F3929" s="455" t="s">
        <v>104</v>
      </c>
      <c r="G3929" s="524"/>
      <c r="H3929" s="456"/>
      <c r="I3929" s="525">
        <v>44058</v>
      </c>
      <c r="J3929" s="526"/>
      <c r="K3929" s="526"/>
      <c r="L3929" s="526"/>
      <c r="M3929" s="526"/>
      <c r="N3929" s="527"/>
      <c r="O3929" s="3" t="s">
        <v>8</v>
      </c>
      <c r="P3929" s="449" t="s">
        <v>24</v>
      </c>
      <c r="Q3929" s="450"/>
      <c r="R3929" s="450"/>
      <c r="S3929" s="450"/>
      <c r="T3929" s="450"/>
      <c r="U3929" s="528"/>
      <c r="V3929" s="33"/>
      <c r="W3929" s="57"/>
      <c r="X3929" s="86"/>
      <c r="Y3929" s="33"/>
      <c r="Z3929" s="36"/>
      <c r="AA3929" s="36"/>
      <c r="AD3929" s="33"/>
      <c r="AG3929" s="33"/>
      <c r="AH3929" s="43"/>
      <c r="AI3929" s="43"/>
      <c r="AJ3929" s="43"/>
      <c r="AK3929" s="43"/>
      <c r="AL3929" s="43"/>
      <c r="AM3929" s="43"/>
      <c r="AN3929" s="43"/>
      <c r="AO3929" s="43"/>
      <c r="AP3929" s="43"/>
      <c r="AQ3929" s="43"/>
      <c r="AR3929" s="43"/>
      <c r="AS3929" s="43"/>
      <c r="AT3929" s="43"/>
      <c r="AU3929" s="44"/>
      <c r="AV3929" s="33"/>
      <c r="AW3929" s="33"/>
      <c r="AX3929" s="33"/>
      <c r="AZ3929" s="141"/>
      <c r="BE3929" s="168"/>
      <c r="BF3929" s="168"/>
      <c r="BG3929" s="168"/>
      <c r="BH3929" s="168"/>
      <c r="BI3929" s="168"/>
      <c r="BJ3929" s="168"/>
      <c r="BK3929" s="168"/>
      <c r="BL3929" s="168"/>
      <c r="BM3929" s="168"/>
      <c r="DK3929" s="168"/>
      <c r="DL3929" s="168"/>
      <c r="DM3929" s="168"/>
      <c r="DN3929" s="168"/>
      <c r="DO3929" s="168"/>
      <c r="DP3929" s="168"/>
      <c r="DQ3929" s="168"/>
      <c r="DR3929" s="168"/>
      <c r="DS3929" s="168"/>
      <c r="DT3929" s="168"/>
      <c r="DU3929" s="168"/>
      <c r="DV3929" s="168"/>
      <c r="DW3929" s="168"/>
      <c r="DX3929" s="168"/>
      <c r="DY3929" s="168"/>
      <c r="DZ3929" s="168"/>
      <c r="EA3929" s="168"/>
      <c r="EB3929" s="168"/>
      <c r="EC3929" s="168"/>
      <c r="ED3929" s="168"/>
      <c r="EE3929" s="168"/>
      <c r="EF3929" s="168"/>
      <c r="EG3929" s="168"/>
      <c r="EH3929" s="168"/>
      <c r="EI3929" s="168"/>
      <c r="EJ3929" s="168"/>
      <c r="EK3929" s="168"/>
      <c r="EL3929" s="168"/>
      <c r="EM3929" s="168"/>
      <c r="EN3929" s="168"/>
      <c r="EO3929" s="168"/>
      <c r="EP3929" s="168"/>
      <c r="EQ3929" s="168"/>
      <c r="ER3929" s="168"/>
      <c r="ES3929" s="168"/>
      <c r="ET3929" s="168"/>
      <c r="EU3929" s="168"/>
      <c r="EV3929" s="168"/>
      <c r="EW3929" s="168"/>
      <c r="EX3929" s="168"/>
      <c r="EY3929" s="168"/>
      <c r="EZ3929" s="168"/>
      <c r="FA3929" s="168"/>
      <c r="FB3929" s="168"/>
      <c r="FC3929" s="168"/>
      <c r="FD3929" s="168"/>
    </row>
    <row r="3930" spans="1:160" s="5" customFormat="1" ht="5.0999999999999996" customHeight="1" thickBot="1" x14ac:dyDescent="0.35">
      <c r="A3930" s="263"/>
      <c r="B3930" s="263"/>
      <c r="C3930" s="265"/>
      <c r="D3930" s="107"/>
      <c r="E3930" s="107"/>
      <c r="F3930" s="107"/>
      <c r="G3930" s="107"/>
      <c r="H3930" s="107"/>
      <c r="I3930" s="107"/>
      <c r="J3930" s="107"/>
      <c r="K3930" s="107"/>
      <c r="L3930" s="107"/>
      <c r="M3930" s="107"/>
      <c r="N3930" s="107"/>
      <c r="O3930" s="107"/>
      <c r="P3930" s="107"/>
      <c r="Q3930" s="107"/>
      <c r="R3930" s="107"/>
      <c r="S3930" s="107"/>
      <c r="T3930" s="107"/>
      <c r="U3930" s="107"/>
      <c r="V3930" s="33"/>
      <c r="W3930" s="57"/>
      <c r="X3930" s="86"/>
      <c r="Y3930" s="33"/>
      <c r="Z3930" s="36"/>
      <c r="AA3930" s="36"/>
      <c r="AD3930" s="33"/>
      <c r="AG3930" s="33"/>
      <c r="AH3930" s="43"/>
      <c r="AI3930" s="43"/>
      <c r="AJ3930" s="43"/>
      <c r="AK3930" s="43"/>
      <c r="AL3930" s="43"/>
      <c r="AM3930" s="43"/>
      <c r="AN3930" s="43"/>
      <c r="AO3930" s="43"/>
      <c r="AP3930" s="43"/>
      <c r="AQ3930" s="43"/>
      <c r="AR3930" s="43"/>
      <c r="AS3930" s="43"/>
      <c r="AT3930" s="43"/>
      <c r="AU3930" s="44"/>
      <c r="AV3930" s="33"/>
      <c r="AW3930" s="33"/>
      <c r="AX3930" s="33"/>
      <c r="AZ3930" s="141"/>
      <c r="BE3930" s="168"/>
      <c r="BF3930" s="168"/>
      <c r="BG3930" s="168"/>
      <c r="BH3930" s="168"/>
      <c r="BI3930" s="168"/>
      <c r="BJ3930" s="168"/>
      <c r="BK3930" s="168"/>
      <c r="BL3930" s="168"/>
      <c r="BM3930" s="168"/>
      <c r="DK3930" s="168"/>
      <c r="DL3930" s="168"/>
      <c r="DM3930" s="168"/>
      <c r="DN3930" s="168"/>
      <c r="DO3930" s="168"/>
      <c r="DP3930" s="168"/>
      <c r="DQ3930" s="168"/>
      <c r="DR3930" s="168"/>
      <c r="DS3930" s="168"/>
      <c r="DT3930" s="168"/>
      <c r="DU3930" s="168"/>
      <c r="DV3930" s="168"/>
      <c r="DW3930" s="168"/>
      <c r="DX3930" s="168"/>
      <c r="DY3930" s="168"/>
      <c r="DZ3930" s="168"/>
      <c r="EA3930" s="168"/>
      <c r="EB3930" s="168"/>
      <c r="EC3930" s="168"/>
      <c r="ED3930" s="168"/>
      <c r="EE3930" s="168"/>
      <c r="EF3930" s="168"/>
      <c r="EG3930" s="168"/>
      <c r="EH3930" s="168"/>
      <c r="EI3930" s="168"/>
      <c r="EJ3930" s="168"/>
      <c r="EK3930" s="168"/>
      <c r="EL3930" s="168"/>
      <c r="EM3930" s="168"/>
      <c r="EN3930" s="168"/>
      <c r="EO3930" s="168"/>
      <c r="EP3930" s="168"/>
      <c r="EQ3930" s="168"/>
      <c r="ER3930" s="168"/>
      <c r="ES3930" s="168"/>
      <c r="ET3930" s="168"/>
      <c r="EU3930" s="168"/>
      <c r="EV3930" s="168"/>
      <c r="EW3930" s="168"/>
      <c r="EX3930" s="168"/>
      <c r="EY3930" s="168"/>
      <c r="EZ3930" s="168"/>
      <c r="FA3930" s="168"/>
      <c r="FB3930" s="168"/>
      <c r="FC3930" s="168"/>
      <c r="FD3930" s="168"/>
    </row>
    <row r="3931" spans="1:160" s="5" customFormat="1" ht="24.9" customHeight="1" thickBot="1" x14ac:dyDescent="0.35">
      <c r="A3931" s="263"/>
      <c r="B3931" s="263"/>
      <c r="C3931" s="265"/>
      <c r="D3931" s="2" t="s">
        <v>31</v>
      </c>
      <c r="E3931" s="449"/>
      <c r="F3931" s="450"/>
      <c r="G3931" s="450"/>
      <c r="H3931" s="450"/>
      <c r="I3931" s="450"/>
      <c r="J3931" s="451"/>
      <c r="K3931" s="19" t="s">
        <v>105</v>
      </c>
      <c r="L3931" s="452"/>
      <c r="M3931" s="452"/>
      <c r="N3931" s="452"/>
      <c r="O3931" s="452"/>
      <c r="P3931" s="452"/>
      <c r="Q3931" s="452"/>
      <c r="R3931" s="452"/>
      <c r="S3931" s="452"/>
      <c r="T3931" s="452"/>
      <c r="U3931" s="453"/>
      <c r="V3931" s="33"/>
      <c r="W3931" s="57"/>
      <c r="X3931" s="86"/>
      <c r="Y3931" s="33"/>
      <c r="Z3931" s="36"/>
      <c r="AA3931" s="36"/>
      <c r="AD3931" s="33"/>
      <c r="AG3931" s="33"/>
      <c r="AH3931" s="43"/>
      <c r="AI3931" s="43"/>
      <c r="AJ3931" s="43"/>
      <c r="AK3931" s="43"/>
      <c r="AL3931" s="43"/>
      <c r="AM3931" s="43"/>
      <c r="AN3931" s="43"/>
      <c r="AO3931" s="43"/>
      <c r="AP3931" s="43"/>
      <c r="AQ3931" s="43"/>
      <c r="AR3931" s="43"/>
      <c r="AS3931" s="43"/>
      <c r="AT3931" s="43"/>
      <c r="AU3931" s="44"/>
      <c r="AV3931" s="33"/>
      <c r="AW3931" s="33"/>
      <c r="AX3931" s="33"/>
      <c r="AZ3931" s="141"/>
      <c r="BE3931" s="168"/>
      <c r="BF3931" s="168"/>
      <c r="BG3931" s="168"/>
      <c r="BH3931" s="168"/>
      <c r="BI3931" s="168"/>
      <c r="BJ3931" s="168"/>
      <c r="BK3931" s="168"/>
      <c r="BL3931" s="168"/>
      <c r="BM3931" s="168"/>
      <c r="DK3931" s="168"/>
      <c r="DL3931" s="168"/>
      <c r="DM3931" s="168"/>
      <c r="DN3931" s="168"/>
      <c r="DO3931" s="168"/>
      <c r="DP3931" s="168"/>
      <c r="DQ3931" s="168"/>
      <c r="DR3931" s="168"/>
      <c r="DS3931" s="168"/>
      <c r="DT3931" s="168"/>
      <c r="DU3931" s="168"/>
      <c r="DV3931" s="168"/>
      <c r="DW3931" s="168"/>
      <c r="DX3931" s="168"/>
      <c r="DY3931" s="168"/>
      <c r="DZ3931" s="168"/>
      <c r="EA3931" s="168"/>
      <c r="EB3931" s="168"/>
      <c r="EC3931" s="168"/>
      <c r="ED3931" s="168"/>
      <c r="EE3931" s="168"/>
      <c r="EF3931" s="168"/>
      <c r="EG3931" s="168"/>
      <c r="EH3931" s="168"/>
      <c r="EI3931" s="168"/>
      <c r="EJ3931" s="168"/>
      <c r="EK3931" s="168"/>
      <c r="EL3931" s="168"/>
      <c r="EM3931" s="168"/>
      <c r="EN3931" s="168"/>
      <c r="EO3931" s="168"/>
      <c r="EP3931" s="168"/>
      <c r="EQ3931" s="168"/>
      <c r="ER3931" s="168"/>
      <c r="ES3931" s="168"/>
      <c r="ET3931" s="168"/>
      <c r="EU3931" s="168"/>
      <c r="EV3931" s="168"/>
      <c r="EW3931" s="168"/>
      <c r="EX3931" s="168"/>
      <c r="EY3931" s="168"/>
      <c r="EZ3931" s="168"/>
      <c r="FA3931" s="168"/>
      <c r="FB3931" s="168"/>
      <c r="FC3931" s="168"/>
      <c r="FD3931" s="168"/>
    </row>
    <row r="3932" spans="1:160" s="5" customFormat="1" ht="5.0999999999999996" customHeight="1" thickBot="1" x14ac:dyDescent="0.35">
      <c r="A3932" s="263"/>
      <c r="B3932" s="263"/>
      <c r="C3932" s="265"/>
      <c r="D3932" s="454"/>
      <c r="E3932" s="454"/>
      <c r="F3932" s="454"/>
      <c r="G3932" s="454"/>
      <c r="H3932" s="454"/>
      <c r="I3932" s="454"/>
      <c r="J3932" s="454"/>
      <c r="K3932" s="454"/>
      <c r="L3932" s="454"/>
      <c r="M3932" s="454"/>
      <c r="N3932" s="454"/>
      <c r="O3932" s="454"/>
      <c r="P3932" s="454"/>
      <c r="Q3932" s="454"/>
      <c r="R3932" s="454"/>
      <c r="S3932" s="454"/>
      <c r="T3932" s="454"/>
      <c r="U3932" s="454"/>
      <c r="V3932" s="33"/>
      <c r="W3932" s="57"/>
      <c r="X3932" s="86"/>
      <c r="Y3932" s="33"/>
      <c r="Z3932" s="36"/>
      <c r="AA3932" s="36"/>
      <c r="AD3932" s="33"/>
      <c r="AG3932" s="33"/>
      <c r="AH3932" s="43"/>
      <c r="AI3932" s="43"/>
      <c r="AJ3932" s="43"/>
      <c r="AK3932" s="43"/>
      <c r="AL3932" s="43"/>
      <c r="AM3932" s="43"/>
      <c r="AN3932" s="43"/>
      <c r="AO3932" s="43"/>
      <c r="AP3932" s="43"/>
      <c r="AQ3932" s="43"/>
      <c r="AR3932" s="43"/>
      <c r="AS3932" s="43"/>
      <c r="AT3932" s="43"/>
      <c r="AU3932" s="44"/>
      <c r="AV3932" s="33"/>
      <c r="AW3932" s="33"/>
      <c r="AX3932" s="33"/>
      <c r="AZ3932" s="141"/>
      <c r="BE3932" s="168"/>
      <c r="BF3932" s="168"/>
      <c r="BG3932" s="168"/>
      <c r="BH3932" s="168"/>
      <c r="BI3932" s="168"/>
      <c r="BJ3932" s="168"/>
      <c r="BK3932" s="168"/>
      <c r="BL3932" s="168"/>
      <c r="BM3932" s="168"/>
      <c r="DK3932" s="168"/>
      <c r="DL3932" s="168"/>
      <c r="DM3932" s="168"/>
      <c r="DN3932" s="168"/>
      <c r="DO3932" s="168"/>
      <c r="DP3932" s="168"/>
      <c r="DQ3932" s="168"/>
      <c r="DR3932" s="168"/>
      <c r="DS3932" s="168"/>
      <c r="DT3932" s="168"/>
      <c r="DU3932" s="168"/>
      <c r="DV3932" s="168"/>
      <c r="DW3932" s="168"/>
      <c r="DX3932" s="168"/>
      <c r="DY3932" s="168"/>
      <c r="DZ3932" s="168"/>
      <c r="EA3932" s="168"/>
      <c r="EB3932" s="168"/>
      <c r="EC3932" s="168"/>
      <c r="ED3932" s="168"/>
      <c r="EE3932" s="168"/>
      <c r="EF3932" s="168"/>
      <c r="EG3932" s="168"/>
      <c r="EH3932" s="168"/>
      <c r="EI3932" s="168"/>
      <c r="EJ3932" s="168"/>
      <c r="EK3932" s="168"/>
      <c r="EL3932" s="168"/>
      <c r="EM3932" s="168"/>
      <c r="EN3932" s="168"/>
      <c r="EO3932" s="168"/>
      <c r="EP3932" s="168"/>
      <c r="EQ3932" s="168"/>
      <c r="ER3932" s="168"/>
      <c r="ES3932" s="168"/>
      <c r="ET3932" s="168"/>
      <c r="EU3932" s="168"/>
      <c r="EV3932" s="168"/>
      <c r="EW3932" s="168"/>
      <c r="EX3932" s="168"/>
      <c r="EY3932" s="168"/>
      <c r="EZ3932" s="168"/>
      <c r="FA3932" s="168"/>
      <c r="FB3932" s="168"/>
      <c r="FC3932" s="168"/>
      <c r="FD3932" s="168"/>
    </row>
    <row r="3933" spans="1:160" s="5" customFormat="1" ht="45" customHeight="1" thickBot="1" x14ac:dyDescent="0.35">
      <c r="A3933" s="263" t="str">
        <f>+E3933</f>
        <v>NP 20</v>
      </c>
      <c r="B3933" s="264">
        <f>+U3957</f>
        <v>10.5</v>
      </c>
      <c r="C3933" s="265">
        <v>73</v>
      </c>
      <c r="D3933" s="2" t="s">
        <v>9</v>
      </c>
      <c r="E3933" s="31" t="s">
        <v>189</v>
      </c>
      <c r="F3933" s="455" t="s">
        <v>29</v>
      </c>
      <c r="G3933" s="456"/>
      <c r="H3933" s="457" t="s">
        <v>194</v>
      </c>
      <c r="I3933" s="457"/>
      <c r="J3933" s="457"/>
      <c r="K3933" s="457"/>
      <c r="L3933" s="457"/>
      <c r="M3933" s="458"/>
      <c r="N3933" s="459" t="s">
        <v>32</v>
      </c>
      <c r="O3933" s="460"/>
      <c r="P3933" s="461"/>
      <c r="Q3933" s="462" t="s">
        <v>49</v>
      </c>
      <c r="R3933" s="463"/>
      <c r="S3933" s="463"/>
      <c r="T3933" s="463"/>
      <c r="U3933" s="464"/>
      <c r="V3933" s="33"/>
      <c r="W3933" s="57"/>
      <c r="X3933" s="86"/>
      <c r="Y3933" s="33"/>
      <c r="Z3933" s="38"/>
      <c r="AA3933" s="38"/>
      <c r="AD3933" s="33"/>
      <c r="AG3933" s="33"/>
      <c r="AH3933" s="43"/>
      <c r="AI3933" s="43"/>
      <c r="AJ3933" s="43"/>
      <c r="AK3933" s="43"/>
      <c r="AL3933" s="43"/>
      <c r="AM3933" s="43"/>
      <c r="AN3933" s="43"/>
      <c r="AO3933" s="43"/>
      <c r="AP3933" s="43"/>
      <c r="AQ3933" s="43"/>
      <c r="AR3933" s="43"/>
      <c r="AS3933" s="43"/>
      <c r="AT3933" s="43"/>
      <c r="AU3933" s="44"/>
      <c r="AV3933" s="33"/>
      <c r="AW3933" s="33"/>
      <c r="AX3933" s="33"/>
      <c r="AZ3933" s="141"/>
      <c r="BE3933" s="168"/>
      <c r="BF3933" s="168"/>
      <c r="BG3933" s="168"/>
      <c r="BH3933" s="168"/>
      <c r="BI3933" s="168"/>
      <c r="BJ3933" s="168"/>
      <c r="BK3933" s="168"/>
      <c r="BL3933" s="168"/>
      <c r="BM3933" s="168"/>
      <c r="DK3933" s="168"/>
      <c r="DL3933" s="168"/>
      <c r="DM3933" s="168"/>
      <c r="DN3933" s="168"/>
      <c r="DO3933" s="168"/>
      <c r="DP3933" s="168"/>
      <c r="DQ3933" s="168"/>
      <c r="DR3933" s="168"/>
      <c r="DS3933" s="168"/>
      <c r="DT3933" s="168"/>
      <c r="DU3933" s="168"/>
      <c r="DV3933" s="168"/>
      <c r="DW3933" s="168"/>
      <c r="DX3933" s="168"/>
      <c r="DY3933" s="168"/>
      <c r="DZ3933" s="168"/>
      <c r="EA3933" s="168"/>
      <c r="EB3933" s="168"/>
      <c r="EC3933" s="168"/>
      <c r="ED3933" s="168"/>
      <c r="EE3933" s="168"/>
      <c r="EF3933" s="168"/>
      <c r="EG3933" s="168"/>
      <c r="EH3933" s="168"/>
      <c r="EI3933" s="168"/>
      <c r="EJ3933" s="168"/>
      <c r="EK3933" s="168"/>
      <c r="EL3933" s="168"/>
      <c r="EM3933" s="168"/>
      <c r="EN3933" s="168"/>
      <c r="EO3933" s="168"/>
      <c r="EP3933" s="168"/>
      <c r="EQ3933" s="168"/>
      <c r="ER3933" s="168"/>
      <c r="ES3933" s="168"/>
      <c r="ET3933" s="168"/>
      <c r="EU3933" s="168"/>
      <c r="EV3933" s="168"/>
      <c r="EW3933" s="168"/>
      <c r="EX3933" s="168"/>
      <c r="EY3933" s="168"/>
      <c r="EZ3933" s="168"/>
      <c r="FA3933" s="168"/>
      <c r="FB3933" s="168"/>
      <c r="FC3933" s="168"/>
      <c r="FD3933" s="168"/>
    </row>
    <row r="3934" spans="1:160" s="5" customFormat="1" ht="5.0999999999999996" customHeight="1" thickBot="1" x14ac:dyDescent="0.35">
      <c r="A3934" s="263"/>
      <c r="B3934" s="263"/>
      <c r="C3934" s="265"/>
      <c r="D3934" s="428"/>
      <c r="E3934" s="428"/>
      <c r="F3934" s="428"/>
      <c r="G3934" s="428"/>
      <c r="H3934" s="428"/>
      <c r="I3934" s="428"/>
      <c r="J3934" s="428"/>
      <c r="K3934" s="428"/>
      <c r="L3934" s="428"/>
      <c r="M3934" s="428"/>
      <c r="N3934" s="454"/>
      <c r="O3934" s="454"/>
      <c r="P3934" s="454"/>
      <c r="Q3934" s="454"/>
      <c r="R3934" s="454"/>
      <c r="S3934" s="454"/>
      <c r="T3934" s="454"/>
      <c r="U3934" s="454"/>
      <c r="V3934" s="33"/>
      <c r="W3934" s="57"/>
      <c r="X3934" s="86"/>
      <c r="Y3934" s="33"/>
      <c r="Z3934" s="76"/>
      <c r="AA3934" s="76"/>
      <c r="AD3934" s="33"/>
      <c r="AG3934" s="33"/>
      <c r="AH3934" s="43"/>
      <c r="AI3934" s="43"/>
      <c r="AJ3934" s="43"/>
      <c r="AK3934" s="43"/>
      <c r="AL3934" s="43"/>
      <c r="AM3934" s="43"/>
      <c r="AN3934" s="43"/>
      <c r="AO3934" s="43"/>
      <c r="AP3934" s="43"/>
      <c r="AQ3934" s="43"/>
      <c r="AR3934" s="43"/>
      <c r="AS3934" s="43"/>
      <c r="AT3934" s="43"/>
      <c r="AU3934" s="44"/>
      <c r="AV3934" s="33"/>
      <c r="AW3934" s="33"/>
      <c r="AX3934" s="33"/>
      <c r="AZ3934" s="141"/>
      <c r="BE3934" s="168"/>
      <c r="BF3934" s="168"/>
      <c r="BG3934" s="168"/>
      <c r="BH3934" s="168"/>
      <c r="BI3934" s="168"/>
      <c r="BJ3934" s="168"/>
      <c r="BK3934" s="168"/>
      <c r="BL3934" s="168"/>
      <c r="BM3934" s="168"/>
      <c r="DK3934" s="168"/>
      <c r="DL3934" s="168"/>
      <c r="DM3934" s="168"/>
      <c r="DN3934" s="168"/>
      <c r="DO3934" s="168"/>
      <c r="DP3934" s="168"/>
      <c r="DQ3934" s="168"/>
      <c r="DR3934" s="168"/>
      <c r="DS3934" s="168"/>
      <c r="DT3934" s="168"/>
      <c r="DU3934" s="168"/>
      <c r="DV3934" s="168"/>
      <c r="DW3934" s="168"/>
      <c r="DX3934" s="168"/>
      <c r="DY3934" s="168"/>
      <c r="DZ3934" s="168"/>
      <c r="EA3934" s="168"/>
      <c r="EB3934" s="168"/>
      <c r="EC3934" s="168"/>
      <c r="ED3934" s="168"/>
      <c r="EE3934" s="168"/>
      <c r="EF3934" s="168"/>
      <c r="EG3934" s="168"/>
      <c r="EH3934" s="168"/>
      <c r="EI3934" s="168"/>
      <c r="EJ3934" s="168"/>
      <c r="EK3934" s="168"/>
      <c r="EL3934" s="168"/>
      <c r="EM3934" s="168"/>
      <c r="EN3934" s="168"/>
      <c r="EO3934" s="168"/>
      <c r="EP3934" s="168"/>
      <c r="EQ3934" s="168"/>
      <c r="ER3934" s="168"/>
      <c r="ES3934" s="168"/>
      <c r="ET3934" s="168"/>
      <c r="EU3934" s="168"/>
      <c r="EV3934" s="168"/>
      <c r="EW3934" s="168"/>
      <c r="EX3934" s="168"/>
      <c r="EY3934" s="168"/>
      <c r="EZ3934" s="168"/>
      <c r="FA3934" s="168"/>
      <c r="FB3934" s="168"/>
      <c r="FC3934" s="168"/>
      <c r="FD3934" s="168"/>
    </row>
    <row r="3935" spans="1:160" s="5" customFormat="1" ht="24.9" customHeight="1" x14ac:dyDescent="0.3">
      <c r="A3935" s="263"/>
      <c r="B3935" s="263"/>
      <c r="C3935" s="265"/>
      <c r="D3935" s="465" t="s">
        <v>30</v>
      </c>
      <c r="E3935" s="466"/>
      <c r="F3935" s="466"/>
      <c r="G3935" s="466"/>
      <c r="H3935" s="466"/>
      <c r="I3935" s="466"/>
      <c r="J3935" s="466"/>
      <c r="K3935" s="466"/>
      <c r="L3935" s="466"/>
      <c r="M3935" s="467"/>
      <c r="N3935" s="468" t="s">
        <v>11</v>
      </c>
      <c r="O3935" s="470" t="s">
        <v>12</v>
      </c>
      <c r="P3935" s="471"/>
      <c r="Q3935" s="474" t="s">
        <v>13</v>
      </c>
      <c r="R3935" s="475"/>
      <c r="S3935" s="476"/>
      <c r="T3935" s="477" t="s">
        <v>27</v>
      </c>
      <c r="U3935" s="479" t="s">
        <v>28</v>
      </c>
      <c r="V3935" s="33"/>
      <c r="W3935" s="57"/>
      <c r="X3935" s="86"/>
      <c r="Y3935" s="33"/>
      <c r="Z3935" s="76"/>
      <c r="AA3935" s="76"/>
      <c r="AD3935" s="33"/>
      <c r="AG3935" s="33"/>
      <c r="AH3935" s="43"/>
      <c r="AI3935" s="43"/>
      <c r="AJ3935" s="43"/>
      <c r="AK3935" s="43"/>
      <c r="AL3935" s="43"/>
      <c r="AM3935" s="43"/>
      <c r="AN3935" s="43"/>
      <c r="AO3935" s="43"/>
      <c r="AP3935" s="43"/>
      <c r="AQ3935" s="43"/>
      <c r="AR3935" s="43"/>
      <c r="AS3935" s="43"/>
      <c r="AT3935" s="43"/>
      <c r="AU3935" s="44"/>
      <c r="AV3935" s="33"/>
      <c r="AW3935" s="33"/>
      <c r="AX3935" s="33"/>
      <c r="AZ3935" s="141"/>
      <c r="BE3935" s="168"/>
      <c r="BF3935" s="168"/>
      <c r="BG3935" s="168"/>
      <c r="BH3935" s="168"/>
      <c r="BI3935" s="168"/>
      <c r="BJ3935" s="168"/>
      <c r="BK3935" s="168"/>
      <c r="BL3935" s="168"/>
      <c r="BM3935" s="168"/>
      <c r="DK3935" s="168"/>
      <c r="DL3935" s="168"/>
      <c r="DM3935" s="168"/>
      <c r="DN3935" s="168"/>
      <c r="DO3935" s="168"/>
      <c r="DP3935" s="168"/>
      <c r="DQ3935" s="168"/>
      <c r="DR3935" s="168"/>
      <c r="DS3935" s="168"/>
      <c r="DT3935" s="168"/>
      <c r="DU3935" s="168"/>
      <c r="DV3935" s="168"/>
      <c r="DW3935" s="168"/>
      <c r="DX3935" s="168"/>
      <c r="DY3935" s="168"/>
      <c r="DZ3935" s="168"/>
      <c r="EA3935" s="168"/>
      <c r="EB3935" s="168"/>
      <c r="EC3935" s="168"/>
      <c r="ED3935" s="168"/>
      <c r="EE3935" s="168"/>
      <c r="EF3935" s="168"/>
      <c r="EG3935" s="168"/>
      <c r="EH3935" s="168"/>
      <c r="EI3935" s="168"/>
      <c r="EJ3935" s="168"/>
      <c r="EK3935" s="168"/>
      <c r="EL3935" s="168"/>
      <c r="EM3935" s="168"/>
      <c r="EN3935" s="168"/>
      <c r="EO3935" s="168"/>
      <c r="EP3935" s="168"/>
      <c r="EQ3935" s="168"/>
      <c r="ER3935" s="168"/>
      <c r="ES3935" s="168"/>
      <c r="ET3935" s="168"/>
      <c r="EU3935" s="168"/>
      <c r="EV3935" s="168"/>
      <c r="EW3935" s="168"/>
      <c r="EX3935" s="168"/>
      <c r="EY3935" s="168"/>
      <c r="EZ3935" s="168"/>
      <c r="FA3935" s="168"/>
      <c r="FB3935" s="168"/>
      <c r="FC3935" s="168"/>
      <c r="FD3935" s="168"/>
    </row>
    <row r="3936" spans="1:160" s="5" customFormat="1" ht="24.9" customHeight="1" x14ac:dyDescent="0.3">
      <c r="A3936" s="263"/>
      <c r="B3936" s="263"/>
      <c r="C3936" s="265"/>
      <c r="D3936" s="481"/>
      <c r="E3936" s="482"/>
      <c r="F3936" s="482"/>
      <c r="G3936" s="482"/>
      <c r="H3936" s="482"/>
      <c r="I3936" s="482"/>
      <c r="J3936" s="482"/>
      <c r="K3936" s="482"/>
      <c r="L3936" s="482"/>
      <c r="M3936" s="483"/>
      <c r="N3936" s="469"/>
      <c r="O3936" s="472"/>
      <c r="P3936" s="473"/>
      <c r="Q3936" s="7" t="s">
        <v>14</v>
      </c>
      <c r="R3936" s="7" t="s">
        <v>15</v>
      </c>
      <c r="S3936" s="7" t="s">
        <v>26</v>
      </c>
      <c r="T3936" s="478"/>
      <c r="U3936" s="480"/>
      <c r="V3936" s="33"/>
      <c r="W3936" s="57"/>
      <c r="X3936" s="86"/>
      <c r="Y3936" s="33"/>
      <c r="Z3936" s="77"/>
      <c r="AA3936" s="77"/>
      <c r="AD3936" s="33"/>
      <c r="AG3936" s="33"/>
      <c r="AH3936" s="43"/>
      <c r="AI3936" s="43"/>
      <c r="AJ3936" s="43"/>
      <c r="AK3936" s="43"/>
      <c r="AL3936" s="43"/>
      <c r="AM3936" s="43"/>
      <c r="AN3936" s="43"/>
      <c r="AO3936" s="43"/>
      <c r="AP3936" s="43"/>
      <c r="AQ3936" s="43"/>
      <c r="AR3936" s="43"/>
      <c r="AS3936" s="43"/>
      <c r="AT3936" s="43"/>
      <c r="AU3936" s="44"/>
      <c r="AV3936" s="33"/>
      <c r="AW3936" s="33"/>
      <c r="AX3936" s="33"/>
      <c r="AZ3936" s="141"/>
      <c r="BE3936" s="168"/>
      <c r="BF3936" s="168"/>
      <c r="BG3936" s="168"/>
      <c r="BH3936" s="168"/>
      <c r="BI3936" s="168"/>
      <c r="BJ3936" s="168"/>
      <c r="BK3936" s="168"/>
      <c r="BL3936" s="168"/>
      <c r="BM3936" s="168"/>
      <c r="DK3936" s="168"/>
      <c r="DL3936" s="168"/>
      <c r="DM3936" s="168"/>
      <c r="DN3936" s="168"/>
      <c r="DO3936" s="168"/>
      <c r="DP3936" s="168"/>
      <c r="DQ3936" s="168"/>
      <c r="DR3936" s="168"/>
      <c r="DS3936" s="168"/>
      <c r="DT3936" s="168"/>
      <c r="DU3936" s="168"/>
      <c r="DV3936" s="168"/>
      <c r="DW3936" s="168"/>
      <c r="DX3936" s="168"/>
      <c r="DY3936" s="168"/>
      <c r="DZ3936" s="168"/>
      <c r="EA3936" s="168"/>
      <c r="EB3936" s="168"/>
      <c r="EC3936" s="168"/>
      <c r="ED3936" s="168"/>
      <c r="EE3936" s="168"/>
      <c r="EF3936" s="168"/>
      <c r="EG3936" s="168"/>
      <c r="EH3936" s="168"/>
      <c r="EI3936" s="168"/>
      <c r="EJ3936" s="168"/>
      <c r="EK3936" s="168"/>
      <c r="EL3936" s="168"/>
      <c r="EM3936" s="168"/>
      <c r="EN3936" s="168"/>
      <c r="EO3936" s="168"/>
      <c r="EP3936" s="168"/>
      <c r="EQ3936" s="168"/>
      <c r="ER3936" s="168"/>
      <c r="ES3936" s="168"/>
      <c r="ET3936" s="168"/>
      <c r="EU3936" s="168"/>
      <c r="EV3936" s="168"/>
      <c r="EW3936" s="168"/>
      <c r="EX3936" s="168"/>
      <c r="EY3936" s="168"/>
      <c r="EZ3936" s="168"/>
      <c r="FA3936" s="168"/>
      <c r="FB3936" s="168"/>
      <c r="FC3936" s="168"/>
      <c r="FD3936" s="168"/>
    </row>
    <row r="3937" spans="1:160" s="5" customFormat="1" ht="24.9" customHeight="1" x14ac:dyDescent="0.3">
      <c r="A3937" s="263"/>
      <c r="B3937" s="263"/>
      <c r="C3937" s="265"/>
      <c r="D3937" s="481"/>
      <c r="E3937" s="482"/>
      <c r="F3937" s="482"/>
      <c r="G3937" s="482"/>
      <c r="H3937" s="482"/>
      <c r="I3937" s="482"/>
      <c r="J3937" s="482"/>
      <c r="K3937" s="482"/>
      <c r="L3937" s="482"/>
      <c r="M3937" s="483"/>
      <c r="N3937" s="16">
        <v>14001469</v>
      </c>
      <c r="O3937" s="412" t="s">
        <v>455</v>
      </c>
      <c r="P3937" s="413"/>
      <c r="Q3937" s="8"/>
      <c r="R3937" s="8"/>
      <c r="S3937" s="8">
        <v>1.5</v>
      </c>
      <c r="T3937" s="9">
        <v>1</v>
      </c>
      <c r="U3937" s="17">
        <f>+S3937*T3937</f>
        <v>1.5</v>
      </c>
      <c r="V3937" s="33"/>
      <c r="W3937" s="57">
        <v>1</v>
      </c>
      <c r="X3937" s="86"/>
      <c r="Y3937" s="33">
        <f>+C3933</f>
        <v>73</v>
      </c>
      <c r="Z3937" s="41">
        <f>+SUMIF($N3937:$N3956,$Z$16,$U3937:$U3956)</f>
        <v>1.5</v>
      </c>
      <c r="AA3937" s="41">
        <f>+SUMIF($N3937:$N3956,$AA$16,$U3937:$U3956)</f>
        <v>1.5</v>
      </c>
      <c r="AB3937" s="41">
        <f>+SUMIF($N3937:$N3956,$AB$16,$U3937:$U3956)</f>
        <v>0</v>
      </c>
      <c r="AC3937" s="41">
        <f>+SUMIF($N3937:$N3956,$AC$16,$U3937:$U3956)</f>
        <v>0</v>
      </c>
      <c r="AD3937" s="41">
        <f>+SUMIF($N3937:$N3956,$AD$16,$U3937:$U3956)</f>
        <v>0</v>
      </c>
      <c r="AE3937" s="41">
        <f>+SUMIF($N3937:$N3956,$AE$16,$U3937:$U3956)</f>
        <v>0</v>
      </c>
      <c r="AF3937" s="41">
        <f>+SUMIF($N3937:$N3956,$AF$16,$U3937:$U3956)</f>
        <v>1.5</v>
      </c>
      <c r="AG3937" s="41">
        <f>+SUMIF($N3937:$N3956,$AG$16,$U3937:$U3956)</f>
        <v>0</v>
      </c>
      <c r="AH3937" s="41">
        <f>+SUMIF($N3937:$N3956,$AH$16,$U3937:$U3956)</f>
        <v>3</v>
      </c>
      <c r="AI3937" s="41">
        <f>+SUMIF($N3937:$N3956,$AI$16,$U3937:$U3956)</f>
        <v>1.5</v>
      </c>
      <c r="AJ3937" s="41">
        <f>+SUMIF($N3937:$N3956,$AJ$16,$U3937:$U3956)</f>
        <v>0</v>
      </c>
      <c r="AK3937" s="41">
        <f>+SUMIF($N3937:$N3956,$AK$16,$U3937:$U3956)</f>
        <v>0</v>
      </c>
      <c r="AL3937" s="41">
        <f>+SUMIF($N3937:$N3956,$AL$16,$U3937:$U3956)</f>
        <v>0</v>
      </c>
      <c r="AM3937" s="41">
        <f>+SUMIF($N3937:$N3956,$AM$16,$U3937:$U3956)</f>
        <v>0</v>
      </c>
      <c r="AN3937" s="41">
        <f>+SUMIF($N3937:$N3956,$AN$16,$U3937:$U3956)</f>
        <v>1.5</v>
      </c>
      <c r="AO3937" s="41">
        <f>+SUMIF($N3937:$N3956,$AO$16,$U3937:$U3956)</f>
        <v>0</v>
      </c>
      <c r="AP3937" s="41">
        <f>+SUMIF($N3937:$N3956,$AP$16,$U3937:$U3956)</f>
        <v>0</v>
      </c>
      <c r="AQ3937" s="41">
        <f>+SUMIF($N3937:$N3956,$AQ$16,$U3937:$U3956)</f>
        <v>0</v>
      </c>
      <c r="AR3937" s="41">
        <f>+SUMIF($N3937:$N3956,$AR$16,$U3937:$U3956)</f>
        <v>0</v>
      </c>
      <c r="AS3937" s="43"/>
      <c r="AT3937" s="43"/>
      <c r="AU3937" s="44"/>
      <c r="AV3937" s="33"/>
      <c r="AW3937" s="33"/>
      <c r="AX3937" s="33"/>
      <c r="AZ3937" s="141"/>
      <c r="BE3937" s="168"/>
      <c r="BF3937" s="168"/>
      <c r="BG3937" s="168"/>
      <c r="BH3937" s="168"/>
      <c r="BI3937" s="168"/>
      <c r="BJ3937" s="168"/>
      <c r="BK3937" s="168"/>
      <c r="BL3937" s="168"/>
      <c r="BM3937" s="168"/>
      <c r="DK3937" s="168"/>
      <c r="DL3937" s="168"/>
      <c r="DM3937" s="168"/>
      <c r="DN3937" s="168"/>
      <c r="DO3937" s="168"/>
      <c r="DP3937" s="168"/>
      <c r="DQ3937" s="168"/>
      <c r="DR3937" s="168"/>
      <c r="DS3937" s="168"/>
      <c r="DT3937" s="168"/>
      <c r="DU3937" s="168"/>
      <c r="DV3937" s="168"/>
      <c r="DW3937" s="168"/>
      <c r="DX3937" s="168"/>
      <c r="DY3937" s="168"/>
      <c r="DZ3937" s="168"/>
      <c r="EA3937" s="168"/>
      <c r="EB3937" s="168"/>
      <c r="EC3937" s="168"/>
      <c r="ED3937" s="168"/>
      <c r="EE3937" s="168"/>
      <c r="EF3937" s="168"/>
      <c r="EG3937" s="168"/>
      <c r="EH3937" s="168"/>
      <c r="EI3937" s="168"/>
      <c r="EJ3937" s="168"/>
      <c r="EK3937" s="168"/>
      <c r="EL3937" s="168"/>
      <c r="EM3937" s="168"/>
      <c r="EN3937" s="168"/>
      <c r="EO3937" s="168"/>
      <c r="EP3937" s="168"/>
      <c r="EQ3937" s="168"/>
      <c r="ER3937" s="168"/>
      <c r="ES3937" s="168"/>
      <c r="ET3937" s="168"/>
      <c r="EU3937" s="168"/>
      <c r="EV3937" s="168"/>
      <c r="EW3937" s="168"/>
      <c r="EX3937" s="168"/>
      <c r="EY3937" s="168"/>
      <c r="EZ3937" s="168"/>
      <c r="FA3937" s="168"/>
      <c r="FB3937" s="168"/>
      <c r="FC3937" s="168"/>
      <c r="FD3937" s="168"/>
    </row>
    <row r="3938" spans="1:160" s="5" customFormat="1" ht="24.9" customHeight="1" x14ac:dyDescent="0.3">
      <c r="A3938" s="263"/>
      <c r="B3938" s="263"/>
      <c r="C3938" s="265"/>
      <c r="D3938" s="481"/>
      <c r="E3938" s="482"/>
      <c r="F3938" s="482"/>
      <c r="G3938" s="482"/>
      <c r="H3938" s="482"/>
      <c r="I3938" s="482"/>
      <c r="J3938" s="482"/>
      <c r="K3938" s="482"/>
      <c r="L3938" s="482"/>
      <c r="M3938" s="483"/>
      <c r="N3938" s="16">
        <v>14001481</v>
      </c>
      <c r="O3938" s="412" t="s">
        <v>455</v>
      </c>
      <c r="P3938" s="413"/>
      <c r="Q3938" s="8"/>
      <c r="R3938" s="8"/>
      <c r="S3938" s="8">
        <v>1.5</v>
      </c>
      <c r="T3938" s="9">
        <v>1</v>
      </c>
      <c r="U3938" s="17">
        <f t="shared" ref="U3938:U3943" si="204">+S3938*T3938</f>
        <v>1.5</v>
      </c>
      <c r="V3938" s="33"/>
      <c r="W3938" s="57">
        <v>2</v>
      </c>
      <c r="X3938" s="86"/>
      <c r="Y3938" s="33"/>
      <c r="Z3938" s="36"/>
      <c r="AA3938" s="36"/>
      <c r="AD3938" s="33"/>
      <c r="AG3938" s="33"/>
      <c r="AH3938" s="43"/>
      <c r="AI3938" s="43"/>
      <c r="AJ3938" s="43"/>
      <c r="AK3938" s="43"/>
      <c r="AL3938" s="43"/>
      <c r="AM3938" s="43"/>
      <c r="AN3938" s="43"/>
      <c r="AO3938" s="43"/>
      <c r="AP3938" s="43"/>
      <c r="AQ3938" s="43"/>
      <c r="AR3938" s="43"/>
      <c r="AS3938" s="43"/>
      <c r="AT3938" s="43"/>
      <c r="AU3938" s="44"/>
      <c r="AV3938" s="33"/>
      <c r="AW3938" s="33"/>
      <c r="AX3938" s="33"/>
      <c r="AZ3938" s="141"/>
      <c r="BE3938" s="168"/>
      <c r="BF3938" s="168"/>
      <c r="BG3938" s="168"/>
      <c r="BH3938" s="168"/>
      <c r="BI3938" s="168"/>
      <c r="BJ3938" s="168"/>
      <c r="BK3938" s="168"/>
      <c r="BL3938" s="168"/>
      <c r="BM3938" s="168"/>
      <c r="DK3938" s="168"/>
      <c r="DL3938" s="168"/>
      <c r="DM3938" s="168"/>
      <c r="DN3938" s="168"/>
      <c r="DO3938" s="168"/>
      <c r="DP3938" s="168"/>
      <c r="DQ3938" s="168"/>
      <c r="DR3938" s="168"/>
      <c r="DS3938" s="168"/>
      <c r="DT3938" s="168"/>
      <c r="DU3938" s="168"/>
      <c r="DV3938" s="168"/>
      <c r="DW3938" s="168"/>
      <c r="DX3938" s="168"/>
      <c r="DY3938" s="168"/>
      <c r="DZ3938" s="168"/>
      <c r="EA3938" s="168"/>
      <c r="EB3938" s="168"/>
      <c r="EC3938" s="168"/>
      <c r="ED3938" s="168"/>
      <c r="EE3938" s="168"/>
      <c r="EF3938" s="168"/>
      <c r="EG3938" s="168"/>
      <c r="EH3938" s="168"/>
      <c r="EI3938" s="168"/>
      <c r="EJ3938" s="168"/>
      <c r="EK3938" s="168"/>
      <c r="EL3938" s="168"/>
      <c r="EM3938" s="168"/>
      <c r="EN3938" s="168"/>
      <c r="EO3938" s="168"/>
      <c r="EP3938" s="168"/>
      <c r="EQ3938" s="168"/>
      <c r="ER3938" s="168"/>
      <c r="ES3938" s="168"/>
      <c r="ET3938" s="168"/>
      <c r="EU3938" s="168"/>
      <c r="EV3938" s="168"/>
      <c r="EW3938" s="168"/>
      <c r="EX3938" s="168"/>
      <c r="EY3938" s="168"/>
      <c r="EZ3938" s="168"/>
      <c r="FA3938" s="168"/>
      <c r="FB3938" s="168"/>
      <c r="FC3938" s="168"/>
      <c r="FD3938" s="168"/>
    </row>
    <row r="3939" spans="1:160" s="5" customFormat="1" ht="24.9" customHeight="1" x14ac:dyDescent="0.3">
      <c r="A3939" s="263"/>
      <c r="B3939" s="263"/>
      <c r="C3939" s="265"/>
      <c r="D3939" s="481"/>
      <c r="E3939" s="482"/>
      <c r="F3939" s="482"/>
      <c r="G3939" s="482"/>
      <c r="H3939" s="482"/>
      <c r="I3939" s="482"/>
      <c r="J3939" s="482"/>
      <c r="K3939" s="482"/>
      <c r="L3939" s="482"/>
      <c r="M3939" s="483"/>
      <c r="N3939" s="16">
        <v>14001545</v>
      </c>
      <c r="O3939" s="412" t="s">
        <v>455</v>
      </c>
      <c r="P3939" s="413"/>
      <c r="Q3939" s="8"/>
      <c r="R3939" s="8"/>
      <c r="S3939" s="8">
        <v>1.5</v>
      </c>
      <c r="T3939" s="9">
        <v>1</v>
      </c>
      <c r="U3939" s="17">
        <f t="shared" si="204"/>
        <v>1.5</v>
      </c>
      <c r="V3939" s="33"/>
      <c r="W3939" s="57">
        <v>7</v>
      </c>
      <c r="X3939" s="86"/>
      <c r="Y3939" s="33"/>
      <c r="Z3939" s="36"/>
      <c r="AA3939" s="36"/>
      <c r="AD3939" s="33"/>
      <c r="AG3939" s="33"/>
      <c r="AH3939" s="43"/>
      <c r="AI3939" s="43"/>
      <c r="AJ3939" s="43"/>
      <c r="AK3939" s="43"/>
      <c r="AL3939" s="43"/>
      <c r="AM3939" s="43"/>
      <c r="AN3939" s="43"/>
      <c r="AO3939" s="43"/>
      <c r="AP3939" s="43"/>
      <c r="AQ3939" s="43"/>
      <c r="AR3939" s="43"/>
      <c r="AS3939" s="43"/>
      <c r="AT3939" s="43"/>
      <c r="AU3939" s="44"/>
      <c r="AV3939" s="33"/>
      <c r="AW3939" s="33"/>
      <c r="AX3939" s="33"/>
      <c r="AZ3939" s="141"/>
      <c r="BE3939" s="168"/>
      <c r="BF3939" s="168"/>
      <c r="BG3939" s="168"/>
      <c r="BH3939" s="168"/>
      <c r="BI3939" s="168"/>
      <c r="BJ3939" s="168"/>
      <c r="BK3939" s="168"/>
      <c r="BL3939" s="168"/>
      <c r="BM3939" s="168"/>
      <c r="DK3939" s="168"/>
      <c r="DL3939" s="168"/>
      <c r="DM3939" s="168"/>
      <c r="DN3939" s="168"/>
      <c r="DO3939" s="168"/>
      <c r="DP3939" s="168"/>
      <c r="DQ3939" s="168"/>
      <c r="DR3939" s="168"/>
      <c r="DS3939" s="168"/>
      <c r="DT3939" s="168"/>
      <c r="DU3939" s="168"/>
      <c r="DV3939" s="168"/>
      <c r="DW3939" s="168"/>
      <c r="DX3939" s="168"/>
      <c r="DY3939" s="168"/>
      <c r="DZ3939" s="168"/>
      <c r="EA3939" s="168"/>
      <c r="EB3939" s="168"/>
      <c r="EC3939" s="168"/>
      <c r="ED3939" s="168"/>
      <c r="EE3939" s="168"/>
      <c r="EF3939" s="168"/>
      <c r="EG3939" s="168"/>
      <c r="EH3939" s="168"/>
      <c r="EI3939" s="168"/>
      <c r="EJ3939" s="168"/>
      <c r="EK3939" s="168"/>
      <c r="EL3939" s="168"/>
      <c r="EM3939" s="168"/>
      <c r="EN3939" s="168"/>
      <c r="EO3939" s="168"/>
      <c r="EP3939" s="168"/>
      <c r="EQ3939" s="168"/>
      <c r="ER3939" s="168"/>
      <c r="ES3939" s="168"/>
      <c r="ET3939" s="168"/>
      <c r="EU3939" s="168"/>
      <c r="EV3939" s="168"/>
      <c r="EW3939" s="168"/>
      <c r="EX3939" s="168"/>
      <c r="EY3939" s="168"/>
      <c r="EZ3939" s="168"/>
      <c r="FA3939" s="168"/>
      <c r="FB3939" s="168"/>
      <c r="FC3939" s="168"/>
      <c r="FD3939" s="168"/>
    </row>
    <row r="3940" spans="1:160" s="5" customFormat="1" ht="24.9" customHeight="1" x14ac:dyDescent="0.3">
      <c r="A3940" s="263"/>
      <c r="B3940" s="263"/>
      <c r="C3940" s="265"/>
      <c r="D3940" s="481"/>
      <c r="E3940" s="482"/>
      <c r="F3940" s="482"/>
      <c r="G3940" s="482"/>
      <c r="H3940" s="482"/>
      <c r="I3940" s="482"/>
      <c r="J3940" s="482"/>
      <c r="K3940" s="482"/>
      <c r="L3940" s="482"/>
      <c r="M3940" s="483"/>
      <c r="N3940" s="16">
        <v>14001156</v>
      </c>
      <c r="O3940" s="412" t="s">
        <v>455</v>
      </c>
      <c r="P3940" s="413"/>
      <c r="Q3940" s="8"/>
      <c r="R3940" s="8"/>
      <c r="S3940" s="8">
        <v>1.5</v>
      </c>
      <c r="T3940" s="9">
        <v>2</v>
      </c>
      <c r="U3940" s="17">
        <f t="shared" si="204"/>
        <v>3</v>
      </c>
      <c r="V3940" s="33"/>
      <c r="W3940" s="57">
        <v>9</v>
      </c>
      <c r="X3940" s="86"/>
      <c r="Y3940" s="33"/>
      <c r="Z3940" s="36"/>
      <c r="AA3940" s="36"/>
      <c r="AD3940" s="33"/>
      <c r="AG3940" s="33"/>
      <c r="AH3940" s="43"/>
      <c r="AI3940" s="43"/>
      <c r="AJ3940" s="43"/>
      <c r="AK3940" s="43"/>
      <c r="AL3940" s="43"/>
      <c r="AM3940" s="43"/>
      <c r="AN3940" s="43"/>
      <c r="AO3940" s="43"/>
      <c r="AP3940" s="43"/>
      <c r="AQ3940" s="43"/>
      <c r="AR3940" s="43"/>
      <c r="AS3940" s="43"/>
      <c r="AT3940" s="43"/>
      <c r="AU3940" s="44"/>
      <c r="AV3940" s="33"/>
      <c r="AW3940" s="33"/>
      <c r="AX3940" s="33"/>
      <c r="AZ3940" s="141"/>
      <c r="BE3940" s="168"/>
      <c r="BF3940" s="168"/>
      <c r="BG3940" s="168"/>
      <c r="BH3940" s="168"/>
      <c r="BI3940" s="168"/>
      <c r="BJ3940" s="168"/>
      <c r="BK3940" s="168"/>
      <c r="BL3940" s="168"/>
      <c r="BM3940" s="168"/>
      <c r="DK3940" s="168"/>
      <c r="DL3940" s="168"/>
      <c r="DM3940" s="168"/>
      <c r="DN3940" s="168"/>
      <c r="DO3940" s="168"/>
      <c r="DP3940" s="168"/>
      <c r="DQ3940" s="168"/>
      <c r="DR3940" s="168"/>
      <c r="DS3940" s="168"/>
      <c r="DT3940" s="168"/>
      <c r="DU3940" s="168"/>
      <c r="DV3940" s="168"/>
      <c r="DW3940" s="168"/>
      <c r="DX3940" s="168"/>
      <c r="DY3940" s="168"/>
      <c r="DZ3940" s="168"/>
      <c r="EA3940" s="168"/>
      <c r="EB3940" s="168"/>
      <c r="EC3940" s="168"/>
      <c r="ED3940" s="168"/>
      <c r="EE3940" s="168"/>
      <c r="EF3940" s="168"/>
      <c r="EG3940" s="168"/>
      <c r="EH3940" s="168"/>
      <c r="EI3940" s="168"/>
      <c r="EJ3940" s="168"/>
      <c r="EK3940" s="168"/>
      <c r="EL3940" s="168"/>
      <c r="EM3940" s="168"/>
      <c r="EN3940" s="168"/>
      <c r="EO3940" s="168"/>
      <c r="EP3940" s="168"/>
      <c r="EQ3940" s="168"/>
      <c r="ER3940" s="168"/>
      <c r="ES3940" s="168"/>
      <c r="ET3940" s="168"/>
      <c r="EU3940" s="168"/>
      <c r="EV3940" s="168"/>
      <c r="EW3940" s="168"/>
      <c r="EX3940" s="168"/>
      <c r="EY3940" s="168"/>
      <c r="EZ3940" s="168"/>
      <c r="FA3940" s="168"/>
      <c r="FB3940" s="168"/>
      <c r="FC3940" s="168"/>
      <c r="FD3940" s="168"/>
    </row>
    <row r="3941" spans="1:160" s="5" customFormat="1" ht="24.9" customHeight="1" x14ac:dyDescent="0.3">
      <c r="A3941" s="263"/>
      <c r="B3941" s="263"/>
      <c r="C3941" s="265"/>
      <c r="D3941" s="481"/>
      <c r="E3941" s="482"/>
      <c r="F3941" s="482"/>
      <c r="G3941" s="482"/>
      <c r="H3941" s="482"/>
      <c r="I3941" s="482"/>
      <c r="J3941" s="482"/>
      <c r="K3941" s="482"/>
      <c r="L3941" s="482"/>
      <c r="M3941" s="483"/>
      <c r="N3941" s="16">
        <v>14001367</v>
      </c>
      <c r="O3941" s="412" t="s">
        <v>455</v>
      </c>
      <c r="P3941" s="413"/>
      <c r="Q3941" s="8"/>
      <c r="R3941" s="8"/>
      <c r="S3941" s="8">
        <v>1.5</v>
      </c>
      <c r="T3941" s="9">
        <v>1</v>
      </c>
      <c r="U3941" s="17">
        <f t="shared" si="204"/>
        <v>1.5</v>
      </c>
      <c r="V3941" s="33"/>
      <c r="W3941" s="57">
        <v>10</v>
      </c>
      <c r="X3941" s="86"/>
      <c r="Y3941" s="33"/>
      <c r="Z3941" s="36"/>
      <c r="AA3941" s="36"/>
      <c r="AD3941" s="33"/>
      <c r="AG3941" s="33"/>
      <c r="AH3941" s="43"/>
      <c r="AI3941" s="43"/>
      <c r="AJ3941" s="43"/>
      <c r="AK3941" s="43"/>
      <c r="AL3941" s="43"/>
      <c r="AM3941" s="43"/>
      <c r="AN3941" s="43"/>
      <c r="AO3941" s="43"/>
      <c r="AP3941" s="43"/>
      <c r="AQ3941" s="43"/>
      <c r="AR3941" s="43"/>
      <c r="AS3941" s="43"/>
      <c r="AT3941" s="43"/>
      <c r="AU3941" s="44"/>
      <c r="AV3941" s="33"/>
      <c r="AW3941" s="33"/>
      <c r="AX3941" s="33"/>
      <c r="AZ3941" s="141"/>
      <c r="BE3941" s="168"/>
      <c r="BF3941" s="168"/>
      <c r="BG3941" s="168"/>
      <c r="BH3941" s="168"/>
      <c r="BI3941" s="168"/>
      <c r="BJ3941" s="168"/>
      <c r="BK3941" s="168"/>
      <c r="BL3941" s="168"/>
      <c r="BM3941" s="168"/>
      <c r="DK3941" s="168"/>
      <c r="DL3941" s="168"/>
      <c r="DM3941" s="168"/>
      <c r="DN3941" s="168"/>
      <c r="DO3941" s="168"/>
      <c r="DP3941" s="168"/>
      <c r="DQ3941" s="168"/>
      <c r="DR3941" s="168"/>
      <c r="DS3941" s="168"/>
      <c r="DT3941" s="168"/>
      <c r="DU3941" s="168"/>
      <c r="DV3941" s="168"/>
      <c r="DW3941" s="168"/>
      <c r="DX3941" s="168"/>
      <c r="DY3941" s="168"/>
      <c r="DZ3941" s="168"/>
      <c r="EA3941" s="168"/>
      <c r="EB3941" s="168"/>
      <c r="EC3941" s="168"/>
      <c r="ED3941" s="168"/>
      <c r="EE3941" s="168"/>
      <c r="EF3941" s="168"/>
      <c r="EG3941" s="168"/>
      <c r="EH3941" s="168"/>
      <c r="EI3941" s="168"/>
      <c r="EJ3941" s="168"/>
      <c r="EK3941" s="168"/>
      <c r="EL3941" s="168"/>
      <c r="EM3941" s="168"/>
      <c r="EN3941" s="168"/>
      <c r="EO3941" s="168"/>
      <c r="EP3941" s="168"/>
      <c r="EQ3941" s="168"/>
      <c r="ER3941" s="168"/>
      <c r="ES3941" s="168"/>
      <c r="ET3941" s="168"/>
      <c r="EU3941" s="168"/>
      <c r="EV3941" s="168"/>
      <c r="EW3941" s="168"/>
      <c r="EX3941" s="168"/>
      <c r="EY3941" s="168"/>
      <c r="EZ3941" s="168"/>
      <c r="FA3941" s="168"/>
      <c r="FB3941" s="168"/>
      <c r="FC3941" s="168"/>
      <c r="FD3941" s="168"/>
    </row>
    <row r="3942" spans="1:160" s="5" customFormat="1" ht="24.9" customHeight="1" x14ac:dyDescent="0.3">
      <c r="A3942" s="263"/>
      <c r="B3942" s="263"/>
      <c r="C3942" s="265"/>
      <c r="D3942" s="481"/>
      <c r="E3942" s="482"/>
      <c r="F3942" s="482"/>
      <c r="G3942" s="482"/>
      <c r="H3942" s="482"/>
      <c r="I3942" s="482"/>
      <c r="J3942" s="482"/>
      <c r="K3942" s="482"/>
      <c r="L3942" s="482"/>
      <c r="M3942" s="483"/>
      <c r="N3942" s="16"/>
      <c r="O3942" s="412"/>
      <c r="P3942" s="413"/>
      <c r="Q3942" s="8"/>
      <c r="R3942" s="8"/>
      <c r="S3942" s="8"/>
      <c r="T3942" s="9"/>
      <c r="U3942" s="17"/>
      <c r="V3942" s="33"/>
      <c r="W3942" s="57"/>
      <c r="X3942" s="86"/>
      <c r="Y3942" s="33"/>
      <c r="Z3942" s="36"/>
      <c r="AA3942" s="36"/>
      <c r="AD3942" s="33"/>
      <c r="AG3942" s="33"/>
      <c r="AH3942" s="43"/>
      <c r="AI3942" s="43"/>
      <c r="AJ3942" s="43"/>
      <c r="AK3942" s="43"/>
      <c r="AL3942" s="43"/>
      <c r="AM3942" s="43"/>
      <c r="AN3942" s="43"/>
      <c r="AO3942" s="43"/>
      <c r="AP3942" s="43"/>
      <c r="AQ3942" s="43"/>
      <c r="AR3942" s="43"/>
      <c r="AS3942" s="43"/>
      <c r="AT3942" s="43"/>
      <c r="AU3942" s="44"/>
      <c r="AV3942" s="33"/>
      <c r="AW3942" s="33"/>
      <c r="AX3942" s="33"/>
      <c r="AZ3942" s="141"/>
      <c r="BE3942" s="168"/>
      <c r="BF3942" s="168"/>
      <c r="BG3942" s="168"/>
      <c r="BH3942" s="168"/>
      <c r="BI3942" s="168"/>
      <c r="BJ3942" s="168"/>
      <c r="BK3942" s="168"/>
      <c r="BL3942" s="168"/>
      <c r="BM3942" s="168"/>
      <c r="DK3942" s="168"/>
      <c r="DL3942" s="168"/>
      <c r="DM3942" s="168"/>
      <c r="DN3942" s="168"/>
      <c r="DO3942" s="168"/>
      <c r="DP3942" s="168"/>
      <c r="DQ3942" s="168"/>
      <c r="DR3942" s="168"/>
      <c r="DS3942" s="168"/>
      <c r="DT3942" s="168"/>
      <c r="DU3942" s="168"/>
      <c r="DV3942" s="168"/>
      <c r="DW3942" s="168"/>
      <c r="DX3942" s="168"/>
      <c r="DY3942" s="168"/>
      <c r="DZ3942" s="168"/>
      <c r="EA3942" s="168"/>
      <c r="EB3942" s="168"/>
      <c r="EC3942" s="168"/>
      <c r="ED3942" s="168"/>
      <c r="EE3942" s="168"/>
      <c r="EF3942" s="168"/>
      <c r="EG3942" s="168"/>
      <c r="EH3942" s="168"/>
      <c r="EI3942" s="168"/>
      <c r="EJ3942" s="168"/>
      <c r="EK3942" s="168"/>
      <c r="EL3942" s="168"/>
      <c r="EM3942" s="168"/>
      <c r="EN3942" s="168"/>
      <c r="EO3942" s="168"/>
      <c r="EP3942" s="168"/>
      <c r="EQ3942" s="168"/>
      <c r="ER3942" s="168"/>
      <c r="ES3942" s="168"/>
      <c r="ET3942" s="168"/>
      <c r="EU3942" s="168"/>
      <c r="EV3942" s="168"/>
      <c r="EW3942" s="168"/>
      <c r="EX3942" s="168"/>
      <c r="EY3942" s="168"/>
      <c r="EZ3942" s="168"/>
      <c r="FA3942" s="168"/>
      <c r="FB3942" s="168"/>
      <c r="FC3942" s="168"/>
      <c r="FD3942" s="168"/>
    </row>
    <row r="3943" spans="1:160" s="5" customFormat="1" ht="24.9" customHeight="1" x14ac:dyDescent="0.3">
      <c r="A3943" s="263"/>
      <c r="B3943" s="263"/>
      <c r="C3943" s="265"/>
      <c r="D3943" s="481"/>
      <c r="E3943" s="482"/>
      <c r="F3943" s="482"/>
      <c r="G3943" s="482"/>
      <c r="H3943" s="482"/>
      <c r="I3943" s="482"/>
      <c r="J3943" s="482"/>
      <c r="K3943" s="482"/>
      <c r="L3943" s="482"/>
      <c r="M3943" s="483"/>
      <c r="N3943" s="16">
        <v>14001506</v>
      </c>
      <c r="O3943" s="412" t="s">
        <v>455</v>
      </c>
      <c r="P3943" s="413"/>
      <c r="Q3943" s="8"/>
      <c r="R3943" s="8"/>
      <c r="S3943" s="8">
        <v>1.5</v>
      </c>
      <c r="T3943" s="9">
        <v>1</v>
      </c>
      <c r="U3943" s="17">
        <f t="shared" si="204"/>
        <v>1.5</v>
      </c>
      <c r="V3943" s="33"/>
      <c r="W3943" s="57">
        <v>15</v>
      </c>
      <c r="X3943" s="86"/>
      <c r="Y3943" s="33"/>
      <c r="Z3943" s="36"/>
      <c r="AA3943" s="36"/>
      <c r="AD3943" s="33"/>
      <c r="AG3943" s="33"/>
      <c r="AH3943" s="43"/>
      <c r="AI3943" s="43"/>
      <c r="AJ3943" s="43"/>
      <c r="AK3943" s="43"/>
      <c r="AL3943" s="43"/>
      <c r="AM3943" s="43"/>
      <c r="AN3943" s="43"/>
      <c r="AO3943" s="43"/>
      <c r="AP3943" s="43"/>
      <c r="AQ3943" s="43"/>
      <c r="AR3943" s="43"/>
      <c r="AS3943" s="43"/>
      <c r="AT3943" s="43"/>
      <c r="AU3943" s="44"/>
      <c r="AV3943" s="33"/>
      <c r="AW3943" s="33"/>
      <c r="AX3943" s="33"/>
      <c r="AZ3943" s="141"/>
      <c r="BE3943" s="168"/>
      <c r="BF3943" s="168"/>
      <c r="BG3943" s="168"/>
      <c r="BH3943" s="168"/>
      <c r="BI3943" s="168"/>
      <c r="BJ3943" s="168"/>
      <c r="BK3943" s="168"/>
      <c r="BL3943" s="168"/>
      <c r="BM3943" s="168"/>
      <c r="DK3943" s="168"/>
      <c r="DL3943" s="168"/>
      <c r="DM3943" s="168"/>
      <c r="DN3943" s="168"/>
      <c r="DO3943" s="168"/>
      <c r="DP3943" s="168"/>
      <c r="DQ3943" s="168"/>
      <c r="DR3943" s="168"/>
      <c r="DS3943" s="168"/>
      <c r="DT3943" s="168"/>
      <c r="DU3943" s="168"/>
      <c r="DV3943" s="168"/>
      <c r="DW3943" s="168"/>
      <c r="DX3943" s="168"/>
      <c r="DY3943" s="168"/>
      <c r="DZ3943" s="168"/>
      <c r="EA3943" s="168"/>
      <c r="EB3943" s="168"/>
      <c r="EC3943" s="168"/>
      <c r="ED3943" s="168"/>
      <c r="EE3943" s="168"/>
      <c r="EF3943" s="168"/>
      <c r="EG3943" s="168"/>
      <c r="EH3943" s="168"/>
      <c r="EI3943" s="168"/>
      <c r="EJ3943" s="168"/>
      <c r="EK3943" s="168"/>
      <c r="EL3943" s="168"/>
      <c r="EM3943" s="168"/>
      <c r="EN3943" s="168"/>
      <c r="EO3943" s="168"/>
      <c r="EP3943" s="168"/>
      <c r="EQ3943" s="168"/>
      <c r="ER3943" s="168"/>
      <c r="ES3943" s="168"/>
      <c r="ET3943" s="168"/>
      <c r="EU3943" s="168"/>
      <c r="EV3943" s="168"/>
      <c r="EW3943" s="168"/>
      <c r="EX3943" s="168"/>
      <c r="EY3943" s="168"/>
      <c r="EZ3943" s="168"/>
      <c r="FA3943" s="168"/>
      <c r="FB3943" s="168"/>
      <c r="FC3943" s="168"/>
      <c r="FD3943" s="168"/>
    </row>
    <row r="3944" spans="1:160" s="5" customFormat="1" ht="24.9" customHeight="1" x14ac:dyDescent="0.3">
      <c r="A3944" s="263"/>
      <c r="B3944" s="263"/>
      <c r="C3944" s="265"/>
      <c r="D3944" s="481"/>
      <c r="E3944" s="482"/>
      <c r="F3944" s="482"/>
      <c r="G3944" s="482"/>
      <c r="H3944" s="482"/>
      <c r="I3944" s="482"/>
      <c r="J3944" s="482"/>
      <c r="K3944" s="482"/>
      <c r="L3944" s="482"/>
      <c r="M3944" s="483"/>
      <c r="N3944" s="16"/>
      <c r="O3944" s="412"/>
      <c r="P3944" s="413"/>
      <c r="Q3944" s="8"/>
      <c r="R3944" s="8"/>
      <c r="S3944" s="8"/>
      <c r="T3944" s="9"/>
      <c r="U3944" s="17"/>
      <c r="V3944" s="33"/>
      <c r="W3944" s="57"/>
      <c r="X3944" s="86"/>
      <c r="Y3944" s="33"/>
      <c r="Z3944" s="36"/>
      <c r="AA3944" s="36"/>
      <c r="AD3944" s="33"/>
      <c r="AG3944" s="33"/>
      <c r="AH3944" s="43"/>
      <c r="AI3944" s="43"/>
      <c r="AJ3944" s="43"/>
      <c r="AK3944" s="43"/>
      <c r="AL3944" s="43"/>
      <c r="AM3944" s="43"/>
      <c r="AN3944" s="43"/>
      <c r="AO3944" s="43"/>
      <c r="AP3944" s="43"/>
      <c r="AQ3944" s="43"/>
      <c r="AR3944" s="43"/>
      <c r="AS3944" s="43"/>
      <c r="AT3944" s="43"/>
      <c r="AU3944" s="44"/>
      <c r="AV3944" s="33"/>
      <c r="AW3944" s="33"/>
      <c r="AX3944" s="33"/>
      <c r="AZ3944" s="141"/>
      <c r="BE3944" s="168"/>
      <c r="BF3944" s="168"/>
      <c r="BG3944" s="168"/>
      <c r="BH3944" s="168"/>
      <c r="BI3944" s="168"/>
      <c r="BJ3944" s="168"/>
      <c r="BK3944" s="168"/>
      <c r="BL3944" s="168"/>
      <c r="BM3944" s="168"/>
      <c r="DK3944" s="168"/>
      <c r="DL3944" s="168"/>
      <c r="DM3944" s="168"/>
      <c r="DN3944" s="168"/>
      <c r="DO3944" s="168"/>
      <c r="DP3944" s="168"/>
      <c r="DQ3944" s="168"/>
      <c r="DR3944" s="168"/>
      <c r="DS3944" s="168"/>
      <c r="DT3944" s="168"/>
      <c r="DU3944" s="168"/>
      <c r="DV3944" s="168"/>
      <c r="DW3944" s="168"/>
      <c r="DX3944" s="168"/>
      <c r="DY3944" s="168"/>
      <c r="DZ3944" s="168"/>
      <c r="EA3944" s="168"/>
      <c r="EB3944" s="168"/>
      <c r="EC3944" s="168"/>
      <c r="ED3944" s="168"/>
      <c r="EE3944" s="168"/>
      <c r="EF3944" s="168"/>
      <c r="EG3944" s="168"/>
      <c r="EH3944" s="168"/>
      <c r="EI3944" s="168"/>
      <c r="EJ3944" s="168"/>
      <c r="EK3944" s="168"/>
      <c r="EL3944" s="168"/>
      <c r="EM3944" s="168"/>
      <c r="EN3944" s="168"/>
      <c r="EO3944" s="168"/>
      <c r="EP3944" s="168"/>
      <c r="EQ3944" s="168"/>
      <c r="ER3944" s="168"/>
      <c r="ES3944" s="168"/>
      <c r="ET3944" s="168"/>
      <c r="EU3944" s="168"/>
      <c r="EV3944" s="168"/>
      <c r="EW3944" s="168"/>
      <c r="EX3944" s="168"/>
      <c r="EY3944" s="168"/>
      <c r="EZ3944" s="168"/>
      <c r="FA3944" s="168"/>
      <c r="FB3944" s="168"/>
      <c r="FC3944" s="168"/>
      <c r="FD3944" s="168"/>
    </row>
    <row r="3945" spans="1:160" s="5" customFormat="1" ht="24.9" customHeight="1" x14ac:dyDescent="0.3">
      <c r="A3945" s="263"/>
      <c r="B3945" s="263"/>
      <c r="C3945" s="265"/>
      <c r="D3945" s="481"/>
      <c r="E3945" s="482"/>
      <c r="F3945" s="482"/>
      <c r="G3945" s="482"/>
      <c r="H3945" s="482"/>
      <c r="I3945" s="482"/>
      <c r="J3945" s="482"/>
      <c r="K3945" s="482"/>
      <c r="L3945" s="482"/>
      <c r="M3945" s="483"/>
      <c r="N3945" s="16"/>
      <c r="O3945" s="412"/>
      <c r="P3945" s="413"/>
      <c r="Q3945" s="8"/>
      <c r="R3945" s="8"/>
      <c r="S3945" s="8"/>
      <c r="T3945" s="9"/>
      <c r="U3945" s="17"/>
      <c r="V3945" s="33"/>
      <c r="W3945" s="57"/>
      <c r="X3945" s="86"/>
      <c r="Y3945" s="33"/>
      <c r="Z3945" s="36"/>
      <c r="AA3945" s="36"/>
      <c r="AD3945" s="33"/>
      <c r="AG3945" s="33"/>
      <c r="AH3945" s="43"/>
      <c r="AI3945" s="43"/>
      <c r="AJ3945" s="43"/>
      <c r="AK3945" s="43"/>
      <c r="AL3945" s="43"/>
      <c r="AM3945" s="43"/>
      <c r="AN3945" s="43"/>
      <c r="AO3945" s="43"/>
      <c r="AP3945" s="43"/>
      <c r="AQ3945" s="43"/>
      <c r="AR3945" s="43"/>
      <c r="AS3945" s="43"/>
      <c r="AT3945" s="43"/>
      <c r="AU3945" s="44"/>
      <c r="AV3945" s="33"/>
      <c r="AW3945" s="33"/>
      <c r="AX3945" s="33"/>
      <c r="AZ3945" s="141"/>
      <c r="BE3945" s="168"/>
      <c r="BF3945" s="168"/>
      <c r="BG3945" s="168"/>
      <c r="BH3945" s="168"/>
      <c r="BI3945" s="168"/>
      <c r="BJ3945" s="168"/>
      <c r="BK3945" s="168"/>
      <c r="BL3945" s="168"/>
      <c r="BM3945" s="168"/>
      <c r="DK3945" s="168"/>
      <c r="DL3945" s="168"/>
      <c r="DM3945" s="168"/>
      <c r="DN3945" s="168"/>
      <c r="DO3945" s="168"/>
      <c r="DP3945" s="168"/>
      <c r="DQ3945" s="168"/>
      <c r="DR3945" s="168"/>
      <c r="DS3945" s="168"/>
      <c r="DT3945" s="168"/>
      <c r="DU3945" s="168"/>
      <c r="DV3945" s="168"/>
      <c r="DW3945" s="168"/>
      <c r="DX3945" s="168"/>
      <c r="DY3945" s="168"/>
      <c r="DZ3945" s="168"/>
      <c r="EA3945" s="168"/>
      <c r="EB3945" s="168"/>
      <c r="EC3945" s="168"/>
      <c r="ED3945" s="168"/>
      <c r="EE3945" s="168"/>
      <c r="EF3945" s="168"/>
      <c r="EG3945" s="168"/>
      <c r="EH3945" s="168"/>
      <c r="EI3945" s="168"/>
      <c r="EJ3945" s="168"/>
      <c r="EK3945" s="168"/>
      <c r="EL3945" s="168"/>
      <c r="EM3945" s="168"/>
      <c r="EN3945" s="168"/>
      <c r="EO3945" s="168"/>
      <c r="EP3945" s="168"/>
      <c r="EQ3945" s="168"/>
      <c r="ER3945" s="168"/>
      <c r="ES3945" s="168"/>
      <c r="ET3945" s="168"/>
      <c r="EU3945" s="168"/>
      <c r="EV3945" s="168"/>
      <c r="EW3945" s="168"/>
      <c r="EX3945" s="168"/>
      <c r="EY3945" s="168"/>
      <c r="EZ3945" s="168"/>
      <c r="FA3945" s="168"/>
      <c r="FB3945" s="168"/>
      <c r="FC3945" s="168"/>
      <c r="FD3945" s="168"/>
    </row>
    <row r="3946" spans="1:160" s="5" customFormat="1" ht="24.9" customHeight="1" x14ac:dyDescent="0.3">
      <c r="A3946" s="263"/>
      <c r="B3946" s="263"/>
      <c r="C3946" s="265"/>
      <c r="D3946" s="481"/>
      <c r="E3946" s="482"/>
      <c r="F3946" s="482"/>
      <c r="G3946" s="482"/>
      <c r="H3946" s="482"/>
      <c r="I3946" s="482"/>
      <c r="J3946" s="482"/>
      <c r="K3946" s="482"/>
      <c r="L3946" s="482"/>
      <c r="M3946" s="483"/>
      <c r="N3946" s="16"/>
      <c r="O3946" s="412"/>
      <c r="P3946" s="413"/>
      <c r="Q3946" s="8"/>
      <c r="R3946" s="8"/>
      <c r="S3946" s="8"/>
      <c r="T3946" s="9"/>
      <c r="U3946" s="17"/>
      <c r="V3946" s="33"/>
      <c r="W3946" s="57"/>
      <c r="X3946" s="86"/>
      <c r="Y3946" s="33"/>
      <c r="Z3946" s="36"/>
      <c r="AA3946" s="36"/>
      <c r="AD3946" s="33"/>
      <c r="AG3946" s="33"/>
      <c r="AH3946" s="43"/>
      <c r="AI3946" s="43"/>
      <c r="AJ3946" s="43"/>
      <c r="AK3946" s="43"/>
      <c r="AL3946" s="43"/>
      <c r="AM3946" s="43"/>
      <c r="AN3946" s="43"/>
      <c r="AO3946" s="43"/>
      <c r="AP3946" s="43"/>
      <c r="AQ3946" s="43"/>
      <c r="AR3946" s="43"/>
      <c r="AS3946" s="43"/>
      <c r="AT3946" s="43"/>
      <c r="AU3946" s="44"/>
      <c r="AV3946" s="33"/>
      <c r="AW3946" s="33"/>
      <c r="AX3946" s="33"/>
      <c r="AZ3946" s="141"/>
      <c r="BE3946" s="168"/>
      <c r="BF3946" s="168"/>
      <c r="BG3946" s="168"/>
      <c r="BH3946" s="168"/>
      <c r="BI3946" s="168"/>
      <c r="BJ3946" s="168"/>
      <c r="BK3946" s="168"/>
      <c r="BL3946" s="168"/>
      <c r="BM3946" s="168"/>
      <c r="DK3946" s="168"/>
      <c r="DL3946" s="168"/>
      <c r="DM3946" s="168"/>
      <c r="DN3946" s="168"/>
      <c r="DO3946" s="168"/>
      <c r="DP3946" s="168"/>
      <c r="DQ3946" s="168"/>
      <c r="DR3946" s="168"/>
      <c r="DS3946" s="168"/>
      <c r="DT3946" s="168"/>
      <c r="DU3946" s="168"/>
      <c r="DV3946" s="168"/>
      <c r="DW3946" s="168"/>
      <c r="DX3946" s="168"/>
      <c r="DY3946" s="168"/>
      <c r="DZ3946" s="168"/>
      <c r="EA3946" s="168"/>
      <c r="EB3946" s="168"/>
      <c r="EC3946" s="168"/>
      <c r="ED3946" s="168"/>
      <c r="EE3946" s="168"/>
      <c r="EF3946" s="168"/>
      <c r="EG3946" s="168"/>
      <c r="EH3946" s="168"/>
      <c r="EI3946" s="168"/>
      <c r="EJ3946" s="168"/>
      <c r="EK3946" s="168"/>
      <c r="EL3946" s="168"/>
      <c r="EM3946" s="168"/>
      <c r="EN3946" s="168"/>
      <c r="EO3946" s="168"/>
      <c r="EP3946" s="168"/>
      <c r="EQ3946" s="168"/>
      <c r="ER3946" s="168"/>
      <c r="ES3946" s="168"/>
      <c r="ET3946" s="168"/>
      <c r="EU3946" s="168"/>
      <c r="EV3946" s="168"/>
      <c r="EW3946" s="168"/>
      <c r="EX3946" s="168"/>
      <c r="EY3946" s="168"/>
      <c r="EZ3946" s="168"/>
      <c r="FA3946" s="168"/>
      <c r="FB3946" s="168"/>
      <c r="FC3946" s="168"/>
      <c r="FD3946" s="168"/>
    </row>
    <row r="3947" spans="1:160" s="5" customFormat="1" ht="24.9" customHeight="1" x14ac:dyDescent="0.3">
      <c r="A3947" s="263"/>
      <c r="B3947" s="263"/>
      <c r="C3947" s="265"/>
      <c r="D3947" s="481"/>
      <c r="E3947" s="482"/>
      <c r="F3947" s="482"/>
      <c r="G3947" s="482"/>
      <c r="H3947" s="482"/>
      <c r="I3947" s="482"/>
      <c r="J3947" s="482"/>
      <c r="K3947" s="482"/>
      <c r="L3947" s="482"/>
      <c r="M3947" s="483"/>
      <c r="N3947" s="16"/>
      <c r="O3947" s="412"/>
      <c r="P3947" s="413"/>
      <c r="Q3947" s="8"/>
      <c r="R3947" s="8"/>
      <c r="S3947" s="8"/>
      <c r="T3947" s="9"/>
      <c r="U3947" s="17"/>
      <c r="V3947" s="33"/>
      <c r="W3947" s="57"/>
      <c r="X3947" s="86"/>
      <c r="Y3947" s="33"/>
      <c r="Z3947" s="36"/>
      <c r="AA3947" s="36"/>
      <c r="AD3947" s="33"/>
      <c r="AG3947" s="33"/>
      <c r="AH3947" s="43"/>
      <c r="AI3947" s="43"/>
      <c r="AJ3947" s="43"/>
      <c r="AK3947" s="43"/>
      <c r="AL3947" s="43"/>
      <c r="AM3947" s="43"/>
      <c r="AN3947" s="43"/>
      <c r="AO3947" s="43"/>
      <c r="AP3947" s="43"/>
      <c r="AQ3947" s="43"/>
      <c r="AR3947" s="43"/>
      <c r="AS3947" s="43"/>
      <c r="AT3947" s="43"/>
      <c r="AU3947" s="44"/>
      <c r="AV3947" s="33"/>
      <c r="AW3947" s="33"/>
      <c r="AX3947" s="33"/>
      <c r="AZ3947" s="141"/>
      <c r="BE3947" s="168"/>
      <c r="BF3947" s="168"/>
      <c r="BG3947" s="168"/>
      <c r="BH3947" s="168"/>
      <c r="BI3947" s="168"/>
      <c r="BJ3947" s="168"/>
      <c r="BK3947" s="168"/>
      <c r="BL3947" s="168"/>
      <c r="BM3947" s="168"/>
      <c r="DK3947" s="168"/>
      <c r="DL3947" s="168"/>
      <c r="DM3947" s="168"/>
      <c r="DN3947" s="168"/>
      <c r="DO3947" s="168"/>
      <c r="DP3947" s="168"/>
      <c r="DQ3947" s="168"/>
      <c r="DR3947" s="168"/>
      <c r="DS3947" s="168"/>
      <c r="DT3947" s="168"/>
      <c r="DU3947" s="168"/>
      <c r="DV3947" s="168"/>
      <c r="DW3947" s="168"/>
      <c r="DX3947" s="168"/>
      <c r="DY3947" s="168"/>
      <c r="DZ3947" s="168"/>
      <c r="EA3947" s="168"/>
      <c r="EB3947" s="168"/>
      <c r="EC3947" s="168"/>
      <c r="ED3947" s="168"/>
      <c r="EE3947" s="168"/>
      <c r="EF3947" s="168"/>
      <c r="EG3947" s="168"/>
      <c r="EH3947" s="168"/>
      <c r="EI3947" s="168"/>
      <c r="EJ3947" s="168"/>
      <c r="EK3947" s="168"/>
      <c r="EL3947" s="168"/>
      <c r="EM3947" s="168"/>
      <c r="EN3947" s="168"/>
      <c r="EO3947" s="168"/>
      <c r="EP3947" s="168"/>
      <c r="EQ3947" s="168"/>
      <c r="ER3947" s="168"/>
      <c r="ES3947" s="168"/>
      <c r="ET3947" s="168"/>
      <c r="EU3947" s="168"/>
      <c r="EV3947" s="168"/>
      <c r="EW3947" s="168"/>
      <c r="EX3947" s="168"/>
      <c r="EY3947" s="168"/>
      <c r="EZ3947" s="168"/>
      <c r="FA3947" s="168"/>
      <c r="FB3947" s="168"/>
      <c r="FC3947" s="168"/>
      <c r="FD3947" s="168"/>
    </row>
    <row r="3948" spans="1:160" s="5" customFormat="1" ht="24.9" customHeight="1" x14ac:dyDescent="0.3">
      <c r="A3948" s="263"/>
      <c r="B3948" s="263"/>
      <c r="C3948" s="265"/>
      <c r="D3948" s="481"/>
      <c r="E3948" s="482"/>
      <c r="F3948" s="482"/>
      <c r="G3948" s="482"/>
      <c r="H3948" s="482"/>
      <c r="I3948" s="482"/>
      <c r="J3948" s="482"/>
      <c r="K3948" s="482"/>
      <c r="L3948" s="482"/>
      <c r="M3948" s="483"/>
      <c r="N3948" s="16"/>
      <c r="O3948" s="412"/>
      <c r="P3948" s="413"/>
      <c r="Q3948" s="8"/>
      <c r="R3948" s="8"/>
      <c r="S3948" s="8"/>
      <c r="T3948" s="9"/>
      <c r="U3948" s="17"/>
      <c r="V3948" s="33"/>
      <c r="W3948" s="57"/>
      <c r="X3948" s="86"/>
      <c r="Y3948" s="33"/>
      <c r="Z3948" s="36"/>
      <c r="AA3948" s="36"/>
      <c r="AD3948" s="33"/>
      <c r="AG3948" s="33"/>
      <c r="AH3948" s="43"/>
      <c r="AI3948" s="43"/>
      <c r="AJ3948" s="43"/>
      <c r="AK3948" s="43"/>
      <c r="AL3948" s="43"/>
      <c r="AM3948" s="43"/>
      <c r="AN3948" s="43"/>
      <c r="AO3948" s="43"/>
      <c r="AP3948" s="43"/>
      <c r="AQ3948" s="43"/>
      <c r="AR3948" s="43"/>
      <c r="AS3948" s="43"/>
      <c r="AT3948" s="43"/>
      <c r="AU3948" s="44"/>
      <c r="AV3948" s="33"/>
      <c r="AW3948" s="33"/>
      <c r="AX3948" s="33"/>
      <c r="AZ3948" s="141"/>
      <c r="BE3948" s="168"/>
      <c r="BF3948" s="168"/>
      <c r="BG3948" s="168"/>
      <c r="BH3948" s="168"/>
      <c r="BI3948" s="168"/>
      <c r="BJ3948" s="168"/>
      <c r="BK3948" s="168"/>
      <c r="BL3948" s="168"/>
      <c r="BM3948" s="168"/>
      <c r="DK3948" s="168"/>
      <c r="DL3948" s="168"/>
      <c r="DM3948" s="168"/>
      <c r="DN3948" s="168"/>
      <c r="DO3948" s="168"/>
      <c r="DP3948" s="168"/>
      <c r="DQ3948" s="168"/>
      <c r="DR3948" s="168"/>
      <c r="DS3948" s="168"/>
      <c r="DT3948" s="168"/>
      <c r="DU3948" s="168"/>
      <c r="DV3948" s="168"/>
      <c r="DW3948" s="168"/>
      <c r="DX3948" s="168"/>
      <c r="DY3948" s="168"/>
      <c r="DZ3948" s="168"/>
      <c r="EA3948" s="168"/>
      <c r="EB3948" s="168"/>
      <c r="EC3948" s="168"/>
      <c r="ED3948" s="168"/>
      <c r="EE3948" s="168"/>
      <c r="EF3948" s="168"/>
      <c r="EG3948" s="168"/>
      <c r="EH3948" s="168"/>
      <c r="EI3948" s="168"/>
      <c r="EJ3948" s="168"/>
      <c r="EK3948" s="168"/>
      <c r="EL3948" s="168"/>
      <c r="EM3948" s="168"/>
      <c r="EN3948" s="168"/>
      <c r="EO3948" s="168"/>
      <c r="EP3948" s="168"/>
      <c r="EQ3948" s="168"/>
      <c r="ER3948" s="168"/>
      <c r="ES3948" s="168"/>
      <c r="ET3948" s="168"/>
      <c r="EU3948" s="168"/>
      <c r="EV3948" s="168"/>
      <c r="EW3948" s="168"/>
      <c r="EX3948" s="168"/>
      <c r="EY3948" s="168"/>
      <c r="EZ3948" s="168"/>
      <c r="FA3948" s="168"/>
      <c r="FB3948" s="168"/>
      <c r="FC3948" s="168"/>
      <c r="FD3948" s="168"/>
    </row>
    <row r="3949" spans="1:160" s="5" customFormat="1" ht="24.9" customHeight="1" x14ac:dyDescent="0.3">
      <c r="A3949" s="263"/>
      <c r="B3949" s="263"/>
      <c r="C3949" s="265"/>
      <c r="D3949" s="481"/>
      <c r="E3949" s="482"/>
      <c r="F3949" s="482"/>
      <c r="G3949" s="482"/>
      <c r="H3949" s="482"/>
      <c r="I3949" s="482"/>
      <c r="J3949" s="482"/>
      <c r="K3949" s="482"/>
      <c r="L3949" s="482"/>
      <c r="M3949" s="483"/>
      <c r="N3949" s="16"/>
      <c r="O3949" s="412"/>
      <c r="P3949" s="413"/>
      <c r="Q3949" s="8"/>
      <c r="R3949" s="8"/>
      <c r="S3949" s="8"/>
      <c r="T3949" s="9"/>
      <c r="U3949" s="17"/>
      <c r="V3949" s="33"/>
      <c r="W3949" s="57"/>
      <c r="X3949" s="86"/>
      <c r="Y3949" s="33"/>
      <c r="Z3949" s="36"/>
      <c r="AA3949" s="36"/>
      <c r="AD3949" s="33"/>
      <c r="AG3949" s="33"/>
      <c r="AH3949" s="43"/>
      <c r="AI3949" s="43"/>
      <c r="AJ3949" s="43"/>
      <c r="AK3949" s="43"/>
      <c r="AL3949" s="43"/>
      <c r="AM3949" s="43"/>
      <c r="AN3949" s="43"/>
      <c r="AO3949" s="43"/>
      <c r="AP3949" s="43"/>
      <c r="AQ3949" s="43"/>
      <c r="AR3949" s="43"/>
      <c r="AS3949" s="43"/>
      <c r="AT3949" s="43"/>
      <c r="AU3949" s="44"/>
      <c r="AV3949" s="33"/>
      <c r="AW3949" s="33"/>
      <c r="AX3949" s="33"/>
      <c r="AZ3949" s="141"/>
      <c r="BE3949" s="168"/>
      <c r="BF3949" s="168"/>
      <c r="BG3949" s="168"/>
      <c r="BH3949" s="168"/>
      <c r="BI3949" s="168"/>
      <c r="BJ3949" s="168"/>
      <c r="BK3949" s="168"/>
      <c r="BL3949" s="168"/>
      <c r="BM3949" s="168"/>
      <c r="DK3949" s="168"/>
      <c r="DL3949" s="168"/>
      <c r="DM3949" s="168"/>
      <c r="DN3949" s="168"/>
      <c r="DO3949" s="168"/>
      <c r="DP3949" s="168"/>
      <c r="DQ3949" s="168"/>
      <c r="DR3949" s="168"/>
      <c r="DS3949" s="168"/>
      <c r="DT3949" s="168"/>
      <c r="DU3949" s="168"/>
      <c r="DV3949" s="168"/>
      <c r="DW3949" s="168"/>
      <c r="DX3949" s="168"/>
      <c r="DY3949" s="168"/>
      <c r="DZ3949" s="168"/>
      <c r="EA3949" s="168"/>
      <c r="EB3949" s="168"/>
      <c r="EC3949" s="168"/>
      <c r="ED3949" s="168"/>
      <c r="EE3949" s="168"/>
      <c r="EF3949" s="168"/>
      <c r="EG3949" s="168"/>
      <c r="EH3949" s="168"/>
      <c r="EI3949" s="168"/>
      <c r="EJ3949" s="168"/>
      <c r="EK3949" s="168"/>
      <c r="EL3949" s="168"/>
      <c r="EM3949" s="168"/>
      <c r="EN3949" s="168"/>
      <c r="EO3949" s="168"/>
      <c r="EP3949" s="168"/>
      <c r="EQ3949" s="168"/>
      <c r="ER3949" s="168"/>
      <c r="ES3949" s="168"/>
      <c r="ET3949" s="168"/>
      <c r="EU3949" s="168"/>
      <c r="EV3949" s="168"/>
      <c r="EW3949" s="168"/>
      <c r="EX3949" s="168"/>
      <c r="EY3949" s="168"/>
      <c r="EZ3949" s="168"/>
      <c r="FA3949" s="168"/>
      <c r="FB3949" s="168"/>
      <c r="FC3949" s="168"/>
      <c r="FD3949" s="168"/>
    </row>
    <row r="3950" spans="1:160" s="5" customFormat="1" ht="24.9" customHeight="1" x14ac:dyDescent="0.3">
      <c r="A3950" s="263"/>
      <c r="B3950" s="263"/>
      <c r="C3950" s="265"/>
      <c r="D3950" s="481"/>
      <c r="E3950" s="482"/>
      <c r="F3950" s="482"/>
      <c r="G3950" s="482"/>
      <c r="H3950" s="482"/>
      <c r="I3950" s="482"/>
      <c r="J3950" s="482"/>
      <c r="K3950" s="482"/>
      <c r="L3950" s="482"/>
      <c r="M3950" s="483"/>
      <c r="N3950" s="16"/>
      <c r="O3950" s="412"/>
      <c r="P3950" s="413"/>
      <c r="Q3950" s="8"/>
      <c r="R3950" s="8"/>
      <c r="S3950" s="8"/>
      <c r="T3950" s="9"/>
      <c r="U3950" s="17"/>
      <c r="V3950" s="33"/>
      <c r="W3950" s="57"/>
      <c r="X3950" s="86"/>
      <c r="Y3950" s="33"/>
      <c r="Z3950" s="36"/>
      <c r="AA3950" s="36"/>
      <c r="AD3950" s="33"/>
      <c r="AG3950" s="33"/>
      <c r="AH3950" s="43"/>
      <c r="AI3950" s="43"/>
      <c r="AJ3950" s="43"/>
      <c r="AK3950" s="43"/>
      <c r="AL3950" s="43"/>
      <c r="AM3950" s="43"/>
      <c r="AN3950" s="43"/>
      <c r="AO3950" s="43"/>
      <c r="AP3950" s="43"/>
      <c r="AQ3950" s="43"/>
      <c r="AR3950" s="43"/>
      <c r="AS3950" s="43"/>
      <c r="AT3950" s="43"/>
      <c r="AU3950" s="44"/>
      <c r="AV3950" s="33"/>
      <c r="AW3950" s="33"/>
      <c r="AX3950" s="33"/>
      <c r="AZ3950" s="141"/>
      <c r="BE3950" s="168"/>
      <c r="BF3950" s="168"/>
      <c r="BG3950" s="168"/>
      <c r="BH3950" s="168"/>
      <c r="BI3950" s="168"/>
      <c r="BJ3950" s="168"/>
      <c r="BK3950" s="168"/>
      <c r="BL3950" s="168"/>
      <c r="BM3950" s="168"/>
      <c r="DK3950" s="168"/>
      <c r="DL3950" s="168"/>
      <c r="DM3950" s="168"/>
      <c r="DN3950" s="168"/>
      <c r="DO3950" s="168"/>
      <c r="DP3950" s="168"/>
      <c r="DQ3950" s="168"/>
      <c r="DR3950" s="168"/>
      <c r="DS3950" s="168"/>
      <c r="DT3950" s="168"/>
      <c r="DU3950" s="168"/>
      <c r="DV3950" s="168"/>
      <c r="DW3950" s="168"/>
      <c r="DX3950" s="168"/>
      <c r="DY3950" s="168"/>
      <c r="DZ3950" s="168"/>
      <c r="EA3950" s="168"/>
      <c r="EB3950" s="168"/>
      <c r="EC3950" s="168"/>
      <c r="ED3950" s="168"/>
      <c r="EE3950" s="168"/>
      <c r="EF3950" s="168"/>
      <c r="EG3950" s="168"/>
      <c r="EH3950" s="168"/>
      <c r="EI3950" s="168"/>
      <c r="EJ3950" s="168"/>
      <c r="EK3950" s="168"/>
      <c r="EL3950" s="168"/>
      <c r="EM3950" s="168"/>
      <c r="EN3950" s="168"/>
      <c r="EO3950" s="168"/>
      <c r="EP3950" s="168"/>
      <c r="EQ3950" s="168"/>
      <c r="ER3950" s="168"/>
      <c r="ES3950" s="168"/>
      <c r="ET3950" s="168"/>
      <c r="EU3950" s="168"/>
      <c r="EV3950" s="168"/>
      <c r="EW3950" s="168"/>
      <c r="EX3950" s="168"/>
      <c r="EY3950" s="168"/>
      <c r="EZ3950" s="168"/>
      <c r="FA3950" s="168"/>
      <c r="FB3950" s="168"/>
      <c r="FC3950" s="168"/>
      <c r="FD3950" s="168"/>
    </row>
    <row r="3951" spans="1:160" s="5" customFormat="1" ht="24.9" customHeight="1" x14ac:dyDescent="0.3">
      <c r="A3951" s="263"/>
      <c r="B3951" s="263"/>
      <c r="C3951" s="265"/>
      <c r="D3951" s="481"/>
      <c r="E3951" s="482"/>
      <c r="F3951" s="482"/>
      <c r="G3951" s="482"/>
      <c r="H3951" s="482"/>
      <c r="I3951" s="482"/>
      <c r="J3951" s="482"/>
      <c r="K3951" s="482"/>
      <c r="L3951" s="482"/>
      <c r="M3951" s="483"/>
      <c r="N3951" s="16"/>
      <c r="O3951" s="412"/>
      <c r="P3951" s="413"/>
      <c r="Q3951" s="8"/>
      <c r="R3951" s="8"/>
      <c r="S3951" s="8"/>
      <c r="T3951" s="9"/>
      <c r="U3951" s="17"/>
      <c r="V3951" s="33"/>
      <c r="W3951" s="57"/>
      <c r="X3951" s="86"/>
      <c r="Y3951" s="33"/>
      <c r="Z3951" s="36"/>
      <c r="AA3951" s="36"/>
      <c r="AD3951" s="33"/>
      <c r="AG3951" s="33"/>
      <c r="AH3951" s="43"/>
      <c r="AI3951" s="43"/>
      <c r="AJ3951" s="43"/>
      <c r="AK3951" s="43"/>
      <c r="AL3951" s="43"/>
      <c r="AM3951" s="43"/>
      <c r="AN3951" s="43"/>
      <c r="AO3951" s="43"/>
      <c r="AP3951" s="43"/>
      <c r="AQ3951" s="43"/>
      <c r="AR3951" s="43"/>
      <c r="AS3951" s="43"/>
      <c r="AT3951" s="43"/>
      <c r="AU3951" s="44"/>
      <c r="AV3951" s="33"/>
      <c r="AW3951" s="33"/>
      <c r="AX3951" s="33"/>
      <c r="AZ3951" s="141"/>
      <c r="BE3951" s="168"/>
      <c r="BF3951" s="168"/>
      <c r="BG3951" s="168"/>
      <c r="BH3951" s="168"/>
      <c r="BI3951" s="168"/>
      <c r="BJ3951" s="168"/>
      <c r="BK3951" s="168"/>
      <c r="BL3951" s="168"/>
      <c r="BM3951" s="168"/>
      <c r="DK3951" s="168"/>
      <c r="DL3951" s="168"/>
      <c r="DM3951" s="168"/>
      <c r="DN3951" s="168"/>
      <c r="DO3951" s="168"/>
      <c r="DP3951" s="168"/>
      <c r="DQ3951" s="168"/>
      <c r="DR3951" s="168"/>
      <c r="DS3951" s="168"/>
      <c r="DT3951" s="168"/>
      <c r="DU3951" s="168"/>
      <c r="DV3951" s="168"/>
      <c r="DW3951" s="168"/>
      <c r="DX3951" s="168"/>
      <c r="DY3951" s="168"/>
      <c r="DZ3951" s="168"/>
      <c r="EA3951" s="168"/>
      <c r="EB3951" s="168"/>
      <c r="EC3951" s="168"/>
      <c r="ED3951" s="168"/>
      <c r="EE3951" s="168"/>
      <c r="EF3951" s="168"/>
      <c r="EG3951" s="168"/>
      <c r="EH3951" s="168"/>
      <c r="EI3951" s="168"/>
      <c r="EJ3951" s="168"/>
      <c r="EK3951" s="168"/>
      <c r="EL3951" s="168"/>
      <c r="EM3951" s="168"/>
      <c r="EN3951" s="168"/>
      <c r="EO3951" s="168"/>
      <c r="EP3951" s="168"/>
      <c r="EQ3951" s="168"/>
      <c r="ER3951" s="168"/>
      <c r="ES3951" s="168"/>
      <c r="ET3951" s="168"/>
      <c r="EU3951" s="168"/>
      <c r="EV3951" s="168"/>
      <c r="EW3951" s="168"/>
      <c r="EX3951" s="168"/>
      <c r="EY3951" s="168"/>
      <c r="EZ3951" s="168"/>
      <c r="FA3951" s="168"/>
      <c r="FB3951" s="168"/>
      <c r="FC3951" s="168"/>
      <c r="FD3951" s="168"/>
    </row>
    <row r="3952" spans="1:160" s="5" customFormat="1" ht="24.9" customHeight="1" x14ac:dyDescent="0.3">
      <c r="A3952" s="263"/>
      <c r="B3952" s="263"/>
      <c r="C3952" s="265"/>
      <c r="D3952" s="481"/>
      <c r="E3952" s="482"/>
      <c r="F3952" s="482"/>
      <c r="G3952" s="482"/>
      <c r="H3952" s="482"/>
      <c r="I3952" s="482"/>
      <c r="J3952" s="482"/>
      <c r="K3952" s="482"/>
      <c r="L3952" s="482"/>
      <c r="M3952" s="483"/>
      <c r="N3952" s="16"/>
      <c r="O3952" s="412"/>
      <c r="P3952" s="413"/>
      <c r="Q3952" s="8"/>
      <c r="R3952" s="8"/>
      <c r="S3952" s="8"/>
      <c r="T3952" s="9"/>
      <c r="U3952" s="17"/>
      <c r="V3952" s="33"/>
      <c r="W3952" s="57"/>
      <c r="X3952" s="86"/>
      <c r="Y3952" s="33"/>
      <c r="Z3952" s="36"/>
      <c r="AA3952" s="36"/>
      <c r="AD3952" s="33"/>
      <c r="AG3952" s="33"/>
      <c r="AH3952" s="43"/>
      <c r="AI3952" s="43"/>
      <c r="AJ3952" s="43"/>
      <c r="AK3952" s="43"/>
      <c r="AL3952" s="43"/>
      <c r="AM3952" s="43"/>
      <c r="AN3952" s="43"/>
      <c r="AO3952" s="43"/>
      <c r="AP3952" s="43"/>
      <c r="AQ3952" s="43"/>
      <c r="AR3952" s="43"/>
      <c r="AS3952" s="43"/>
      <c r="AT3952" s="43"/>
      <c r="AU3952" s="44"/>
      <c r="AV3952" s="33"/>
      <c r="AW3952" s="33"/>
      <c r="AX3952" s="33"/>
      <c r="AZ3952" s="141"/>
      <c r="BE3952" s="168"/>
      <c r="BF3952" s="168"/>
      <c r="BG3952" s="168"/>
      <c r="BH3952" s="168"/>
      <c r="BI3952" s="168"/>
      <c r="BJ3952" s="168"/>
      <c r="BK3952" s="168"/>
      <c r="BL3952" s="168"/>
      <c r="BM3952" s="168"/>
      <c r="DK3952" s="168"/>
      <c r="DL3952" s="168"/>
      <c r="DM3952" s="168"/>
      <c r="DN3952" s="168"/>
      <c r="DO3952" s="168"/>
      <c r="DP3952" s="168"/>
      <c r="DQ3952" s="168"/>
      <c r="DR3952" s="168"/>
      <c r="DS3952" s="168"/>
      <c r="DT3952" s="168"/>
      <c r="DU3952" s="168"/>
      <c r="DV3952" s="168"/>
      <c r="DW3952" s="168"/>
      <c r="DX3952" s="168"/>
      <c r="DY3952" s="168"/>
      <c r="DZ3952" s="168"/>
      <c r="EA3952" s="168"/>
      <c r="EB3952" s="168"/>
      <c r="EC3952" s="168"/>
      <c r="ED3952" s="168"/>
      <c r="EE3952" s="168"/>
      <c r="EF3952" s="168"/>
      <c r="EG3952" s="168"/>
      <c r="EH3952" s="168"/>
      <c r="EI3952" s="168"/>
      <c r="EJ3952" s="168"/>
      <c r="EK3952" s="168"/>
      <c r="EL3952" s="168"/>
      <c r="EM3952" s="168"/>
      <c r="EN3952" s="168"/>
      <c r="EO3952" s="168"/>
      <c r="EP3952" s="168"/>
      <c r="EQ3952" s="168"/>
      <c r="ER3952" s="168"/>
      <c r="ES3952" s="168"/>
      <c r="ET3952" s="168"/>
      <c r="EU3952" s="168"/>
      <c r="EV3952" s="168"/>
      <c r="EW3952" s="168"/>
      <c r="EX3952" s="168"/>
      <c r="EY3952" s="168"/>
      <c r="EZ3952" s="168"/>
      <c r="FA3952" s="168"/>
      <c r="FB3952" s="168"/>
      <c r="FC3952" s="168"/>
      <c r="FD3952" s="168"/>
    </row>
    <row r="3953" spans="1:160" s="5" customFormat="1" ht="24.9" customHeight="1" x14ac:dyDescent="0.3">
      <c r="A3953" s="263"/>
      <c r="B3953" s="263"/>
      <c r="C3953" s="265"/>
      <c r="D3953" s="481"/>
      <c r="E3953" s="482"/>
      <c r="F3953" s="482"/>
      <c r="G3953" s="482"/>
      <c r="H3953" s="482"/>
      <c r="I3953" s="482"/>
      <c r="J3953" s="482"/>
      <c r="K3953" s="482"/>
      <c r="L3953" s="482"/>
      <c r="M3953" s="483"/>
      <c r="N3953" s="16"/>
      <c r="O3953" s="412"/>
      <c r="P3953" s="413"/>
      <c r="Q3953" s="8"/>
      <c r="R3953" s="8"/>
      <c r="S3953" s="8"/>
      <c r="T3953" s="9"/>
      <c r="U3953" s="17"/>
      <c r="V3953" s="33"/>
      <c r="W3953" s="57"/>
      <c r="X3953" s="86"/>
      <c r="Y3953" s="33"/>
      <c r="Z3953" s="36"/>
      <c r="AA3953" s="36"/>
      <c r="AD3953" s="33"/>
      <c r="AG3953" s="33"/>
      <c r="AH3953" s="43"/>
      <c r="AI3953" s="43"/>
      <c r="AJ3953" s="43"/>
      <c r="AK3953" s="43"/>
      <c r="AL3953" s="43"/>
      <c r="AM3953" s="43"/>
      <c r="AN3953" s="43"/>
      <c r="AO3953" s="43"/>
      <c r="AP3953" s="43"/>
      <c r="AQ3953" s="43"/>
      <c r="AR3953" s="43"/>
      <c r="AS3953" s="43"/>
      <c r="AT3953" s="43"/>
      <c r="AU3953" s="44"/>
      <c r="AV3953" s="33"/>
      <c r="AW3953" s="33"/>
      <c r="AX3953" s="33"/>
      <c r="AZ3953" s="141"/>
      <c r="BE3953" s="168"/>
      <c r="BF3953" s="168"/>
      <c r="BG3953" s="168"/>
      <c r="BH3953" s="168"/>
      <c r="BI3953" s="168"/>
      <c r="BJ3953" s="168"/>
      <c r="BK3953" s="168"/>
      <c r="BL3953" s="168"/>
      <c r="BM3953" s="168"/>
      <c r="DK3953" s="168"/>
      <c r="DL3953" s="168"/>
      <c r="DM3953" s="168"/>
      <c r="DN3953" s="168"/>
      <c r="DO3953" s="168"/>
      <c r="DP3953" s="168"/>
      <c r="DQ3953" s="168"/>
      <c r="DR3953" s="168"/>
      <c r="DS3953" s="168"/>
      <c r="DT3953" s="168"/>
      <c r="DU3953" s="168"/>
      <c r="DV3953" s="168"/>
      <c r="DW3953" s="168"/>
      <c r="DX3953" s="168"/>
      <c r="DY3953" s="168"/>
      <c r="DZ3953" s="168"/>
      <c r="EA3953" s="168"/>
      <c r="EB3953" s="168"/>
      <c r="EC3953" s="168"/>
      <c r="ED3953" s="168"/>
      <c r="EE3953" s="168"/>
      <c r="EF3953" s="168"/>
      <c r="EG3953" s="168"/>
      <c r="EH3953" s="168"/>
      <c r="EI3953" s="168"/>
      <c r="EJ3953" s="168"/>
      <c r="EK3953" s="168"/>
      <c r="EL3953" s="168"/>
      <c r="EM3953" s="168"/>
      <c r="EN3953" s="168"/>
      <c r="EO3953" s="168"/>
      <c r="EP3953" s="168"/>
      <c r="EQ3953" s="168"/>
      <c r="ER3953" s="168"/>
      <c r="ES3953" s="168"/>
      <c r="ET3953" s="168"/>
      <c r="EU3953" s="168"/>
      <c r="EV3953" s="168"/>
      <c r="EW3953" s="168"/>
      <c r="EX3953" s="168"/>
      <c r="EY3953" s="168"/>
      <c r="EZ3953" s="168"/>
      <c r="FA3953" s="168"/>
      <c r="FB3953" s="168"/>
      <c r="FC3953" s="168"/>
      <c r="FD3953" s="168"/>
    </row>
    <row r="3954" spans="1:160" s="5" customFormat="1" ht="24.9" customHeight="1" x14ac:dyDescent="0.3">
      <c r="A3954" s="263"/>
      <c r="B3954" s="263"/>
      <c r="C3954" s="265"/>
      <c r="D3954" s="481"/>
      <c r="E3954" s="482"/>
      <c r="F3954" s="482"/>
      <c r="G3954" s="482"/>
      <c r="H3954" s="482"/>
      <c r="I3954" s="482"/>
      <c r="J3954" s="482"/>
      <c r="K3954" s="482"/>
      <c r="L3954" s="482"/>
      <c r="M3954" s="483"/>
      <c r="N3954" s="16"/>
      <c r="O3954" s="412"/>
      <c r="P3954" s="413"/>
      <c r="Q3954" s="8"/>
      <c r="R3954" s="8"/>
      <c r="S3954" s="8"/>
      <c r="T3954" s="9"/>
      <c r="U3954" s="17"/>
      <c r="V3954" s="33"/>
      <c r="W3954" s="57"/>
      <c r="X3954" s="86"/>
      <c r="Y3954" s="33"/>
      <c r="Z3954" s="36"/>
      <c r="AA3954" s="36"/>
      <c r="AD3954" s="33"/>
      <c r="AG3954" s="33"/>
      <c r="AH3954" s="43"/>
      <c r="AI3954" s="43"/>
      <c r="AJ3954" s="43"/>
      <c r="AK3954" s="43"/>
      <c r="AL3954" s="43"/>
      <c r="AM3954" s="43"/>
      <c r="AN3954" s="43"/>
      <c r="AO3954" s="43"/>
      <c r="AP3954" s="43"/>
      <c r="AQ3954" s="43"/>
      <c r="AR3954" s="43"/>
      <c r="AS3954" s="43"/>
      <c r="AT3954" s="43"/>
      <c r="AU3954" s="44"/>
      <c r="AV3954" s="33"/>
      <c r="AW3954" s="33"/>
      <c r="AX3954" s="33"/>
      <c r="AZ3954" s="141"/>
      <c r="BE3954" s="168"/>
      <c r="BF3954" s="168"/>
      <c r="BG3954" s="168"/>
      <c r="BH3954" s="168"/>
      <c r="BI3954" s="168"/>
      <c r="BJ3954" s="168"/>
      <c r="BK3954" s="168"/>
      <c r="BL3954" s="168"/>
      <c r="BM3954" s="168"/>
      <c r="DK3954" s="168"/>
      <c r="DL3954" s="168"/>
      <c r="DM3954" s="168"/>
      <c r="DN3954" s="168"/>
      <c r="DO3954" s="168"/>
      <c r="DP3954" s="168"/>
      <c r="DQ3954" s="168"/>
      <c r="DR3954" s="168"/>
      <c r="DS3954" s="168"/>
      <c r="DT3954" s="168"/>
      <c r="DU3954" s="168"/>
      <c r="DV3954" s="168"/>
      <c r="DW3954" s="168"/>
      <c r="DX3954" s="168"/>
      <c r="DY3954" s="168"/>
      <c r="DZ3954" s="168"/>
      <c r="EA3954" s="168"/>
      <c r="EB3954" s="168"/>
      <c r="EC3954" s="168"/>
      <c r="ED3954" s="168"/>
      <c r="EE3954" s="168"/>
      <c r="EF3954" s="168"/>
      <c r="EG3954" s="168"/>
      <c r="EH3954" s="168"/>
      <c r="EI3954" s="168"/>
      <c r="EJ3954" s="168"/>
      <c r="EK3954" s="168"/>
      <c r="EL3954" s="168"/>
      <c r="EM3954" s="168"/>
      <c r="EN3954" s="168"/>
      <c r="EO3954" s="168"/>
      <c r="EP3954" s="168"/>
      <c r="EQ3954" s="168"/>
      <c r="ER3954" s="168"/>
      <c r="ES3954" s="168"/>
      <c r="ET3954" s="168"/>
      <c r="EU3954" s="168"/>
      <c r="EV3954" s="168"/>
      <c r="EW3954" s="168"/>
      <c r="EX3954" s="168"/>
      <c r="EY3954" s="168"/>
      <c r="EZ3954" s="168"/>
      <c r="FA3954" s="168"/>
      <c r="FB3954" s="168"/>
      <c r="FC3954" s="168"/>
      <c r="FD3954" s="168"/>
    </row>
    <row r="3955" spans="1:160" s="5" customFormat="1" ht="24.9" customHeight="1" x14ac:dyDescent="0.3">
      <c r="A3955" s="263"/>
      <c r="B3955" s="263"/>
      <c r="C3955" s="265"/>
      <c r="D3955" s="481"/>
      <c r="E3955" s="482"/>
      <c r="F3955" s="482"/>
      <c r="G3955" s="482"/>
      <c r="H3955" s="482"/>
      <c r="I3955" s="482"/>
      <c r="J3955" s="482"/>
      <c r="K3955" s="482"/>
      <c r="L3955" s="482"/>
      <c r="M3955" s="483"/>
      <c r="N3955" s="16"/>
      <c r="O3955" s="412"/>
      <c r="P3955" s="413"/>
      <c r="Q3955" s="8"/>
      <c r="R3955" s="8"/>
      <c r="S3955" s="8"/>
      <c r="T3955" s="9"/>
      <c r="U3955" s="17"/>
      <c r="V3955" s="33"/>
      <c r="W3955" s="57"/>
      <c r="X3955" s="86"/>
      <c r="Y3955" s="33"/>
      <c r="Z3955" s="36"/>
      <c r="AA3955" s="36"/>
      <c r="AD3955" s="33"/>
      <c r="AG3955" s="33"/>
      <c r="AH3955" s="43"/>
      <c r="AI3955" s="43"/>
      <c r="AJ3955" s="43"/>
      <c r="AK3955" s="43"/>
      <c r="AL3955" s="43"/>
      <c r="AM3955" s="43"/>
      <c r="AN3955" s="43"/>
      <c r="AO3955" s="43"/>
      <c r="AP3955" s="43"/>
      <c r="AQ3955" s="43"/>
      <c r="AR3955" s="43"/>
      <c r="AS3955" s="43"/>
      <c r="AT3955" s="43"/>
      <c r="AU3955" s="44"/>
      <c r="AV3955" s="33"/>
      <c r="AW3955" s="33"/>
      <c r="AX3955" s="33"/>
      <c r="AZ3955" s="141"/>
      <c r="BE3955" s="168"/>
      <c r="BF3955" s="168"/>
      <c r="BG3955" s="168"/>
      <c r="BH3955" s="168"/>
      <c r="BI3955" s="168"/>
      <c r="BJ3955" s="168"/>
      <c r="BK3955" s="168"/>
      <c r="BL3955" s="168"/>
      <c r="BM3955" s="168"/>
      <c r="DK3955" s="168"/>
      <c r="DL3955" s="168"/>
      <c r="DM3955" s="168"/>
      <c r="DN3955" s="168"/>
      <c r="DO3955" s="168"/>
      <c r="DP3955" s="168"/>
      <c r="DQ3955" s="168"/>
      <c r="DR3955" s="168"/>
      <c r="DS3955" s="168"/>
      <c r="DT3955" s="168"/>
      <c r="DU3955" s="168"/>
      <c r="DV3955" s="168"/>
      <c r="DW3955" s="168"/>
      <c r="DX3955" s="168"/>
      <c r="DY3955" s="168"/>
      <c r="DZ3955" s="168"/>
      <c r="EA3955" s="168"/>
      <c r="EB3955" s="168"/>
      <c r="EC3955" s="168"/>
      <c r="ED3955" s="168"/>
      <c r="EE3955" s="168"/>
      <c r="EF3955" s="168"/>
      <c r="EG3955" s="168"/>
      <c r="EH3955" s="168"/>
      <c r="EI3955" s="168"/>
      <c r="EJ3955" s="168"/>
      <c r="EK3955" s="168"/>
      <c r="EL3955" s="168"/>
      <c r="EM3955" s="168"/>
      <c r="EN3955" s="168"/>
      <c r="EO3955" s="168"/>
      <c r="EP3955" s="168"/>
      <c r="EQ3955" s="168"/>
      <c r="ER3955" s="168"/>
      <c r="ES3955" s="168"/>
      <c r="ET3955" s="168"/>
      <c r="EU3955" s="168"/>
      <c r="EV3955" s="168"/>
      <c r="EW3955" s="168"/>
      <c r="EX3955" s="168"/>
      <c r="EY3955" s="168"/>
      <c r="EZ3955" s="168"/>
      <c r="FA3955" s="168"/>
      <c r="FB3955" s="168"/>
      <c r="FC3955" s="168"/>
      <c r="FD3955" s="168"/>
    </row>
    <row r="3956" spans="1:160" s="5" customFormat="1" ht="24.9" customHeight="1" x14ac:dyDescent="0.3">
      <c r="A3956" s="263"/>
      <c r="B3956" s="263"/>
      <c r="C3956" s="265"/>
      <c r="D3956" s="481"/>
      <c r="E3956" s="482"/>
      <c r="F3956" s="482"/>
      <c r="G3956" s="482"/>
      <c r="H3956" s="482"/>
      <c r="I3956" s="482"/>
      <c r="J3956" s="482"/>
      <c r="K3956" s="482"/>
      <c r="L3956" s="482"/>
      <c r="M3956" s="483"/>
      <c r="N3956" s="16"/>
      <c r="O3956" s="412"/>
      <c r="P3956" s="413"/>
      <c r="Q3956" s="8"/>
      <c r="R3956" s="8"/>
      <c r="S3956" s="8"/>
      <c r="T3956" s="9"/>
      <c r="U3956" s="17"/>
      <c r="V3956" s="33"/>
      <c r="W3956" s="57"/>
      <c r="X3956" s="86"/>
      <c r="Y3956" s="33"/>
      <c r="Z3956" s="36"/>
      <c r="AA3956" s="36"/>
      <c r="AD3956" s="33"/>
      <c r="AG3956" s="33"/>
      <c r="AH3956" s="43"/>
      <c r="AI3956" s="43"/>
      <c r="AJ3956" s="43"/>
      <c r="AK3956" s="43"/>
      <c r="AL3956" s="43"/>
      <c r="AM3956" s="43"/>
      <c r="AN3956" s="43"/>
      <c r="AO3956" s="43"/>
      <c r="AP3956" s="43"/>
      <c r="AQ3956" s="43"/>
      <c r="AR3956" s="43"/>
      <c r="AS3956" s="43"/>
      <c r="AT3956" s="43"/>
      <c r="AU3956" s="44"/>
      <c r="AV3956" s="33"/>
      <c r="AW3956" s="33"/>
      <c r="AX3956" s="33"/>
      <c r="AZ3956" s="141"/>
      <c r="BE3956" s="168"/>
      <c r="BF3956" s="168"/>
      <c r="BG3956" s="168"/>
      <c r="BH3956" s="168"/>
      <c r="BI3956" s="168"/>
      <c r="BJ3956" s="168"/>
      <c r="BK3956" s="168"/>
      <c r="BL3956" s="168"/>
      <c r="BM3956" s="168"/>
      <c r="DK3956" s="168"/>
      <c r="DL3956" s="168"/>
      <c r="DM3956" s="168"/>
      <c r="DN3956" s="168"/>
      <c r="DO3956" s="168"/>
      <c r="DP3956" s="168"/>
      <c r="DQ3956" s="168"/>
      <c r="DR3956" s="168"/>
      <c r="DS3956" s="168"/>
      <c r="DT3956" s="168"/>
      <c r="DU3956" s="168"/>
      <c r="DV3956" s="168"/>
      <c r="DW3956" s="168"/>
      <c r="DX3956" s="168"/>
      <c r="DY3956" s="168"/>
      <c r="DZ3956" s="168"/>
      <c r="EA3956" s="168"/>
      <c r="EB3956" s="168"/>
      <c r="EC3956" s="168"/>
      <c r="ED3956" s="168"/>
      <c r="EE3956" s="168"/>
      <c r="EF3956" s="168"/>
      <c r="EG3956" s="168"/>
      <c r="EH3956" s="168"/>
      <c r="EI3956" s="168"/>
      <c r="EJ3956" s="168"/>
      <c r="EK3956" s="168"/>
      <c r="EL3956" s="168"/>
      <c r="EM3956" s="168"/>
      <c r="EN3956" s="168"/>
      <c r="EO3956" s="168"/>
      <c r="EP3956" s="168"/>
      <c r="EQ3956" s="168"/>
      <c r="ER3956" s="168"/>
      <c r="ES3956" s="168"/>
      <c r="ET3956" s="168"/>
      <c r="EU3956" s="168"/>
      <c r="EV3956" s="168"/>
      <c r="EW3956" s="168"/>
      <c r="EX3956" s="168"/>
      <c r="EY3956" s="168"/>
      <c r="EZ3956" s="168"/>
      <c r="FA3956" s="168"/>
      <c r="FB3956" s="168"/>
      <c r="FC3956" s="168"/>
      <c r="FD3956" s="168"/>
    </row>
    <row r="3957" spans="1:160" s="5" customFormat="1" ht="24.9" customHeight="1" thickBot="1" x14ac:dyDescent="0.35">
      <c r="A3957" s="263"/>
      <c r="B3957" s="263"/>
      <c r="C3957" s="265"/>
      <c r="D3957" s="481"/>
      <c r="E3957" s="482"/>
      <c r="F3957" s="482"/>
      <c r="G3957" s="482"/>
      <c r="H3957" s="482"/>
      <c r="I3957" s="482"/>
      <c r="J3957" s="482"/>
      <c r="K3957" s="482"/>
      <c r="L3957" s="482"/>
      <c r="M3957" s="483"/>
      <c r="N3957" s="414" t="s">
        <v>16</v>
      </c>
      <c r="O3957" s="415"/>
      <c r="P3957" s="415"/>
      <c r="Q3957" s="415"/>
      <c r="R3957" s="415"/>
      <c r="S3957" s="415"/>
      <c r="T3957" s="415"/>
      <c r="U3957" s="18">
        <f>SUM(U3937:U3956)</f>
        <v>10.5</v>
      </c>
      <c r="V3957" s="33"/>
      <c r="W3957" s="57"/>
      <c r="X3957" s="86"/>
      <c r="Y3957" s="33"/>
      <c r="Z3957" s="36"/>
      <c r="AA3957" s="36"/>
      <c r="AD3957" s="33"/>
      <c r="AG3957" s="33"/>
      <c r="AH3957" s="43"/>
      <c r="AI3957" s="43"/>
      <c r="AJ3957" s="43"/>
      <c r="AK3957" s="43"/>
      <c r="AL3957" s="43"/>
      <c r="AM3957" s="43"/>
      <c r="AN3957" s="43"/>
      <c r="AO3957" s="43"/>
      <c r="AP3957" s="43"/>
      <c r="AQ3957" s="43"/>
      <c r="AR3957" s="43"/>
      <c r="AS3957" s="43"/>
      <c r="AT3957" s="43"/>
      <c r="AU3957" s="44"/>
      <c r="AV3957" s="33"/>
      <c r="AW3957" s="33"/>
      <c r="AX3957" s="33"/>
      <c r="AZ3957" s="141"/>
      <c r="BE3957" s="168"/>
      <c r="BF3957" s="168"/>
      <c r="BG3957" s="168"/>
      <c r="BH3957" s="168"/>
      <c r="BI3957" s="168"/>
      <c r="BJ3957" s="168"/>
      <c r="BK3957" s="168"/>
      <c r="BL3957" s="168"/>
      <c r="BM3957" s="168"/>
      <c r="DK3957" s="168"/>
      <c r="DL3957" s="168"/>
      <c r="DM3957" s="168"/>
      <c r="DN3957" s="168"/>
      <c r="DO3957" s="168"/>
      <c r="DP3957" s="168"/>
      <c r="DQ3957" s="168"/>
      <c r="DR3957" s="168"/>
      <c r="DS3957" s="168"/>
      <c r="DT3957" s="168"/>
      <c r="DU3957" s="168"/>
      <c r="DV3957" s="168"/>
      <c r="DW3957" s="168"/>
      <c r="DX3957" s="168"/>
      <c r="DY3957" s="168"/>
      <c r="DZ3957" s="168"/>
      <c r="EA3957" s="168"/>
      <c r="EB3957" s="168"/>
      <c r="EC3957" s="168"/>
      <c r="ED3957" s="168"/>
      <c r="EE3957" s="168"/>
      <c r="EF3957" s="168"/>
      <c r="EG3957" s="168"/>
      <c r="EH3957" s="168"/>
      <c r="EI3957" s="168"/>
      <c r="EJ3957" s="168"/>
      <c r="EK3957" s="168"/>
      <c r="EL3957" s="168"/>
      <c r="EM3957" s="168"/>
      <c r="EN3957" s="168"/>
      <c r="EO3957" s="168"/>
      <c r="EP3957" s="168"/>
      <c r="EQ3957" s="168"/>
      <c r="ER3957" s="168"/>
      <c r="ES3957" s="168"/>
      <c r="ET3957" s="168"/>
      <c r="EU3957" s="168"/>
      <c r="EV3957" s="168"/>
      <c r="EW3957" s="168"/>
      <c r="EX3957" s="168"/>
      <c r="EY3957" s="168"/>
      <c r="EZ3957" s="168"/>
      <c r="FA3957" s="168"/>
      <c r="FB3957" s="168"/>
      <c r="FC3957" s="168"/>
      <c r="FD3957" s="168"/>
    </row>
    <row r="3958" spans="1:160" s="5" customFormat="1" ht="14.4" customHeight="1" x14ac:dyDescent="0.3">
      <c r="A3958" s="263"/>
      <c r="B3958" s="263"/>
      <c r="C3958" s="265"/>
      <c r="D3958" s="481"/>
      <c r="E3958" s="482"/>
      <c r="F3958" s="482"/>
      <c r="G3958" s="482"/>
      <c r="H3958" s="482"/>
      <c r="I3958" s="482"/>
      <c r="J3958" s="482"/>
      <c r="K3958" s="482"/>
      <c r="L3958" s="482"/>
      <c r="M3958" s="483"/>
      <c r="N3958" s="416" t="s">
        <v>17</v>
      </c>
      <c r="O3958" s="417"/>
      <c r="P3958" s="417"/>
      <c r="Q3958" s="417"/>
      <c r="R3958" s="417"/>
      <c r="S3958" s="417"/>
      <c r="T3958" s="417"/>
      <c r="U3958" s="418"/>
      <c r="V3958" s="87"/>
      <c r="W3958" s="57"/>
      <c r="X3958" s="86"/>
      <c r="Y3958" s="33"/>
      <c r="Z3958" s="36"/>
      <c r="AA3958" s="36"/>
      <c r="AD3958" s="33"/>
      <c r="AG3958" s="33"/>
      <c r="AH3958" s="43"/>
      <c r="AI3958" s="43"/>
      <c r="AJ3958" s="43"/>
      <c r="AK3958" s="43"/>
      <c r="AL3958" s="43"/>
      <c r="AM3958" s="43"/>
      <c r="AN3958" s="43"/>
      <c r="AO3958" s="43"/>
      <c r="AP3958" s="43"/>
      <c r="AQ3958" s="43"/>
      <c r="AR3958" s="43"/>
      <c r="AS3958" s="43"/>
      <c r="AT3958" s="43"/>
      <c r="AU3958" s="44"/>
      <c r="AV3958" s="33"/>
      <c r="AW3958" s="33"/>
      <c r="AX3958" s="33"/>
      <c r="AZ3958" s="141"/>
      <c r="BE3958" s="168"/>
      <c r="BF3958" s="168"/>
      <c r="BG3958" s="168"/>
      <c r="BH3958" s="168"/>
      <c r="BI3958" s="168"/>
      <c r="BJ3958" s="168"/>
      <c r="BK3958" s="168"/>
      <c r="BL3958" s="168"/>
      <c r="BM3958" s="168"/>
      <c r="DK3958" s="168"/>
      <c r="DL3958" s="168"/>
      <c r="DM3958" s="168"/>
      <c r="DN3958" s="168"/>
      <c r="DO3958" s="168"/>
      <c r="DP3958" s="168"/>
      <c r="DQ3958" s="168"/>
      <c r="DR3958" s="168"/>
      <c r="DS3958" s="168"/>
      <c r="DT3958" s="168"/>
      <c r="DU3958" s="168"/>
      <c r="DV3958" s="168"/>
      <c r="DW3958" s="168"/>
      <c r="DX3958" s="168"/>
      <c r="DY3958" s="168"/>
      <c r="DZ3958" s="168"/>
      <c r="EA3958" s="168"/>
      <c r="EB3958" s="168"/>
      <c r="EC3958" s="168"/>
      <c r="ED3958" s="168"/>
      <c r="EE3958" s="168"/>
      <c r="EF3958" s="168"/>
      <c r="EG3958" s="168"/>
      <c r="EH3958" s="168"/>
      <c r="EI3958" s="168"/>
      <c r="EJ3958" s="168"/>
      <c r="EK3958" s="168"/>
      <c r="EL3958" s="168"/>
      <c r="EM3958" s="168"/>
      <c r="EN3958" s="168"/>
      <c r="EO3958" s="168"/>
      <c r="EP3958" s="168"/>
      <c r="EQ3958" s="168"/>
      <c r="ER3958" s="168"/>
      <c r="ES3958" s="168"/>
      <c r="ET3958" s="168"/>
      <c r="EU3958" s="168"/>
      <c r="EV3958" s="168"/>
      <c r="EW3958" s="168"/>
      <c r="EX3958" s="168"/>
      <c r="EY3958" s="168"/>
      <c r="EZ3958" s="168"/>
      <c r="FA3958" s="168"/>
      <c r="FB3958" s="168"/>
      <c r="FC3958" s="168"/>
      <c r="FD3958" s="168"/>
    </row>
    <row r="3959" spans="1:160" s="5" customFormat="1" x14ac:dyDescent="0.3">
      <c r="A3959" s="263"/>
      <c r="B3959" s="263"/>
      <c r="C3959" s="265"/>
      <c r="D3959" s="481"/>
      <c r="E3959" s="482"/>
      <c r="F3959" s="482"/>
      <c r="G3959" s="482"/>
      <c r="H3959" s="482"/>
      <c r="I3959" s="482"/>
      <c r="J3959" s="482"/>
      <c r="K3959" s="482"/>
      <c r="L3959" s="482"/>
      <c r="M3959" s="483"/>
      <c r="N3959" s="419"/>
      <c r="O3959" s="420"/>
      <c r="P3959" s="420"/>
      <c r="Q3959" s="420"/>
      <c r="R3959" s="420"/>
      <c r="S3959" s="420"/>
      <c r="T3959" s="420"/>
      <c r="U3959" s="421"/>
      <c r="V3959" s="33"/>
      <c r="W3959" s="57"/>
      <c r="X3959" s="86"/>
      <c r="Y3959" s="33"/>
      <c r="Z3959" s="36"/>
      <c r="AA3959" s="36"/>
      <c r="AD3959" s="33"/>
      <c r="AG3959" s="33"/>
      <c r="AH3959" s="43"/>
      <c r="AI3959" s="43"/>
      <c r="AJ3959" s="43"/>
      <c r="AK3959" s="43"/>
      <c r="AL3959" s="43"/>
      <c r="AM3959" s="43"/>
      <c r="AN3959" s="43"/>
      <c r="AO3959" s="43"/>
      <c r="AP3959" s="43"/>
      <c r="AQ3959" s="43"/>
      <c r="AR3959" s="43"/>
      <c r="AS3959" s="43"/>
      <c r="AT3959" s="43"/>
      <c r="AU3959" s="44"/>
      <c r="AV3959" s="33"/>
      <c r="AW3959" s="33"/>
      <c r="AX3959" s="33"/>
      <c r="AZ3959" s="141"/>
      <c r="BE3959" s="168"/>
      <c r="BF3959" s="168"/>
      <c r="BG3959" s="168"/>
      <c r="BH3959" s="168"/>
      <c r="BI3959" s="168"/>
      <c r="BJ3959" s="168"/>
      <c r="BK3959" s="168"/>
      <c r="BL3959" s="168"/>
      <c r="BM3959" s="168"/>
      <c r="DK3959" s="168"/>
      <c r="DL3959" s="168"/>
      <c r="DM3959" s="168"/>
      <c r="DN3959" s="168"/>
      <c r="DO3959" s="168"/>
      <c r="DP3959" s="168"/>
      <c r="DQ3959" s="168"/>
      <c r="DR3959" s="168"/>
      <c r="DS3959" s="168"/>
      <c r="DT3959" s="168"/>
      <c r="DU3959" s="168"/>
      <c r="DV3959" s="168"/>
      <c r="DW3959" s="168"/>
      <c r="DX3959" s="168"/>
      <c r="DY3959" s="168"/>
      <c r="DZ3959" s="168"/>
      <c r="EA3959" s="168"/>
      <c r="EB3959" s="168"/>
      <c r="EC3959" s="168"/>
      <c r="ED3959" s="168"/>
      <c r="EE3959" s="168"/>
      <c r="EF3959" s="168"/>
      <c r="EG3959" s="168"/>
      <c r="EH3959" s="168"/>
      <c r="EI3959" s="168"/>
      <c r="EJ3959" s="168"/>
      <c r="EK3959" s="168"/>
      <c r="EL3959" s="168"/>
      <c r="EM3959" s="168"/>
      <c r="EN3959" s="168"/>
      <c r="EO3959" s="168"/>
      <c r="EP3959" s="168"/>
      <c r="EQ3959" s="168"/>
      <c r="ER3959" s="168"/>
      <c r="ES3959" s="168"/>
      <c r="ET3959" s="168"/>
      <c r="EU3959" s="168"/>
      <c r="EV3959" s="168"/>
      <c r="EW3959" s="168"/>
      <c r="EX3959" s="168"/>
      <c r="EY3959" s="168"/>
      <c r="EZ3959" s="168"/>
      <c r="FA3959" s="168"/>
      <c r="FB3959" s="168"/>
      <c r="FC3959" s="168"/>
      <c r="FD3959" s="168"/>
    </row>
    <row r="3960" spans="1:160" s="5" customFormat="1" x14ac:dyDescent="0.3">
      <c r="A3960" s="263"/>
      <c r="B3960" s="263"/>
      <c r="C3960" s="265"/>
      <c r="D3960" s="481"/>
      <c r="E3960" s="482"/>
      <c r="F3960" s="482"/>
      <c r="G3960" s="482"/>
      <c r="H3960" s="482"/>
      <c r="I3960" s="482"/>
      <c r="J3960" s="482"/>
      <c r="K3960" s="482"/>
      <c r="L3960" s="482"/>
      <c r="M3960" s="483"/>
      <c r="N3960" s="419"/>
      <c r="O3960" s="420"/>
      <c r="P3960" s="420"/>
      <c r="Q3960" s="420"/>
      <c r="R3960" s="420"/>
      <c r="S3960" s="420"/>
      <c r="T3960" s="420"/>
      <c r="U3960" s="421"/>
      <c r="V3960" s="33"/>
      <c r="W3960" s="57"/>
      <c r="X3960" s="86"/>
      <c r="Y3960" s="33"/>
      <c r="Z3960" s="36"/>
      <c r="AA3960" s="36"/>
      <c r="AD3960" s="33"/>
      <c r="AG3960" s="33"/>
      <c r="AH3960" s="43"/>
      <c r="AI3960" s="43"/>
      <c r="AJ3960" s="43"/>
      <c r="AK3960" s="43"/>
      <c r="AL3960" s="43"/>
      <c r="AM3960" s="43"/>
      <c r="AN3960" s="43"/>
      <c r="AO3960" s="43"/>
      <c r="AP3960" s="43"/>
      <c r="AQ3960" s="43"/>
      <c r="AR3960" s="43"/>
      <c r="AS3960" s="43"/>
      <c r="AT3960" s="43"/>
      <c r="AU3960" s="44"/>
      <c r="AV3960" s="33"/>
      <c r="AW3960" s="33"/>
      <c r="AX3960" s="33"/>
      <c r="AZ3960" s="141"/>
      <c r="BE3960" s="168"/>
      <c r="BF3960" s="168"/>
      <c r="BG3960" s="168"/>
      <c r="BH3960" s="168"/>
      <c r="BI3960" s="168"/>
      <c r="BJ3960" s="168"/>
      <c r="BK3960" s="168"/>
      <c r="BL3960" s="168"/>
      <c r="BM3960" s="168"/>
      <c r="DK3960" s="168"/>
      <c r="DL3960" s="168"/>
      <c r="DM3960" s="168"/>
      <c r="DN3960" s="168"/>
      <c r="DO3960" s="168"/>
      <c r="DP3960" s="168"/>
      <c r="DQ3960" s="168"/>
      <c r="DR3960" s="168"/>
      <c r="DS3960" s="168"/>
      <c r="DT3960" s="168"/>
      <c r="DU3960" s="168"/>
      <c r="DV3960" s="168"/>
      <c r="DW3960" s="168"/>
      <c r="DX3960" s="168"/>
      <c r="DY3960" s="168"/>
      <c r="DZ3960" s="168"/>
      <c r="EA3960" s="168"/>
      <c r="EB3960" s="168"/>
      <c r="EC3960" s="168"/>
      <c r="ED3960" s="168"/>
      <c r="EE3960" s="168"/>
      <c r="EF3960" s="168"/>
      <c r="EG3960" s="168"/>
      <c r="EH3960" s="168"/>
      <c r="EI3960" s="168"/>
      <c r="EJ3960" s="168"/>
      <c r="EK3960" s="168"/>
      <c r="EL3960" s="168"/>
      <c r="EM3960" s="168"/>
      <c r="EN3960" s="168"/>
      <c r="EO3960" s="168"/>
      <c r="EP3960" s="168"/>
      <c r="EQ3960" s="168"/>
      <c r="ER3960" s="168"/>
      <c r="ES3960" s="168"/>
      <c r="ET3960" s="168"/>
      <c r="EU3960" s="168"/>
      <c r="EV3960" s="168"/>
      <c r="EW3960" s="168"/>
      <c r="EX3960" s="168"/>
      <c r="EY3960" s="168"/>
      <c r="EZ3960" s="168"/>
      <c r="FA3960" s="168"/>
      <c r="FB3960" s="168"/>
      <c r="FC3960" s="168"/>
      <c r="FD3960" s="168"/>
    </row>
    <row r="3961" spans="1:160" s="5" customFormat="1" ht="14.4" thickBot="1" x14ac:dyDescent="0.35">
      <c r="A3961" s="263"/>
      <c r="B3961" s="263"/>
      <c r="C3961" s="265"/>
      <c r="D3961" s="425"/>
      <c r="E3961" s="426"/>
      <c r="F3961" s="426"/>
      <c r="G3961" s="426"/>
      <c r="H3961" s="426"/>
      <c r="I3961" s="426"/>
      <c r="J3961" s="426"/>
      <c r="K3961" s="426"/>
      <c r="L3961" s="426"/>
      <c r="M3961" s="427"/>
      <c r="N3961" s="422"/>
      <c r="O3961" s="423"/>
      <c r="P3961" s="423"/>
      <c r="Q3961" s="423"/>
      <c r="R3961" s="423"/>
      <c r="S3961" s="423"/>
      <c r="T3961" s="423"/>
      <c r="U3961" s="424"/>
      <c r="V3961" s="33"/>
      <c r="W3961" s="57"/>
      <c r="X3961" s="86"/>
      <c r="Y3961" s="33"/>
      <c r="Z3961" s="36"/>
      <c r="AA3961" s="36"/>
      <c r="AD3961" s="33"/>
      <c r="AG3961" s="33"/>
      <c r="AH3961" s="43"/>
      <c r="AI3961" s="43"/>
      <c r="AJ3961" s="43"/>
      <c r="AK3961" s="43"/>
      <c r="AL3961" s="43"/>
      <c r="AM3961" s="43"/>
      <c r="AN3961" s="43"/>
      <c r="AO3961" s="43"/>
      <c r="AP3961" s="43"/>
      <c r="AQ3961" s="43"/>
      <c r="AR3961" s="43"/>
      <c r="AS3961" s="43"/>
      <c r="AT3961" s="43"/>
      <c r="AU3961" s="44"/>
      <c r="AV3961" s="33"/>
      <c r="AW3961" s="33"/>
      <c r="AX3961" s="33"/>
      <c r="AZ3961" s="141"/>
      <c r="BE3961" s="168"/>
      <c r="BF3961" s="168"/>
      <c r="BG3961" s="168"/>
      <c r="BH3961" s="168"/>
      <c r="BI3961" s="168"/>
      <c r="BJ3961" s="168"/>
      <c r="BK3961" s="168"/>
      <c r="BL3961" s="168"/>
      <c r="BM3961" s="168"/>
      <c r="DK3961" s="168"/>
      <c r="DL3961" s="168"/>
      <c r="DM3961" s="168"/>
      <c r="DN3961" s="168"/>
      <c r="DO3961" s="168"/>
      <c r="DP3961" s="168"/>
      <c r="DQ3961" s="168"/>
      <c r="DR3961" s="168"/>
      <c r="DS3961" s="168"/>
      <c r="DT3961" s="168"/>
      <c r="DU3961" s="168"/>
      <c r="DV3961" s="168"/>
      <c r="DW3961" s="168"/>
      <c r="DX3961" s="168"/>
      <c r="DY3961" s="168"/>
      <c r="DZ3961" s="168"/>
      <c r="EA3961" s="168"/>
      <c r="EB3961" s="168"/>
      <c r="EC3961" s="168"/>
      <c r="ED3961" s="168"/>
      <c r="EE3961" s="168"/>
      <c r="EF3961" s="168"/>
      <c r="EG3961" s="168"/>
      <c r="EH3961" s="168"/>
      <c r="EI3961" s="168"/>
      <c r="EJ3961" s="168"/>
      <c r="EK3961" s="168"/>
      <c r="EL3961" s="168"/>
      <c r="EM3961" s="168"/>
      <c r="EN3961" s="168"/>
      <c r="EO3961" s="168"/>
      <c r="EP3961" s="168"/>
      <c r="EQ3961" s="168"/>
      <c r="ER3961" s="168"/>
      <c r="ES3961" s="168"/>
      <c r="ET3961" s="168"/>
      <c r="EU3961" s="168"/>
      <c r="EV3961" s="168"/>
      <c r="EW3961" s="168"/>
      <c r="EX3961" s="168"/>
      <c r="EY3961" s="168"/>
      <c r="EZ3961" s="168"/>
      <c r="FA3961" s="168"/>
      <c r="FB3961" s="168"/>
      <c r="FC3961" s="168"/>
      <c r="FD3961" s="168"/>
    </row>
    <row r="3962" spans="1:160" s="5" customFormat="1" ht="5.25" customHeight="1" thickBot="1" x14ac:dyDescent="0.35">
      <c r="A3962" s="263"/>
      <c r="B3962" s="263"/>
      <c r="C3962" s="265"/>
      <c r="D3962" s="428"/>
      <c r="E3962" s="428"/>
      <c r="F3962" s="428"/>
      <c r="G3962" s="428"/>
      <c r="H3962" s="428"/>
      <c r="I3962" s="428"/>
      <c r="J3962" s="428"/>
      <c r="K3962" s="428"/>
      <c r="L3962" s="428"/>
      <c r="M3962" s="428"/>
      <c r="N3962" s="428"/>
      <c r="O3962" s="428"/>
      <c r="P3962" s="428"/>
      <c r="Q3962" s="428"/>
      <c r="R3962" s="428"/>
      <c r="S3962" s="428"/>
      <c r="T3962" s="428"/>
      <c r="U3962" s="428"/>
      <c r="V3962" s="33"/>
      <c r="W3962" s="57"/>
      <c r="X3962" s="86"/>
      <c r="Y3962" s="33"/>
      <c r="Z3962" s="36"/>
      <c r="AA3962" s="36"/>
      <c r="AD3962" s="33"/>
      <c r="AG3962" s="33"/>
      <c r="AH3962" s="43"/>
      <c r="AI3962" s="43"/>
      <c r="AJ3962" s="43"/>
      <c r="AK3962" s="43"/>
      <c r="AL3962" s="43"/>
      <c r="AM3962" s="43"/>
      <c r="AN3962" s="43"/>
      <c r="AO3962" s="43"/>
      <c r="AP3962" s="43"/>
      <c r="AQ3962" s="43"/>
      <c r="AR3962" s="43"/>
      <c r="AS3962" s="43"/>
      <c r="AT3962" s="43"/>
      <c r="AU3962" s="44"/>
      <c r="AV3962" s="33"/>
      <c r="AW3962" s="33"/>
      <c r="AX3962" s="33"/>
      <c r="AZ3962" s="141"/>
      <c r="BE3962" s="168"/>
      <c r="BF3962" s="168"/>
      <c r="BG3962" s="168"/>
      <c r="BH3962" s="168"/>
      <c r="BI3962" s="168"/>
      <c r="BJ3962" s="168"/>
      <c r="BK3962" s="168"/>
      <c r="BL3962" s="168"/>
      <c r="BM3962" s="168"/>
      <c r="DK3962" s="168"/>
      <c r="DL3962" s="168"/>
      <c r="DM3962" s="168"/>
      <c r="DN3962" s="168"/>
      <c r="DO3962" s="168"/>
      <c r="DP3962" s="168"/>
      <c r="DQ3962" s="168"/>
      <c r="DR3962" s="168"/>
      <c r="DS3962" s="168"/>
      <c r="DT3962" s="168"/>
      <c r="DU3962" s="168"/>
      <c r="DV3962" s="168"/>
      <c r="DW3962" s="168"/>
      <c r="DX3962" s="168"/>
      <c r="DY3962" s="168"/>
      <c r="DZ3962" s="168"/>
      <c r="EA3962" s="168"/>
      <c r="EB3962" s="168"/>
      <c r="EC3962" s="168"/>
      <c r="ED3962" s="168"/>
      <c r="EE3962" s="168"/>
      <c r="EF3962" s="168"/>
      <c r="EG3962" s="168"/>
      <c r="EH3962" s="168"/>
      <c r="EI3962" s="168"/>
      <c r="EJ3962" s="168"/>
      <c r="EK3962" s="168"/>
      <c r="EL3962" s="168"/>
      <c r="EM3962" s="168"/>
      <c r="EN3962" s="168"/>
      <c r="EO3962" s="168"/>
      <c r="EP3962" s="168"/>
      <c r="EQ3962" s="168"/>
      <c r="ER3962" s="168"/>
      <c r="ES3962" s="168"/>
      <c r="ET3962" s="168"/>
      <c r="EU3962" s="168"/>
      <c r="EV3962" s="168"/>
      <c r="EW3962" s="168"/>
      <c r="EX3962" s="168"/>
      <c r="EY3962" s="168"/>
      <c r="EZ3962" s="168"/>
      <c r="FA3962" s="168"/>
      <c r="FB3962" s="168"/>
      <c r="FC3962" s="168"/>
      <c r="FD3962" s="168"/>
    </row>
    <row r="3963" spans="1:160" s="5" customFormat="1" ht="20.25" customHeight="1" x14ac:dyDescent="0.3">
      <c r="A3963" s="263"/>
      <c r="B3963" s="263"/>
      <c r="C3963" s="265"/>
      <c r="D3963" s="429" t="s">
        <v>18</v>
      </c>
      <c r="E3963" s="430"/>
      <c r="F3963" s="430"/>
      <c r="G3963" s="430"/>
      <c r="H3963" s="430"/>
      <c r="I3963" s="430"/>
      <c r="J3963" s="430"/>
      <c r="K3963" s="430"/>
      <c r="L3963" s="430"/>
      <c r="M3963" s="431"/>
      <c r="N3963" s="429" t="s">
        <v>19</v>
      </c>
      <c r="O3963" s="430"/>
      <c r="P3963" s="430"/>
      <c r="Q3963" s="430"/>
      <c r="R3963" s="430"/>
      <c r="S3963" s="430"/>
      <c r="T3963" s="430"/>
      <c r="U3963" s="431"/>
      <c r="V3963" s="33"/>
      <c r="W3963" s="57"/>
      <c r="X3963" s="86"/>
      <c r="Y3963" s="33"/>
      <c r="Z3963" s="36"/>
      <c r="AA3963" s="36"/>
      <c r="AD3963" s="33"/>
      <c r="AG3963" s="33"/>
      <c r="AH3963" s="43"/>
      <c r="AI3963" s="43"/>
      <c r="AJ3963" s="43"/>
      <c r="AK3963" s="43"/>
      <c r="AL3963" s="43"/>
      <c r="AM3963" s="43"/>
      <c r="AN3963" s="43"/>
      <c r="AO3963" s="43"/>
      <c r="AP3963" s="43"/>
      <c r="AQ3963" s="43"/>
      <c r="AR3963" s="43"/>
      <c r="AS3963" s="43"/>
      <c r="AT3963" s="43"/>
      <c r="AU3963" s="44"/>
      <c r="AV3963" s="33"/>
      <c r="AW3963" s="33"/>
      <c r="AX3963" s="33"/>
      <c r="AZ3963" s="141"/>
      <c r="BE3963" s="168"/>
      <c r="BF3963" s="168"/>
      <c r="BG3963" s="168"/>
      <c r="BH3963" s="168"/>
      <c r="BI3963" s="168"/>
      <c r="BJ3963" s="168"/>
      <c r="BK3963" s="168"/>
      <c r="BL3963" s="168"/>
      <c r="BM3963" s="168"/>
      <c r="DK3963" s="168"/>
      <c r="DL3963" s="168"/>
      <c r="DM3963" s="168"/>
      <c r="DN3963" s="168"/>
      <c r="DO3963" s="168"/>
      <c r="DP3963" s="168"/>
      <c r="DQ3963" s="168"/>
      <c r="DR3963" s="168"/>
      <c r="DS3963" s="168"/>
      <c r="DT3963" s="168"/>
      <c r="DU3963" s="168"/>
      <c r="DV3963" s="168"/>
      <c r="DW3963" s="168"/>
      <c r="DX3963" s="168"/>
      <c r="DY3963" s="168"/>
      <c r="DZ3963" s="168"/>
      <c r="EA3963" s="168"/>
      <c r="EB3963" s="168"/>
      <c r="EC3963" s="168"/>
      <c r="ED3963" s="168"/>
      <c r="EE3963" s="168"/>
      <c r="EF3963" s="168"/>
      <c r="EG3963" s="168"/>
      <c r="EH3963" s="168"/>
      <c r="EI3963" s="168"/>
      <c r="EJ3963" s="168"/>
      <c r="EK3963" s="168"/>
      <c r="EL3963" s="168"/>
      <c r="EM3963" s="168"/>
      <c r="EN3963" s="168"/>
      <c r="EO3963" s="168"/>
      <c r="EP3963" s="168"/>
      <c r="EQ3963" s="168"/>
      <c r="ER3963" s="168"/>
      <c r="ES3963" s="168"/>
      <c r="ET3963" s="168"/>
      <c r="EU3963" s="168"/>
      <c r="EV3963" s="168"/>
      <c r="EW3963" s="168"/>
      <c r="EX3963" s="168"/>
      <c r="EY3963" s="168"/>
      <c r="EZ3963" s="168"/>
      <c r="FA3963" s="168"/>
      <c r="FB3963" s="168"/>
      <c r="FC3963" s="168"/>
      <c r="FD3963" s="168"/>
    </row>
    <row r="3964" spans="1:160" s="5" customFormat="1" x14ac:dyDescent="0.3">
      <c r="A3964" s="263"/>
      <c r="B3964" s="263"/>
      <c r="C3964" s="265"/>
      <c r="D3964" s="432" t="s">
        <v>20</v>
      </c>
      <c r="E3964" s="433"/>
      <c r="F3964" s="433"/>
      <c r="G3964" s="433"/>
      <c r="H3964" s="433"/>
      <c r="I3964" s="433"/>
      <c r="J3964" s="433"/>
      <c r="K3964" s="433"/>
      <c r="L3964" s="433"/>
      <c r="M3964" s="434"/>
      <c r="N3964" s="435" t="s">
        <v>21</v>
      </c>
      <c r="O3964" s="436"/>
      <c r="P3964" s="436"/>
      <c r="Q3964" s="436"/>
      <c r="R3964" s="436"/>
      <c r="S3964" s="436"/>
      <c r="T3964" s="436"/>
      <c r="U3964" s="437"/>
      <c r="V3964" s="33"/>
      <c r="W3964" s="57"/>
      <c r="X3964" s="86"/>
      <c r="Y3964" s="33"/>
      <c r="Z3964" s="36"/>
      <c r="AA3964" s="36"/>
      <c r="AD3964" s="33"/>
      <c r="AG3964" s="33"/>
      <c r="AH3964" s="43"/>
      <c r="AI3964" s="43"/>
      <c r="AJ3964" s="43"/>
      <c r="AK3964" s="43"/>
      <c r="AL3964" s="43"/>
      <c r="AM3964" s="43"/>
      <c r="AN3964" s="43"/>
      <c r="AO3964" s="43"/>
      <c r="AP3964" s="43"/>
      <c r="AQ3964" s="43"/>
      <c r="AR3964" s="43"/>
      <c r="AS3964" s="43"/>
      <c r="AT3964" s="43"/>
      <c r="AU3964" s="44"/>
      <c r="AV3964" s="33"/>
      <c r="AW3964" s="33"/>
      <c r="AX3964" s="33"/>
      <c r="AZ3964" s="141"/>
      <c r="BE3964" s="168"/>
      <c r="BF3964" s="168"/>
      <c r="BG3964" s="168"/>
      <c r="BH3964" s="168"/>
      <c r="BI3964" s="168"/>
      <c r="BJ3964" s="168"/>
      <c r="BK3964" s="168"/>
      <c r="BL3964" s="168"/>
      <c r="BM3964" s="168"/>
      <c r="DK3964" s="168"/>
      <c r="DL3964" s="168"/>
      <c r="DM3964" s="168"/>
      <c r="DN3964" s="168"/>
      <c r="DO3964" s="168"/>
      <c r="DP3964" s="168"/>
      <c r="DQ3964" s="168"/>
      <c r="DR3964" s="168"/>
      <c r="DS3964" s="168"/>
      <c r="DT3964" s="168"/>
      <c r="DU3964" s="168"/>
      <c r="DV3964" s="168"/>
      <c r="DW3964" s="168"/>
      <c r="DX3964" s="168"/>
      <c r="DY3964" s="168"/>
      <c r="DZ3964" s="168"/>
      <c r="EA3964" s="168"/>
      <c r="EB3964" s="168"/>
      <c r="EC3964" s="168"/>
      <c r="ED3964" s="168"/>
      <c r="EE3964" s="168"/>
      <c r="EF3964" s="168"/>
      <c r="EG3964" s="168"/>
      <c r="EH3964" s="168"/>
      <c r="EI3964" s="168"/>
      <c r="EJ3964" s="168"/>
      <c r="EK3964" s="168"/>
      <c r="EL3964" s="168"/>
      <c r="EM3964" s="168"/>
      <c r="EN3964" s="168"/>
      <c r="EO3964" s="168"/>
      <c r="EP3964" s="168"/>
      <c r="EQ3964" s="168"/>
      <c r="ER3964" s="168"/>
      <c r="ES3964" s="168"/>
      <c r="ET3964" s="168"/>
      <c r="EU3964" s="168"/>
      <c r="EV3964" s="168"/>
      <c r="EW3964" s="168"/>
      <c r="EX3964" s="168"/>
      <c r="EY3964" s="168"/>
      <c r="EZ3964" s="168"/>
      <c r="FA3964" s="168"/>
      <c r="FB3964" s="168"/>
      <c r="FC3964" s="168"/>
      <c r="FD3964" s="168"/>
    </row>
    <row r="3965" spans="1:160" s="5" customFormat="1" ht="15.75" customHeight="1" x14ac:dyDescent="0.3">
      <c r="A3965" s="263"/>
      <c r="B3965" s="263"/>
      <c r="C3965" s="265"/>
      <c r="D3965" s="438" t="s">
        <v>22</v>
      </c>
      <c r="E3965" s="439"/>
      <c r="F3965" s="439"/>
      <c r="G3965" s="439"/>
      <c r="H3965" s="439"/>
      <c r="I3965" s="439"/>
      <c r="J3965" s="439"/>
      <c r="K3965" s="439"/>
      <c r="L3965" s="439"/>
      <c r="M3965" s="440"/>
      <c r="N3965" s="438" t="s">
        <v>22</v>
      </c>
      <c r="O3965" s="444"/>
      <c r="P3965" s="444"/>
      <c r="Q3965" s="444"/>
      <c r="R3965" s="444"/>
      <c r="S3965" s="444"/>
      <c r="T3965" s="444"/>
      <c r="U3965" s="440"/>
      <c r="V3965" s="33"/>
      <c r="W3965" s="57"/>
      <c r="X3965" s="86"/>
      <c r="Y3965" s="33"/>
      <c r="Z3965" s="36"/>
      <c r="AA3965" s="36"/>
      <c r="AD3965" s="33"/>
      <c r="AG3965" s="33"/>
      <c r="AH3965" s="43"/>
      <c r="AI3965" s="43"/>
      <c r="AJ3965" s="43"/>
      <c r="AK3965" s="43"/>
      <c r="AL3965" s="43"/>
      <c r="AM3965" s="43"/>
      <c r="AN3965" s="43"/>
      <c r="AO3965" s="43"/>
      <c r="AP3965" s="43"/>
      <c r="AQ3965" s="43"/>
      <c r="AR3965" s="43"/>
      <c r="AS3965" s="43"/>
      <c r="AT3965" s="43"/>
      <c r="AU3965" s="44"/>
      <c r="AV3965" s="33"/>
      <c r="AW3965" s="33"/>
      <c r="AX3965" s="33"/>
      <c r="AZ3965" s="141"/>
      <c r="BE3965" s="168"/>
      <c r="BF3965" s="168"/>
      <c r="BG3965" s="168"/>
      <c r="BH3965" s="168"/>
      <c r="BI3965" s="168"/>
      <c r="BJ3965" s="168"/>
      <c r="BK3965" s="168"/>
      <c r="BL3965" s="168"/>
      <c r="BM3965" s="168"/>
      <c r="DK3965" s="168"/>
      <c r="DL3965" s="168"/>
      <c r="DM3965" s="168"/>
      <c r="DN3965" s="168"/>
      <c r="DO3965" s="168"/>
      <c r="DP3965" s="168"/>
      <c r="DQ3965" s="168"/>
      <c r="DR3965" s="168"/>
      <c r="DS3965" s="168"/>
      <c r="DT3965" s="168"/>
      <c r="DU3965" s="168"/>
      <c r="DV3965" s="168"/>
      <c r="DW3965" s="168"/>
      <c r="DX3965" s="168"/>
      <c r="DY3965" s="168"/>
      <c r="DZ3965" s="168"/>
      <c r="EA3965" s="168"/>
      <c r="EB3965" s="168"/>
      <c r="EC3965" s="168"/>
      <c r="ED3965" s="168"/>
      <c r="EE3965" s="168"/>
      <c r="EF3965" s="168"/>
      <c r="EG3965" s="168"/>
      <c r="EH3965" s="168"/>
      <c r="EI3965" s="168"/>
      <c r="EJ3965" s="168"/>
      <c r="EK3965" s="168"/>
      <c r="EL3965" s="168"/>
      <c r="EM3965" s="168"/>
      <c r="EN3965" s="168"/>
      <c r="EO3965" s="168"/>
      <c r="EP3965" s="168"/>
      <c r="EQ3965" s="168"/>
      <c r="ER3965" s="168"/>
      <c r="ES3965" s="168"/>
      <c r="ET3965" s="168"/>
      <c r="EU3965" s="168"/>
      <c r="EV3965" s="168"/>
      <c r="EW3965" s="168"/>
      <c r="EX3965" s="168"/>
      <c r="EY3965" s="168"/>
      <c r="EZ3965" s="168"/>
      <c r="FA3965" s="168"/>
      <c r="FB3965" s="168"/>
      <c r="FC3965" s="168"/>
      <c r="FD3965" s="168"/>
    </row>
    <row r="3966" spans="1:160" s="5" customFormat="1" ht="15.75" customHeight="1" x14ac:dyDescent="0.3">
      <c r="A3966" s="263"/>
      <c r="B3966" s="263"/>
      <c r="C3966" s="265"/>
      <c r="D3966" s="438"/>
      <c r="E3966" s="439"/>
      <c r="F3966" s="439"/>
      <c r="G3966" s="439"/>
      <c r="H3966" s="439"/>
      <c r="I3966" s="439"/>
      <c r="J3966" s="439"/>
      <c r="K3966" s="439"/>
      <c r="L3966" s="439"/>
      <c r="M3966" s="440"/>
      <c r="N3966" s="438"/>
      <c r="O3966" s="439"/>
      <c r="P3966" s="439"/>
      <c r="Q3966" s="439"/>
      <c r="R3966" s="439"/>
      <c r="S3966" s="439"/>
      <c r="T3966" s="439"/>
      <c r="U3966" s="440"/>
      <c r="V3966" s="33"/>
      <c r="W3966" s="57"/>
      <c r="X3966" s="86"/>
      <c r="Y3966" s="33"/>
      <c r="Z3966" s="36"/>
      <c r="AA3966" s="36"/>
      <c r="AD3966" s="33"/>
      <c r="AG3966" s="33"/>
      <c r="AH3966" s="43"/>
      <c r="AI3966" s="43"/>
      <c r="AJ3966" s="43"/>
      <c r="AK3966" s="43"/>
      <c r="AL3966" s="43"/>
      <c r="AM3966" s="43"/>
      <c r="AN3966" s="43"/>
      <c r="AO3966" s="43"/>
      <c r="AP3966" s="43"/>
      <c r="AQ3966" s="43"/>
      <c r="AR3966" s="43"/>
      <c r="AS3966" s="43"/>
      <c r="AT3966" s="43"/>
      <c r="AU3966" s="44"/>
      <c r="AV3966" s="33"/>
      <c r="AW3966" s="33"/>
      <c r="AX3966" s="33"/>
      <c r="AZ3966" s="141"/>
      <c r="BE3966" s="168"/>
      <c r="BF3966" s="168"/>
      <c r="BG3966" s="168"/>
      <c r="BH3966" s="168"/>
      <c r="BI3966" s="168"/>
      <c r="BJ3966" s="168"/>
      <c r="BK3966" s="168"/>
      <c r="BL3966" s="168"/>
      <c r="BM3966" s="168"/>
      <c r="DK3966" s="168"/>
      <c r="DL3966" s="168"/>
      <c r="DM3966" s="168"/>
      <c r="DN3966" s="168"/>
      <c r="DO3966" s="168"/>
      <c r="DP3966" s="168"/>
      <c r="DQ3966" s="168"/>
      <c r="DR3966" s="168"/>
      <c r="DS3966" s="168"/>
      <c r="DT3966" s="168"/>
      <c r="DU3966" s="168"/>
      <c r="DV3966" s="168"/>
      <c r="DW3966" s="168"/>
      <c r="DX3966" s="168"/>
      <c r="DY3966" s="168"/>
      <c r="DZ3966" s="168"/>
      <c r="EA3966" s="168"/>
      <c r="EB3966" s="168"/>
      <c r="EC3966" s="168"/>
      <c r="ED3966" s="168"/>
      <c r="EE3966" s="168"/>
      <c r="EF3966" s="168"/>
      <c r="EG3966" s="168"/>
      <c r="EH3966" s="168"/>
      <c r="EI3966" s="168"/>
      <c r="EJ3966" s="168"/>
      <c r="EK3966" s="168"/>
      <c r="EL3966" s="168"/>
      <c r="EM3966" s="168"/>
      <c r="EN3966" s="168"/>
      <c r="EO3966" s="168"/>
      <c r="EP3966" s="168"/>
      <c r="EQ3966" s="168"/>
      <c r="ER3966" s="168"/>
      <c r="ES3966" s="168"/>
      <c r="ET3966" s="168"/>
      <c r="EU3966" s="168"/>
      <c r="EV3966" s="168"/>
      <c r="EW3966" s="168"/>
      <c r="EX3966" s="168"/>
      <c r="EY3966" s="168"/>
      <c r="EZ3966" s="168"/>
      <c r="FA3966" s="168"/>
      <c r="FB3966" s="168"/>
      <c r="FC3966" s="168"/>
      <c r="FD3966" s="168"/>
    </row>
    <row r="3967" spans="1:160" s="5" customFormat="1" ht="15.75" customHeight="1" x14ac:dyDescent="0.3">
      <c r="A3967" s="263"/>
      <c r="B3967" s="263"/>
      <c r="C3967" s="265"/>
      <c r="D3967" s="441"/>
      <c r="E3967" s="442"/>
      <c r="F3967" s="442"/>
      <c r="G3967" s="442"/>
      <c r="H3967" s="442"/>
      <c r="I3967" s="442"/>
      <c r="J3967" s="442"/>
      <c r="K3967" s="442"/>
      <c r="L3967" s="442"/>
      <c r="M3967" s="443"/>
      <c r="N3967" s="441"/>
      <c r="O3967" s="442"/>
      <c r="P3967" s="442"/>
      <c r="Q3967" s="442"/>
      <c r="R3967" s="442"/>
      <c r="S3967" s="442"/>
      <c r="T3967" s="442"/>
      <c r="U3967" s="443"/>
      <c r="V3967" s="33"/>
      <c r="W3967" s="57"/>
      <c r="X3967" s="86"/>
      <c r="Y3967" s="33"/>
      <c r="Z3967" s="36"/>
      <c r="AA3967" s="36"/>
      <c r="AD3967" s="33"/>
      <c r="AG3967" s="33"/>
      <c r="AH3967" s="43"/>
      <c r="AI3967" s="43"/>
      <c r="AJ3967" s="43"/>
      <c r="AK3967" s="43"/>
      <c r="AL3967" s="43"/>
      <c r="AM3967" s="43"/>
      <c r="AN3967" s="43"/>
      <c r="AO3967" s="43"/>
      <c r="AP3967" s="43"/>
      <c r="AQ3967" s="43"/>
      <c r="AR3967" s="43"/>
      <c r="AS3967" s="43"/>
      <c r="AT3967" s="43"/>
      <c r="AU3967" s="44"/>
      <c r="AV3967" s="33"/>
      <c r="AW3967" s="33"/>
      <c r="AX3967" s="33"/>
      <c r="AZ3967" s="141"/>
      <c r="BE3967" s="168"/>
      <c r="BF3967" s="168"/>
      <c r="BG3967" s="168"/>
      <c r="BH3967" s="168"/>
      <c r="BI3967" s="168"/>
      <c r="BJ3967" s="168"/>
      <c r="BK3967" s="168"/>
      <c r="BL3967" s="168"/>
      <c r="BM3967" s="168"/>
      <c r="DK3967" s="168"/>
      <c r="DL3967" s="168"/>
      <c r="DM3967" s="168"/>
      <c r="DN3967" s="168"/>
      <c r="DO3967" s="168"/>
      <c r="DP3967" s="168"/>
      <c r="DQ3967" s="168"/>
      <c r="DR3967" s="168"/>
      <c r="DS3967" s="168"/>
      <c r="DT3967" s="168"/>
      <c r="DU3967" s="168"/>
      <c r="DV3967" s="168"/>
      <c r="DW3967" s="168"/>
      <c r="DX3967" s="168"/>
      <c r="DY3967" s="168"/>
      <c r="DZ3967" s="168"/>
      <c r="EA3967" s="168"/>
      <c r="EB3967" s="168"/>
      <c r="EC3967" s="168"/>
      <c r="ED3967" s="168"/>
      <c r="EE3967" s="168"/>
      <c r="EF3967" s="168"/>
      <c r="EG3967" s="168"/>
      <c r="EH3967" s="168"/>
      <c r="EI3967" s="168"/>
      <c r="EJ3967" s="168"/>
      <c r="EK3967" s="168"/>
      <c r="EL3967" s="168"/>
      <c r="EM3967" s="168"/>
      <c r="EN3967" s="168"/>
      <c r="EO3967" s="168"/>
      <c r="EP3967" s="168"/>
      <c r="EQ3967" s="168"/>
      <c r="ER3967" s="168"/>
      <c r="ES3967" s="168"/>
      <c r="ET3967" s="168"/>
      <c r="EU3967" s="168"/>
      <c r="EV3967" s="168"/>
      <c r="EW3967" s="168"/>
      <c r="EX3967" s="168"/>
      <c r="EY3967" s="168"/>
      <c r="EZ3967" s="168"/>
      <c r="FA3967" s="168"/>
      <c r="FB3967" s="168"/>
      <c r="FC3967" s="168"/>
      <c r="FD3967" s="168"/>
    </row>
    <row r="3968" spans="1:160" s="5" customFormat="1" x14ac:dyDescent="0.25">
      <c r="A3968" s="263"/>
      <c r="B3968" s="263"/>
      <c r="C3968" s="265"/>
      <c r="D3968" s="10" t="s">
        <v>23</v>
      </c>
      <c r="E3968" s="445" t="e">
        <f>+#REF!</f>
        <v>#REF!</v>
      </c>
      <c r="F3968" s="445"/>
      <c r="G3968" s="445"/>
      <c r="H3968" s="445"/>
      <c r="I3968" s="445"/>
      <c r="J3968" s="445"/>
      <c r="K3968" s="445"/>
      <c r="L3968" s="445"/>
      <c r="M3968" s="446"/>
      <c r="N3968" s="11" t="s">
        <v>23</v>
      </c>
      <c r="O3968" s="445" t="e">
        <f>+#REF!</f>
        <v>#REF!</v>
      </c>
      <c r="P3968" s="445"/>
      <c r="Q3968" s="445"/>
      <c r="R3968" s="445"/>
      <c r="S3968" s="445"/>
      <c r="T3968" s="445"/>
      <c r="U3968" s="446"/>
      <c r="V3968" s="33"/>
      <c r="W3968" s="57"/>
      <c r="X3968" s="86"/>
      <c r="Y3968" s="33"/>
      <c r="Z3968" s="36"/>
      <c r="AA3968" s="36"/>
      <c r="AD3968" s="33"/>
      <c r="AG3968" s="33"/>
      <c r="AH3968" s="43"/>
      <c r="AI3968" s="43"/>
      <c r="AJ3968" s="43"/>
      <c r="AK3968" s="43"/>
      <c r="AL3968" s="43"/>
      <c r="AM3968" s="43"/>
      <c r="AN3968" s="43"/>
      <c r="AO3968" s="43"/>
      <c r="AP3968" s="43"/>
      <c r="AQ3968" s="43"/>
      <c r="AR3968" s="43"/>
      <c r="AS3968" s="43"/>
      <c r="AT3968" s="43"/>
      <c r="AU3968" s="44"/>
      <c r="AV3968" s="33"/>
      <c r="AW3968" s="33"/>
      <c r="AX3968" s="33"/>
      <c r="AZ3968" s="141"/>
      <c r="BE3968" s="168"/>
      <c r="BF3968" s="168"/>
      <c r="BG3968" s="168"/>
      <c r="BH3968" s="168"/>
      <c r="BI3968" s="168"/>
      <c r="BJ3968" s="168"/>
      <c r="BK3968" s="168"/>
      <c r="BL3968" s="168"/>
      <c r="BM3968" s="168"/>
      <c r="DK3968" s="168"/>
      <c r="DL3968" s="168"/>
      <c r="DM3968" s="168"/>
      <c r="DN3968" s="168"/>
      <c r="DO3968" s="168"/>
      <c r="DP3968" s="168"/>
      <c r="DQ3968" s="168"/>
      <c r="DR3968" s="168"/>
      <c r="DS3968" s="168"/>
      <c r="DT3968" s="168"/>
      <c r="DU3968" s="168"/>
      <c r="DV3968" s="168"/>
      <c r="DW3968" s="168"/>
      <c r="DX3968" s="168"/>
      <c r="DY3968" s="168"/>
      <c r="DZ3968" s="168"/>
      <c r="EA3968" s="168"/>
      <c r="EB3968" s="168"/>
      <c r="EC3968" s="168"/>
      <c r="ED3968" s="168"/>
      <c r="EE3968" s="168"/>
      <c r="EF3968" s="168"/>
      <c r="EG3968" s="168"/>
      <c r="EH3968" s="168"/>
      <c r="EI3968" s="168"/>
      <c r="EJ3968" s="168"/>
      <c r="EK3968" s="168"/>
      <c r="EL3968" s="168"/>
      <c r="EM3968" s="168"/>
      <c r="EN3968" s="168"/>
      <c r="EO3968" s="168"/>
      <c r="EP3968" s="168"/>
      <c r="EQ3968" s="168"/>
      <c r="ER3968" s="168"/>
      <c r="ES3968" s="168"/>
      <c r="ET3968" s="168"/>
      <c r="EU3968" s="168"/>
      <c r="EV3968" s="168"/>
      <c r="EW3968" s="168"/>
      <c r="EX3968" s="168"/>
      <c r="EY3968" s="168"/>
      <c r="EZ3968" s="168"/>
      <c r="FA3968" s="168"/>
      <c r="FB3968" s="168"/>
      <c r="FC3968" s="168"/>
      <c r="FD3968" s="168"/>
    </row>
    <row r="3969" spans="1:160" s="5" customFormat="1" ht="14.4" thickBot="1" x14ac:dyDescent="0.3">
      <c r="A3969" s="263"/>
      <c r="B3969" s="263"/>
      <c r="C3969" s="265"/>
      <c r="D3969" s="12" t="s">
        <v>25</v>
      </c>
      <c r="E3969" s="447" t="e">
        <f>+#REF!</f>
        <v>#REF!</v>
      </c>
      <c r="F3969" s="447"/>
      <c r="G3969" s="447"/>
      <c r="H3969" s="447"/>
      <c r="I3969" s="447"/>
      <c r="J3969" s="447"/>
      <c r="K3969" s="447"/>
      <c r="L3969" s="447"/>
      <c r="M3969" s="448"/>
      <c r="N3969" s="13" t="s">
        <v>25</v>
      </c>
      <c r="O3969" s="447" t="e">
        <f>+#REF!</f>
        <v>#REF!</v>
      </c>
      <c r="P3969" s="447"/>
      <c r="Q3969" s="447"/>
      <c r="R3969" s="447"/>
      <c r="S3969" s="447"/>
      <c r="T3969" s="447"/>
      <c r="U3969" s="448"/>
      <c r="V3969" s="33"/>
      <c r="W3969" s="57"/>
      <c r="X3969" s="86"/>
      <c r="Y3969" s="33"/>
      <c r="Z3969" s="36"/>
      <c r="AA3969" s="36"/>
      <c r="AD3969" s="33"/>
      <c r="AG3969" s="33"/>
      <c r="AH3969" s="43"/>
      <c r="AI3969" s="43"/>
      <c r="AJ3969" s="43"/>
      <c r="AK3969" s="43"/>
      <c r="AL3969" s="43"/>
      <c r="AM3969" s="43"/>
      <c r="AN3969" s="43"/>
      <c r="AO3969" s="43"/>
      <c r="AP3969" s="43"/>
      <c r="AQ3969" s="43"/>
      <c r="AR3969" s="43"/>
      <c r="AS3969" s="43"/>
      <c r="AT3969" s="43"/>
      <c r="AU3969" s="44"/>
      <c r="AV3969" s="33"/>
      <c r="AW3969" s="33"/>
      <c r="AX3969" s="33"/>
      <c r="AZ3969" s="141"/>
      <c r="BE3969" s="168"/>
      <c r="BF3969" s="168"/>
      <c r="BG3969" s="168"/>
      <c r="BH3969" s="168"/>
      <c r="BI3969" s="168"/>
      <c r="BJ3969" s="168"/>
      <c r="BK3969" s="168"/>
      <c r="BL3969" s="168"/>
      <c r="BM3969" s="168"/>
      <c r="DK3969" s="168"/>
      <c r="DL3969" s="168"/>
      <c r="DM3969" s="168"/>
      <c r="DN3969" s="168"/>
      <c r="DO3969" s="168"/>
      <c r="DP3969" s="168"/>
      <c r="DQ3969" s="168"/>
      <c r="DR3969" s="168"/>
      <c r="DS3969" s="168"/>
      <c r="DT3969" s="168"/>
      <c r="DU3969" s="168"/>
      <c r="DV3969" s="168"/>
      <c r="DW3969" s="168"/>
      <c r="DX3969" s="168"/>
      <c r="DY3969" s="168"/>
      <c r="DZ3969" s="168"/>
      <c r="EA3969" s="168"/>
      <c r="EB3969" s="168"/>
      <c r="EC3969" s="168"/>
      <c r="ED3969" s="168"/>
      <c r="EE3969" s="168"/>
      <c r="EF3969" s="168"/>
      <c r="EG3969" s="168"/>
      <c r="EH3969" s="168"/>
      <c r="EI3969" s="168"/>
      <c r="EJ3969" s="168"/>
      <c r="EK3969" s="168"/>
      <c r="EL3969" s="168"/>
      <c r="EM3969" s="168"/>
      <c r="EN3969" s="168"/>
      <c r="EO3969" s="168"/>
      <c r="EP3969" s="168"/>
      <c r="EQ3969" s="168"/>
      <c r="ER3969" s="168"/>
      <c r="ES3969" s="168"/>
      <c r="ET3969" s="168"/>
      <c r="EU3969" s="168"/>
      <c r="EV3969" s="168"/>
      <c r="EW3969" s="168"/>
      <c r="EX3969" s="168"/>
      <c r="EY3969" s="168"/>
      <c r="EZ3969" s="168"/>
      <c r="FA3969" s="168"/>
      <c r="FB3969" s="168"/>
      <c r="FC3969" s="168"/>
      <c r="FD3969" s="168"/>
    </row>
    <row r="3970" spans="1:160" ht="9.9" customHeight="1" thickBot="1" x14ac:dyDescent="0.3"/>
    <row r="3971" spans="1:160" s="5" customFormat="1" ht="15.75" customHeight="1" x14ac:dyDescent="0.3">
      <c r="A3971" s="263"/>
      <c r="B3971" s="263"/>
      <c r="C3971" s="265"/>
      <c r="D3971" s="484"/>
      <c r="E3971" s="485"/>
      <c r="F3971" s="488" t="s">
        <v>0</v>
      </c>
      <c r="G3971" s="489"/>
      <c r="H3971" s="489"/>
      <c r="I3971" s="489"/>
      <c r="J3971" s="489"/>
      <c r="K3971" s="489"/>
      <c r="L3971" s="489"/>
      <c r="M3971" s="489"/>
      <c r="N3971" s="489"/>
      <c r="O3971" s="490"/>
      <c r="P3971" s="494" t="s">
        <v>1</v>
      </c>
      <c r="Q3971" s="495"/>
      <c r="R3971" s="495"/>
      <c r="S3971" s="496"/>
      <c r="T3971" s="500"/>
      <c r="U3971" s="501"/>
      <c r="V3971" s="33"/>
      <c r="W3971" s="57"/>
      <c r="X3971" s="86"/>
      <c r="Y3971" s="33"/>
      <c r="Z3971" s="36"/>
      <c r="AA3971" s="36"/>
      <c r="AD3971" s="33"/>
      <c r="AG3971" s="33"/>
      <c r="AH3971" s="43"/>
      <c r="AI3971" s="43"/>
      <c r="AJ3971" s="43"/>
      <c r="AK3971" s="43"/>
      <c r="AL3971" s="43"/>
      <c r="AM3971" s="43"/>
      <c r="AN3971" s="43"/>
      <c r="AO3971" s="43"/>
      <c r="AP3971" s="43"/>
      <c r="AQ3971" s="43"/>
      <c r="AR3971" s="43"/>
      <c r="AS3971" s="43"/>
      <c r="AT3971" s="43"/>
      <c r="AU3971" s="44"/>
      <c r="AV3971" s="33"/>
      <c r="AW3971" s="33"/>
      <c r="AX3971" s="33"/>
      <c r="AZ3971" s="141"/>
      <c r="BE3971" s="168"/>
      <c r="BF3971" s="168"/>
      <c r="BG3971" s="168"/>
      <c r="BH3971" s="168"/>
      <c r="BI3971" s="168"/>
      <c r="BJ3971" s="168"/>
      <c r="BK3971" s="168"/>
      <c r="BL3971" s="168"/>
      <c r="BM3971" s="168"/>
      <c r="DK3971" s="168"/>
      <c r="DL3971" s="168"/>
      <c r="DM3971" s="168"/>
      <c r="DN3971" s="168"/>
      <c r="DO3971" s="168"/>
      <c r="DP3971" s="168"/>
      <c r="DQ3971" s="168"/>
      <c r="DR3971" s="168"/>
      <c r="DS3971" s="168"/>
      <c r="DT3971" s="168"/>
      <c r="DU3971" s="168"/>
      <c r="DV3971" s="168"/>
      <c r="DW3971" s="168"/>
      <c r="DX3971" s="168"/>
      <c r="DY3971" s="168"/>
      <c r="DZ3971" s="168"/>
      <c r="EA3971" s="168"/>
      <c r="EB3971" s="168"/>
      <c r="EC3971" s="168"/>
      <c r="ED3971" s="168"/>
      <c r="EE3971" s="168"/>
      <c r="EF3971" s="168"/>
      <c r="EG3971" s="168"/>
      <c r="EH3971" s="168"/>
      <c r="EI3971" s="168"/>
      <c r="EJ3971" s="168"/>
      <c r="EK3971" s="168"/>
      <c r="EL3971" s="168"/>
      <c r="EM3971" s="168"/>
      <c r="EN3971" s="168"/>
      <c r="EO3971" s="168"/>
      <c r="EP3971" s="168"/>
      <c r="EQ3971" s="168"/>
      <c r="ER3971" s="168"/>
      <c r="ES3971" s="168"/>
      <c r="ET3971" s="168"/>
      <c r="EU3971" s="168"/>
      <c r="EV3971" s="168"/>
      <c r="EW3971" s="168"/>
      <c r="EX3971" s="168"/>
      <c r="EY3971" s="168"/>
      <c r="EZ3971" s="168"/>
      <c r="FA3971" s="168"/>
      <c r="FB3971" s="168"/>
      <c r="FC3971" s="168"/>
      <c r="FD3971" s="168"/>
    </row>
    <row r="3972" spans="1:160" s="5" customFormat="1" ht="15" customHeight="1" x14ac:dyDescent="0.3">
      <c r="A3972" s="263"/>
      <c r="B3972" s="263"/>
      <c r="C3972" s="265"/>
      <c r="D3972" s="481"/>
      <c r="E3972" s="482"/>
      <c r="F3972" s="491"/>
      <c r="G3972" s="492"/>
      <c r="H3972" s="492"/>
      <c r="I3972" s="492"/>
      <c r="J3972" s="492"/>
      <c r="K3972" s="492"/>
      <c r="L3972" s="492"/>
      <c r="M3972" s="492"/>
      <c r="N3972" s="492"/>
      <c r="O3972" s="493"/>
      <c r="P3972" s="497"/>
      <c r="Q3972" s="498"/>
      <c r="R3972" s="498"/>
      <c r="S3972" s="499"/>
      <c r="T3972" s="502"/>
      <c r="U3972" s="503"/>
      <c r="V3972" s="33"/>
      <c r="W3972" s="57"/>
      <c r="X3972" s="86"/>
      <c r="Y3972" s="38"/>
      <c r="Z3972" s="36"/>
      <c r="AA3972" s="36"/>
      <c r="AD3972" s="33"/>
      <c r="AG3972" s="33"/>
      <c r="AH3972" s="43"/>
      <c r="AI3972" s="43"/>
      <c r="AJ3972" s="43"/>
      <c r="AK3972" s="43"/>
      <c r="AL3972" s="43"/>
      <c r="AM3972" s="43"/>
      <c r="AN3972" s="43"/>
      <c r="AO3972" s="43"/>
      <c r="AP3972" s="43"/>
      <c r="AQ3972" s="43"/>
      <c r="AR3972" s="43"/>
      <c r="AS3972" s="43"/>
      <c r="AT3972" s="43"/>
      <c r="AU3972" s="44"/>
      <c r="AV3972" s="33"/>
      <c r="AW3972" s="33"/>
      <c r="AX3972" s="33"/>
      <c r="AZ3972" s="141"/>
      <c r="BE3972" s="168"/>
      <c r="BF3972" s="168"/>
      <c r="BG3972" s="168"/>
      <c r="BH3972" s="168"/>
      <c r="BI3972" s="168"/>
      <c r="BJ3972" s="168"/>
      <c r="BK3972" s="168"/>
      <c r="BL3972" s="168"/>
      <c r="BM3972" s="168"/>
      <c r="DK3972" s="168"/>
      <c r="DL3972" s="168"/>
      <c r="DM3972" s="168"/>
      <c r="DN3972" s="168"/>
      <c r="DO3972" s="168"/>
      <c r="DP3972" s="168"/>
      <c r="DQ3972" s="168"/>
      <c r="DR3972" s="168"/>
      <c r="DS3972" s="168"/>
      <c r="DT3972" s="168"/>
      <c r="DU3972" s="168"/>
      <c r="DV3972" s="168"/>
      <c r="DW3972" s="168"/>
      <c r="DX3972" s="168"/>
      <c r="DY3972" s="168"/>
      <c r="DZ3972" s="168"/>
      <c r="EA3972" s="168"/>
      <c r="EB3972" s="168"/>
      <c r="EC3972" s="168"/>
      <c r="ED3972" s="168"/>
      <c r="EE3972" s="168"/>
      <c r="EF3972" s="168"/>
      <c r="EG3972" s="168"/>
      <c r="EH3972" s="168"/>
      <c r="EI3972" s="168"/>
      <c r="EJ3972" s="168"/>
      <c r="EK3972" s="168"/>
      <c r="EL3972" s="168"/>
      <c r="EM3972" s="168"/>
      <c r="EN3972" s="168"/>
      <c r="EO3972" s="168"/>
      <c r="EP3972" s="168"/>
      <c r="EQ3972" s="168"/>
      <c r="ER3972" s="168"/>
      <c r="ES3972" s="168"/>
      <c r="ET3972" s="168"/>
      <c r="EU3972" s="168"/>
      <c r="EV3972" s="168"/>
      <c r="EW3972" s="168"/>
      <c r="EX3972" s="168"/>
      <c r="EY3972" s="168"/>
      <c r="EZ3972" s="168"/>
      <c r="FA3972" s="168"/>
      <c r="FB3972" s="168"/>
      <c r="FC3972" s="168"/>
      <c r="FD3972" s="168"/>
    </row>
    <row r="3973" spans="1:160" s="5" customFormat="1" ht="30" customHeight="1" thickBot="1" x14ac:dyDescent="0.35">
      <c r="A3973" s="263"/>
      <c r="B3973" s="263"/>
      <c r="C3973" s="265"/>
      <c r="D3973" s="486"/>
      <c r="E3973" s="487"/>
      <c r="F3973" s="506" t="s">
        <v>2</v>
      </c>
      <c r="G3973" s="507"/>
      <c r="H3973" s="507"/>
      <c r="I3973" s="507"/>
      <c r="J3973" s="507"/>
      <c r="K3973" s="507"/>
      <c r="L3973" s="507"/>
      <c r="M3973" s="507"/>
      <c r="N3973" s="507"/>
      <c r="O3973" s="508"/>
      <c r="P3973" s="32">
        <v>82</v>
      </c>
      <c r="Q3973" s="106" t="s">
        <v>3</v>
      </c>
      <c r="R3973" s="509">
        <v>147</v>
      </c>
      <c r="S3973" s="510"/>
      <c r="T3973" s="504"/>
      <c r="U3973" s="505"/>
      <c r="V3973" s="33">
        <f>+IF(C3982="","",1)</f>
        <v>1</v>
      </c>
      <c r="W3973" s="57"/>
      <c r="X3973" s="86"/>
      <c r="Y3973" s="39"/>
      <c r="Z3973" s="36"/>
      <c r="AA3973" s="36"/>
      <c r="AD3973" s="33"/>
      <c r="AG3973" s="33"/>
      <c r="AH3973" s="43"/>
      <c r="AI3973" s="43"/>
      <c r="AJ3973" s="43"/>
      <c r="AK3973" s="43"/>
      <c r="AL3973" s="43"/>
      <c r="AM3973" s="43"/>
      <c r="AN3973" s="43"/>
      <c r="AO3973" s="43"/>
      <c r="AP3973" s="43"/>
      <c r="AQ3973" s="43"/>
      <c r="AR3973" s="43"/>
      <c r="AS3973" s="43"/>
      <c r="AT3973" s="43"/>
      <c r="AU3973" s="44"/>
      <c r="AV3973" s="33"/>
      <c r="AW3973" s="33"/>
      <c r="AX3973" s="33"/>
      <c r="AZ3973" s="141"/>
      <c r="BE3973" s="168"/>
      <c r="BF3973" s="168"/>
      <c r="BG3973" s="168"/>
      <c r="BH3973" s="168"/>
      <c r="BI3973" s="168"/>
      <c r="BJ3973" s="168"/>
      <c r="BK3973" s="168"/>
      <c r="BL3973" s="168"/>
      <c r="BM3973" s="168"/>
      <c r="DK3973" s="168"/>
      <c r="DL3973" s="168"/>
      <c r="DM3973" s="168"/>
      <c r="DN3973" s="168"/>
      <c r="DO3973" s="168"/>
      <c r="DP3973" s="168"/>
      <c r="DQ3973" s="168"/>
      <c r="DR3973" s="168"/>
      <c r="DS3973" s="168"/>
      <c r="DT3973" s="168"/>
      <c r="DU3973" s="168"/>
      <c r="DV3973" s="168"/>
      <c r="DW3973" s="168"/>
      <c r="DX3973" s="168"/>
      <c r="DY3973" s="168"/>
      <c r="DZ3973" s="168"/>
      <c r="EA3973" s="168"/>
      <c r="EB3973" s="168"/>
      <c r="EC3973" s="168"/>
      <c r="ED3973" s="168"/>
      <c r="EE3973" s="168"/>
      <c r="EF3973" s="168"/>
      <c r="EG3973" s="168"/>
      <c r="EH3973" s="168"/>
      <c r="EI3973" s="168"/>
      <c r="EJ3973" s="168"/>
      <c r="EK3973" s="168"/>
      <c r="EL3973" s="168"/>
      <c r="EM3973" s="168"/>
      <c r="EN3973" s="168"/>
      <c r="EO3973" s="168"/>
      <c r="EP3973" s="168"/>
      <c r="EQ3973" s="168"/>
      <c r="ER3973" s="168"/>
      <c r="ES3973" s="168"/>
      <c r="ET3973" s="168"/>
      <c r="EU3973" s="168"/>
      <c r="EV3973" s="168"/>
      <c r="EW3973" s="168"/>
      <c r="EX3973" s="168"/>
      <c r="EY3973" s="168"/>
      <c r="EZ3973" s="168"/>
      <c r="FA3973" s="168"/>
      <c r="FB3973" s="168"/>
      <c r="FC3973" s="168"/>
      <c r="FD3973" s="168"/>
    </row>
    <row r="3974" spans="1:160" s="5" customFormat="1" ht="5.25" customHeight="1" thickBot="1" x14ac:dyDescent="0.35">
      <c r="A3974" s="263"/>
      <c r="B3974" s="263"/>
      <c r="C3974" s="265"/>
      <c r="D3974" s="454"/>
      <c r="E3974" s="454"/>
      <c r="F3974" s="454"/>
      <c r="G3974" s="454"/>
      <c r="H3974" s="454"/>
      <c r="I3974" s="454"/>
      <c r="J3974" s="454"/>
      <c r="K3974" s="454"/>
      <c r="L3974" s="454"/>
      <c r="M3974" s="454"/>
      <c r="N3974" s="454"/>
      <c r="O3974" s="454"/>
      <c r="P3974" s="454"/>
      <c r="Q3974" s="454"/>
      <c r="R3974" s="454"/>
      <c r="S3974" s="454"/>
      <c r="T3974" s="454"/>
      <c r="U3974" s="454"/>
      <c r="V3974" s="33"/>
      <c r="W3974" s="57"/>
      <c r="X3974" s="86"/>
      <c r="Y3974" s="38"/>
      <c r="Z3974" s="36"/>
      <c r="AA3974" s="36"/>
      <c r="AD3974" s="33"/>
      <c r="AG3974" s="33"/>
      <c r="AH3974" s="43"/>
      <c r="AI3974" s="43"/>
      <c r="AJ3974" s="43"/>
      <c r="AK3974" s="43"/>
      <c r="AL3974" s="43"/>
      <c r="AM3974" s="43"/>
      <c r="AN3974" s="43"/>
      <c r="AO3974" s="43"/>
      <c r="AP3974" s="43"/>
      <c r="AQ3974" s="43"/>
      <c r="AR3974" s="43"/>
      <c r="AS3974" s="43"/>
      <c r="AT3974" s="43"/>
      <c r="AU3974" s="44"/>
      <c r="AV3974" s="33"/>
      <c r="AW3974" s="33"/>
      <c r="AX3974" s="33"/>
      <c r="AZ3974" s="141"/>
      <c r="BE3974" s="168"/>
      <c r="BF3974" s="168"/>
      <c r="BG3974" s="168"/>
      <c r="BH3974" s="168"/>
      <c r="BI3974" s="168"/>
      <c r="BJ3974" s="168"/>
      <c r="BK3974" s="168"/>
      <c r="BL3974" s="168"/>
      <c r="BM3974" s="168"/>
      <c r="DK3974" s="168"/>
      <c r="DL3974" s="168"/>
      <c r="DM3974" s="168"/>
      <c r="DN3974" s="168"/>
      <c r="DO3974" s="168"/>
      <c r="DP3974" s="168"/>
      <c r="DQ3974" s="168"/>
      <c r="DR3974" s="168"/>
      <c r="DS3974" s="168"/>
      <c r="DT3974" s="168"/>
      <c r="DU3974" s="168"/>
      <c r="DV3974" s="168"/>
      <c r="DW3974" s="168"/>
      <c r="DX3974" s="168"/>
      <c r="DY3974" s="168"/>
      <c r="DZ3974" s="168"/>
      <c r="EA3974" s="168"/>
      <c r="EB3974" s="168"/>
      <c r="EC3974" s="168"/>
      <c r="ED3974" s="168"/>
      <c r="EE3974" s="168"/>
      <c r="EF3974" s="168"/>
      <c r="EG3974" s="168"/>
      <c r="EH3974" s="168"/>
      <c r="EI3974" s="168"/>
      <c r="EJ3974" s="168"/>
      <c r="EK3974" s="168"/>
      <c r="EL3974" s="168"/>
      <c r="EM3974" s="168"/>
      <c r="EN3974" s="168"/>
      <c r="EO3974" s="168"/>
      <c r="EP3974" s="168"/>
      <c r="EQ3974" s="168"/>
      <c r="ER3974" s="168"/>
      <c r="ES3974" s="168"/>
      <c r="ET3974" s="168"/>
      <c r="EU3974" s="168"/>
      <c r="EV3974" s="168"/>
      <c r="EW3974" s="168"/>
      <c r="EX3974" s="168"/>
      <c r="EY3974" s="168"/>
      <c r="EZ3974" s="168"/>
      <c r="FA3974" s="168"/>
      <c r="FB3974" s="168"/>
      <c r="FC3974" s="168"/>
      <c r="FD3974" s="168"/>
    </row>
    <row r="3975" spans="1:160" s="5" customFormat="1" ht="24.9" customHeight="1" x14ac:dyDescent="0.3">
      <c r="A3975" s="263"/>
      <c r="B3975" s="263"/>
      <c r="C3975" s="265"/>
      <c r="D3975" s="511" t="s">
        <v>4</v>
      </c>
      <c r="E3975" s="512"/>
      <c r="F3975" s="513" t="s">
        <v>168</v>
      </c>
      <c r="G3975" s="514"/>
      <c r="H3975" s="514"/>
      <c r="I3975" s="515"/>
      <c r="J3975" s="516" t="s">
        <v>5</v>
      </c>
      <c r="K3975" s="512"/>
      <c r="L3975" s="513" t="s">
        <v>102</v>
      </c>
      <c r="M3975" s="514"/>
      <c r="N3975" s="514"/>
      <c r="O3975" s="514"/>
      <c r="P3975" s="515"/>
      <c r="Q3975" s="1" t="s">
        <v>6</v>
      </c>
      <c r="R3975" s="513" t="s">
        <v>36</v>
      </c>
      <c r="S3975" s="514"/>
      <c r="T3975" s="514"/>
      <c r="U3975" s="517"/>
      <c r="V3975" s="33"/>
      <c r="W3975" s="57"/>
      <c r="X3975" s="86"/>
      <c r="Y3975" s="33"/>
      <c r="Z3975" s="36"/>
      <c r="AA3975" s="36"/>
      <c r="AD3975" s="33"/>
      <c r="AG3975" s="33"/>
      <c r="AH3975" s="43"/>
      <c r="AI3975" s="43"/>
      <c r="AJ3975" s="43"/>
      <c r="AK3975" s="43"/>
      <c r="AL3975" s="43"/>
      <c r="AM3975" s="43"/>
      <c r="AN3975" s="43"/>
      <c r="AO3975" s="43"/>
      <c r="AP3975" s="43"/>
      <c r="AQ3975" s="43"/>
      <c r="AR3975" s="43"/>
      <c r="AS3975" s="43"/>
      <c r="AT3975" s="43"/>
      <c r="AU3975" s="44"/>
      <c r="AV3975" s="33"/>
      <c r="AW3975" s="33"/>
      <c r="AX3975" s="33"/>
      <c r="AZ3975" s="141"/>
      <c r="BE3975" s="168"/>
      <c r="BF3975" s="168"/>
      <c r="BG3975" s="168"/>
      <c r="BH3975" s="168"/>
      <c r="BI3975" s="168"/>
      <c r="BJ3975" s="168"/>
      <c r="BK3975" s="168"/>
      <c r="BL3975" s="168"/>
      <c r="BM3975" s="168"/>
      <c r="DK3975" s="168"/>
      <c r="DL3975" s="168"/>
      <c r="DM3975" s="168"/>
      <c r="DN3975" s="168"/>
      <c r="DO3975" s="168"/>
      <c r="DP3975" s="168"/>
      <c r="DQ3975" s="168"/>
      <c r="DR3975" s="168"/>
      <c r="DS3975" s="168"/>
      <c r="DT3975" s="168"/>
      <c r="DU3975" s="168"/>
      <c r="DV3975" s="168"/>
      <c r="DW3975" s="168"/>
      <c r="DX3975" s="168"/>
      <c r="DY3975" s="168"/>
      <c r="DZ3975" s="168"/>
      <c r="EA3975" s="168"/>
      <c r="EB3975" s="168"/>
      <c r="EC3975" s="168"/>
      <c r="ED3975" s="168"/>
      <c r="EE3975" s="168"/>
      <c r="EF3975" s="168"/>
      <c r="EG3975" s="168"/>
      <c r="EH3975" s="168"/>
      <c r="EI3975" s="168"/>
      <c r="EJ3975" s="168"/>
      <c r="EK3975" s="168"/>
      <c r="EL3975" s="168"/>
      <c r="EM3975" s="168"/>
      <c r="EN3975" s="168"/>
      <c r="EO3975" s="168"/>
      <c r="EP3975" s="168"/>
      <c r="EQ3975" s="168"/>
      <c r="ER3975" s="168"/>
      <c r="ES3975" s="168"/>
      <c r="ET3975" s="168"/>
      <c r="EU3975" s="168"/>
      <c r="EV3975" s="168"/>
      <c r="EW3975" s="168"/>
      <c r="EX3975" s="168"/>
      <c r="EY3975" s="168"/>
      <c r="EZ3975" s="168"/>
      <c r="FA3975" s="168"/>
      <c r="FB3975" s="168"/>
      <c r="FC3975" s="168"/>
      <c r="FD3975" s="168"/>
    </row>
    <row r="3976" spans="1:160" s="5" customFormat="1" ht="45" customHeight="1" thickBot="1" x14ac:dyDescent="0.35">
      <c r="A3976" s="263"/>
      <c r="B3976" s="263"/>
      <c r="C3976" s="265"/>
      <c r="D3976" s="518" t="s">
        <v>7</v>
      </c>
      <c r="E3976" s="519"/>
      <c r="F3976" s="520" t="s">
        <v>169</v>
      </c>
      <c r="G3976" s="521"/>
      <c r="H3976" s="521"/>
      <c r="I3976" s="521"/>
      <c r="J3976" s="521"/>
      <c r="K3976" s="521"/>
      <c r="L3976" s="521"/>
      <c r="M3976" s="521"/>
      <c r="N3976" s="521"/>
      <c r="O3976" s="521"/>
      <c r="P3976" s="521"/>
      <c r="Q3976" s="521"/>
      <c r="R3976" s="521"/>
      <c r="S3976" s="521"/>
      <c r="T3976" s="521"/>
      <c r="U3976" s="522"/>
      <c r="V3976" s="33"/>
      <c r="W3976" s="57"/>
      <c r="X3976" s="86"/>
      <c r="Y3976" s="33"/>
      <c r="Z3976" s="36"/>
      <c r="AA3976" s="36"/>
      <c r="AD3976" s="33"/>
      <c r="AG3976" s="33"/>
      <c r="AH3976" s="43"/>
      <c r="AI3976" s="43"/>
      <c r="AJ3976" s="43"/>
      <c r="AK3976" s="43"/>
      <c r="AL3976" s="43"/>
      <c r="AM3976" s="43"/>
      <c r="AN3976" s="43"/>
      <c r="AO3976" s="43"/>
      <c r="AP3976" s="43"/>
      <c r="AQ3976" s="43"/>
      <c r="AR3976" s="43"/>
      <c r="AS3976" s="43"/>
      <c r="AT3976" s="43"/>
      <c r="AU3976" s="44"/>
      <c r="AV3976" s="33"/>
      <c r="AW3976" s="33"/>
      <c r="AX3976" s="33"/>
      <c r="AZ3976" s="141"/>
      <c r="BE3976" s="168"/>
      <c r="BF3976" s="168"/>
      <c r="BG3976" s="168"/>
      <c r="BH3976" s="168"/>
      <c r="BI3976" s="168"/>
      <c r="BJ3976" s="168"/>
      <c r="BK3976" s="168"/>
      <c r="BL3976" s="168"/>
      <c r="BM3976" s="168"/>
      <c r="DK3976" s="168"/>
      <c r="DL3976" s="168"/>
      <c r="DM3976" s="168"/>
      <c r="DN3976" s="168"/>
      <c r="DO3976" s="168"/>
      <c r="DP3976" s="168"/>
      <c r="DQ3976" s="168"/>
      <c r="DR3976" s="168"/>
      <c r="DS3976" s="168"/>
      <c r="DT3976" s="168"/>
      <c r="DU3976" s="168"/>
      <c r="DV3976" s="168"/>
      <c r="DW3976" s="168"/>
      <c r="DX3976" s="168"/>
      <c r="DY3976" s="168"/>
      <c r="DZ3976" s="168"/>
      <c r="EA3976" s="168"/>
      <c r="EB3976" s="168"/>
      <c r="EC3976" s="168"/>
      <c r="ED3976" s="168"/>
      <c r="EE3976" s="168"/>
      <c r="EF3976" s="168"/>
      <c r="EG3976" s="168"/>
      <c r="EH3976" s="168"/>
      <c r="EI3976" s="168"/>
      <c r="EJ3976" s="168"/>
      <c r="EK3976" s="168"/>
      <c r="EL3976" s="168"/>
      <c r="EM3976" s="168"/>
      <c r="EN3976" s="168"/>
      <c r="EO3976" s="168"/>
      <c r="EP3976" s="168"/>
      <c r="EQ3976" s="168"/>
      <c r="ER3976" s="168"/>
      <c r="ES3976" s="168"/>
      <c r="ET3976" s="168"/>
      <c r="EU3976" s="168"/>
      <c r="EV3976" s="168"/>
      <c r="EW3976" s="168"/>
      <c r="EX3976" s="168"/>
      <c r="EY3976" s="168"/>
      <c r="EZ3976" s="168"/>
      <c r="FA3976" s="168"/>
      <c r="FB3976" s="168"/>
      <c r="FC3976" s="168"/>
      <c r="FD3976" s="168"/>
    </row>
    <row r="3977" spans="1:160" s="5" customFormat="1" ht="5.0999999999999996" customHeight="1" thickBot="1" x14ac:dyDescent="0.35">
      <c r="A3977" s="263"/>
      <c r="B3977" s="263"/>
      <c r="C3977" s="265"/>
      <c r="D3977" s="523"/>
      <c r="E3977" s="523"/>
      <c r="F3977" s="523"/>
      <c r="G3977" s="523"/>
      <c r="H3977" s="523"/>
      <c r="I3977" s="523"/>
      <c r="J3977" s="523"/>
      <c r="K3977" s="523"/>
      <c r="L3977" s="523"/>
      <c r="M3977" s="523"/>
      <c r="N3977" s="523"/>
      <c r="O3977" s="523"/>
      <c r="P3977" s="523"/>
      <c r="Q3977" s="523"/>
      <c r="R3977" s="523"/>
      <c r="S3977" s="523"/>
      <c r="T3977" s="523"/>
      <c r="U3977" s="523"/>
      <c r="V3977" s="33"/>
      <c r="W3977" s="57"/>
      <c r="X3977" s="86"/>
      <c r="Y3977" s="33"/>
      <c r="Z3977" s="36"/>
      <c r="AA3977" s="36"/>
      <c r="AD3977" s="33"/>
      <c r="AG3977" s="33"/>
      <c r="AH3977" s="43"/>
      <c r="AI3977" s="43"/>
      <c r="AJ3977" s="43"/>
      <c r="AK3977" s="43"/>
      <c r="AL3977" s="43"/>
      <c r="AM3977" s="43"/>
      <c r="AN3977" s="43"/>
      <c r="AO3977" s="43"/>
      <c r="AP3977" s="43"/>
      <c r="AQ3977" s="43"/>
      <c r="AR3977" s="43"/>
      <c r="AS3977" s="43"/>
      <c r="AT3977" s="43"/>
      <c r="AU3977" s="44"/>
      <c r="AV3977" s="33"/>
      <c r="AW3977" s="33"/>
      <c r="AX3977" s="33"/>
      <c r="AZ3977" s="141"/>
      <c r="BE3977" s="168"/>
      <c r="BF3977" s="168"/>
      <c r="BG3977" s="168"/>
      <c r="BH3977" s="168"/>
      <c r="BI3977" s="168"/>
      <c r="BJ3977" s="168"/>
      <c r="BK3977" s="168"/>
      <c r="BL3977" s="168"/>
      <c r="BM3977" s="168"/>
      <c r="DK3977" s="168"/>
      <c r="DL3977" s="168"/>
      <c r="DM3977" s="168"/>
      <c r="DN3977" s="168"/>
      <c r="DO3977" s="168"/>
      <c r="DP3977" s="168"/>
      <c r="DQ3977" s="168"/>
      <c r="DR3977" s="168"/>
      <c r="DS3977" s="168"/>
      <c r="DT3977" s="168"/>
      <c r="DU3977" s="168"/>
      <c r="DV3977" s="168"/>
      <c r="DW3977" s="168"/>
      <c r="DX3977" s="168"/>
      <c r="DY3977" s="168"/>
      <c r="DZ3977" s="168"/>
      <c r="EA3977" s="168"/>
      <c r="EB3977" s="168"/>
      <c r="EC3977" s="168"/>
      <c r="ED3977" s="168"/>
      <c r="EE3977" s="168"/>
      <c r="EF3977" s="168"/>
      <c r="EG3977" s="168"/>
      <c r="EH3977" s="168"/>
      <c r="EI3977" s="168"/>
      <c r="EJ3977" s="168"/>
      <c r="EK3977" s="168"/>
      <c r="EL3977" s="168"/>
      <c r="EM3977" s="168"/>
      <c r="EN3977" s="168"/>
      <c r="EO3977" s="168"/>
      <c r="EP3977" s="168"/>
      <c r="EQ3977" s="168"/>
      <c r="ER3977" s="168"/>
      <c r="ES3977" s="168"/>
      <c r="ET3977" s="168"/>
      <c r="EU3977" s="168"/>
      <c r="EV3977" s="168"/>
      <c r="EW3977" s="168"/>
      <c r="EX3977" s="168"/>
      <c r="EY3977" s="168"/>
      <c r="EZ3977" s="168"/>
      <c r="FA3977" s="168"/>
      <c r="FB3977" s="168"/>
      <c r="FC3977" s="168"/>
      <c r="FD3977" s="168"/>
    </row>
    <row r="3978" spans="1:160" s="5" customFormat="1" ht="24.9" customHeight="1" thickBot="1" x14ac:dyDescent="0.35">
      <c r="A3978" s="263"/>
      <c r="B3978" s="263"/>
      <c r="C3978" s="265"/>
      <c r="D3978" s="2" t="s">
        <v>103</v>
      </c>
      <c r="E3978" s="108" t="s">
        <v>106</v>
      </c>
      <c r="F3978" s="455" t="s">
        <v>104</v>
      </c>
      <c r="G3978" s="524"/>
      <c r="H3978" s="456"/>
      <c r="I3978" s="525">
        <v>44058</v>
      </c>
      <c r="J3978" s="526"/>
      <c r="K3978" s="526"/>
      <c r="L3978" s="526"/>
      <c r="M3978" s="526"/>
      <c r="N3978" s="527"/>
      <c r="O3978" s="3" t="s">
        <v>8</v>
      </c>
      <c r="P3978" s="449" t="s">
        <v>24</v>
      </c>
      <c r="Q3978" s="450"/>
      <c r="R3978" s="450"/>
      <c r="S3978" s="450"/>
      <c r="T3978" s="450"/>
      <c r="U3978" s="528"/>
      <c r="V3978" s="33"/>
      <c r="W3978" s="57"/>
      <c r="X3978" s="86"/>
      <c r="Y3978" s="33"/>
      <c r="Z3978" s="36"/>
      <c r="AA3978" s="36"/>
      <c r="AD3978" s="33"/>
      <c r="AG3978" s="33"/>
      <c r="AH3978" s="43"/>
      <c r="AI3978" s="43"/>
      <c r="AJ3978" s="43"/>
      <c r="AK3978" s="43"/>
      <c r="AL3978" s="43"/>
      <c r="AM3978" s="43"/>
      <c r="AN3978" s="43"/>
      <c r="AO3978" s="43"/>
      <c r="AP3978" s="43"/>
      <c r="AQ3978" s="43"/>
      <c r="AR3978" s="43"/>
      <c r="AS3978" s="43"/>
      <c r="AT3978" s="43"/>
      <c r="AU3978" s="44"/>
      <c r="AV3978" s="33"/>
      <c r="AW3978" s="33"/>
      <c r="AX3978" s="33"/>
      <c r="AZ3978" s="141"/>
      <c r="BE3978" s="168"/>
      <c r="BF3978" s="168"/>
      <c r="BG3978" s="168"/>
      <c r="BH3978" s="168"/>
      <c r="BI3978" s="168"/>
      <c r="BJ3978" s="168"/>
      <c r="BK3978" s="168"/>
      <c r="BL3978" s="168"/>
      <c r="BM3978" s="168"/>
      <c r="DK3978" s="168"/>
      <c r="DL3978" s="168"/>
      <c r="DM3978" s="168"/>
      <c r="DN3978" s="168"/>
      <c r="DO3978" s="168"/>
      <c r="DP3978" s="168"/>
      <c r="DQ3978" s="168"/>
      <c r="DR3978" s="168"/>
      <c r="DS3978" s="168"/>
      <c r="DT3978" s="168"/>
      <c r="DU3978" s="168"/>
      <c r="DV3978" s="168"/>
      <c r="DW3978" s="168"/>
      <c r="DX3978" s="168"/>
      <c r="DY3978" s="168"/>
      <c r="DZ3978" s="168"/>
      <c r="EA3978" s="168"/>
      <c r="EB3978" s="168"/>
      <c r="EC3978" s="168"/>
      <c r="ED3978" s="168"/>
      <c r="EE3978" s="168"/>
      <c r="EF3978" s="168"/>
      <c r="EG3978" s="168"/>
      <c r="EH3978" s="168"/>
      <c r="EI3978" s="168"/>
      <c r="EJ3978" s="168"/>
      <c r="EK3978" s="168"/>
      <c r="EL3978" s="168"/>
      <c r="EM3978" s="168"/>
      <c r="EN3978" s="168"/>
      <c r="EO3978" s="168"/>
      <c r="EP3978" s="168"/>
      <c r="EQ3978" s="168"/>
      <c r="ER3978" s="168"/>
      <c r="ES3978" s="168"/>
      <c r="ET3978" s="168"/>
      <c r="EU3978" s="168"/>
      <c r="EV3978" s="168"/>
      <c r="EW3978" s="168"/>
      <c r="EX3978" s="168"/>
      <c r="EY3978" s="168"/>
      <c r="EZ3978" s="168"/>
      <c r="FA3978" s="168"/>
      <c r="FB3978" s="168"/>
      <c r="FC3978" s="168"/>
      <c r="FD3978" s="168"/>
    </row>
    <row r="3979" spans="1:160" s="5" customFormat="1" ht="5.0999999999999996" customHeight="1" thickBot="1" x14ac:dyDescent="0.35">
      <c r="A3979" s="263"/>
      <c r="B3979" s="263"/>
      <c r="C3979" s="265"/>
      <c r="D3979" s="107"/>
      <c r="E3979" s="107"/>
      <c r="F3979" s="107"/>
      <c r="G3979" s="107"/>
      <c r="H3979" s="107"/>
      <c r="I3979" s="107"/>
      <c r="J3979" s="107"/>
      <c r="K3979" s="107"/>
      <c r="L3979" s="107"/>
      <c r="M3979" s="107"/>
      <c r="N3979" s="107"/>
      <c r="O3979" s="107"/>
      <c r="P3979" s="107"/>
      <c r="Q3979" s="107"/>
      <c r="R3979" s="107"/>
      <c r="S3979" s="107"/>
      <c r="T3979" s="107"/>
      <c r="U3979" s="107"/>
      <c r="V3979" s="33"/>
      <c r="W3979" s="57"/>
      <c r="X3979" s="86"/>
      <c r="Y3979" s="33"/>
      <c r="Z3979" s="36"/>
      <c r="AA3979" s="36"/>
      <c r="AD3979" s="33"/>
      <c r="AG3979" s="33"/>
      <c r="AH3979" s="43"/>
      <c r="AI3979" s="43"/>
      <c r="AJ3979" s="43"/>
      <c r="AK3979" s="43"/>
      <c r="AL3979" s="43"/>
      <c r="AM3979" s="43"/>
      <c r="AN3979" s="43"/>
      <c r="AO3979" s="43"/>
      <c r="AP3979" s="43"/>
      <c r="AQ3979" s="43"/>
      <c r="AR3979" s="43"/>
      <c r="AS3979" s="43"/>
      <c r="AT3979" s="43"/>
      <c r="AU3979" s="44"/>
      <c r="AV3979" s="33"/>
      <c r="AW3979" s="33"/>
      <c r="AX3979" s="33"/>
      <c r="AZ3979" s="141"/>
      <c r="BE3979" s="168"/>
      <c r="BF3979" s="168"/>
      <c r="BG3979" s="168"/>
      <c r="BH3979" s="168"/>
      <c r="BI3979" s="168"/>
      <c r="BJ3979" s="168"/>
      <c r="BK3979" s="168"/>
      <c r="BL3979" s="168"/>
      <c r="BM3979" s="168"/>
      <c r="DK3979" s="168"/>
      <c r="DL3979" s="168"/>
      <c r="DM3979" s="168"/>
      <c r="DN3979" s="168"/>
      <c r="DO3979" s="168"/>
      <c r="DP3979" s="168"/>
      <c r="DQ3979" s="168"/>
      <c r="DR3979" s="168"/>
      <c r="DS3979" s="168"/>
      <c r="DT3979" s="168"/>
      <c r="DU3979" s="168"/>
      <c r="DV3979" s="168"/>
      <c r="DW3979" s="168"/>
      <c r="DX3979" s="168"/>
      <c r="DY3979" s="168"/>
      <c r="DZ3979" s="168"/>
      <c r="EA3979" s="168"/>
      <c r="EB3979" s="168"/>
      <c r="EC3979" s="168"/>
      <c r="ED3979" s="168"/>
      <c r="EE3979" s="168"/>
      <c r="EF3979" s="168"/>
      <c r="EG3979" s="168"/>
      <c r="EH3979" s="168"/>
      <c r="EI3979" s="168"/>
      <c r="EJ3979" s="168"/>
      <c r="EK3979" s="168"/>
      <c r="EL3979" s="168"/>
      <c r="EM3979" s="168"/>
      <c r="EN3979" s="168"/>
      <c r="EO3979" s="168"/>
      <c r="EP3979" s="168"/>
      <c r="EQ3979" s="168"/>
      <c r="ER3979" s="168"/>
      <c r="ES3979" s="168"/>
      <c r="ET3979" s="168"/>
      <c r="EU3979" s="168"/>
      <c r="EV3979" s="168"/>
      <c r="EW3979" s="168"/>
      <c r="EX3979" s="168"/>
      <c r="EY3979" s="168"/>
      <c r="EZ3979" s="168"/>
      <c r="FA3979" s="168"/>
      <c r="FB3979" s="168"/>
      <c r="FC3979" s="168"/>
      <c r="FD3979" s="168"/>
    </row>
    <row r="3980" spans="1:160" s="5" customFormat="1" ht="24.9" customHeight="1" thickBot="1" x14ac:dyDescent="0.35">
      <c r="A3980" s="263"/>
      <c r="B3980" s="263"/>
      <c r="C3980" s="265"/>
      <c r="D3980" s="2" t="s">
        <v>31</v>
      </c>
      <c r="E3980" s="449"/>
      <c r="F3980" s="450"/>
      <c r="G3980" s="450"/>
      <c r="H3980" s="450"/>
      <c r="I3980" s="450"/>
      <c r="J3980" s="451"/>
      <c r="K3980" s="19" t="s">
        <v>105</v>
      </c>
      <c r="L3980" s="452"/>
      <c r="M3980" s="452"/>
      <c r="N3980" s="452"/>
      <c r="O3980" s="452"/>
      <c r="P3980" s="452"/>
      <c r="Q3980" s="452"/>
      <c r="R3980" s="452"/>
      <c r="S3980" s="452"/>
      <c r="T3980" s="452"/>
      <c r="U3980" s="453"/>
      <c r="V3980" s="33"/>
      <c r="W3980" s="57"/>
      <c r="X3980" s="86"/>
      <c r="Y3980" s="33"/>
      <c r="Z3980" s="36"/>
      <c r="AA3980" s="36"/>
      <c r="AD3980" s="33"/>
      <c r="AG3980" s="33"/>
      <c r="AH3980" s="43"/>
      <c r="AI3980" s="43"/>
      <c r="AJ3980" s="43"/>
      <c r="AK3980" s="43"/>
      <c r="AL3980" s="43"/>
      <c r="AM3980" s="43"/>
      <c r="AN3980" s="43"/>
      <c r="AO3980" s="43"/>
      <c r="AP3980" s="43"/>
      <c r="AQ3980" s="43"/>
      <c r="AR3980" s="43"/>
      <c r="AS3980" s="43"/>
      <c r="AT3980" s="43"/>
      <c r="AU3980" s="44"/>
      <c r="AV3980" s="33"/>
      <c r="AW3980" s="33"/>
      <c r="AX3980" s="33"/>
      <c r="AZ3980" s="141"/>
      <c r="BE3980" s="168"/>
      <c r="BF3980" s="168"/>
      <c r="BG3980" s="168"/>
      <c r="BH3980" s="168"/>
      <c r="BI3980" s="168"/>
      <c r="BJ3980" s="168"/>
      <c r="BK3980" s="168"/>
      <c r="BL3980" s="168"/>
      <c r="BM3980" s="168"/>
      <c r="DK3980" s="168"/>
      <c r="DL3980" s="168"/>
      <c r="DM3980" s="168"/>
      <c r="DN3980" s="168"/>
      <c r="DO3980" s="168"/>
      <c r="DP3980" s="168"/>
      <c r="DQ3980" s="168"/>
      <c r="DR3980" s="168"/>
      <c r="DS3980" s="168"/>
      <c r="DT3980" s="168"/>
      <c r="DU3980" s="168"/>
      <c r="DV3980" s="168"/>
      <c r="DW3980" s="168"/>
      <c r="DX3980" s="168"/>
      <c r="DY3980" s="168"/>
      <c r="DZ3980" s="168"/>
      <c r="EA3980" s="168"/>
      <c r="EB3980" s="168"/>
      <c r="EC3980" s="168"/>
      <c r="ED3980" s="168"/>
      <c r="EE3980" s="168"/>
      <c r="EF3980" s="168"/>
      <c r="EG3980" s="168"/>
      <c r="EH3980" s="168"/>
      <c r="EI3980" s="168"/>
      <c r="EJ3980" s="168"/>
      <c r="EK3980" s="168"/>
      <c r="EL3980" s="168"/>
      <c r="EM3980" s="168"/>
      <c r="EN3980" s="168"/>
      <c r="EO3980" s="168"/>
      <c r="EP3980" s="168"/>
      <c r="EQ3980" s="168"/>
      <c r="ER3980" s="168"/>
      <c r="ES3980" s="168"/>
      <c r="ET3980" s="168"/>
      <c r="EU3980" s="168"/>
      <c r="EV3980" s="168"/>
      <c r="EW3980" s="168"/>
      <c r="EX3980" s="168"/>
      <c r="EY3980" s="168"/>
      <c r="EZ3980" s="168"/>
      <c r="FA3980" s="168"/>
      <c r="FB3980" s="168"/>
      <c r="FC3980" s="168"/>
      <c r="FD3980" s="168"/>
    </row>
    <row r="3981" spans="1:160" s="5" customFormat="1" ht="5.0999999999999996" customHeight="1" thickBot="1" x14ac:dyDescent="0.35">
      <c r="A3981" s="263"/>
      <c r="B3981" s="263"/>
      <c r="C3981" s="265"/>
      <c r="D3981" s="454"/>
      <c r="E3981" s="454"/>
      <c r="F3981" s="454"/>
      <c r="G3981" s="454"/>
      <c r="H3981" s="454"/>
      <c r="I3981" s="454"/>
      <c r="J3981" s="454"/>
      <c r="K3981" s="454"/>
      <c r="L3981" s="454"/>
      <c r="M3981" s="454"/>
      <c r="N3981" s="454"/>
      <c r="O3981" s="454"/>
      <c r="P3981" s="454"/>
      <c r="Q3981" s="454"/>
      <c r="R3981" s="454"/>
      <c r="S3981" s="454"/>
      <c r="T3981" s="454"/>
      <c r="U3981" s="454"/>
      <c r="V3981" s="33"/>
      <c r="W3981" s="57"/>
      <c r="X3981" s="86"/>
      <c r="Y3981" s="33"/>
      <c r="Z3981" s="36"/>
      <c r="AA3981" s="36"/>
      <c r="AD3981" s="33"/>
      <c r="AG3981" s="33"/>
      <c r="AH3981" s="43"/>
      <c r="AI3981" s="43"/>
      <c r="AJ3981" s="43"/>
      <c r="AK3981" s="43"/>
      <c r="AL3981" s="43"/>
      <c r="AM3981" s="43"/>
      <c r="AN3981" s="43"/>
      <c r="AO3981" s="43"/>
      <c r="AP3981" s="43"/>
      <c r="AQ3981" s="43"/>
      <c r="AR3981" s="43"/>
      <c r="AS3981" s="43"/>
      <c r="AT3981" s="43"/>
      <c r="AU3981" s="44"/>
      <c r="AV3981" s="33"/>
      <c r="AW3981" s="33"/>
      <c r="AX3981" s="33"/>
      <c r="AZ3981" s="141"/>
      <c r="BE3981" s="168"/>
      <c r="BF3981" s="168"/>
      <c r="BG3981" s="168"/>
      <c r="BH3981" s="168"/>
      <c r="BI3981" s="168"/>
      <c r="BJ3981" s="168"/>
      <c r="BK3981" s="168"/>
      <c r="BL3981" s="168"/>
      <c r="BM3981" s="168"/>
      <c r="DK3981" s="168"/>
      <c r="DL3981" s="168"/>
      <c r="DM3981" s="168"/>
      <c r="DN3981" s="168"/>
      <c r="DO3981" s="168"/>
      <c r="DP3981" s="168"/>
      <c r="DQ3981" s="168"/>
      <c r="DR3981" s="168"/>
      <c r="DS3981" s="168"/>
      <c r="DT3981" s="168"/>
      <c r="DU3981" s="168"/>
      <c r="DV3981" s="168"/>
      <c r="DW3981" s="168"/>
      <c r="DX3981" s="168"/>
      <c r="DY3981" s="168"/>
      <c r="DZ3981" s="168"/>
      <c r="EA3981" s="168"/>
      <c r="EB3981" s="168"/>
      <c r="EC3981" s="168"/>
      <c r="ED3981" s="168"/>
      <c r="EE3981" s="168"/>
      <c r="EF3981" s="168"/>
      <c r="EG3981" s="168"/>
      <c r="EH3981" s="168"/>
      <c r="EI3981" s="168"/>
      <c r="EJ3981" s="168"/>
      <c r="EK3981" s="168"/>
      <c r="EL3981" s="168"/>
      <c r="EM3981" s="168"/>
      <c r="EN3981" s="168"/>
      <c r="EO3981" s="168"/>
      <c r="EP3981" s="168"/>
      <c r="EQ3981" s="168"/>
      <c r="ER3981" s="168"/>
      <c r="ES3981" s="168"/>
      <c r="ET3981" s="168"/>
      <c r="EU3981" s="168"/>
      <c r="EV3981" s="168"/>
      <c r="EW3981" s="168"/>
      <c r="EX3981" s="168"/>
      <c r="EY3981" s="168"/>
      <c r="EZ3981" s="168"/>
      <c r="FA3981" s="168"/>
      <c r="FB3981" s="168"/>
      <c r="FC3981" s="168"/>
      <c r="FD3981" s="168"/>
    </row>
    <row r="3982" spans="1:160" s="5" customFormat="1" ht="45" customHeight="1" thickBot="1" x14ac:dyDescent="0.35">
      <c r="A3982" s="263" t="str">
        <f>+E3982</f>
        <v>NP 21</v>
      </c>
      <c r="B3982" s="264">
        <f>+U4006</f>
        <v>0</v>
      </c>
      <c r="C3982" s="265">
        <v>74</v>
      </c>
      <c r="D3982" s="2" t="s">
        <v>9</v>
      </c>
      <c r="E3982" s="31" t="s">
        <v>190</v>
      </c>
      <c r="F3982" s="455" t="s">
        <v>29</v>
      </c>
      <c r="G3982" s="456"/>
      <c r="H3982" s="457" t="s">
        <v>192</v>
      </c>
      <c r="I3982" s="457"/>
      <c r="J3982" s="457"/>
      <c r="K3982" s="457"/>
      <c r="L3982" s="457"/>
      <c r="M3982" s="458"/>
      <c r="N3982" s="459" t="s">
        <v>32</v>
      </c>
      <c r="O3982" s="460"/>
      <c r="P3982" s="461"/>
      <c r="Q3982" s="462" t="s">
        <v>54</v>
      </c>
      <c r="R3982" s="463"/>
      <c r="S3982" s="463"/>
      <c r="T3982" s="463"/>
      <c r="U3982" s="464"/>
      <c r="V3982" s="33"/>
      <c r="W3982" s="57"/>
      <c r="X3982" s="86"/>
      <c r="Y3982" s="33"/>
      <c r="Z3982" s="38"/>
      <c r="AA3982" s="38"/>
      <c r="AD3982" s="33"/>
      <c r="AG3982" s="33"/>
      <c r="AH3982" s="43"/>
      <c r="AI3982" s="43"/>
      <c r="AJ3982" s="43"/>
      <c r="AK3982" s="43"/>
      <c r="AL3982" s="43"/>
      <c r="AM3982" s="43"/>
      <c r="AN3982" s="43"/>
      <c r="AO3982" s="43"/>
      <c r="AP3982" s="43"/>
      <c r="AQ3982" s="43"/>
      <c r="AR3982" s="43"/>
      <c r="AS3982" s="43"/>
      <c r="AT3982" s="43"/>
      <c r="AU3982" s="44"/>
      <c r="AV3982" s="33"/>
      <c r="AW3982" s="33"/>
      <c r="AX3982" s="33"/>
      <c r="AZ3982" s="141"/>
      <c r="BE3982" s="168"/>
      <c r="BF3982" s="168"/>
      <c r="BG3982" s="168"/>
      <c r="BH3982" s="168"/>
      <c r="BI3982" s="168"/>
      <c r="BJ3982" s="168"/>
      <c r="BK3982" s="168"/>
      <c r="BL3982" s="168"/>
      <c r="BM3982" s="168"/>
      <c r="DK3982" s="168"/>
      <c r="DL3982" s="168"/>
      <c r="DM3982" s="168"/>
      <c r="DN3982" s="168"/>
      <c r="DO3982" s="168"/>
      <c r="DP3982" s="168"/>
      <c r="DQ3982" s="168"/>
      <c r="DR3982" s="168"/>
      <c r="DS3982" s="168"/>
      <c r="DT3982" s="168"/>
      <c r="DU3982" s="168"/>
      <c r="DV3982" s="168"/>
      <c r="DW3982" s="168"/>
      <c r="DX3982" s="168"/>
      <c r="DY3982" s="168"/>
      <c r="DZ3982" s="168"/>
      <c r="EA3982" s="168"/>
      <c r="EB3982" s="168"/>
      <c r="EC3982" s="168"/>
      <c r="ED3982" s="168"/>
      <c r="EE3982" s="168"/>
      <c r="EF3982" s="168"/>
      <c r="EG3982" s="168"/>
      <c r="EH3982" s="168"/>
      <c r="EI3982" s="168"/>
      <c r="EJ3982" s="168"/>
      <c r="EK3982" s="168"/>
      <c r="EL3982" s="168"/>
      <c r="EM3982" s="168"/>
      <c r="EN3982" s="168"/>
      <c r="EO3982" s="168"/>
      <c r="EP3982" s="168"/>
      <c r="EQ3982" s="168"/>
      <c r="ER3982" s="168"/>
      <c r="ES3982" s="168"/>
      <c r="ET3982" s="168"/>
      <c r="EU3982" s="168"/>
      <c r="EV3982" s="168"/>
      <c r="EW3982" s="168"/>
      <c r="EX3982" s="168"/>
      <c r="EY3982" s="168"/>
      <c r="EZ3982" s="168"/>
      <c r="FA3982" s="168"/>
      <c r="FB3982" s="168"/>
      <c r="FC3982" s="168"/>
      <c r="FD3982" s="168"/>
    </row>
    <row r="3983" spans="1:160" s="5" customFormat="1" ht="5.0999999999999996" customHeight="1" thickBot="1" x14ac:dyDescent="0.35">
      <c r="A3983" s="263"/>
      <c r="B3983" s="263"/>
      <c r="C3983" s="265"/>
      <c r="D3983" s="428"/>
      <c r="E3983" s="428"/>
      <c r="F3983" s="428"/>
      <c r="G3983" s="428"/>
      <c r="H3983" s="428"/>
      <c r="I3983" s="428"/>
      <c r="J3983" s="428"/>
      <c r="K3983" s="428"/>
      <c r="L3983" s="428"/>
      <c r="M3983" s="428"/>
      <c r="N3983" s="454"/>
      <c r="O3983" s="454"/>
      <c r="P3983" s="454"/>
      <c r="Q3983" s="454"/>
      <c r="R3983" s="454"/>
      <c r="S3983" s="454"/>
      <c r="T3983" s="454"/>
      <c r="U3983" s="454"/>
      <c r="V3983" s="33"/>
      <c r="W3983" s="57"/>
      <c r="X3983" s="86"/>
      <c r="Y3983" s="33"/>
      <c r="Z3983" s="76"/>
      <c r="AA3983" s="76"/>
      <c r="AD3983" s="33"/>
      <c r="AG3983" s="33"/>
      <c r="AH3983" s="43"/>
      <c r="AI3983" s="43"/>
      <c r="AJ3983" s="43"/>
      <c r="AK3983" s="43"/>
      <c r="AL3983" s="43"/>
      <c r="AM3983" s="43"/>
      <c r="AN3983" s="43"/>
      <c r="AO3983" s="43"/>
      <c r="AP3983" s="43"/>
      <c r="AQ3983" s="43"/>
      <c r="AR3983" s="43"/>
      <c r="AS3983" s="43"/>
      <c r="AT3983" s="43"/>
      <c r="AU3983" s="44"/>
      <c r="AV3983" s="33"/>
      <c r="AW3983" s="33"/>
      <c r="AX3983" s="33"/>
      <c r="AZ3983" s="141"/>
      <c r="BE3983" s="168"/>
      <c r="BF3983" s="168"/>
      <c r="BG3983" s="168"/>
      <c r="BH3983" s="168"/>
      <c r="BI3983" s="168"/>
      <c r="BJ3983" s="168"/>
      <c r="BK3983" s="168"/>
      <c r="BL3983" s="168"/>
      <c r="BM3983" s="168"/>
      <c r="DK3983" s="168"/>
      <c r="DL3983" s="168"/>
      <c r="DM3983" s="168"/>
      <c r="DN3983" s="168"/>
      <c r="DO3983" s="168"/>
      <c r="DP3983" s="168"/>
      <c r="DQ3983" s="168"/>
      <c r="DR3983" s="168"/>
      <c r="DS3983" s="168"/>
      <c r="DT3983" s="168"/>
      <c r="DU3983" s="168"/>
      <c r="DV3983" s="168"/>
      <c r="DW3983" s="168"/>
      <c r="DX3983" s="168"/>
      <c r="DY3983" s="168"/>
      <c r="DZ3983" s="168"/>
      <c r="EA3983" s="168"/>
      <c r="EB3983" s="168"/>
      <c r="EC3983" s="168"/>
      <c r="ED3983" s="168"/>
      <c r="EE3983" s="168"/>
      <c r="EF3983" s="168"/>
      <c r="EG3983" s="168"/>
      <c r="EH3983" s="168"/>
      <c r="EI3983" s="168"/>
      <c r="EJ3983" s="168"/>
      <c r="EK3983" s="168"/>
      <c r="EL3983" s="168"/>
      <c r="EM3983" s="168"/>
      <c r="EN3983" s="168"/>
      <c r="EO3983" s="168"/>
      <c r="EP3983" s="168"/>
      <c r="EQ3983" s="168"/>
      <c r="ER3983" s="168"/>
      <c r="ES3983" s="168"/>
      <c r="ET3983" s="168"/>
      <c r="EU3983" s="168"/>
      <c r="EV3983" s="168"/>
      <c r="EW3983" s="168"/>
      <c r="EX3983" s="168"/>
      <c r="EY3983" s="168"/>
      <c r="EZ3983" s="168"/>
      <c r="FA3983" s="168"/>
      <c r="FB3983" s="168"/>
      <c r="FC3983" s="168"/>
      <c r="FD3983" s="168"/>
    </row>
    <row r="3984" spans="1:160" s="5" customFormat="1" ht="24.9" customHeight="1" x14ac:dyDescent="0.3">
      <c r="A3984" s="263"/>
      <c r="B3984" s="263"/>
      <c r="C3984" s="265"/>
      <c r="D3984" s="465" t="s">
        <v>30</v>
      </c>
      <c r="E3984" s="466"/>
      <c r="F3984" s="466"/>
      <c r="G3984" s="466"/>
      <c r="H3984" s="466"/>
      <c r="I3984" s="466"/>
      <c r="J3984" s="466"/>
      <c r="K3984" s="466"/>
      <c r="L3984" s="466"/>
      <c r="M3984" s="467"/>
      <c r="N3984" s="468" t="s">
        <v>11</v>
      </c>
      <c r="O3984" s="470" t="s">
        <v>12</v>
      </c>
      <c r="P3984" s="471"/>
      <c r="Q3984" s="474" t="s">
        <v>13</v>
      </c>
      <c r="R3984" s="475"/>
      <c r="S3984" s="476"/>
      <c r="T3984" s="477" t="s">
        <v>27</v>
      </c>
      <c r="U3984" s="479" t="s">
        <v>28</v>
      </c>
      <c r="V3984" s="33"/>
      <c r="W3984" s="57"/>
      <c r="X3984" s="86"/>
      <c r="Y3984" s="33"/>
      <c r="Z3984" s="76"/>
      <c r="AA3984" s="76"/>
      <c r="AD3984" s="33"/>
      <c r="AG3984" s="33"/>
      <c r="AH3984" s="43"/>
      <c r="AI3984" s="43"/>
      <c r="AJ3984" s="43"/>
      <c r="AK3984" s="43"/>
      <c r="AL3984" s="43"/>
      <c r="AM3984" s="43"/>
      <c r="AN3984" s="43"/>
      <c r="AO3984" s="43"/>
      <c r="AP3984" s="43"/>
      <c r="AQ3984" s="43"/>
      <c r="AR3984" s="43"/>
      <c r="AS3984" s="43"/>
      <c r="AT3984" s="43"/>
      <c r="AU3984" s="44"/>
      <c r="AV3984" s="33"/>
      <c r="AW3984" s="33"/>
      <c r="AX3984" s="33"/>
      <c r="AZ3984" s="141"/>
      <c r="BE3984" s="168"/>
      <c r="BF3984" s="168"/>
      <c r="BG3984" s="168"/>
      <c r="BH3984" s="168"/>
      <c r="BI3984" s="168"/>
      <c r="BJ3984" s="168"/>
      <c r="BK3984" s="168"/>
      <c r="BL3984" s="168"/>
      <c r="BM3984" s="168"/>
      <c r="DK3984" s="168"/>
      <c r="DL3984" s="168"/>
      <c r="DM3984" s="168"/>
      <c r="DN3984" s="168"/>
      <c r="DO3984" s="168"/>
      <c r="DP3984" s="168"/>
      <c r="DQ3984" s="168"/>
      <c r="DR3984" s="168"/>
      <c r="DS3984" s="168"/>
      <c r="DT3984" s="168"/>
      <c r="DU3984" s="168"/>
      <c r="DV3984" s="168"/>
      <c r="DW3984" s="168"/>
      <c r="DX3984" s="168"/>
      <c r="DY3984" s="168"/>
      <c r="DZ3984" s="168"/>
      <c r="EA3984" s="168"/>
      <c r="EB3984" s="168"/>
      <c r="EC3984" s="168"/>
      <c r="ED3984" s="168"/>
      <c r="EE3984" s="168"/>
      <c r="EF3984" s="168"/>
      <c r="EG3984" s="168"/>
      <c r="EH3984" s="168"/>
      <c r="EI3984" s="168"/>
      <c r="EJ3984" s="168"/>
      <c r="EK3984" s="168"/>
      <c r="EL3984" s="168"/>
      <c r="EM3984" s="168"/>
      <c r="EN3984" s="168"/>
      <c r="EO3984" s="168"/>
      <c r="EP3984" s="168"/>
      <c r="EQ3984" s="168"/>
      <c r="ER3984" s="168"/>
      <c r="ES3984" s="168"/>
      <c r="ET3984" s="168"/>
      <c r="EU3984" s="168"/>
      <c r="EV3984" s="168"/>
      <c r="EW3984" s="168"/>
      <c r="EX3984" s="168"/>
      <c r="EY3984" s="168"/>
      <c r="EZ3984" s="168"/>
      <c r="FA3984" s="168"/>
      <c r="FB3984" s="168"/>
      <c r="FC3984" s="168"/>
      <c r="FD3984" s="168"/>
    </row>
    <row r="3985" spans="1:160" s="5" customFormat="1" ht="24.9" customHeight="1" x14ac:dyDescent="0.3">
      <c r="A3985" s="263"/>
      <c r="B3985" s="263"/>
      <c r="C3985" s="265"/>
      <c r="D3985" s="481"/>
      <c r="E3985" s="482"/>
      <c r="F3985" s="482"/>
      <c r="G3985" s="482"/>
      <c r="H3985" s="482"/>
      <c r="I3985" s="482"/>
      <c r="J3985" s="482"/>
      <c r="K3985" s="482"/>
      <c r="L3985" s="482"/>
      <c r="M3985" s="483"/>
      <c r="N3985" s="469"/>
      <c r="O3985" s="472"/>
      <c r="P3985" s="473"/>
      <c r="Q3985" s="7" t="s">
        <v>14</v>
      </c>
      <c r="R3985" s="7" t="s">
        <v>15</v>
      </c>
      <c r="S3985" s="7" t="s">
        <v>26</v>
      </c>
      <c r="T3985" s="478"/>
      <c r="U3985" s="480"/>
      <c r="V3985" s="33"/>
      <c r="W3985" s="57"/>
      <c r="X3985" s="86"/>
      <c r="Y3985" s="33"/>
      <c r="Z3985" s="77"/>
      <c r="AA3985" s="77"/>
      <c r="AD3985" s="33"/>
      <c r="AG3985" s="33"/>
      <c r="AH3985" s="43"/>
      <c r="AI3985" s="43"/>
      <c r="AJ3985" s="43"/>
      <c r="AK3985" s="43"/>
      <c r="AL3985" s="43"/>
      <c r="AM3985" s="43"/>
      <c r="AN3985" s="43"/>
      <c r="AO3985" s="43"/>
      <c r="AP3985" s="43"/>
      <c r="AQ3985" s="43"/>
      <c r="AR3985" s="43"/>
      <c r="AS3985" s="43"/>
      <c r="AT3985" s="43"/>
      <c r="AU3985" s="44"/>
      <c r="AV3985" s="33"/>
      <c r="AW3985" s="33"/>
      <c r="AX3985" s="33"/>
      <c r="AZ3985" s="141"/>
      <c r="BE3985" s="168"/>
      <c r="BF3985" s="168"/>
      <c r="BG3985" s="168"/>
      <c r="BH3985" s="168"/>
      <c r="BI3985" s="168"/>
      <c r="BJ3985" s="168"/>
      <c r="BK3985" s="168"/>
      <c r="BL3985" s="168"/>
      <c r="BM3985" s="168"/>
      <c r="DK3985" s="168"/>
      <c r="DL3985" s="168"/>
      <c r="DM3985" s="168"/>
      <c r="DN3985" s="168"/>
      <c r="DO3985" s="168"/>
      <c r="DP3985" s="168"/>
      <c r="DQ3985" s="168"/>
      <c r="DR3985" s="168"/>
      <c r="DS3985" s="168"/>
      <c r="DT3985" s="168"/>
      <c r="DU3985" s="168"/>
      <c r="DV3985" s="168"/>
      <c r="DW3985" s="168"/>
      <c r="DX3985" s="168"/>
      <c r="DY3985" s="168"/>
      <c r="DZ3985" s="168"/>
      <c r="EA3985" s="168"/>
      <c r="EB3985" s="168"/>
      <c r="EC3985" s="168"/>
      <c r="ED3985" s="168"/>
      <c r="EE3985" s="168"/>
      <c r="EF3985" s="168"/>
      <c r="EG3985" s="168"/>
      <c r="EH3985" s="168"/>
      <c r="EI3985" s="168"/>
      <c r="EJ3985" s="168"/>
      <c r="EK3985" s="168"/>
      <c r="EL3985" s="168"/>
      <c r="EM3985" s="168"/>
      <c r="EN3985" s="168"/>
      <c r="EO3985" s="168"/>
      <c r="EP3985" s="168"/>
      <c r="EQ3985" s="168"/>
      <c r="ER3985" s="168"/>
      <c r="ES3985" s="168"/>
      <c r="ET3985" s="168"/>
      <c r="EU3985" s="168"/>
      <c r="EV3985" s="168"/>
      <c r="EW3985" s="168"/>
      <c r="EX3985" s="168"/>
      <c r="EY3985" s="168"/>
      <c r="EZ3985" s="168"/>
      <c r="FA3985" s="168"/>
      <c r="FB3985" s="168"/>
      <c r="FC3985" s="168"/>
      <c r="FD3985" s="168"/>
    </row>
    <row r="3986" spans="1:160" s="5" customFormat="1" ht="24.9" customHeight="1" x14ac:dyDescent="0.3">
      <c r="A3986" s="263"/>
      <c r="B3986" s="263"/>
      <c r="C3986" s="265"/>
      <c r="D3986" s="481"/>
      <c r="E3986" s="482"/>
      <c r="F3986" s="482"/>
      <c r="G3986" s="482"/>
      <c r="H3986" s="482"/>
      <c r="I3986" s="482"/>
      <c r="J3986" s="482"/>
      <c r="K3986" s="482"/>
      <c r="L3986" s="482"/>
      <c r="M3986" s="483"/>
      <c r="N3986" s="16"/>
      <c r="O3986" s="529"/>
      <c r="P3986" s="530"/>
      <c r="Q3986" s="8"/>
      <c r="R3986" s="8"/>
      <c r="S3986" s="8"/>
      <c r="T3986" s="9"/>
      <c r="U3986" s="17"/>
      <c r="V3986" s="33"/>
      <c r="W3986" s="57"/>
      <c r="X3986" s="86"/>
      <c r="Y3986" s="33">
        <f>+C3982</f>
        <v>74</v>
      </c>
      <c r="Z3986" s="41">
        <f>+SUMIF($N3986:$N4005,$Z$16,$U3986:$U4005)</f>
        <v>0</v>
      </c>
      <c r="AA3986" s="41">
        <f>+SUMIF($N3986:$N4005,$AA$16,$U3986:$U4005)</f>
        <v>0</v>
      </c>
      <c r="AB3986" s="41">
        <f>+SUMIF($N3986:$N4005,$AB$16,$U3986:$U4005)</f>
        <v>0</v>
      </c>
      <c r="AC3986" s="41">
        <f>+SUMIF($N3986:$N4005,$AC$16,$U3986:$U4005)</f>
        <v>0</v>
      </c>
      <c r="AD3986" s="41">
        <f>+SUMIF($N3986:$N4005,$AD$16,$U3986:$U4005)</f>
        <v>0</v>
      </c>
      <c r="AE3986" s="41">
        <f>+SUMIF($N3986:$N4005,$AE$16,$U3986:$U4005)</f>
        <v>0</v>
      </c>
      <c r="AF3986" s="41">
        <f>+SUMIF($N3986:$N4005,$AF$16,$U3986:$U4005)</f>
        <v>0</v>
      </c>
      <c r="AG3986" s="41">
        <f>+SUMIF($N3986:$N4005,$AG$16,$U3986:$U4005)</f>
        <v>0</v>
      </c>
      <c r="AH3986" s="41">
        <f>+SUMIF($N3986:$N4005,$AH$16,$U3986:$U4005)</f>
        <v>0</v>
      </c>
      <c r="AI3986" s="41">
        <f>+SUMIF($N3986:$N4005,$AI$16,$U3986:$U4005)</f>
        <v>0</v>
      </c>
      <c r="AJ3986" s="41">
        <f>+SUMIF($N3986:$N4005,$AJ$16,$U3986:$U4005)</f>
        <v>0</v>
      </c>
      <c r="AK3986" s="41">
        <f>+SUMIF($N3986:$N4005,$AK$16,$U3986:$U4005)</f>
        <v>0</v>
      </c>
      <c r="AL3986" s="41">
        <f>+SUMIF($N3986:$N4005,$AL$16,$U3986:$U4005)</f>
        <v>0</v>
      </c>
      <c r="AM3986" s="41">
        <f>+SUMIF($N3986:$N4005,$AM$16,$U3986:$U4005)</f>
        <v>0</v>
      </c>
      <c r="AN3986" s="41">
        <f>+SUMIF($N3986:$N4005,$AN$16,$U3986:$U4005)</f>
        <v>0</v>
      </c>
      <c r="AO3986" s="41">
        <f>+SUMIF($N3986:$N4005,$AO$16,$U3986:$U4005)</f>
        <v>0</v>
      </c>
      <c r="AP3986" s="41">
        <f>+SUMIF($N3986:$N4005,$AP$16,$U3986:$U4005)</f>
        <v>0</v>
      </c>
      <c r="AQ3986" s="41">
        <f>+SUMIF($N3986:$N4005,$AQ$16,$U3986:$U4005)</f>
        <v>0</v>
      </c>
      <c r="AR3986" s="41">
        <f>+SUMIF($N3986:$N4005,$AR$16,$U3986:$U4005)</f>
        <v>0</v>
      </c>
      <c r="AS3986" s="43"/>
      <c r="AT3986" s="43"/>
      <c r="AU3986" s="44"/>
      <c r="AV3986" s="33"/>
      <c r="AW3986" s="33"/>
      <c r="AX3986" s="33"/>
      <c r="AZ3986" s="141"/>
      <c r="BE3986" s="168"/>
      <c r="BF3986" s="168"/>
      <c r="BG3986" s="168"/>
      <c r="BH3986" s="168"/>
      <c r="BI3986" s="168"/>
      <c r="BJ3986" s="168"/>
      <c r="BK3986" s="168"/>
      <c r="BL3986" s="168"/>
      <c r="BM3986" s="168"/>
      <c r="DK3986" s="168"/>
      <c r="DL3986" s="168"/>
      <c r="DM3986" s="168"/>
      <c r="DN3986" s="168"/>
      <c r="DO3986" s="168"/>
      <c r="DP3986" s="168"/>
      <c r="DQ3986" s="168"/>
      <c r="DR3986" s="168"/>
      <c r="DS3986" s="168"/>
      <c r="DT3986" s="168"/>
      <c r="DU3986" s="168"/>
      <c r="DV3986" s="168"/>
      <c r="DW3986" s="168"/>
      <c r="DX3986" s="168"/>
      <c r="DY3986" s="168"/>
      <c r="DZ3986" s="168"/>
      <c r="EA3986" s="168"/>
      <c r="EB3986" s="168"/>
      <c r="EC3986" s="168"/>
      <c r="ED3986" s="168"/>
      <c r="EE3986" s="168"/>
      <c r="EF3986" s="168"/>
      <c r="EG3986" s="168"/>
      <c r="EH3986" s="168"/>
      <c r="EI3986" s="168"/>
      <c r="EJ3986" s="168"/>
      <c r="EK3986" s="168"/>
      <c r="EL3986" s="168"/>
      <c r="EM3986" s="168"/>
      <c r="EN3986" s="168"/>
      <c r="EO3986" s="168"/>
      <c r="EP3986" s="168"/>
      <c r="EQ3986" s="168"/>
      <c r="ER3986" s="168"/>
      <c r="ES3986" s="168"/>
      <c r="ET3986" s="168"/>
      <c r="EU3986" s="168"/>
      <c r="EV3986" s="168"/>
      <c r="EW3986" s="168"/>
      <c r="EX3986" s="168"/>
      <c r="EY3986" s="168"/>
      <c r="EZ3986" s="168"/>
      <c r="FA3986" s="168"/>
      <c r="FB3986" s="168"/>
      <c r="FC3986" s="168"/>
      <c r="FD3986" s="168"/>
    </row>
    <row r="3987" spans="1:160" s="5" customFormat="1" ht="24.9" customHeight="1" x14ac:dyDescent="0.3">
      <c r="A3987" s="263"/>
      <c r="B3987" s="263"/>
      <c r="C3987" s="265"/>
      <c r="D3987" s="481"/>
      <c r="E3987" s="482"/>
      <c r="F3987" s="482"/>
      <c r="G3987" s="482"/>
      <c r="H3987" s="482"/>
      <c r="I3987" s="482"/>
      <c r="J3987" s="482"/>
      <c r="K3987" s="482"/>
      <c r="L3987" s="482"/>
      <c r="M3987" s="483"/>
      <c r="N3987" s="16"/>
      <c r="O3987" s="529"/>
      <c r="P3987" s="530"/>
      <c r="Q3987" s="8"/>
      <c r="R3987" s="8"/>
      <c r="S3987" s="8"/>
      <c r="T3987" s="9"/>
      <c r="U3987" s="17"/>
      <c r="V3987" s="33"/>
      <c r="W3987" s="57"/>
      <c r="X3987" s="86"/>
      <c r="Y3987" s="33"/>
      <c r="Z3987" s="36"/>
      <c r="AA3987" s="36"/>
      <c r="AD3987" s="33"/>
      <c r="AG3987" s="33"/>
      <c r="AH3987" s="43"/>
      <c r="AI3987" s="43"/>
      <c r="AJ3987" s="43"/>
      <c r="AK3987" s="43"/>
      <c r="AL3987" s="43"/>
      <c r="AM3987" s="43"/>
      <c r="AN3987" s="43"/>
      <c r="AO3987" s="43"/>
      <c r="AP3987" s="43"/>
      <c r="AQ3987" s="43"/>
      <c r="AR3987" s="43"/>
      <c r="AS3987" s="43"/>
      <c r="AT3987" s="43"/>
      <c r="AU3987" s="44"/>
      <c r="AV3987" s="33"/>
      <c r="AW3987" s="33"/>
      <c r="AX3987" s="33"/>
      <c r="AZ3987" s="141"/>
      <c r="BE3987" s="168"/>
      <c r="BF3987" s="168"/>
      <c r="BG3987" s="168"/>
      <c r="BH3987" s="168"/>
      <c r="BI3987" s="168"/>
      <c r="BJ3987" s="168"/>
      <c r="BK3987" s="168"/>
      <c r="BL3987" s="168"/>
      <c r="BM3987" s="168"/>
      <c r="DK3987" s="168"/>
      <c r="DL3987" s="168"/>
      <c r="DM3987" s="168"/>
      <c r="DN3987" s="168"/>
      <c r="DO3987" s="168"/>
      <c r="DP3987" s="168"/>
      <c r="DQ3987" s="168"/>
      <c r="DR3987" s="168"/>
      <c r="DS3987" s="168"/>
      <c r="DT3987" s="168"/>
      <c r="DU3987" s="168"/>
      <c r="DV3987" s="168"/>
      <c r="DW3987" s="168"/>
      <c r="DX3987" s="168"/>
      <c r="DY3987" s="168"/>
      <c r="DZ3987" s="168"/>
      <c r="EA3987" s="168"/>
      <c r="EB3987" s="168"/>
      <c r="EC3987" s="168"/>
      <c r="ED3987" s="168"/>
      <c r="EE3987" s="168"/>
      <c r="EF3987" s="168"/>
      <c r="EG3987" s="168"/>
      <c r="EH3987" s="168"/>
      <c r="EI3987" s="168"/>
      <c r="EJ3987" s="168"/>
      <c r="EK3987" s="168"/>
      <c r="EL3987" s="168"/>
      <c r="EM3987" s="168"/>
      <c r="EN3987" s="168"/>
      <c r="EO3987" s="168"/>
      <c r="EP3987" s="168"/>
      <c r="EQ3987" s="168"/>
      <c r="ER3987" s="168"/>
      <c r="ES3987" s="168"/>
      <c r="ET3987" s="168"/>
      <c r="EU3987" s="168"/>
      <c r="EV3987" s="168"/>
      <c r="EW3987" s="168"/>
      <c r="EX3987" s="168"/>
      <c r="EY3987" s="168"/>
      <c r="EZ3987" s="168"/>
      <c r="FA3987" s="168"/>
      <c r="FB3987" s="168"/>
      <c r="FC3987" s="168"/>
      <c r="FD3987" s="168"/>
    </row>
    <row r="3988" spans="1:160" s="5" customFormat="1" ht="24.9" customHeight="1" x14ac:dyDescent="0.3">
      <c r="A3988" s="263"/>
      <c r="B3988" s="263"/>
      <c r="C3988" s="265"/>
      <c r="D3988" s="481"/>
      <c r="E3988" s="482"/>
      <c r="F3988" s="482"/>
      <c r="G3988" s="482"/>
      <c r="H3988" s="482"/>
      <c r="I3988" s="482"/>
      <c r="J3988" s="482"/>
      <c r="K3988" s="482"/>
      <c r="L3988" s="482"/>
      <c r="M3988" s="483"/>
      <c r="N3988" s="16"/>
      <c r="O3988" s="529"/>
      <c r="P3988" s="530"/>
      <c r="Q3988" s="8"/>
      <c r="R3988" s="8"/>
      <c r="S3988" s="8"/>
      <c r="T3988" s="9"/>
      <c r="U3988" s="17"/>
      <c r="V3988" s="33"/>
      <c r="W3988" s="57"/>
      <c r="X3988" s="86"/>
      <c r="Y3988" s="33"/>
      <c r="Z3988" s="36"/>
      <c r="AA3988" s="36"/>
      <c r="AD3988" s="33"/>
      <c r="AG3988" s="33"/>
      <c r="AH3988" s="43"/>
      <c r="AI3988" s="43"/>
      <c r="AJ3988" s="43"/>
      <c r="AK3988" s="43"/>
      <c r="AL3988" s="43"/>
      <c r="AM3988" s="43"/>
      <c r="AN3988" s="43"/>
      <c r="AO3988" s="43"/>
      <c r="AP3988" s="43"/>
      <c r="AQ3988" s="43"/>
      <c r="AR3988" s="43"/>
      <c r="AS3988" s="43"/>
      <c r="AT3988" s="43"/>
      <c r="AU3988" s="44"/>
      <c r="AV3988" s="33"/>
      <c r="AW3988" s="33"/>
      <c r="AX3988" s="33"/>
      <c r="AZ3988" s="141"/>
      <c r="BE3988" s="168"/>
      <c r="BF3988" s="168"/>
      <c r="BG3988" s="168"/>
      <c r="BH3988" s="168"/>
      <c r="BI3988" s="168"/>
      <c r="BJ3988" s="168"/>
      <c r="BK3988" s="168"/>
      <c r="BL3988" s="168"/>
      <c r="BM3988" s="168"/>
      <c r="DK3988" s="168"/>
      <c r="DL3988" s="168"/>
      <c r="DM3988" s="168"/>
      <c r="DN3988" s="168"/>
      <c r="DO3988" s="168"/>
      <c r="DP3988" s="168"/>
      <c r="DQ3988" s="168"/>
      <c r="DR3988" s="168"/>
      <c r="DS3988" s="168"/>
      <c r="DT3988" s="168"/>
      <c r="DU3988" s="168"/>
      <c r="DV3988" s="168"/>
      <c r="DW3988" s="168"/>
      <c r="DX3988" s="168"/>
      <c r="DY3988" s="168"/>
      <c r="DZ3988" s="168"/>
      <c r="EA3988" s="168"/>
      <c r="EB3988" s="168"/>
      <c r="EC3988" s="168"/>
      <c r="ED3988" s="168"/>
      <c r="EE3988" s="168"/>
      <c r="EF3988" s="168"/>
      <c r="EG3988" s="168"/>
      <c r="EH3988" s="168"/>
      <c r="EI3988" s="168"/>
      <c r="EJ3988" s="168"/>
      <c r="EK3988" s="168"/>
      <c r="EL3988" s="168"/>
      <c r="EM3988" s="168"/>
      <c r="EN3988" s="168"/>
      <c r="EO3988" s="168"/>
      <c r="EP3988" s="168"/>
      <c r="EQ3988" s="168"/>
      <c r="ER3988" s="168"/>
      <c r="ES3988" s="168"/>
      <c r="ET3988" s="168"/>
      <c r="EU3988" s="168"/>
      <c r="EV3988" s="168"/>
      <c r="EW3988" s="168"/>
      <c r="EX3988" s="168"/>
      <c r="EY3988" s="168"/>
      <c r="EZ3988" s="168"/>
      <c r="FA3988" s="168"/>
      <c r="FB3988" s="168"/>
      <c r="FC3988" s="168"/>
      <c r="FD3988" s="168"/>
    </row>
    <row r="3989" spans="1:160" s="5" customFormat="1" ht="24.9" customHeight="1" x14ac:dyDescent="0.3">
      <c r="A3989" s="263"/>
      <c r="B3989" s="263"/>
      <c r="C3989" s="265"/>
      <c r="D3989" s="481"/>
      <c r="E3989" s="482"/>
      <c r="F3989" s="482"/>
      <c r="G3989" s="482"/>
      <c r="H3989" s="482"/>
      <c r="I3989" s="482"/>
      <c r="J3989" s="482"/>
      <c r="K3989" s="482"/>
      <c r="L3989" s="482"/>
      <c r="M3989" s="483"/>
      <c r="N3989" s="16"/>
      <c r="O3989" s="529"/>
      <c r="P3989" s="530"/>
      <c r="Q3989" s="8"/>
      <c r="R3989" s="8"/>
      <c r="S3989" s="8"/>
      <c r="T3989" s="9"/>
      <c r="U3989" s="17"/>
      <c r="V3989" s="33"/>
      <c r="W3989" s="57"/>
      <c r="X3989" s="86"/>
      <c r="Y3989" s="33"/>
      <c r="Z3989" s="36"/>
      <c r="AA3989" s="36"/>
      <c r="AD3989" s="33"/>
      <c r="AG3989" s="33"/>
      <c r="AH3989" s="43"/>
      <c r="AI3989" s="43"/>
      <c r="AJ3989" s="43"/>
      <c r="AK3989" s="43"/>
      <c r="AL3989" s="43"/>
      <c r="AM3989" s="43"/>
      <c r="AN3989" s="43"/>
      <c r="AO3989" s="43"/>
      <c r="AP3989" s="43"/>
      <c r="AQ3989" s="43"/>
      <c r="AR3989" s="43"/>
      <c r="AS3989" s="43"/>
      <c r="AT3989" s="43"/>
      <c r="AU3989" s="44"/>
      <c r="AV3989" s="33"/>
      <c r="AW3989" s="33"/>
      <c r="AX3989" s="33"/>
      <c r="AZ3989" s="141"/>
      <c r="BE3989" s="168"/>
      <c r="BF3989" s="168"/>
      <c r="BG3989" s="168"/>
      <c r="BH3989" s="168"/>
      <c r="BI3989" s="168"/>
      <c r="BJ3989" s="168"/>
      <c r="BK3989" s="168"/>
      <c r="BL3989" s="168"/>
      <c r="BM3989" s="168"/>
      <c r="DK3989" s="168"/>
      <c r="DL3989" s="168"/>
      <c r="DM3989" s="168"/>
      <c r="DN3989" s="168"/>
      <c r="DO3989" s="168"/>
      <c r="DP3989" s="168"/>
      <c r="DQ3989" s="168"/>
      <c r="DR3989" s="168"/>
      <c r="DS3989" s="168"/>
      <c r="DT3989" s="168"/>
      <c r="DU3989" s="168"/>
      <c r="DV3989" s="168"/>
      <c r="DW3989" s="168"/>
      <c r="DX3989" s="168"/>
      <c r="DY3989" s="168"/>
      <c r="DZ3989" s="168"/>
      <c r="EA3989" s="168"/>
      <c r="EB3989" s="168"/>
      <c r="EC3989" s="168"/>
      <c r="ED3989" s="168"/>
      <c r="EE3989" s="168"/>
      <c r="EF3989" s="168"/>
      <c r="EG3989" s="168"/>
      <c r="EH3989" s="168"/>
      <c r="EI3989" s="168"/>
      <c r="EJ3989" s="168"/>
      <c r="EK3989" s="168"/>
      <c r="EL3989" s="168"/>
      <c r="EM3989" s="168"/>
      <c r="EN3989" s="168"/>
      <c r="EO3989" s="168"/>
      <c r="EP3989" s="168"/>
      <c r="EQ3989" s="168"/>
      <c r="ER3989" s="168"/>
      <c r="ES3989" s="168"/>
      <c r="ET3989" s="168"/>
      <c r="EU3989" s="168"/>
      <c r="EV3989" s="168"/>
      <c r="EW3989" s="168"/>
      <c r="EX3989" s="168"/>
      <c r="EY3989" s="168"/>
      <c r="EZ3989" s="168"/>
      <c r="FA3989" s="168"/>
      <c r="FB3989" s="168"/>
      <c r="FC3989" s="168"/>
      <c r="FD3989" s="168"/>
    </row>
    <row r="3990" spans="1:160" s="5" customFormat="1" ht="24.9" customHeight="1" x14ac:dyDescent="0.3">
      <c r="A3990" s="263"/>
      <c r="B3990" s="263"/>
      <c r="C3990" s="265"/>
      <c r="D3990" s="481"/>
      <c r="E3990" s="482"/>
      <c r="F3990" s="482"/>
      <c r="G3990" s="482"/>
      <c r="H3990" s="482"/>
      <c r="I3990" s="482"/>
      <c r="J3990" s="482"/>
      <c r="K3990" s="482"/>
      <c r="L3990" s="482"/>
      <c r="M3990" s="483"/>
      <c r="N3990" s="16"/>
      <c r="O3990" s="412"/>
      <c r="P3990" s="413"/>
      <c r="Q3990" s="8"/>
      <c r="R3990" s="8"/>
      <c r="S3990" s="8"/>
      <c r="T3990" s="9"/>
      <c r="U3990" s="17"/>
      <c r="V3990" s="33"/>
      <c r="W3990" s="57"/>
      <c r="X3990" s="86"/>
      <c r="Y3990" s="33"/>
      <c r="Z3990" s="36"/>
      <c r="AA3990" s="36"/>
      <c r="AD3990" s="33"/>
      <c r="AG3990" s="33"/>
      <c r="AH3990" s="43"/>
      <c r="AI3990" s="43"/>
      <c r="AJ3990" s="43"/>
      <c r="AK3990" s="43"/>
      <c r="AL3990" s="43"/>
      <c r="AM3990" s="43"/>
      <c r="AN3990" s="43"/>
      <c r="AO3990" s="43"/>
      <c r="AP3990" s="43"/>
      <c r="AQ3990" s="43"/>
      <c r="AR3990" s="43"/>
      <c r="AS3990" s="43"/>
      <c r="AT3990" s="43"/>
      <c r="AU3990" s="44"/>
      <c r="AV3990" s="33"/>
      <c r="AW3990" s="33"/>
      <c r="AX3990" s="33"/>
      <c r="AZ3990" s="141"/>
      <c r="BE3990" s="168"/>
      <c r="BF3990" s="168"/>
      <c r="BG3990" s="168"/>
      <c r="BH3990" s="168"/>
      <c r="BI3990" s="168"/>
      <c r="BJ3990" s="168"/>
      <c r="BK3990" s="168"/>
      <c r="BL3990" s="168"/>
      <c r="BM3990" s="168"/>
      <c r="DK3990" s="168"/>
      <c r="DL3990" s="168"/>
      <c r="DM3990" s="168"/>
      <c r="DN3990" s="168"/>
      <c r="DO3990" s="168"/>
      <c r="DP3990" s="168"/>
      <c r="DQ3990" s="168"/>
      <c r="DR3990" s="168"/>
      <c r="DS3990" s="168"/>
      <c r="DT3990" s="168"/>
      <c r="DU3990" s="168"/>
      <c r="DV3990" s="168"/>
      <c r="DW3990" s="168"/>
      <c r="DX3990" s="168"/>
      <c r="DY3990" s="168"/>
      <c r="DZ3990" s="168"/>
      <c r="EA3990" s="168"/>
      <c r="EB3990" s="168"/>
      <c r="EC3990" s="168"/>
      <c r="ED3990" s="168"/>
      <c r="EE3990" s="168"/>
      <c r="EF3990" s="168"/>
      <c r="EG3990" s="168"/>
      <c r="EH3990" s="168"/>
      <c r="EI3990" s="168"/>
      <c r="EJ3990" s="168"/>
      <c r="EK3990" s="168"/>
      <c r="EL3990" s="168"/>
      <c r="EM3990" s="168"/>
      <c r="EN3990" s="168"/>
      <c r="EO3990" s="168"/>
      <c r="EP3990" s="168"/>
      <c r="EQ3990" s="168"/>
      <c r="ER3990" s="168"/>
      <c r="ES3990" s="168"/>
      <c r="ET3990" s="168"/>
      <c r="EU3990" s="168"/>
      <c r="EV3990" s="168"/>
      <c r="EW3990" s="168"/>
      <c r="EX3990" s="168"/>
      <c r="EY3990" s="168"/>
      <c r="EZ3990" s="168"/>
      <c r="FA3990" s="168"/>
      <c r="FB3990" s="168"/>
      <c r="FC3990" s="168"/>
      <c r="FD3990" s="168"/>
    </row>
    <row r="3991" spans="1:160" s="5" customFormat="1" ht="24.9" customHeight="1" x14ac:dyDescent="0.3">
      <c r="A3991" s="263"/>
      <c r="B3991" s="263"/>
      <c r="C3991" s="265"/>
      <c r="D3991" s="481"/>
      <c r="E3991" s="482"/>
      <c r="F3991" s="482"/>
      <c r="G3991" s="482"/>
      <c r="H3991" s="482"/>
      <c r="I3991" s="482"/>
      <c r="J3991" s="482"/>
      <c r="K3991" s="482"/>
      <c r="L3991" s="482"/>
      <c r="M3991" s="483"/>
      <c r="N3991" s="16"/>
      <c r="O3991" s="412"/>
      <c r="P3991" s="413"/>
      <c r="Q3991" s="8"/>
      <c r="R3991" s="8"/>
      <c r="S3991" s="8"/>
      <c r="T3991" s="9"/>
      <c r="U3991" s="17"/>
      <c r="V3991" s="33"/>
      <c r="W3991" s="57"/>
      <c r="X3991" s="86"/>
      <c r="Y3991" s="33"/>
      <c r="Z3991" s="36"/>
      <c r="AA3991" s="36"/>
      <c r="AD3991" s="33"/>
      <c r="AG3991" s="33"/>
      <c r="AH3991" s="43"/>
      <c r="AI3991" s="43"/>
      <c r="AJ3991" s="43"/>
      <c r="AK3991" s="43"/>
      <c r="AL3991" s="43"/>
      <c r="AM3991" s="43"/>
      <c r="AN3991" s="43"/>
      <c r="AO3991" s="43"/>
      <c r="AP3991" s="43"/>
      <c r="AQ3991" s="43"/>
      <c r="AR3991" s="43"/>
      <c r="AS3991" s="43"/>
      <c r="AT3991" s="43"/>
      <c r="AU3991" s="44"/>
      <c r="AV3991" s="33"/>
      <c r="AW3991" s="33"/>
      <c r="AX3991" s="33"/>
      <c r="AZ3991" s="141"/>
      <c r="BE3991" s="168"/>
      <c r="BF3991" s="168"/>
      <c r="BG3991" s="168"/>
      <c r="BH3991" s="168"/>
      <c r="BI3991" s="168"/>
      <c r="BJ3991" s="168"/>
      <c r="BK3991" s="168"/>
      <c r="BL3991" s="168"/>
      <c r="BM3991" s="168"/>
      <c r="DK3991" s="168"/>
      <c r="DL3991" s="168"/>
      <c r="DM3991" s="168"/>
      <c r="DN3991" s="168"/>
      <c r="DO3991" s="168"/>
      <c r="DP3991" s="168"/>
      <c r="DQ3991" s="168"/>
      <c r="DR3991" s="168"/>
      <c r="DS3991" s="168"/>
      <c r="DT3991" s="168"/>
      <c r="DU3991" s="168"/>
      <c r="DV3991" s="168"/>
      <c r="DW3991" s="168"/>
      <c r="DX3991" s="168"/>
      <c r="DY3991" s="168"/>
      <c r="DZ3991" s="168"/>
      <c r="EA3991" s="168"/>
      <c r="EB3991" s="168"/>
      <c r="EC3991" s="168"/>
      <c r="ED3991" s="168"/>
      <c r="EE3991" s="168"/>
      <c r="EF3991" s="168"/>
      <c r="EG3991" s="168"/>
      <c r="EH3991" s="168"/>
      <c r="EI3991" s="168"/>
      <c r="EJ3991" s="168"/>
      <c r="EK3991" s="168"/>
      <c r="EL3991" s="168"/>
      <c r="EM3991" s="168"/>
      <c r="EN3991" s="168"/>
      <c r="EO3991" s="168"/>
      <c r="EP3991" s="168"/>
      <c r="EQ3991" s="168"/>
      <c r="ER3991" s="168"/>
      <c r="ES3991" s="168"/>
      <c r="ET3991" s="168"/>
      <c r="EU3991" s="168"/>
      <c r="EV3991" s="168"/>
      <c r="EW3991" s="168"/>
      <c r="EX3991" s="168"/>
      <c r="EY3991" s="168"/>
      <c r="EZ3991" s="168"/>
      <c r="FA3991" s="168"/>
      <c r="FB3991" s="168"/>
      <c r="FC3991" s="168"/>
      <c r="FD3991" s="168"/>
    </row>
    <row r="3992" spans="1:160" s="5" customFormat="1" ht="24.9" customHeight="1" x14ac:dyDescent="0.3">
      <c r="A3992" s="263"/>
      <c r="B3992" s="263"/>
      <c r="C3992" s="265"/>
      <c r="D3992" s="481"/>
      <c r="E3992" s="482"/>
      <c r="F3992" s="482"/>
      <c r="G3992" s="482"/>
      <c r="H3992" s="482"/>
      <c r="I3992" s="482"/>
      <c r="J3992" s="482"/>
      <c r="K3992" s="482"/>
      <c r="L3992" s="482"/>
      <c r="M3992" s="483"/>
      <c r="N3992" s="16"/>
      <c r="O3992" s="412"/>
      <c r="P3992" s="413"/>
      <c r="Q3992" s="8"/>
      <c r="R3992" s="8"/>
      <c r="S3992" s="8"/>
      <c r="T3992" s="9"/>
      <c r="U3992" s="17"/>
      <c r="V3992" s="33"/>
      <c r="W3992" s="57"/>
      <c r="X3992" s="86"/>
      <c r="Y3992" s="33"/>
      <c r="Z3992" s="36"/>
      <c r="AA3992" s="36"/>
      <c r="AD3992" s="33"/>
      <c r="AG3992" s="33"/>
      <c r="AH3992" s="43"/>
      <c r="AI3992" s="43"/>
      <c r="AJ3992" s="43"/>
      <c r="AK3992" s="43"/>
      <c r="AL3992" s="43"/>
      <c r="AM3992" s="43"/>
      <c r="AN3992" s="43"/>
      <c r="AO3992" s="43"/>
      <c r="AP3992" s="43"/>
      <c r="AQ3992" s="43"/>
      <c r="AR3992" s="43"/>
      <c r="AS3992" s="43"/>
      <c r="AT3992" s="43"/>
      <c r="AU3992" s="44"/>
      <c r="AV3992" s="33"/>
      <c r="AW3992" s="33"/>
      <c r="AX3992" s="33"/>
      <c r="AZ3992" s="141"/>
      <c r="BE3992" s="168"/>
      <c r="BF3992" s="168"/>
      <c r="BG3992" s="168"/>
      <c r="BH3992" s="168"/>
      <c r="BI3992" s="168"/>
      <c r="BJ3992" s="168"/>
      <c r="BK3992" s="168"/>
      <c r="BL3992" s="168"/>
      <c r="BM3992" s="168"/>
      <c r="DK3992" s="168"/>
      <c r="DL3992" s="168"/>
      <c r="DM3992" s="168"/>
      <c r="DN3992" s="168"/>
      <c r="DO3992" s="168"/>
      <c r="DP3992" s="168"/>
      <c r="DQ3992" s="168"/>
      <c r="DR3992" s="168"/>
      <c r="DS3992" s="168"/>
      <c r="DT3992" s="168"/>
      <c r="DU3992" s="168"/>
      <c r="DV3992" s="168"/>
      <c r="DW3992" s="168"/>
      <c r="DX3992" s="168"/>
      <c r="DY3992" s="168"/>
      <c r="DZ3992" s="168"/>
      <c r="EA3992" s="168"/>
      <c r="EB3992" s="168"/>
      <c r="EC3992" s="168"/>
      <c r="ED3992" s="168"/>
      <c r="EE3992" s="168"/>
      <c r="EF3992" s="168"/>
      <c r="EG3992" s="168"/>
      <c r="EH3992" s="168"/>
      <c r="EI3992" s="168"/>
      <c r="EJ3992" s="168"/>
      <c r="EK3992" s="168"/>
      <c r="EL3992" s="168"/>
      <c r="EM3992" s="168"/>
      <c r="EN3992" s="168"/>
      <c r="EO3992" s="168"/>
      <c r="EP3992" s="168"/>
      <c r="EQ3992" s="168"/>
      <c r="ER3992" s="168"/>
      <c r="ES3992" s="168"/>
      <c r="ET3992" s="168"/>
      <c r="EU3992" s="168"/>
      <c r="EV3992" s="168"/>
      <c r="EW3992" s="168"/>
      <c r="EX3992" s="168"/>
      <c r="EY3992" s="168"/>
      <c r="EZ3992" s="168"/>
      <c r="FA3992" s="168"/>
      <c r="FB3992" s="168"/>
      <c r="FC3992" s="168"/>
      <c r="FD3992" s="168"/>
    </row>
    <row r="3993" spans="1:160" s="5" customFormat="1" ht="24.9" customHeight="1" x14ac:dyDescent="0.3">
      <c r="A3993" s="263"/>
      <c r="B3993" s="263"/>
      <c r="C3993" s="265"/>
      <c r="D3993" s="481"/>
      <c r="E3993" s="482"/>
      <c r="F3993" s="482"/>
      <c r="G3993" s="482"/>
      <c r="H3993" s="482"/>
      <c r="I3993" s="482"/>
      <c r="J3993" s="482"/>
      <c r="K3993" s="482"/>
      <c r="L3993" s="482"/>
      <c r="M3993" s="483"/>
      <c r="N3993" s="16"/>
      <c r="O3993" s="412"/>
      <c r="P3993" s="413"/>
      <c r="Q3993" s="8"/>
      <c r="R3993" s="8"/>
      <c r="S3993" s="8"/>
      <c r="T3993" s="9"/>
      <c r="U3993" s="17"/>
      <c r="V3993" s="33"/>
      <c r="W3993" s="57"/>
      <c r="X3993" s="86"/>
      <c r="Y3993" s="33"/>
      <c r="Z3993" s="36"/>
      <c r="AA3993" s="36"/>
      <c r="AD3993" s="33"/>
      <c r="AG3993" s="33"/>
      <c r="AH3993" s="43"/>
      <c r="AI3993" s="43"/>
      <c r="AJ3993" s="43"/>
      <c r="AK3993" s="43"/>
      <c r="AL3993" s="43"/>
      <c r="AM3993" s="43"/>
      <c r="AN3993" s="43"/>
      <c r="AO3993" s="43"/>
      <c r="AP3993" s="43"/>
      <c r="AQ3993" s="43"/>
      <c r="AR3993" s="43"/>
      <c r="AS3993" s="43"/>
      <c r="AT3993" s="43"/>
      <c r="AU3993" s="44"/>
      <c r="AV3993" s="33"/>
      <c r="AW3993" s="33"/>
      <c r="AX3993" s="33"/>
      <c r="AZ3993" s="141"/>
      <c r="BE3993" s="168"/>
      <c r="BF3993" s="168"/>
      <c r="BG3993" s="168"/>
      <c r="BH3993" s="168"/>
      <c r="BI3993" s="168"/>
      <c r="BJ3993" s="168"/>
      <c r="BK3993" s="168"/>
      <c r="BL3993" s="168"/>
      <c r="BM3993" s="168"/>
      <c r="DK3993" s="168"/>
      <c r="DL3993" s="168"/>
      <c r="DM3993" s="168"/>
      <c r="DN3993" s="168"/>
      <c r="DO3993" s="168"/>
      <c r="DP3993" s="168"/>
      <c r="DQ3993" s="168"/>
      <c r="DR3993" s="168"/>
      <c r="DS3993" s="168"/>
      <c r="DT3993" s="168"/>
      <c r="DU3993" s="168"/>
      <c r="DV3993" s="168"/>
      <c r="DW3993" s="168"/>
      <c r="DX3993" s="168"/>
      <c r="DY3993" s="168"/>
      <c r="DZ3993" s="168"/>
      <c r="EA3993" s="168"/>
      <c r="EB3993" s="168"/>
      <c r="EC3993" s="168"/>
      <c r="ED3993" s="168"/>
      <c r="EE3993" s="168"/>
      <c r="EF3993" s="168"/>
      <c r="EG3993" s="168"/>
      <c r="EH3993" s="168"/>
      <c r="EI3993" s="168"/>
      <c r="EJ3993" s="168"/>
      <c r="EK3993" s="168"/>
      <c r="EL3993" s="168"/>
      <c r="EM3993" s="168"/>
      <c r="EN3993" s="168"/>
      <c r="EO3993" s="168"/>
      <c r="EP3993" s="168"/>
      <c r="EQ3993" s="168"/>
      <c r="ER3993" s="168"/>
      <c r="ES3993" s="168"/>
      <c r="ET3993" s="168"/>
      <c r="EU3993" s="168"/>
      <c r="EV3993" s="168"/>
      <c r="EW3993" s="168"/>
      <c r="EX3993" s="168"/>
      <c r="EY3993" s="168"/>
      <c r="EZ3993" s="168"/>
      <c r="FA3993" s="168"/>
      <c r="FB3993" s="168"/>
      <c r="FC3993" s="168"/>
      <c r="FD3993" s="168"/>
    </row>
    <row r="3994" spans="1:160" s="5" customFormat="1" ht="24.9" customHeight="1" x14ac:dyDescent="0.3">
      <c r="A3994" s="263"/>
      <c r="B3994" s="263"/>
      <c r="C3994" s="265"/>
      <c r="D3994" s="481"/>
      <c r="E3994" s="482"/>
      <c r="F3994" s="482"/>
      <c r="G3994" s="482"/>
      <c r="H3994" s="482"/>
      <c r="I3994" s="482"/>
      <c r="J3994" s="482"/>
      <c r="K3994" s="482"/>
      <c r="L3994" s="482"/>
      <c r="M3994" s="483"/>
      <c r="N3994" s="16"/>
      <c r="O3994" s="412"/>
      <c r="P3994" s="413"/>
      <c r="Q3994" s="8"/>
      <c r="R3994" s="8"/>
      <c r="S3994" s="8"/>
      <c r="T3994" s="9"/>
      <c r="U3994" s="17"/>
      <c r="V3994" s="33"/>
      <c r="W3994" s="57"/>
      <c r="X3994" s="86"/>
      <c r="Y3994" s="33"/>
      <c r="Z3994" s="36"/>
      <c r="AA3994" s="36"/>
      <c r="AD3994" s="33"/>
      <c r="AG3994" s="33"/>
      <c r="AH3994" s="43"/>
      <c r="AI3994" s="43"/>
      <c r="AJ3994" s="43"/>
      <c r="AK3994" s="43"/>
      <c r="AL3994" s="43"/>
      <c r="AM3994" s="43"/>
      <c r="AN3994" s="43"/>
      <c r="AO3994" s="43"/>
      <c r="AP3994" s="43"/>
      <c r="AQ3994" s="43"/>
      <c r="AR3994" s="43"/>
      <c r="AS3994" s="43"/>
      <c r="AT3994" s="43"/>
      <c r="AU3994" s="44"/>
      <c r="AV3994" s="33"/>
      <c r="AW3994" s="33"/>
      <c r="AX3994" s="33"/>
      <c r="AZ3994" s="141"/>
      <c r="BE3994" s="168"/>
      <c r="BF3994" s="168"/>
      <c r="BG3994" s="168"/>
      <c r="BH3994" s="168"/>
      <c r="BI3994" s="168"/>
      <c r="BJ3994" s="168"/>
      <c r="BK3994" s="168"/>
      <c r="BL3994" s="168"/>
      <c r="BM3994" s="168"/>
      <c r="DK3994" s="168"/>
      <c r="DL3994" s="168"/>
      <c r="DM3994" s="168"/>
      <c r="DN3994" s="168"/>
      <c r="DO3994" s="168"/>
      <c r="DP3994" s="168"/>
      <c r="DQ3994" s="168"/>
      <c r="DR3994" s="168"/>
      <c r="DS3994" s="168"/>
      <c r="DT3994" s="168"/>
      <c r="DU3994" s="168"/>
      <c r="DV3994" s="168"/>
      <c r="DW3994" s="168"/>
      <c r="DX3994" s="168"/>
      <c r="DY3994" s="168"/>
      <c r="DZ3994" s="168"/>
      <c r="EA3994" s="168"/>
      <c r="EB3994" s="168"/>
      <c r="EC3994" s="168"/>
      <c r="ED3994" s="168"/>
      <c r="EE3994" s="168"/>
      <c r="EF3994" s="168"/>
      <c r="EG3994" s="168"/>
      <c r="EH3994" s="168"/>
      <c r="EI3994" s="168"/>
      <c r="EJ3994" s="168"/>
      <c r="EK3994" s="168"/>
      <c r="EL3994" s="168"/>
      <c r="EM3994" s="168"/>
      <c r="EN3994" s="168"/>
      <c r="EO3994" s="168"/>
      <c r="EP3994" s="168"/>
      <c r="EQ3994" s="168"/>
      <c r="ER3994" s="168"/>
      <c r="ES3994" s="168"/>
      <c r="ET3994" s="168"/>
      <c r="EU3994" s="168"/>
      <c r="EV3994" s="168"/>
      <c r="EW3994" s="168"/>
      <c r="EX3994" s="168"/>
      <c r="EY3994" s="168"/>
      <c r="EZ3994" s="168"/>
      <c r="FA3994" s="168"/>
      <c r="FB3994" s="168"/>
      <c r="FC3994" s="168"/>
      <c r="FD3994" s="168"/>
    </row>
    <row r="3995" spans="1:160" s="5" customFormat="1" ht="24.9" customHeight="1" x14ac:dyDescent="0.3">
      <c r="A3995" s="263"/>
      <c r="B3995" s="263"/>
      <c r="C3995" s="265"/>
      <c r="D3995" s="481"/>
      <c r="E3995" s="482"/>
      <c r="F3995" s="482"/>
      <c r="G3995" s="482"/>
      <c r="H3995" s="482"/>
      <c r="I3995" s="482"/>
      <c r="J3995" s="482"/>
      <c r="K3995" s="482"/>
      <c r="L3995" s="482"/>
      <c r="M3995" s="483"/>
      <c r="N3995" s="16"/>
      <c r="O3995" s="412"/>
      <c r="P3995" s="413"/>
      <c r="Q3995" s="8"/>
      <c r="R3995" s="8"/>
      <c r="S3995" s="8"/>
      <c r="T3995" s="9"/>
      <c r="U3995" s="17"/>
      <c r="V3995" s="33"/>
      <c r="W3995" s="57"/>
      <c r="X3995" s="86"/>
      <c r="Y3995" s="33"/>
      <c r="Z3995" s="36"/>
      <c r="AA3995" s="36"/>
      <c r="AD3995" s="33"/>
      <c r="AG3995" s="33"/>
      <c r="AH3995" s="43"/>
      <c r="AI3995" s="43"/>
      <c r="AJ3995" s="43"/>
      <c r="AK3995" s="43"/>
      <c r="AL3995" s="43"/>
      <c r="AM3995" s="43"/>
      <c r="AN3995" s="43"/>
      <c r="AO3995" s="43"/>
      <c r="AP3995" s="43"/>
      <c r="AQ3995" s="43"/>
      <c r="AR3995" s="43"/>
      <c r="AS3995" s="43"/>
      <c r="AT3995" s="43"/>
      <c r="AU3995" s="44"/>
      <c r="AV3995" s="33"/>
      <c r="AW3995" s="33"/>
      <c r="AX3995" s="33"/>
      <c r="AZ3995" s="141"/>
      <c r="BE3995" s="168"/>
      <c r="BF3995" s="168"/>
      <c r="BG3995" s="168"/>
      <c r="BH3995" s="168"/>
      <c r="BI3995" s="168"/>
      <c r="BJ3995" s="168"/>
      <c r="BK3995" s="168"/>
      <c r="BL3995" s="168"/>
      <c r="BM3995" s="168"/>
      <c r="DK3995" s="168"/>
      <c r="DL3995" s="168"/>
      <c r="DM3995" s="168"/>
      <c r="DN3995" s="168"/>
      <c r="DO3995" s="168"/>
      <c r="DP3995" s="168"/>
      <c r="DQ3995" s="168"/>
      <c r="DR3995" s="168"/>
      <c r="DS3995" s="168"/>
      <c r="DT3995" s="168"/>
      <c r="DU3995" s="168"/>
      <c r="DV3995" s="168"/>
      <c r="DW3995" s="168"/>
      <c r="DX3995" s="168"/>
      <c r="DY3995" s="168"/>
      <c r="DZ3995" s="168"/>
      <c r="EA3995" s="168"/>
      <c r="EB3995" s="168"/>
      <c r="EC3995" s="168"/>
      <c r="ED3995" s="168"/>
      <c r="EE3995" s="168"/>
      <c r="EF3995" s="168"/>
      <c r="EG3995" s="168"/>
      <c r="EH3995" s="168"/>
      <c r="EI3995" s="168"/>
      <c r="EJ3995" s="168"/>
      <c r="EK3995" s="168"/>
      <c r="EL3995" s="168"/>
      <c r="EM3995" s="168"/>
      <c r="EN3995" s="168"/>
      <c r="EO3995" s="168"/>
      <c r="EP3995" s="168"/>
      <c r="EQ3995" s="168"/>
      <c r="ER3995" s="168"/>
      <c r="ES3995" s="168"/>
      <c r="ET3995" s="168"/>
      <c r="EU3995" s="168"/>
      <c r="EV3995" s="168"/>
      <c r="EW3995" s="168"/>
      <c r="EX3995" s="168"/>
      <c r="EY3995" s="168"/>
      <c r="EZ3995" s="168"/>
      <c r="FA3995" s="168"/>
      <c r="FB3995" s="168"/>
      <c r="FC3995" s="168"/>
      <c r="FD3995" s="168"/>
    </row>
    <row r="3996" spans="1:160" s="5" customFormat="1" ht="24.9" customHeight="1" x14ac:dyDescent="0.3">
      <c r="A3996" s="263"/>
      <c r="B3996" s="263"/>
      <c r="C3996" s="265"/>
      <c r="D3996" s="481"/>
      <c r="E3996" s="482"/>
      <c r="F3996" s="482"/>
      <c r="G3996" s="482"/>
      <c r="H3996" s="482"/>
      <c r="I3996" s="482"/>
      <c r="J3996" s="482"/>
      <c r="K3996" s="482"/>
      <c r="L3996" s="482"/>
      <c r="M3996" s="483"/>
      <c r="N3996" s="16"/>
      <c r="O3996" s="412"/>
      <c r="P3996" s="413"/>
      <c r="Q3996" s="8"/>
      <c r="R3996" s="8"/>
      <c r="S3996" s="8"/>
      <c r="T3996" s="9"/>
      <c r="U3996" s="17"/>
      <c r="V3996" s="33"/>
      <c r="W3996" s="57"/>
      <c r="X3996" s="86"/>
      <c r="Y3996" s="33"/>
      <c r="Z3996" s="36"/>
      <c r="AA3996" s="36"/>
      <c r="AD3996" s="33"/>
      <c r="AG3996" s="33"/>
      <c r="AH3996" s="43"/>
      <c r="AI3996" s="43"/>
      <c r="AJ3996" s="43"/>
      <c r="AK3996" s="43"/>
      <c r="AL3996" s="43"/>
      <c r="AM3996" s="43"/>
      <c r="AN3996" s="43"/>
      <c r="AO3996" s="43"/>
      <c r="AP3996" s="43"/>
      <c r="AQ3996" s="43"/>
      <c r="AR3996" s="43"/>
      <c r="AS3996" s="43"/>
      <c r="AT3996" s="43"/>
      <c r="AU3996" s="44"/>
      <c r="AV3996" s="33"/>
      <c r="AW3996" s="33"/>
      <c r="AX3996" s="33"/>
      <c r="AZ3996" s="141"/>
      <c r="BE3996" s="168"/>
      <c r="BF3996" s="168"/>
      <c r="BG3996" s="168"/>
      <c r="BH3996" s="168"/>
      <c r="BI3996" s="168"/>
      <c r="BJ3996" s="168"/>
      <c r="BK3996" s="168"/>
      <c r="BL3996" s="168"/>
      <c r="BM3996" s="168"/>
      <c r="DK3996" s="168"/>
      <c r="DL3996" s="168"/>
      <c r="DM3996" s="168"/>
      <c r="DN3996" s="168"/>
      <c r="DO3996" s="168"/>
      <c r="DP3996" s="168"/>
      <c r="DQ3996" s="168"/>
      <c r="DR3996" s="168"/>
      <c r="DS3996" s="168"/>
      <c r="DT3996" s="168"/>
      <c r="DU3996" s="168"/>
      <c r="DV3996" s="168"/>
      <c r="DW3996" s="168"/>
      <c r="DX3996" s="168"/>
      <c r="DY3996" s="168"/>
      <c r="DZ3996" s="168"/>
      <c r="EA3996" s="168"/>
      <c r="EB3996" s="168"/>
      <c r="EC3996" s="168"/>
      <c r="ED3996" s="168"/>
      <c r="EE3996" s="168"/>
      <c r="EF3996" s="168"/>
      <c r="EG3996" s="168"/>
      <c r="EH3996" s="168"/>
      <c r="EI3996" s="168"/>
      <c r="EJ3996" s="168"/>
      <c r="EK3996" s="168"/>
      <c r="EL3996" s="168"/>
      <c r="EM3996" s="168"/>
      <c r="EN3996" s="168"/>
      <c r="EO3996" s="168"/>
      <c r="EP3996" s="168"/>
      <c r="EQ3996" s="168"/>
      <c r="ER3996" s="168"/>
      <c r="ES3996" s="168"/>
      <c r="ET3996" s="168"/>
      <c r="EU3996" s="168"/>
      <c r="EV3996" s="168"/>
      <c r="EW3996" s="168"/>
      <c r="EX3996" s="168"/>
      <c r="EY3996" s="168"/>
      <c r="EZ3996" s="168"/>
      <c r="FA3996" s="168"/>
      <c r="FB3996" s="168"/>
      <c r="FC3996" s="168"/>
      <c r="FD3996" s="168"/>
    </row>
    <row r="3997" spans="1:160" s="5" customFormat="1" ht="24.9" customHeight="1" x14ac:dyDescent="0.3">
      <c r="A3997" s="263"/>
      <c r="B3997" s="263"/>
      <c r="C3997" s="265"/>
      <c r="D3997" s="481"/>
      <c r="E3997" s="482"/>
      <c r="F3997" s="482"/>
      <c r="G3997" s="482"/>
      <c r="H3997" s="482"/>
      <c r="I3997" s="482"/>
      <c r="J3997" s="482"/>
      <c r="K3997" s="482"/>
      <c r="L3997" s="482"/>
      <c r="M3997" s="483"/>
      <c r="N3997" s="16"/>
      <c r="O3997" s="412"/>
      <c r="P3997" s="413"/>
      <c r="Q3997" s="8"/>
      <c r="R3997" s="8"/>
      <c r="S3997" s="8"/>
      <c r="T3997" s="9"/>
      <c r="U3997" s="17"/>
      <c r="V3997" s="33"/>
      <c r="W3997" s="57"/>
      <c r="X3997" s="86"/>
      <c r="Y3997" s="33"/>
      <c r="Z3997" s="36"/>
      <c r="AA3997" s="36"/>
      <c r="AD3997" s="33"/>
      <c r="AG3997" s="33"/>
      <c r="AH3997" s="43"/>
      <c r="AI3997" s="43"/>
      <c r="AJ3997" s="43"/>
      <c r="AK3997" s="43"/>
      <c r="AL3997" s="43"/>
      <c r="AM3997" s="43"/>
      <c r="AN3997" s="43"/>
      <c r="AO3997" s="43"/>
      <c r="AP3997" s="43"/>
      <c r="AQ3997" s="43"/>
      <c r="AR3997" s="43"/>
      <c r="AS3997" s="43"/>
      <c r="AT3997" s="43"/>
      <c r="AU3997" s="44"/>
      <c r="AV3997" s="33"/>
      <c r="AW3997" s="33"/>
      <c r="AX3997" s="33"/>
      <c r="AZ3997" s="141"/>
      <c r="BE3997" s="168"/>
      <c r="BF3997" s="168"/>
      <c r="BG3997" s="168"/>
      <c r="BH3997" s="168"/>
      <c r="BI3997" s="168"/>
      <c r="BJ3997" s="168"/>
      <c r="BK3997" s="168"/>
      <c r="BL3997" s="168"/>
      <c r="BM3997" s="168"/>
      <c r="DK3997" s="168"/>
      <c r="DL3997" s="168"/>
      <c r="DM3997" s="168"/>
      <c r="DN3997" s="168"/>
      <c r="DO3997" s="168"/>
      <c r="DP3997" s="168"/>
      <c r="DQ3997" s="168"/>
      <c r="DR3997" s="168"/>
      <c r="DS3997" s="168"/>
      <c r="DT3997" s="168"/>
      <c r="DU3997" s="168"/>
      <c r="DV3997" s="168"/>
      <c r="DW3997" s="168"/>
      <c r="DX3997" s="168"/>
      <c r="DY3997" s="168"/>
      <c r="DZ3997" s="168"/>
      <c r="EA3997" s="168"/>
      <c r="EB3997" s="168"/>
      <c r="EC3997" s="168"/>
      <c r="ED3997" s="168"/>
      <c r="EE3997" s="168"/>
      <c r="EF3997" s="168"/>
      <c r="EG3997" s="168"/>
      <c r="EH3997" s="168"/>
      <c r="EI3997" s="168"/>
      <c r="EJ3997" s="168"/>
      <c r="EK3997" s="168"/>
      <c r="EL3997" s="168"/>
      <c r="EM3997" s="168"/>
      <c r="EN3997" s="168"/>
      <c r="EO3997" s="168"/>
      <c r="EP3997" s="168"/>
      <c r="EQ3997" s="168"/>
      <c r="ER3997" s="168"/>
      <c r="ES3997" s="168"/>
      <c r="ET3997" s="168"/>
      <c r="EU3997" s="168"/>
      <c r="EV3997" s="168"/>
      <c r="EW3997" s="168"/>
      <c r="EX3997" s="168"/>
      <c r="EY3997" s="168"/>
      <c r="EZ3997" s="168"/>
      <c r="FA3997" s="168"/>
      <c r="FB3997" s="168"/>
      <c r="FC3997" s="168"/>
      <c r="FD3997" s="168"/>
    </row>
    <row r="3998" spans="1:160" s="5" customFormat="1" ht="24.9" customHeight="1" x14ac:dyDescent="0.3">
      <c r="A3998" s="263"/>
      <c r="B3998" s="263"/>
      <c r="C3998" s="265"/>
      <c r="D3998" s="481"/>
      <c r="E3998" s="482"/>
      <c r="F3998" s="482"/>
      <c r="G3998" s="482"/>
      <c r="H3998" s="482"/>
      <c r="I3998" s="482"/>
      <c r="J3998" s="482"/>
      <c r="K3998" s="482"/>
      <c r="L3998" s="482"/>
      <c r="M3998" s="483"/>
      <c r="N3998" s="16"/>
      <c r="O3998" s="412"/>
      <c r="P3998" s="413"/>
      <c r="Q3998" s="8"/>
      <c r="R3998" s="8"/>
      <c r="S3998" s="8"/>
      <c r="T3998" s="9"/>
      <c r="U3998" s="17"/>
      <c r="V3998" s="33"/>
      <c r="W3998" s="57"/>
      <c r="X3998" s="86"/>
      <c r="Y3998" s="33"/>
      <c r="Z3998" s="36"/>
      <c r="AA3998" s="36"/>
      <c r="AD3998" s="33"/>
      <c r="AG3998" s="33"/>
      <c r="AH3998" s="43"/>
      <c r="AI3998" s="43"/>
      <c r="AJ3998" s="43"/>
      <c r="AK3998" s="43"/>
      <c r="AL3998" s="43"/>
      <c r="AM3998" s="43"/>
      <c r="AN3998" s="43"/>
      <c r="AO3998" s="43"/>
      <c r="AP3998" s="43"/>
      <c r="AQ3998" s="43"/>
      <c r="AR3998" s="43"/>
      <c r="AS3998" s="43"/>
      <c r="AT3998" s="43"/>
      <c r="AU3998" s="44"/>
      <c r="AV3998" s="33"/>
      <c r="AW3998" s="33"/>
      <c r="AX3998" s="33"/>
      <c r="AZ3998" s="141"/>
      <c r="BE3998" s="168"/>
      <c r="BF3998" s="168"/>
      <c r="BG3998" s="168"/>
      <c r="BH3998" s="168"/>
      <c r="BI3998" s="168"/>
      <c r="BJ3998" s="168"/>
      <c r="BK3998" s="168"/>
      <c r="BL3998" s="168"/>
      <c r="BM3998" s="168"/>
      <c r="DK3998" s="168"/>
      <c r="DL3998" s="168"/>
      <c r="DM3998" s="168"/>
      <c r="DN3998" s="168"/>
      <c r="DO3998" s="168"/>
      <c r="DP3998" s="168"/>
      <c r="DQ3998" s="168"/>
      <c r="DR3998" s="168"/>
      <c r="DS3998" s="168"/>
      <c r="DT3998" s="168"/>
      <c r="DU3998" s="168"/>
      <c r="DV3998" s="168"/>
      <c r="DW3998" s="168"/>
      <c r="DX3998" s="168"/>
      <c r="DY3998" s="168"/>
      <c r="DZ3998" s="168"/>
      <c r="EA3998" s="168"/>
      <c r="EB3998" s="168"/>
      <c r="EC3998" s="168"/>
      <c r="ED3998" s="168"/>
      <c r="EE3998" s="168"/>
      <c r="EF3998" s="168"/>
      <c r="EG3998" s="168"/>
      <c r="EH3998" s="168"/>
      <c r="EI3998" s="168"/>
      <c r="EJ3998" s="168"/>
      <c r="EK3998" s="168"/>
      <c r="EL3998" s="168"/>
      <c r="EM3998" s="168"/>
      <c r="EN3998" s="168"/>
      <c r="EO3998" s="168"/>
      <c r="EP3998" s="168"/>
      <c r="EQ3998" s="168"/>
      <c r="ER3998" s="168"/>
      <c r="ES3998" s="168"/>
      <c r="ET3998" s="168"/>
      <c r="EU3998" s="168"/>
      <c r="EV3998" s="168"/>
      <c r="EW3998" s="168"/>
      <c r="EX3998" s="168"/>
      <c r="EY3998" s="168"/>
      <c r="EZ3998" s="168"/>
      <c r="FA3998" s="168"/>
      <c r="FB3998" s="168"/>
      <c r="FC3998" s="168"/>
      <c r="FD3998" s="168"/>
    </row>
    <row r="3999" spans="1:160" s="5" customFormat="1" ht="24.9" customHeight="1" x14ac:dyDescent="0.3">
      <c r="A3999" s="263"/>
      <c r="B3999" s="263"/>
      <c r="C3999" s="265"/>
      <c r="D3999" s="481"/>
      <c r="E3999" s="482"/>
      <c r="F3999" s="482"/>
      <c r="G3999" s="482"/>
      <c r="H3999" s="482"/>
      <c r="I3999" s="482"/>
      <c r="J3999" s="482"/>
      <c r="K3999" s="482"/>
      <c r="L3999" s="482"/>
      <c r="M3999" s="483"/>
      <c r="N3999" s="16"/>
      <c r="O3999" s="412"/>
      <c r="P3999" s="413"/>
      <c r="Q3999" s="8"/>
      <c r="R3999" s="8"/>
      <c r="S3999" s="8"/>
      <c r="T3999" s="9"/>
      <c r="U3999" s="17"/>
      <c r="V3999" s="33"/>
      <c r="W3999" s="57"/>
      <c r="X3999" s="86"/>
      <c r="Y3999" s="33"/>
      <c r="Z3999" s="36"/>
      <c r="AA3999" s="36"/>
      <c r="AD3999" s="33"/>
      <c r="AG3999" s="33"/>
      <c r="AH3999" s="43"/>
      <c r="AI3999" s="43"/>
      <c r="AJ3999" s="43"/>
      <c r="AK3999" s="43"/>
      <c r="AL3999" s="43"/>
      <c r="AM3999" s="43"/>
      <c r="AN3999" s="43"/>
      <c r="AO3999" s="43"/>
      <c r="AP3999" s="43"/>
      <c r="AQ3999" s="43"/>
      <c r="AR3999" s="43"/>
      <c r="AS3999" s="43"/>
      <c r="AT3999" s="43"/>
      <c r="AU3999" s="44"/>
      <c r="AV3999" s="33"/>
      <c r="AW3999" s="33"/>
      <c r="AX3999" s="33"/>
      <c r="AZ3999" s="141"/>
      <c r="BE3999" s="168"/>
      <c r="BF3999" s="168"/>
      <c r="BG3999" s="168"/>
      <c r="BH3999" s="168"/>
      <c r="BI3999" s="168"/>
      <c r="BJ3999" s="168"/>
      <c r="BK3999" s="168"/>
      <c r="BL3999" s="168"/>
      <c r="BM3999" s="168"/>
      <c r="DK3999" s="168"/>
      <c r="DL3999" s="168"/>
      <c r="DM3999" s="168"/>
      <c r="DN3999" s="168"/>
      <c r="DO3999" s="168"/>
      <c r="DP3999" s="168"/>
      <c r="DQ3999" s="168"/>
      <c r="DR3999" s="168"/>
      <c r="DS3999" s="168"/>
      <c r="DT3999" s="168"/>
      <c r="DU3999" s="168"/>
      <c r="DV3999" s="168"/>
      <c r="DW3999" s="168"/>
      <c r="DX3999" s="168"/>
      <c r="DY3999" s="168"/>
      <c r="DZ3999" s="168"/>
      <c r="EA3999" s="168"/>
      <c r="EB3999" s="168"/>
      <c r="EC3999" s="168"/>
      <c r="ED3999" s="168"/>
      <c r="EE3999" s="168"/>
      <c r="EF3999" s="168"/>
      <c r="EG3999" s="168"/>
      <c r="EH3999" s="168"/>
      <c r="EI3999" s="168"/>
      <c r="EJ3999" s="168"/>
      <c r="EK3999" s="168"/>
      <c r="EL3999" s="168"/>
      <c r="EM3999" s="168"/>
      <c r="EN3999" s="168"/>
      <c r="EO3999" s="168"/>
      <c r="EP3999" s="168"/>
      <c r="EQ3999" s="168"/>
      <c r="ER3999" s="168"/>
      <c r="ES3999" s="168"/>
      <c r="ET3999" s="168"/>
      <c r="EU3999" s="168"/>
      <c r="EV3999" s="168"/>
      <c r="EW3999" s="168"/>
      <c r="EX3999" s="168"/>
      <c r="EY3999" s="168"/>
      <c r="EZ3999" s="168"/>
      <c r="FA3999" s="168"/>
      <c r="FB3999" s="168"/>
      <c r="FC3999" s="168"/>
      <c r="FD3999" s="168"/>
    </row>
    <row r="4000" spans="1:160" s="5" customFormat="1" ht="24.9" customHeight="1" x14ac:dyDescent="0.3">
      <c r="A4000" s="263"/>
      <c r="B4000" s="263"/>
      <c r="C4000" s="265"/>
      <c r="D4000" s="481"/>
      <c r="E4000" s="482"/>
      <c r="F4000" s="482"/>
      <c r="G4000" s="482"/>
      <c r="H4000" s="482"/>
      <c r="I4000" s="482"/>
      <c r="J4000" s="482"/>
      <c r="K4000" s="482"/>
      <c r="L4000" s="482"/>
      <c r="M4000" s="483"/>
      <c r="N4000" s="16"/>
      <c r="O4000" s="412"/>
      <c r="P4000" s="413"/>
      <c r="Q4000" s="8"/>
      <c r="R4000" s="8"/>
      <c r="S4000" s="8"/>
      <c r="T4000" s="9"/>
      <c r="U4000" s="17"/>
      <c r="V4000" s="33"/>
      <c r="W4000" s="57"/>
      <c r="X4000" s="86"/>
      <c r="Y4000" s="33"/>
      <c r="Z4000" s="36"/>
      <c r="AA4000" s="36"/>
      <c r="AD4000" s="33"/>
      <c r="AG4000" s="33"/>
      <c r="AH4000" s="43"/>
      <c r="AI4000" s="43"/>
      <c r="AJ4000" s="43"/>
      <c r="AK4000" s="43"/>
      <c r="AL4000" s="43"/>
      <c r="AM4000" s="43"/>
      <c r="AN4000" s="43"/>
      <c r="AO4000" s="43"/>
      <c r="AP4000" s="43"/>
      <c r="AQ4000" s="43"/>
      <c r="AR4000" s="43"/>
      <c r="AS4000" s="43"/>
      <c r="AT4000" s="43"/>
      <c r="AU4000" s="44"/>
      <c r="AV4000" s="33"/>
      <c r="AW4000" s="33"/>
      <c r="AX4000" s="33"/>
      <c r="AZ4000" s="141"/>
      <c r="BE4000" s="168"/>
      <c r="BF4000" s="168"/>
      <c r="BG4000" s="168"/>
      <c r="BH4000" s="168"/>
      <c r="BI4000" s="168"/>
      <c r="BJ4000" s="168"/>
      <c r="BK4000" s="168"/>
      <c r="BL4000" s="168"/>
      <c r="BM4000" s="168"/>
      <c r="DK4000" s="168"/>
      <c r="DL4000" s="168"/>
      <c r="DM4000" s="168"/>
      <c r="DN4000" s="168"/>
      <c r="DO4000" s="168"/>
      <c r="DP4000" s="168"/>
      <c r="DQ4000" s="168"/>
      <c r="DR4000" s="168"/>
      <c r="DS4000" s="168"/>
      <c r="DT4000" s="168"/>
      <c r="DU4000" s="168"/>
      <c r="DV4000" s="168"/>
      <c r="DW4000" s="168"/>
      <c r="DX4000" s="168"/>
      <c r="DY4000" s="168"/>
      <c r="DZ4000" s="168"/>
      <c r="EA4000" s="168"/>
      <c r="EB4000" s="168"/>
      <c r="EC4000" s="168"/>
      <c r="ED4000" s="168"/>
      <c r="EE4000" s="168"/>
      <c r="EF4000" s="168"/>
      <c r="EG4000" s="168"/>
      <c r="EH4000" s="168"/>
      <c r="EI4000" s="168"/>
      <c r="EJ4000" s="168"/>
      <c r="EK4000" s="168"/>
      <c r="EL4000" s="168"/>
      <c r="EM4000" s="168"/>
      <c r="EN4000" s="168"/>
      <c r="EO4000" s="168"/>
      <c r="EP4000" s="168"/>
      <c r="EQ4000" s="168"/>
      <c r="ER4000" s="168"/>
      <c r="ES4000" s="168"/>
      <c r="ET4000" s="168"/>
      <c r="EU4000" s="168"/>
      <c r="EV4000" s="168"/>
      <c r="EW4000" s="168"/>
      <c r="EX4000" s="168"/>
      <c r="EY4000" s="168"/>
      <c r="EZ4000" s="168"/>
      <c r="FA4000" s="168"/>
      <c r="FB4000" s="168"/>
      <c r="FC4000" s="168"/>
      <c r="FD4000" s="168"/>
    </row>
    <row r="4001" spans="1:160" s="5" customFormat="1" ht="24.9" customHeight="1" x14ac:dyDescent="0.3">
      <c r="A4001" s="263"/>
      <c r="B4001" s="263"/>
      <c r="C4001" s="265"/>
      <c r="D4001" s="481"/>
      <c r="E4001" s="482"/>
      <c r="F4001" s="482"/>
      <c r="G4001" s="482"/>
      <c r="H4001" s="482"/>
      <c r="I4001" s="482"/>
      <c r="J4001" s="482"/>
      <c r="K4001" s="482"/>
      <c r="L4001" s="482"/>
      <c r="M4001" s="483"/>
      <c r="N4001" s="16"/>
      <c r="O4001" s="412"/>
      <c r="P4001" s="413"/>
      <c r="Q4001" s="8"/>
      <c r="R4001" s="8"/>
      <c r="S4001" s="8"/>
      <c r="T4001" s="9"/>
      <c r="U4001" s="17"/>
      <c r="V4001" s="33"/>
      <c r="W4001" s="57"/>
      <c r="X4001" s="86"/>
      <c r="Y4001" s="33"/>
      <c r="Z4001" s="36"/>
      <c r="AA4001" s="36"/>
      <c r="AD4001" s="33"/>
      <c r="AG4001" s="33"/>
      <c r="AH4001" s="43"/>
      <c r="AI4001" s="43"/>
      <c r="AJ4001" s="43"/>
      <c r="AK4001" s="43"/>
      <c r="AL4001" s="43"/>
      <c r="AM4001" s="43"/>
      <c r="AN4001" s="43"/>
      <c r="AO4001" s="43"/>
      <c r="AP4001" s="43"/>
      <c r="AQ4001" s="43"/>
      <c r="AR4001" s="43"/>
      <c r="AS4001" s="43"/>
      <c r="AT4001" s="43"/>
      <c r="AU4001" s="44"/>
      <c r="AV4001" s="33"/>
      <c r="AW4001" s="33"/>
      <c r="AX4001" s="33"/>
      <c r="AZ4001" s="141"/>
      <c r="BE4001" s="168"/>
      <c r="BF4001" s="168"/>
      <c r="BG4001" s="168"/>
      <c r="BH4001" s="168"/>
      <c r="BI4001" s="168"/>
      <c r="BJ4001" s="168"/>
      <c r="BK4001" s="168"/>
      <c r="BL4001" s="168"/>
      <c r="BM4001" s="168"/>
      <c r="DK4001" s="168"/>
      <c r="DL4001" s="168"/>
      <c r="DM4001" s="168"/>
      <c r="DN4001" s="168"/>
      <c r="DO4001" s="168"/>
      <c r="DP4001" s="168"/>
      <c r="DQ4001" s="168"/>
      <c r="DR4001" s="168"/>
      <c r="DS4001" s="168"/>
      <c r="DT4001" s="168"/>
      <c r="DU4001" s="168"/>
      <c r="DV4001" s="168"/>
      <c r="DW4001" s="168"/>
      <c r="DX4001" s="168"/>
      <c r="DY4001" s="168"/>
      <c r="DZ4001" s="168"/>
      <c r="EA4001" s="168"/>
      <c r="EB4001" s="168"/>
      <c r="EC4001" s="168"/>
      <c r="ED4001" s="168"/>
      <c r="EE4001" s="168"/>
      <c r="EF4001" s="168"/>
      <c r="EG4001" s="168"/>
      <c r="EH4001" s="168"/>
      <c r="EI4001" s="168"/>
      <c r="EJ4001" s="168"/>
      <c r="EK4001" s="168"/>
      <c r="EL4001" s="168"/>
      <c r="EM4001" s="168"/>
      <c r="EN4001" s="168"/>
      <c r="EO4001" s="168"/>
      <c r="EP4001" s="168"/>
      <c r="EQ4001" s="168"/>
      <c r="ER4001" s="168"/>
      <c r="ES4001" s="168"/>
      <c r="ET4001" s="168"/>
      <c r="EU4001" s="168"/>
      <c r="EV4001" s="168"/>
      <c r="EW4001" s="168"/>
      <c r="EX4001" s="168"/>
      <c r="EY4001" s="168"/>
      <c r="EZ4001" s="168"/>
      <c r="FA4001" s="168"/>
      <c r="FB4001" s="168"/>
      <c r="FC4001" s="168"/>
      <c r="FD4001" s="168"/>
    </row>
    <row r="4002" spans="1:160" s="5" customFormat="1" ht="24.9" customHeight="1" x14ac:dyDescent="0.3">
      <c r="A4002" s="263"/>
      <c r="B4002" s="263"/>
      <c r="C4002" s="265"/>
      <c r="D4002" s="481"/>
      <c r="E4002" s="482"/>
      <c r="F4002" s="482"/>
      <c r="G4002" s="482"/>
      <c r="H4002" s="482"/>
      <c r="I4002" s="482"/>
      <c r="J4002" s="482"/>
      <c r="K4002" s="482"/>
      <c r="L4002" s="482"/>
      <c r="M4002" s="483"/>
      <c r="N4002" s="16"/>
      <c r="O4002" s="412"/>
      <c r="P4002" s="413"/>
      <c r="Q4002" s="8"/>
      <c r="R4002" s="8"/>
      <c r="S4002" s="8"/>
      <c r="T4002" s="9"/>
      <c r="U4002" s="17"/>
      <c r="V4002" s="33"/>
      <c r="W4002" s="57"/>
      <c r="X4002" s="86"/>
      <c r="Y4002" s="33"/>
      <c r="Z4002" s="36"/>
      <c r="AA4002" s="36"/>
      <c r="AD4002" s="33"/>
      <c r="AG4002" s="33"/>
      <c r="AH4002" s="43"/>
      <c r="AI4002" s="43"/>
      <c r="AJ4002" s="43"/>
      <c r="AK4002" s="43"/>
      <c r="AL4002" s="43"/>
      <c r="AM4002" s="43"/>
      <c r="AN4002" s="43"/>
      <c r="AO4002" s="43"/>
      <c r="AP4002" s="43"/>
      <c r="AQ4002" s="43"/>
      <c r="AR4002" s="43"/>
      <c r="AS4002" s="43"/>
      <c r="AT4002" s="43"/>
      <c r="AU4002" s="44"/>
      <c r="AV4002" s="33"/>
      <c r="AW4002" s="33"/>
      <c r="AX4002" s="33"/>
      <c r="AZ4002" s="141"/>
      <c r="BE4002" s="168"/>
      <c r="BF4002" s="168"/>
      <c r="BG4002" s="168"/>
      <c r="BH4002" s="168"/>
      <c r="BI4002" s="168"/>
      <c r="BJ4002" s="168"/>
      <c r="BK4002" s="168"/>
      <c r="BL4002" s="168"/>
      <c r="BM4002" s="168"/>
      <c r="DK4002" s="168"/>
      <c r="DL4002" s="168"/>
      <c r="DM4002" s="168"/>
      <c r="DN4002" s="168"/>
      <c r="DO4002" s="168"/>
      <c r="DP4002" s="168"/>
      <c r="DQ4002" s="168"/>
      <c r="DR4002" s="168"/>
      <c r="DS4002" s="168"/>
      <c r="DT4002" s="168"/>
      <c r="DU4002" s="168"/>
      <c r="DV4002" s="168"/>
      <c r="DW4002" s="168"/>
      <c r="DX4002" s="168"/>
      <c r="DY4002" s="168"/>
      <c r="DZ4002" s="168"/>
      <c r="EA4002" s="168"/>
      <c r="EB4002" s="168"/>
      <c r="EC4002" s="168"/>
      <c r="ED4002" s="168"/>
      <c r="EE4002" s="168"/>
      <c r="EF4002" s="168"/>
      <c r="EG4002" s="168"/>
      <c r="EH4002" s="168"/>
      <c r="EI4002" s="168"/>
      <c r="EJ4002" s="168"/>
      <c r="EK4002" s="168"/>
      <c r="EL4002" s="168"/>
      <c r="EM4002" s="168"/>
      <c r="EN4002" s="168"/>
      <c r="EO4002" s="168"/>
      <c r="EP4002" s="168"/>
      <c r="EQ4002" s="168"/>
      <c r="ER4002" s="168"/>
      <c r="ES4002" s="168"/>
      <c r="ET4002" s="168"/>
      <c r="EU4002" s="168"/>
      <c r="EV4002" s="168"/>
      <c r="EW4002" s="168"/>
      <c r="EX4002" s="168"/>
      <c r="EY4002" s="168"/>
      <c r="EZ4002" s="168"/>
      <c r="FA4002" s="168"/>
      <c r="FB4002" s="168"/>
      <c r="FC4002" s="168"/>
      <c r="FD4002" s="168"/>
    </row>
    <row r="4003" spans="1:160" s="5" customFormat="1" ht="24.9" customHeight="1" x14ac:dyDescent="0.3">
      <c r="A4003" s="263"/>
      <c r="B4003" s="263"/>
      <c r="C4003" s="265"/>
      <c r="D4003" s="481"/>
      <c r="E4003" s="482"/>
      <c r="F4003" s="482"/>
      <c r="G4003" s="482"/>
      <c r="H4003" s="482"/>
      <c r="I4003" s="482"/>
      <c r="J4003" s="482"/>
      <c r="K4003" s="482"/>
      <c r="L4003" s="482"/>
      <c r="M4003" s="483"/>
      <c r="N4003" s="16"/>
      <c r="O4003" s="412"/>
      <c r="P4003" s="413"/>
      <c r="Q4003" s="8"/>
      <c r="R4003" s="8"/>
      <c r="S4003" s="8"/>
      <c r="T4003" s="9"/>
      <c r="U4003" s="17"/>
      <c r="V4003" s="33"/>
      <c r="W4003" s="57"/>
      <c r="X4003" s="86"/>
      <c r="Y4003" s="33"/>
      <c r="Z4003" s="36"/>
      <c r="AA4003" s="36"/>
      <c r="AD4003" s="33"/>
      <c r="AG4003" s="33"/>
      <c r="AH4003" s="43"/>
      <c r="AI4003" s="43"/>
      <c r="AJ4003" s="43"/>
      <c r="AK4003" s="43"/>
      <c r="AL4003" s="43"/>
      <c r="AM4003" s="43"/>
      <c r="AN4003" s="43"/>
      <c r="AO4003" s="43"/>
      <c r="AP4003" s="43"/>
      <c r="AQ4003" s="43"/>
      <c r="AR4003" s="43"/>
      <c r="AS4003" s="43"/>
      <c r="AT4003" s="43"/>
      <c r="AU4003" s="44"/>
      <c r="AV4003" s="33"/>
      <c r="AW4003" s="33"/>
      <c r="AX4003" s="33"/>
      <c r="AZ4003" s="141"/>
      <c r="BE4003" s="168"/>
      <c r="BF4003" s="168"/>
      <c r="BG4003" s="168"/>
      <c r="BH4003" s="168"/>
      <c r="BI4003" s="168"/>
      <c r="BJ4003" s="168"/>
      <c r="BK4003" s="168"/>
      <c r="BL4003" s="168"/>
      <c r="BM4003" s="168"/>
      <c r="DK4003" s="168"/>
      <c r="DL4003" s="168"/>
      <c r="DM4003" s="168"/>
      <c r="DN4003" s="168"/>
      <c r="DO4003" s="168"/>
      <c r="DP4003" s="168"/>
      <c r="DQ4003" s="168"/>
      <c r="DR4003" s="168"/>
      <c r="DS4003" s="168"/>
      <c r="DT4003" s="168"/>
      <c r="DU4003" s="168"/>
      <c r="DV4003" s="168"/>
      <c r="DW4003" s="168"/>
      <c r="DX4003" s="168"/>
      <c r="DY4003" s="168"/>
      <c r="DZ4003" s="168"/>
      <c r="EA4003" s="168"/>
      <c r="EB4003" s="168"/>
      <c r="EC4003" s="168"/>
      <c r="ED4003" s="168"/>
      <c r="EE4003" s="168"/>
      <c r="EF4003" s="168"/>
      <c r="EG4003" s="168"/>
      <c r="EH4003" s="168"/>
      <c r="EI4003" s="168"/>
      <c r="EJ4003" s="168"/>
      <c r="EK4003" s="168"/>
      <c r="EL4003" s="168"/>
      <c r="EM4003" s="168"/>
      <c r="EN4003" s="168"/>
      <c r="EO4003" s="168"/>
      <c r="EP4003" s="168"/>
      <c r="EQ4003" s="168"/>
      <c r="ER4003" s="168"/>
      <c r="ES4003" s="168"/>
      <c r="ET4003" s="168"/>
      <c r="EU4003" s="168"/>
      <c r="EV4003" s="168"/>
      <c r="EW4003" s="168"/>
      <c r="EX4003" s="168"/>
      <c r="EY4003" s="168"/>
      <c r="EZ4003" s="168"/>
      <c r="FA4003" s="168"/>
      <c r="FB4003" s="168"/>
      <c r="FC4003" s="168"/>
      <c r="FD4003" s="168"/>
    </row>
    <row r="4004" spans="1:160" s="5" customFormat="1" ht="24.9" customHeight="1" x14ac:dyDescent="0.3">
      <c r="A4004" s="263"/>
      <c r="B4004" s="263"/>
      <c r="C4004" s="265"/>
      <c r="D4004" s="481"/>
      <c r="E4004" s="482"/>
      <c r="F4004" s="482"/>
      <c r="G4004" s="482"/>
      <c r="H4004" s="482"/>
      <c r="I4004" s="482"/>
      <c r="J4004" s="482"/>
      <c r="K4004" s="482"/>
      <c r="L4004" s="482"/>
      <c r="M4004" s="483"/>
      <c r="N4004" s="16"/>
      <c r="O4004" s="412"/>
      <c r="P4004" s="413"/>
      <c r="Q4004" s="8"/>
      <c r="R4004" s="8"/>
      <c r="S4004" s="8"/>
      <c r="T4004" s="9"/>
      <c r="U4004" s="17"/>
      <c r="V4004" s="33"/>
      <c r="W4004" s="57"/>
      <c r="X4004" s="86"/>
      <c r="Y4004" s="33"/>
      <c r="Z4004" s="36"/>
      <c r="AA4004" s="36"/>
      <c r="AD4004" s="33"/>
      <c r="AG4004" s="33"/>
      <c r="AH4004" s="43"/>
      <c r="AI4004" s="43"/>
      <c r="AJ4004" s="43"/>
      <c r="AK4004" s="43"/>
      <c r="AL4004" s="43"/>
      <c r="AM4004" s="43"/>
      <c r="AN4004" s="43"/>
      <c r="AO4004" s="43"/>
      <c r="AP4004" s="43"/>
      <c r="AQ4004" s="43"/>
      <c r="AR4004" s="43"/>
      <c r="AS4004" s="43"/>
      <c r="AT4004" s="43"/>
      <c r="AU4004" s="44"/>
      <c r="AV4004" s="33"/>
      <c r="AW4004" s="33"/>
      <c r="AX4004" s="33"/>
      <c r="AZ4004" s="141"/>
      <c r="BE4004" s="168"/>
      <c r="BF4004" s="168"/>
      <c r="BG4004" s="168"/>
      <c r="BH4004" s="168"/>
      <c r="BI4004" s="168"/>
      <c r="BJ4004" s="168"/>
      <c r="BK4004" s="168"/>
      <c r="BL4004" s="168"/>
      <c r="BM4004" s="168"/>
      <c r="DK4004" s="168"/>
      <c r="DL4004" s="168"/>
      <c r="DM4004" s="168"/>
      <c r="DN4004" s="168"/>
      <c r="DO4004" s="168"/>
      <c r="DP4004" s="168"/>
      <c r="DQ4004" s="168"/>
      <c r="DR4004" s="168"/>
      <c r="DS4004" s="168"/>
      <c r="DT4004" s="168"/>
      <c r="DU4004" s="168"/>
      <c r="DV4004" s="168"/>
      <c r="DW4004" s="168"/>
      <c r="DX4004" s="168"/>
      <c r="DY4004" s="168"/>
      <c r="DZ4004" s="168"/>
      <c r="EA4004" s="168"/>
      <c r="EB4004" s="168"/>
      <c r="EC4004" s="168"/>
      <c r="ED4004" s="168"/>
      <c r="EE4004" s="168"/>
      <c r="EF4004" s="168"/>
      <c r="EG4004" s="168"/>
      <c r="EH4004" s="168"/>
      <c r="EI4004" s="168"/>
      <c r="EJ4004" s="168"/>
      <c r="EK4004" s="168"/>
      <c r="EL4004" s="168"/>
      <c r="EM4004" s="168"/>
      <c r="EN4004" s="168"/>
      <c r="EO4004" s="168"/>
      <c r="EP4004" s="168"/>
      <c r="EQ4004" s="168"/>
      <c r="ER4004" s="168"/>
      <c r="ES4004" s="168"/>
      <c r="ET4004" s="168"/>
      <c r="EU4004" s="168"/>
      <c r="EV4004" s="168"/>
      <c r="EW4004" s="168"/>
      <c r="EX4004" s="168"/>
      <c r="EY4004" s="168"/>
      <c r="EZ4004" s="168"/>
      <c r="FA4004" s="168"/>
      <c r="FB4004" s="168"/>
      <c r="FC4004" s="168"/>
      <c r="FD4004" s="168"/>
    </row>
    <row r="4005" spans="1:160" s="5" customFormat="1" ht="24.9" customHeight="1" x14ac:dyDescent="0.3">
      <c r="A4005" s="263"/>
      <c r="B4005" s="263"/>
      <c r="C4005" s="265"/>
      <c r="D4005" s="481"/>
      <c r="E4005" s="482"/>
      <c r="F4005" s="482"/>
      <c r="G4005" s="482"/>
      <c r="H4005" s="482"/>
      <c r="I4005" s="482"/>
      <c r="J4005" s="482"/>
      <c r="K4005" s="482"/>
      <c r="L4005" s="482"/>
      <c r="M4005" s="483"/>
      <c r="N4005" s="16"/>
      <c r="O4005" s="412"/>
      <c r="P4005" s="413"/>
      <c r="Q4005" s="8"/>
      <c r="R4005" s="8"/>
      <c r="S4005" s="8"/>
      <c r="T4005" s="9"/>
      <c r="U4005" s="17"/>
      <c r="V4005" s="33"/>
      <c r="W4005" s="57"/>
      <c r="X4005" s="86"/>
      <c r="Y4005" s="33"/>
      <c r="Z4005" s="36"/>
      <c r="AA4005" s="36"/>
      <c r="AD4005" s="33"/>
      <c r="AG4005" s="33"/>
      <c r="AH4005" s="43"/>
      <c r="AI4005" s="43"/>
      <c r="AJ4005" s="43"/>
      <c r="AK4005" s="43"/>
      <c r="AL4005" s="43"/>
      <c r="AM4005" s="43"/>
      <c r="AN4005" s="43"/>
      <c r="AO4005" s="43"/>
      <c r="AP4005" s="43"/>
      <c r="AQ4005" s="43"/>
      <c r="AR4005" s="43"/>
      <c r="AS4005" s="43"/>
      <c r="AT4005" s="43"/>
      <c r="AU4005" s="44"/>
      <c r="AV4005" s="33"/>
      <c r="AW4005" s="33"/>
      <c r="AX4005" s="33"/>
      <c r="AZ4005" s="141"/>
      <c r="BE4005" s="168"/>
      <c r="BF4005" s="168"/>
      <c r="BG4005" s="168"/>
      <c r="BH4005" s="168"/>
      <c r="BI4005" s="168"/>
      <c r="BJ4005" s="168"/>
      <c r="BK4005" s="168"/>
      <c r="BL4005" s="168"/>
      <c r="BM4005" s="168"/>
      <c r="DK4005" s="168"/>
      <c r="DL4005" s="168"/>
      <c r="DM4005" s="168"/>
      <c r="DN4005" s="168"/>
      <c r="DO4005" s="168"/>
      <c r="DP4005" s="168"/>
      <c r="DQ4005" s="168"/>
      <c r="DR4005" s="168"/>
      <c r="DS4005" s="168"/>
      <c r="DT4005" s="168"/>
      <c r="DU4005" s="168"/>
      <c r="DV4005" s="168"/>
      <c r="DW4005" s="168"/>
      <c r="DX4005" s="168"/>
      <c r="DY4005" s="168"/>
      <c r="DZ4005" s="168"/>
      <c r="EA4005" s="168"/>
      <c r="EB4005" s="168"/>
      <c r="EC4005" s="168"/>
      <c r="ED4005" s="168"/>
      <c r="EE4005" s="168"/>
      <c r="EF4005" s="168"/>
      <c r="EG4005" s="168"/>
      <c r="EH4005" s="168"/>
      <c r="EI4005" s="168"/>
      <c r="EJ4005" s="168"/>
      <c r="EK4005" s="168"/>
      <c r="EL4005" s="168"/>
      <c r="EM4005" s="168"/>
      <c r="EN4005" s="168"/>
      <c r="EO4005" s="168"/>
      <c r="EP4005" s="168"/>
      <c r="EQ4005" s="168"/>
      <c r="ER4005" s="168"/>
      <c r="ES4005" s="168"/>
      <c r="ET4005" s="168"/>
      <c r="EU4005" s="168"/>
      <c r="EV4005" s="168"/>
      <c r="EW4005" s="168"/>
      <c r="EX4005" s="168"/>
      <c r="EY4005" s="168"/>
      <c r="EZ4005" s="168"/>
      <c r="FA4005" s="168"/>
      <c r="FB4005" s="168"/>
      <c r="FC4005" s="168"/>
      <c r="FD4005" s="168"/>
    </row>
    <row r="4006" spans="1:160" s="5" customFormat="1" ht="24.9" customHeight="1" thickBot="1" x14ac:dyDescent="0.35">
      <c r="A4006" s="263"/>
      <c r="B4006" s="263"/>
      <c r="C4006" s="265"/>
      <c r="D4006" s="481"/>
      <c r="E4006" s="482"/>
      <c r="F4006" s="482"/>
      <c r="G4006" s="482"/>
      <c r="H4006" s="482"/>
      <c r="I4006" s="482"/>
      <c r="J4006" s="482"/>
      <c r="K4006" s="482"/>
      <c r="L4006" s="482"/>
      <c r="M4006" s="483"/>
      <c r="N4006" s="414" t="s">
        <v>16</v>
      </c>
      <c r="O4006" s="415"/>
      <c r="P4006" s="415"/>
      <c r="Q4006" s="415"/>
      <c r="R4006" s="415"/>
      <c r="S4006" s="415"/>
      <c r="T4006" s="415"/>
      <c r="U4006" s="18">
        <f>SUM(U3986:U4005)</f>
        <v>0</v>
      </c>
      <c r="V4006" s="33"/>
      <c r="W4006" s="57"/>
      <c r="X4006" s="86"/>
      <c r="Y4006" s="33"/>
      <c r="Z4006" s="36"/>
      <c r="AA4006" s="36"/>
      <c r="AD4006" s="33"/>
      <c r="AG4006" s="33"/>
      <c r="AH4006" s="43"/>
      <c r="AI4006" s="43"/>
      <c r="AJ4006" s="43"/>
      <c r="AK4006" s="43"/>
      <c r="AL4006" s="43"/>
      <c r="AM4006" s="43"/>
      <c r="AN4006" s="43"/>
      <c r="AO4006" s="43"/>
      <c r="AP4006" s="43"/>
      <c r="AQ4006" s="43"/>
      <c r="AR4006" s="43"/>
      <c r="AS4006" s="43"/>
      <c r="AT4006" s="43"/>
      <c r="AU4006" s="44"/>
      <c r="AV4006" s="33"/>
      <c r="AW4006" s="33"/>
      <c r="AX4006" s="33"/>
      <c r="AZ4006" s="141"/>
      <c r="BE4006" s="168"/>
      <c r="BF4006" s="168"/>
      <c r="BG4006" s="168"/>
      <c r="BH4006" s="168"/>
      <c r="BI4006" s="168"/>
      <c r="BJ4006" s="168"/>
      <c r="BK4006" s="168"/>
      <c r="BL4006" s="168"/>
      <c r="BM4006" s="168"/>
      <c r="DK4006" s="168"/>
      <c r="DL4006" s="168"/>
      <c r="DM4006" s="168"/>
      <c r="DN4006" s="168"/>
      <c r="DO4006" s="168"/>
      <c r="DP4006" s="168"/>
      <c r="DQ4006" s="168"/>
      <c r="DR4006" s="168"/>
      <c r="DS4006" s="168"/>
      <c r="DT4006" s="168"/>
      <c r="DU4006" s="168"/>
      <c r="DV4006" s="168"/>
      <c r="DW4006" s="168"/>
      <c r="DX4006" s="168"/>
      <c r="DY4006" s="168"/>
      <c r="DZ4006" s="168"/>
      <c r="EA4006" s="168"/>
      <c r="EB4006" s="168"/>
      <c r="EC4006" s="168"/>
      <c r="ED4006" s="168"/>
      <c r="EE4006" s="168"/>
      <c r="EF4006" s="168"/>
      <c r="EG4006" s="168"/>
      <c r="EH4006" s="168"/>
      <c r="EI4006" s="168"/>
      <c r="EJ4006" s="168"/>
      <c r="EK4006" s="168"/>
      <c r="EL4006" s="168"/>
      <c r="EM4006" s="168"/>
      <c r="EN4006" s="168"/>
      <c r="EO4006" s="168"/>
      <c r="EP4006" s="168"/>
      <c r="EQ4006" s="168"/>
      <c r="ER4006" s="168"/>
      <c r="ES4006" s="168"/>
      <c r="ET4006" s="168"/>
      <c r="EU4006" s="168"/>
      <c r="EV4006" s="168"/>
      <c r="EW4006" s="168"/>
      <c r="EX4006" s="168"/>
      <c r="EY4006" s="168"/>
      <c r="EZ4006" s="168"/>
      <c r="FA4006" s="168"/>
      <c r="FB4006" s="168"/>
      <c r="FC4006" s="168"/>
      <c r="FD4006" s="168"/>
    </row>
    <row r="4007" spans="1:160" s="5" customFormat="1" ht="14.4" customHeight="1" x14ac:dyDescent="0.3">
      <c r="A4007" s="263"/>
      <c r="B4007" s="263"/>
      <c r="C4007" s="265"/>
      <c r="D4007" s="481"/>
      <c r="E4007" s="482"/>
      <c r="F4007" s="482"/>
      <c r="G4007" s="482"/>
      <c r="H4007" s="482"/>
      <c r="I4007" s="482"/>
      <c r="J4007" s="482"/>
      <c r="K4007" s="482"/>
      <c r="L4007" s="482"/>
      <c r="M4007" s="483"/>
      <c r="N4007" s="416" t="s">
        <v>17</v>
      </c>
      <c r="O4007" s="417"/>
      <c r="P4007" s="417"/>
      <c r="Q4007" s="417"/>
      <c r="R4007" s="417"/>
      <c r="S4007" s="417"/>
      <c r="T4007" s="417"/>
      <c r="U4007" s="418"/>
      <c r="V4007" s="87"/>
      <c r="W4007" s="57"/>
      <c r="X4007" s="86"/>
      <c r="Y4007" s="33"/>
      <c r="Z4007" s="36"/>
      <c r="AA4007" s="36"/>
      <c r="AD4007" s="33"/>
      <c r="AG4007" s="33"/>
      <c r="AH4007" s="43"/>
      <c r="AI4007" s="43"/>
      <c r="AJ4007" s="43"/>
      <c r="AK4007" s="43"/>
      <c r="AL4007" s="43"/>
      <c r="AM4007" s="43"/>
      <c r="AN4007" s="43"/>
      <c r="AO4007" s="43"/>
      <c r="AP4007" s="43"/>
      <c r="AQ4007" s="43"/>
      <c r="AR4007" s="43"/>
      <c r="AS4007" s="43"/>
      <c r="AT4007" s="43"/>
      <c r="AU4007" s="44"/>
      <c r="AV4007" s="33"/>
      <c r="AW4007" s="33"/>
      <c r="AX4007" s="33"/>
      <c r="AZ4007" s="141"/>
      <c r="BE4007" s="168"/>
      <c r="BF4007" s="168"/>
      <c r="BG4007" s="168"/>
      <c r="BH4007" s="168"/>
      <c r="BI4007" s="168"/>
      <c r="BJ4007" s="168"/>
      <c r="BK4007" s="168"/>
      <c r="BL4007" s="168"/>
      <c r="BM4007" s="168"/>
      <c r="DK4007" s="168"/>
      <c r="DL4007" s="168"/>
      <c r="DM4007" s="168"/>
      <c r="DN4007" s="168"/>
      <c r="DO4007" s="168"/>
      <c r="DP4007" s="168"/>
      <c r="DQ4007" s="168"/>
      <c r="DR4007" s="168"/>
      <c r="DS4007" s="168"/>
      <c r="DT4007" s="168"/>
      <c r="DU4007" s="168"/>
      <c r="DV4007" s="168"/>
      <c r="DW4007" s="168"/>
      <c r="DX4007" s="168"/>
      <c r="DY4007" s="168"/>
      <c r="DZ4007" s="168"/>
      <c r="EA4007" s="168"/>
      <c r="EB4007" s="168"/>
      <c r="EC4007" s="168"/>
      <c r="ED4007" s="168"/>
      <c r="EE4007" s="168"/>
      <c r="EF4007" s="168"/>
      <c r="EG4007" s="168"/>
      <c r="EH4007" s="168"/>
      <c r="EI4007" s="168"/>
      <c r="EJ4007" s="168"/>
      <c r="EK4007" s="168"/>
      <c r="EL4007" s="168"/>
      <c r="EM4007" s="168"/>
      <c r="EN4007" s="168"/>
      <c r="EO4007" s="168"/>
      <c r="EP4007" s="168"/>
      <c r="EQ4007" s="168"/>
      <c r="ER4007" s="168"/>
      <c r="ES4007" s="168"/>
      <c r="ET4007" s="168"/>
      <c r="EU4007" s="168"/>
      <c r="EV4007" s="168"/>
      <c r="EW4007" s="168"/>
      <c r="EX4007" s="168"/>
      <c r="EY4007" s="168"/>
      <c r="EZ4007" s="168"/>
      <c r="FA4007" s="168"/>
      <c r="FB4007" s="168"/>
      <c r="FC4007" s="168"/>
      <c r="FD4007" s="168"/>
    </row>
    <row r="4008" spans="1:160" s="5" customFormat="1" x14ac:dyDescent="0.3">
      <c r="A4008" s="263"/>
      <c r="B4008" s="263"/>
      <c r="C4008" s="265"/>
      <c r="D4008" s="481"/>
      <c r="E4008" s="482"/>
      <c r="F4008" s="482"/>
      <c r="G4008" s="482"/>
      <c r="H4008" s="482"/>
      <c r="I4008" s="482"/>
      <c r="J4008" s="482"/>
      <c r="K4008" s="482"/>
      <c r="L4008" s="482"/>
      <c r="M4008" s="483"/>
      <c r="N4008" s="419"/>
      <c r="O4008" s="420"/>
      <c r="P4008" s="420"/>
      <c r="Q4008" s="420"/>
      <c r="R4008" s="420"/>
      <c r="S4008" s="420"/>
      <c r="T4008" s="420"/>
      <c r="U4008" s="421"/>
      <c r="V4008" s="33"/>
      <c r="W4008" s="57"/>
      <c r="X4008" s="86"/>
      <c r="Y4008" s="33"/>
      <c r="Z4008" s="36"/>
      <c r="AA4008" s="36"/>
      <c r="AD4008" s="33"/>
      <c r="AG4008" s="33"/>
      <c r="AH4008" s="43"/>
      <c r="AI4008" s="43"/>
      <c r="AJ4008" s="43"/>
      <c r="AK4008" s="43"/>
      <c r="AL4008" s="43"/>
      <c r="AM4008" s="43"/>
      <c r="AN4008" s="43"/>
      <c r="AO4008" s="43"/>
      <c r="AP4008" s="43"/>
      <c r="AQ4008" s="43"/>
      <c r="AR4008" s="43"/>
      <c r="AS4008" s="43"/>
      <c r="AT4008" s="43"/>
      <c r="AU4008" s="44"/>
      <c r="AV4008" s="33"/>
      <c r="AW4008" s="33"/>
      <c r="AX4008" s="33"/>
      <c r="AZ4008" s="141"/>
      <c r="BE4008" s="168"/>
      <c r="BF4008" s="168"/>
      <c r="BG4008" s="168"/>
      <c r="BH4008" s="168"/>
      <c r="BI4008" s="168"/>
      <c r="BJ4008" s="168"/>
      <c r="BK4008" s="168"/>
      <c r="BL4008" s="168"/>
      <c r="BM4008" s="168"/>
      <c r="DK4008" s="168"/>
      <c r="DL4008" s="168"/>
      <c r="DM4008" s="168"/>
      <c r="DN4008" s="168"/>
      <c r="DO4008" s="168"/>
      <c r="DP4008" s="168"/>
      <c r="DQ4008" s="168"/>
      <c r="DR4008" s="168"/>
      <c r="DS4008" s="168"/>
      <c r="DT4008" s="168"/>
      <c r="DU4008" s="168"/>
      <c r="DV4008" s="168"/>
      <c r="DW4008" s="168"/>
      <c r="DX4008" s="168"/>
      <c r="DY4008" s="168"/>
      <c r="DZ4008" s="168"/>
      <c r="EA4008" s="168"/>
      <c r="EB4008" s="168"/>
      <c r="EC4008" s="168"/>
      <c r="ED4008" s="168"/>
      <c r="EE4008" s="168"/>
      <c r="EF4008" s="168"/>
      <c r="EG4008" s="168"/>
      <c r="EH4008" s="168"/>
      <c r="EI4008" s="168"/>
      <c r="EJ4008" s="168"/>
      <c r="EK4008" s="168"/>
      <c r="EL4008" s="168"/>
      <c r="EM4008" s="168"/>
      <c r="EN4008" s="168"/>
      <c r="EO4008" s="168"/>
      <c r="EP4008" s="168"/>
      <c r="EQ4008" s="168"/>
      <c r="ER4008" s="168"/>
      <c r="ES4008" s="168"/>
      <c r="ET4008" s="168"/>
      <c r="EU4008" s="168"/>
      <c r="EV4008" s="168"/>
      <c r="EW4008" s="168"/>
      <c r="EX4008" s="168"/>
      <c r="EY4008" s="168"/>
      <c r="EZ4008" s="168"/>
      <c r="FA4008" s="168"/>
      <c r="FB4008" s="168"/>
      <c r="FC4008" s="168"/>
      <c r="FD4008" s="168"/>
    </row>
    <row r="4009" spans="1:160" s="5" customFormat="1" x14ac:dyDescent="0.3">
      <c r="A4009" s="263"/>
      <c r="B4009" s="263"/>
      <c r="C4009" s="265"/>
      <c r="D4009" s="481"/>
      <c r="E4009" s="482"/>
      <c r="F4009" s="482"/>
      <c r="G4009" s="482"/>
      <c r="H4009" s="482"/>
      <c r="I4009" s="482"/>
      <c r="J4009" s="482"/>
      <c r="K4009" s="482"/>
      <c r="L4009" s="482"/>
      <c r="M4009" s="483"/>
      <c r="N4009" s="419"/>
      <c r="O4009" s="420"/>
      <c r="P4009" s="420"/>
      <c r="Q4009" s="420"/>
      <c r="R4009" s="420"/>
      <c r="S4009" s="420"/>
      <c r="T4009" s="420"/>
      <c r="U4009" s="421"/>
      <c r="V4009" s="33"/>
      <c r="W4009" s="57"/>
      <c r="X4009" s="86"/>
      <c r="Y4009" s="33"/>
      <c r="Z4009" s="36"/>
      <c r="AA4009" s="36"/>
      <c r="AD4009" s="33"/>
      <c r="AG4009" s="33"/>
      <c r="AH4009" s="43"/>
      <c r="AI4009" s="43"/>
      <c r="AJ4009" s="43"/>
      <c r="AK4009" s="43"/>
      <c r="AL4009" s="43"/>
      <c r="AM4009" s="43"/>
      <c r="AN4009" s="43"/>
      <c r="AO4009" s="43"/>
      <c r="AP4009" s="43"/>
      <c r="AQ4009" s="43"/>
      <c r="AR4009" s="43"/>
      <c r="AS4009" s="43"/>
      <c r="AT4009" s="43"/>
      <c r="AU4009" s="44"/>
      <c r="AV4009" s="33"/>
      <c r="AW4009" s="33"/>
      <c r="AX4009" s="33"/>
      <c r="AZ4009" s="141"/>
      <c r="BE4009" s="168"/>
      <c r="BF4009" s="168"/>
      <c r="BG4009" s="168"/>
      <c r="BH4009" s="168"/>
      <c r="BI4009" s="168"/>
      <c r="BJ4009" s="168"/>
      <c r="BK4009" s="168"/>
      <c r="BL4009" s="168"/>
      <c r="BM4009" s="168"/>
      <c r="DK4009" s="168"/>
      <c r="DL4009" s="168"/>
      <c r="DM4009" s="168"/>
      <c r="DN4009" s="168"/>
      <c r="DO4009" s="168"/>
      <c r="DP4009" s="168"/>
      <c r="DQ4009" s="168"/>
      <c r="DR4009" s="168"/>
      <c r="DS4009" s="168"/>
      <c r="DT4009" s="168"/>
      <c r="DU4009" s="168"/>
      <c r="DV4009" s="168"/>
      <c r="DW4009" s="168"/>
      <c r="DX4009" s="168"/>
      <c r="DY4009" s="168"/>
      <c r="DZ4009" s="168"/>
      <c r="EA4009" s="168"/>
      <c r="EB4009" s="168"/>
      <c r="EC4009" s="168"/>
      <c r="ED4009" s="168"/>
      <c r="EE4009" s="168"/>
      <c r="EF4009" s="168"/>
      <c r="EG4009" s="168"/>
      <c r="EH4009" s="168"/>
      <c r="EI4009" s="168"/>
      <c r="EJ4009" s="168"/>
      <c r="EK4009" s="168"/>
      <c r="EL4009" s="168"/>
      <c r="EM4009" s="168"/>
      <c r="EN4009" s="168"/>
      <c r="EO4009" s="168"/>
      <c r="EP4009" s="168"/>
      <c r="EQ4009" s="168"/>
      <c r="ER4009" s="168"/>
      <c r="ES4009" s="168"/>
      <c r="ET4009" s="168"/>
      <c r="EU4009" s="168"/>
      <c r="EV4009" s="168"/>
      <c r="EW4009" s="168"/>
      <c r="EX4009" s="168"/>
      <c r="EY4009" s="168"/>
      <c r="EZ4009" s="168"/>
      <c r="FA4009" s="168"/>
      <c r="FB4009" s="168"/>
      <c r="FC4009" s="168"/>
      <c r="FD4009" s="168"/>
    </row>
    <row r="4010" spans="1:160" s="5" customFormat="1" ht="14.4" thickBot="1" x14ac:dyDescent="0.35">
      <c r="A4010" s="263"/>
      <c r="B4010" s="263"/>
      <c r="C4010" s="265"/>
      <c r="D4010" s="425"/>
      <c r="E4010" s="426"/>
      <c r="F4010" s="426"/>
      <c r="G4010" s="426"/>
      <c r="H4010" s="426"/>
      <c r="I4010" s="426"/>
      <c r="J4010" s="426"/>
      <c r="K4010" s="426"/>
      <c r="L4010" s="426"/>
      <c r="M4010" s="427"/>
      <c r="N4010" s="422"/>
      <c r="O4010" s="423"/>
      <c r="P4010" s="423"/>
      <c r="Q4010" s="423"/>
      <c r="R4010" s="423"/>
      <c r="S4010" s="423"/>
      <c r="T4010" s="423"/>
      <c r="U4010" s="424"/>
      <c r="V4010" s="33"/>
      <c r="W4010" s="57"/>
      <c r="X4010" s="86"/>
      <c r="Y4010" s="33"/>
      <c r="Z4010" s="36"/>
      <c r="AA4010" s="36"/>
      <c r="AD4010" s="33"/>
      <c r="AG4010" s="33"/>
      <c r="AH4010" s="43"/>
      <c r="AI4010" s="43"/>
      <c r="AJ4010" s="43"/>
      <c r="AK4010" s="43"/>
      <c r="AL4010" s="43"/>
      <c r="AM4010" s="43"/>
      <c r="AN4010" s="43"/>
      <c r="AO4010" s="43"/>
      <c r="AP4010" s="43"/>
      <c r="AQ4010" s="43"/>
      <c r="AR4010" s="43"/>
      <c r="AS4010" s="43"/>
      <c r="AT4010" s="43"/>
      <c r="AU4010" s="44"/>
      <c r="AV4010" s="33"/>
      <c r="AW4010" s="33"/>
      <c r="AX4010" s="33"/>
      <c r="AZ4010" s="141"/>
      <c r="BE4010" s="168"/>
      <c r="BF4010" s="168"/>
      <c r="BG4010" s="168"/>
      <c r="BH4010" s="168"/>
      <c r="BI4010" s="168"/>
      <c r="BJ4010" s="168"/>
      <c r="BK4010" s="168"/>
      <c r="BL4010" s="168"/>
      <c r="BM4010" s="168"/>
      <c r="DK4010" s="168"/>
      <c r="DL4010" s="168"/>
      <c r="DM4010" s="168"/>
      <c r="DN4010" s="168"/>
      <c r="DO4010" s="168"/>
      <c r="DP4010" s="168"/>
      <c r="DQ4010" s="168"/>
      <c r="DR4010" s="168"/>
      <c r="DS4010" s="168"/>
      <c r="DT4010" s="168"/>
      <c r="DU4010" s="168"/>
      <c r="DV4010" s="168"/>
      <c r="DW4010" s="168"/>
      <c r="DX4010" s="168"/>
      <c r="DY4010" s="168"/>
      <c r="DZ4010" s="168"/>
      <c r="EA4010" s="168"/>
      <c r="EB4010" s="168"/>
      <c r="EC4010" s="168"/>
      <c r="ED4010" s="168"/>
      <c r="EE4010" s="168"/>
      <c r="EF4010" s="168"/>
      <c r="EG4010" s="168"/>
      <c r="EH4010" s="168"/>
      <c r="EI4010" s="168"/>
      <c r="EJ4010" s="168"/>
      <c r="EK4010" s="168"/>
      <c r="EL4010" s="168"/>
      <c r="EM4010" s="168"/>
      <c r="EN4010" s="168"/>
      <c r="EO4010" s="168"/>
      <c r="EP4010" s="168"/>
      <c r="EQ4010" s="168"/>
      <c r="ER4010" s="168"/>
      <c r="ES4010" s="168"/>
      <c r="ET4010" s="168"/>
      <c r="EU4010" s="168"/>
      <c r="EV4010" s="168"/>
      <c r="EW4010" s="168"/>
      <c r="EX4010" s="168"/>
      <c r="EY4010" s="168"/>
      <c r="EZ4010" s="168"/>
      <c r="FA4010" s="168"/>
      <c r="FB4010" s="168"/>
      <c r="FC4010" s="168"/>
      <c r="FD4010" s="168"/>
    </row>
    <row r="4011" spans="1:160" s="5" customFormat="1" ht="5.25" customHeight="1" thickBot="1" x14ac:dyDescent="0.35">
      <c r="A4011" s="263"/>
      <c r="B4011" s="263"/>
      <c r="C4011" s="265"/>
      <c r="D4011" s="428"/>
      <c r="E4011" s="428"/>
      <c r="F4011" s="428"/>
      <c r="G4011" s="428"/>
      <c r="H4011" s="428"/>
      <c r="I4011" s="428"/>
      <c r="J4011" s="428"/>
      <c r="K4011" s="428"/>
      <c r="L4011" s="428"/>
      <c r="M4011" s="428"/>
      <c r="N4011" s="428"/>
      <c r="O4011" s="428"/>
      <c r="P4011" s="428"/>
      <c r="Q4011" s="428"/>
      <c r="R4011" s="428"/>
      <c r="S4011" s="428"/>
      <c r="T4011" s="428"/>
      <c r="U4011" s="428"/>
      <c r="V4011" s="33"/>
      <c r="W4011" s="57"/>
      <c r="X4011" s="86"/>
      <c r="Y4011" s="33"/>
      <c r="Z4011" s="36"/>
      <c r="AA4011" s="36"/>
      <c r="AD4011" s="33"/>
      <c r="AG4011" s="33"/>
      <c r="AH4011" s="43"/>
      <c r="AI4011" s="43"/>
      <c r="AJ4011" s="43"/>
      <c r="AK4011" s="43"/>
      <c r="AL4011" s="43"/>
      <c r="AM4011" s="43"/>
      <c r="AN4011" s="43"/>
      <c r="AO4011" s="43"/>
      <c r="AP4011" s="43"/>
      <c r="AQ4011" s="43"/>
      <c r="AR4011" s="43"/>
      <c r="AS4011" s="43"/>
      <c r="AT4011" s="43"/>
      <c r="AU4011" s="44"/>
      <c r="AV4011" s="33"/>
      <c r="AW4011" s="33"/>
      <c r="AX4011" s="33"/>
      <c r="AZ4011" s="141"/>
      <c r="BE4011" s="168"/>
      <c r="BF4011" s="168"/>
      <c r="BG4011" s="168"/>
      <c r="BH4011" s="168"/>
      <c r="BI4011" s="168"/>
      <c r="BJ4011" s="168"/>
      <c r="BK4011" s="168"/>
      <c r="BL4011" s="168"/>
      <c r="BM4011" s="168"/>
      <c r="DK4011" s="168"/>
      <c r="DL4011" s="168"/>
      <c r="DM4011" s="168"/>
      <c r="DN4011" s="168"/>
      <c r="DO4011" s="168"/>
      <c r="DP4011" s="168"/>
      <c r="DQ4011" s="168"/>
      <c r="DR4011" s="168"/>
      <c r="DS4011" s="168"/>
      <c r="DT4011" s="168"/>
      <c r="DU4011" s="168"/>
      <c r="DV4011" s="168"/>
      <c r="DW4011" s="168"/>
      <c r="DX4011" s="168"/>
      <c r="DY4011" s="168"/>
      <c r="DZ4011" s="168"/>
      <c r="EA4011" s="168"/>
      <c r="EB4011" s="168"/>
      <c r="EC4011" s="168"/>
      <c r="ED4011" s="168"/>
      <c r="EE4011" s="168"/>
      <c r="EF4011" s="168"/>
      <c r="EG4011" s="168"/>
      <c r="EH4011" s="168"/>
      <c r="EI4011" s="168"/>
      <c r="EJ4011" s="168"/>
      <c r="EK4011" s="168"/>
      <c r="EL4011" s="168"/>
      <c r="EM4011" s="168"/>
      <c r="EN4011" s="168"/>
      <c r="EO4011" s="168"/>
      <c r="EP4011" s="168"/>
      <c r="EQ4011" s="168"/>
      <c r="ER4011" s="168"/>
      <c r="ES4011" s="168"/>
      <c r="ET4011" s="168"/>
      <c r="EU4011" s="168"/>
      <c r="EV4011" s="168"/>
      <c r="EW4011" s="168"/>
      <c r="EX4011" s="168"/>
      <c r="EY4011" s="168"/>
      <c r="EZ4011" s="168"/>
      <c r="FA4011" s="168"/>
      <c r="FB4011" s="168"/>
      <c r="FC4011" s="168"/>
      <c r="FD4011" s="168"/>
    </row>
    <row r="4012" spans="1:160" s="5" customFormat="1" ht="20.25" customHeight="1" x14ac:dyDescent="0.3">
      <c r="A4012" s="263"/>
      <c r="B4012" s="263"/>
      <c r="C4012" s="265"/>
      <c r="D4012" s="429" t="s">
        <v>18</v>
      </c>
      <c r="E4012" s="430"/>
      <c r="F4012" s="430"/>
      <c r="G4012" s="430"/>
      <c r="H4012" s="430"/>
      <c r="I4012" s="430"/>
      <c r="J4012" s="430"/>
      <c r="K4012" s="430"/>
      <c r="L4012" s="430"/>
      <c r="M4012" s="431"/>
      <c r="N4012" s="429" t="s">
        <v>19</v>
      </c>
      <c r="O4012" s="430"/>
      <c r="P4012" s="430"/>
      <c r="Q4012" s="430"/>
      <c r="R4012" s="430"/>
      <c r="S4012" s="430"/>
      <c r="T4012" s="430"/>
      <c r="U4012" s="431"/>
      <c r="V4012" s="33"/>
      <c r="W4012" s="57"/>
      <c r="X4012" s="86"/>
      <c r="Y4012" s="33"/>
      <c r="Z4012" s="36"/>
      <c r="AA4012" s="36"/>
      <c r="AD4012" s="33"/>
      <c r="AG4012" s="33"/>
      <c r="AH4012" s="43"/>
      <c r="AI4012" s="43"/>
      <c r="AJ4012" s="43"/>
      <c r="AK4012" s="43"/>
      <c r="AL4012" s="43"/>
      <c r="AM4012" s="43"/>
      <c r="AN4012" s="43"/>
      <c r="AO4012" s="43"/>
      <c r="AP4012" s="43"/>
      <c r="AQ4012" s="43"/>
      <c r="AR4012" s="43"/>
      <c r="AS4012" s="43"/>
      <c r="AT4012" s="43"/>
      <c r="AU4012" s="44"/>
      <c r="AV4012" s="33"/>
      <c r="AW4012" s="33"/>
      <c r="AX4012" s="33"/>
      <c r="AZ4012" s="141"/>
      <c r="BE4012" s="168"/>
      <c r="BF4012" s="168"/>
      <c r="BG4012" s="168"/>
      <c r="BH4012" s="168"/>
      <c r="BI4012" s="168"/>
      <c r="BJ4012" s="168"/>
      <c r="BK4012" s="168"/>
      <c r="BL4012" s="168"/>
      <c r="BM4012" s="168"/>
      <c r="DK4012" s="168"/>
      <c r="DL4012" s="168"/>
      <c r="DM4012" s="168"/>
      <c r="DN4012" s="168"/>
      <c r="DO4012" s="168"/>
      <c r="DP4012" s="168"/>
      <c r="DQ4012" s="168"/>
      <c r="DR4012" s="168"/>
      <c r="DS4012" s="168"/>
      <c r="DT4012" s="168"/>
      <c r="DU4012" s="168"/>
      <c r="DV4012" s="168"/>
      <c r="DW4012" s="168"/>
      <c r="DX4012" s="168"/>
      <c r="DY4012" s="168"/>
      <c r="DZ4012" s="168"/>
      <c r="EA4012" s="168"/>
      <c r="EB4012" s="168"/>
      <c r="EC4012" s="168"/>
      <c r="ED4012" s="168"/>
      <c r="EE4012" s="168"/>
      <c r="EF4012" s="168"/>
      <c r="EG4012" s="168"/>
      <c r="EH4012" s="168"/>
      <c r="EI4012" s="168"/>
      <c r="EJ4012" s="168"/>
      <c r="EK4012" s="168"/>
      <c r="EL4012" s="168"/>
      <c r="EM4012" s="168"/>
      <c r="EN4012" s="168"/>
      <c r="EO4012" s="168"/>
      <c r="EP4012" s="168"/>
      <c r="EQ4012" s="168"/>
      <c r="ER4012" s="168"/>
      <c r="ES4012" s="168"/>
      <c r="ET4012" s="168"/>
      <c r="EU4012" s="168"/>
      <c r="EV4012" s="168"/>
      <c r="EW4012" s="168"/>
      <c r="EX4012" s="168"/>
      <c r="EY4012" s="168"/>
      <c r="EZ4012" s="168"/>
      <c r="FA4012" s="168"/>
      <c r="FB4012" s="168"/>
      <c r="FC4012" s="168"/>
      <c r="FD4012" s="168"/>
    </row>
    <row r="4013" spans="1:160" s="5" customFormat="1" x14ac:dyDescent="0.3">
      <c r="A4013" s="263"/>
      <c r="B4013" s="263"/>
      <c r="C4013" s="265"/>
      <c r="D4013" s="432" t="s">
        <v>20</v>
      </c>
      <c r="E4013" s="433"/>
      <c r="F4013" s="433"/>
      <c r="G4013" s="433"/>
      <c r="H4013" s="433"/>
      <c r="I4013" s="433"/>
      <c r="J4013" s="433"/>
      <c r="K4013" s="433"/>
      <c r="L4013" s="433"/>
      <c r="M4013" s="434"/>
      <c r="N4013" s="435" t="s">
        <v>21</v>
      </c>
      <c r="O4013" s="436"/>
      <c r="P4013" s="436"/>
      <c r="Q4013" s="436"/>
      <c r="R4013" s="436"/>
      <c r="S4013" s="436"/>
      <c r="T4013" s="436"/>
      <c r="U4013" s="437"/>
      <c r="V4013" s="33"/>
      <c r="W4013" s="57"/>
      <c r="X4013" s="86"/>
      <c r="Y4013" s="33"/>
      <c r="Z4013" s="36"/>
      <c r="AA4013" s="36"/>
      <c r="AD4013" s="33"/>
      <c r="AG4013" s="33"/>
      <c r="AH4013" s="43"/>
      <c r="AI4013" s="43"/>
      <c r="AJ4013" s="43"/>
      <c r="AK4013" s="43"/>
      <c r="AL4013" s="43"/>
      <c r="AM4013" s="43"/>
      <c r="AN4013" s="43"/>
      <c r="AO4013" s="43"/>
      <c r="AP4013" s="43"/>
      <c r="AQ4013" s="43"/>
      <c r="AR4013" s="43"/>
      <c r="AS4013" s="43"/>
      <c r="AT4013" s="43"/>
      <c r="AU4013" s="44"/>
      <c r="AV4013" s="33"/>
      <c r="AW4013" s="33"/>
      <c r="AX4013" s="33"/>
      <c r="AZ4013" s="141"/>
      <c r="BE4013" s="168"/>
      <c r="BF4013" s="168"/>
      <c r="BG4013" s="168"/>
      <c r="BH4013" s="168"/>
      <c r="BI4013" s="168"/>
      <c r="BJ4013" s="168"/>
      <c r="BK4013" s="168"/>
      <c r="BL4013" s="168"/>
      <c r="BM4013" s="168"/>
      <c r="DK4013" s="168"/>
      <c r="DL4013" s="168"/>
      <c r="DM4013" s="168"/>
      <c r="DN4013" s="168"/>
      <c r="DO4013" s="168"/>
      <c r="DP4013" s="168"/>
      <c r="DQ4013" s="168"/>
      <c r="DR4013" s="168"/>
      <c r="DS4013" s="168"/>
      <c r="DT4013" s="168"/>
      <c r="DU4013" s="168"/>
      <c r="DV4013" s="168"/>
      <c r="DW4013" s="168"/>
      <c r="DX4013" s="168"/>
      <c r="DY4013" s="168"/>
      <c r="DZ4013" s="168"/>
      <c r="EA4013" s="168"/>
      <c r="EB4013" s="168"/>
      <c r="EC4013" s="168"/>
      <c r="ED4013" s="168"/>
      <c r="EE4013" s="168"/>
      <c r="EF4013" s="168"/>
      <c r="EG4013" s="168"/>
      <c r="EH4013" s="168"/>
      <c r="EI4013" s="168"/>
      <c r="EJ4013" s="168"/>
      <c r="EK4013" s="168"/>
      <c r="EL4013" s="168"/>
      <c r="EM4013" s="168"/>
      <c r="EN4013" s="168"/>
      <c r="EO4013" s="168"/>
      <c r="EP4013" s="168"/>
      <c r="EQ4013" s="168"/>
      <c r="ER4013" s="168"/>
      <c r="ES4013" s="168"/>
      <c r="ET4013" s="168"/>
      <c r="EU4013" s="168"/>
      <c r="EV4013" s="168"/>
      <c r="EW4013" s="168"/>
      <c r="EX4013" s="168"/>
      <c r="EY4013" s="168"/>
      <c r="EZ4013" s="168"/>
      <c r="FA4013" s="168"/>
      <c r="FB4013" s="168"/>
      <c r="FC4013" s="168"/>
      <c r="FD4013" s="168"/>
    </row>
    <row r="4014" spans="1:160" s="5" customFormat="1" ht="15.75" customHeight="1" x14ac:dyDescent="0.3">
      <c r="A4014" s="263"/>
      <c r="B4014" s="263"/>
      <c r="C4014" s="265"/>
      <c r="D4014" s="438" t="s">
        <v>22</v>
      </c>
      <c r="E4014" s="439"/>
      <c r="F4014" s="439"/>
      <c r="G4014" s="439"/>
      <c r="H4014" s="439"/>
      <c r="I4014" s="439"/>
      <c r="J4014" s="439"/>
      <c r="K4014" s="439"/>
      <c r="L4014" s="439"/>
      <c r="M4014" s="440"/>
      <c r="N4014" s="438" t="s">
        <v>22</v>
      </c>
      <c r="O4014" s="444"/>
      <c r="P4014" s="444"/>
      <c r="Q4014" s="444"/>
      <c r="R4014" s="444"/>
      <c r="S4014" s="444"/>
      <c r="T4014" s="444"/>
      <c r="U4014" s="440"/>
      <c r="V4014" s="33"/>
      <c r="W4014" s="57"/>
      <c r="X4014" s="86"/>
      <c r="Y4014" s="33"/>
      <c r="Z4014" s="36"/>
      <c r="AA4014" s="36"/>
      <c r="AD4014" s="33"/>
      <c r="AG4014" s="33"/>
      <c r="AH4014" s="43"/>
      <c r="AI4014" s="43"/>
      <c r="AJ4014" s="43"/>
      <c r="AK4014" s="43"/>
      <c r="AL4014" s="43"/>
      <c r="AM4014" s="43"/>
      <c r="AN4014" s="43"/>
      <c r="AO4014" s="43"/>
      <c r="AP4014" s="43"/>
      <c r="AQ4014" s="43"/>
      <c r="AR4014" s="43"/>
      <c r="AS4014" s="43"/>
      <c r="AT4014" s="43"/>
      <c r="AU4014" s="44"/>
      <c r="AV4014" s="33"/>
      <c r="AW4014" s="33"/>
      <c r="AX4014" s="33"/>
      <c r="AZ4014" s="141"/>
      <c r="BE4014" s="168"/>
      <c r="BF4014" s="168"/>
      <c r="BG4014" s="168"/>
      <c r="BH4014" s="168"/>
      <c r="BI4014" s="168"/>
      <c r="BJ4014" s="168"/>
      <c r="BK4014" s="168"/>
      <c r="BL4014" s="168"/>
      <c r="BM4014" s="168"/>
      <c r="DK4014" s="168"/>
      <c r="DL4014" s="168"/>
      <c r="DM4014" s="168"/>
      <c r="DN4014" s="168"/>
      <c r="DO4014" s="168"/>
      <c r="DP4014" s="168"/>
      <c r="DQ4014" s="168"/>
      <c r="DR4014" s="168"/>
      <c r="DS4014" s="168"/>
      <c r="DT4014" s="168"/>
      <c r="DU4014" s="168"/>
      <c r="DV4014" s="168"/>
      <c r="DW4014" s="168"/>
      <c r="DX4014" s="168"/>
      <c r="DY4014" s="168"/>
      <c r="DZ4014" s="168"/>
      <c r="EA4014" s="168"/>
      <c r="EB4014" s="168"/>
      <c r="EC4014" s="168"/>
      <c r="ED4014" s="168"/>
      <c r="EE4014" s="168"/>
      <c r="EF4014" s="168"/>
      <c r="EG4014" s="168"/>
      <c r="EH4014" s="168"/>
      <c r="EI4014" s="168"/>
      <c r="EJ4014" s="168"/>
      <c r="EK4014" s="168"/>
      <c r="EL4014" s="168"/>
      <c r="EM4014" s="168"/>
      <c r="EN4014" s="168"/>
      <c r="EO4014" s="168"/>
      <c r="EP4014" s="168"/>
      <c r="EQ4014" s="168"/>
      <c r="ER4014" s="168"/>
      <c r="ES4014" s="168"/>
      <c r="ET4014" s="168"/>
      <c r="EU4014" s="168"/>
      <c r="EV4014" s="168"/>
      <c r="EW4014" s="168"/>
      <c r="EX4014" s="168"/>
      <c r="EY4014" s="168"/>
      <c r="EZ4014" s="168"/>
      <c r="FA4014" s="168"/>
      <c r="FB4014" s="168"/>
      <c r="FC4014" s="168"/>
      <c r="FD4014" s="168"/>
    </row>
    <row r="4015" spans="1:160" s="5" customFormat="1" ht="15.75" customHeight="1" x14ac:dyDescent="0.3">
      <c r="A4015" s="263"/>
      <c r="B4015" s="263"/>
      <c r="C4015" s="265"/>
      <c r="D4015" s="438"/>
      <c r="E4015" s="439"/>
      <c r="F4015" s="439"/>
      <c r="G4015" s="439"/>
      <c r="H4015" s="439"/>
      <c r="I4015" s="439"/>
      <c r="J4015" s="439"/>
      <c r="K4015" s="439"/>
      <c r="L4015" s="439"/>
      <c r="M4015" s="440"/>
      <c r="N4015" s="438"/>
      <c r="O4015" s="439"/>
      <c r="P4015" s="439"/>
      <c r="Q4015" s="439"/>
      <c r="R4015" s="439"/>
      <c r="S4015" s="439"/>
      <c r="T4015" s="439"/>
      <c r="U4015" s="440"/>
      <c r="V4015" s="33"/>
      <c r="W4015" s="57"/>
      <c r="X4015" s="86"/>
      <c r="Y4015" s="33"/>
      <c r="Z4015" s="36"/>
      <c r="AA4015" s="36"/>
      <c r="AD4015" s="33"/>
      <c r="AG4015" s="33"/>
      <c r="AH4015" s="43"/>
      <c r="AI4015" s="43"/>
      <c r="AJ4015" s="43"/>
      <c r="AK4015" s="43"/>
      <c r="AL4015" s="43"/>
      <c r="AM4015" s="43"/>
      <c r="AN4015" s="43"/>
      <c r="AO4015" s="43"/>
      <c r="AP4015" s="43"/>
      <c r="AQ4015" s="43"/>
      <c r="AR4015" s="43"/>
      <c r="AS4015" s="43"/>
      <c r="AT4015" s="43"/>
      <c r="AU4015" s="44"/>
      <c r="AV4015" s="33"/>
      <c r="AW4015" s="33"/>
      <c r="AX4015" s="33"/>
      <c r="AZ4015" s="141"/>
      <c r="BE4015" s="168"/>
      <c r="BF4015" s="168"/>
      <c r="BG4015" s="168"/>
      <c r="BH4015" s="168"/>
      <c r="BI4015" s="168"/>
      <c r="BJ4015" s="168"/>
      <c r="BK4015" s="168"/>
      <c r="BL4015" s="168"/>
      <c r="BM4015" s="168"/>
      <c r="DK4015" s="168"/>
      <c r="DL4015" s="168"/>
      <c r="DM4015" s="168"/>
      <c r="DN4015" s="168"/>
      <c r="DO4015" s="168"/>
      <c r="DP4015" s="168"/>
      <c r="DQ4015" s="168"/>
      <c r="DR4015" s="168"/>
      <c r="DS4015" s="168"/>
      <c r="DT4015" s="168"/>
      <c r="DU4015" s="168"/>
      <c r="DV4015" s="168"/>
      <c r="DW4015" s="168"/>
      <c r="DX4015" s="168"/>
      <c r="DY4015" s="168"/>
      <c r="DZ4015" s="168"/>
      <c r="EA4015" s="168"/>
      <c r="EB4015" s="168"/>
      <c r="EC4015" s="168"/>
      <c r="ED4015" s="168"/>
      <c r="EE4015" s="168"/>
      <c r="EF4015" s="168"/>
      <c r="EG4015" s="168"/>
      <c r="EH4015" s="168"/>
      <c r="EI4015" s="168"/>
      <c r="EJ4015" s="168"/>
      <c r="EK4015" s="168"/>
      <c r="EL4015" s="168"/>
      <c r="EM4015" s="168"/>
      <c r="EN4015" s="168"/>
      <c r="EO4015" s="168"/>
      <c r="EP4015" s="168"/>
      <c r="EQ4015" s="168"/>
      <c r="ER4015" s="168"/>
      <c r="ES4015" s="168"/>
      <c r="ET4015" s="168"/>
      <c r="EU4015" s="168"/>
      <c r="EV4015" s="168"/>
      <c r="EW4015" s="168"/>
      <c r="EX4015" s="168"/>
      <c r="EY4015" s="168"/>
      <c r="EZ4015" s="168"/>
      <c r="FA4015" s="168"/>
      <c r="FB4015" s="168"/>
      <c r="FC4015" s="168"/>
      <c r="FD4015" s="168"/>
    </row>
    <row r="4016" spans="1:160" s="5" customFormat="1" ht="15.75" customHeight="1" x14ac:dyDescent="0.3">
      <c r="A4016" s="263"/>
      <c r="B4016" s="263"/>
      <c r="C4016" s="265"/>
      <c r="D4016" s="441"/>
      <c r="E4016" s="442"/>
      <c r="F4016" s="442"/>
      <c r="G4016" s="442"/>
      <c r="H4016" s="442"/>
      <c r="I4016" s="442"/>
      <c r="J4016" s="442"/>
      <c r="K4016" s="442"/>
      <c r="L4016" s="442"/>
      <c r="M4016" s="443"/>
      <c r="N4016" s="441"/>
      <c r="O4016" s="442"/>
      <c r="P4016" s="442"/>
      <c r="Q4016" s="442"/>
      <c r="R4016" s="442"/>
      <c r="S4016" s="442"/>
      <c r="T4016" s="442"/>
      <c r="U4016" s="443"/>
      <c r="V4016" s="33"/>
      <c r="W4016" s="57"/>
      <c r="X4016" s="86"/>
      <c r="Y4016" s="33"/>
      <c r="Z4016" s="36"/>
      <c r="AA4016" s="36"/>
      <c r="AD4016" s="33"/>
      <c r="AG4016" s="33"/>
      <c r="AH4016" s="43"/>
      <c r="AI4016" s="43"/>
      <c r="AJ4016" s="43"/>
      <c r="AK4016" s="43"/>
      <c r="AL4016" s="43"/>
      <c r="AM4016" s="43"/>
      <c r="AN4016" s="43"/>
      <c r="AO4016" s="43"/>
      <c r="AP4016" s="43"/>
      <c r="AQ4016" s="43"/>
      <c r="AR4016" s="43"/>
      <c r="AS4016" s="43"/>
      <c r="AT4016" s="43"/>
      <c r="AU4016" s="44"/>
      <c r="AV4016" s="33"/>
      <c r="AW4016" s="33"/>
      <c r="AX4016" s="33"/>
      <c r="AZ4016" s="141"/>
      <c r="BE4016" s="168"/>
      <c r="BF4016" s="168"/>
      <c r="BG4016" s="168"/>
      <c r="BH4016" s="168"/>
      <c r="BI4016" s="168"/>
      <c r="BJ4016" s="168"/>
      <c r="BK4016" s="168"/>
      <c r="BL4016" s="168"/>
      <c r="BM4016" s="168"/>
      <c r="DK4016" s="168"/>
      <c r="DL4016" s="168"/>
      <c r="DM4016" s="168"/>
      <c r="DN4016" s="168"/>
      <c r="DO4016" s="168"/>
      <c r="DP4016" s="168"/>
      <c r="DQ4016" s="168"/>
      <c r="DR4016" s="168"/>
      <c r="DS4016" s="168"/>
      <c r="DT4016" s="168"/>
      <c r="DU4016" s="168"/>
      <c r="DV4016" s="168"/>
      <c r="DW4016" s="168"/>
      <c r="DX4016" s="168"/>
      <c r="DY4016" s="168"/>
      <c r="DZ4016" s="168"/>
      <c r="EA4016" s="168"/>
      <c r="EB4016" s="168"/>
      <c r="EC4016" s="168"/>
      <c r="ED4016" s="168"/>
      <c r="EE4016" s="168"/>
      <c r="EF4016" s="168"/>
      <c r="EG4016" s="168"/>
      <c r="EH4016" s="168"/>
      <c r="EI4016" s="168"/>
      <c r="EJ4016" s="168"/>
      <c r="EK4016" s="168"/>
      <c r="EL4016" s="168"/>
      <c r="EM4016" s="168"/>
      <c r="EN4016" s="168"/>
      <c r="EO4016" s="168"/>
      <c r="EP4016" s="168"/>
      <c r="EQ4016" s="168"/>
      <c r="ER4016" s="168"/>
      <c r="ES4016" s="168"/>
      <c r="ET4016" s="168"/>
      <c r="EU4016" s="168"/>
      <c r="EV4016" s="168"/>
      <c r="EW4016" s="168"/>
      <c r="EX4016" s="168"/>
      <c r="EY4016" s="168"/>
      <c r="EZ4016" s="168"/>
      <c r="FA4016" s="168"/>
      <c r="FB4016" s="168"/>
      <c r="FC4016" s="168"/>
      <c r="FD4016" s="168"/>
    </row>
    <row r="4017" spans="1:160" s="5" customFormat="1" x14ac:dyDescent="0.25">
      <c r="A4017" s="263"/>
      <c r="B4017" s="263"/>
      <c r="C4017" s="265"/>
      <c r="D4017" s="10" t="s">
        <v>23</v>
      </c>
      <c r="E4017" s="445" t="e">
        <f>+#REF!</f>
        <v>#REF!</v>
      </c>
      <c r="F4017" s="445"/>
      <c r="G4017" s="445"/>
      <c r="H4017" s="445"/>
      <c r="I4017" s="445"/>
      <c r="J4017" s="445"/>
      <c r="K4017" s="445"/>
      <c r="L4017" s="445"/>
      <c r="M4017" s="446"/>
      <c r="N4017" s="11" t="s">
        <v>23</v>
      </c>
      <c r="O4017" s="445" t="e">
        <f>+#REF!</f>
        <v>#REF!</v>
      </c>
      <c r="P4017" s="445"/>
      <c r="Q4017" s="445"/>
      <c r="R4017" s="445"/>
      <c r="S4017" s="445"/>
      <c r="T4017" s="445"/>
      <c r="U4017" s="446"/>
      <c r="V4017" s="33"/>
      <c r="W4017" s="57"/>
      <c r="X4017" s="86"/>
      <c r="Y4017" s="33"/>
      <c r="Z4017" s="36"/>
      <c r="AA4017" s="36"/>
      <c r="AD4017" s="33"/>
      <c r="AG4017" s="33"/>
      <c r="AH4017" s="43"/>
      <c r="AI4017" s="43"/>
      <c r="AJ4017" s="43"/>
      <c r="AK4017" s="43"/>
      <c r="AL4017" s="43"/>
      <c r="AM4017" s="43"/>
      <c r="AN4017" s="43"/>
      <c r="AO4017" s="43"/>
      <c r="AP4017" s="43"/>
      <c r="AQ4017" s="43"/>
      <c r="AR4017" s="43"/>
      <c r="AS4017" s="43"/>
      <c r="AT4017" s="43"/>
      <c r="AU4017" s="44"/>
      <c r="AV4017" s="33"/>
      <c r="AW4017" s="33"/>
      <c r="AX4017" s="33"/>
      <c r="AZ4017" s="141"/>
      <c r="BE4017" s="168"/>
      <c r="BF4017" s="168"/>
      <c r="BG4017" s="168"/>
      <c r="BH4017" s="168"/>
      <c r="BI4017" s="168"/>
      <c r="BJ4017" s="168"/>
      <c r="BK4017" s="168"/>
      <c r="BL4017" s="168"/>
      <c r="BM4017" s="168"/>
      <c r="DK4017" s="168"/>
      <c r="DL4017" s="168"/>
      <c r="DM4017" s="168"/>
      <c r="DN4017" s="168"/>
      <c r="DO4017" s="168"/>
      <c r="DP4017" s="168"/>
      <c r="DQ4017" s="168"/>
      <c r="DR4017" s="168"/>
      <c r="DS4017" s="168"/>
      <c r="DT4017" s="168"/>
      <c r="DU4017" s="168"/>
      <c r="DV4017" s="168"/>
      <c r="DW4017" s="168"/>
      <c r="DX4017" s="168"/>
      <c r="DY4017" s="168"/>
      <c r="DZ4017" s="168"/>
      <c r="EA4017" s="168"/>
      <c r="EB4017" s="168"/>
      <c r="EC4017" s="168"/>
      <c r="ED4017" s="168"/>
      <c r="EE4017" s="168"/>
      <c r="EF4017" s="168"/>
      <c r="EG4017" s="168"/>
      <c r="EH4017" s="168"/>
      <c r="EI4017" s="168"/>
      <c r="EJ4017" s="168"/>
      <c r="EK4017" s="168"/>
      <c r="EL4017" s="168"/>
      <c r="EM4017" s="168"/>
      <c r="EN4017" s="168"/>
      <c r="EO4017" s="168"/>
      <c r="EP4017" s="168"/>
      <c r="EQ4017" s="168"/>
      <c r="ER4017" s="168"/>
      <c r="ES4017" s="168"/>
      <c r="ET4017" s="168"/>
      <c r="EU4017" s="168"/>
      <c r="EV4017" s="168"/>
      <c r="EW4017" s="168"/>
      <c r="EX4017" s="168"/>
      <c r="EY4017" s="168"/>
      <c r="EZ4017" s="168"/>
      <c r="FA4017" s="168"/>
      <c r="FB4017" s="168"/>
      <c r="FC4017" s="168"/>
      <c r="FD4017" s="168"/>
    </row>
    <row r="4018" spans="1:160" s="5" customFormat="1" ht="14.4" thickBot="1" x14ac:dyDescent="0.3">
      <c r="A4018" s="263"/>
      <c r="B4018" s="263"/>
      <c r="C4018" s="265"/>
      <c r="D4018" s="12" t="s">
        <v>25</v>
      </c>
      <c r="E4018" s="447" t="e">
        <f>+#REF!</f>
        <v>#REF!</v>
      </c>
      <c r="F4018" s="447"/>
      <c r="G4018" s="447"/>
      <c r="H4018" s="447"/>
      <c r="I4018" s="447"/>
      <c r="J4018" s="447"/>
      <c r="K4018" s="447"/>
      <c r="L4018" s="447"/>
      <c r="M4018" s="448"/>
      <c r="N4018" s="13" t="s">
        <v>25</v>
      </c>
      <c r="O4018" s="447" t="e">
        <f>+#REF!</f>
        <v>#REF!</v>
      </c>
      <c r="P4018" s="447"/>
      <c r="Q4018" s="447"/>
      <c r="R4018" s="447"/>
      <c r="S4018" s="447"/>
      <c r="T4018" s="447"/>
      <c r="U4018" s="448"/>
      <c r="V4018" s="33"/>
      <c r="W4018" s="57"/>
      <c r="X4018" s="86"/>
      <c r="Y4018" s="33"/>
      <c r="Z4018" s="36"/>
      <c r="AA4018" s="36"/>
      <c r="AD4018" s="33"/>
      <c r="AG4018" s="33"/>
      <c r="AH4018" s="43"/>
      <c r="AI4018" s="43"/>
      <c r="AJ4018" s="43"/>
      <c r="AK4018" s="43"/>
      <c r="AL4018" s="43"/>
      <c r="AM4018" s="43"/>
      <c r="AN4018" s="43"/>
      <c r="AO4018" s="43"/>
      <c r="AP4018" s="43"/>
      <c r="AQ4018" s="43"/>
      <c r="AR4018" s="43"/>
      <c r="AS4018" s="43"/>
      <c r="AT4018" s="43"/>
      <c r="AU4018" s="44"/>
      <c r="AV4018" s="33"/>
      <c r="AW4018" s="33"/>
      <c r="AX4018" s="33"/>
      <c r="AZ4018" s="141"/>
      <c r="BE4018" s="168"/>
      <c r="BF4018" s="168"/>
      <c r="BG4018" s="168"/>
      <c r="BH4018" s="168"/>
      <c r="BI4018" s="168"/>
      <c r="BJ4018" s="168"/>
      <c r="BK4018" s="168"/>
      <c r="BL4018" s="168"/>
      <c r="BM4018" s="168"/>
      <c r="DK4018" s="168"/>
      <c r="DL4018" s="168"/>
      <c r="DM4018" s="168"/>
      <c r="DN4018" s="168"/>
      <c r="DO4018" s="168"/>
      <c r="DP4018" s="168"/>
      <c r="DQ4018" s="168"/>
      <c r="DR4018" s="168"/>
      <c r="DS4018" s="168"/>
      <c r="DT4018" s="168"/>
      <c r="DU4018" s="168"/>
      <c r="DV4018" s="168"/>
      <c r="DW4018" s="168"/>
      <c r="DX4018" s="168"/>
      <c r="DY4018" s="168"/>
      <c r="DZ4018" s="168"/>
      <c r="EA4018" s="168"/>
      <c r="EB4018" s="168"/>
      <c r="EC4018" s="168"/>
      <c r="ED4018" s="168"/>
      <c r="EE4018" s="168"/>
      <c r="EF4018" s="168"/>
      <c r="EG4018" s="168"/>
      <c r="EH4018" s="168"/>
      <c r="EI4018" s="168"/>
      <c r="EJ4018" s="168"/>
      <c r="EK4018" s="168"/>
      <c r="EL4018" s="168"/>
      <c r="EM4018" s="168"/>
      <c r="EN4018" s="168"/>
      <c r="EO4018" s="168"/>
      <c r="EP4018" s="168"/>
      <c r="EQ4018" s="168"/>
      <c r="ER4018" s="168"/>
      <c r="ES4018" s="168"/>
      <c r="ET4018" s="168"/>
      <c r="EU4018" s="168"/>
      <c r="EV4018" s="168"/>
      <c r="EW4018" s="168"/>
      <c r="EX4018" s="168"/>
      <c r="EY4018" s="168"/>
      <c r="EZ4018" s="168"/>
      <c r="FA4018" s="168"/>
      <c r="FB4018" s="168"/>
      <c r="FC4018" s="168"/>
      <c r="FD4018" s="168"/>
    </row>
    <row r="4019" spans="1:160" ht="9.9" customHeight="1" thickBot="1" x14ac:dyDescent="0.3"/>
    <row r="4020" spans="1:160" s="5" customFormat="1" ht="15.75" customHeight="1" x14ac:dyDescent="0.3">
      <c r="A4020" s="263"/>
      <c r="B4020" s="263"/>
      <c r="C4020" s="265"/>
      <c r="D4020" s="484"/>
      <c r="E4020" s="485"/>
      <c r="F4020" s="488" t="s">
        <v>0</v>
      </c>
      <c r="G4020" s="489"/>
      <c r="H4020" s="489"/>
      <c r="I4020" s="489"/>
      <c r="J4020" s="489"/>
      <c r="K4020" s="489"/>
      <c r="L4020" s="489"/>
      <c r="M4020" s="489"/>
      <c r="N4020" s="489"/>
      <c r="O4020" s="490"/>
      <c r="P4020" s="494" t="s">
        <v>1</v>
      </c>
      <c r="Q4020" s="495"/>
      <c r="R4020" s="495"/>
      <c r="S4020" s="496"/>
      <c r="T4020" s="500"/>
      <c r="U4020" s="501"/>
      <c r="V4020" s="33"/>
      <c r="W4020" s="57"/>
      <c r="X4020" s="86"/>
      <c r="Y4020" s="33"/>
      <c r="Z4020" s="36"/>
      <c r="AA4020" s="36"/>
      <c r="AD4020" s="33"/>
      <c r="AG4020" s="33"/>
      <c r="AH4020" s="43"/>
      <c r="AI4020" s="43"/>
      <c r="AJ4020" s="43"/>
      <c r="AK4020" s="43"/>
      <c r="AL4020" s="43"/>
      <c r="AM4020" s="43"/>
      <c r="AN4020" s="43"/>
      <c r="AO4020" s="43"/>
      <c r="AP4020" s="43"/>
      <c r="AQ4020" s="43"/>
      <c r="AR4020" s="43"/>
      <c r="AS4020" s="43"/>
      <c r="AT4020" s="43"/>
      <c r="AU4020" s="44"/>
      <c r="AV4020" s="33"/>
      <c r="AW4020" s="33"/>
      <c r="AX4020" s="33"/>
      <c r="AZ4020" s="141"/>
      <c r="BE4020" s="168"/>
      <c r="BF4020" s="168"/>
      <c r="BG4020" s="168"/>
      <c r="BH4020" s="168"/>
      <c r="BI4020" s="168"/>
      <c r="BJ4020" s="168"/>
      <c r="BK4020" s="168"/>
      <c r="BL4020" s="168"/>
      <c r="BM4020" s="168"/>
      <c r="DK4020" s="168"/>
      <c r="DL4020" s="168"/>
      <c r="DM4020" s="168"/>
      <c r="DN4020" s="168"/>
      <c r="DO4020" s="168"/>
      <c r="DP4020" s="168"/>
      <c r="DQ4020" s="168"/>
      <c r="DR4020" s="168"/>
      <c r="DS4020" s="168"/>
      <c r="DT4020" s="168"/>
      <c r="DU4020" s="168"/>
      <c r="DV4020" s="168"/>
      <c r="DW4020" s="168"/>
      <c r="DX4020" s="168"/>
      <c r="DY4020" s="168"/>
      <c r="DZ4020" s="168"/>
      <c r="EA4020" s="168"/>
      <c r="EB4020" s="168"/>
      <c r="EC4020" s="168"/>
      <c r="ED4020" s="168"/>
      <c r="EE4020" s="168"/>
      <c r="EF4020" s="168"/>
      <c r="EG4020" s="168"/>
      <c r="EH4020" s="168"/>
      <c r="EI4020" s="168"/>
      <c r="EJ4020" s="168"/>
      <c r="EK4020" s="168"/>
      <c r="EL4020" s="168"/>
      <c r="EM4020" s="168"/>
      <c r="EN4020" s="168"/>
      <c r="EO4020" s="168"/>
      <c r="EP4020" s="168"/>
      <c r="EQ4020" s="168"/>
      <c r="ER4020" s="168"/>
      <c r="ES4020" s="168"/>
      <c r="ET4020" s="168"/>
      <c r="EU4020" s="168"/>
      <c r="EV4020" s="168"/>
      <c r="EW4020" s="168"/>
      <c r="EX4020" s="168"/>
      <c r="EY4020" s="168"/>
      <c r="EZ4020" s="168"/>
      <c r="FA4020" s="168"/>
      <c r="FB4020" s="168"/>
      <c r="FC4020" s="168"/>
      <c r="FD4020" s="168"/>
    </row>
    <row r="4021" spans="1:160" s="5" customFormat="1" ht="15" customHeight="1" x14ac:dyDescent="0.3">
      <c r="A4021" s="263"/>
      <c r="B4021" s="263"/>
      <c r="C4021" s="265"/>
      <c r="D4021" s="481"/>
      <c r="E4021" s="482"/>
      <c r="F4021" s="491"/>
      <c r="G4021" s="492"/>
      <c r="H4021" s="492"/>
      <c r="I4021" s="492"/>
      <c r="J4021" s="492"/>
      <c r="K4021" s="492"/>
      <c r="L4021" s="492"/>
      <c r="M4021" s="492"/>
      <c r="N4021" s="492"/>
      <c r="O4021" s="493"/>
      <c r="P4021" s="497"/>
      <c r="Q4021" s="498"/>
      <c r="R4021" s="498"/>
      <c r="S4021" s="499"/>
      <c r="T4021" s="502"/>
      <c r="U4021" s="503"/>
      <c r="V4021" s="33"/>
      <c r="W4021" s="57"/>
      <c r="X4021" s="86"/>
      <c r="Y4021" s="38"/>
      <c r="Z4021" s="36"/>
      <c r="AA4021" s="36"/>
      <c r="AD4021" s="33"/>
      <c r="AG4021" s="33"/>
      <c r="AH4021" s="43"/>
      <c r="AI4021" s="43"/>
      <c r="AJ4021" s="43"/>
      <c r="AK4021" s="43"/>
      <c r="AL4021" s="43"/>
      <c r="AM4021" s="43"/>
      <c r="AN4021" s="43"/>
      <c r="AO4021" s="43"/>
      <c r="AP4021" s="43"/>
      <c r="AQ4021" s="43"/>
      <c r="AR4021" s="43"/>
      <c r="AS4021" s="43"/>
      <c r="AT4021" s="43"/>
      <c r="AU4021" s="44"/>
      <c r="AV4021" s="33"/>
      <c r="AW4021" s="33"/>
      <c r="AX4021" s="33"/>
      <c r="AZ4021" s="141"/>
      <c r="BE4021" s="168"/>
      <c r="BF4021" s="168"/>
      <c r="BG4021" s="168"/>
      <c r="BH4021" s="168"/>
      <c r="BI4021" s="168"/>
      <c r="BJ4021" s="168"/>
      <c r="BK4021" s="168"/>
      <c r="BL4021" s="168"/>
      <c r="BM4021" s="168"/>
      <c r="DK4021" s="168"/>
      <c r="DL4021" s="168"/>
      <c r="DM4021" s="168"/>
      <c r="DN4021" s="168"/>
      <c r="DO4021" s="168"/>
      <c r="DP4021" s="168"/>
      <c r="DQ4021" s="168"/>
      <c r="DR4021" s="168"/>
      <c r="DS4021" s="168"/>
      <c r="DT4021" s="168"/>
      <c r="DU4021" s="168"/>
      <c r="DV4021" s="168"/>
      <c r="DW4021" s="168"/>
      <c r="DX4021" s="168"/>
      <c r="DY4021" s="168"/>
      <c r="DZ4021" s="168"/>
      <c r="EA4021" s="168"/>
      <c r="EB4021" s="168"/>
      <c r="EC4021" s="168"/>
      <c r="ED4021" s="168"/>
      <c r="EE4021" s="168"/>
      <c r="EF4021" s="168"/>
      <c r="EG4021" s="168"/>
      <c r="EH4021" s="168"/>
      <c r="EI4021" s="168"/>
      <c r="EJ4021" s="168"/>
      <c r="EK4021" s="168"/>
      <c r="EL4021" s="168"/>
      <c r="EM4021" s="168"/>
      <c r="EN4021" s="168"/>
      <c r="EO4021" s="168"/>
      <c r="EP4021" s="168"/>
      <c r="EQ4021" s="168"/>
      <c r="ER4021" s="168"/>
      <c r="ES4021" s="168"/>
      <c r="ET4021" s="168"/>
      <c r="EU4021" s="168"/>
      <c r="EV4021" s="168"/>
      <c r="EW4021" s="168"/>
      <c r="EX4021" s="168"/>
      <c r="EY4021" s="168"/>
      <c r="EZ4021" s="168"/>
      <c r="FA4021" s="168"/>
      <c r="FB4021" s="168"/>
      <c r="FC4021" s="168"/>
      <c r="FD4021" s="168"/>
    </row>
    <row r="4022" spans="1:160" s="5" customFormat="1" ht="30" customHeight="1" thickBot="1" x14ac:dyDescent="0.35">
      <c r="A4022" s="263"/>
      <c r="B4022" s="263"/>
      <c r="C4022" s="265"/>
      <c r="D4022" s="486"/>
      <c r="E4022" s="487"/>
      <c r="F4022" s="506" t="s">
        <v>2</v>
      </c>
      <c r="G4022" s="507"/>
      <c r="H4022" s="507"/>
      <c r="I4022" s="507"/>
      <c r="J4022" s="507"/>
      <c r="K4022" s="507"/>
      <c r="L4022" s="507"/>
      <c r="M4022" s="507"/>
      <c r="N4022" s="507"/>
      <c r="O4022" s="508"/>
      <c r="P4022" s="181">
        <v>83</v>
      </c>
      <c r="Q4022" s="106" t="s">
        <v>3</v>
      </c>
      <c r="R4022" s="509">
        <v>147</v>
      </c>
      <c r="S4022" s="510"/>
      <c r="T4022" s="504"/>
      <c r="U4022" s="505"/>
      <c r="V4022" s="33">
        <f>+IF(C4031="","",1)</f>
        <v>1</v>
      </c>
      <c r="W4022" s="57"/>
      <c r="X4022" s="86"/>
      <c r="Y4022" s="39"/>
      <c r="Z4022" s="36"/>
      <c r="AA4022" s="36"/>
      <c r="AD4022" s="33"/>
      <c r="AG4022" s="33"/>
      <c r="AH4022" s="43"/>
      <c r="AI4022" s="43"/>
      <c r="AJ4022" s="43"/>
      <c r="AK4022" s="43"/>
      <c r="AL4022" s="43"/>
      <c r="AM4022" s="43"/>
      <c r="AN4022" s="43"/>
      <c r="AO4022" s="43"/>
      <c r="AP4022" s="43"/>
      <c r="AQ4022" s="43"/>
      <c r="AR4022" s="43"/>
      <c r="AS4022" s="43"/>
      <c r="AT4022" s="43"/>
      <c r="AU4022" s="44"/>
      <c r="AV4022" s="33"/>
      <c r="AW4022" s="33"/>
      <c r="AX4022" s="33"/>
      <c r="AZ4022" s="141"/>
      <c r="BE4022" s="168"/>
      <c r="BF4022" s="168"/>
      <c r="BG4022" s="168"/>
      <c r="BH4022" s="168"/>
      <c r="BI4022" s="168"/>
      <c r="BJ4022" s="168"/>
      <c r="BK4022" s="168"/>
      <c r="BL4022" s="168"/>
      <c r="BM4022" s="168"/>
      <c r="DK4022" s="168"/>
      <c r="DL4022" s="168"/>
      <c r="DM4022" s="168"/>
      <c r="DN4022" s="168"/>
      <c r="DO4022" s="168"/>
      <c r="DP4022" s="168"/>
      <c r="DQ4022" s="168"/>
      <c r="DR4022" s="168"/>
      <c r="DS4022" s="168"/>
      <c r="DT4022" s="168"/>
      <c r="DU4022" s="168"/>
      <c r="DV4022" s="168"/>
      <c r="DW4022" s="168"/>
      <c r="DX4022" s="168"/>
      <c r="DY4022" s="168"/>
      <c r="DZ4022" s="168"/>
      <c r="EA4022" s="168"/>
      <c r="EB4022" s="168"/>
      <c r="EC4022" s="168"/>
      <c r="ED4022" s="168"/>
      <c r="EE4022" s="168"/>
      <c r="EF4022" s="168"/>
      <c r="EG4022" s="168"/>
      <c r="EH4022" s="168"/>
      <c r="EI4022" s="168"/>
      <c r="EJ4022" s="168"/>
      <c r="EK4022" s="168"/>
      <c r="EL4022" s="168"/>
      <c r="EM4022" s="168"/>
      <c r="EN4022" s="168"/>
      <c r="EO4022" s="168"/>
      <c r="EP4022" s="168"/>
      <c r="EQ4022" s="168"/>
      <c r="ER4022" s="168"/>
      <c r="ES4022" s="168"/>
      <c r="ET4022" s="168"/>
      <c r="EU4022" s="168"/>
      <c r="EV4022" s="168"/>
      <c r="EW4022" s="168"/>
      <c r="EX4022" s="168"/>
      <c r="EY4022" s="168"/>
      <c r="EZ4022" s="168"/>
      <c r="FA4022" s="168"/>
      <c r="FB4022" s="168"/>
      <c r="FC4022" s="168"/>
      <c r="FD4022" s="168"/>
    </row>
    <row r="4023" spans="1:160" s="5" customFormat="1" ht="5.25" customHeight="1" thickBot="1" x14ac:dyDescent="0.35">
      <c r="A4023" s="263"/>
      <c r="B4023" s="263"/>
      <c r="C4023" s="265"/>
      <c r="D4023" s="454"/>
      <c r="E4023" s="454"/>
      <c r="F4023" s="454"/>
      <c r="G4023" s="454"/>
      <c r="H4023" s="454"/>
      <c r="I4023" s="454"/>
      <c r="J4023" s="454"/>
      <c r="K4023" s="454"/>
      <c r="L4023" s="454"/>
      <c r="M4023" s="454"/>
      <c r="N4023" s="454"/>
      <c r="O4023" s="454"/>
      <c r="P4023" s="454"/>
      <c r="Q4023" s="454"/>
      <c r="R4023" s="454"/>
      <c r="S4023" s="454"/>
      <c r="T4023" s="454"/>
      <c r="U4023" s="454"/>
      <c r="V4023" s="33"/>
      <c r="W4023" s="57"/>
      <c r="X4023" s="86"/>
      <c r="Y4023" s="38"/>
      <c r="Z4023" s="36"/>
      <c r="AA4023" s="36"/>
      <c r="AD4023" s="33"/>
      <c r="AG4023" s="33"/>
      <c r="AH4023" s="43"/>
      <c r="AI4023" s="43"/>
      <c r="AJ4023" s="43"/>
      <c r="AK4023" s="43"/>
      <c r="AL4023" s="43"/>
      <c r="AM4023" s="43"/>
      <c r="AN4023" s="43"/>
      <c r="AO4023" s="43"/>
      <c r="AP4023" s="43"/>
      <c r="AQ4023" s="43"/>
      <c r="AR4023" s="43"/>
      <c r="AS4023" s="43"/>
      <c r="AT4023" s="43"/>
      <c r="AU4023" s="44"/>
      <c r="AV4023" s="33"/>
      <c r="AW4023" s="33"/>
      <c r="AX4023" s="33"/>
      <c r="AZ4023" s="141"/>
      <c r="BE4023" s="168"/>
      <c r="BF4023" s="168"/>
      <c r="BG4023" s="168"/>
      <c r="BH4023" s="168"/>
      <c r="BI4023" s="168"/>
      <c r="BJ4023" s="168"/>
      <c r="BK4023" s="168"/>
      <c r="BL4023" s="168"/>
      <c r="BM4023" s="168"/>
      <c r="DK4023" s="168"/>
      <c r="DL4023" s="168"/>
      <c r="DM4023" s="168"/>
      <c r="DN4023" s="168"/>
      <c r="DO4023" s="168"/>
      <c r="DP4023" s="168"/>
      <c r="DQ4023" s="168"/>
      <c r="DR4023" s="168"/>
      <c r="DS4023" s="168"/>
      <c r="DT4023" s="168"/>
      <c r="DU4023" s="168"/>
      <c r="DV4023" s="168"/>
      <c r="DW4023" s="168"/>
      <c r="DX4023" s="168"/>
      <c r="DY4023" s="168"/>
      <c r="DZ4023" s="168"/>
      <c r="EA4023" s="168"/>
      <c r="EB4023" s="168"/>
      <c r="EC4023" s="168"/>
      <c r="ED4023" s="168"/>
      <c r="EE4023" s="168"/>
      <c r="EF4023" s="168"/>
      <c r="EG4023" s="168"/>
      <c r="EH4023" s="168"/>
      <c r="EI4023" s="168"/>
      <c r="EJ4023" s="168"/>
      <c r="EK4023" s="168"/>
      <c r="EL4023" s="168"/>
      <c r="EM4023" s="168"/>
      <c r="EN4023" s="168"/>
      <c r="EO4023" s="168"/>
      <c r="EP4023" s="168"/>
      <c r="EQ4023" s="168"/>
      <c r="ER4023" s="168"/>
      <c r="ES4023" s="168"/>
      <c r="ET4023" s="168"/>
      <c r="EU4023" s="168"/>
      <c r="EV4023" s="168"/>
      <c r="EW4023" s="168"/>
      <c r="EX4023" s="168"/>
      <c r="EY4023" s="168"/>
      <c r="EZ4023" s="168"/>
      <c r="FA4023" s="168"/>
      <c r="FB4023" s="168"/>
      <c r="FC4023" s="168"/>
      <c r="FD4023" s="168"/>
    </row>
    <row r="4024" spans="1:160" s="5" customFormat="1" ht="24.9" customHeight="1" x14ac:dyDescent="0.3">
      <c r="A4024" s="263"/>
      <c r="B4024" s="263"/>
      <c r="C4024" s="265"/>
      <c r="D4024" s="511" t="s">
        <v>4</v>
      </c>
      <c r="E4024" s="512"/>
      <c r="F4024" s="513" t="s">
        <v>168</v>
      </c>
      <c r="G4024" s="514"/>
      <c r="H4024" s="514"/>
      <c r="I4024" s="515"/>
      <c r="J4024" s="516" t="s">
        <v>5</v>
      </c>
      <c r="K4024" s="512"/>
      <c r="L4024" s="513" t="s">
        <v>102</v>
      </c>
      <c r="M4024" s="514"/>
      <c r="N4024" s="514"/>
      <c r="O4024" s="514"/>
      <c r="P4024" s="515"/>
      <c r="Q4024" s="1" t="s">
        <v>6</v>
      </c>
      <c r="R4024" s="513" t="s">
        <v>36</v>
      </c>
      <c r="S4024" s="514"/>
      <c r="T4024" s="514"/>
      <c r="U4024" s="517"/>
      <c r="V4024" s="33"/>
      <c r="W4024" s="57"/>
      <c r="X4024" s="86"/>
      <c r="Y4024" s="33"/>
      <c r="Z4024" s="36"/>
      <c r="AA4024" s="36"/>
      <c r="AD4024" s="33"/>
      <c r="AG4024" s="33"/>
      <c r="AH4024" s="43"/>
      <c r="AI4024" s="43"/>
      <c r="AJ4024" s="43"/>
      <c r="AK4024" s="43"/>
      <c r="AL4024" s="43"/>
      <c r="AM4024" s="43"/>
      <c r="AN4024" s="43"/>
      <c r="AO4024" s="43"/>
      <c r="AP4024" s="43"/>
      <c r="AQ4024" s="43"/>
      <c r="AR4024" s="43"/>
      <c r="AS4024" s="43"/>
      <c r="AT4024" s="43"/>
      <c r="AU4024" s="44"/>
      <c r="AV4024" s="33"/>
      <c r="AW4024" s="33"/>
      <c r="AX4024" s="33"/>
      <c r="AZ4024" s="141"/>
      <c r="BE4024" s="168"/>
      <c r="BF4024" s="168"/>
      <c r="BG4024" s="168"/>
      <c r="BH4024" s="168"/>
      <c r="BI4024" s="168"/>
      <c r="BJ4024" s="168"/>
      <c r="BK4024" s="168"/>
      <c r="BL4024" s="168"/>
      <c r="BM4024" s="168"/>
      <c r="DK4024" s="168"/>
      <c r="DL4024" s="168"/>
      <c r="DM4024" s="168"/>
      <c r="DN4024" s="168"/>
      <c r="DO4024" s="168"/>
      <c r="DP4024" s="168"/>
      <c r="DQ4024" s="168"/>
      <c r="DR4024" s="168"/>
      <c r="DS4024" s="168"/>
      <c r="DT4024" s="168"/>
      <c r="DU4024" s="168"/>
      <c r="DV4024" s="168"/>
      <c r="DW4024" s="168"/>
      <c r="DX4024" s="168"/>
      <c r="DY4024" s="168"/>
      <c r="DZ4024" s="168"/>
      <c r="EA4024" s="168"/>
      <c r="EB4024" s="168"/>
      <c r="EC4024" s="168"/>
      <c r="ED4024" s="168"/>
      <c r="EE4024" s="168"/>
      <c r="EF4024" s="168"/>
      <c r="EG4024" s="168"/>
      <c r="EH4024" s="168"/>
      <c r="EI4024" s="168"/>
      <c r="EJ4024" s="168"/>
      <c r="EK4024" s="168"/>
      <c r="EL4024" s="168"/>
      <c r="EM4024" s="168"/>
      <c r="EN4024" s="168"/>
      <c r="EO4024" s="168"/>
      <c r="EP4024" s="168"/>
      <c r="EQ4024" s="168"/>
      <c r="ER4024" s="168"/>
      <c r="ES4024" s="168"/>
      <c r="ET4024" s="168"/>
      <c r="EU4024" s="168"/>
      <c r="EV4024" s="168"/>
      <c r="EW4024" s="168"/>
      <c r="EX4024" s="168"/>
      <c r="EY4024" s="168"/>
      <c r="EZ4024" s="168"/>
      <c r="FA4024" s="168"/>
      <c r="FB4024" s="168"/>
      <c r="FC4024" s="168"/>
      <c r="FD4024" s="168"/>
    </row>
    <row r="4025" spans="1:160" s="5" customFormat="1" ht="45" customHeight="1" thickBot="1" x14ac:dyDescent="0.35">
      <c r="A4025" s="263"/>
      <c r="B4025" s="263"/>
      <c r="C4025" s="265"/>
      <c r="D4025" s="518" t="s">
        <v>7</v>
      </c>
      <c r="E4025" s="519"/>
      <c r="F4025" s="520" t="s">
        <v>169</v>
      </c>
      <c r="G4025" s="521"/>
      <c r="H4025" s="521"/>
      <c r="I4025" s="521"/>
      <c r="J4025" s="521"/>
      <c r="K4025" s="521"/>
      <c r="L4025" s="521"/>
      <c r="M4025" s="521"/>
      <c r="N4025" s="521"/>
      <c r="O4025" s="521"/>
      <c r="P4025" s="521"/>
      <c r="Q4025" s="521"/>
      <c r="R4025" s="521"/>
      <c r="S4025" s="521"/>
      <c r="T4025" s="521"/>
      <c r="U4025" s="522"/>
      <c r="V4025" s="33"/>
      <c r="W4025" s="57"/>
      <c r="X4025" s="86"/>
      <c r="Y4025" s="33"/>
      <c r="Z4025" s="36"/>
      <c r="AA4025" s="36"/>
      <c r="AD4025" s="33"/>
      <c r="AG4025" s="33"/>
      <c r="AH4025" s="43"/>
      <c r="AI4025" s="43"/>
      <c r="AJ4025" s="43"/>
      <c r="AK4025" s="43"/>
      <c r="AL4025" s="43"/>
      <c r="AM4025" s="43"/>
      <c r="AN4025" s="43"/>
      <c r="AO4025" s="43"/>
      <c r="AP4025" s="43"/>
      <c r="AQ4025" s="43"/>
      <c r="AR4025" s="43"/>
      <c r="AS4025" s="43"/>
      <c r="AT4025" s="43"/>
      <c r="AU4025" s="44"/>
      <c r="AV4025" s="33"/>
      <c r="AW4025" s="33"/>
      <c r="AX4025" s="33"/>
      <c r="AZ4025" s="141"/>
      <c r="BE4025" s="168"/>
      <c r="BF4025" s="168"/>
      <c r="BG4025" s="168"/>
      <c r="BH4025" s="168"/>
      <c r="BI4025" s="168"/>
      <c r="BJ4025" s="168"/>
      <c r="BK4025" s="168"/>
      <c r="BL4025" s="168"/>
      <c r="BM4025" s="168"/>
      <c r="DK4025" s="168"/>
      <c r="DL4025" s="168"/>
      <c r="DM4025" s="168"/>
      <c r="DN4025" s="168"/>
      <c r="DO4025" s="168"/>
      <c r="DP4025" s="168"/>
      <c r="DQ4025" s="168"/>
      <c r="DR4025" s="168"/>
      <c r="DS4025" s="168"/>
      <c r="DT4025" s="168"/>
      <c r="DU4025" s="168"/>
      <c r="DV4025" s="168"/>
      <c r="DW4025" s="168"/>
      <c r="DX4025" s="168"/>
      <c r="DY4025" s="168"/>
      <c r="DZ4025" s="168"/>
      <c r="EA4025" s="168"/>
      <c r="EB4025" s="168"/>
      <c r="EC4025" s="168"/>
      <c r="ED4025" s="168"/>
      <c r="EE4025" s="168"/>
      <c r="EF4025" s="168"/>
      <c r="EG4025" s="168"/>
      <c r="EH4025" s="168"/>
      <c r="EI4025" s="168"/>
      <c r="EJ4025" s="168"/>
      <c r="EK4025" s="168"/>
      <c r="EL4025" s="168"/>
      <c r="EM4025" s="168"/>
      <c r="EN4025" s="168"/>
      <c r="EO4025" s="168"/>
      <c r="EP4025" s="168"/>
      <c r="EQ4025" s="168"/>
      <c r="ER4025" s="168"/>
      <c r="ES4025" s="168"/>
      <c r="ET4025" s="168"/>
      <c r="EU4025" s="168"/>
      <c r="EV4025" s="168"/>
      <c r="EW4025" s="168"/>
      <c r="EX4025" s="168"/>
      <c r="EY4025" s="168"/>
      <c r="EZ4025" s="168"/>
      <c r="FA4025" s="168"/>
      <c r="FB4025" s="168"/>
      <c r="FC4025" s="168"/>
      <c r="FD4025" s="168"/>
    </row>
    <row r="4026" spans="1:160" s="5" customFormat="1" ht="5.0999999999999996" customHeight="1" thickBot="1" x14ac:dyDescent="0.35">
      <c r="A4026" s="263"/>
      <c r="B4026" s="263"/>
      <c r="C4026" s="265"/>
      <c r="D4026" s="523"/>
      <c r="E4026" s="523"/>
      <c r="F4026" s="523"/>
      <c r="G4026" s="523"/>
      <c r="H4026" s="523"/>
      <c r="I4026" s="523"/>
      <c r="J4026" s="523"/>
      <c r="K4026" s="523"/>
      <c r="L4026" s="523"/>
      <c r="M4026" s="523"/>
      <c r="N4026" s="523"/>
      <c r="O4026" s="523"/>
      <c r="P4026" s="523"/>
      <c r="Q4026" s="523"/>
      <c r="R4026" s="523"/>
      <c r="S4026" s="523"/>
      <c r="T4026" s="523"/>
      <c r="U4026" s="523"/>
      <c r="V4026" s="33"/>
      <c r="W4026" s="57"/>
      <c r="X4026" s="86"/>
      <c r="Y4026" s="33"/>
      <c r="Z4026" s="36"/>
      <c r="AA4026" s="36"/>
      <c r="AD4026" s="33"/>
      <c r="AG4026" s="33"/>
      <c r="AH4026" s="43"/>
      <c r="AI4026" s="43"/>
      <c r="AJ4026" s="43"/>
      <c r="AK4026" s="43"/>
      <c r="AL4026" s="43"/>
      <c r="AM4026" s="43"/>
      <c r="AN4026" s="43"/>
      <c r="AO4026" s="43"/>
      <c r="AP4026" s="43"/>
      <c r="AQ4026" s="43"/>
      <c r="AR4026" s="43"/>
      <c r="AS4026" s="43"/>
      <c r="AT4026" s="43"/>
      <c r="AU4026" s="44"/>
      <c r="AV4026" s="33"/>
      <c r="AW4026" s="33"/>
      <c r="AX4026" s="33"/>
      <c r="AZ4026" s="141"/>
      <c r="BE4026" s="168"/>
      <c r="BF4026" s="168"/>
      <c r="BG4026" s="168"/>
      <c r="BH4026" s="168"/>
      <c r="BI4026" s="168"/>
      <c r="BJ4026" s="168"/>
      <c r="BK4026" s="168"/>
      <c r="BL4026" s="168"/>
      <c r="BM4026" s="168"/>
      <c r="DK4026" s="168"/>
      <c r="DL4026" s="168"/>
      <c r="DM4026" s="168"/>
      <c r="DN4026" s="168"/>
      <c r="DO4026" s="168"/>
      <c r="DP4026" s="168"/>
      <c r="DQ4026" s="168"/>
      <c r="DR4026" s="168"/>
      <c r="DS4026" s="168"/>
      <c r="DT4026" s="168"/>
      <c r="DU4026" s="168"/>
      <c r="DV4026" s="168"/>
      <c r="DW4026" s="168"/>
      <c r="DX4026" s="168"/>
      <c r="DY4026" s="168"/>
      <c r="DZ4026" s="168"/>
      <c r="EA4026" s="168"/>
      <c r="EB4026" s="168"/>
      <c r="EC4026" s="168"/>
      <c r="ED4026" s="168"/>
      <c r="EE4026" s="168"/>
      <c r="EF4026" s="168"/>
      <c r="EG4026" s="168"/>
      <c r="EH4026" s="168"/>
      <c r="EI4026" s="168"/>
      <c r="EJ4026" s="168"/>
      <c r="EK4026" s="168"/>
      <c r="EL4026" s="168"/>
      <c r="EM4026" s="168"/>
      <c r="EN4026" s="168"/>
      <c r="EO4026" s="168"/>
      <c r="EP4026" s="168"/>
      <c r="EQ4026" s="168"/>
      <c r="ER4026" s="168"/>
      <c r="ES4026" s="168"/>
      <c r="ET4026" s="168"/>
      <c r="EU4026" s="168"/>
      <c r="EV4026" s="168"/>
      <c r="EW4026" s="168"/>
      <c r="EX4026" s="168"/>
      <c r="EY4026" s="168"/>
      <c r="EZ4026" s="168"/>
      <c r="FA4026" s="168"/>
      <c r="FB4026" s="168"/>
      <c r="FC4026" s="168"/>
      <c r="FD4026" s="168"/>
    </row>
    <row r="4027" spans="1:160" s="5" customFormat="1" ht="24.9" customHeight="1" thickBot="1" x14ac:dyDescent="0.35">
      <c r="A4027" s="263"/>
      <c r="B4027" s="263"/>
      <c r="C4027" s="265"/>
      <c r="D4027" s="2" t="s">
        <v>103</v>
      </c>
      <c r="E4027" s="108" t="s">
        <v>106</v>
      </c>
      <c r="F4027" s="455" t="s">
        <v>104</v>
      </c>
      <c r="G4027" s="524"/>
      <c r="H4027" s="456"/>
      <c r="I4027" s="525">
        <v>44058</v>
      </c>
      <c r="J4027" s="526"/>
      <c r="K4027" s="526"/>
      <c r="L4027" s="526"/>
      <c r="M4027" s="526"/>
      <c r="N4027" s="527"/>
      <c r="O4027" s="3" t="s">
        <v>8</v>
      </c>
      <c r="P4027" s="449" t="s">
        <v>24</v>
      </c>
      <c r="Q4027" s="450"/>
      <c r="R4027" s="450"/>
      <c r="S4027" s="450"/>
      <c r="T4027" s="450"/>
      <c r="U4027" s="528"/>
      <c r="V4027" s="33"/>
      <c r="W4027" s="57"/>
      <c r="X4027" s="86"/>
      <c r="Y4027" s="33"/>
      <c r="Z4027" s="36"/>
      <c r="AA4027" s="36"/>
      <c r="AD4027" s="33"/>
      <c r="AG4027" s="33"/>
      <c r="AH4027" s="43"/>
      <c r="AI4027" s="43"/>
      <c r="AJ4027" s="43"/>
      <c r="AK4027" s="43"/>
      <c r="AL4027" s="43"/>
      <c r="AM4027" s="43"/>
      <c r="AN4027" s="43"/>
      <c r="AO4027" s="43"/>
      <c r="AP4027" s="43"/>
      <c r="AQ4027" s="43"/>
      <c r="AR4027" s="43"/>
      <c r="AS4027" s="43"/>
      <c r="AT4027" s="43"/>
      <c r="AU4027" s="44"/>
      <c r="AV4027" s="33"/>
      <c r="AW4027" s="33"/>
      <c r="AX4027" s="33"/>
      <c r="AZ4027" s="141"/>
      <c r="BE4027" s="168"/>
      <c r="BF4027" s="168"/>
      <c r="BG4027" s="168"/>
      <c r="BH4027" s="168"/>
      <c r="BI4027" s="168"/>
      <c r="BJ4027" s="168"/>
      <c r="BK4027" s="168"/>
      <c r="BL4027" s="168"/>
      <c r="BM4027" s="168"/>
      <c r="DK4027" s="168"/>
      <c r="DL4027" s="168"/>
      <c r="DM4027" s="168"/>
      <c r="DN4027" s="168"/>
      <c r="DO4027" s="168"/>
      <c r="DP4027" s="168"/>
      <c r="DQ4027" s="168"/>
      <c r="DR4027" s="168"/>
      <c r="DS4027" s="168"/>
      <c r="DT4027" s="168"/>
      <c r="DU4027" s="168"/>
      <c r="DV4027" s="168"/>
      <c r="DW4027" s="168"/>
      <c r="DX4027" s="168"/>
      <c r="DY4027" s="168"/>
      <c r="DZ4027" s="168"/>
      <c r="EA4027" s="168"/>
      <c r="EB4027" s="168"/>
      <c r="EC4027" s="168"/>
      <c r="ED4027" s="168"/>
      <c r="EE4027" s="168"/>
      <c r="EF4027" s="168"/>
      <c r="EG4027" s="168"/>
      <c r="EH4027" s="168"/>
      <c r="EI4027" s="168"/>
      <c r="EJ4027" s="168"/>
      <c r="EK4027" s="168"/>
      <c r="EL4027" s="168"/>
      <c r="EM4027" s="168"/>
      <c r="EN4027" s="168"/>
      <c r="EO4027" s="168"/>
      <c r="EP4027" s="168"/>
      <c r="EQ4027" s="168"/>
      <c r="ER4027" s="168"/>
      <c r="ES4027" s="168"/>
      <c r="ET4027" s="168"/>
      <c r="EU4027" s="168"/>
      <c r="EV4027" s="168"/>
      <c r="EW4027" s="168"/>
      <c r="EX4027" s="168"/>
      <c r="EY4027" s="168"/>
      <c r="EZ4027" s="168"/>
      <c r="FA4027" s="168"/>
      <c r="FB4027" s="168"/>
      <c r="FC4027" s="168"/>
      <c r="FD4027" s="168"/>
    </row>
    <row r="4028" spans="1:160" s="5" customFormat="1" ht="5.0999999999999996" customHeight="1" thickBot="1" x14ac:dyDescent="0.35">
      <c r="A4028" s="263"/>
      <c r="B4028" s="263"/>
      <c r="C4028" s="265"/>
      <c r="D4028" s="107"/>
      <c r="E4028" s="107"/>
      <c r="F4028" s="107"/>
      <c r="G4028" s="107"/>
      <c r="H4028" s="107"/>
      <c r="I4028" s="107"/>
      <c r="J4028" s="107"/>
      <c r="K4028" s="107"/>
      <c r="L4028" s="107"/>
      <c r="M4028" s="107"/>
      <c r="N4028" s="107"/>
      <c r="O4028" s="107"/>
      <c r="P4028" s="107"/>
      <c r="Q4028" s="107"/>
      <c r="R4028" s="107"/>
      <c r="S4028" s="107"/>
      <c r="T4028" s="107"/>
      <c r="U4028" s="107"/>
      <c r="V4028" s="33"/>
      <c r="W4028" s="57"/>
      <c r="X4028" s="86"/>
      <c r="Y4028" s="33"/>
      <c r="Z4028" s="36"/>
      <c r="AA4028" s="36"/>
      <c r="AD4028" s="33"/>
      <c r="AG4028" s="33"/>
      <c r="AH4028" s="43"/>
      <c r="AI4028" s="43"/>
      <c r="AJ4028" s="43"/>
      <c r="AK4028" s="43"/>
      <c r="AL4028" s="43"/>
      <c r="AM4028" s="43"/>
      <c r="AN4028" s="43"/>
      <c r="AO4028" s="43"/>
      <c r="AP4028" s="43"/>
      <c r="AQ4028" s="43"/>
      <c r="AR4028" s="43"/>
      <c r="AS4028" s="43"/>
      <c r="AT4028" s="43"/>
      <c r="AU4028" s="44"/>
      <c r="AV4028" s="33"/>
      <c r="AW4028" s="33"/>
      <c r="AX4028" s="33"/>
      <c r="AZ4028" s="141"/>
      <c r="BE4028" s="168"/>
      <c r="BF4028" s="168"/>
      <c r="BG4028" s="168"/>
      <c r="BH4028" s="168"/>
      <c r="BI4028" s="168"/>
      <c r="BJ4028" s="168"/>
      <c r="BK4028" s="168"/>
      <c r="BL4028" s="168"/>
      <c r="BM4028" s="168"/>
      <c r="DK4028" s="168"/>
      <c r="DL4028" s="168"/>
      <c r="DM4028" s="168"/>
      <c r="DN4028" s="168"/>
      <c r="DO4028" s="168"/>
      <c r="DP4028" s="168"/>
      <c r="DQ4028" s="168"/>
      <c r="DR4028" s="168"/>
      <c r="DS4028" s="168"/>
      <c r="DT4028" s="168"/>
      <c r="DU4028" s="168"/>
      <c r="DV4028" s="168"/>
      <c r="DW4028" s="168"/>
      <c r="DX4028" s="168"/>
      <c r="DY4028" s="168"/>
      <c r="DZ4028" s="168"/>
      <c r="EA4028" s="168"/>
      <c r="EB4028" s="168"/>
      <c r="EC4028" s="168"/>
      <c r="ED4028" s="168"/>
      <c r="EE4028" s="168"/>
      <c r="EF4028" s="168"/>
      <c r="EG4028" s="168"/>
      <c r="EH4028" s="168"/>
      <c r="EI4028" s="168"/>
      <c r="EJ4028" s="168"/>
      <c r="EK4028" s="168"/>
      <c r="EL4028" s="168"/>
      <c r="EM4028" s="168"/>
      <c r="EN4028" s="168"/>
      <c r="EO4028" s="168"/>
      <c r="EP4028" s="168"/>
      <c r="EQ4028" s="168"/>
      <c r="ER4028" s="168"/>
      <c r="ES4028" s="168"/>
      <c r="ET4028" s="168"/>
      <c r="EU4028" s="168"/>
      <c r="EV4028" s="168"/>
      <c r="EW4028" s="168"/>
      <c r="EX4028" s="168"/>
      <c r="EY4028" s="168"/>
      <c r="EZ4028" s="168"/>
      <c r="FA4028" s="168"/>
      <c r="FB4028" s="168"/>
      <c r="FC4028" s="168"/>
      <c r="FD4028" s="168"/>
    </row>
    <row r="4029" spans="1:160" s="5" customFormat="1" ht="24.9" customHeight="1" thickBot="1" x14ac:dyDescent="0.35">
      <c r="A4029" s="263"/>
      <c r="B4029" s="263"/>
      <c r="C4029" s="265"/>
      <c r="D4029" s="2" t="s">
        <v>31</v>
      </c>
      <c r="E4029" s="449"/>
      <c r="F4029" s="450"/>
      <c r="G4029" s="450"/>
      <c r="H4029" s="450"/>
      <c r="I4029" s="450"/>
      <c r="J4029" s="451"/>
      <c r="K4029" s="19" t="s">
        <v>105</v>
      </c>
      <c r="L4029" s="452"/>
      <c r="M4029" s="452"/>
      <c r="N4029" s="452"/>
      <c r="O4029" s="452"/>
      <c r="P4029" s="452"/>
      <c r="Q4029" s="452"/>
      <c r="R4029" s="452"/>
      <c r="S4029" s="452"/>
      <c r="T4029" s="452"/>
      <c r="U4029" s="453"/>
      <c r="V4029" s="33"/>
      <c r="W4029" s="57"/>
      <c r="X4029" s="86"/>
      <c r="Y4029" s="33"/>
      <c r="Z4029" s="36"/>
      <c r="AA4029" s="36"/>
      <c r="AD4029" s="33"/>
      <c r="AG4029" s="33"/>
      <c r="AH4029" s="43"/>
      <c r="AI4029" s="43"/>
      <c r="AJ4029" s="43"/>
      <c r="AK4029" s="43"/>
      <c r="AL4029" s="43"/>
      <c r="AM4029" s="43"/>
      <c r="AN4029" s="43"/>
      <c r="AO4029" s="43"/>
      <c r="AP4029" s="43"/>
      <c r="AQ4029" s="43"/>
      <c r="AR4029" s="43"/>
      <c r="AS4029" s="43"/>
      <c r="AT4029" s="43"/>
      <c r="AU4029" s="44"/>
      <c r="AV4029" s="33"/>
      <c r="AW4029" s="33"/>
      <c r="AX4029" s="33"/>
      <c r="AZ4029" s="141"/>
      <c r="BE4029" s="168"/>
      <c r="BF4029" s="168"/>
      <c r="BG4029" s="168"/>
      <c r="BH4029" s="168"/>
      <c r="BI4029" s="168"/>
      <c r="BJ4029" s="168"/>
      <c r="BK4029" s="168"/>
      <c r="BL4029" s="168"/>
      <c r="BM4029" s="168"/>
      <c r="DK4029" s="168"/>
      <c r="DL4029" s="168"/>
      <c r="DM4029" s="168"/>
      <c r="DN4029" s="168"/>
      <c r="DO4029" s="168"/>
      <c r="DP4029" s="168"/>
      <c r="DQ4029" s="168"/>
      <c r="DR4029" s="168"/>
      <c r="DS4029" s="168"/>
      <c r="DT4029" s="168"/>
      <c r="DU4029" s="168"/>
      <c r="DV4029" s="168"/>
      <c r="DW4029" s="168"/>
      <c r="DX4029" s="168"/>
      <c r="DY4029" s="168"/>
      <c r="DZ4029" s="168"/>
      <c r="EA4029" s="168"/>
      <c r="EB4029" s="168"/>
      <c r="EC4029" s="168"/>
      <c r="ED4029" s="168"/>
      <c r="EE4029" s="168"/>
      <c r="EF4029" s="168"/>
      <c r="EG4029" s="168"/>
      <c r="EH4029" s="168"/>
      <c r="EI4029" s="168"/>
      <c r="EJ4029" s="168"/>
      <c r="EK4029" s="168"/>
      <c r="EL4029" s="168"/>
      <c r="EM4029" s="168"/>
      <c r="EN4029" s="168"/>
      <c r="EO4029" s="168"/>
      <c r="EP4029" s="168"/>
      <c r="EQ4029" s="168"/>
      <c r="ER4029" s="168"/>
      <c r="ES4029" s="168"/>
      <c r="ET4029" s="168"/>
      <c r="EU4029" s="168"/>
      <c r="EV4029" s="168"/>
      <c r="EW4029" s="168"/>
      <c r="EX4029" s="168"/>
      <c r="EY4029" s="168"/>
      <c r="EZ4029" s="168"/>
      <c r="FA4029" s="168"/>
      <c r="FB4029" s="168"/>
      <c r="FC4029" s="168"/>
      <c r="FD4029" s="168"/>
    </row>
    <row r="4030" spans="1:160" s="5" customFormat="1" ht="5.0999999999999996" customHeight="1" thickBot="1" x14ac:dyDescent="0.35">
      <c r="A4030" s="263"/>
      <c r="B4030" s="263"/>
      <c r="C4030" s="265"/>
      <c r="D4030" s="454"/>
      <c r="E4030" s="454"/>
      <c r="F4030" s="454"/>
      <c r="G4030" s="454"/>
      <c r="H4030" s="454"/>
      <c r="I4030" s="454"/>
      <c r="J4030" s="454"/>
      <c r="K4030" s="454"/>
      <c r="L4030" s="454"/>
      <c r="M4030" s="454"/>
      <c r="N4030" s="454"/>
      <c r="O4030" s="454"/>
      <c r="P4030" s="454"/>
      <c r="Q4030" s="454"/>
      <c r="R4030" s="454"/>
      <c r="S4030" s="454"/>
      <c r="T4030" s="454"/>
      <c r="U4030" s="454"/>
      <c r="V4030" s="33"/>
      <c r="W4030" s="57"/>
      <c r="X4030" s="86"/>
      <c r="Y4030" s="33"/>
      <c r="Z4030" s="36"/>
      <c r="AA4030" s="36"/>
      <c r="AD4030" s="33"/>
      <c r="AG4030" s="33"/>
      <c r="AH4030" s="43"/>
      <c r="AI4030" s="43"/>
      <c r="AJ4030" s="43"/>
      <c r="AK4030" s="43"/>
      <c r="AL4030" s="43"/>
      <c r="AM4030" s="43"/>
      <c r="AN4030" s="43"/>
      <c r="AO4030" s="43"/>
      <c r="AP4030" s="43"/>
      <c r="AQ4030" s="43"/>
      <c r="AR4030" s="43"/>
      <c r="AS4030" s="43"/>
      <c r="AT4030" s="43"/>
      <c r="AU4030" s="44"/>
      <c r="AV4030" s="33"/>
      <c r="AW4030" s="33"/>
      <c r="AX4030" s="33"/>
      <c r="AZ4030" s="141"/>
      <c r="BE4030" s="168"/>
      <c r="BF4030" s="168"/>
      <c r="BG4030" s="168"/>
      <c r="BH4030" s="168"/>
      <c r="BI4030" s="168"/>
      <c r="BJ4030" s="168"/>
      <c r="BK4030" s="168"/>
      <c r="BL4030" s="168"/>
      <c r="BM4030" s="168"/>
      <c r="DK4030" s="168"/>
      <c r="DL4030" s="168"/>
      <c r="DM4030" s="168"/>
      <c r="DN4030" s="168"/>
      <c r="DO4030" s="168"/>
      <c r="DP4030" s="168"/>
      <c r="DQ4030" s="168"/>
      <c r="DR4030" s="168"/>
      <c r="DS4030" s="168"/>
      <c r="DT4030" s="168"/>
      <c r="DU4030" s="168"/>
      <c r="DV4030" s="168"/>
      <c r="DW4030" s="168"/>
      <c r="DX4030" s="168"/>
      <c r="DY4030" s="168"/>
      <c r="DZ4030" s="168"/>
      <c r="EA4030" s="168"/>
      <c r="EB4030" s="168"/>
      <c r="EC4030" s="168"/>
      <c r="ED4030" s="168"/>
      <c r="EE4030" s="168"/>
      <c r="EF4030" s="168"/>
      <c r="EG4030" s="168"/>
      <c r="EH4030" s="168"/>
      <c r="EI4030" s="168"/>
      <c r="EJ4030" s="168"/>
      <c r="EK4030" s="168"/>
      <c r="EL4030" s="168"/>
      <c r="EM4030" s="168"/>
      <c r="EN4030" s="168"/>
      <c r="EO4030" s="168"/>
      <c r="EP4030" s="168"/>
      <c r="EQ4030" s="168"/>
      <c r="ER4030" s="168"/>
      <c r="ES4030" s="168"/>
      <c r="ET4030" s="168"/>
      <c r="EU4030" s="168"/>
      <c r="EV4030" s="168"/>
      <c r="EW4030" s="168"/>
      <c r="EX4030" s="168"/>
      <c r="EY4030" s="168"/>
      <c r="EZ4030" s="168"/>
      <c r="FA4030" s="168"/>
      <c r="FB4030" s="168"/>
      <c r="FC4030" s="168"/>
      <c r="FD4030" s="168"/>
    </row>
    <row r="4031" spans="1:160" s="5" customFormat="1" ht="45" customHeight="1" thickBot="1" x14ac:dyDescent="0.35">
      <c r="A4031" s="263" t="str">
        <f>+E4031</f>
        <v>NP 22</v>
      </c>
      <c r="B4031" s="264">
        <f>+U4055</f>
        <v>0</v>
      </c>
      <c r="C4031" s="265">
        <v>75</v>
      </c>
      <c r="D4031" s="2" t="s">
        <v>9</v>
      </c>
      <c r="E4031" s="31" t="s">
        <v>191</v>
      </c>
      <c r="F4031" s="455" t="s">
        <v>29</v>
      </c>
      <c r="G4031" s="456"/>
      <c r="H4031" s="457" t="s">
        <v>193</v>
      </c>
      <c r="I4031" s="457"/>
      <c r="J4031" s="457"/>
      <c r="K4031" s="457"/>
      <c r="L4031" s="457"/>
      <c r="M4031" s="458"/>
      <c r="N4031" s="459" t="s">
        <v>32</v>
      </c>
      <c r="O4031" s="460"/>
      <c r="P4031" s="461"/>
      <c r="Q4031" s="462" t="s">
        <v>54</v>
      </c>
      <c r="R4031" s="463"/>
      <c r="S4031" s="463"/>
      <c r="T4031" s="463"/>
      <c r="U4031" s="464"/>
      <c r="V4031" s="33"/>
      <c r="W4031" s="57"/>
      <c r="X4031" s="86"/>
      <c r="Y4031" s="33"/>
      <c r="Z4031" s="38"/>
      <c r="AA4031" s="38"/>
      <c r="AD4031" s="33"/>
      <c r="AG4031" s="33"/>
      <c r="AH4031" s="43"/>
      <c r="AI4031" s="43"/>
      <c r="AJ4031" s="43"/>
      <c r="AK4031" s="43"/>
      <c r="AL4031" s="43"/>
      <c r="AM4031" s="43"/>
      <c r="AN4031" s="43"/>
      <c r="AO4031" s="43"/>
      <c r="AP4031" s="43"/>
      <c r="AQ4031" s="43"/>
      <c r="AR4031" s="43"/>
      <c r="AS4031" s="43"/>
      <c r="AT4031" s="43"/>
      <c r="AU4031" s="44"/>
      <c r="AV4031" s="33"/>
      <c r="AW4031" s="33"/>
      <c r="AX4031" s="33"/>
      <c r="AZ4031" s="141"/>
      <c r="BE4031" s="168"/>
      <c r="BF4031" s="168"/>
      <c r="BG4031" s="168"/>
      <c r="BH4031" s="168"/>
      <c r="BI4031" s="168"/>
      <c r="BJ4031" s="168"/>
      <c r="BK4031" s="168"/>
      <c r="BL4031" s="168"/>
      <c r="BM4031" s="168"/>
      <c r="DK4031" s="168"/>
      <c r="DL4031" s="168"/>
      <c r="DM4031" s="168"/>
      <c r="DN4031" s="168"/>
      <c r="DO4031" s="168"/>
      <c r="DP4031" s="168"/>
      <c r="DQ4031" s="168"/>
      <c r="DR4031" s="168"/>
      <c r="DS4031" s="168"/>
      <c r="DT4031" s="168"/>
      <c r="DU4031" s="168"/>
      <c r="DV4031" s="168"/>
      <c r="DW4031" s="168"/>
      <c r="DX4031" s="168"/>
      <c r="DY4031" s="168"/>
      <c r="DZ4031" s="168"/>
      <c r="EA4031" s="168"/>
      <c r="EB4031" s="168"/>
      <c r="EC4031" s="168"/>
      <c r="ED4031" s="168"/>
      <c r="EE4031" s="168"/>
      <c r="EF4031" s="168"/>
      <c r="EG4031" s="168"/>
      <c r="EH4031" s="168"/>
      <c r="EI4031" s="168"/>
      <c r="EJ4031" s="168"/>
      <c r="EK4031" s="168"/>
      <c r="EL4031" s="168"/>
      <c r="EM4031" s="168"/>
      <c r="EN4031" s="168"/>
      <c r="EO4031" s="168"/>
      <c r="EP4031" s="168"/>
      <c r="EQ4031" s="168"/>
      <c r="ER4031" s="168"/>
      <c r="ES4031" s="168"/>
      <c r="ET4031" s="168"/>
      <c r="EU4031" s="168"/>
      <c r="EV4031" s="168"/>
      <c r="EW4031" s="168"/>
      <c r="EX4031" s="168"/>
      <c r="EY4031" s="168"/>
      <c r="EZ4031" s="168"/>
      <c r="FA4031" s="168"/>
      <c r="FB4031" s="168"/>
      <c r="FC4031" s="168"/>
      <c r="FD4031" s="168"/>
    </row>
    <row r="4032" spans="1:160" s="5" customFormat="1" ht="5.0999999999999996" customHeight="1" thickBot="1" x14ac:dyDescent="0.35">
      <c r="A4032" s="263"/>
      <c r="B4032" s="263"/>
      <c r="C4032" s="265"/>
      <c r="D4032" s="428"/>
      <c r="E4032" s="428"/>
      <c r="F4032" s="428"/>
      <c r="G4032" s="428"/>
      <c r="H4032" s="428"/>
      <c r="I4032" s="428"/>
      <c r="J4032" s="428"/>
      <c r="K4032" s="428"/>
      <c r="L4032" s="428"/>
      <c r="M4032" s="428"/>
      <c r="N4032" s="454"/>
      <c r="O4032" s="454"/>
      <c r="P4032" s="454"/>
      <c r="Q4032" s="454"/>
      <c r="R4032" s="454"/>
      <c r="S4032" s="454"/>
      <c r="T4032" s="454"/>
      <c r="U4032" s="454"/>
      <c r="V4032" s="33"/>
      <c r="W4032" s="57"/>
      <c r="X4032" s="86"/>
      <c r="Y4032" s="33"/>
      <c r="Z4032" s="76"/>
      <c r="AA4032" s="76"/>
      <c r="AD4032" s="33"/>
      <c r="AG4032" s="33"/>
      <c r="AH4032" s="43"/>
      <c r="AI4032" s="43"/>
      <c r="AJ4032" s="43"/>
      <c r="AK4032" s="43"/>
      <c r="AL4032" s="43"/>
      <c r="AM4032" s="43"/>
      <c r="AN4032" s="43"/>
      <c r="AO4032" s="43"/>
      <c r="AP4032" s="43"/>
      <c r="AQ4032" s="43"/>
      <c r="AR4032" s="43"/>
      <c r="AS4032" s="43"/>
      <c r="AT4032" s="43"/>
      <c r="AU4032" s="44"/>
      <c r="AV4032" s="33"/>
      <c r="AW4032" s="33"/>
      <c r="AX4032" s="33"/>
      <c r="AZ4032" s="141"/>
      <c r="BE4032" s="168"/>
      <c r="BF4032" s="168"/>
      <c r="BG4032" s="168"/>
      <c r="BH4032" s="168"/>
      <c r="BI4032" s="168"/>
      <c r="BJ4032" s="168"/>
      <c r="BK4032" s="168"/>
      <c r="BL4032" s="168"/>
      <c r="BM4032" s="168"/>
      <c r="DK4032" s="168"/>
      <c r="DL4032" s="168"/>
      <c r="DM4032" s="168"/>
      <c r="DN4032" s="168"/>
      <c r="DO4032" s="168"/>
      <c r="DP4032" s="168"/>
      <c r="DQ4032" s="168"/>
      <c r="DR4032" s="168"/>
      <c r="DS4032" s="168"/>
      <c r="DT4032" s="168"/>
      <c r="DU4032" s="168"/>
      <c r="DV4032" s="168"/>
      <c r="DW4032" s="168"/>
      <c r="DX4032" s="168"/>
      <c r="DY4032" s="168"/>
      <c r="DZ4032" s="168"/>
      <c r="EA4032" s="168"/>
      <c r="EB4032" s="168"/>
      <c r="EC4032" s="168"/>
      <c r="ED4032" s="168"/>
      <c r="EE4032" s="168"/>
      <c r="EF4032" s="168"/>
      <c r="EG4032" s="168"/>
      <c r="EH4032" s="168"/>
      <c r="EI4032" s="168"/>
      <c r="EJ4032" s="168"/>
      <c r="EK4032" s="168"/>
      <c r="EL4032" s="168"/>
      <c r="EM4032" s="168"/>
      <c r="EN4032" s="168"/>
      <c r="EO4032" s="168"/>
      <c r="EP4032" s="168"/>
      <c r="EQ4032" s="168"/>
      <c r="ER4032" s="168"/>
      <c r="ES4032" s="168"/>
      <c r="ET4032" s="168"/>
      <c r="EU4032" s="168"/>
      <c r="EV4032" s="168"/>
      <c r="EW4032" s="168"/>
      <c r="EX4032" s="168"/>
      <c r="EY4032" s="168"/>
      <c r="EZ4032" s="168"/>
      <c r="FA4032" s="168"/>
      <c r="FB4032" s="168"/>
      <c r="FC4032" s="168"/>
      <c r="FD4032" s="168"/>
    </row>
    <row r="4033" spans="1:160" s="5" customFormat="1" ht="24.9" customHeight="1" x14ac:dyDescent="0.3">
      <c r="A4033" s="263"/>
      <c r="B4033" s="263"/>
      <c r="C4033" s="265"/>
      <c r="D4033" s="465" t="s">
        <v>30</v>
      </c>
      <c r="E4033" s="466"/>
      <c r="F4033" s="466"/>
      <c r="G4033" s="466"/>
      <c r="H4033" s="466"/>
      <c r="I4033" s="466"/>
      <c r="J4033" s="466"/>
      <c r="K4033" s="466"/>
      <c r="L4033" s="466"/>
      <c r="M4033" s="467"/>
      <c r="N4033" s="468" t="s">
        <v>11</v>
      </c>
      <c r="O4033" s="470" t="s">
        <v>12</v>
      </c>
      <c r="P4033" s="471"/>
      <c r="Q4033" s="474" t="s">
        <v>13</v>
      </c>
      <c r="R4033" s="475"/>
      <c r="S4033" s="476"/>
      <c r="T4033" s="477" t="s">
        <v>27</v>
      </c>
      <c r="U4033" s="479" t="s">
        <v>28</v>
      </c>
      <c r="V4033" s="33"/>
      <c r="W4033" s="57"/>
      <c r="X4033" s="86"/>
      <c r="Y4033" s="33"/>
      <c r="Z4033" s="76"/>
      <c r="AA4033" s="76"/>
      <c r="AD4033" s="33"/>
      <c r="AG4033" s="33"/>
      <c r="AH4033" s="43"/>
      <c r="AI4033" s="43"/>
      <c r="AJ4033" s="43"/>
      <c r="AK4033" s="43"/>
      <c r="AL4033" s="43"/>
      <c r="AM4033" s="43"/>
      <c r="AN4033" s="43"/>
      <c r="AO4033" s="43"/>
      <c r="AP4033" s="43"/>
      <c r="AQ4033" s="43"/>
      <c r="AR4033" s="43"/>
      <c r="AS4033" s="43"/>
      <c r="AT4033" s="43"/>
      <c r="AU4033" s="44"/>
      <c r="AV4033" s="33"/>
      <c r="AW4033" s="33"/>
      <c r="AX4033" s="33"/>
      <c r="AZ4033" s="141"/>
      <c r="BE4033" s="168"/>
      <c r="BF4033" s="168"/>
      <c r="BG4033" s="168"/>
      <c r="BH4033" s="168"/>
      <c r="BI4033" s="168"/>
      <c r="BJ4033" s="168"/>
      <c r="BK4033" s="168"/>
      <c r="BL4033" s="168"/>
      <c r="BM4033" s="168"/>
      <c r="DK4033" s="168"/>
      <c r="DL4033" s="168"/>
      <c r="DM4033" s="168"/>
      <c r="DN4033" s="168"/>
      <c r="DO4033" s="168"/>
      <c r="DP4033" s="168"/>
      <c r="DQ4033" s="168"/>
      <c r="DR4033" s="168"/>
      <c r="DS4033" s="168"/>
      <c r="DT4033" s="168"/>
      <c r="DU4033" s="168"/>
      <c r="DV4033" s="168"/>
      <c r="DW4033" s="168"/>
      <c r="DX4033" s="168"/>
      <c r="DY4033" s="168"/>
      <c r="DZ4033" s="168"/>
      <c r="EA4033" s="168"/>
      <c r="EB4033" s="168"/>
      <c r="EC4033" s="168"/>
      <c r="ED4033" s="168"/>
      <c r="EE4033" s="168"/>
      <c r="EF4033" s="168"/>
      <c r="EG4033" s="168"/>
      <c r="EH4033" s="168"/>
      <c r="EI4033" s="168"/>
      <c r="EJ4033" s="168"/>
      <c r="EK4033" s="168"/>
      <c r="EL4033" s="168"/>
      <c r="EM4033" s="168"/>
      <c r="EN4033" s="168"/>
      <c r="EO4033" s="168"/>
      <c r="EP4033" s="168"/>
      <c r="EQ4033" s="168"/>
      <c r="ER4033" s="168"/>
      <c r="ES4033" s="168"/>
      <c r="ET4033" s="168"/>
      <c r="EU4033" s="168"/>
      <c r="EV4033" s="168"/>
      <c r="EW4033" s="168"/>
      <c r="EX4033" s="168"/>
      <c r="EY4033" s="168"/>
      <c r="EZ4033" s="168"/>
      <c r="FA4033" s="168"/>
      <c r="FB4033" s="168"/>
      <c r="FC4033" s="168"/>
      <c r="FD4033" s="168"/>
    </row>
    <row r="4034" spans="1:160" s="5" customFormat="1" ht="24.9" customHeight="1" x14ac:dyDescent="0.3">
      <c r="A4034" s="263"/>
      <c r="B4034" s="263"/>
      <c r="C4034" s="265"/>
      <c r="D4034" s="481"/>
      <c r="E4034" s="482"/>
      <c r="F4034" s="482"/>
      <c r="G4034" s="482"/>
      <c r="H4034" s="482"/>
      <c r="I4034" s="482"/>
      <c r="J4034" s="482"/>
      <c r="K4034" s="482"/>
      <c r="L4034" s="482"/>
      <c r="M4034" s="483"/>
      <c r="N4034" s="469"/>
      <c r="O4034" s="472"/>
      <c r="P4034" s="473"/>
      <c r="Q4034" s="7" t="s">
        <v>14</v>
      </c>
      <c r="R4034" s="7" t="s">
        <v>15</v>
      </c>
      <c r="S4034" s="7" t="s">
        <v>26</v>
      </c>
      <c r="T4034" s="478"/>
      <c r="U4034" s="480"/>
      <c r="V4034" s="33"/>
      <c r="W4034" s="57"/>
      <c r="X4034" s="86"/>
      <c r="Y4034" s="33"/>
      <c r="Z4034" s="77"/>
      <c r="AA4034" s="77"/>
      <c r="AD4034" s="33"/>
      <c r="AG4034" s="33"/>
      <c r="AH4034" s="43"/>
      <c r="AI4034" s="43"/>
      <c r="AJ4034" s="43"/>
      <c r="AK4034" s="43"/>
      <c r="AL4034" s="43"/>
      <c r="AM4034" s="43"/>
      <c r="AN4034" s="43"/>
      <c r="AO4034" s="43"/>
      <c r="AP4034" s="43"/>
      <c r="AQ4034" s="43"/>
      <c r="AR4034" s="43"/>
      <c r="AS4034" s="43"/>
      <c r="AT4034" s="43"/>
      <c r="AU4034" s="44"/>
      <c r="AV4034" s="33"/>
      <c r="AW4034" s="33"/>
      <c r="AX4034" s="33"/>
      <c r="AZ4034" s="141"/>
      <c r="BE4034" s="168"/>
      <c r="BF4034" s="168"/>
      <c r="BG4034" s="168"/>
      <c r="BH4034" s="168"/>
      <c r="BI4034" s="168"/>
      <c r="BJ4034" s="168"/>
      <c r="BK4034" s="168"/>
      <c r="BL4034" s="168"/>
      <c r="BM4034" s="168"/>
      <c r="DK4034" s="168"/>
      <c r="DL4034" s="168"/>
      <c r="DM4034" s="168"/>
      <c r="DN4034" s="168"/>
      <c r="DO4034" s="168"/>
      <c r="DP4034" s="168"/>
      <c r="DQ4034" s="168"/>
      <c r="DR4034" s="168"/>
      <c r="DS4034" s="168"/>
      <c r="DT4034" s="168"/>
      <c r="DU4034" s="168"/>
      <c r="DV4034" s="168"/>
      <c r="DW4034" s="168"/>
      <c r="DX4034" s="168"/>
      <c r="DY4034" s="168"/>
      <c r="DZ4034" s="168"/>
      <c r="EA4034" s="168"/>
      <c r="EB4034" s="168"/>
      <c r="EC4034" s="168"/>
      <c r="ED4034" s="168"/>
      <c r="EE4034" s="168"/>
      <c r="EF4034" s="168"/>
      <c r="EG4034" s="168"/>
      <c r="EH4034" s="168"/>
      <c r="EI4034" s="168"/>
      <c r="EJ4034" s="168"/>
      <c r="EK4034" s="168"/>
      <c r="EL4034" s="168"/>
      <c r="EM4034" s="168"/>
      <c r="EN4034" s="168"/>
      <c r="EO4034" s="168"/>
      <c r="EP4034" s="168"/>
      <c r="EQ4034" s="168"/>
      <c r="ER4034" s="168"/>
      <c r="ES4034" s="168"/>
      <c r="ET4034" s="168"/>
      <c r="EU4034" s="168"/>
      <c r="EV4034" s="168"/>
      <c r="EW4034" s="168"/>
      <c r="EX4034" s="168"/>
      <c r="EY4034" s="168"/>
      <c r="EZ4034" s="168"/>
      <c r="FA4034" s="168"/>
      <c r="FB4034" s="168"/>
      <c r="FC4034" s="168"/>
      <c r="FD4034" s="168"/>
    </row>
    <row r="4035" spans="1:160" s="5" customFormat="1" ht="24.9" customHeight="1" x14ac:dyDescent="0.3">
      <c r="A4035" s="263"/>
      <c r="B4035" s="263"/>
      <c r="C4035" s="265"/>
      <c r="D4035" s="481"/>
      <c r="E4035" s="482"/>
      <c r="F4035" s="482"/>
      <c r="G4035" s="482"/>
      <c r="H4035" s="482"/>
      <c r="I4035" s="482"/>
      <c r="J4035" s="482"/>
      <c r="K4035" s="482"/>
      <c r="L4035" s="482"/>
      <c r="M4035" s="483"/>
      <c r="N4035" s="16"/>
      <c r="O4035" s="529"/>
      <c r="P4035" s="530"/>
      <c r="Q4035" s="8"/>
      <c r="R4035" s="8"/>
      <c r="S4035" s="8"/>
      <c r="T4035" s="9"/>
      <c r="U4035" s="17"/>
      <c r="V4035" s="33"/>
      <c r="W4035" s="57"/>
      <c r="X4035" s="86"/>
      <c r="Y4035" s="33">
        <f>+C4031</f>
        <v>75</v>
      </c>
      <c r="Z4035" s="41">
        <f>+SUMIF($N4035:$N4054,$Z$16,$U4035:$U4054)</f>
        <v>0</v>
      </c>
      <c r="AA4035" s="41">
        <f>+SUMIF($N4035:$N4054,$AA$16,$U4035:$U4054)</f>
        <v>0</v>
      </c>
      <c r="AB4035" s="41">
        <f>+SUMIF($N4035:$N4054,$AB$16,$U4035:$U4054)</f>
        <v>0</v>
      </c>
      <c r="AC4035" s="41">
        <f>+SUMIF($N4035:$N4054,$AC$16,$U4035:$U4054)</f>
        <v>0</v>
      </c>
      <c r="AD4035" s="41">
        <f>+SUMIF($N4035:$N4054,$AD$16,$U4035:$U4054)</f>
        <v>0</v>
      </c>
      <c r="AE4035" s="41">
        <f>+SUMIF($N4035:$N4054,$AE$16,$U4035:$U4054)</f>
        <v>0</v>
      </c>
      <c r="AF4035" s="41">
        <f>+SUMIF($N4035:$N4054,$AF$16,$U4035:$U4054)</f>
        <v>0</v>
      </c>
      <c r="AG4035" s="41">
        <f>+SUMIF($N4035:$N4054,$AG$16,$U4035:$U4054)</f>
        <v>0</v>
      </c>
      <c r="AH4035" s="41">
        <f>+SUMIF($N4035:$N4054,$AH$16,$U4035:$U4054)</f>
        <v>0</v>
      </c>
      <c r="AI4035" s="41">
        <f>+SUMIF($N4035:$N4054,$AI$16,$U4035:$U4054)</f>
        <v>0</v>
      </c>
      <c r="AJ4035" s="41">
        <f>+SUMIF($N4035:$N4054,$AJ$16,$U4035:$U4054)</f>
        <v>0</v>
      </c>
      <c r="AK4035" s="41">
        <f>+SUMIF($N4035:$N4054,$AK$16,$U4035:$U4054)</f>
        <v>0</v>
      </c>
      <c r="AL4035" s="41">
        <f>+SUMIF($N4035:$N4054,$AL$16,$U4035:$U4054)</f>
        <v>0</v>
      </c>
      <c r="AM4035" s="41">
        <f>+SUMIF($N4035:$N4054,$AM$16,$U4035:$U4054)</f>
        <v>0</v>
      </c>
      <c r="AN4035" s="41">
        <f>+SUMIF($N4035:$N4054,$AN$16,$U4035:$U4054)</f>
        <v>0</v>
      </c>
      <c r="AO4035" s="41">
        <f>+SUMIF($N4035:$N4054,$AO$16,$U4035:$U4054)</f>
        <v>0</v>
      </c>
      <c r="AP4035" s="41">
        <f>+SUMIF($N4035:$N4054,$AP$16,$U4035:$U4054)</f>
        <v>0</v>
      </c>
      <c r="AQ4035" s="41">
        <f>+SUMIF($N4035:$N4054,$AQ$16,$U4035:$U4054)</f>
        <v>0</v>
      </c>
      <c r="AR4035" s="41">
        <f>+SUMIF($N4035:$N4054,$AR$16,$U4035:$U4054)</f>
        <v>0</v>
      </c>
      <c r="AS4035" s="43"/>
      <c r="AT4035" s="43"/>
      <c r="AU4035" s="44"/>
      <c r="AV4035" s="33"/>
      <c r="AW4035" s="33"/>
      <c r="AX4035" s="33"/>
      <c r="AZ4035" s="141"/>
      <c r="BE4035" s="168"/>
      <c r="BF4035" s="168"/>
      <c r="BG4035" s="168"/>
      <c r="BH4035" s="168"/>
      <c r="BI4035" s="168"/>
      <c r="BJ4035" s="168"/>
      <c r="BK4035" s="168"/>
      <c r="BL4035" s="168"/>
      <c r="BM4035" s="168"/>
      <c r="DK4035" s="168"/>
      <c r="DL4035" s="168"/>
      <c r="DM4035" s="168"/>
      <c r="DN4035" s="168"/>
      <c r="DO4035" s="168"/>
      <c r="DP4035" s="168"/>
      <c r="DQ4035" s="168"/>
      <c r="DR4035" s="168"/>
      <c r="DS4035" s="168"/>
      <c r="DT4035" s="168"/>
      <c r="DU4035" s="168"/>
      <c r="DV4035" s="168"/>
      <c r="DW4035" s="168"/>
      <c r="DX4035" s="168"/>
      <c r="DY4035" s="168"/>
      <c r="DZ4035" s="168"/>
      <c r="EA4035" s="168"/>
      <c r="EB4035" s="168"/>
      <c r="EC4035" s="168"/>
      <c r="ED4035" s="168"/>
      <c r="EE4035" s="168"/>
      <c r="EF4035" s="168"/>
      <c r="EG4035" s="168"/>
      <c r="EH4035" s="168"/>
      <c r="EI4035" s="168"/>
      <c r="EJ4035" s="168"/>
      <c r="EK4035" s="168"/>
      <c r="EL4035" s="168"/>
      <c r="EM4035" s="168"/>
      <c r="EN4035" s="168"/>
      <c r="EO4035" s="168"/>
      <c r="EP4035" s="168"/>
      <c r="EQ4035" s="168"/>
      <c r="ER4035" s="168"/>
      <c r="ES4035" s="168"/>
      <c r="ET4035" s="168"/>
      <c r="EU4035" s="168"/>
      <c r="EV4035" s="168"/>
      <c r="EW4035" s="168"/>
      <c r="EX4035" s="168"/>
      <c r="EY4035" s="168"/>
      <c r="EZ4035" s="168"/>
      <c r="FA4035" s="168"/>
      <c r="FB4035" s="168"/>
      <c r="FC4035" s="168"/>
      <c r="FD4035" s="168"/>
    </row>
    <row r="4036" spans="1:160" s="5" customFormat="1" ht="24.9" customHeight="1" x14ac:dyDescent="0.3">
      <c r="A4036" s="263"/>
      <c r="B4036" s="263"/>
      <c r="C4036" s="265"/>
      <c r="D4036" s="481"/>
      <c r="E4036" s="482"/>
      <c r="F4036" s="482"/>
      <c r="G4036" s="482"/>
      <c r="H4036" s="482"/>
      <c r="I4036" s="482"/>
      <c r="J4036" s="482"/>
      <c r="K4036" s="482"/>
      <c r="L4036" s="482"/>
      <c r="M4036" s="483"/>
      <c r="N4036" s="16"/>
      <c r="O4036" s="529"/>
      <c r="P4036" s="530"/>
      <c r="Q4036" s="8"/>
      <c r="R4036" s="8"/>
      <c r="S4036" s="8"/>
      <c r="T4036" s="9"/>
      <c r="U4036" s="17"/>
      <c r="V4036" s="33"/>
      <c r="W4036" s="57"/>
      <c r="X4036" s="86"/>
      <c r="Y4036" s="33"/>
      <c r="Z4036" s="36"/>
      <c r="AA4036" s="36"/>
      <c r="AD4036" s="33"/>
      <c r="AG4036" s="33"/>
      <c r="AH4036" s="43"/>
      <c r="AI4036" s="43"/>
      <c r="AJ4036" s="43"/>
      <c r="AK4036" s="43"/>
      <c r="AL4036" s="43"/>
      <c r="AM4036" s="43"/>
      <c r="AN4036" s="43"/>
      <c r="AO4036" s="43"/>
      <c r="AP4036" s="43"/>
      <c r="AQ4036" s="43"/>
      <c r="AR4036" s="43"/>
      <c r="AS4036" s="43"/>
      <c r="AT4036" s="43"/>
      <c r="AU4036" s="44"/>
      <c r="AV4036" s="33"/>
      <c r="AW4036" s="33"/>
      <c r="AX4036" s="33"/>
      <c r="AZ4036" s="141"/>
      <c r="BE4036" s="168"/>
      <c r="BF4036" s="168"/>
      <c r="BG4036" s="168"/>
      <c r="BH4036" s="168"/>
      <c r="BI4036" s="168"/>
      <c r="BJ4036" s="168"/>
      <c r="BK4036" s="168"/>
      <c r="BL4036" s="168"/>
      <c r="BM4036" s="168"/>
      <c r="DK4036" s="168"/>
      <c r="DL4036" s="168"/>
      <c r="DM4036" s="168"/>
      <c r="DN4036" s="168"/>
      <c r="DO4036" s="168"/>
      <c r="DP4036" s="168"/>
      <c r="DQ4036" s="168"/>
      <c r="DR4036" s="168"/>
      <c r="DS4036" s="168"/>
      <c r="DT4036" s="168"/>
      <c r="DU4036" s="168"/>
      <c r="DV4036" s="168"/>
      <c r="DW4036" s="168"/>
      <c r="DX4036" s="168"/>
      <c r="DY4036" s="168"/>
      <c r="DZ4036" s="168"/>
      <c r="EA4036" s="168"/>
      <c r="EB4036" s="168"/>
      <c r="EC4036" s="168"/>
      <c r="ED4036" s="168"/>
      <c r="EE4036" s="168"/>
      <c r="EF4036" s="168"/>
      <c r="EG4036" s="168"/>
      <c r="EH4036" s="168"/>
      <c r="EI4036" s="168"/>
      <c r="EJ4036" s="168"/>
      <c r="EK4036" s="168"/>
      <c r="EL4036" s="168"/>
      <c r="EM4036" s="168"/>
      <c r="EN4036" s="168"/>
      <c r="EO4036" s="168"/>
      <c r="EP4036" s="168"/>
      <c r="EQ4036" s="168"/>
      <c r="ER4036" s="168"/>
      <c r="ES4036" s="168"/>
      <c r="ET4036" s="168"/>
      <c r="EU4036" s="168"/>
      <c r="EV4036" s="168"/>
      <c r="EW4036" s="168"/>
      <c r="EX4036" s="168"/>
      <c r="EY4036" s="168"/>
      <c r="EZ4036" s="168"/>
      <c r="FA4036" s="168"/>
      <c r="FB4036" s="168"/>
      <c r="FC4036" s="168"/>
      <c r="FD4036" s="168"/>
    </row>
    <row r="4037" spans="1:160" s="5" customFormat="1" ht="24.9" customHeight="1" x14ac:dyDescent="0.3">
      <c r="A4037" s="263"/>
      <c r="B4037" s="263"/>
      <c r="C4037" s="265"/>
      <c r="D4037" s="481"/>
      <c r="E4037" s="482"/>
      <c r="F4037" s="482"/>
      <c r="G4037" s="482"/>
      <c r="H4037" s="482"/>
      <c r="I4037" s="482"/>
      <c r="J4037" s="482"/>
      <c r="K4037" s="482"/>
      <c r="L4037" s="482"/>
      <c r="M4037" s="483"/>
      <c r="N4037" s="16"/>
      <c r="O4037" s="529"/>
      <c r="P4037" s="530"/>
      <c r="Q4037" s="8"/>
      <c r="R4037" s="8"/>
      <c r="S4037" s="8"/>
      <c r="T4037" s="9"/>
      <c r="U4037" s="17"/>
      <c r="V4037" s="33"/>
      <c r="W4037" s="57"/>
      <c r="X4037" s="86"/>
      <c r="Y4037" s="33"/>
      <c r="Z4037" s="36"/>
      <c r="AA4037" s="36"/>
      <c r="AD4037" s="33"/>
      <c r="AG4037" s="33"/>
      <c r="AH4037" s="43"/>
      <c r="AI4037" s="43"/>
      <c r="AJ4037" s="43"/>
      <c r="AK4037" s="43"/>
      <c r="AL4037" s="43"/>
      <c r="AM4037" s="43"/>
      <c r="AN4037" s="43"/>
      <c r="AO4037" s="43"/>
      <c r="AP4037" s="43"/>
      <c r="AQ4037" s="43"/>
      <c r="AR4037" s="43"/>
      <c r="AS4037" s="43"/>
      <c r="AT4037" s="43"/>
      <c r="AU4037" s="44"/>
      <c r="AV4037" s="33"/>
      <c r="AW4037" s="33"/>
      <c r="AX4037" s="33"/>
      <c r="AZ4037" s="141"/>
      <c r="BE4037" s="168"/>
      <c r="BF4037" s="168"/>
      <c r="BG4037" s="168"/>
      <c r="BH4037" s="168"/>
      <c r="BI4037" s="168"/>
      <c r="BJ4037" s="168"/>
      <c r="BK4037" s="168"/>
      <c r="BL4037" s="168"/>
      <c r="BM4037" s="168"/>
      <c r="DK4037" s="168"/>
      <c r="DL4037" s="168"/>
      <c r="DM4037" s="168"/>
      <c r="DN4037" s="168"/>
      <c r="DO4037" s="168"/>
      <c r="DP4037" s="168"/>
      <c r="DQ4037" s="168"/>
      <c r="DR4037" s="168"/>
      <c r="DS4037" s="168"/>
      <c r="DT4037" s="168"/>
      <c r="DU4037" s="168"/>
      <c r="DV4037" s="168"/>
      <c r="DW4037" s="168"/>
      <c r="DX4037" s="168"/>
      <c r="DY4037" s="168"/>
      <c r="DZ4037" s="168"/>
      <c r="EA4037" s="168"/>
      <c r="EB4037" s="168"/>
      <c r="EC4037" s="168"/>
      <c r="ED4037" s="168"/>
      <c r="EE4037" s="168"/>
      <c r="EF4037" s="168"/>
      <c r="EG4037" s="168"/>
      <c r="EH4037" s="168"/>
      <c r="EI4037" s="168"/>
      <c r="EJ4037" s="168"/>
      <c r="EK4037" s="168"/>
      <c r="EL4037" s="168"/>
      <c r="EM4037" s="168"/>
      <c r="EN4037" s="168"/>
      <c r="EO4037" s="168"/>
      <c r="EP4037" s="168"/>
      <c r="EQ4037" s="168"/>
      <c r="ER4037" s="168"/>
      <c r="ES4037" s="168"/>
      <c r="ET4037" s="168"/>
      <c r="EU4037" s="168"/>
      <c r="EV4037" s="168"/>
      <c r="EW4037" s="168"/>
      <c r="EX4037" s="168"/>
      <c r="EY4037" s="168"/>
      <c r="EZ4037" s="168"/>
      <c r="FA4037" s="168"/>
      <c r="FB4037" s="168"/>
      <c r="FC4037" s="168"/>
      <c r="FD4037" s="168"/>
    </row>
    <row r="4038" spans="1:160" s="5" customFormat="1" ht="24.9" customHeight="1" x14ac:dyDescent="0.3">
      <c r="A4038" s="263"/>
      <c r="B4038" s="263"/>
      <c r="C4038" s="265"/>
      <c r="D4038" s="481"/>
      <c r="E4038" s="482"/>
      <c r="F4038" s="482"/>
      <c r="G4038" s="482"/>
      <c r="H4038" s="482"/>
      <c r="I4038" s="482"/>
      <c r="J4038" s="482"/>
      <c r="K4038" s="482"/>
      <c r="L4038" s="482"/>
      <c r="M4038" s="483"/>
      <c r="N4038" s="16"/>
      <c r="O4038" s="529"/>
      <c r="P4038" s="530"/>
      <c r="Q4038" s="8"/>
      <c r="R4038" s="8"/>
      <c r="S4038" s="8"/>
      <c r="T4038" s="9"/>
      <c r="U4038" s="17"/>
      <c r="V4038" s="33"/>
      <c r="W4038" s="57"/>
      <c r="X4038" s="86"/>
      <c r="Y4038" s="33"/>
      <c r="Z4038" s="36"/>
      <c r="AA4038" s="36"/>
      <c r="AD4038" s="33"/>
      <c r="AG4038" s="33"/>
      <c r="AH4038" s="43"/>
      <c r="AI4038" s="43"/>
      <c r="AJ4038" s="43"/>
      <c r="AK4038" s="43"/>
      <c r="AL4038" s="43"/>
      <c r="AM4038" s="43"/>
      <c r="AN4038" s="43"/>
      <c r="AO4038" s="43"/>
      <c r="AP4038" s="43"/>
      <c r="AQ4038" s="43"/>
      <c r="AR4038" s="43"/>
      <c r="AS4038" s="43"/>
      <c r="AT4038" s="43"/>
      <c r="AU4038" s="44"/>
      <c r="AV4038" s="33"/>
      <c r="AW4038" s="33"/>
      <c r="AX4038" s="33"/>
      <c r="AZ4038" s="141"/>
      <c r="BE4038" s="168"/>
      <c r="BF4038" s="168"/>
      <c r="BG4038" s="168"/>
      <c r="BH4038" s="168"/>
      <c r="BI4038" s="168"/>
      <c r="BJ4038" s="168"/>
      <c r="BK4038" s="168"/>
      <c r="BL4038" s="168"/>
      <c r="BM4038" s="168"/>
      <c r="DK4038" s="168"/>
      <c r="DL4038" s="168"/>
      <c r="DM4038" s="168"/>
      <c r="DN4038" s="168"/>
      <c r="DO4038" s="168"/>
      <c r="DP4038" s="168"/>
      <c r="DQ4038" s="168"/>
      <c r="DR4038" s="168"/>
      <c r="DS4038" s="168"/>
      <c r="DT4038" s="168"/>
      <c r="DU4038" s="168"/>
      <c r="DV4038" s="168"/>
      <c r="DW4038" s="168"/>
      <c r="DX4038" s="168"/>
      <c r="DY4038" s="168"/>
      <c r="DZ4038" s="168"/>
      <c r="EA4038" s="168"/>
      <c r="EB4038" s="168"/>
      <c r="EC4038" s="168"/>
      <c r="ED4038" s="168"/>
      <c r="EE4038" s="168"/>
      <c r="EF4038" s="168"/>
      <c r="EG4038" s="168"/>
      <c r="EH4038" s="168"/>
      <c r="EI4038" s="168"/>
      <c r="EJ4038" s="168"/>
      <c r="EK4038" s="168"/>
      <c r="EL4038" s="168"/>
      <c r="EM4038" s="168"/>
      <c r="EN4038" s="168"/>
      <c r="EO4038" s="168"/>
      <c r="EP4038" s="168"/>
      <c r="EQ4038" s="168"/>
      <c r="ER4038" s="168"/>
      <c r="ES4038" s="168"/>
      <c r="ET4038" s="168"/>
      <c r="EU4038" s="168"/>
      <c r="EV4038" s="168"/>
      <c r="EW4038" s="168"/>
      <c r="EX4038" s="168"/>
      <c r="EY4038" s="168"/>
      <c r="EZ4038" s="168"/>
      <c r="FA4038" s="168"/>
      <c r="FB4038" s="168"/>
      <c r="FC4038" s="168"/>
      <c r="FD4038" s="168"/>
    </row>
    <row r="4039" spans="1:160" s="5" customFormat="1" ht="24.9" customHeight="1" x14ac:dyDescent="0.3">
      <c r="A4039" s="263"/>
      <c r="B4039" s="263"/>
      <c r="C4039" s="265"/>
      <c r="D4039" s="481"/>
      <c r="E4039" s="482"/>
      <c r="F4039" s="482"/>
      <c r="G4039" s="482"/>
      <c r="H4039" s="482"/>
      <c r="I4039" s="482"/>
      <c r="J4039" s="482"/>
      <c r="K4039" s="482"/>
      <c r="L4039" s="482"/>
      <c r="M4039" s="483"/>
      <c r="N4039" s="16"/>
      <c r="O4039" s="412"/>
      <c r="P4039" s="413"/>
      <c r="Q4039" s="8"/>
      <c r="R4039" s="8"/>
      <c r="S4039" s="8"/>
      <c r="T4039" s="9"/>
      <c r="U4039" s="17"/>
      <c r="V4039" s="33"/>
      <c r="W4039" s="57"/>
      <c r="X4039" s="86"/>
      <c r="Y4039" s="33"/>
      <c r="Z4039" s="36"/>
      <c r="AA4039" s="36"/>
      <c r="AD4039" s="33"/>
      <c r="AG4039" s="33"/>
      <c r="AH4039" s="43"/>
      <c r="AI4039" s="43"/>
      <c r="AJ4039" s="43"/>
      <c r="AK4039" s="43"/>
      <c r="AL4039" s="43"/>
      <c r="AM4039" s="43"/>
      <c r="AN4039" s="43"/>
      <c r="AO4039" s="43"/>
      <c r="AP4039" s="43"/>
      <c r="AQ4039" s="43"/>
      <c r="AR4039" s="43"/>
      <c r="AS4039" s="43"/>
      <c r="AT4039" s="43"/>
      <c r="AU4039" s="44"/>
      <c r="AV4039" s="33"/>
      <c r="AW4039" s="33"/>
      <c r="AX4039" s="33"/>
      <c r="AZ4039" s="141"/>
      <c r="BE4039" s="168"/>
      <c r="BF4039" s="168"/>
      <c r="BG4039" s="168"/>
      <c r="BH4039" s="168"/>
      <c r="BI4039" s="168"/>
      <c r="BJ4039" s="168"/>
      <c r="BK4039" s="168"/>
      <c r="BL4039" s="168"/>
      <c r="BM4039" s="168"/>
      <c r="DK4039" s="168"/>
      <c r="DL4039" s="168"/>
      <c r="DM4039" s="168"/>
      <c r="DN4039" s="168"/>
      <c r="DO4039" s="168"/>
      <c r="DP4039" s="168"/>
      <c r="DQ4039" s="168"/>
      <c r="DR4039" s="168"/>
      <c r="DS4039" s="168"/>
      <c r="DT4039" s="168"/>
      <c r="DU4039" s="168"/>
      <c r="DV4039" s="168"/>
      <c r="DW4039" s="168"/>
      <c r="DX4039" s="168"/>
      <c r="DY4039" s="168"/>
      <c r="DZ4039" s="168"/>
      <c r="EA4039" s="168"/>
      <c r="EB4039" s="168"/>
      <c r="EC4039" s="168"/>
      <c r="ED4039" s="168"/>
      <c r="EE4039" s="168"/>
      <c r="EF4039" s="168"/>
      <c r="EG4039" s="168"/>
      <c r="EH4039" s="168"/>
      <c r="EI4039" s="168"/>
      <c r="EJ4039" s="168"/>
      <c r="EK4039" s="168"/>
      <c r="EL4039" s="168"/>
      <c r="EM4039" s="168"/>
      <c r="EN4039" s="168"/>
      <c r="EO4039" s="168"/>
      <c r="EP4039" s="168"/>
      <c r="EQ4039" s="168"/>
      <c r="ER4039" s="168"/>
      <c r="ES4039" s="168"/>
      <c r="ET4039" s="168"/>
      <c r="EU4039" s="168"/>
      <c r="EV4039" s="168"/>
      <c r="EW4039" s="168"/>
      <c r="EX4039" s="168"/>
      <c r="EY4039" s="168"/>
      <c r="EZ4039" s="168"/>
      <c r="FA4039" s="168"/>
      <c r="FB4039" s="168"/>
      <c r="FC4039" s="168"/>
      <c r="FD4039" s="168"/>
    </row>
    <row r="4040" spans="1:160" s="5" customFormat="1" ht="24.9" customHeight="1" x14ac:dyDescent="0.3">
      <c r="A4040" s="263"/>
      <c r="B4040" s="263"/>
      <c r="C4040" s="265"/>
      <c r="D4040" s="481"/>
      <c r="E4040" s="482"/>
      <c r="F4040" s="482"/>
      <c r="G4040" s="482"/>
      <c r="H4040" s="482"/>
      <c r="I4040" s="482"/>
      <c r="J4040" s="482"/>
      <c r="K4040" s="482"/>
      <c r="L4040" s="482"/>
      <c r="M4040" s="483"/>
      <c r="N4040" s="16"/>
      <c r="O4040" s="412"/>
      <c r="P4040" s="413"/>
      <c r="Q4040" s="8"/>
      <c r="R4040" s="8"/>
      <c r="S4040" s="8"/>
      <c r="T4040" s="9"/>
      <c r="U4040" s="17"/>
      <c r="V4040" s="33"/>
      <c r="W4040" s="57"/>
      <c r="X4040" s="86"/>
      <c r="Y4040" s="33"/>
      <c r="Z4040" s="36"/>
      <c r="AA4040" s="36"/>
      <c r="AD4040" s="33"/>
      <c r="AG4040" s="33"/>
      <c r="AH4040" s="43"/>
      <c r="AI4040" s="43"/>
      <c r="AJ4040" s="43"/>
      <c r="AK4040" s="43"/>
      <c r="AL4040" s="43"/>
      <c r="AM4040" s="43"/>
      <c r="AN4040" s="43"/>
      <c r="AO4040" s="43"/>
      <c r="AP4040" s="43"/>
      <c r="AQ4040" s="43"/>
      <c r="AR4040" s="43"/>
      <c r="AS4040" s="43"/>
      <c r="AT4040" s="43"/>
      <c r="AU4040" s="44"/>
      <c r="AV4040" s="33"/>
      <c r="AW4040" s="33"/>
      <c r="AX4040" s="33"/>
      <c r="AZ4040" s="141"/>
      <c r="BE4040" s="168"/>
      <c r="BF4040" s="168"/>
      <c r="BG4040" s="168"/>
      <c r="BH4040" s="168"/>
      <c r="BI4040" s="168"/>
      <c r="BJ4040" s="168"/>
      <c r="BK4040" s="168"/>
      <c r="BL4040" s="168"/>
      <c r="BM4040" s="168"/>
      <c r="DK4040" s="168"/>
      <c r="DL4040" s="168"/>
      <c r="DM4040" s="168"/>
      <c r="DN4040" s="168"/>
      <c r="DO4040" s="168"/>
      <c r="DP4040" s="168"/>
      <c r="DQ4040" s="168"/>
      <c r="DR4040" s="168"/>
      <c r="DS4040" s="168"/>
      <c r="DT4040" s="168"/>
      <c r="DU4040" s="168"/>
      <c r="DV4040" s="168"/>
      <c r="DW4040" s="168"/>
      <c r="DX4040" s="168"/>
      <c r="DY4040" s="168"/>
      <c r="DZ4040" s="168"/>
      <c r="EA4040" s="168"/>
      <c r="EB4040" s="168"/>
      <c r="EC4040" s="168"/>
      <c r="ED4040" s="168"/>
      <c r="EE4040" s="168"/>
      <c r="EF4040" s="168"/>
      <c r="EG4040" s="168"/>
      <c r="EH4040" s="168"/>
      <c r="EI4040" s="168"/>
      <c r="EJ4040" s="168"/>
      <c r="EK4040" s="168"/>
      <c r="EL4040" s="168"/>
      <c r="EM4040" s="168"/>
      <c r="EN4040" s="168"/>
      <c r="EO4040" s="168"/>
      <c r="EP4040" s="168"/>
      <c r="EQ4040" s="168"/>
      <c r="ER4040" s="168"/>
      <c r="ES4040" s="168"/>
      <c r="ET4040" s="168"/>
      <c r="EU4040" s="168"/>
      <c r="EV4040" s="168"/>
      <c r="EW4040" s="168"/>
      <c r="EX4040" s="168"/>
      <c r="EY4040" s="168"/>
      <c r="EZ4040" s="168"/>
      <c r="FA4040" s="168"/>
      <c r="FB4040" s="168"/>
      <c r="FC4040" s="168"/>
      <c r="FD4040" s="168"/>
    </row>
    <row r="4041" spans="1:160" s="5" customFormat="1" ht="24.9" customHeight="1" x14ac:dyDescent="0.3">
      <c r="A4041" s="263"/>
      <c r="B4041" s="263"/>
      <c r="C4041" s="265"/>
      <c r="D4041" s="481"/>
      <c r="E4041" s="482"/>
      <c r="F4041" s="482"/>
      <c r="G4041" s="482"/>
      <c r="H4041" s="482"/>
      <c r="I4041" s="482"/>
      <c r="J4041" s="482"/>
      <c r="K4041" s="482"/>
      <c r="L4041" s="482"/>
      <c r="M4041" s="483"/>
      <c r="N4041" s="16"/>
      <c r="O4041" s="412"/>
      <c r="P4041" s="413"/>
      <c r="Q4041" s="8"/>
      <c r="R4041" s="8"/>
      <c r="S4041" s="8"/>
      <c r="T4041" s="9"/>
      <c r="U4041" s="17"/>
      <c r="V4041" s="33"/>
      <c r="W4041" s="57"/>
      <c r="X4041" s="86"/>
      <c r="Y4041" s="33"/>
      <c r="Z4041" s="36"/>
      <c r="AA4041" s="36"/>
      <c r="AD4041" s="33"/>
      <c r="AG4041" s="33"/>
      <c r="AH4041" s="43"/>
      <c r="AI4041" s="43"/>
      <c r="AJ4041" s="43"/>
      <c r="AK4041" s="43"/>
      <c r="AL4041" s="43"/>
      <c r="AM4041" s="43"/>
      <c r="AN4041" s="43"/>
      <c r="AO4041" s="43"/>
      <c r="AP4041" s="43"/>
      <c r="AQ4041" s="43"/>
      <c r="AR4041" s="43"/>
      <c r="AS4041" s="43"/>
      <c r="AT4041" s="43"/>
      <c r="AU4041" s="44"/>
      <c r="AV4041" s="33"/>
      <c r="AW4041" s="33"/>
      <c r="AX4041" s="33"/>
      <c r="AZ4041" s="141"/>
      <c r="BE4041" s="168"/>
      <c r="BF4041" s="168"/>
      <c r="BG4041" s="168"/>
      <c r="BH4041" s="168"/>
      <c r="BI4041" s="168"/>
      <c r="BJ4041" s="168"/>
      <c r="BK4041" s="168"/>
      <c r="BL4041" s="168"/>
      <c r="BM4041" s="168"/>
      <c r="DK4041" s="168"/>
      <c r="DL4041" s="168"/>
      <c r="DM4041" s="168"/>
      <c r="DN4041" s="168"/>
      <c r="DO4041" s="168"/>
      <c r="DP4041" s="168"/>
      <c r="DQ4041" s="168"/>
      <c r="DR4041" s="168"/>
      <c r="DS4041" s="168"/>
      <c r="DT4041" s="168"/>
      <c r="DU4041" s="168"/>
      <c r="DV4041" s="168"/>
      <c r="DW4041" s="168"/>
      <c r="DX4041" s="168"/>
      <c r="DY4041" s="168"/>
      <c r="DZ4041" s="168"/>
      <c r="EA4041" s="168"/>
      <c r="EB4041" s="168"/>
      <c r="EC4041" s="168"/>
      <c r="ED4041" s="168"/>
      <c r="EE4041" s="168"/>
      <c r="EF4041" s="168"/>
      <c r="EG4041" s="168"/>
      <c r="EH4041" s="168"/>
      <c r="EI4041" s="168"/>
      <c r="EJ4041" s="168"/>
      <c r="EK4041" s="168"/>
      <c r="EL4041" s="168"/>
      <c r="EM4041" s="168"/>
      <c r="EN4041" s="168"/>
      <c r="EO4041" s="168"/>
      <c r="EP4041" s="168"/>
      <c r="EQ4041" s="168"/>
      <c r="ER4041" s="168"/>
      <c r="ES4041" s="168"/>
      <c r="ET4041" s="168"/>
      <c r="EU4041" s="168"/>
      <c r="EV4041" s="168"/>
      <c r="EW4041" s="168"/>
      <c r="EX4041" s="168"/>
      <c r="EY4041" s="168"/>
      <c r="EZ4041" s="168"/>
      <c r="FA4041" s="168"/>
      <c r="FB4041" s="168"/>
      <c r="FC4041" s="168"/>
      <c r="FD4041" s="168"/>
    </row>
    <row r="4042" spans="1:160" s="5" customFormat="1" ht="24.9" customHeight="1" x14ac:dyDescent="0.3">
      <c r="A4042" s="263"/>
      <c r="B4042" s="263"/>
      <c r="C4042" s="265"/>
      <c r="D4042" s="481"/>
      <c r="E4042" s="482"/>
      <c r="F4042" s="482"/>
      <c r="G4042" s="482"/>
      <c r="H4042" s="482"/>
      <c r="I4042" s="482"/>
      <c r="J4042" s="482"/>
      <c r="K4042" s="482"/>
      <c r="L4042" s="482"/>
      <c r="M4042" s="483"/>
      <c r="N4042" s="16"/>
      <c r="O4042" s="412"/>
      <c r="P4042" s="413"/>
      <c r="Q4042" s="8"/>
      <c r="R4042" s="8"/>
      <c r="S4042" s="8"/>
      <c r="T4042" s="9"/>
      <c r="U4042" s="17"/>
      <c r="V4042" s="33"/>
      <c r="W4042" s="57"/>
      <c r="X4042" s="86"/>
      <c r="Y4042" s="33"/>
      <c r="Z4042" s="36"/>
      <c r="AA4042" s="36"/>
      <c r="AD4042" s="33"/>
      <c r="AG4042" s="33"/>
      <c r="AH4042" s="43"/>
      <c r="AI4042" s="43"/>
      <c r="AJ4042" s="43"/>
      <c r="AK4042" s="43"/>
      <c r="AL4042" s="43"/>
      <c r="AM4042" s="43"/>
      <c r="AN4042" s="43"/>
      <c r="AO4042" s="43"/>
      <c r="AP4042" s="43"/>
      <c r="AQ4042" s="43"/>
      <c r="AR4042" s="43"/>
      <c r="AS4042" s="43"/>
      <c r="AT4042" s="43"/>
      <c r="AU4042" s="44"/>
      <c r="AV4042" s="33"/>
      <c r="AW4042" s="33"/>
      <c r="AX4042" s="33"/>
      <c r="AZ4042" s="141"/>
      <c r="BE4042" s="168"/>
      <c r="BF4042" s="168"/>
      <c r="BG4042" s="168"/>
      <c r="BH4042" s="168"/>
      <c r="BI4042" s="168"/>
      <c r="BJ4042" s="168"/>
      <c r="BK4042" s="168"/>
      <c r="BL4042" s="168"/>
      <c r="BM4042" s="168"/>
      <c r="DK4042" s="168"/>
      <c r="DL4042" s="168"/>
      <c r="DM4042" s="168"/>
      <c r="DN4042" s="168"/>
      <c r="DO4042" s="168"/>
      <c r="DP4042" s="168"/>
      <c r="DQ4042" s="168"/>
      <c r="DR4042" s="168"/>
      <c r="DS4042" s="168"/>
      <c r="DT4042" s="168"/>
      <c r="DU4042" s="168"/>
      <c r="DV4042" s="168"/>
      <c r="DW4042" s="168"/>
      <c r="DX4042" s="168"/>
      <c r="DY4042" s="168"/>
      <c r="DZ4042" s="168"/>
      <c r="EA4042" s="168"/>
      <c r="EB4042" s="168"/>
      <c r="EC4042" s="168"/>
      <c r="ED4042" s="168"/>
      <c r="EE4042" s="168"/>
      <c r="EF4042" s="168"/>
      <c r="EG4042" s="168"/>
      <c r="EH4042" s="168"/>
      <c r="EI4042" s="168"/>
      <c r="EJ4042" s="168"/>
      <c r="EK4042" s="168"/>
      <c r="EL4042" s="168"/>
      <c r="EM4042" s="168"/>
      <c r="EN4042" s="168"/>
      <c r="EO4042" s="168"/>
      <c r="EP4042" s="168"/>
      <c r="EQ4042" s="168"/>
      <c r="ER4042" s="168"/>
      <c r="ES4042" s="168"/>
      <c r="ET4042" s="168"/>
      <c r="EU4042" s="168"/>
      <c r="EV4042" s="168"/>
      <c r="EW4042" s="168"/>
      <c r="EX4042" s="168"/>
      <c r="EY4042" s="168"/>
      <c r="EZ4042" s="168"/>
      <c r="FA4042" s="168"/>
      <c r="FB4042" s="168"/>
      <c r="FC4042" s="168"/>
      <c r="FD4042" s="168"/>
    </row>
    <row r="4043" spans="1:160" s="5" customFormat="1" ht="24.9" customHeight="1" x14ac:dyDescent="0.3">
      <c r="A4043" s="263"/>
      <c r="B4043" s="263"/>
      <c r="C4043" s="265"/>
      <c r="D4043" s="481"/>
      <c r="E4043" s="482"/>
      <c r="F4043" s="482"/>
      <c r="G4043" s="482"/>
      <c r="H4043" s="482"/>
      <c r="I4043" s="482"/>
      <c r="J4043" s="482"/>
      <c r="K4043" s="482"/>
      <c r="L4043" s="482"/>
      <c r="M4043" s="483"/>
      <c r="N4043" s="16"/>
      <c r="O4043" s="412"/>
      <c r="P4043" s="413"/>
      <c r="Q4043" s="8"/>
      <c r="R4043" s="8"/>
      <c r="S4043" s="8"/>
      <c r="T4043" s="9"/>
      <c r="U4043" s="17"/>
      <c r="V4043" s="33"/>
      <c r="W4043" s="57"/>
      <c r="X4043" s="86"/>
      <c r="Y4043" s="33"/>
      <c r="Z4043" s="36"/>
      <c r="AA4043" s="36"/>
      <c r="AD4043" s="33"/>
      <c r="AG4043" s="33"/>
      <c r="AH4043" s="43"/>
      <c r="AI4043" s="43"/>
      <c r="AJ4043" s="43"/>
      <c r="AK4043" s="43"/>
      <c r="AL4043" s="43"/>
      <c r="AM4043" s="43"/>
      <c r="AN4043" s="43"/>
      <c r="AO4043" s="43"/>
      <c r="AP4043" s="43"/>
      <c r="AQ4043" s="43"/>
      <c r="AR4043" s="43"/>
      <c r="AS4043" s="43"/>
      <c r="AT4043" s="43"/>
      <c r="AU4043" s="44"/>
      <c r="AV4043" s="33"/>
      <c r="AW4043" s="33"/>
      <c r="AX4043" s="33"/>
      <c r="AZ4043" s="141"/>
      <c r="BE4043" s="168"/>
      <c r="BF4043" s="168"/>
      <c r="BG4043" s="168"/>
      <c r="BH4043" s="168"/>
      <c r="BI4043" s="168"/>
      <c r="BJ4043" s="168"/>
      <c r="BK4043" s="168"/>
      <c r="BL4043" s="168"/>
      <c r="BM4043" s="168"/>
      <c r="DK4043" s="168"/>
      <c r="DL4043" s="168"/>
      <c r="DM4043" s="168"/>
      <c r="DN4043" s="168"/>
      <c r="DO4043" s="168"/>
      <c r="DP4043" s="168"/>
      <c r="DQ4043" s="168"/>
      <c r="DR4043" s="168"/>
      <c r="DS4043" s="168"/>
      <c r="DT4043" s="168"/>
      <c r="DU4043" s="168"/>
      <c r="DV4043" s="168"/>
      <c r="DW4043" s="168"/>
      <c r="DX4043" s="168"/>
      <c r="DY4043" s="168"/>
      <c r="DZ4043" s="168"/>
      <c r="EA4043" s="168"/>
      <c r="EB4043" s="168"/>
      <c r="EC4043" s="168"/>
      <c r="ED4043" s="168"/>
      <c r="EE4043" s="168"/>
      <c r="EF4043" s="168"/>
      <c r="EG4043" s="168"/>
      <c r="EH4043" s="168"/>
      <c r="EI4043" s="168"/>
      <c r="EJ4043" s="168"/>
      <c r="EK4043" s="168"/>
      <c r="EL4043" s="168"/>
      <c r="EM4043" s="168"/>
      <c r="EN4043" s="168"/>
      <c r="EO4043" s="168"/>
      <c r="EP4043" s="168"/>
      <c r="EQ4043" s="168"/>
      <c r="ER4043" s="168"/>
      <c r="ES4043" s="168"/>
      <c r="ET4043" s="168"/>
      <c r="EU4043" s="168"/>
      <c r="EV4043" s="168"/>
      <c r="EW4043" s="168"/>
      <c r="EX4043" s="168"/>
      <c r="EY4043" s="168"/>
      <c r="EZ4043" s="168"/>
      <c r="FA4043" s="168"/>
      <c r="FB4043" s="168"/>
      <c r="FC4043" s="168"/>
      <c r="FD4043" s="168"/>
    </row>
    <row r="4044" spans="1:160" s="5" customFormat="1" ht="24.9" customHeight="1" x14ac:dyDescent="0.3">
      <c r="A4044" s="263"/>
      <c r="B4044" s="263"/>
      <c r="C4044" s="265"/>
      <c r="D4044" s="481"/>
      <c r="E4044" s="482"/>
      <c r="F4044" s="482"/>
      <c r="G4044" s="482"/>
      <c r="H4044" s="482"/>
      <c r="I4044" s="482"/>
      <c r="J4044" s="482"/>
      <c r="K4044" s="482"/>
      <c r="L4044" s="482"/>
      <c r="M4044" s="483"/>
      <c r="N4044" s="16"/>
      <c r="O4044" s="412"/>
      <c r="P4044" s="413"/>
      <c r="Q4044" s="8"/>
      <c r="R4044" s="8"/>
      <c r="S4044" s="8"/>
      <c r="T4044" s="9"/>
      <c r="U4044" s="17"/>
      <c r="V4044" s="33"/>
      <c r="W4044" s="57"/>
      <c r="X4044" s="86"/>
      <c r="Y4044" s="33"/>
      <c r="Z4044" s="36"/>
      <c r="AA4044" s="36"/>
      <c r="AD4044" s="33"/>
      <c r="AG4044" s="33"/>
      <c r="AH4044" s="43"/>
      <c r="AI4044" s="43"/>
      <c r="AJ4044" s="43"/>
      <c r="AK4044" s="43"/>
      <c r="AL4044" s="43"/>
      <c r="AM4044" s="43"/>
      <c r="AN4044" s="43"/>
      <c r="AO4044" s="43"/>
      <c r="AP4044" s="43"/>
      <c r="AQ4044" s="43"/>
      <c r="AR4044" s="43"/>
      <c r="AS4044" s="43"/>
      <c r="AT4044" s="43"/>
      <c r="AU4044" s="44"/>
      <c r="AV4044" s="33"/>
      <c r="AW4044" s="33"/>
      <c r="AX4044" s="33"/>
      <c r="AZ4044" s="141"/>
      <c r="BE4044" s="168"/>
      <c r="BF4044" s="168"/>
      <c r="BG4044" s="168"/>
      <c r="BH4044" s="168"/>
      <c r="BI4044" s="168"/>
      <c r="BJ4044" s="168"/>
      <c r="BK4044" s="168"/>
      <c r="BL4044" s="168"/>
      <c r="BM4044" s="168"/>
      <c r="DK4044" s="168"/>
      <c r="DL4044" s="168"/>
      <c r="DM4044" s="168"/>
      <c r="DN4044" s="168"/>
      <c r="DO4044" s="168"/>
      <c r="DP4044" s="168"/>
      <c r="DQ4044" s="168"/>
      <c r="DR4044" s="168"/>
      <c r="DS4044" s="168"/>
      <c r="DT4044" s="168"/>
      <c r="DU4044" s="168"/>
      <c r="DV4044" s="168"/>
      <c r="DW4044" s="168"/>
      <c r="DX4044" s="168"/>
      <c r="DY4044" s="168"/>
      <c r="DZ4044" s="168"/>
      <c r="EA4044" s="168"/>
      <c r="EB4044" s="168"/>
      <c r="EC4044" s="168"/>
      <c r="ED4044" s="168"/>
      <c r="EE4044" s="168"/>
      <c r="EF4044" s="168"/>
      <c r="EG4044" s="168"/>
      <c r="EH4044" s="168"/>
      <c r="EI4044" s="168"/>
      <c r="EJ4044" s="168"/>
      <c r="EK4044" s="168"/>
      <c r="EL4044" s="168"/>
      <c r="EM4044" s="168"/>
      <c r="EN4044" s="168"/>
      <c r="EO4044" s="168"/>
      <c r="EP4044" s="168"/>
      <c r="EQ4044" s="168"/>
      <c r="ER4044" s="168"/>
      <c r="ES4044" s="168"/>
      <c r="ET4044" s="168"/>
      <c r="EU4044" s="168"/>
      <c r="EV4044" s="168"/>
      <c r="EW4044" s="168"/>
      <c r="EX4044" s="168"/>
      <c r="EY4044" s="168"/>
      <c r="EZ4044" s="168"/>
      <c r="FA4044" s="168"/>
      <c r="FB4044" s="168"/>
      <c r="FC4044" s="168"/>
      <c r="FD4044" s="168"/>
    </row>
    <row r="4045" spans="1:160" s="5" customFormat="1" ht="24.9" customHeight="1" x14ac:dyDescent="0.3">
      <c r="A4045" s="263"/>
      <c r="B4045" s="263"/>
      <c r="C4045" s="265"/>
      <c r="D4045" s="481"/>
      <c r="E4045" s="482"/>
      <c r="F4045" s="482"/>
      <c r="G4045" s="482"/>
      <c r="H4045" s="482"/>
      <c r="I4045" s="482"/>
      <c r="J4045" s="482"/>
      <c r="K4045" s="482"/>
      <c r="L4045" s="482"/>
      <c r="M4045" s="483"/>
      <c r="N4045" s="16"/>
      <c r="O4045" s="412"/>
      <c r="P4045" s="413"/>
      <c r="Q4045" s="8"/>
      <c r="R4045" s="8"/>
      <c r="S4045" s="8"/>
      <c r="T4045" s="9"/>
      <c r="U4045" s="17"/>
      <c r="V4045" s="33"/>
      <c r="W4045" s="57"/>
      <c r="X4045" s="86"/>
      <c r="Y4045" s="33"/>
      <c r="Z4045" s="36"/>
      <c r="AA4045" s="36"/>
      <c r="AD4045" s="33"/>
      <c r="AG4045" s="33"/>
      <c r="AH4045" s="43"/>
      <c r="AI4045" s="43"/>
      <c r="AJ4045" s="43"/>
      <c r="AK4045" s="43"/>
      <c r="AL4045" s="43"/>
      <c r="AM4045" s="43"/>
      <c r="AN4045" s="43"/>
      <c r="AO4045" s="43"/>
      <c r="AP4045" s="43"/>
      <c r="AQ4045" s="43"/>
      <c r="AR4045" s="43"/>
      <c r="AS4045" s="43"/>
      <c r="AT4045" s="43"/>
      <c r="AU4045" s="44"/>
      <c r="AV4045" s="33"/>
      <c r="AW4045" s="33"/>
      <c r="AX4045" s="33"/>
      <c r="AZ4045" s="141"/>
      <c r="BE4045" s="168"/>
      <c r="BF4045" s="168"/>
      <c r="BG4045" s="168"/>
      <c r="BH4045" s="168"/>
      <c r="BI4045" s="168"/>
      <c r="BJ4045" s="168"/>
      <c r="BK4045" s="168"/>
      <c r="BL4045" s="168"/>
      <c r="BM4045" s="168"/>
      <c r="DK4045" s="168"/>
      <c r="DL4045" s="168"/>
      <c r="DM4045" s="168"/>
      <c r="DN4045" s="168"/>
      <c r="DO4045" s="168"/>
      <c r="DP4045" s="168"/>
      <c r="DQ4045" s="168"/>
      <c r="DR4045" s="168"/>
      <c r="DS4045" s="168"/>
      <c r="DT4045" s="168"/>
      <c r="DU4045" s="168"/>
      <c r="DV4045" s="168"/>
      <c r="DW4045" s="168"/>
      <c r="DX4045" s="168"/>
      <c r="DY4045" s="168"/>
      <c r="DZ4045" s="168"/>
      <c r="EA4045" s="168"/>
      <c r="EB4045" s="168"/>
      <c r="EC4045" s="168"/>
      <c r="ED4045" s="168"/>
      <c r="EE4045" s="168"/>
      <c r="EF4045" s="168"/>
      <c r="EG4045" s="168"/>
      <c r="EH4045" s="168"/>
      <c r="EI4045" s="168"/>
      <c r="EJ4045" s="168"/>
      <c r="EK4045" s="168"/>
      <c r="EL4045" s="168"/>
      <c r="EM4045" s="168"/>
      <c r="EN4045" s="168"/>
      <c r="EO4045" s="168"/>
      <c r="EP4045" s="168"/>
      <c r="EQ4045" s="168"/>
      <c r="ER4045" s="168"/>
      <c r="ES4045" s="168"/>
      <c r="ET4045" s="168"/>
      <c r="EU4045" s="168"/>
      <c r="EV4045" s="168"/>
      <c r="EW4045" s="168"/>
      <c r="EX4045" s="168"/>
      <c r="EY4045" s="168"/>
      <c r="EZ4045" s="168"/>
      <c r="FA4045" s="168"/>
      <c r="FB4045" s="168"/>
      <c r="FC4045" s="168"/>
      <c r="FD4045" s="168"/>
    </row>
    <row r="4046" spans="1:160" s="5" customFormat="1" ht="24.9" customHeight="1" x14ac:dyDescent="0.3">
      <c r="A4046" s="263"/>
      <c r="B4046" s="263"/>
      <c r="C4046" s="265"/>
      <c r="D4046" s="481"/>
      <c r="E4046" s="482"/>
      <c r="F4046" s="482"/>
      <c r="G4046" s="482"/>
      <c r="H4046" s="482"/>
      <c r="I4046" s="482"/>
      <c r="J4046" s="482"/>
      <c r="K4046" s="482"/>
      <c r="L4046" s="482"/>
      <c r="M4046" s="483"/>
      <c r="N4046" s="16"/>
      <c r="O4046" s="412"/>
      <c r="P4046" s="413"/>
      <c r="Q4046" s="8"/>
      <c r="R4046" s="8"/>
      <c r="S4046" s="8"/>
      <c r="T4046" s="9"/>
      <c r="U4046" s="17"/>
      <c r="V4046" s="33"/>
      <c r="W4046" s="57"/>
      <c r="X4046" s="86"/>
      <c r="Y4046" s="33"/>
      <c r="Z4046" s="36"/>
      <c r="AA4046" s="36"/>
      <c r="AD4046" s="33"/>
      <c r="AG4046" s="33"/>
      <c r="AH4046" s="43"/>
      <c r="AI4046" s="43"/>
      <c r="AJ4046" s="43"/>
      <c r="AK4046" s="43"/>
      <c r="AL4046" s="43"/>
      <c r="AM4046" s="43"/>
      <c r="AN4046" s="43"/>
      <c r="AO4046" s="43"/>
      <c r="AP4046" s="43"/>
      <c r="AQ4046" s="43"/>
      <c r="AR4046" s="43"/>
      <c r="AS4046" s="43"/>
      <c r="AT4046" s="43"/>
      <c r="AU4046" s="44"/>
      <c r="AV4046" s="33"/>
      <c r="AW4046" s="33"/>
      <c r="AX4046" s="33"/>
      <c r="AZ4046" s="141"/>
      <c r="BE4046" s="168"/>
      <c r="BF4046" s="168"/>
      <c r="BG4046" s="168"/>
      <c r="BH4046" s="168"/>
      <c r="BI4046" s="168"/>
      <c r="BJ4046" s="168"/>
      <c r="BK4046" s="168"/>
      <c r="BL4046" s="168"/>
      <c r="BM4046" s="168"/>
      <c r="DK4046" s="168"/>
      <c r="DL4046" s="168"/>
      <c r="DM4046" s="168"/>
      <c r="DN4046" s="168"/>
      <c r="DO4046" s="168"/>
      <c r="DP4046" s="168"/>
      <c r="DQ4046" s="168"/>
      <c r="DR4046" s="168"/>
      <c r="DS4046" s="168"/>
      <c r="DT4046" s="168"/>
      <c r="DU4046" s="168"/>
      <c r="DV4046" s="168"/>
      <c r="DW4046" s="168"/>
      <c r="DX4046" s="168"/>
      <c r="DY4046" s="168"/>
      <c r="DZ4046" s="168"/>
      <c r="EA4046" s="168"/>
      <c r="EB4046" s="168"/>
      <c r="EC4046" s="168"/>
      <c r="ED4046" s="168"/>
      <c r="EE4046" s="168"/>
      <c r="EF4046" s="168"/>
      <c r="EG4046" s="168"/>
      <c r="EH4046" s="168"/>
      <c r="EI4046" s="168"/>
      <c r="EJ4046" s="168"/>
      <c r="EK4046" s="168"/>
      <c r="EL4046" s="168"/>
      <c r="EM4046" s="168"/>
      <c r="EN4046" s="168"/>
      <c r="EO4046" s="168"/>
      <c r="EP4046" s="168"/>
      <c r="EQ4046" s="168"/>
      <c r="ER4046" s="168"/>
      <c r="ES4046" s="168"/>
      <c r="ET4046" s="168"/>
      <c r="EU4046" s="168"/>
      <c r="EV4046" s="168"/>
      <c r="EW4046" s="168"/>
      <c r="EX4046" s="168"/>
      <c r="EY4046" s="168"/>
      <c r="EZ4046" s="168"/>
      <c r="FA4046" s="168"/>
      <c r="FB4046" s="168"/>
      <c r="FC4046" s="168"/>
      <c r="FD4046" s="168"/>
    </row>
    <row r="4047" spans="1:160" s="5" customFormat="1" ht="24.9" customHeight="1" x14ac:dyDescent="0.3">
      <c r="A4047" s="263"/>
      <c r="B4047" s="263"/>
      <c r="C4047" s="265"/>
      <c r="D4047" s="481"/>
      <c r="E4047" s="482"/>
      <c r="F4047" s="482"/>
      <c r="G4047" s="482"/>
      <c r="H4047" s="482"/>
      <c r="I4047" s="482"/>
      <c r="J4047" s="482"/>
      <c r="K4047" s="482"/>
      <c r="L4047" s="482"/>
      <c r="M4047" s="483"/>
      <c r="N4047" s="16"/>
      <c r="O4047" s="412"/>
      <c r="P4047" s="413"/>
      <c r="Q4047" s="8"/>
      <c r="R4047" s="8"/>
      <c r="S4047" s="8"/>
      <c r="T4047" s="9"/>
      <c r="U4047" s="17"/>
      <c r="V4047" s="33"/>
      <c r="W4047" s="57"/>
      <c r="X4047" s="86"/>
      <c r="Y4047" s="33"/>
      <c r="Z4047" s="36"/>
      <c r="AA4047" s="36"/>
      <c r="AD4047" s="33"/>
      <c r="AG4047" s="33"/>
      <c r="AH4047" s="43"/>
      <c r="AI4047" s="43"/>
      <c r="AJ4047" s="43"/>
      <c r="AK4047" s="43"/>
      <c r="AL4047" s="43"/>
      <c r="AM4047" s="43"/>
      <c r="AN4047" s="43"/>
      <c r="AO4047" s="43"/>
      <c r="AP4047" s="43"/>
      <c r="AQ4047" s="43"/>
      <c r="AR4047" s="43"/>
      <c r="AS4047" s="43"/>
      <c r="AT4047" s="43"/>
      <c r="AU4047" s="44"/>
      <c r="AV4047" s="33"/>
      <c r="AW4047" s="33"/>
      <c r="AX4047" s="33"/>
      <c r="AZ4047" s="141"/>
      <c r="BE4047" s="168"/>
      <c r="BF4047" s="168"/>
      <c r="BG4047" s="168"/>
      <c r="BH4047" s="168"/>
      <c r="BI4047" s="168"/>
      <c r="BJ4047" s="168"/>
      <c r="BK4047" s="168"/>
      <c r="BL4047" s="168"/>
      <c r="BM4047" s="168"/>
      <c r="DK4047" s="168"/>
      <c r="DL4047" s="168"/>
      <c r="DM4047" s="168"/>
      <c r="DN4047" s="168"/>
      <c r="DO4047" s="168"/>
      <c r="DP4047" s="168"/>
      <c r="DQ4047" s="168"/>
      <c r="DR4047" s="168"/>
      <c r="DS4047" s="168"/>
      <c r="DT4047" s="168"/>
      <c r="DU4047" s="168"/>
      <c r="DV4047" s="168"/>
      <c r="DW4047" s="168"/>
      <c r="DX4047" s="168"/>
      <c r="DY4047" s="168"/>
      <c r="DZ4047" s="168"/>
      <c r="EA4047" s="168"/>
      <c r="EB4047" s="168"/>
      <c r="EC4047" s="168"/>
      <c r="ED4047" s="168"/>
      <c r="EE4047" s="168"/>
      <c r="EF4047" s="168"/>
      <c r="EG4047" s="168"/>
      <c r="EH4047" s="168"/>
      <c r="EI4047" s="168"/>
      <c r="EJ4047" s="168"/>
      <c r="EK4047" s="168"/>
      <c r="EL4047" s="168"/>
      <c r="EM4047" s="168"/>
      <c r="EN4047" s="168"/>
      <c r="EO4047" s="168"/>
      <c r="EP4047" s="168"/>
      <c r="EQ4047" s="168"/>
      <c r="ER4047" s="168"/>
      <c r="ES4047" s="168"/>
      <c r="ET4047" s="168"/>
      <c r="EU4047" s="168"/>
      <c r="EV4047" s="168"/>
      <c r="EW4047" s="168"/>
      <c r="EX4047" s="168"/>
      <c r="EY4047" s="168"/>
      <c r="EZ4047" s="168"/>
      <c r="FA4047" s="168"/>
      <c r="FB4047" s="168"/>
      <c r="FC4047" s="168"/>
      <c r="FD4047" s="168"/>
    </row>
    <row r="4048" spans="1:160" s="5" customFormat="1" ht="24.9" customHeight="1" x14ac:dyDescent="0.3">
      <c r="A4048" s="263"/>
      <c r="B4048" s="263"/>
      <c r="C4048" s="265"/>
      <c r="D4048" s="481"/>
      <c r="E4048" s="482"/>
      <c r="F4048" s="482"/>
      <c r="G4048" s="482"/>
      <c r="H4048" s="482"/>
      <c r="I4048" s="482"/>
      <c r="J4048" s="482"/>
      <c r="K4048" s="482"/>
      <c r="L4048" s="482"/>
      <c r="M4048" s="483"/>
      <c r="N4048" s="16"/>
      <c r="O4048" s="412"/>
      <c r="P4048" s="413"/>
      <c r="Q4048" s="8"/>
      <c r="R4048" s="8"/>
      <c r="S4048" s="8"/>
      <c r="T4048" s="9"/>
      <c r="U4048" s="17"/>
      <c r="V4048" s="33"/>
      <c r="W4048" s="57"/>
      <c r="X4048" s="86"/>
      <c r="Y4048" s="33"/>
      <c r="Z4048" s="36"/>
      <c r="AA4048" s="36"/>
      <c r="AD4048" s="33"/>
      <c r="AG4048" s="33"/>
      <c r="AH4048" s="43"/>
      <c r="AI4048" s="43"/>
      <c r="AJ4048" s="43"/>
      <c r="AK4048" s="43"/>
      <c r="AL4048" s="43"/>
      <c r="AM4048" s="43"/>
      <c r="AN4048" s="43"/>
      <c r="AO4048" s="43"/>
      <c r="AP4048" s="43"/>
      <c r="AQ4048" s="43"/>
      <c r="AR4048" s="43"/>
      <c r="AS4048" s="43"/>
      <c r="AT4048" s="43"/>
      <c r="AU4048" s="44"/>
      <c r="AV4048" s="33"/>
      <c r="AW4048" s="33"/>
      <c r="AX4048" s="33"/>
      <c r="AZ4048" s="141"/>
      <c r="BE4048" s="168"/>
      <c r="BF4048" s="168"/>
      <c r="BG4048" s="168"/>
      <c r="BH4048" s="168"/>
      <c r="BI4048" s="168"/>
      <c r="BJ4048" s="168"/>
      <c r="BK4048" s="168"/>
      <c r="BL4048" s="168"/>
      <c r="BM4048" s="168"/>
      <c r="DK4048" s="168"/>
      <c r="DL4048" s="168"/>
      <c r="DM4048" s="168"/>
      <c r="DN4048" s="168"/>
      <c r="DO4048" s="168"/>
      <c r="DP4048" s="168"/>
      <c r="DQ4048" s="168"/>
      <c r="DR4048" s="168"/>
      <c r="DS4048" s="168"/>
      <c r="DT4048" s="168"/>
      <c r="DU4048" s="168"/>
      <c r="DV4048" s="168"/>
      <c r="DW4048" s="168"/>
      <c r="DX4048" s="168"/>
      <c r="DY4048" s="168"/>
      <c r="DZ4048" s="168"/>
      <c r="EA4048" s="168"/>
      <c r="EB4048" s="168"/>
      <c r="EC4048" s="168"/>
      <c r="ED4048" s="168"/>
      <c r="EE4048" s="168"/>
      <c r="EF4048" s="168"/>
      <c r="EG4048" s="168"/>
      <c r="EH4048" s="168"/>
      <c r="EI4048" s="168"/>
      <c r="EJ4048" s="168"/>
      <c r="EK4048" s="168"/>
      <c r="EL4048" s="168"/>
      <c r="EM4048" s="168"/>
      <c r="EN4048" s="168"/>
      <c r="EO4048" s="168"/>
      <c r="EP4048" s="168"/>
      <c r="EQ4048" s="168"/>
      <c r="ER4048" s="168"/>
      <c r="ES4048" s="168"/>
      <c r="ET4048" s="168"/>
      <c r="EU4048" s="168"/>
      <c r="EV4048" s="168"/>
      <c r="EW4048" s="168"/>
      <c r="EX4048" s="168"/>
      <c r="EY4048" s="168"/>
      <c r="EZ4048" s="168"/>
      <c r="FA4048" s="168"/>
      <c r="FB4048" s="168"/>
      <c r="FC4048" s="168"/>
      <c r="FD4048" s="168"/>
    </row>
    <row r="4049" spans="1:160" s="5" customFormat="1" ht="24.9" customHeight="1" x14ac:dyDescent="0.3">
      <c r="A4049" s="263"/>
      <c r="B4049" s="263"/>
      <c r="C4049" s="265"/>
      <c r="D4049" s="481"/>
      <c r="E4049" s="482"/>
      <c r="F4049" s="482"/>
      <c r="G4049" s="482"/>
      <c r="H4049" s="482"/>
      <c r="I4049" s="482"/>
      <c r="J4049" s="482"/>
      <c r="K4049" s="482"/>
      <c r="L4049" s="482"/>
      <c r="M4049" s="483"/>
      <c r="N4049" s="16"/>
      <c r="O4049" s="412"/>
      <c r="P4049" s="413"/>
      <c r="Q4049" s="8"/>
      <c r="R4049" s="8"/>
      <c r="S4049" s="8"/>
      <c r="T4049" s="9"/>
      <c r="U4049" s="17"/>
      <c r="V4049" s="33"/>
      <c r="W4049" s="57"/>
      <c r="X4049" s="86"/>
      <c r="Y4049" s="33"/>
      <c r="Z4049" s="36"/>
      <c r="AA4049" s="36"/>
      <c r="AD4049" s="33"/>
      <c r="AG4049" s="33"/>
      <c r="AH4049" s="43"/>
      <c r="AI4049" s="43"/>
      <c r="AJ4049" s="43"/>
      <c r="AK4049" s="43"/>
      <c r="AL4049" s="43"/>
      <c r="AM4049" s="43"/>
      <c r="AN4049" s="43"/>
      <c r="AO4049" s="43"/>
      <c r="AP4049" s="43"/>
      <c r="AQ4049" s="43"/>
      <c r="AR4049" s="43"/>
      <c r="AS4049" s="43"/>
      <c r="AT4049" s="43"/>
      <c r="AU4049" s="44"/>
      <c r="AV4049" s="33"/>
      <c r="AW4049" s="33"/>
      <c r="AX4049" s="33"/>
      <c r="AZ4049" s="141"/>
      <c r="BE4049" s="168"/>
      <c r="BF4049" s="168"/>
      <c r="BG4049" s="168"/>
      <c r="BH4049" s="168"/>
      <c r="BI4049" s="168"/>
      <c r="BJ4049" s="168"/>
      <c r="BK4049" s="168"/>
      <c r="BL4049" s="168"/>
      <c r="BM4049" s="168"/>
      <c r="DK4049" s="168"/>
      <c r="DL4049" s="168"/>
      <c r="DM4049" s="168"/>
      <c r="DN4049" s="168"/>
      <c r="DO4049" s="168"/>
      <c r="DP4049" s="168"/>
      <c r="DQ4049" s="168"/>
      <c r="DR4049" s="168"/>
      <c r="DS4049" s="168"/>
      <c r="DT4049" s="168"/>
      <c r="DU4049" s="168"/>
      <c r="DV4049" s="168"/>
      <c r="DW4049" s="168"/>
      <c r="DX4049" s="168"/>
      <c r="DY4049" s="168"/>
      <c r="DZ4049" s="168"/>
      <c r="EA4049" s="168"/>
      <c r="EB4049" s="168"/>
      <c r="EC4049" s="168"/>
      <c r="ED4049" s="168"/>
      <c r="EE4049" s="168"/>
      <c r="EF4049" s="168"/>
      <c r="EG4049" s="168"/>
      <c r="EH4049" s="168"/>
      <c r="EI4049" s="168"/>
      <c r="EJ4049" s="168"/>
      <c r="EK4049" s="168"/>
      <c r="EL4049" s="168"/>
      <c r="EM4049" s="168"/>
      <c r="EN4049" s="168"/>
      <c r="EO4049" s="168"/>
      <c r="EP4049" s="168"/>
      <c r="EQ4049" s="168"/>
      <c r="ER4049" s="168"/>
      <c r="ES4049" s="168"/>
      <c r="ET4049" s="168"/>
      <c r="EU4049" s="168"/>
      <c r="EV4049" s="168"/>
      <c r="EW4049" s="168"/>
      <c r="EX4049" s="168"/>
      <c r="EY4049" s="168"/>
      <c r="EZ4049" s="168"/>
      <c r="FA4049" s="168"/>
      <c r="FB4049" s="168"/>
      <c r="FC4049" s="168"/>
      <c r="FD4049" s="168"/>
    </row>
    <row r="4050" spans="1:160" s="5" customFormat="1" ht="24.9" customHeight="1" x14ac:dyDescent="0.3">
      <c r="A4050" s="263"/>
      <c r="B4050" s="263"/>
      <c r="C4050" s="265"/>
      <c r="D4050" s="481"/>
      <c r="E4050" s="482"/>
      <c r="F4050" s="482"/>
      <c r="G4050" s="482"/>
      <c r="H4050" s="482"/>
      <c r="I4050" s="482"/>
      <c r="J4050" s="482"/>
      <c r="K4050" s="482"/>
      <c r="L4050" s="482"/>
      <c r="M4050" s="483"/>
      <c r="N4050" s="16"/>
      <c r="O4050" s="412"/>
      <c r="P4050" s="413"/>
      <c r="Q4050" s="8"/>
      <c r="R4050" s="8"/>
      <c r="S4050" s="8"/>
      <c r="T4050" s="9"/>
      <c r="U4050" s="17"/>
      <c r="V4050" s="33"/>
      <c r="W4050" s="57"/>
      <c r="X4050" s="86"/>
      <c r="Y4050" s="33"/>
      <c r="Z4050" s="36"/>
      <c r="AA4050" s="36"/>
      <c r="AD4050" s="33"/>
      <c r="AG4050" s="33"/>
      <c r="AH4050" s="43"/>
      <c r="AI4050" s="43"/>
      <c r="AJ4050" s="43"/>
      <c r="AK4050" s="43"/>
      <c r="AL4050" s="43"/>
      <c r="AM4050" s="43"/>
      <c r="AN4050" s="43"/>
      <c r="AO4050" s="43"/>
      <c r="AP4050" s="43"/>
      <c r="AQ4050" s="43"/>
      <c r="AR4050" s="43"/>
      <c r="AS4050" s="43"/>
      <c r="AT4050" s="43"/>
      <c r="AU4050" s="44"/>
      <c r="AV4050" s="33"/>
      <c r="AW4050" s="33"/>
      <c r="AX4050" s="33"/>
      <c r="AZ4050" s="141"/>
      <c r="BE4050" s="168"/>
      <c r="BF4050" s="168"/>
      <c r="BG4050" s="168"/>
      <c r="BH4050" s="168"/>
      <c r="BI4050" s="168"/>
      <c r="BJ4050" s="168"/>
      <c r="BK4050" s="168"/>
      <c r="BL4050" s="168"/>
      <c r="BM4050" s="168"/>
      <c r="DK4050" s="168"/>
      <c r="DL4050" s="168"/>
      <c r="DM4050" s="168"/>
      <c r="DN4050" s="168"/>
      <c r="DO4050" s="168"/>
      <c r="DP4050" s="168"/>
      <c r="DQ4050" s="168"/>
      <c r="DR4050" s="168"/>
      <c r="DS4050" s="168"/>
      <c r="DT4050" s="168"/>
      <c r="DU4050" s="168"/>
      <c r="DV4050" s="168"/>
      <c r="DW4050" s="168"/>
      <c r="DX4050" s="168"/>
      <c r="DY4050" s="168"/>
      <c r="DZ4050" s="168"/>
      <c r="EA4050" s="168"/>
      <c r="EB4050" s="168"/>
      <c r="EC4050" s="168"/>
      <c r="ED4050" s="168"/>
      <c r="EE4050" s="168"/>
      <c r="EF4050" s="168"/>
      <c r="EG4050" s="168"/>
      <c r="EH4050" s="168"/>
      <c r="EI4050" s="168"/>
      <c r="EJ4050" s="168"/>
      <c r="EK4050" s="168"/>
      <c r="EL4050" s="168"/>
      <c r="EM4050" s="168"/>
      <c r="EN4050" s="168"/>
      <c r="EO4050" s="168"/>
      <c r="EP4050" s="168"/>
      <c r="EQ4050" s="168"/>
      <c r="ER4050" s="168"/>
      <c r="ES4050" s="168"/>
      <c r="ET4050" s="168"/>
      <c r="EU4050" s="168"/>
      <c r="EV4050" s="168"/>
      <c r="EW4050" s="168"/>
      <c r="EX4050" s="168"/>
      <c r="EY4050" s="168"/>
      <c r="EZ4050" s="168"/>
      <c r="FA4050" s="168"/>
      <c r="FB4050" s="168"/>
      <c r="FC4050" s="168"/>
      <c r="FD4050" s="168"/>
    </row>
    <row r="4051" spans="1:160" s="5" customFormat="1" ht="24.9" customHeight="1" x14ac:dyDescent="0.3">
      <c r="A4051" s="263"/>
      <c r="B4051" s="263"/>
      <c r="C4051" s="265"/>
      <c r="D4051" s="481"/>
      <c r="E4051" s="482"/>
      <c r="F4051" s="482"/>
      <c r="G4051" s="482"/>
      <c r="H4051" s="482"/>
      <c r="I4051" s="482"/>
      <c r="J4051" s="482"/>
      <c r="K4051" s="482"/>
      <c r="L4051" s="482"/>
      <c r="M4051" s="483"/>
      <c r="N4051" s="16"/>
      <c r="O4051" s="412"/>
      <c r="P4051" s="413"/>
      <c r="Q4051" s="8"/>
      <c r="R4051" s="8"/>
      <c r="S4051" s="8"/>
      <c r="T4051" s="9"/>
      <c r="U4051" s="17"/>
      <c r="V4051" s="33"/>
      <c r="W4051" s="57"/>
      <c r="X4051" s="86"/>
      <c r="Y4051" s="33"/>
      <c r="Z4051" s="36"/>
      <c r="AA4051" s="36"/>
      <c r="AD4051" s="33"/>
      <c r="AG4051" s="33"/>
      <c r="AH4051" s="43"/>
      <c r="AI4051" s="43"/>
      <c r="AJ4051" s="43"/>
      <c r="AK4051" s="43"/>
      <c r="AL4051" s="43"/>
      <c r="AM4051" s="43"/>
      <c r="AN4051" s="43"/>
      <c r="AO4051" s="43"/>
      <c r="AP4051" s="43"/>
      <c r="AQ4051" s="43"/>
      <c r="AR4051" s="43"/>
      <c r="AS4051" s="43"/>
      <c r="AT4051" s="43"/>
      <c r="AU4051" s="44"/>
      <c r="AV4051" s="33"/>
      <c r="AW4051" s="33"/>
      <c r="AX4051" s="33"/>
      <c r="AZ4051" s="141"/>
      <c r="BE4051" s="168"/>
      <c r="BF4051" s="168"/>
      <c r="BG4051" s="168"/>
      <c r="BH4051" s="168"/>
      <c r="BI4051" s="168"/>
      <c r="BJ4051" s="168"/>
      <c r="BK4051" s="168"/>
      <c r="BL4051" s="168"/>
      <c r="BM4051" s="168"/>
      <c r="DK4051" s="168"/>
      <c r="DL4051" s="168"/>
      <c r="DM4051" s="168"/>
      <c r="DN4051" s="168"/>
      <c r="DO4051" s="168"/>
      <c r="DP4051" s="168"/>
      <c r="DQ4051" s="168"/>
      <c r="DR4051" s="168"/>
      <c r="DS4051" s="168"/>
      <c r="DT4051" s="168"/>
      <c r="DU4051" s="168"/>
      <c r="DV4051" s="168"/>
      <c r="DW4051" s="168"/>
      <c r="DX4051" s="168"/>
      <c r="DY4051" s="168"/>
      <c r="DZ4051" s="168"/>
      <c r="EA4051" s="168"/>
      <c r="EB4051" s="168"/>
      <c r="EC4051" s="168"/>
      <c r="ED4051" s="168"/>
      <c r="EE4051" s="168"/>
      <c r="EF4051" s="168"/>
      <c r="EG4051" s="168"/>
      <c r="EH4051" s="168"/>
      <c r="EI4051" s="168"/>
      <c r="EJ4051" s="168"/>
      <c r="EK4051" s="168"/>
      <c r="EL4051" s="168"/>
      <c r="EM4051" s="168"/>
      <c r="EN4051" s="168"/>
      <c r="EO4051" s="168"/>
      <c r="EP4051" s="168"/>
      <c r="EQ4051" s="168"/>
      <c r="ER4051" s="168"/>
      <c r="ES4051" s="168"/>
      <c r="ET4051" s="168"/>
      <c r="EU4051" s="168"/>
      <c r="EV4051" s="168"/>
      <c r="EW4051" s="168"/>
      <c r="EX4051" s="168"/>
      <c r="EY4051" s="168"/>
      <c r="EZ4051" s="168"/>
      <c r="FA4051" s="168"/>
      <c r="FB4051" s="168"/>
      <c r="FC4051" s="168"/>
      <c r="FD4051" s="168"/>
    </row>
    <row r="4052" spans="1:160" s="5" customFormat="1" ht="24.9" customHeight="1" x14ac:dyDescent="0.3">
      <c r="A4052" s="263"/>
      <c r="B4052" s="263"/>
      <c r="C4052" s="265"/>
      <c r="D4052" s="481"/>
      <c r="E4052" s="482"/>
      <c r="F4052" s="482"/>
      <c r="G4052" s="482"/>
      <c r="H4052" s="482"/>
      <c r="I4052" s="482"/>
      <c r="J4052" s="482"/>
      <c r="K4052" s="482"/>
      <c r="L4052" s="482"/>
      <c r="M4052" s="483"/>
      <c r="N4052" s="16"/>
      <c r="O4052" s="412"/>
      <c r="P4052" s="413"/>
      <c r="Q4052" s="8"/>
      <c r="R4052" s="8"/>
      <c r="S4052" s="8"/>
      <c r="T4052" s="9"/>
      <c r="U4052" s="17"/>
      <c r="V4052" s="33"/>
      <c r="W4052" s="57"/>
      <c r="X4052" s="86"/>
      <c r="Y4052" s="33"/>
      <c r="Z4052" s="36"/>
      <c r="AA4052" s="36"/>
      <c r="AD4052" s="33"/>
      <c r="AG4052" s="33"/>
      <c r="AH4052" s="43"/>
      <c r="AI4052" s="43"/>
      <c r="AJ4052" s="43"/>
      <c r="AK4052" s="43"/>
      <c r="AL4052" s="43"/>
      <c r="AM4052" s="43"/>
      <c r="AN4052" s="43"/>
      <c r="AO4052" s="43"/>
      <c r="AP4052" s="43"/>
      <c r="AQ4052" s="43"/>
      <c r="AR4052" s="43"/>
      <c r="AS4052" s="43"/>
      <c r="AT4052" s="43"/>
      <c r="AU4052" s="44"/>
      <c r="AV4052" s="33"/>
      <c r="AW4052" s="33"/>
      <c r="AX4052" s="33"/>
      <c r="AZ4052" s="141"/>
      <c r="BE4052" s="168"/>
      <c r="BF4052" s="168"/>
      <c r="BG4052" s="168"/>
      <c r="BH4052" s="168"/>
      <c r="BI4052" s="168"/>
      <c r="BJ4052" s="168"/>
      <c r="BK4052" s="168"/>
      <c r="BL4052" s="168"/>
      <c r="BM4052" s="168"/>
      <c r="DK4052" s="168"/>
      <c r="DL4052" s="168"/>
      <c r="DM4052" s="168"/>
      <c r="DN4052" s="168"/>
      <c r="DO4052" s="168"/>
      <c r="DP4052" s="168"/>
      <c r="DQ4052" s="168"/>
      <c r="DR4052" s="168"/>
      <c r="DS4052" s="168"/>
      <c r="DT4052" s="168"/>
      <c r="DU4052" s="168"/>
      <c r="DV4052" s="168"/>
      <c r="DW4052" s="168"/>
      <c r="DX4052" s="168"/>
      <c r="DY4052" s="168"/>
      <c r="DZ4052" s="168"/>
      <c r="EA4052" s="168"/>
      <c r="EB4052" s="168"/>
      <c r="EC4052" s="168"/>
      <c r="ED4052" s="168"/>
      <c r="EE4052" s="168"/>
      <c r="EF4052" s="168"/>
      <c r="EG4052" s="168"/>
      <c r="EH4052" s="168"/>
      <c r="EI4052" s="168"/>
      <c r="EJ4052" s="168"/>
      <c r="EK4052" s="168"/>
      <c r="EL4052" s="168"/>
      <c r="EM4052" s="168"/>
      <c r="EN4052" s="168"/>
      <c r="EO4052" s="168"/>
      <c r="EP4052" s="168"/>
      <c r="EQ4052" s="168"/>
      <c r="ER4052" s="168"/>
      <c r="ES4052" s="168"/>
      <c r="ET4052" s="168"/>
      <c r="EU4052" s="168"/>
      <c r="EV4052" s="168"/>
      <c r="EW4052" s="168"/>
      <c r="EX4052" s="168"/>
      <c r="EY4052" s="168"/>
      <c r="EZ4052" s="168"/>
      <c r="FA4052" s="168"/>
      <c r="FB4052" s="168"/>
      <c r="FC4052" s="168"/>
      <c r="FD4052" s="168"/>
    </row>
    <row r="4053" spans="1:160" s="5" customFormat="1" ht="24.9" customHeight="1" x14ac:dyDescent="0.3">
      <c r="A4053" s="263"/>
      <c r="B4053" s="263"/>
      <c r="C4053" s="265"/>
      <c r="D4053" s="481"/>
      <c r="E4053" s="482"/>
      <c r="F4053" s="482"/>
      <c r="G4053" s="482"/>
      <c r="H4053" s="482"/>
      <c r="I4053" s="482"/>
      <c r="J4053" s="482"/>
      <c r="K4053" s="482"/>
      <c r="L4053" s="482"/>
      <c r="M4053" s="483"/>
      <c r="N4053" s="16"/>
      <c r="O4053" s="412"/>
      <c r="P4053" s="413"/>
      <c r="Q4053" s="8"/>
      <c r="R4053" s="8"/>
      <c r="S4053" s="8"/>
      <c r="T4053" s="9"/>
      <c r="U4053" s="17"/>
      <c r="V4053" s="33"/>
      <c r="W4053" s="57"/>
      <c r="X4053" s="86"/>
      <c r="Y4053" s="33"/>
      <c r="Z4053" s="36"/>
      <c r="AA4053" s="36"/>
      <c r="AD4053" s="33"/>
      <c r="AG4053" s="33"/>
      <c r="AH4053" s="43"/>
      <c r="AI4053" s="43"/>
      <c r="AJ4053" s="43"/>
      <c r="AK4053" s="43"/>
      <c r="AL4053" s="43"/>
      <c r="AM4053" s="43"/>
      <c r="AN4053" s="43"/>
      <c r="AO4053" s="43"/>
      <c r="AP4053" s="43"/>
      <c r="AQ4053" s="43"/>
      <c r="AR4053" s="43"/>
      <c r="AS4053" s="43"/>
      <c r="AT4053" s="43"/>
      <c r="AU4053" s="44"/>
      <c r="AV4053" s="33"/>
      <c r="AW4053" s="33"/>
      <c r="AX4053" s="33"/>
      <c r="AZ4053" s="141"/>
      <c r="BE4053" s="168"/>
      <c r="BF4053" s="168"/>
      <c r="BG4053" s="168"/>
      <c r="BH4053" s="168"/>
      <c r="BI4053" s="168"/>
      <c r="BJ4053" s="168"/>
      <c r="BK4053" s="168"/>
      <c r="BL4053" s="168"/>
      <c r="BM4053" s="168"/>
      <c r="DK4053" s="168"/>
      <c r="DL4053" s="168"/>
      <c r="DM4053" s="168"/>
      <c r="DN4053" s="168"/>
      <c r="DO4053" s="168"/>
      <c r="DP4053" s="168"/>
      <c r="DQ4053" s="168"/>
      <c r="DR4053" s="168"/>
      <c r="DS4053" s="168"/>
      <c r="DT4053" s="168"/>
      <c r="DU4053" s="168"/>
      <c r="DV4053" s="168"/>
      <c r="DW4053" s="168"/>
      <c r="DX4053" s="168"/>
      <c r="DY4053" s="168"/>
      <c r="DZ4053" s="168"/>
      <c r="EA4053" s="168"/>
      <c r="EB4053" s="168"/>
      <c r="EC4053" s="168"/>
      <c r="ED4053" s="168"/>
      <c r="EE4053" s="168"/>
      <c r="EF4053" s="168"/>
      <c r="EG4053" s="168"/>
      <c r="EH4053" s="168"/>
      <c r="EI4053" s="168"/>
      <c r="EJ4053" s="168"/>
      <c r="EK4053" s="168"/>
      <c r="EL4053" s="168"/>
      <c r="EM4053" s="168"/>
      <c r="EN4053" s="168"/>
      <c r="EO4053" s="168"/>
      <c r="EP4053" s="168"/>
      <c r="EQ4053" s="168"/>
      <c r="ER4053" s="168"/>
      <c r="ES4053" s="168"/>
      <c r="ET4053" s="168"/>
      <c r="EU4053" s="168"/>
      <c r="EV4053" s="168"/>
      <c r="EW4053" s="168"/>
      <c r="EX4053" s="168"/>
      <c r="EY4053" s="168"/>
      <c r="EZ4053" s="168"/>
      <c r="FA4053" s="168"/>
      <c r="FB4053" s="168"/>
      <c r="FC4053" s="168"/>
      <c r="FD4053" s="168"/>
    </row>
    <row r="4054" spans="1:160" s="5" customFormat="1" ht="24.9" customHeight="1" x14ac:dyDescent="0.3">
      <c r="A4054" s="263"/>
      <c r="B4054" s="263"/>
      <c r="C4054" s="265"/>
      <c r="D4054" s="481"/>
      <c r="E4054" s="482"/>
      <c r="F4054" s="482"/>
      <c r="G4054" s="482"/>
      <c r="H4054" s="482"/>
      <c r="I4054" s="482"/>
      <c r="J4054" s="482"/>
      <c r="K4054" s="482"/>
      <c r="L4054" s="482"/>
      <c r="M4054" s="483"/>
      <c r="N4054" s="16"/>
      <c r="O4054" s="412"/>
      <c r="P4054" s="413"/>
      <c r="Q4054" s="8"/>
      <c r="R4054" s="8"/>
      <c r="S4054" s="8"/>
      <c r="T4054" s="9"/>
      <c r="U4054" s="17"/>
      <c r="V4054" s="33"/>
      <c r="W4054" s="57"/>
      <c r="X4054" s="86"/>
      <c r="Y4054" s="33"/>
      <c r="Z4054" s="36"/>
      <c r="AA4054" s="36"/>
      <c r="AD4054" s="33"/>
      <c r="AG4054" s="33"/>
      <c r="AH4054" s="43"/>
      <c r="AI4054" s="43"/>
      <c r="AJ4054" s="43"/>
      <c r="AK4054" s="43"/>
      <c r="AL4054" s="43"/>
      <c r="AM4054" s="43"/>
      <c r="AN4054" s="43"/>
      <c r="AO4054" s="43"/>
      <c r="AP4054" s="43"/>
      <c r="AQ4054" s="43"/>
      <c r="AR4054" s="43"/>
      <c r="AS4054" s="43"/>
      <c r="AT4054" s="43"/>
      <c r="AU4054" s="44"/>
      <c r="AV4054" s="33"/>
      <c r="AW4054" s="33"/>
      <c r="AX4054" s="33"/>
      <c r="AZ4054" s="141"/>
      <c r="BE4054" s="168"/>
      <c r="BF4054" s="168"/>
      <c r="BG4054" s="168"/>
      <c r="BH4054" s="168"/>
      <c r="BI4054" s="168"/>
      <c r="BJ4054" s="168"/>
      <c r="BK4054" s="168"/>
      <c r="BL4054" s="168"/>
      <c r="BM4054" s="168"/>
      <c r="DK4054" s="168"/>
      <c r="DL4054" s="168"/>
      <c r="DM4054" s="168"/>
      <c r="DN4054" s="168"/>
      <c r="DO4054" s="168"/>
      <c r="DP4054" s="168"/>
      <c r="DQ4054" s="168"/>
      <c r="DR4054" s="168"/>
      <c r="DS4054" s="168"/>
      <c r="DT4054" s="168"/>
      <c r="DU4054" s="168"/>
      <c r="DV4054" s="168"/>
      <c r="DW4054" s="168"/>
      <c r="DX4054" s="168"/>
      <c r="DY4054" s="168"/>
      <c r="DZ4054" s="168"/>
      <c r="EA4054" s="168"/>
      <c r="EB4054" s="168"/>
      <c r="EC4054" s="168"/>
      <c r="ED4054" s="168"/>
      <c r="EE4054" s="168"/>
      <c r="EF4054" s="168"/>
      <c r="EG4054" s="168"/>
      <c r="EH4054" s="168"/>
      <c r="EI4054" s="168"/>
      <c r="EJ4054" s="168"/>
      <c r="EK4054" s="168"/>
      <c r="EL4054" s="168"/>
      <c r="EM4054" s="168"/>
      <c r="EN4054" s="168"/>
      <c r="EO4054" s="168"/>
      <c r="EP4054" s="168"/>
      <c r="EQ4054" s="168"/>
      <c r="ER4054" s="168"/>
      <c r="ES4054" s="168"/>
      <c r="ET4054" s="168"/>
      <c r="EU4054" s="168"/>
      <c r="EV4054" s="168"/>
      <c r="EW4054" s="168"/>
      <c r="EX4054" s="168"/>
      <c r="EY4054" s="168"/>
      <c r="EZ4054" s="168"/>
      <c r="FA4054" s="168"/>
      <c r="FB4054" s="168"/>
      <c r="FC4054" s="168"/>
      <c r="FD4054" s="168"/>
    </row>
    <row r="4055" spans="1:160" s="5" customFormat="1" ht="24.9" customHeight="1" thickBot="1" x14ac:dyDescent="0.35">
      <c r="A4055" s="263"/>
      <c r="B4055" s="263"/>
      <c r="C4055" s="265"/>
      <c r="D4055" s="481"/>
      <c r="E4055" s="482"/>
      <c r="F4055" s="482"/>
      <c r="G4055" s="482"/>
      <c r="H4055" s="482"/>
      <c r="I4055" s="482"/>
      <c r="J4055" s="482"/>
      <c r="K4055" s="482"/>
      <c r="L4055" s="482"/>
      <c r="M4055" s="483"/>
      <c r="N4055" s="414" t="s">
        <v>16</v>
      </c>
      <c r="O4055" s="415"/>
      <c r="P4055" s="415"/>
      <c r="Q4055" s="415"/>
      <c r="R4055" s="415"/>
      <c r="S4055" s="415"/>
      <c r="T4055" s="415"/>
      <c r="U4055" s="18">
        <f>SUM(U4035:U4054)</f>
        <v>0</v>
      </c>
      <c r="V4055" s="33"/>
      <c r="W4055" s="57"/>
      <c r="X4055" s="86"/>
      <c r="Y4055" s="33"/>
      <c r="Z4055" s="36"/>
      <c r="AA4055" s="36"/>
      <c r="AD4055" s="33"/>
      <c r="AG4055" s="33"/>
      <c r="AH4055" s="43"/>
      <c r="AI4055" s="43"/>
      <c r="AJ4055" s="43"/>
      <c r="AK4055" s="43"/>
      <c r="AL4055" s="43"/>
      <c r="AM4055" s="43"/>
      <c r="AN4055" s="43"/>
      <c r="AO4055" s="43"/>
      <c r="AP4055" s="43"/>
      <c r="AQ4055" s="43"/>
      <c r="AR4055" s="43"/>
      <c r="AS4055" s="43"/>
      <c r="AT4055" s="43"/>
      <c r="AU4055" s="44"/>
      <c r="AV4055" s="33"/>
      <c r="AW4055" s="33"/>
      <c r="AX4055" s="33"/>
      <c r="AZ4055" s="141"/>
      <c r="BE4055" s="168"/>
      <c r="BF4055" s="168"/>
      <c r="BG4055" s="168"/>
      <c r="BH4055" s="168"/>
      <c r="BI4055" s="168"/>
      <c r="BJ4055" s="168"/>
      <c r="BK4055" s="168"/>
      <c r="BL4055" s="168"/>
      <c r="BM4055" s="168"/>
      <c r="DK4055" s="168"/>
      <c r="DL4055" s="168"/>
      <c r="DM4055" s="168"/>
      <c r="DN4055" s="168"/>
      <c r="DO4055" s="168"/>
      <c r="DP4055" s="168"/>
      <c r="DQ4055" s="168"/>
      <c r="DR4055" s="168"/>
      <c r="DS4055" s="168"/>
      <c r="DT4055" s="168"/>
      <c r="DU4055" s="168"/>
      <c r="DV4055" s="168"/>
      <c r="DW4055" s="168"/>
      <c r="DX4055" s="168"/>
      <c r="DY4055" s="168"/>
      <c r="DZ4055" s="168"/>
      <c r="EA4055" s="168"/>
      <c r="EB4055" s="168"/>
      <c r="EC4055" s="168"/>
      <c r="ED4055" s="168"/>
      <c r="EE4055" s="168"/>
      <c r="EF4055" s="168"/>
      <c r="EG4055" s="168"/>
      <c r="EH4055" s="168"/>
      <c r="EI4055" s="168"/>
      <c r="EJ4055" s="168"/>
      <c r="EK4055" s="168"/>
      <c r="EL4055" s="168"/>
      <c r="EM4055" s="168"/>
      <c r="EN4055" s="168"/>
      <c r="EO4055" s="168"/>
      <c r="EP4055" s="168"/>
      <c r="EQ4055" s="168"/>
      <c r="ER4055" s="168"/>
      <c r="ES4055" s="168"/>
      <c r="ET4055" s="168"/>
      <c r="EU4055" s="168"/>
      <c r="EV4055" s="168"/>
      <c r="EW4055" s="168"/>
      <c r="EX4055" s="168"/>
      <c r="EY4055" s="168"/>
      <c r="EZ4055" s="168"/>
      <c r="FA4055" s="168"/>
      <c r="FB4055" s="168"/>
      <c r="FC4055" s="168"/>
      <c r="FD4055" s="168"/>
    </row>
    <row r="4056" spans="1:160" s="5" customFormat="1" ht="14.4" customHeight="1" x14ac:dyDescent="0.3">
      <c r="A4056" s="263"/>
      <c r="B4056" s="263"/>
      <c r="C4056" s="265"/>
      <c r="D4056" s="481"/>
      <c r="E4056" s="482"/>
      <c r="F4056" s="482"/>
      <c r="G4056" s="482"/>
      <c r="H4056" s="482"/>
      <c r="I4056" s="482"/>
      <c r="J4056" s="482"/>
      <c r="K4056" s="482"/>
      <c r="L4056" s="482"/>
      <c r="M4056" s="483"/>
      <c r="N4056" s="416" t="s">
        <v>17</v>
      </c>
      <c r="O4056" s="417"/>
      <c r="P4056" s="417"/>
      <c r="Q4056" s="417"/>
      <c r="R4056" s="417"/>
      <c r="S4056" s="417"/>
      <c r="T4056" s="417"/>
      <c r="U4056" s="418"/>
      <c r="V4056" s="87"/>
      <c r="W4056" s="57"/>
      <c r="X4056" s="86"/>
      <c r="Y4056" s="33"/>
      <c r="Z4056" s="36"/>
      <c r="AA4056" s="36"/>
      <c r="AD4056" s="33"/>
      <c r="AG4056" s="33"/>
      <c r="AH4056" s="43"/>
      <c r="AI4056" s="43"/>
      <c r="AJ4056" s="43"/>
      <c r="AK4056" s="43"/>
      <c r="AL4056" s="43"/>
      <c r="AM4056" s="43"/>
      <c r="AN4056" s="43"/>
      <c r="AO4056" s="43"/>
      <c r="AP4056" s="43"/>
      <c r="AQ4056" s="43"/>
      <c r="AR4056" s="43"/>
      <c r="AS4056" s="43"/>
      <c r="AT4056" s="43"/>
      <c r="AU4056" s="44"/>
      <c r="AV4056" s="33"/>
      <c r="AW4056" s="33"/>
      <c r="AX4056" s="33"/>
      <c r="AZ4056" s="141"/>
      <c r="BE4056" s="168"/>
      <c r="BF4056" s="168"/>
      <c r="BG4056" s="168"/>
      <c r="BH4056" s="168"/>
      <c r="BI4056" s="168"/>
      <c r="BJ4056" s="168"/>
      <c r="BK4056" s="168"/>
      <c r="BL4056" s="168"/>
      <c r="BM4056" s="168"/>
      <c r="DK4056" s="168"/>
      <c r="DL4056" s="168"/>
      <c r="DM4056" s="168"/>
      <c r="DN4056" s="168"/>
      <c r="DO4056" s="168"/>
      <c r="DP4056" s="168"/>
      <c r="DQ4056" s="168"/>
      <c r="DR4056" s="168"/>
      <c r="DS4056" s="168"/>
      <c r="DT4056" s="168"/>
      <c r="DU4056" s="168"/>
      <c r="DV4056" s="168"/>
      <c r="DW4056" s="168"/>
      <c r="DX4056" s="168"/>
      <c r="DY4056" s="168"/>
      <c r="DZ4056" s="168"/>
      <c r="EA4056" s="168"/>
      <c r="EB4056" s="168"/>
      <c r="EC4056" s="168"/>
      <c r="ED4056" s="168"/>
      <c r="EE4056" s="168"/>
      <c r="EF4056" s="168"/>
      <c r="EG4056" s="168"/>
      <c r="EH4056" s="168"/>
      <c r="EI4056" s="168"/>
      <c r="EJ4056" s="168"/>
      <c r="EK4056" s="168"/>
      <c r="EL4056" s="168"/>
      <c r="EM4056" s="168"/>
      <c r="EN4056" s="168"/>
      <c r="EO4056" s="168"/>
      <c r="EP4056" s="168"/>
      <c r="EQ4056" s="168"/>
      <c r="ER4056" s="168"/>
      <c r="ES4056" s="168"/>
      <c r="ET4056" s="168"/>
      <c r="EU4056" s="168"/>
      <c r="EV4056" s="168"/>
      <c r="EW4056" s="168"/>
      <c r="EX4056" s="168"/>
      <c r="EY4056" s="168"/>
      <c r="EZ4056" s="168"/>
      <c r="FA4056" s="168"/>
      <c r="FB4056" s="168"/>
      <c r="FC4056" s="168"/>
      <c r="FD4056" s="168"/>
    </row>
    <row r="4057" spans="1:160" s="5" customFormat="1" x14ac:dyDescent="0.3">
      <c r="A4057" s="263"/>
      <c r="B4057" s="263"/>
      <c r="C4057" s="265"/>
      <c r="D4057" s="481"/>
      <c r="E4057" s="482"/>
      <c r="F4057" s="482"/>
      <c r="G4057" s="482"/>
      <c r="H4057" s="482"/>
      <c r="I4057" s="482"/>
      <c r="J4057" s="482"/>
      <c r="K4057" s="482"/>
      <c r="L4057" s="482"/>
      <c r="M4057" s="483"/>
      <c r="N4057" s="419"/>
      <c r="O4057" s="420"/>
      <c r="P4057" s="420"/>
      <c r="Q4057" s="420"/>
      <c r="R4057" s="420"/>
      <c r="S4057" s="420"/>
      <c r="T4057" s="420"/>
      <c r="U4057" s="421"/>
      <c r="V4057" s="33"/>
      <c r="W4057" s="57"/>
      <c r="X4057" s="86"/>
      <c r="Y4057" s="33"/>
      <c r="Z4057" s="36"/>
      <c r="AA4057" s="36"/>
      <c r="AD4057" s="33"/>
      <c r="AG4057" s="33"/>
      <c r="AH4057" s="43"/>
      <c r="AI4057" s="43"/>
      <c r="AJ4057" s="43"/>
      <c r="AK4057" s="43"/>
      <c r="AL4057" s="43"/>
      <c r="AM4057" s="43"/>
      <c r="AN4057" s="43"/>
      <c r="AO4057" s="43"/>
      <c r="AP4057" s="43"/>
      <c r="AQ4057" s="43"/>
      <c r="AR4057" s="43"/>
      <c r="AS4057" s="43"/>
      <c r="AT4057" s="43"/>
      <c r="AU4057" s="44"/>
      <c r="AV4057" s="33"/>
      <c r="AW4057" s="33"/>
      <c r="AX4057" s="33"/>
      <c r="AZ4057" s="141"/>
      <c r="BE4057" s="168"/>
      <c r="BF4057" s="168"/>
      <c r="BG4057" s="168"/>
      <c r="BH4057" s="168"/>
      <c r="BI4057" s="168"/>
      <c r="BJ4057" s="168"/>
      <c r="BK4057" s="168"/>
      <c r="BL4057" s="168"/>
      <c r="BM4057" s="168"/>
      <c r="DK4057" s="168"/>
      <c r="DL4057" s="168"/>
      <c r="DM4057" s="168"/>
      <c r="DN4057" s="168"/>
      <c r="DO4057" s="168"/>
      <c r="DP4057" s="168"/>
      <c r="DQ4057" s="168"/>
      <c r="DR4057" s="168"/>
      <c r="DS4057" s="168"/>
      <c r="DT4057" s="168"/>
      <c r="DU4057" s="168"/>
      <c r="DV4057" s="168"/>
      <c r="DW4057" s="168"/>
      <c r="DX4057" s="168"/>
      <c r="DY4057" s="168"/>
      <c r="DZ4057" s="168"/>
      <c r="EA4057" s="168"/>
      <c r="EB4057" s="168"/>
      <c r="EC4057" s="168"/>
      <c r="ED4057" s="168"/>
      <c r="EE4057" s="168"/>
      <c r="EF4057" s="168"/>
      <c r="EG4057" s="168"/>
      <c r="EH4057" s="168"/>
      <c r="EI4057" s="168"/>
      <c r="EJ4057" s="168"/>
      <c r="EK4057" s="168"/>
      <c r="EL4057" s="168"/>
      <c r="EM4057" s="168"/>
      <c r="EN4057" s="168"/>
      <c r="EO4057" s="168"/>
      <c r="EP4057" s="168"/>
      <c r="EQ4057" s="168"/>
      <c r="ER4057" s="168"/>
      <c r="ES4057" s="168"/>
      <c r="ET4057" s="168"/>
      <c r="EU4057" s="168"/>
      <c r="EV4057" s="168"/>
      <c r="EW4057" s="168"/>
      <c r="EX4057" s="168"/>
      <c r="EY4057" s="168"/>
      <c r="EZ4057" s="168"/>
      <c r="FA4057" s="168"/>
      <c r="FB4057" s="168"/>
      <c r="FC4057" s="168"/>
      <c r="FD4057" s="168"/>
    </row>
    <row r="4058" spans="1:160" s="5" customFormat="1" x14ac:dyDescent="0.3">
      <c r="A4058" s="263"/>
      <c r="B4058" s="263"/>
      <c r="C4058" s="265"/>
      <c r="D4058" s="481"/>
      <c r="E4058" s="482"/>
      <c r="F4058" s="482"/>
      <c r="G4058" s="482"/>
      <c r="H4058" s="482"/>
      <c r="I4058" s="482"/>
      <c r="J4058" s="482"/>
      <c r="K4058" s="482"/>
      <c r="L4058" s="482"/>
      <c r="M4058" s="483"/>
      <c r="N4058" s="419"/>
      <c r="O4058" s="420"/>
      <c r="P4058" s="420"/>
      <c r="Q4058" s="420"/>
      <c r="R4058" s="420"/>
      <c r="S4058" s="420"/>
      <c r="T4058" s="420"/>
      <c r="U4058" s="421"/>
      <c r="V4058" s="33"/>
      <c r="W4058" s="57"/>
      <c r="X4058" s="86"/>
      <c r="Y4058" s="33"/>
      <c r="Z4058" s="36"/>
      <c r="AA4058" s="36"/>
      <c r="AD4058" s="33"/>
      <c r="AG4058" s="33"/>
      <c r="AH4058" s="43"/>
      <c r="AI4058" s="43"/>
      <c r="AJ4058" s="43"/>
      <c r="AK4058" s="43"/>
      <c r="AL4058" s="43"/>
      <c r="AM4058" s="43"/>
      <c r="AN4058" s="43"/>
      <c r="AO4058" s="43"/>
      <c r="AP4058" s="43"/>
      <c r="AQ4058" s="43"/>
      <c r="AR4058" s="43"/>
      <c r="AS4058" s="43"/>
      <c r="AT4058" s="43"/>
      <c r="AU4058" s="44"/>
      <c r="AV4058" s="33"/>
      <c r="AW4058" s="33"/>
      <c r="AX4058" s="33"/>
      <c r="AZ4058" s="141"/>
      <c r="BE4058" s="168"/>
      <c r="BF4058" s="168"/>
      <c r="BG4058" s="168"/>
      <c r="BH4058" s="168"/>
      <c r="BI4058" s="168"/>
      <c r="BJ4058" s="168"/>
      <c r="BK4058" s="168"/>
      <c r="BL4058" s="168"/>
      <c r="BM4058" s="168"/>
      <c r="DK4058" s="168"/>
      <c r="DL4058" s="168"/>
      <c r="DM4058" s="168"/>
      <c r="DN4058" s="168"/>
      <c r="DO4058" s="168"/>
      <c r="DP4058" s="168"/>
      <c r="DQ4058" s="168"/>
      <c r="DR4058" s="168"/>
      <c r="DS4058" s="168"/>
      <c r="DT4058" s="168"/>
      <c r="DU4058" s="168"/>
      <c r="DV4058" s="168"/>
      <c r="DW4058" s="168"/>
      <c r="DX4058" s="168"/>
      <c r="DY4058" s="168"/>
      <c r="DZ4058" s="168"/>
      <c r="EA4058" s="168"/>
      <c r="EB4058" s="168"/>
      <c r="EC4058" s="168"/>
      <c r="ED4058" s="168"/>
      <c r="EE4058" s="168"/>
      <c r="EF4058" s="168"/>
      <c r="EG4058" s="168"/>
      <c r="EH4058" s="168"/>
      <c r="EI4058" s="168"/>
      <c r="EJ4058" s="168"/>
      <c r="EK4058" s="168"/>
      <c r="EL4058" s="168"/>
      <c r="EM4058" s="168"/>
      <c r="EN4058" s="168"/>
      <c r="EO4058" s="168"/>
      <c r="EP4058" s="168"/>
      <c r="EQ4058" s="168"/>
      <c r="ER4058" s="168"/>
      <c r="ES4058" s="168"/>
      <c r="ET4058" s="168"/>
      <c r="EU4058" s="168"/>
      <c r="EV4058" s="168"/>
      <c r="EW4058" s="168"/>
      <c r="EX4058" s="168"/>
      <c r="EY4058" s="168"/>
      <c r="EZ4058" s="168"/>
      <c r="FA4058" s="168"/>
      <c r="FB4058" s="168"/>
      <c r="FC4058" s="168"/>
      <c r="FD4058" s="168"/>
    </row>
    <row r="4059" spans="1:160" s="5" customFormat="1" ht="14.4" thickBot="1" x14ac:dyDescent="0.35">
      <c r="A4059" s="263"/>
      <c r="B4059" s="263"/>
      <c r="C4059" s="265"/>
      <c r="D4059" s="425"/>
      <c r="E4059" s="426"/>
      <c r="F4059" s="426"/>
      <c r="G4059" s="426"/>
      <c r="H4059" s="426"/>
      <c r="I4059" s="426"/>
      <c r="J4059" s="426"/>
      <c r="K4059" s="426"/>
      <c r="L4059" s="426"/>
      <c r="M4059" s="427"/>
      <c r="N4059" s="422"/>
      <c r="O4059" s="423"/>
      <c r="P4059" s="423"/>
      <c r="Q4059" s="423"/>
      <c r="R4059" s="423"/>
      <c r="S4059" s="423"/>
      <c r="T4059" s="423"/>
      <c r="U4059" s="424"/>
      <c r="V4059" s="33"/>
      <c r="W4059" s="57"/>
      <c r="X4059" s="86"/>
      <c r="Y4059" s="33"/>
      <c r="Z4059" s="36"/>
      <c r="AA4059" s="36"/>
      <c r="AD4059" s="33"/>
      <c r="AG4059" s="33"/>
      <c r="AH4059" s="43"/>
      <c r="AI4059" s="43"/>
      <c r="AJ4059" s="43"/>
      <c r="AK4059" s="43"/>
      <c r="AL4059" s="43"/>
      <c r="AM4059" s="43"/>
      <c r="AN4059" s="43"/>
      <c r="AO4059" s="43"/>
      <c r="AP4059" s="43"/>
      <c r="AQ4059" s="43"/>
      <c r="AR4059" s="43"/>
      <c r="AS4059" s="43"/>
      <c r="AT4059" s="43"/>
      <c r="AU4059" s="44"/>
      <c r="AV4059" s="33"/>
      <c r="AW4059" s="33"/>
      <c r="AX4059" s="33"/>
      <c r="AZ4059" s="141"/>
      <c r="BE4059" s="168"/>
      <c r="BF4059" s="168"/>
      <c r="BG4059" s="168"/>
      <c r="BH4059" s="168"/>
      <c r="BI4059" s="168"/>
      <c r="BJ4059" s="168"/>
      <c r="BK4059" s="168"/>
      <c r="BL4059" s="168"/>
      <c r="BM4059" s="168"/>
      <c r="DK4059" s="168"/>
      <c r="DL4059" s="168"/>
      <c r="DM4059" s="168"/>
      <c r="DN4059" s="168"/>
      <c r="DO4059" s="168"/>
      <c r="DP4059" s="168"/>
      <c r="DQ4059" s="168"/>
      <c r="DR4059" s="168"/>
      <c r="DS4059" s="168"/>
      <c r="DT4059" s="168"/>
      <c r="DU4059" s="168"/>
      <c r="DV4059" s="168"/>
      <c r="DW4059" s="168"/>
      <c r="DX4059" s="168"/>
      <c r="DY4059" s="168"/>
      <c r="DZ4059" s="168"/>
      <c r="EA4059" s="168"/>
      <c r="EB4059" s="168"/>
      <c r="EC4059" s="168"/>
      <c r="ED4059" s="168"/>
      <c r="EE4059" s="168"/>
      <c r="EF4059" s="168"/>
      <c r="EG4059" s="168"/>
      <c r="EH4059" s="168"/>
      <c r="EI4059" s="168"/>
      <c r="EJ4059" s="168"/>
      <c r="EK4059" s="168"/>
      <c r="EL4059" s="168"/>
      <c r="EM4059" s="168"/>
      <c r="EN4059" s="168"/>
      <c r="EO4059" s="168"/>
      <c r="EP4059" s="168"/>
      <c r="EQ4059" s="168"/>
      <c r="ER4059" s="168"/>
      <c r="ES4059" s="168"/>
      <c r="ET4059" s="168"/>
      <c r="EU4059" s="168"/>
      <c r="EV4059" s="168"/>
      <c r="EW4059" s="168"/>
      <c r="EX4059" s="168"/>
      <c r="EY4059" s="168"/>
      <c r="EZ4059" s="168"/>
      <c r="FA4059" s="168"/>
      <c r="FB4059" s="168"/>
      <c r="FC4059" s="168"/>
      <c r="FD4059" s="168"/>
    </row>
    <row r="4060" spans="1:160" s="5" customFormat="1" ht="5.25" customHeight="1" thickBot="1" x14ac:dyDescent="0.35">
      <c r="A4060" s="263"/>
      <c r="B4060" s="263"/>
      <c r="C4060" s="265"/>
      <c r="D4060" s="428"/>
      <c r="E4060" s="428"/>
      <c r="F4060" s="428"/>
      <c r="G4060" s="428"/>
      <c r="H4060" s="428"/>
      <c r="I4060" s="428"/>
      <c r="J4060" s="428"/>
      <c r="K4060" s="428"/>
      <c r="L4060" s="428"/>
      <c r="M4060" s="428"/>
      <c r="N4060" s="428"/>
      <c r="O4060" s="428"/>
      <c r="P4060" s="428"/>
      <c r="Q4060" s="428"/>
      <c r="R4060" s="428"/>
      <c r="S4060" s="428"/>
      <c r="T4060" s="428"/>
      <c r="U4060" s="428"/>
      <c r="V4060" s="33"/>
      <c r="W4060" s="57"/>
      <c r="X4060" s="86"/>
      <c r="Y4060" s="33"/>
      <c r="Z4060" s="36"/>
      <c r="AA4060" s="36"/>
      <c r="AD4060" s="33"/>
      <c r="AG4060" s="33"/>
      <c r="AH4060" s="43"/>
      <c r="AI4060" s="43"/>
      <c r="AJ4060" s="43"/>
      <c r="AK4060" s="43"/>
      <c r="AL4060" s="43"/>
      <c r="AM4060" s="43"/>
      <c r="AN4060" s="43"/>
      <c r="AO4060" s="43"/>
      <c r="AP4060" s="43"/>
      <c r="AQ4060" s="43"/>
      <c r="AR4060" s="43"/>
      <c r="AS4060" s="43"/>
      <c r="AT4060" s="43"/>
      <c r="AU4060" s="44"/>
      <c r="AV4060" s="33"/>
      <c r="AW4060" s="33"/>
      <c r="AX4060" s="33"/>
      <c r="AZ4060" s="141"/>
      <c r="BE4060" s="168"/>
      <c r="BF4060" s="168"/>
      <c r="BG4060" s="168"/>
      <c r="BH4060" s="168"/>
      <c r="BI4060" s="168"/>
      <c r="BJ4060" s="168"/>
      <c r="BK4060" s="168"/>
      <c r="BL4060" s="168"/>
      <c r="BM4060" s="168"/>
      <c r="DK4060" s="168"/>
      <c r="DL4060" s="168"/>
      <c r="DM4060" s="168"/>
      <c r="DN4060" s="168"/>
      <c r="DO4060" s="168"/>
      <c r="DP4060" s="168"/>
      <c r="DQ4060" s="168"/>
      <c r="DR4060" s="168"/>
      <c r="DS4060" s="168"/>
      <c r="DT4060" s="168"/>
      <c r="DU4060" s="168"/>
      <c r="DV4060" s="168"/>
      <c r="DW4060" s="168"/>
      <c r="DX4060" s="168"/>
      <c r="DY4060" s="168"/>
      <c r="DZ4060" s="168"/>
      <c r="EA4060" s="168"/>
      <c r="EB4060" s="168"/>
      <c r="EC4060" s="168"/>
      <c r="ED4060" s="168"/>
      <c r="EE4060" s="168"/>
      <c r="EF4060" s="168"/>
      <c r="EG4060" s="168"/>
      <c r="EH4060" s="168"/>
      <c r="EI4060" s="168"/>
      <c r="EJ4060" s="168"/>
      <c r="EK4060" s="168"/>
      <c r="EL4060" s="168"/>
      <c r="EM4060" s="168"/>
      <c r="EN4060" s="168"/>
      <c r="EO4060" s="168"/>
      <c r="EP4060" s="168"/>
      <c r="EQ4060" s="168"/>
      <c r="ER4060" s="168"/>
      <c r="ES4060" s="168"/>
      <c r="ET4060" s="168"/>
      <c r="EU4060" s="168"/>
      <c r="EV4060" s="168"/>
      <c r="EW4060" s="168"/>
      <c r="EX4060" s="168"/>
      <c r="EY4060" s="168"/>
      <c r="EZ4060" s="168"/>
      <c r="FA4060" s="168"/>
      <c r="FB4060" s="168"/>
      <c r="FC4060" s="168"/>
      <c r="FD4060" s="168"/>
    </row>
    <row r="4061" spans="1:160" s="5" customFormat="1" ht="20.25" customHeight="1" x14ac:dyDescent="0.3">
      <c r="A4061" s="263"/>
      <c r="B4061" s="263"/>
      <c r="C4061" s="265"/>
      <c r="D4061" s="429" t="s">
        <v>18</v>
      </c>
      <c r="E4061" s="430"/>
      <c r="F4061" s="430"/>
      <c r="G4061" s="430"/>
      <c r="H4061" s="430"/>
      <c r="I4061" s="430"/>
      <c r="J4061" s="430"/>
      <c r="K4061" s="430"/>
      <c r="L4061" s="430"/>
      <c r="M4061" s="431"/>
      <c r="N4061" s="429" t="s">
        <v>19</v>
      </c>
      <c r="O4061" s="430"/>
      <c r="P4061" s="430"/>
      <c r="Q4061" s="430"/>
      <c r="R4061" s="430"/>
      <c r="S4061" s="430"/>
      <c r="T4061" s="430"/>
      <c r="U4061" s="431"/>
      <c r="V4061" s="33"/>
      <c r="W4061" s="57"/>
      <c r="X4061" s="86"/>
      <c r="Y4061" s="33"/>
      <c r="Z4061" s="36"/>
      <c r="AA4061" s="36"/>
      <c r="AD4061" s="33"/>
      <c r="AG4061" s="33"/>
      <c r="AH4061" s="43"/>
      <c r="AI4061" s="43"/>
      <c r="AJ4061" s="43"/>
      <c r="AK4061" s="43"/>
      <c r="AL4061" s="43"/>
      <c r="AM4061" s="43"/>
      <c r="AN4061" s="43"/>
      <c r="AO4061" s="43"/>
      <c r="AP4061" s="43"/>
      <c r="AQ4061" s="43"/>
      <c r="AR4061" s="43"/>
      <c r="AS4061" s="43"/>
      <c r="AT4061" s="43"/>
      <c r="AU4061" s="44"/>
      <c r="AV4061" s="33"/>
      <c r="AW4061" s="33"/>
      <c r="AX4061" s="33"/>
      <c r="AZ4061" s="141"/>
      <c r="BE4061" s="168"/>
      <c r="BF4061" s="168"/>
      <c r="BG4061" s="168"/>
      <c r="BH4061" s="168"/>
      <c r="BI4061" s="168"/>
      <c r="BJ4061" s="168"/>
      <c r="BK4061" s="168"/>
      <c r="BL4061" s="168"/>
      <c r="BM4061" s="168"/>
      <c r="DK4061" s="168"/>
      <c r="DL4061" s="168"/>
      <c r="DM4061" s="168"/>
      <c r="DN4061" s="168"/>
      <c r="DO4061" s="168"/>
      <c r="DP4061" s="168"/>
      <c r="DQ4061" s="168"/>
      <c r="DR4061" s="168"/>
      <c r="DS4061" s="168"/>
      <c r="DT4061" s="168"/>
      <c r="DU4061" s="168"/>
      <c r="DV4061" s="168"/>
      <c r="DW4061" s="168"/>
      <c r="DX4061" s="168"/>
      <c r="DY4061" s="168"/>
      <c r="DZ4061" s="168"/>
      <c r="EA4061" s="168"/>
      <c r="EB4061" s="168"/>
      <c r="EC4061" s="168"/>
      <c r="ED4061" s="168"/>
      <c r="EE4061" s="168"/>
      <c r="EF4061" s="168"/>
      <c r="EG4061" s="168"/>
      <c r="EH4061" s="168"/>
      <c r="EI4061" s="168"/>
      <c r="EJ4061" s="168"/>
      <c r="EK4061" s="168"/>
      <c r="EL4061" s="168"/>
      <c r="EM4061" s="168"/>
      <c r="EN4061" s="168"/>
      <c r="EO4061" s="168"/>
      <c r="EP4061" s="168"/>
      <c r="EQ4061" s="168"/>
      <c r="ER4061" s="168"/>
      <c r="ES4061" s="168"/>
      <c r="ET4061" s="168"/>
      <c r="EU4061" s="168"/>
      <c r="EV4061" s="168"/>
      <c r="EW4061" s="168"/>
      <c r="EX4061" s="168"/>
      <c r="EY4061" s="168"/>
      <c r="EZ4061" s="168"/>
      <c r="FA4061" s="168"/>
      <c r="FB4061" s="168"/>
      <c r="FC4061" s="168"/>
      <c r="FD4061" s="168"/>
    </row>
    <row r="4062" spans="1:160" s="5" customFormat="1" x14ac:dyDescent="0.3">
      <c r="A4062" s="263"/>
      <c r="B4062" s="263"/>
      <c r="C4062" s="265"/>
      <c r="D4062" s="432" t="s">
        <v>20</v>
      </c>
      <c r="E4062" s="433"/>
      <c r="F4062" s="433"/>
      <c r="G4062" s="433"/>
      <c r="H4062" s="433"/>
      <c r="I4062" s="433"/>
      <c r="J4062" s="433"/>
      <c r="K4062" s="433"/>
      <c r="L4062" s="433"/>
      <c r="M4062" s="434"/>
      <c r="N4062" s="435" t="s">
        <v>21</v>
      </c>
      <c r="O4062" s="436"/>
      <c r="P4062" s="436"/>
      <c r="Q4062" s="436"/>
      <c r="R4062" s="436"/>
      <c r="S4062" s="436"/>
      <c r="T4062" s="436"/>
      <c r="U4062" s="437"/>
      <c r="V4062" s="33"/>
      <c r="W4062" s="57"/>
      <c r="X4062" s="86"/>
      <c r="Y4062" s="33"/>
      <c r="Z4062" s="36"/>
      <c r="AA4062" s="36"/>
      <c r="AD4062" s="33"/>
      <c r="AG4062" s="33"/>
      <c r="AH4062" s="43"/>
      <c r="AI4062" s="43"/>
      <c r="AJ4062" s="43"/>
      <c r="AK4062" s="43"/>
      <c r="AL4062" s="43"/>
      <c r="AM4062" s="43"/>
      <c r="AN4062" s="43"/>
      <c r="AO4062" s="43"/>
      <c r="AP4062" s="43"/>
      <c r="AQ4062" s="43"/>
      <c r="AR4062" s="43"/>
      <c r="AS4062" s="43"/>
      <c r="AT4062" s="43"/>
      <c r="AU4062" s="44"/>
      <c r="AV4062" s="33"/>
      <c r="AW4062" s="33"/>
      <c r="AX4062" s="33"/>
      <c r="AZ4062" s="141"/>
      <c r="BE4062" s="168"/>
      <c r="BF4062" s="168"/>
      <c r="BG4062" s="168"/>
      <c r="BH4062" s="168"/>
      <c r="BI4062" s="168"/>
      <c r="BJ4062" s="168"/>
      <c r="BK4062" s="168"/>
      <c r="BL4062" s="168"/>
      <c r="BM4062" s="168"/>
      <c r="DK4062" s="168"/>
      <c r="DL4062" s="168"/>
      <c r="DM4062" s="168"/>
      <c r="DN4062" s="168"/>
      <c r="DO4062" s="168"/>
      <c r="DP4062" s="168"/>
      <c r="DQ4062" s="168"/>
      <c r="DR4062" s="168"/>
      <c r="DS4062" s="168"/>
      <c r="DT4062" s="168"/>
      <c r="DU4062" s="168"/>
      <c r="DV4062" s="168"/>
      <c r="DW4062" s="168"/>
      <c r="DX4062" s="168"/>
      <c r="DY4062" s="168"/>
      <c r="DZ4062" s="168"/>
      <c r="EA4062" s="168"/>
      <c r="EB4062" s="168"/>
      <c r="EC4062" s="168"/>
      <c r="ED4062" s="168"/>
      <c r="EE4062" s="168"/>
      <c r="EF4062" s="168"/>
      <c r="EG4062" s="168"/>
      <c r="EH4062" s="168"/>
      <c r="EI4062" s="168"/>
      <c r="EJ4062" s="168"/>
      <c r="EK4062" s="168"/>
      <c r="EL4062" s="168"/>
      <c r="EM4062" s="168"/>
      <c r="EN4062" s="168"/>
      <c r="EO4062" s="168"/>
      <c r="EP4062" s="168"/>
      <c r="EQ4062" s="168"/>
      <c r="ER4062" s="168"/>
      <c r="ES4062" s="168"/>
      <c r="ET4062" s="168"/>
      <c r="EU4062" s="168"/>
      <c r="EV4062" s="168"/>
      <c r="EW4062" s="168"/>
      <c r="EX4062" s="168"/>
      <c r="EY4062" s="168"/>
      <c r="EZ4062" s="168"/>
      <c r="FA4062" s="168"/>
      <c r="FB4062" s="168"/>
      <c r="FC4062" s="168"/>
      <c r="FD4062" s="168"/>
    </row>
    <row r="4063" spans="1:160" s="5" customFormat="1" ht="15.75" customHeight="1" x14ac:dyDescent="0.3">
      <c r="A4063" s="263"/>
      <c r="B4063" s="263"/>
      <c r="C4063" s="265"/>
      <c r="D4063" s="438" t="s">
        <v>22</v>
      </c>
      <c r="E4063" s="439"/>
      <c r="F4063" s="439"/>
      <c r="G4063" s="439"/>
      <c r="H4063" s="439"/>
      <c r="I4063" s="439"/>
      <c r="J4063" s="439"/>
      <c r="K4063" s="439"/>
      <c r="L4063" s="439"/>
      <c r="M4063" s="440"/>
      <c r="N4063" s="438" t="s">
        <v>22</v>
      </c>
      <c r="O4063" s="444"/>
      <c r="P4063" s="444"/>
      <c r="Q4063" s="444"/>
      <c r="R4063" s="444"/>
      <c r="S4063" s="444"/>
      <c r="T4063" s="444"/>
      <c r="U4063" s="440"/>
      <c r="V4063" s="33"/>
      <c r="W4063" s="57"/>
      <c r="X4063" s="86"/>
      <c r="Y4063" s="33"/>
      <c r="Z4063" s="36"/>
      <c r="AA4063" s="36"/>
      <c r="AD4063" s="33"/>
      <c r="AG4063" s="33"/>
      <c r="AH4063" s="43"/>
      <c r="AI4063" s="43"/>
      <c r="AJ4063" s="43"/>
      <c r="AK4063" s="43"/>
      <c r="AL4063" s="43"/>
      <c r="AM4063" s="43"/>
      <c r="AN4063" s="43"/>
      <c r="AO4063" s="43"/>
      <c r="AP4063" s="43"/>
      <c r="AQ4063" s="43"/>
      <c r="AR4063" s="43"/>
      <c r="AS4063" s="43"/>
      <c r="AT4063" s="43"/>
      <c r="AU4063" s="44"/>
      <c r="AV4063" s="33"/>
      <c r="AW4063" s="33"/>
      <c r="AX4063" s="33"/>
      <c r="AZ4063" s="141"/>
      <c r="BE4063" s="168"/>
      <c r="BF4063" s="168"/>
      <c r="BG4063" s="168"/>
      <c r="BH4063" s="168"/>
      <c r="BI4063" s="168"/>
      <c r="BJ4063" s="168"/>
      <c r="BK4063" s="168"/>
      <c r="BL4063" s="168"/>
      <c r="BM4063" s="168"/>
      <c r="DK4063" s="168"/>
      <c r="DL4063" s="168"/>
      <c r="DM4063" s="168"/>
      <c r="DN4063" s="168"/>
      <c r="DO4063" s="168"/>
      <c r="DP4063" s="168"/>
      <c r="DQ4063" s="168"/>
      <c r="DR4063" s="168"/>
      <c r="DS4063" s="168"/>
      <c r="DT4063" s="168"/>
      <c r="DU4063" s="168"/>
      <c r="DV4063" s="168"/>
      <c r="DW4063" s="168"/>
      <c r="DX4063" s="168"/>
      <c r="DY4063" s="168"/>
      <c r="DZ4063" s="168"/>
      <c r="EA4063" s="168"/>
      <c r="EB4063" s="168"/>
      <c r="EC4063" s="168"/>
      <c r="ED4063" s="168"/>
      <c r="EE4063" s="168"/>
      <c r="EF4063" s="168"/>
      <c r="EG4063" s="168"/>
      <c r="EH4063" s="168"/>
      <c r="EI4063" s="168"/>
      <c r="EJ4063" s="168"/>
      <c r="EK4063" s="168"/>
      <c r="EL4063" s="168"/>
      <c r="EM4063" s="168"/>
      <c r="EN4063" s="168"/>
      <c r="EO4063" s="168"/>
      <c r="EP4063" s="168"/>
      <c r="EQ4063" s="168"/>
      <c r="ER4063" s="168"/>
      <c r="ES4063" s="168"/>
      <c r="ET4063" s="168"/>
      <c r="EU4063" s="168"/>
      <c r="EV4063" s="168"/>
      <c r="EW4063" s="168"/>
      <c r="EX4063" s="168"/>
      <c r="EY4063" s="168"/>
      <c r="EZ4063" s="168"/>
      <c r="FA4063" s="168"/>
      <c r="FB4063" s="168"/>
      <c r="FC4063" s="168"/>
      <c r="FD4063" s="168"/>
    </row>
    <row r="4064" spans="1:160" s="5" customFormat="1" ht="15.75" customHeight="1" x14ac:dyDescent="0.3">
      <c r="A4064" s="263"/>
      <c r="B4064" s="263"/>
      <c r="C4064" s="265"/>
      <c r="D4064" s="438"/>
      <c r="E4064" s="439"/>
      <c r="F4064" s="439"/>
      <c r="G4064" s="439"/>
      <c r="H4064" s="439"/>
      <c r="I4064" s="439"/>
      <c r="J4064" s="439"/>
      <c r="K4064" s="439"/>
      <c r="L4064" s="439"/>
      <c r="M4064" s="440"/>
      <c r="N4064" s="438"/>
      <c r="O4064" s="439"/>
      <c r="P4064" s="439"/>
      <c r="Q4064" s="439"/>
      <c r="R4064" s="439"/>
      <c r="S4064" s="439"/>
      <c r="T4064" s="439"/>
      <c r="U4064" s="440"/>
      <c r="V4064" s="33"/>
      <c r="W4064" s="57"/>
      <c r="X4064" s="86"/>
      <c r="Y4064" s="33"/>
      <c r="Z4064" s="36"/>
      <c r="AA4064" s="36"/>
      <c r="AD4064" s="33"/>
      <c r="AG4064" s="33"/>
      <c r="AH4064" s="43"/>
      <c r="AI4064" s="43"/>
      <c r="AJ4064" s="43"/>
      <c r="AK4064" s="43"/>
      <c r="AL4064" s="43"/>
      <c r="AM4064" s="43"/>
      <c r="AN4064" s="43"/>
      <c r="AO4064" s="43"/>
      <c r="AP4064" s="43"/>
      <c r="AQ4064" s="43"/>
      <c r="AR4064" s="43"/>
      <c r="AS4064" s="43"/>
      <c r="AT4064" s="43"/>
      <c r="AU4064" s="44"/>
      <c r="AV4064" s="33"/>
      <c r="AW4064" s="33"/>
      <c r="AX4064" s="33"/>
      <c r="AZ4064" s="141"/>
      <c r="BE4064" s="168"/>
      <c r="BF4064" s="168"/>
      <c r="BG4064" s="168"/>
      <c r="BH4064" s="168"/>
      <c r="BI4064" s="168"/>
      <c r="BJ4064" s="168"/>
      <c r="BK4064" s="168"/>
      <c r="BL4064" s="168"/>
      <c r="BM4064" s="168"/>
      <c r="DK4064" s="168"/>
      <c r="DL4064" s="168"/>
      <c r="DM4064" s="168"/>
      <c r="DN4064" s="168"/>
      <c r="DO4064" s="168"/>
      <c r="DP4064" s="168"/>
      <c r="DQ4064" s="168"/>
      <c r="DR4064" s="168"/>
      <c r="DS4064" s="168"/>
      <c r="DT4064" s="168"/>
      <c r="DU4064" s="168"/>
      <c r="DV4064" s="168"/>
      <c r="DW4064" s="168"/>
      <c r="DX4064" s="168"/>
      <c r="DY4064" s="168"/>
      <c r="DZ4064" s="168"/>
      <c r="EA4064" s="168"/>
      <c r="EB4064" s="168"/>
      <c r="EC4064" s="168"/>
      <c r="ED4064" s="168"/>
      <c r="EE4064" s="168"/>
      <c r="EF4064" s="168"/>
      <c r="EG4064" s="168"/>
      <c r="EH4064" s="168"/>
      <c r="EI4064" s="168"/>
      <c r="EJ4064" s="168"/>
      <c r="EK4064" s="168"/>
      <c r="EL4064" s="168"/>
      <c r="EM4064" s="168"/>
      <c r="EN4064" s="168"/>
      <c r="EO4064" s="168"/>
      <c r="EP4064" s="168"/>
      <c r="EQ4064" s="168"/>
      <c r="ER4064" s="168"/>
      <c r="ES4064" s="168"/>
      <c r="ET4064" s="168"/>
      <c r="EU4064" s="168"/>
      <c r="EV4064" s="168"/>
      <c r="EW4064" s="168"/>
      <c r="EX4064" s="168"/>
      <c r="EY4064" s="168"/>
      <c r="EZ4064" s="168"/>
      <c r="FA4064" s="168"/>
      <c r="FB4064" s="168"/>
      <c r="FC4064" s="168"/>
      <c r="FD4064" s="168"/>
    </row>
    <row r="4065" spans="1:160" s="5" customFormat="1" ht="15.75" customHeight="1" x14ac:dyDescent="0.3">
      <c r="A4065" s="263"/>
      <c r="B4065" s="263"/>
      <c r="C4065" s="265"/>
      <c r="D4065" s="441"/>
      <c r="E4065" s="442"/>
      <c r="F4065" s="442"/>
      <c r="G4065" s="442"/>
      <c r="H4065" s="442"/>
      <c r="I4065" s="442"/>
      <c r="J4065" s="442"/>
      <c r="K4065" s="442"/>
      <c r="L4065" s="442"/>
      <c r="M4065" s="443"/>
      <c r="N4065" s="441"/>
      <c r="O4065" s="442"/>
      <c r="P4065" s="442"/>
      <c r="Q4065" s="442"/>
      <c r="R4065" s="442"/>
      <c r="S4065" s="442"/>
      <c r="T4065" s="442"/>
      <c r="U4065" s="443"/>
      <c r="V4065" s="33"/>
      <c r="W4065" s="57"/>
      <c r="X4065" s="86"/>
      <c r="Y4065" s="33"/>
      <c r="Z4065" s="36"/>
      <c r="AA4065" s="36"/>
      <c r="AD4065" s="33"/>
      <c r="AG4065" s="33"/>
      <c r="AH4065" s="43"/>
      <c r="AI4065" s="43"/>
      <c r="AJ4065" s="43"/>
      <c r="AK4065" s="43"/>
      <c r="AL4065" s="43"/>
      <c r="AM4065" s="43"/>
      <c r="AN4065" s="43"/>
      <c r="AO4065" s="43"/>
      <c r="AP4065" s="43"/>
      <c r="AQ4065" s="43"/>
      <c r="AR4065" s="43"/>
      <c r="AS4065" s="43"/>
      <c r="AT4065" s="43"/>
      <c r="AU4065" s="44"/>
      <c r="AV4065" s="33"/>
      <c r="AW4065" s="33"/>
      <c r="AX4065" s="33"/>
      <c r="AZ4065" s="141"/>
      <c r="BE4065" s="168"/>
      <c r="BF4065" s="168"/>
      <c r="BG4065" s="168"/>
      <c r="BH4065" s="168"/>
      <c r="BI4065" s="168"/>
      <c r="BJ4065" s="168"/>
      <c r="BK4065" s="168"/>
      <c r="BL4065" s="168"/>
      <c r="BM4065" s="168"/>
      <c r="DK4065" s="168"/>
      <c r="DL4065" s="168"/>
      <c r="DM4065" s="168"/>
      <c r="DN4065" s="168"/>
      <c r="DO4065" s="168"/>
      <c r="DP4065" s="168"/>
      <c r="DQ4065" s="168"/>
      <c r="DR4065" s="168"/>
      <c r="DS4065" s="168"/>
      <c r="DT4065" s="168"/>
      <c r="DU4065" s="168"/>
      <c r="DV4065" s="168"/>
      <c r="DW4065" s="168"/>
      <c r="DX4065" s="168"/>
      <c r="DY4065" s="168"/>
      <c r="DZ4065" s="168"/>
      <c r="EA4065" s="168"/>
      <c r="EB4065" s="168"/>
      <c r="EC4065" s="168"/>
      <c r="ED4065" s="168"/>
      <c r="EE4065" s="168"/>
      <c r="EF4065" s="168"/>
      <c r="EG4065" s="168"/>
      <c r="EH4065" s="168"/>
      <c r="EI4065" s="168"/>
      <c r="EJ4065" s="168"/>
      <c r="EK4065" s="168"/>
      <c r="EL4065" s="168"/>
      <c r="EM4065" s="168"/>
      <c r="EN4065" s="168"/>
      <c r="EO4065" s="168"/>
      <c r="EP4065" s="168"/>
      <c r="EQ4065" s="168"/>
      <c r="ER4065" s="168"/>
      <c r="ES4065" s="168"/>
      <c r="ET4065" s="168"/>
      <c r="EU4065" s="168"/>
      <c r="EV4065" s="168"/>
      <c r="EW4065" s="168"/>
      <c r="EX4065" s="168"/>
      <c r="EY4065" s="168"/>
      <c r="EZ4065" s="168"/>
      <c r="FA4065" s="168"/>
      <c r="FB4065" s="168"/>
      <c r="FC4065" s="168"/>
      <c r="FD4065" s="168"/>
    </row>
    <row r="4066" spans="1:160" s="5" customFormat="1" x14ac:dyDescent="0.25">
      <c r="A4066" s="263"/>
      <c r="B4066" s="263"/>
      <c r="C4066" s="265"/>
      <c r="D4066" s="10" t="s">
        <v>23</v>
      </c>
      <c r="E4066" s="445" t="e">
        <f>+#REF!</f>
        <v>#REF!</v>
      </c>
      <c r="F4066" s="445"/>
      <c r="G4066" s="445"/>
      <c r="H4066" s="445"/>
      <c r="I4066" s="445"/>
      <c r="J4066" s="445"/>
      <c r="K4066" s="445"/>
      <c r="L4066" s="445"/>
      <c r="M4066" s="446"/>
      <c r="N4066" s="11" t="s">
        <v>23</v>
      </c>
      <c r="O4066" s="445" t="e">
        <f>+#REF!</f>
        <v>#REF!</v>
      </c>
      <c r="P4066" s="445"/>
      <c r="Q4066" s="445"/>
      <c r="R4066" s="445"/>
      <c r="S4066" s="445"/>
      <c r="T4066" s="445"/>
      <c r="U4066" s="446"/>
      <c r="V4066" s="33"/>
      <c r="W4066" s="57"/>
      <c r="X4066" s="86"/>
      <c r="Y4066" s="33"/>
      <c r="Z4066" s="36"/>
      <c r="AA4066" s="36"/>
      <c r="AD4066" s="33"/>
      <c r="AG4066" s="33"/>
      <c r="AH4066" s="43"/>
      <c r="AI4066" s="43"/>
      <c r="AJ4066" s="43"/>
      <c r="AK4066" s="43"/>
      <c r="AL4066" s="43"/>
      <c r="AM4066" s="43"/>
      <c r="AN4066" s="43"/>
      <c r="AO4066" s="43"/>
      <c r="AP4066" s="43"/>
      <c r="AQ4066" s="43"/>
      <c r="AR4066" s="43"/>
      <c r="AS4066" s="43"/>
      <c r="AT4066" s="43"/>
      <c r="AU4066" s="44"/>
      <c r="AV4066" s="33"/>
      <c r="AW4066" s="33"/>
      <c r="AX4066" s="33"/>
      <c r="AZ4066" s="141"/>
      <c r="BE4066" s="168"/>
      <c r="BF4066" s="168"/>
      <c r="BG4066" s="168"/>
      <c r="BH4066" s="168"/>
      <c r="BI4066" s="168"/>
      <c r="BJ4066" s="168"/>
      <c r="BK4066" s="168"/>
      <c r="BL4066" s="168"/>
      <c r="BM4066" s="168"/>
      <c r="DK4066" s="168"/>
      <c r="DL4066" s="168"/>
      <c r="DM4066" s="168"/>
      <c r="DN4066" s="168"/>
      <c r="DO4066" s="168"/>
      <c r="DP4066" s="168"/>
      <c r="DQ4066" s="168"/>
      <c r="DR4066" s="168"/>
      <c r="DS4066" s="168"/>
      <c r="DT4066" s="168"/>
      <c r="DU4066" s="168"/>
      <c r="DV4066" s="168"/>
      <c r="DW4066" s="168"/>
      <c r="DX4066" s="168"/>
      <c r="DY4066" s="168"/>
      <c r="DZ4066" s="168"/>
      <c r="EA4066" s="168"/>
      <c r="EB4066" s="168"/>
      <c r="EC4066" s="168"/>
      <c r="ED4066" s="168"/>
      <c r="EE4066" s="168"/>
      <c r="EF4066" s="168"/>
      <c r="EG4066" s="168"/>
      <c r="EH4066" s="168"/>
      <c r="EI4066" s="168"/>
      <c r="EJ4066" s="168"/>
      <c r="EK4066" s="168"/>
      <c r="EL4066" s="168"/>
      <c r="EM4066" s="168"/>
      <c r="EN4066" s="168"/>
      <c r="EO4066" s="168"/>
      <c r="EP4066" s="168"/>
      <c r="EQ4066" s="168"/>
      <c r="ER4066" s="168"/>
      <c r="ES4066" s="168"/>
      <c r="ET4066" s="168"/>
      <c r="EU4066" s="168"/>
      <c r="EV4066" s="168"/>
      <c r="EW4066" s="168"/>
      <c r="EX4066" s="168"/>
      <c r="EY4066" s="168"/>
      <c r="EZ4066" s="168"/>
      <c r="FA4066" s="168"/>
      <c r="FB4066" s="168"/>
      <c r="FC4066" s="168"/>
      <c r="FD4066" s="168"/>
    </row>
    <row r="4067" spans="1:160" s="5" customFormat="1" ht="14.4" thickBot="1" x14ac:dyDescent="0.3">
      <c r="A4067" s="263"/>
      <c r="B4067" s="263"/>
      <c r="C4067" s="265"/>
      <c r="D4067" s="12" t="s">
        <v>25</v>
      </c>
      <c r="E4067" s="447" t="e">
        <f>+#REF!</f>
        <v>#REF!</v>
      </c>
      <c r="F4067" s="447"/>
      <c r="G4067" s="447"/>
      <c r="H4067" s="447"/>
      <c r="I4067" s="447"/>
      <c r="J4067" s="447"/>
      <c r="K4067" s="447"/>
      <c r="L4067" s="447"/>
      <c r="M4067" s="448"/>
      <c r="N4067" s="13" t="s">
        <v>25</v>
      </c>
      <c r="O4067" s="447" t="e">
        <f>+#REF!</f>
        <v>#REF!</v>
      </c>
      <c r="P4067" s="447"/>
      <c r="Q4067" s="447"/>
      <c r="R4067" s="447"/>
      <c r="S4067" s="447"/>
      <c r="T4067" s="447"/>
      <c r="U4067" s="448"/>
      <c r="V4067" s="33"/>
      <c r="W4067" s="57"/>
      <c r="X4067" s="86"/>
      <c r="Y4067" s="33"/>
      <c r="Z4067" s="36"/>
      <c r="AA4067" s="36"/>
      <c r="AD4067" s="33"/>
      <c r="AG4067" s="33"/>
      <c r="AH4067" s="43"/>
      <c r="AI4067" s="43"/>
      <c r="AJ4067" s="43"/>
      <c r="AK4067" s="43"/>
      <c r="AL4067" s="43"/>
      <c r="AM4067" s="43"/>
      <c r="AN4067" s="43"/>
      <c r="AO4067" s="43"/>
      <c r="AP4067" s="43"/>
      <c r="AQ4067" s="43"/>
      <c r="AR4067" s="43"/>
      <c r="AS4067" s="43"/>
      <c r="AT4067" s="43"/>
      <c r="AU4067" s="44"/>
      <c r="AV4067" s="33"/>
      <c r="AW4067" s="33"/>
      <c r="AX4067" s="33"/>
      <c r="AZ4067" s="141"/>
      <c r="BE4067" s="168"/>
      <c r="BF4067" s="168"/>
      <c r="BG4067" s="168"/>
      <c r="BH4067" s="168"/>
      <c r="BI4067" s="168"/>
      <c r="BJ4067" s="168"/>
      <c r="BK4067" s="168"/>
      <c r="BL4067" s="168"/>
      <c r="BM4067" s="168"/>
      <c r="DK4067" s="168"/>
      <c r="DL4067" s="168"/>
      <c r="DM4067" s="168"/>
      <c r="DN4067" s="168"/>
      <c r="DO4067" s="168"/>
      <c r="DP4067" s="168"/>
      <c r="DQ4067" s="168"/>
      <c r="DR4067" s="168"/>
      <c r="DS4067" s="168"/>
      <c r="DT4067" s="168"/>
      <c r="DU4067" s="168"/>
      <c r="DV4067" s="168"/>
      <c r="DW4067" s="168"/>
      <c r="DX4067" s="168"/>
      <c r="DY4067" s="168"/>
      <c r="DZ4067" s="168"/>
      <c r="EA4067" s="168"/>
      <c r="EB4067" s="168"/>
      <c r="EC4067" s="168"/>
      <c r="ED4067" s="168"/>
      <c r="EE4067" s="168"/>
      <c r="EF4067" s="168"/>
      <c r="EG4067" s="168"/>
      <c r="EH4067" s="168"/>
      <c r="EI4067" s="168"/>
      <c r="EJ4067" s="168"/>
      <c r="EK4067" s="168"/>
      <c r="EL4067" s="168"/>
      <c r="EM4067" s="168"/>
      <c r="EN4067" s="168"/>
      <c r="EO4067" s="168"/>
      <c r="EP4067" s="168"/>
      <c r="EQ4067" s="168"/>
      <c r="ER4067" s="168"/>
      <c r="ES4067" s="168"/>
      <c r="ET4067" s="168"/>
      <c r="EU4067" s="168"/>
      <c r="EV4067" s="168"/>
      <c r="EW4067" s="168"/>
      <c r="EX4067" s="168"/>
      <c r="EY4067" s="168"/>
      <c r="EZ4067" s="168"/>
      <c r="FA4067" s="168"/>
      <c r="FB4067" s="168"/>
      <c r="FC4067" s="168"/>
      <c r="FD4067" s="168"/>
    </row>
    <row r="4068" spans="1:160" ht="9.9" customHeight="1" thickBot="1" x14ac:dyDescent="0.3"/>
    <row r="4069" spans="1:160" s="168" customFormat="1" ht="15.75" customHeight="1" x14ac:dyDescent="0.3">
      <c r="A4069" s="263"/>
      <c r="B4069" s="263"/>
      <c r="C4069" s="265"/>
      <c r="D4069" s="484"/>
      <c r="E4069" s="485"/>
      <c r="F4069" s="488" t="s">
        <v>0</v>
      </c>
      <c r="G4069" s="489"/>
      <c r="H4069" s="489"/>
      <c r="I4069" s="489"/>
      <c r="J4069" s="489"/>
      <c r="K4069" s="489"/>
      <c r="L4069" s="489"/>
      <c r="M4069" s="489"/>
      <c r="N4069" s="489"/>
      <c r="O4069" s="490"/>
      <c r="P4069" s="494" t="s">
        <v>1</v>
      </c>
      <c r="Q4069" s="495"/>
      <c r="R4069" s="495"/>
      <c r="S4069" s="496"/>
      <c r="T4069" s="500"/>
      <c r="U4069" s="501"/>
      <c r="V4069" s="182"/>
      <c r="W4069" s="191"/>
      <c r="X4069" s="199"/>
      <c r="Y4069" s="182"/>
      <c r="Z4069" s="184"/>
      <c r="AA4069" s="184"/>
      <c r="AD4069" s="182"/>
      <c r="AG4069" s="182"/>
      <c r="AH4069" s="43"/>
      <c r="AI4069" s="43"/>
      <c r="AJ4069" s="43"/>
      <c r="AK4069" s="43"/>
      <c r="AL4069" s="43"/>
      <c r="AM4069" s="43"/>
      <c r="AN4069" s="43"/>
      <c r="AO4069" s="43"/>
      <c r="AP4069" s="43"/>
      <c r="AQ4069" s="43"/>
      <c r="AR4069" s="43"/>
      <c r="AS4069" s="43"/>
      <c r="AT4069" s="43"/>
      <c r="AU4069" s="44"/>
      <c r="AV4069" s="182"/>
      <c r="AW4069" s="182"/>
      <c r="AX4069" s="182"/>
      <c r="AZ4069" s="207"/>
    </row>
    <row r="4070" spans="1:160" s="168" customFormat="1" ht="15" customHeight="1" x14ac:dyDescent="0.3">
      <c r="A4070" s="263"/>
      <c r="B4070" s="263"/>
      <c r="C4070" s="265"/>
      <c r="D4070" s="481"/>
      <c r="E4070" s="482"/>
      <c r="F4070" s="491"/>
      <c r="G4070" s="492"/>
      <c r="H4070" s="492"/>
      <c r="I4070" s="492"/>
      <c r="J4070" s="492"/>
      <c r="K4070" s="492"/>
      <c r="L4070" s="492"/>
      <c r="M4070" s="492"/>
      <c r="N4070" s="492"/>
      <c r="O4070" s="493"/>
      <c r="P4070" s="497"/>
      <c r="Q4070" s="498"/>
      <c r="R4070" s="498"/>
      <c r="S4070" s="499"/>
      <c r="T4070" s="502"/>
      <c r="U4070" s="503"/>
      <c r="V4070" s="182"/>
      <c r="W4070" s="191"/>
      <c r="X4070" s="199"/>
      <c r="Y4070" s="186"/>
      <c r="Z4070" s="184"/>
      <c r="AA4070" s="184"/>
      <c r="AD4070" s="182"/>
      <c r="AG4070" s="182"/>
      <c r="AH4070" s="43"/>
      <c r="AI4070" s="43"/>
      <c r="AJ4070" s="43"/>
      <c r="AK4070" s="43"/>
      <c r="AL4070" s="43"/>
      <c r="AM4070" s="43"/>
      <c r="AN4070" s="43"/>
      <c r="AO4070" s="43"/>
      <c r="AP4070" s="43"/>
      <c r="AQ4070" s="43"/>
      <c r="AR4070" s="43"/>
      <c r="AS4070" s="43"/>
      <c r="AT4070" s="43"/>
      <c r="AU4070" s="44"/>
      <c r="AV4070" s="182"/>
      <c r="AW4070" s="182"/>
      <c r="AX4070" s="182"/>
      <c r="AZ4070" s="207"/>
    </row>
    <row r="4071" spans="1:160" s="168" customFormat="1" ht="30" customHeight="1" thickBot="1" x14ac:dyDescent="0.35">
      <c r="A4071" s="263"/>
      <c r="B4071" s="263"/>
      <c r="C4071" s="265"/>
      <c r="D4071" s="486"/>
      <c r="E4071" s="487"/>
      <c r="F4071" s="506" t="s">
        <v>2</v>
      </c>
      <c r="G4071" s="507"/>
      <c r="H4071" s="507"/>
      <c r="I4071" s="507"/>
      <c r="J4071" s="507"/>
      <c r="K4071" s="507"/>
      <c r="L4071" s="507"/>
      <c r="M4071" s="507"/>
      <c r="N4071" s="507"/>
      <c r="O4071" s="508"/>
      <c r="P4071" s="181">
        <v>84</v>
      </c>
      <c r="Q4071" s="210" t="s">
        <v>3</v>
      </c>
      <c r="R4071" s="509">
        <v>147</v>
      </c>
      <c r="S4071" s="510"/>
      <c r="T4071" s="504"/>
      <c r="U4071" s="505"/>
      <c r="V4071" s="182">
        <f>+IF(C4080="","",1)</f>
        <v>1</v>
      </c>
      <c r="W4071" s="191"/>
      <c r="X4071" s="199"/>
      <c r="Y4071" s="39"/>
      <c r="Z4071" s="184"/>
      <c r="AA4071" s="184"/>
      <c r="AD4071" s="182"/>
      <c r="AG4071" s="182"/>
      <c r="AH4071" s="43"/>
      <c r="AI4071" s="43"/>
      <c r="AJ4071" s="43"/>
      <c r="AK4071" s="43"/>
      <c r="AL4071" s="43"/>
      <c r="AM4071" s="43"/>
      <c r="AN4071" s="43"/>
      <c r="AO4071" s="43"/>
      <c r="AP4071" s="43"/>
      <c r="AQ4071" s="43"/>
      <c r="AR4071" s="43"/>
      <c r="AS4071" s="43"/>
      <c r="AT4071" s="43"/>
      <c r="AU4071" s="44"/>
      <c r="AV4071" s="182"/>
      <c r="AW4071" s="182"/>
      <c r="AX4071" s="182"/>
      <c r="AZ4071" s="207"/>
    </row>
    <row r="4072" spans="1:160" s="168" customFormat="1" ht="5.25" customHeight="1" thickBot="1" x14ac:dyDescent="0.35">
      <c r="A4072" s="263"/>
      <c r="B4072" s="263"/>
      <c r="C4072" s="265"/>
      <c r="D4072" s="454"/>
      <c r="E4072" s="454"/>
      <c r="F4072" s="454"/>
      <c r="G4072" s="454"/>
      <c r="H4072" s="454"/>
      <c r="I4072" s="454"/>
      <c r="J4072" s="454"/>
      <c r="K4072" s="454"/>
      <c r="L4072" s="454"/>
      <c r="M4072" s="454"/>
      <c r="N4072" s="454"/>
      <c r="O4072" s="454"/>
      <c r="P4072" s="454"/>
      <c r="Q4072" s="454"/>
      <c r="R4072" s="454"/>
      <c r="S4072" s="454"/>
      <c r="T4072" s="454"/>
      <c r="U4072" s="454"/>
      <c r="V4072" s="182"/>
      <c r="W4072" s="191"/>
      <c r="X4072" s="199"/>
      <c r="Y4072" s="186"/>
      <c r="Z4072" s="184"/>
      <c r="AA4072" s="184"/>
      <c r="AD4072" s="182"/>
      <c r="AG4072" s="182"/>
      <c r="AH4072" s="43"/>
      <c r="AI4072" s="43"/>
      <c r="AJ4072" s="43"/>
      <c r="AK4072" s="43"/>
      <c r="AL4072" s="43"/>
      <c r="AM4072" s="43"/>
      <c r="AN4072" s="43"/>
      <c r="AO4072" s="43"/>
      <c r="AP4072" s="43"/>
      <c r="AQ4072" s="43"/>
      <c r="AR4072" s="43"/>
      <c r="AS4072" s="43"/>
      <c r="AT4072" s="43"/>
      <c r="AU4072" s="44"/>
      <c r="AV4072" s="182"/>
      <c r="AW4072" s="182"/>
      <c r="AX4072" s="182"/>
      <c r="AZ4072" s="207"/>
    </row>
    <row r="4073" spans="1:160" s="168" customFormat="1" ht="24.9" customHeight="1" x14ac:dyDescent="0.3">
      <c r="A4073" s="263"/>
      <c r="B4073" s="263"/>
      <c r="C4073" s="265"/>
      <c r="D4073" s="511" t="s">
        <v>4</v>
      </c>
      <c r="E4073" s="512"/>
      <c r="F4073" s="513" t="s">
        <v>168</v>
      </c>
      <c r="G4073" s="514"/>
      <c r="H4073" s="514"/>
      <c r="I4073" s="515"/>
      <c r="J4073" s="516" t="s">
        <v>5</v>
      </c>
      <c r="K4073" s="512"/>
      <c r="L4073" s="513" t="s">
        <v>102</v>
      </c>
      <c r="M4073" s="514"/>
      <c r="N4073" s="514"/>
      <c r="O4073" s="514"/>
      <c r="P4073" s="515"/>
      <c r="Q4073" s="164" t="s">
        <v>6</v>
      </c>
      <c r="R4073" s="513" t="s">
        <v>36</v>
      </c>
      <c r="S4073" s="514"/>
      <c r="T4073" s="514"/>
      <c r="U4073" s="517"/>
      <c r="V4073" s="182"/>
      <c r="W4073" s="191"/>
      <c r="X4073" s="199"/>
      <c r="Y4073" s="182"/>
      <c r="Z4073" s="184"/>
      <c r="AA4073" s="184"/>
      <c r="AD4073" s="182"/>
      <c r="AG4073" s="182"/>
      <c r="AH4073" s="43"/>
      <c r="AI4073" s="43"/>
      <c r="AJ4073" s="43"/>
      <c r="AK4073" s="43"/>
      <c r="AL4073" s="43"/>
      <c r="AM4073" s="43"/>
      <c r="AN4073" s="43"/>
      <c r="AO4073" s="43"/>
      <c r="AP4073" s="43"/>
      <c r="AQ4073" s="43"/>
      <c r="AR4073" s="43"/>
      <c r="AS4073" s="43"/>
      <c r="AT4073" s="43"/>
      <c r="AU4073" s="44"/>
      <c r="AV4073" s="182"/>
      <c r="AW4073" s="182"/>
      <c r="AX4073" s="182"/>
      <c r="AZ4073" s="207"/>
    </row>
    <row r="4074" spans="1:160" s="168" customFormat="1" ht="45" customHeight="1" thickBot="1" x14ac:dyDescent="0.35">
      <c r="A4074" s="263"/>
      <c r="B4074" s="263"/>
      <c r="C4074" s="265"/>
      <c r="D4074" s="518" t="s">
        <v>7</v>
      </c>
      <c r="E4074" s="519"/>
      <c r="F4074" s="520" t="s">
        <v>169</v>
      </c>
      <c r="G4074" s="521"/>
      <c r="H4074" s="521"/>
      <c r="I4074" s="521"/>
      <c r="J4074" s="521"/>
      <c r="K4074" s="521"/>
      <c r="L4074" s="521"/>
      <c r="M4074" s="521"/>
      <c r="N4074" s="521"/>
      <c r="O4074" s="521"/>
      <c r="P4074" s="521"/>
      <c r="Q4074" s="521"/>
      <c r="R4074" s="521"/>
      <c r="S4074" s="521"/>
      <c r="T4074" s="521"/>
      <c r="U4074" s="522"/>
      <c r="V4074" s="182"/>
      <c r="W4074" s="191"/>
      <c r="X4074" s="199"/>
      <c r="Y4074" s="182"/>
      <c r="Z4074" s="184"/>
      <c r="AA4074" s="184"/>
      <c r="AD4074" s="182"/>
      <c r="AG4074" s="182"/>
      <c r="AH4074" s="43"/>
      <c r="AI4074" s="43"/>
      <c r="AJ4074" s="43"/>
      <c r="AK4074" s="43"/>
      <c r="AL4074" s="43"/>
      <c r="AM4074" s="43"/>
      <c r="AN4074" s="43"/>
      <c r="AO4074" s="43"/>
      <c r="AP4074" s="43"/>
      <c r="AQ4074" s="43"/>
      <c r="AR4074" s="43"/>
      <c r="AS4074" s="43"/>
      <c r="AT4074" s="43"/>
      <c r="AU4074" s="44"/>
      <c r="AV4074" s="182"/>
      <c r="AW4074" s="182"/>
      <c r="AX4074" s="182"/>
      <c r="AZ4074" s="207"/>
    </row>
    <row r="4075" spans="1:160" s="168" customFormat="1" ht="5.0999999999999996" customHeight="1" thickBot="1" x14ac:dyDescent="0.35">
      <c r="A4075" s="263"/>
      <c r="B4075" s="263"/>
      <c r="C4075" s="265"/>
      <c r="D4075" s="523"/>
      <c r="E4075" s="523"/>
      <c r="F4075" s="523"/>
      <c r="G4075" s="523"/>
      <c r="H4075" s="523"/>
      <c r="I4075" s="523"/>
      <c r="J4075" s="523"/>
      <c r="K4075" s="523"/>
      <c r="L4075" s="523"/>
      <c r="M4075" s="523"/>
      <c r="N4075" s="523"/>
      <c r="O4075" s="523"/>
      <c r="P4075" s="523"/>
      <c r="Q4075" s="523"/>
      <c r="R4075" s="523"/>
      <c r="S4075" s="523"/>
      <c r="T4075" s="523"/>
      <c r="U4075" s="523"/>
      <c r="V4075" s="182"/>
      <c r="W4075" s="191"/>
      <c r="X4075" s="199"/>
      <c r="Y4075" s="182"/>
      <c r="Z4075" s="184"/>
      <c r="AA4075" s="184"/>
      <c r="AD4075" s="182"/>
      <c r="AG4075" s="182"/>
      <c r="AH4075" s="43"/>
      <c r="AI4075" s="43"/>
      <c r="AJ4075" s="43"/>
      <c r="AK4075" s="43"/>
      <c r="AL4075" s="43"/>
      <c r="AM4075" s="43"/>
      <c r="AN4075" s="43"/>
      <c r="AO4075" s="43"/>
      <c r="AP4075" s="43"/>
      <c r="AQ4075" s="43"/>
      <c r="AR4075" s="43"/>
      <c r="AS4075" s="43"/>
      <c r="AT4075" s="43"/>
      <c r="AU4075" s="44"/>
      <c r="AV4075" s="182"/>
      <c r="AW4075" s="182"/>
      <c r="AX4075" s="182"/>
      <c r="AZ4075" s="207"/>
    </row>
    <row r="4076" spans="1:160" s="168" customFormat="1" ht="24.9" customHeight="1" thickBot="1" x14ac:dyDescent="0.35">
      <c r="A4076" s="263"/>
      <c r="B4076" s="263"/>
      <c r="C4076" s="265"/>
      <c r="D4076" s="165" t="s">
        <v>103</v>
      </c>
      <c r="E4076" s="209" t="s">
        <v>106</v>
      </c>
      <c r="F4076" s="455" t="s">
        <v>104</v>
      </c>
      <c r="G4076" s="524"/>
      <c r="H4076" s="456"/>
      <c r="I4076" s="525">
        <v>44058</v>
      </c>
      <c r="J4076" s="526"/>
      <c r="K4076" s="526"/>
      <c r="L4076" s="526"/>
      <c r="M4076" s="526"/>
      <c r="N4076" s="527"/>
      <c r="O4076" s="166" t="s">
        <v>8</v>
      </c>
      <c r="P4076" s="449" t="s">
        <v>24</v>
      </c>
      <c r="Q4076" s="450"/>
      <c r="R4076" s="450"/>
      <c r="S4076" s="450"/>
      <c r="T4076" s="450"/>
      <c r="U4076" s="528"/>
      <c r="V4076" s="182"/>
      <c r="W4076" s="191"/>
      <c r="X4076" s="199"/>
      <c r="Y4076" s="182"/>
      <c r="Z4076" s="184"/>
      <c r="AA4076" s="184"/>
      <c r="AD4076" s="182"/>
      <c r="AG4076" s="182"/>
      <c r="AH4076" s="43"/>
      <c r="AI4076" s="43"/>
      <c r="AJ4076" s="43"/>
      <c r="AK4076" s="43"/>
      <c r="AL4076" s="43"/>
      <c r="AM4076" s="43"/>
      <c r="AN4076" s="43"/>
      <c r="AO4076" s="43"/>
      <c r="AP4076" s="43"/>
      <c r="AQ4076" s="43"/>
      <c r="AR4076" s="43"/>
      <c r="AS4076" s="43"/>
      <c r="AT4076" s="43"/>
      <c r="AU4076" s="44"/>
      <c r="AV4076" s="182"/>
      <c r="AW4076" s="182"/>
      <c r="AX4076" s="182"/>
      <c r="AZ4076" s="207"/>
    </row>
    <row r="4077" spans="1:160" s="168" customFormat="1" ht="5.0999999999999996" customHeight="1" thickBot="1" x14ac:dyDescent="0.35">
      <c r="A4077" s="263"/>
      <c r="B4077" s="263"/>
      <c r="C4077" s="265"/>
      <c r="D4077" s="208"/>
      <c r="E4077" s="208"/>
      <c r="F4077" s="208"/>
      <c r="G4077" s="208"/>
      <c r="H4077" s="208"/>
      <c r="I4077" s="208"/>
      <c r="J4077" s="208"/>
      <c r="K4077" s="208"/>
      <c r="L4077" s="208"/>
      <c r="M4077" s="208"/>
      <c r="N4077" s="208"/>
      <c r="O4077" s="208"/>
      <c r="P4077" s="208"/>
      <c r="Q4077" s="208"/>
      <c r="R4077" s="208"/>
      <c r="S4077" s="208"/>
      <c r="T4077" s="208"/>
      <c r="U4077" s="208"/>
      <c r="V4077" s="182"/>
      <c r="W4077" s="191"/>
      <c r="X4077" s="199"/>
      <c r="Y4077" s="182"/>
      <c r="Z4077" s="184"/>
      <c r="AA4077" s="184"/>
      <c r="AD4077" s="182"/>
      <c r="AG4077" s="182"/>
      <c r="AH4077" s="43"/>
      <c r="AI4077" s="43"/>
      <c r="AJ4077" s="43"/>
      <c r="AK4077" s="43"/>
      <c r="AL4077" s="43"/>
      <c r="AM4077" s="43"/>
      <c r="AN4077" s="43"/>
      <c r="AO4077" s="43"/>
      <c r="AP4077" s="43"/>
      <c r="AQ4077" s="43"/>
      <c r="AR4077" s="43"/>
      <c r="AS4077" s="43"/>
      <c r="AT4077" s="43"/>
      <c r="AU4077" s="44"/>
      <c r="AV4077" s="182"/>
      <c r="AW4077" s="182"/>
      <c r="AX4077" s="182"/>
      <c r="AZ4077" s="207"/>
    </row>
    <row r="4078" spans="1:160" s="168" customFormat="1" ht="24.9" customHeight="1" thickBot="1" x14ac:dyDescent="0.35">
      <c r="A4078" s="263"/>
      <c r="B4078" s="263"/>
      <c r="C4078" s="265"/>
      <c r="D4078" s="165" t="s">
        <v>31</v>
      </c>
      <c r="E4078" s="449"/>
      <c r="F4078" s="450"/>
      <c r="G4078" s="450"/>
      <c r="H4078" s="450"/>
      <c r="I4078" s="450"/>
      <c r="J4078" s="451"/>
      <c r="K4078" s="177" t="s">
        <v>105</v>
      </c>
      <c r="L4078" s="452"/>
      <c r="M4078" s="452"/>
      <c r="N4078" s="452"/>
      <c r="O4078" s="452"/>
      <c r="P4078" s="452"/>
      <c r="Q4078" s="452"/>
      <c r="R4078" s="452"/>
      <c r="S4078" s="452"/>
      <c r="T4078" s="452"/>
      <c r="U4078" s="453"/>
      <c r="V4078" s="182"/>
      <c r="W4078" s="191"/>
      <c r="X4078" s="199"/>
      <c r="Y4078" s="182"/>
      <c r="Z4078" s="184"/>
      <c r="AA4078" s="184"/>
      <c r="AD4078" s="182"/>
      <c r="AG4078" s="182"/>
      <c r="AH4078" s="43"/>
      <c r="AI4078" s="43"/>
      <c r="AJ4078" s="43"/>
      <c r="AK4078" s="43"/>
      <c r="AL4078" s="43"/>
      <c r="AM4078" s="43"/>
      <c r="AN4078" s="43"/>
      <c r="AO4078" s="43"/>
      <c r="AP4078" s="43"/>
      <c r="AQ4078" s="43"/>
      <c r="AR4078" s="43"/>
      <c r="AS4078" s="43"/>
      <c r="AT4078" s="43"/>
      <c r="AU4078" s="44"/>
      <c r="AV4078" s="182"/>
      <c r="AW4078" s="182"/>
      <c r="AX4078" s="182"/>
      <c r="AZ4078" s="207"/>
    </row>
    <row r="4079" spans="1:160" s="168" customFormat="1" ht="5.0999999999999996" customHeight="1" thickBot="1" x14ac:dyDescent="0.35">
      <c r="A4079" s="263"/>
      <c r="B4079" s="263"/>
      <c r="C4079" s="265"/>
      <c r="D4079" s="454"/>
      <c r="E4079" s="454"/>
      <c r="F4079" s="454"/>
      <c r="G4079" s="454"/>
      <c r="H4079" s="454"/>
      <c r="I4079" s="454"/>
      <c r="J4079" s="454"/>
      <c r="K4079" s="454"/>
      <c r="L4079" s="454"/>
      <c r="M4079" s="454"/>
      <c r="N4079" s="454"/>
      <c r="O4079" s="454"/>
      <c r="P4079" s="454"/>
      <c r="Q4079" s="454"/>
      <c r="R4079" s="454"/>
      <c r="S4079" s="454"/>
      <c r="T4079" s="454"/>
      <c r="U4079" s="454"/>
      <c r="V4079" s="182"/>
      <c r="W4079" s="191"/>
      <c r="X4079" s="199"/>
      <c r="Y4079" s="182"/>
      <c r="Z4079" s="184"/>
      <c r="AA4079" s="184"/>
      <c r="AD4079" s="182"/>
      <c r="AG4079" s="182"/>
      <c r="AH4079" s="43"/>
      <c r="AI4079" s="43"/>
      <c r="AJ4079" s="43"/>
      <c r="AK4079" s="43"/>
      <c r="AL4079" s="43"/>
      <c r="AM4079" s="43"/>
      <c r="AN4079" s="43"/>
      <c r="AO4079" s="43"/>
      <c r="AP4079" s="43"/>
      <c r="AQ4079" s="43"/>
      <c r="AR4079" s="43"/>
      <c r="AS4079" s="43"/>
      <c r="AT4079" s="43"/>
      <c r="AU4079" s="44"/>
      <c r="AV4079" s="182"/>
      <c r="AW4079" s="182"/>
      <c r="AX4079" s="182"/>
      <c r="AZ4079" s="207"/>
    </row>
    <row r="4080" spans="1:160" s="168" customFormat="1" ht="45" customHeight="1" thickBot="1" x14ac:dyDescent="0.35">
      <c r="A4080" s="263" t="str">
        <f>+E4080</f>
        <v>NP 23</v>
      </c>
      <c r="B4080" s="264">
        <f>+U4104</f>
        <v>105.05</v>
      </c>
      <c r="C4080" s="265">
        <v>76</v>
      </c>
      <c r="D4080" s="165" t="s">
        <v>9</v>
      </c>
      <c r="E4080" s="180" t="s">
        <v>196</v>
      </c>
      <c r="F4080" s="455" t="s">
        <v>29</v>
      </c>
      <c r="G4080" s="456"/>
      <c r="H4080" s="457" t="s">
        <v>201</v>
      </c>
      <c r="I4080" s="457"/>
      <c r="J4080" s="457"/>
      <c r="K4080" s="457"/>
      <c r="L4080" s="457"/>
      <c r="M4080" s="458"/>
      <c r="N4080" s="459" t="s">
        <v>32</v>
      </c>
      <c r="O4080" s="460"/>
      <c r="P4080" s="461"/>
      <c r="Q4080" s="462" t="s">
        <v>49</v>
      </c>
      <c r="R4080" s="463"/>
      <c r="S4080" s="463"/>
      <c r="T4080" s="463"/>
      <c r="U4080" s="464"/>
      <c r="V4080" s="182"/>
      <c r="W4080" s="191"/>
      <c r="X4080" s="199"/>
      <c r="Y4080" s="182"/>
      <c r="Z4080" s="186"/>
      <c r="AA4080" s="186"/>
      <c r="AD4080" s="182"/>
      <c r="AG4080" s="182"/>
      <c r="AH4080" s="43"/>
      <c r="AI4080" s="43"/>
      <c r="AJ4080" s="43"/>
      <c r="AK4080" s="43"/>
      <c r="AL4080" s="43"/>
      <c r="AM4080" s="43"/>
      <c r="AN4080" s="43"/>
      <c r="AO4080" s="43"/>
      <c r="AP4080" s="43"/>
      <c r="AQ4080" s="43"/>
      <c r="AR4080" s="43"/>
      <c r="AS4080" s="43"/>
      <c r="AT4080" s="43"/>
      <c r="AU4080" s="44"/>
      <c r="AV4080" s="182"/>
      <c r="AW4080" s="182"/>
      <c r="AX4080" s="182"/>
      <c r="AZ4080" s="207"/>
    </row>
    <row r="4081" spans="1:52" s="168" customFormat="1" ht="5.0999999999999996" customHeight="1" thickBot="1" x14ac:dyDescent="0.35">
      <c r="A4081" s="263"/>
      <c r="B4081" s="263"/>
      <c r="C4081" s="265"/>
      <c r="D4081" s="428"/>
      <c r="E4081" s="428"/>
      <c r="F4081" s="428"/>
      <c r="G4081" s="428"/>
      <c r="H4081" s="428"/>
      <c r="I4081" s="428"/>
      <c r="J4081" s="428"/>
      <c r="K4081" s="428"/>
      <c r="L4081" s="428"/>
      <c r="M4081" s="428"/>
      <c r="N4081" s="454"/>
      <c r="O4081" s="454"/>
      <c r="P4081" s="454"/>
      <c r="Q4081" s="454"/>
      <c r="R4081" s="454"/>
      <c r="S4081" s="454"/>
      <c r="T4081" s="454"/>
      <c r="U4081" s="454"/>
      <c r="V4081" s="182"/>
      <c r="W4081" s="191"/>
      <c r="X4081" s="199"/>
      <c r="Y4081" s="182"/>
      <c r="Z4081" s="193"/>
      <c r="AA4081" s="193"/>
      <c r="AD4081" s="182"/>
      <c r="AG4081" s="182"/>
      <c r="AH4081" s="43"/>
      <c r="AI4081" s="43"/>
      <c r="AJ4081" s="43"/>
      <c r="AK4081" s="43"/>
      <c r="AL4081" s="43"/>
      <c r="AM4081" s="43"/>
      <c r="AN4081" s="43"/>
      <c r="AO4081" s="43"/>
      <c r="AP4081" s="43"/>
      <c r="AQ4081" s="43"/>
      <c r="AR4081" s="43"/>
      <c r="AS4081" s="43"/>
      <c r="AT4081" s="43"/>
      <c r="AU4081" s="44"/>
      <c r="AV4081" s="182"/>
      <c r="AW4081" s="182"/>
      <c r="AX4081" s="182"/>
      <c r="AZ4081" s="207"/>
    </row>
    <row r="4082" spans="1:52" s="168" customFormat="1" ht="24.9" customHeight="1" x14ac:dyDescent="0.3">
      <c r="A4082" s="263"/>
      <c r="B4082" s="263"/>
      <c r="C4082" s="265"/>
      <c r="D4082" s="465" t="s">
        <v>30</v>
      </c>
      <c r="E4082" s="466"/>
      <c r="F4082" s="466"/>
      <c r="G4082" s="466"/>
      <c r="H4082" s="466"/>
      <c r="I4082" s="466"/>
      <c r="J4082" s="466"/>
      <c r="K4082" s="466"/>
      <c r="L4082" s="466"/>
      <c r="M4082" s="467"/>
      <c r="N4082" s="468" t="s">
        <v>11</v>
      </c>
      <c r="O4082" s="470" t="s">
        <v>12</v>
      </c>
      <c r="P4082" s="471"/>
      <c r="Q4082" s="474" t="s">
        <v>13</v>
      </c>
      <c r="R4082" s="475"/>
      <c r="S4082" s="476"/>
      <c r="T4082" s="477" t="s">
        <v>27</v>
      </c>
      <c r="U4082" s="479" t="s">
        <v>28</v>
      </c>
      <c r="V4082" s="182"/>
      <c r="W4082" s="191"/>
      <c r="X4082" s="199"/>
      <c r="Y4082" s="182"/>
      <c r="Z4082" s="193"/>
      <c r="AA4082" s="193"/>
      <c r="AD4082" s="182"/>
      <c r="AG4082" s="182"/>
      <c r="AH4082" s="43"/>
      <c r="AI4082" s="43"/>
      <c r="AJ4082" s="43"/>
      <c r="AK4082" s="43"/>
      <c r="AL4082" s="43"/>
      <c r="AM4082" s="43"/>
      <c r="AN4082" s="43"/>
      <c r="AO4082" s="43"/>
      <c r="AP4082" s="43"/>
      <c r="AQ4082" s="43"/>
      <c r="AR4082" s="43"/>
      <c r="AS4082" s="43"/>
      <c r="AT4082" s="43"/>
      <c r="AU4082" s="44"/>
      <c r="AV4082" s="182"/>
      <c r="AW4082" s="182"/>
      <c r="AX4082" s="182"/>
      <c r="AZ4082" s="207"/>
    </row>
    <row r="4083" spans="1:52" s="168" customFormat="1" ht="24.9" customHeight="1" x14ac:dyDescent="0.3">
      <c r="A4083" s="263"/>
      <c r="B4083" s="263"/>
      <c r="C4083" s="265"/>
      <c r="D4083" s="481"/>
      <c r="E4083" s="482"/>
      <c r="F4083" s="482"/>
      <c r="G4083" s="482"/>
      <c r="H4083" s="482"/>
      <c r="I4083" s="482"/>
      <c r="J4083" s="482"/>
      <c r="K4083" s="482"/>
      <c r="L4083" s="482"/>
      <c r="M4083" s="483"/>
      <c r="N4083" s="469"/>
      <c r="O4083" s="472"/>
      <c r="P4083" s="473"/>
      <c r="Q4083" s="170" t="s">
        <v>14</v>
      </c>
      <c r="R4083" s="170" t="s">
        <v>15</v>
      </c>
      <c r="S4083" s="170" t="s">
        <v>26</v>
      </c>
      <c r="T4083" s="478"/>
      <c r="U4083" s="480"/>
      <c r="V4083" s="182"/>
      <c r="W4083" s="191"/>
      <c r="X4083" s="199"/>
      <c r="Y4083" s="182"/>
      <c r="Z4083" s="194"/>
      <c r="AA4083" s="194"/>
      <c r="AD4083" s="182"/>
      <c r="AG4083" s="182"/>
      <c r="AH4083" s="43"/>
      <c r="AI4083" s="43"/>
      <c r="AJ4083" s="43"/>
      <c r="AK4083" s="43"/>
      <c r="AL4083" s="43"/>
      <c r="AM4083" s="43"/>
      <c r="AN4083" s="43"/>
      <c r="AO4083" s="43"/>
      <c r="AP4083" s="43"/>
      <c r="AQ4083" s="43"/>
      <c r="AR4083" s="43"/>
      <c r="AS4083" s="43"/>
      <c r="AT4083" s="43"/>
      <c r="AU4083" s="44"/>
      <c r="AV4083" s="182"/>
      <c r="AW4083" s="182"/>
      <c r="AX4083" s="182"/>
      <c r="AZ4083" s="207"/>
    </row>
    <row r="4084" spans="1:52" s="168" customFormat="1" ht="24.9" customHeight="1" x14ac:dyDescent="0.3">
      <c r="A4084" s="263"/>
      <c r="B4084" s="263"/>
      <c r="C4084" s="265"/>
      <c r="D4084" s="481"/>
      <c r="E4084" s="482"/>
      <c r="F4084" s="482"/>
      <c r="G4084" s="482"/>
      <c r="H4084" s="482"/>
      <c r="I4084" s="482"/>
      <c r="J4084" s="482"/>
      <c r="K4084" s="482"/>
      <c r="L4084" s="482"/>
      <c r="M4084" s="483"/>
      <c r="N4084" s="176">
        <v>14000741</v>
      </c>
      <c r="O4084" s="412" t="s">
        <v>317</v>
      </c>
      <c r="P4084" s="413"/>
      <c r="Q4084" s="8">
        <v>48.67</v>
      </c>
      <c r="R4084" s="8"/>
      <c r="S4084" s="8"/>
      <c r="T4084" s="9">
        <v>1</v>
      </c>
      <c r="U4084" s="17">
        <f>+Q4084*T4084</f>
        <v>48.67</v>
      </c>
      <c r="V4084" s="182"/>
      <c r="W4084" s="191">
        <v>4</v>
      </c>
      <c r="X4084" s="199"/>
      <c r="Y4084" s="182">
        <f>+C4080</f>
        <v>76</v>
      </c>
      <c r="Z4084" s="41">
        <f>+SUMIF($N4084:$N4103,$Z$16,$U4084:$U4103)</f>
        <v>0</v>
      </c>
      <c r="AA4084" s="41">
        <f>+SUMIF($N4084:$N4103,$AA$16,$U4084:$U4103)</f>
        <v>0</v>
      </c>
      <c r="AB4084" s="41">
        <f>+SUMIF($N4084:$N4103,$AB$16,$U4084:$U4103)</f>
        <v>0</v>
      </c>
      <c r="AC4084" s="41">
        <f>+SUMIF($N4084:$N4103,$AC$16,$U4084:$U4103)</f>
        <v>48.67</v>
      </c>
      <c r="AD4084" s="41">
        <f>+SUMIF($N4084:$N4103,$AD$16,$U4084:$U4103)</f>
        <v>28.3</v>
      </c>
      <c r="AE4084" s="41">
        <f>+SUMIF($N4084:$N4103,$AE$16,$U4084:$U4103)</f>
        <v>28.08</v>
      </c>
      <c r="AF4084" s="41">
        <f>+SUMIF($N4084:$N4103,$AF$16,$U4084:$U4103)</f>
        <v>0</v>
      </c>
      <c r="AG4084" s="41">
        <f>+SUMIF($N4084:$N4103,$AG$16,$U4084:$U4103)</f>
        <v>0</v>
      </c>
      <c r="AH4084" s="41">
        <f>+SUMIF($N4084:$N4103,$AH$16,$U4084:$U4103)</f>
        <v>0</v>
      </c>
      <c r="AI4084" s="41">
        <f>+SUMIF($N4084:$N4103,$AI$16,$U4084:$U4103)</f>
        <v>0</v>
      </c>
      <c r="AJ4084" s="41">
        <f>+SUMIF($N4084:$N4103,$AJ$16,$U4084:$U4103)</f>
        <v>0</v>
      </c>
      <c r="AK4084" s="41">
        <f>+SUMIF($N4084:$N4103,$AK$16,$U4084:$U4103)</f>
        <v>0</v>
      </c>
      <c r="AL4084" s="41">
        <f>+SUMIF($N4084:$N4103,$AL$16,$U4084:$U4103)</f>
        <v>0</v>
      </c>
      <c r="AM4084" s="41">
        <f>+SUMIF($N4084:$N4103,$AM$16,$U4084:$U4103)</f>
        <v>0</v>
      </c>
      <c r="AN4084" s="41">
        <f>+SUMIF($N4084:$N4103,$AN$16,$U4084:$U4103)</f>
        <v>0</v>
      </c>
      <c r="AO4084" s="41">
        <f>+SUMIF($N4084:$N4103,$AO$16,$U4084:$U4103)</f>
        <v>0</v>
      </c>
      <c r="AP4084" s="41">
        <f>+SUMIF($N4084:$N4103,$AP$16,$U4084:$U4103)</f>
        <v>0</v>
      </c>
      <c r="AQ4084" s="41">
        <f>+SUMIF($N4084:$N4103,$AQ$16,$U4084:$U4103)</f>
        <v>0</v>
      </c>
      <c r="AR4084" s="41">
        <f>+SUMIF($N4084:$N4103,$AR$16,$U4084:$U4103)</f>
        <v>0</v>
      </c>
      <c r="AS4084" s="43"/>
      <c r="AT4084" s="43"/>
      <c r="AU4084" s="44"/>
      <c r="AV4084" s="182"/>
      <c r="AW4084" s="182"/>
      <c r="AX4084" s="182"/>
      <c r="AZ4084" s="207"/>
    </row>
    <row r="4085" spans="1:52" s="168" customFormat="1" ht="24.9" customHeight="1" x14ac:dyDescent="0.3">
      <c r="A4085" s="263"/>
      <c r="B4085" s="263"/>
      <c r="C4085" s="265"/>
      <c r="D4085" s="481"/>
      <c r="E4085" s="482"/>
      <c r="F4085" s="482"/>
      <c r="G4085" s="482"/>
      <c r="H4085" s="482"/>
      <c r="I4085" s="482"/>
      <c r="J4085" s="482"/>
      <c r="K4085" s="482"/>
      <c r="L4085" s="482"/>
      <c r="M4085" s="483"/>
      <c r="N4085" s="176">
        <v>14000718</v>
      </c>
      <c r="O4085" s="412" t="s">
        <v>317</v>
      </c>
      <c r="P4085" s="413"/>
      <c r="Q4085" s="8">
        <v>28.3</v>
      </c>
      <c r="R4085" s="8"/>
      <c r="S4085" s="8"/>
      <c r="T4085" s="9">
        <v>1</v>
      </c>
      <c r="U4085" s="17">
        <f t="shared" ref="U4085:U4086" si="205">+Q4085*T4085</f>
        <v>28.3</v>
      </c>
      <c r="V4085" s="182"/>
      <c r="W4085" s="191">
        <v>5</v>
      </c>
      <c r="X4085" s="199"/>
      <c r="Y4085" s="182"/>
      <c r="Z4085" s="184"/>
      <c r="AA4085" s="184"/>
      <c r="AD4085" s="182"/>
      <c r="AG4085" s="182"/>
      <c r="AH4085" s="43"/>
      <c r="AI4085" s="43"/>
      <c r="AJ4085" s="43"/>
      <c r="AK4085" s="43"/>
      <c r="AL4085" s="43"/>
      <c r="AM4085" s="43"/>
      <c r="AN4085" s="43"/>
      <c r="AO4085" s="43"/>
      <c r="AP4085" s="43"/>
      <c r="AQ4085" s="43"/>
      <c r="AR4085" s="43"/>
      <c r="AS4085" s="43"/>
      <c r="AT4085" s="43"/>
      <c r="AU4085" s="44"/>
      <c r="AV4085" s="182"/>
      <c r="AW4085" s="182"/>
      <c r="AX4085" s="182"/>
      <c r="AZ4085" s="207"/>
    </row>
    <row r="4086" spans="1:52" s="168" customFormat="1" ht="24.9" customHeight="1" x14ac:dyDescent="0.3">
      <c r="A4086" s="263"/>
      <c r="B4086" s="263"/>
      <c r="C4086" s="265"/>
      <c r="D4086" s="481"/>
      <c r="E4086" s="482"/>
      <c r="F4086" s="482"/>
      <c r="G4086" s="482"/>
      <c r="H4086" s="482"/>
      <c r="I4086" s="482"/>
      <c r="J4086" s="482"/>
      <c r="K4086" s="482"/>
      <c r="L4086" s="482"/>
      <c r="M4086" s="483"/>
      <c r="N4086" s="176">
        <v>14001678</v>
      </c>
      <c r="O4086" s="412" t="s">
        <v>317</v>
      </c>
      <c r="P4086" s="413"/>
      <c r="Q4086" s="8">
        <v>28.08</v>
      </c>
      <c r="R4086" s="8"/>
      <c r="S4086" s="8"/>
      <c r="T4086" s="9">
        <v>1</v>
      </c>
      <c r="U4086" s="17">
        <f t="shared" si="205"/>
        <v>28.08</v>
      </c>
      <c r="V4086" s="182"/>
      <c r="W4086" s="191">
        <v>6</v>
      </c>
      <c r="X4086" s="199"/>
      <c r="Y4086" s="182"/>
      <c r="Z4086" s="184"/>
      <c r="AA4086" s="184"/>
      <c r="AD4086" s="182"/>
      <c r="AG4086" s="182"/>
      <c r="AH4086" s="43"/>
      <c r="AI4086" s="43"/>
      <c r="AJ4086" s="43"/>
      <c r="AK4086" s="43"/>
      <c r="AL4086" s="43"/>
      <c r="AM4086" s="43"/>
      <c r="AN4086" s="43"/>
      <c r="AO4086" s="43"/>
      <c r="AP4086" s="43"/>
      <c r="AQ4086" s="43"/>
      <c r="AR4086" s="43"/>
      <c r="AS4086" s="43"/>
      <c r="AT4086" s="43"/>
      <c r="AU4086" s="44"/>
      <c r="AV4086" s="182"/>
      <c r="AW4086" s="182"/>
      <c r="AX4086" s="182"/>
      <c r="AZ4086" s="207"/>
    </row>
    <row r="4087" spans="1:52" s="168" customFormat="1" ht="24.9" customHeight="1" x14ac:dyDescent="0.3">
      <c r="A4087" s="263"/>
      <c r="B4087" s="263"/>
      <c r="C4087" s="265"/>
      <c r="D4087" s="481"/>
      <c r="E4087" s="482"/>
      <c r="F4087" s="482"/>
      <c r="G4087" s="482"/>
      <c r="H4087" s="482"/>
      <c r="I4087" s="482"/>
      <c r="J4087" s="482"/>
      <c r="K4087" s="482"/>
      <c r="L4087" s="482"/>
      <c r="M4087" s="483"/>
      <c r="N4087" s="176"/>
      <c r="O4087" s="412"/>
      <c r="P4087" s="413"/>
      <c r="Q4087" s="8"/>
      <c r="R4087" s="8"/>
      <c r="S4087" s="8"/>
      <c r="T4087" s="9"/>
      <c r="U4087" s="17"/>
      <c r="V4087" s="182"/>
      <c r="W4087" s="191"/>
      <c r="X4087" s="199"/>
      <c r="Y4087" s="182"/>
      <c r="Z4087" s="184"/>
      <c r="AA4087" s="184"/>
      <c r="AD4087" s="182"/>
      <c r="AG4087" s="182"/>
      <c r="AH4087" s="43"/>
      <c r="AI4087" s="43"/>
      <c r="AJ4087" s="43"/>
      <c r="AK4087" s="43"/>
      <c r="AL4087" s="43"/>
      <c r="AM4087" s="43"/>
      <c r="AN4087" s="43"/>
      <c r="AO4087" s="43"/>
      <c r="AP4087" s="43"/>
      <c r="AQ4087" s="43"/>
      <c r="AR4087" s="43"/>
      <c r="AS4087" s="43"/>
      <c r="AT4087" s="43"/>
      <c r="AU4087" s="44"/>
      <c r="AV4087" s="182"/>
      <c r="AW4087" s="182"/>
      <c r="AX4087" s="182"/>
      <c r="AZ4087" s="207"/>
    </row>
    <row r="4088" spans="1:52" s="168" customFormat="1" ht="24.9" customHeight="1" x14ac:dyDescent="0.3">
      <c r="A4088" s="263"/>
      <c r="B4088" s="263"/>
      <c r="C4088" s="265"/>
      <c r="D4088" s="481"/>
      <c r="E4088" s="482"/>
      <c r="F4088" s="482"/>
      <c r="G4088" s="482"/>
      <c r="H4088" s="482"/>
      <c r="I4088" s="482"/>
      <c r="J4088" s="482"/>
      <c r="K4088" s="482"/>
      <c r="L4088" s="482"/>
      <c r="M4088" s="483"/>
      <c r="N4088" s="176"/>
      <c r="O4088" s="412"/>
      <c r="P4088" s="413"/>
      <c r="Q4088" s="8"/>
      <c r="R4088" s="8"/>
      <c r="S4088" s="8"/>
      <c r="T4088" s="9"/>
      <c r="U4088" s="17"/>
      <c r="V4088" s="182"/>
      <c r="W4088" s="191"/>
      <c r="X4088" s="199"/>
      <c r="Y4088" s="182"/>
      <c r="Z4088" s="184"/>
      <c r="AA4088" s="184"/>
      <c r="AD4088" s="182"/>
      <c r="AG4088" s="182"/>
      <c r="AH4088" s="43"/>
      <c r="AI4088" s="43"/>
      <c r="AJ4088" s="43"/>
      <c r="AK4088" s="43"/>
      <c r="AL4088" s="43"/>
      <c r="AM4088" s="43"/>
      <c r="AN4088" s="43"/>
      <c r="AO4088" s="43"/>
      <c r="AP4088" s="43"/>
      <c r="AQ4088" s="43"/>
      <c r="AR4088" s="43"/>
      <c r="AS4088" s="43"/>
      <c r="AT4088" s="43"/>
      <c r="AU4088" s="44"/>
      <c r="AV4088" s="182"/>
      <c r="AW4088" s="182"/>
      <c r="AX4088" s="182"/>
      <c r="AZ4088" s="207"/>
    </row>
    <row r="4089" spans="1:52" s="168" customFormat="1" ht="24.9" customHeight="1" x14ac:dyDescent="0.3">
      <c r="A4089" s="263"/>
      <c r="B4089" s="263"/>
      <c r="C4089" s="265"/>
      <c r="D4089" s="481"/>
      <c r="E4089" s="482"/>
      <c r="F4089" s="482"/>
      <c r="G4089" s="482"/>
      <c r="H4089" s="482"/>
      <c r="I4089" s="482"/>
      <c r="J4089" s="482"/>
      <c r="K4089" s="482"/>
      <c r="L4089" s="482"/>
      <c r="M4089" s="483"/>
      <c r="N4089" s="176"/>
      <c r="O4089" s="412"/>
      <c r="P4089" s="413"/>
      <c r="Q4089" s="8"/>
      <c r="R4089" s="8"/>
      <c r="S4089" s="8"/>
      <c r="T4089" s="9"/>
      <c r="U4089" s="17"/>
      <c r="V4089" s="182"/>
      <c r="W4089" s="191"/>
      <c r="X4089" s="199"/>
      <c r="Y4089" s="182"/>
      <c r="Z4089" s="184"/>
      <c r="AA4089" s="184"/>
      <c r="AD4089" s="182"/>
      <c r="AG4089" s="182"/>
      <c r="AH4089" s="43"/>
      <c r="AI4089" s="43"/>
      <c r="AJ4089" s="43"/>
      <c r="AK4089" s="43"/>
      <c r="AL4089" s="43"/>
      <c r="AM4089" s="43"/>
      <c r="AN4089" s="43"/>
      <c r="AO4089" s="43"/>
      <c r="AP4089" s="43"/>
      <c r="AQ4089" s="43"/>
      <c r="AR4089" s="43"/>
      <c r="AS4089" s="43"/>
      <c r="AT4089" s="43"/>
      <c r="AU4089" s="44"/>
      <c r="AV4089" s="182"/>
      <c r="AW4089" s="182"/>
      <c r="AX4089" s="182"/>
      <c r="AZ4089" s="207"/>
    </row>
    <row r="4090" spans="1:52" s="168" customFormat="1" ht="24.9" customHeight="1" x14ac:dyDescent="0.3">
      <c r="A4090" s="263"/>
      <c r="B4090" s="263"/>
      <c r="C4090" s="265"/>
      <c r="D4090" s="481"/>
      <c r="E4090" s="482"/>
      <c r="F4090" s="482"/>
      <c r="G4090" s="482"/>
      <c r="H4090" s="482"/>
      <c r="I4090" s="482"/>
      <c r="J4090" s="482"/>
      <c r="K4090" s="482"/>
      <c r="L4090" s="482"/>
      <c r="M4090" s="483"/>
      <c r="N4090" s="176"/>
      <c r="O4090" s="412"/>
      <c r="P4090" s="413"/>
      <c r="Q4090" s="8"/>
      <c r="R4090" s="8"/>
      <c r="S4090" s="8"/>
      <c r="T4090" s="9"/>
      <c r="U4090" s="17"/>
      <c r="V4090" s="182"/>
      <c r="W4090" s="191"/>
      <c r="X4090" s="199"/>
      <c r="Y4090" s="182"/>
      <c r="Z4090" s="184"/>
      <c r="AA4090" s="184"/>
      <c r="AD4090" s="182"/>
      <c r="AG4090" s="182"/>
      <c r="AH4090" s="43"/>
      <c r="AI4090" s="43"/>
      <c r="AJ4090" s="43"/>
      <c r="AK4090" s="43"/>
      <c r="AL4090" s="43"/>
      <c r="AM4090" s="43"/>
      <c r="AN4090" s="43"/>
      <c r="AO4090" s="43"/>
      <c r="AP4090" s="43"/>
      <c r="AQ4090" s="43"/>
      <c r="AR4090" s="43"/>
      <c r="AS4090" s="43"/>
      <c r="AT4090" s="43"/>
      <c r="AU4090" s="44"/>
      <c r="AV4090" s="182"/>
      <c r="AW4090" s="182"/>
      <c r="AX4090" s="182"/>
      <c r="AZ4090" s="207"/>
    </row>
    <row r="4091" spans="1:52" s="168" customFormat="1" ht="24.9" customHeight="1" x14ac:dyDescent="0.3">
      <c r="A4091" s="263"/>
      <c r="B4091" s="263"/>
      <c r="C4091" s="265"/>
      <c r="D4091" s="481"/>
      <c r="E4091" s="482"/>
      <c r="F4091" s="482"/>
      <c r="G4091" s="482"/>
      <c r="H4091" s="482"/>
      <c r="I4091" s="482"/>
      <c r="J4091" s="482"/>
      <c r="K4091" s="482"/>
      <c r="L4091" s="482"/>
      <c r="M4091" s="483"/>
      <c r="N4091" s="176"/>
      <c r="O4091" s="412"/>
      <c r="P4091" s="413"/>
      <c r="Q4091" s="8"/>
      <c r="R4091" s="8"/>
      <c r="S4091" s="8"/>
      <c r="T4091" s="9"/>
      <c r="U4091" s="17"/>
      <c r="V4091" s="182"/>
      <c r="W4091" s="191"/>
      <c r="X4091" s="199"/>
      <c r="Y4091" s="182"/>
      <c r="Z4091" s="184"/>
      <c r="AA4091" s="184"/>
      <c r="AD4091" s="182"/>
      <c r="AG4091" s="182"/>
      <c r="AH4091" s="43"/>
      <c r="AI4091" s="43"/>
      <c r="AJ4091" s="43"/>
      <c r="AK4091" s="43"/>
      <c r="AL4091" s="43"/>
      <c r="AM4091" s="43"/>
      <c r="AN4091" s="43"/>
      <c r="AO4091" s="43"/>
      <c r="AP4091" s="43"/>
      <c r="AQ4091" s="43"/>
      <c r="AR4091" s="43"/>
      <c r="AS4091" s="43"/>
      <c r="AT4091" s="43"/>
      <c r="AU4091" s="44"/>
      <c r="AV4091" s="182"/>
      <c r="AW4091" s="182"/>
      <c r="AX4091" s="182"/>
      <c r="AZ4091" s="207"/>
    </row>
    <row r="4092" spans="1:52" s="168" customFormat="1" ht="24.9" customHeight="1" x14ac:dyDescent="0.3">
      <c r="A4092" s="263"/>
      <c r="B4092" s="263"/>
      <c r="C4092" s="265"/>
      <c r="D4092" s="481"/>
      <c r="E4092" s="482"/>
      <c r="F4092" s="482"/>
      <c r="G4092" s="482"/>
      <c r="H4092" s="482"/>
      <c r="I4092" s="482"/>
      <c r="J4092" s="482"/>
      <c r="K4092" s="482"/>
      <c r="L4092" s="482"/>
      <c r="M4092" s="483"/>
      <c r="N4092" s="176"/>
      <c r="O4092" s="412"/>
      <c r="P4092" s="413"/>
      <c r="Q4092" s="8"/>
      <c r="R4092" s="8"/>
      <c r="S4092" s="8"/>
      <c r="T4092" s="9"/>
      <c r="U4092" s="17"/>
      <c r="V4092" s="182"/>
      <c r="W4092" s="191"/>
      <c r="X4092" s="199"/>
      <c r="Y4092" s="182"/>
      <c r="Z4092" s="184"/>
      <c r="AA4092" s="184"/>
      <c r="AD4092" s="182"/>
      <c r="AG4092" s="182"/>
      <c r="AH4092" s="43"/>
      <c r="AI4092" s="43"/>
      <c r="AJ4092" s="43"/>
      <c r="AK4092" s="43"/>
      <c r="AL4092" s="43"/>
      <c r="AM4092" s="43"/>
      <c r="AN4092" s="43"/>
      <c r="AO4092" s="43"/>
      <c r="AP4092" s="43"/>
      <c r="AQ4092" s="43"/>
      <c r="AR4092" s="43"/>
      <c r="AS4092" s="43"/>
      <c r="AT4092" s="43"/>
      <c r="AU4092" s="44"/>
      <c r="AV4092" s="182"/>
      <c r="AW4092" s="182"/>
      <c r="AX4092" s="182"/>
      <c r="AZ4092" s="207"/>
    </row>
    <row r="4093" spans="1:52" s="168" customFormat="1" ht="24.9" customHeight="1" x14ac:dyDescent="0.3">
      <c r="A4093" s="263"/>
      <c r="B4093" s="263"/>
      <c r="C4093" s="265"/>
      <c r="D4093" s="481"/>
      <c r="E4093" s="482"/>
      <c r="F4093" s="482"/>
      <c r="G4093" s="482"/>
      <c r="H4093" s="482"/>
      <c r="I4093" s="482"/>
      <c r="J4093" s="482"/>
      <c r="K4093" s="482"/>
      <c r="L4093" s="482"/>
      <c r="M4093" s="483"/>
      <c r="N4093" s="176"/>
      <c r="O4093" s="412"/>
      <c r="P4093" s="413"/>
      <c r="Q4093" s="8"/>
      <c r="R4093" s="8"/>
      <c r="S4093" s="8"/>
      <c r="T4093" s="9"/>
      <c r="U4093" s="17"/>
      <c r="V4093" s="182"/>
      <c r="W4093" s="191"/>
      <c r="X4093" s="199"/>
      <c r="Y4093" s="182"/>
      <c r="Z4093" s="184"/>
      <c r="AA4093" s="184"/>
      <c r="AD4093" s="182"/>
      <c r="AG4093" s="182"/>
      <c r="AH4093" s="43"/>
      <c r="AI4093" s="43"/>
      <c r="AJ4093" s="43"/>
      <c r="AK4093" s="43"/>
      <c r="AL4093" s="43"/>
      <c r="AM4093" s="43"/>
      <c r="AN4093" s="43"/>
      <c r="AO4093" s="43"/>
      <c r="AP4093" s="43"/>
      <c r="AQ4093" s="43"/>
      <c r="AR4093" s="43"/>
      <c r="AS4093" s="43"/>
      <c r="AT4093" s="43"/>
      <c r="AU4093" s="44"/>
      <c r="AV4093" s="182"/>
      <c r="AW4093" s="182"/>
      <c r="AX4093" s="182"/>
      <c r="AZ4093" s="207"/>
    </row>
    <row r="4094" spans="1:52" s="168" customFormat="1" ht="24.9" customHeight="1" x14ac:dyDescent="0.3">
      <c r="A4094" s="263"/>
      <c r="B4094" s="263"/>
      <c r="C4094" s="265"/>
      <c r="D4094" s="481"/>
      <c r="E4094" s="482"/>
      <c r="F4094" s="482"/>
      <c r="G4094" s="482"/>
      <c r="H4094" s="482"/>
      <c r="I4094" s="482"/>
      <c r="J4094" s="482"/>
      <c r="K4094" s="482"/>
      <c r="L4094" s="482"/>
      <c r="M4094" s="483"/>
      <c r="N4094" s="176"/>
      <c r="O4094" s="412"/>
      <c r="P4094" s="413"/>
      <c r="Q4094" s="8"/>
      <c r="R4094" s="8"/>
      <c r="S4094" s="8"/>
      <c r="T4094" s="9"/>
      <c r="U4094" s="17"/>
      <c r="V4094" s="182"/>
      <c r="W4094" s="191"/>
      <c r="X4094" s="199"/>
      <c r="Y4094" s="182"/>
      <c r="Z4094" s="184"/>
      <c r="AA4094" s="184"/>
      <c r="AD4094" s="182"/>
      <c r="AG4094" s="182"/>
      <c r="AH4094" s="43"/>
      <c r="AI4094" s="43"/>
      <c r="AJ4094" s="43"/>
      <c r="AK4094" s="43"/>
      <c r="AL4094" s="43"/>
      <c r="AM4094" s="43"/>
      <c r="AN4094" s="43"/>
      <c r="AO4094" s="43"/>
      <c r="AP4094" s="43"/>
      <c r="AQ4094" s="43"/>
      <c r="AR4094" s="43"/>
      <c r="AS4094" s="43"/>
      <c r="AT4094" s="43"/>
      <c r="AU4094" s="44"/>
      <c r="AV4094" s="182"/>
      <c r="AW4094" s="182"/>
      <c r="AX4094" s="182"/>
      <c r="AZ4094" s="207"/>
    </row>
    <row r="4095" spans="1:52" s="168" customFormat="1" ht="24.9" customHeight="1" x14ac:dyDescent="0.3">
      <c r="A4095" s="263"/>
      <c r="B4095" s="263"/>
      <c r="C4095" s="265"/>
      <c r="D4095" s="481"/>
      <c r="E4095" s="482"/>
      <c r="F4095" s="482"/>
      <c r="G4095" s="482"/>
      <c r="H4095" s="482"/>
      <c r="I4095" s="482"/>
      <c r="J4095" s="482"/>
      <c r="K4095" s="482"/>
      <c r="L4095" s="482"/>
      <c r="M4095" s="483"/>
      <c r="N4095" s="176"/>
      <c r="O4095" s="412"/>
      <c r="P4095" s="413"/>
      <c r="Q4095" s="8"/>
      <c r="R4095" s="8"/>
      <c r="S4095" s="8"/>
      <c r="T4095" s="9"/>
      <c r="U4095" s="17"/>
      <c r="V4095" s="182"/>
      <c r="W4095" s="191"/>
      <c r="X4095" s="199"/>
      <c r="Y4095" s="182"/>
      <c r="Z4095" s="184"/>
      <c r="AA4095" s="184"/>
      <c r="AD4095" s="182"/>
      <c r="AG4095" s="182"/>
      <c r="AH4095" s="43"/>
      <c r="AI4095" s="43"/>
      <c r="AJ4095" s="43"/>
      <c r="AK4095" s="43"/>
      <c r="AL4095" s="43"/>
      <c r="AM4095" s="43"/>
      <c r="AN4095" s="43"/>
      <c r="AO4095" s="43"/>
      <c r="AP4095" s="43"/>
      <c r="AQ4095" s="43"/>
      <c r="AR4095" s="43"/>
      <c r="AS4095" s="43"/>
      <c r="AT4095" s="43"/>
      <c r="AU4095" s="44"/>
      <c r="AV4095" s="182"/>
      <c r="AW4095" s="182"/>
      <c r="AX4095" s="182"/>
      <c r="AZ4095" s="207"/>
    </row>
    <row r="4096" spans="1:52" s="168" customFormat="1" ht="24.9" customHeight="1" x14ac:dyDescent="0.3">
      <c r="A4096" s="263"/>
      <c r="B4096" s="263"/>
      <c r="C4096" s="265"/>
      <c r="D4096" s="481"/>
      <c r="E4096" s="482"/>
      <c r="F4096" s="482"/>
      <c r="G4096" s="482"/>
      <c r="H4096" s="482"/>
      <c r="I4096" s="482"/>
      <c r="J4096" s="482"/>
      <c r="K4096" s="482"/>
      <c r="L4096" s="482"/>
      <c r="M4096" s="483"/>
      <c r="N4096" s="176"/>
      <c r="O4096" s="412"/>
      <c r="P4096" s="413"/>
      <c r="Q4096" s="8"/>
      <c r="R4096" s="8"/>
      <c r="S4096" s="8"/>
      <c r="T4096" s="9"/>
      <c r="U4096" s="17"/>
      <c r="V4096" s="182"/>
      <c r="W4096" s="191"/>
      <c r="X4096" s="199"/>
      <c r="Y4096" s="182"/>
      <c r="Z4096" s="184"/>
      <c r="AA4096" s="184"/>
      <c r="AD4096" s="182"/>
      <c r="AG4096" s="182"/>
      <c r="AH4096" s="43"/>
      <c r="AI4096" s="43"/>
      <c r="AJ4096" s="43"/>
      <c r="AK4096" s="43"/>
      <c r="AL4096" s="43"/>
      <c r="AM4096" s="43"/>
      <c r="AN4096" s="43"/>
      <c r="AO4096" s="43"/>
      <c r="AP4096" s="43"/>
      <c r="AQ4096" s="43"/>
      <c r="AR4096" s="43"/>
      <c r="AS4096" s="43"/>
      <c r="AT4096" s="43"/>
      <c r="AU4096" s="44"/>
      <c r="AV4096" s="182"/>
      <c r="AW4096" s="182"/>
      <c r="AX4096" s="182"/>
      <c r="AZ4096" s="207"/>
    </row>
    <row r="4097" spans="1:52" s="168" customFormat="1" ht="24.9" customHeight="1" x14ac:dyDescent="0.3">
      <c r="A4097" s="263"/>
      <c r="B4097" s="263"/>
      <c r="C4097" s="265"/>
      <c r="D4097" s="481"/>
      <c r="E4097" s="482"/>
      <c r="F4097" s="482"/>
      <c r="G4097" s="482"/>
      <c r="H4097" s="482"/>
      <c r="I4097" s="482"/>
      <c r="J4097" s="482"/>
      <c r="K4097" s="482"/>
      <c r="L4097" s="482"/>
      <c r="M4097" s="483"/>
      <c r="N4097" s="176"/>
      <c r="O4097" s="412"/>
      <c r="P4097" s="413"/>
      <c r="Q4097" s="8"/>
      <c r="R4097" s="8"/>
      <c r="S4097" s="8"/>
      <c r="T4097" s="9"/>
      <c r="U4097" s="17"/>
      <c r="V4097" s="182"/>
      <c r="W4097" s="191"/>
      <c r="X4097" s="199"/>
      <c r="Y4097" s="182"/>
      <c r="Z4097" s="184"/>
      <c r="AA4097" s="184"/>
      <c r="AD4097" s="182"/>
      <c r="AG4097" s="182"/>
      <c r="AH4097" s="43"/>
      <c r="AI4097" s="43"/>
      <c r="AJ4097" s="43"/>
      <c r="AK4097" s="43"/>
      <c r="AL4097" s="43"/>
      <c r="AM4097" s="43"/>
      <c r="AN4097" s="43"/>
      <c r="AO4097" s="43"/>
      <c r="AP4097" s="43"/>
      <c r="AQ4097" s="43"/>
      <c r="AR4097" s="43"/>
      <c r="AS4097" s="43"/>
      <c r="AT4097" s="43"/>
      <c r="AU4097" s="44"/>
      <c r="AV4097" s="182"/>
      <c r="AW4097" s="182"/>
      <c r="AX4097" s="182"/>
      <c r="AZ4097" s="207"/>
    </row>
    <row r="4098" spans="1:52" s="168" customFormat="1" ht="24.9" customHeight="1" x14ac:dyDescent="0.3">
      <c r="A4098" s="263"/>
      <c r="B4098" s="263"/>
      <c r="C4098" s="265"/>
      <c r="D4098" s="481"/>
      <c r="E4098" s="482"/>
      <c r="F4098" s="482"/>
      <c r="G4098" s="482"/>
      <c r="H4098" s="482"/>
      <c r="I4098" s="482"/>
      <c r="J4098" s="482"/>
      <c r="K4098" s="482"/>
      <c r="L4098" s="482"/>
      <c r="M4098" s="483"/>
      <c r="N4098" s="176"/>
      <c r="O4098" s="412"/>
      <c r="P4098" s="413"/>
      <c r="Q4098" s="8"/>
      <c r="R4098" s="8"/>
      <c r="S4098" s="8"/>
      <c r="T4098" s="9"/>
      <c r="U4098" s="17"/>
      <c r="V4098" s="182"/>
      <c r="W4098" s="191"/>
      <c r="X4098" s="199"/>
      <c r="Y4098" s="182"/>
      <c r="Z4098" s="184"/>
      <c r="AA4098" s="184"/>
      <c r="AD4098" s="182"/>
      <c r="AG4098" s="182"/>
      <c r="AH4098" s="43"/>
      <c r="AI4098" s="43"/>
      <c r="AJ4098" s="43"/>
      <c r="AK4098" s="43"/>
      <c r="AL4098" s="43"/>
      <c r="AM4098" s="43"/>
      <c r="AN4098" s="43"/>
      <c r="AO4098" s="43"/>
      <c r="AP4098" s="43"/>
      <c r="AQ4098" s="43"/>
      <c r="AR4098" s="43"/>
      <c r="AS4098" s="43"/>
      <c r="AT4098" s="43"/>
      <c r="AU4098" s="44"/>
      <c r="AV4098" s="182"/>
      <c r="AW4098" s="182"/>
      <c r="AX4098" s="182"/>
      <c r="AZ4098" s="207"/>
    </row>
    <row r="4099" spans="1:52" s="168" customFormat="1" ht="24.9" customHeight="1" x14ac:dyDescent="0.3">
      <c r="A4099" s="263"/>
      <c r="B4099" s="263"/>
      <c r="C4099" s="265"/>
      <c r="D4099" s="481"/>
      <c r="E4099" s="482"/>
      <c r="F4099" s="482"/>
      <c r="G4099" s="482"/>
      <c r="H4099" s="482"/>
      <c r="I4099" s="482"/>
      <c r="J4099" s="482"/>
      <c r="K4099" s="482"/>
      <c r="L4099" s="482"/>
      <c r="M4099" s="483"/>
      <c r="N4099" s="176"/>
      <c r="O4099" s="412"/>
      <c r="P4099" s="413"/>
      <c r="Q4099" s="8"/>
      <c r="R4099" s="8"/>
      <c r="S4099" s="8"/>
      <c r="T4099" s="9"/>
      <c r="U4099" s="17"/>
      <c r="V4099" s="182"/>
      <c r="W4099" s="191"/>
      <c r="X4099" s="199"/>
      <c r="Y4099" s="182"/>
      <c r="Z4099" s="184"/>
      <c r="AA4099" s="184"/>
      <c r="AD4099" s="182"/>
      <c r="AG4099" s="182"/>
      <c r="AH4099" s="43"/>
      <c r="AI4099" s="43"/>
      <c r="AJ4099" s="43"/>
      <c r="AK4099" s="43"/>
      <c r="AL4099" s="43"/>
      <c r="AM4099" s="43"/>
      <c r="AN4099" s="43"/>
      <c r="AO4099" s="43"/>
      <c r="AP4099" s="43"/>
      <c r="AQ4099" s="43"/>
      <c r="AR4099" s="43"/>
      <c r="AS4099" s="43"/>
      <c r="AT4099" s="43"/>
      <c r="AU4099" s="44"/>
      <c r="AV4099" s="182"/>
      <c r="AW4099" s="182"/>
      <c r="AX4099" s="182"/>
      <c r="AZ4099" s="207"/>
    </row>
    <row r="4100" spans="1:52" s="168" customFormat="1" ht="24.9" customHeight="1" x14ac:dyDescent="0.3">
      <c r="A4100" s="263"/>
      <c r="B4100" s="263"/>
      <c r="C4100" s="265"/>
      <c r="D4100" s="481"/>
      <c r="E4100" s="482"/>
      <c r="F4100" s="482"/>
      <c r="G4100" s="482"/>
      <c r="H4100" s="482"/>
      <c r="I4100" s="482"/>
      <c r="J4100" s="482"/>
      <c r="K4100" s="482"/>
      <c r="L4100" s="482"/>
      <c r="M4100" s="483"/>
      <c r="N4100" s="176"/>
      <c r="O4100" s="412"/>
      <c r="P4100" s="413"/>
      <c r="Q4100" s="8"/>
      <c r="R4100" s="8"/>
      <c r="S4100" s="8"/>
      <c r="T4100" s="9"/>
      <c r="U4100" s="17"/>
      <c r="V4100" s="182"/>
      <c r="W4100" s="191"/>
      <c r="X4100" s="199"/>
      <c r="Y4100" s="182"/>
      <c r="Z4100" s="184"/>
      <c r="AA4100" s="184"/>
      <c r="AD4100" s="182"/>
      <c r="AG4100" s="182"/>
      <c r="AH4100" s="43"/>
      <c r="AI4100" s="43"/>
      <c r="AJ4100" s="43"/>
      <c r="AK4100" s="43"/>
      <c r="AL4100" s="43"/>
      <c r="AM4100" s="43"/>
      <c r="AN4100" s="43"/>
      <c r="AO4100" s="43"/>
      <c r="AP4100" s="43"/>
      <c r="AQ4100" s="43"/>
      <c r="AR4100" s="43"/>
      <c r="AS4100" s="43"/>
      <c r="AT4100" s="43"/>
      <c r="AU4100" s="44"/>
      <c r="AV4100" s="182"/>
      <c r="AW4100" s="182"/>
      <c r="AX4100" s="182"/>
      <c r="AZ4100" s="207"/>
    </row>
    <row r="4101" spans="1:52" s="168" customFormat="1" ht="24.9" customHeight="1" x14ac:dyDescent="0.3">
      <c r="A4101" s="263"/>
      <c r="B4101" s="263"/>
      <c r="C4101" s="265"/>
      <c r="D4101" s="481"/>
      <c r="E4101" s="482"/>
      <c r="F4101" s="482"/>
      <c r="G4101" s="482"/>
      <c r="H4101" s="482"/>
      <c r="I4101" s="482"/>
      <c r="J4101" s="482"/>
      <c r="K4101" s="482"/>
      <c r="L4101" s="482"/>
      <c r="M4101" s="483"/>
      <c r="N4101" s="176"/>
      <c r="O4101" s="412"/>
      <c r="P4101" s="413"/>
      <c r="Q4101" s="8"/>
      <c r="R4101" s="8"/>
      <c r="S4101" s="8"/>
      <c r="T4101" s="9"/>
      <c r="U4101" s="17"/>
      <c r="V4101" s="182"/>
      <c r="W4101" s="191"/>
      <c r="X4101" s="199"/>
      <c r="Y4101" s="182"/>
      <c r="Z4101" s="184"/>
      <c r="AA4101" s="184"/>
      <c r="AD4101" s="182"/>
      <c r="AG4101" s="182"/>
      <c r="AH4101" s="43"/>
      <c r="AI4101" s="43"/>
      <c r="AJ4101" s="43"/>
      <c r="AK4101" s="43"/>
      <c r="AL4101" s="43"/>
      <c r="AM4101" s="43"/>
      <c r="AN4101" s="43"/>
      <c r="AO4101" s="43"/>
      <c r="AP4101" s="43"/>
      <c r="AQ4101" s="43"/>
      <c r="AR4101" s="43"/>
      <c r="AS4101" s="43"/>
      <c r="AT4101" s="43"/>
      <c r="AU4101" s="44"/>
      <c r="AV4101" s="182"/>
      <c r="AW4101" s="182"/>
      <c r="AX4101" s="182"/>
      <c r="AZ4101" s="207"/>
    </row>
    <row r="4102" spans="1:52" s="168" customFormat="1" ht="24.9" customHeight="1" x14ac:dyDescent="0.3">
      <c r="A4102" s="263"/>
      <c r="B4102" s="263"/>
      <c r="C4102" s="265"/>
      <c r="D4102" s="481"/>
      <c r="E4102" s="482"/>
      <c r="F4102" s="482"/>
      <c r="G4102" s="482"/>
      <c r="H4102" s="482"/>
      <c r="I4102" s="482"/>
      <c r="J4102" s="482"/>
      <c r="K4102" s="482"/>
      <c r="L4102" s="482"/>
      <c r="M4102" s="483"/>
      <c r="N4102" s="176"/>
      <c r="O4102" s="412"/>
      <c r="P4102" s="413"/>
      <c r="Q4102" s="8"/>
      <c r="R4102" s="8"/>
      <c r="S4102" s="8"/>
      <c r="T4102" s="9"/>
      <c r="U4102" s="17"/>
      <c r="V4102" s="182"/>
      <c r="W4102" s="191"/>
      <c r="X4102" s="199"/>
      <c r="Y4102" s="182"/>
      <c r="Z4102" s="184"/>
      <c r="AA4102" s="184"/>
      <c r="AD4102" s="182"/>
      <c r="AG4102" s="182"/>
      <c r="AH4102" s="43"/>
      <c r="AI4102" s="43"/>
      <c r="AJ4102" s="43"/>
      <c r="AK4102" s="43"/>
      <c r="AL4102" s="43"/>
      <c r="AM4102" s="43"/>
      <c r="AN4102" s="43"/>
      <c r="AO4102" s="43"/>
      <c r="AP4102" s="43"/>
      <c r="AQ4102" s="43"/>
      <c r="AR4102" s="43"/>
      <c r="AS4102" s="43"/>
      <c r="AT4102" s="43"/>
      <c r="AU4102" s="44"/>
      <c r="AV4102" s="182"/>
      <c r="AW4102" s="182"/>
      <c r="AX4102" s="182"/>
      <c r="AZ4102" s="207"/>
    </row>
    <row r="4103" spans="1:52" s="168" customFormat="1" ht="24.9" customHeight="1" x14ac:dyDescent="0.3">
      <c r="A4103" s="263"/>
      <c r="B4103" s="263"/>
      <c r="C4103" s="265"/>
      <c r="D4103" s="481"/>
      <c r="E4103" s="482"/>
      <c r="F4103" s="482"/>
      <c r="G4103" s="482"/>
      <c r="H4103" s="482"/>
      <c r="I4103" s="482"/>
      <c r="J4103" s="482"/>
      <c r="K4103" s="482"/>
      <c r="L4103" s="482"/>
      <c r="M4103" s="483"/>
      <c r="N4103" s="176"/>
      <c r="O4103" s="412"/>
      <c r="P4103" s="413"/>
      <c r="Q4103" s="8"/>
      <c r="R4103" s="8"/>
      <c r="S4103" s="8"/>
      <c r="T4103" s="9"/>
      <c r="U4103" s="17"/>
      <c r="V4103" s="182"/>
      <c r="W4103" s="191"/>
      <c r="X4103" s="199"/>
      <c r="Y4103" s="182"/>
      <c r="Z4103" s="184"/>
      <c r="AA4103" s="184"/>
      <c r="AD4103" s="182"/>
      <c r="AG4103" s="182"/>
      <c r="AH4103" s="43"/>
      <c r="AI4103" s="43"/>
      <c r="AJ4103" s="43"/>
      <c r="AK4103" s="43"/>
      <c r="AL4103" s="43"/>
      <c r="AM4103" s="43"/>
      <c r="AN4103" s="43"/>
      <c r="AO4103" s="43"/>
      <c r="AP4103" s="43"/>
      <c r="AQ4103" s="43"/>
      <c r="AR4103" s="43"/>
      <c r="AS4103" s="43"/>
      <c r="AT4103" s="43"/>
      <c r="AU4103" s="44"/>
      <c r="AV4103" s="182"/>
      <c r="AW4103" s="182"/>
      <c r="AX4103" s="182"/>
      <c r="AZ4103" s="207"/>
    </row>
    <row r="4104" spans="1:52" s="168" customFormat="1" ht="24.9" customHeight="1" thickBot="1" x14ac:dyDescent="0.35">
      <c r="A4104" s="263"/>
      <c r="B4104" s="263"/>
      <c r="C4104" s="265"/>
      <c r="D4104" s="481"/>
      <c r="E4104" s="482"/>
      <c r="F4104" s="482"/>
      <c r="G4104" s="482"/>
      <c r="H4104" s="482"/>
      <c r="I4104" s="482"/>
      <c r="J4104" s="482"/>
      <c r="K4104" s="482"/>
      <c r="L4104" s="482"/>
      <c r="M4104" s="483"/>
      <c r="N4104" s="414" t="s">
        <v>16</v>
      </c>
      <c r="O4104" s="415"/>
      <c r="P4104" s="415"/>
      <c r="Q4104" s="415"/>
      <c r="R4104" s="415"/>
      <c r="S4104" s="415"/>
      <c r="T4104" s="415"/>
      <c r="U4104" s="18">
        <f>SUM(U4084:U4103)</f>
        <v>105.05</v>
      </c>
      <c r="V4104" s="182"/>
      <c r="W4104" s="191"/>
      <c r="X4104" s="199"/>
      <c r="Y4104" s="182"/>
      <c r="Z4104" s="184"/>
      <c r="AA4104" s="184"/>
      <c r="AD4104" s="182"/>
      <c r="AG4104" s="182"/>
      <c r="AH4104" s="43"/>
      <c r="AI4104" s="43"/>
      <c r="AJ4104" s="43"/>
      <c r="AK4104" s="43"/>
      <c r="AL4104" s="43"/>
      <c r="AM4104" s="43"/>
      <c r="AN4104" s="43"/>
      <c r="AO4104" s="43"/>
      <c r="AP4104" s="43"/>
      <c r="AQ4104" s="43"/>
      <c r="AR4104" s="43"/>
      <c r="AS4104" s="43"/>
      <c r="AT4104" s="43"/>
      <c r="AU4104" s="44"/>
      <c r="AV4104" s="182"/>
      <c r="AW4104" s="182"/>
      <c r="AX4104" s="182"/>
      <c r="AZ4104" s="207"/>
    </row>
    <row r="4105" spans="1:52" s="168" customFormat="1" ht="14.4" customHeight="1" x14ac:dyDescent="0.3">
      <c r="A4105" s="263"/>
      <c r="B4105" s="263"/>
      <c r="C4105" s="265"/>
      <c r="D4105" s="481"/>
      <c r="E4105" s="482"/>
      <c r="F4105" s="482"/>
      <c r="G4105" s="482"/>
      <c r="H4105" s="482"/>
      <c r="I4105" s="482"/>
      <c r="J4105" s="482"/>
      <c r="K4105" s="482"/>
      <c r="L4105" s="482"/>
      <c r="M4105" s="483"/>
      <c r="N4105" s="416" t="s">
        <v>17</v>
      </c>
      <c r="O4105" s="417"/>
      <c r="P4105" s="417"/>
      <c r="Q4105" s="417"/>
      <c r="R4105" s="417"/>
      <c r="S4105" s="417"/>
      <c r="T4105" s="417"/>
      <c r="U4105" s="418"/>
      <c r="V4105" s="200"/>
      <c r="W4105" s="191"/>
      <c r="X4105" s="199"/>
      <c r="Y4105" s="182"/>
      <c r="Z4105" s="184"/>
      <c r="AA4105" s="184"/>
      <c r="AD4105" s="182"/>
      <c r="AG4105" s="182"/>
      <c r="AH4105" s="43"/>
      <c r="AI4105" s="43"/>
      <c r="AJ4105" s="43"/>
      <c r="AK4105" s="43"/>
      <c r="AL4105" s="43"/>
      <c r="AM4105" s="43"/>
      <c r="AN4105" s="43"/>
      <c r="AO4105" s="43"/>
      <c r="AP4105" s="43"/>
      <c r="AQ4105" s="43"/>
      <c r="AR4105" s="43"/>
      <c r="AS4105" s="43"/>
      <c r="AT4105" s="43"/>
      <c r="AU4105" s="44"/>
      <c r="AV4105" s="182"/>
      <c r="AW4105" s="182"/>
      <c r="AX4105" s="182"/>
      <c r="AZ4105" s="207"/>
    </row>
    <row r="4106" spans="1:52" s="168" customFormat="1" x14ac:dyDescent="0.3">
      <c r="A4106" s="263"/>
      <c r="B4106" s="263"/>
      <c r="C4106" s="265"/>
      <c r="D4106" s="481"/>
      <c r="E4106" s="482"/>
      <c r="F4106" s="482"/>
      <c r="G4106" s="482"/>
      <c r="H4106" s="482"/>
      <c r="I4106" s="482"/>
      <c r="J4106" s="482"/>
      <c r="K4106" s="482"/>
      <c r="L4106" s="482"/>
      <c r="M4106" s="483"/>
      <c r="N4106" s="419"/>
      <c r="O4106" s="420"/>
      <c r="P4106" s="420"/>
      <c r="Q4106" s="420"/>
      <c r="R4106" s="420"/>
      <c r="S4106" s="420"/>
      <c r="T4106" s="420"/>
      <c r="U4106" s="421"/>
      <c r="V4106" s="182"/>
      <c r="W4106" s="191"/>
      <c r="X4106" s="199"/>
      <c r="Y4106" s="182"/>
      <c r="Z4106" s="184"/>
      <c r="AA4106" s="184"/>
      <c r="AD4106" s="182"/>
      <c r="AG4106" s="182"/>
      <c r="AH4106" s="43"/>
      <c r="AI4106" s="43"/>
      <c r="AJ4106" s="43"/>
      <c r="AK4106" s="43"/>
      <c r="AL4106" s="43"/>
      <c r="AM4106" s="43"/>
      <c r="AN4106" s="43"/>
      <c r="AO4106" s="43"/>
      <c r="AP4106" s="43"/>
      <c r="AQ4106" s="43"/>
      <c r="AR4106" s="43"/>
      <c r="AS4106" s="43"/>
      <c r="AT4106" s="43"/>
      <c r="AU4106" s="44"/>
      <c r="AV4106" s="182"/>
      <c r="AW4106" s="182"/>
      <c r="AX4106" s="182"/>
      <c r="AZ4106" s="207"/>
    </row>
    <row r="4107" spans="1:52" s="168" customFormat="1" x14ac:dyDescent="0.3">
      <c r="A4107" s="263"/>
      <c r="B4107" s="263"/>
      <c r="C4107" s="265"/>
      <c r="D4107" s="481"/>
      <c r="E4107" s="482"/>
      <c r="F4107" s="482"/>
      <c r="G4107" s="482"/>
      <c r="H4107" s="482"/>
      <c r="I4107" s="482"/>
      <c r="J4107" s="482"/>
      <c r="K4107" s="482"/>
      <c r="L4107" s="482"/>
      <c r="M4107" s="483"/>
      <c r="N4107" s="419"/>
      <c r="O4107" s="420"/>
      <c r="P4107" s="420"/>
      <c r="Q4107" s="420"/>
      <c r="R4107" s="420"/>
      <c r="S4107" s="420"/>
      <c r="T4107" s="420"/>
      <c r="U4107" s="421"/>
      <c r="V4107" s="182"/>
      <c r="W4107" s="191"/>
      <c r="X4107" s="199"/>
      <c r="Y4107" s="182"/>
      <c r="Z4107" s="184"/>
      <c r="AA4107" s="184"/>
      <c r="AD4107" s="182"/>
      <c r="AG4107" s="182"/>
      <c r="AH4107" s="43"/>
      <c r="AI4107" s="43"/>
      <c r="AJ4107" s="43"/>
      <c r="AK4107" s="43"/>
      <c r="AL4107" s="43"/>
      <c r="AM4107" s="43"/>
      <c r="AN4107" s="43"/>
      <c r="AO4107" s="43"/>
      <c r="AP4107" s="43"/>
      <c r="AQ4107" s="43"/>
      <c r="AR4107" s="43"/>
      <c r="AS4107" s="43"/>
      <c r="AT4107" s="43"/>
      <c r="AU4107" s="44"/>
      <c r="AV4107" s="182"/>
      <c r="AW4107" s="182"/>
      <c r="AX4107" s="182"/>
      <c r="AZ4107" s="207"/>
    </row>
    <row r="4108" spans="1:52" s="168" customFormat="1" ht="14.4" thickBot="1" x14ac:dyDescent="0.35">
      <c r="A4108" s="263"/>
      <c r="B4108" s="263"/>
      <c r="C4108" s="265"/>
      <c r="D4108" s="425"/>
      <c r="E4108" s="426"/>
      <c r="F4108" s="426"/>
      <c r="G4108" s="426"/>
      <c r="H4108" s="426"/>
      <c r="I4108" s="426"/>
      <c r="J4108" s="426"/>
      <c r="K4108" s="426"/>
      <c r="L4108" s="426"/>
      <c r="M4108" s="427"/>
      <c r="N4108" s="422"/>
      <c r="O4108" s="423"/>
      <c r="P4108" s="423"/>
      <c r="Q4108" s="423"/>
      <c r="R4108" s="423"/>
      <c r="S4108" s="423"/>
      <c r="T4108" s="423"/>
      <c r="U4108" s="424"/>
      <c r="V4108" s="182"/>
      <c r="W4108" s="191"/>
      <c r="X4108" s="199"/>
      <c r="Y4108" s="182"/>
      <c r="Z4108" s="184"/>
      <c r="AA4108" s="184"/>
      <c r="AD4108" s="182"/>
      <c r="AG4108" s="182"/>
      <c r="AH4108" s="43"/>
      <c r="AI4108" s="43"/>
      <c r="AJ4108" s="43"/>
      <c r="AK4108" s="43"/>
      <c r="AL4108" s="43"/>
      <c r="AM4108" s="43"/>
      <c r="AN4108" s="43"/>
      <c r="AO4108" s="43"/>
      <c r="AP4108" s="43"/>
      <c r="AQ4108" s="43"/>
      <c r="AR4108" s="43"/>
      <c r="AS4108" s="43"/>
      <c r="AT4108" s="43"/>
      <c r="AU4108" s="44"/>
      <c r="AV4108" s="182"/>
      <c r="AW4108" s="182"/>
      <c r="AX4108" s="182"/>
      <c r="AZ4108" s="207"/>
    </row>
    <row r="4109" spans="1:52" s="168" customFormat="1" ht="5.25" customHeight="1" thickBot="1" x14ac:dyDescent="0.35">
      <c r="A4109" s="263"/>
      <c r="B4109" s="263"/>
      <c r="C4109" s="265"/>
      <c r="D4109" s="428"/>
      <c r="E4109" s="428"/>
      <c r="F4109" s="428"/>
      <c r="G4109" s="428"/>
      <c r="H4109" s="428"/>
      <c r="I4109" s="428"/>
      <c r="J4109" s="428"/>
      <c r="K4109" s="428"/>
      <c r="L4109" s="428"/>
      <c r="M4109" s="428"/>
      <c r="N4109" s="428"/>
      <c r="O4109" s="428"/>
      <c r="P4109" s="428"/>
      <c r="Q4109" s="428"/>
      <c r="R4109" s="428"/>
      <c r="S4109" s="428"/>
      <c r="T4109" s="428"/>
      <c r="U4109" s="428"/>
      <c r="V4109" s="182"/>
      <c r="W4109" s="191"/>
      <c r="X4109" s="199"/>
      <c r="Y4109" s="182"/>
      <c r="Z4109" s="184"/>
      <c r="AA4109" s="184"/>
      <c r="AD4109" s="182"/>
      <c r="AG4109" s="182"/>
      <c r="AH4109" s="43"/>
      <c r="AI4109" s="43"/>
      <c r="AJ4109" s="43"/>
      <c r="AK4109" s="43"/>
      <c r="AL4109" s="43"/>
      <c r="AM4109" s="43"/>
      <c r="AN4109" s="43"/>
      <c r="AO4109" s="43"/>
      <c r="AP4109" s="43"/>
      <c r="AQ4109" s="43"/>
      <c r="AR4109" s="43"/>
      <c r="AS4109" s="43"/>
      <c r="AT4109" s="43"/>
      <c r="AU4109" s="44"/>
      <c r="AV4109" s="182"/>
      <c r="AW4109" s="182"/>
      <c r="AX4109" s="182"/>
      <c r="AZ4109" s="207"/>
    </row>
    <row r="4110" spans="1:52" s="168" customFormat="1" ht="20.25" customHeight="1" x14ac:dyDescent="0.3">
      <c r="A4110" s="263"/>
      <c r="B4110" s="263"/>
      <c r="C4110" s="265"/>
      <c r="D4110" s="429" t="s">
        <v>18</v>
      </c>
      <c r="E4110" s="430"/>
      <c r="F4110" s="430"/>
      <c r="G4110" s="430"/>
      <c r="H4110" s="430"/>
      <c r="I4110" s="430"/>
      <c r="J4110" s="430"/>
      <c r="K4110" s="430"/>
      <c r="L4110" s="430"/>
      <c r="M4110" s="431"/>
      <c r="N4110" s="429" t="s">
        <v>19</v>
      </c>
      <c r="O4110" s="430"/>
      <c r="P4110" s="430"/>
      <c r="Q4110" s="430"/>
      <c r="R4110" s="430"/>
      <c r="S4110" s="430"/>
      <c r="T4110" s="430"/>
      <c r="U4110" s="431"/>
      <c r="V4110" s="182"/>
      <c r="W4110" s="191"/>
      <c r="X4110" s="199"/>
      <c r="Y4110" s="182"/>
      <c r="Z4110" s="184"/>
      <c r="AA4110" s="184"/>
      <c r="AD4110" s="182"/>
      <c r="AG4110" s="182"/>
      <c r="AH4110" s="43"/>
      <c r="AI4110" s="43"/>
      <c r="AJ4110" s="43"/>
      <c r="AK4110" s="43"/>
      <c r="AL4110" s="43"/>
      <c r="AM4110" s="43"/>
      <c r="AN4110" s="43"/>
      <c r="AO4110" s="43"/>
      <c r="AP4110" s="43"/>
      <c r="AQ4110" s="43"/>
      <c r="AR4110" s="43"/>
      <c r="AS4110" s="43"/>
      <c r="AT4110" s="43"/>
      <c r="AU4110" s="44"/>
      <c r="AV4110" s="182"/>
      <c r="AW4110" s="182"/>
      <c r="AX4110" s="182"/>
      <c r="AZ4110" s="207"/>
    </row>
    <row r="4111" spans="1:52" s="168" customFormat="1" x14ac:dyDescent="0.3">
      <c r="A4111" s="263"/>
      <c r="B4111" s="263"/>
      <c r="C4111" s="265"/>
      <c r="D4111" s="432" t="s">
        <v>20</v>
      </c>
      <c r="E4111" s="433"/>
      <c r="F4111" s="433"/>
      <c r="G4111" s="433"/>
      <c r="H4111" s="433"/>
      <c r="I4111" s="433"/>
      <c r="J4111" s="433"/>
      <c r="K4111" s="433"/>
      <c r="L4111" s="433"/>
      <c r="M4111" s="434"/>
      <c r="N4111" s="435" t="s">
        <v>21</v>
      </c>
      <c r="O4111" s="436"/>
      <c r="P4111" s="436"/>
      <c r="Q4111" s="436"/>
      <c r="R4111" s="436"/>
      <c r="S4111" s="436"/>
      <c r="T4111" s="436"/>
      <c r="U4111" s="437"/>
      <c r="V4111" s="182"/>
      <c r="W4111" s="191"/>
      <c r="X4111" s="199"/>
      <c r="Y4111" s="182"/>
      <c r="Z4111" s="184"/>
      <c r="AA4111" s="184"/>
      <c r="AD4111" s="182"/>
      <c r="AG4111" s="182"/>
      <c r="AH4111" s="43"/>
      <c r="AI4111" s="43"/>
      <c r="AJ4111" s="43"/>
      <c r="AK4111" s="43"/>
      <c r="AL4111" s="43"/>
      <c r="AM4111" s="43"/>
      <c r="AN4111" s="43"/>
      <c r="AO4111" s="43"/>
      <c r="AP4111" s="43"/>
      <c r="AQ4111" s="43"/>
      <c r="AR4111" s="43"/>
      <c r="AS4111" s="43"/>
      <c r="AT4111" s="43"/>
      <c r="AU4111" s="44"/>
      <c r="AV4111" s="182"/>
      <c r="AW4111" s="182"/>
      <c r="AX4111" s="182"/>
      <c r="AZ4111" s="207"/>
    </row>
    <row r="4112" spans="1:52" s="168" customFormat="1" ht="15.75" customHeight="1" x14ac:dyDescent="0.3">
      <c r="A4112" s="263"/>
      <c r="B4112" s="263"/>
      <c r="C4112" s="265"/>
      <c r="D4112" s="438" t="s">
        <v>22</v>
      </c>
      <c r="E4112" s="439"/>
      <c r="F4112" s="439"/>
      <c r="G4112" s="439"/>
      <c r="H4112" s="439"/>
      <c r="I4112" s="439"/>
      <c r="J4112" s="439"/>
      <c r="K4112" s="439"/>
      <c r="L4112" s="439"/>
      <c r="M4112" s="440"/>
      <c r="N4112" s="438" t="s">
        <v>22</v>
      </c>
      <c r="O4112" s="444"/>
      <c r="P4112" s="444"/>
      <c r="Q4112" s="444"/>
      <c r="R4112" s="444"/>
      <c r="S4112" s="444"/>
      <c r="T4112" s="444"/>
      <c r="U4112" s="440"/>
      <c r="V4112" s="182"/>
      <c r="W4112" s="191"/>
      <c r="X4112" s="199"/>
      <c r="Y4112" s="182"/>
      <c r="Z4112" s="184"/>
      <c r="AA4112" s="184"/>
      <c r="AD4112" s="182"/>
      <c r="AG4112" s="182"/>
      <c r="AH4112" s="43"/>
      <c r="AI4112" s="43"/>
      <c r="AJ4112" s="43"/>
      <c r="AK4112" s="43"/>
      <c r="AL4112" s="43"/>
      <c r="AM4112" s="43"/>
      <c r="AN4112" s="43"/>
      <c r="AO4112" s="43"/>
      <c r="AP4112" s="43"/>
      <c r="AQ4112" s="43"/>
      <c r="AR4112" s="43"/>
      <c r="AS4112" s="43"/>
      <c r="AT4112" s="43"/>
      <c r="AU4112" s="44"/>
      <c r="AV4112" s="182"/>
      <c r="AW4112" s="182"/>
      <c r="AX4112" s="182"/>
      <c r="AZ4112" s="207"/>
    </row>
    <row r="4113" spans="1:52" s="168" customFormat="1" ht="15.75" customHeight="1" x14ac:dyDescent="0.3">
      <c r="A4113" s="263"/>
      <c r="B4113" s="263"/>
      <c r="C4113" s="265"/>
      <c r="D4113" s="438"/>
      <c r="E4113" s="439"/>
      <c r="F4113" s="439"/>
      <c r="G4113" s="439"/>
      <c r="H4113" s="439"/>
      <c r="I4113" s="439"/>
      <c r="J4113" s="439"/>
      <c r="K4113" s="439"/>
      <c r="L4113" s="439"/>
      <c r="M4113" s="440"/>
      <c r="N4113" s="438"/>
      <c r="O4113" s="439"/>
      <c r="P4113" s="439"/>
      <c r="Q4113" s="439"/>
      <c r="R4113" s="439"/>
      <c r="S4113" s="439"/>
      <c r="T4113" s="439"/>
      <c r="U4113" s="440"/>
      <c r="V4113" s="182"/>
      <c r="W4113" s="191"/>
      <c r="X4113" s="199"/>
      <c r="Y4113" s="182"/>
      <c r="Z4113" s="184"/>
      <c r="AA4113" s="184"/>
      <c r="AD4113" s="182"/>
      <c r="AG4113" s="182"/>
      <c r="AH4113" s="43"/>
      <c r="AI4113" s="43"/>
      <c r="AJ4113" s="43"/>
      <c r="AK4113" s="43"/>
      <c r="AL4113" s="43"/>
      <c r="AM4113" s="43"/>
      <c r="AN4113" s="43"/>
      <c r="AO4113" s="43"/>
      <c r="AP4113" s="43"/>
      <c r="AQ4113" s="43"/>
      <c r="AR4113" s="43"/>
      <c r="AS4113" s="43"/>
      <c r="AT4113" s="43"/>
      <c r="AU4113" s="44"/>
      <c r="AV4113" s="182"/>
      <c r="AW4113" s="182"/>
      <c r="AX4113" s="182"/>
      <c r="AZ4113" s="207"/>
    </row>
    <row r="4114" spans="1:52" s="168" customFormat="1" ht="15.75" customHeight="1" x14ac:dyDescent="0.3">
      <c r="A4114" s="263"/>
      <c r="B4114" s="263"/>
      <c r="C4114" s="265"/>
      <c r="D4114" s="441"/>
      <c r="E4114" s="442"/>
      <c r="F4114" s="442"/>
      <c r="G4114" s="442"/>
      <c r="H4114" s="442"/>
      <c r="I4114" s="442"/>
      <c r="J4114" s="442"/>
      <c r="K4114" s="442"/>
      <c r="L4114" s="442"/>
      <c r="M4114" s="443"/>
      <c r="N4114" s="441"/>
      <c r="O4114" s="442"/>
      <c r="P4114" s="442"/>
      <c r="Q4114" s="442"/>
      <c r="R4114" s="442"/>
      <c r="S4114" s="442"/>
      <c r="T4114" s="442"/>
      <c r="U4114" s="443"/>
      <c r="V4114" s="182"/>
      <c r="W4114" s="191"/>
      <c r="X4114" s="199"/>
      <c r="Y4114" s="182"/>
      <c r="Z4114" s="184"/>
      <c r="AA4114" s="184"/>
      <c r="AD4114" s="182"/>
      <c r="AG4114" s="182"/>
      <c r="AH4114" s="43"/>
      <c r="AI4114" s="43"/>
      <c r="AJ4114" s="43"/>
      <c r="AK4114" s="43"/>
      <c r="AL4114" s="43"/>
      <c r="AM4114" s="43"/>
      <c r="AN4114" s="43"/>
      <c r="AO4114" s="43"/>
      <c r="AP4114" s="43"/>
      <c r="AQ4114" s="43"/>
      <c r="AR4114" s="43"/>
      <c r="AS4114" s="43"/>
      <c r="AT4114" s="43"/>
      <c r="AU4114" s="44"/>
      <c r="AV4114" s="182"/>
      <c r="AW4114" s="182"/>
      <c r="AX4114" s="182"/>
      <c r="AZ4114" s="207"/>
    </row>
    <row r="4115" spans="1:52" s="168" customFormat="1" x14ac:dyDescent="0.25">
      <c r="A4115" s="263"/>
      <c r="B4115" s="263"/>
      <c r="C4115" s="265"/>
      <c r="D4115" s="171" t="s">
        <v>23</v>
      </c>
      <c r="E4115" s="445" t="e">
        <f>+#REF!</f>
        <v>#REF!</v>
      </c>
      <c r="F4115" s="445"/>
      <c r="G4115" s="445"/>
      <c r="H4115" s="445"/>
      <c r="I4115" s="445"/>
      <c r="J4115" s="445"/>
      <c r="K4115" s="445"/>
      <c r="L4115" s="445"/>
      <c r="M4115" s="446"/>
      <c r="N4115" s="172" t="s">
        <v>23</v>
      </c>
      <c r="O4115" s="445" t="e">
        <f>+#REF!</f>
        <v>#REF!</v>
      </c>
      <c r="P4115" s="445"/>
      <c r="Q4115" s="445"/>
      <c r="R4115" s="445"/>
      <c r="S4115" s="445"/>
      <c r="T4115" s="445"/>
      <c r="U4115" s="446"/>
      <c r="V4115" s="182"/>
      <c r="W4115" s="191"/>
      <c r="X4115" s="199"/>
      <c r="Y4115" s="182"/>
      <c r="Z4115" s="184"/>
      <c r="AA4115" s="184"/>
      <c r="AD4115" s="182"/>
      <c r="AG4115" s="182"/>
      <c r="AH4115" s="43"/>
      <c r="AI4115" s="43"/>
      <c r="AJ4115" s="43"/>
      <c r="AK4115" s="43"/>
      <c r="AL4115" s="43"/>
      <c r="AM4115" s="43"/>
      <c r="AN4115" s="43"/>
      <c r="AO4115" s="43"/>
      <c r="AP4115" s="43"/>
      <c r="AQ4115" s="43"/>
      <c r="AR4115" s="43"/>
      <c r="AS4115" s="43"/>
      <c r="AT4115" s="43"/>
      <c r="AU4115" s="44"/>
      <c r="AV4115" s="182"/>
      <c r="AW4115" s="182"/>
      <c r="AX4115" s="182"/>
      <c r="AZ4115" s="207"/>
    </row>
    <row r="4116" spans="1:52" s="168" customFormat="1" ht="14.4" thickBot="1" x14ac:dyDescent="0.3">
      <c r="A4116" s="263"/>
      <c r="B4116" s="263"/>
      <c r="C4116" s="265"/>
      <c r="D4116" s="173" t="s">
        <v>25</v>
      </c>
      <c r="E4116" s="447" t="e">
        <f>+#REF!</f>
        <v>#REF!</v>
      </c>
      <c r="F4116" s="447"/>
      <c r="G4116" s="447"/>
      <c r="H4116" s="447"/>
      <c r="I4116" s="447"/>
      <c r="J4116" s="447"/>
      <c r="K4116" s="447"/>
      <c r="L4116" s="447"/>
      <c r="M4116" s="448"/>
      <c r="N4116" s="174" t="s">
        <v>25</v>
      </c>
      <c r="O4116" s="447" t="e">
        <f>+#REF!</f>
        <v>#REF!</v>
      </c>
      <c r="P4116" s="447"/>
      <c r="Q4116" s="447"/>
      <c r="R4116" s="447"/>
      <c r="S4116" s="447"/>
      <c r="T4116" s="447"/>
      <c r="U4116" s="448"/>
      <c r="V4116" s="182"/>
      <c r="W4116" s="191"/>
      <c r="X4116" s="199"/>
      <c r="Y4116" s="182"/>
      <c r="Z4116" s="184"/>
      <c r="AA4116" s="184"/>
      <c r="AD4116" s="182"/>
      <c r="AG4116" s="182"/>
      <c r="AH4116" s="43"/>
      <c r="AI4116" s="43"/>
      <c r="AJ4116" s="43"/>
      <c r="AK4116" s="43"/>
      <c r="AL4116" s="43"/>
      <c r="AM4116" s="43"/>
      <c r="AN4116" s="43"/>
      <c r="AO4116" s="43"/>
      <c r="AP4116" s="43"/>
      <c r="AQ4116" s="43"/>
      <c r="AR4116" s="43"/>
      <c r="AS4116" s="43"/>
      <c r="AT4116" s="43"/>
      <c r="AU4116" s="44"/>
      <c r="AV4116" s="182"/>
      <c r="AW4116" s="182"/>
      <c r="AX4116" s="182"/>
      <c r="AZ4116" s="207"/>
    </row>
    <row r="4117" spans="1:52" s="175" customFormat="1" ht="9.9" customHeight="1" thickBot="1" x14ac:dyDescent="0.3">
      <c r="A4117" s="266"/>
      <c r="B4117" s="266"/>
      <c r="C4117" s="267"/>
      <c r="N4117" s="15"/>
      <c r="V4117" s="34"/>
      <c r="W4117" s="58"/>
      <c r="X4117" s="85"/>
      <c r="Y4117" s="34"/>
      <c r="Z4117" s="185"/>
      <c r="AA4117" s="185"/>
      <c r="AD4117" s="34"/>
      <c r="AG4117" s="34"/>
      <c r="AH4117" s="45"/>
      <c r="AI4117" s="45"/>
      <c r="AJ4117" s="45"/>
      <c r="AK4117" s="45"/>
      <c r="AL4117" s="45"/>
      <c r="AM4117" s="45"/>
      <c r="AN4117" s="45"/>
      <c r="AO4117" s="45"/>
      <c r="AP4117" s="45"/>
      <c r="AQ4117" s="45"/>
      <c r="AR4117" s="45"/>
      <c r="AS4117" s="45"/>
      <c r="AT4117" s="45"/>
      <c r="AU4117" s="46"/>
      <c r="AV4117" s="34"/>
      <c r="AW4117" s="34"/>
      <c r="AX4117" s="34"/>
      <c r="AZ4117" s="139"/>
    </row>
    <row r="4118" spans="1:52" s="168" customFormat="1" ht="15.75" customHeight="1" x14ac:dyDescent="0.3">
      <c r="A4118" s="263"/>
      <c r="B4118" s="263"/>
      <c r="C4118" s="265"/>
      <c r="D4118" s="484"/>
      <c r="E4118" s="485"/>
      <c r="F4118" s="488" t="s">
        <v>0</v>
      </c>
      <c r="G4118" s="489"/>
      <c r="H4118" s="489"/>
      <c r="I4118" s="489"/>
      <c r="J4118" s="489"/>
      <c r="K4118" s="489"/>
      <c r="L4118" s="489"/>
      <c r="M4118" s="489"/>
      <c r="N4118" s="489"/>
      <c r="O4118" s="490"/>
      <c r="P4118" s="494" t="s">
        <v>1</v>
      </c>
      <c r="Q4118" s="495"/>
      <c r="R4118" s="495"/>
      <c r="S4118" s="496"/>
      <c r="T4118" s="500"/>
      <c r="U4118" s="501"/>
      <c r="V4118" s="182"/>
      <c r="W4118" s="191"/>
      <c r="X4118" s="199"/>
      <c r="Y4118" s="182"/>
      <c r="Z4118" s="184"/>
      <c r="AA4118" s="184"/>
      <c r="AD4118" s="182"/>
      <c r="AG4118" s="182"/>
      <c r="AH4118" s="43"/>
      <c r="AI4118" s="43"/>
      <c r="AJ4118" s="43"/>
      <c r="AK4118" s="43"/>
      <c r="AL4118" s="43"/>
      <c r="AM4118" s="43"/>
      <c r="AN4118" s="43"/>
      <c r="AO4118" s="43"/>
      <c r="AP4118" s="43"/>
      <c r="AQ4118" s="43"/>
      <c r="AR4118" s="43"/>
      <c r="AS4118" s="43"/>
      <c r="AT4118" s="43"/>
      <c r="AU4118" s="44"/>
      <c r="AV4118" s="182"/>
      <c r="AW4118" s="182"/>
      <c r="AX4118" s="182"/>
      <c r="AZ4118" s="207"/>
    </row>
    <row r="4119" spans="1:52" s="168" customFormat="1" ht="15" customHeight="1" x14ac:dyDescent="0.3">
      <c r="A4119" s="263"/>
      <c r="B4119" s="263"/>
      <c r="C4119" s="265"/>
      <c r="D4119" s="481"/>
      <c r="E4119" s="482"/>
      <c r="F4119" s="491"/>
      <c r="G4119" s="492"/>
      <c r="H4119" s="492"/>
      <c r="I4119" s="492"/>
      <c r="J4119" s="492"/>
      <c r="K4119" s="492"/>
      <c r="L4119" s="492"/>
      <c r="M4119" s="492"/>
      <c r="N4119" s="492"/>
      <c r="O4119" s="493"/>
      <c r="P4119" s="497"/>
      <c r="Q4119" s="498"/>
      <c r="R4119" s="498"/>
      <c r="S4119" s="499"/>
      <c r="T4119" s="502"/>
      <c r="U4119" s="503"/>
      <c r="V4119" s="182"/>
      <c r="W4119" s="191"/>
      <c r="X4119" s="199"/>
      <c r="Y4119" s="186"/>
      <c r="Z4119" s="184"/>
      <c r="AA4119" s="184"/>
      <c r="AD4119" s="182"/>
      <c r="AG4119" s="182"/>
      <c r="AH4119" s="43"/>
      <c r="AI4119" s="43"/>
      <c r="AJ4119" s="43"/>
      <c r="AK4119" s="43"/>
      <c r="AL4119" s="43"/>
      <c r="AM4119" s="43"/>
      <c r="AN4119" s="43"/>
      <c r="AO4119" s="43"/>
      <c r="AP4119" s="43"/>
      <c r="AQ4119" s="43"/>
      <c r="AR4119" s="43"/>
      <c r="AS4119" s="43"/>
      <c r="AT4119" s="43"/>
      <c r="AU4119" s="44"/>
      <c r="AV4119" s="182"/>
      <c r="AW4119" s="182"/>
      <c r="AX4119" s="182"/>
      <c r="AZ4119" s="207"/>
    </row>
    <row r="4120" spans="1:52" s="168" customFormat="1" ht="30" customHeight="1" thickBot="1" x14ac:dyDescent="0.35">
      <c r="A4120" s="263"/>
      <c r="B4120" s="263"/>
      <c r="C4120" s="265"/>
      <c r="D4120" s="486"/>
      <c r="E4120" s="487"/>
      <c r="F4120" s="506" t="s">
        <v>2</v>
      </c>
      <c r="G4120" s="507"/>
      <c r="H4120" s="507"/>
      <c r="I4120" s="507"/>
      <c r="J4120" s="507"/>
      <c r="K4120" s="507"/>
      <c r="L4120" s="507"/>
      <c r="M4120" s="507"/>
      <c r="N4120" s="507"/>
      <c r="O4120" s="508"/>
      <c r="P4120" s="181">
        <v>85</v>
      </c>
      <c r="Q4120" s="210" t="s">
        <v>3</v>
      </c>
      <c r="R4120" s="509">
        <v>147</v>
      </c>
      <c r="S4120" s="510"/>
      <c r="T4120" s="504"/>
      <c r="U4120" s="505"/>
      <c r="V4120" s="182">
        <f>+IF(C4129="","",1)</f>
        <v>1</v>
      </c>
      <c r="W4120" s="191"/>
      <c r="X4120" s="199"/>
      <c r="Y4120" s="39"/>
      <c r="Z4120" s="184"/>
      <c r="AA4120" s="184"/>
      <c r="AD4120" s="182"/>
      <c r="AG4120" s="182"/>
      <c r="AH4120" s="43"/>
      <c r="AI4120" s="43"/>
      <c r="AJ4120" s="43"/>
      <c r="AK4120" s="43"/>
      <c r="AL4120" s="43"/>
      <c r="AM4120" s="43"/>
      <c r="AN4120" s="43"/>
      <c r="AO4120" s="43"/>
      <c r="AP4120" s="43"/>
      <c r="AQ4120" s="43"/>
      <c r="AR4120" s="43"/>
      <c r="AS4120" s="43"/>
      <c r="AT4120" s="43"/>
      <c r="AU4120" s="44"/>
      <c r="AV4120" s="182"/>
      <c r="AW4120" s="182"/>
      <c r="AX4120" s="182"/>
      <c r="AZ4120" s="207"/>
    </row>
    <row r="4121" spans="1:52" s="168" customFormat="1" ht="5.25" customHeight="1" thickBot="1" x14ac:dyDescent="0.35">
      <c r="A4121" s="263"/>
      <c r="B4121" s="263"/>
      <c r="C4121" s="265"/>
      <c r="D4121" s="454"/>
      <c r="E4121" s="454"/>
      <c r="F4121" s="454"/>
      <c r="G4121" s="454"/>
      <c r="H4121" s="454"/>
      <c r="I4121" s="454"/>
      <c r="J4121" s="454"/>
      <c r="K4121" s="454"/>
      <c r="L4121" s="454"/>
      <c r="M4121" s="454"/>
      <c r="N4121" s="454"/>
      <c r="O4121" s="454"/>
      <c r="P4121" s="454"/>
      <c r="Q4121" s="454"/>
      <c r="R4121" s="454"/>
      <c r="S4121" s="454"/>
      <c r="T4121" s="454"/>
      <c r="U4121" s="454"/>
      <c r="V4121" s="182"/>
      <c r="W4121" s="191"/>
      <c r="X4121" s="199"/>
      <c r="Y4121" s="186"/>
      <c r="Z4121" s="184"/>
      <c r="AA4121" s="184"/>
      <c r="AD4121" s="182"/>
      <c r="AG4121" s="182"/>
      <c r="AH4121" s="43"/>
      <c r="AI4121" s="43"/>
      <c r="AJ4121" s="43"/>
      <c r="AK4121" s="43"/>
      <c r="AL4121" s="43"/>
      <c r="AM4121" s="43"/>
      <c r="AN4121" s="43"/>
      <c r="AO4121" s="43"/>
      <c r="AP4121" s="43"/>
      <c r="AQ4121" s="43"/>
      <c r="AR4121" s="43"/>
      <c r="AS4121" s="43"/>
      <c r="AT4121" s="43"/>
      <c r="AU4121" s="44"/>
      <c r="AV4121" s="182"/>
      <c r="AW4121" s="182"/>
      <c r="AX4121" s="182"/>
      <c r="AZ4121" s="207"/>
    </row>
    <row r="4122" spans="1:52" s="168" customFormat="1" ht="24.9" customHeight="1" x14ac:dyDescent="0.3">
      <c r="A4122" s="263"/>
      <c r="B4122" s="263"/>
      <c r="C4122" s="265"/>
      <c r="D4122" s="511" t="s">
        <v>4</v>
      </c>
      <c r="E4122" s="512"/>
      <c r="F4122" s="513" t="s">
        <v>168</v>
      </c>
      <c r="G4122" s="514"/>
      <c r="H4122" s="514"/>
      <c r="I4122" s="515"/>
      <c r="J4122" s="516" t="s">
        <v>5</v>
      </c>
      <c r="K4122" s="512"/>
      <c r="L4122" s="513" t="s">
        <v>102</v>
      </c>
      <c r="M4122" s="514"/>
      <c r="N4122" s="514"/>
      <c r="O4122" s="514"/>
      <c r="P4122" s="515"/>
      <c r="Q4122" s="164" t="s">
        <v>6</v>
      </c>
      <c r="R4122" s="513" t="s">
        <v>36</v>
      </c>
      <c r="S4122" s="514"/>
      <c r="T4122" s="514"/>
      <c r="U4122" s="517"/>
      <c r="V4122" s="182"/>
      <c r="W4122" s="191"/>
      <c r="X4122" s="199"/>
      <c r="Y4122" s="182"/>
      <c r="Z4122" s="184"/>
      <c r="AA4122" s="184"/>
      <c r="AD4122" s="182"/>
      <c r="AG4122" s="182"/>
      <c r="AH4122" s="43"/>
      <c r="AI4122" s="43"/>
      <c r="AJ4122" s="43"/>
      <c r="AK4122" s="43"/>
      <c r="AL4122" s="43"/>
      <c r="AM4122" s="43"/>
      <c r="AN4122" s="43"/>
      <c r="AO4122" s="43"/>
      <c r="AP4122" s="43"/>
      <c r="AQ4122" s="43"/>
      <c r="AR4122" s="43"/>
      <c r="AS4122" s="43"/>
      <c r="AT4122" s="43"/>
      <c r="AU4122" s="44"/>
      <c r="AV4122" s="182"/>
      <c r="AW4122" s="182"/>
      <c r="AX4122" s="182"/>
      <c r="AZ4122" s="207"/>
    </row>
    <row r="4123" spans="1:52" s="168" customFormat="1" ht="45" customHeight="1" thickBot="1" x14ac:dyDescent="0.35">
      <c r="A4123" s="263"/>
      <c r="B4123" s="263"/>
      <c r="C4123" s="265"/>
      <c r="D4123" s="518" t="s">
        <v>7</v>
      </c>
      <c r="E4123" s="519"/>
      <c r="F4123" s="520" t="s">
        <v>169</v>
      </c>
      <c r="G4123" s="521"/>
      <c r="H4123" s="521"/>
      <c r="I4123" s="521"/>
      <c r="J4123" s="521"/>
      <c r="K4123" s="521"/>
      <c r="L4123" s="521"/>
      <c r="M4123" s="521"/>
      <c r="N4123" s="521"/>
      <c r="O4123" s="521"/>
      <c r="P4123" s="521"/>
      <c r="Q4123" s="521"/>
      <c r="R4123" s="521"/>
      <c r="S4123" s="521"/>
      <c r="T4123" s="521"/>
      <c r="U4123" s="522"/>
      <c r="V4123" s="182"/>
      <c r="W4123" s="191"/>
      <c r="X4123" s="199"/>
      <c r="Y4123" s="182"/>
      <c r="Z4123" s="184"/>
      <c r="AA4123" s="184"/>
      <c r="AD4123" s="182"/>
      <c r="AG4123" s="182"/>
      <c r="AH4123" s="43"/>
      <c r="AI4123" s="43"/>
      <c r="AJ4123" s="43"/>
      <c r="AK4123" s="43"/>
      <c r="AL4123" s="43"/>
      <c r="AM4123" s="43"/>
      <c r="AN4123" s="43"/>
      <c r="AO4123" s="43"/>
      <c r="AP4123" s="43"/>
      <c r="AQ4123" s="43"/>
      <c r="AR4123" s="43"/>
      <c r="AS4123" s="43"/>
      <c r="AT4123" s="43"/>
      <c r="AU4123" s="44"/>
      <c r="AV4123" s="182"/>
      <c r="AW4123" s="182"/>
      <c r="AX4123" s="182"/>
      <c r="AZ4123" s="207"/>
    </row>
    <row r="4124" spans="1:52" s="168" customFormat="1" ht="5.0999999999999996" customHeight="1" thickBot="1" x14ac:dyDescent="0.35">
      <c r="A4124" s="263"/>
      <c r="B4124" s="263"/>
      <c r="C4124" s="265"/>
      <c r="D4124" s="523"/>
      <c r="E4124" s="523"/>
      <c r="F4124" s="523"/>
      <c r="G4124" s="523"/>
      <c r="H4124" s="523"/>
      <c r="I4124" s="523"/>
      <c r="J4124" s="523"/>
      <c r="K4124" s="523"/>
      <c r="L4124" s="523"/>
      <c r="M4124" s="523"/>
      <c r="N4124" s="523"/>
      <c r="O4124" s="523"/>
      <c r="P4124" s="523"/>
      <c r="Q4124" s="523"/>
      <c r="R4124" s="523"/>
      <c r="S4124" s="523"/>
      <c r="T4124" s="523"/>
      <c r="U4124" s="523"/>
      <c r="V4124" s="182"/>
      <c r="W4124" s="191"/>
      <c r="X4124" s="199"/>
      <c r="Y4124" s="182"/>
      <c r="Z4124" s="184"/>
      <c r="AA4124" s="184"/>
      <c r="AD4124" s="182"/>
      <c r="AG4124" s="182"/>
      <c r="AH4124" s="43"/>
      <c r="AI4124" s="43"/>
      <c r="AJ4124" s="43"/>
      <c r="AK4124" s="43"/>
      <c r="AL4124" s="43"/>
      <c r="AM4124" s="43"/>
      <c r="AN4124" s="43"/>
      <c r="AO4124" s="43"/>
      <c r="AP4124" s="43"/>
      <c r="AQ4124" s="43"/>
      <c r="AR4124" s="43"/>
      <c r="AS4124" s="43"/>
      <c r="AT4124" s="43"/>
      <c r="AU4124" s="44"/>
      <c r="AV4124" s="182"/>
      <c r="AW4124" s="182"/>
      <c r="AX4124" s="182"/>
      <c r="AZ4124" s="207"/>
    </row>
    <row r="4125" spans="1:52" s="168" customFormat="1" ht="24.9" customHeight="1" thickBot="1" x14ac:dyDescent="0.35">
      <c r="A4125" s="263"/>
      <c r="B4125" s="263"/>
      <c r="C4125" s="265"/>
      <c r="D4125" s="165" t="s">
        <v>103</v>
      </c>
      <c r="E4125" s="209" t="s">
        <v>106</v>
      </c>
      <c r="F4125" s="455" t="s">
        <v>104</v>
      </c>
      <c r="G4125" s="524"/>
      <c r="H4125" s="456"/>
      <c r="I4125" s="525">
        <v>44058</v>
      </c>
      <c r="J4125" s="526"/>
      <c r="K4125" s="526"/>
      <c r="L4125" s="526"/>
      <c r="M4125" s="526"/>
      <c r="N4125" s="527"/>
      <c r="O4125" s="166" t="s">
        <v>8</v>
      </c>
      <c r="P4125" s="449" t="s">
        <v>24</v>
      </c>
      <c r="Q4125" s="450"/>
      <c r="R4125" s="450"/>
      <c r="S4125" s="450"/>
      <c r="T4125" s="450"/>
      <c r="U4125" s="528"/>
      <c r="V4125" s="182"/>
      <c r="W4125" s="191"/>
      <c r="X4125" s="199"/>
      <c r="Y4125" s="182"/>
      <c r="Z4125" s="184"/>
      <c r="AA4125" s="184"/>
      <c r="AD4125" s="182"/>
      <c r="AG4125" s="182"/>
      <c r="AH4125" s="43"/>
      <c r="AI4125" s="43"/>
      <c r="AJ4125" s="43"/>
      <c r="AK4125" s="43"/>
      <c r="AL4125" s="43"/>
      <c r="AM4125" s="43"/>
      <c r="AN4125" s="43"/>
      <c r="AO4125" s="43"/>
      <c r="AP4125" s="43"/>
      <c r="AQ4125" s="43"/>
      <c r="AR4125" s="43"/>
      <c r="AS4125" s="43"/>
      <c r="AT4125" s="43"/>
      <c r="AU4125" s="44"/>
      <c r="AV4125" s="182"/>
      <c r="AW4125" s="182"/>
      <c r="AX4125" s="182"/>
      <c r="AZ4125" s="207"/>
    </row>
    <row r="4126" spans="1:52" s="168" customFormat="1" ht="5.0999999999999996" customHeight="1" thickBot="1" x14ac:dyDescent="0.35">
      <c r="A4126" s="263"/>
      <c r="B4126" s="263"/>
      <c r="C4126" s="265"/>
      <c r="D4126" s="208"/>
      <c r="E4126" s="208"/>
      <c r="F4126" s="208"/>
      <c r="G4126" s="208"/>
      <c r="H4126" s="208"/>
      <c r="I4126" s="208"/>
      <c r="J4126" s="208"/>
      <c r="K4126" s="208"/>
      <c r="L4126" s="208"/>
      <c r="M4126" s="208"/>
      <c r="N4126" s="208"/>
      <c r="O4126" s="208"/>
      <c r="P4126" s="208"/>
      <c r="Q4126" s="208"/>
      <c r="R4126" s="208"/>
      <c r="S4126" s="208"/>
      <c r="T4126" s="208"/>
      <c r="U4126" s="208"/>
      <c r="V4126" s="182"/>
      <c r="W4126" s="191"/>
      <c r="X4126" s="199"/>
      <c r="Y4126" s="182"/>
      <c r="Z4126" s="184"/>
      <c r="AA4126" s="184"/>
      <c r="AD4126" s="182"/>
      <c r="AG4126" s="182"/>
      <c r="AH4126" s="43"/>
      <c r="AI4126" s="43"/>
      <c r="AJ4126" s="43"/>
      <c r="AK4126" s="43"/>
      <c r="AL4126" s="43"/>
      <c r="AM4126" s="43"/>
      <c r="AN4126" s="43"/>
      <c r="AO4126" s="43"/>
      <c r="AP4126" s="43"/>
      <c r="AQ4126" s="43"/>
      <c r="AR4126" s="43"/>
      <c r="AS4126" s="43"/>
      <c r="AT4126" s="43"/>
      <c r="AU4126" s="44"/>
      <c r="AV4126" s="182"/>
      <c r="AW4126" s="182"/>
      <c r="AX4126" s="182"/>
      <c r="AZ4126" s="207"/>
    </row>
    <row r="4127" spans="1:52" s="168" customFormat="1" ht="24.9" customHeight="1" thickBot="1" x14ac:dyDescent="0.35">
      <c r="A4127" s="263"/>
      <c r="B4127" s="263"/>
      <c r="C4127" s="265"/>
      <c r="D4127" s="165" t="s">
        <v>31</v>
      </c>
      <c r="E4127" s="449"/>
      <c r="F4127" s="450"/>
      <c r="G4127" s="450"/>
      <c r="H4127" s="450"/>
      <c r="I4127" s="450"/>
      <c r="J4127" s="451"/>
      <c r="K4127" s="177" t="s">
        <v>105</v>
      </c>
      <c r="L4127" s="452"/>
      <c r="M4127" s="452"/>
      <c r="N4127" s="452"/>
      <c r="O4127" s="452"/>
      <c r="P4127" s="452"/>
      <c r="Q4127" s="452"/>
      <c r="R4127" s="452"/>
      <c r="S4127" s="452"/>
      <c r="T4127" s="452"/>
      <c r="U4127" s="453"/>
      <c r="V4127" s="182"/>
      <c r="W4127" s="191"/>
      <c r="X4127" s="199"/>
      <c r="Y4127" s="182"/>
      <c r="Z4127" s="184"/>
      <c r="AA4127" s="184"/>
      <c r="AD4127" s="182"/>
      <c r="AG4127" s="182"/>
      <c r="AH4127" s="43"/>
      <c r="AI4127" s="43"/>
      <c r="AJ4127" s="43"/>
      <c r="AK4127" s="43"/>
      <c r="AL4127" s="43"/>
      <c r="AM4127" s="43"/>
      <c r="AN4127" s="43"/>
      <c r="AO4127" s="43"/>
      <c r="AP4127" s="43"/>
      <c r="AQ4127" s="43"/>
      <c r="AR4127" s="43"/>
      <c r="AS4127" s="43"/>
      <c r="AT4127" s="43"/>
      <c r="AU4127" s="44"/>
      <c r="AV4127" s="182"/>
      <c r="AW4127" s="182"/>
      <c r="AX4127" s="182"/>
      <c r="AZ4127" s="207"/>
    </row>
    <row r="4128" spans="1:52" s="168" customFormat="1" ht="5.0999999999999996" customHeight="1" thickBot="1" x14ac:dyDescent="0.35">
      <c r="A4128" s="263"/>
      <c r="B4128" s="263"/>
      <c r="C4128" s="265"/>
      <c r="D4128" s="454"/>
      <c r="E4128" s="454"/>
      <c r="F4128" s="454"/>
      <c r="G4128" s="454"/>
      <c r="H4128" s="454"/>
      <c r="I4128" s="454"/>
      <c r="J4128" s="454"/>
      <c r="K4128" s="454"/>
      <c r="L4128" s="454"/>
      <c r="M4128" s="454"/>
      <c r="N4128" s="454"/>
      <c r="O4128" s="454"/>
      <c r="P4128" s="454"/>
      <c r="Q4128" s="454"/>
      <c r="R4128" s="454"/>
      <c r="S4128" s="454"/>
      <c r="T4128" s="454"/>
      <c r="U4128" s="454"/>
      <c r="V4128" s="182"/>
      <c r="W4128" s="191"/>
      <c r="X4128" s="199"/>
      <c r="Y4128" s="182"/>
      <c r="Z4128" s="184"/>
      <c r="AA4128" s="184"/>
      <c r="AD4128" s="182"/>
      <c r="AG4128" s="182"/>
      <c r="AH4128" s="43"/>
      <c r="AI4128" s="43"/>
      <c r="AJ4128" s="43"/>
      <c r="AK4128" s="43"/>
      <c r="AL4128" s="43"/>
      <c r="AM4128" s="43"/>
      <c r="AN4128" s="43"/>
      <c r="AO4128" s="43"/>
      <c r="AP4128" s="43"/>
      <c r="AQ4128" s="43"/>
      <c r="AR4128" s="43"/>
      <c r="AS4128" s="43"/>
      <c r="AT4128" s="43"/>
      <c r="AU4128" s="44"/>
      <c r="AV4128" s="182"/>
      <c r="AW4128" s="182"/>
      <c r="AX4128" s="182"/>
      <c r="AZ4128" s="207"/>
    </row>
    <row r="4129" spans="1:52" s="168" customFormat="1" ht="45" customHeight="1" thickBot="1" x14ac:dyDescent="0.35">
      <c r="A4129" s="263" t="str">
        <f>+E4129</f>
        <v>NP 24</v>
      </c>
      <c r="B4129" s="264">
        <f>+U4153</f>
        <v>30.47</v>
      </c>
      <c r="C4129" s="265">
        <v>77</v>
      </c>
      <c r="D4129" s="165" t="s">
        <v>9</v>
      </c>
      <c r="E4129" s="180" t="s">
        <v>197</v>
      </c>
      <c r="F4129" s="455" t="s">
        <v>29</v>
      </c>
      <c r="G4129" s="456"/>
      <c r="H4129" s="457" t="s">
        <v>202</v>
      </c>
      <c r="I4129" s="457"/>
      <c r="J4129" s="457"/>
      <c r="K4129" s="457"/>
      <c r="L4129" s="457"/>
      <c r="M4129" s="458"/>
      <c r="N4129" s="459" t="s">
        <v>32</v>
      </c>
      <c r="O4129" s="460"/>
      <c r="P4129" s="461"/>
      <c r="Q4129" s="462" t="s">
        <v>49</v>
      </c>
      <c r="R4129" s="463"/>
      <c r="S4129" s="463"/>
      <c r="T4129" s="463"/>
      <c r="U4129" s="464"/>
      <c r="V4129" s="182"/>
      <c r="W4129" s="191"/>
      <c r="X4129" s="199"/>
      <c r="Y4129" s="182"/>
      <c r="Z4129" s="186"/>
      <c r="AA4129" s="186"/>
      <c r="AD4129" s="182"/>
      <c r="AG4129" s="182"/>
      <c r="AH4129" s="43"/>
      <c r="AI4129" s="43"/>
      <c r="AJ4129" s="43"/>
      <c r="AK4129" s="43"/>
      <c r="AL4129" s="43"/>
      <c r="AM4129" s="43"/>
      <c r="AN4129" s="43"/>
      <c r="AO4129" s="43"/>
      <c r="AP4129" s="43"/>
      <c r="AQ4129" s="43"/>
      <c r="AR4129" s="43"/>
      <c r="AS4129" s="43"/>
      <c r="AT4129" s="43"/>
      <c r="AU4129" s="44"/>
      <c r="AV4129" s="182"/>
      <c r="AW4129" s="182"/>
      <c r="AX4129" s="182"/>
      <c r="AZ4129" s="207"/>
    </row>
    <row r="4130" spans="1:52" s="168" customFormat="1" ht="5.0999999999999996" customHeight="1" thickBot="1" x14ac:dyDescent="0.35">
      <c r="A4130" s="263"/>
      <c r="B4130" s="263"/>
      <c r="C4130" s="265"/>
      <c r="D4130" s="428"/>
      <c r="E4130" s="428"/>
      <c r="F4130" s="428"/>
      <c r="G4130" s="428"/>
      <c r="H4130" s="428"/>
      <c r="I4130" s="428"/>
      <c r="J4130" s="428"/>
      <c r="K4130" s="428"/>
      <c r="L4130" s="428"/>
      <c r="M4130" s="428"/>
      <c r="N4130" s="454"/>
      <c r="O4130" s="454"/>
      <c r="P4130" s="454"/>
      <c r="Q4130" s="454"/>
      <c r="R4130" s="454"/>
      <c r="S4130" s="454"/>
      <c r="T4130" s="454"/>
      <c r="U4130" s="454"/>
      <c r="V4130" s="182"/>
      <c r="W4130" s="191"/>
      <c r="X4130" s="199"/>
      <c r="Y4130" s="182"/>
      <c r="Z4130" s="193"/>
      <c r="AA4130" s="193"/>
      <c r="AD4130" s="182"/>
      <c r="AG4130" s="182"/>
      <c r="AH4130" s="43"/>
      <c r="AI4130" s="43"/>
      <c r="AJ4130" s="43"/>
      <c r="AK4130" s="43"/>
      <c r="AL4130" s="43"/>
      <c r="AM4130" s="43"/>
      <c r="AN4130" s="43"/>
      <c r="AO4130" s="43"/>
      <c r="AP4130" s="43"/>
      <c r="AQ4130" s="43"/>
      <c r="AR4130" s="43"/>
      <c r="AS4130" s="43"/>
      <c r="AT4130" s="43"/>
      <c r="AU4130" s="44"/>
      <c r="AV4130" s="182"/>
      <c r="AW4130" s="182"/>
      <c r="AX4130" s="182"/>
      <c r="AZ4130" s="207"/>
    </row>
    <row r="4131" spans="1:52" s="168" customFormat="1" ht="24.9" customHeight="1" x14ac:dyDescent="0.3">
      <c r="A4131" s="263"/>
      <c r="B4131" s="263"/>
      <c r="C4131" s="265"/>
      <c r="D4131" s="465" t="s">
        <v>30</v>
      </c>
      <c r="E4131" s="466"/>
      <c r="F4131" s="466"/>
      <c r="G4131" s="466"/>
      <c r="H4131" s="466"/>
      <c r="I4131" s="466"/>
      <c r="J4131" s="466"/>
      <c r="K4131" s="466"/>
      <c r="L4131" s="466"/>
      <c r="M4131" s="467"/>
      <c r="N4131" s="468" t="s">
        <v>11</v>
      </c>
      <c r="O4131" s="470" t="s">
        <v>12</v>
      </c>
      <c r="P4131" s="471"/>
      <c r="Q4131" s="474" t="s">
        <v>13</v>
      </c>
      <c r="R4131" s="475"/>
      <c r="S4131" s="476"/>
      <c r="T4131" s="477" t="s">
        <v>27</v>
      </c>
      <c r="U4131" s="479" t="s">
        <v>28</v>
      </c>
      <c r="V4131" s="182"/>
      <c r="W4131" s="191"/>
      <c r="X4131" s="199"/>
      <c r="Y4131" s="182"/>
      <c r="Z4131" s="193"/>
      <c r="AA4131" s="193"/>
      <c r="AD4131" s="182"/>
      <c r="AG4131" s="182"/>
      <c r="AH4131" s="43"/>
      <c r="AI4131" s="43"/>
      <c r="AJ4131" s="43"/>
      <c r="AK4131" s="43"/>
      <c r="AL4131" s="43"/>
      <c r="AM4131" s="43"/>
      <c r="AN4131" s="43"/>
      <c r="AO4131" s="43"/>
      <c r="AP4131" s="43"/>
      <c r="AQ4131" s="43"/>
      <c r="AR4131" s="43"/>
      <c r="AS4131" s="43"/>
      <c r="AT4131" s="43"/>
      <c r="AU4131" s="44"/>
      <c r="AV4131" s="182"/>
      <c r="AW4131" s="182"/>
      <c r="AX4131" s="182"/>
      <c r="AZ4131" s="207"/>
    </row>
    <row r="4132" spans="1:52" s="168" customFormat="1" ht="24.9" customHeight="1" x14ac:dyDescent="0.3">
      <c r="A4132" s="263"/>
      <c r="B4132" s="263"/>
      <c r="C4132" s="265"/>
      <c r="D4132" s="481"/>
      <c r="E4132" s="482"/>
      <c r="F4132" s="482"/>
      <c r="G4132" s="482"/>
      <c r="H4132" s="482"/>
      <c r="I4132" s="482"/>
      <c r="J4132" s="482"/>
      <c r="K4132" s="482"/>
      <c r="L4132" s="482"/>
      <c r="M4132" s="483"/>
      <c r="N4132" s="469"/>
      <c r="O4132" s="472"/>
      <c r="P4132" s="473"/>
      <c r="Q4132" s="170" t="s">
        <v>14</v>
      </c>
      <c r="R4132" s="170" t="s">
        <v>15</v>
      </c>
      <c r="S4132" s="170" t="s">
        <v>26</v>
      </c>
      <c r="T4132" s="478"/>
      <c r="U4132" s="480"/>
      <c r="V4132" s="182"/>
      <c r="W4132" s="191"/>
      <c r="X4132" s="199"/>
      <c r="Y4132" s="182"/>
      <c r="Z4132" s="194"/>
      <c r="AA4132" s="194"/>
      <c r="AD4132" s="182"/>
      <c r="AG4132" s="182"/>
      <c r="AH4132" s="43"/>
      <c r="AI4132" s="43"/>
      <c r="AJ4132" s="43"/>
      <c r="AK4132" s="43"/>
      <c r="AL4132" s="43"/>
      <c r="AM4132" s="43"/>
      <c r="AN4132" s="43"/>
      <c r="AO4132" s="43"/>
      <c r="AP4132" s="43"/>
      <c r="AQ4132" s="43"/>
      <c r="AR4132" s="43"/>
      <c r="AS4132" s="43"/>
      <c r="AT4132" s="43"/>
      <c r="AU4132" s="44"/>
      <c r="AV4132" s="182"/>
      <c r="AW4132" s="182"/>
      <c r="AX4132" s="182"/>
      <c r="AZ4132" s="207"/>
    </row>
    <row r="4133" spans="1:52" s="168" customFormat="1" ht="24.9" customHeight="1" x14ac:dyDescent="0.3">
      <c r="A4133" s="263"/>
      <c r="B4133" s="263"/>
      <c r="C4133" s="265"/>
      <c r="D4133" s="481"/>
      <c r="E4133" s="482"/>
      <c r="F4133" s="482"/>
      <c r="G4133" s="482"/>
      <c r="H4133" s="482"/>
      <c r="I4133" s="482"/>
      <c r="J4133" s="482"/>
      <c r="K4133" s="482"/>
      <c r="L4133" s="482"/>
      <c r="M4133" s="483"/>
      <c r="N4133" s="176">
        <v>14000772</v>
      </c>
      <c r="O4133" s="412" t="s">
        <v>318</v>
      </c>
      <c r="P4133" s="413"/>
      <c r="Q4133" s="8">
        <v>30.47</v>
      </c>
      <c r="R4133" s="8"/>
      <c r="S4133" s="8"/>
      <c r="T4133" s="9">
        <v>1</v>
      </c>
      <c r="U4133" s="17">
        <f>+Q4133*T4133</f>
        <v>30.47</v>
      </c>
      <c r="V4133" s="182"/>
      <c r="W4133" s="191">
        <v>3</v>
      </c>
      <c r="X4133" s="199"/>
      <c r="Y4133" s="182">
        <f>+C4129</f>
        <v>77</v>
      </c>
      <c r="Z4133" s="41">
        <f>+SUMIF($N4133:$N4152,$Z$16,$U4133:$U4152)</f>
        <v>0</v>
      </c>
      <c r="AA4133" s="41">
        <f>+SUMIF($N4133:$N4152,$AA$16,$U4133:$U4152)</f>
        <v>0</v>
      </c>
      <c r="AB4133" s="41">
        <f>+SUMIF($N4133:$N4152,$AB$16,$U4133:$U4152)</f>
        <v>30.47</v>
      </c>
      <c r="AC4133" s="41">
        <f>+SUMIF($N4133:$N4152,$AC$16,$U4133:$U4152)</f>
        <v>0</v>
      </c>
      <c r="AD4133" s="41">
        <f>+SUMIF($N4133:$N4152,$AD$16,$U4133:$U4152)</f>
        <v>0</v>
      </c>
      <c r="AE4133" s="41">
        <f>+SUMIF($N4133:$N4152,$AE$16,$U4133:$U4152)</f>
        <v>0</v>
      </c>
      <c r="AF4133" s="41">
        <f>+SUMIF($N4133:$N4152,$AF$16,$U4133:$U4152)</f>
        <v>0</v>
      </c>
      <c r="AG4133" s="41">
        <f>+SUMIF($N4133:$N4152,$AG$16,$U4133:$U4152)</f>
        <v>0</v>
      </c>
      <c r="AH4133" s="41">
        <f>+SUMIF($N4133:$N4152,$AH$16,$U4133:$U4152)</f>
        <v>0</v>
      </c>
      <c r="AI4133" s="41">
        <f>+SUMIF($N4133:$N4152,$AI$16,$U4133:$U4152)</f>
        <v>0</v>
      </c>
      <c r="AJ4133" s="41">
        <f>+SUMIF($N4133:$N4152,$AJ$16,$U4133:$U4152)</f>
        <v>0</v>
      </c>
      <c r="AK4133" s="41">
        <f>+SUMIF($N4133:$N4152,$AK$16,$U4133:$U4152)</f>
        <v>0</v>
      </c>
      <c r="AL4133" s="41">
        <f>+SUMIF($N4133:$N4152,$AL$16,$U4133:$U4152)</f>
        <v>0</v>
      </c>
      <c r="AM4133" s="41">
        <f>+SUMIF($N4133:$N4152,$AM$16,$U4133:$U4152)</f>
        <v>0</v>
      </c>
      <c r="AN4133" s="41">
        <f>+SUMIF($N4133:$N4152,$AN$16,$U4133:$U4152)</f>
        <v>0</v>
      </c>
      <c r="AO4133" s="41">
        <f>+SUMIF($N4133:$N4152,$AO$16,$U4133:$U4152)</f>
        <v>0</v>
      </c>
      <c r="AP4133" s="41">
        <f>+SUMIF($N4133:$N4152,$AP$16,$U4133:$U4152)</f>
        <v>0</v>
      </c>
      <c r="AQ4133" s="41">
        <f>+SUMIF($N4133:$N4152,$AQ$16,$U4133:$U4152)</f>
        <v>0</v>
      </c>
      <c r="AR4133" s="41">
        <f>+SUMIF($N4133:$N4152,$AR$16,$U4133:$U4152)</f>
        <v>0</v>
      </c>
      <c r="AS4133" s="43"/>
      <c r="AT4133" s="43"/>
      <c r="AU4133" s="44"/>
      <c r="AV4133" s="182"/>
      <c r="AW4133" s="182"/>
      <c r="AX4133" s="182"/>
      <c r="AZ4133" s="207"/>
    </row>
    <row r="4134" spans="1:52" s="168" customFormat="1" ht="24.9" customHeight="1" x14ac:dyDescent="0.3">
      <c r="A4134" s="263"/>
      <c r="B4134" s="263"/>
      <c r="C4134" s="265"/>
      <c r="D4134" s="481"/>
      <c r="E4134" s="482"/>
      <c r="F4134" s="482"/>
      <c r="G4134" s="482"/>
      <c r="H4134" s="482"/>
      <c r="I4134" s="482"/>
      <c r="J4134" s="482"/>
      <c r="K4134" s="482"/>
      <c r="L4134" s="482"/>
      <c r="M4134" s="483"/>
      <c r="N4134" s="176"/>
      <c r="O4134" s="412"/>
      <c r="P4134" s="413"/>
      <c r="Q4134" s="8"/>
      <c r="R4134" s="8"/>
      <c r="S4134" s="8"/>
      <c r="T4134" s="9"/>
      <c r="U4134" s="17"/>
      <c r="V4134" s="182"/>
      <c r="W4134" s="191"/>
      <c r="X4134" s="199"/>
      <c r="Y4134" s="182"/>
      <c r="Z4134" s="184"/>
      <c r="AA4134" s="184"/>
      <c r="AD4134" s="182"/>
      <c r="AG4134" s="182"/>
      <c r="AH4134" s="43"/>
      <c r="AI4134" s="43"/>
      <c r="AJ4134" s="43"/>
      <c r="AK4134" s="43"/>
      <c r="AL4134" s="43"/>
      <c r="AM4134" s="43"/>
      <c r="AN4134" s="43"/>
      <c r="AO4134" s="43"/>
      <c r="AP4134" s="43"/>
      <c r="AQ4134" s="43"/>
      <c r="AR4134" s="43"/>
      <c r="AS4134" s="43"/>
      <c r="AT4134" s="43"/>
      <c r="AU4134" s="44"/>
      <c r="AV4134" s="182"/>
      <c r="AW4134" s="182"/>
      <c r="AX4134" s="182"/>
      <c r="AZ4134" s="207"/>
    </row>
    <row r="4135" spans="1:52" s="168" customFormat="1" ht="24.9" customHeight="1" x14ac:dyDescent="0.3">
      <c r="A4135" s="263"/>
      <c r="B4135" s="263"/>
      <c r="C4135" s="265"/>
      <c r="D4135" s="481"/>
      <c r="E4135" s="482"/>
      <c r="F4135" s="482"/>
      <c r="G4135" s="482"/>
      <c r="H4135" s="482"/>
      <c r="I4135" s="482"/>
      <c r="J4135" s="482"/>
      <c r="K4135" s="482"/>
      <c r="L4135" s="482"/>
      <c r="M4135" s="483"/>
      <c r="N4135" s="176"/>
      <c r="O4135" s="412"/>
      <c r="P4135" s="413"/>
      <c r="Q4135" s="8"/>
      <c r="R4135" s="8"/>
      <c r="S4135" s="8"/>
      <c r="T4135" s="9"/>
      <c r="U4135" s="17"/>
      <c r="V4135" s="182"/>
      <c r="W4135" s="191"/>
      <c r="X4135" s="199"/>
      <c r="Y4135" s="182"/>
      <c r="Z4135" s="184"/>
      <c r="AA4135" s="184"/>
      <c r="AD4135" s="182"/>
      <c r="AG4135" s="182"/>
      <c r="AH4135" s="43"/>
      <c r="AI4135" s="43"/>
      <c r="AJ4135" s="43"/>
      <c r="AK4135" s="43"/>
      <c r="AL4135" s="43"/>
      <c r="AM4135" s="43"/>
      <c r="AN4135" s="43"/>
      <c r="AO4135" s="43"/>
      <c r="AP4135" s="43"/>
      <c r="AQ4135" s="43"/>
      <c r="AR4135" s="43"/>
      <c r="AS4135" s="43"/>
      <c r="AT4135" s="43"/>
      <c r="AU4135" s="44"/>
      <c r="AV4135" s="182"/>
      <c r="AW4135" s="182"/>
      <c r="AX4135" s="182"/>
      <c r="AZ4135" s="207"/>
    </row>
    <row r="4136" spans="1:52" s="168" customFormat="1" ht="24.9" customHeight="1" x14ac:dyDescent="0.3">
      <c r="A4136" s="263"/>
      <c r="B4136" s="263"/>
      <c r="C4136" s="265"/>
      <c r="D4136" s="481"/>
      <c r="E4136" s="482"/>
      <c r="F4136" s="482"/>
      <c r="G4136" s="482"/>
      <c r="H4136" s="482"/>
      <c r="I4136" s="482"/>
      <c r="J4136" s="482"/>
      <c r="K4136" s="482"/>
      <c r="L4136" s="482"/>
      <c r="M4136" s="483"/>
      <c r="N4136" s="176"/>
      <c r="O4136" s="412"/>
      <c r="P4136" s="413"/>
      <c r="Q4136" s="8"/>
      <c r="R4136" s="8"/>
      <c r="S4136" s="8"/>
      <c r="T4136" s="9"/>
      <c r="U4136" s="17"/>
      <c r="V4136" s="182"/>
      <c r="W4136" s="191"/>
      <c r="X4136" s="199"/>
      <c r="Y4136" s="182"/>
      <c r="Z4136" s="184"/>
      <c r="AA4136" s="184"/>
      <c r="AD4136" s="182"/>
      <c r="AG4136" s="182"/>
      <c r="AH4136" s="43"/>
      <c r="AI4136" s="43"/>
      <c r="AJ4136" s="43"/>
      <c r="AK4136" s="43"/>
      <c r="AL4136" s="43"/>
      <c r="AM4136" s="43"/>
      <c r="AN4136" s="43"/>
      <c r="AO4136" s="43"/>
      <c r="AP4136" s="43"/>
      <c r="AQ4136" s="43"/>
      <c r="AR4136" s="43"/>
      <c r="AS4136" s="43"/>
      <c r="AT4136" s="43"/>
      <c r="AU4136" s="44"/>
      <c r="AV4136" s="182"/>
      <c r="AW4136" s="182"/>
      <c r="AX4136" s="182"/>
      <c r="AZ4136" s="207"/>
    </row>
    <row r="4137" spans="1:52" s="168" customFormat="1" ht="24.9" customHeight="1" x14ac:dyDescent="0.3">
      <c r="A4137" s="263"/>
      <c r="B4137" s="263"/>
      <c r="C4137" s="265"/>
      <c r="D4137" s="481"/>
      <c r="E4137" s="482"/>
      <c r="F4137" s="482"/>
      <c r="G4137" s="482"/>
      <c r="H4137" s="482"/>
      <c r="I4137" s="482"/>
      <c r="J4137" s="482"/>
      <c r="K4137" s="482"/>
      <c r="L4137" s="482"/>
      <c r="M4137" s="483"/>
      <c r="N4137" s="176"/>
      <c r="O4137" s="412"/>
      <c r="P4137" s="413"/>
      <c r="Q4137" s="8"/>
      <c r="R4137" s="8"/>
      <c r="S4137" s="8"/>
      <c r="T4137" s="9"/>
      <c r="U4137" s="17"/>
      <c r="V4137" s="182"/>
      <c r="W4137" s="191"/>
      <c r="X4137" s="199"/>
      <c r="Y4137" s="182"/>
      <c r="Z4137" s="184"/>
      <c r="AA4137" s="184"/>
      <c r="AD4137" s="182"/>
      <c r="AG4137" s="182"/>
      <c r="AH4137" s="43"/>
      <c r="AI4137" s="43"/>
      <c r="AJ4137" s="43"/>
      <c r="AK4137" s="43"/>
      <c r="AL4137" s="43"/>
      <c r="AM4137" s="43"/>
      <c r="AN4137" s="43"/>
      <c r="AO4137" s="43"/>
      <c r="AP4137" s="43"/>
      <c r="AQ4137" s="43"/>
      <c r="AR4137" s="43"/>
      <c r="AS4137" s="43"/>
      <c r="AT4137" s="43"/>
      <c r="AU4137" s="44"/>
      <c r="AV4137" s="182"/>
      <c r="AW4137" s="182"/>
      <c r="AX4137" s="182"/>
      <c r="AZ4137" s="207"/>
    </row>
    <row r="4138" spans="1:52" s="168" customFormat="1" ht="24.9" customHeight="1" x14ac:dyDescent="0.3">
      <c r="A4138" s="263"/>
      <c r="B4138" s="263"/>
      <c r="C4138" s="265"/>
      <c r="D4138" s="481"/>
      <c r="E4138" s="482"/>
      <c r="F4138" s="482"/>
      <c r="G4138" s="482"/>
      <c r="H4138" s="482"/>
      <c r="I4138" s="482"/>
      <c r="J4138" s="482"/>
      <c r="K4138" s="482"/>
      <c r="L4138" s="482"/>
      <c r="M4138" s="483"/>
      <c r="N4138" s="176"/>
      <c r="O4138" s="412"/>
      <c r="P4138" s="413"/>
      <c r="Q4138" s="8"/>
      <c r="R4138" s="8"/>
      <c r="S4138" s="8"/>
      <c r="T4138" s="9"/>
      <c r="U4138" s="17"/>
      <c r="V4138" s="182"/>
      <c r="W4138" s="191"/>
      <c r="X4138" s="199"/>
      <c r="Y4138" s="182"/>
      <c r="Z4138" s="184"/>
      <c r="AA4138" s="184"/>
      <c r="AD4138" s="182"/>
      <c r="AG4138" s="182"/>
      <c r="AH4138" s="43"/>
      <c r="AI4138" s="43"/>
      <c r="AJ4138" s="43"/>
      <c r="AK4138" s="43"/>
      <c r="AL4138" s="43"/>
      <c r="AM4138" s="43"/>
      <c r="AN4138" s="43"/>
      <c r="AO4138" s="43"/>
      <c r="AP4138" s="43"/>
      <c r="AQ4138" s="43"/>
      <c r="AR4138" s="43"/>
      <c r="AS4138" s="43"/>
      <c r="AT4138" s="43"/>
      <c r="AU4138" s="44"/>
      <c r="AV4138" s="182"/>
      <c r="AW4138" s="182"/>
      <c r="AX4138" s="182"/>
      <c r="AZ4138" s="207"/>
    </row>
    <row r="4139" spans="1:52" s="168" customFormat="1" ht="24.9" customHeight="1" x14ac:dyDescent="0.3">
      <c r="A4139" s="263"/>
      <c r="B4139" s="263"/>
      <c r="C4139" s="265"/>
      <c r="D4139" s="481"/>
      <c r="E4139" s="482"/>
      <c r="F4139" s="482"/>
      <c r="G4139" s="482"/>
      <c r="H4139" s="482"/>
      <c r="I4139" s="482"/>
      <c r="J4139" s="482"/>
      <c r="K4139" s="482"/>
      <c r="L4139" s="482"/>
      <c r="M4139" s="483"/>
      <c r="N4139" s="176"/>
      <c r="O4139" s="412"/>
      <c r="P4139" s="413"/>
      <c r="Q4139" s="8"/>
      <c r="R4139" s="8"/>
      <c r="S4139" s="8"/>
      <c r="T4139" s="9"/>
      <c r="U4139" s="17"/>
      <c r="V4139" s="182"/>
      <c r="W4139" s="191"/>
      <c r="X4139" s="199"/>
      <c r="Y4139" s="182"/>
      <c r="Z4139" s="184"/>
      <c r="AA4139" s="184"/>
      <c r="AD4139" s="182"/>
      <c r="AG4139" s="182"/>
      <c r="AH4139" s="43"/>
      <c r="AI4139" s="43"/>
      <c r="AJ4139" s="43"/>
      <c r="AK4139" s="43"/>
      <c r="AL4139" s="43"/>
      <c r="AM4139" s="43"/>
      <c r="AN4139" s="43"/>
      <c r="AO4139" s="43"/>
      <c r="AP4139" s="43"/>
      <c r="AQ4139" s="43"/>
      <c r="AR4139" s="43"/>
      <c r="AS4139" s="43"/>
      <c r="AT4139" s="43"/>
      <c r="AU4139" s="44"/>
      <c r="AV4139" s="182"/>
      <c r="AW4139" s="182"/>
      <c r="AX4139" s="182"/>
      <c r="AZ4139" s="207"/>
    </row>
    <row r="4140" spans="1:52" s="168" customFormat="1" ht="24.9" customHeight="1" x14ac:dyDescent="0.3">
      <c r="A4140" s="263"/>
      <c r="B4140" s="263"/>
      <c r="C4140" s="265"/>
      <c r="D4140" s="481"/>
      <c r="E4140" s="482"/>
      <c r="F4140" s="482"/>
      <c r="G4140" s="482"/>
      <c r="H4140" s="482"/>
      <c r="I4140" s="482"/>
      <c r="J4140" s="482"/>
      <c r="K4140" s="482"/>
      <c r="L4140" s="482"/>
      <c r="M4140" s="483"/>
      <c r="N4140" s="176"/>
      <c r="O4140" s="412"/>
      <c r="P4140" s="413"/>
      <c r="Q4140" s="8"/>
      <c r="R4140" s="8"/>
      <c r="S4140" s="8"/>
      <c r="T4140" s="9"/>
      <c r="U4140" s="17"/>
      <c r="V4140" s="182"/>
      <c r="W4140" s="191"/>
      <c r="X4140" s="199"/>
      <c r="Y4140" s="182"/>
      <c r="Z4140" s="184"/>
      <c r="AA4140" s="184"/>
      <c r="AD4140" s="182"/>
      <c r="AG4140" s="182"/>
      <c r="AH4140" s="43"/>
      <c r="AI4140" s="43"/>
      <c r="AJ4140" s="43"/>
      <c r="AK4140" s="43"/>
      <c r="AL4140" s="43"/>
      <c r="AM4140" s="43"/>
      <c r="AN4140" s="43"/>
      <c r="AO4140" s="43"/>
      <c r="AP4140" s="43"/>
      <c r="AQ4140" s="43"/>
      <c r="AR4140" s="43"/>
      <c r="AS4140" s="43"/>
      <c r="AT4140" s="43"/>
      <c r="AU4140" s="44"/>
      <c r="AV4140" s="182"/>
      <c r="AW4140" s="182"/>
      <c r="AX4140" s="182"/>
      <c r="AZ4140" s="207"/>
    </row>
    <row r="4141" spans="1:52" s="168" customFormat="1" ht="24.9" customHeight="1" x14ac:dyDescent="0.3">
      <c r="A4141" s="263"/>
      <c r="B4141" s="263"/>
      <c r="C4141" s="265"/>
      <c r="D4141" s="481"/>
      <c r="E4141" s="482"/>
      <c r="F4141" s="482"/>
      <c r="G4141" s="482"/>
      <c r="H4141" s="482"/>
      <c r="I4141" s="482"/>
      <c r="J4141" s="482"/>
      <c r="K4141" s="482"/>
      <c r="L4141" s="482"/>
      <c r="M4141" s="483"/>
      <c r="N4141" s="176"/>
      <c r="O4141" s="412"/>
      <c r="P4141" s="413"/>
      <c r="Q4141" s="8"/>
      <c r="R4141" s="8"/>
      <c r="S4141" s="8"/>
      <c r="T4141" s="9"/>
      <c r="U4141" s="17"/>
      <c r="V4141" s="182"/>
      <c r="W4141" s="191"/>
      <c r="X4141" s="199"/>
      <c r="Y4141" s="182"/>
      <c r="Z4141" s="184"/>
      <c r="AA4141" s="184"/>
      <c r="AD4141" s="182"/>
      <c r="AG4141" s="182"/>
      <c r="AH4141" s="43"/>
      <c r="AI4141" s="43"/>
      <c r="AJ4141" s="43"/>
      <c r="AK4141" s="43"/>
      <c r="AL4141" s="43"/>
      <c r="AM4141" s="43"/>
      <c r="AN4141" s="43"/>
      <c r="AO4141" s="43"/>
      <c r="AP4141" s="43"/>
      <c r="AQ4141" s="43"/>
      <c r="AR4141" s="43"/>
      <c r="AS4141" s="43"/>
      <c r="AT4141" s="43"/>
      <c r="AU4141" s="44"/>
      <c r="AV4141" s="182"/>
      <c r="AW4141" s="182"/>
      <c r="AX4141" s="182"/>
      <c r="AZ4141" s="207"/>
    </row>
    <row r="4142" spans="1:52" s="168" customFormat="1" ht="24.9" customHeight="1" x14ac:dyDescent="0.3">
      <c r="A4142" s="263"/>
      <c r="B4142" s="263"/>
      <c r="C4142" s="265"/>
      <c r="D4142" s="481"/>
      <c r="E4142" s="482"/>
      <c r="F4142" s="482"/>
      <c r="G4142" s="482"/>
      <c r="H4142" s="482"/>
      <c r="I4142" s="482"/>
      <c r="J4142" s="482"/>
      <c r="K4142" s="482"/>
      <c r="L4142" s="482"/>
      <c r="M4142" s="483"/>
      <c r="N4142" s="176"/>
      <c r="O4142" s="412"/>
      <c r="P4142" s="413"/>
      <c r="Q4142" s="8"/>
      <c r="R4142" s="8"/>
      <c r="S4142" s="8"/>
      <c r="T4142" s="9"/>
      <c r="U4142" s="17"/>
      <c r="V4142" s="182"/>
      <c r="W4142" s="191"/>
      <c r="X4142" s="199"/>
      <c r="Y4142" s="182"/>
      <c r="Z4142" s="184"/>
      <c r="AA4142" s="184"/>
      <c r="AD4142" s="182"/>
      <c r="AG4142" s="182"/>
      <c r="AH4142" s="43"/>
      <c r="AI4142" s="43"/>
      <c r="AJ4142" s="43"/>
      <c r="AK4142" s="43"/>
      <c r="AL4142" s="43"/>
      <c r="AM4142" s="43"/>
      <c r="AN4142" s="43"/>
      <c r="AO4142" s="43"/>
      <c r="AP4142" s="43"/>
      <c r="AQ4142" s="43"/>
      <c r="AR4142" s="43"/>
      <c r="AS4142" s="43"/>
      <c r="AT4142" s="43"/>
      <c r="AU4142" s="44"/>
      <c r="AV4142" s="182"/>
      <c r="AW4142" s="182"/>
      <c r="AX4142" s="182"/>
      <c r="AZ4142" s="207"/>
    </row>
    <row r="4143" spans="1:52" s="168" customFormat="1" ht="24.9" customHeight="1" x14ac:dyDescent="0.3">
      <c r="A4143" s="263"/>
      <c r="B4143" s="263"/>
      <c r="C4143" s="265"/>
      <c r="D4143" s="481"/>
      <c r="E4143" s="482"/>
      <c r="F4143" s="482"/>
      <c r="G4143" s="482"/>
      <c r="H4143" s="482"/>
      <c r="I4143" s="482"/>
      <c r="J4143" s="482"/>
      <c r="K4143" s="482"/>
      <c r="L4143" s="482"/>
      <c r="M4143" s="483"/>
      <c r="N4143" s="176"/>
      <c r="O4143" s="412"/>
      <c r="P4143" s="413"/>
      <c r="Q4143" s="8"/>
      <c r="R4143" s="8"/>
      <c r="S4143" s="8"/>
      <c r="T4143" s="9"/>
      <c r="U4143" s="17"/>
      <c r="V4143" s="182"/>
      <c r="W4143" s="191"/>
      <c r="X4143" s="199"/>
      <c r="Y4143" s="182"/>
      <c r="Z4143" s="184"/>
      <c r="AA4143" s="184"/>
      <c r="AD4143" s="182"/>
      <c r="AG4143" s="182"/>
      <c r="AH4143" s="43"/>
      <c r="AI4143" s="43"/>
      <c r="AJ4143" s="43"/>
      <c r="AK4143" s="43"/>
      <c r="AL4143" s="43"/>
      <c r="AM4143" s="43"/>
      <c r="AN4143" s="43"/>
      <c r="AO4143" s="43"/>
      <c r="AP4143" s="43"/>
      <c r="AQ4143" s="43"/>
      <c r="AR4143" s="43"/>
      <c r="AS4143" s="43"/>
      <c r="AT4143" s="43"/>
      <c r="AU4143" s="44"/>
      <c r="AV4143" s="182"/>
      <c r="AW4143" s="182"/>
      <c r="AX4143" s="182"/>
      <c r="AZ4143" s="207"/>
    </row>
    <row r="4144" spans="1:52" s="168" customFormat="1" ht="24.9" customHeight="1" x14ac:dyDescent="0.3">
      <c r="A4144" s="263"/>
      <c r="B4144" s="263"/>
      <c r="C4144" s="265"/>
      <c r="D4144" s="481"/>
      <c r="E4144" s="482"/>
      <c r="F4144" s="482"/>
      <c r="G4144" s="482"/>
      <c r="H4144" s="482"/>
      <c r="I4144" s="482"/>
      <c r="J4144" s="482"/>
      <c r="K4144" s="482"/>
      <c r="L4144" s="482"/>
      <c r="M4144" s="483"/>
      <c r="N4144" s="176"/>
      <c r="O4144" s="412"/>
      <c r="P4144" s="413"/>
      <c r="Q4144" s="8"/>
      <c r="R4144" s="8"/>
      <c r="S4144" s="8"/>
      <c r="T4144" s="9"/>
      <c r="U4144" s="17"/>
      <c r="V4144" s="182"/>
      <c r="W4144" s="191"/>
      <c r="X4144" s="199"/>
      <c r="Y4144" s="182"/>
      <c r="Z4144" s="184"/>
      <c r="AA4144" s="184"/>
      <c r="AD4144" s="182"/>
      <c r="AG4144" s="182"/>
      <c r="AH4144" s="43"/>
      <c r="AI4144" s="43"/>
      <c r="AJ4144" s="43"/>
      <c r="AK4144" s="43"/>
      <c r="AL4144" s="43"/>
      <c r="AM4144" s="43"/>
      <c r="AN4144" s="43"/>
      <c r="AO4144" s="43"/>
      <c r="AP4144" s="43"/>
      <c r="AQ4144" s="43"/>
      <c r="AR4144" s="43"/>
      <c r="AS4144" s="43"/>
      <c r="AT4144" s="43"/>
      <c r="AU4144" s="44"/>
      <c r="AV4144" s="182"/>
      <c r="AW4144" s="182"/>
      <c r="AX4144" s="182"/>
      <c r="AZ4144" s="207"/>
    </row>
    <row r="4145" spans="1:52" s="168" customFormat="1" ht="24.9" customHeight="1" x14ac:dyDescent="0.3">
      <c r="A4145" s="263"/>
      <c r="B4145" s="263"/>
      <c r="C4145" s="265"/>
      <c r="D4145" s="481"/>
      <c r="E4145" s="482"/>
      <c r="F4145" s="482"/>
      <c r="G4145" s="482"/>
      <c r="H4145" s="482"/>
      <c r="I4145" s="482"/>
      <c r="J4145" s="482"/>
      <c r="K4145" s="482"/>
      <c r="L4145" s="482"/>
      <c r="M4145" s="483"/>
      <c r="N4145" s="176"/>
      <c r="O4145" s="412"/>
      <c r="P4145" s="413"/>
      <c r="Q4145" s="8"/>
      <c r="R4145" s="8"/>
      <c r="S4145" s="8"/>
      <c r="T4145" s="9"/>
      <c r="U4145" s="17"/>
      <c r="V4145" s="182"/>
      <c r="W4145" s="191"/>
      <c r="X4145" s="199"/>
      <c r="Y4145" s="182"/>
      <c r="Z4145" s="184"/>
      <c r="AA4145" s="184"/>
      <c r="AD4145" s="182"/>
      <c r="AG4145" s="182"/>
      <c r="AH4145" s="43"/>
      <c r="AI4145" s="43"/>
      <c r="AJ4145" s="43"/>
      <c r="AK4145" s="43"/>
      <c r="AL4145" s="43"/>
      <c r="AM4145" s="43"/>
      <c r="AN4145" s="43"/>
      <c r="AO4145" s="43"/>
      <c r="AP4145" s="43"/>
      <c r="AQ4145" s="43"/>
      <c r="AR4145" s="43"/>
      <c r="AS4145" s="43"/>
      <c r="AT4145" s="43"/>
      <c r="AU4145" s="44"/>
      <c r="AV4145" s="182"/>
      <c r="AW4145" s="182"/>
      <c r="AX4145" s="182"/>
      <c r="AZ4145" s="207"/>
    </row>
    <row r="4146" spans="1:52" s="168" customFormat="1" ht="24.9" customHeight="1" x14ac:dyDescent="0.3">
      <c r="A4146" s="263"/>
      <c r="B4146" s="263"/>
      <c r="C4146" s="265"/>
      <c r="D4146" s="481"/>
      <c r="E4146" s="482"/>
      <c r="F4146" s="482"/>
      <c r="G4146" s="482"/>
      <c r="H4146" s="482"/>
      <c r="I4146" s="482"/>
      <c r="J4146" s="482"/>
      <c r="K4146" s="482"/>
      <c r="L4146" s="482"/>
      <c r="M4146" s="483"/>
      <c r="N4146" s="176"/>
      <c r="O4146" s="412"/>
      <c r="P4146" s="413"/>
      <c r="Q4146" s="8"/>
      <c r="R4146" s="8"/>
      <c r="S4146" s="8"/>
      <c r="T4146" s="9"/>
      <c r="U4146" s="17"/>
      <c r="V4146" s="182"/>
      <c r="W4146" s="191"/>
      <c r="X4146" s="199"/>
      <c r="Y4146" s="182"/>
      <c r="Z4146" s="184"/>
      <c r="AA4146" s="184"/>
      <c r="AD4146" s="182"/>
      <c r="AG4146" s="182"/>
      <c r="AH4146" s="43"/>
      <c r="AI4146" s="43"/>
      <c r="AJ4146" s="43"/>
      <c r="AK4146" s="43"/>
      <c r="AL4146" s="43"/>
      <c r="AM4146" s="43"/>
      <c r="AN4146" s="43"/>
      <c r="AO4146" s="43"/>
      <c r="AP4146" s="43"/>
      <c r="AQ4146" s="43"/>
      <c r="AR4146" s="43"/>
      <c r="AS4146" s="43"/>
      <c r="AT4146" s="43"/>
      <c r="AU4146" s="44"/>
      <c r="AV4146" s="182"/>
      <c r="AW4146" s="182"/>
      <c r="AX4146" s="182"/>
      <c r="AZ4146" s="207"/>
    </row>
    <row r="4147" spans="1:52" s="168" customFormat="1" ht="24.9" customHeight="1" x14ac:dyDescent="0.3">
      <c r="A4147" s="263"/>
      <c r="B4147" s="263"/>
      <c r="C4147" s="265"/>
      <c r="D4147" s="481"/>
      <c r="E4147" s="482"/>
      <c r="F4147" s="482"/>
      <c r="G4147" s="482"/>
      <c r="H4147" s="482"/>
      <c r="I4147" s="482"/>
      <c r="J4147" s="482"/>
      <c r="K4147" s="482"/>
      <c r="L4147" s="482"/>
      <c r="M4147" s="483"/>
      <c r="N4147" s="176"/>
      <c r="O4147" s="412"/>
      <c r="P4147" s="413"/>
      <c r="Q4147" s="8"/>
      <c r="R4147" s="8"/>
      <c r="S4147" s="8"/>
      <c r="T4147" s="9"/>
      <c r="U4147" s="17"/>
      <c r="V4147" s="182"/>
      <c r="W4147" s="191"/>
      <c r="X4147" s="199"/>
      <c r="Y4147" s="182"/>
      <c r="Z4147" s="184"/>
      <c r="AA4147" s="184"/>
      <c r="AD4147" s="182"/>
      <c r="AG4147" s="182"/>
      <c r="AH4147" s="43"/>
      <c r="AI4147" s="43"/>
      <c r="AJ4147" s="43"/>
      <c r="AK4147" s="43"/>
      <c r="AL4147" s="43"/>
      <c r="AM4147" s="43"/>
      <c r="AN4147" s="43"/>
      <c r="AO4147" s="43"/>
      <c r="AP4147" s="43"/>
      <c r="AQ4147" s="43"/>
      <c r="AR4147" s="43"/>
      <c r="AS4147" s="43"/>
      <c r="AT4147" s="43"/>
      <c r="AU4147" s="44"/>
      <c r="AV4147" s="182"/>
      <c r="AW4147" s="182"/>
      <c r="AX4147" s="182"/>
      <c r="AZ4147" s="207"/>
    </row>
    <row r="4148" spans="1:52" s="168" customFormat="1" ht="24.9" customHeight="1" x14ac:dyDescent="0.3">
      <c r="A4148" s="263"/>
      <c r="B4148" s="263"/>
      <c r="C4148" s="265"/>
      <c r="D4148" s="481"/>
      <c r="E4148" s="482"/>
      <c r="F4148" s="482"/>
      <c r="G4148" s="482"/>
      <c r="H4148" s="482"/>
      <c r="I4148" s="482"/>
      <c r="J4148" s="482"/>
      <c r="K4148" s="482"/>
      <c r="L4148" s="482"/>
      <c r="M4148" s="483"/>
      <c r="N4148" s="176"/>
      <c r="O4148" s="412"/>
      <c r="P4148" s="413"/>
      <c r="Q4148" s="8"/>
      <c r="R4148" s="8"/>
      <c r="S4148" s="8"/>
      <c r="T4148" s="9"/>
      <c r="U4148" s="17"/>
      <c r="V4148" s="182"/>
      <c r="W4148" s="191"/>
      <c r="X4148" s="199"/>
      <c r="Y4148" s="182"/>
      <c r="Z4148" s="184"/>
      <c r="AA4148" s="184"/>
      <c r="AD4148" s="182"/>
      <c r="AG4148" s="182"/>
      <c r="AH4148" s="43"/>
      <c r="AI4148" s="43"/>
      <c r="AJ4148" s="43"/>
      <c r="AK4148" s="43"/>
      <c r="AL4148" s="43"/>
      <c r="AM4148" s="43"/>
      <c r="AN4148" s="43"/>
      <c r="AO4148" s="43"/>
      <c r="AP4148" s="43"/>
      <c r="AQ4148" s="43"/>
      <c r="AR4148" s="43"/>
      <c r="AS4148" s="43"/>
      <c r="AT4148" s="43"/>
      <c r="AU4148" s="44"/>
      <c r="AV4148" s="182"/>
      <c r="AW4148" s="182"/>
      <c r="AX4148" s="182"/>
      <c r="AZ4148" s="207"/>
    </row>
    <row r="4149" spans="1:52" s="168" customFormat="1" ht="24.9" customHeight="1" x14ac:dyDescent="0.3">
      <c r="A4149" s="263"/>
      <c r="B4149" s="263"/>
      <c r="C4149" s="265"/>
      <c r="D4149" s="481"/>
      <c r="E4149" s="482"/>
      <c r="F4149" s="482"/>
      <c r="G4149" s="482"/>
      <c r="H4149" s="482"/>
      <c r="I4149" s="482"/>
      <c r="J4149" s="482"/>
      <c r="K4149" s="482"/>
      <c r="L4149" s="482"/>
      <c r="M4149" s="483"/>
      <c r="N4149" s="176"/>
      <c r="O4149" s="412"/>
      <c r="P4149" s="413"/>
      <c r="Q4149" s="8"/>
      <c r="R4149" s="8"/>
      <c r="S4149" s="8"/>
      <c r="T4149" s="9"/>
      <c r="U4149" s="17"/>
      <c r="V4149" s="182"/>
      <c r="W4149" s="191"/>
      <c r="X4149" s="199"/>
      <c r="Y4149" s="182"/>
      <c r="Z4149" s="184"/>
      <c r="AA4149" s="184"/>
      <c r="AD4149" s="182"/>
      <c r="AG4149" s="182"/>
      <c r="AH4149" s="43"/>
      <c r="AI4149" s="43"/>
      <c r="AJ4149" s="43"/>
      <c r="AK4149" s="43"/>
      <c r="AL4149" s="43"/>
      <c r="AM4149" s="43"/>
      <c r="AN4149" s="43"/>
      <c r="AO4149" s="43"/>
      <c r="AP4149" s="43"/>
      <c r="AQ4149" s="43"/>
      <c r="AR4149" s="43"/>
      <c r="AS4149" s="43"/>
      <c r="AT4149" s="43"/>
      <c r="AU4149" s="44"/>
      <c r="AV4149" s="182"/>
      <c r="AW4149" s="182"/>
      <c r="AX4149" s="182"/>
      <c r="AZ4149" s="207"/>
    </row>
    <row r="4150" spans="1:52" s="168" customFormat="1" ht="24.9" customHeight="1" x14ac:dyDescent="0.3">
      <c r="A4150" s="263"/>
      <c r="B4150" s="263"/>
      <c r="C4150" s="265"/>
      <c r="D4150" s="481"/>
      <c r="E4150" s="482"/>
      <c r="F4150" s="482"/>
      <c r="G4150" s="482"/>
      <c r="H4150" s="482"/>
      <c r="I4150" s="482"/>
      <c r="J4150" s="482"/>
      <c r="K4150" s="482"/>
      <c r="L4150" s="482"/>
      <c r="M4150" s="483"/>
      <c r="N4150" s="176"/>
      <c r="O4150" s="412"/>
      <c r="P4150" s="413"/>
      <c r="Q4150" s="8"/>
      <c r="R4150" s="8"/>
      <c r="S4150" s="8"/>
      <c r="T4150" s="9"/>
      <c r="U4150" s="17"/>
      <c r="V4150" s="182"/>
      <c r="W4150" s="191"/>
      <c r="X4150" s="199"/>
      <c r="Y4150" s="182"/>
      <c r="Z4150" s="184"/>
      <c r="AA4150" s="184"/>
      <c r="AD4150" s="182"/>
      <c r="AG4150" s="182"/>
      <c r="AH4150" s="43"/>
      <c r="AI4150" s="43"/>
      <c r="AJ4150" s="43"/>
      <c r="AK4150" s="43"/>
      <c r="AL4150" s="43"/>
      <c r="AM4150" s="43"/>
      <c r="AN4150" s="43"/>
      <c r="AO4150" s="43"/>
      <c r="AP4150" s="43"/>
      <c r="AQ4150" s="43"/>
      <c r="AR4150" s="43"/>
      <c r="AS4150" s="43"/>
      <c r="AT4150" s="43"/>
      <c r="AU4150" s="44"/>
      <c r="AV4150" s="182"/>
      <c r="AW4150" s="182"/>
      <c r="AX4150" s="182"/>
      <c r="AZ4150" s="207"/>
    </row>
    <row r="4151" spans="1:52" s="168" customFormat="1" ht="24.9" customHeight="1" x14ac:dyDescent="0.3">
      <c r="A4151" s="263"/>
      <c r="B4151" s="263"/>
      <c r="C4151" s="265"/>
      <c r="D4151" s="481"/>
      <c r="E4151" s="482"/>
      <c r="F4151" s="482"/>
      <c r="G4151" s="482"/>
      <c r="H4151" s="482"/>
      <c r="I4151" s="482"/>
      <c r="J4151" s="482"/>
      <c r="K4151" s="482"/>
      <c r="L4151" s="482"/>
      <c r="M4151" s="483"/>
      <c r="N4151" s="176"/>
      <c r="O4151" s="412"/>
      <c r="P4151" s="413"/>
      <c r="Q4151" s="8"/>
      <c r="R4151" s="8"/>
      <c r="S4151" s="8"/>
      <c r="T4151" s="9"/>
      <c r="U4151" s="17"/>
      <c r="V4151" s="182"/>
      <c r="W4151" s="191"/>
      <c r="X4151" s="199"/>
      <c r="Y4151" s="182"/>
      <c r="Z4151" s="184"/>
      <c r="AA4151" s="184"/>
      <c r="AD4151" s="182"/>
      <c r="AG4151" s="182"/>
      <c r="AH4151" s="43"/>
      <c r="AI4151" s="43"/>
      <c r="AJ4151" s="43"/>
      <c r="AK4151" s="43"/>
      <c r="AL4151" s="43"/>
      <c r="AM4151" s="43"/>
      <c r="AN4151" s="43"/>
      <c r="AO4151" s="43"/>
      <c r="AP4151" s="43"/>
      <c r="AQ4151" s="43"/>
      <c r="AR4151" s="43"/>
      <c r="AS4151" s="43"/>
      <c r="AT4151" s="43"/>
      <c r="AU4151" s="44"/>
      <c r="AV4151" s="182"/>
      <c r="AW4151" s="182"/>
      <c r="AX4151" s="182"/>
      <c r="AZ4151" s="207"/>
    </row>
    <row r="4152" spans="1:52" s="168" customFormat="1" ht="24.9" customHeight="1" x14ac:dyDescent="0.3">
      <c r="A4152" s="263"/>
      <c r="B4152" s="263"/>
      <c r="C4152" s="265"/>
      <c r="D4152" s="481"/>
      <c r="E4152" s="482"/>
      <c r="F4152" s="482"/>
      <c r="G4152" s="482"/>
      <c r="H4152" s="482"/>
      <c r="I4152" s="482"/>
      <c r="J4152" s="482"/>
      <c r="K4152" s="482"/>
      <c r="L4152" s="482"/>
      <c r="M4152" s="483"/>
      <c r="N4152" s="176"/>
      <c r="O4152" s="412"/>
      <c r="P4152" s="413"/>
      <c r="Q4152" s="8"/>
      <c r="R4152" s="8"/>
      <c r="S4152" s="8"/>
      <c r="T4152" s="9"/>
      <c r="U4152" s="17"/>
      <c r="V4152" s="182"/>
      <c r="W4152" s="191"/>
      <c r="X4152" s="199"/>
      <c r="Y4152" s="182"/>
      <c r="Z4152" s="184"/>
      <c r="AA4152" s="184"/>
      <c r="AD4152" s="182"/>
      <c r="AG4152" s="182"/>
      <c r="AH4152" s="43"/>
      <c r="AI4152" s="43"/>
      <c r="AJ4152" s="43"/>
      <c r="AK4152" s="43"/>
      <c r="AL4152" s="43"/>
      <c r="AM4152" s="43"/>
      <c r="AN4152" s="43"/>
      <c r="AO4152" s="43"/>
      <c r="AP4152" s="43"/>
      <c r="AQ4152" s="43"/>
      <c r="AR4152" s="43"/>
      <c r="AS4152" s="43"/>
      <c r="AT4152" s="43"/>
      <c r="AU4152" s="44"/>
      <c r="AV4152" s="182"/>
      <c r="AW4152" s="182"/>
      <c r="AX4152" s="182"/>
      <c r="AZ4152" s="207"/>
    </row>
    <row r="4153" spans="1:52" s="168" customFormat="1" ht="24.9" customHeight="1" thickBot="1" x14ac:dyDescent="0.35">
      <c r="A4153" s="263"/>
      <c r="B4153" s="263"/>
      <c r="C4153" s="265"/>
      <c r="D4153" s="481"/>
      <c r="E4153" s="482"/>
      <c r="F4153" s="482"/>
      <c r="G4153" s="482"/>
      <c r="H4153" s="482"/>
      <c r="I4153" s="482"/>
      <c r="J4153" s="482"/>
      <c r="K4153" s="482"/>
      <c r="L4153" s="482"/>
      <c r="M4153" s="483"/>
      <c r="N4153" s="414" t="s">
        <v>16</v>
      </c>
      <c r="O4153" s="415"/>
      <c r="P4153" s="415"/>
      <c r="Q4153" s="415"/>
      <c r="R4153" s="415"/>
      <c r="S4153" s="415"/>
      <c r="T4153" s="415"/>
      <c r="U4153" s="18">
        <f>SUM(U4133:U4152)</f>
        <v>30.47</v>
      </c>
      <c r="V4153" s="182"/>
      <c r="W4153" s="191"/>
      <c r="X4153" s="199"/>
      <c r="Y4153" s="182"/>
      <c r="Z4153" s="184"/>
      <c r="AA4153" s="184"/>
      <c r="AD4153" s="182"/>
      <c r="AG4153" s="182"/>
      <c r="AH4153" s="43"/>
      <c r="AI4153" s="43"/>
      <c r="AJ4153" s="43"/>
      <c r="AK4153" s="43"/>
      <c r="AL4153" s="43"/>
      <c r="AM4153" s="43"/>
      <c r="AN4153" s="43"/>
      <c r="AO4153" s="43"/>
      <c r="AP4153" s="43"/>
      <c r="AQ4153" s="43"/>
      <c r="AR4153" s="43"/>
      <c r="AS4153" s="43"/>
      <c r="AT4153" s="43"/>
      <c r="AU4153" s="44"/>
      <c r="AV4153" s="182"/>
      <c r="AW4153" s="182"/>
      <c r="AX4153" s="182"/>
      <c r="AZ4153" s="207"/>
    </row>
    <row r="4154" spans="1:52" s="168" customFormat="1" ht="14.4" customHeight="1" x14ac:dyDescent="0.3">
      <c r="A4154" s="263"/>
      <c r="B4154" s="263"/>
      <c r="C4154" s="265"/>
      <c r="D4154" s="481"/>
      <c r="E4154" s="482"/>
      <c r="F4154" s="482"/>
      <c r="G4154" s="482"/>
      <c r="H4154" s="482"/>
      <c r="I4154" s="482"/>
      <c r="J4154" s="482"/>
      <c r="K4154" s="482"/>
      <c r="L4154" s="482"/>
      <c r="M4154" s="483"/>
      <c r="N4154" s="416" t="s">
        <v>17</v>
      </c>
      <c r="O4154" s="417"/>
      <c r="P4154" s="417"/>
      <c r="Q4154" s="417"/>
      <c r="R4154" s="417"/>
      <c r="S4154" s="417"/>
      <c r="T4154" s="417"/>
      <c r="U4154" s="418"/>
      <c r="V4154" s="200"/>
      <c r="W4154" s="191"/>
      <c r="X4154" s="199"/>
      <c r="Y4154" s="182"/>
      <c r="Z4154" s="184"/>
      <c r="AA4154" s="184"/>
      <c r="AD4154" s="182"/>
      <c r="AG4154" s="182"/>
      <c r="AH4154" s="43"/>
      <c r="AI4154" s="43"/>
      <c r="AJ4154" s="43"/>
      <c r="AK4154" s="43"/>
      <c r="AL4154" s="43"/>
      <c r="AM4154" s="43"/>
      <c r="AN4154" s="43"/>
      <c r="AO4154" s="43"/>
      <c r="AP4154" s="43"/>
      <c r="AQ4154" s="43"/>
      <c r="AR4154" s="43"/>
      <c r="AS4154" s="43"/>
      <c r="AT4154" s="43"/>
      <c r="AU4154" s="44"/>
      <c r="AV4154" s="182"/>
      <c r="AW4154" s="182"/>
      <c r="AX4154" s="182"/>
      <c r="AZ4154" s="207"/>
    </row>
    <row r="4155" spans="1:52" s="168" customFormat="1" x14ac:dyDescent="0.3">
      <c r="A4155" s="263"/>
      <c r="B4155" s="263"/>
      <c r="C4155" s="265"/>
      <c r="D4155" s="481"/>
      <c r="E4155" s="482"/>
      <c r="F4155" s="482"/>
      <c r="G4155" s="482"/>
      <c r="H4155" s="482"/>
      <c r="I4155" s="482"/>
      <c r="J4155" s="482"/>
      <c r="K4155" s="482"/>
      <c r="L4155" s="482"/>
      <c r="M4155" s="483"/>
      <c r="N4155" s="419"/>
      <c r="O4155" s="420"/>
      <c r="P4155" s="420"/>
      <c r="Q4155" s="420"/>
      <c r="R4155" s="420"/>
      <c r="S4155" s="420"/>
      <c r="T4155" s="420"/>
      <c r="U4155" s="421"/>
      <c r="V4155" s="182"/>
      <c r="W4155" s="191"/>
      <c r="X4155" s="199"/>
      <c r="Y4155" s="182"/>
      <c r="Z4155" s="184"/>
      <c r="AA4155" s="184"/>
      <c r="AD4155" s="182"/>
      <c r="AG4155" s="182"/>
      <c r="AH4155" s="43"/>
      <c r="AI4155" s="43"/>
      <c r="AJ4155" s="43"/>
      <c r="AK4155" s="43"/>
      <c r="AL4155" s="43"/>
      <c r="AM4155" s="43"/>
      <c r="AN4155" s="43"/>
      <c r="AO4155" s="43"/>
      <c r="AP4155" s="43"/>
      <c r="AQ4155" s="43"/>
      <c r="AR4155" s="43"/>
      <c r="AS4155" s="43"/>
      <c r="AT4155" s="43"/>
      <c r="AU4155" s="44"/>
      <c r="AV4155" s="182"/>
      <c r="AW4155" s="182"/>
      <c r="AX4155" s="182"/>
      <c r="AZ4155" s="207"/>
    </row>
    <row r="4156" spans="1:52" s="168" customFormat="1" x14ac:dyDescent="0.3">
      <c r="A4156" s="263"/>
      <c r="B4156" s="263"/>
      <c r="C4156" s="265"/>
      <c r="D4156" s="481"/>
      <c r="E4156" s="482"/>
      <c r="F4156" s="482"/>
      <c r="G4156" s="482"/>
      <c r="H4156" s="482"/>
      <c r="I4156" s="482"/>
      <c r="J4156" s="482"/>
      <c r="K4156" s="482"/>
      <c r="L4156" s="482"/>
      <c r="M4156" s="483"/>
      <c r="N4156" s="419"/>
      <c r="O4156" s="420"/>
      <c r="P4156" s="420"/>
      <c r="Q4156" s="420"/>
      <c r="R4156" s="420"/>
      <c r="S4156" s="420"/>
      <c r="T4156" s="420"/>
      <c r="U4156" s="421"/>
      <c r="V4156" s="182"/>
      <c r="W4156" s="191"/>
      <c r="X4156" s="199"/>
      <c r="Y4156" s="182"/>
      <c r="Z4156" s="184"/>
      <c r="AA4156" s="184"/>
      <c r="AD4156" s="182"/>
      <c r="AG4156" s="182"/>
      <c r="AH4156" s="43"/>
      <c r="AI4156" s="43"/>
      <c r="AJ4156" s="43"/>
      <c r="AK4156" s="43"/>
      <c r="AL4156" s="43"/>
      <c r="AM4156" s="43"/>
      <c r="AN4156" s="43"/>
      <c r="AO4156" s="43"/>
      <c r="AP4156" s="43"/>
      <c r="AQ4156" s="43"/>
      <c r="AR4156" s="43"/>
      <c r="AS4156" s="43"/>
      <c r="AT4156" s="43"/>
      <c r="AU4156" s="44"/>
      <c r="AV4156" s="182"/>
      <c r="AW4156" s="182"/>
      <c r="AX4156" s="182"/>
      <c r="AZ4156" s="207"/>
    </row>
    <row r="4157" spans="1:52" s="168" customFormat="1" ht="14.4" thickBot="1" x14ac:dyDescent="0.35">
      <c r="A4157" s="263"/>
      <c r="B4157" s="263"/>
      <c r="C4157" s="265"/>
      <c r="D4157" s="425"/>
      <c r="E4157" s="426"/>
      <c r="F4157" s="426"/>
      <c r="G4157" s="426"/>
      <c r="H4157" s="426"/>
      <c r="I4157" s="426"/>
      <c r="J4157" s="426"/>
      <c r="K4157" s="426"/>
      <c r="L4157" s="426"/>
      <c r="M4157" s="427"/>
      <c r="N4157" s="422"/>
      <c r="O4157" s="423"/>
      <c r="P4157" s="423"/>
      <c r="Q4157" s="423"/>
      <c r="R4157" s="423"/>
      <c r="S4157" s="423"/>
      <c r="T4157" s="423"/>
      <c r="U4157" s="424"/>
      <c r="V4157" s="182"/>
      <c r="W4157" s="191"/>
      <c r="X4157" s="199"/>
      <c r="Y4157" s="182"/>
      <c r="Z4157" s="184"/>
      <c r="AA4157" s="184"/>
      <c r="AD4157" s="182"/>
      <c r="AG4157" s="182"/>
      <c r="AH4157" s="43"/>
      <c r="AI4157" s="43"/>
      <c r="AJ4157" s="43"/>
      <c r="AK4157" s="43"/>
      <c r="AL4157" s="43"/>
      <c r="AM4157" s="43"/>
      <c r="AN4157" s="43"/>
      <c r="AO4157" s="43"/>
      <c r="AP4157" s="43"/>
      <c r="AQ4157" s="43"/>
      <c r="AR4157" s="43"/>
      <c r="AS4157" s="43"/>
      <c r="AT4157" s="43"/>
      <c r="AU4157" s="44"/>
      <c r="AV4157" s="182"/>
      <c r="AW4157" s="182"/>
      <c r="AX4157" s="182"/>
      <c r="AZ4157" s="207"/>
    </row>
    <row r="4158" spans="1:52" s="168" customFormat="1" ht="5.25" customHeight="1" thickBot="1" x14ac:dyDescent="0.35">
      <c r="A4158" s="263"/>
      <c r="B4158" s="263"/>
      <c r="C4158" s="265"/>
      <c r="D4158" s="428"/>
      <c r="E4158" s="428"/>
      <c r="F4158" s="428"/>
      <c r="G4158" s="428"/>
      <c r="H4158" s="428"/>
      <c r="I4158" s="428"/>
      <c r="J4158" s="428"/>
      <c r="K4158" s="428"/>
      <c r="L4158" s="428"/>
      <c r="M4158" s="428"/>
      <c r="N4158" s="428"/>
      <c r="O4158" s="428"/>
      <c r="P4158" s="428"/>
      <c r="Q4158" s="428"/>
      <c r="R4158" s="428"/>
      <c r="S4158" s="428"/>
      <c r="T4158" s="428"/>
      <c r="U4158" s="428"/>
      <c r="V4158" s="182"/>
      <c r="W4158" s="191"/>
      <c r="X4158" s="199"/>
      <c r="Y4158" s="182"/>
      <c r="Z4158" s="184"/>
      <c r="AA4158" s="184"/>
      <c r="AD4158" s="182"/>
      <c r="AG4158" s="182"/>
      <c r="AH4158" s="43"/>
      <c r="AI4158" s="43"/>
      <c r="AJ4158" s="43"/>
      <c r="AK4158" s="43"/>
      <c r="AL4158" s="43"/>
      <c r="AM4158" s="43"/>
      <c r="AN4158" s="43"/>
      <c r="AO4158" s="43"/>
      <c r="AP4158" s="43"/>
      <c r="AQ4158" s="43"/>
      <c r="AR4158" s="43"/>
      <c r="AS4158" s="43"/>
      <c r="AT4158" s="43"/>
      <c r="AU4158" s="44"/>
      <c r="AV4158" s="182"/>
      <c r="AW4158" s="182"/>
      <c r="AX4158" s="182"/>
      <c r="AZ4158" s="207"/>
    </row>
    <row r="4159" spans="1:52" s="168" customFormat="1" ht="20.25" customHeight="1" x14ac:dyDescent="0.3">
      <c r="A4159" s="263"/>
      <c r="B4159" s="263"/>
      <c r="C4159" s="265"/>
      <c r="D4159" s="429" t="s">
        <v>18</v>
      </c>
      <c r="E4159" s="430"/>
      <c r="F4159" s="430"/>
      <c r="G4159" s="430"/>
      <c r="H4159" s="430"/>
      <c r="I4159" s="430"/>
      <c r="J4159" s="430"/>
      <c r="K4159" s="430"/>
      <c r="L4159" s="430"/>
      <c r="M4159" s="431"/>
      <c r="N4159" s="429" t="s">
        <v>19</v>
      </c>
      <c r="O4159" s="430"/>
      <c r="P4159" s="430"/>
      <c r="Q4159" s="430"/>
      <c r="R4159" s="430"/>
      <c r="S4159" s="430"/>
      <c r="T4159" s="430"/>
      <c r="U4159" s="431"/>
      <c r="V4159" s="182"/>
      <c r="W4159" s="191"/>
      <c r="X4159" s="199"/>
      <c r="Y4159" s="182"/>
      <c r="Z4159" s="184"/>
      <c r="AA4159" s="184"/>
      <c r="AD4159" s="182"/>
      <c r="AG4159" s="182"/>
      <c r="AH4159" s="43"/>
      <c r="AI4159" s="43"/>
      <c r="AJ4159" s="43"/>
      <c r="AK4159" s="43"/>
      <c r="AL4159" s="43"/>
      <c r="AM4159" s="43"/>
      <c r="AN4159" s="43"/>
      <c r="AO4159" s="43"/>
      <c r="AP4159" s="43"/>
      <c r="AQ4159" s="43"/>
      <c r="AR4159" s="43"/>
      <c r="AS4159" s="43"/>
      <c r="AT4159" s="43"/>
      <c r="AU4159" s="44"/>
      <c r="AV4159" s="182"/>
      <c r="AW4159" s="182"/>
      <c r="AX4159" s="182"/>
      <c r="AZ4159" s="207"/>
    </row>
    <row r="4160" spans="1:52" s="168" customFormat="1" x14ac:dyDescent="0.3">
      <c r="A4160" s="263"/>
      <c r="B4160" s="263"/>
      <c r="C4160" s="265"/>
      <c r="D4160" s="432" t="s">
        <v>20</v>
      </c>
      <c r="E4160" s="433"/>
      <c r="F4160" s="433"/>
      <c r="G4160" s="433"/>
      <c r="H4160" s="433"/>
      <c r="I4160" s="433"/>
      <c r="J4160" s="433"/>
      <c r="K4160" s="433"/>
      <c r="L4160" s="433"/>
      <c r="M4160" s="434"/>
      <c r="N4160" s="435" t="s">
        <v>21</v>
      </c>
      <c r="O4160" s="436"/>
      <c r="P4160" s="436"/>
      <c r="Q4160" s="436"/>
      <c r="R4160" s="436"/>
      <c r="S4160" s="436"/>
      <c r="T4160" s="436"/>
      <c r="U4160" s="437"/>
      <c r="V4160" s="182"/>
      <c r="W4160" s="191"/>
      <c r="X4160" s="199"/>
      <c r="Y4160" s="182"/>
      <c r="Z4160" s="184"/>
      <c r="AA4160" s="184"/>
      <c r="AD4160" s="182"/>
      <c r="AG4160" s="182"/>
      <c r="AH4160" s="43"/>
      <c r="AI4160" s="43"/>
      <c r="AJ4160" s="43"/>
      <c r="AK4160" s="43"/>
      <c r="AL4160" s="43"/>
      <c r="AM4160" s="43"/>
      <c r="AN4160" s="43"/>
      <c r="AO4160" s="43"/>
      <c r="AP4160" s="43"/>
      <c r="AQ4160" s="43"/>
      <c r="AR4160" s="43"/>
      <c r="AS4160" s="43"/>
      <c r="AT4160" s="43"/>
      <c r="AU4160" s="44"/>
      <c r="AV4160" s="182"/>
      <c r="AW4160" s="182"/>
      <c r="AX4160" s="182"/>
      <c r="AZ4160" s="207"/>
    </row>
    <row r="4161" spans="1:52" s="168" customFormat="1" ht="15.75" customHeight="1" x14ac:dyDescent="0.3">
      <c r="A4161" s="263"/>
      <c r="B4161" s="263"/>
      <c r="C4161" s="265"/>
      <c r="D4161" s="438" t="s">
        <v>22</v>
      </c>
      <c r="E4161" s="439"/>
      <c r="F4161" s="439"/>
      <c r="G4161" s="439"/>
      <c r="H4161" s="439"/>
      <c r="I4161" s="439"/>
      <c r="J4161" s="439"/>
      <c r="K4161" s="439"/>
      <c r="L4161" s="439"/>
      <c r="M4161" s="440"/>
      <c r="N4161" s="438" t="s">
        <v>22</v>
      </c>
      <c r="O4161" s="444"/>
      <c r="P4161" s="444"/>
      <c r="Q4161" s="444"/>
      <c r="R4161" s="444"/>
      <c r="S4161" s="444"/>
      <c r="T4161" s="444"/>
      <c r="U4161" s="440"/>
      <c r="V4161" s="182"/>
      <c r="W4161" s="191"/>
      <c r="X4161" s="199"/>
      <c r="Y4161" s="182"/>
      <c r="Z4161" s="184"/>
      <c r="AA4161" s="184"/>
      <c r="AD4161" s="182"/>
      <c r="AG4161" s="182"/>
      <c r="AH4161" s="43"/>
      <c r="AI4161" s="43"/>
      <c r="AJ4161" s="43"/>
      <c r="AK4161" s="43"/>
      <c r="AL4161" s="43"/>
      <c r="AM4161" s="43"/>
      <c r="AN4161" s="43"/>
      <c r="AO4161" s="43"/>
      <c r="AP4161" s="43"/>
      <c r="AQ4161" s="43"/>
      <c r="AR4161" s="43"/>
      <c r="AS4161" s="43"/>
      <c r="AT4161" s="43"/>
      <c r="AU4161" s="44"/>
      <c r="AV4161" s="182"/>
      <c r="AW4161" s="182"/>
      <c r="AX4161" s="182"/>
      <c r="AZ4161" s="207"/>
    </row>
    <row r="4162" spans="1:52" s="168" customFormat="1" ht="15.75" customHeight="1" x14ac:dyDescent="0.3">
      <c r="A4162" s="263"/>
      <c r="B4162" s="263"/>
      <c r="C4162" s="265"/>
      <c r="D4162" s="438"/>
      <c r="E4162" s="439"/>
      <c r="F4162" s="439"/>
      <c r="G4162" s="439"/>
      <c r="H4162" s="439"/>
      <c r="I4162" s="439"/>
      <c r="J4162" s="439"/>
      <c r="K4162" s="439"/>
      <c r="L4162" s="439"/>
      <c r="M4162" s="440"/>
      <c r="N4162" s="438"/>
      <c r="O4162" s="439"/>
      <c r="P4162" s="439"/>
      <c r="Q4162" s="439"/>
      <c r="R4162" s="439"/>
      <c r="S4162" s="439"/>
      <c r="T4162" s="439"/>
      <c r="U4162" s="440"/>
      <c r="V4162" s="182"/>
      <c r="W4162" s="191"/>
      <c r="X4162" s="199"/>
      <c r="Y4162" s="182"/>
      <c r="Z4162" s="184"/>
      <c r="AA4162" s="184"/>
      <c r="AD4162" s="182"/>
      <c r="AG4162" s="182"/>
      <c r="AH4162" s="43"/>
      <c r="AI4162" s="43"/>
      <c r="AJ4162" s="43"/>
      <c r="AK4162" s="43"/>
      <c r="AL4162" s="43"/>
      <c r="AM4162" s="43"/>
      <c r="AN4162" s="43"/>
      <c r="AO4162" s="43"/>
      <c r="AP4162" s="43"/>
      <c r="AQ4162" s="43"/>
      <c r="AR4162" s="43"/>
      <c r="AS4162" s="43"/>
      <c r="AT4162" s="43"/>
      <c r="AU4162" s="44"/>
      <c r="AV4162" s="182"/>
      <c r="AW4162" s="182"/>
      <c r="AX4162" s="182"/>
      <c r="AZ4162" s="207"/>
    </row>
    <row r="4163" spans="1:52" s="168" customFormat="1" ht="15.75" customHeight="1" x14ac:dyDescent="0.3">
      <c r="A4163" s="263"/>
      <c r="B4163" s="263"/>
      <c r="C4163" s="265"/>
      <c r="D4163" s="441"/>
      <c r="E4163" s="442"/>
      <c r="F4163" s="442"/>
      <c r="G4163" s="442"/>
      <c r="H4163" s="442"/>
      <c r="I4163" s="442"/>
      <c r="J4163" s="442"/>
      <c r="K4163" s="442"/>
      <c r="L4163" s="442"/>
      <c r="M4163" s="443"/>
      <c r="N4163" s="441"/>
      <c r="O4163" s="442"/>
      <c r="P4163" s="442"/>
      <c r="Q4163" s="442"/>
      <c r="R4163" s="442"/>
      <c r="S4163" s="442"/>
      <c r="T4163" s="442"/>
      <c r="U4163" s="443"/>
      <c r="V4163" s="182"/>
      <c r="W4163" s="191"/>
      <c r="X4163" s="199"/>
      <c r="Y4163" s="182"/>
      <c r="Z4163" s="184"/>
      <c r="AA4163" s="184"/>
      <c r="AD4163" s="182"/>
      <c r="AG4163" s="182"/>
      <c r="AH4163" s="43"/>
      <c r="AI4163" s="43"/>
      <c r="AJ4163" s="43"/>
      <c r="AK4163" s="43"/>
      <c r="AL4163" s="43"/>
      <c r="AM4163" s="43"/>
      <c r="AN4163" s="43"/>
      <c r="AO4163" s="43"/>
      <c r="AP4163" s="43"/>
      <c r="AQ4163" s="43"/>
      <c r="AR4163" s="43"/>
      <c r="AS4163" s="43"/>
      <c r="AT4163" s="43"/>
      <c r="AU4163" s="44"/>
      <c r="AV4163" s="182"/>
      <c r="AW4163" s="182"/>
      <c r="AX4163" s="182"/>
      <c r="AZ4163" s="207"/>
    </row>
    <row r="4164" spans="1:52" s="168" customFormat="1" x14ac:dyDescent="0.25">
      <c r="A4164" s="263"/>
      <c r="B4164" s="263"/>
      <c r="C4164" s="265"/>
      <c r="D4164" s="171" t="s">
        <v>23</v>
      </c>
      <c r="E4164" s="445" t="e">
        <f>+#REF!</f>
        <v>#REF!</v>
      </c>
      <c r="F4164" s="445"/>
      <c r="G4164" s="445"/>
      <c r="H4164" s="445"/>
      <c r="I4164" s="445"/>
      <c r="J4164" s="445"/>
      <c r="K4164" s="445"/>
      <c r="L4164" s="445"/>
      <c r="M4164" s="446"/>
      <c r="N4164" s="172" t="s">
        <v>23</v>
      </c>
      <c r="O4164" s="445" t="e">
        <f>+#REF!</f>
        <v>#REF!</v>
      </c>
      <c r="P4164" s="445"/>
      <c r="Q4164" s="445"/>
      <c r="R4164" s="445"/>
      <c r="S4164" s="445"/>
      <c r="T4164" s="445"/>
      <c r="U4164" s="446"/>
      <c r="V4164" s="182"/>
      <c r="W4164" s="191"/>
      <c r="X4164" s="199"/>
      <c r="Y4164" s="182"/>
      <c r="Z4164" s="184"/>
      <c r="AA4164" s="184"/>
      <c r="AD4164" s="182"/>
      <c r="AG4164" s="182"/>
      <c r="AH4164" s="43"/>
      <c r="AI4164" s="43"/>
      <c r="AJ4164" s="43"/>
      <c r="AK4164" s="43"/>
      <c r="AL4164" s="43"/>
      <c r="AM4164" s="43"/>
      <c r="AN4164" s="43"/>
      <c r="AO4164" s="43"/>
      <c r="AP4164" s="43"/>
      <c r="AQ4164" s="43"/>
      <c r="AR4164" s="43"/>
      <c r="AS4164" s="43"/>
      <c r="AT4164" s="43"/>
      <c r="AU4164" s="44"/>
      <c r="AV4164" s="182"/>
      <c r="AW4164" s="182"/>
      <c r="AX4164" s="182"/>
      <c r="AZ4164" s="207"/>
    </row>
    <row r="4165" spans="1:52" s="168" customFormat="1" ht="14.4" thickBot="1" x14ac:dyDescent="0.3">
      <c r="A4165" s="263"/>
      <c r="B4165" s="263"/>
      <c r="C4165" s="265"/>
      <c r="D4165" s="173" t="s">
        <v>25</v>
      </c>
      <c r="E4165" s="447" t="e">
        <f>+#REF!</f>
        <v>#REF!</v>
      </c>
      <c r="F4165" s="447"/>
      <c r="G4165" s="447"/>
      <c r="H4165" s="447"/>
      <c r="I4165" s="447"/>
      <c r="J4165" s="447"/>
      <c r="K4165" s="447"/>
      <c r="L4165" s="447"/>
      <c r="M4165" s="448"/>
      <c r="N4165" s="174" t="s">
        <v>25</v>
      </c>
      <c r="O4165" s="447" t="e">
        <f>+#REF!</f>
        <v>#REF!</v>
      </c>
      <c r="P4165" s="447"/>
      <c r="Q4165" s="447"/>
      <c r="R4165" s="447"/>
      <c r="S4165" s="447"/>
      <c r="T4165" s="447"/>
      <c r="U4165" s="448"/>
      <c r="V4165" s="182"/>
      <c r="W4165" s="191"/>
      <c r="X4165" s="199"/>
      <c r="Y4165" s="182"/>
      <c r="Z4165" s="184"/>
      <c r="AA4165" s="184"/>
      <c r="AD4165" s="182"/>
      <c r="AG4165" s="182"/>
      <c r="AH4165" s="43"/>
      <c r="AI4165" s="43"/>
      <c r="AJ4165" s="43"/>
      <c r="AK4165" s="43"/>
      <c r="AL4165" s="43"/>
      <c r="AM4165" s="43"/>
      <c r="AN4165" s="43"/>
      <c r="AO4165" s="43"/>
      <c r="AP4165" s="43"/>
      <c r="AQ4165" s="43"/>
      <c r="AR4165" s="43"/>
      <c r="AS4165" s="43"/>
      <c r="AT4165" s="43"/>
      <c r="AU4165" s="44"/>
      <c r="AV4165" s="182"/>
      <c r="AW4165" s="182"/>
      <c r="AX4165" s="182"/>
      <c r="AZ4165" s="207"/>
    </row>
    <row r="4166" spans="1:52" s="175" customFormat="1" ht="9.9" customHeight="1" thickBot="1" x14ac:dyDescent="0.3">
      <c r="A4166" s="266"/>
      <c r="B4166" s="266"/>
      <c r="C4166" s="267"/>
      <c r="N4166" s="15"/>
      <c r="V4166" s="34"/>
      <c r="W4166" s="58"/>
      <c r="X4166" s="85"/>
      <c r="Y4166" s="34"/>
      <c r="Z4166" s="185"/>
      <c r="AA4166" s="185"/>
      <c r="AD4166" s="34"/>
      <c r="AG4166" s="34"/>
      <c r="AH4166" s="45"/>
      <c r="AI4166" s="45"/>
      <c r="AJ4166" s="45"/>
      <c r="AK4166" s="45"/>
      <c r="AL4166" s="45"/>
      <c r="AM4166" s="45"/>
      <c r="AN4166" s="45"/>
      <c r="AO4166" s="45"/>
      <c r="AP4166" s="45"/>
      <c r="AQ4166" s="45"/>
      <c r="AR4166" s="45"/>
      <c r="AS4166" s="45"/>
      <c r="AT4166" s="45"/>
      <c r="AU4166" s="46"/>
      <c r="AV4166" s="34"/>
      <c r="AW4166" s="34"/>
      <c r="AX4166" s="34"/>
      <c r="AZ4166" s="139"/>
    </row>
    <row r="4167" spans="1:52" s="168" customFormat="1" ht="15.75" customHeight="1" x14ac:dyDescent="0.3">
      <c r="A4167" s="263"/>
      <c r="B4167" s="263"/>
      <c r="C4167" s="265"/>
      <c r="D4167" s="484"/>
      <c r="E4167" s="485"/>
      <c r="F4167" s="488" t="s">
        <v>0</v>
      </c>
      <c r="G4167" s="489"/>
      <c r="H4167" s="489"/>
      <c r="I4167" s="489"/>
      <c r="J4167" s="489"/>
      <c r="K4167" s="489"/>
      <c r="L4167" s="489"/>
      <c r="M4167" s="489"/>
      <c r="N4167" s="489"/>
      <c r="O4167" s="490"/>
      <c r="P4167" s="494" t="s">
        <v>1</v>
      </c>
      <c r="Q4167" s="495"/>
      <c r="R4167" s="495"/>
      <c r="S4167" s="496"/>
      <c r="T4167" s="500"/>
      <c r="U4167" s="501"/>
      <c r="V4167" s="182"/>
      <c r="W4167" s="191"/>
      <c r="X4167" s="199"/>
      <c r="Y4167" s="182"/>
      <c r="Z4167" s="184"/>
      <c r="AA4167" s="184"/>
      <c r="AD4167" s="182"/>
      <c r="AG4167" s="182"/>
      <c r="AH4167" s="43"/>
      <c r="AI4167" s="43"/>
      <c r="AJ4167" s="43"/>
      <c r="AK4167" s="43"/>
      <c r="AL4167" s="43"/>
      <c r="AM4167" s="43"/>
      <c r="AN4167" s="43"/>
      <c r="AO4167" s="43"/>
      <c r="AP4167" s="43"/>
      <c r="AQ4167" s="43"/>
      <c r="AR4167" s="43"/>
      <c r="AS4167" s="43"/>
      <c r="AT4167" s="43"/>
      <c r="AU4167" s="44"/>
      <c r="AV4167" s="182"/>
      <c r="AW4167" s="182"/>
      <c r="AX4167" s="182"/>
      <c r="AZ4167" s="207"/>
    </row>
    <row r="4168" spans="1:52" s="168" customFormat="1" ht="15" customHeight="1" x14ac:dyDescent="0.3">
      <c r="A4168" s="263"/>
      <c r="B4168" s="263"/>
      <c r="C4168" s="265"/>
      <c r="D4168" s="481"/>
      <c r="E4168" s="482"/>
      <c r="F4168" s="491"/>
      <c r="G4168" s="492"/>
      <c r="H4168" s="492"/>
      <c r="I4168" s="492"/>
      <c r="J4168" s="492"/>
      <c r="K4168" s="492"/>
      <c r="L4168" s="492"/>
      <c r="M4168" s="492"/>
      <c r="N4168" s="492"/>
      <c r="O4168" s="493"/>
      <c r="P4168" s="497"/>
      <c r="Q4168" s="498"/>
      <c r="R4168" s="498"/>
      <c r="S4168" s="499"/>
      <c r="T4168" s="502"/>
      <c r="U4168" s="503"/>
      <c r="V4168" s="182"/>
      <c r="W4168" s="191"/>
      <c r="X4168" s="199"/>
      <c r="Y4168" s="186"/>
      <c r="Z4168" s="184"/>
      <c r="AA4168" s="184"/>
      <c r="AD4168" s="182"/>
      <c r="AG4168" s="182"/>
      <c r="AH4168" s="43"/>
      <c r="AI4168" s="43"/>
      <c r="AJ4168" s="43"/>
      <c r="AK4168" s="43"/>
      <c r="AL4168" s="43"/>
      <c r="AM4168" s="43"/>
      <c r="AN4168" s="43"/>
      <c r="AO4168" s="43"/>
      <c r="AP4168" s="43"/>
      <c r="AQ4168" s="43"/>
      <c r="AR4168" s="43"/>
      <c r="AS4168" s="43"/>
      <c r="AT4168" s="43"/>
      <c r="AU4168" s="44"/>
      <c r="AV4168" s="182"/>
      <c r="AW4168" s="182"/>
      <c r="AX4168" s="182"/>
      <c r="AZ4168" s="207"/>
    </row>
    <row r="4169" spans="1:52" s="168" customFormat="1" ht="30" customHeight="1" thickBot="1" x14ac:dyDescent="0.35">
      <c r="A4169" s="263"/>
      <c r="B4169" s="263"/>
      <c r="C4169" s="265"/>
      <c r="D4169" s="486"/>
      <c r="E4169" s="487"/>
      <c r="F4169" s="506" t="s">
        <v>2</v>
      </c>
      <c r="G4169" s="507"/>
      <c r="H4169" s="507"/>
      <c r="I4169" s="507"/>
      <c r="J4169" s="507"/>
      <c r="K4169" s="507"/>
      <c r="L4169" s="507"/>
      <c r="M4169" s="507"/>
      <c r="N4169" s="507"/>
      <c r="O4169" s="508"/>
      <c r="P4169" s="181">
        <v>86</v>
      </c>
      <c r="Q4169" s="210" t="s">
        <v>3</v>
      </c>
      <c r="R4169" s="509">
        <v>147</v>
      </c>
      <c r="S4169" s="510"/>
      <c r="T4169" s="504"/>
      <c r="U4169" s="505"/>
      <c r="V4169" s="182">
        <f>+IF(C4178="","",1)</f>
        <v>1</v>
      </c>
      <c r="W4169" s="191"/>
      <c r="X4169" s="199"/>
      <c r="Y4169" s="39"/>
      <c r="Z4169" s="184"/>
      <c r="AA4169" s="184"/>
      <c r="AD4169" s="182"/>
      <c r="AG4169" s="182"/>
      <c r="AH4169" s="43"/>
      <c r="AI4169" s="43"/>
      <c r="AJ4169" s="43"/>
      <c r="AK4169" s="43"/>
      <c r="AL4169" s="43"/>
      <c r="AM4169" s="43"/>
      <c r="AN4169" s="43"/>
      <c r="AO4169" s="43"/>
      <c r="AP4169" s="43"/>
      <c r="AQ4169" s="43"/>
      <c r="AR4169" s="43"/>
      <c r="AS4169" s="43"/>
      <c r="AT4169" s="43"/>
      <c r="AU4169" s="44"/>
      <c r="AV4169" s="182"/>
      <c r="AW4169" s="182"/>
      <c r="AX4169" s="182"/>
      <c r="AZ4169" s="207"/>
    </row>
    <row r="4170" spans="1:52" s="168" customFormat="1" ht="5.25" customHeight="1" thickBot="1" x14ac:dyDescent="0.35">
      <c r="A4170" s="263"/>
      <c r="B4170" s="263"/>
      <c r="C4170" s="265"/>
      <c r="D4170" s="454"/>
      <c r="E4170" s="454"/>
      <c r="F4170" s="454"/>
      <c r="G4170" s="454"/>
      <c r="H4170" s="454"/>
      <c r="I4170" s="454"/>
      <c r="J4170" s="454"/>
      <c r="K4170" s="454"/>
      <c r="L4170" s="454"/>
      <c r="M4170" s="454"/>
      <c r="N4170" s="454"/>
      <c r="O4170" s="454"/>
      <c r="P4170" s="454"/>
      <c r="Q4170" s="454"/>
      <c r="R4170" s="454"/>
      <c r="S4170" s="454"/>
      <c r="T4170" s="454"/>
      <c r="U4170" s="454"/>
      <c r="V4170" s="182"/>
      <c r="W4170" s="191"/>
      <c r="X4170" s="199"/>
      <c r="Y4170" s="186"/>
      <c r="Z4170" s="184"/>
      <c r="AA4170" s="184"/>
      <c r="AD4170" s="182"/>
      <c r="AG4170" s="182"/>
      <c r="AH4170" s="43"/>
      <c r="AI4170" s="43"/>
      <c r="AJ4170" s="43"/>
      <c r="AK4170" s="43"/>
      <c r="AL4170" s="43"/>
      <c r="AM4170" s="43"/>
      <c r="AN4170" s="43"/>
      <c r="AO4170" s="43"/>
      <c r="AP4170" s="43"/>
      <c r="AQ4170" s="43"/>
      <c r="AR4170" s="43"/>
      <c r="AS4170" s="43"/>
      <c r="AT4170" s="43"/>
      <c r="AU4170" s="44"/>
      <c r="AV4170" s="182"/>
      <c r="AW4170" s="182"/>
      <c r="AX4170" s="182"/>
      <c r="AZ4170" s="207"/>
    </row>
    <row r="4171" spans="1:52" s="168" customFormat="1" ht="24.9" customHeight="1" x14ac:dyDescent="0.3">
      <c r="A4171" s="263"/>
      <c r="B4171" s="263"/>
      <c r="C4171" s="265"/>
      <c r="D4171" s="511" t="s">
        <v>4</v>
      </c>
      <c r="E4171" s="512"/>
      <c r="F4171" s="513" t="s">
        <v>168</v>
      </c>
      <c r="G4171" s="514"/>
      <c r="H4171" s="514"/>
      <c r="I4171" s="515"/>
      <c r="J4171" s="516" t="s">
        <v>5</v>
      </c>
      <c r="K4171" s="512"/>
      <c r="L4171" s="513" t="s">
        <v>102</v>
      </c>
      <c r="M4171" s="514"/>
      <c r="N4171" s="514"/>
      <c r="O4171" s="514"/>
      <c r="P4171" s="515"/>
      <c r="Q4171" s="164" t="s">
        <v>6</v>
      </c>
      <c r="R4171" s="513" t="s">
        <v>36</v>
      </c>
      <c r="S4171" s="514"/>
      <c r="T4171" s="514"/>
      <c r="U4171" s="517"/>
      <c r="V4171" s="182"/>
      <c r="W4171" s="191"/>
      <c r="X4171" s="199"/>
      <c r="Y4171" s="182"/>
      <c r="Z4171" s="184"/>
      <c r="AA4171" s="184"/>
      <c r="AD4171" s="182"/>
      <c r="AG4171" s="182"/>
      <c r="AH4171" s="43"/>
      <c r="AI4171" s="43"/>
      <c r="AJ4171" s="43"/>
      <c r="AK4171" s="43"/>
      <c r="AL4171" s="43"/>
      <c r="AM4171" s="43"/>
      <c r="AN4171" s="43"/>
      <c r="AO4171" s="43"/>
      <c r="AP4171" s="43"/>
      <c r="AQ4171" s="43"/>
      <c r="AR4171" s="43"/>
      <c r="AS4171" s="43"/>
      <c r="AT4171" s="43"/>
      <c r="AU4171" s="44"/>
      <c r="AV4171" s="182"/>
      <c r="AW4171" s="182"/>
      <c r="AX4171" s="182"/>
      <c r="AZ4171" s="207"/>
    </row>
    <row r="4172" spans="1:52" s="168" customFormat="1" ht="45" customHeight="1" thickBot="1" x14ac:dyDescent="0.35">
      <c r="A4172" s="263"/>
      <c r="B4172" s="263"/>
      <c r="C4172" s="265"/>
      <c r="D4172" s="518" t="s">
        <v>7</v>
      </c>
      <c r="E4172" s="519"/>
      <c r="F4172" s="520" t="s">
        <v>169</v>
      </c>
      <c r="G4172" s="521"/>
      <c r="H4172" s="521"/>
      <c r="I4172" s="521"/>
      <c r="J4172" s="521"/>
      <c r="K4172" s="521"/>
      <c r="L4172" s="521"/>
      <c r="M4172" s="521"/>
      <c r="N4172" s="521"/>
      <c r="O4172" s="521"/>
      <c r="P4172" s="521"/>
      <c r="Q4172" s="521"/>
      <c r="R4172" s="521"/>
      <c r="S4172" s="521"/>
      <c r="T4172" s="521"/>
      <c r="U4172" s="522"/>
      <c r="V4172" s="182"/>
      <c r="W4172" s="191"/>
      <c r="X4172" s="199"/>
      <c r="Y4172" s="182"/>
      <c r="Z4172" s="184"/>
      <c r="AA4172" s="184"/>
      <c r="AD4172" s="182"/>
      <c r="AG4172" s="182"/>
      <c r="AH4172" s="43"/>
      <c r="AI4172" s="43"/>
      <c r="AJ4172" s="43"/>
      <c r="AK4172" s="43"/>
      <c r="AL4172" s="43"/>
      <c r="AM4172" s="43"/>
      <c r="AN4172" s="43"/>
      <c r="AO4172" s="43"/>
      <c r="AP4172" s="43"/>
      <c r="AQ4172" s="43"/>
      <c r="AR4172" s="43"/>
      <c r="AS4172" s="43"/>
      <c r="AT4172" s="43"/>
      <c r="AU4172" s="44"/>
      <c r="AV4172" s="182"/>
      <c r="AW4172" s="182"/>
      <c r="AX4172" s="182"/>
      <c r="AZ4172" s="207"/>
    </row>
    <row r="4173" spans="1:52" s="168" customFormat="1" ht="5.0999999999999996" customHeight="1" thickBot="1" x14ac:dyDescent="0.35">
      <c r="A4173" s="263"/>
      <c r="B4173" s="263"/>
      <c r="C4173" s="265"/>
      <c r="D4173" s="523"/>
      <c r="E4173" s="523"/>
      <c r="F4173" s="523"/>
      <c r="G4173" s="523"/>
      <c r="H4173" s="523"/>
      <c r="I4173" s="523"/>
      <c r="J4173" s="523"/>
      <c r="K4173" s="523"/>
      <c r="L4173" s="523"/>
      <c r="M4173" s="523"/>
      <c r="N4173" s="523"/>
      <c r="O4173" s="523"/>
      <c r="P4173" s="523"/>
      <c r="Q4173" s="523"/>
      <c r="R4173" s="523"/>
      <c r="S4173" s="523"/>
      <c r="T4173" s="523"/>
      <c r="U4173" s="523"/>
      <c r="V4173" s="182"/>
      <c r="W4173" s="191"/>
      <c r="X4173" s="199"/>
      <c r="Y4173" s="182"/>
      <c r="Z4173" s="184"/>
      <c r="AA4173" s="184"/>
      <c r="AD4173" s="182"/>
      <c r="AG4173" s="182"/>
      <c r="AH4173" s="43"/>
      <c r="AI4173" s="43"/>
      <c r="AJ4173" s="43"/>
      <c r="AK4173" s="43"/>
      <c r="AL4173" s="43"/>
      <c r="AM4173" s="43"/>
      <c r="AN4173" s="43"/>
      <c r="AO4173" s="43"/>
      <c r="AP4173" s="43"/>
      <c r="AQ4173" s="43"/>
      <c r="AR4173" s="43"/>
      <c r="AS4173" s="43"/>
      <c r="AT4173" s="43"/>
      <c r="AU4173" s="44"/>
      <c r="AV4173" s="182"/>
      <c r="AW4173" s="182"/>
      <c r="AX4173" s="182"/>
      <c r="AZ4173" s="207"/>
    </row>
    <row r="4174" spans="1:52" s="168" customFormat="1" ht="24.9" customHeight="1" thickBot="1" x14ac:dyDescent="0.35">
      <c r="A4174" s="263"/>
      <c r="B4174" s="263"/>
      <c r="C4174" s="265"/>
      <c r="D4174" s="165" t="s">
        <v>103</v>
      </c>
      <c r="E4174" s="209" t="s">
        <v>106</v>
      </c>
      <c r="F4174" s="455" t="s">
        <v>104</v>
      </c>
      <c r="G4174" s="524"/>
      <c r="H4174" s="456"/>
      <c r="I4174" s="525">
        <v>44058</v>
      </c>
      <c r="J4174" s="526"/>
      <c r="K4174" s="526"/>
      <c r="L4174" s="526"/>
      <c r="M4174" s="526"/>
      <c r="N4174" s="527"/>
      <c r="O4174" s="166" t="s">
        <v>8</v>
      </c>
      <c r="P4174" s="449" t="s">
        <v>24</v>
      </c>
      <c r="Q4174" s="450"/>
      <c r="R4174" s="450"/>
      <c r="S4174" s="450"/>
      <c r="T4174" s="450"/>
      <c r="U4174" s="528"/>
      <c r="V4174" s="182"/>
      <c r="W4174" s="191"/>
      <c r="X4174" s="199"/>
      <c r="Y4174" s="182"/>
      <c r="Z4174" s="184"/>
      <c r="AA4174" s="184"/>
      <c r="AD4174" s="182"/>
      <c r="AG4174" s="182"/>
      <c r="AH4174" s="43"/>
      <c r="AI4174" s="43"/>
      <c r="AJ4174" s="43"/>
      <c r="AK4174" s="43"/>
      <c r="AL4174" s="43"/>
      <c r="AM4174" s="43"/>
      <c r="AN4174" s="43"/>
      <c r="AO4174" s="43"/>
      <c r="AP4174" s="43"/>
      <c r="AQ4174" s="43"/>
      <c r="AR4174" s="43"/>
      <c r="AS4174" s="43"/>
      <c r="AT4174" s="43"/>
      <c r="AU4174" s="44"/>
      <c r="AV4174" s="182"/>
      <c r="AW4174" s="182"/>
      <c r="AX4174" s="182"/>
      <c r="AZ4174" s="207"/>
    </row>
    <row r="4175" spans="1:52" s="168" customFormat="1" ht="5.0999999999999996" customHeight="1" thickBot="1" x14ac:dyDescent="0.35">
      <c r="A4175" s="263"/>
      <c r="B4175" s="263"/>
      <c r="C4175" s="265"/>
      <c r="D4175" s="208"/>
      <c r="E4175" s="208"/>
      <c r="F4175" s="208"/>
      <c r="G4175" s="208"/>
      <c r="H4175" s="208"/>
      <c r="I4175" s="208"/>
      <c r="J4175" s="208"/>
      <c r="K4175" s="208"/>
      <c r="L4175" s="208"/>
      <c r="M4175" s="208"/>
      <c r="N4175" s="208"/>
      <c r="O4175" s="208"/>
      <c r="P4175" s="208"/>
      <c r="Q4175" s="208"/>
      <c r="R4175" s="208"/>
      <c r="S4175" s="208"/>
      <c r="T4175" s="208"/>
      <c r="U4175" s="208"/>
      <c r="V4175" s="182"/>
      <c r="W4175" s="191"/>
      <c r="X4175" s="199"/>
      <c r="Y4175" s="182"/>
      <c r="Z4175" s="184"/>
      <c r="AA4175" s="184"/>
      <c r="AD4175" s="182"/>
      <c r="AG4175" s="182"/>
      <c r="AH4175" s="43"/>
      <c r="AI4175" s="43"/>
      <c r="AJ4175" s="43"/>
      <c r="AK4175" s="43"/>
      <c r="AL4175" s="43"/>
      <c r="AM4175" s="43"/>
      <c r="AN4175" s="43"/>
      <c r="AO4175" s="43"/>
      <c r="AP4175" s="43"/>
      <c r="AQ4175" s="43"/>
      <c r="AR4175" s="43"/>
      <c r="AS4175" s="43"/>
      <c r="AT4175" s="43"/>
      <c r="AU4175" s="44"/>
      <c r="AV4175" s="182"/>
      <c r="AW4175" s="182"/>
      <c r="AX4175" s="182"/>
      <c r="AZ4175" s="207"/>
    </row>
    <row r="4176" spans="1:52" s="168" customFormat="1" ht="24.9" customHeight="1" thickBot="1" x14ac:dyDescent="0.35">
      <c r="A4176" s="263"/>
      <c r="B4176" s="263"/>
      <c r="C4176" s="265"/>
      <c r="D4176" s="165" t="s">
        <v>31</v>
      </c>
      <c r="E4176" s="449"/>
      <c r="F4176" s="450"/>
      <c r="G4176" s="450"/>
      <c r="H4176" s="450"/>
      <c r="I4176" s="450"/>
      <c r="J4176" s="451"/>
      <c r="K4176" s="177" t="s">
        <v>105</v>
      </c>
      <c r="L4176" s="452"/>
      <c r="M4176" s="452"/>
      <c r="N4176" s="452"/>
      <c r="O4176" s="452"/>
      <c r="P4176" s="452"/>
      <c r="Q4176" s="452"/>
      <c r="R4176" s="452"/>
      <c r="S4176" s="452"/>
      <c r="T4176" s="452"/>
      <c r="U4176" s="453"/>
      <c r="V4176" s="182"/>
      <c r="W4176" s="191"/>
      <c r="X4176" s="199"/>
      <c r="Y4176" s="182"/>
      <c r="Z4176" s="184"/>
      <c r="AA4176" s="184"/>
      <c r="AD4176" s="182"/>
      <c r="AG4176" s="182"/>
      <c r="AH4176" s="43"/>
      <c r="AI4176" s="43"/>
      <c r="AJ4176" s="43"/>
      <c r="AK4176" s="43"/>
      <c r="AL4176" s="43"/>
      <c r="AM4176" s="43"/>
      <c r="AN4176" s="43"/>
      <c r="AO4176" s="43"/>
      <c r="AP4176" s="43"/>
      <c r="AQ4176" s="43"/>
      <c r="AR4176" s="43"/>
      <c r="AS4176" s="43"/>
      <c r="AT4176" s="43"/>
      <c r="AU4176" s="44"/>
      <c r="AV4176" s="182"/>
      <c r="AW4176" s="182"/>
      <c r="AX4176" s="182"/>
      <c r="AZ4176" s="207"/>
    </row>
    <row r="4177" spans="1:52" s="168" customFormat="1" ht="5.0999999999999996" customHeight="1" thickBot="1" x14ac:dyDescent="0.35">
      <c r="A4177" s="263"/>
      <c r="B4177" s="263"/>
      <c r="C4177" s="265"/>
      <c r="D4177" s="454"/>
      <c r="E4177" s="454"/>
      <c r="F4177" s="454"/>
      <c r="G4177" s="454"/>
      <c r="H4177" s="454"/>
      <c r="I4177" s="454"/>
      <c r="J4177" s="454"/>
      <c r="K4177" s="454"/>
      <c r="L4177" s="454"/>
      <c r="M4177" s="454"/>
      <c r="N4177" s="454"/>
      <c r="O4177" s="454"/>
      <c r="P4177" s="454"/>
      <c r="Q4177" s="454"/>
      <c r="R4177" s="454"/>
      <c r="S4177" s="454"/>
      <c r="T4177" s="454"/>
      <c r="U4177" s="454"/>
      <c r="V4177" s="182"/>
      <c r="W4177" s="191"/>
      <c r="X4177" s="199"/>
      <c r="Y4177" s="182"/>
      <c r="Z4177" s="184"/>
      <c r="AA4177" s="184"/>
      <c r="AD4177" s="182"/>
      <c r="AG4177" s="182"/>
      <c r="AH4177" s="43"/>
      <c r="AI4177" s="43"/>
      <c r="AJ4177" s="43"/>
      <c r="AK4177" s="43"/>
      <c r="AL4177" s="43"/>
      <c r="AM4177" s="43"/>
      <c r="AN4177" s="43"/>
      <c r="AO4177" s="43"/>
      <c r="AP4177" s="43"/>
      <c r="AQ4177" s="43"/>
      <c r="AR4177" s="43"/>
      <c r="AS4177" s="43"/>
      <c r="AT4177" s="43"/>
      <c r="AU4177" s="44"/>
      <c r="AV4177" s="182"/>
      <c r="AW4177" s="182"/>
      <c r="AX4177" s="182"/>
      <c r="AZ4177" s="207"/>
    </row>
    <row r="4178" spans="1:52" s="168" customFormat="1" ht="45" customHeight="1" thickBot="1" x14ac:dyDescent="0.35">
      <c r="A4178" s="263" t="str">
        <f>+E4178</f>
        <v>NP 25</v>
      </c>
      <c r="B4178" s="264">
        <f>+U4202</f>
        <v>189</v>
      </c>
      <c r="C4178" s="265">
        <v>78</v>
      </c>
      <c r="D4178" s="165" t="s">
        <v>9</v>
      </c>
      <c r="E4178" s="180" t="s">
        <v>198</v>
      </c>
      <c r="F4178" s="455" t="s">
        <v>29</v>
      </c>
      <c r="G4178" s="456"/>
      <c r="H4178" s="457" t="s">
        <v>206</v>
      </c>
      <c r="I4178" s="457"/>
      <c r="J4178" s="457"/>
      <c r="K4178" s="457"/>
      <c r="L4178" s="457"/>
      <c r="M4178" s="458"/>
      <c r="N4178" s="459" t="s">
        <v>32</v>
      </c>
      <c r="O4178" s="460"/>
      <c r="P4178" s="461"/>
      <c r="Q4178" s="462" t="s">
        <v>49</v>
      </c>
      <c r="R4178" s="463"/>
      <c r="S4178" s="463"/>
      <c r="T4178" s="463"/>
      <c r="U4178" s="464"/>
      <c r="V4178" s="182"/>
      <c r="W4178" s="191"/>
      <c r="X4178" s="199"/>
      <c r="Y4178" s="182"/>
      <c r="Z4178" s="186"/>
      <c r="AA4178" s="186"/>
      <c r="AD4178" s="182"/>
      <c r="AG4178" s="182"/>
      <c r="AH4178" s="43"/>
      <c r="AI4178" s="43"/>
      <c r="AJ4178" s="43"/>
      <c r="AK4178" s="43"/>
      <c r="AL4178" s="43"/>
      <c r="AM4178" s="43"/>
      <c r="AN4178" s="43"/>
      <c r="AO4178" s="43"/>
      <c r="AP4178" s="43"/>
      <c r="AQ4178" s="43"/>
      <c r="AR4178" s="43"/>
      <c r="AS4178" s="43"/>
      <c r="AT4178" s="43"/>
      <c r="AU4178" s="44"/>
      <c r="AV4178" s="182"/>
      <c r="AW4178" s="182"/>
      <c r="AX4178" s="182"/>
      <c r="AZ4178" s="207"/>
    </row>
    <row r="4179" spans="1:52" s="168" customFormat="1" ht="5.0999999999999996" customHeight="1" thickBot="1" x14ac:dyDescent="0.35">
      <c r="A4179" s="263"/>
      <c r="B4179" s="263"/>
      <c r="C4179" s="265"/>
      <c r="D4179" s="428"/>
      <c r="E4179" s="428"/>
      <c r="F4179" s="428"/>
      <c r="G4179" s="428"/>
      <c r="H4179" s="428"/>
      <c r="I4179" s="428"/>
      <c r="J4179" s="428"/>
      <c r="K4179" s="428"/>
      <c r="L4179" s="428"/>
      <c r="M4179" s="428"/>
      <c r="N4179" s="454"/>
      <c r="O4179" s="454"/>
      <c r="P4179" s="454"/>
      <c r="Q4179" s="454"/>
      <c r="R4179" s="454"/>
      <c r="S4179" s="454"/>
      <c r="T4179" s="454"/>
      <c r="U4179" s="454"/>
      <c r="V4179" s="182"/>
      <c r="W4179" s="191"/>
      <c r="X4179" s="199"/>
      <c r="Y4179" s="182"/>
      <c r="Z4179" s="193"/>
      <c r="AA4179" s="193"/>
      <c r="AD4179" s="182"/>
      <c r="AG4179" s="182"/>
      <c r="AH4179" s="43"/>
      <c r="AI4179" s="43"/>
      <c r="AJ4179" s="43"/>
      <c r="AK4179" s="43"/>
      <c r="AL4179" s="43"/>
      <c r="AM4179" s="43"/>
      <c r="AN4179" s="43"/>
      <c r="AO4179" s="43"/>
      <c r="AP4179" s="43"/>
      <c r="AQ4179" s="43"/>
      <c r="AR4179" s="43"/>
      <c r="AS4179" s="43"/>
      <c r="AT4179" s="43"/>
      <c r="AU4179" s="44"/>
      <c r="AV4179" s="182"/>
      <c r="AW4179" s="182"/>
      <c r="AX4179" s="182"/>
      <c r="AZ4179" s="207"/>
    </row>
    <row r="4180" spans="1:52" s="168" customFormat="1" ht="24.9" customHeight="1" x14ac:dyDescent="0.3">
      <c r="A4180" s="263"/>
      <c r="B4180" s="263"/>
      <c r="C4180" s="265"/>
      <c r="D4180" s="465" t="s">
        <v>30</v>
      </c>
      <c r="E4180" s="466"/>
      <c r="F4180" s="466"/>
      <c r="G4180" s="466"/>
      <c r="H4180" s="466"/>
      <c r="I4180" s="466"/>
      <c r="J4180" s="466"/>
      <c r="K4180" s="466"/>
      <c r="L4180" s="466"/>
      <c r="M4180" s="467"/>
      <c r="N4180" s="468" t="s">
        <v>11</v>
      </c>
      <c r="O4180" s="470" t="s">
        <v>12</v>
      </c>
      <c r="P4180" s="471"/>
      <c r="Q4180" s="474" t="s">
        <v>13</v>
      </c>
      <c r="R4180" s="475"/>
      <c r="S4180" s="476"/>
      <c r="T4180" s="477" t="s">
        <v>27</v>
      </c>
      <c r="U4180" s="479" t="s">
        <v>28</v>
      </c>
      <c r="V4180" s="182"/>
      <c r="W4180" s="191"/>
      <c r="X4180" s="199"/>
      <c r="Y4180" s="182"/>
      <c r="Z4180" s="193"/>
      <c r="AA4180" s="193"/>
      <c r="AD4180" s="182"/>
      <c r="AG4180" s="182"/>
      <c r="AH4180" s="43"/>
      <c r="AI4180" s="43"/>
      <c r="AJ4180" s="43"/>
      <c r="AK4180" s="43"/>
      <c r="AL4180" s="43"/>
      <c r="AM4180" s="43"/>
      <c r="AN4180" s="43"/>
      <c r="AO4180" s="43"/>
      <c r="AP4180" s="43"/>
      <c r="AQ4180" s="43"/>
      <c r="AR4180" s="43"/>
      <c r="AS4180" s="43"/>
      <c r="AT4180" s="43"/>
      <c r="AU4180" s="44"/>
      <c r="AV4180" s="182"/>
      <c r="AW4180" s="182"/>
      <c r="AX4180" s="182"/>
      <c r="AZ4180" s="207"/>
    </row>
    <row r="4181" spans="1:52" s="168" customFormat="1" ht="24.9" customHeight="1" x14ac:dyDescent="0.3">
      <c r="A4181" s="263"/>
      <c r="B4181" s="263"/>
      <c r="C4181" s="265"/>
      <c r="D4181" s="481"/>
      <c r="E4181" s="482"/>
      <c r="F4181" s="482"/>
      <c r="G4181" s="482"/>
      <c r="H4181" s="482"/>
      <c r="I4181" s="482"/>
      <c r="J4181" s="482"/>
      <c r="K4181" s="482"/>
      <c r="L4181" s="482"/>
      <c r="M4181" s="483"/>
      <c r="N4181" s="469"/>
      <c r="O4181" s="472"/>
      <c r="P4181" s="473"/>
      <c r="Q4181" s="170" t="s">
        <v>14</v>
      </c>
      <c r="R4181" s="170" t="s">
        <v>15</v>
      </c>
      <c r="S4181" s="170" t="s">
        <v>26</v>
      </c>
      <c r="T4181" s="478"/>
      <c r="U4181" s="480"/>
      <c r="V4181" s="182"/>
      <c r="W4181" s="191"/>
      <c r="X4181" s="199"/>
      <c r="Y4181" s="182"/>
      <c r="Z4181" s="194"/>
      <c r="AA4181" s="194"/>
      <c r="AD4181" s="182"/>
      <c r="AG4181" s="182"/>
      <c r="AH4181" s="43"/>
      <c r="AI4181" s="43"/>
      <c r="AJ4181" s="43"/>
      <c r="AK4181" s="43"/>
      <c r="AL4181" s="43"/>
      <c r="AM4181" s="43"/>
      <c r="AN4181" s="43"/>
      <c r="AO4181" s="43"/>
      <c r="AP4181" s="43"/>
      <c r="AQ4181" s="43"/>
      <c r="AR4181" s="43"/>
      <c r="AS4181" s="43"/>
      <c r="AT4181" s="43"/>
      <c r="AU4181" s="44"/>
      <c r="AV4181" s="182"/>
      <c r="AW4181" s="182"/>
      <c r="AX4181" s="182"/>
      <c r="AZ4181" s="207"/>
    </row>
    <row r="4182" spans="1:52" s="168" customFormat="1" ht="24.9" customHeight="1" x14ac:dyDescent="0.3">
      <c r="A4182" s="263"/>
      <c r="B4182" s="263"/>
      <c r="C4182" s="265"/>
      <c r="D4182" s="481"/>
      <c r="E4182" s="482"/>
      <c r="F4182" s="482"/>
      <c r="G4182" s="482"/>
      <c r="H4182" s="482"/>
      <c r="I4182" s="482"/>
      <c r="J4182" s="482"/>
      <c r="K4182" s="482"/>
      <c r="L4182" s="482"/>
      <c r="M4182" s="483"/>
      <c r="N4182" s="176">
        <v>14000772</v>
      </c>
      <c r="O4182" s="412" t="s">
        <v>456</v>
      </c>
      <c r="P4182" s="413"/>
      <c r="Q4182" s="8">
        <v>7</v>
      </c>
      <c r="R4182" s="8"/>
      <c r="S4182" s="8"/>
      <c r="T4182" s="9">
        <v>6</v>
      </c>
      <c r="U4182" s="17">
        <f>+Q4182*T4182</f>
        <v>42</v>
      </c>
      <c r="V4182" s="182"/>
      <c r="W4182" s="191">
        <v>3</v>
      </c>
      <c r="X4182" s="199"/>
      <c r="Y4182" s="182">
        <f>+C4178</f>
        <v>78</v>
      </c>
      <c r="Z4182" s="41">
        <f>+SUMIF($N4182:$N4201,$Z$16,$U4182:$U4201)</f>
        <v>0</v>
      </c>
      <c r="AA4182" s="41">
        <f>+SUMIF($N4182:$N4201,$AA$16,$U4182:$U4201)</f>
        <v>0</v>
      </c>
      <c r="AB4182" s="41">
        <f>+SUMIF($N4182:$N4201,$AB$16,$U4182:$U4201)</f>
        <v>42</v>
      </c>
      <c r="AC4182" s="41">
        <f>+SUMIF($N4182:$N4201,$AC$16,$U4182:$U4201)</f>
        <v>63</v>
      </c>
      <c r="AD4182" s="41">
        <f>+SUMIF($N4182:$N4201,$AD$16,$U4182:$U4201)</f>
        <v>42</v>
      </c>
      <c r="AE4182" s="41">
        <f>+SUMIF($N4182:$N4201,$AE$16,$U4182:$U4201)</f>
        <v>42</v>
      </c>
      <c r="AF4182" s="41">
        <f>+SUMIF($N4182:$N4201,$AF$16,$U4182:$U4201)</f>
        <v>0</v>
      </c>
      <c r="AG4182" s="41">
        <f>+SUMIF($N4182:$N4201,$AG$16,$U4182:$U4201)</f>
        <v>0</v>
      </c>
      <c r="AH4182" s="41">
        <f>+SUMIF($N4182:$N4201,$AH$16,$U4182:$U4201)</f>
        <v>0</v>
      </c>
      <c r="AI4182" s="41">
        <f>+SUMIF($N4182:$N4201,$AI$16,$U4182:$U4201)</f>
        <v>0</v>
      </c>
      <c r="AJ4182" s="41">
        <f>+SUMIF($N4182:$N4201,$AJ$16,$U4182:$U4201)</f>
        <v>0</v>
      </c>
      <c r="AK4182" s="41">
        <f>+SUMIF($N4182:$N4201,$AK$16,$U4182:$U4201)</f>
        <v>0</v>
      </c>
      <c r="AL4182" s="41">
        <f>+SUMIF($N4182:$N4201,$AL$16,$U4182:$U4201)</f>
        <v>0</v>
      </c>
      <c r="AM4182" s="41">
        <f>+SUMIF($N4182:$N4201,$AM$16,$U4182:$U4201)</f>
        <v>0</v>
      </c>
      <c r="AN4182" s="41">
        <f>+SUMIF($N4182:$N4201,$AN$16,$U4182:$U4201)</f>
        <v>0</v>
      </c>
      <c r="AO4182" s="41">
        <f>+SUMIF($N4182:$N4201,$AO$16,$U4182:$U4201)</f>
        <v>0</v>
      </c>
      <c r="AP4182" s="41">
        <f>+SUMIF($N4182:$N4201,$AP$16,$U4182:$U4201)</f>
        <v>0</v>
      </c>
      <c r="AQ4182" s="41">
        <f>+SUMIF($N4182:$N4201,$AQ$16,$U4182:$U4201)</f>
        <v>0</v>
      </c>
      <c r="AR4182" s="41">
        <f>+SUMIF($N4182:$N4201,$AR$16,$U4182:$U4201)</f>
        <v>0</v>
      </c>
      <c r="AS4182" s="43"/>
      <c r="AT4182" s="43"/>
      <c r="AU4182" s="44"/>
      <c r="AV4182" s="182"/>
      <c r="AW4182" s="182"/>
      <c r="AX4182" s="182"/>
      <c r="AZ4182" s="207"/>
    </row>
    <row r="4183" spans="1:52" s="168" customFormat="1" ht="24.9" customHeight="1" x14ac:dyDescent="0.3">
      <c r="A4183" s="263"/>
      <c r="B4183" s="263"/>
      <c r="C4183" s="265"/>
      <c r="D4183" s="481"/>
      <c r="E4183" s="482"/>
      <c r="F4183" s="482"/>
      <c r="G4183" s="482"/>
      <c r="H4183" s="482"/>
      <c r="I4183" s="482"/>
      <c r="J4183" s="482"/>
      <c r="K4183" s="482"/>
      <c r="L4183" s="482"/>
      <c r="M4183" s="483"/>
      <c r="N4183" s="176">
        <v>14000741</v>
      </c>
      <c r="O4183" s="412" t="s">
        <v>456</v>
      </c>
      <c r="P4183" s="413"/>
      <c r="Q4183" s="8">
        <v>7</v>
      </c>
      <c r="R4183" s="8"/>
      <c r="S4183" s="8"/>
      <c r="T4183" s="9">
        <v>9</v>
      </c>
      <c r="U4183" s="17">
        <f t="shared" ref="U4183:U4185" si="206">+Q4183*T4183</f>
        <v>63</v>
      </c>
      <c r="V4183" s="182"/>
      <c r="W4183" s="191">
        <v>4</v>
      </c>
      <c r="X4183" s="199"/>
      <c r="Y4183" s="182"/>
      <c r="Z4183" s="184"/>
      <c r="AA4183" s="184"/>
      <c r="AD4183" s="182"/>
      <c r="AG4183" s="182"/>
      <c r="AH4183" s="43"/>
      <c r="AI4183" s="43"/>
      <c r="AJ4183" s="43"/>
      <c r="AK4183" s="43"/>
      <c r="AL4183" s="43"/>
      <c r="AM4183" s="43"/>
      <c r="AN4183" s="43"/>
      <c r="AO4183" s="43"/>
      <c r="AP4183" s="43"/>
      <c r="AQ4183" s="43"/>
      <c r="AR4183" s="43"/>
      <c r="AS4183" s="43"/>
      <c r="AT4183" s="43"/>
      <c r="AU4183" s="44"/>
      <c r="AV4183" s="182"/>
      <c r="AW4183" s="182"/>
      <c r="AX4183" s="182"/>
      <c r="AZ4183" s="207"/>
    </row>
    <row r="4184" spans="1:52" s="168" customFormat="1" ht="24.9" customHeight="1" x14ac:dyDescent="0.3">
      <c r="A4184" s="263"/>
      <c r="B4184" s="263"/>
      <c r="C4184" s="265"/>
      <c r="D4184" s="481"/>
      <c r="E4184" s="482"/>
      <c r="F4184" s="482"/>
      <c r="G4184" s="482"/>
      <c r="H4184" s="482"/>
      <c r="I4184" s="482"/>
      <c r="J4184" s="482"/>
      <c r="K4184" s="482"/>
      <c r="L4184" s="482"/>
      <c r="M4184" s="483"/>
      <c r="N4184" s="176">
        <v>14000718</v>
      </c>
      <c r="O4184" s="412" t="s">
        <v>456</v>
      </c>
      <c r="P4184" s="413"/>
      <c r="Q4184" s="8">
        <v>7</v>
      </c>
      <c r="R4184" s="8"/>
      <c r="S4184" s="8"/>
      <c r="T4184" s="9">
        <v>6</v>
      </c>
      <c r="U4184" s="17">
        <f t="shared" si="206"/>
        <v>42</v>
      </c>
      <c r="V4184" s="182"/>
      <c r="W4184" s="191">
        <v>5</v>
      </c>
      <c r="X4184" s="199"/>
      <c r="Y4184" s="182"/>
      <c r="Z4184" s="184"/>
      <c r="AA4184" s="184"/>
      <c r="AD4184" s="182"/>
      <c r="AG4184" s="182"/>
      <c r="AH4184" s="43"/>
      <c r="AI4184" s="43"/>
      <c r="AJ4184" s="43"/>
      <c r="AK4184" s="43"/>
      <c r="AL4184" s="43"/>
      <c r="AM4184" s="43"/>
      <c r="AN4184" s="43"/>
      <c r="AO4184" s="43"/>
      <c r="AP4184" s="43"/>
      <c r="AQ4184" s="43"/>
      <c r="AR4184" s="43"/>
      <c r="AS4184" s="43"/>
      <c r="AT4184" s="43"/>
      <c r="AU4184" s="44"/>
      <c r="AV4184" s="182"/>
      <c r="AW4184" s="182"/>
      <c r="AX4184" s="182"/>
      <c r="AZ4184" s="207"/>
    </row>
    <row r="4185" spans="1:52" s="168" customFormat="1" ht="24.9" customHeight="1" x14ac:dyDescent="0.3">
      <c r="A4185" s="263"/>
      <c r="B4185" s="263"/>
      <c r="C4185" s="265"/>
      <c r="D4185" s="481"/>
      <c r="E4185" s="482"/>
      <c r="F4185" s="482"/>
      <c r="G4185" s="482"/>
      <c r="H4185" s="482"/>
      <c r="I4185" s="482"/>
      <c r="J4185" s="482"/>
      <c r="K4185" s="482"/>
      <c r="L4185" s="482"/>
      <c r="M4185" s="483"/>
      <c r="N4185" s="176">
        <v>14001678</v>
      </c>
      <c r="O4185" s="412" t="s">
        <v>456</v>
      </c>
      <c r="P4185" s="413"/>
      <c r="Q4185" s="8">
        <v>7</v>
      </c>
      <c r="R4185" s="8"/>
      <c r="S4185" s="8"/>
      <c r="T4185" s="9">
        <v>6</v>
      </c>
      <c r="U4185" s="17">
        <f t="shared" si="206"/>
        <v>42</v>
      </c>
      <c r="V4185" s="182"/>
      <c r="W4185" s="191">
        <v>6</v>
      </c>
      <c r="X4185" s="199"/>
      <c r="Y4185" s="182"/>
      <c r="Z4185" s="184"/>
      <c r="AA4185" s="184"/>
      <c r="AD4185" s="182"/>
      <c r="AG4185" s="182"/>
      <c r="AH4185" s="43"/>
      <c r="AI4185" s="43"/>
      <c r="AJ4185" s="43"/>
      <c r="AK4185" s="43"/>
      <c r="AL4185" s="43"/>
      <c r="AM4185" s="43"/>
      <c r="AN4185" s="43"/>
      <c r="AO4185" s="43"/>
      <c r="AP4185" s="43"/>
      <c r="AQ4185" s="43"/>
      <c r="AR4185" s="43"/>
      <c r="AS4185" s="43"/>
      <c r="AT4185" s="43"/>
      <c r="AU4185" s="44"/>
      <c r="AV4185" s="182"/>
      <c r="AW4185" s="182"/>
      <c r="AX4185" s="182"/>
      <c r="AZ4185" s="207"/>
    </row>
    <row r="4186" spans="1:52" s="168" customFormat="1" ht="24.9" customHeight="1" x14ac:dyDescent="0.3">
      <c r="A4186" s="263"/>
      <c r="B4186" s="263"/>
      <c r="C4186" s="265"/>
      <c r="D4186" s="481"/>
      <c r="E4186" s="482"/>
      <c r="F4186" s="482"/>
      <c r="G4186" s="482"/>
      <c r="H4186" s="482"/>
      <c r="I4186" s="482"/>
      <c r="J4186" s="482"/>
      <c r="K4186" s="482"/>
      <c r="L4186" s="482"/>
      <c r="M4186" s="483"/>
      <c r="N4186" s="176"/>
      <c r="O4186" s="412"/>
      <c r="P4186" s="413"/>
      <c r="Q4186" s="8"/>
      <c r="R4186" s="8"/>
      <c r="S4186" s="8"/>
      <c r="T4186" s="9"/>
      <c r="U4186" s="17"/>
      <c r="V4186" s="182"/>
      <c r="W4186" s="191"/>
      <c r="X4186" s="199"/>
      <c r="Y4186" s="182"/>
      <c r="Z4186" s="184"/>
      <c r="AA4186" s="184"/>
      <c r="AD4186" s="182"/>
      <c r="AG4186" s="182"/>
      <c r="AH4186" s="43"/>
      <c r="AI4186" s="43"/>
      <c r="AJ4186" s="43"/>
      <c r="AK4186" s="43"/>
      <c r="AL4186" s="43"/>
      <c r="AM4186" s="43"/>
      <c r="AN4186" s="43"/>
      <c r="AO4186" s="43"/>
      <c r="AP4186" s="43"/>
      <c r="AQ4186" s="43"/>
      <c r="AR4186" s="43"/>
      <c r="AS4186" s="43"/>
      <c r="AT4186" s="43"/>
      <c r="AU4186" s="44"/>
      <c r="AV4186" s="182"/>
      <c r="AW4186" s="182"/>
      <c r="AX4186" s="182"/>
      <c r="AZ4186" s="207"/>
    </row>
    <row r="4187" spans="1:52" s="168" customFormat="1" ht="24.9" customHeight="1" x14ac:dyDescent="0.3">
      <c r="A4187" s="263"/>
      <c r="B4187" s="263"/>
      <c r="C4187" s="265"/>
      <c r="D4187" s="481"/>
      <c r="E4187" s="482"/>
      <c r="F4187" s="482"/>
      <c r="G4187" s="482"/>
      <c r="H4187" s="482"/>
      <c r="I4187" s="482"/>
      <c r="J4187" s="482"/>
      <c r="K4187" s="482"/>
      <c r="L4187" s="482"/>
      <c r="M4187" s="483"/>
      <c r="N4187" s="176"/>
      <c r="O4187" s="412"/>
      <c r="P4187" s="413"/>
      <c r="Q4187" s="8"/>
      <c r="R4187" s="8"/>
      <c r="S4187" s="8"/>
      <c r="T4187" s="9"/>
      <c r="U4187" s="17"/>
      <c r="V4187" s="182"/>
      <c r="W4187" s="191"/>
      <c r="X4187" s="199"/>
      <c r="Y4187" s="182"/>
      <c r="Z4187" s="184"/>
      <c r="AA4187" s="184"/>
      <c r="AD4187" s="182"/>
      <c r="AG4187" s="182"/>
      <c r="AH4187" s="43"/>
      <c r="AI4187" s="43"/>
      <c r="AJ4187" s="43"/>
      <c r="AK4187" s="43"/>
      <c r="AL4187" s="43"/>
      <c r="AM4187" s="43"/>
      <c r="AN4187" s="43"/>
      <c r="AO4187" s="43"/>
      <c r="AP4187" s="43"/>
      <c r="AQ4187" s="43"/>
      <c r="AR4187" s="43"/>
      <c r="AS4187" s="43"/>
      <c r="AT4187" s="43"/>
      <c r="AU4187" s="44"/>
      <c r="AV4187" s="182"/>
      <c r="AW4187" s="182"/>
      <c r="AX4187" s="182"/>
      <c r="AZ4187" s="207"/>
    </row>
    <row r="4188" spans="1:52" s="168" customFormat="1" ht="24.9" customHeight="1" x14ac:dyDescent="0.3">
      <c r="A4188" s="263"/>
      <c r="B4188" s="263"/>
      <c r="C4188" s="265"/>
      <c r="D4188" s="481"/>
      <c r="E4188" s="482"/>
      <c r="F4188" s="482"/>
      <c r="G4188" s="482"/>
      <c r="H4188" s="482"/>
      <c r="I4188" s="482"/>
      <c r="J4188" s="482"/>
      <c r="K4188" s="482"/>
      <c r="L4188" s="482"/>
      <c r="M4188" s="483"/>
      <c r="N4188" s="176"/>
      <c r="O4188" s="412"/>
      <c r="P4188" s="413"/>
      <c r="Q4188" s="8"/>
      <c r="R4188" s="8"/>
      <c r="S4188" s="8"/>
      <c r="T4188" s="9"/>
      <c r="U4188" s="17"/>
      <c r="V4188" s="182"/>
      <c r="W4188" s="191"/>
      <c r="X4188" s="199"/>
      <c r="Y4188" s="182"/>
      <c r="Z4188" s="184"/>
      <c r="AA4188" s="184"/>
      <c r="AD4188" s="182"/>
      <c r="AG4188" s="182"/>
      <c r="AH4188" s="43"/>
      <c r="AI4188" s="43"/>
      <c r="AJ4188" s="43"/>
      <c r="AK4188" s="43"/>
      <c r="AL4188" s="43"/>
      <c r="AM4188" s="43"/>
      <c r="AN4188" s="43"/>
      <c r="AO4188" s="43"/>
      <c r="AP4188" s="43"/>
      <c r="AQ4188" s="43"/>
      <c r="AR4188" s="43"/>
      <c r="AS4188" s="43"/>
      <c r="AT4188" s="43"/>
      <c r="AU4188" s="44"/>
      <c r="AV4188" s="182"/>
      <c r="AW4188" s="182"/>
      <c r="AX4188" s="182"/>
      <c r="AZ4188" s="207"/>
    </row>
    <row r="4189" spans="1:52" s="168" customFormat="1" ht="24.9" customHeight="1" x14ac:dyDescent="0.3">
      <c r="A4189" s="263"/>
      <c r="B4189" s="263"/>
      <c r="C4189" s="265"/>
      <c r="D4189" s="481"/>
      <c r="E4189" s="482"/>
      <c r="F4189" s="482"/>
      <c r="G4189" s="482"/>
      <c r="H4189" s="482"/>
      <c r="I4189" s="482"/>
      <c r="J4189" s="482"/>
      <c r="K4189" s="482"/>
      <c r="L4189" s="482"/>
      <c r="M4189" s="483"/>
      <c r="N4189" s="176"/>
      <c r="O4189" s="412"/>
      <c r="P4189" s="413"/>
      <c r="Q4189" s="8"/>
      <c r="R4189" s="8"/>
      <c r="S4189" s="8"/>
      <c r="T4189" s="9"/>
      <c r="U4189" s="17"/>
      <c r="V4189" s="182"/>
      <c r="W4189" s="191"/>
      <c r="X4189" s="199"/>
      <c r="Y4189" s="182"/>
      <c r="Z4189" s="184"/>
      <c r="AA4189" s="184"/>
      <c r="AD4189" s="182"/>
      <c r="AG4189" s="182"/>
      <c r="AH4189" s="43"/>
      <c r="AI4189" s="43"/>
      <c r="AJ4189" s="43"/>
      <c r="AK4189" s="43"/>
      <c r="AL4189" s="43"/>
      <c r="AM4189" s="43"/>
      <c r="AN4189" s="43"/>
      <c r="AO4189" s="43"/>
      <c r="AP4189" s="43"/>
      <c r="AQ4189" s="43"/>
      <c r="AR4189" s="43"/>
      <c r="AS4189" s="43"/>
      <c r="AT4189" s="43"/>
      <c r="AU4189" s="44"/>
      <c r="AV4189" s="182"/>
      <c r="AW4189" s="182"/>
      <c r="AX4189" s="182"/>
      <c r="AZ4189" s="207"/>
    </row>
    <row r="4190" spans="1:52" s="168" customFormat="1" ht="24.9" customHeight="1" x14ac:dyDescent="0.3">
      <c r="A4190" s="263"/>
      <c r="B4190" s="263"/>
      <c r="C4190" s="265"/>
      <c r="D4190" s="481"/>
      <c r="E4190" s="482"/>
      <c r="F4190" s="482"/>
      <c r="G4190" s="482"/>
      <c r="H4190" s="482"/>
      <c r="I4190" s="482"/>
      <c r="J4190" s="482"/>
      <c r="K4190" s="482"/>
      <c r="L4190" s="482"/>
      <c r="M4190" s="483"/>
      <c r="N4190" s="176"/>
      <c r="O4190" s="412"/>
      <c r="P4190" s="413"/>
      <c r="Q4190" s="8"/>
      <c r="R4190" s="8"/>
      <c r="S4190" s="8"/>
      <c r="T4190" s="9"/>
      <c r="U4190" s="17"/>
      <c r="V4190" s="182"/>
      <c r="W4190" s="191"/>
      <c r="X4190" s="199"/>
      <c r="Y4190" s="182"/>
      <c r="Z4190" s="184"/>
      <c r="AA4190" s="184"/>
      <c r="AD4190" s="182"/>
      <c r="AG4190" s="182"/>
      <c r="AH4190" s="43"/>
      <c r="AI4190" s="43"/>
      <c r="AJ4190" s="43"/>
      <c r="AK4190" s="43"/>
      <c r="AL4190" s="43"/>
      <c r="AM4190" s="43"/>
      <c r="AN4190" s="43"/>
      <c r="AO4190" s="43"/>
      <c r="AP4190" s="43"/>
      <c r="AQ4190" s="43"/>
      <c r="AR4190" s="43"/>
      <c r="AS4190" s="43"/>
      <c r="AT4190" s="43"/>
      <c r="AU4190" s="44"/>
      <c r="AV4190" s="182"/>
      <c r="AW4190" s="182"/>
      <c r="AX4190" s="182"/>
      <c r="AZ4190" s="207"/>
    </row>
    <row r="4191" spans="1:52" s="168" customFormat="1" ht="24.9" customHeight="1" x14ac:dyDescent="0.3">
      <c r="A4191" s="263"/>
      <c r="B4191" s="263"/>
      <c r="C4191" s="265"/>
      <c r="D4191" s="481"/>
      <c r="E4191" s="482"/>
      <c r="F4191" s="482"/>
      <c r="G4191" s="482"/>
      <c r="H4191" s="482"/>
      <c r="I4191" s="482"/>
      <c r="J4191" s="482"/>
      <c r="K4191" s="482"/>
      <c r="L4191" s="482"/>
      <c r="M4191" s="483"/>
      <c r="N4191" s="176"/>
      <c r="O4191" s="412"/>
      <c r="P4191" s="413"/>
      <c r="Q4191" s="8"/>
      <c r="R4191" s="8"/>
      <c r="S4191" s="8"/>
      <c r="T4191" s="9"/>
      <c r="U4191" s="17"/>
      <c r="V4191" s="182"/>
      <c r="W4191" s="191"/>
      <c r="X4191" s="199"/>
      <c r="Y4191" s="182"/>
      <c r="Z4191" s="184"/>
      <c r="AA4191" s="184"/>
      <c r="AD4191" s="182"/>
      <c r="AG4191" s="182"/>
      <c r="AH4191" s="43"/>
      <c r="AI4191" s="43"/>
      <c r="AJ4191" s="43"/>
      <c r="AK4191" s="43"/>
      <c r="AL4191" s="43"/>
      <c r="AM4191" s="43"/>
      <c r="AN4191" s="43"/>
      <c r="AO4191" s="43"/>
      <c r="AP4191" s="43"/>
      <c r="AQ4191" s="43"/>
      <c r="AR4191" s="43"/>
      <c r="AS4191" s="43"/>
      <c r="AT4191" s="43"/>
      <c r="AU4191" s="44"/>
      <c r="AV4191" s="182"/>
      <c r="AW4191" s="182"/>
      <c r="AX4191" s="182"/>
      <c r="AZ4191" s="207"/>
    </row>
    <row r="4192" spans="1:52" s="168" customFormat="1" ht="24.9" customHeight="1" x14ac:dyDescent="0.3">
      <c r="A4192" s="263"/>
      <c r="B4192" s="263"/>
      <c r="C4192" s="265"/>
      <c r="D4192" s="481"/>
      <c r="E4192" s="482"/>
      <c r="F4192" s="482"/>
      <c r="G4192" s="482"/>
      <c r="H4192" s="482"/>
      <c r="I4192" s="482"/>
      <c r="J4192" s="482"/>
      <c r="K4192" s="482"/>
      <c r="L4192" s="482"/>
      <c r="M4192" s="483"/>
      <c r="N4192" s="176"/>
      <c r="O4192" s="412"/>
      <c r="P4192" s="413"/>
      <c r="Q4192" s="8"/>
      <c r="R4192" s="8"/>
      <c r="S4192" s="8"/>
      <c r="T4192" s="9"/>
      <c r="U4192" s="17"/>
      <c r="V4192" s="182"/>
      <c r="W4192" s="191"/>
      <c r="X4192" s="199"/>
      <c r="Y4192" s="182"/>
      <c r="Z4192" s="184"/>
      <c r="AA4192" s="184"/>
      <c r="AD4192" s="182"/>
      <c r="AG4192" s="182"/>
      <c r="AH4192" s="43"/>
      <c r="AI4192" s="43"/>
      <c r="AJ4192" s="43"/>
      <c r="AK4192" s="43"/>
      <c r="AL4192" s="43"/>
      <c r="AM4192" s="43"/>
      <c r="AN4192" s="43"/>
      <c r="AO4192" s="43"/>
      <c r="AP4192" s="43"/>
      <c r="AQ4192" s="43"/>
      <c r="AR4192" s="43"/>
      <c r="AS4192" s="43"/>
      <c r="AT4192" s="43"/>
      <c r="AU4192" s="44"/>
      <c r="AV4192" s="182"/>
      <c r="AW4192" s="182"/>
      <c r="AX4192" s="182"/>
      <c r="AZ4192" s="207"/>
    </row>
    <row r="4193" spans="1:52" s="168" customFormat="1" ht="24.9" customHeight="1" x14ac:dyDescent="0.3">
      <c r="A4193" s="263"/>
      <c r="B4193" s="263"/>
      <c r="C4193" s="265"/>
      <c r="D4193" s="481"/>
      <c r="E4193" s="482"/>
      <c r="F4193" s="482"/>
      <c r="G4193" s="482"/>
      <c r="H4193" s="482"/>
      <c r="I4193" s="482"/>
      <c r="J4193" s="482"/>
      <c r="K4193" s="482"/>
      <c r="L4193" s="482"/>
      <c r="M4193" s="483"/>
      <c r="N4193" s="176"/>
      <c r="O4193" s="412"/>
      <c r="P4193" s="413"/>
      <c r="Q4193" s="8"/>
      <c r="R4193" s="8"/>
      <c r="S4193" s="8"/>
      <c r="T4193" s="9"/>
      <c r="U4193" s="17"/>
      <c r="V4193" s="182"/>
      <c r="W4193" s="191"/>
      <c r="X4193" s="199"/>
      <c r="Y4193" s="182"/>
      <c r="Z4193" s="184"/>
      <c r="AA4193" s="184"/>
      <c r="AD4193" s="182"/>
      <c r="AG4193" s="182"/>
      <c r="AH4193" s="43"/>
      <c r="AI4193" s="43"/>
      <c r="AJ4193" s="43"/>
      <c r="AK4193" s="43"/>
      <c r="AL4193" s="43"/>
      <c r="AM4193" s="43"/>
      <c r="AN4193" s="43"/>
      <c r="AO4193" s="43"/>
      <c r="AP4193" s="43"/>
      <c r="AQ4193" s="43"/>
      <c r="AR4193" s="43"/>
      <c r="AS4193" s="43"/>
      <c r="AT4193" s="43"/>
      <c r="AU4193" s="44"/>
      <c r="AV4193" s="182"/>
      <c r="AW4193" s="182"/>
      <c r="AX4193" s="182"/>
      <c r="AZ4193" s="207"/>
    </row>
    <row r="4194" spans="1:52" s="168" customFormat="1" ht="24.9" customHeight="1" x14ac:dyDescent="0.3">
      <c r="A4194" s="263"/>
      <c r="B4194" s="263"/>
      <c r="C4194" s="265"/>
      <c r="D4194" s="481"/>
      <c r="E4194" s="482"/>
      <c r="F4194" s="482"/>
      <c r="G4194" s="482"/>
      <c r="H4194" s="482"/>
      <c r="I4194" s="482"/>
      <c r="J4194" s="482"/>
      <c r="K4194" s="482"/>
      <c r="L4194" s="482"/>
      <c r="M4194" s="483"/>
      <c r="N4194" s="176"/>
      <c r="O4194" s="412"/>
      <c r="P4194" s="413"/>
      <c r="Q4194" s="8"/>
      <c r="R4194" s="8"/>
      <c r="S4194" s="8"/>
      <c r="T4194" s="9"/>
      <c r="U4194" s="17"/>
      <c r="V4194" s="182"/>
      <c r="W4194" s="191"/>
      <c r="X4194" s="199"/>
      <c r="Y4194" s="182"/>
      <c r="Z4194" s="184"/>
      <c r="AA4194" s="184"/>
      <c r="AD4194" s="182"/>
      <c r="AG4194" s="182"/>
      <c r="AH4194" s="43"/>
      <c r="AI4194" s="43"/>
      <c r="AJ4194" s="43"/>
      <c r="AK4194" s="43"/>
      <c r="AL4194" s="43"/>
      <c r="AM4194" s="43"/>
      <c r="AN4194" s="43"/>
      <c r="AO4194" s="43"/>
      <c r="AP4194" s="43"/>
      <c r="AQ4194" s="43"/>
      <c r="AR4194" s="43"/>
      <c r="AS4194" s="43"/>
      <c r="AT4194" s="43"/>
      <c r="AU4194" s="44"/>
      <c r="AV4194" s="182"/>
      <c r="AW4194" s="182"/>
      <c r="AX4194" s="182"/>
      <c r="AZ4194" s="207"/>
    </row>
    <row r="4195" spans="1:52" s="168" customFormat="1" ht="24.9" customHeight="1" x14ac:dyDescent="0.3">
      <c r="A4195" s="263"/>
      <c r="B4195" s="263"/>
      <c r="C4195" s="265"/>
      <c r="D4195" s="481"/>
      <c r="E4195" s="482"/>
      <c r="F4195" s="482"/>
      <c r="G4195" s="482"/>
      <c r="H4195" s="482"/>
      <c r="I4195" s="482"/>
      <c r="J4195" s="482"/>
      <c r="K4195" s="482"/>
      <c r="L4195" s="482"/>
      <c r="M4195" s="483"/>
      <c r="N4195" s="176"/>
      <c r="O4195" s="412"/>
      <c r="P4195" s="413"/>
      <c r="Q4195" s="8"/>
      <c r="R4195" s="8"/>
      <c r="S4195" s="8"/>
      <c r="T4195" s="9"/>
      <c r="U4195" s="17"/>
      <c r="V4195" s="182"/>
      <c r="W4195" s="191"/>
      <c r="X4195" s="199"/>
      <c r="Y4195" s="182"/>
      <c r="Z4195" s="184"/>
      <c r="AA4195" s="184"/>
      <c r="AD4195" s="182"/>
      <c r="AG4195" s="182"/>
      <c r="AH4195" s="43"/>
      <c r="AI4195" s="43"/>
      <c r="AJ4195" s="43"/>
      <c r="AK4195" s="43"/>
      <c r="AL4195" s="43"/>
      <c r="AM4195" s="43"/>
      <c r="AN4195" s="43"/>
      <c r="AO4195" s="43"/>
      <c r="AP4195" s="43"/>
      <c r="AQ4195" s="43"/>
      <c r="AR4195" s="43"/>
      <c r="AS4195" s="43"/>
      <c r="AT4195" s="43"/>
      <c r="AU4195" s="44"/>
      <c r="AV4195" s="182"/>
      <c r="AW4195" s="182"/>
      <c r="AX4195" s="182"/>
      <c r="AZ4195" s="207"/>
    </row>
    <row r="4196" spans="1:52" s="168" customFormat="1" ht="24.9" customHeight="1" x14ac:dyDescent="0.3">
      <c r="A4196" s="263"/>
      <c r="B4196" s="263"/>
      <c r="C4196" s="265"/>
      <c r="D4196" s="481"/>
      <c r="E4196" s="482"/>
      <c r="F4196" s="482"/>
      <c r="G4196" s="482"/>
      <c r="H4196" s="482"/>
      <c r="I4196" s="482"/>
      <c r="J4196" s="482"/>
      <c r="K4196" s="482"/>
      <c r="L4196" s="482"/>
      <c r="M4196" s="483"/>
      <c r="N4196" s="176"/>
      <c r="O4196" s="412"/>
      <c r="P4196" s="413"/>
      <c r="Q4196" s="8"/>
      <c r="R4196" s="8"/>
      <c r="S4196" s="8"/>
      <c r="T4196" s="9"/>
      <c r="U4196" s="17"/>
      <c r="V4196" s="182"/>
      <c r="W4196" s="191"/>
      <c r="X4196" s="199"/>
      <c r="Y4196" s="182"/>
      <c r="Z4196" s="184"/>
      <c r="AA4196" s="184"/>
      <c r="AD4196" s="182"/>
      <c r="AG4196" s="182"/>
      <c r="AH4196" s="43"/>
      <c r="AI4196" s="43"/>
      <c r="AJ4196" s="43"/>
      <c r="AK4196" s="43"/>
      <c r="AL4196" s="43"/>
      <c r="AM4196" s="43"/>
      <c r="AN4196" s="43"/>
      <c r="AO4196" s="43"/>
      <c r="AP4196" s="43"/>
      <c r="AQ4196" s="43"/>
      <c r="AR4196" s="43"/>
      <c r="AS4196" s="43"/>
      <c r="AT4196" s="43"/>
      <c r="AU4196" s="44"/>
      <c r="AV4196" s="182"/>
      <c r="AW4196" s="182"/>
      <c r="AX4196" s="182"/>
      <c r="AZ4196" s="207"/>
    </row>
    <row r="4197" spans="1:52" s="168" customFormat="1" ht="24.9" customHeight="1" x14ac:dyDescent="0.3">
      <c r="A4197" s="263"/>
      <c r="B4197" s="263"/>
      <c r="C4197" s="265"/>
      <c r="D4197" s="481"/>
      <c r="E4197" s="482"/>
      <c r="F4197" s="482"/>
      <c r="G4197" s="482"/>
      <c r="H4197" s="482"/>
      <c r="I4197" s="482"/>
      <c r="J4197" s="482"/>
      <c r="K4197" s="482"/>
      <c r="L4197" s="482"/>
      <c r="M4197" s="483"/>
      <c r="N4197" s="176"/>
      <c r="O4197" s="412"/>
      <c r="P4197" s="413"/>
      <c r="Q4197" s="8"/>
      <c r="R4197" s="8"/>
      <c r="S4197" s="8"/>
      <c r="T4197" s="9"/>
      <c r="U4197" s="17"/>
      <c r="V4197" s="182"/>
      <c r="W4197" s="191"/>
      <c r="X4197" s="199"/>
      <c r="Y4197" s="182"/>
      <c r="Z4197" s="184"/>
      <c r="AA4197" s="184"/>
      <c r="AD4197" s="182"/>
      <c r="AG4197" s="182"/>
      <c r="AH4197" s="43"/>
      <c r="AI4197" s="43"/>
      <c r="AJ4197" s="43"/>
      <c r="AK4197" s="43"/>
      <c r="AL4197" s="43"/>
      <c r="AM4197" s="43"/>
      <c r="AN4197" s="43"/>
      <c r="AO4197" s="43"/>
      <c r="AP4197" s="43"/>
      <c r="AQ4197" s="43"/>
      <c r="AR4197" s="43"/>
      <c r="AS4197" s="43"/>
      <c r="AT4197" s="43"/>
      <c r="AU4197" s="44"/>
      <c r="AV4197" s="182"/>
      <c r="AW4197" s="182"/>
      <c r="AX4197" s="182"/>
      <c r="AZ4197" s="207"/>
    </row>
    <row r="4198" spans="1:52" s="168" customFormat="1" ht="24.9" customHeight="1" x14ac:dyDescent="0.3">
      <c r="A4198" s="263"/>
      <c r="B4198" s="263"/>
      <c r="C4198" s="265"/>
      <c r="D4198" s="481"/>
      <c r="E4198" s="482"/>
      <c r="F4198" s="482"/>
      <c r="G4198" s="482"/>
      <c r="H4198" s="482"/>
      <c r="I4198" s="482"/>
      <c r="J4198" s="482"/>
      <c r="K4198" s="482"/>
      <c r="L4198" s="482"/>
      <c r="M4198" s="483"/>
      <c r="N4198" s="176"/>
      <c r="O4198" s="412"/>
      <c r="P4198" s="413"/>
      <c r="Q4198" s="8"/>
      <c r="R4198" s="8"/>
      <c r="S4198" s="8"/>
      <c r="T4198" s="9"/>
      <c r="U4198" s="17"/>
      <c r="V4198" s="182"/>
      <c r="W4198" s="191"/>
      <c r="X4198" s="199"/>
      <c r="Y4198" s="182"/>
      <c r="Z4198" s="184"/>
      <c r="AA4198" s="184"/>
      <c r="AD4198" s="182"/>
      <c r="AG4198" s="182"/>
      <c r="AH4198" s="43"/>
      <c r="AI4198" s="43"/>
      <c r="AJ4198" s="43"/>
      <c r="AK4198" s="43"/>
      <c r="AL4198" s="43"/>
      <c r="AM4198" s="43"/>
      <c r="AN4198" s="43"/>
      <c r="AO4198" s="43"/>
      <c r="AP4198" s="43"/>
      <c r="AQ4198" s="43"/>
      <c r="AR4198" s="43"/>
      <c r="AS4198" s="43"/>
      <c r="AT4198" s="43"/>
      <c r="AU4198" s="44"/>
      <c r="AV4198" s="182"/>
      <c r="AW4198" s="182"/>
      <c r="AX4198" s="182"/>
      <c r="AZ4198" s="207"/>
    </row>
    <row r="4199" spans="1:52" s="168" customFormat="1" ht="24.9" customHeight="1" x14ac:dyDescent="0.3">
      <c r="A4199" s="263"/>
      <c r="B4199" s="263"/>
      <c r="C4199" s="265"/>
      <c r="D4199" s="481"/>
      <c r="E4199" s="482"/>
      <c r="F4199" s="482"/>
      <c r="G4199" s="482"/>
      <c r="H4199" s="482"/>
      <c r="I4199" s="482"/>
      <c r="J4199" s="482"/>
      <c r="K4199" s="482"/>
      <c r="L4199" s="482"/>
      <c r="M4199" s="483"/>
      <c r="N4199" s="176"/>
      <c r="O4199" s="412"/>
      <c r="P4199" s="413"/>
      <c r="Q4199" s="8"/>
      <c r="R4199" s="8"/>
      <c r="S4199" s="8"/>
      <c r="T4199" s="9"/>
      <c r="U4199" s="17"/>
      <c r="V4199" s="182"/>
      <c r="W4199" s="191"/>
      <c r="X4199" s="199"/>
      <c r="Y4199" s="182"/>
      <c r="Z4199" s="184"/>
      <c r="AA4199" s="184"/>
      <c r="AD4199" s="182"/>
      <c r="AG4199" s="182"/>
      <c r="AH4199" s="43"/>
      <c r="AI4199" s="43"/>
      <c r="AJ4199" s="43"/>
      <c r="AK4199" s="43"/>
      <c r="AL4199" s="43"/>
      <c r="AM4199" s="43"/>
      <c r="AN4199" s="43"/>
      <c r="AO4199" s="43"/>
      <c r="AP4199" s="43"/>
      <c r="AQ4199" s="43"/>
      <c r="AR4199" s="43"/>
      <c r="AS4199" s="43"/>
      <c r="AT4199" s="43"/>
      <c r="AU4199" s="44"/>
      <c r="AV4199" s="182"/>
      <c r="AW4199" s="182"/>
      <c r="AX4199" s="182"/>
      <c r="AZ4199" s="207"/>
    </row>
    <row r="4200" spans="1:52" s="168" customFormat="1" ht="24.9" customHeight="1" x14ac:dyDescent="0.3">
      <c r="A4200" s="263"/>
      <c r="B4200" s="263"/>
      <c r="C4200" s="265"/>
      <c r="D4200" s="481"/>
      <c r="E4200" s="482"/>
      <c r="F4200" s="482"/>
      <c r="G4200" s="482"/>
      <c r="H4200" s="482"/>
      <c r="I4200" s="482"/>
      <c r="J4200" s="482"/>
      <c r="K4200" s="482"/>
      <c r="L4200" s="482"/>
      <c r="M4200" s="483"/>
      <c r="N4200" s="176"/>
      <c r="O4200" s="412"/>
      <c r="P4200" s="413"/>
      <c r="Q4200" s="8"/>
      <c r="R4200" s="8"/>
      <c r="S4200" s="8"/>
      <c r="T4200" s="9"/>
      <c r="U4200" s="17"/>
      <c r="V4200" s="182"/>
      <c r="W4200" s="191"/>
      <c r="X4200" s="199"/>
      <c r="Y4200" s="182"/>
      <c r="Z4200" s="184"/>
      <c r="AA4200" s="184"/>
      <c r="AD4200" s="182"/>
      <c r="AG4200" s="182"/>
      <c r="AH4200" s="43"/>
      <c r="AI4200" s="43"/>
      <c r="AJ4200" s="43"/>
      <c r="AK4200" s="43"/>
      <c r="AL4200" s="43"/>
      <c r="AM4200" s="43"/>
      <c r="AN4200" s="43"/>
      <c r="AO4200" s="43"/>
      <c r="AP4200" s="43"/>
      <c r="AQ4200" s="43"/>
      <c r="AR4200" s="43"/>
      <c r="AS4200" s="43"/>
      <c r="AT4200" s="43"/>
      <c r="AU4200" s="44"/>
      <c r="AV4200" s="182"/>
      <c r="AW4200" s="182"/>
      <c r="AX4200" s="182"/>
      <c r="AZ4200" s="207"/>
    </row>
    <row r="4201" spans="1:52" s="168" customFormat="1" ht="24.9" customHeight="1" x14ac:dyDescent="0.3">
      <c r="A4201" s="263"/>
      <c r="B4201" s="263"/>
      <c r="C4201" s="265"/>
      <c r="D4201" s="481"/>
      <c r="E4201" s="482"/>
      <c r="F4201" s="482"/>
      <c r="G4201" s="482"/>
      <c r="H4201" s="482"/>
      <c r="I4201" s="482"/>
      <c r="J4201" s="482"/>
      <c r="K4201" s="482"/>
      <c r="L4201" s="482"/>
      <c r="M4201" s="483"/>
      <c r="N4201" s="176"/>
      <c r="O4201" s="412"/>
      <c r="P4201" s="413"/>
      <c r="Q4201" s="8"/>
      <c r="R4201" s="8"/>
      <c r="S4201" s="8"/>
      <c r="T4201" s="9"/>
      <c r="U4201" s="17"/>
      <c r="V4201" s="182"/>
      <c r="W4201" s="191"/>
      <c r="X4201" s="199"/>
      <c r="Y4201" s="182"/>
      <c r="Z4201" s="184"/>
      <c r="AA4201" s="184"/>
      <c r="AD4201" s="182"/>
      <c r="AG4201" s="182"/>
      <c r="AH4201" s="43"/>
      <c r="AI4201" s="43"/>
      <c r="AJ4201" s="43"/>
      <c r="AK4201" s="43"/>
      <c r="AL4201" s="43"/>
      <c r="AM4201" s="43"/>
      <c r="AN4201" s="43"/>
      <c r="AO4201" s="43"/>
      <c r="AP4201" s="43"/>
      <c r="AQ4201" s="43"/>
      <c r="AR4201" s="43"/>
      <c r="AS4201" s="43"/>
      <c r="AT4201" s="43"/>
      <c r="AU4201" s="44"/>
      <c r="AV4201" s="182"/>
      <c r="AW4201" s="182"/>
      <c r="AX4201" s="182"/>
      <c r="AZ4201" s="207"/>
    </row>
    <row r="4202" spans="1:52" s="168" customFormat="1" ht="24.9" customHeight="1" thickBot="1" x14ac:dyDescent="0.35">
      <c r="A4202" s="263"/>
      <c r="B4202" s="263"/>
      <c r="C4202" s="265"/>
      <c r="D4202" s="481"/>
      <c r="E4202" s="482"/>
      <c r="F4202" s="482"/>
      <c r="G4202" s="482"/>
      <c r="H4202" s="482"/>
      <c r="I4202" s="482"/>
      <c r="J4202" s="482"/>
      <c r="K4202" s="482"/>
      <c r="L4202" s="482"/>
      <c r="M4202" s="483"/>
      <c r="N4202" s="414" t="s">
        <v>16</v>
      </c>
      <c r="O4202" s="415"/>
      <c r="P4202" s="415"/>
      <c r="Q4202" s="415"/>
      <c r="R4202" s="415"/>
      <c r="S4202" s="415"/>
      <c r="T4202" s="415"/>
      <c r="U4202" s="18">
        <f>SUM(U4182:U4201)</f>
        <v>189</v>
      </c>
      <c r="V4202" s="182"/>
      <c r="W4202" s="191"/>
      <c r="X4202" s="199"/>
      <c r="Y4202" s="182"/>
      <c r="Z4202" s="184"/>
      <c r="AA4202" s="184"/>
      <c r="AD4202" s="182"/>
      <c r="AG4202" s="182"/>
      <c r="AH4202" s="43"/>
      <c r="AI4202" s="43"/>
      <c r="AJ4202" s="43"/>
      <c r="AK4202" s="43"/>
      <c r="AL4202" s="43"/>
      <c r="AM4202" s="43"/>
      <c r="AN4202" s="43"/>
      <c r="AO4202" s="43"/>
      <c r="AP4202" s="43"/>
      <c r="AQ4202" s="43"/>
      <c r="AR4202" s="43"/>
      <c r="AS4202" s="43"/>
      <c r="AT4202" s="43"/>
      <c r="AU4202" s="44"/>
      <c r="AV4202" s="182"/>
      <c r="AW4202" s="182"/>
      <c r="AX4202" s="182"/>
      <c r="AZ4202" s="207"/>
    </row>
    <row r="4203" spans="1:52" s="168" customFormat="1" ht="14.4" customHeight="1" x14ac:dyDescent="0.3">
      <c r="A4203" s="263"/>
      <c r="B4203" s="263"/>
      <c r="C4203" s="265"/>
      <c r="D4203" s="481"/>
      <c r="E4203" s="482"/>
      <c r="F4203" s="482"/>
      <c r="G4203" s="482"/>
      <c r="H4203" s="482"/>
      <c r="I4203" s="482"/>
      <c r="J4203" s="482"/>
      <c r="K4203" s="482"/>
      <c r="L4203" s="482"/>
      <c r="M4203" s="483"/>
      <c r="N4203" s="416" t="s">
        <v>17</v>
      </c>
      <c r="O4203" s="417"/>
      <c r="P4203" s="417"/>
      <c r="Q4203" s="417"/>
      <c r="R4203" s="417"/>
      <c r="S4203" s="417"/>
      <c r="T4203" s="417"/>
      <c r="U4203" s="418"/>
      <c r="V4203" s="200"/>
      <c r="W4203" s="191"/>
      <c r="X4203" s="199"/>
      <c r="Y4203" s="182"/>
      <c r="Z4203" s="184"/>
      <c r="AA4203" s="184"/>
      <c r="AD4203" s="182"/>
      <c r="AG4203" s="182"/>
      <c r="AH4203" s="43"/>
      <c r="AI4203" s="43"/>
      <c r="AJ4203" s="43"/>
      <c r="AK4203" s="43"/>
      <c r="AL4203" s="43"/>
      <c r="AM4203" s="43"/>
      <c r="AN4203" s="43"/>
      <c r="AO4203" s="43"/>
      <c r="AP4203" s="43"/>
      <c r="AQ4203" s="43"/>
      <c r="AR4203" s="43"/>
      <c r="AS4203" s="43"/>
      <c r="AT4203" s="43"/>
      <c r="AU4203" s="44"/>
      <c r="AV4203" s="182"/>
      <c r="AW4203" s="182"/>
      <c r="AX4203" s="182"/>
      <c r="AZ4203" s="207"/>
    </row>
    <row r="4204" spans="1:52" s="168" customFormat="1" x14ac:dyDescent="0.3">
      <c r="A4204" s="263"/>
      <c r="B4204" s="263"/>
      <c r="C4204" s="265"/>
      <c r="D4204" s="481"/>
      <c r="E4204" s="482"/>
      <c r="F4204" s="482"/>
      <c r="G4204" s="482"/>
      <c r="H4204" s="482"/>
      <c r="I4204" s="482"/>
      <c r="J4204" s="482"/>
      <c r="K4204" s="482"/>
      <c r="L4204" s="482"/>
      <c r="M4204" s="483"/>
      <c r="N4204" s="419"/>
      <c r="O4204" s="420"/>
      <c r="P4204" s="420"/>
      <c r="Q4204" s="420"/>
      <c r="R4204" s="420"/>
      <c r="S4204" s="420"/>
      <c r="T4204" s="420"/>
      <c r="U4204" s="421"/>
      <c r="V4204" s="182"/>
      <c r="W4204" s="191"/>
      <c r="X4204" s="199"/>
      <c r="Y4204" s="182"/>
      <c r="Z4204" s="184"/>
      <c r="AA4204" s="184"/>
      <c r="AD4204" s="182"/>
      <c r="AG4204" s="182"/>
      <c r="AH4204" s="43"/>
      <c r="AI4204" s="43"/>
      <c r="AJ4204" s="43"/>
      <c r="AK4204" s="43"/>
      <c r="AL4204" s="43"/>
      <c r="AM4204" s="43"/>
      <c r="AN4204" s="43"/>
      <c r="AO4204" s="43"/>
      <c r="AP4204" s="43"/>
      <c r="AQ4204" s="43"/>
      <c r="AR4204" s="43"/>
      <c r="AS4204" s="43"/>
      <c r="AT4204" s="43"/>
      <c r="AU4204" s="44"/>
      <c r="AV4204" s="182"/>
      <c r="AW4204" s="182"/>
      <c r="AX4204" s="182"/>
      <c r="AZ4204" s="207"/>
    </row>
    <row r="4205" spans="1:52" s="168" customFormat="1" x14ac:dyDescent="0.3">
      <c r="A4205" s="263"/>
      <c r="B4205" s="263"/>
      <c r="C4205" s="265"/>
      <c r="D4205" s="481"/>
      <c r="E4205" s="482"/>
      <c r="F4205" s="482"/>
      <c r="G4205" s="482"/>
      <c r="H4205" s="482"/>
      <c r="I4205" s="482"/>
      <c r="J4205" s="482"/>
      <c r="K4205" s="482"/>
      <c r="L4205" s="482"/>
      <c r="M4205" s="483"/>
      <c r="N4205" s="419"/>
      <c r="O4205" s="420"/>
      <c r="P4205" s="420"/>
      <c r="Q4205" s="420"/>
      <c r="R4205" s="420"/>
      <c r="S4205" s="420"/>
      <c r="T4205" s="420"/>
      <c r="U4205" s="421"/>
      <c r="V4205" s="182"/>
      <c r="W4205" s="191"/>
      <c r="X4205" s="199"/>
      <c r="Y4205" s="182"/>
      <c r="Z4205" s="184"/>
      <c r="AA4205" s="184"/>
      <c r="AD4205" s="182"/>
      <c r="AG4205" s="182"/>
      <c r="AH4205" s="43"/>
      <c r="AI4205" s="43"/>
      <c r="AJ4205" s="43"/>
      <c r="AK4205" s="43"/>
      <c r="AL4205" s="43"/>
      <c r="AM4205" s="43"/>
      <c r="AN4205" s="43"/>
      <c r="AO4205" s="43"/>
      <c r="AP4205" s="43"/>
      <c r="AQ4205" s="43"/>
      <c r="AR4205" s="43"/>
      <c r="AS4205" s="43"/>
      <c r="AT4205" s="43"/>
      <c r="AU4205" s="44"/>
      <c r="AV4205" s="182"/>
      <c r="AW4205" s="182"/>
      <c r="AX4205" s="182"/>
      <c r="AZ4205" s="207"/>
    </row>
    <row r="4206" spans="1:52" s="168" customFormat="1" ht="14.4" thickBot="1" x14ac:dyDescent="0.35">
      <c r="A4206" s="263"/>
      <c r="B4206" s="263"/>
      <c r="C4206" s="265"/>
      <c r="D4206" s="425"/>
      <c r="E4206" s="426"/>
      <c r="F4206" s="426"/>
      <c r="G4206" s="426"/>
      <c r="H4206" s="426"/>
      <c r="I4206" s="426"/>
      <c r="J4206" s="426"/>
      <c r="K4206" s="426"/>
      <c r="L4206" s="426"/>
      <c r="M4206" s="427"/>
      <c r="N4206" s="422"/>
      <c r="O4206" s="423"/>
      <c r="P4206" s="423"/>
      <c r="Q4206" s="423"/>
      <c r="R4206" s="423"/>
      <c r="S4206" s="423"/>
      <c r="T4206" s="423"/>
      <c r="U4206" s="424"/>
      <c r="V4206" s="182"/>
      <c r="W4206" s="191"/>
      <c r="X4206" s="199"/>
      <c r="Y4206" s="182"/>
      <c r="Z4206" s="184"/>
      <c r="AA4206" s="184"/>
      <c r="AD4206" s="182"/>
      <c r="AG4206" s="182"/>
      <c r="AH4206" s="43"/>
      <c r="AI4206" s="43"/>
      <c r="AJ4206" s="43"/>
      <c r="AK4206" s="43"/>
      <c r="AL4206" s="43"/>
      <c r="AM4206" s="43"/>
      <c r="AN4206" s="43"/>
      <c r="AO4206" s="43"/>
      <c r="AP4206" s="43"/>
      <c r="AQ4206" s="43"/>
      <c r="AR4206" s="43"/>
      <c r="AS4206" s="43"/>
      <c r="AT4206" s="43"/>
      <c r="AU4206" s="44"/>
      <c r="AV4206" s="182"/>
      <c r="AW4206" s="182"/>
      <c r="AX4206" s="182"/>
      <c r="AZ4206" s="207"/>
    </row>
    <row r="4207" spans="1:52" s="168" customFormat="1" ht="5.25" customHeight="1" thickBot="1" x14ac:dyDescent="0.35">
      <c r="A4207" s="263"/>
      <c r="B4207" s="263"/>
      <c r="C4207" s="265"/>
      <c r="D4207" s="428"/>
      <c r="E4207" s="428"/>
      <c r="F4207" s="428"/>
      <c r="G4207" s="428"/>
      <c r="H4207" s="428"/>
      <c r="I4207" s="428"/>
      <c r="J4207" s="428"/>
      <c r="K4207" s="428"/>
      <c r="L4207" s="428"/>
      <c r="M4207" s="428"/>
      <c r="N4207" s="428"/>
      <c r="O4207" s="428"/>
      <c r="P4207" s="428"/>
      <c r="Q4207" s="428"/>
      <c r="R4207" s="428"/>
      <c r="S4207" s="428"/>
      <c r="T4207" s="428"/>
      <c r="U4207" s="428"/>
      <c r="V4207" s="182"/>
      <c r="W4207" s="191"/>
      <c r="X4207" s="199"/>
      <c r="Y4207" s="182"/>
      <c r="Z4207" s="184"/>
      <c r="AA4207" s="184"/>
      <c r="AD4207" s="182"/>
      <c r="AG4207" s="182"/>
      <c r="AH4207" s="43"/>
      <c r="AI4207" s="43"/>
      <c r="AJ4207" s="43"/>
      <c r="AK4207" s="43"/>
      <c r="AL4207" s="43"/>
      <c r="AM4207" s="43"/>
      <c r="AN4207" s="43"/>
      <c r="AO4207" s="43"/>
      <c r="AP4207" s="43"/>
      <c r="AQ4207" s="43"/>
      <c r="AR4207" s="43"/>
      <c r="AS4207" s="43"/>
      <c r="AT4207" s="43"/>
      <c r="AU4207" s="44"/>
      <c r="AV4207" s="182"/>
      <c r="AW4207" s="182"/>
      <c r="AX4207" s="182"/>
      <c r="AZ4207" s="207"/>
    </row>
    <row r="4208" spans="1:52" s="168" customFormat="1" ht="20.25" customHeight="1" x14ac:dyDescent="0.3">
      <c r="A4208" s="263"/>
      <c r="B4208" s="263"/>
      <c r="C4208" s="265"/>
      <c r="D4208" s="429" t="s">
        <v>18</v>
      </c>
      <c r="E4208" s="430"/>
      <c r="F4208" s="430"/>
      <c r="G4208" s="430"/>
      <c r="H4208" s="430"/>
      <c r="I4208" s="430"/>
      <c r="J4208" s="430"/>
      <c r="K4208" s="430"/>
      <c r="L4208" s="430"/>
      <c r="M4208" s="431"/>
      <c r="N4208" s="429" t="s">
        <v>19</v>
      </c>
      <c r="O4208" s="430"/>
      <c r="P4208" s="430"/>
      <c r="Q4208" s="430"/>
      <c r="R4208" s="430"/>
      <c r="S4208" s="430"/>
      <c r="T4208" s="430"/>
      <c r="U4208" s="431"/>
      <c r="V4208" s="182"/>
      <c r="W4208" s="191"/>
      <c r="X4208" s="199"/>
      <c r="Y4208" s="182"/>
      <c r="Z4208" s="184"/>
      <c r="AA4208" s="184"/>
      <c r="AD4208" s="182"/>
      <c r="AG4208" s="182"/>
      <c r="AH4208" s="43"/>
      <c r="AI4208" s="43"/>
      <c r="AJ4208" s="43"/>
      <c r="AK4208" s="43"/>
      <c r="AL4208" s="43"/>
      <c r="AM4208" s="43"/>
      <c r="AN4208" s="43"/>
      <c r="AO4208" s="43"/>
      <c r="AP4208" s="43"/>
      <c r="AQ4208" s="43"/>
      <c r="AR4208" s="43"/>
      <c r="AS4208" s="43"/>
      <c r="AT4208" s="43"/>
      <c r="AU4208" s="44"/>
      <c r="AV4208" s="182"/>
      <c r="AW4208" s="182"/>
      <c r="AX4208" s="182"/>
      <c r="AZ4208" s="207"/>
    </row>
    <row r="4209" spans="1:52" s="168" customFormat="1" x14ac:dyDescent="0.3">
      <c r="A4209" s="263"/>
      <c r="B4209" s="263"/>
      <c r="C4209" s="265"/>
      <c r="D4209" s="432" t="s">
        <v>20</v>
      </c>
      <c r="E4209" s="433"/>
      <c r="F4209" s="433"/>
      <c r="G4209" s="433"/>
      <c r="H4209" s="433"/>
      <c r="I4209" s="433"/>
      <c r="J4209" s="433"/>
      <c r="K4209" s="433"/>
      <c r="L4209" s="433"/>
      <c r="M4209" s="434"/>
      <c r="N4209" s="435" t="s">
        <v>21</v>
      </c>
      <c r="O4209" s="436"/>
      <c r="P4209" s="436"/>
      <c r="Q4209" s="436"/>
      <c r="R4209" s="436"/>
      <c r="S4209" s="436"/>
      <c r="T4209" s="436"/>
      <c r="U4209" s="437"/>
      <c r="V4209" s="182"/>
      <c r="W4209" s="191"/>
      <c r="X4209" s="199"/>
      <c r="Y4209" s="182"/>
      <c r="Z4209" s="184"/>
      <c r="AA4209" s="184"/>
      <c r="AD4209" s="182"/>
      <c r="AG4209" s="182"/>
      <c r="AH4209" s="43"/>
      <c r="AI4209" s="43"/>
      <c r="AJ4209" s="43"/>
      <c r="AK4209" s="43"/>
      <c r="AL4209" s="43"/>
      <c r="AM4209" s="43"/>
      <c r="AN4209" s="43"/>
      <c r="AO4209" s="43"/>
      <c r="AP4209" s="43"/>
      <c r="AQ4209" s="43"/>
      <c r="AR4209" s="43"/>
      <c r="AS4209" s="43"/>
      <c r="AT4209" s="43"/>
      <c r="AU4209" s="44"/>
      <c r="AV4209" s="182"/>
      <c r="AW4209" s="182"/>
      <c r="AX4209" s="182"/>
      <c r="AZ4209" s="207"/>
    </row>
    <row r="4210" spans="1:52" s="168" customFormat="1" ht="15.75" customHeight="1" x14ac:dyDescent="0.3">
      <c r="A4210" s="263"/>
      <c r="B4210" s="263"/>
      <c r="C4210" s="265"/>
      <c r="D4210" s="438" t="s">
        <v>22</v>
      </c>
      <c r="E4210" s="439"/>
      <c r="F4210" s="439"/>
      <c r="G4210" s="439"/>
      <c r="H4210" s="439"/>
      <c r="I4210" s="439"/>
      <c r="J4210" s="439"/>
      <c r="K4210" s="439"/>
      <c r="L4210" s="439"/>
      <c r="M4210" s="440"/>
      <c r="N4210" s="438" t="s">
        <v>22</v>
      </c>
      <c r="O4210" s="444"/>
      <c r="P4210" s="444"/>
      <c r="Q4210" s="444"/>
      <c r="R4210" s="444"/>
      <c r="S4210" s="444"/>
      <c r="T4210" s="444"/>
      <c r="U4210" s="440"/>
      <c r="V4210" s="182"/>
      <c r="W4210" s="191"/>
      <c r="X4210" s="199"/>
      <c r="Y4210" s="182"/>
      <c r="Z4210" s="184"/>
      <c r="AA4210" s="184"/>
      <c r="AD4210" s="182"/>
      <c r="AG4210" s="182"/>
      <c r="AH4210" s="43"/>
      <c r="AI4210" s="43"/>
      <c r="AJ4210" s="43"/>
      <c r="AK4210" s="43"/>
      <c r="AL4210" s="43"/>
      <c r="AM4210" s="43"/>
      <c r="AN4210" s="43"/>
      <c r="AO4210" s="43"/>
      <c r="AP4210" s="43"/>
      <c r="AQ4210" s="43"/>
      <c r="AR4210" s="43"/>
      <c r="AS4210" s="43"/>
      <c r="AT4210" s="43"/>
      <c r="AU4210" s="44"/>
      <c r="AV4210" s="182"/>
      <c r="AW4210" s="182"/>
      <c r="AX4210" s="182"/>
      <c r="AZ4210" s="207"/>
    </row>
    <row r="4211" spans="1:52" s="168" customFormat="1" ht="15.75" customHeight="1" x14ac:dyDescent="0.3">
      <c r="A4211" s="263"/>
      <c r="B4211" s="263"/>
      <c r="C4211" s="265"/>
      <c r="D4211" s="438"/>
      <c r="E4211" s="439"/>
      <c r="F4211" s="439"/>
      <c r="G4211" s="439"/>
      <c r="H4211" s="439"/>
      <c r="I4211" s="439"/>
      <c r="J4211" s="439"/>
      <c r="K4211" s="439"/>
      <c r="L4211" s="439"/>
      <c r="M4211" s="440"/>
      <c r="N4211" s="438"/>
      <c r="O4211" s="439"/>
      <c r="P4211" s="439"/>
      <c r="Q4211" s="439"/>
      <c r="R4211" s="439"/>
      <c r="S4211" s="439"/>
      <c r="T4211" s="439"/>
      <c r="U4211" s="440"/>
      <c r="V4211" s="182"/>
      <c r="W4211" s="191"/>
      <c r="X4211" s="199"/>
      <c r="Y4211" s="182"/>
      <c r="Z4211" s="184"/>
      <c r="AA4211" s="184"/>
      <c r="AD4211" s="182"/>
      <c r="AG4211" s="182"/>
      <c r="AH4211" s="43"/>
      <c r="AI4211" s="43"/>
      <c r="AJ4211" s="43"/>
      <c r="AK4211" s="43"/>
      <c r="AL4211" s="43"/>
      <c r="AM4211" s="43"/>
      <c r="AN4211" s="43"/>
      <c r="AO4211" s="43"/>
      <c r="AP4211" s="43"/>
      <c r="AQ4211" s="43"/>
      <c r="AR4211" s="43"/>
      <c r="AS4211" s="43"/>
      <c r="AT4211" s="43"/>
      <c r="AU4211" s="44"/>
      <c r="AV4211" s="182"/>
      <c r="AW4211" s="182"/>
      <c r="AX4211" s="182"/>
      <c r="AZ4211" s="207"/>
    </row>
    <row r="4212" spans="1:52" s="168" customFormat="1" ht="15.75" customHeight="1" x14ac:dyDescent="0.3">
      <c r="A4212" s="263"/>
      <c r="B4212" s="263"/>
      <c r="C4212" s="265"/>
      <c r="D4212" s="441"/>
      <c r="E4212" s="442"/>
      <c r="F4212" s="442"/>
      <c r="G4212" s="442"/>
      <c r="H4212" s="442"/>
      <c r="I4212" s="442"/>
      <c r="J4212" s="442"/>
      <c r="K4212" s="442"/>
      <c r="L4212" s="442"/>
      <c r="M4212" s="443"/>
      <c r="N4212" s="441"/>
      <c r="O4212" s="442"/>
      <c r="P4212" s="442"/>
      <c r="Q4212" s="442"/>
      <c r="R4212" s="442"/>
      <c r="S4212" s="442"/>
      <c r="T4212" s="442"/>
      <c r="U4212" s="443"/>
      <c r="V4212" s="182"/>
      <c r="W4212" s="191"/>
      <c r="X4212" s="199"/>
      <c r="Y4212" s="182"/>
      <c r="Z4212" s="184"/>
      <c r="AA4212" s="184"/>
      <c r="AD4212" s="182"/>
      <c r="AG4212" s="182"/>
      <c r="AH4212" s="43"/>
      <c r="AI4212" s="43"/>
      <c r="AJ4212" s="43"/>
      <c r="AK4212" s="43"/>
      <c r="AL4212" s="43"/>
      <c r="AM4212" s="43"/>
      <c r="AN4212" s="43"/>
      <c r="AO4212" s="43"/>
      <c r="AP4212" s="43"/>
      <c r="AQ4212" s="43"/>
      <c r="AR4212" s="43"/>
      <c r="AS4212" s="43"/>
      <c r="AT4212" s="43"/>
      <c r="AU4212" s="44"/>
      <c r="AV4212" s="182"/>
      <c r="AW4212" s="182"/>
      <c r="AX4212" s="182"/>
      <c r="AZ4212" s="207"/>
    </row>
    <row r="4213" spans="1:52" s="168" customFormat="1" x14ac:dyDescent="0.25">
      <c r="A4213" s="263"/>
      <c r="B4213" s="263"/>
      <c r="C4213" s="265"/>
      <c r="D4213" s="171" t="s">
        <v>23</v>
      </c>
      <c r="E4213" s="445" t="e">
        <f>+#REF!</f>
        <v>#REF!</v>
      </c>
      <c r="F4213" s="445"/>
      <c r="G4213" s="445"/>
      <c r="H4213" s="445"/>
      <c r="I4213" s="445"/>
      <c r="J4213" s="445"/>
      <c r="K4213" s="445"/>
      <c r="L4213" s="445"/>
      <c r="M4213" s="446"/>
      <c r="N4213" s="172" t="s">
        <v>23</v>
      </c>
      <c r="O4213" s="445" t="e">
        <f>+#REF!</f>
        <v>#REF!</v>
      </c>
      <c r="P4213" s="445"/>
      <c r="Q4213" s="445"/>
      <c r="R4213" s="445"/>
      <c r="S4213" s="445"/>
      <c r="T4213" s="445"/>
      <c r="U4213" s="446"/>
      <c r="V4213" s="182"/>
      <c r="W4213" s="191"/>
      <c r="X4213" s="199"/>
      <c r="Y4213" s="182"/>
      <c r="Z4213" s="184"/>
      <c r="AA4213" s="184"/>
      <c r="AD4213" s="182"/>
      <c r="AG4213" s="182"/>
      <c r="AH4213" s="43"/>
      <c r="AI4213" s="43"/>
      <c r="AJ4213" s="43"/>
      <c r="AK4213" s="43"/>
      <c r="AL4213" s="43"/>
      <c r="AM4213" s="43"/>
      <c r="AN4213" s="43"/>
      <c r="AO4213" s="43"/>
      <c r="AP4213" s="43"/>
      <c r="AQ4213" s="43"/>
      <c r="AR4213" s="43"/>
      <c r="AS4213" s="43"/>
      <c r="AT4213" s="43"/>
      <c r="AU4213" s="44"/>
      <c r="AV4213" s="182"/>
      <c r="AW4213" s="182"/>
      <c r="AX4213" s="182"/>
      <c r="AZ4213" s="207"/>
    </row>
    <row r="4214" spans="1:52" s="168" customFormat="1" ht="14.4" thickBot="1" x14ac:dyDescent="0.3">
      <c r="A4214" s="263"/>
      <c r="B4214" s="263"/>
      <c r="C4214" s="265"/>
      <c r="D4214" s="173" t="s">
        <v>25</v>
      </c>
      <c r="E4214" s="447" t="e">
        <f>+#REF!</f>
        <v>#REF!</v>
      </c>
      <c r="F4214" s="447"/>
      <c r="G4214" s="447"/>
      <c r="H4214" s="447"/>
      <c r="I4214" s="447"/>
      <c r="J4214" s="447"/>
      <c r="K4214" s="447"/>
      <c r="L4214" s="447"/>
      <c r="M4214" s="448"/>
      <c r="N4214" s="174" t="s">
        <v>25</v>
      </c>
      <c r="O4214" s="447" t="e">
        <f>+#REF!</f>
        <v>#REF!</v>
      </c>
      <c r="P4214" s="447"/>
      <c r="Q4214" s="447"/>
      <c r="R4214" s="447"/>
      <c r="S4214" s="447"/>
      <c r="T4214" s="447"/>
      <c r="U4214" s="448"/>
      <c r="V4214" s="182"/>
      <c r="W4214" s="191"/>
      <c r="X4214" s="199"/>
      <c r="Y4214" s="182"/>
      <c r="Z4214" s="184"/>
      <c r="AA4214" s="184"/>
      <c r="AD4214" s="182"/>
      <c r="AG4214" s="182"/>
      <c r="AH4214" s="43"/>
      <c r="AI4214" s="43"/>
      <c r="AJ4214" s="43"/>
      <c r="AK4214" s="43"/>
      <c r="AL4214" s="43"/>
      <c r="AM4214" s="43"/>
      <c r="AN4214" s="43"/>
      <c r="AO4214" s="43"/>
      <c r="AP4214" s="43"/>
      <c r="AQ4214" s="43"/>
      <c r="AR4214" s="43"/>
      <c r="AS4214" s="43"/>
      <c r="AT4214" s="43"/>
      <c r="AU4214" s="44"/>
      <c r="AV4214" s="182"/>
      <c r="AW4214" s="182"/>
      <c r="AX4214" s="182"/>
      <c r="AZ4214" s="207"/>
    </row>
    <row r="4215" spans="1:52" s="175" customFormat="1" ht="9.9" customHeight="1" thickBot="1" x14ac:dyDescent="0.3">
      <c r="A4215" s="266"/>
      <c r="B4215" s="266"/>
      <c r="C4215" s="267"/>
      <c r="N4215" s="15"/>
      <c r="V4215" s="34"/>
      <c r="W4215" s="58"/>
      <c r="X4215" s="85"/>
      <c r="Y4215" s="34"/>
      <c r="Z4215" s="185"/>
      <c r="AA4215" s="185"/>
      <c r="AD4215" s="34"/>
      <c r="AG4215" s="34"/>
      <c r="AH4215" s="45"/>
      <c r="AI4215" s="45"/>
      <c r="AJ4215" s="45"/>
      <c r="AK4215" s="45"/>
      <c r="AL4215" s="45"/>
      <c r="AM4215" s="45"/>
      <c r="AN4215" s="45"/>
      <c r="AO4215" s="45"/>
      <c r="AP4215" s="45"/>
      <c r="AQ4215" s="45"/>
      <c r="AR4215" s="45"/>
      <c r="AS4215" s="45"/>
      <c r="AT4215" s="45"/>
      <c r="AU4215" s="46"/>
      <c r="AV4215" s="34"/>
      <c r="AW4215" s="34"/>
      <c r="AX4215" s="34"/>
      <c r="AZ4215" s="139"/>
    </row>
    <row r="4216" spans="1:52" s="168" customFormat="1" ht="15.75" customHeight="1" x14ac:dyDescent="0.3">
      <c r="A4216" s="263"/>
      <c r="B4216" s="263"/>
      <c r="C4216" s="265"/>
      <c r="D4216" s="484"/>
      <c r="E4216" s="485"/>
      <c r="F4216" s="488" t="s">
        <v>0</v>
      </c>
      <c r="G4216" s="489"/>
      <c r="H4216" s="489"/>
      <c r="I4216" s="489"/>
      <c r="J4216" s="489"/>
      <c r="K4216" s="489"/>
      <c r="L4216" s="489"/>
      <c r="M4216" s="489"/>
      <c r="N4216" s="489"/>
      <c r="O4216" s="490"/>
      <c r="P4216" s="494" t="s">
        <v>1</v>
      </c>
      <c r="Q4216" s="495"/>
      <c r="R4216" s="495"/>
      <c r="S4216" s="496"/>
      <c r="T4216" s="500"/>
      <c r="U4216" s="501"/>
      <c r="V4216" s="182"/>
      <c r="W4216" s="191"/>
      <c r="X4216" s="199"/>
      <c r="Y4216" s="182"/>
      <c r="Z4216" s="184"/>
      <c r="AA4216" s="184"/>
      <c r="AD4216" s="182"/>
      <c r="AG4216" s="182"/>
      <c r="AH4216" s="43"/>
      <c r="AI4216" s="43"/>
      <c r="AJ4216" s="43"/>
      <c r="AK4216" s="43"/>
      <c r="AL4216" s="43"/>
      <c r="AM4216" s="43"/>
      <c r="AN4216" s="43"/>
      <c r="AO4216" s="43"/>
      <c r="AP4216" s="43"/>
      <c r="AQ4216" s="43"/>
      <c r="AR4216" s="43"/>
      <c r="AS4216" s="43"/>
      <c r="AT4216" s="43"/>
      <c r="AU4216" s="44"/>
      <c r="AV4216" s="182"/>
      <c r="AW4216" s="182"/>
      <c r="AX4216" s="182"/>
      <c r="AZ4216" s="207"/>
    </row>
    <row r="4217" spans="1:52" s="168" customFormat="1" ht="15" customHeight="1" x14ac:dyDescent="0.3">
      <c r="A4217" s="263"/>
      <c r="B4217" s="263"/>
      <c r="C4217" s="265"/>
      <c r="D4217" s="481"/>
      <c r="E4217" s="482"/>
      <c r="F4217" s="491"/>
      <c r="G4217" s="492"/>
      <c r="H4217" s="492"/>
      <c r="I4217" s="492"/>
      <c r="J4217" s="492"/>
      <c r="K4217" s="492"/>
      <c r="L4217" s="492"/>
      <c r="M4217" s="492"/>
      <c r="N4217" s="492"/>
      <c r="O4217" s="493"/>
      <c r="P4217" s="497"/>
      <c r="Q4217" s="498"/>
      <c r="R4217" s="498"/>
      <c r="S4217" s="499"/>
      <c r="T4217" s="502"/>
      <c r="U4217" s="503"/>
      <c r="V4217" s="182"/>
      <c r="W4217" s="191"/>
      <c r="X4217" s="199"/>
      <c r="Y4217" s="186"/>
      <c r="Z4217" s="184"/>
      <c r="AA4217" s="184"/>
      <c r="AD4217" s="182"/>
      <c r="AG4217" s="182"/>
      <c r="AH4217" s="43"/>
      <c r="AI4217" s="43"/>
      <c r="AJ4217" s="43"/>
      <c r="AK4217" s="43"/>
      <c r="AL4217" s="43"/>
      <c r="AM4217" s="43"/>
      <c r="AN4217" s="43"/>
      <c r="AO4217" s="43"/>
      <c r="AP4217" s="43"/>
      <c r="AQ4217" s="43"/>
      <c r="AR4217" s="43"/>
      <c r="AS4217" s="43"/>
      <c r="AT4217" s="43"/>
      <c r="AU4217" s="44"/>
      <c r="AV4217" s="182"/>
      <c r="AW4217" s="182"/>
      <c r="AX4217" s="182"/>
      <c r="AZ4217" s="207"/>
    </row>
    <row r="4218" spans="1:52" s="168" customFormat="1" ht="30" customHeight="1" thickBot="1" x14ac:dyDescent="0.35">
      <c r="A4218" s="263"/>
      <c r="B4218" s="263"/>
      <c r="C4218" s="265"/>
      <c r="D4218" s="486"/>
      <c r="E4218" s="487"/>
      <c r="F4218" s="506" t="s">
        <v>2</v>
      </c>
      <c r="G4218" s="507"/>
      <c r="H4218" s="507"/>
      <c r="I4218" s="507"/>
      <c r="J4218" s="507"/>
      <c r="K4218" s="507"/>
      <c r="L4218" s="507"/>
      <c r="M4218" s="507"/>
      <c r="N4218" s="507"/>
      <c r="O4218" s="508"/>
      <c r="P4218" s="181">
        <v>87</v>
      </c>
      <c r="Q4218" s="210" t="s">
        <v>3</v>
      </c>
      <c r="R4218" s="509">
        <v>147</v>
      </c>
      <c r="S4218" s="510"/>
      <c r="T4218" s="504"/>
      <c r="U4218" s="505"/>
      <c r="V4218" s="182">
        <f>+IF(C4227="","",1)</f>
        <v>1</v>
      </c>
      <c r="W4218" s="191"/>
      <c r="X4218" s="199"/>
      <c r="Y4218" s="39"/>
      <c r="Z4218" s="184"/>
      <c r="AA4218" s="184"/>
      <c r="AD4218" s="182"/>
      <c r="AG4218" s="182"/>
      <c r="AH4218" s="43"/>
      <c r="AI4218" s="43"/>
      <c r="AJ4218" s="43"/>
      <c r="AK4218" s="43"/>
      <c r="AL4218" s="43"/>
      <c r="AM4218" s="43"/>
      <c r="AN4218" s="43"/>
      <c r="AO4218" s="43"/>
      <c r="AP4218" s="43"/>
      <c r="AQ4218" s="43"/>
      <c r="AR4218" s="43"/>
      <c r="AS4218" s="43"/>
      <c r="AT4218" s="43"/>
      <c r="AU4218" s="44"/>
      <c r="AV4218" s="182"/>
      <c r="AW4218" s="182"/>
      <c r="AX4218" s="182"/>
      <c r="AZ4218" s="207"/>
    </row>
    <row r="4219" spans="1:52" s="168" customFormat="1" ht="5.25" customHeight="1" thickBot="1" x14ac:dyDescent="0.35">
      <c r="A4219" s="263"/>
      <c r="B4219" s="263"/>
      <c r="C4219" s="265"/>
      <c r="D4219" s="454"/>
      <c r="E4219" s="454"/>
      <c r="F4219" s="454"/>
      <c r="G4219" s="454"/>
      <c r="H4219" s="454"/>
      <c r="I4219" s="454"/>
      <c r="J4219" s="454"/>
      <c r="K4219" s="454"/>
      <c r="L4219" s="454"/>
      <c r="M4219" s="454"/>
      <c r="N4219" s="454"/>
      <c r="O4219" s="454"/>
      <c r="P4219" s="454"/>
      <c r="Q4219" s="454"/>
      <c r="R4219" s="454"/>
      <c r="S4219" s="454"/>
      <c r="T4219" s="454"/>
      <c r="U4219" s="454"/>
      <c r="V4219" s="182"/>
      <c r="W4219" s="191"/>
      <c r="X4219" s="199"/>
      <c r="Y4219" s="186"/>
      <c r="Z4219" s="184"/>
      <c r="AA4219" s="184"/>
      <c r="AD4219" s="182"/>
      <c r="AG4219" s="182"/>
      <c r="AH4219" s="43"/>
      <c r="AI4219" s="43"/>
      <c r="AJ4219" s="43"/>
      <c r="AK4219" s="43"/>
      <c r="AL4219" s="43"/>
      <c r="AM4219" s="43"/>
      <c r="AN4219" s="43"/>
      <c r="AO4219" s="43"/>
      <c r="AP4219" s="43"/>
      <c r="AQ4219" s="43"/>
      <c r="AR4219" s="43"/>
      <c r="AS4219" s="43"/>
      <c r="AT4219" s="43"/>
      <c r="AU4219" s="44"/>
      <c r="AV4219" s="182"/>
      <c r="AW4219" s="182"/>
      <c r="AX4219" s="182"/>
      <c r="AZ4219" s="207"/>
    </row>
    <row r="4220" spans="1:52" s="168" customFormat="1" ht="24.9" customHeight="1" x14ac:dyDescent="0.3">
      <c r="A4220" s="263"/>
      <c r="B4220" s="263"/>
      <c r="C4220" s="265"/>
      <c r="D4220" s="511" t="s">
        <v>4</v>
      </c>
      <c r="E4220" s="512"/>
      <c r="F4220" s="513" t="s">
        <v>168</v>
      </c>
      <c r="G4220" s="514"/>
      <c r="H4220" s="514"/>
      <c r="I4220" s="515"/>
      <c r="J4220" s="516" t="s">
        <v>5</v>
      </c>
      <c r="K4220" s="512"/>
      <c r="L4220" s="513" t="s">
        <v>102</v>
      </c>
      <c r="M4220" s="514"/>
      <c r="N4220" s="514"/>
      <c r="O4220" s="514"/>
      <c r="P4220" s="515"/>
      <c r="Q4220" s="164" t="s">
        <v>6</v>
      </c>
      <c r="R4220" s="513" t="s">
        <v>36</v>
      </c>
      <c r="S4220" s="514"/>
      <c r="T4220" s="514"/>
      <c r="U4220" s="517"/>
      <c r="V4220" s="182"/>
      <c r="W4220" s="191"/>
      <c r="X4220" s="199"/>
      <c r="Y4220" s="182"/>
      <c r="Z4220" s="184"/>
      <c r="AA4220" s="184"/>
      <c r="AD4220" s="182"/>
      <c r="AG4220" s="182"/>
      <c r="AH4220" s="43"/>
      <c r="AI4220" s="43"/>
      <c r="AJ4220" s="43"/>
      <c r="AK4220" s="43"/>
      <c r="AL4220" s="43"/>
      <c r="AM4220" s="43"/>
      <c r="AN4220" s="43"/>
      <c r="AO4220" s="43"/>
      <c r="AP4220" s="43"/>
      <c r="AQ4220" s="43"/>
      <c r="AR4220" s="43"/>
      <c r="AS4220" s="43"/>
      <c r="AT4220" s="43"/>
      <c r="AU4220" s="44"/>
      <c r="AV4220" s="182"/>
      <c r="AW4220" s="182"/>
      <c r="AX4220" s="182"/>
      <c r="AZ4220" s="207"/>
    </row>
    <row r="4221" spans="1:52" s="168" customFormat="1" ht="45" customHeight="1" thickBot="1" x14ac:dyDescent="0.35">
      <c r="A4221" s="263"/>
      <c r="B4221" s="263"/>
      <c r="C4221" s="265"/>
      <c r="D4221" s="518" t="s">
        <v>7</v>
      </c>
      <c r="E4221" s="519"/>
      <c r="F4221" s="520" t="s">
        <v>169</v>
      </c>
      <c r="G4221" s="521"/>
      <c r="H4221" s="521"/>
      <c r="I4221" s="521"/>
      <c r="J4221" s="521"/>
      <c r="K4221" s="521"/>
      <c r="L4221" s="521"/>
      <c r="M4221" s="521"/>
      <c r="N4221" s="521"/>
      <c r="O4221" s="521"/>
      <c r="P4221" s="521"/>
      <c r="Q4221" s="521"/>
      <c r="R4221" s="521"/>
      <c r="S4221" s="521"/>
      <c r="T4221" s="521"/>
      <c r="U4221" s="522"/>
      <c r="V4221" s="182"/>
      <c r="W4221" s="191"/>
      <c r="X4221" s="199"/>
      <c r="Y4221" s="182"/>
      <c r="Z4221" s="184"/>
      <c r="AA4221" s="184"/>
      <c r="AD4221" s="182"/>
      <c r="AG4221" s="182"/>
      <c r="AH4221" s="43"/>
      <c r="AI4221" s="43"/>
      <c r="AJ4221" s="43"/>
      <c r="AK4221" s="43"/>
      <c r="AL4221" s="43"/>
      <c r="AM4221" s="43"/>
      <c r="AN4221" s="43"/>
      <c r="AO4221" s="43"/>
      <c r="AP4221" s="43"/>
      <c r="AQ4221" s="43"/>
      <c r="AR4221" s="43"/>
      <c r="AS4221" s="43"/>
      <c r="AT4221" s="43"/>
      <c r="AU4221" s="44"/>
      <c r="AV4221" s="182"/>
      <c r="AW4221" s="182"/>
      <c r="AX4221" s="182"/>
      <c r="AZ4221" s="207"/>
    </row>
    <row r="4222" spans="1:52" s="168" customFormat="1" ht="5.0999999999999996" customHeight="1" thickBot="1" x14ac:dyDescent="0.35">
      <c r="A4222" s="263"/>
      <c r="B4222" s="263"/>
      <c r="C4222" s="265"/>
      <c r="D4222" s="523"/>
      <c r="E4222" s="523"/>
      <c r="F4222" s="523"/>
      <c r="G4222" s="523"/>
      <c r="H4222" s="523"/>
      <c r="I4222" s="523"/>
      <c r="J4222" s="523"/>
      <c r="K4222" s="523"/>
      <c r="L4222" s="523"/>
      <c r="M4222" s="523"/>
      <c r="N4222" s="523"/>
      <c r="O4222" s="523"/>
      <c r="P4222" s="523"/>
      <c r="Q4222" s="523"/>
      <c r="R4222" s="523"/>
      <c r="S4222" s="523"/>
      <c r="T4222" s="523"/>
      <c r="U4222" s="523"/>
      <c r="V4222" s="182"/>
      <c r="W4222" s="191"/>
      <c r="X4222" s="199"/>
      <c r="Y4222" s="182"/>
      <c r="Z4222" s="184"/>
      <c r="AA4222" s="184"/>
      <c r="AD4222" s="182"/>
      <c r="AG4222" s="182"/>
      <c r="AH4222" s="43"/>
      <c r="AI4222" s="43"/>
      <c r="AJ4222" s="43"/>
      <c r="AK4222" s="43"/>
      <c r="AL4222" s="43"/>
      <c r="AM4222" s="43"/>
      <c r="AN4222" s="43"/>
      <c r="AO4222" s="43"/>
      <c r="AP4222" s="43"/>
      <c r="AQ4222" s="43"/>
      <c r="AR4222" s="43"/>
      <c r="AS4222" s="43"/>
      <c r="AT4222" s="43"/>
      <c r="AU4222" s="44"/>
      <c r="AV4222" s="182"/>
      <c r="AW4222" s="182"/>
      <c r="AX4222" s="182"/>
      <c r="AZ4222" s="207"/>
    </row>
    <row r="4223" spans="1:52" s="168" customFormat="1" ht="24.9" customHeight="1" thickBot="1" x14ac:dyDescent="0.35">
      <c r="A4223" s="263"/>
      <c r="B4223" s="263"/>
      <c r="C4223" s="265"/>
      <c r="D4223" s="165" t="s">
        <v>103</v>
      </c>
      <c r="E4223" s="209" t="s">
        <v>106</v>
      </c>
      <c r="F4223" s="455" t="s">
        <v>104</v>
      </c>
      <c r="G4223" s="524"/>
      <c r="H4223" s="456"/>
      <c r="I4223" s="525">
        <v>44058</v>
      </c>
      <c r="J4223" s="526"/>
      <c r="K4223" s="526"/>
      <c r="L4223" s="526"/>
      <c r="M4223" s="526"/>
      <c r="N4223" s="527"/>
      <c r="O4223" s="166" t="s">
        <v>8</v>
      </c>
      <c r="P4223" s="449" t="s">
        <v>24</v>
      </c>
      <c r="Q4223" s="450"/>
      <c r="R4223" s="450"/>
      <c r="S4223" s="450"/>
      <c r="T4223" s="450"/>
      <c r="U4223" s="528"/>
      <c r="V4223" s="182"/>
      <c r="W4223" s="191"/>
      <c r="X4223" s="199"/>
      <c r="Y4223" s="182"/>
      <c r="Z4223" s="184"/>
      <c r="AA4223" s="184"/>
      <c r="AD4223" s="182"/>
      <c r="AG4223" s="182"/>
      <c r="AH4223" s="43"/>
      <c r="AI4223" s="43"/>
      <c r="AJ4223" s="43"/>
      <c r="AK4223" s="43"/>
      <c r="AL4223" s="43"/>
      <c r="AM4223" s="43"/>
      <c r="AN4223" s="43"/>
      <c r="AO4223" s="43"/>
      <c r="AP4223" s="43"/>
      <c r="AQ4223" s="43"/>
      <c r="AR4223" s="43"/>
      <c r="AS4223" s="43"/>
      <c r="AT4223" s="43"/>
      <c r="AU4223" s="44"/>
      <c r="AV4223" s="182"/>
      <c r="AW4223" s="182"/>
      <c r="AX4223" s="182"/>
      <c r="AZ4223" s="207"/>
    </row>
    <row r="4224" spans="1:52" s="168" customFormat="1" ht="5.0999999999999996" customHeight="1" thickBot="1" x14ac:dyDescent="0.35">
      <c r="A4224" s="263"/>
      <c r="B4224" s="263"/>
      <c r="C4224" s="265"/>
      <c r="D4224" s="208"/>
      <c r="E4224" s="208"/>
      <c r="F4224" s="208"/>
      <c r="G4224" s="208"/>
      <c r="H4224" s="208"/>
      <c r="I4224" s="208"/>
      <c r="J4224" s="208"/>
      <c r="K4224" s="208"/>
      <c r="L4224" s="208"/>
      <c r="M4224" s="208"/>
      <c r="N4224" s="208"/>
      <c r="O4224" s="208"/>
      <c r="P4224" s="208"/>
      <c r="Q4224" s="208"/>
      <c r="R4224" s="208"/>
      <c r="S4224" s="208"/>
      <c r="T4224" s="208"/>
      <c r="U4224" s="208"/>
      <c r="V4224" s="182"/>
      <c r="W4224" s="191"/>
      <c r="X4224" s="199"/>
      <c r="Y4224" s="182"/>
      <c r="Z4224" s="184"/>
      <c r="AA4224" s="184"/>
      <c r="AD4224" s="182"/>
      <c r="AG4224" s="182"/>
      <c r="AH4224" s="43"/>
      <c r="AI4224" s="43"/>
      <c r="AJ4224" s="43"/>
      <c r="AK4224" s="43"/>
      <c r="AL4224" s="43"/>
      <c r="AM4224" s="43"/>
      <c r="AN4224" s="43"/>
      <c r="AO4224" s="43"/>
      <c r="AP4224" s="43"/>
      <c r="AQ4224" s="43"/>
      <c r="AR4224" s="43"/>
      <c r="AS4224" s="43"/>
      <c r="AT4224" s="43"/>
      <c r="AU4224" s="44"/>
      <c r="AV4224" s="182"/>
      <c r="AW4224" s="182"/>
      <c r="AX4224" s="182"/>
      <c r="AZ4224" s="207"/>
    </row>
    <row r="4225" spans="1:52" s="168" customFormat="1" ht="24.9" customHeight="1" thickBot="1" x14ac:dyDescent="0.35">
      <c r="A4225" s="263"/>
      <c r="B4225" s="263"/>
      <c r="C4225" s="265"/>
      <c r="D4225" s="165" t="s">
        <v>31</v>
      </c>
      <c r="E4225" s="449"/>
      <c r="F4225" s="450"/>
      <c r="G4225" s="450"/>
      <c r="H4225" s="450"/>
      <c r="I4225" s="450"/>
      <c r="J4225" s="451"/>
      <c r="K4225" s="177" t="s">
        <v>105</v>
      </c>
      <c r="L4225" s="452"/>
      <c r="M4225" s="452"/>
      <c r="N4225" s="452"/>
      <c r="O4225" s="452"/>
      <c r="P4225" s="452"/>
      <c r="Q4225" s="452"/>
      <c r="R4225" s="452"/>
      <c r="S4225" s="452"/>
      <c r="T4225" s="452"/>
      <c r="U4225" s="453"/>
      <c r="V4225" s="182"/>
      <c r="W4225" s="191"/>
      <c r="X4225" s="199"/>
      <c r="Y4225" s="182"/>
      <c r="Z4225" s="184"/>
      <c r="AA4225" s="184"/>
      <c r="AD4225" s="182"/>
      <c r="AG4225" s="182"/>
      <c r="AH4225" s="43"/>
      <c r="AI4225" s="43"/>
      <c r="AJ4225" s="43"/>
      <c r="AK4225" s="43"/>
      <c r="AL4225" s="43"/>
      <c r="AM4225" s="43"/>
      <c r="AN4225" s="43"/>
      <c r="AO4225" s="43"/>
      <c r="AP4225" s="43"/>
      <c r="AQ4225" s="43"/>
      <c r="AR4225" s="43"/>
      <c r="AS4225" s="43"/>
      <c r="AT4225" s="43"/>
      <c r="AU4225" s="44"/>
      <c r="AV4225" s="182"/>
      <c r="AW4225" s="182"/>
      <c r="AX4225" s="182"/>
      <c r="AZ4225" s="207"/>
    </row>
    <row r="4226" spans="1:52" s="168" customFormat="1" ht="5.0999999999999996" customHeight="1" thickBot="1" x14ac:dyDescent="0.35">
      <c r="A4226" s="263"/>
      <c r="B4226" s="263"/>
      <c r="C4226" s="265"/>
      <c r="D4226" s="454"/>
      <c r="E4226" s="454"/>
      <c r="F4226" s="454"/>
      <c r="G4226" s="454"/>
      <c r="H4226" s="454"/>
      <c r="I4226" s="454"/>
      <c r="J4226" s="454"/>
      <c r="K4226" s="454"/>
      <c r="L4226" s="454"/>
      <c r="M4226" s="454"/>
      <c r="N4226" s="454"/>
      <c r="O4226" s="454"/>
      <c r="P4226" s="454"/>
      <c r="Q4226" s="454"/>
      <c r="R4226" s="454"/>
      <c r="S4226" s="454"/>
      <c r="T4226" s="454"/>
      <c r="U4226" s="454"/>
      <c r="V4226" s="182"/>
      <c r="W4226" s="191"/>
      <c r="X4226" s="199"/>
      <c r="Y4226" s="182"/>
      <c r="Z4226" s="184"/>
      <c r="AA4226" s="184"/>
      <c r="AD4226" s="182"/>
      <c r="AG4226" s="182"/>
      <c r="AH4226" s="43"/>
      <c r="AI4226" s="43"/>
      <c r="AJ4226" s="43"/>
      <c r="AK4226" s="43"/>
      <c r="AL4226" s="43"/>
      <c r="AM4226" s="43"/>
      <c r="AN4226" s="43"/>
      <c r="AO4226" s="43"/>
      <c r="AP4226" s="43"/>
      <c r="AQ4226" s="43"/>
      <c r="AR4226" s="43"/>
      <c r="AS4226" s="43"/>
      <c r="AT4226" s="43"/>
      <c r="AU4226" s="44"/>
      <c r="AV4226" s="182"/>
      <c r="AW4226" s="182"/>
      <c r="AX4226" s="182"/>
      <c r="AZ4226" s="207"/>
    </row>
    <row r="4227" spans="1:52" s="168" customFormat="1" ht="45" customHeight="1" thickBot="1" x14ac:dyDescent="0.35">
      <c r="A4227" s="263" t="str">
        <f>+E4227</f>
        <v>NP 26</v>
      </c>
      <c r="B4227" s="264">
        <f>+U4251</f>
        <v>4</v>
      </c>
      <c r="C4227" s="265">
        <v>79</v>
      </c>
      <c r="D4227" s="165" t="s">
        <v>9</v>
      </c>
      <c r="E4227" s="180" t="s">
        <v>203</v>
      </c>
      <c r="F4227" s="455" t="s">
        <v>29</v>
      </c>
      <c r="G4227" s="456"/>
      <c r="H4227" s="457" t="s">
        <v>199</v>
      </c>
      <c r="I4227" s="457"/>
      <c r="J4227" s="457"/>
      <c r="K4227" s="457"/>
      <c r="L4227" s="457"/>
      <c r="M4227" s="458"/>
      <c r="N4227" s="459" t="s">
        <v>32</v>
      </c>
      <c r="O4227" s="460"/>
      <c r="P4227" s="461"/>
      <c r="Q4227" s="462" t="s">
        <v>54</v>
      </c>
      <c r="R4227" s="463"/>
      <c r="S4227" s="463"/>
      <c r="T4227" s="463"/>
      <c r="U4227" s="464"/>
      <c r="V4227" s="182"/>
      <c r="W4227" s="191"/>
      <c r="X4227" s="199"/>
      <c r="Y4227" s="182"/>
      <c r="Z4227" s="186"/>
      <c r="AA4227" s="186"/>
      <c r="AD4227" s="182"/>
      <c r="AG4227" s="182"/>
      <c r="AH4227" s="43"/>
      <c r="AI4227" s="43"/>
      <c r="AJ4227" s="43"/>
      <c r="AK4227" s="43"/>
      <c r="AL4227" s="43"/>
      <c r="AM4227" s="43"/>
      <c r="AN4227" s="43"/>
      <c r="AO4227" s="43"/>
      <c r="AP4227" s="43"/>
      <c r="AQ4227" s="43"/>
      <c r="AR4227" s="43"/>
      <c r="AS4227" s="43"/>
      <c r="AT4227" s="43"/>
      <c r="AU4227" s="44"/>
      <c r="AV4227" s="182"/>
      <c r="AW4227" s="182"/>
      <c r="AX4227" s="182"/>
      <c r="AZ4227" s="207"/>
    </row>
    <row r="4228" spans="1:52" s="168" customFormat="1" ht="5.0999999999999996" customHeight="1" thickBot="1" x14ac:dyDescent="0.35">
      <c r="A4228" s="263"/>
      <c r="B4228" s="263"/>
      <c r="C4228" s="265"/>
      <c r="D4228" s="428"/>
      <c r="E4228" s="428"/>
      <c r="F4228" s="428"/>
      <c r="G4228" s="428"/>
      <c r="H4228" s="428"/>
      <c r="I4228" s="428"/>
      <c r="J4228" s="428"/>
      <c r="K4228" s="428"/>
      <c r="L4228" s="428"/>
      <c r="M4228" s="428"/>
      <c r="N4228" s="454"/>
      <c r="O4228" s="454"/>
      <c r="P4228" s="454"/>
      <c r="Q4228" s="454"/>
      <c r="R4228" s="454"/>
      <c r="S4228" s="454"/>
      <c r="T4228" s="454"/>
      <c r="U4228" s="454"/>
      <c r="V4228" s="182"/>
      <c r="W4228" s="191"/>
      <c r="X4228" s="199"/>
      <c r="Y4228" s="182"/>
      <c r="Z4228" s="193"/>
      <c r="AA4228" s="193"/>
      <c r="AD4228" s="182"/>
      <c r="AG4228" s="182"/>
      <c r="AH4228" s="43"/>
      <c r="AI4228" s="43"/>
      <c r="AJ4228" s="43"/>
      <c r="AK4228" s="43"/>
      <c r="AL4228" s="43"/>
      <c r="AM4228" s="43"/>
      <c r="AN4228" s="43"/>
      <c r="AO4228" s="43"/>
      <c r="AP4228" s="43"/>
      <c r="AQ4228" s="43"/>
      <c r="AR4228" s="43"/>
      <c r="AS4228" s="43"/>
      <c r="AT4228" s="43"/>
      <c r="AU4228" s="44"/>
      <c r="AV4228" s="182"/>
      <c r="AW4228" s="182"/>
      <c r="AX4228" s="182"/>
      <c r="AZ4228" s="207"/>
    </row>
    <row r="4229" spans="1:52" s="168" customFormat="1" ht="24.9" customHeight="1" x14ac:dyDescent="0.3">
      <c r="A4229" s="263"/>
      <c r="B4229" s="263"/>
      <c r="C4229" s="265"/>
      <c r="D4229" s="465" t="s">
        <v>30</v>
      </c>
      <c r="E4229" s="466"/>
      <c r="F4229" s="466"/>
      <c r="G4229" s="466"/>
      <c r="H4229" s="466"/>
      <c r="I4229" s="466"/>
      <c r="J4229" s="466"/>
      <c r="K4229" s="466"/>
      <c r="L4229" s="466"/>
      <c r="M4229" s="467"/>
      <c r="N4229" s="468" t="s">
        <v>11</v>
      </c>
      <c r="O4229" s="470" t="s">
        <v>12</v>
      </c>
      <c r="P4229" s="471"/>
      <c r="Q4229" s="474" t="s">
        <v>13</v>
      </c>
      <c r="R4229" s="475"/>
      <c r="S4229" s="476"/>
      <c r="T4229" s="477" t="s">
        <v>27</v>
      </c>
      <c r="U4229" s="479" t="s">
        <v>28</v>
      </c>
      <c r="V4229" s="182"/>
      <c r="W4229" s="191"/>
      <c r="X4229" s="199"/>
      <c r="Y4229" s="182"/>
      <c r="Z4229" s="193"/>
      <c r="AA4229" s="193"/>
      <c r="AD4229" s="182"/>
      <c r="AG4229" s="182"/>
      <c r="AH4229" s="43"/>
      <c r="AI4229" s="43"/>
      <c r="AJ4229" s="43"/>
      <c r="AK4229" s="43"/>
      <c r="AL4229" s="43"/>
      <c r="AM4229" s="43"/>
      <c r="AN4229" s="43"/>
      <c r="AO4229" s="43"/>
      <c r="AP4229" s="43"/>
      <c r="AQ4229" s="43"/>
      <c r="AR4229" s="43"/>
      <c r="AS4229" s="43"/>
      <c r="AT4229" s="43"/>
      <c r="AU4229" s="44"/>
      <c r="AV4229" s="182"/>
      <c r="AW4229" s="182"/>
      <c r="AX4229" s="182"/>
      <c r="AZ4229" s="207"/>
    </row>
    <row r="4230" spans="1:52" s="168" customFormat="1" ht="24.9" customHeight="1" x14ac:dyDescent="0.3">
      <c r="A4230" s="263"/>
      <c r="B4230" s="263"/>
      <c r="C4230" s="265"/>
      <c r="D4230" s="481"/>
      <c r="E4230" s="482"/>
      <c r="F4230" s="482"/>
      <c r="G4230" s="482"/>
      <c r="H4230" s="482"/>
      <c r="I4230" s="482"/>
      <c r="J4230" s="482"/>
      <c r="K4230" s="482"/>
      <c r="L4230" s="482"/>
      <c r="M4230" s="483"/>
      <c r="N4230" s="469"/>
      <c r="O4230" s="472"/>
      <c r="P4230" s="473"/>
      <c r="Q4230" s="170" t="s">
        <v>14</v>
      </c>
      <c r="R4230" s="170" t="s">
        <v>15</v>
      </c>
      <c r="S4230" s="170" t="s">
        <v>26</v>
      </c>
      <c r="T4230" s="478"/>
      <c r="U4230" s="480"/>
      <c r="V4230" s="182"/>
      <c r="W4230" s="191"/>
      <c r="X4230" s="199"/>
      <c r="Y4230" s="182"/>
      <c r="Z4230" s="194"/>
      <c r="AA4230" s="194"/>
      <c r="AD4230" s="182"/>
      <c r="AG4230" s="182"/>
      <c r="AH4230" s="43"/>
      <c r="AI4230" s="43"/>
      <c r="AJ4230" s="43"/>
      <c r="AK4230" s="43"/>
      <c r="AL4230" s="43"/>
      <c r="AM4230" s="43"/>
      <c r="AN4230" s="43"/>
      <c r="AO4230" s="43"/>
      <c r="AP4230" s="43"/>
      <c r="AQ4230" s="43"/>
      <c r="AR4230" s="43"/>
      <c r="AS4230" s="43"/>
      <c r="AT4230" s="43"/>
      <c r="AU4230" s="44"/>
      <c r="AV4230" s="182"/>
      <c r="AW4230" s="182"/>
      <c r="AX4230" s="182"/>
      <c r="AZ4230" s="207"/>
    </row>
    <row r="4231" spans="1:52" s="168" customFormat="1" ht="24.9" customHeight="1" x14ac:dyDescent="0.3">
      <c r="A4231" s="263"/>
      <c r="B4231" s="263"/>
      <c r="C4231" s="265"/>
      <c r="D4231" s="481"/>
      <c r="E4231" s="482"/>
      <c r="F4231" s="482"/>
      <c r="G4231" s="482"/>
      <c r="H4231" s="482"/>
      <c r="I4231" s="482"/>
      <c r="J4231" s="482"/>
      <c r="K4231" s="482"/>
      <c r="L4231" s="482"/>
      <c r="M4231" s="483"/>
      <c r="N4231" s="176">
        <v>14001481</v>
      </c>
      <c r="O4231" s="412" t="s">
        <v>457</v>
      </c>
      <c r="P4231" s="413"/>
      <c r="Q4231" s="8"/>
      <c r="R4231" s="8"/>
      <c r="S4231" s="8"/>
      <c r="T4231" s="9">
        <v>1</v>
      </c>
      <c r="U4231" s="17">
        <f>+T4231</f>
        <v>1</v>
      </c>
      <c r="V4231" s="182"/>
      <c r="W4231" s="191">
        <v>2</v>
      </c>
      <c r="X4231" s="199"/>
      <c r="Y4231" s="182">
        <f>+C4227</f>
        <v>79</v>
      </c>
      <c r="Z4231" s="41">
        <f>+SUMIF($N4231:$N4250,$Z$16,$U4231:$U4250)</f>
        <v>0</v>
      </c>
      <c r="AA4231" s="41">
        <f>+SUMIF($N4231:$N4250,$AA$16,$U4231:$U4250)</f>
        <v>1</v>
      </c>
      <c r="AB4231" s="41">
        <f>+SUMIF($N4231:$N4250,$AB$16,$U4231:$U4250)</f>
        <v>0</v>
      </c>
      <c r="AC4231" s="41">
        <f>+SUMIF($N4231:$N4250,$AC$16,$U4231:$U4250)</f>
        <v>0</v>
      </c>
      <c r="AD4231" s="41">
        <f>+SUMIF($N4231:$N4250,$AD$16,$U4231:$U4250)</f>
        <v>0</v>
      </c>
      <c r="AE4231" s="41">
        <f>+SUMIF($N4231:$N4250,$AE$16,$U4231:$U4250)</f>
        <v>0</v>
      </c>
      <c r="AF4231" s="41">
        <f>+SUMIF($N4231:$N4250,$AF$16,$U4231:$U4250)</f>
        <v>1</v>
      </c>
      <c r="AG4231" s="41">
        <f>+SUMIF($N4231:$N4250,$AG$16,$U4231:$U4250)</f>
        <v>1</v>
      </c>
      <c r="AH4231" s="41">
        <f>+SUMIF($N4231:$N4250,$AH$16,$U4231:$U4250)</f>
        <v>0</v>
      </c>
      <c r="AI4231" s="41">
        <f>+SUMIF($N4231:$N4250,$AI$16,$U4231:$U4250)</f>
        <v>0</v>
      </c>
      <c r="AJ4231" s="41">
        <f>+SUMIF($N4231:$N4250,$AJ$16,$U4231:$U4250)</f>
        <v>0</v>
      </c>
      <c r="AK4231" s="41">
        <f>+SUMIF($N4231:$N4250,$AK$16,$U4231:$U4250)</f>
        <v>0</v>
      </c>
      <c r="AL4231" s="41">
        <f>+SUMIF($N4231:$N4250,$AL$16,$U4231:$U4250)</f>
        <v>0</v>
      </c>
      <c r="AM4231" s="41">
        <f>+SUMIF($N4231:$N4250,$AM$16,$U4231:$U4250)</f>
        <v>0</v>
      </c>
      <c r="AN4231" s="41">
        <f>+SUMIF($N4231:$N4250,$AN$16,$U4231:$U4250)</f>
        <v>1</v>
      </c>
      <c r="AO4231" s="41">
        <f>+SUMIF($N4231:$N4250,$AO$16,$U4231:$U4250)</f>
        <v>0</v>
      </c>
      <c r="AP4231" s="41">
        <f>+SUMIF($N4231:$N4250,$AP$16,$U4231:$U4250)</f>
        <v>0</v>
      </c>
      <c r="AQ4231" s="41">
        <f>+SUMIF($N4231:$N4250,$AQ$16,$U4231:$U4250)</f>
        <v>0</v>
      </c>
      <c r="AR4231" s="41">
        <f>+SUMIF($N4231:$N4250,$AR$16,$U4231:$U4250)</f>
        <v>0</v>
      </c>
      <c r="AS4231" s="43"/>
      <c r="AT4231" s="43"/>
      <c r="AU4231" s="44"/>
      <c r="AV4231" s="182"/>
      <c r="AW4231" s="182"/>
      <c r="AX4231" s="182"/>
      <c r="AZ4231" s="207"/>
    </row>
    <row r="4232" spans="1:52" s="168" customFormat="1" ht="24.9" customHeight="1" x14ac:dyDescent="0.3">
      <c r="A4232" s="263"/>
      <c r="B4232" s="263"/>
      <c r="C4232" s="265"/>
      <c r="D4232" s="481"/>
      <c r="E4232" s="482"/>
      <c r="F4232" s="482"/>
      <c r="G4232" s="482"/>
      <c r="H4232" s="482"/>
      <c r="I4232" s="482"/>
      <c r="J4232" s="482"/>
      <c r="K4232" s="482"/>
      <c r="L4232" s="482"/>
      <c r="M4232" s="483"/>
      <c r="N4232" s="176">
        <v>14001545</v>
      </c>
      <c r="O4232" s="412" t="s">
        <v>457</v>
      </c>
      <c r="P4232" s="413"/>
      <c r="Q4232" s="8"/>
      <c r="R4232" s="8"/>
      <c r="S4232" s="8"/>
      <c r="T4232" s="9">
        <v>1</v>
      </c>
      <c r="U4232" s="17">
        <f t="shared" ref="U4232:U4236" si="207">+T4232</f>
        <v>1</v>
      </c>
      <c r="V4232" s="182"/>
      <c r="W4232" s="191">
        <v>7</v>
      </c>
      <c r="X4232" s="199"/>
      <c r="Y4232" s="182"/>
      <c r="Z4232" s="184"/>
      <c r="AA4232" s="184"/>
      <c r="AD4232" s="182"/>
      <c r="AG4232" s="182"/>
      <c r="AH4232" s="43"/>
      <c r="AI4232" s="43"/>
      <c r="AJ4232" s="43"/>
      <c r="AK4232" s="43"/>
      <c r="AL4232" s="43"/>
      <c r="AM4232" s="43"/>
      <c r="AN4232" s="43"/>
      <c r="AO4232" s="43"/>
      <c r="AP4232" s="43"/>
      <c r="AQ4232" s="43"/>
      <c r="AR4232" s="43"/>
      <c r="AS4232" s="43"/>
      <c r="AT4232" s="43"/>
      <c r="AU4232" s="44"/>
      <c r="AV4232" s="182"/>
      <c r="AW4232" s="182"/>
      <c r="AX4232" s="182"/>
      <c r="AZ4232" s="207"/>
    </row>
    <row r="4233" spans="1:52" s="168" customFormat="1" ht="24.9" customHeight="1" x14ac:dyDescent="0.3">
      <c r="A4233" s="263"/>
      <c r="B4233" s="263"/>
      <c r="C4233" s="265"/>
      <c r="D4233" s="481"/>
      <c r="E4233" s="482"/>
      <c r="F4233" s="482"/>
      <c r="G4233" s="482"/>
      <c r="H4233" s="482"/>
      <c r="I4233" s="482"/>
      <c r="J4233" s="482"/>
      <c r="K4233" s="482"/>
      <c r="L4233" s="482"/>
      <c r="M4233" s="483"/>
      <c r="N4233" s="176">
        <v>14001517</v>
      </c>
      <c r="O4233" s="412" t="s">
        <v>457</v>
      </c>
      <c r="P4233" s="413"/>
      <c r="Q4233" s="8"/>
      <c r="R4233" s="8"/>
      <c r="S4233" s="8"/>
      <c r="T4233" s="9">
        <v>1</v>
      </c>
      <c r="U4233" s="17">
        <f t="shared" si="207"/>
        <v>1</v>
      </c>
      <c r="V4233" s="182"/>
      <c r="W4233" s="191">
        <v>8</v>
      </c>
      <c r="X4233" s="199"/>
      <c r="Y4233" s="182"/>
      <c r="Z4233" s="184"/>
      <c r="AA4233" s="184"/>
      <c r="AD4233" s="182"/>
      <c r="AG4233" s="182"/>
      <c r="AH4233" s="43"/>
      <c r="AI4233" s="43"/>
      <c r="AJ4233" s="43"/>
      <c r="AK4233" s="43"/>
      <c r="AL4233" s="43"/>
      <c r="AM4233" s="43"/>
      <c r="AN4233" s="43"/>
      <c r="AO4233" s="43"/>
      <c r="AP4233" s="43"/>
      <c r="AQ4233" s="43"/>
      <c r="AR4233" s="43"/>
      <c r="AS4233" s="43"/>
      <c r="AT4233" s="43"/>
      <c r="AU4233" s="44"/>
      <c r="AV4233" s="182"/>
      <c r="AW4233" s="182"/>
      <c r="AX4233" s="182"/>
      <c r="AZ4233" s="207"/>
    </row>
    <row r="4234" spans="1:52" s="168" customFormat="1" ht="24.9" customHeight="1" x14ac:dyDescent="0.3">
      <c r="A4234" s="263"/>
      <c r="B4234" s="263"/>
      <c r="C4234" s="265"/>
      <c r="D4234" s="481"/>
      <c r="E4234" s="482"/>
      <c r="F4234" s="482"/>
      <c r="G4234" s="482"/>
      <c r="H4234" s="482"/>
      <c r="I4234" s="482"/>
      <c r="J4234" s="482"/>
      <c r="K4234" s="482"/>
      <c r="L4234" s="482"/>
      <c r="M4234" s="483"/>
      <c r="N4234" s="176"/>
      <c r="O4234" s="412"/>
      <c r="P4234" s="413"/>
      <c r="Q4234" s="8"/>
      <c r="R4234" s="8"/>
      <c r="S4234" s="8"/>
      <c r="T4234" s="9"/>
      <c r="U4234" s="17"/>
      <c r="V4234" s="182"/>
      <c r="W4234" s="191"/>
      <c r="X4234" s="199"/>
      <c r="Y4234" s="182"/>
      <c r="Z4234" s="184"/>
      <c r="AA4234" s="184"/>
      <c r="AD4234" s="182"/>
      <c r="AG4234" s="182"/>
      <c r="AH4234" s="43"/>
      <c r="AI4234" s="43"/>
      <c r="AJ4234" s="43"/>
      <c r="AK4234" s="43"/>
      <c r="AL4234" s="43"/>
      <c r="AM4234" s="43"/>
      <c r="AN4234" s="43"/>
      <c r="AO4234" s="43"/>
      <c r="AP4234" s="43"/>
      <c r="AQ4234" s="43"/>
      <c r="AR4234" s="43"/>
      <c r="AS4234" s="43"/>
      <c r="AT4234" s="43"/>
      <c r="AU4234" s="44"/>
      <c r="AV4234" s="182"/>
      <c r="AW4234" s="182"/>
      <c r="AX4234" s="182"/>
      <c r="AZ4234" s="207"/>
    </row>
    <row r="4235" spans="1:52" s="168" customFormat="1" ht="24.9" customHeight="1" x14ac:dyDescent="0.3">
      <c r="A4235" s="263"/>
      <c r="B4235" s="263"/>
      <c r="C4235" s="265"/>
      <c r="D4235" s="481"/>
      <c r="E4235" s="482"/>
      <c r="F4235" s="482"/>
      <c r="G4235" s="482"/>
      <c r="H4235" s="482"/>
      <c r="I4235" s="482"/>
      <c r="J4235" s="482"/>
      <c r="K4235" s="482"/>
      <c r="L4235" s="482"/>
      <c r="M4235" s="483"/>
      <c r="N4235" s="176"/>
      <c r="O4235" s="412"/>
      <c r="P4235" s="413"/>
      <c r="Q4235" s="8"/>
      <c r="R4235" s="8"/>
      <c r="S4235" s="8"/>
      <c r="T4235" s="9"/>
      <c r="U4235" s="17"/>
      <c r="V4235" s="182"/>
      <c r="W4235" s="191"/>
      <c r="X4235" s="199"/>
      <c r="Y4235" s="182"/>
      <c r="Z4235" s="184"/>
      <c r="AA4235" s="184"/>
      <c r="AD4235" s="182"/>
      <c r="AG4235" s="182"/>
      <c r="AH4235" s="43"/>
      <c r="AI4235" s="43"/>
      <c r="AJ4235" s="43"/>
      <c r="AK4235" s="43"/>
      <c r="AL4235" s="43"/>
      <c r="AM4235" s="43"/>
      <c r="AN4235" s="43"/>
      <c r="AO4235" s="43"/>
      <c r="AP4235" s="43"/>
      <c r="AQ4235" s="43"/>
      <c r="AR4235" s="43"/>
      <c r="AS4235" s="43"/>
      <c r="AT4235" s="43"/>
      <c r="AU4235" s="44"/>
      <c r="AV4235" s="182"/>
      <c r="AW4235" s="182"/>
      <c r="AX4235" s="182"/>
      <c r="AZ4235" s="207"/>
    </row>
    <row r="4236" spans="1:52" s="168" customFormat="1" ht="24.9" customHeight="1" x14ac:dyDescent="0.3">
      <c r="A4236" s="263"/>
      <c r="B4236" s="263"/>
      <c r="C4236" s="265"/>
      <c r="D4236" s="481"/>
      <c r="E4236" s="482"/>
      <c r="F4236" s="482"/>
      <c r="G4236" s="482"/>
      <c r="H4236" s="482"/>
      <c r="I4236" s="482"/>
      <c r="J4236" s="482"/>
      <c r="K4236" s="482"/>
      <c r="L4236" s="482"/>
      <c r="M4236" s="483"/>
      <c r="N4236" s="176">
        <v>14001506</v>
      </c>
      <c r="O4236" s="412" t="s">
        <v>457</v>
      </c>
      <c r="P4236" s="413"/>
      <c r="Q4236" s="8"/>
      <c r="R4236" s="8"/>
      <c r="S4236" s="8"/>
      <c r="T4236" s="9">
        <v>1</v>
      </c>
      <c r="U4236" s="17">
        <f t="shared" si="207"/>
        <v>1</v>
      </c>
      <c r="V4236" s="182"/>
      <c r="W4236" s="191">
        <v>15</v>
      </c>
      <c r="X4236" s="199"/>
      <c r="Y4236" s="182"/>
      <c r="Z4236" s="184"/>
      <c r="AA4236" s="184"/>
      <c r="AD4236" s="182"/>
      <c r="AG4236" s="182"/>
      <c r="AH4236" s="43"/>
      <c r="AI4236" s="43"/>
      <c r="AJ4236" s="43"/>
      <c r="AK4236" s="43"/>
      <c r="AL4236" s="43"/>
      <c r="AM4236" s="43"/>
      <c r="AN4236" s="43"/>
      <c r="AO4236" s="43"/>
      <c r="AP4236" s="43"/>
      <c r="AQ4236" s="43"/>
      <c r="AR4236" s="43"/>
      <c r="AS4236" s="43"/>
      <c r="AT4236" s="43"/>
      <c r="AU4236" s="44"/>
      <c r="AV4236" s="182"/>
      <c r="AW4236" s="182"/>
      <c r="AX4236" s="182"/>
      <c r="AZ4236" s="207"/>
    </row>
    <row r="4237" spans="1:52" s="168" customFormat="1" ht="24.9" customHeight="1" x14ac:dyDescent="0.3">
      <c r="A4237" s="263"/>
      <c r="B4237" s="263"/>
      <c r="C4237" s="265"/>
      <c r="D4237" s="481"/>
      <c r="E4237" s="482"/>
      <c r="F4237" s="482"/>
      <c r="G4237" s="482"/>
      <c r="H4237" s="482"/>
      <c r="I4237" s="482"/>
      <c r="J4237" s="482"/>
      <c r="K4237" s="482"/>
      <c r="L4237" s="482"/>
      <c r="M4237" s="483"/>
      <c r="N4237" s="176"/>
      <c r="O4237" s="412"/>
      <c r="P4237" s="413"/>
      <c r="Q4237" s="8"/>
      <c r="R4237" s="8"/>
      <c r="S4237" s="8"/>
      <c r="T4237" s="9"/>
      <c r="U4237" s="17"/>
      <c r="V4237" s="182"/>
      <c r="W4237" s="191"/>
      <c r="X4237" s="199"/>
      <c r="Y4237" s="182"/>
      <c r="Z4237" s="184"/>
      <c r="AA4237" s="184"/>
      <c r="AD4237" s="182"/>
      <c r="AG4237" s="182"/>
      <c r="AH4237" s="43"/>
      <c r="AI4237" s="43"/>
      <c r="AJ4237" s="43"/>
      <c r="AK4237" s="43"/>
      <c r="AL4237" s="43"/>
      <c r="AM4237" s="43"/>
      <c r="AN4237" s="43"/>
      <c r="AO4237" s="43"/>
      <c r="AP4237" s="43"/>
      <c r="AQ4237" s="43"/>
      <c r="AR4237" s="43"/>
      <c r="AS4237" s="43"/>
      <c r="AT4237" s="43"/>
      <c r="AU4237" s="44"/>
      <c r="AV4237" s="182"/>
      <c r="AW4237" s="182"/>
      <c r="AX4237" s="182"/>
      <c r="AZ4237" s="207"/>
    </row>
    <row r="4238" spans="1:52" s="168" customFormat="1" ht="24.9" customHeight="1" x14ac:dyDescent="0.3">
      <c r="A4238" s="263"/>
      <c r="B4238" s="263"/>
      <c r="C4238" s="265"/>
      <c r="D4238" s="481"/>
      <c r="E4238" s="482"/>
      <c r="F4238" s="482"/>
      <c r="G4238" s="482"/>
      <c r="H4238" s="482"/>
      <c r="I4238" s="482"/>
      <c r="J4238" s="482"/>
      <c r="K4238" s="482"/>
      <c r="L4238" s="482"/>
      <c r="M4238" s="483"/>
      <c r="N4238" s="176"/>
      <c r="O4238" s="412"/>
      <c r="P4238" s="413"/>
      <c r="Q4238" s="8"/>
      <c r="R4238" s="8"/>
      <c r="S4238" s="8"/>
      <c r="T4238" s="9"/>
      <c r="U4238" s="17"/>
      <c r="V4238" s="182"/>
      <c r="W4238" s="191"/>
      <c r="X4238" s="199"/>
      <c r="Y4238" s="182"/>
      <c r="Z4238" s="184"/>
      <c r="AA4238" s="184"/>
      <c r="AD4238" s="182"/>
      <c r="AG4238" s="182"/>
      <c r="AH4238" s="43"/>
      <c r="AI4238" s="43"/>
      <c r="AJ4238" s="43"/>
      <c r="AK4238" s="43"/>
      <c r="AL4238" s="43"/>
      <c r="AM4238" s="43"/>
      <c r="AN4238" s="43"/>
      <c r="AO4238" s="43"/>
      <c r="AP4238" s="43"/>
      <c r="AQ4238" s="43"/>
      <c r="AR4238" s="43"/>
      <c r="AS4238" s="43"/>
      <c r="AT4238" s="43"/>
      <c r="AU4238" s="44"/>
      <c r="AV4238" s="182"/>
      <c r="AW4238" s="182"/>
      <c r="AX4238" s="182"/>
      <c r="AZ4238" s="207"/>
    </row>
    <row r="4239" spans="1:52" s="168" customFormat="1" ht="24.9" customHeight="1" x14ac:dyDescent="0.3">
      <c r="A4239" s="263"/>
      <c r="B4239" s="263"/>
      <c r="C4239" s="265"/>
      <c r="D4239" s="481"/>
      <c r="E4239" s="482"/>
      <c r="F4239" s="482"/>
      <c r="G4239" s="482"/>
      <c r="H4239" s="482"/>
      <c r="I4239" s="482"/>
      <c r="J4239" s="482"/>
      <c r="K4239" s="482"/>
      <c r="L4239" s="482"/>
      <c r="M4239" s="483"/>
      <c r="N4239" s="176"/>
      <c r="O4239" s="412"/>
      <c r="P4239" s="413"/>
      <c r="Q4239" s="8"/>
      <c r="R4239" s="8"/>
      <c r="S4239" s="8"/>
      <c r="T4239" s="9"/>
      <c r="U4239" s="17"/>
      <c r="V4239" s="182"/>
      <c r="W4239" s="191"/>
      <c r="X4239" s="199"/>
      <c r="Y4239" s="182"/>
      <c r="Z4239" s="184"/>
      <c r="AA4239" s="184"/>
      <c r="AD4239" s="182"/>
      <c r="AG4239" s="182"/>
      <c r="AH4239" s="43"/>
      <c r="AI4239" s="43"/>
      <c r="AJ4239" s="43"/>
      <c r="AK4239" s="43"/>
      <c r="AL4239" s="43"/>
      <c r="AM4239" s="43"/>
      <c r="AN4239" s="43"/>
      <c r="AO4239" s="43"/>
      <c r="AP4239" s="43"/>
      <c r="AQ4239" s="43"/>
      <c r="AR4239" s="43"/>
      <c r="AS4239" s="43"/>
      <c r="AT4239" s="43"/>
      <c r="AU4239" s="44"/>
      <c r="AV4239" s="182"/>
      <c r="AW4239" s="182"/>
      <c r="AX4239" s="182"/>
      <c r="AZ4239" s="207"/>
    </row>
    <row r="4240" spans="1:52" s="168" customFormat="1" ht="24.9" customHeight="1" x14ac:dyDescent="0.3">
      <c r="A4240" s="263"/>
      <c r="B4240" s="263"/>
      <c r="C4240" s="265"/>
      <c r="D4240" s="481"/>
      <c r="E4240" s="482"/>
      <c r="F4240" s="482"/>
      <c r="G4240" s="482"/>
      <c r="H4240" s="482"/>
      <c r="I4240" s="482"/>
      <c r="J4240" s="482"/>
      <c r="K4240" s="482"/>
      <c r="L4240" s="482"/>
      <c r="M4240" s="483"/>
      <c r="N4240" s="176"/>
      <c r="O4240" s="412"/>
      <c r="P4240" s="413"/>
      <c r="Q4240" s="8"/>
      <c r="R4240" s="8"/>
      <c r="S4240" s="8"/>
      <c r="T4240" s="9"/>
      <c r="U4240" s="17"/>
      <c r="V4240" s="182"/>
      <c r="W4240" s="191"/>
      <c r="X4240" s="199"/>
      <c r="Y4240" s="182"/>
      <c r="Z4240" s="184"/>
      <c r="AA4240" s="184"/>
      <c r="AD4240" s="182"/>
      <c r="AG4240" s="182"/>
      <c r="AH4240" s="43"/>
      <c r="AI4240" s="43"/>
      <c r="AJ4240" s="43"/>
      <c r="AK4240" s="43"/>
      <c r="AL4240" s="43"/>
      <c r="AM4240" s="43"/>
      <c r="AN4240" s="43"/>
      <c r="AO4240" s="43"/>
      <c r="AP4240" s="43"/>
      <c r="AQ4240" s="43"/>
      <c r="AR4240" s="43"/>
      <c r="AS4240" s="43"/>
      <c r="AT4240" s="43"/>
      <c r="AU4240" s="44"/>
      <c r="AV4240" s="182"/>
      <c r="AW4240" s="182"/>
      <c r="AX4240" s="182"/>
      <c r="AZ4240" s="207"/>
    </row>
    <row r="4241" spans="1:52" s="168" customFormat="1" ht="24.9" customHeight="1" x14ac:dyDescent="0.3">
      <c r="A4241" s="263"/>
      <c r="B4241" s="263"/>
      <c r="C4241" s="265"/>
      <c r="D4241" s="481"/>
      <c r="E4241" s="482"/>
      <c r="F4241" s="482"/>
      <c r="G4241" s="482"/>
      <c r="H4241" s="482"/>
      <c r="I4241" s="482"/>
      <c r="J4241" s="482"/>
      <c r="K4241" s="482"/>
      <c r="L4241" s="482"/>
      <c r="M4241" s="483"/>
      <c r="N4241" s="176"/>
      <c r="O4241" s="412"/>
      <c r="P4241" s="413"/>
      <c r="Q4241" s="8"/>
      <c r="R4241" s="8"/>
      <c r="S4241" s="8"/>
      <c r="T4241" s="9"/>
      <c r="U4241" s="17"/>
      <c r="V4241" s="182"/>
      <c r="W4241" s="191"/>
      <c r="X4241" s="199"/>
      <c r="Y4241" s="182"/>
      <c r="Z4241" s="184"/>
      <c r="AA4241" s="184"/>
      <c r="AD4241" s="182"/>
      <c r="AG4241" s="182"/>
      <c r="AH4241" s="43"/>
      <c r="AI4241" s="43"/>
      <c r="AJ4241" s="43"/>
      <c r="AK4241" s="43"/>
      <c r="AL4241" s="43"/>
      <c r="AM4241" s="43"/>
      <c r="AN4241" s="43"/>
      <c r="AO4241" s="43"/>
      <c r="AP4241" s="43"/>
      <c r="AQ4241" s="43"/>
      <c r="AR4241" s="43"/>
      <c r="AS4241" s="43"/>
      <c r="AT4241" s="43"/>
      <c r="AU4241" s="44"/>
      <c r="AV4241" s="182"/>
      <c r="AW4241" s="182"/>
      <c r="AX4241" s="182"/>
      <c r="AZ4241" s="207"/>
    </row>
    <row r="4242" spans="1:52" s="168" customFormat="1" ht="24.9" customHeight="1" x14ac:dyDescent="0.3">
      <c r="A4242" s="263"/>
      <c r="B4242" s="263"/>
      <c r="C4242" s="265"/>
      <c r="D4242" s="481"/>
      <c r="E4242" s="482"/>
      <c r="F4242" s="482"/>
      <c r="G4242" s="482"/>
      <c r="H4242" s="482"/>
      <c r="I4242" s="482"/>
      <c r="J4242" s="482"/>
      <c r="K4242" s="482"/>
      <c r="L4242" s="482"/>
      <c r="M4242" s="483"/>
      <c r="N4242" s="176"/>
      <c r="O4242" s="412"/>
      <c r="P4242" s="413"/>
      <c r="Q4242" s="8"/>
      <c r="R4242" s="8"/>
      <c r="S4242" s="8"/>
      <c r="T4242" s="9"/>
      <c r="U4242" s="17"/>
      <c r="V4242" s="182"/>
      <c r="W4242" s="191"/>
      <c r="X4242" s="199"/>
      <c r="Y4242" s="182"/>
      <c r="Z4242" s="184"/>
      <c r="AA4242" s="184"/>
      <c r="AD4242" s="182"/>
      <c r="AG4242" s="182"/>
      <c r="AH4242" s="43"/>
      <c r="AI4242" s="43"/>
      <c r="AJ4242" s="43"/>
      <c r="AK4242" s="43"/>
      <c r="AL4242" s="43"/>
      <c r="AM4242" s="43"/>
      <c r="AN4242" s="43"/>
      <c r="AO4242" s="43"/>
      <c r="AP4242" s="43"/>
      <c r="AQ4242" s="43"/>
      <c r="AR4242" s="43"/>
      <c r="AS4242" s="43"/>
      <c r="AT4242" s="43"/>
      <c r="AU4242" s="44"/>
      <c r="AV4242" s="182"/>
      <c r="AW4242" s="182"/>
      <c r="AX4242" s="182"/>
      <c r="AZ4242" s="207"/>
    </row>
    <row r="4243" spans="1:52" s="168" customFormat="1" ht="24.9" customHeight="1" x14ac:dyDescent="0.3">
      <c r="A4243" s="263"/>
      <c r="B4243" s="263"/>
      <c r="C4243" s="265"/>
      <c r="D4243" s="481"/>
      <c r="E4243" s="482"/>
      <c r="F4243" s="482"/>
      <c r="G4243" s="482"/>
      <c r="H4243" s="482"/>
      <c r="I4243" s="482"/>
      <c r="J4243" s="482"/>
      <c r="K4243" s="482"/>
      <c r="L4243" s="482"/>
      <c r="M4243" s="483"/>
      <c r="N4243" s="176"/>
      <c r="O4243" s="412"/>
      <c r="P4243" s="413"/>
      <c r="Q4243" s="8"/>
      <c r="R4243" s="8"/>
      <c r="S4243" s="8"/>
      <c r="T4243" s="9"/>
      <c r="U4243" s="17"/>
      <c r="V4243" s="182"/>
      <c r="W4243" s="191"/>
      <c r="X4243" s="199"/>
      <c r="Y4243" s="182"/>
      <c r="Z4243" s="184"/>
      <c r="AA4243" s="184"/>
      <c r="AD4243" s="182"/>
      <c r="AG4243" s="182"/>
      <c r="AH4243" s="43"/>
      <c r="AI4243" s="43"/>
      <c r="AJ4243" s="43"/>
      <c r="AK4243" s="43"/>
      <c r="AL4243" s="43"/>
      <c r="AM4243" s="43"/>
      <c r="AN4243" s="43"/>
      <c r="AO4243" s="43"/>
      <c r="AP4243" s="43"/>
      <c r="AQ4243" s="43"/>
      <c r="AR4243" s="43"/>
      <c r="AS4243" s="43"/>
      <c r="AT4243" s="43"/>
      <c r="AU4243" s="44"/>
      <c r="AV4243" s="182"/>
      <c r="AW4243" s="182"/>
      <c r="AX4243" s="182"/>
      <c r="AZ4243" s="207"/>
    </row>
    <row r="4244" spans="1:52" s="168" customFormat="1" ht="24.9" customHeight="1" x14ac:dyDescent="0.3">
      <c r="A4244" s="263"/>
      <c r="B4244" s="263"/>
      <c r="C4244" s="265"/>
      <c r="D4244" s="481"/>
      <c r="E4244" s="482"/>
      <c r="F4244" s="482"/>
      <c r="G4244" s="482"/>
      <c r="H4244" s="482"/>
      <c r="I4244" s="482"/>
      <c r="J4244" s="482"/>
      <c r="K4244" s="482"/>
      <c r="L4244" s="482"/>
      <c r="M4244" s="483"/>
      <c r="N4244" s="176"/>
      <c r="O4244" s="412"/>
      <c r="P4244" s="413"/>
      <c r="Q4244" s="8"/>
      <c r="R4244" s="8"/>
      <c r="S4244" s="8"/>
      <c r="T4244" s="9"/>
      <c r="U4244" s="17"/>
      <c r="V4244" s="182"/>
      <c r="W4244" s="191"/>
      <c r="X4244" s="199"/>
      <c r="Y4244" s="182"/>
      <c r="Z4244" s="184"/>
      <c r="AA4244" s="184"/>
      <c r="AD4244" s="182"/>
      <c r="AG4244" s="182"/>
      <c r="AH4244" s="43"/>
      <c r="AI4244" s="43"/>
      <c r="AJ4244" s="43"/>
      <c r="AK4244" s="43"/>
      <c r="AL4244" s="43"/>
      <c r="AM4244" s="43"/>
      <c r="AN4244" s="43"/>
      <c r="AO4244" s="43"/>
      <c r="AP4244" s="43"/>
      <c r="AQ4244" s="43"/>
      <c r="AR4244" s="43"/>
      <c r="AS4244" s="43"/>
      <c r="AT4244" s="43"/>
      <c r="AU4244" s="44"/>
      <c r="AV4244" s="182"/>
      <c r="AW4244" s="182"/>
      <c r="AX4244" s="182"/>
      <c r="AZ4244" s="207"/>
    </row>
    <row r="4245" spans="1:52" s="168" customFormat="1" ht="24.9" customHeight="1" x14ac:dyDescent="0.3">
      <c r="A4245" s="263"/>
      <c r="B4245" s="263"/>
      <c r="C4245" s="265"/>
      <c r="D4245" s="481"/>
      <c r="E4245" s="482"/>
      <c r="F4245" s="482"/>
      <c r="G4245" s="482"/>
      <c r="H4245" s="482"/>
      <c r="I4245" s="482"/>
      <c r="J4245" s="482"/>
      <c r="K4245" s="482"/>
      <c r="L4245" s="482"/>
      <c r="M4245" s="483"/>
      <c r="N4245" s="176"/>
      <c r="O4245" s="412"/>
      <c r="P4245" s="413"/>
      <c r="Q4245" s="8"/>
      <c r="R4245" s="8"/>
      <c r="S4245" s="8"/>
      <c r="T4245" s="9"/>
      <c r="U4245" s="17"/>
      <c r="V4245" s="182"/>
      <c r="W4245" s="191"/>
      <c r="X4245" s="199"/>
      <c r="Y4245" s="182"/>
      <c r="Z4245" s="184"/>
      <c r="AA4245" s="184"/>
      <c r="AD4245" s="182"/>
      <c r="AG4245" s="182"/>
      <c r="AH4245" s="43"/>
      <c r="AI4245" s="43"/>
      <c r="AJ4245" s="43"/>
      <c r="AK4245" s="43"/>
      <c r="AL4245" s="43"/>
      <c r="AM4245" s="43"/>
      <c r="AN4245" s="43"/>
      <c r="AO4245" s="43"/>
      <c r="AP4245" s="43"/>
      <c r="AQ4245" s="43"/>
      <c r="AR4245" s="43"/>
      <c r="AS4245" s="43"/>
      <c r="AT4245" s="43"/>
      <c r="AU4245" s="44"/>
      <c r="AV4245" s="182"/>
      <c r="AW4245" s="182"/>
      <c r="AX4245" s="182"/>
      <c r="AZ4245" s="207"/>
    </row>
    <row r="4246" spans="1:52" s="168" customFormat="1" ht="24.9" customHeight="1" x14ac:dyDescent="0.3">
      <c r="A4246" s="263"/>
      <c r="B4246" s="263"/>
      <c r="C4246" s="265"/>
      <c r="D4246" s="481"/>
      <c r="E4246" s="482"/>
      <c r="F4246" s="482"/>
      <c r="G4246" s="482"/>
      <c r="H4246" s="482"/>
      <c r="I4246" s="482"/>
      <c r="J4246" s="482"/>
      <c r="K4246" s="482"/>
      <c r="L4246" s="482"/>
      <c r="M4246" s="483"/>
      <c r="N4246" s="176"/>
      <c r="O4246" s="412"/>
      <c r="P4246" s="413"/>
      <c r="Q4246" s="8"/>
      <c r="R4246" s="8"/>
      <c r="S4246" s="8"/>
      <c r="T4246" s="9"/>
      <c r="U4246" s="17"/>
      <c r="V4246" s="182"/>
      <c r="W4246" s="191"/>
      <c r="X4246" s="199"/>
      <c r="Y4246" s="182"/>
      <c r="Z4246" s="184"/>
      <c r="AA4246" s="184"/>
      <c r="AD4246" s="182"/>
      <c r="AG4246" s="182"/>
      <c r="AH4246" s="43"/>
      <c r="AI4246" s="43"/>
      <c r="AJ4246" s="43"/>
      <c r="AK4246" s="43"/>
      <c r="AL4246" s="43"/>
      <c r="AM4246" s="43"/>
      <c r="AN4246" s="43"/>
      <c r="AO4246" s="43"/>
      <c r="AP4246" s="43"/>
      <c r="AQ4246" s="43"/>
      <c r="AR4246" s="43"/>
      <c r="AS4246" s="43"/>
      <c r="AT4246" s="43"/>
      <c r="AU4246" s="44"/>
      <c r="AV4246" s="182"/>
      <c r="AW4246" s="182"/>
      <c r="AX4246" s="182"/>
      <c r="AZ4246" s="207"/>
    </row>
    <row r="4247" spans="1:52" s="168" customFormat="1" ht="24.9" customHeight="1" x14ac:dyDescent="0.3">
      <c r="A4247" s="263"/>
      <c r="B4247" s="263"/>
      <c r="C4247" s="265"/>
      <c r="D4247" s="481"/>
      <c r="E4247" s="482"/>
      <c r="F4247" s="482"/>
      <c r="G4247" s="482"/>
      <c r="H4247" s="482"/>
      <c r="I4247" s="482"/>
      <c r="J4247" s="482"/>
      <c r="K4247" s="482"/>
      <c r="L4247" s="482"/>
      <c r="M4247" s="483"/>
      <c r="N4247" s="176"/>
      <c r="O4247" s="412"/>
      <c r="P4247" s="413"/>
      <c r="Q4247" s="8"/>
      <c r="R4247" s="8"/>
      <c r="S4247" s="8"/>
      <c r="T4247" s="9"/>
      <c r="U4247" s="17"/>
      <c r="V4247" s="182"/>
      <c r="W4247" s="191"/>
      <c r="X4247" s="199"/>
      <c r="Y4247" s="182"/>
      <c r="Z4247" s="184"/>
      <c r="AA4247" s="184"/>
      <c r="AD4247" s="182"/>
      <c r="AG4247" s="182"/>
      <c r="AH4247" s="43"/>
      <c r="AI4247" s="43"/>
      <c r="AJ4247" s="43"/>
      <c r="AK4247" s="43"/>
      <c r="AL4247" s="43"/>
      <c r="AM4247" s="43"/>
      <c r="AN4247" s="43"/>
      <c r="AO4247" s="43"/>
      <c r="AP4247" s="43"/>
      <c r="AQ4247" s="43"/>
      <c r="AR4247" s="43"/>
      <c r="AS4247" s="43"/>
      <c r="AT4247" s="43"/>
      <c r="AU4247" s="44"/>
      <c r="AV4247" s="182"/>
      <c r="AW4247" s="182"/>
      <c r="AX4247" s="182"/>
      <c r="AZ4247" s="207"/>
    </row>
    <row r="4248" spans="1:52" s="168" customFormat="1" ht="24.9" customHeight="1" x14ac:dyDescent="0.3">
      <c r="A4248" s="263"/>
      <c r="B4248" s="263"/>
      <c r="C4248" s="265"/>
      <c r="D4248" s="481"/>
      <c r="E4248" s="482"/>
      <c r="F4248" s="482"/>
      <c r="G4248" s="482"/>
      <c r="H4248" s="482"/>
      <c r="I4248" s="482"/>
      <c r="J4248" s="482"/>
      <c r="K4248" s="482"/>
      <c r="L4248" s="482"/>
      <c r="M4248" s="483"/>
      <c r="N4248" s="176"/>
      <c r="O4248" s="412"/>
      <c r="P4248" s="413"/>
      <c r="Q4248" s="8"/>
      <c r="R4248" s="8"/>
      <c r="S4248" s="8"/>
      <c r="T4248" s="9"/>
      <c r="U4248" s="17"/>
      <c r="V4248" s="182"/>
      <c r="W4248" s="191"/>
      <c r="X4248" s="199"/>
      <c r="Y4248" s="182"/>
      <c r="Z4248" s="184"/>
      <c r="AA4248" s="184"/>
      <c r="AD4248" s="182"/>
      <c r="AG4248" s="182"/>
      <c r="AH4248" s="43"/>
      <c r="AI4248" s="43"/>
      <c r="AJ4248" s="43"/>
      <c r="AK4248" s="43"/>
      <c r="AL4248" s="43"/>
      <c r="AM4248" s="43"/>
      <c r="AN4248" s="43"/>
      <c r="AO4248" s="43"/>
      <c r="AP4248" s="43"/>
      <c r="AQ4248" s="43"/>
      <c r="AR4248" s="43"/>
      <c r="AS4248" s="43"/>
      <c r="AT4248" s="43"/>
      <c r="AU4248" s="44"/>
      <c r="AV4248" s="182"/>
      <c r="AW4248" s="182"/>
      <c r="AX4248" s="182"/>
      <c r="AZ4248" s="207"/>
    </row>
    <row r="4249" spans="1:52" s="168" customFormat="1" ht="24.9" customHeight="1" x14ac:dyDescent="0.3">
      <c r="A4249" s="263"/>
      <c r="B4249" s="263"/>
      <c r="C4249" s="265"/>
      <c r="D4249" s="481"/>
      <c r="E4249" s="482"/>
      <c r="F4249" s="482"/>
      <c r="G4249" s="482"/>
      <c r="H4249" s="482"/>
      <c r="I4249" s="482"/>
      <c r="J4249" s="482"/>
      <c r="K4249" s="482"/>
      <c r="L4249" s="482"/>
      <c r="M4249" s="483"/>
      <c r="N4249" s="176"/>
      <c r="O4249" s="412"/>
      <c r="P4249" s="413"/>
      <c r="Q4249" s="8"/>
      <c r="R4249" s="8"/>
      <c r="S4249" s="8"/>
      <c r="T4249" s="9"/>
      <c r="U4249" s="17"/>
      <c r="V4249" s="182"/>
      <c r="W4249" s="191"/>
      <c r="X4249" s="199"/>
      <c r="Y4249" s="182"/>
      <c r="Z4249" s="184"/>
      <c r="AA4249" s="184"/>
      <c r="AD4249" s="182"/>
      <c r="AG4249" s="182"/>
      <c r="AH4249" s="43"/>
      <c r="AI4249" s="43"/>
      <c r="AJ4249" s="43"/>
      <c r="AK4249" s="43"/>
      <c r="AL4249" s="43"/>
      <c r="AM4249" s="43"/>
      <c r="AN4249" s="43"/>
      <c r="AO4249" s="43"/>
      <c r="AP4249" s="43"/>
      <c r="AQ4249" s="43"/>
      <c r="AR4249" s="43"/>
      <c r="AS4249" s="43"/>
      <c r="AT4249" s="43"/>
      <c r="AU4249" s="44"/>
      <c r="AV4249" s="182"/>
      <c r="AW4249" s="182"/>
      <c r="AX4249" s="182"/>
      <c r="AZ4249" s="207"/>
    </row>
    <row r="4250" spans="1:52" s="168" customFormat="1" ht="24.9" customHeight="1" x14ac:dyDescent="0.3">
      <c r="A4250" s="263"/>
      <c r="B4250" s="263"/>
      <c r="C4250" s="265"/>
      <c r="D4250" s="481"/>
      <c r="E4250" s="482"/>
      <c r="F4250" s="482"/>
      <c r="G4250" s="482"/>
      <c r="H4250" s="482"/>
      <c r="I4250" s="482"/>
      <c r="J4250" s="482"/>
      <c r="K4250" s="482"/>
      <c r="L4250" s="482"/>
      <c r="M4250" s="483"/>
      <c r="N4250" s="176"/>
      <c r="O4250" s="412"/>
      <c r="P4250" s="413"/>
      <c r="Q4250" s="8"/>
      <c r="R4250" s="8"/>
      <c r="S4250" s="8"/>
      <c r="T4250" s="9"/>
      <c r="U4250" s="17"/>
      <c r="V4250" s="182"/>
      <c r="W4250" s="191"/>
      <c r="X4250" s="199"/>
      <c r="Y4250" s="182"/>
      <c r="Z4250" s="184"/>
      <c r="AA4250" s="184"/>
      <c r="AD4250" s="182"/>
      <c r="AG4250" s="182"/>
      <c r="AH4250" s="43"/>
      <c r="AI4250" s="43"/>
      <c r="AJ4250" s="43"/>
      <c r="AK4250" s="43"/>
      <c r="AL4250" s="43"/>
      <c r="AM4250" s="43"/>
      <c r="AN4250" s="43"/>
      <c r="AO4250" s="43"/>
      <c r="AP4250" s="43"/>
      <c r="AQ4250" s="43"/>
      <c r="AR4250" s="43"/>
      <c r="AS4250" s="43"/>
      <c r="AT4250" s="43"/>
      <c r="AU4250" s="44"/>
      <c r="AV4250" s="182"/>
      <c r="AW4250" s="182"/>
      <c r="AX4250" s="182"/>
      <c r="AZ4250" s="207"/>
    </row>
    <row r="4251" spans="1:52" s="168" customFormat="1" ht="24.9" customHeight="1" thickBot="1" x14ac:dyDescent="0.35">
      <c r="A4251" s="263"/>
      <c r="B4251" s="263"/>
      <c r="C4251" s="265"/>
      <c r="D4251" s="481"/>
      <c r="E4251" s="482"/>
      <c r="F4251" s="482"/>
      <c r="G4251" s="482"/>
      <c r="H4251" s="482"/>
      <c r="I4251" s="482"/>
      <c r="J4251" s="482"/>
      <c r="K4251" s="482"/>
      <c r="L4251" s="482"/>
      <c r="M4251" s="483"/>
      <c r="N4251" s="414" t="s">
        <v>16</v>
      </c>
      <c r="O4251" s="415"/>
      <c r="P4251" s="415"/>
      <c r="Q4251" s="415"/>
      <c r="R4251" s="415"/>
      <c r="S4251" s="415"/>
      <c r="T4251" s="415"/>
      <c r="U4251" s="18">
        <f>SUM(U4231:U4250)</f>
        <v>4</v>
      </c>
      <c r="V4251" s="182"/>
      <c r="W4251" s="191"/>
      <c r="X4251" s="199"/>
      <c r="Y4251" s="182"/>
      <c r="Z4251" s="184"/>
      <c r="AA4251" s="184"/>
      <c r="AD4251" s="182"/>
      <c r="AG4251" s="182"/>
      <c r="AH4251" s="43"/>
      <c r="AI4251" s="43"/>
      <c r="AJ4251" s="43"/>
      <c r="AK4251" s="43"/>
      <c r="AL4251" s="43"/>
      <c r="AM4251" s="43"/>
      <c r="AN4251" s="43"/>
      <c r="AO4251" s="43"/>
      <c r="AP4251" s="43"/>
      <c r="AQ4251" s="43"/>
      <c r="AR4251" s="43"/>
      <c r="AS4251" s="43"/>
      <c r="AT4251" s="43"/>
      <c r="AU4251" s="44"/>
      <c r="AV4251" s="182"/>
      <c r="AW4251" s="182"/>
      <c r="AX4251" s="182"/>
      <c r="AZ4251" s="207"/>
    </row>
    <row r="4252" spans="1:52" s="168" customFormat="1" ht="14.4" customHeight="1" x14ac:dyDescent="0.3">
      <c r="A4252" s="263"/>
      <c r="B4252" s="263"/>
      <c r="C4252" s="265"/>
      <c r="D4252" s="481"/>
      <c r="E4252" s="482"/>
      <c r="F4252" s="482"/>
      <c r="G4252" s="482"/>
      <c r="H4252" s="482"/>
      <c r="I4252" s="482"/>
      <c r="J4252" s="482"/>
      <c r="K4252" s="482"/>
      <c r="L4252" s="482"/>
      <c r="M4252" s="483"/>
      <c r="N4252" s="416" t="s">
        <v>17</v>
      </c>
      <c r="O4252" s="417"/>
      <c r="P4252" s="417"/>
      <c r="Q4252" s="417"/>
      <c r="R4252" s="417"/>
      <c r="S4252" s="417"/>
      <c r="T4252" s="417"/>
      <c r="U4252" s="418"/>
      <c r="V4252" s="200"/>
      <c r="W4252" s="191"/>
      <c r="X4252" s="199"/>
      <c r="Y4252" s="182"/>
      <c r="Z4252" s="184"/>
      <c r="AA4252" s="184"/>
      <c r="AD4252" s="182"/>
      <c r="AG4252" s="182"/>
      <c r="AH4252" s="43"/>
      <c r="AI4252" s="43"/>
      <c r="AJ4252" s="43"/>
      <c r="AK4252" s="43"/>
      <c r="AL4252" s="43"/>
      <c r="AM4252" s="43"/>
      <c r="AN4252" s="43"/>
      <c r="AO4252" s="43"/>
      <c r="AP4252" s="43"/>
      <c r="AQ4252" s="43"/>
      <c r="AR4252" s="43"/>
      <c r="AS4252" s="43"/>
      <c r="AT4252" s="43"/>
      <c r="AU4252" s="44"/>
      <c r="AV4252" s="182"/>
      <c r="AW4252" s="182"/>
      <c r="AX4252" s="182"/>
      <c r="AZ4252" s="207"/>
    </row>
    <row r="4253" spans="1:52" s="168" customFormat="1" x14ac:dyDescent="0.3">
      <c r="A4253" s="263"/>
      <c r="B4253" s="263"/>
      <c r="C4253" s="265"/>
      <c r="D4253" s="481"/>
      <c r="E4253" s="482"/>
      <c r="F4253" s="482"/>
      <c r="G4253" s="482"/>
      <c r="H4253" s="482"/>
      <c r="I4253" s="482"/>
      <c r="J4253" s="482"/>
      <c r="K4253" s="482"/>
      <c r="L4253" s="482"/>
      <c r="M4253" s="483"/>
      <c r="N4253" s="419"/>
      <c r="O4253" s="420"/>
      <c r="P4253" s="420"/>
      <c r="Q4253" s="420"/>
      <c r="R4253" s="420"/>
      <c r="S4253" s="420"/>
      <c r="T4253" s="420"/>
      <c r="U4253" s="421"/>
      <c r="V4253" s="182"/>
      <c r="W4253" s="191"/>
      <c r="X4253" s="199"/>
      <c r="Y4253" s="182"/>
      <c r="Z4253" s="184"/>
      <c r="AA4253" s="184"/>
      <c r="AD4253" s="182"/>
      <c r="AG4253" s="182"/>
      <c r="AH4253" s="43"/>
      <c r="AI4253" s="43"/>
      <c r="AJ4253" s="43"/>
      <c r="AK4253" s="43"/>
      <c r="AL4253" s="43"/>
      <c r="AM4253" s="43"/>
      <c r="AN4253" s="43"/>
      <c r="AO4253" s="43"/>
      <c r="AP4253" s="43"/>
      <c r="AQ4253" s="43"/>
      <c r="AR4253" s="43"/>
      <c r="AS4253" s="43"/>
      <c r="AT4253" s="43"/>
      <c r="AU4253" s="44"/>
      <c r="AV4253" s="182"/>
      <c r="AW4253" s="182"/>
      <c r="AX4253" s="182"/>
      <c r="AZ4253" s="207"/>
    </row>
    <row r="4254" spans="1:52" s="168" customFormat="1" x14ac:dyDescent="0.3">
      <c r="A4254" s="263"/>
      <c r="B4254" s="263"/>
      <c r="C4254" s="265"/>
      <c r="D4254" s="481"/>
      <c r="E4254" s="482"/>
      <c r="F4254" s="482"/>
      <c r="G4254" s="482"/>
      <c r="H4254" s="482"/>
      <c r="I4254" s="482"/>
      <c r="J4254" s="482"/>
      <c r="K4254" s="482"/>
      <c r="L4254" s="482"/>
      <c r="M4254" s="483"/>
      <c r="N4254" s="419"/>
      <c r="O4254" s="420"/>
      <c r="P4254" s="420"/>
      <c r="Q4254" s="420"/>
      <c r="R4254" s="420"/>
      <c r="S4254" s="420"/>
      <c r="T4254" s="420"/>
      <c r="U4254" s="421"/>
      <c r="V4254" s="182"/>
      <c r="W4254" s="191"/>
      <c r="X4254" s="199"/>
      <c r="Y4254" s="182"/>
      <c r="Z4254" s="184"/>
      <c r="AA4254" s="184"/>
      <c r="AD4254" s="182"/>
      <c r="AG4254" s="182"/>
      <c r="AH4254" s="43"/>
      <c r="AI4254" s="43"/>
      <c r="AJ4254" s="43"/>
      <c r="AK4254" s="43"/>
      <c r="AL4254" s="43"/>
      <c r="AM4254" s="43"/>
      <c r="AN4254" s="43"/>
      <c r="AO4254" s="43"/>
      <c r="AP4254" s="43"/>
      <c r="AQ4254" s="43"/>
      <c r="AR4254" s="43"/>
      <c r="AS4254" s="43"/>
      <c r="AT4254" s="43"/>
      <c r="AU4254" s="44"/>
      <c r="AV4254" s="182"/>
      <c r="AW4254" s="182"/>
      <c r="AX4254" s="182"/>
      <c r="AZ4254" s="207"/>
    </row>
    <row r="4255" spans="1:52" s="168" customFormat="1" ht="14.4" thickBot="1" x14ac:dyDescent="0.35">
      <c r="A4255" s="263"/>
      <c r="B4255" s="263"/>
      <c r="C4255" s="265"/>
      <c r="D4255" s="425"/>
      <c r="E4255" s="426"/>
      <c r="F4255" s="426"/>
      <c r="G4255" s="426"/>
      <c r="H4255" s="426"/>
      <c r="I4255" s="426"/>
      <c r="J4255" s="426"/>
      <c r="K4255" s="426"/>
      <c r="L4255" s="426"/>
      <c r="M4255" s="427"/>
      <c r="N4255" s="422"/>
      <c r="O4255" s="423"/>
      <c r="P4255" s="423"/>
      <c r="Q4255" s="423"/>
      <c r="R4255" s="423"/>
      <c r="S4255" s="423"/>
      <c r="T4255" s="423"/>
      <c r="U4255" s="424"/>
      <c r="V4255" s="182"/>
      <c r="W4255" s="191"/>
      <c r="X4255" s="199"/>
      <c r="Y4255" s="182"/>
      <c r="Z4255" s="184"/>
      <c r="AA4255" s="184"/>
      <c r="AD4255" s="182"/>
      <c r="AG4255" s="182"/>
      <c r="AH4255" s="43"/>
      <c r="AI4255" s="43"/>
      <c r="AJ4255" s="43"/>
      <c r="AK4255" s="43"/>
      <c r="AL4255" s="43"/>
      <c r="AM4255" s="43"/>
      <c r="AN4255" s="43"/>
      <c r="AO4255" s="43"/>
      <c r="AP4255" s="43"/>
      <c r="AQ4255" s="43"/>
      <c r="AR4255" s="43"/>
      <c r="AS4255" s="43"/>
      <c r="AT4255" s="43"/>
      <c r="AU4255" s="44"/>
      <c r="AV4255" s="182"/>
      <c r="AW4255" s="182"/>
      <c r="AX4255" s="182"/>
      <c r="AZ4255" s="207"/>
    </row>
    <row r="4256" spans="1:52" s="168" customFormat="1" ht="5.25" customHeight="1" thickBot="1" x14ac:dyDescent="0.35">
      <c r="A4256" s="263"/>
      <c r="B4256" s="263"/>
      <c r="C4256" s="265"/>
      <c r="D4256" s="428"/>
      <c r="E4256" s="428"/>
      <c r="F4256" s="428"/>
      <c r="G4256" s="428"/>
      <c r="H4256" s="428"/>
      <c r="I4256" s="428"/>
      <c r="J4256" s="428"/>
      <c r="K4256" s="428"/>
      <c r="L4256" s="428"/>
      <c r="M4256" s="428"/>
      <c r="N4256" s="428"/>
      <c r="O4256" s="428"/>
      <c r="P4256" s="428"/>
      <c r="Q4256" s="428"/>
      <c r="R4256" s="428"/>
      <c r="S4256" s="428"/>
      <c r="T4256" s="428"/>
      <c r="U4256" s="428"/>
      <c r="V4256" s="182"/>
      <c r="W4256" s="191"/>
      <c r="X4256" s="199"/>
      <c r="Y4256" s="182"/>
      <c r="Z4256" s="184"/>
      <c r="AA4256" s="184"/>
      <c r="AD4256" s="182"/>
      <c r="AG4256" s="182"/>
      <c r="AH4256" s="43"/>
      <c r="AI4256" s="43"/>
      <c r="AJ4256" s="43"/>
      <c r="AK4256" s="43"/>
      <c r="AL4256" s="43"/>
      <c r="AM4256" s="43"/>
      <c r="AN4256" s="43"/>
      <c r="AO4256" s="43"/>
      <c r="AP4256" s="43"/>
      <c r="AQ4256" s="43"/>
      <c r="AR4256" s="43"/>
      <c r="AS4256" s="43"/>
      <c r="AT4256" s="43"/>
      <c r="AU4256" s="44"/>
      <c r="AV4256" s="182"/>
      <c r="AW4256" s="182"/>
      <c r="AX4256" s="182"/>
      <c r="AZ4256" s="207"/>
    </row>
    <row r="4257" spans="1:52" s="168" customFormat="1" ht="20.25" customHeight="1" x14ac:dyDescent="0.3">
      <c r="A4257" s="263"/>
      <c r="B4257" s="263"/>
      <c r="C4257" s="265"/>
      <c r="D4257" s="429" t="s">
        <v>18</v>
      </c>
      <c r="E4257" s="430"/>
      <c r="F4257" s="430"/>
      <c r="G4257" s="430"/>
      <c r="H4257" s="430"/>
      <c r="I4257" s="430"/>
      <c r="J4257" s="430"/>
      <c r="K4257" s="430"/>
      <c r="L4257" s="430"/>
      <c r="M4257" s="431"/>
      <c r="N4257" s="429" t="s">
        <v>19</v>
      </c>
      <c r="O4257" s="430"/>
      <c r="P4257" s="430"/>
      <c r="Q4257" s="430"/>
      <c r="R4257" s="430"/>
      <c r="S4257" s="430"/>
      <c r="T4257" s="430"/>
      <c r="U4257" s="431"/>
      <c r="V4257" s="182"/>
      <c r="W4257" s="191"/>
      <c r="X4257" s="199"/>
      <c r="Y4257" s="182"/>
      <c r="Z4257" s="184"/>
      <c r="AA4257" s="184"/>
      <c r="AD4257" s="182"/>
      <c r="AG4257" s="182"/>
      <c r="AH4257" s="43"/>
      <c r="AI4257" s="43"/>
      <c r="AJ4257" s="43"/>
      <c r="AK4257" s="43"/>
      <c r="AL4257" s="43"/>
      <c r="AM4257" s="43"/>
      <c r="AN4257" s="43"/>
      <c r="AO4257" s="43"/>
      <c r="AP4257" s="43"/>
      <c r="AQ4257" s="43"/>
      <c r="AR4257" s="43"/>
      <c r="AS4257" s="43"/>
      <c r="AT4257" s="43"/>
      <c r="AU4257" s="44"/>
      <c r="AV4257" s="182"/>
      <c r="AW4257" s="182"/>
      <c r="AX4257" s="182"/>
      <c r="AZ4257" s="207"/>
    </row>
    <row r="4258" spans="1:52" s="168" customFormat="1" x14ac:dyDescent="0.3">
      <c r="A4258" s="263"/>
      <c r="B4258" s="263"/>
      <c r="C4258" s="265"/>
      <c r="D4258" s="432" t="s">
        <v>20</v>
      </c>
      <c r="E4258" s="433"/>
      <c r="F4258" s="433"/>
      <c r="G4258" s="433"/>
      <c r="H4258" s="433"/>
      <c r="I4258" s="433"/>
      <c r="J4258" s="433"/>
      <c r="K4258" s="433"/>
      <c r="L4258" s="433"/>
      <c r="M4258" s="434"/>
      <c r="N4258" s="435" t="s">
        <v>21</v>
      </c>
      <c r="O4258" s="436"/>
      <c r="P4258" s="436"/>
      <c r="Q4258" s="436"/>
      <c r="R4258" s="436"/>
      <c r="S4258" s="436"/>
      <c r="T4258" s="436"/>
      <c r="U4258" s="437"/>
      <c r="V4258" s="182"/>
      <c r="W4258" s="191"/>
      <c r="X4258" s="199"/>
      <c r="Y4258" s="182"/>
      <c r="Z4258" s="184"/>
      <c r="AA4258" s="184"/>
      <c r="AD4258" s="182"/>
      <c r="AG4258" s="182"/>
      <c r="AH4258" s="43"/>
      <c r="AI4258" s="43"/>
      <c r="AJ4258" s="43"/>
      <c r="AK4258" s="43"/>
      <c r="AL4258" s="43"/>
      <c r="AM4258" s="43"/>
      <c r="AN4258" s="43"/>
      <c r="AO4258" s="43"/>
      <c r="AP4258" s="43"/>
      <c r="AQ4258" s="43"/>
      <c r="AR4258" s="43"/>
      <c r="AS4258" s="43"/>
      <c r="AT4258" s="43"/>
      <c r="AU4258" s="44"/>
      <c r="AV4258" s="182"/>
      <c r="AW4258" s="182"/>
      <c r="AX4258" s="182"/>
      <c r="AZ4258" s="207"/>
    </row>
    <row r="4259" spans="1:52" s="168" customFormat="1" ht="15.75" customHeight="1" x14ac:dyDescent="0.3">
      <c r="A4259" s="263"/>
      <c r="B4259" s="263"/>
      <c r="C4259" s="265"/>
      <c r="D4259" s="438" t="s">
        <v>22</v>
      </c>
      <c r="E4259" s="439"/>
      <c r="F4259" s="439"/>
      <c r="G4259" s="439"/>
      <c r="H4259" s="439"/>
      <c r="I4259" s="439"/>
      <c r="J4259" s="439"/>
      <c r="K4259" s="439"/>
      <c r="L4259" s="439"/>
      <c r="M4259" s="440"/>
      <c r="N4259" s="438" t="s">
        <v>22</v>
      </c>
      <c r="O4259" s="444"/>
      <c r="P4259" s="444"/>
      <c r="Q4259" s="444"/>
      <c r="R4259" s="444"/>
      <c r="S4259" s="444"/>
      <c r="T4259" s="444"/>
      <c r="U4259" s="440"/>
      <c r="V4259" s="182"/>
      <c r="W4259" s="191"/>
      <c r="X4259" s="199"/>
      <c r="Y4259" s="182"/>
      <c r="Z4259" s="184"/>
      <c r="AA4259" s="184"/>
      <c r="AD4259" s="182"/>
      <c r="AG4259" s="182"/>
      <c r="AH4259" s="43"/>
      <c r="AI4259" s="43"/>
      <c r="AJ4259" s="43"/>
      <c r="AK4259" s="43"/>
      <c r="AL4259" s="43"/>
      <c r="AM4259" s="43"/>
      <c r="AN4259" s="43"/>
      <c r="AO4259" s="43"/>
      <c r="AP4259" s="43"/>
      <c r="AQ4259" s="43"/>
      <c r="AR4259" s="43"/>
      <c r="AS4259" s="43"/>
      <c r="AT4259" s="43"/>
      <c r="AU4259" s="44"/>
      <c r="AV4259" s="182"/>
      <c r="AW4259" s="182"/>
      <c r="AX4259" s="182"/>
      <c r="AZ4259" s="207"/>
    </row>
    <row r="4260" spans="1:52" s="168" customFormat="1" ht="15.75" customHeight="1" x14ac:dyDescent="0.3">
      <c r="A4260" s="263"/>
      <c r="B4260" s="263"/>
      <c r="C4260" s="265"/>
      <c r="D4260" s="438"/>
      <c r="E4260" s="439"/>
      <c r="F4260" s="439"/>
      <c r="G4260" s="439"/>
      <c r="H4260" s="439"/>
      <c r="I4260" s="439"/>
      <c r="J4260" s="439"/>
      <c r="K4260" s="439"/>
      <c r="L4260" s="439"/>
      <c r="M4260" s="440"/>
      <c r="N4260" s="438"/>
      <c r="O4260" s="439"/>
      <c r="P4260" s="439"/>
      <c r="Q4260" s="439"/>
      <c r="R4260" s="439"/>
      <c r="S4260" s="439"/>
      <c r="T4260" s="439"/>
      <c r="U4260" s="440"/>
      <c r="V4260" s="182"/>
      <c r="W4260" s="191"/>
      <c r="X4260" s="199"/>
      <c r="Y4260" s="182"/>
      <c r="Z4260" s="184"/>
      <c r="AA4260" s="184"/>
      <c r="AD4260" s="182"/>
      <c r="AG4260" s="182"/>
      <c r="AH4260" s="43"/>
      <c r="AI4260" s="43"/>
      <c r="AJ4260" s="43"/>
      <c r="AK4260" s="43"/>
      <c r="AL4260" s="43"/>
      <c r="AM4260" s="43"/>
      <c r="AN4260" s="43"/>
      <c r="AO4260" s="43"/>
      <c r="AP4260" s="43"/>
      <c r="AQ4260" s="43"/>
      <c r="AR4260" s="43"/>
      <c r="AS4260" s="43"/>
      <c r="AT4260" s="43"/>
      <c r="AU4260" s="44"/>
      <c r="AV4260" s="182"/>
      <c r="AW4260" s="182"/>
      <c r="AX4260" s="182"/>
      <c r="AZ4260" s="207"/>
    </row>
    <row r="4261" spans="1:52" s="168" customFormat="1" ht="15.75" customHeight="1" x14ac:dyDescent="0.3">
      <c r="A4261" s="263"/>
      <c r="B4261" s="263"/>
      <c r="C4261" s="265"/>
      <c r="D4261" s="441"/>
      <c r="E4261" s="442"/>
      <c r="F4261" s="442"/>
      <c r="G4261" s="442"/>
      <c r="H4261" s="442"/>
      <c r="I4261" s="442"/>
      <c r="J4261" s="442"/>
      <c r="K4261" s="442"/>
      <c r="L4261" s="442"/>
      <c r="M4261" s="443"/>
      <c r="N4261" s="441"/>
      <c r="O4261" s="442"/>
      <c r="P4261" s="442"/>
      <c r="Q4261" s="442"/>
      <c r="R4261" s="442"/>
      <c r="S4261" s="442"/>
      <c r="T4261" s="442"/>
      <c r="U4261" s="443"/>
      <c r="V4261" s="182"/>
      <c r="W4261" s="191"/>
      <c r="X4261" s="199"/>
      <c r="Y4261" s="182"/>
      <c r="Z4261" s="184"/>
      <c r="AA4261" s="184"/>
      <c r="AD4261" s="182"/>
      <c r="AG4261" s="182"/>
      <c r="AH4261" s="43"/>
      <c r="AI4261" s="43"/>
      <c r="AJ4261" s="43"/>
      <c r="AK4261" s="43"/>
      <c r="AL4261" s="43"/>
      <c r="AM4261" s="43"/>
      <c r="AN4261" s="43"/>
      <c r="AO4261" s="43"/>
      <c r="AP4261" s="43"/>
      <c r="AQ4261" s="43"/>
      <c r="AR4261" s="43"/>
      <c r="AS4261" s="43"/>
      <c r="AT4261" s="43"/>
      <c r="AU4261" s="44"/>
      <c r="AV4261" s="182"/>
      <c r="AW4261" s="182"/>
      <c r="AX4261" s="182"/>
      <c r="AZ4261" s="207"/>
    </row>
    <row r="4262" spans="1:52" s="168" customFormat="1" x14ac:dyDescent="0.25">
      <c r="A4262" s="263"/>
      <c r="B4262" s="263"/>
      <c r="C4262" s="265"/>
      <c r="D4262" s="171" t="s">
        <v>23</v>
      </c>
      <c r="E4262" s="445" t="e">
        <f>+#REF!</f>
        <v>#REF!</v>
      </c>
      <c r="F4262" s="445"/>
      <c r="G4262" s="445"/>
      <c r="H4262" s="445"/>
      <c r="I4262" s="445"/>
      <c r="J4262" s="445"/>
      <c r="K4262" s="445"/>
      <c r="L4262" s="445"/>
      <c r="M4262" s="446"/>
      <c r="N4262" s="172" t="s">
        <v>23</v>
      </c>
      <c r="O4262" s="445" t="e">
        <f>+#REF!</f>
        <v>#REF!</v>
      </c>
      <c r="P4262" s="445"/>
      <c r="Q4262" s="445"/>
      <c r="R4262" s="445"/>
      <c r="S4262" s="445"/>
      <c r="T4262" s="445"/>
      <c r="U4262" s="446"/>
      <c r="V4262" s="182"/>
      <c r="W4262" s="191"/>
      <c r="X4262" s="199"/>
      <c r="Y4262" s="182"/>
      <c r="Z4262" s="184"/>
      <c r="AA4262" s="184"/>
      <c r="AD4262" s="182"/>
      <c r="AG4262" s="182"/>
      <c r="AH4262" s="43"/>
      <c r="AI4262" s="43"/>
      <c r="AJ4262" s="43"/>
      <c r="AK4262" s="43"/>
      <c r="AL4262" s="43"/>
      <c r="AM4262" s="43"/>
      <c r="AN4262" s="43"/>
      <c r="AO4262" s="43"/>
      <c r="AP4262" s="43"/>
      <c r="AQ4262" s="43"/>
      <c r="AR4262" s="43"/>
      <c r="AS4262" s="43"/>
      <c r="AT4262" s="43"/>
      <c r="AU4262" s="44"/>
      <c r="AV4262" s="182"/>
      <c r="AW4262" s="182"/>
      <c r="AX4262" s="182"/>
      <c r="AZ4262" s="207"/>
    </row>
    <row r="4263" spans="1:52" s="168" customFormat="1" ht="14.4" thickBot="1" x14ac:dyDescent="0.3">
      <c r="A4263" s="263"/>
      <c r="B4263" s="263"/>
      <c r="C4263" s="265"/>
      <c r="D4263" s="173" t="s">
        <v>25</v>
      </c>
      <c r="E4263" s="447" t="e">
        <f>+#REF!</f>
        <v>#REF!</v>
      </c>
      <c r="F4263" s="447"/>
      <c r="G4263" s="447"/>
      <c r="H4263" s="447"/>
      <c r="I4263" s="447"/>
      <c r="J4263" s="447"/>
      <c r="K4263" s="447"/>
      <c r="L4263" s="447"/>
      <c r="M4263" s="448"/>
      <c r="N4263" s="174" t="s">
        <v>25</v>
      </c>
      <c r="O4263" s="447" t="e">
        <f>+#REF!</f>
        <v>#REF!</v>
      </c>
      <c r="P4263" s="447"/>
      <c r="Q4263" s="447"/>
      <c r="R4263" s="447"/>
      <c r="S4263" s="447"/>
      <c r="T4263" s="447"/>
      <c r="U4263" s="448"/>
      <c r="V4263" s="182"/>
      <c r="W4263" s="191"/>
      <c r="X4263" s="199"/>
      <c r="Y4263" s="182"/>
      <c r="Z4263" s="184"/>
      <c r="AA4263" s="184"/>
      <c r="AD4263" s="182"/>
      <c r="AG4263" s="182"/>
      <c r="AH4263" s="43"/>
      <c r="AI4263" s="43"/>
      <c r="AJ4263" s="43"/>
      <c r="AK4263" s="43"/>
      <c r="AL4263" s="43"/>
      <c r="AM4263" s="43"/>
      <c r="AN4263" s="43"/>
      <c r="AO4263" s="43"/>
      <c r="AP4263" s="43"/>
      <c r="AQ4263" s="43"/>
      <c r="AR4263" s="43"/>
      <c r="AS4263" s="43"/>
      <c r="AT4263" s="43"/>
      <c r="AU4263" s="44"/>
      <c r="AV4263" s="182"/>
      <c r="AW4263" s="182"/>
      <c r="AX4263" s="182"/>
      <c r="AZ4263" s="207"/>
    </row>
    <row r="4264" spans="1:52" s="175" customFormat="1" ht="9.9" customHeight="1" thickBot="1" x14ac:dyDescent="0.3">
      <c r="A4264" s="266"/>
      <c r="B4264" s="266"/>
      <c r="C4264" s="267"/>
      <c r="N4264" s="15"/>
      <c r="V4264" s="34"/>
      <c r="W4264" s="58"/>
      <c r="X4264" s="85"/>
      <c r="Y4264" s="34"/>
      <c r="Z4264" s="185"/>
      <c r="AA4264" s="185"/>
      <c r="AD4264" s="34"/>
      <c r="AG4264" s="34"/>
      <c r="AH4264" s="45"/>
      <c r="AI4264" s="45"/>
      <c r="AJ4264" s="45"/>
      <c r="AK4264" s="45"/>
      <c r="AL4264" s="45"/>
      <c r="AM4264" s="45"/>
      <c r="AN4264" s="45"/>
      <c r="AO4264" s="45"/>
      <c r="AP4264" s="45"/>
      <c r="AQ4264" s="45"/>
      <c r="AR4264" s="45"/>
      <c r="AS4264" s="45"/>
      <c r="AT4264" s="45"/>
      <c r="AU4264" s="46"/>
      <c r="AV4264" s="34"/>
      <c r="AW4264" s="34"/>
      <c r="AX4264" s="34"/>
      <c r="AZ4264" s="139"/>
    </row>
    <row r="4265" spans="1:52" s="168" customFormat="1" ht="15.75" customHeight="1" x14ac:dyDescent="0.3">
      <c r="A4265" s="263"/>
      <c r="B4265" s="263"/>
      <c r="C4265" s="265"/>
      <c r="D4265" s="484"/>
      <c r="E4265" s="485"/>
      <c r="F4265" s="488" t="s">
        <v>0</v>
      </c>
      <c r="G4265" s="489"/>
      <c r="H4265" s="489"/>
      <c r="I4265" s="489"/>
      <c r="J4265" s="489"/>
      <c r="K4265" s="489"/>
      <c r="L4265" s="489"/>
      <c r="M4265" s="489"/>
      <c r="N4265" s="489"/>
      <c r="O4265" s="490"/>
      <c r="P4265" s="494" t="s">
        <v>1</v>
      </c>
      <c r="Q4265" s="495"/>
      <c r="R4265" s="495"/>
      <c r="S4265" s="496"/>
      <c r="T4265" s="500"/>
      <c r="U4265" s="501"/>
      <c r="V4265" s="182"/>
      <c r="W4265" s="191"/>
      <c r="X4265" s="199"/>
      <c r="Y4265" s="182"/>
      <c r="Z4265" s="184"/>
      <c r="AA4265" s="184"/>
      <c r="AD4265" s="182"/>
      <c r="AG4265" s="182"/>
      <c r="AH4265" s="43"/>
      <c r="AI4265" s="43"/>
      <c r="AJ4265" s="43"/>
      <c r="AK4265" s="43"/>
      <c r="AL4265" s="43"/>
      <c r="AM4265" s="43"/>
      <c r="AN4265" s="43"/>
      <c r="AO4265" s="43"/>
      <c r="AP4265" s="43"/>
      <c r="AQ4265" s="43"/>
      <c r="AR4265" s="43"/>
      <c r="AS4265" s="43"/>
      <c r="AT4265" s="43"/>
      <c r="AU4265" s="44"/>
      <c r="AV4265" s="182"/>
      <c r="AW4265" s="182"/>
      <c r="AX4265" s="182"/>
      <c r="AZ4265" s="207"/>
    </row>
    <row r="4266" spans="1:52" s="168" customFormat="1" ht="15" customHeight="1" x14ac:dyDescent="0.3">
      <c r="A4266" s="263"/>
      <c r="B4266" s="263"/>
      <c r="C4266" s="265"/>
      <c r="D4266" s="481"/>
      <c r="E4266" s="482"/>
      <c r="F4266" s="491"/>
      <c r="G4266" s="492"/>
      <c r="H4266" s="492"/>
      <c r="I4266" s="492"/>
      <c r="J4266" s="492"/>
      <c r="K4266" s="492"/>
      <c r="L4266" s="492"/>
      <c r="M4266" s="492"/>
      <c r="N4266" s="492"/>
      <c r="O4266" s="493"/>
      <c r="P4266" s="497"/>
      <c r="Q4266" s="498"/>
      <c r="R4266" s="498"/>
      <c r="S4266" s="499"/>
      <c r="T4266" s="502"/>
      <c r="U4266" s="503"/>
      <c r="V4266" s="182"/>
      <c r="W4266" s="191"/>
      <c r="X4266" s="199"/>
      <c r="Y4266" s="186"/>
      <c r="Z4266" s="184"/>
      <c r="AA4266" s="184"/>
      <c r="AD4266" s="182"/>
      <c r="AG4266" s="182"/>
      <c r="AH4266" s="43"/>
      <c r="AI4266" s="43"/>
      <c r="AJ4266" s="43"/>
      <c r="AK4266" s="43"/>
      <c r="AL4266" s="43"/>
      <c r="AM4266" s="43"/>
      <c r="AN4266" s="43"/>
      <c r="AO4266" s="43"/>
      <c r="AP4266" s="43"/>
      <c r="AQ4266" s="43"/>
      <c r="AR4266" s="43"/>
      <c r="AS4266" s="43"/>
      <c r="AT4266" s="43"/>
      <c r="AU4266" s="44"/>
      <c r="AV4266" s="182"/>
      <c r="AW4266" s="182"/>
      <c r="AX4266" s="182"/>
      <c r="AZ4266" s="207"/>
    </row>
    <row r="4267" spans="1:52" s="168" customFormat="1" ht="30" customHeight="1" thickBot="1" x14ac:dyDescent="0.35">
      <c r="A4267" s="263"/>
      <c r="B4267" s="263"/>
      <c r="C4267" s="265"/>
      <c r="D4267" s="486"/>
      <c r="E4267" s="487"/>
      <c r="F4267" s="506" t="s">
        <v>2</v>
      </c>
      <c r="G4267" s="507"/>
      <c r="H4267" s="507"/>
      <c r="I4267" s="507"/>
      <c r="J4267" s="507"/>
      <c r="K4267" s="507"/>
      <c r="L4267" s="507"/>
      <c r="M4267" s="507"/>
      <c r="N4267" s="507"/>
      <c r="O4267" s="508"/>
      <c r="P4267" s="181">
        <v>88</v>
      </c>
      <c r="Q4267" s="210" t="s">
        <v>3</v>
      </c>
      <c r="R4267" s="509">
        <v>147</v>
      </c>
      <c r="S4267" s="510"/>
      <c r="T4267" s="504"/>
      <c r="U4267" s="505"/>
      <c r="V4267" s="182">
        <f>+IF(C4276="","",1)</f>
        <v>1</v>
      </c>
      <c r="W4267" s="191"/>
      <c r="X4267" s="199"/>
      <c r="Y4267" s="39"/>
      <c r="Z4267" s="184"/>
      <c r="AA4267" s="184"/>
      <c r="AD4267" s="182"/>
      <c r="AG4267" s="182"/>
      <c r="AH4267" s="43"/>
      <c r="AI4267" s="43"/>
      <c r="AJ4267" s="43"/>
      <c r="AK4267" s="43"/>
      <c r="AL4267" s="43"/>
      <c r="AM4267" s="43"/>
      <c r="AN4267" s="43"/>
      <c r="AO4267" s="43"/>
      <c r="AP4267" s="43"/>
      <c r="AQ4267" s="43"/>
      <c r="AR4267" s="43"/>
      <c r="AS4267" s="43"/>
      <c r="AT4267" s="43"/>
      <c r="AU4267" s="44"/>
      <c r="AV4267" s="182"/>
      <c r="AW4267" s="182"/>
      <c r="AX4267" s="182"/>
      <c r="AZ4267" s="207"/>
    </row>
    <row r="4268" spans="1:52" s="168" customFormat="1" ht="5.25" customHeight="1" thickBot="1" x14ac:dyDescent="0.35">
      <c r="A4268" s="263"/>
      <c r="B4268" s="263"/>
      <c r="C4268" s="265"/>
      <c r="D4268" s="454"/>
      <c r="E4268" s="454"/>
      <c r="F4268" s="454"/>
      <c r="G4268" s="454"/>
      <c r="H4268" s="454"/>
      <c r="I4268" s="454"/>
      <c r="J4268" s="454"/>
      <c r="K4268" s="454"/>
      <c r="L4268" s="454"/>
      <c r="M4268" s="454"/>
      <c r="N4268" s="454"/>
      <c r="O4268" s="454"/>
      <c r="P4268" s="454"/>
      <c r="Q4268" s="454"/>
      <c r="R4268" s="454"/>
      <c r="S4268" s="454"/>
      <c r="T4268" s="454"/>
      <c r="U4268" s="454"/>
      <c r="V4268" s="182"/>
      <c r="W4268" s="191"/>
      <c r="X4268" s="199"/>
      <c r="Y4268" s="186"/>
      <c r="Z4268" s="184"/>
      <c r="AA4268" s="184"/>
      <c r="AD4268" s="182"/>
      <c r="AG4268" s="182"/>
      <c r="AH4268" s="43"/>
      <c r="AI4268" s="43"/>
      <c r="AJ4268" s="43"/>
      <c r="AK4268" s="43"/>
      <c r="AL4268" s="43"/>
      <c r="AM4268" s="43"/>
      <c r="AN4268" s="43"/>
      <c r="AO4268" s="43"/>
      <c r="AP4268" s="43"/>
      <c r="AQ4268" s="43"/>
      <c r="AR4268" s="43"/>
      <c r="AS4268" s="43"/>
      <c r="AT4268" s="43"/>
      <c r="AU4268" s="44"/>
      <c r="AV4268" s="182"/>
      <c r="AW4268" s="182"/>
      <c r="AX4268" s="182"/>
      <c r="AZ4268" s="207"/>
    </row>
    <row r="4269" spans="1:52" s="168" customFormat="1" ht="24.9" customHeight="1" x14ac:dyDescent="0.3">
      <c r="A4269" s="263"/>
      <c r="B4269" s="263"/>
      <c r="C4269" s="265"/>
      <c r="D4269" s="511" t="s">
        <v>4</v>
      </c>
      <c r="E4269" s="512"/>
      <c r="F4269" s="513" t="s">
        <v>168</v>
      </c>
      <c r="G4269" s="514"/>
      <c r="H4269" s="514"/>
      <c r="I4269" s="515"/>
      <c r="J4269" s="516" t="s">
        <v>5</v>
      </c>
      <c r="K4269" s="512"/>
      <c r="L4269" s="513" t="s">
        <v>102</v>
      </c>
      <c r="M4269" s="514"/>
      <c r="N4269" s="514"/>
      <c r="O4269" s="514"/>
      <c r="P4269" s="515"/>
      <c r="Q4269" s="164" t="s">
        <v>6</v>
      </c>
      <c r="R4269" s="513" t="s">
        <v>36</v>
      </c>
      <c r="S4269" s="514"/>
      <c r="T4269" s="514"/>
      <c r="U4269" s="517"/>
      <c r="V4269" s="182"/>
      <c r="W4269" s="191"/>
      <c r="X4269" s="199"/>
      <c r="Y4269" s="182"/>
      <c r="Z4269" s="184"/>
      <c r="AA4269" s="184"/>
      <c r="AD4269" s="182"/>
      <c r="AG4269" s="182"/>
      <c r="AH4269" s="43"/>
      <c r="AI4269" s="43"/>
      <c r="AJ4269" s="43"/>
      <c r="AK4269" s="43"/>
      <c r="AL4269" s="43"/>
      <c r="AM4269" s="43"/>
      <c r="AN4269" s="43"/>
      <c r="AO4269" s="43"/>
      <c r="AP4269" s="43"/>
      <c r="AQ4269" s="43"/>
      <c r="AR4269" s="43"/>
      <c r="AS4269" s="43"/>
      <c r="AT4269" s="43"/>
      <c r="AU4269" s="44"/>
      <c r="AV4269" s="182"/>
      <c r="AW4269" s="182"/>
      <c r="AX4269" s="182"/>
      <c r="AZ4269" s="207"/>
    </row>
    <row r="4270" spans="1:52" s="168" customFormat="1" ht="45" customHeight="1" thickBot="1" x14ac:dyDescent="0.35">
      <c r="A4270" s="263"/>
      <c r="B4270" s="263"/>
      <c r="C4270" s="265"/>
      <c r="D4270" s="518" t="s">
        <v>7</v>
      </c>
      <c r="E4270" s="519"/>
      <c r="F4270" s="520" t="s">
        <v>169</v>
      </c>
      <c r="G4270" s="521"/>
      <c r="H4270" s="521"/>
      <c r="I4270" s="521"/>
      <c r="J4270" s="521"/>
      <c r="K4270" s="521"/>
      <c r="L4270" s="521"/>
      <c r="M4270" s="521"/>
      <c r="N4270" s="521"/>
      <c r="O4270" s="521"/>
      <c r="P4270" s="521"/>
      <c r="Q4270" s="521"/>
      <c r="R4270" s="521"/>
      <c r="S4270" s="521"/>
      <c r="T4270" s="521"/>
      <c r="U4270" s="522"/>
      <c r="V4270" s="182"/>
      <c r="W4270" s="191"/>
      <c r="X4270" s="199"/>
      <c r="Y4270" s="182"/>
      <c r="Z4270" s="184"/>
      <c r="AA4270" s="184"/>
      <c r="AD4270" s="182"/>
      <c r="AG4270" s="182"/>
      <c r="AH4270" s="43"/>
      <c r="AI4270" s="43"/>
      <c r="AJ4270" s="43"/>
      <c r="AK4270" s="43"/>
      <c r="AL4270" s="43"/>
      <c r="AM4270" s="43"/>
      <c r="AN4270" s="43"/>
      <c r="AO4270" s="43"/>
      <c r="AP4270" s="43"/>
      <c r="AQ4270" s="43"/>
      <c r="AR4270" s="43"/>
      <c r="AS4270" s="43"/>
      <c r="AT4270" s="43"/>
      <c r="AU4270" s="44"/>
      <c r="AV4270" s="182"/>
      <c r="AW4270" s="182"/>
      <c r="AX4270" s="182"/>
      <c r="AZ4270" s="207"/>
    </row>
    <row r="4271" spans="1:52" s="168" customFormat="1" ht="5.0999999999999996" customHeight="1" thickBot="1" x14ac:dyDescent="0.35">
      <c r="A4271" s="263"/>
      <c r="B4271" s="263"/>
      <c r="C4271" s="265"/>
      <c r="D4271" s="523"/>
      <c r="E4271" s="523"/>
      <c r="F4271" s="523"/>
      <c r="G4271" s="523"/>
      <c r="H4271" s="523"/>
      <c r="I4271" s="523"/>
      <c r="J4271" s="523"/>
      <c r="K4271" s="523"/>
      <c r="L4271" s="523"/>
      <c r="M4271" s="523"/>
      <c r="N4271" s="523"/>
      <c r="O4271" s="523"/>
      <c r="P4271" s="523"/>
      <c r="Q4271" s="523"/>
      <c r="R4271" s="523"/>
      <c r="S4271" s="523"/>
      <c r="T4271" s="523"/>
      <c r="U4271" s="523"/>
      <c r="V4271" s="182"/>
      <c r="W4271" s="191"/>
      <c r="X4271" s="199"/>
      <c r="Y4271" s="182"/>
      <c r="Z4271" s="184"/>
      <c r="AA4271" s="184"/>
      <c r="AD4271" s="182"/>
      <c r="AG4271" s="182"/>
      <c r="AH4271" s="43"/>
      <c r="AI4271" s="43"/>
      <c r="AJ4271" s="43"/>
      <c r="AK4271" s="43"/>
      <c r="AL4271" s="43"/>
      <c r="AM4271" s="43"/>
      <c r="AN4271" s="43"/>
      <c r="AO4271" s="43"/>
      <c r="AP4271" s="43"/>
      <c r="AQ4271" s="43"/>
      <c r="AR4271" s="43"/>
      <c r="AS4271" s="43"/>
      <c r="AT4271" s="43"/>
      <c r="AU4271" s="44"/>
      <c r="AV4271" s="182"/>
      <c r="AW4271" s="182"/>
      <c r="AX4271" s="182"/>
      <c r="AZ4271" s="207"/>
    </row>
    <row r="4272" spans="1:52" s="168" customFormat="1" ht="24.9" customHeight="1" thickBot="1" x14ac:dyDescent="0.35">
      <c r="A4272" s="263"/>
      <c r="B4272" s="263"/>
      <c r="C4272" s="265"/>
      <c r="D4272" s="165" t="s">
        <v>103</v>
      </c>
      <c r="E4272" s="209" t="s">
        <v>106</v>
      </c>
      <c r="F4272" s="455" t="s">
        <v>104</v>
      </c>
      <c r="G4272" s="524"/>
      <c r="H4272" s="456"/>
      <c r="I4272" s="525">
        <v>44058</v>
      </c>
      <c r="J4272" s="526"/>
      <c r="K4272" s="526"/>
      <c r="L4272" s="526"/>
      <c r="M4272" s="526"/>
      <c r="N4272" s="527"/>
      <c r="O4272" s="166" t="s">
        <v>8</v>
      </c>
      <c r="P4272" s="449" t="s">
        <v>24</v>
      </c>
      <c r="Q4272" s="450"/>
      <c r="R4272" s="450"/>
      <c r="S4272" s="450"/>
      <c r="T4272" s="450"/>
      <c r="U4272" s="528"/>
      <c r="V4272" s="182"/>
      <c r="W4272" s="191"/>
      <c r="X4272" s="199"/>
      <c r="Y4272" s="182"/>
      <c r="Z4272" s="184"/>
      <c r="AA4272" s="184"/>
      <c r="AD4272" s="182"/>
      <c r="AG4272" s="182"/>
      <c r="AH4272" s="43"/>
      <c r="AI4272" s="43"/>
      <c r="AJ4272" s="43"/>
      <c r="AK4272" s="43"/>
      <c r="AL4272" s="43"/>
      <c r="AM4272" s="43"/>
      <c r="AN4272" s="43"/>
      <c r="AO4272" s="43"/>
      <c r="AP4272" s="43"/>
      <c r="AQ4272" s="43"/>
      <c r="AR4272" s="43"/>
      <c r="AS4272" s="43"/>
      <c r="AT4272" s="43"/>
      <c r="AU4272" s="44"/>
      <c r="AV4272" s="182"/>
      <c r="AW4272" s="182"/>
      <c r="AX4272" s="182"/>
      <c r="AZ4272" s="207"/>
    </row>
    <row r="4273" spans="1:52" s="168" customFormat="1" ht="5.0999999999999996" customHeight="1" thickBot="1" x14ac:dyDescent="0.35">
      <c r="A4273" s="263"/>
      <c r="B4273" s="263"/>
      <c r="C4273" s="265"/>
      <c r="D4273" s="208"/>
      <c r="E4273" s="208"/>
      <c r="F4273" s="208"/>
      <c r="G4273" s="208"/>
      <c r="H4273" s="208"/>
      <c r="I4273" s="208"/>
      <c r="J4273" s="208"/>
      <c r="K4273" s="208"/>
      <c r="L4273" s="208"/>
      <c r="M4273" s="208"/>
      <c r="N4273" s="208"/>
      <c r="O4273" s="208"/>
      <c r="P4273" s="208"/>
      <c r="Q4273" s="208"/>
      <c r="R4273" s="208"/>
      <c r="S4273" s="208"/>
      <c r="T4273" s="208"/>
      <c r="U4273" s="208"/>
      <c r="V4273" s="182"/>
      <c r="W4273" s="191"/>
      <c r="X4273" s="199"/>
      <c r="Y4273" s="182"/>
      <c r="Z4273" s="184"/>
      <c r="AA4273" s="184"/>
      <c r="AD4273" s="182"/>
      <c r="AG4273" s="182"/>
      <c r="AH4273" s="43"/>
      <c r="AI4273" s="43"/>
      <c r="AJ4273" s="43"/>
      <c r="AK4273" s="43"/>
      <c r="AL4273" s="43"/>
      <c r="AM4273" s="43"/>
      <c r="AN4273" s="43"/>
      <c r="AO4273" s="43"/>
      <c r="AP4273" s="43"/>
      <c r="AQ4273" s="43"/>
      <c r="AR4273" s="43"/>
      <c r="AS4273" s="43"/>
      <c r="AT4273" s="43"/>
      <c r="AU4273" s="44"/>
      <c r="AV4273" s="182"/>
      <c r="AW4273" s="182"/>
      <c r="AX4273" s="182"/>
      <c r="AZ4273" s="207"/>
    </row>
    <row r="4274" spans="1:52" s="168" customFormat="1" ht="24.9" customHeight="1" thickBot="1" x14ac:dyDescent="0.35">
      <c r="A4274" s="263"/>
      <c r="B4274" s="263"/>
      <c r="C4274" s="265"/>
      <c r="D4274" s="165" t="s">
        <v>31</v>
      </c>
      <c r="E4274" s="449"/>
      <c r="F4274" s="450"/>
      <c r="G4274" s="450"/>
      <c r="H4274" s="450"/>
      <c r="I4274" s="450"/>
      <c r="J4274" s="451"/>
      <c r="K4274" s="177" t="s">
        <v>105</v>
      </c>
      <c r="L4274" s="452"/>
      <c r="M4274" s="452"/>
      <c r="N4274" s="452"/>
      <c r="O4274" s="452"/>
      <c r="P4274" s="452"/>
      <c r="Q4274" s="452"/>
      <c r="R4274" s="452"/>
      <c r="S4274" s="452"/>
      <c r="T4274" s="452"/>
      <c r="U4274" s="453"/>
      <c r="V4274" s="182"/>
      <c r="W4274" s="191"/>
      <c r="X4274" s="199"/>
      <c r="Y4274" s="182"/>
      <c r="Z4274" s="184"/>
      <c r="AA4274" s="184"/>
      <c r="AD4274" s="182"/>
      <c r="AG4274" s="182"/>
      <c r="AH4274" s="43"/>
      <c r="AI4274" s="43"/>
      <c r="AJ4274" s="43"/>
      <c r="AK4274" s="43"/>
      <c r="AL4274" s="43"/>
      <c r="AM4274" s="43"/>
      <c r="AN4274" s="43"/>
      <c r="AO4274" s="43"/>
      <c r="AP4274" s="43"/>
      <c r="AQ4274" s="43"/>
      <c r="AR4274" s="43"/>
      <c r="AS4274" s="43"/>
      <c r="AT4274" s="43"/>
      <c r="AU4274" s="44"/>
      <c r="AV4274" s="182"/>
      <c r="AW4274" s="182"/>
      <c r="AX4274" s="182"/>
      <c r="AZ4274" s="207"/>
    </row>
    <row r="4275" spans="1:52" s="168" customFormat="1" ht="5.0999999999999996" customHeight="1" thickBot="1" x14ac:dyDescent="0.35">
      <c r="A4275" s="263"/>
      <c r="B4275" s="263"/>
      <c r="C4275" s="265"/>
      <c r="D4275" s="454"/>
      <c r="E4275" s="454"/>
      <c r="F4275" s="454"/>
      <c r="G4275" s="454"/>
      <c r="H4275" s="454"/>
      <c r="I4275" s="454"/>
      <c r="J4275" s="454"/>
      <c r="K4275" s="454"/>
      <c r="L4275" s="454"/>
      <c r="M4275" s="454"/>
      <c r="N4275" s="454"/>
      <c r="O4275" s="454"/>
      <c r="P4275" s="454"/>
      <c r="Q4275" s="454"/>
      <c r="R4275" s="454"/>
      <c r="S4275" s="454"/>
      <c r="T4275" s="454"/>
      <c r="U4275" s="454"/>
      <c r="V4275" s="182"/>
      <c r="W4275" s="191"/>
      <c r="X4275" s="199"/>
      <c r="Y4275" s="182"/>
      <c r="Z4275" s="184"/>
      <c r="AA4275" s="184"/>
      <c r="AD4275" s="182"/>
      <c r="AG4275" s="182"/>
      <c r="AH4275" s="43"/>
      <c r="AI4275" s="43"/>
      <c r="AJ4275" s="43"/>
      <c r="AK4275" s="43"/>
      <c r="AL4275" s="43"/>
      <c r="AM4275" s="43"/>
      <c r="AN4275" s="43"/>
      <c r="AO4275" s="43"/>
      <c r="AP4275" s="43"/>
      <c r="AQ4275" s="43"/>
      <c r="AR4275" s="43"/>
      <c r="AS4275" s="43"/>
      <c r="AT4275" s="43"/>
      <c r="AU4275" s="44"/>
      <c r="AV4275" s="182"/>
      <c r="AW4275" s="182"/>
      <c r="AX4275" s="182"/>
      <c r="AZ4275" s="207"/>
    </row>
    <row r="4276" spans="1:52" s="168" customFormat="1" ht="45" customHeight="1" thickBot="1" x14ac:dyDescent="0.35">
      <c r="A4276" s="263" t="str">
        <f>+E4276</f>
        <v>NP 27</v>
      </c>
      <c r="B4276" s="264">
        <f>+U4300</f>
        <v>411.37</v>
      </c>
      <c r="C4276" s="265">
        <v>80</v>
      </c>
      <c r="D4276" s="165" t="s">
        <v>9</v>
      </c>
      <c r="E4276" s="180" t="s">
        <v>204</v>
      </c>
      <c r="F4276" s="455" t="s">
        <v>29</v>
      </c>
      <c r="G4276" s="456"/>
      <c r="H4276" s="457" t="s">
        <v>328</v>
      </c>
      <c r="I4276" s="457"/>
      <c r="J4276" s="457"/>
      <c r="K4276" s="457"/>
      <c r="L4276" s="457"/>
      <c r="M4276" s="458"/>
      <c r="N4276" s="459" t="s">
        <v>32</v>
      </c>
      <c r="O4276" s="460"/>
      <c r="P4276" s="461"/>
      <c r="Q4276" s="462" t="s">
        <v>49</v>
      </c>
      <c r="R4276" s="463"/>
      <c r="S4276" s="463"/>
      <c r="T4276" s="463"/>
      <c r="U4276" s="464"/>
      <c r="V4276" s="182"/>
      <c r="W4276" s="191"/>
      <c r="X4276" s="199"/>
      <c r="Y4276" s="182"/>
      <c r="Z4276" s="186"/>
      <c r="AA4276" s="186"/>
      <c r="AD4276" s="182"/>
      <c r="AG4276" s="182"/>
      <c r="AH4276" s="43"/>
      <c r="AI4276" s="43"/>
      <c r="AJ4276" s="43"/>
      <c r="AK4276" s="43"/>
      <c r="AL4276" s="43"/>
      <c r="AM4276" s="43"/>
      <c r="AN4276" s="43"/>
      <c r="AO4276" s="43"/>
      <c r="AP4276" s="43"/>
      <c r="AQ4276" s="43"/>
      <c r="AR4276" s="43"/>
      <c r="AS4276" s="43"/>
      <c r="AT4276" s="43"/>
      <c r="AU4276" s="44"/>
      <c r="AV4276" s="182"/>
      <c r="AW4276" s="182"/>
      <c r="AX4276" s="182"/>
      <c r="AZ4276" s="207"/>
    </row>
    <row r="4277" spans="1:52" s="168" customFormat="1" ht="5.0999999999999996" customHeight="1" thickBot="1" x14ac:dyDescent="0.35">
      <c r="A4277" s="263"/>
      <c r="B4277" s="263"/>
      <c r="C4277" s="265"/>
      <c r="D4277" s="428"/>
      <c r="E4277" s="428"/>
      <c r="F4277" s="428"/>
      <c r="G4277" s="428"/>
      <c r="H4277" s="428"/>
      <c r="I4277" s="428"/>
      <c r="J4277" s="428"/>
      <c r="K4277" s="428"/>
      <c r="L4277" s="428"/>
      <c r="M4277" s="428"/>
      <c r="N4277" s="454"/>
      <c r="O4277" s="454"/>
      <c r="P4277" s="454"/>
      <c r="Q4277" s="454"/>
      <c r="R4277" s="454"/>
      <c r="S4277" s="454"/>
      <c r="T4277" s="454"/>
      <c r="U4277" s="454"/>
      <c r="V4277" s="182"/>
      <c r="W4277" s="191"/>
      <c r="X4277" s="199"/>
      <c r="Y4277" s="182"/>
      <c r="Z4277" s="193"/>
      <c r="AA4277" s="193"/>
      <c r="AD4277" s="182"/>
      <c r="AG4277" s="182"/>
      <c r="AH4277" s="43"/>
      <c r="AI4277" s="43"/>
      <c r="AJ4277" s="43"/>
      <c r="AK4277" s="43"/>
      <c r="AL4277" s="43"/>
      <c r="AM4277" s="43"/>
      <c r="AN4277" s="43"/>
      <c r="AO4277" s="43"/>
      <c r="AP4277" s="43"/>
      <c r="AQ4277" s="43"/>
      <c r="AR4277" s="43"/>
      <c r="AS4277" s="43"/>
      <c r="AT4277" s="43"/>
      <c r="AU4277" s="44"/>
      <c r="AV4277" s="182"/>
      <c r="AW4277" s="182"/>
      <c r="AX4277" s="182"/>
      <c r="AZ4277" s="207"/>
    </row>
    <row r="4278" spans="1:52" s="168" customFormat="1" ht="24.9" customHeight="1" x14ac:dyDescent="0.3">
      <c r="A4278" s="263"/>
      <c r="B4278" s="263"/>
      <c r="C4278" s="265"/>
      <c r="D4278" s="465" t="s">
        <v>30</v>
      </c>
      <c r="E4278" s="466"/>
      <c r="F4278" s="466"/>
      <c r="G4278" s="466"/>
      <c r="H4278" s="466"/>
      <c r="I4278" s="466"/>
      <c r="J4278" s="466"/>
      <c r="K4278" s="466"/>
      <c r="L4278" s="466"/>
      <c r="M4278" s="467"/>
      <c r="N4278" s="468" t="s">
        <v>11</v>
      </c>
      <c r="O4278" s="470" t="s">
        <v>12</v>
      </c>
      <c r="P4278" s="471"/>
      <c r="Q4278" s="474" t="s">
        <v>13</v>
      </c>
      <c r="R4278" s="475"/>
      <c r="S4278" s="476"/>
      <c r="T4278" s="477" t="s">
        <v>27</v>
      </c>
      <c r="U4278" s="479" t="s">
        <v>28</v>
      </c>
      <c r="V4278" s="182"/>
      <c r="W4278" s="191"/>
      <c r="X4278" s="199"/>
      <c r="Y4278" s="182"/>
      <c r="Z4278" s="193"/>
      <c r="AA4278" s="193"/>
      <c r="AD4278" s="182"/>
      <c r="AG4278" s="182"/>
      <c r="AH4278" s="43"/>
      <c r="AI4278" s="43"/>
      <c r="AJ4278" s="43"/>
      <c r="AK4278" s="43"/>
      <c r="AL4278" s="43"/>
      <c r="AM4278" s="43"/>
      <c r="AN4278" s="43"/>
      <c r="AO4278" s="43"/>
      <c r="AP4278" s="43"/>
      <c r="AQ4278" s="43"/>
      <c r="AR4278" s="43"/>
      <c r="AS4278" s="43"/>
      <c r="AT4278" s="43"/>
      <c r="AU4278" s="44"/>
      <c r="AV4278" s="182"/>
      <c r="AW4278" s="182"/>
      <c r="AX4278" s="182"/>
      <c r="AZ4278" s="207"/>
    </row>
    <row r="4279" spans="1:52" s="168" customFormat="1" ht="24.9" customHeight="1" x14ac:dyDescent="0.3">
      <c r="A4279" s="263"/>
      <c r="B4279" s="263"/>
      <c r="C4279" s="265"/>
      <c r="D4279" s="481"/>
      <c r="E4279" s="482"/>
      <c r="F4279" s="482"/>
      <c r="G4279" s="482"/>
      <c r="H4279" s="482"/>
      <c r="I4279" s="482"/>
      <c r="J4279" s="482"/>
      <c r="K4279" s="482"/>
      <c r="L4279" s="482"/>
      <c r="M4279" s="483"/>
      <c r="N4279" s="469"/>
      <c r="O4279" s="472"/>
      <c r="P4279" s="473"/>
      <c r="Q4279" s="170" t="s">
        <v>14</v>
      </c>
      <c r="R4279" s="170" t="s">
        <v>15</v>
      </c>
      <c r="S4279" s="170" t="s">
        <v>26</v>
      </c>
      <c r="T4279" s="478"/>
      <c r="U4279" s="480"/>
      <c r="V4279" s="182"/>
      <c r="W4279" s="191"/>
      <c r="X4279" s="199"/>
      <c r="Y4279" s="182"/>
      <c r="Z4279" s="194"/>
      <c r="AA4279" s="194"/>
      <c r="AD4279" s="182"/>
      <c r="AG4279" s="182"/>
      <c r="AH4279" s="43"/>
      <c r="AI4279" s="43"/>
      <c r="AJ4279" s="43"/>
      <c r="AK4279" s="43"/>
      <c r="AL4279" s="43"/>
      <c r="AM4279" s="43"/>
      <c r="AN4279" s="43"/>
      <c r="AO4279" s="43"/>
      <c r="AP4279" s="43"/>
      <c r="AQ4279" s="43"/>
      <c r="AR4279" s="43"/>
      <c r="AS4279" s="43"/>
      <c r="AT4279" s="43"/>
      <c r="AU4279" s="44"/>
      <c r="AV4279" s="182"/>
      <c r="AW4279" s="182"/>
      <c r="AX4279" s="182"/>
      <c r="AZ4279" s="207"/>
    </row>
    <row r="4280" spans="1:52" s="168" customFormat="1" ht="24.9" customHeight="1" x14ac:dyDescent="0.3">
      <c r="A4280" s="263"/>
      <c r="B4280" s="263"/>
      <c r="C4280" s="265"/>
      <c r="D4280" s="481"/>
      <c r="E4280" s="482"/>
      <c r="F4280" s="482"/>
      <c r="G4280" s="482"/>
      <c r="H4280" s="482"/>
      <c r="I4280" s="482"/>
      <c r="J4280" s="482"/>
      <c r="K4280" s="482"/>
      <c r="L4280" s="482"/>
      <c r="M4280" s="483"/>
      <c r="N4280" s="176">
        <v>14001678</v>
      </c>
      <c r="O4280" s="412" t="s">
        <v>330</v>
      </c>
      <c r="P4280" s="413"/>
      <c r="Q4280" s="8">
        <v>28.08</v>
      </c>
      <c r="R4280" s="8"/>
      <c r="S4280" s="8"/>
      <c r="T4280" s="9">
        <v>2</v>
      </c>
      <c r="U4280" s="17">
        <f>+Q4280*T4280</f>
        <v>56.16</v>
      </c>
      <c r="V4280" s="182"/>
      <c r="W4280" s="191">
        <v>6</v>
      </c>
      <c r="X4280" s="199"/>
      <c r="Y4280" s="182">
        <f>+C4276</f>
        <v>80</v>
      </c>
      <c r="Z4280" s="41">
        <f>+SUMIF($N4280:$N4299,$Z$16,$U4280:$U4299)</f>
        <v>48.05</v>
      </c>
      <c r="AA4280" s="41">
        <f>+SUMIF($N4280:$N4299,$AA$16,$U4280:$U4299)</f>
        <v>47.63</v>
      </c>
      <c r="AB4280" s="41">
        <f>+SUMIF($N4280:$N4299,$AB$16,$U4280:$U4299)</f>
        <v>0</v>
      </c>
      <c r="AC4280" s="41">
        <f>+SUMIF($N4280:$N4299,$AC$16,$U4280:$U4299)</f>
        <v>0</v>
      </c>
      <c r="AD4280" s="41">
        <f>+SUMIF($N4280:$N4299,$AD$16,$U4280:$U4299)</f>
        <v>0</v>
      </c>
      <c r="AE4280" s="41">
        <f>+SUMIF($N4280:$N4299,$AE$16,$U4280:$U4299)</f>
        <v>56.16</v>
      </c>
      <c r="AF4280" s="41">
        <f>+SUMIF($N4280:$N4299,$AF$16,$U4280:$U4299)</f>
        <v>56.83</v>
      </c>
      <c r="AG4280" s="41">
        <f>+SUMIF($N4280:$N4299,$AG$16,$U4280:$U4299)</f>
        <v>55.68</v>
      </c>
      <c r="AH4280" s="41">
        <f>+SUMIF($N4280:$N4299,$AH$16,$U4280:$U4299)</f>
        <v>92.1</v>
      </c>
      <c r="AI4280" s="41">
        <f>+SUMIF($N4280:$N4299,$AI$16,$U4280:$U4299)</f>
        <v>0</v>
      </c>
      <c r="AJ4280" s="41">
        <f>+SUMIF($N4280:$N4299,$AJ$16,$U4280:$U4299)</f>
        <v>0</v>
      </c>
      <c r="AK4280" s="41">
        <f>+SUMIF($N4280:$N4299,$AK$16,$U4280:$U4299)</f>
        <v>0</v>
      </c>
      <c r="AL4280" s="41">
        <f>+SUMIF($N4280:$N4299,$AL$16,$U4280:$U4299)</f>
        <v>0</v>
      </c>
      <c r="AM4280" s="41">
        <f>+SUMIF($N4280:$N4299,$AM$16,$U4280:$U4299)</f>
        <v>0</v>
      </c>
      <c r="AN4280" s="41">
        <f>+SUMIF($N4280:$N4299,$AN$16,$U4280:$U4299)</f>
        <v>0</v>
      </c>
      <c r="AO4280" s="41">
        <f>+SUMIF($N4280:$N4299,$AO$16,$U4280:$U4299)</f>
        <v>0</v>
      </c>
      <c r="AP4280" s="41">
        <f>+SUMIF($N4280:$N4299,$AP$16,$U4280:$U4299)</f>
        <v>0</v>
      </c>
      <c r="AQ4280" s="41">
        <f>+SUMIF($N4280:$N4299,$AQ$16,$U4280:$U4299)</f>
        <v>54.92</v>
      </c>
      <c r="AR4280" s="41">
        <f>+SUMIF($N4280:$N4299,$AR$16,$U4280:$U4299)</f>
        <v>0</v>
      </c>
      <c r="AS4280" s="43"/>
      <c r="AT4280" s="43"/>
      <c r="AU4280" s="44"/>
      <c r="AV4280" s="182"/>
      <c r="AW4280" s="182"/>
      <c r="AX4280" s="182"/>
      <c r="AZ4280" s="207"/>
    </row>
    <row r="4281" spans="1:52" s="168" customFormat="1" ht="24.9" customHeight="1" x14ac:dyDescent="0.3">
      <c r="A4281" s="263"/>
      <c r="B4281" s="263"/>
      <c r="C4281" s="265"/>
      <c r="D4281" s="481"/>
      <c r="E4281" s="482"/>
      <c r="F4281" s="482"/>
      <c r="G4281" s="482"/>
      <c r="H4281" s="482"/>
      <c r="I4281" s="482"/>
      <c r="J4281" s="482"/>
      <c r="K4281" s="482"/>
      <c r="L4281" s="482"/>
      <c r="M4281" s="483"/>
      <c r="N4281" s="176">
        <v>14001545</v>
      </c>
      <c r="O4281" s="412" t="s">
        <v>331</v>
      </c>
      <c r="P4281" s="413"/>
      <c r="Q4281" s="8">
        <v>56.83</v>
      </c>
      <c r="R4281" s="8"/>
      <c r="S4281" s="8"/>
      <c r="T4281" s="9">
        <v>1</v>
      </c>
      <c r="U4281" s="17">
        <f t="shared" ref="U4281:U4287" si="208">+Q4281*T4281</f>
        <v>56.83</v>
      </c>
      <c r="V4281" s="182"/>
      <c r="W4281" s="191">
        <v>7</v>
      </c>
      <c r="X4281" s="199"/>
      <c r="Y4281" s="182"/>
      <c r="Z4281" s="184"/>
      <c r="AA4281" s="184"/>
      <c r="AD4281" s="182"/>
      <c r="AG4281" s="182"/>
      <c r="AH4281" s="43"/>
      <c r="AI4281" s="43"/>
      <c r="AJ4281" s="43"/>
      <c r="AK4281" s="43"/>
      <c r="AL4281" s="43"/>
      <c r="AM4281" s="43"/>
      <c r="AN4281" s="43"/>
      <c r="AO4281" s="43"/>
      <c r="AP4281" s="43"/>
      <c r="AQ4281" s="43"/>
      <c r="AR4281" s="43"/>
      <c r="AS4281" s="43"/>
      <c r="AT4281" s="43"/>
      <c r="AU4281" s="44"/>
      <c r="AV4281" s="182"/>
      <c r="AW4281" s="182"/>
      <c r="AX4281" s="182"/>
      <c r="AZ4281" s="207"/>
    </row>
    <row r="4282" spans="1:52" s="168" customFormat="1" ht="24.9" customHeight="1" x14ac:dyDescent="0.3">
      <c r="A4282" s="263"/>
      <c r="B4282" s="263"/>
      <c r="C4282" s="265"/>
      <c r="D4282" s="481"/>
      <c r="E4282" s="482"/>
      <c r="F4282" s="482"/>
      <c r="G4282" s="482"/>
      <c r="H4282" s="482"/>
      <c r="I4282" s="482"/>
      <c r="J4282" s="482"/>
      <c r="K4282" s="482"/>
      <c r="L4282" s="482"/>
      <c r="M4282" s="483"/>
      <c r="N4282" s="176">
        <v>14001517</v>
      </c>
      <c r="O4282" s="412" t="s">
        <v>331</v>
      </c>
      <c r="P4282" s="413"/>
      <c r="Q4282" s="8">
        <v>55.68</v>
      </c>
      <c r="R4282" s="8"/>
      <c r="S4282" s="8"/>
      <c r="T4282" s="9">
        <v>1</v>
      </c>
      <c r="U4282" s="17">
        <f t="shared" si="208"/>
        <v>55.68</v>
      </c>
      <c r="V4282" s="182"/>
      <c r="W4282" s="191">
        <v>8</v>
      </c>
      <c r="X4282" s="199"/>
      <c r="Y4282" s="182"/>
      <c r="Z4282" s="184"/>
      <c r="AA4282" s="184"/>
      <c r="AD4282" s="182"/>
      <c r="AG4282" s="182"/>
      <c r="AH4282" s="43"/>
      <c r="AI4282" s="43"/>
      <c r="AJ4282" s="43"/>
      <c r="AK4282" s="43"/>
      <c r="AL4282" s="43"/>
      <c r="AM4282" s="43"/>
      <c r="AN4282" s="43"/>
      <c r="AO4282" s="43"/>
      <c r="AP4282" s="43"/>
      <c r="AQ4282" s="43"/>
      <c r="AR4282" s="43"/>
      <c r="AS4282" s="43"/>
      <c r="AT4282" s="43"/>
      <c r="AU4282" s="44"/>
      <c r="AV4282" s="182"/>
      <c r="AW4282" s="182"/>
      <c r="AX4282" s="182"/>
      <c r="AZ4282" s="207"/>
    </row>
    <row r="4283" spans="1:52" s="168" customFormat="1" ht="24.9" customHeight="1" x14ac:dyDescent="0.3">
      <c r="A4283" s="263"/>
      <c r="B4283" s="263"/>
      <c r="C4283" s="265"/>
      <c r="D4283" s="481"/>
      <c r="E4283" s="482"/>
      <c r="F4283" s="482"/>
      <c r="G4283" s="482"/>
      <c r="H4283" s="482"/>
      <c r="I4283" s="482"/>
      <c r="J4283" s="482"/>
      <c r="K4283" s="482"/>
      <c r="L4283" s="482"/>
      <c r="M4283" s="483"/>
      <c r="N4283" s="176">
        <v>14001156</v>
      </c>
      <c r="O4283" s="412" t="s">
        <v>331</v>
      </c>
      <c r="P4283" s="413"/>
      <c r="Q4283" s="8">
        <v>92.1</v>
      </c>
      <c r="R4283" s="8"/>
      <c r="S4283" s="8"/>
      <c r="T4283" s="9">
        <v>1</v>
      </c>
      <c r="U4283" s="17">
        <f t="shared" si="208"/>
        <v>92.1</v>
      </c>
      <c r="V4283" s="182"/>
      <c r="W4283" s="191">
        <v>9</v>
      </c>
      <c r="X4283" s="199"/>
      <c r="Y4283" s="182"/>
      <c r="Z4283" s="184"/>
      <c r="AA4283" s="184"/>
      <c r="AD4283" s="182"/>
      <c r="AG4283" s="182"/>
      <c r="AH4283" s="43"/>
      <c r="AI4283" s="43"/>
      <c r="AJ4283" s="43"/>
      <c r="AK4283" s="43"/>
      <c r="AL4283" s="43"/>
      <c r="AM4283" s="43"/>
      <c r="AN4283" s="43"/>
      <c r="AO4283" s="43"/>
      <c r="AP4283" s="43"/>
      <c r="AQ4283" s="43"/>
      <c r="AR4283" s="43"/>
      <c r="AS4283" s="43"/>
      <c r="AT4283" s="43"/>
      <c r="AU4283" s="44"/>
      <c r="AV4283" s="182"/>
      <c r="AW4283" s="182"/>
      <c r="AX4283" s="182"/>
      <c r="AZ4283" s="207"/>
    </row>
    <row r="4284" spans="1:52" s="168" customFormat="1" ht="24.9" customHeight="1" x14ac:dyDescent="0.3">
      <c r="A4284" s="263"/>
      <c r="B4284" s="263"/>
      <c r="C4284" s="265"/>
      <c r="D4284" s="481"/>
      <c r="E4284" s="482"/>
      <c r="F4284" s="482"/>
      <c r="G4284" s="482"/>
      <c r="H4284" s="482"/>
      <c r="I4284" s="482"/>
      <c r="J4284" s="482"/>
      <c r="K4284" s="482"/>
      <c r="L4284" s="482"/>
      <c r="M4284" s="483"/>
      <c r="N4284" s="176"/>
      <c r="O4284" s="412"/>
      <c r="P4284" s="413"/>
      <c r="Q4284" s="8"/>
      <c r="R4284" s="8"/>
      <c r="S4284" s="8"/>
      <c r="T4284" s="9"/>
      <c r="U4284" s="17"/>
      <c r="V4284" s="182"/>
      <c r="W4284" s="191"/>
      <c r="X4284" s="199"/>
      <c r="Y4284" s="182"/>
      <c r="Z4284" s="184"/>
      <c r="AA4284" s="184"/>
      <c r="AD4284" s="182"/>
      <c r="AG4284" s="182"/>
      <c r="AH4284" s="43"/>
      <c r="AI4284" s="43"/>
      <c r="AJ4284" s="43"/>
      <c r="AK4284" s="43"/>
      <c r="AL4284" s="43"/>
      <c r="AM4284" s="43"/>
      <c r="AN4284" s="43"/>
      <c r="AO4284" s="43"/>
      <c r="AP4284" s="43"/>
      <c r="AQ4284" s="43"/>
      <c r="AR4284" s="43"/>
      <c r="AS4284" s="43"/>
      <c r="AT4284" s="43"/>
      <c r="AU4284" s="44"/>
      <c r="AV4284" s="182"/>
      <c r="AW4284" s="182"/>
      <c r="AX4284" s="182"/>
      <c r="AZ4284" s="207"/>
    </row>
    <row r="4285" spans="1:52" s="168" customFormat="1" ht="24.9" customHeight="1" x14ac:dyDescent="0.3">
      <c r="A4285" s="263"/>
      <c r="B4285" s="263"/>
      <c r="C4285" s="265"/>
      <c r="D4285" s="481"/>
      <c r="E4285" s="482"/>
      <c r="F4285" s="482"/>
      <c r="G4285" s="482"/>
      <c r="H4285" s="482"/>
      <c r="I4285" s="482"/>
      <c r="J4285" s="482"/>
      <c r="K4285" s="482"/>
      <c r="L4285" s="482"/>
      <c r="M4285" s="483"/>
      <c r="N4285" s="176">
        <v>14001619</v>
      </c>
      <c r="O4285" s="412" t="s">
        <v>331</v>
      </c>
      <c r="P4285" s="413"/>
      <c r="Q4285" s="8">
        <v>54.92</v>
      </c>
      <c r="R4285" s="8"/>
      <c r="S4285" s="8"/>
      <c r="T4285" s="9">
        <v>1</v>
      </c>
      <c r="U4285" s="17">
        <f t="shared" si="208"/>
        <v>54.92</v>
      </c>
      <c r="V4285" s="182"/>
      <c r="W4285" s="191">
        <v>18</v>
      </c>
      <c r="X4285" s="199"/>
      <c r="Y4285" s="182"/>
      <c r="Z4285" s="184"/>
      <c r="AA4285" s="184"/>
      <c r="AD4285" s="182"/>
      <c r="AG4285" s="182"/>
      <c r="AH4285" s="43"/>
      <c r="AI4285" s="43"/>
      <c r="AJ4285" s="43"/>
      <c r="AK4285" s="43"/>
      <c r="AL4285" s="43"/>
      <c r="AM4285" s="43"/>
      <c r="AN4285" s="43"/>
      <c r="AO4285" s="43"/>
      <c r="AP4285" s="43"/>
      <c r="AQ4285" s="43"/>
      <c r="AR4285" s="43"/>
      <c r="AS4285" s="43"/>
      <c r="AT4285" s="43"/>
      <c r="AU4285" s="44"/>
      <c r="AV4285" s="182"/>
      <c r="AW4285" s="182"/>
      <c r="AX4285" s="182"/>
      <c r="AZ4285" s="207"/>
    </row>
    <row r="4286" spans="1:52" s="168" customFormat="1" ht="24.9" customHeight="1" x14ac:dyDescent="0.3">
      <c r="A4286" s="263"/>
      <c r="B4286" s="263"/>
      <c r="C4286" s="265"/>
      <c r="D4286" s="481"/>
      <c r="E4286" s="482"/>
      <c r="F4286" s="482"/>
      <c r="G4286" s="482"/>
      <c r="H4286" s="482"/>
      <c r="I4286" s="482"/>
      <c r="J4286" s="482"/>
      <c r="K4286" s="482"/>
      <c r="L4286" s="482"/>
      <c r="M4286" s="483"/>
      <c r="N4286" s="176">
        <v>14001469</v>
      </c>
      <c r="O4286" s="412" t="s">
        <v>331</v>
      </c>
      <c r="P4286" s="413"/>
      <c r="Q4286" s="8">
        <v>48.05</v>
      </c>
      <c r="R4286" s="8"/>
      <c r="S4286" s="8"/>
      <c r="T4286" s="9">
        <v>1</v>
      </c>
      <c r="U4286" s="17">
        <f t="shared" si="208"/>
        <v>48.05</v>
      </c>
      <c r="V4286" s="182"/>
      <c r="W4286" s="191">
        <v>1</v>
      </c>
      <c r="X4286" s="199"/>
      <c r="Y4286" s="182"/>
      <c r="Z4286" s="184"/>
      <c r="AA4286" s="184"/>
      <c r="AD4286" s="182"/>
      <c r="AG4286" s="182"/>
      <c r="AH4286" s="43"/>
      <c r="AI4286" s="43"/>
      <c r="AJ4286" s="43"/>
      <c r="AK4286" s="43"/>
      <c r="AL4286" s="43"/>
      <c r="AM4286" s="43"/>
      <c r="AN4286" s="43"/>
      <c r="AO4286" s="43"/>
      <c r="AP4286" s="43"/>
      <c r="AQ4286" s="43"/>
      <c r="AR4286" s="43"/>
      <c r="AS4286" s="43"/>
      <c r="AT4286" s="43"/>
      <c r="AU4286" s="44"/>
      <c r="AV4286" s="182"/>
      <c r="AW4286" s="182"/>
      <c r="AX4286" s="182"/>
      <c r="AZ4286" s="207"/>
    </row>
    <row r="4287" spans="1:52" s="168" customFormat="1" ht="24.9" customHeight="1" x14ac:dyDescent="0.3">
      <c r="A4287" s="263"/>
      <c r="B4287" s="263"/>
      <c r="C4287" s="265"/>
      <c r="D4287" s="481"/>
      <c r="E4287" s="482"/>
      <c r="F4287" s="482"/>
      <c r="G4287" s="482"/>
      <c r="H4287" s="482"/>
      <c r="I4287" s="482"/>
      <c r="J4287" s="482"/>
      <c r="K4287" s="482"/>
      <c r="L4287" s="482"/>
      <c r="M4287" s="483"/>
      <c r="N4287" s="176">
        <v>14001481</v>
      </c>
      <c r="O4287" s="412" t="s">
        <v>331</v>
      </c>
      <c r="P4287" s="413"/>
      <c r="Q4287" s="8">
        <v>47.63</v>
      </c>
      <c r="R4287" s="8"/>
      <c r="S4287" s="8"/>
      <c r="T4287" s="9">
        <v>1</v>
      </c>
      <c r="U4287" s="17">
        <f t="shared" si="208"/>
        <v>47.63</v>
      </c>
      <c r="V4287" s="182"/>
      <c r="W4287" s="191">
        <v>2</v>
      </c>
      <c r="X4287" s="199"/>
      <c r="Y4287" s="182"/>
      <c r="Z4287" s="184"/>
      <c r="AA4287" s="184"/>
      <c r="AD4287" s="182"/>
      <c r="AG4287" s="182"/>
      <c r="AH4287" s="43"/>
      <c r="AI4287" s="43"/>
      <c r="AJ4287" s="43"/>
      <c r="AK4287" s="43"/>
      <c r="AL4287" s="43"/>
      <c r="AM4287" s="43"/>
      <c r="AN4287" s="43"/>
      <c r="AO4287" s="43"/>
      <c r="AP4287" s="43"/>
      <c r="AQ4287" s="43"/>
      <c r="AR4287" s="43"/>
      <c r="AS4287" s="43"/>
      <c r="AT4287" s="43"/>
      <c r="AU4287" s="44"/>
      <c r="AV4287" s="182"/>
      <c r="AW4287" s="182"/>
      <c r="AX4287" s="182"/>
      <c r="AZ4287" s="207"/>
    </row>
    <row r="4288" spans="1:52" s="168" customFormat="1" ht="24.9" customHeight="1" x14ac:dyDescent="0.3">
      <c r="A4288" s="263"/>
      <c r="B4288" s="263"/>
      <c r="C4288" s="265"/>
      <c r="D4288" s="481"/>
      <c r="E4288" s="482"/>
      <c r="F4288" s="482"/>
      <c r="G4288" s="482"/>
      <c r="H4288" s="482"/>
      <c r="I4288" s="482"/>
      <c r="J4288" s="482"/>
      <c r="K4288" s="482"/>
      <c r="L4288" s="482"/>
      <c r="M4288" s="483"/>
      <c r="N4288" s="176"/>
      <c r="O4288" s="412"/>
      <c r="P4288" s="413"/>
      <c r="Q4288" s="8"/>
      <c r="R4288" s="8"/>
      <c r="S4288" s="8"/>
      <c r="T4288" s="9"/>
      <c r="U4288" s="17"/>
      <c r="V4288" s="182"/>
      <c r="W4288" s="191"/>
      <c r="X4288" s="199"/>
      <c r="Y4288" s="182"/>
      <c r="Z4288" s="184"/>
      <c r="AA4288" s="184"/>
      <c r="AD4288" s="182"/>
      <c r="AG4288" s="182"/>
      <c r="AH4288" s="43"/>
      <c r="AI4288" s="43"/>
      <c r="AJ4288" s="43"/>
      <c r="AK4288" s="43"/>
      <c r="AL4288" s="43"/>
      <c r="AM4288" s="43"/>
      <c r="AN4288" s="43"/>
      <c r="AO4288" s="43"/>
      <c r="AP4288" s="43"/>
      <c r="AQ4288" s="43"/>
      <c r="AR4288" s="43"/>
      <c r="AS4288" s="43"/>
      <c r="AT4288" s="43"/>
      <c r="AU4288" s="44"/>
      <c r="AV4288" s="182"/>
      <c r="AW4288" s="182"/>
      <c r="AX4288" s="182"/>
      <c r="AZ4288" s="207"/>
    </row>
    <row r="4289" spans="1:52" s="168" customFormat="1" ht="24.9" customHeight="1" x14ac:dyDescent="0.3">
      <c r="A4289" s="263"/>
      <c r="B4289" s="263"/>
      <c r="C4289" s="265"/>
      <c r="D4289" s="481"/>
      <c r="E4289" s="482"/>
      <c r="F4289" s="482"/>
      <c r="G4289" s="482"/>
      <c r="H4289" s="482"/>
      <c r="I4289" s="482"/>
      <c r="J4289" s="482"/>
      <c r="K4289" s="482"/>
      <c r="L4289" s="482"/>
      <c r="M4289" s="483"/>
      <c r="N4289" s="176"/>
      <c r="O4289" s="412"/>
      <c r="P4289" s="413"/>
      <c r="Q4289" s="8"/>
      <c r="R4289" s="8"/>
      <c r="S4289" s="8"/>
      <c r="T4289" s="9"/>
      <c r="U4289" s="17"/>
      <c r="V4289" s="182"/>
      <c r="W4289" s="191"/>
      <c r="X4289" s="199"/>
      <c r="Y4289" s="182"/>
      <c r="Z4289" s="184"/>
      <c r="AA4289" s="184"/>
      <c r="AD4289" s="182"/>
      <c r="AG4289" s="182"/>
      <c r="AH4289" s="43"/>
      <c r="AI4289" s="43"/>
      <c r="AJ4289" s="43"/>
      <c r="AK4289" s="43"/>
      <c r="AL4289" s="43"/>
      <c r="AM4289" s="43"/>
      <c r="AN4289" s="43"/>
      <c r="AO4289" s="43"/>
      <c r="AP4289" s="43"/>
      <c r="AQ4289" s="43"/>
      <c r="AR4289" s="43"/>
      <c r="AS4289" s="43"/>
      <c r="AT4289" s="43"/>
      <c r="AU4289" s="44"/>
      <c r="AV4289" s="182"/>
      <c r="AW4289" s="182"/>
      <c r="AX4289" s="182"/>
      <c r="AZ4289" s="207"/>
    </row>
    <row r="4290" spans="1:52" s="168" customFormat="1" ht="24.9" customHeight="1" x14ac:dyDescent="0.3">
      <c r="A4290" s="263"/>
      <c r="B4290" s="263"/>
      <c r="C4290" s="265"/>
      <c r="D4290" s="481"/>
      <c r="E4290" s="482"/>
      <c r="F4290" s="482"/>
      <c r="G4290" s="482"/>
      <c r="H4290" s="482"/>
      <c r="I4290" s="482"/>
      <c r="J4290" s="482"/>
      <c r="K4290" s="482"/>
      <c r="L4290" s="482"/>
      <c r="M4290" s="483"/>
      <c r="N4290" s="176"/>
      <c r="O4290" s="412"/>
      <c r="P4290" s="413"/>
      <c r="Q4290" s="8"/>
      <c r="R4290" s="8"/>
      <c r="S4290" s="8"/>
      <c r="T4290" s="9"/>
      <c r="U4290" s="17"/>
      <c r="V4290" s="182"/>
      <c r="W4290" s="191"/>
      <c r="X4290" s="199"/>
      <c r="Y4290" s="182"/>
      <c r="Z4290" s="184"/>
      <c r="AA4290" s="184"/>
      <c r="AD4290" s="182"/>
      <c r="AG4290" s="182"/>
      <c r="AH4290" s="43"/>
      <c r="AI4290" s="43"/>
      <c r="AJ4290" s="43"/>
      <c r="AK4290" s="43"/>
      <c r="AL4290" s="43"/>
      <c r="AM4290" s="43"/>
      <c r="AN4290" s="43"/>
      <c r="AO4290" s="43"/>
      <c r="AP4290" s="43"/>
      <c r="AQ4290" s="43"/>
      <c r="AR4290" s="43"/>
      <c r="AS4290" s="43"/>
      <c r="AT4290" s="43"/>
      <c r="AU4290" s="44"/>
      <c r="AV4290" s="182"/>
      <c r="AW4290" s="182"/>
      <c r="AX4290" s="182"/>
      <c r="AZ4290" s="207"/>
    </row>
    <row r="4291" spans="1:52" s="168" customFormat="1" ht="24.9" customHeight="1" x14ac:dyDescent="0.3">
      <c r="A4291" s="263"/>
      <c r="B4291" s="263"/>
      <c r="C4291" s="265"/>
      <c r="D4291" s="481"/>
      <c r="E4291" s="482"/>
      <c r="F4291" s="482"/>
      <c r="G4291" s="482"/>
      <c r="H4291" s="482"/>
      <c r="I4291" s="482"/>
      <c r="J4291" s="482"/>
      <c r="K4291" s="482"/>
      <c r="L4291" s="482"/>
      <c r="M4291" s="483"/>
      <c r="N4291" s="176"/>
      <c r="O4291" s="412"/>
      <c r="P4291" s="413"/>
      <c r="Q4291" s="8"/>
      <c r="R4291" s="8"/>
      <c r="S4291" s="8"/>
      <c r="T4291" s="9"/>
      <c r="U4291" s="17"/>
      <c r="V4291" s="182"/>
      <c r="W4291" s="191"/>
      <c r="X4291" s="199"/>
      <c r="Y4291" s="182"/>
      <c r="Z4291" s="184"/>
      <c r="AA4291" s="184"/>
      <c r="AD4291" s="182"/>
      <c r="AG4291" s="182"/>
      <c r="AH4291" s="43"/>
      <c r="AI4291" s="43"/>
      <c r="AJ4291" s="43"/>
      <c r="AK4291" s="43"/>
      <c r="AL4291" s="43"/>
      <c r="AM4291" s="43"/>
      <c r="AN4291" s="43"/>
      <c r="AO4291" s="43"/>
      <c r="AP4291" s="43"/>
      <c r="AQ4291" s="43"/>
      <c r="AR4291" s="43"/>
      <c r="AS4291" s="43"/>
      <c r="AT4291" s="43"/>
      <c r="AU4291" s="44"/>
      <c r="AV4291" s="182"/>
      <c r="AW4291" s="182"/>
      <c r="AX4291" s="182"/>
      <c r="AZ4291" s="207"/>
    </row>
    <row r="4292" spans="1:52" s="168" customFormat="1" ht="24.9" customHeight="1" x14ac:dyDescent="0.3">
      <c r="A4292" s="263"/>
      <c r="B4292" s="263"/>
      <c r="C4292" s="265"/>
      <c r="D4292" s="481"/>
      <c r="E4292" s="482"/>
      <c r="F4292" s="482"/>
      <c r="G4292" s="482"/>
      <c r="H4292" s="482"/>
      <c r="I4292" s="482"/>
      <c r="J4292" s="482"/>
      <c r="K4292" s="482"/>
      <c r="L4292" s="482"/>
      <c r="M4292" s="483"/>
      <c r="N4292" s="176"/>
      <c r="O4292" s="412"/>
      <c r="P4292" s="413"/>
      <c r="Q4292" s="8"/>
      <c r="R4292" s="8"/>
      <c r="S4292" s="8"/>
      <c r="T4292" s="9"/>
      <c r="U4292" s="17"/>
      <c r="V4292" s="182"/>
      <c r="W4292" s="191"/>
      <c r="X4292" s="199"/>
      <c r="Y4292" s="182"/>
      <c r="Z4292" s="184"/>
      <c r="AA4292" s="184"/>
      <c r="AD4292" s="182"/>
      <c r="AG4292" s="182"/>
      <c r="AH4292" s="43"/>
      <c r="AI4292" s="43"/>
      <c r="AJ4292" s="43"/>
      <c r="AK4292" s="43"/>
      <c r="AL4292" s="43"/>
      <c r="AM4292" s="43"/>
      <c r="AN4292" s="43"/>
      <c r="AO4292" s="43"/>
      <c r="AP4292" s="43"/>
      <c r="AQ4292" s="43"/>
      <c r="AR4292" s="43"/>
      <c r="AS4292" s="43"/>
      <c r="AT4292" s="43"/>
      <c r="AU4292" s="44"/>
      <c r="AV4292" s="182"/>
      <c r="AW4292" s="182"/>
      <c r="AX4292" s="182"/>
      <c r="AZ4292" s="207"/>
    </row>
    <row r="4293" spans="1:52" s="168" customFormat="1" ht="24.9" customHeight="1" x14ac:dyDescent="0.3">
      <c r="A4293" s="263"/>
      <c r="B4293" s="263"/>
      <c r="C4293" s="265"/>
      <c r="D4293" s="481"/>
      <c r="E4293" s="482"/>
      <c r="F4293" s="482"/>
      <c r="G4293" s="482"/>
      <c r="H4293" s="482"/>
      <c r="I4293" s="482"/>
      <c r="J4293" s="482"/>
      <c r="K4293" s="482"/>
      <c r="L4293" s="482"/>
      <c r="M4293" s="483"/>
      <c r="N4293" s="176"/>
      <c r="O4293" s="412"/>
      <c r="P4293" s="413"/>
      <c r="Q4293" s="8"/>
      <c r="R4293" s="8"/>
      <c r="S4293" s="8"/>
      <c r="T4293" s="9"/>
      <c r="U4293" s="17"/>
      <c r="V4293" s="182"/>
      <c r="W4293" s="191"/>
      <c r="X4293" s="199"/>
      <c r="Y4293" s="182"/>
      <c r="Z4293" s="184"/>
      <c r="AA4293" s="184"/>
      <c r="AD4293" s="182"/>
      <c r="AG4293" s="182"/>
      <c r="AH4293" s="43"/>
      <c r="AI4293" s="43"/>
      <c r="AJ4293" s="43"/>
      <c r="AK4293" s="43"/>
      <c r="AL4293" s="43"/>
      <c r="AM4293" s="43"/>
      <c r="AN4293" s="43"/>
      <c r="AO4293" s="43"/>
      <c r="AP4293" s="43"/>
      <c r="AQ4293" s="43"/>
      <c r="AR4293" s="43"/>
      <c r="AS4293" s="43"/>
      <c r="AT4293" s="43"/>
      <c r="AU4293" s="44"/>
      <c r="AV4293" s="182"/>
      <c r="AW4293" s="182"/>
      <c r="AX4293" s="182"/>
      <c r="AZ4293" s="207"/>
    </row>
    <row r="4294" spans="1:52" s="168" customFormat="1" ht="24.9" customHeight="1" x14ac:dyDescent="0.3">
      <c r="A4294" s="263"/>
      <c r="B4294" s="263"/>
      <c r="C4294" s="265"/>
      <c r="D4294" s="481"/>
      <c r="E4294" s="482"/>
      <c r="F4294" s="482"/>
      <c r="G4294" s="482"/>
      <c r="H4294" s="482"/>
      <c r="I4294" s="482"/>
      <c r="J4294" s="482"/>
      <c r="K4294" s="482"/>
      <c r="L4294" s="482"/>
      <c r="M4294" s="483"/>
      <c r="N4294" s="176"/>
      <c r="O4294" s="412"/>
      <c r="P4294" s="413"/>
      <c r="Q4294" s="8"/>
      <c r="R4294" s="8"/>
      <c r="S4294" s="8"/>
      <c r="T4294" s="9"/>
      <c r="U4294" s="17"/>
      <c r="V4294" s="182"/>
      <c r="W4294" s="191"/>
      <c r="X4294" s="199"/>
      <c r="Y4294" s="182"/>
      <c r="Z4294" s="184"/>
      <c r="AA4294" s="184"/>
      <c r="AD4294" s="182"/>
      <c r="AG4294" s="182"/>
      <c r="AH4294" s="43"/>
      <c r="AI4294" s="43"/>
      <c r="AJ4294" s="43"/>
      <c r="AK4294" s="43"/>
      <c r="AL4294" s="43"/>
      <c r="AM4294" s="43"/>
      <c r="AN4294" s="43"/>
      <c r="AO4294" s="43"/>
      <c r="AP4294" s="43"/>
      <c r="AQ4294" s="43"/>
      <c r="AR4294" s="43"/>
      <c r="AS4294" s="43"/>
      <c r="AT4294" s="43"/>
      <c r="AU4294" s="44"/>
      <c r="AV4294" s="182"/>
      <c r="AW4294" s="182"/>
      <c r="AX4294" s="182"/>
      <c r="AZ4294" s="207"/>
    </row>
    <row r="4295" spans="1:52" s="168" customFormat="1" ht="24.9" customHeight="1" x14ac:dyDescent="0.3">
      <c r="A4295" s="263"/>
      <c r="B4295" s="263"/>
      <c r="C4295" s="265"/>
      <c r="D4295" s="481"/>
      <c r="E4295" s="482"/>
      <c r="F4295" s="482"/>
      <c r="G4295" s="482"/>
      <c r="H4295" s="482"/>
      <c r="I4295" s="482"/>
      <c r="J4295" s="482"/>
      <c r="K4295" s="482"/>
      <c r="L4295" s="482"/>
      <c r="M4295" s="483"/>
      <c r="N4295" s="176"/>
      <c r="O4295" s="412"/>
      <c r="P4295" s="413"/>
      <c r="Q4295" s="8"/>
      <c r="R4295" s="8"/>
      <c r="S4295" s="8"/>
      <c r="T4295" s="9"/>
      <c r="U4295" s="17"/>
      <c r="V4295" s="182"/>
      <c r="W4295" s="191"/>
      <c r="X4295" s="199"/>
      <c r="Y4295" s="182"/>
      <c r="Z4295" s="184"/>
      <c r="AA4295" s="184"/>
      <c r="AD4295" s="182"/>
      <c r="AG4295" s="182"/>
      <c r="AH4295" s="43"/>
      <c r="AI4295" s="43"/>
      <c r="AJ4295" s="43"/>
      <c r="AK4295" s="43"/>
      <c r="AL4295" s="43"/>
      <c r="AM4295" s="43"/>
      <c r="AN4295" s="43"/>
      <c r="AO4295" s="43"/>
      <c r="AP4295" s="43"/>
      <c r="AQ4295" s="43"/>
      <c r="AR4295" s="43"/>
      <c r="AS4295" s="43"/>
      <c r="AT4295" s="43"/>
      <c r="AU4295" s="44"/>
      <c r="AV4295" s="182"/>
      <c r="AW4295" s="182"/>
      <c r="AX4295" s="182"/>
      <c r="AZ4295" s="207"/>
    </row>
    <row r="4296" spans="1:52" s="168" customFormat="1" ht="24.9" customHeight="1" x14ac:dyDescent="0.3">
      <c r="A4296" s="263"/>
      <c r="B4296" s="263"/>
      <c r="C4296" s="265"/>
      <c r="D4296" s="481"/>
      <c r="E4296" s="482"/>
      <c r="F4296" s="482"/>
      <c r="G4296" s="482"/>
      <c r="H4296" s="482"/>
      <c r="I4296" s="482"/>
      <c r="J4296" s="482"/>
      <c r="K4296" s="482"/>
      <c r="L4296" s="482"/>
      <c r="M4296" s="483"/>
      <c r="N4296" s="176"/>
      <c r="O4296" s="412"/>
      <c r="P4296" s="413"/>
      <c r="Q4296" s="8"/>
      <c r="R4296" s="8"/>
      <c r="S4296" s="8"/>
      <c r="T4296" s="9"/>
      <c r="U4296" s="17"/>
      <c r="V4296" s="182"/>
      <c r="W4296" s="191"/>
      <c r="X4296" s="199"/>
      <c r="Y4296" s="182"/>
      <c r="Z4296" s="184"/>
      <c r="AA4296" s="184"/>
      <c r="AD4296" s="182"/>
      <c r="AG4296" s="182"/>
      <c r="AH4296" s="43"/>
      <c r="AI4296" s="43"/>
      <c r="AJ4296" s="43"/>
      <c r="AK4296" s="43"/>
      <c r="AL4296" s="43"/>
      <c r="AM4296" s="43"/>
      <c r="AN4296" s="43"/>
      <c r="AO4296" s="43"/>
      <c r="AP4296" s="43"/>
      <c r="AQ4296" s="43"/>
      <c r="AR4296" s="43"/>
      <c r="AS4296" s="43"/>
      <c r="AT4296" s="43"/>
      <c r="AU4296" s="44"/>
      <c r="AV4296" s="182"/>
      <c r="AW4296" s="182"/>
      <c r="AX4296" s="182"/>
      <c r="AZ4296" s="207"/>
    </row>
    <row r="4297" spans="1:52" s="168" customFormat="1" ht="24.9" customHeight="1" x14ac:dyDescent="0.3">
      <c r="A4297" s="263"/>
      <c r="B4297" s="263"/>
      <c r="C4297" s="265"/>
      <c r="D4297" s="481"/>
      <c r="E4297" s="482"/>
      <c r="F4297" s="482"/>
      <c r="G4297" s="482"/>
      <c r="H4297" s="482"/>
      <c r="I4297" s="482"/>
      <c r="J4297" s="482"/>
      <c r="K4297" s="482"/>
      <c r="L4297" s="482"/>
      <c r="M4297" s="483"/>
      <c r="N4297" s="176"/>
      <c r="O4297" s="412"/>
      <c r="P4297" s="413"/>
      <c r="Q4297" s="8"/>
      <c r="R4297" s="8"/>
      <c r="S4297" s="8"/>
      <c r="T4297" s="9"/>
      <c r="U4297" s="17"/>
      <c r="V4297" s="182"/>
      <c r="W4297" s="191"/>
      <c r="X4297" s="199"/>
      <c r="Y4297" s="182"/>
      <c r="Z4297" s="184"/>
      <c r="AA4297" s="184"/>
      <c r="AD4297" s="182"/>
      <c r="AG4297" s="182"/>
      <c r="AH4297" s="43"/>
      <c r="AI4297" s="43"/>
      <c r="AJ4297" s="43"/>
      <c r="AK4297" s="43"/>
      <c r="AL4297" s="43"/>
      <c r="AM4297" s="43"/>
      <c r="AN4297" s="43"/>
      <c r="AO4297" s="43"/>
      <c r="AP4297" s="43"/>
      <c r="AQ4297" s="43"/>
      <c r="AR4297" s="43"/>
      <c r="AS4297" s="43"/>
      <c r="AT4297" s="43"/>
      <c r="AU4297" s="44"/>
      <c r="AV4297" s="182"/>
      <c r="AW4297" s="182"/>
      <c r="AX4297" s="182"/>
      <c r="AZ4297" s="207"/>
    </row>
    <row r="4298" spans="1:52" s="168" customFormat="1" ht="24.9" customHeight="1" x14ac:dyDescent="0.3">
      <c r="A4298" s="263"/>
      <c r="B4298" s="263"/>
      <c r="C4298" s="265"/>
      <c r="D4298" s="481"/>
      <c r="E4298" s="482"/>
      <c r="F4298" s="482"/>
      <c r="G4298" s="482"/>
      <c r="H4298" s="482"/>
      <c r="I4298" s="482"/>
      <c r="J4298" s="482"/>
      <c r="K4298" s="482"/>
      <c r="L4298" s="482"/>
      <c r="M4298" s="483"/>
      <c r="N4298" s="176"/>
      <c r="O4298" s="412"/>
      <c r="P4298" s="413"/>
      <c r="Q4298" s="8"/>
      <c r="R4298" s="8"/>
      <c r="S4298" s="8"/>
      <c r="T4298" s="9"/>
      <c r="U4298" s="17"/>
      <c r="V4298" s="182"/>
      <c r="W4298" s="191"/>
      <c r="X4298" s="199"/>
      <c r="Y4298" s="182"/>
      <c r="Z4298" s="184"/>
      <c r="AA4298" s="184"/>
      <c r="AD4298" s="182"/>
      <c r="AG4298" s="182"/>
      <c r="AH4298" s="43"/>
      <c r="AI4298" s="43"/>
      <c r="AJ4298" s="43"/>
      <c r="AK4298" s="43"/>
      <c r="AL4298" s="43"/>
      <c r="AM4298" s="43"/>
      <c r="AN4298" s="43"/>
      <c r="AO4298" s="43"/>
      <c r="AP4298" s="43"/>
      <c r="AQ4298" s="43"/>
      <c r="AR4298" s="43"/>
      <c r="AS4298" s="43"/>
      <c r="AT4298" s="43"/>
      <c r="AU4298" s="44"/>
      <c r="AV4298" s="182"/>
      <c r="AW4298" s="182"/>
      <c r="AX4298" s="182"/>
      <c r="AZ4298" s="207"/>
    </row>
    <row r="4299" spans="1:52" s="168" customFormat="1" ht="24.9" customHeight="1" x14ac:dyDescent="0.3">
      <c r="A4299" s="263"/>
      <c r="B4299" s="263"/>
      <c r="C4299" s="265"/>
      <c r="D4299" s="481"/>
      <c r="E4299" s="482"/>
      <c r="F4299" s="482"/>
      <c r="G4299" s="482"/>
      <c r="H4299" s="482"/>
      <c r="I4299" s="482"/>
      <c r="J4299" s="482"/>
      <c r="K4299" s="482"/>
      <c r="L4299" s="482"/>
      <c r="M4299" s="483"/>
      <c r="N4299" s="176"/>
      <c r="O4299" s="412"/>
      <c r="P4299" s="413"/>
      <c r="Q4299" s="8"/>
      <c r="R4299" s="8"/>
      <c r="S4299" s="8"/>
      <c r="T4299" s="9"/>
      <c r="U4299" s="17"/>
      <c r="V4299" s="182"/>
      <c r="W4299" s="191"/>
      <c r="X4299" s="199"/>
      <c r="Y4299" s="182"/>
      <c r="Z4299" s="184"/>
      <c r="AA4299" s="184"/>
      <c r="AD4299" s="182"/>
      <c r="AG4299" s="182"/>
      <c r="AH4299" s="43"/>
      <c r="AI4299" s="43"/>
      <c r="AJ4299" s="43"/>
      <c r="AK4299" s="43"/>
      <c r="AL4299" s="43"/>
      <c r="AM4299" s="43"/>
      <c r="AN4299" s="43"/>
      <c r="AO4299" s="43"/>
      <c r="AP4299" s="43"/>
      <c r="AQ4299" s="43"/>
      <c r="AR4299" s="43"/>
      <c r="AS4299" s="43"/>
      <c r="AT4299" s="43"/>
      <c r="AU4299" s="44"/>
      <c r="AV4299" s="182"/>
      <c r="AW4299" s="182"/>
      <c r="AX4299" s="182"/>
      <c r="AZ4299" s="207"/>
    </row>
    <row r="4300" spans="1:52" s="168" customFormat="1" ht="24.9" customHeight="1" thickBot="1" x14ac:dyDescent="0.35">
      <c r="A4300" s="263"/>
      <c r="B4300" s="263"/>
      <c r="C4300" s="265"/>
      <c r="D4300" s="481"/>
      <c r="E4300" s="482"/>
      <c r="F4300" s="482"/>
      <c r="G4300" s="482"/>
      <c r="H4300" s="482"/>
      <c r="I4300" s="482"/>
      <c r="J4300" s="482"/>
      <c r="K4300" s="482"/>
      <c r="L4300" s="482"/>
      <c r="M4300" s="483"/>
      <c r="N4300" s="414" t="s">
        <v>16</v>
      </c>
      <c r="O4300" s="415"/>
      <c r="P4300" s="415"/>
      <c r="Q4300" s="415"/>
      <c r="R4300" s="415"/>
      <c r="S4300" s="415"/>
      <c r="T4300" s="415"/>
      <c r="U4300" s="18">
        <f>SUM(U4280:U4299)</f>
        <v>411.37</v>
      </c>
      <c r="V4300" s="182"/>
      <c r="W4300" s="191"/>
      <c r="X4300" s="199"/>
      <c r="Y4300" s="182"/>
      <c r="Z4300" s="184"/>
      <c r="AA4300" s="184"/>
      <c r="AD4300" s="182"/>
      <c r="AG4300" s="182"/>
      <c r="AH4300" s="43"/>
      <c r="AI4300" s="43"/>
      <c r="AJ4300" s="43"/>
      <c r="AK4300" s="43"/>
      <c r="AL4300" s="43"/>
      <c r="AM4300" s="43"/>
      <c r="AN4300" s="43"/>
      <c r="AO4300" s="43"/>
      <c r="AP4300" s="43"/>
      <c r="AQ4300" s="43"/>
      <c r="AR4300" s="43"/>
      <c r="AS4300" s="43"/>
      <c r="AT4300" s="43"/>
      <c r="AU4300" s="44"/>
      <c r="AV4300" s="182"/>
      <c r="AW4300" s="182"/>
      <c r="AX4300" s="182"/>
      <c r="AZ4300" s="207"/>
    </row>
    <row r="4301" spans="1:52" s="168" customFormat="1" ht="14.4" customHeight="1" x14ac:dyDescent="0.3">
      <c r="A4301" s="263"/>
      <c r="B4301" s="263"/>
      <c r="C4301" s="265"/>
      <c r="D4301" s="481"/>
      <c r="E4301" s="482"/>
      <c r="F4301" s="482"/>
      <c r="G4301" s="482"/>
      <c r="H4301" s="482"/>
      <c r="I4301" s="482"/>
      <c r="J4301" s="482"/>
      <c r="K4301" s="482"/>
      <c r="L4301" s="482"/>
      <c r="M4301" s="483"/>
      <c r="N4301" s="416" t="s">
        <v>17</v>
      </c>
      <c r="O4301" s="417"/>
      <c r="P4301" s="417"/>
      <c r="Q4301" s="417"/>
      <c r="R4301" s="417"/>
      <c r="S4301" s="417"/>
      <c r="T4301" s="417"/>
      <c r="U4301" s="418"/>
      <c r="V4301" s="200"/>
      <c r="W4301" s="191"/>
      <c r="X4301" s="199"/>
      <c r="Y4301" s="182"/>
      <c r="Z4301" s="184"/>
      <c r="AA4301" s="184"/>
      <c r="AD4301" s="182"/>
      <c r="AG4301" s="182"/>
      <c r="AH4301" s="43"/>
      <c r="AI4301" s="43"/>
      <c r="AJ4301" s="43"/>
      <c r="AK4301" s="43"/>
      <c r="AL4301" s="43"/>
      <c r="AM4301" s="43"/>
      <c r="AN4301" s="43"/>
      <c r="AO4301" s="43"/>
      <c r="AP4301" s="43"/>
      <c r="AQ4301" s="43"/>
      <c r="AR4301" s="43"/>
      <c r="AS4301" s="43"/>
      <c r="AT4301" s="43"/>
      <c r="AU4301" s="44"/>
      <c r="AV4301" s="182"/>
      <c r="AW4301" s="182"/>
      <c r="AX4301" s="182"/>
      <c r="AZ4301" s="207"/>
    </row>
    <row r="4302" spans="1:52" s="168" customFormat="1" x14ac:dyDescent="0.3">
      <c r="A4302" s="263"/>
      <c r="B4302" s="263"/>
      <c r="C4302" s="265"/>
      <c r="D4302" s="481"/>
      <c r="E4302" s="482"/>
      <c r="F4302" s="482"/>
      <c r="G4302" s="482"/>
      <c r="H4302" s="482"/>
      <c r="I4302" s="482"/>
      <c r="J4302" s="482"/>
      <c r="K4302" s="482"/>
      <c r="L4302" s="482"/>
      <c r="M4302" s="483"/>
      <c r="N4302" s="419"/>
      <c r="O4302" s="420"/>
      <c r="P4302" s="420"/>
      <c r="Q4302" s="420"/>
      <c r="R4302" s="420"/>
      <c r="S4302" s="420"/>
      <c r="T4302" s="420"/>
      <c r="U4302" s="421"/>
      <c r="V4302" s="182"/>
      <c r="W4302" s="191"/>
      <c r="X4302" s="199"/>
      <c r="Y4302" s="182"/>
      <c r="Z4302" s="184"/>
      <c r="AA4302" s="184"/>
      <c r="AD4302" s="182"/>
      <c r="AG4302" s="182"/>
      <c r="AH4302" s="43"/>
      <c r="AI4302" s="43"/>
      <c r="AJ4302" s="43"/>
      <c r="AK4302" s="43"/>
      <c r="AL4302" s="43"/>
      <c r="AM4302" s="43"/>
      <c r="AN4302" s="43"/>
      <c r="AO4302" s="43"/>
      <c r="AP4302" s="43"/>
      <c r="AQ4302" s="43"/>
      <c r="AR4302" s="43"/>
      <c r="AS4302" s="43"/>
      <c r="AT4302" s="43"/>
      <c r="AU4302" s="44"/>
      <c r="AV4302" s="182"/>
      <c r="AW4302" s="182"/>
      <c r="AX4302" s="182"/>
      <c r="AZ4302" s="207"/>
    </row>
    <row r="4303" spans="1:52" s="168" customFormat="1" x14ac:dyDescent="0.3">
      <c r="A4303" s="263"/>
      <c r="B4303" s="263"/>
      <c r="C4303" s="265"/>
      <c r="D4303" s="481"/>
      <c r="E4303" s="482"/>
      <c r="F4303" s="482"/>
      <c r="G4303" s="482"/>
      <c r="H4303" s="482"/>
      <c r="I4303" s="482"/>
      <c r="J4303" s="482"/>
      <c r="K4303" s="482"/>
      <c r="L4303" s="482"/>
      <c r="M4303" s="483"/>
      <c r="N4303" s="419"/>
      <c r="O4303" s="420"/>
      <c r="P4303" s="420"/>
      <c r="Q4303" s="420"/>
      <c r="R4303" s="420"/>
      <c r="S4303" s="420"/>
      <c r="T4303" s="420"/>
      <c r="U4303" s="421"/>
      <c r="V4303" s="182"/>
      <c r="W4303" s="191"/>
      <c r="X4303" s="199"/>
      <c r="Y4303" s="182"/>
      <c r="Z4303" s="184"/>
      <c r="AA4303" s="184"/>
      <c r="AD4303" s="182"/>
      <c r="AG4303" s="182"/>
      <c r="AH4303" s="43"/>
      <c r="AI4303" s="43"/>
      <c r="AJ4303" s="43"/>
      <c r="AK4303" s="43"/>
      <c r="AL4303" s="43"/>
      <c r="AM4303" s="43"/>
      <c r="AN4303" s="43"/>
      <c r="AO4303" s="43"/>
      <c r="AP4303" s="43"/>
      <c r="AQ4303" s="43"/>
      <c r="AR4303" s="43"/>
      <c r="AS4303" s="43"/>
      <c r="AT4303" s="43"/>
      <c r="AU4303" s="44"/>
      <c r="AV4303" s="182"/>
      <c r="AW4303" s="182"/>
      <c r="AX4303" s="182"/>
      <c r="AZ4303" s="207"/>
    </row>
    <row r="4304" spans="1:52" s="168" customFormat="1" ht="14.4" thickBot="1" x14ac:dyDescent="0.35">
      <c r="A4304" s="263"/>
      <c r="B4304" s="263"/>
      <c r="C4304" s="265"/>
      <c r="D4304" s="425"/>
      <c r="E4304" s="426"/>
      <c r="F4304" s="426"/>
      <c r="G4304" s="426"/>
      <c r="H4304" s="426"/>
      <c r="I4304" s="426"/>
      <c r="J4304" s="426"/>
      <c r="K4304" s="426"/>
      <c r="L4304" s="426"/>
      <c r="M4304" s="427"/>
      <c r="N4304" s="422"/>
      <c r="O4304" s="423"/>
      <c r="P4304" s="423"/>
      <c r="Q4304" s="423"/>
      <c r="R4304" s="423"/>
      <c r="S4304" s="423"/>
      <c r="T4304" s="423"/>
      <c r="U4304" s="424"/>
      <c r="V4304" s="182"/>
      <c r="W4304" s="191"/>
      <c r="X4304" s="199"/>
      <c r="Y4304" s="182"/>
      <c r="Z4304" s="184"/>
      <c r="AA4304" s="184"/>
      <c r="AD4304" s="182"/>
      <c r="AG4304" s="182"/>
      <c r="AH4304" s="43"/>
      <c r="AI4304" s="43"/>
      <c r="AJ4304" s="43"/>
      <c r="AK4304" s="43"/>
      <c r="AL4304" s="43"/>
      <c r="AM4304" s="43"/>
      <c r="AN4304" s="43"/>
      <c r="AO4304" s="43"/>
      <c r="AP4304" s="43"/>
      <c r="AQ4304" s="43"/>
      <c r="AR4304" s="43"/>
      <c r="AS4304" s="43"/>
      <c r="AT4304" s="43"/>
      <c r="AU4304" s="44"/>
      <c r="AV4304" s="182"/>
      <c r="AW4304" s="182"/>
      <c r="AX4304" s="182"/>
      <c r="AZ4304" s="207"/>
    </row>
    <row r="4305" spans="1:52" s="168" customFormat="1" ht="5.25" customHeight="1" thickBot="1" x14ac:dyDescent="0.35">
      <c r="A4305" s="263"/>
      <c r="B4305" s="263"/>
      <c r="C4305" s="265"/>
      <c r="D4305" s="428"/>
      <c r="E4305" s="428"/>
      <c r="F4305" s="428"/>
      <c r="G4305" s="428"/>
      <c r="H4305" s="428"/>
      <c r="I4305" s="428"/>
      <c r="J4305" s="428"/>
      <c r="K4305" s="428"/>
      <c r="L4305" s="428"/>
      <c r="M4305" s="428"/>
      <c r="N4305" s="428"/>
      <c r="O4305" s="428"/>
      <c r="P4305" s="428"/>
      <c r="Q4305" s="428"/>
      <c r="R4305" s="428"/>
      <c r="S4305" s="428"/>
      <c r="T4305" s="428"/>
      <c r="U4305" s="428"/>
      <c r="V4305" s="182"/>
      <c r="W4305" s="191"/>
      <c r="X4305" s="199"/>
      <c r="Y4305" s="182"/>
      <c r="Z4305" s="184"/>
      <c r="AA4305" s="184"/>
      <c r="AD4305" s="182"/>
      <c r="AG4305" s="182"/>
      <c r="AH4305" s="43"/>
      <c r="AI4305" s="43"/>
      <c r="AJ4305" s="43"/>
      <c r="AK4305" s="43"/>
      <c r="AL4305" s="43"/>
      <c r="AM4305" s="43"/>
      <c r="AN4305" s="43"/>
      <c r="AO4305" s="43"/>
      <c r="AP4305" s="43"/>
      <c r="AQ4305" s="43"/>
      <c r="AR4305" s="43"/>
      <c r="AS4305" s="43"/>
      <c r="AT4305" s="43"/>
      <c r="AU4305" s="44"/>
      <c r="AV4305" s="182"/>
      <c r="AW4305" s="182"/>
      <c r="AX4305" s="182"/>
      <c r="AZ4305" s="207"/>
    </row>
    <row r="4306" spans="1:52" s="168" customFormat="1" ht="20.25" customHeight="1" x14ac:dyDescent="0.3">
      <c r="A4306" s="263"/>
      <c r="B4306" s="263"/>
      <c r="C4306" s="265"/>
      <c r="D4306" s="429" t="s">
        <v>18</v>
      </c>
      <c r="E4306" s="430"/>
      <c r="F4306" s="430"/>
      <c r="G4306" s="430"/>
      <c r="H4306" s="430"/>
      <c r="I4306" s="430"/>
      <c r="J4306" s="430"/>
      <c r="K4306" s="430"/>
      <c r="L4306" s="430"/>
      <c r="M4306" s="431"/>
      <c r="N4306" s="429" t="s">
        <v>19</v>
      </c>
      <c r="O4306" s="430"/>
      <c r="P4306" s="430"/>
      <c r="Q4306" s="430"/>
      <c r="R4306" s="430"/>
      <c r="S4306" s="430"/>
      <c r="T4306" s="430"/>
      <c r="U4306" s="431"/>
      <c r="V4306" s="182"/>
      <c r="W4306" s="191"/>
      <c r="X4306" s="199"/>
      <c r="Y4306" s="182"/>
      <c r="Z4306" s="184"/>
      <c r="AA4306" s="184"/>
      <c r="AD4306" s="182"/>
      <c r="AG4306" s="182"/>
      <c r="AH4306" s="43"/>
      <c r="AI4306" s="43"/>
      <c r="AJ4306" s="43"/>
      <c r="AK4306" s="43"/>
      <c r="AL4306" s="43"/>
      <c r="AM4306" s="43"/>
      <c r="AN4306" s="43"/>
      <c r="AO4306" s="43"/>
      <c r="AP4306" s="43"/>
      <c r="AQ4306" s="43"/>
      <c r="AR4306" s="43"/>
      <c r="AS4306" s="43"/>
      <c r="AT4306" s="43"/>
      <c r="AU4306" s="44"/>
      <c r="AV4306" s="182"/>
      <c r="AW4306" s="182"/>
      <c r="AX4306" s="182"/>
      <c r="AZ4306" s="207"/>
    </row>
    <row r="4307" spans="1:52" s="168" customFormat="1" x14ac:dyDescent="0.3">
      <c r="A4307" s="263"/>
      <c r="B4307" s="263"/>
      <c r="C4307" s="265"/>
      <c r="D4307" s="432" t="s">
        <v>20</v>
      </c>
      <c r="E4307" s="433"/>
      <c r="F4307" s="433"/>
      <c r="G4307" s="433"/>
      <c r="H4307" s="433"/>
      <c r="I4307" s="433"/>
      <c r="J4307" s="433"/>
      <c r="K4307" s="433"/>
      <c r="L4307" s="433"/>
      <c r="M4307" s="434"/>
      <c r="N4307" s="435" t="s">
        <v>21</v>
      </c>
      <c r="O4307" s="436"/>
      <c r="P4307" s="436"/>
      <c r="Q4307" s="436"/>
      <c r="R4307" s="436"/>
      <c r="S4307" s="436"/>
      <c r="T4307" s="436"/>
      <c r="U4307" s="437"/>
      <c r="V4307" s="182"/>
      <c r="W4307" s="191"/>
      <c r="X4307" s="199"/>
      <c r="Y4307" s="182"/>
      <c r="Z4307" s="184"/>
      <c r="AA4307" s="184"/>
      <c r="AD4307" s="182"/>
      <c r="AG4307" s="182"/>
      <c r="AH4307" s="43"/>
      <c r="AI4307" s="43"/>
      <c r="AJ4307" s="43"/>
      <c r="AK4307" s="43"/>
      <c r="AL4307" s="43"/>
      <c r="AM4307" s="43"/>
      <c r="AN4307" s="43"/>
      <c r="AO4307" s="43"/>
      <c r="AP4307" s="43"/>
      <c r="AQ4307" s="43"/>
      <c r="AR4307" s="43"/>
      <c r="AS4307" s="43"/>
      <c r="AT4307" s="43"/>
      <c r="AU4307" s="44"/>
      <c r="AV4307" s="182"/>
      <c r="AW4307" s="182"/>
      <c r="AX4307" s="182"/>
      <c r="AZ4307" s="207"/>
    </row>
    <row r="4308" spans="1:52" s="168" customFormat="1" ht="15.75" customHeight="1" x14ac:dyDescent="0.3">
      <c r="A4308" s="263"/>
      <c r="B4308" s="263"/>
      <c r="C4308" s="265"/>
      <c r="D4308" s="438" t="s">
        <v>22</v>
      </c>
      <c r="E4308" s="439"/>
      <c r="F4308" s="439"/>
      <c r="G4308" s="439"/>
      <c r="H4308" s="439"/>
      <c r="I4308" s="439"/>
      <c r="J4308" s="439"/>
      <c r="K4308" s="439"/>
      <c r="L4308" s="439"/>
      <c r="M4308" s="440"/>
      <c r="N4308" s="438" t="s">
        <v>22</v>
      </c>
      <c r="O4308" s="444"/>
      <c r="P4308" s="444"/>
      <c r="Q4308" s="444"/>
      <c r="R4308" s="444"/>
      <c r="S4308" s="444"/>
      <c r="T4308" s="444"/>
      <c r="U4308" s="440"/>
      <c r="V4308" s="182"/>
      <c r="W4308" s="191"/>
      <c r="X4308" s="199"/>
      <c r="Y4308" s="182"/>
      <c r="Z4308" s="184"/>
      <c r="AA4308" s="184"/>
      <c r="AD4308" s="182"/>
      <c r="AG4308" s="182"/>
      <c r="AH4308" s="43"/>
      <c r="AI4308" s="43"/>
      <c r="AJ4308" s="43"/>
      <c r="AK4308" s="43"/>
      <c r="AL4308" s="43"/>
      <c r="AM4308" s="43"/>
      <c r="AN4308" s="43"/>
      <c r="AO4308" s="43"/>
      <c r="AP4308" s="43"/>
      <c r="AQ4308" s="43"/>
      <c r="AR4308" s="43"/>
      <c r="AS4308" s="43"/>
      <c r="AT4308" s="43"/>
      <c r="AU4308" s="44"/>
      <c r="AV4308" s="182"/>
      <c r="AW4308" s="182"/>
      <c r="AX4308" s="182"/>
      <c r="AZ4308" s="207"/>
    </row>
    <row r="4309" spans="1:52" s="168" customFormat="1" ht="15.75" customHeight="1" x14ac:dyDescent="0.3">
      <c r="A4309" s="263"/>
      <c r="B4309" s="263"/>
      <c r="C4309" s="265"/>
      <c r="D4309" s="438"/>
      <c r="E4309" s="439"/>
      <c r="F4309" s="439"/>
      <c r="G4309" s="439"/>
      <c r="H4309" s="439"/>
      <c r="I4309" s="439"/>
      <c r="J4309" s="439"/>
      <c r="K4309" s="439"/>
      <c r="L4309" s="439"/>
      <c r="M4309" s="440"/>
      <c r="N4309" s="438"/>
      <c r="O4309" s="439"/>
      <c r="P4309" s="439"/>
      <c r="Q4309" s="439"/>
      <c r="R4309" s="439"/>
      <c r="S4309" s="439"/>
      <c r="T4309" s="439"/>
      <c r="U4309" s="440"/>
      <c r="V4309" s="182"/>
      <c r="W4309" s="191"/>
      <c r="X4309" s="199"/>
      <c r="Y4309" s="182"/>
      <c r="Z4309" s="184"/>
      <c r="AA4309" s="184"/>
      <c r="AD4309" s="182"/>
      <c r="AG4309" s="182"/>
      <c r="AH4309" s="43"/>
      <c r="AI4309" s="43"/>
      <c r="AJ4309" s="43"/>
      <c r="AK4309" s="43"/>
      <c r="AL4309" s="43"/>
      <c r="AM4309" s="43"/>
      <c r="AN4309" s="43"/>
      <c r="AO4309" s="43"/>
      <c r="AP4309" s="43"/>
      <c r="AQ4309" s="43"/>
      <c r="AR4309" s="43"/>
      <c r="AS4309" s="43"/>
      <c r="AT4309" s="43"/>
      <c r="AU4309" s="44"/>
      <c r="AV4309" s="182"/>
      <c r="AW4309" s="182"/>
      <c r="AX4309" s="182"/>
      <c r="AZ4309" s="207"/>
    </row>
    <row r="4310" spans="1:52" s="168" customFormat="1" ht="15.75" customHeight="1" x14ac:dyDescent="0.3">
      <c r="A4310" s="263"/>
      <c r="B4310" s="263"/>
      <c r="C4310" s="265"/>
      <c r="D4310" s="441"/>
      <c r="E4310" s="442"/>
      <c r="F4310" s="442"/>
      <c r="G4310" s="442"/>
      <c r="H4310" s="442"/>
      <c r="I4310" s="442"/>
      <c r="J4310" s="442"/>
      <c r="K4310" s="442"/>
      <c r="L4310" s="442"/>
      <c r="M4310" s="443"/>
      <c r="N4310" s="441"/>
      <c r="O4310" s="442"/>
      <c r="P4310" s="442"/>
      <c r="Q4310" s="442"/>
      <c r="R4310" s="442"/>
      <c r="S4310" s="442"/>
      <c r="T4310" s="442"/>
      <c r="U4310" s="443"/>
      <c r="V4310" s="182"/>
      <c r="W4310" s="191"/>
      <c r="X4310" s="199"/>
      <c r="Y4310" s="182"/>
      <c r="Z4310" s="184"/>
      <c r="AA4310" s="184"/>
      <c r="AD4310" s="182"/>
      <c r="AG4310" s="182"/>
      <c r="AH4310" s="43"/>
      <c r="AI4310" s="43"/>
      <c r="AJ4310" s="43"/>
      <c r="AK4310" s="43"/>
      <c r="AL4310" s="43"/>
      <c r="AM4310" s="43"/>
      <c r="AN4310" s="43"/>
      <c r="AO4310" s="43"/>
      <c r="AP4310" s="43"/>
      <c r="AQ4310" s="43"/>
      <c r="AR4310" s="43"/>
      <c r="AS4310" s="43"/>
      <c r="AT4310" s="43"/>
      <c r="AU4310" s="44"/>
      <c r="AV4310" s="182"/>
      <c r="AW4310" s="182"/>
      <c r="AX4310" s="182"/>
      <c r="AZ4310" s="207"/>
    </row>
    <row r="4311" spans="1:52" s="168" customFormat="1" x14ac:dyDescent="0.25">
      <c r="A4311" s="263"/>
      <c r="B4311" s="263"/>
      <c r="C4311" s="265"/>
      <c r="D4311" s="171" t="s">
        <v>23</v>
      </c>
      <c r="E4311" s="445" t="e">
        <f>+#REF!</f>
        <v>#REF!</v>
      </c>
      <c r="F4311" s="445"/>
      <c r="G4311" s="445"/>
      <c r="H4311" s="445"/>
      <c r="I4311" s="445"/>
      <c r="J4311" s="445"/>
      <c r="K4311" s="445"/>
      <c r="L4311" s="445"/>
      <c r="M4311" s="446"/>
      <c r="N4311" s="172" t="s">
        <v>23</v>
      </c>
      <c r="O4311" s="445" t="e">
        <f>+#REF!</f>
        <v>#REF!</v>
      </c>
      <c r="P4311" s="445"/>
      <c r="Q4311" s="445"/>
      <c r="R4311" s="445"/>
      <c r="S4311" s="445"/>
      <c r="T4311" s="445"/>
      <c r="U4311" s="446"/>
      <c r="V4311" s="182"/>
      <c r="W4311" s="191"/>
      <c r="X4311" s="199"/>
      <c r="Y4311" s="182"/>
      <c r="Z4311" s="184"/>
      <c r="AA4311" s="184"/>
      <c r="AD4311" s="182"/>
      <c r="AG4311" s="182"/>
      <c r="AH4311" s="43"/>
      <c r="AI4311" s="43"/>
      <c r="AJ4311" s="43"/>
      <c r="AK4311" s="43"/>
      <c r="AL4311" s="43"/>
      <c r="AM4311" s="43"/>
      <c r="AN4311" s="43"/>
      <c r="AO4311" s="43"/>
      <c r="AP4311" s="43"/>
      <c r="AQ4311" s="43"/>
      <c r="AR4311" s="43"/>
      <c r="AS4311" s="43"/>
      <c r="AT4311" s="43"/>
      <c r="AU4311" s="44"/>
      <c r="AV4311" s="182"/>
      <c r="AW4311" s="182"/>
      <c r="AX4311" s="182"/>
      <c r="AZ4311" s="207"/>
    </row>
    <row r="4312" spans="1:52" s="168" customFormat="1" ht="14.4" thickBot="1" x14ac:dyDescent="0.3">
      <c r="A4312" s="263"/>
      <c r="B4312" s="263"/>
      <c r="C4312" s="265"/>
      <c r="D4312" s="173" t="s">
        <v>25</v>
      </c>
      <c r="E4312" s="447" t="e">
        <f>+#REF!</f>
        <v>#REF!</v>
      </c>
      <c r="F4312" s="447"/>
      <c r="G4312" s="447"/>
      <c r="H4312" s="447"/>
      <c r="I4312" s="447"/>
      <c r="J4312" s="447"/>
      <c r="K4312" s="447"/>
      <c r="L4312" s="447"/>
      <c r="M4312" s="448"/>
      <c r="N4312" s="174" t="s">
        <v>25</v>
      </c>
      <c r="O4312" s="447" t="e">
        <f>+#REF!</f>
        <v>#REF!</v>
      </c>
      <c r="P4312" s="447"/>
      <c r="Q4312" s="447"/>
      <c r="R4312" s="447"/>
      <c r="S4312" s="447"/>
      <c r="T4312" s="447"/>
      <c r="U4312" s="448"/>
      <c r="V4312" s="182"/>
      <c r="W4312" s="191"/>
      <c r="X4312" s="199"/>
      <c r="Y4312" s="182"/>
      <c r="Z4312" s="184"/>
      <c r="AA4312" s="184"/>
      <c r="AD4312" s="182"/>
      <c r="AG4312" s="182"/>
      <c r="AH4312" s="43"/>
      <c r="AI4312" s="43"/>
      <c r="AJ4312" s="43"/>
      <c r="AK4312" s="43"/>
      <c r="AL4312" s="43"/>
      <c r="AM4312" s="43"/>
      <c r="AN4312" s="43"/>
      <c r="AO4312" s="43"/>
      <c r="AP4312" s="43"/>
      <c r="AQ4312" s="43"/>
      <c r="AR4312" s="43"/>
      <c r="AS4312" s="43"/>
      <c r="AT4312" s="43"/>
      <c r="AU4312" s="44"/>
      <c r="AV4312" s="182"/>
      <c r="AW4312" s="182"/>
      <c r="AX4312" s="182"/>
      <c r="AZ4312" s="207"/>
    </row>
    <row r="4313" spans="1:52" s="175" customFormat="1" ht="9.9" customHeight="1" thickBot="1" x14ac:dyDescent="0.3">
      <c r="A4313" s="266"/>
      <c r="B4313" s="266"/>
      <c r="C4313" s="267"/>
      <c r="N4313" s="15"/>
      <c r="V4313" s="34"/>
      <c r="W4313" s="58"/>
      <c r="X4313" s="85"/>
      <c r="Y4313" s="34"/>
      <c r="Z4313" s="185"/>
      <c r="AA4313" s="185"/>
      <c r="AD4313" s="34"/>
      <c r="AG4313" s="34"/>
      <c r="AH4313" s="45"/>
      <c r="AI4313" s="45"/>
      <c r="AJ4313" s="45"/>
      <c r="AK4313" s="45"/>
      <c r="AL4313" s="45"/>
      <c r="AM4313" s="45"/>
      <c r="AN4313" s="45"/>
      <c r="AO4313" s="45"/>
      <c r="AP4313" s="45"/>
      <c r="AQ4313" s="45"/>
      <c r="AR4313" s="45"/>
      <c r="AS4313" s="45"/>
      <c r="AT4313" s="45"/>
      <c r="AU4313" s="46"/>
      <c r="AV4313" s="34"/>
      <c r="AW4313" s="34"/>
      <c r="AX4313" s="34"/>
      <c r="AZ4313" s="139"/>
    </row>
    <row r="4314" spans="1:52" s="168" customFormat="1" ht="15.75" customHeight="1" x14ac:dyDescent="0.3">
      <c r="A4314" s="263"/>
      <c r="B4314" s="263"/>
      <c r="C4314" s="265"/>
      <c r="D4314" s="484"/>
      <c r="E4314" s="485"/>
      <c r="F4314" s="488" t="s">
        <v>0</v>
      </c>
      <c r="G4314" s="489"/>
      <c r="H4314" s="489"/>
      <c r="I4314" s="489"/>
      <c r="J4314" s="489"/>
      <c r="K4314" s="489"/>
      <c r="L4314" s="489"/>
      <c r="M4314" s="489"/>
      <c r="N4314" s="489"/>
      <c r="O4314" s="490"/>
      <c r="P4314" s="494" t="s">
        <v>1</v>
      </c>
      <c r="Q4314" s="495"/>
      <c r="R4314" s="495"/>
      <c r="S4314" s="496"/>
      <c r="T4314" s="500"/>
      <c r="U4314" s="501"/>
      <c r="V4314" s="182"/>
      <c r="W4314" s="191"/>
      <c r="X4314" s="199"/>
      <c r="Y4314" s="182"/>
      <c r="Z4314" s="184"/>
      <c r="AA4314" s="184"/>
      <c r="AD4314" s="182"/>
      <c r="AG4314" s="182"/>
      <c r="AH4314" s="43"/>
      <c r="AI4314" s="43"/>
      <c r="AJ4314" s="43"/>
      <c r="AK4314" s="43"/>
      <c r="AL4314" s="43"/>
      <c r="AM4314" s="43"/>
      <c r="AN4314" s="43"/>
      <c r="AO4314" s="43"/>
      <c r="AP4314" s="43"/>
      <c r="AQ4314" s="43"/>
      <c r="AR4314" s="43"/>
      <c r="AS4314" s="43"/>
      <c r="AT4314" s="43"/>
      <c r="AU4314" s="44"/>
      <c r="AV4314" s="182"/>
      <c r="AW4314" s="182"/>
      <c r="AX4314" s="182"/>
      <c r="AZ4314" s="207"/>
    </row>
    <row r="4315" spans="1:52" s="168" customFormat="1" ht="15" customHeight="1" x14ac:dyDescent="0.3">
      <c r="A4315" s="263"/>
      <c r="B4315" s="263"/>
      <c r="C4315" s="265"/>
      <c r="D4315" s="481"/>
      <c r="E4315" s="482"/>
      <c r="F4315" s="491"/>
      <c r="G4315" s="492"/>
      <c r="H4315" s="492"/>
      <c r="I4315" s="492"/>
      <c r="J4315" s="492"/>
      <c r="K4315" s="492"/>
      <c r="L4315" s="492"/>
      <c r="M4315" s="492"/>
      <c r="N4315" s="492"/>
      <c r="O4315" s="493"/>
      <c r="P4315" s="497"/>
      <c r="Q4315" s="498"/>
      <c r="R4315" s="498"/>
      <c r="S4315" s="499"/>
      <c r="T4315" s="502"/>
      <c r="U4315" s="503"/>
      <c r="V4315" s="182"/>
      <c r="W4315" s="191"/>
      <c r="X4315" s="199"/>
      <c r="Y4315" s="186"/>
      <c r="Z4315" s="184"/>
      <c r="AA4315" s="184"/>
      <c r="AD4315" s="182"/>
      <c r="AG4315" s="182"/>
      <c r="AH4315" s="43"/>
      <c r="AI4315" s="43"/>
      <c r="AJ4315" s="43"/>
      <c r="AK4315" s="43"/>
      <c r="AL4315" s="43"/>
      <c r="AM4315" s="43"/>
      <c r="AN4315" s="43"/>
      <c r="AO4315" s="43"/>
      <c r="AP4315" s="43"/>
      <c r="AQ4315" s="43"/>
      <c r="AR4315" s="43"/>
      <c r="AS4315" s="43"/>
      <c r="AT4315" s="43"/>
      <c r="AU4315" s="44"/>
      <c r="AV4315" s="182"/>
      <c r="AW4315" s="182"/>
      <c r="AX4315" s="182"/>
      <c r="AZ4315" s="207"/>
    </row>
    <row r="4316" spans="1:52" s="168" customFormat="1" ht="30" customHeight="1" thickBot="1" x14ac:dyDescent="0.35">
      <c r="A4316" s="263"/>
      <c r="B4316" s="263"/>
      <c r="C4316" s="265"/>
      <c r="D4316" s="486"/>
      <c r="E4316" s="487"/>
      <c r="F4316" s="506" t="s">
        <v>2</v>
      </c>
      <c r="G4316" s="507"/>
      <c r="H4316" s="507"/>
      <c r="I4316" s="507"/>
      <c r="J4316" s="507"/>
      <c r="K4316" s="507"/>
      <c r="L4316" s="507"/>
      <c r="M4316" s="507"/>
      <c r="N4316" s="507"/>
      <c r="O4316" s="508"/>
      <c r="P4316" s="181">
        <v>89</v>
      </c>
      <c r="Q4316" s="210" t="s">
        <v>3</v>
      </c>
      <c r="R4316" s="509">
        <v>147</v>
      </c>
      <c r="S4316" s="510"/>
      <c r="T4316" s="504"/>
      <c r="U4316" s="505"/>
      <c r="V4316" s="182">
        <f>+IF(C4325="","",1)</f>
        <v>1</v>
      </c>
      <c r="W4316" s="191"/>
      <c r="X4316" s="199"/>
      <c r="Y4316" s="39"/>
      <c r="Z4316" s="184"/>
      <c r="AA4316" s="184"/>
      <c r="AD4316" s="182"/>
      <c r="AG4316" s="182"/>
      <c r="AH4316" s="43"/>
      <c r="AI4316" s="43"/>
      <c r="AJ4316" s="43"/>
      <c r="AK4316" s="43"/>
      <c r="AL4316" s="43"/>
      <c r="AM4316" s="43"/>
      <c r="AN4316" s="43"/>
      <c r="AO4316" s="43"/>
      <c r="AP4316" s="43"/>
      <c r="AQ4316" s="43"/>
      <c r="AR4316" s="43"/>
      <c r="AS4316" s="43"/>
      <c r="AT4316" s="43"/>
      <c r="AU4316" s="44"/>
      <c r="AV4316" s="182"/>
      <c r="AW4316" s="182"/>
      <c r="AX4316" s="182"/>
      <c r="AZ4316" s="207"/>
    </row>
    <row r="4317" spans="1:52" s="168" customFormat="1" ht="5.25" customHeight="1" thickBot="1" x14ac:dyDescent="0.35">
      <c r="A4317" s="263"/>
      <c r="B4317" s="263"/>
      <c r="C4317" s="265"/>
      <c r="D4317" s="454"/>
      <c r="E4317" s="454"/>
      <c r="F4317" s="454"/>
      <c r="G4317" s="454"/>
      <c r="H4317" s="454"/>
      <c r="I4317" s="454"/>
      <c r="J4317" s="454"/>
      <c r="K4317" s="454"/>
      <c r="L4317" s="454"/>
      <c r="M4317" s="454"/>
      <c r="N4317" s="454"/>
      <c r="O4317" s="454"/>
      <c r="P4317" s="454"/>
      <c r="Q4317" s="454"/>
      <c r="R4317" s="454"/>
      <c r="S4317" s="454"/>
      <c r="T4317" s="454"/>
      <c r="U4317" s="454"/>
      <c r="V4317" s="182"/>
      <c r="W4317" s="191"/>
      <c r="X4317" s="199"/>
      <c r="Y4317" s="186"/>
      <c r="Z4317" s="184"/>
      <c r="AA4317" s="184"/>
      <c r="AD4317" s="182"/>
      <c r="AG4317" s="182"/>
      <c r="AH4317" s="43"/>
      <c r="AI4317" s="43"/>
      <c r="AJ4317" s="43"/>
      <c r="AK4317" s="43"/>
      <c r="AL4317" s="43"/>
      <c r="AM4317" s="43"/>
      <c r="AN4317" s="43"/>
      <c r="AO4317" s="43"/>
      <c r="AP4317" s="43"/>
      <c r="AQ4317" s="43"/>
      <c r="AR4317" s="43"/>
      <c r="AS4317" s="43"/>
      <c r="AT4317" s="43"/>
      <c r="AU4317" s="44"/>
      <c r="AV4317" s="182"/>
      <c r="AW4317" s="182"/>
      <c r="AX4317" s="182"/>
      <c r="AZ4317" s="207"/>
    </row>
    <row r="4318" spans="1:52" s="168" customFormat="1" ht="24.9" customHeight="1" x14ac:dyDescent="0.3">
      <c r="A4318" s="263"/>
      <c r="B4318" s="263"/>
      <c r="C4318" s="265"/>
      <c r="D4318" s="511" t="s">
        <v>4</v>
      </c>
      <c r="E4318" s="512"/>
      <c r="F4318" s="513" t="s">
        <v>168</v>
      </c>
      <c r="G4318" s="514"/>
      <c r="H4318" s="514"/>
      <c r="I4318" s="515"/>
      <c r="J4318" s="516" t="s">
        <v>5</v>
      </c>
      <c r="K4318" s="512"/>
      <c r="L4318" s="513" t="s">
        <v>102</v>
      </c>
      <c r="M4318" s="514"/>
      <c r="N4318" s="514"/>
      <c r="O4318" s="514"/>
      <c r="P4318" s="515"/>
      <c r="Q4318" s="164" t="s">
        <v>6</v>
      </c>
      <c r="R4318" s="513" t="s">
        <v>36</v>
      </c>
      <c r="S4318" s="514"/>
      <c r="T4318" s="514"/>
      <c r="U4318" s="517"/>
      <c r="V4318" s="182"/>
      <c r="W4318" s="191"/>
      <c r="X4318" s="199"/>
      <c r="Y4318" s="182"/>
      <c r="Z4318" s="184"/>
      <c r="AA4318" s="184"/>
      <c r="AD4318" s="182"/>
      <c r="AG4318" s="182"/>
      <c r="AH4318" s="43"/>
      <c r="AI4318" s="43"/>
      <c r="AJ4318" s="43"/>
      <c r="AK4318" s="43"/>
      <c r="AL4318" s="43"/>
      <c r="AM4318" s="43"/>
      <c r="AN4318" s="43"/>
      <c r="AO4318" s="43"/>
      <c r="AP4318" s="43"/>
      <c r="AQ4318" s="43"/>
      <c r="AR4318" s="43"/>
      <c r="AS4318" s="43"/>
      <c r="AT4318" s="43"/>
      <c r="AU4318" s="44"/>
      <c r="AV4318" s="182"/>
      <c r="AW4318" s="182"/>
      <c r="AX4318" s="182"/>
      <c r="AZ4318" s="207"/>
    </row>
    <row r="4319" spans="1:52" s="168" customFormat="1" ht="45" customHeight="1" thickBot="1" x14ac:dyDescent="0.35">
      <c r="A4319" s="263"/>
      <c r="B4319" s="263"/>
      <c r="C4319" s="265"/>
      <c r="D4319" s="518" t="s">
        <v>7</v>
      </c>
      <c r="E4319" s="519"/>
      <c r="F4319" s="520" t="s">
        <v>169</v>
      </c>
      <c r="G4319" s="521"/>
      <c r="H4319" s="521"/>
      <c r="I4319" s="521"/>
      <c r="J4319" s="521"/>
      <c r="K4319" s="521"/>
      <c r="L4319" s="521"/>
      <c r="M4319" s="521"/>
      <c r="N4319" s="521"/>
      <c r="O4319" s="521"/>
      <c r="P4319" s="521"/>
      <c r="Q4319" s="521"/>
      <c r="R4319" s="521"/>
      <c r="S4319" s="521"/>
      <c r="T4319" s="521"/>
      <c r="U4319" s="522"/>
      <c r="V4319" s="182"/>
      <c r="W4319" s="191"/>
      <c r="X4319" s="199"/>
      <c r="Y4319" s="182"/>
      <c r="Z4319" s="184"/>
      <c r="AA4319" s="184"/>
      <c r="AD4319" s="182"/>
      <c r="AG4319" s="182"/>
      <c r="AH4319" s="43"/>
      <c r="AI4319" s="43"/>
      <c r="AJ4319" s="43"/>
      <c r="AK4319" s="43"/>
      <c r="AL4319" s="43"/>
      <c r="AM4319" s="43"/>
      <c r="AN4319" s="43"/>
      <c r="AO4319" s="43"/>
      <c r="AP4319" s="43"/>
      <c r="AQ4319" s="43"/>
      <c r="AR4319" s="43"/>
      <c r="AS4319" s="43"/>
      <c r="AT4319" s="43"/>
      <c r="AU4319" s="44"/>
      <c r="AV4319" s="182"/>
      <c r="AW4319" s="182"/>
      <c r="AX4319" s="182"/>
      <c r="AZ4319" s="207"/>
    </row>
    <row r="4320" spans="1:52" s="168" customFormat="1" ht="5.0999999999999996" customHeight="1" thickBot="1" x14ac:dyDescent="0.35">
      <c r="A4320" s="263"/>
      <c r="B4320" s="263"/>
      <c r="C4320" s="265"/>
      <c r="D4320" s="523"/>
      <c r="E4320" s="523"/>
      <c r="F4320" s="523"/>
      <c r="G4320" s="523"/>
      <c r="H4320" s="523"/>
      <c r="I4320" s="523"/>
      <c r="J4320" s="523"/>
      <c r="K4320" s="523"/>
      <c r="L4320" s="523"/>
      <c r="M4320" s="523"/>
      <c r="N4320" s="523"/>
      <c r="O4320" s="523"/>
      <c r="P4320" s="523"/>
      <c r="Q4320" s="523"/>
      <c r="R4320" s="523"/>
      <c r="S4320" s="523"/>
      <c r="T4320" s="523"/>
      <c r="U4320" s="523"/>
      <c r="V4320" s="182"/>
      <c r="W4320" s="191"/>
      <c r="X4320" s="199"/>
      <c r="Y4320" s="182"/>
      <c r="Z4320" s="184"/>
      <c r="AA4320" s="184"/>
      <c r="AD4320" s="182"/>
      <c r="AG4320" s="182"/>
      <c r="AH4320" s="43"/>
      <c r="AI4320" s="43"/>
      <c r="AJ4320" s="43"/>
      <c r="AK4320" s="43"/>
      <c r="AL4320" s="43"/>
      <c r="AM4320" s="43"/>
      <c r="AN4320" s="43"/>
      <c r="AO4320" s="43"/>
      <c r="AP4320" s="43"/>
      <c r="AQ4320" s="43"/>
      <c r="AR4320" s="43"/>
      <c r="AS4320" s="43"/>
      <c r="AT4320" s="43"/>
      <c r="AU4320" s="44"/>
      <c r="AV4320" s="182"/>
      <c r="AW4320" s="182"/>
      <c r="AX4320" s="182"/>
      <c r="AZ4320" s="207"/>
    </row>
    <row r="4321" spans="1:52" s="168" customFormat="1" ht="24.9" customHeight="1" thickBot="1" x14ac:dyDescent="0.35">
      <c r="A4321" s="263"/>
      <c r="B4321" s="263"/>
      <c r="C4321" s="265"/>
      <c r="D4321" s="165" t="s">
        <v>103</v>
      </c>
      <c r="E4321" s="209" t="s">
        <v>106</v>
      </c>
      <c r="F4321" s="455" t="s">
        <v>104</v>
      </c>
      <c r="G4321" s="524"/>
      <c r="H4321" s="456"/>
      <c r="I4321" s="525">
        <v>44058</v>
      </c>
      <c r="J4321" s="526"/>
      <c r="K4321" s="526"/>
      <c r="L4321" s="526"/>
      <c r="M4321" s="526"/>
      <c r="N4321" s="527"/>
      <c r="O4321" s="166" t="s">
        <v>8</v>
      </c>
      <c r="P4321" s="449" t="s">
        <v>24</v>
      </c>
      <c r="Q4321" s="450"/>
      <c r="R4321" s="450"/>
      <c r="S4321" s="450"/>
      <c r="T4321" s="450"/>
      <c r="U4321" s="528"/>
      <c r="V4321" s="182"/>
      <c r="W4321" s="191"/>
      <c r="X4321" s="199"/>
      <c r="Y4321" s="182"/>
      <c r="Z4321" s="184"/>
      <c r="AA4321" s="184"/>
      <c r="AD4321" s="182"/>
      <c r="AG4321" s="182"/>
      <c r="AH4321" s="43"/>
      <c r="AI4321" s="43"/>
      <c r="AJ4321" s="43"/>
      <c r="AK4321" s="43"/>
      <c r="AL4321" s="43"/>
      <c r="AM4321" s="43"/>
      <c r="AN4321" s="43"/>
      <c r="AO4321" s="43"/>
      <c r="AP4321" s="43"/>
      <c r="AQ4321" s="43"/>
      <c r="AR4321" s="43"/>
      <c r="AS4321" s="43"/>
      <c r="AT4321" s="43"/>
      <c r="AU4321" s="44"/>
      <c r="AV4321" s="182"/>
      <c r="AW4321" s="182"/>
      <c r="AX4321" s="182"/>
      <c r="AZ4321" s="207"/>
    </row>
    <row r="4322" spans="1:52" s="168" customFormat="1" ht="5.0999999999999996" customHeight="1" thickBot="1" x14ac:dyDescent="0.35">
      <c r="A4322" s="263"/>
      <c r="B4322" s="263"/>
      <c r="C4322" s="265"/>
      <c r="D4322" s="208"/>
      <c r="E4322" s="208"/>
      <c r="F4322" s="208"/>
      <c r="G4322" s="208"/>
      <c r="H4322" s="208"/>
      <c r="I4322" s="208"/>
      <c r="J4322" s="208"/>
      <c r="K4322" s="208"/>
      <c r="L4322" s="208"/>
      <c r="M4322" s="208"/>
      <c r="N4322" s="208"/>
      <c r="O4322" s="208"/>
      <c r="P4322" s="208"/>
      <c r="Q4322" s="208"/>
      <c r="R4322" s="208"/>
      <c r="S4322" s="208"/>
      <c r="T4322" s="208"/>
      <c r="U4322" s="208"/>
      <c r="V4322" s="182"/>
      <c r="W4322" s="191"/>
      <c r="X4322" s="199"/>
      <c r="Y4322" s="182"/>
      <c r="Z4322" s="184"/>
      <c r="AA4322" s="184"/>
      <c r="AD4322" s="182"/>
      <c r="AG4322" s="182"/>
      <c r="AH4322" s="43"/>
      <c r="AI4322" s="43"/>
      <c r="AJ4322" s="43"/>
      <c r="AK4322" s="43"/>
      <c r="AL4322" s="43"/>
      <c r="AM4322" s="43"/>
      <c r="AN4322" s="43"/>
      <c r="AO4322" s="43"/>
      <c r="AP4322" s="43"/>
      <c r="AQ4322" s="43"/>
      <c r="AR4322" s="43"/>
      <c r="AS4322" s="43"/>
      <c r="AT4322" s="43"/>
      <c r="AU4322" s="44"/>
      <c r="AV4322" s="182"/>
      <c r="AW4322" s="182"/>
      <c r="AX4322" s="182"/>
      <c r="AZ4322" s="207"/>
    </row>
    <row r="4323" spans="1:52" s="168" customFormat="1" ht="24.9" customHeight="1" thickBot="1" x14ac:dyDescent="0.35">
      <c r="A4323" s="263"/>
      <c r="B4323" s="263"/>
      <c r="C4323" s="265"/>
      <c r="D4323" s="165" t="s">
        <v>31</v>
      </c>
      <c r="E4323" s="449"/>
      <c r="F4323" s="450"/>
      <c r="G4323" s="450"/>
      <c r="H4323" s="450"/>
      <c r="I4323" s="450"/>
      <c r="J4323" s="451"/>
      <c r="K4323" s="177" t="s">
        <v>105</v>
      </c>
      <c r="L4323" s="452"/>
      <c r="M4323" s="452"/>
      <c r="N4323" s="452"/>
      <c r="O4323" s="452"/>
      <c r="P4323" s="452"/>
      <c r="Q4323" s="452"/>
      <c r="R4323" s="452"/>
      <c r="S4323" s="452"/>
      <c r="T4323" s="452"/>
      <c r="U4323" s="453"/>
      <c r="V4323" s="182"/>
      <c r="W4323" s="191"/>
      <c r="X4323" s="199"/>
      <c r="Y4323" s="182"/>
      <c r="Z4323" s="184"/>
      <c r="AA4323" s="184"/>
      <c r="AD4323" s="182"/>
      <c r="AG4323" s="182"/>
      <c r="AH4323" s="43"/>
      <c r="AI4323" s="43"/>
      <c r="AJ4323" s="43"/>
      <c r="AK4323" s="43"/>
      <c r="AL4323" s="43"/>
      <c r="AM4323" s="43"/>
      <c r="AN4323" s="43"/>
      <c r="AO4323" s="43"/>
      <c r="AP4323" s="43"/>
      <c r="AQ4323" s="43"/>
      <c r="AR4323" s="43"/>
      <c r="AS4323" s="43"/>
      <c r="AT4323" s="43"/>
      <c r="AU4323" s="44"/>
      <c r="AV4323" s="182"/>
      <c r="AW4323" s="182"/>
      <c r="AX4323" s="182"/>
      <c r="AZ4323" s="207"/>
    </row>
    <row r="4324" spans="1:52" s="168" customFormat="1" ht="5.0999999999999996" customHeight="1" thickBot="1" x14ac:dyDescent="0.35">
      <c r="A4324" s="263"/>
      <c r="B4324" s="263"/>
      <c r="C4324" s="265"/>
      <c r="D4324" s="454"/>
      <c r="E4324" s="454"/>
      <c r="F4324" s="454"/>
      <c r="G4324" s="454"/>
      <c r="H4324" s="454"/>
      <c r="I4324" s="454"/>
      <c r="J4324" s="454"/>
      <c r="K4324" s="454"/>
      <c r="L4324" s="454"/>
      <c r="M4324" s="454"/>
      <c r="N4324" s="454"/>
      <c r="O4324" s="454"/>
      <c r="P4324" s="454"/>
      <c r="Q4324" s="454"/>
      <c r="R4324" s="454"/>
      <c r="S4324" s="454"/>
      <c r="T4324" s="454"/>
      <c r="U4324" s="454"/>
      <c r="V4324" s="182"/>
      <c r="W4324" s="191"/>
      <c r="X4324" s="199"/>
      <c r="Y4324" s="182"/>
      <c r="Z4324" s="184"/>
      <c r="AA4324" s="184"/>
      <c r="AD4324" s="182"/>
      <c r="AG4324" s="182"/>
      <c r="AH4324" s="43"/>
      <c r="AI4324" s="43"/>
      <c r="AJ4324" s="43"/>
      <c r="AK4324" s="43"/>
      <c r="AL4324" s="43"/>
      <c r="AM4324" s="43"/>
      <c r="AN4324" s="43"/>
      <c r="AO4324" s="43"/>
      <c r="AP4324" s="43"/>
      <c r="AQ4324" s="43"/>
      <c r="AR4324" s="43"/>
      <c r="AS4324" s="43"/>
      <c r="AT4324" s="43"/>
      <c r="AU4324" s="44"/>
      <c r="AV4324" s="182"/>
      <c r="AW4324" s="182"/>
      <c r="AX4324" s="182"/>
      <c r="AZ4324" s="207"/>
    </row>
    <row r="4325" spans="1:52" s="168" customFormat="1" ht="45" customHeight="1" thickBot="1" x14ac:dyDescent="0.35">
      <c r="A4325" s="263" t="str">
        <f>+E4325</f>
        <v>NP 28</v>
      </c>
      <c r="B4325" s="264">
        <f>+U4349</f>
        <v>509.56</v>
      </c>
      <c r="C4325" s="265">
        <v>81</v>
      </c>
      <c r="D4325" s="165" t="s">
        <v>9</v>
      </c>
      <c r="E4325" s="180" t="s">
        <v>205</v>
      </c>
      <c r="F4325" s="455" t="s">
        <v>29</v>
      </c>
      <c r="G4325" s="456"/>
      <c r="H4325" s="457" t="s">
        <v>329</v>
      </c>
      <c r="I4325" s="457"/>
      <c r="J4325" s="457"/>
      <c r="K4325" s="457"/>
      <c r="L4325" s="457"/>
      <c r="M4325" s="458"/>
      <c r="N4325" s="459" t="s">
        <v>32</v>
      </c>
      <c r="O4325" s="460"/>
      <c r="P4325" s="461"/>
      <c r="Q4325" s="462" t="s">
        <v>49</v>
      </c>
      <c r="R4325" s="463"/>
      <c r="S4325" s="463"/>
      <c r="T4325" s="463"/>
      <c r="U4325" s="464"/>
      <c r="V4325" s="182"/>
      <c r="W4325" s="191"/>
      <c r="X4325" s="199"/>
      <c r="Y4325" s="182"/>
      <c r="Z4325" s="186"/>
      <c r="AA4325" s="186"/>
      <c r="AD4325" s="182"/>
      <c r="AG4325" s="182"/>
      <c r="AH4325" s="43"/>
      <c r="AI4325" s="43"/>
      <c r="AJ4325" s="43"/>
      <c r="AK4325" s="43"/>
      <c r="AL4325" s="43"/>
      <c r="AM4325" s="43"/>
      <c r="AN4325" s="43"/>
      <c r="AO4325" s="43"/>
      <c r="AP4325" s="43"/>
      <c r="AQ4325" s="43"/>
      <c r="AR4325" s="43"/>
      <c r="AS4325" s="43"/>
      <c r="AT4325" s="43"/>
      <c r="AU4325" s="44"/>
      <c r="AV4325" s="182"/>
      <c r="AW4325" s="182"/>
      <c r="AX4325" s="182"/>
      <c r="AZ4325" s="207"/>
    </row>
    <row r="4326" spans="1:52" s="168" customFormat="1" ht="5.0999999999999996" customHeight="1" thickBot="1" x14ac:dyDescent="0.35">
      <c r="A4326" s="263"/>
      <c r="B4326" s="263"/>
      <c r="C4326" s="265"/>
      <c r="D4326" s="428"/>
      <c r="E4326" s="428"/>
      <c r="F4326" s="428"/>
      <c r="G4326" s="428"/>
      <c r="H4326" s="428"/>
      <c r="I4326" s="428"/>
      <c r="J4326" s="428"/>
      <c r="K4326" s="428"/>
      <c r="L4326" s="428"/>
      <c r="M4326" s="428"/>
      <c r="N4326" s="454"/>
      <c r="O4326" s="454"/>
      <c r="P4326" s="454"/>
      <c r="Q4326" s="454"/>
      <c r="R4326" s="454"/>
      <c r="S4326" s="454"/>
      <c r="T4326" s="454"/>
      <c r="U4326" s="454"/>
      <c r="V4326" s="182"/>
      <c r="W4326" s="191"/>
      <c r="X4326" s="199"/>
      <c r="Y4326" s="182"/>
      <c r="Z4326" s="193"/>
      <c r="AA4326" s="193"/>
      <c r="AD4326" s="182"/>
      <c r="AG4326" s="182"/>
      <c r="AH4326" s="43"/>
      <c r="AI4326" s="43"/>
      <c r="AJ4326" s="43"/>
      <c r="AK4326" s="43"/>
      <c r="AL4326" s="43"/>
      <c r="AM4326" s="43"/>
      <c r="AN4326" s="43"/>
      <c r="AO4326" s="43"/>
      <c r="AP4326" s="43"/>
      <c r="AQ4326" s="43"/>
      <c r="AR4326" s="43"/>
      <c r="AS4326" s="43"/>
      <c r="AT4326" s="43"/>
      <c r="AU4326" s="44"/>
      <c r="AV4326" s="182"/>
      <c r="AW4326" s="182"/>
      <c r="AX4326" s="182"/>
      <c r="AZ4326" s="207"/>
    </row>
    <row r="4327" spans="1:52" s="168" customFormat="1" ht="24.9" customHeight="1" x14ac:dyDescent="0.3">
      <c r="A4327" s="263"/>
      <c r="B4327" s="263"/>
      <c r="C4327" s="265"/>
      <c r="D4327" s="465" t="s">
        <v>30</v>
      </c>
      <c r="E4327" s="466"/>
      <c r="F4327" s="466"/>
      <c r="G4327" s="466"/>
      <c r="H4327" s="466"/>
      <c r="I4327" s="466"/>
      <c r="J4327" s="466"/>
      <c r="K4327" s="466"/>
      <c r="L4327" s="466"/>
      <c r="M4327" s="467"/>
      <c r="N4327" s="468" t="s">
        <v>11</v>
      </c>
      <c r="O4327" s="470" t="s">
        <v>12</v>
      </c>
      <c r="P4327" s="471"/>
      <c r="Q4327" s="474" t="s">
        <v>13</v>
      </c>
      <c r="R4327" s="475"/>
      <c r="S4327" s="476"/>
      <c r="T4327" s="477" t="s">
        <v>27</v>
      </c>
      <c r="U4327" s="479" t="s">
        <v>28</v>
      </c>
      <c r="V4327" s="182"/>
      <c r="W4327" s="191"/>
      <c r="X4327" s="199"/>
      <c r="Y4327" s="182"/>
      <c r="Z4327" s="193"/>
      <c r="AA4327" s="193"/>
      <c r="AD4327" s="182"/>
      <c r="AG4327" s="182"/>
      <c r="AH4327" s="43"/>
      <c r="AI4327" s="43"/>
      <c r="AJ4327" s="43"/>
      <c r="AK4327" s="43"/>
      <c r="AL4327" s="43"/>
      <c r="AM4327" s="43"/>
      <c r="AN4327" s="43"/>
      <c r="AO4327" s="43"/>
      <c r="AP4327" s="43"/>
      <c r="AQ4327" s="43"/>
      <c r="AR4327" s="43"/>
      <c r="AS4327" s="43"/>
      <c r="AT4327" s="43"/>
      <c r="AU4327" s="44"/>
      <c r="AV4327" s="182"/>
      <c r="AW4327" s="182"/>
      <c r="AX4327" s="182"/>
      <c r="AZ4327" s="207"/>
    </row>
    <row r="4328" spans="1:52" s="168" customFormat="1" ht="24.9" customHeight="1" x14ac:dyDescent="0.3">
      <c r="A4328" s="263"/>
      <c r="B4328" s="263"/>
      <c r="C4328" s="265"/>
      <c r="D4328" s="481"/>
      <c r="E4328" s="482"/>
      <c r="F4328" s="482"/>
      <c r="G4328" s="482"/>
      <c r="H4328" s="482"/>
      <c r="I4328" s="482"/>
      <c r="J4328" s="482"/>
      <c r="K4328" s="482"/>
      <c r="L4328" s="482"/>
      <c r="M4328" s="483"/>
      <c r="N4328" s="469"/>
      <c r="O4328" s="472"/>
      <c r="P4328" s="473"/>
      <c r="Q4328" s="170" t="s">
        <v>14</v>
      </c>
      <c r="R4328" s="170" t="s">
        <v>15</v>
      </c>
      <c r="S4328" s="170" t="s">
        <v>26</v>
      </c>
      <c r="T4328" s="478"/>
      <c r="U4328" s="480"/>
      <c r="V4328" s="182"/>
      <c r="W4328" s="191"/>
      <c r="X4328" s="199"/>
      <c r="Y4328" s="182"/>
      <c r="Z4328" s="194"/>
      <c r="AA4328" s="194"/>
      <c r="AD4328" s="182"/>
      <c r="AG4328" s="182"/>
      <c r="AH4328" s="43"/>
      <c r="AI4328" s="43"/>
      <c r="AJ4328" s="43"/>
      <c r="AK4328" s="43"/>
      <c r="AL4328" s="43"/>
      <c r="AM4328" s="43"/>
      <c r="AN4328" s="43"/>
      <c r="AO4328" s="43"/>
      <c r="AP4328" s="43"/>
      <c r="AQ4328" s="43"/>
      <c r="AR4328" s="43"/>
      <c r="AS4328" s="43"/>
      <c r="AT4328" s="43"/>
      <c r="AU4328" s="44"/>
      <c r="AV4328" s="182"/>
      <c r="AW4328" s="182"/>
      <c r="AX4328" s="182"/>
      <c r="AZ4328" s="207"/>
    </row>
    <row r="4329" spans="1:52" s="168" customFormat="1" ht="24.9" customHeight="1" x14ac:dyDescent="0.3">
      <c r="A4329" s="263"/>
      <c r="B4329" s="263"/>
      <c r="C4329" s="265"/>
      <c r="D4329" s="481"/>
      <c r="E4329" s="482"/>
      <c r="F4329" s="482"/>
      <c r="G4329" s="482"/>
      <c r="H4329" s="482"/>
      <c r="I4329" s="482"/>
      <c r="J4329" s="482"/>
      <c r="K4329" s="482"/>
      <c r="L4329" s="482"/>
      <c r="M4329" s="483"/>
      <c r="N4329" s="176">
        <v>14000772</v>
      </c>
      <c r="O4329" s="412" t="s">
        <v>330</v>
      </c>
      <c r="P4329" s="413"/>
      <c r="Q4329" s="8">
        <v>30.47</v>
      </c>
      <c r="R4329" s="8"/>
      <c r="S4329" s="8"/>
      <c r="T4329" s="9">
        <v>2</v>
      </c>
      <c r="U4329" s="17">
        <f>+Q4329*T4329</f>
        <v>60.94</v>
      </c>
      <c r="V4329" s="182"/>
      <c r="W4329" s="191">
        <v>3</v>
      </c>
      <c r="X4329" s="199"/>
      <c r="Y4329" s="182">
        <f>+C4325</f>
        <v>81</v>
      </c>
      <c r="Z4329" s="41">
        <f>+SUMIF($N4329:$N4348,$Z$16,$U4329:$U4348)</f>
        <v>0</v>
      </c>
      <c r="AA4329" s="41">
        <f>+SUMIF($N4329:$N4348,$AA$16,$U4329:$U4348)</f>
        <v>0</v>
      </c>
      <c r="AB4329" s="41">
        <f>+SUMIF($N4329:$N4348,$AB$16,$U4329:$U4348)</f>
        <v>60.94</v>
      </c>
      <c r="AC4329" s="41">
        <f>+SUMIF($N4329:$N4348,$AC$16,$U4329:$U4348)</f>
        <v>97.34</v>
      </c>
      <c r="AD4329" s="41">
        <f>+SUMIF($N4329:$N4348,$AD$16,$U4329:$U4348)</f>
        <v>56.6</v>
      </c>
      <c r="AE4329" s="41">
        <f>+SUMIF($N4329:$N4348,$AE$16,$U4329:$U4348)</f>
        <v>0</v>
      </c>
      <c r="AF4329" s="41">
        <f>+SUMIF($N4329:$N4348,$AF$16,$U4329:$U4348)</f>
        <v>0</v>
      </c>
      <c r="AG4329" s="41">
        <f>+SUMIF($N4329:$N4348,$AG$16,$U4329:$U4348)</f>
        <v>0</v>
      </c>
      <c r="AH4329" s="41">
        <f>+SUMIF($N4329:$N4348,$AH$16,$U4329:$U4348)</f>
        <v>0</v>
      </c>
      <c r="AI4329" s="41">
        <f>+SUMIF($N4329:$N4348,$AI$16,$U4329:$U4348)</f>
        <v>89.34</v>
      </c>
      <c r="AJ4329" s="41">
        <f>+SUMIF($N4329:$N4348,$AJ$16,$U4329:$U4348)</f>
        <v>101.77</v>
      </c>
      <c r="AK4329" s="41">
        <f>+SUMIF($N4329:$N4348,$AK$16,$U4329:$U4348)</f>
        <v>0</v>
      </c>
      <c r="AL4329" s="41">
        <f>+SUMIF($N4329:$N4348,$AL$16,$U4329:$U4348)</f>
        <v>0</v>
      </c>
      <c r="AM4329" s="41">
        <f>+SUMIF($N4329:$N4348,$AM$16,$U4329:$U4348)</f>
        <v>0</v>
      </c>
      <c r="AN4329" s="41">
        <f>+SUMIF($N4329:$N4348,$AN$16,$U4329:$U4348)</f>
        <v>52</v>
      </c>
      <c r="AO4329" s="41">
        <f>+SUMIF($N4329:$N4348,$AO$16,$U4329:$U4348)</f>
        <v>0</v>
      </c>
      <c r="AP4329" s="41">
        <f>+SUMIF($N4329:$N4348,$AP$16,$U4329:$U4348)</f>
        <v>0</v>
      </c>
      <c r="AQ4329" s="41">
        <f>+SUMIF($N4329:$N4348,$AQ$16,$U4329:$U4348)</f>
        <v>0</v>
      </c>
      <c r="AR4329" s="41">
        <f>+SUMIF($N4329:$N4348,$AR$16,$U4329:$U4348)</f>
        <v>51.57</v>
      </c>
      <c r="AS4329" s="43"/>
      <c r="AT4329" s="43"/>
      <c r="AU4329" s="44"/>
      <c r="AV4329" s="182"/>
      <c r="AW4329" s="182"/>
      <c r="AX4329" s="182"/>
      <c r="AZ4329" s="207"/>
    </row>
    <row r="4330" spans="1:52" s="168" customFormat="1" ht="24.9" customHeight="1" x14ac:dyDescent="0.3">
      <c r="A4330" s="263"/>
      <c r="B4330" s="263"/>
      <c r="C4330" s="265"/>
      <c r="D4330" s="481"/>
      <c r="E4330" s="482"/>
      <c r="F4330" s="482"/>
      <c r="G4330" s="482"/>
      <c r="H4330" s="482"/>
      <c r="I4330" s="482"/>
      <c r="J4330" s="482"/>
      <c r="K4330" s="482"/>
      <c r="L4330" s="482"/>
      <c r="M4330" s="483"/>
      <c r="N4330" s="176">
        <v>14000741</v>
      </c>
      <c r="O4330" s="412" t="s">
        <v>330</v>
      </c>
      <c r="P4330" s="413"/>
      <c r="Q4330" s="8">
        <v>48.67</v>
      </c>
      <c r="R4330" s="8"/>
      <c r="S4330" s="8"/>
      <c r="T4330" s="9">
        <v>2</v>
      </c>
      <c r="U4330" s="17">
        <f t="shared" ref="U4330:U4340" si="209">+Q4330*T4330</f>
        <v>97.34</v>
      </c>
      <c r="V4330" s="182"/>
      <c r="W4330" s="191">
        <v>4</v>
      </c>
      <c r="X4330" s="199"/>
      <c r="Y4330" s="182"/>
      <c r="Z4330" s="184"/>
      <c r="AA4330" s="184"/>
      <c r="AD4330" s="182"/>
      <c r="AG4330" s="182"/>
      <c r="AH4330" s="43"/>
      <c r="AI4330" s="43"/>
      <c r="AJ4330" s="43"/>
      <c r="AK4330" s="43"/>
      <c r="AL4330" s="43"/>
      <c r="AM4330" s="43"/>
      <c r="AN4330" s="43"/>
      <c r="AO4330" s="43"/>
      <c r="AP4330" s="43"/>
      <c r="AQ4330" s="43"/>
      <c r="AR4330" s="43"/>
      <c r="AS4330" s="43"/>
      <c r="AT4330" s="43"/>
      <c r="AU4330" s="44"/>
      <c r="AV4330" s="182"/>
      <c r="AW4330" s="182"/>
      <c r="AX4330" s="182"/>
      <c r="AZ4330" s="207"/>
    </row>
    <row r="4331" spans="1:52" s="168" customFormat="1" ht="24.9" customHeight="1" x14ac:dyDescent="0.3">
      <c r="A4331" s="263"/>
      <c r="B4331" s="263"/>
      <c r="C4331" s="265"/>
      <c r="D4331" s="481"/>
      <c r="E4331" s="482"/>
      <c r="F4331" s="482"/>
      <c r="G4331" s="482"/>
      <c r="H4331" s="482"/>
      <c r="I4331" s="482"/>
      <c r="J4331" s="482"/>
      <c r="K4331" s="482"/>
      <c r="L4331" s="482"/>
      <c r="M4331" s="483"/>
      <c r="N4331" s="176">
        <v>14000718</v>
      </c>
      <c r="O4331" s="412" t="s">
        <v>330</v>
      </c>
      <c r="P4331" s="413"/>
      <c r="Q4331" s="8">
        <v>28.3</v>
      </c>
      <c r="R4331" s="8"/>
      <c r="S4331" s="8"/>
      <c r="T4331" s="9">
        <v>2</v>
      </c>
      <c r="U4331" s="17">
        <f t="shared" si="209"/>
        <v>56.6</v>
      </c>
      <c r="V4331" s="182"/>
      <c r="W4331" s="191">
        <v>5</v>
      </c>
      <c r="X4331" s="199"/>
      <c r="Y4331" s="182"/>
      <c r="Z4331" s="184"/>
      <c r="AA4331" s="184"/>
      <c r="AD4331" s="182"/>
      <c r="AG4331" s="182"/>
      <c r="AH4331" s="43"/>
      <c r="AI4331" s="43"/>
      <c r="AJ4331" s="43"/>
      <c r="AK4331" s="43"/>
      <c r="AL4331" s="43"/>
      <c r="AM4331" s="43"/>
      <c r="AN4331" s="43"/>
      <c r="AO4331" s="43"/>
      <c r="AP4331" s="43"/>
      <c r="AQ4331" s="43"/>
      <c r="AR4331" s="43"/>
      <c r="AS4331" s="43"/>
      <c r="AT4331" s="43"/>
      <c r="AU4331" s="44"/>
      <c r="AV4331" s="182"/>
      <c r="AW4331" s="182"/>
      <c r="AX4331" s="182"/>
      <c r="AZ4331" s="207"/>
    </row>
    <row r="4332" spans="1:52" s="168" customFormat="1" ht="24.9" customHeight="1" x14ac:dyDescent="0.3">
      <c r="A4332" s="263"/>
      <c r="B4332" s="263"/>
      <c r="C4332" s="265"/>
      <c r="D4332" s="481"/>
      <c r="E4332" s="482"/>
      <c r="F4332" s="482"/>
      <c r="G4332" s="482"/>
      <c r="H4332" s="482"/>
      <c r="I4332" s="482"/>
      <c r="J4332" s="482"/>
      <c r="K4332" s="482"/>
      <c r="L4332" s="482"/>
      <c r="M4332" s="483"/>
      <c r="N4332" s="215">
        <v>14001367</v>
      </c>
      <c r="O4332" s="412" t="s">
        <v>331</v>
      </c>
      <c r="P4332" s="413"/>
      <c r="Q4332" s="8">
        <v>89.34</v>
      </c>
      <c r="R4332" s="8"/>
      <c r="S4332" s="8"/>
      <c r="T4332" s="9">
        <v>1</v>
      </c>
      <c r="U4332" s="17">
        <f t="shared" si="209"/>
        <v>89.34</v>
      </c>
      <c r="V4332" s="182"/>
      <c r="W4332" s="191">
        <v>10</v>
      </c>
      <c r="X4332" s="199"/>
      <c r="Y4332" s="182"/>
      <c r="Z4332" s="184"/>
      <c r="AA4332" s="184"/>
      <c r="AD4332" s="182"/>
      <c r="AG4332" s="182"/>
      <c r="AH4332" s="43"/>
      <c r="AI4332" s="43"/>
      <c r="AJ4332" s="43"/>
      <c r="AK4332" s="43"/>
      <c r="AL4332" s="43"/>
      <c r="AM4332" s="43"/>
      <c r="AN4332" s="43"/>
      <c r="AO4332" s="43"/>
      <c r="AP4332" s="43"/>
      <c r="AQ4332" s="43"/>
      <c r="AR4332" s="43"/>
      <c r="AS4332" s="43"/>
      <c r="AT4332" s="43"/>
      <c r="AU4332" s="44"/>
      <c r="AV4332" s="182"/>
      <c r="AW4332" s="182"/>
      <c r="AX4332" s="182"/>
      <c r="AZ4332" s="207"/>
    </row>
    <row r="4333" spans="1:52" s="168" customFormat="1" ht="24.9" customHeight="1" x14ac:dyDescent="0.3">
      <c r="A4333" s="263"/>
      <c r="B4333" s="263"/>
      <c r="C4333" s="265"/>
      <c r="D4333" s="481"/>
      <c r="E4333" s="482"/>
      <c r="F4333" s="482"/>
      <c r="G4333" s="482"/>
      <c r="H4333" s="482"/>
      <c r="I4333" s="482"/>
      <c r="J4333" s="482"/>
      <c r="K4333" s="482"/>
      <c r="L4333" s="482"/>
      <c r="M4333" s="483"/>
      <c r="N4333" s="215">
        <v>14000126</v>
      </c>
      <c r="O4333" s="412" t="s">
        <v>331</v>
      </c>
      <c r="P4333" s="413"/>
      <c r="Q4333" s="8">
        <v>101.77</v>
      </c>
      <c r="R4333" s="8"/>
      <c r="S4333" s="8"/>
      <c r="T4333" s="9">
        <v>1</v>
      </c>
      <c r="U4333" s="17">
        <f t="shared" si="209"/>
        <v>101.77</v>
      </c>
      <c r="V4333" s="182"/>
      <c r="W4333" s="191">
        <v>11</v>
      </c>
      <c r="X4333" s="199"/>
      <c r="Y4333" s="182"/>
      <c r="Z4333" s="184"/>
      <c r="AA4333" s="184"/>
      <c r="AD4333" s="182"/>
      <c r="AG4333" s="182"/>
      <c r="AH4333" s="43"/>
      <c r="AI4333" s="43"/>
      <c r="AJ4333" s="43"/>
      <c r="AK4333" s="43"/>
      <c r="AL4333" s="43"/>
      <c r="AM4333" s="43"/>
      <c r="AN4333" s="43"/>
      <c r="AO4333" s="43"/>
      <c r="AP4333" s="43"/>
      <c r="AQ4333" s="43"/>
      <c r="AR4333" s="43"/>
      <c r="AS4333" s="43"/>
      <c r="AT4333" s="43"/>
      <c r="AU4333" s="44"/>
      <c r="AV4333" s="182"/>
      <c r="AW4333" s="182"/>
      <c r="AX4333" s="182"/>
      <c r="AZ4333" s="207"/>
    </row>
    <row r="4334" spans="1:52" s="168" customFormat="1" ht="24.9" customHeight="1" x14ac:dyDescent="0.3">
      <c r="A4334" s="263"/>
      <c r="B4334" s="263"/>
      <c r="C4334" s="265"/>
      <c r="D4334" s="481"/>
      <c r="E4334" s="482"/>
      <c r="F4334" s="482"/>
      <c r="G4334" s="482"/>
      <c r="H4334" s="482"/>
      <c r="I4334" s="482"/>
      <c r="J4334" s="482"/>
      <c r="K4334" s="482"/>
      <c r="L4334" s="482"/>
      <c r="M4334" s="483"/>
      <c r="N4334" s="215"/>
      <c r="O4334" s="412"/>
      <c r="P4334" s="413"/>
      <c r="Q4334" s="8"/>
      <c r="R4334" s="8"/>
      <c r="S4334" s="8"/>
      <c r="T4334" s="9"/>
      <c r="U4334" s="17"/>
      <c r="V4334" s="182"/>
      <c r="W4334" s="191"/>
      <c r="X4334" s="199"/>
      <c r="Y4334" s="182"/>
      <c r="Z4334" s="184"/>
      <c r="AA4334" s="184"/>
      <c r="AD4334" s="182"/>
      <c r="AG4334" s="182"/>
      <c r="AH4334" s="43"/>
      <c r="AI4334" s="43"/>
      <c r="AJ4334" s="43"/>
      <c r="AK4334" s="43"/>
      <c r="AL4334" s="43"/>
      <c r="AM4334" s="43"/>
      <c r="AN4334" s="43"/>
      <c r="AO4334" s="43"/>
      <c r="AP4334" s="43"/>
      <c r="AQ4334" s="43"/>
      <c r="AR4334" s="43"/>
      <c r="AS4334" s="43"/>
      <c r="AT4334" s="43"/>
      <c r="AU4334" s="44"/>
      <c r="AV4334" s="182"/>
      <c r="AW4334" s="182"/>
      <c r="AX4334" s="182"/>
      <c r="AZ4334" s="207"/>
    </row>
    <row r="4335" spans="1:52" s="168" customFormat="1" ht="24.9" customHeight="1" x14ac:dyDescent="0.3">
      <c r="A4335" s="263"/>
      <c r="B4335" s="263"/>
      <c r="C4335" s="265"/>
      <c r="D4335" s="481"/>
      <c r="E4335" s="482"/>
      <c r="F4335" s="482"/>
      <c r="G4335" s="482"/>
      <c r="H4335" s="482"/>
      <c r="I4335" s="482"/>
      <c r="J4335" s="482"/>
      <c r="K4335" s="482"/>
      <c r="L4335" s="482"/>
      <c r="M4335" s="483"/>
      <c r="N4335" s="215"/>
      <c r="O4335" s="412"/>
      <c r="P4335" s="413"/>
      <c r="Q4335" s="8"/>
      <c r="R4335" s="8"/>
      <c r="S4335" s="8"/>
      <c r="T4335" s="9"/>
      <c r="U4335" s="17"/>
      <c r="V4335" s="182"/>
      <c r="W4335" s="191"/>
      <c r="X4335" s="199"/>
      <c r="Y4335" s="182"/>
      <c r="Z4335" s="184"/>
      <c r="AA4335" s="184"/>
      <c r="AD4335" s="182"/>
      <c r="AG4335" s="182"/>
      <c r="AH4335" s="43"/>
      <c r="AI4335" s="43"/>
      <c r="AJ4335" s="43"/>
      <c r="AK4335" s="43"/>
      <c r="AL4335" s="43"/>
      <c r="AM4335" s="43"/>
      <c r="AN4335" s="43"/>
      <c r="AO4335" s="43"/>
      <c r="AP4335" s="43"/>
      <c r="AQ4335" s="43"/>
      <c r="AR4335" s="43"/>
      <c r="AS4335" s="43"/>
      <c r="AT4335" s="43"/>
      <c r="AU4335" s="44"/>
      <c r="AV4335" s="182"/>
      <c r="AW4335" s="182"/>
      <c r="AX4335" s="182"/>
      <c r="AZ4335" s="207"/>
    </row>
    <row r="4336" spans="1:52" s="168" customFormat="1" ht="24.9" customHeight="1" x14ac:dyDescent="0.3">
      <c r="A4336" s="263"/>
      <c r="B4336" s="263"/>
      <c r="C4336" s="265"/>
      <c r="D4336" s="481"/>
      <c r="E4336" s="482"/>
      <c r="F4336" s="482"/>
      <c r="G4336" s="482"/>
      <c r="H4336" s="482"/>
      <c r="I4336" s="482"/>
      <c r="J4336" s="482"/>
      <c r="K4336" s="482"/>
      <c r="L4336" s="482"/>
      <c r="M4336" s="483"/>
      <c r="N4336" s="215">
        <v>14001506</v>
      </c>
      <c r="O4336" s="412" t="s">
        <v>331</v>
      </c>
      <c r="P4336" s="413"/>
      <c r="Q4336" s="8">
        <v>52</v>
      </c>
      <c r="R4336" s="8"/>
      <c r="S4336" s="8"/>
      <c r="T4336" s="9">
        <v>1</v>
      </c>
      <c r="U4336" s="17">
        <f t="shared" si="209"/>
        <v>52</v>
      </c>
      <c r="V4336" s="182"/>
      <c r="W4336" s="191">
        <v>15</v>
      </c>
      <c r="X4336" s="199"/>
      <c r="Y4336" s="182"/>
      <c r="Z4336" s="184"/>
      <c r="AA4336" s="184"/>
      <c r="AD4336" s="182"/>
      <c r="AG4336" s="182"/>
      <c r="AH4336" s="43"/>
      <c r="AI4336" s="43"/>
      <c r="AJ4336" s="43"/>
      <c r="AK4336" s="43"/>
      <c r="AL4336" s="43"/>
      <c r="AM4336" s="43"/>
      <c r="AN4336" s="43"/>
      <c r="AO4336" s="43"/>
      <c r="AP4336" s="43"/>
      <c r="AQ4336" s="43"/>
      <c r="AR4336" s="43"/>
      <c r="AS4336" s="43"/>
      <c r="AT4336" s="43"/>
      <c r="AU4336" s="44"/>
      <c r="AV4336" s="182"/>
      <c r="AW4336" s="182"/>
      <c r="AX4336" s="182"/>
      <c r="AZ4336" s="207"/>
    </row>
    <row r="4337" spans="1:52" s="168" customFormat="1" ht="24.9" customHeight="1" x14ac:dyDescent="0.3">
      <c r="A4337" s="263"/>
      <c r="B4337" s="263"/>
      <c r="C4337" s="265"/>
      <c r="D4337" s="481"/>
      <c r="E4337" s="482"/>
      <c r="F4337" s="482"/>
      <c r="G4337" s="482"/>
      <c r="H4337" s="482"/>
      <c r="I4337" s="482"/>
      <c r="J4337" s="482"/>
      <c r="K4337" s="482"/>
      <c r="L4337" s="482"/>
      <c r="M4337" s="483"/>
      <c r="N4337" s="215"/>
      <c r="O4337" s="412"/>
      <c r="P4337" s="413"/>
      <c r="Q4337" s="8"/>
      <c r="R4337" s="8"/>
      <c r="S4337" s="8"/>
      <c r="T4337" s="9"/>
      <c r="U4337" s="17"/>
      <c r="V4337" s="182"/>
      <c r="W4337" s="191"/>
      <c r="X4337" s="199"/>
      <c r="Y4337" s="182"/>
      <c r="Z4337" s="184"/>
      <c r="AA4337" s="184"/>
      <c r="AD4337" s="182"/>
      <c r="AG4337" s="182"/>
      <c r="AH4337" s="43"/>
      <c r="AI4337" s="43"/>
      <c r="AJ4337" s="43"/>
      <c r="AK4337" s="43"/>
      <c r="AL4337" s="43"/>
      <c r="AM4337" s="43"/>
      <c r="AN4337" s="43"/>
      <c r="AO4337" s="43"/>
      <c r="AP4337" s="43"/>
      <c r="AQ4337" s="43"/>
      <c r="AR4337" s="43"/>
      <c r="AS4337" s="43"/>
      <c r="AT4337" s="43"/>
      <c r="AU4337" s="44"/>
      <c r="AV4337" s="182"/>
      <c r="AW4337" s="182"/>
      <c r="AX4337" s="182"/>
      <c r="AZ4337" s="207"/>
    </row>
    <row r="4338" spans="1:52" s="168" customFormat="1" ht="24.9" customHeight="1" x14ac:dyDescent="0.3">
      <c r="A4338" s="263"/>
      <c r="B4338" s="263"/>
      <c r="C4338" s="265"/>
      <c r="D4338" s="481"/>
      <c r="E4338" s="482"/>
      <c r="F4338" s="482"/>
      <c r="G4338" s="482"/>
      <c r="H4338" s="482"/>
      <c r="I4338" s="482"/>
      <c r="J4338" s="482"/>
      <c r="K4338" s="482"/>
      <c r="L4338" s="482"/>
      <c r="M4338" s="483"/>
      <c r="N4338" s="215"/>
      <c r="O4338" s="534"/>
      <c r="P4338" s="535"/>
      <c r="Q4338" s="154"/>
      <c r="R4338" s="154"/>
      <c r="S4338" s="154"/>
      <c r="T4338" s="155"/>
      <c r="U4338" s="17"/>
      <c r="V4338" s="182"/>
      <c r="W4338" s="191"/>
      <c r="X4338" s="199"/>
      <c r="Y4338" s="182"/>
      <c r="Z4338" s="184"/>
      <c r="AA4338" s="184"/>
      <c r="AD4338" s="182"/>
      <c r="AG4338" s="182"/>
      <c r="AH4338" s="43"/>
      <c r="AI4338" s="43"/>
      <c r="AJ4338" s="43"/>
      <c r="AK4338" s="43"/>
      <c r="AL4338" s="43"/>
      <c r="AM4338" s="43"/>
      <c r="AN4338" s="43"/>
      <c r="AO4338" s="43"/>
      <c r="AP4338" s="43"/>
      <c r="AQ4338" s="43"/>
      <c r="AR4338" s="43"/>
      <c r="AS4338" s="43"/>
      <c r="AT4338" s="43"/>
      <c r="AU4338" s="44"/>
      <c r="AV4338" s="182"/>
      <c r="AW4338" s="182"/>
      <c r="AX4338" s="182"/>
      <c r="AZ4338" s="207"/>
    </row>
    <row r="4339" spans="1:52" s="168" customFormat="1" ht="24.9" customHeight="1" x14ac:dyDescent="0.3">
      <c r="A4339" s="263"/>
      <c r="B4339" s="263"/>
      <c r="C4339" s="265"/>
      <c r="D4339" s="481"/>
      <c r="E4339" s="482"/>
      <c r="F4339" s="482"/>
      <c r="G4339" s="482"/>
      <c r="H4339" s="482"/>
      <c r="I4339" s="482"/>
      <c r="J4339" s="482"/>
      <c r="K4339" s="482"/>
      <c r="L4339" s="482"/>
      <c r="M4339" s="483"/>
      <c r="N4339" s="215"/>
      <c r="O4339" s="534"/>
      <c r="P4339" s="535"/>
      <c r="Q4339" s="154"/>
      <c r="R4339" s="154"/>
      <c r="S4339" s="154"/>
      <c r="T4339" s="155"/>
      <c r="U4339" s="17"/>
      <c r="V4339" s="182"/>
      <c r="W4339" s="191"/>
      <c r="X4339" s="199"/>
      <c r="Y4339" s="182"/>
      <c r="Z4339" s="184"/>
      <c r="AA4339" s="184"/>
      <c r="AD4339" s="182"/>
      <c r="AG4339" s="182"/>
      <c r="AH4339" s="43"/>
      <c r="AI4339" s="43"/>
      <c r="AJ4339" s="43"/>
      <c r="AK4339" s="43"/>
      <c r="AL4339" s="43"/>
      <c r="AM4339" s="43"/>
      <c r="AN4339" s="43"/>
      <c r="AO4339" s="43"/>
      <c r="AP4339" s="43"/>
      <c r="AQ4339" s="43"/>
      <c r="AR4339" s="43"/>
      <c r="AS4339" s="43"/>
      <c r="AT4339" s="43"/>
      <c r="AU4339" s="44"/>
      <c r="AV4339" s="182"/>
      <c r="AW4339" s="182"/>
      <c r="AX4339" s="182"/>
      <c r="AZ4339" s="207"/>
    </row>
    <row r="4340" spans="1:52" s="168" customFormat="1" ht="24.9" customHeight="1" x14ac:dyDescent="0.3">
      <c r="A4340" s="263"/>
      <c r="B4340" s="263"/>
      <c r="C4340" s="265"/>
      <c r="D4340" s="481"/>
      <c r="E4340" s="482"/>
      <c r="F4340" s="482"/>
      <c r="G4340" s="482"/>
      <c r="H4340" s="482"/>
      <c r="I4340" s="482"/>
      <c r="J4340" s="482"/>
      <c r="K4340" s="482"/>
      <c r="L4340" s="482"/>
      <c r="M4340" s="483"/>
      <c r="N4340" s="215">
        <v>14001616</v>
      </c>
      <c r="O4340" s="534" t="s">
        <v>331</v>
      </c>
      <c r="P4340" s="535"/>
      <c r="Q4340" s="154">
        <v>51.57</v>
      </c>
      <c r="R4340" s="154"/>
      <c r="S4340" s="154"/>
      <c r="T4340" s="155">
        <v>1</v>
      </c>
      <c r="U4340" s="17">
        <f t="shared" si="209"/>
        <v>51.57</v>
      </c>
      <c r="V4340" s="182"/>
      <c r="W4340" s="191">
        <v>19</v>
      </c>
      <c r="X4340" s="199"/>
      <c r="Y4340" s="182"/>
      <c r="Z4340" s="184"/>
      <c r="AA4340" s="184"/>
      <c r="AD4340" s="182"/>
      <c r="AG4340" s="182"/>
      <c r="AH4340" s="43"/>
      <c r="AI4340" s="43"/>
      <c r="AJ4340" s="43"/>
      <c r="AK4340" s="43"/>
      <c r="AL4340" s="43"/>
      <c r="AM4340" s="43"/>
      <c r="AN4340" s="43"/>
      <c r="AO4340" s="43"/>
      <c r="AP4340" s="43"/>
      <c r="AQ4340" s="43"/>
      <c r="AR4340" s="43"/>
      <c r="AS4340" s="43"/>
      <c r="AT4340" s="43"/>
      <c r="AU4340" s="44"/>
      <c r="AV4340" s="182"/>
      <c r="AW4340" s="182"/>
      <c r="AX4340" s="182"/>
      <c r="AZ4340" s="207"/>
    </row>
    <row r="4341" spans="1:52" s="168" customFormat="1" ht="24.9" customHeight="1" x14ac:dyDescent="0.3">
      <c r="A4341" s="263"/>
      <c r="B4341" s="263"/>
      <c r="C4341" s="265"/>
      <c r="D4341" s="481"/>
      <c r="E4341" s="482"/>
      <c r="F4341" s="482"/>
      <c r="G4341" s="482"/>
      <c r="H4341" s="482"/>
      <c r="I4341" s="482"/>
      <c r="J4341" s="482"/>
      <c r="K4341" s="482"/>
      <c r="L4341" s="482"/>
      <c r="M4341" s="483"/>
      <c r="N4341" s="215"/>
      <c r="O4341" s="534"/>
      <c r="P4341" s="535"/>
      <c r="Q4341" s="154"/>
      <c r="R4341" s="154"/>
      <c r="S4341" s="154"/>
      <c r="T4341" s="155"/>
      <c r="U4341" s="156"/>
      <c r="V4341" s="182"/>
      <c r="W4341" s="191"/>
      <c r="X4341" s="199"/>
      <c r="Y4341" s="182"/>
      <c r="Z4341" s="184"/>
      <c r="AA4341" s="184"/>
      <c r="AD4341" s="182"/>
      <c r="AG4341" s="182"/>
      <c r="AH4341" s="43"/>
      <c r="AI4341" s="43"/>
      <c r="AJ4341" s="43"/>
      <c r="AK4341" s="43"/>
      <c r="AL4341" s="43"/>
      <c r="AM4341" s="43"/>
      <c r="AN4341" s="43"/>
      <c r="AO4341" s="43"/>
      <c r="AP4341" s="43"/>
      <c r="AQ4341" s="43"/>
      <c r="AR4341" s="43"/>
      <c r="AS4341" s="43"/>
      <c r="AT4341" s="43"/>
      <c r="AU4341" s="44"/>
      <c r="AV4341" s="182"/>
      <c r="AW4341" s="182"/>
      <c r="AX4341" s="182"/>
      <c r="AZ4341" s="207"/>
    </row>
    <row r="4342" spans="1:52" s="168" customFormat="1" ht="24.9" customHeight="1" x14ac:dyDescent="0.3">
      <c r="A4342" s="263"/>
      <c r="B4342" s="263"/>
      <c r="C4342" s="265"/>
      <c r="D4342" s="481"/>
      <c r="E4342" s="482"/>
      <c r="F4342" s="482"/>
      <c r="G4342" s="482"/>
      <c r="H4342" s="482"/>
      <c r="I4342" s="482"/>
      <c r="J4342" s="482"/>
      <c r="K4342" s="482"/>
      <c r="L4342" s="482"/>
      <c r="M4342" s="483"/>
      <c r="N4342" s="176"/>
      <c r="O4342" s="412"/>
      <c r="P4342" s="413"/>
      <c r="Q4342" s="8"/>
      <c r="R4342" s="8"/>
      <c r="S4342" s="8"/>
      <c r="T4342" s="9"/>
      <c r="U4342" s="17"/>
      <c r="V4342" s="182"/>
      <c r="W4342" s="191"/>
      <c r="X4342" s="199"/>
      <c r="Y4342" s="182"/>
      <c r="Z4342" s="184"/>
      <c r="AA4342" s="184"/>
      <c r="AD4342" s="182"/>
      <c r="AG4342" s="182"/>
      <c r="AH4342" s="43"/>
      <c r="AI4342" s="43"/>
      <c r="AJ4342" s="43"/>
      <c r="AK4342" s="43"/>
      <c r="AL4342" s="43"/>
      <c r="AM4342" s="43"/>
      <c r="AN4342" s="43"/>
      <c r="AO4342" s="43"/>
      <c r="AP4342" s="43"/>
      <c r="AQ4342" s="43"/>
      <c r="AR4342" s="43"/>
      <c r="AS4342" s="43"/>
      <c r="AT4342" s="43"/>
      <c r="AU4342" s="44"/>
      <c r="AV4342" s="182"/>
      <c r="AW4342" s="182"/>
      <c r="AX4342" s="182"/>
      <c r="AZ4342" s="207"/>
    </row>
    <row r="4343" spans="1:52" s="168" customFormat="1" ht="24.9" customHeight="1" x14ac:dyDescent="0.3">
      <c r="A4343" s="263"/>
      <c r="B4343" s="263"/>
      <c r="C4343" s="265"/>
      <c r="D4343" s="481"/>
      <c r="E4343" s="482"/>
      <c r="F4343" s="482"/>
      <c r="G4343" s="482"/>
      <c r="H4343" s="482"/>
      <c r="I4343" s="482"/>
      <c r="J4343" s="482"/>
      <c r="K4343" s="482"/>
      <c r="L4343" s="482"/>
      <c r="M4343" s="483"/>
      <c r="N4343" s="176"/>
      <c r="O4343" s="412"/>
      <c r="P4343" s="413"/>
      <c r="Q4343" s="8"/>
      <c r="R4343" s="8"/>
      <c r="S4343" s="8"/>
      <c r="T4343" s="9"/>
      <c r="U4343" s="17"/>
      <c r="V4343" s="182"/>
      <c r="W4343" s="191"/>
      <c r="X4343" s="199"/>
      <c r="Y4343" s="182"/>
      <c r="Z4343" s="184"/>
      <c r="AA4343" s="184"/>
      <c r="AD4343" s="182"/>
      <c r="AG4343" s="182"/>
      <c r="AH4343" s="43"/>
      <c r="AI4343" s="43"/>
      <c r="AJ4343" s="43"/>
      <c r="AK4343" s="43"/>
      <c r="AL4343" s="43"/>
      <c r="AM4343" s="43"/>
      <c r="AN4343" s="43"/>
      <c r="AO4343" s="43"/>
      <c r="AP4343" s="43"/>
      <c r="AQ4343" s="43"/>
      <c r="AR4343" s="43"/>
      <c r="AS4343" s="43"/>
      <c r="AT4343" s="43"/>
      <c r="AU4343" s="44"/>
      <c r="AV4343" s="182"/>
      <c r="AW4343" s="182"/>
      <c r="AX4343" s="182"/>
      <c r="AZ4343" s="207"/>
    </row>
    <row r="4344" spans="1:52" s="168" customFormat="1" ht="24.9" customHeight="1" x14ac:dyDescent="0.3">
      <c r="A4344" s="263"/>
      <c r="B4344" s="263"/>
      <c r="C4344" s="265"/>
      <c r="D4344" s="481"/>
      <c r="E4344" s="482"/>
      <c r="F4344" s="482"/>
      <c r="G4344" s="482"/>
      <c r="H4344" s="482"/>
      <c r="I4344" s="482"/>
      <c r="J4344" s="482"/>
      <c r="K4344" s="482"/>
      <c r="L4344" s="482"/>
      <c r="M4344" s="483"/>
      <c r="N4344" s="176"/>
      <c r="O4344" s="412"/>
      <c r="P4344" s="413"/>
      <c r="Q4344" s="8"/>
      <c r="R4344" s="8"/>
      <c r="S4344" s="8"/>
      <c r="T4344" s="9"/>
      <c r="U4344" s="17"/>
      <c r="V4344" s="182"/>
      <c r="W4344" s="191"/>
      <c r="X4344" s="199"/>
      <c r="Y4344" s="182"/>
      <c r="Z4344" s="184"/>
      <c r="AA4344" s="184"/>
      <c r="AD4344" s="182"/>
      <c r="AG4344" s="182"/>
      <c r="AH4344" s="43"/>
      <c r="AI4344" s="43"/>
      <c r="AJ4344" s="43"/>
      <c r="AK4344" s="43"/>
      <c r="AL4344" s="43"/>
      <c r="AM4344" s="43"/>
      <c r="AN4344" s="43"/>
      <c r="AO4344" s="43"/>
      <c r="AP4344" s="43"/>
      <c r="AQ4344" s="43"/>
      <c r="AR4344" s="43"/>
      <c r="AS4344" s="43"/>
      <c r="AT4344" s="43"/>
      <c r="AU4344" s="44"/>
      <c r="AV4344" s="182"/>
      <c r="AW4344" s="182"/>
      <c r="AX4344" s="182"/>
      <c r="AZ4344" s="207"/>
    </row>
    <row r="4345" spans="1:52" s="168" customFormat="1" ht="24.9" customHeight="1" x14ac:dyDescent="0.3">
      <c r="A4345" s="263"/>
      <c r="B4345" s="263"/>
      <c r="C4345" s="265"/>
      <c r="D4345" s="481"/>
      <c r="E4345" s="482"/>
      <c r="F4345" s="482"/>
      <c r="G4345" s="482"/>
      <c r="H4345" s="482"/>
      <c r="I4345" s="482"/>
      <c r="J4345" s="482"/>
      <c r="K4345" s="482"/>
      <c r="L4345" s="482"/>
      <c r="M4345" s="483"/>
      <c r="N4345" s="176"/>
      <c r="O4345" s="412"/>
      <c r="P4345" s="413"/>
      <c r="Q4345" s="8"/>
      <c r="R4345" s="8"/>
      <c r="S4345" s="8"/>
      <c r="T4345" s="9"/>
      <c r="U4345" s="17"/>
      <c r="V4345" s="182"/>
      <c r="W4345" s="191"/>
      <c r="X4345" s="199"/>
      <c r="Y4345" s="182"/>
      <c r="Z4345" s="184"/>
      <c r="AA4345" s="184"/>
      <c r="AD4345" s="182"/>
      <c r="AG4345" s="182"/>
      <c r="AH4345" s="43"/>
      <c r="AI4345" s="43"/>
      <c r="AJ4345" s="43"/>
      <c r="AK4345" s="43"/>
      <c r="AL4345" s="43"/>
      <c r="AM4345" s="43"/>
      <c r="AN4345" s="43"/>
      <c r="AO4345" s="43"/>
      <c r="AP4345" s="43"/>
      <c r="AQ4345" s="43"/>
      <c r="AR4345" s="43"/>
      <c r="AS4345" s="43"/>
      <c r="AT4345" s="43"/>
      <c r="AU4345" s="44"/>
      <c r="AV4345" s="182"/>
      <c r="AW4345" s="182"/>
      <c r="AX4345" s="182"/>
      <c r="AZ4345" s="207"/>
    </row>
    <row r="4346" spans="1:52" s="168" customFormat="1" ht="24.9" customHeight="1" x14ac:dyDescent="0.3">
      <c r="A4346" s="263"/>
      <c r="B4346" s="263"/>
      <c r="C4346" s="265"/>
      <c r="D4346" s="481"/>
      <c r="E4346" s="482"/>
      <c r="F4346" s="482"/>
      <c r="G4346" s="482"/>
      <c r="H4346" s="482"/>
      <c r="I4346" s="482"/>
      <c r="J4346" s="482"/>
      <c r="K4346" s="482"/>
      <c r="L4346" s="482"/>
      <c r="M4346" s="483"/>
      <c r="N4346" s="176"/>
      <c r="O4346" s="412"/>
      <c r="P4346" s="413"/>
      <c r="Q4346" s="8"/>
      <c r="R4346" s="8"/>
      <c r="S4346" s="8"/>
      <c r="T4346" s="9"/>
      <c r="U4346" s="17"/>
      <c r="V4346" s="182"/>
      <c r="W4346" s="191"/>
      <c r="X4346" s="199"/>
      <c r="Y4346" s="182"/>
      <c r="Z4346" s="184"/>
      <c r="AA4346" s="184"/>
      <c r="AD4346" s="182"/>
      <c r="AG4346" s="182"/>
      <c r="AH4346" s="43"/>
      <c r="AI4346" s="43"/>
      <c r="AJ4346" s="43"/>
      <c r="AK4346" s="43"/>
      <c r="AL4346" s="43"/>
      <c r="AM4346" s="43"/>
      <c r="AN4346" s="43"/>
      <c r="AO4346" s="43"/>
      <c r="AP4346" s="43"/>
      <c r="AQ4346" s="43"/>
      <c r="AR4346" s="43"/>
      <c r="AS4346" s="43"/>
      <c r="AT4346" s="43"/>
      <c r="AU4346" s="44"/>
      <c r="AV4346" s="182"/>
      <c r="AW4346" s="182"/>
      <c r="AX4346" s="182"/>
      <c r="AZ4346" s="207"/>
    </row>
    <row r="4347" spans="1:52" s="168" customFormat="1" ht="24.9" customHeight="1" x14ac:dyDescent="0.3">
      <c r="A4347" s="263"/>
      <c r="B4347" s="263"/>
      <c r="C4347" s="265"/>
      <c r="D4347" s="481"/>
      <c r="E4347" s="482"/>
      <c r="F4347" s="482"/>
      <c r="G4347" s="482"/>
      <c r="H4347" s="482"/>
      <c r="I4347" s="482"/>
      <c r="J4347" s="482"/>
      <c r="K4347" s="482"/>
      <c r="L4347" s="482"/>
      <c r="M4347" s="483"/>
      <c r="N4347" s="176"/>
      <c r="O4347" s="412"/>
      <c r="P4347" s="413"/>
      <c r="Q4347" s="8"/>
      <c r="R4347" s="8"/>
      <c r="S4347" s="8"/>
      <c r="T4347" s="9"/>
      <c r="U4347" s="17"/>
      <c r="V4347" s="182"/>
      <c r="W4347" s="191"/>
      <c r="X4347" s="199"/>
      <c r="Y4347" s="182"/>
      <c r="Z4347" s="184"/>
      <c r="AA4347" s="184"/>
      <c r="AD4347" s="182"/>
      <c r="AG4347" s="182"/>
      <c r="AH4347" s="43"/>
      <c r="AI4347" s="43"/>
      <c r="AJ4347" s="43"/>
      <c r="AK4347" s="43"/>
      <c r="AL4347" s="43"/>
      <c r="AM4347" s="43"/>
      <c r="AN4347" s="43"/>
      <c r="AO4347" s="43"/>
      <c r="AP4347" s="43"/>
      <c r="AQ4347" s="43"/>
      <c r="AR4347" s="43"/>
      <c r="AS4347" s="43"/>
      <c r="AT4347" s="43"/>
      <c r="AU4347" s="44"/>
      <c r="AV4347" s="182"/>
      <c r="AW4347" s="182"/>
      <c r="AX4347" s="182"/>
      <c r="AZ4347" s="207"/>
    </row>
    <row r="4348" spans="1:52" s="168" customFormat="1" ht="24.9" customHeight="1" x14ac:dyDescent="0.3">
      <c r="A4348" s="263"/>
      <c r="B4348" s="263"/>
      <c r="C4348" s="265"/>
      <c r="D4348" s="481"/>
      <c r="E4348" s="482"/>
      <c r="F4348" s="482"/>
      <c r="G4348" s="482"/>
      <c r="H4348" s="482"/>
      <c r="I4348" s="482"/>
      <c r="J4348" s="482"/>
      <c r="K4348" s="482"/>
      <c r="L4348" s="482"/>
      <c r="M4348" s="483"/>
      <c r="N4348" s="176"/>
      <c r="O4348" s="412"/>
      <c r="P4348" s="413"/>
      <c r="Q4348" s="8"/>
      <c r="R4348" s="8"/>
      <c r="S4348" s="8"/>
      <c r="T4348" s="9"/>
      <c r="U4348" s="17"/>
      <c r="V4348" s="182"/>
      <c r="W4348" s="191"/>
      <c r="X4348" s="199"/>
      <c r="Y4348" s="182"/>
      <c r="Z4348" s="184"/>
      <c r="AA4348" s="184"/>
      <c r="AD4348" s="182"/>
      <c r="AG4348" s="182"/>
      <c r="AH4348" s="43"/>
      <c r="AI4348" s="43"/>
      <c r="AJ4348" s="43"/>
      <c r="AK4348" s="43"/>
      <c r="AL4348" s="43"/>
      <c r="AM4348" s="43"/>
      <c r="AN4348" s="43"/>
      <c r="AO4348" s="43"/>
      <c r="AP4348" s="43"/>
      <c r="AQ4348" s="43"/>
      <c r="AR4348" s="43"/>
      <c r="AS4348" s="43"/>
      <c r="AT4348" s="43"/>
      <c r="AU4348" s="44"/>
      <c r="AV4348" s="182"/>
      <c r="AW4348" s="182"/>
      <c r="AX4348" s="182"/>
      <c r="AZ4348" s="207"/>
    </row>
    <row r="4349" spans="1:52" s="168" customFormat="1" ht="24.9" customHeight="1" thickBot="1" x14ac:dyDescent="0.35">
      <c r="A4349" s="263"/>
      <c r="B4349" s="263"/>
      <c r="C4349" s="265"/>
      <c r="D4349" s="481"/>
      <c r="E4349" s="482"/>
      <c r="F4349" s="482"/>
      <c r="G4349" s="482"/>
      <c r="H4349" s="482"/>
      <c r="I4349" s="482"/>
      <c r="J4349" s="482"/>
      <c r="K4349" s="482"/>
      <c r="L4349" s="482"/>
      <c r="M4349" s="483"/>
      <c r="N4349" s="414" t="s">
        <v>16</v>
      </c>
      <c r="O4349" s="415"/>
      <c r="P4349" s="415"/>
      <c r="Q4349" s="415"/>
      <c r="R4349" s="415"/>
      <c r="S4349" s="415"/>
      <c r="T4349" s="415"/>
      <c r="U4349" s="18">
        <f>SUM(U4329:U4348)</f>
        <v>509.56</v>
      </c>
      <c r="V4349" s="182"/>
      <c r="W4349" s="191"/>
      <c r="X4349" s="199"/>
      <c r="Y4349" s="182"/>
      <c r="Z4349" s="184"/>
      <c r="AA4349" s="184"/>
      <c r="AD4349" s="182"/>
      <c r="AG4349" s="182"/>
      <c r="AH4349" s="43"/>
      <c r="AI4349" s="43"/>
      <c r="AJ4349" s="43"/>
      <c r="AK4349" s="43"/>
      <c r="AL4349" s="43"/>
      <c r="AM4349" s="43"/>
      <c r="AN4349" s="43"/>
      <c r="AO4349" s="43"/>
      <c r="AP4349" s="43"/>
      <c r="AQ4349" s="43"/>
      <c r="AR4349" s="43"/>
      <c r="AS4349" s="43"/>
      <c r="AT4349" s="43"/>
      <c r="AU4349" s="44"/>
      <c r="AV4349" s="182"/>
      <c r="AW4349" s="182"/>
      <c r="AX4349" s="182"/>
      <c r="AZ4349" s="207"/>
    </row>
    <row r="4350" spans="1:52" s="168" customFormat="1" ht="14.4" customHeight="1" x14ac:dyDescent="0.3">
      <c r="A4350" s="263"/>
      <c r="B4350" s="263"/>
      <c r="C4350" s="265"/>
      <c r="D4350" s="481"/>
      <c r="E4350" s="482"/>
      <c r="F4350" s="482"/>
      <c r="G4350" s="482"/>
      <c r="H4350" s="482"/>
      <c r="I4350" s="482"/>
      <c r="J4350" s="482"/>
      <c r="K4350" s="482"/>
      <c r="L4350" s="482"/>
      <c r="M4350" s="483"/>
      <c r="N4350" s="416" t="s">
        <v>17</v>
      </c>
      <c r="O4350" s="417"/>
      <c r="P4350" s="417"/>
      <c r="Q4350" s="417"/>
      <c r="R4350" s="417"/>
      <c r="S4350" s="417"/>
      <c r="T4350" s="417"/>
      <c r="U4350" s="418"/>
      <c r="V4350" s="200"/>
      <c r="W4350" s="191"/>
      <c r="X4350" s="199"/>
      <c r="Y4350" s="182"/>
      <c r="Z4350" s="184"/>
      <c r="AA4350" s="184"/>
      <c r="AD4350" s="182"/>
      <c r="AG4350" s="182"/>
      <c r="AH4350" s="43"/>
      <c r="AI4350" s="43"/>
      <c r="AJ4350" s="43"/>
      <c r="AK4350" s="43"/>
      <c r="AL4350" s="43"/>
      <c r="AM4350" s="43"/>
      <c r="AN4350" s="43"/>
      <c r="AO4350" s="43"/>
      <c r="AP4350" s="43"/>
      <c r="AQ4350" s="43"/>
      <c r="AR4350" s="43"/>
      <c r="AS4350" s="43"/>
      <c r="AT4350" s="43"/>
      <c r="AU4350" s="44"/>
      <c r="AV4350" s="182"/>
      <c r="AW4350" s="182"/>
      <c r="AX4350" s="182"/>
      <c r="AZ4350" s="207"/>
    </row>
    <row r="4351" spans="1:52" s="168" customFormat="1" x14ac:dyDescent="0.3">
      <c r="A4351" s="263"/>
      <c r="B4351" s="263"/>
      <c r="C4351" s="265"/>
      <c r="D4351" s="481"/>
      <c r="E4351" s="482"/>
      <c r="F4351" s="482"/>
      <c r="G4351" s="482"/>
      <c r="H4351" s="482"/>
      <c r="I4351" s="482"/>
      <c r="J4351" s="482"/>
      <c r="K4351" s="482"/>
      <c r="L4351" s="482"/>
      <c r="M4351" s="483"/>
      <c r="N4351" s="419"/>
      <c r="O4351" s="420"/>
      <c r="P4351" s="420"/>
      <c r="Q4351" s="420"/>
      <c r="R4351" s="420"/>
      <c r="S4351" s="420"/>
      <c r="T4351" s="420"/>
      <c r="U4351" s="421"/>
      <c r="V4351" s="182"/>
      <c r="W4351" s="191"/>
      <c r="X4351" s="199"/>
      <c r="Y4351" s="182"/>
      <c r="Z4351" s="184"/>
      <c r="AA4351" s="184"/>
      <c r="AD4351" s="182"/>
      <c r="AG4351" s="182"/>
      <c r="AH4351" s="43"/>
      <c r="AI4351" s="43"/>
      <c r="AJ4351" s="43"/>
      <c r="AK4351" s="43"/>
      <c r="AL4351" s="43"/>
      <c r="AM4351" s="43"/>
      <c r="AN4351" s="43"/>
      <c r="AO4351" s="43"/>
      <c r="AP4351" s="43"/>
      <c r="AQ4351" s="43"/>
      <c r="AR4351" s="43"/>
      <c r="AS4351" s="43"/>
      <c r="AT4351" s="43"/>
      <c r="AU4351" s="44"/>
      <c r="AV4351" s="182"/>
      <c r="AW4351" s="182"/>
      <c r="AX4351" s="182"/>
      <c r="AZ4351" s="207"/>
    </row>
    <row r="4352" spans="1:52" s="168" customFormat="1" x14ac:dyDescent="0.3">
      <c r="A4352" s="263"/>
      <c r="B4352" s="263"/>
      <c r="C4352" s="265"/>
      <c r="D4352" s="481"/>
      <c r="E4352" s="482"/>
      <c r="F4352" s="482"/>
      <c r="G4352" s="482"/>
      <c r="H4352" s="482"/>
      <c r="I4352" s="482"/>
      <c r="J4352" s="482"/>
      <c r="K4352" s="482"/>
      <c r="L4352" s="482"/>
      <c r="M4352" s="483"/>
      <c r="N4352" s="419"/>
      <c r="O4352" s="420"/>
      <c r="P4352" s="420"/>
      <c r="Q4352" s="420"/>
      <c r="R4352" s="420"/>
      <c r="S4352" s="420"/>
      <c r="T4352" s="420"/>
      <c r="U4352" s="421"/>
      <c r="V4352" s="182"/>
      <c r="W4352" s="191"/>
      <c r="X4352" s="199"/>
      <c r="Y4352" s="182"/>
      <c r="Z4352" s="184"/>
      <c r="AA4352" s="184"/>
      <c r="AD4352" s="182"/>
      <c r="AG4352" s="182"/>
      <c r="AH4352" s="43"/>
      <c r="AI4352" s="43"/>
      <c r="AJ4352" s="43"/>
      <c r="AK4352" s="43"/>
      <c r="AL4352" s="43"/>
      <c r="AM4352" s="43"/>
      <c r="AN4352" s="43"/>
      <c r="AO4352" s="43"/>
      <c r="AP4352" s="43"/>
      <c r="AQ4352" s="43"/>
      <c r="AR4352" s="43"/>
      <c r="AS4352" s="43"/>
      <c r="AT4352" s="43"/>
      <c r="AU4352" s="44"/>
      <c r="AV4352" s="182"/>
      <c r="AW4352" s="182"/>
      <c r="AX4352" s="182"/>
      <c r="AZ4352" s="207"/>
    </row>
    <row r="4353" spans="1:52" s="168" customFormat="1" ht="14.4" thickBot="1" x14ac:dyDescent="0.35">
      <c r="A4353" s="263"/>
      <c r="B4353" s="263"/>
      <c r="C4353" s="265"/>
      <c r="D4353" s="425"/>
      <c r="E4353" s="426"/>
      <c r="F4353" s="426"/>
      <c r="G4353" s="426"/>
      <c r="H4353" s="426"/>
      <c r="I4353" s="426"/>
      <c r="J4353" s="426"/>
      <c r="K4353" s="426"/>
      <c r="L4353" s="426"/>
      <c r="M4353" s="427"/>
      <c r="N4353" s="422"/>
      <c r="O4353" s="423"/>
      <c r="P4353" s="423"/>
      <c r="Q4353" s="423"/>
      <c r="R4353" s="423"/>
      <c r="S4353" s="423"/>
      <c r="T4353" s="423"/>
      <c r="U4353" s="424"/>
      <c r="V4353" s="182"/>
      <c r="W4353" s="191"/>
      <c r="X4353" s="199"/>
      <c r="Y4353" s="182"/>
      <c r="Z4353" s="184"/>
      <c r="AA4353" s="184"/>
      <c r="AD4353" s="182"/>
      <c r="AG4353" s="182"/>
      <c r="AH4353" s="43"/>
      <c r="AI4353" s="43"/>
      <c r="AJ4353" s="43"/>
      <c r="AK4353" s="43"/>
      <c r="AL4353" s="43"/>
      <c r="AM4353" s="43"/>
      <c r="AN4353" s="43"/>
      <c r="AO4353" s="43"/>
      <c r="AP4353" s="43"/>
      <c r="AQ4353" s="43"/>
      <c r="AR4353" s="43"/>
      <c r="AS4353" s="43"/>
      <c r="AT4353" s="43"/>
      <c r="AU4353" s="44"/>
      <c r="AV4353" s="182"/>
      <c r="AW4353" s="182"/>
      <c r="AX4353" s="182"/>
      <c r="AZ4353" s="207"/>
    </row>
    <row r="4354" spans="1:52" s="168" customFormat="1" ht="5.25" customHeight="1" thickBot="1" x14ac:dyDescent="0.35">
      <c r="A4354" s="263"/>
      <c r="B4354" s="263"/>
      <c r="C4354" s="265"/>
      <c r="D4354" s="428"/>
      <c r="E4354" s="428"/>
      <c r="F4354" s="428"/>
      <c r="G4354" s="428"/>
      <c r="H4354" s="428"/>
      <c r="I4354" s="428"/>
      <c r="J4354" s="428"/>
      <c r="K4354" s="428"/>
      <c r="L4354" s="428"/>
      <c r="M4354" s="428"/>
      <c r="N4354" s="428"/>
      <c r="O4354" s="428"/>
      <c r="P4354" s="428"/>
      <c r="Q4354" s="428"/>
      <c r="R4354" s="428"/>
      <c r="S4354" s="428"/>
      <c r="T4354" s="428"/>
      <c r="U4354" s="428"/>
      <c r="V4354" s="182"/>
      <c r="W4354" s="191"/>
      <c r="X4354" s="199"/>
      <c r="Y4354" s="182"/>
      <c r="Z4354" s="184"/>
      <c r="AA4354" s="184"/>
      <c r="AD4354" s="182"/>
      <c r="AG4354" s="182"/>
      <c r="AH4354" s="43"/>
      <c r="AI4354" s="43"/>
      <c r="AJ4354" s="43"/>
      <c r="AK4354" s="43"/>
      <c r="AL4354" s="43"/>
      <c r="AM4354" s="43"/>
      <c r="AN4354" s="43"/>
      <c r="AO4354" s="43"/>
      <c r="AP4354" s="43"/>
      <c r="AQ4354" s="43"/>
      <c r="AR4354" s="43"/>
      <c r="AS4354" s="43"/>
      <c r="AT4354" s="43"/>
      <c r="AU4354" s="44"/>
      <c r="AV4354" s="182"/>
      <c r="AW4354" s="182"/>
      <c r="AX4354" s="182"/>
      <c r="AZ4354" s="207"/>
    </row>
    <row r="4355" spans="1:52" s="168" customFormat="1" ht="20.25" customHeight="1" x14ac:dyDescent="0.3">
      <c r="A4355" s="263"/>
      <c r="B4355" s="263"/>
      <c r="C4355" s="265"/>
      <c r="D4355" s="429" t="s">
        <v>18</v>
      </c>
      <c r="E4355" s="430"/>
      <c r="F4355" s="430"/>
      <c r="G4355" s="430"/>
      <c r="H4355" s="430"/>
      <c r="I4355" s="430"/>
      <c r="J4355" s="430"/>
      <c r="K4355" s="430"/>
      <c r="L4355" s="430"/>
      <c r="M4355" s="431"/>
      <c r="N4355" s="429" t="s">
        <v>19</v>
      </c>
      <c r="O4355" s="430"/>
      <c r="P4355" s="430"/>
      <c r="Q4355" s="430"/>
      <c r="R4355" s="430"/>
      <c r="S4355" s="430"/>
      <c r="T4355" s="430"/>
      <c r="U4355" s="431"/>
      <c r="V4355" s="182"/>
      <c r="W4355" s="191"/>
      <c r="X4355" s="199"/>
      <c r="Y4355" s="182"/>
      <c r="Z4355" s="184"/>
      <c r="AA4355" s="184"/>
      <c r="AD4355" s="182"/>
      <c r="AG4355" s="182"/>
      <c r="AH4355" s="43"/>
      <c r="AI4355" s="43"/>
      <c r="AJ4355" s="43"/>
      <c r="AK4355" s="43"/>
      <c r="AL4355" s="43"/>
      <c r="AM4355" s="43"/>
      <c r="AN4355" s="43"/>
      <c r="AO4355" s="43"/>
      <c r="AP4355" s="43"/>
      <c r="AQ4355" s="43"/>
      <c r="AR4355" s="43"/>
      <c r="AS4355" s="43"/>
      <c r="AT4355" s="43"/>
      <c r="AU4355" s="44"/>
      <c r="AV4355" s="182"/>
      <c r="AW4355" s="182"/>
      <c r="AX4355" s="182"/>
      <c r="AZ4355" s="207"/>
    </row>
    <row r="4356" spans="1:52" s="168" customFormat="1" x14ac:dyDescent="0.3">
      <c r="A4356" s="263"/>
      <c r="B4356" s="263"/>
      <c r="C4356" s="265"/>
      <c r="D4356" s="432" t="s">
        <v>20</v>
      </c>
      <c r="E4356" s="433"/>
      <c r="F4356" s="433"/>
      <c r="G4356" s="433"/>
      <c r="H4356" s="433"/>
      <c r="I4356" s="433"/>
      <c r="J4356" s="433"/>
      <c r="K4356" s="433"/>
      <c r="L4356" s="433"/>
      <c r="M4356" s="434"/>
      <c r="N4356" s="435" t="s">
        <v>21</v>
      </c>
      <c r="O4356" s="436"/>
      <c r="P4356" s="436"/>
      <c r="Q4356" s="436"/>
      <c r="R4356" s="436"/>
      <c r="S4356" s="436"/>
      <c r="T4356" s="436"/>
      <c r="U4356" s="437"/>
      <c r="V4356" s="182"/>
      <c r="W4356" s="191"/>
      <c r="X4356" s="199"/>
      <c r="Y4356" s="182"/>
      <c r="Z4356" s="184"/>
      <c r="AA4356" s="184"/>
      <c r="AD4356" s="182"/>
      <c r="AG4356" s="182"/>
      <c r="AH4356" s="43"/>
      <c r="AI4356" s="43"/>
      <c r="AJ4356" s="43"/>
      <c r="AK4356" s="43"/>
      <c r="AL4356" s="43"/>
      <c r="AM4356" s="43"/>
      <c r="AN4356" s="43"/>
      <c r="AO4356" s="43"/>
      <c r="AP4356" s="43"/>
      <c r="AQ4356" s="43"/>
      <c r="AR4356" s="43"/>
      <c r="AS4356" s="43"/>
      <c r="AT4356" s="43"/>
      <c r="AU4356" s="44"/>
      <c r="AV4356" s="182"/>
      <c r="AW4356" s="182"/>
      <c r="AX4356" s="182"/>
      <c r="AZ4356" s="207"/>
    </row>
    <row r="4357" spans="1:52" s="168" customFormat="1" ht="15.75" customHeight="1" x14ac:dyDescent="0.3">
      <c r="A4357" s="263"/>
      <c r="B4357" s="263"/>
      <c r="C4357" s="265"/>
      <c r="D4357" s="438" t="s">
        <v>22</v>
      </c>
      <c r="E4357" s="439"/>
      <c r="F4357" s="439"/>
      <c r="G4357" s="439"/>
      <c r="H4357" s="439"/>
      <c r="I4357" s="439"/>
      <c r="J4357" s="439"/>
      <c r="K4357" s="439"/>
      <c r="L4357" s="439"/>
      <c r="M4357" s="440"/>
      <c r="N4357" s="438" t="s">
        <v>22</v>
      </c>
      <c r="O4357" s="444"/>
      <c r="P4357" s="444"/>
      <c r="Q4357" s="444"/>
      <c r="R4357" s="444"/>
      <c r="S4357" s="444"/>
      <c r="T4357" s="444"/>
      <c r="U4357" s="440"/>
      <c r="V4357" s="182"/>
      <c r="W4357" s="191"/>
      <c r="X4357" s="199"/>
      <c r="Y4357" s="182"/>
      <c r="Z4357" s="184"/>
      <c r="AA4357" s="184"/>
      <c r="AD4357" s="182"/>
      <c r="AG4357" s="182"/>
      <c r="AH4357" s="43"/>
      <c r="AI4357" s="43"/>
      <c r="AJ4357" s="43"/>
      <c r="AK4357" s="43"/>
      <c r="AL4357" s="43"/>
      <c r="AM4357" s="43"/>
      <c r="AN4357" s="43"/>
      <c r="AO4357" s="43"/>
      <c r="AP4357" s="43"/>
      <c r="AQ4357" s="43"/>
      <c r="AR4357" s="43"/>
      <c r="AS4357" s="43"/>
      <c r="AT4357" s="43"/>
      <c r="AU4357" s="44"/>
      <c r="AV4357" s="182"/>
      <c r="AW4357" s="182"/>
      <c r="AX4357" s="182"/>
      <c r="AZ4357" s="207"/>
    </row>
    <row r="4358" spans="1:52" s="168" customFormat="1" ht="15.75" customHeight="1" x14ac:dyDescent="0.3">
      <c r="A4358" s="263"/>
      <c r="B4358" s="263"/>
      <c r="C4358" s="265"/>
      <c r="D4358" s="438"/>
      <c r="E4358" s="439"/>
      <c r="F4358" s="439"/>
      <c r="G4358" s="439"/>
      <c r="H4358" s="439"/>
      <c r="I4358" s="439"/>
      <c r="J4358" s="439"/>
      <c r="K4358" s="439"/>
      <c r="L4358" s="439"/>
      <c r="M4358" s="440"/>
      <c r="N4358" s="438"/>
      <c r="O4358" s="439"/>
      <c r="P4358" s="439"/>
      <c r="Q4358" s="439"/>
      <c r="R4358" s="439"/>
      <c r="S4358" s="439"/>
      <c r="T4358" s="439"/>
      <c r="U4358" s="440"/>
      <c r="V4358" s="182"/>
      <c r="W4358" s="191"/>
      <c r="X4358" s="199"/>
      <c r="Y4358" s="182"/>
      <c r="Z4358" s="184"/>
      <c r="AA4358" s="184"/>
      <c r="AD4358" s="182"/>
      <c r="AG4358" s="182"/>
      <c r="AH4358" s="43"/>
      <c r="AI4358" s="43"/>
      <c r="AJ4358" s="43"/>
      <c r="AK4358" s="43"/>
      <c r="AL4358" s="43"/>
      <c r="AM4358" s="43"/>
      <c r="AN4358" s="43"/>
      <c r="AO4358" s="43"/>
      <c r="AP4358" s="43"/>
      <c r="AQ4358" s="43"/>
      <c r="AR4358" s="43"/>
      <c r="AS4358" s="43"/>
      <c r="AT4358" s="43"/>
      <c r="AU4358" s="44"/>
      <c r="AV4358" s="182"/>
      <c r="AW4358" s="182"/>
      <c r="AX4358" s="182"/>
      <c r="AZ4358" s="207"/>
    </row>
    <row r="4359" spans="1:52" s="168" customFormat="1" ht="15.75" customHeight="1" x14ac:dyDescent="0.3">
      <c r="A4359" s="263"/>
      <c r="B4359" s="263"/>
      <c r="C4359" s="265"/>
      <c r="D4359" s="441"/>
      <c r="E4359" s="442"/>
      <c r="F4359" s="442"/>
      <c r="G4359" s="442"/>
      <c r="H4359" s="442"/>
      <c r="I4359" s="442"/>
      <c r="J4359" s="442"/>
      <c r="K4359" s="442"/>
      <c r="L4359" s="442"/>
      <c r="M4359" s="443"/>
      <c r="N4359" s="441"/>
      <c r="O4359" s="442"/>
      <c r="P4359" s="442"/>
      <c r="Q4359" s="442"/>
      <c r="R4359" s="442"/>
      <c r="S4359" s="442"/>
      <c r="T4359" s="442"/>
      <c r="U4359" s="443"/>
      <c r="V4359" s="182"/>
      <c r="W4359" s="191"/>
      <c r="X4359" s="199"/>
      <c r="Y4359" s="182"/>
      <c r="Z4359" s="184"/>
      <c r="AA4359" s="184"/>
      <c r="AD4359" s="182"/>
      <c r="AG4359" s="182"/>
      <c r="AH4359" s="43"/>
      <c r="AI4359" s="43"/>
      <c r="AJ4359" s="43"/>
      <c r="AK4359" s="43"/>
      <c r="AL4359" s="43"/>
      <c r="AM4359" s="43"/>
      <c r="AN4359" s="43"/>
      <c r="AO4359" s="43"/>
      <c r="AP4359" s="43"/>
      <c r="AQ4359" s="43"/>
      <c r="AR4359" s="43"/>
      <c r="AS4359" s="43"/>
      <c r="AT4359" s="43"/>
      <c r="AU4359" s="44"/>
      <c r="AV4359" s="182"/>
      <c r="AW4359" s="182"/>
      <c r="AX4359" s="182"/>
      <c r="AZ4359" s="207"/>
    </row>
    <row r="4360" spans="1:52" s="168" customFormat="1" x14ac:dyDescent="0.25">
      <c r="A4360" s="263"/>
      <c r="B4360" s="263"/>
      <c r="C4360" s="265"/>
      <c r="D4360" s="171" t="s">
        <v>23</v>
      </c>
      <c r="E4360" s="445" t="e">
        <f>+#REF!</f>
        <v>#REF!</v>
      </c>
      <c r="F4360" s="445"/>
      <c r="G4360" s="445"/>
      <c r="H4360" s="445"/>
      <c r="I4360" s="445"/>
      <c r="J4360" s="445"/>
      <c r="K4360" s="445"/>
      <c r="L4360" s="445"/>
      <c r="M4360" s="446"/>
      <c r="N4360" s="172" t="s">
        <v>23</v>
      </c>
      <c r="O4360" s="445" t="e">
        <f>+#REF!</f>
        <v>#REF!</v>
      </c>
      <c r="P4360" s="445"/>
      <c r="Q4360" s="445"/>
      <c r="R4360" s="445"/>
      <c r="S4360" s="445"/>
      <c r="T4360" s="445"/>
      <c r="U4360" s="446"/>
      <c r="V4360" s="182"/>
      <c r="W4360" s="191"/>
      <c r="X4360" s="199"/>
      <c r="Y4360" s="182"/>
      <c r="Z4360" s="184"/>
      <c r="AA4360" s="184"/>
      <c r="AD4360" s="182"/>
      <c r="AG4360" s="182"/>
      <c r="AH4360" s="43"/>
      <c r="AI4360" s="43"/>
      <c r="AJ4360" s="43"/>
      <c r="AK4360" s="43"/>
      <c r="AL4360" s="43"/>
      <c r="AM4360" s="43"/>
      <c r="AN4360" s="43"/>
      <c r="AO4360" s="43"/>
      <c r="AP4360" s="43"/>
      <c r="AQ4360" s="43"/>
      <c r="AR4360" s="43"/>
      <c r="AS4360" s="43"/>
      <c r="AT4360" s="43"/>
      <c r="AU4360" s="44"/>
      <c r="AV4360" s="182"/>
      <c r="AW4360" s="182"/>
      <c r="AX4360" s="182"/>
      <c r="AZ4360" s="207"/>
    </row>
    <row r="4361" spans="1:52" s="168" customFormat="1" ht="14.4" thickBot="1" x14ac:dyDescent="0.3">
      <c r="A4361" s="263"/>
      <c r="B4361" s="263"/>
      <c r="C4361" s="265"/>
      <c r="D4361" s="173" t="s">
        <v>25</v>
      </c>
      <c r="E4361" s="447" t="e">
        <f>+#REF!</f>
        <v>#REF!</v>
      </c>
      <c r="F4361" s="447"/>
      <c r="G4361" s="447"/>
      <c r="H4361" s="447"/>
      <c r="I4361" s="447"/>
      <c r="J4361" s="447"/>
      <c r="K4361" s="447"/>
      <c r="L4361" s="447"/>
      <c r="M4361" s="448"/>
      <c r="N4361" s="174" t="s">
        <v>25</v>
      </c>
      <c r="O4361" s="447" t="e">
        <f>+#REF!</f>
        <v>#REF!</v>
      </c>
      <c r="P4361" s="447"/>
      <c r="Q4361" s="447"/>
      <c r="R4361" s="447"/>
      <c r="S4361" s="447"/>
      <c r="T4361" s="447"/>
      <c r="U4361" s="448"/>
      <c r="V4361" s="182"/>
      <c r="W4361" s="191"/>
      <c r="X4361" s="199"/>
      <c r="Y4361" s="182"/>
      <c r="Z4361" s="184"/>
      <c r="AA4361" s="184"/>
      <c r="AD4361" s="182"/>
      <c r="AG4361" s="182"/>
      <c r="AH4361" s="43"/>
      <c r="AI4361" s="43"/>
      <c r="AJ4361" s="43"/>
      <c r="AK4361" s="43"/>
      <c r="AL4361" s="43"/>
      <c r="AM4361" s="43"/>
      <c r="AN4361" s="43"/>
      <c r="AO4361" s="43"/>
      <c r="AP4361" s="43"/>
      <c r="AQ4361" s="43"/>
      <c r="AR4361" s="43"/>
      <c r="AS4361" s="43"/>
      <c r="AT4361" s="43"/>
      <c r="AU4361" s="44"/>
      <c r="AV4361" s="182"/>
      <c r="AW4361" s="182"/>
      <c r="AX4361" s="182"/>
      <c r="AZ4361" s="207"/>
    </row>
    <row r="4362" spans="1:52" s="175" customFormat="1" ht="9.9" customHeight="1" thickBot="1" x14ac:dyDescent="0.3">
      <c r="A4362" s="266"/>
      <c r="B4362" s="266"/>
      <c r="C4362" s="267"/>
      <c r="N4362" s="15"/>
      <c r="V4362" s="34"/>
      <c r="W4362" s="58"/>
      <c r="X4362" s="85"/>
      <c r="Y4362" s="34"/>
      <c r="Z4362" s="185"/>
      <c r="AA4362" s="185"/>
      <c r="AD4362" s="34"/>
      <c r="AG4362" s="34"/>
      <c r="AH4362" s="45"/>
      <c r="AI4362" s="45"/>
      <c r="AJ4362" s="45"/>
      <c r="AK4362" s="45"/>
      <c r="AL4362" s="45"/>
      <c r="AM4362" s="45"/>
      <c r="AN4362" s="45"/>
      <c r="AO4362" s="45"/>
      <c r="AP4362" s="45"/>
      <c r="AQ4362" s="45"/>
      <c r="AR4362" s="45"/>
      <c r="AS4362" s="45"/>
      <c r="AT4362" s="45"/>
      <c r="AU4362" s="46"/>
      <c r="AV4362" s="34"/>
      <c r="AW4362" s="34"/>
      <c r="AX4362" s="34"/>
      <c r="AZ4362" s="139"/>
    </row>
    <row r="4363" spans="1:52" s="168" customFormat="1" ht="15.75" customHeight="1" x14ac:dyDescent="0.3">
      <c r="A4363" s="263"/>
      <c r="B4363" s="263"/>
      <c r="C4363" s="265"/>
      <c r="D4363" s="484"/>
      <c r="E4363" s="485"/>
      <c r="F4363" s="488" t="s">
        <v>0</v>
      </c>
      <c r="G4363" s="489"/>
      <c r="H4363" s="489"/>
      <c r="I4363" s="489"/>
      <c r="J4363" s="489"/>
      <c r="K4363" s="489"/>
      <c r="L4363" s="489"/>
      <c r="M4363" s="489"/>
      <c r="N4363" s="489"/>
      <c r="O4363" s="490"/>
      <c r="P4363" s="494" t="s">
        <v>1</v>
      </c>
      <c r="Q4363" s="495"/>
      <c r="R4363" s="495"/>
      <c r="S4363" s="496"/>
      <c r="T4363" s="500"/>
      <c r="U4363" s="501"/>
      <c r="V4363" s="182"/>
      <c r="W4363" s="191"/>
      <c r="X4363" s="199"/>
      <c r="Y4363" s="182"/>
      <c r="Z4363" s="184"/>
      <c r="AA4363" s="184"/>
      <c r="AD4363" s="182"/>
      <c r="AG4363" s="182"/>
      <c r="AH4363" s="43"/>
      <c r="AI4363" s="43"/>
      <c r="AJ4363" s="43"/>
      <c r="AK4363" s="43"/>
      <c r="AL4363" s="43"/>
      <c r="AM4363" s="43"/>
      <c r="AN4363" s="43"/>
      <c r="AO4363" s="43"/>
      <c r="AP4363" s="43"/>
      <c r="AQ4363" s="43"/>
      <c r="AR4363" s="43"/>
      <c r="AS4363" s="43"/>
      <c r="AT4363" s="43"/>
      <c r="AU4363" s="44"/>
      <c r="AV4363" s="182"/>
      <c r="AW4363" s="182"/>
      <c r="AX4363" s="182"/>
      <c r="AZ4363" s="207"/>
    </row>
    <row r="4364" spans="1:52" s="168" customFormat="1" ht="15" customHeight="1" x14ac:dyDescent="0.3">
      <c r="A4364" s="263"/>
      <c r="B4364" s="263"/>
      <c r="C4364" s="265"/>
      <c r="D4364" s="481"/>
      <c r="E4364" s="482"/>
      <c r="F4364" s="491"/>
      <c r="G4364" s="492"/>
      <c r="H4364" s="492"/>
      <c r="I4364" s="492"/>
      <c r="J4364" s="492"/>
      <c r="K4364" s="492"/>
      <c r="L4364" s="492"/>
      <c r="M4364" s="492"/>
      <c r="N4364" s="492"/>
      <c r="O4364" s="493"/>
      <c r="P4364" s="497"/>
      <c r="Q4364" s="498"/>
      <c r="R4364" s="498"/>
      <c r="S4364" s="499"/>
      <c r="T4364" s="502"/>
      <c r="U4364" s="503"/>
      <c r="V4364" s="182"/>
      <c r="W4364" s="191"/>
      <c r="X4364" s="199"/>
      <c r="Y4364" s="186"/>
      <c r="Z4364" s="184"/>
      <c r="AA4364" s="184"/>
      <c r="AD4364" s="182"/>
      <c r="AG4364" s="182"/>
      <c r="AH4364" s="43"/>
      <c r="AI4364" s="43"/>
      <c r="AJ4364" s="43"/>
      <c r="AK4364" s="43"/>
      <c r="AL4364" s="43"/>
      <c r="AM4364" s="43"/>
      <c r="AN4364" s="43"/>
      <c r="AO4364" s="43"/>
      <c r="AP4364" s="43"/>
      <c r="AQ4364" s="43"/>
      <c r="AR4364" s="43"/>
      <c r="AS4364" s="43"/>
      <c r="AT4364" s="43"/>
      <c r="AU4364" s="44"/>
      <c r="AV4364" s="182"/>
      <c r="AW4364" s="182"/>
      <c r="AX4364" s="182"/>
      <c r="AZ4364" s="207"/>
    </row>
    <row r="4365" spans="1:52" s="168" customFormat="1" ht="30" customHeight="1" thickBot="1" x14ac:dyDescent="0.35">
      <c r="A4365" s="263"/>
      <c r="B4365" s="263"/>
      <c r="C4365" s="265"/>
      <c r="D4365" s="486"/>
      <c r="E4365" s="487"/>
      <c r="F4365" s="506" t="s">
        <v>2</v>
      </c>
      <c r="G4365" s="507"/>
      <c r="H4365" s="507"/>
      <c r="I4365" s="507"/>
      <c r="J4365" s="507"/>
      <c r="K4365" s="507"/>
      <c r="L4365" s="507"/>
      <c r="M4365" s="507"/>
      <c r="N4365" s="507"/>
      <c r="O4365" s="508"/>
      <c r="P4365" s="181">
        <v>90</v>
      </c>
      <c r="Q4365" s="210" t="s">
        <v>3</v>
      </c>
      <c r="R4365" s="509">
        <v>147</v>
      </c>
      <c r="S4365" s="510"/>
      <c r="T4365" s="504"/>
      <c r="U4365" s="505"/>
      <c r="V4365" s="182">
        <f>+IF(C4374="","",1)</f>
        <v>1</v>
      </c>
      <c r="W4365" s="191"/>
      <c r="X4365" s="199"/>
      <c r="Y4365" s="39"/>
      <c r="Z4365" s="184"/>
      <c r="AA4365" s="184"/>
      <c r="AD4365" s="182"/>
      <c r="AG4365" s="182"/>
      <c r="AH4365" s="43"/>
      <c r="AI4365" s="43"/>
      <c r="AJ4365" s="43"/>
      <c r="AK4365" s="43"/>
      <c r="AL4365" s="43"/>
      <c r="AM4365" s="43"/>
      <c r="AN4365" s="43"/>
      <c r="AO4365" s="43"/>
      <c r="AP4365" s="43"/>
      <c r="AQ4365" s="43"/>
      <c r="AR4365" s="43"/>
      <c r="AS4365" s="43"/>
      <c r="AT4365" s="43"/>
      <c r="AU4365" s="44"/>
      <c r="AV4365" s="182"/>
      <c r="AW4365" s="182"/>
      <c r="AX4365" s="182"/>
      <c r="AZ4365" s="207"/>
    </row>
    <row r="4366" spans="1:52" s="168" customFormat="1" ht="5.25" customHeight="1" thickBot="1" x14ac:dyDescent="0.35">
      <c r="A4366" s="263"/>
      <c r="B4366" s="263"/>
      <c r="C4366" s="265"/>
      <c r="D4366" s="454"/>
      <c r="E4366" s="454"/>
      <c r="F4366" s="454"/>
      <c r="G4366" s="454"/>
      <c r="H4366" s="454"/>
      <c r="I4366" s="454"/>
      <c r="J4366" s="454"/>
      <c r="K4366" s="454"/>
      <c r="L4366" s="454"/>
      <c r="M4366" s="454"/>
      <c r="N4366" s="454"/>
      <c r="O4366" s="454"/>
      <c r="P4366" s="454"/>
      <c r="Q4366" s="454"/>
      <c r="R4366" s="454"/>
      <c r="S4366" s="454"/>
      <c r="T4366" s="454"/>
      <c r="U4366" s="454"/>
      <c r="V4366" s="182"/>
      <c r="W4366" s="191"/>
      <c r="X4366" s="199"/>
      <c r="Y4366" s="186"/>
      <c r="Z4366" s="184"/>
      <c r="AA4366" s="184"/>
      <c r="AD4366" s="182"/>
      <c r="AG4366" s="182"/>
      <c r="AH4366" s="43"/>
      <c r="AI4366" s="43"/>
      <c r="AJ4366" s="43"/>
      <c r="AK4366" s="43"/>
      <c r="AL4366" s="43"/>
      <c r="AM4366" s="43"/>
      <c r="AN4366" s="43"/>
      <c r="AO4366" s="43"/>
      <c r="AP4366" s="43"/>
      <c r="AQ4366" s="43"/>
      <c r="AR4366" s="43"/>
      <c r="AS4366" s="43"/>
      <c r="AT4366" s="43"/>
      <c r="AU4366" s="44"/>
      <c r="AV4366" s="182"/>
      <c r="AW4366" s="182"/>
      <c r="AX4366" s="182"/>
      <c r="AZ4366" s="207"/>
    </row>
    <row r="4367" spans="1:52" s="168" customFormat="1" ht="24.9" customHeight="1" x14ac:dyDescent="0.3">
      <c r="A4367" s="263"/>
      <c r="B4367" s="263"/>
      <c r="C4367" s="265"/>
      <c r="D4367" s="511" t="s">
        <v>4</v>
      </c>
      <c r="E4367" s="512"/>
      <c r="F4367" s="513" t="s">
        <v>168</v>
      </c>
      <c r="G4367" s="514"/>
      <c r="H4367" s="514"/>
      <c r="I4367" s="515"/>
      <c r="J4367" s="516" t="s">
        <v>5</v>
      </c>
      <c r="K4367" s="512"/>
      <c r="L4367" s="513" t="s">
        <v>102</v>
      </c>
      <c r="M4367" s="514"/>
      <c r="N4367" s="514"/>
      <c r="O4367" s="514"/>
      <c r="P4367" s="515"/>
      <c r="Q4367" s="164" t="s">
        <v>6</v>
      </c>
      <c r="R4367" s="513" t="s">
        <v>36</v>
      </c>
      <c r="S4367" s="514"/>
      <c r="T4367" s="514"/>
      <c r="U4367" s="517"/>
      <c r="V4367" s="182"/>
      <c r="W4367" s="191"/>
      <c r="X4367" s="199"/>
      <c r="Y4367" s="182"/>
      <c r="Z4367" s="184"/>
      <c r="AA4367" s="184"/>
      <c r="AD4367" s="182"/>
      <c r="AG4367" s="182"/>
      <c r="AH4367" s="43"/>
      <c r="AI4367" s="43"/>
      <c r="AJ4367" s="43"/>
      <c r="AK4367" s="43"/>
      <c r="AL4367" s="43"/>
      <c r="AM4367" s="43"/>
      <c r="AN4367" s="43"/>
      <c r="AO4367" s="43"/>
      <c r="AP4367" s="43"/>
      <c r="AQ4367" s="43"/>
      <c r="AR4367" s="43"/>
      <c r="AS4367" s="43"/>
      <c r="AT4367" s="43"/>
      <c r="AU4367" s="44"/>
      <c r="AV4367" s="182"/>
      <c r="AW4367" s="182"/>
      <c r="AX4367" s="182"/>
      <c r="AZ4367" s="207"/>
    </row>
    <row r="4368" spans="1:52" s="168" customFormat="1" ht="45" customHeight="1" thickBot="1" x14ac:dyDescent="0.35">
      <c r="A4368" s="263"/>
      <c r="B4368" s="263"/>
      <c r="C4368" s="265"/>
      <c r="D4368" s="518" t="s">
        <v>7</v>
      </c>
      <c r="E4368" s="519"/>
      <c r="F4368" s="520" t="s">
        <v>169</v>
      </c>
      <c r="G4368" s="521"/>
      <c r="H4368" s="521"/>
      <c r="I4368" s="521"/>
      <c r="J4368" s="521"/>
      <c r="K4368" s="521"/>
      <c r="L4368" s="521"/>
      <c r="M4368" s="521"/>
      <c r="N4368" s="521"/>
      <c r="O4368" s="521"/>
      <c r="P4368" s="521"/>
      <c r="Q4368" s="521"/>
      <c r="R4368" s="521"/>
      <c r="S4368" s="521"/>
      <c r="T4368" s="521"/>
      <c r="U4368" s="522"/>
      <c r="V4368" s="182"/>
      <c r="W4368" s="191"/>
      <c r="X4368" s="199"/>
      <c r="Y4368" s="182"/>
      <c r="Z4368" s="184"/>
      <c r="AA4368" s="184"/>
      <c r="AD4368" s="182"/>
      <c r="AG4368" s="182"/>
      <c r="AH4368" s="43"/>
      <c r="AI4368" s="43"/>
      <c r="AJ4368" s="43"/>
      <c r="AK4368" s="43"/>
      <c r="AL4368" s="43"/>
      <c r="AM4368" s="43"/>
      <c r="AN4368" s="43"/>
      <c r="AO4368" s="43"/>
      <c r="AP4368" s="43"/>
      <c r="AQ4368" s="43"/>
      <c r="AR4368" s="43"/>
      <c r="AS4368" s="43"/>
      <c r="AT4368" s="43"/>
      <c r="AU4368" s="44"/>
      <c r="AV4368" s="182"/>
      <c r="AW4368" s="182"/>
      <c r="AX4368" s="182"/>
      <c r="AZ4368" s="207"/>
    </row>
    <row r="4369" spans="1:52" s="168" customFormat="1" ht="5.0999999999999996" customHeight="1" thickBot="1" x14ac:dyDescent="0.35">
      <c r="A4369" s="263"/>
      <c r="B4369" s="263"/>
      <c r="C4369" s="265"/>
      <c r="D4369" s="523"/>
      <c r="E4369" s="523"/>
      <c r="F4369" s="523"/>
      <c r="G4369" s="523"/>
      <c r="H4369" s="523"/>
      <c r="I4369" s="523"/>
      <c r="J4369" s="523"/>
      <c r="K4369" s="523"/>
      <c r="L4369" s="523"/>
      <c r="M4369" s="523"/>
      <c r="N4369" s="523"/>
      <c r="O4369" s="523"/>
      <c r="P4369" s="523"/>
      <c r="Q4369" s="523"/>
      <c r="R4369" s="523"/>
      <c r="S4369" s="523"/>
      <c r="T4369" s="523"/>
      <c r="U4369" s="523"/>
      <c r="V4369" s="182"/>
      <c r="W4369" s="191"/>
      <c r="X4369" s="199"/>
      <c r="Y4369" s="182"/>
      <c r="Z4369" s="184"/>
      <c r="AA4369" s="184"/>
      <c r="AD4369" s="182"/>
      <c r="AG4369" s="182"/>
      <c r="AH4369" s="43"/>
      <c r="AI4369" s="43"/>
      <c r="AJ4369" s="43"/>
      <c r="AK4369" s="43"/>
      <c r="AL4369" s="43"/>
      <c r="AM4369" s="43"/>
      <c r="AN4369" s="43"/>
      <c r="AO4369" s="43"/>
      <c r="AP4369" s="43"/>
      <c r="AQ4369" s="43"/>
      <c r="AR4369" s="43"/>
      <c r="AS4369" s="43"/>
      <c r="AT4369" s="43"/>
      <c r="AU4369" s="44"/>
      <c r="AV4369" s="182"/>
      <c r="AW4369" s="182"/>
      <c r="AX4369" s="182"/>
      <c r="AZ4369" s="207"/>
    </row>
    <row r="4370" spans="1:52" s="168" customFormat="1" ht="24.9" customHeight="1" thickBot="1" x14ac:dyDescent="0.35">
      <c r="A4370" s="263"/>
      <c r="B4370" s="263"/>
      <c r="C4370" s="265"/>
      <c r="D4370" s="165" t="s">
        <v>103</v>
      </c>
      <c r="E4370" s="209" t="s">
        <v>106</v>
      </c>
      <c r="F4370" s="455" t="s">
        <v>104</v>
      </c>
      <c r="G4370" s="524"/>
      <c r="H4370" s="456"/>
      <c r="I4370" s="525">
        <v>44058</v>
      </c>
      <c r="J4370" s="526"/>
      <c r="K4370" s="526"/>
      <c r="L4370" s="526"/>
      <c r="M4370" s="526"/>
      <c r="N4370" s="527"/>
      <c r="O4370" s="166" t="s">
        <v>8</v>
      </c>
      <c r="P4370" s="449" t="s">
        <v>24</v>
      </c>
      <c r="Q4370" s="450"/>
      <c r="R4370" s="450"/>
      <c r="S4370" s="450"/>
      <c r="T4370" s="450"/>
      <c r="U4370" s="528"/>
      <c r="V4370" s="182"/>
      <c r="W4370" s="191"/>
      <c r="X4370" s="199"/>
      <c r="Y4370" s="182"/>
      <c r="Z4370" s="184"/>
      <c r="AA4370" s="184"/>
      <c r="AD4370" s="182"/>
      <c r="AG4370" s="182"/>
      <c r="AH4370" s="43"/>
      <c r="AI4370" s="43"/>
      <c r="AJ4370" s="43"/>
      <c r="AK4370" s="43"/>
      <c r="AL4370" s="43"/>
      <c r="AM4370" s="43"/>
      <c r="AN4370" s="43"/>
      <c r="AO4370" s="43"/>
      <c r="AP4370" s="43"/>
      <c r="AQ4370" s="43"/>
      <c r="AR4370" s="43"/>
      <c r="AS4370" s="43"/>
      <c r="AT4370" s="43"/>
      <c r="AU4370" s="44"/>
      <c r="AV4370" s="182"/>
      <c r="AW4370" s="182"/>
      <c r="AX4370" s="182"/>
      <c r="AZ4370" s="207"/>
    </row>
    <row r="4371" spans="1:52" s="168" customFormat="1" ht="5.0999999999999996" customHeight="1" thickBot="1" x14ac:dyDescent="0.35">
      <c r="A4371" s="263"/>
      <c r="B4371" s="263"/>
      <c r="C4371" s="265"/>
      <c r="D4371" s="208"/>
      <c r="E4371" s="208"/>
      <c r="F4371" s="208"/>
      <c r="G4371" s="208"/>
      <c r="H4371" s="208"/>
      <c r="I4371" s="208"/>
      <c r="J4371" s="208"/>
      <c r="K4371" s="208"/>
      <c r="L4371" s="208"/>
      <c r="M4371" s="208"/>
      <c r="N4371" s="208"/>
      <c r="O4371" s="208"/>
      <c r="P4371" s="208"/>
      <c r="Q4371" s="208"/>
      <c r="R4371" s="208"/>
      <c r="S4371" s="208"/>
      <c r="T4371" s="208"/>
      <c r="U4371" s="208"/>
      <c r="V4371" s="182"/>
      <c r="W4371" s="191"/>
      <c r="X4371" s="199"/>
      <c r="Y4371" s="182"/>
      <c r="Z4371" s="184"/>
      <c r="AA4371" s="184"/>
      <c r="AD4371" s="182"/>
      <c r="AG4371" s="182"/>
      <c r="AH4371" s="43"/>
      <c r="AI4371" s="43"/>
      <c r="AJ4371" s="43"/>
      <c r="AK4371" s="43"/>
      <c r="AL4371" s="43"/>
      <c r="AM4371" s="43"/>
      <c r="AN4371" s="43"/>
      <c r="AO4371" s="43"/>
      <c r="AP4371" s="43"/>
      <c r="AQ4371" s="43"/>
      <c r="AR4371" s="43"/>
      <c r="AS4371" s="43"/>
      <c r="AT4371" s="43"/>
      <c r="AU4371" s="44"/>
      <c r="AV4371" s="182"/>
      <c r="AW4371" s="182"/>
      <c r="AX4371" s="182"/>
      <c r="AZ4371" s="207"/>
    </row>
    <row r="4372" spans="1:52" s="168" customFormat="1" ht="24.9" customHeight="1" thickBot="1" x14ac:dyDescent="0.35">
      <c r="A4372" s="263"/>
      <c r="B4372" s="263"/>
      <c r="C4372" s="265"/>
      <c r="D4372" s="165" t="s">
        <v>31</v>
      </c>
      <c r="E4372" s="449"/>
      <c r="F4372" s="450"/>
      <c r="G4372" s="450"/>
      <c r="H4372" s="450"/>
      <c r="I4372" s="450"/>
      <c r="J4372" s="451"/>
      <c r="K4372" s="177" t="s">
        <v>105</v>
      </c>
      <c r="L4372" s="452"/>
      <c r="M4372" s="452"/>
      <c r="N4372" s="452"/>
      <c r="O4372" s="452"/>
      <c r="P4372" s="452"/>
      <c r="Q4372" s="452"/>
      <c r="R4372" s="452"/>
      <c r="S4372" s="452"/>
      <c r="T4372" s="452"/>
      <c r="U4372" s="453"/>
      <c r="V4372" s="182"/>
      <c r="W4372" s="191"/>
      <c r="X4372" s="199"/>
      <c r="Y4372" s="182"/>
      <c r="Z4372" s="184"/>
      <c r="AA4372" s="184"/>
      <c r="AD4372" s="182"/>
      <c r="AG4372" s="182"/>
      <c r="AH4372" s="43"/>
      <c r="AI4372" s="43"/>
      <c r="AJ4372" s="43"/>
      <c r="AK4372" s="43"/>
      <c r="AL4372" s="43"/>
      <c r="AM4372" s="43"/>
      <c r="AN4372" s="43"/>
      <c r="AO4372" s="43"/>
      <c r="AP4372" s="43"/>
      <c r="AQ4372" s="43"/>
      <c r="AR4372" s="43"/>
      <c r="AS4372" s="43"/>
      <c r="AT4372" s="43"/>
      <c r="AU4372" s="44"/>
      <c r="AV4372" s="182"/>
      <c r="AW4372" s="182"/>
      <c r="AX4372" s="182"/>
      <c r="AZ4372" s="207"/>
    </row>
    <row r="4373" spans="1:52" s="168" customFormat="1" ht="5.0999999999999996" customHeight="1" thickBot="1" x14ac:dyDescent="0.35">
      <c r="A4373" s="263"/>
      <c r="B4373" s="263"/>
      <c r="C4373" s="265"/>
      <c r="D4373" s="454"/>
      <c r="E4373" s="454"/>
      <c r="F4373" s="454"/>
      <c r="G4373" s="454"/>
      <c r="H4373" s="454"/>
      <c r="I4373" s="454"/>
      <c r="J4373" s="454"/>
      <c r="K4373" s="454"/>
      <c r="L4373" s="454"/>
      <c r="M4373" s="454"/>
      <c r="N4373" s="454"/>
      <c r="O4373" s="454"/>
      <c r="P4373" s="454"/>
      <c r="Q4373" s="454"/>
      <c r="R4373" s="454"/>
      <c r="S4373" s="454"/>
      <c r="T4373" s="454"/>
      <c r="U4373" s="454"/>
      <c r="V4373" s="182"/>
      <c r="W4373" s="191"/>
      <c r="X4373" s="199"/>
      <c r="Y4373" s="182"/>
      <c r="Z4373" s="184"/>
      <c r="AA4373" s="184"/>
      <c r="AD4373" s="182"/>
      <c r="AG4373" s="182"/>
      <c r="AH4373" s="43"/>
      <c r="AI4373" s="43"/>
      <c r="AJ4373" s="43"/>
      <c r="AK4373" s="43"/>
      <c r="AL4373" s="43"/>
      <c r="AM4373" s="43"/>
      <c r="AN4373" s="43"/>
      <c r="AO4373" s="43"/>
      <c r="AP4373" s="43"/>
      <c r="AQ4373" s="43"/>
      <c r="AR4373" s="43"/>
      <c r="AS4373" s="43"/>
      <c r="AT4373" s="43"/>
      <c r="AU4373" s="44"/>
      <c r="AV4373" s="182"/>
      <c r="AW4373" s="182"/>
      <c r="AX4373" s="182"/>
      <c r="AZ4373" s="207"/>
    </row>
    <row r="4374" spans="1:52" s="168" customFormat="1" ht="45" customHeight="1" thickBot="1" x14ac:dyDescent="0.35">
      <c r="A4374" s="263" t="str">
        <f>+E4374</f>
        <v>NP 29</v>
      </c>
      <c r="B4374" s="264">
        <f>+U4398</f>
        <v>0</v>
      </c>
      <c r="C4374" s="265">
        <v>82</v>
      </c>
      <c r="D4374" s="165" t="s">
        <v>9</v>
      </c>
      <c r="E4374" s="180" t="s">
        <v>209</v>
      </c>
      <c r="F4374" s="455" t="s">
        <v>29</v>
      </c>
      <c r="G4374" s="456"/>
      <c r="H4374" s="457" t="s">
        <v>207</v>
      </c>
      <c r="I4374" s="457"/>
      <c r="J4374" s="457"/>
      <c r="K4374" s="457"/>
      <c r="L4374" s="457"/>
      <c r="M4374" s="458"/>
      <c r="N4374" s="459" t="s">
        <v>32</v>
      </c>
      <c r="O4374" s="460"/>
      <c r="P4374" s="461"/>
      <c r="Q4374" s="462" t="s">
        <v>49</v>
      </c>
      <c r="R4374" s="463"/>
      <c r="S4374" s="463"/>
      <c r="T4374" s="463"/>
      <c r="U4374" s="464"/>
      <c r="V4374" s="182"/>
      <c r="W4374" s="191"/>
      <c r="X4374" s="199"/>
      <c r="Y4374" s="182"/>
      <c r="Z4374" s="186"/>
      <c r="AA4374" s="186"/>
      <c r="AD4374" s="182"/>
      <c r="AG4374" s="182"/>
      <c r="AH4374" s="43"/>
      <c r="AI4374" s="43"/>
      <c r="AJ4374" s="43"/>
      <c r="AK4374" s="43"/>
      <c r="AL4374" s="43"/>
      <c r="AM4374" s="43"/>
      <c r="AN4374" s="43"/>
      <c r="AO4374" s="43"/>
      <c r="AP4374" s="43"/>
      <c r="AQ4374" s="43"/>
      <c r="AR4374" s="43"/>
      <c r="AS4374" s="43"/>
      <c r="AT4374" s="43"/>
      <c r="AU4374" s="44"/>
      <c r="AV4374" s="182"/>
      <c r="AW4374" s="182"/>
      <c r="AX4374" s="182"/>
      <c r="AZ4374" s="207"/>
    </row>
    <row r="4375" spans="1:52" s="168" customFormat="1" ht="5.0999999999999996" customHeight="1" thickBot="1" x14ac:dyDescent="0.35">
      <c r="A4375" s="263"/>
      <c r="B4375" s="263"/>
      <c r="C4375" s="265"/>
      <c r="D4375" s="428"/>
      <c r="E4375" s="428"/>
      <c r="F4375" s="428"/>
      <c r="G4375" s="428"/>
      <c r="H4375" s="428"/>
      <c r="I4375" s="428"/>
      <c r="J4375" s="428"/>
      <c r="K4375" s="428"/>
      <c r="L4375" s="428"/>
      <c r="M4375" s="428"/>
      <c r="N4375" s="454"/>
      <c r="O4375" s="454"/>
      <c r="P4375" s="454"/>
      <c r="Q4375" s="454"/>
      <c r="R4375" s="454"/>
      <c r="S4375" s="454"/>
      <c r="T4375" s="454"/>
      <c r="U4375" s="454"/>
      <c r="V4375" s="182"/>
      <c r="W4375" s="191"/>
      <c r="X4375" s="199"/>
      <c r="Y4375" s="182"/>
      <c r="Z4375" s="193"/>
      <c r="AA4375" s="193"/>
      <c r="AD4375" s="182"/>
      <c r="AG4375" s="182"/>
      <c r="AH4375" s="43"/>
      <c r="AI4375" s="43"/>
      <c r="AJ4375" s="43"/>
      <c r="AK4375" s="43"/>
      <c r="AL4375" s="43"/>
      <c r="AM4375" s="43"/>
      <c r="AN4375" s="43"/>
      <c r="AO4375" s="43"/>
      <c r="AP4375" s="43"/>
      <c r="AQ4375" s="43"/>
      <c r="AR4375" s="43"/>
      <c r="AS4375" s="43"/>
      <c r="AT4375" s="43"/>
      <c r="AU4375" s="44"/>
      <c r="AV4375" s="182"/>
      <c r="AW4375" s="182"/>
      <c r="AX4375" s="182"/>
      <c r="AZ4375" s="207"/>
    </row>
    <row r="4376" spans="1:52" s="168" customFormat="1" ht="24.9" customHeight="1" x14ac:dyDescent="0.3">
      <c r="A4376" s="263"/>
      <c r="B4376" s="263"/>
      <c r="C4376" s="265"/>
      <c r="D4376" s="465" t="s">
        <v>30</v>
      </c>
      <c r="E4376" s="466"/>
      <c r="F4376" s="466"/>
      <c r="G4376" s="466"/>
      <c r="H4376" s="466"/>
      <c r="I4376" s="466"/>
      <c r="J4376" s="466"/>
      <c r="K4376" s="466"/>
      <c r="L4376" s="466"/>
      <c r="M4376" s="467"/>
      <c r="N4376" s="468" t="s">
        <v>11</v>
      </c>
      <c r="O4376" s="470" t="s">
        <v>12</v>
      </c>
      <c r="P4376" s="471"/>
      <c r="Q4376" s="474" t="s">
        <v>13</v>
      </c>
      <c r="R4376" s="475"/>
      <c r="S4376" s="476"/>
      <c r="T4376" s="477" t="s">
        <v>27</v>
      </c>
      <c r="U4376" s="479" t="s">
        <v>28</v>
      </c>
      <c r="V4376" s="182"/>
      <c r="W4376" s="191"/>
      <c r="X4376" s="199"/>
      <c r="Y4376" s="182"/>
      <c r="Z4376" s="193"/>
      <c r="AA4376" s="193"/>
      <c r="AD4376" s="182"/>
      <c r="AG4376" s="182"/>
      <c r="AH4376" s="43"/>
      <c r="AI4376" s="43"/>
      <c r="AJ4376" s="43"/>
      <c r="AK4376" s="43"/>
      <c r="AL4376" s="43"/>
      <c r="AM4376" s="43"/>
      <c r="AN4376" s="43"/>
      <c r="AO4376" s="43"/>
      <c r="AP4376" s="43"/>
      <c r="AQ4376" s="43"/>
      <c r="AR4376" s="43"/>
      <c r="AS4376" s="43"/>
      <c r="AT4376" s="43"/>
      <c r="AU4376" s="44"/>
      <c r="AV4376" s="182"/>
      <c r="AW4376" s="182"/>
      <c r="AX4376" s="182"/>
      <c r="AZ4376" s="207"/>
    </row>
    <row r="4377" spans="1:52" s="168" customFormat="1" ht="24.9" customHeight="1" x14ac:dyDescent="0.3">
      <c r="A4377" s="263"/>
      <c r="B4377" s="263"/>
      <c r="C4377" s="265"/>
      <c r="D4377" s="481"/>
      <c r="E4377" s="482"/>
      <c r="F4377" s="482"/>
      <c r="G4377" s="482"/>
      <c r="H4377" s="482"/>
      <c r="I4377" s="482"/>
      <c r="J4377" s="482"/>
      <c r="K4377" s="482"/>
      <c r="L4377" s="482"/>
      <c r="M4377" s="483"/>
      <c r="N4377" s="469"/>
      <c r="O4377" s="472"/>
      <c r="P4377" s="473"/>
      <c r="Q4377" s="170" t="s">
        <v>14</v>
      </c>
      <c r="R4377" s="170" t="s">
        <v>15</v>
      </c>
      <c r="S4377" s="170" t="s">
        <v>26</v>
      </c>
      <c r="T4377" s="478"/>
      <c r="U4377" s="480"/>
      <c r="V4377" s="182"/>
      <c r="W4377" s="191"/>
      <c r="X4377" s="199"/>
      <c r="Y4377" s="182"/>
      <c r="Z4377" s="194"/>
      <c r="AA4377" s="194"/>
      <c r="AD4377" s="182"/>
      <c r="AG4377" s="182"/>
      <c r="AH4377" s="43"/>
      <c r="AI4377" s="43"/>
      <c r="AJ4377" s="43"/>
      <c r="AK4377" s="43"/>
      <c r="AL4377" s="43"/>
      <c r="AM4377" s="43"/>
      <c r="AN4377" s="43"/>
      <c r="AO4377" s="43"/>
      <c r="AP4377" s="43"/>
      <c r="AQ4377" s="43"/>
      <c r="AR4377" s="43"/>
      <c r="AS4377" s="43"/>
      <c r="AT4377" s="43"/>
      <c r="AU4377" s="44"/>
      <c r="AV4377" s="182"/>
      <c r="AW4377" s="182"/>
      <c r="AX4377" s="182"/>
      <c r="AZ4377" s="207"/>
    </row>
    <row r="4378" spans="1:52" s="168" customFormat="1" ht="24.9" customHeight="1" x14ac:dyDescent="0.3">
      <c r="A4378" s="263"/>
      <c r="B4378" s="263"/>
      <c r="C4378" s="265"/>
      <c r="D4378" s="481"/>
      <c r="E4378" s="482"/>
      <c r="F4378" s="482"/>
      <c r="G4378" s="482"/>
      <c r="H4378" s="482"/>
      <c r="I4378" s="482"/>
      <c r="J4378" s="482"/>
      <c r="K4378" s="482"/>
      <c r="L4378" s="482"/>
      <c r="M4378" s="483"/>
      <c r="N4378" s="176"/>
      <c r="O4378" s="412"/>
      <c r="P4378" s="413"/>
      <c r="Q4378" s="8"/>
      <c r="R4378" s="8"/>
      <c r="S4378" s="8"/>
      <c r="T4378" s="9"/>
      <c r="U4378" s="17"/>
      <c r="V4378" s="182"/>
      <c r="W4378" s="191"/>
      <c r="X4378" s="199"/>
      <c r="Y4378" s="182">
        <f>+C4374</f>
        <v>82</v>
      </c>
      <c r="Z4378" s="41">
        <f>+SUMIF($N4378:$N4397,$Z$16,$U4378:$U4397)</f>
        <v>0</v>
      </c>
      <c r="AA4378" s="41">
        <f>+SUMIF($N4378:$N4397,$AA$16,$U4378:$U4397)</f>
        <v>0</v>
      </c>
      <c r="AB4378" s="41">
        <f>+SUMIF($N4378:$N4397,$AB$16,$U4378:$U4397)</f>
        <v>0</v>
      </c>
      <c r="AC4378" s="41">
        <f>+SUMIF($N4378:$N4397,$AC$16,$U4378:$U4397)</f>
        <v>0</v>
      </c>
      <c r="AD4378" s="41">
        <f>+SUMIF($N4378:$N4397,$AD$16,$U4378:$U4397)</f>
        <v>0</v>
      </c>
      <c r="AE4378" s="41">
        <f>+SUMIF($N4378:$N4397,$AE$16,$U4378:$U4397)</f>
        <v>0</v>
      </c>
      <c r="AF4378" s="41">
        <f>+SUMIF($N4378:$N4397,$AF$16,$U4378:$U4397)</f>
        <v>0</v>
      </c>
      <c r="AG4378" s="41">
        <f>+SUMIF($N4378:$N4397,$AG$16,$U4378:$U4397)</f>
        <v>0</v>
      </c>
      <c r="AH4378" s="41">
        <f>+SUMIF($N4378:$N4397,$AH$16,$U4378:$U4397)</f>
        <v>0</v>
      </c>
      <c r="AI4378" s="41">
        <f>+SUMIF($N4378:$N4397,$AI$16,$U4378:$U4397)</f>
        <v>0</v>
      </c>
      <c r="AJ4378" s="41">
        <f>+SUMIF($N4378:$N4397,$AJ$16,$U4378:$U4397)</f>
        <v>0</v>
      </c>
      <c r="AK4378" s="41">
        <f>+SUMIF($N4378:$N4397,$AK$16,$U4378:$U4397)</f>
        <v>0</v>
      </c>
      <c r="AL4378" s="41">
        <f>+SUMIF($N4378:$N4397,$AL$16,$U4378:$U4397)</f>
        <v>0</v>
      </c>
      <c r="AM4378" s="41">
        <f>+SUMIF($N4378:$N4397,$AM$16,$U4378:$U4397)</f>
        <v>0</v>
      </c>
      <c r="AN4378" s="41">
        <f>+SUMIF($N4378:$N4397,$AN$16,$U4378:$U4397)</f>
        <v>0</v>
      </c>
      <c r="AO4378" s="41">
        <f>+SUMIF($N4378:$N4397,$AO$16,$U4378:$U4397)</f>
        <v>0</v>
      </c>
      <c r="AP4378" s="41">
        <f>+SUMIF($N4378:$N4397,$AP$16,$U4378:$U4397)</f>
        <v>0</v>
      </c>
      <c r="AQ4378" s="41">
        <f>+SUMIF($N4378:$N4397,$AQ$16,$U4378:$U4397)</f>
        <v>0</v>
      </c>
      <c r="AR4378" s="41">
        <f>+SUMIF($N4378:$N4397,$AR$16,$U4378:$U4397)</f>
        <v>0</v>
      </c>
      <c r="AS4378" s="43"/>
      <c r="AT4378" s="43"/>
      <c r="AU4378" s="44"/>
      <c r="AV4378" s="182"/>
      <c r="AW4378" s="182"/>
      <c r="AX4378" s="182"/>
      <c r="AZ4378" s="207"/>
    </row>
    <row r="4379" spans="1:52" s="168" customFormat="1" ht="24.9" customHeight="1" x14ac:dyDescent="0.3">
      <c r="A4379" s="263"/>
      <c r="B4379" s="263"/>
      <c r="C4379" s="265"/>
      <c r="D4379" s="481"/>
      <c r="E4379" s="482"/>
      <c r="F4379" s="482"/>
      <c r="G4379" s="482"/>
      <c r="H4379" s="482"/>
      <c r="I4379" s="482"/>
      <c r="J4379" s="482"/>
      <c r="K4379" s="482"/>
      <c r="L4379" s="482"/>
      <c r="M4379" s="483"/>
      <c r="N4379" s="176"/>
      <c r="O4379" s="412"/>
      <c r="P4379" s="413"/>
      <c r="Q4379" s="8"/>
      <c r="R4379" s="8"/>
      <c r="S4379" s="8"/>
      <c r="T4379" s="9"/>
      <c r="U4379" s="17"/>
      <c r="V4379" s="182"/>
      <c r="W4379" s="191"/>
      <c r="X4379" s="199"/>
      <c r="Y4379" s="182"/>
      <c r="Z4379" s="184"/>
      <c r="AA4379" s="184"/>
      <c r="AD4379" s="182"/>
      <c r="AG4379" s="182"/>
      <c r="AH4379" s="43"/>
      <c r="AI4379" s="43"/>
      <c r="AJ4379" s="43"/>
      <c r="AK4379" s="43"/>
      <c r="AL4379" s="43"/>
      <c r="AM4379" s="43"/>
      <c r="AN4379" s="43"/>
      <c r="AO4379" s="43"/>
      <c r="AP4379" s="43"/>
      <c r="AQ4379" s="43"/>
      <c r="AR4379" s="43"/>
      <c r="AS4379" s="43"/>
      <c r="AT4379" s="43"/>
      <c r="AU4379" s="44"/>
      <c r="AV4379" s="182"/>
      <c r="AW4379" s="182"/>
      <c r="AX4379" s="182"/>
      <c r="AZ4379" s="207"/>
    </row>
    <row r="4380" spans="1:52" s="168" customFormat="1" ht="24.9" customHeight="1" x14ac:dyDescent="0.3">
      <c r="A4380" s="263"/>
      <c r="B4380" s="263"/>
      <c r="C4380" s="265"/>
      <c r="D4380" s="481"/>
      <c r="E4380" s="482"/>
      <c r="F4380" s="482"/>
      <c r="G4380" s="482"/>
      <c r="H4380" s="482"/>
      <c r="I4380" s="482"/>
      <c r="J4380" s="482"/>
      <c r="K4380" s="482"/>
      <c r="L4380" s="482"/>
      <c r="M4380" s="483"/>
      <c r="N4380" s="176"/>
      <c r="O4380" s="412"/>
      <c r="P4380" s="413"/>
      <c r="Q4380" s="8"/>
      <c r="R4380" s="8"/>
      <c r="S4380" s="8"/>
      <c r="T4380" s="9"/>
      <c r="U4380" s="17"/>
      <c r="V4380" s="182"/>
      <c r="W4380" s="191"/>
      <c r="X4380" s="199"/>
      <c r="Y4380" s="182"/>
      <c r="Z4380" s="184"/>
      <c r="AA4380" s="184"/>
      <c r="AD4380" s="182"/>
      <c r="AG4380" s="182"/>
      <c r="AH4380" s="43"/>
      <c r="AI4380" s="43"/>
      <c r="AJ4380" s="43"/>
      <c r="AK4380" s="43"/>
      <c r="AL4380" s="43"/>
      <c r="AM4380" s="43"/>
      <c r="AN4380" s="43"/>
      <c r="AO4380" s="43"/>
      <c r="AP4380" s="43"/>
      <c r="AQ4380" s="43"/>
      <c r="AR4380" s="43"/>
      <c r="AS4380" s="43"/>
      <c r="AT4380" s="43"/>
      <c r="AU4380" s="44"/>
      <c r="AV4380" s="182"/>
      <c r="AW4380" s="182"/>
      <c r="AX4380" s="182"/>
      <c r="AZ4380" s="207"/>
    </row>
    <row r="4381" spans="1:52" s="168" customFormat="1" ht="24.9" customHeight="1" x14ac:dyDescent="0.3">
      <c r="A4381" s="263"/>
      <c r="B4381" s="263"/>
      <c r="C4381" s="265"/>
      <c r="D4381" s="481"/>
      <c r="E4381" s="482"/>
      <c r="F4381" s="482"/>
      <c r="G4381" s="482"/>
      <c r="H4381" s="482"/>
      <c r="I4381" s="482"/>
      <c r="J4381" s="482"/>
      <c r="K4381" s="482"/>
      <c r="L4381" s="482"/>
      <c r="M4381" s="483"/>
      <c r="N4381" s="176"/>
      <c r="O4381" s="412"/>
      <c r="P4381" s="413"/>
      <c r="Q4381" s="8"/>
      <c r="R4381" s="8"/>
      <c r="S4381" s="8"/>
      <c r="T4381" s="9"/>
      <c r="U4381" s="17"/>
      <c r="V4381" s="182"/>
      <c r="W4381" s="191"/>
      <c r="X4381" s="199"/>
      <c r="Y4381" s="182"/>
      <c r="Z4381" s="184"/>
      <c r="AA4381" s="184"/>
      <c r="AD4381" s="182"/>
      <c r="AG4381" s="182"/>
      <c r="AH4381" s="43"/>
      <c r="AI4381" s="43"/>
      <c r="AJ4381" s="43"/>
      <c r="AK4381" s="43"/>
      <c r="AL4381" s="43"/>
      <c r="AM4381" s="43"/>
      <c r="AN4381" s="43"/>
      <c r="AO4381" s="43"/>
      <c r="AP4381" s="43"/>
      <c r="AQ4381" s="43"/>
      <c r="AR4381" s="43"/>
      <c r="AS4381" s="43"/>
      <c r="AT4381" s="43"/>
      <c r="AU4381" s="44"/>
      <c r="AV4381" s="182"/>
      <c r="AW4381" s="182"/>
      <c r="AX4381" s="182"/>
      <c r="AZ4381" s="207"/>
    </row>
    <row r="4382" spans="1:52" s="168" customFormat="1" ht="24.9" customHeight="1" x14ac:dyDescent="0.3">
      <c r="A4382" s="263"/>
      <c r="B4382" s="263"/>
      <c r="C4382" s="265"/>
      <c r="D4382" s="481"/>
      <c r="E4382" s="482"/>
      <c r="F4382" s="482"/>
      <c r="G4382" s="482"/>
      <c r="H4382" s="482"/>
      <c r="I4382" s="482"/>
      <c r="J4382" s="482"/>
      <c r="K4382" s="482"/>
      <c r="L4382" s="482"/>
      <c r="M4382" s="483"/>
      <c r="N4382" s="176"/>
      <c r="O4382" s="412"/>
      <c r="P4382" s="413"/>
      <c r="Q4382" s="8"/>
      <c r="R4382" s="8"/>
      <c r="S4382" s="8"/>
      <c r="T4382" s="9"/>
      <c r="U4382" s="17"/>
      <c r="V4382" s="182"/>
      <c r="W4382" s="191"/>
      <c r="X4382" s="199"/>
      <c r="Y4382" s="182"/>
      <c r="Z4382" s="184"/>
      <c r="AA4382" s="184"/>
      <c r="AD4382" s="182"/>
      <c r="AG4382" s="182"/>
      <c r="AH4382" s="43"/>
      <c r="AI4382" s="43"/>
      <c r="AJ4382" s="43"/>
      <c r="AK4382" s="43"/>
      <c r="AL4382" s="43"/>
      <c r="AM4382" s="43"/>
      <c r="AN4382" s="43"/>
      <c r="AO4382" s="43"/>
      <c r="AP4382" s="43"/>
      <c r="AQ4382" s="43"/>
      <c r="AR4382" s="43"/>
      <c r="AS4382" s="43"/>
      <c r="AT4382" s="43"/>
      <c r="AU4382" s="44"/>
      <c r="AV4382" s="182"/>
      <c r="AW4382" s="182"/>
      <c r="AX4382" s="182"/>
      <c r="AZ4382" s="207"/>
    </row>
    <row r="4383" spans="1:52" s="168" customFormat="1" ht="24.9" customHeight="1" x14ac:dyDescent="0.3">
      <c r="A4383" s="263"/>
      <c r="B4383" s="263"/>
      <c r="C4383" s="265"/>
      <c r="D4383" s="481"/>
      <c r="E4383" s="482"/>
      <c r="F4383" s="482"/>
      <c r="G4383" s="482"/>
      <c r="H4383" s="482"/>
      <c r="I4383" s="482"/>
      <c r="J4383" s="482"/>
      <c r="K4383" s="482"/>
      <c r="L4383" s="482"/>
      <c r="M4383" s="483"/>
      <c r="N4383" s="176"/>
      <c r="O4383" s="412"/>
      <c r="P4383" s="413"/>
      <c r="Q4383" s="8"/>
      <c r="R4383" s="8"/>
      <c r="S4383" s="8"/>
      <c r="T4383" s="9"/>
      <c r="U4383" s="17"/>
      <c r="V4383" s="182"/>
      <c r="W4383" s="191"/>
      <c r="X4383" s="199"/>
      <c r="Y4383" s="182"/>
      <c r="Z4383" s="184"/>
      <c r="AA4383" s="184"/>
      <c r="AD4383" s="182"/>
      <c r="AG4383" s="182"/>
      <c r="AH4383" s="43"/>
      <c r="AI4383" s="43"/>
      <c r="AJ4383" s="43"/>
      <c r="AK4383" s="43"/>
      <c r="AL4383" s="43"/>
      <c r="AM4383" s="43"/>
      <c r="AN4383" s="43"/>
      <c r="AO4383" s="43"/>
      <c r="AP4383" s="43"/>
      <c r="AQ4383" s="43"/>
      <c r="AR4383" s="43"/>
      <c r="AS4383" s="43"/>
      <c r="AT4383" s="43"/>
      <c r="AU4383" s="44"/>
      <c r="AV4383" s="182"/>
      <c r="AW4383" s="182"/>
      <c r="AX4383" s="182"/>
      <c r="AZ4383" s="207"/>
    </row>
    <row r="4384" spans="1:52" s="168" customFormat="1" ht="24.9" customHeight="1" x14ac:dyDescent="0.3">
      <c r="A4384" s="263"/>
      <c r="B4384" s="263"/>
      <c r="C4384" s="265"/>
      <c r="D4384" s="481"/>
      <c r="E4384" s="482"/>
      <c r="F4384" s="482"/>
      <c r="G4384" s="482"/>
      <c r="H4384" s="482"/>
      <c r="I4384" s="482"/>
      <c r="J4384" s="482"/>
      <c r="K4384" s="482"/>
      <c r="L4384" s="482"/>
      <c r="M4384" s="483"/>
      <c r="N4384" s="176"/>
      <c r="O4384" s="412"/>
      <c r="P4384" s="413"/>
      <c r="Q4384" s="8"/>
      <c r="R4384" s="8"/>
      <c r="S4384" s="8"/>
      <c r="T4384" s="9"/>
      <c r="U4384" s="17"/>
      <c r="V4384" s="182"/>
      <c r="W4384" s="191"/>
      <c r="X4384" s="199"/>
      <c r="Y4384" s="182"/>
      <c r="Z4384" s="184"/>
      <c r="AA4384" s="184"/>
      <c r="AD4384" s="182"/>
      <c r="AG4384" s="182"/>
      <c r="AH4384" s="43"/>
      <c r="AI4384" s="43"/>
      <c r="AJ4384" s="43"/>
      <c r="AK4384" s="43"/>
      <c r="AL4384" s="43"/>
      <c r="AM4384" s="43"/>
      <c r="AN4384" s="43"/>
      <c r="AO4384" s="43"/>
      <c r="AP4384" s="43"/>
      <c r="AQ4384" s="43"/>
      <c r="AR4384" s="43"/>
      <c r="AS4384" s="43"/>
      <c r="AT4384" s="43"/>
      <c r="AU4384" s="44"/>
      <c r="AV4384" s="182"/>
      <c r="AW4384" s="182"/>
      <c r="AX4384" s="182"/>
      <c r="AZ4384" s="207"/>
    </row>
    <row r="4385" spans="1:52" s="168" customFormat="1" ht="24.9" customHeight="1" x14ac:dyDescent="0.3">
      <c r="A4385" s="263"/>
      <c r="B4385" s="263"/>
      <c r="C4385" s="265"/>
      <c r="D4385" s="481"/>
      <c r="E4385" s="482"/>
      <c r="F4385" s="482"/>
      <c r="G4385" s="482"/>
      <c r="H4385" s="482"/>
      <c r="I4385" s="482"/>
      <c r="J4385" s="482"/>
      <c r="K4385" s="482"/>
      <c r="L4385" s="482"/>
      <c r="M4385" s="483"/>
      <c r="N4385" s="176"/>
      <c r="O4385" s="412"/>
      <c r="P4385" s="413"/>
      <c r="Q4385" s="8"/>
      <c r="R4385" s="8"/>
      <c r="S4385" s="8"/>
      <c r="T4385" s="9"/>
      <c r="U4385" s="17"/>
      <c r="V4385" s="182"/>
      <c r="W4385" s="191"/>
      <c r="X4385" s="199"/>
      <c r="Y4385" s="182"/>
      <c r="Z4385" s="184"/>
      <c r="AA4385" s="184"/>
      <c r="AD4385" s="182"/>
      <c r="AG4385" s="182"/>
      <c r="AH4385" s="43"/>
      <c r="AI4385" s="43"/>
      <c r="AJ4385" s="43"/>
      <c r="AK4385" s="43"/>
      <c r="AL4385" s="43"/>
      <c r="AM4385" s="43"/>
      <c r="AN4385" s="43"/>
      <c r="AO4385" s="43"/>
      <c r="AP4385" s="43"/>
      <c r="AQ4385" s="43"/>
      <c r="AR4385" s="43"/>
      <c r="AS4385" s="43"/>
      <c r="AT4385" s="43"/>
      <c r="AU4385" s="44"/>
      <c r="AV4385" s="182"/>
      <c r="AW4385" s="182"/>
      <c r="AX4385" s="182"/>
      <c r="AZ4385" s="207"/>
    </row>
    <row r="4386" spans="1:52" s="168" customFormat="1" ht="24.9" customHeight="1" x14ac:dyDescent="0.3">
      <c r="A4386" s="263"/>
      <c r="B4386" s="263"/>
      <c r="C4386" s="265"/>
      <c r="D4386" s="481"/>
      <c r="E4386" s="482"/>
      <c r="F4386" s="482"/>
      <c r="G4386" s="482"/>
      <c r="H4386" s="482"/>
      <c r="I4386" s="482"/>
      <c r="J4386" s="482"/>
      <c r="K4386" s="482"/>
      <c r="L4386" s="482"/>
      <c r="M4386" s="483"/>
      <c r="N4386" s="176"/>
      <c r="O4386" s="412"/>
      <c r="P4386" s="413"/>
      <c r="Q4386" s="8"/>
      <c r="R4386" s="8"/>
      <c r="S4386" s="8"/>
      <c r="T4386" s="9"/>
      <c r="U4386" s="17"/>
      <c r="V4386" s="182"/>
      <c r="W4386" s="191"/>
      <c r="X4386" s="199"/>
      <c r="Y4386" s="182"/>
      <c r="Z4386" s="184"/>
      <c r="AA4386" s="184"/>
      <c r="AD4386" s="182"/>
      <c r="AG4386" s="182"/>
      <c r="AH4386" s="43"/>
      <c r="AI4386" s="43"/>
      <c r="AJ4386" s="43"/>
      <c r="AK4386" s="43"/>
      <c r="AL4386" s="43"/>
      <c r="AM4386" s="43"/>
      <c r="AN4386" s="43"/>
      <c r="AO4386" s="43"/>
      <c r="AP4386" s="43"/>
      <c r="AQ4386" s="43"/>
      <c r="AR4386" s="43"/>
      <c r="AS4386" s="43"/>
      <c r="AT4386" s="43"/>
      <c r="AU4386" s="44"/>
      <c r="AV4386" s="182"/>
      <c r="AW4386" s="182"/>
      <c r="AX4386" s="182"/>
      <c r="AZ4386" s="207"/>
    </row>
    <row r="4387" spans="1:52" s="168" customFormat="1" ht="24.9" customHeight="1" x14ac:dyDescent="0.3">
      <c r="A4387" s="263"/>
      <c r="B4387" s="263"/>
      <c r="C4387" s="265"/>
      <c r="D4387" s="481"/>
      <c r="E4387" s="482"/>
      <c r="F4387" s="482"/>
      <c r="G4387" s="482"/>
      <c r="H4387" s="482"/>
      <c r="I4387" s="482"/>
      <c r="J4387" s="482"/>
      <c r="K4387" s="482"/>
      <c r="L4387" s="482"/>
      <c r="M4387" s="483"/>
      <c r="N4387" s="176"/>
      <c r="O4387" s="412"/>
      <c r="P4387" s="413"/>
      <c r="Q4387" s="8"/>
      <c r="R4387" s="8"/>
      <c r="S4387" s="8"/>
      <c r="T4387" s="9"/>
      <c r="U4387" s="17"/>
      <c r="V4387" s="182"/>
      <c r="W4387" s="191"/>
      <c r="X4387" s="199"/>
      <c r="Y4387" s="182"/>
      <c r="Z4387" s="184"/>
      <c r="AA4387" s="184"/>
      <c r="AD4387" s="182"/>
      <c r="AG4387" s="182"/>
      <c r="AH4387" s="43"/>
      <c r="AI4387" s="43"/>
      <c r="AJ4387" s="43"/>
      <c r="AK4387" s="43"/>
      <c r="AL4387" s="43"/>
      <c r="AM4387" s="43"/>
      <c r="AN4387" s="43"/>
      <c r="AO4387" s="43"/>
      <c r="AP4387" s="43"/>
      <c r="AQ4387" s="43"/>
      <c r="AR4387" s="43"/>
      <c r="AS4387" s="43"/>
      <c r="AT4387" s="43"/>
      <c r="AU4387" s="44"/>
      <c r="AV4387" s="182"/>
      <c r="AW4387" s="182"/>
      <c r="AX4387" s="182"/>
      <c r="AZ4387" s="207"/>
    </row>
    <row r="4388" spans="1:52" s="168" customFormat="1" ht="24.9" customHeight="1" x14ac:dyDescent="0.3">
      <c r="A4388" s="263"/>
      <c r="B4388" s="263"/>
      <c r="C4388" s="265"/>
      <c r="D4388" s="481"/>
      <c r="E4388" s="482"/>
      <c r="F4388" s="482"/>
      <c r="G4388" s="482"/>
      <c r="H4388" s="482"/>
      <c r="I4388" s="482"/>
      <c r="J4388" s="482"/>
      <c r="K4388" s="482"/>
      <c r="L4388" s="482"/>
      <c r="M4388" s="483"/>
      <c r="N4388" s="176"/>
      <c r="O4388" s="412"/>
      <c r="P4388" s="413"/>
      <c r="Q4388" s="8"/>
      <c r="R4388" s="8"/>
      <c r="S4388" s="8"/>
      <c r="T4388" s="9"/>
      <c r="U4388" s="17"/>
      <c r="V4388" s="182"/>
      <c r="W4388" s="191"/>
      <c r="X4388" s="199"/>
      <c r="Y4388" s="182"/>
      <c r="Z4388" s="184"/>
      <c r="AA4388" s="184"/>
      <c r="AD4388" s="182"/>
      <c r="AG4388" s="182"/>
      <c r="AH4388" s="43"/>
      <c r="AI4388" s="43"/>
      <c r="AJ4388" s="43"/>
      <c r="AK4388" s="43"/>
      <c r="AL4388" s="43"/>
      <c r="AM4388" s="43"/>
      <c r="AN4388" s="43"/>
      <c r="AO4388" s="43"/>
      <c r="AP4388" s="43"/>
      <c r="AQ4388" s="43"/>
      <c r="AR4388" s="43"/>
      <c r="AS4388" s="43"/>
      <c r="AT4388" s="43"/>
      <c r="AU4388" s="44"/>
      <c r="AV4388" s="182"/>
      <c r="AW4388" s="182"/>
      <c r="AX4388" s="182"/>
      <c r="AZ4388" s="207"/>
    </row>
    <row r="4389" spans="1:52" s="168" customFormat="1" ht="24.9" customHeight="1" x14ac:dyDescent="0.3">
      <c r="A4389" s="263"/>
      <c r="B4389" s="263"/>
      <c r="C4389" s="265"/>
      <c r="D4389" s="481"/>
      <c r="E4389" s="482"/>
      <c r="F4389" s="482"/>
      <c r="G4389" s="482"/>
      <c r="H4389" s="482"/>
      <c r="I4389" s="482"/>
      <c r="J4389" s="482"/>
      <c r="K4389" s="482"/>
      <c r="L4389" s="482"/>
      <c r="M4389" s="483"/>
      <c r="N4389" s="176"/>
      <c r="O4389" s="412"/>
      <c r="P4389" s="413"/>
      <c r="Q4389" s="8"/>
      <c r="R4389" s="8"/>
      <c r="S4389" s="8"/>
      <c r="T4389" s="9"/>
      <c r="U4389" s="17"/>
      <c r="V4389" s="182"/>
      <c r="W4389" s="191"/>
      <c r="X4389" s="199"/>
      <c r="Y4389" s="182"/>
      <c r="Z4389" s="184"/>
      <c r="AA4389" s="184"/>
      <c r="AD4389" s="182"/>
      <c r="AG4389" s="182"/>
      <c r="AH4389" s="43"/>
      <c r="AI4389" s="43"/>
      <c r="AJ4389" s="43"/>
      <c r="AK4389" s="43"/>
      <c r="AL4389" s="43"/>
      <c r="AM4389" s="43"/>
      <c r="AN4389" s="43"/>
      <c r="AO4389" s="43"/>
      <c r="AP4389" s="43"/>
      <c r="AQ4389" s="43"/>
      <c r="AR4389" s="43"/>
      <c r="AS4389" s="43"/>
      <c r="AT4389" s="43"/>
      <c r="AU4389" s="44"/>
      <c r="AV4389" s="182"/>
      <c r="AW4389" s="182"/>
      <c r="AX4389" s="182"/>
      <c r="AZ4389" s="207"/>
    </row>
    <row r="4390" spans="1:52" s="168" customFormat="1" ht="24.9" customHeight="1" x14ac:dyDescent="0.3">
      <c r="A4390" s="263"/>
      <c r="B4390" s="263"/>
      <c r="C4390" s="265"/>
      <c r="D4390" s="481"/>
      <c r="E4390" s="482"/>
      <c r="F4390" s="482"/>
      <c r="G4390" s="482"/>
      <c r="H4390" s="482"/>
      <c r="I4390" s="482"/>
      <c r="J4390" s="482"/>
      <c r="K4390" s="482"/>
      <c r="L4390" s="482"/>
      <c r="M4390" s="483"/>
      <c r="N4390" s="176"/>
      <c r="O4390" s="412"/>
      <c r="P4390" s="413"/>
      <c r="Q4390" s="8"/>
      <c r="R4390" s="8"/>
      <c r="S4390" s="8"/>
      <c r="T4390" s="9"/>
      <c r="U4390" s="17"/>
      <c r="V4390" s="182"/>
      <c r="W4390" s="191"/>
      <c r="X4390" s="199"/>
      <c r="Y4390" s="182"/>
      <c r="Z4390" s="184"/>
      <c r="AA4390" s="184"/>
      <c r="AD4390" s="182"/>
      <c r="AG4390" s="182"/>
      <c r="AH4390" s="43"/>
      <c r="AI4390" s="43"/>
      <c r="AJ4390" s="43"/>
      <c r="AK4390" s="43"/>
      <c r="AL4390" s="43"/>
      <c r="AM4390" s="43"/>
      <c r="AN4390" s="43"/>
      <c r="AO4390" s="43"/>
      <c r="AP4390" s="43"/>
      <c r="AQ4390" s="43"/>
      <c r="AR4390" s="43"/>
      <c r="AS4390" s="43"/>
      <c r="AT4390" s="43"/>
      <c r="AU4390" s="44"/>
      <c r="AV4390" s="182"/>
      <c r="AW4390" s="182"/>
      <c r="AX4390" s="182"/>
      <c r="AZ4390" s="207"/>
    </row>
    <row r="4391" spans="1:52" s="168" customFormat="1" ht="24.9" customHeight="1" x14ac:dyDescent="0.3">
      <c r="A4391" s="263"/>
      <c r="B4391" s="263"/>
      <c r="C4391" s="265"/>
      <c r="D4391" s="481"/>
      <c r="E4391" s="482"/>
      <c r="F4391" s="482"/>
      <c r="G4391" s="482"/>
      <c r="H4391" s="482"/>
      <c r="I4391" s="482"/>
      <c r="J4391" s="482"/>
      <c r="K4391" s="482"/>
      <c r="L4391" s="482"/>
      <c r="M4391" s="483"/>
      <c r="N4391" s="176"/>
      <c r="O4391" s="412"/>
      <c r="P4391" s="413"/>
      <c r="Q4391" s="8"/>
      <c r="R4391" s="8"/>
      <c r="S4391" s="8"/>
      <c r="T4391" s="9"/>
      <c r="U4391" s="17"/>
      <c r="V4391" s="182"/>
      <c r="W4391" s="191"/>
      <c r="X4391" s="199"/>
      <c r="Y4391" s="182"/>
      <c r="Z4391" s="184"/>
      <c r="AA4391" s="184"/>
      <c r="AD4391" s="182"/>
      <c r="AG4391" s="182"/>
      <c r="AH4391" s="43"/>
      <c r="AI4391" s="43"/>
      <c r="AJ4391" s="43"/>
      <c r="AK4391" s="43"/>
      <c r="AL4391" s="43"/>
      <c r="AM4391" s="43"/>
      <c r="AN4391" s="43"/>
      <c r="AO4391" s="43"/>
      <c r="AP4391" s="43"/>
      <c r="AQ4391" s="43"/>
      <c r="AR4391" s="43"/>
      <c r="AS4391" s="43"/>
      <c r="AT4391" s="43"/>
      <c r="AU4391" s="44"/>
      <c r="AV4391" s="182"/>
      <c r="AW4391" s="182"/>
      <c r="AX4391" s="182"/>
      <c r="AZ4391" s="207"/>
    </row>
    <row r="4392" spans="1:52" s="168" customFormat="1" ht="24.9" customHeight="1" x14ac:dyDescent="0.3">
      <c r="A4392" s="263"/>
      <c r="B4392" s="263"/>
      <c r="C4392" s="265"/>
      <c r="D4392" s="481"/>
      <c r="E4392" s="482"/>
      <c r="F4392" s="482"/>
      <c r="G4392" s="482"/>
      <c r="H4392" s="482"/>
      <c r="I4392" s="482"/>
      <c r="J4392" s="482"/>
      <c r="K4392" s="482"/>
      <c r="L4392" s="482"/>
      <c r="M4392" s="483"/>
      <c r="N4392" s="176"/>
      <c r="O4392" s="412"/>
      <c r="P4392" s="413"/>
      <c r="Q4392" s="8"/>
      <c r="R4392" s="8"/>
      <c r="S4392" s="8"/>
      <c r="T4392" s="9"/>
      <c r="U4392" s="17"/>
      <c r="V4392" s="182"/>
      <c r="W4392" s="191"/>
      <c r="X4392" s="199"/>
      <c r="Y4392" s="182"/>
      <c r="Z4392" s="184"/>
      <c r="AA4392" s="184"/>
      <c r="AD4392" s="182"/>
      <c r="AG4392" s="182"/>
      <c r="AH4392" s="43"/>
      <c r="AI4392" s="43"/>
      <c r="AJ4392" s="43"/>
      <c r="AK4392" s="43"/>
      <c r="AL4392" s="43"/>
      <c r="AM4392" s="43"/>
      <c r="AN4392" s="43"/>
      <c r="AO4392" s="43"/>
      <c r="AP4392" s="43"/>
      <c r="AQ4392" s="43"/>
      <c r="AR4392" s="43"/>
      <c r="AS4392" s="43"/>
      <c r="AT4392" s="43"/>
      <c r="AU4392" s="44"/>
      <c r="AV4392" s="182"/>
      <c r="AW4392" s="182"/>
      <c r="AX4392" s="182"/>
      <c r="AZ4392" s="207"/>
    </row>
    <row r="4393" spans="1:52" s="168" customFormat="1" ht="24.9" customHeight="1" x14ac:dyDescent="0.3">
      <c r="A4393" s="263"/>
      <c r="B4393" s="263"/>
      <c r="C4393" s="265"/>
      <c r="D4393" s="481"/>
      <c r="E4393" s="482"/>
      <c r="F4393" s="482"/>
      <c r="G4393" s="482"/>
      <c r="H4393" s="482"/>
      <c r="I4393" s="482"/>
      <c r="J4393" s="482"/>
      <c r="K4393" s="482"/>
      <c r="L4393" s="482"/>
      <c r="M4393" s="483"/>
      <c r="N4393" s="176"/>
      <c r="O4393" s="412"/>
      <c r="P4393" s="413"/>
      <c r="Q4393" s="8"/>
      <c r="R4393" s="8"/>
      <c r="S4393" s="8"/>
      <c r="T4393" s="9"/>
      <c r="U4393" s="17"/>
      <c r="V4393" s="182"/>
      <c r="W4393" s="191"/>
      <c r="X4393" s="199"/>
      <c r="Y4393" s="182"/>
      <c r="Z4393" s="184"/>
      <c r="AA4393" s="184"/>
      <c r="AD4393" s="182"/>
      <c r="AG4393" s="182"/>
      <c r="AH4393" s="43"/>
      <c r="AI4393" s="43"/>
      <c r="AJ4393" s="43"/>
      <c r="AK4393" s="43"/>
      <c r="AL4393" s="43"/>
      <c r="AM4393" s="43"/>
      <c r="AN4393" s="43"/>
      <c r="AO4393" s="43"/>
      <c r="AP4393" s="43"/>
      <c r="AQ4393" s="43"/>
      <c r="AR4393" s="43"/>
      <c r="AS4393" s="43"/>
      <c r="AT4393" s="43"/>
      <c r="AU4393" s="44"/>
      <c r="AV4393" s="182"/>
      <c r="AW4393" s="182"/>
      <c r="AX4393" s="182"/>
      <c r="AZ4393" s="207"/>
    </row>
    <row r="4394" spans="1:52" s="168" customFormat="1" ht="24.9" customHeight="1" x14ac:dyDescent="0.3">
      <c r="A4394" s="263"/>
      <c r="B4394" s="263"/>
      <c r="C4394" s="265"/>
      <c r="D4394" s="481"/>
      <c r="E4394" s="482"/>
      <c r="F4394" s="482"/>
      <c r="G4394" s="482"/>
      <c r="H4394" s="482"/>
      <c r="I4394" s="482"/>
      <c r="J4394" s="482"/>
      <c r="K4394" s="482"/>
      <c r="L4394" s="482"/>
      <c r="M4394" s="483"/>
      <c r="N4394" s="176"/>
      <c r="O4394" s="412"/>
      <c r="P4394" s="413"/>
      <c r="Q4394" s="8"/>
      <c r="R4394" s="8"/>
      <c r="S4394" s="8"/>
      <c r="T4394" s="9"/>
      <c r="U4394" s="17"/>
      <c r="V4394" s="182"/>
      <c r="W4394" s="191"/>
      <c r="X4394" s="199"/>
      <c r="Y4394" s="182"/>
      <c r="Z4394" s="184"/>
      <c r="AA4394" s="184"/>
      <c r="AD4394" s="182"/>
      <c r="AG4394" s="182"/>
      <c r="AH4394" s="43"/>
      <c r="AI4394" s="43"/>
      <c r="AJ4394" s="43"/>
      <c r="AK4394" s="43"/>
      <c r="AL4394" s="43"/>
      <c r="AM4394" s="43"/>
      <c r="AN4394" s="43"/>
      <c r="AO4394" s="43"/>
      <c r="AP4394" s="43"/>
      <c r="AQ4394" s="43"/>
      <c r="AR4394" s="43"/>
      <c r="AS4394" s="43"/>
      <c r="AT4394" s="43"/>
      <c r="AU4394" s="44"/>
      <c r="AV4394" s="182"/>
      <c r="AW4394" s="182"/>
      <c r="AX4394" s="182"/>
      <c r="AZ4394" s="207"/>
    </row>
    <row r="4395" spans="1:52" s="168" customFormat="1" ht="24.9" customHeight="1" x14ac:dyDescent="0.3">
      <c r="A4395" s="263"/>
      <c r="B4395" s="263"/>
      <c r="C4395" s="265"/>
      <c r="D4395" s="481"/>
      <c r="E4395" s="482"/>
      <c r="F4395" s="482"/>
      <c r="G4395" s="482"/>
      <c r="H4395" s="482"/>
      <c r="I4395" s="482"/>
      <c r="J4395" s="482"/>
      <c r="K4395" s="482"/>
      <c r="L4395" s="482"/>
      <c r="M4395" s="483"/>
      <c r="N4395" s="176"/>
      <c r="O4395" s="412"/>
      <c r="P4395" s="413"/>
      <c r="Q4395" s="8"/>
      <c r="R4395" s="8"/>
      <c r="S4395" s="8"/>
      <c r="T4395" s="9"/>
      <c r="U4395" s="17"/>
      <c r="V4395" s="182"/>
      <c r="W4395" s="191"/>
      <c r="X4395" s="199"/>
      <c r="Y4395" s="182"/>
      <c r="Z4395" s="184"/>
      <c r="AA4395" s="184"/>
      <c r="AD4395" s="182"/>
      <c r="AG4395" s="182"/>
      <c r="AH4395" s="43"/>
      <c r="AI4395" s="43"/>
      <c r="AJ4395" s="43"/>
      <c r="AK4395" s="43"/>
      <c r="AL4395" s="43"/>
      <c r="AM4395" s="43"/>
      <c r="AN4395" s="43"/>
      <c r="AO4395" s="43"/>
      <c r="AP4395" s="43"/>
      <c r="AQ4395" s="43"/>
      <c r="AR4395" s="43"/>
      <c r="AS4395" s="43"/>
      <c r="AT4395" s="43"/>
      <c r="AU4395" s="44"/>
      <c r="AV4395" s="182"/>
      <c r="AW4395" s="182"/>
      <c r="AX4395" s="182"/>
      <c r="AZ4395" s="207"/>
    </row>
    <row r="4396" spans="1:52" s="168" customFormat="1" ht="24.9" customHeight="1" x14ac:dyDescent="0.3">
      <c r="A4396" s="263"/>
      <c r="B4396" s="263"/>
      <c r="C4396" s="265"/>
      <c r="D4396" s="481"/>
      <c r="E4396" s="482"/>
      <c r="F4396" s="482"/>
      <c r="G4396" s="482"/>
      <c r="H4396" s="482"/>
      <c r="I4396" s="482"/>
      <c r="J4396" s="482"/>
      <c r="K4396" s="482"/>
      <c r="L4396" s="482"/>
      <c r="M4396" s="483"/>
      <c r="N4396" s="176"/>
      <c r="O4396" s="412"/>
      <c r="P4396" s="413"/>
      <c r="Q4396" s="8"/>
      <c r="R4396" s="8"/>
      <c r="S4396" s="8"/>
      <c r="T4396" s="9"/>
      <c r="U4396" s="17"/>
      <c r="V4396" s="182"/>
      <c r="W4396" s="191"/>
      <c r="X4396" s="199"/>
      <c r="Y4396" s="182"/>
      <c r="Z4396" s="184"/>
      <c r="AA4396" s="184"/>
      <c r="AD4396" s="182"/>
      <c r="AG4396" s="182"/>
      <c r="AH4396" s="43"/>
      <c r="AI4396" s="43"/>
      <c r="AJ4396" s="43"/>
      <c r="AK4396" s="43"/>
      <c r="AL4396" s="43"/>
      <c r="AM4396" s="43"/>
      <c r="AN4396" s="43"/>
      <c r="AO4396" s="43"/>
      <c r="AP4396" s="43"/>
      <c r="AQ4396" s="43"/>
      <c r="AR4396" s="43"/>
      <c r="AS4396" s="43"/>
      <c r="AT4396" s="43"/>
      <c r="AU4396" s="44"/>
      <c r="AV4396" s="182"/>
      <c r="AW4396" s="182"/>
      <c r="AX4396" s="182"/>
      <c r="AZ4396" s="207"/>
    </row>
    <row r="4397" spans="1:52" s="168" customFormat="1" ht="24.9" customHeight="1" x14ac:dyDescent="0.3">
      <c r="A4397" s="263"/>
      <c r="B4397" s="263"/>
      <c r="C4397" s="265"/>
      <c r="D4397" s="481"/>
      <c r="E4397" s="482"/>
      <c r="F4397" s="482"/>
      <c r="G4397" s="482"/>
      <c r="H4397" s="482"/>
      <c r="I4397" s="482"/>
      <c r="J4397" s="482"/>
      <c r="K4397" s="482"/>
      <c r="L4397" s="482"/>
      <c r="M4397" s="483"/>
      <c r="N4397" s="176"/>
      <c r="O4397" s="412"/>
      <c r="P4397" s="413"/>
      <c r="Q4397" s="8"/>
      <c r="R4397" s="8"/>
      <c r="S4397" s="8"/>
      <c r="T4397" s="9"/>
      <c r="U4397" s="17"/>
      <c r="V4397" s="182"/>
      <c r="W4397" s="191"/>
      <c r="X4397" s="199"/>
      <c r="Y4397" s="182"/>
      <c r="Z4397" s="184"/>
      <c r="AA4397" s="184"/>
      <c r="AD4397" s="182"/>
      <c r="AG4397" s="182"/>
      <c r="AH4397" s="43"/>
      <c r="AI4397" s="43"/>
      <c r="AJ4397" s="43"/>
      <c r="AK4397" s="43"/>
      <c r="AL4397" s="43"/>
      <c r="AM4397" s="43"/>
      <c r="AN4397" s="43"/>
      <c r="AO4397" s="43"/>
      <c r="AP4397" s="43"/>
      <c r="AQ4397" s="43"/>
      <c r="AR4397" s="43"/>
      <c r="AS4397" s="43"/>
      <c r="AT4397" s="43"/>
      <c r="AU4397" s="44"/>
      <c r="AV4397" s="182"/>
      <c r="AW4397" s="182"/>
      <c r="AX4397" s="182"/>
      <c r="AZ4397" s="207"/>
    </row>
    <row r="4398" spans="1:52" s="168" customFormat="1" ht="24.9" customHeight="1" thickBot="1" x14ac:dyDescent="0.35">
      <c r="A4398" s="263"/>
      <c r="B4398" s="263"/>
      <c r="C4398" s="265"/>
      <c r="D4398" s="481"/>
      <c r="E4398" s="482"/>
      <c r="F4398" s="482"/>
      <c r="G4398" s="482"/>
      <c r="H4398" s="482"/>
      <c r="I4398" s="482"/>
      <c r="J4398" s="482"/>
      <c r="K4398" s="482"/>
      <c r="L4398" s="482"/>
      <c r="M4398" s="483"/>
      <c r="N4398" s="414" t="s">
        <v>16</v>
      </c>
      <c r="O4398" s="415"/>
      <c r="P4398" s="415"/>
      <c r="Q4398" s="415"/>
      <c r="R4398" s="415"/>
      <c r="S4398" s="415"/>
      <c r="T4398" s="415"/>
      <c r="U4398" s="18">
        <f>SUM(U4378:U4397)</f>
        <v>0</v>
      </c>
      <c r="V4398" s="182"/>
      <c r="W4398" s="191"/>
      <c r="X4398" s="199"/>
      <c r="Y4398" s="182"/>
      <c r="Z4398" s="184"/>
      <c r="AA4398" s="184"/>
      <c r="AD4398" s="182"/>
      <c r="AG4398" s="182"/>
      <c r="AH4398" s="43"/>
      <c r="AI4398" s="43"/>
      <c r="AJ4398" s="43"/>
      <c r="AK4398" s="43"/>
      <c r="AL4398" s="43"/>
      <c r="AM4398" s="43"/>
      <c r="AN4398" s="43"/>
      <c r="AO4398" s="43"/>
      <c r="AP4398" s="43"/>
      <c r="AQ4398" s="43"/>
      <c r="AR4398" s="43"/>
      <c r="AS4398" s="43"/>
      <c r="AT4398" s="43"/>
      <c r="AU4398" s="44"/>
      <c r="AV4398" s="182"/>
      <c r="AW4398" s="182"/>
      <c r="AX4398" s="182"/>
      <c r="AZ4398" s="207"/>
    </row>
    <row r="4399" spans="1:52" s="168" customFormat="1" ht="14.4" customHeight="1" x14ac:dyDescent="0.3">
      <c r="A4399" s="263"/>
      <c r="B4399" s="263"/>
      <c r="C4399" s="265"/>
      <c r="D4399" s="481"/>
      <c r="E4399" s="482"/>
      <c r="F4399" s="482"/>
      <c r="G4399" s="482"/>
      <c r="H4399" s="482"/>
      <c r="I4399" s="482"/>
      <c r="J4399" s="482"/>
      <c r="K4399" s="482"/>
      <c r="L4399" s="482"/>
      <c r="M4399" s="483"/>
      <c r="N4399" s="416" t="s">
        <v>17</v>
      </c>
      <c r="O4399" s="417"/>
      <c r="P4399" s="417"/>
      <c r="Q4399" s="417"/>
      <c r="R4399" s="417"/>
      <c r="S4399" s="417"/>
      <c r="T4399" s="417"/>
      <c r="U4399" s="418"/>
      <c r="V4399" s="200"/>
      <c r="W4399" s="191"/>
      <c r="X4399" s="199"/>
      <c r="Y4399" s="182"/>
      <c r="Z4399" s="184"/>
      <c r="AA4399" s="184"/>
      <c r="AD4399" s="182"/>
      <c r="AG4399" s="182"/>
      <c r="AH4399" s="43"/>
      <c r="AI4399" s="43"/>
      <c r="AJ4399" s="43"/>
      <c r="AK4399" s="43"/>
      <c r="AL4399" s="43"/>
      <c r="AM4399" s="43"/>
      <c r="AN4399" s="43"/>
      <c r="AO4399" s="43"/>
      <c r="AP4399" s="43"/>
      <c r="AQ4399" s="43"/>
      <c r="AR4399" s="43"/>
      <c r="AS4399" s="43"/>
      <c r="AT4399" s="43"/>
      <c r="AU4399" s="44"/>
      <c r="AV4399" s="182"/>
      <c r="AW4399" s="182"/>
      <c r="AX4399" s="182"/>
      <c r="AZ4399" s="207"/>
    </row>
    <row r="4400" spans="1:52" s="168" customFormat="1" x14ac:dyDescent="0.3">
      <c r="A4400" s="263"/>
      <c r="B4400" s="263"/>
      <c r="C4400" s="265"/>
      <c r="D4400" s="481"/>
      <c r="E4400" s="482"/>
      <c r="F4400" s="482"/>
      <c r="G4400" s="482"/>
      <c r="H4400" s="482"/>
      <c r="I4400" s="482"/>
      <c r="J4400" s="482"/>
      <c r="K4400" s="482"/>
      <c r="L4400" s="482"/>
      <c r="M4400" s="483"/>
      <c r="N4400" s="419"/>
      <c r="O4400" s="420"/>
      <c r="P4400" s="420"/>
      <c r="Q4400" s="420"/>
      <c r="R4400" s="420"/>
      <c r="S4400" s="420"/>
      <c r="T4400" s="420"/>
      <c r="U4400" s="421"/>
      <c r="V4400" s="182"/>
      <c r="W4400" s="191"/>
      <c r="X4400" s="199"/>
      <c r="Y4400" s="182"/>
      <c r="Z4400" s="184"/>
      <c r="AA4400" s="184"/>
      <c r="AD4400" s="182"/>
      <c r="AG4400" s="182"/>
      <c r="AH4400" s="43"/>
      <c r="AI4400" s="43"/>
      <c r="AJ4400" s="43"/>
      <c r="AK4400" s="43"/>
      <c r="AL4400" s="43"/>
      <c r="AM4400" s="43"/>
      <c r="AN4400" s="43"/>
      <c r="AO4400" s="43"/>
      <c r="AP4400" s="43"/>
      <c r="AQ4400" s="43"/>
      <c r="AR4400" s="43"/>
      <c r="AS4400" s="43"/>
      <c r="AT4400" s="43"/>
      <c r="AU4400" s="44"/>
      <c r="AV4400" s="182"/>
      <c r="AW4400" s="182"/>
      <c r="AX4400" s="182"/>
      <c r="AZ4400" s="207"/>
    </row>
    <row r="4401" spans="1:52" s="168" customFormat="1" x14ac:dyDescent="0.3">
      <c r="A4401" s="263"/>
      <c r="B4401" s="263"/>
      <c r="C4401" s="265"/>
      <c r="D4401" s="481"/>
      <c r="E4401" s="482"/>
      <c r="F4401" s="482"/>
      <c r="G4401" s="482"/>
      <c r="H4401" s="482"/>
      <c r="I4401" s="482"/>
      <c r="J4401" s="482"/>
      <c r="K4401" s="482"/>
      <c r="L4401" s="482"/>
      <c r="M4401" s="483"/>
      <c r="N4401" s="419"/>
      <c r="O4401" s="420"/>
      <c r="P4401" s="420"/>
      <c r="Q4401" s="420"/>
      <c r="R4401" s="420"/>
      <c r="S4401" s="420"/>
      <c r="T4401" s="420"/>
      <c r="U4401" s="421"/>
      <c r="V4401" s="182"/>
      <c r="W4401" s="191"/>
      <c r="X4401" s="199"/>
      <c r="Y4401" s="182"/>
      <c r="Z4401" s="184"/>
      <c r="AA4401" s="184"/>
      <c r="AD4401" s="182"/>
      <c r="AG4401" s="182"/>
      <c r="AH4401" s="43"/>
      <c r="AI4401" s="43"/>
      <c r="AJ4401" s="43"/>
      <c r="AK4401" s="43"/>
      <c r="AL4401" s="43"/>
      <c r="AM4401" s="43"/>
      <c r="AN4401" s="43"/>
      <c r="AO4401" s="43"/>
      <c r="AP4401" s="43"/>
      <c r="AQ4401" s="43"/>
      <c r="AR4401" s="43"/>
      <c r="AS4401" s="43"/>
      <c r="AT4401" s="43"/>
      <c r="AU4401" s="44"/>
      <c r="AV4401" s="182"/>
      <c r="AW4401" s="182"/>
      <c r="AX4401" s="182"/>
      <c r="AZ4401" s="207"/>
    </row>
    <row r="4402" spans="1:52" s="168" customFormat="1" ht="14.4" thickBot="1" x14ac:dyDescent="0.35">
      <c r="A4402" s="263"/>
      <c r="B4402" s="263"/>
      <c r="C4402" s="265"/>
      <c r="D4402" s="425"/>
      <c r="E4402" s="426"/>
      <c r="F4402" s="426"/>
      <c r="G4402" s="426"/>
      <c r="H4402" s="426"/>
      <c r="I4402" s="426"/>
      <c r="J4402" s="426"/>
      <c r="K4402" s="426"/>
      <c r="L4402" s="426"/>
      <c r="M4402" s="427"/>
      <c r="N4402" s="422"/>
      <c r="O4402" s="423"/>
      <c r="P4402" s="423"/>
      <c r="Q4402" s="423"/>
      <c r="R4402" s="423"/>
      <c r="S4402" s="423"/>
      <c r="T4402" s="423"/>
      <c r="U4402" s="424"/>
      <c r="V4402" s="182"/>
      <c r="W4402" s="191"/>
      <c r="X4402" s="199"/>
      <c r="Y4402" s="182"/>
      <c r="Z4402" s="184"/>
      <c r="AA4402" s="184"/>
      <c r="AD4402" s="182"/>
      <c r="AG4402" s="182"/>
      <c r="AH4402" s="43"/>
      <c r="AI4402" s="43"/>
      <c r="AJ4402" s="43"/>
      <c r="AK4402" s="43"/>
      <c r="AL4402" s="43"/>
      <c r="AM4402" s="43"/>
      <c r="AN4402" s="43"/>
      <c r="AO4402" s="43"/>
      <c r="AP4402" s="43"/>
      <c r="AQ4402" s="43"/>
      <c r="AR4402" s="43"/>
      <c r="AS4402" s="43"/>
      <c r="AT4402" s="43"/>
      <c r="AU4402" s="44"/>
      <c r="AV4402" s="182"/>
      <c r="AW4402" s="182"/>
      <c r="AX4402" s="182"/>
      <c r="AZ4402" s="207"/>
    </row>
    <row r="4403" spans="1:52" s="168" customFormat="1" ht="5.25" customHeight="1" thickBot="1" x14ac:dyDescent="0.35">
      <c r="A4403" s="263"/>
      <c r="B4403" s="263"/>
      <c r="C4403" s="265"/>
      <c r="D4403" s="428"/>
      <c r="E4403" s="428"/>
      <c r="F4403" s="428"/>
      <c r="G4403" s="428"/>
      <c r="H4403" s="428"/>
      <c r="I4403" s="428"/>
      <c r="J4403" s="428"/>
      <c r="K4403" s="428"/>
      <c r="L4403" s="428"/>
      <c r="M4403" s="428"/>
      <c r="N4403" s="428"/>
      <c r="O4403" s="428"/>
      <c r="P4403" s="428"/>
      <c r="Q4403" s="428"/>
      <c r="R4403" s="428"/>
      <c r="S4403" s="428"/>
      <c r="T4403" s="428"/>
      <c r="U4403" s="428"/>
      <c r="V4403" s="182"/>
      <c r="W4403" s="191"/>
      <c r="X4403" s="199"/>
      <c r="Y4403" s="182"/>
      <c r="Z4403" s="184"/>
      <c r="AA4403" s="184"/>
      <c r="AD4403" s="182"/>
      <c r="AG4403" s="182"/>
      <c r="AH4403" s="43"/>
      <c r="AI4403" s="43"/>
      <c r="AJ4403" s="43"/>
      <c r="AK4403" s="43"/>
      <c r="AL4403" s="43"/>
      <c r="AM4403" s="43"/>
      <c r="AN4403" s="43"/>
      <c r="AO4403" s="43"/>
      <c r="AP4403" s="43"/>
      <c r="AQ4403" s="43"/>
      <c r="AR4403" s="43"/>
      <c r="AS4403" s="43"/>
      <c r="AT4403" s="43"/>
      <c r="AU4403" s="44"/>
      <c r="AV4403" s="182"/>
      <c r="AW4403" s="182"/>
      <c r="AX4403" s="182"/>
      <c r="AZ4403" s="207"/>
    </row>
    <row r="4404" spans="1:52" s="168" customFormat="1" ht="20.25" customHeight="1" x14ac:dyDescent="0.3">
      <c r="A4404" s="263"/>
      <c r="B4404" s="263"/>
      <c r="C4404" s="265"/>
      <c r="D4404" s="429" t="s">
        <v>18</v>
      </c>
      <c r="E4404" s="430"/>
      <c r="F4404" s="430"/>
      <c r="G4404" s="430"/>
      <c r="H4404" s="430"/>
      <c r="I4404" s="430"/>
      <c r="J4404" s="430"/>
      <c r="K4404" s="430"/>
      <c r="L4404" s="430"/>
      <c r="M4404" s="431"/>
      <c r="N4404" s="429" t="s">
        <v>19</v>
      </c>
      <c r="O4404" s="430"/>
      <c r="P4404" s="430"/>
      <c r="Q4404" s="430"/>
      <c r="R4404" s="430"/>
      <c r="S4404" s="430"/>
      <c r="T4404" s="430"/>
      <c r="U4404" s="431"/>
      <c r="V4404" s="182"/>
      <c r="W4404" s="191"/>
      <c r="X4404" s="199"/>
      <c r="Y4404" s="182"/>
      <c r="Z4404" s="184"/>
      <c r="AA4404" s="184"/>
      <c r="AD4404" s="182"/>
      <c r="AG4404" s="182"/>
      <c r="AH4404" s="43"/>
      <c r="AI4404" s="43"/>
      <c r="AJ4404" s="43"/>
      <c r="AK4404" s="43"/>
      <c r="AL4404" s="43"/>
      <c r="AM4404" s="43"/>
      <c r="AN4404" s="43"/>
      <c r="AO4404" s="43"/>
      <c r="AP4404" s="43"/>
      <c r="AQ4404" s="43"/>
      <c r="AR4404" s="43"/>
      <c r="AS4404" s="43"/>
      <c r="AT4404" s="43"/>
      <c r="AU4404" s="44"/>
      <c r="AV4404" s="182"/>
      <c r="AW4404" s="182"/>
      <c r="AX4404" s="182"/>
      <c r="AZ4404" s="207"/>
    </row>
    <row r="4405" spans="1:52" s="168" customFormat="1" x14ac:dyDescent="0.3">
      <c r="A4405" s="263"/>
      <c r="B4405" s="263"/>
      <c r="C4405" s="265"/>
      <c r="D4405" s="432" t="s">
        <v>20</v>
      </c>
      <c r="E4405" s="433"/>
      <c r="F4405" s="433"/>
      <c r="G4405" s="433"/>
      <c r="H4405" s="433"/>
      <c r="I4405" s="433"/>
      <c r="J4405" s="433"/>
      <c r="K4405" s="433"/>
      <c r="L4405" s="433"/>
      <c r="M4405" s="434"/>
      <c r="N4405" s="435" t="s">
        <v>21</v>
      </c>
      <c r="O4405" s="436"/>
      <c r="P4405" s="436"/>
      <c r="Q4405" s="436"/>
      <c r="R4405" s="436"/>
      <c r="S4405" s="436"/>
      <c r="T4405" s="436"/>
      <c r="U4405" s="437"/>
      <c r="V4405" s="182"/>
      <c r="W4405" s="191"/>
      <c r="X4405" s="199"/>
      <c r="Y4405" s="182"/>
      <c r="Z4405" s="184"/>
      <c r="AA4405" s="184"/>
      <c r="AD4405" s="182"/>
      <c r="AG4405" s="182"/>
      <c r="AH4405" s="43"/>
      <c r="AI4405" s="43"/>
      <c r="AJ4405" s="43"/>
      <c r="AK4405" s="43"/>
      <c r="AL4405" s="43"/>
      <c r="AM4405" s="43"/>
      <c r="AN4405" s="43"/>
      <c r="AO4405" s="43"/>
      <c r="AP4405" s="43"/>
      <c r="AQ4405" s="43"/>
      <c r="AR4405" s="43"/>
      <c r="AS4405" s="43"/>
      <c r="AT4405" s="43"/>
      <c r="AU4405" s="44"/>
      <c r="AV4405" s="182"/>
      <c r="AW4405" s="182"/>
      <c r="AX4405" s="182"/>
      <c r="AZ4405" s="207"/>
    </row>
    <row r="4406" spans="1:52" s="168" customFormat="1" ht="15.75" customHeight="1" x14ac:dyDescent="0.3">
      <c r="A4406" s="263"/>
      <c r="B4406" s="263"/>
      <c r="C4406" s="265"/>
      <c r="D4406" s="438" t="s">
        <v>22</v>
      </c>
      <c r="E4406" s="439"/>
      <c r="F4406" s="439"/>
      <c r="G4406" s="439"/>
      <c r="H4406" s="439"/>
      <c r="I4406" s="439"/>
      <c r="J4406" s="439"/>
      <c r="K4406" s="439"/>
      <c r="L4406" s="439"/>
      <c r="M4406" s="440"/>
      <c r="N4406" s="438" t="s">
        <v>22</v>
      </c>
      <c r="O4406" s="444"/>
      <c r="P4406" s="444"/>
      <c r="Q4406" s="444"/>
      <c r="R4406" s="444"/>
      <c r="S4406" s="444"/>
      <c r="T4406" s="444"/>
      <c r="U4406" s="440"/>
      <c r="V4406" s="182"/>
      <c r="W4406" s="191"/>
      <c r="X4406" s="199"/>
      <c r="Y4406" s="182"/>
      <c r="Z4406" s="184"/>
      <c r="AA4406" s="184"/>
      <c r="AD4406" s="182"/>
      <c r="AG4406" s="182"/>
      <c r="AH4406" s="43"/>
      <c r="AI4406" s="43"/>
      <c r="AJ4406" s="43"/>
      <c r="AK4406" s="43"/>
      <c r="AL4406" s="43"/>
      <c r="AM4406" s="43"/>
      <c r="AN4406" s="43"/>
      <c r="AO4406" s="43"/>
      <c r="AP4406" s="43"/>
      <c r="AQ4406" s="43"/>
      <c r="AR4406" s="43"/>
      <c r="AS4406" s="43"/>
      <c r="AT4406" s="43"/>
      <c r="AU4406" s="44"/>
      <c r="AV4406" s="182"/>
      <c r="AW4406" s="182"/>
      <c r="AX4406" s="182"/>
      <c r="AZ4406" s="207"/>
    </row>
    <row r="4407" spans="1:52" s="168" customFormat="1" ht="15.75" customHeight="1" x14ac:dyDescent="0.3">
      <c r="A4407" s="263"/>
      <c r="B4407" s="263"/>
      <c r="C4407" s="265"/>
      <c r="D4407" s="438"/>
      <c r="E4407" s="439"/>
      <c r="F4407" s="439"/>
      <c r="G4407" s="439"/>
      <c r="H4407" s="439"/>
      <c r="I4407" s="439"/>
      <c r="J4407" s="439"/>
      <c r="K4407" s="439"/>
      <c r="L4407" s="439"/>
      <c r="M4407" s="440"/>
      <c r="N4407" s="438"/>
      <c r="O4407" s="439"/>
      <c r="P4407" s="439"/>
      <c r="Q4407" s="439"/>
      <c r="R4407" s="439"/>
      <c r="S4407" s="439"/>
      <c r="T4407" s="439"/>
      <c r="U4407" s="440"/>
      <c r="V4407" s="182"/>
      <c r="W4407" s="191"/>
      <c r="X4407" s="199"/>
      <c r="Y4407" s="182"/>
      <c r="Z4407" s="184"/>
      <c r="AA4407" s="184"/>
      <c r="AD4407" s="182"/>
      <c r="AG4407" s="182"/>
      <c r="AH4407" s="43"/>
      <c r="AI4407" s="43"/>
      <c r="AJ4407" s="43"/>
      <c r="AK4407" s="43"/>
      <c r="AL4407" s="43"/>
      <c r="AM4407" s="43"/>
      <c r="AN4407" s="43"/>
      <c r="AO4407" s="43"/>
      <c r="AP4407" s="43"/>
      <c r="AQ4407" s="43"/>
      <c r="AR4407" s="43"/>
      <c r="AS4407" s="43"/>
      <c r="AT4407" s="43"/>
      <c r="AU4407" s="44"/>
      <c r="AV4407" s="182"/>
      <c r="AW4407" s="182"/>
      <c r="AX4407" s="182"/>
      <c r="AZ4407" s="207"/>
    </row>
    <row r="4408" spans="1:52" s="168" customFormat="1" ht="15.75" customHeight="1" x14ac:dyDescent="0.3">
      <c r="A4408" s="263"/>
      <c r="B4408" s="263"/>
      <c r="C4408" s="265"/>
      <c r="D4408" s="441"/>
      <c r="E4408" s="442"/>
      <c r="F4408" s="442"/>
      <c r="G4408" s="442"/>
      <c r="H4408" s="442"/>
      <c r="I4408" s="442"/>
      <c r="J4408" s="442"/>
      <c r="K4408" s="442"/>
      <c r="L4408" s="442"/>
      <c r="M4408" s="443"/>
      <c r="N4408" s="441"/>
      <c r="O4408" s="442"/>
      <c r="P4408" s="442"/>
      <c r="Q4408" s="442"/>
      <c r="R4408" s="442"/>
      <c r="S4408" s="442"/>
      <c r="T4408" s="442"/>
      <c r="U4408" s="443"/>
      <c r="V4408" s="182"/>
      <c r="W4408" s="191"/>
      <c r="X4408" s="199"/>
      <c r="Y4408" s="182"/>
      <c r="Z4408" s="184"/>
      <c r="AA4408" s="184"/>
      <c r="AD4408" s="182"/>
      <c r="AG4408" s="182"/>
      <c r="AH4408" s="43"/>
      <c r="AI4408" s="43"/>
      <c r="AJ4408" s="43"/>
      <c r="AK4408" s="43"/>
      <c r="AL4408" s="43"/>
      <c r="AM4408" s="43"/>
      <c r="AN4408" s="43"/>
      <c r="AO4408" s="43"/>
      <c r="AP4408" s="43"/>
      <c r="AQ4408" s="43"/>
      <c r="AR4408" s="43"/>
      <c r="AS4408" s="43"/>
      <c r="AT4408" s="43"/>
      <c r="AU4408" s="44"/>
      <c r="AV4408" s="182"/>
      <c r="AW4408" s="182"/>
      <c r="AX4408" s="182"/>
      <c r="AZ4408" s="207"/>
    </row>
    <row r="4409" spans="1:52" s="168" customFormat="1" x14ac:dyDescent="0.25">
      <c r="A4409" s="263"/>
      <c r="B4409" s="263"/>
      <c r="C4409" s="265"/>
      <c r="D4409" s="171" t="s">
        <v>23</v>
      </c>
      <c r="E4409" s="445" t="e">
        <f>+#REF!</f>
        <v>#REF!</v>
      </c>
      <c r="F4409" s="445"/>
      <c r="G4409" s="445"/>
      <c r="H4409" s="445"/>
      <c r="I4409" s="445"/>
      <c r="J4409" s="445"/>
      <c r="K4409" s="445"/>
      <c r="L4409" s="445"/>
      <c r="M4409" s="446"/>
      <c r="N4409" s="172" t="s">
        <v>23</v>
      </c>
      <c r="O4409" s="445" t="e">
        <f>+#REF!</f>
        <v>#REF!</v>
      </c>
      <c r="P4409" s="445"/>
      <c r="Q4409" s="445"/>
      <c r="R4409" s="445"/>
      <c r="S4409" s="445"/>
      <c r="T4409" s="445"/>
      <c r="U4409" s="446"/>
      <c r="V4409" s="182"/>
      <c r="W4409" s="191"/>
      <c r="X4409" s="199"/>
      <c r="Y4409" s="182"/>
      <c r="Z4409" s="184"/>
      <c r="AA4409" s="184"/>
      <c r="AD4409" s="182"/>
      <c r="AG4409" s="182"/>
      <c r="AH4409" s="43"/>
      <c r="AI4409" s="43"/>
      <c r="AJ4409" s="43"/>
      <c r="AK4409" s="43"/>
      <c r="AL4409" s="43"/>
      <c r="AM4409" s="43"/>
      <c r="AN4409" s="43"/>
      <c r="AO4409" s="43"/>
      <c r="AP4409" s="43"/>
      <c r="AQ4409" s="43"/>
      <c r="AR4409" s="43"/>
      <c r="AS4409" s="43"/>
      <c r="AT4409" s="43"/>
      <c r="AU4409" s="44"/>
      <c r="AV4409" s="182"/>
      <c r="AW4409" s="182"/>
      <c r="AX4409" s="182"/>
      <c r="AZ4409" s="207"/>
    </row>
    <row r="4410" spans="1:52" s="168" customFormat="1" ht="14.4" thickBot="1" x14ac:dyDescent="0.3">
      <c r="A4410" s="263"/>
      <c r="B4410" s="263"/>
      <c r="C4410" s="265"/>
      <c r="D4410" s="173" t="s">
        <v>25</v>
      </c>
      <c r="E4410" s="447" t="e">
        <f>+#REF!</f>
        <v>#REF!</v>
      </c>
      <c r="F4410" s="447"/>
      <c r="G4410" s="447"/>
      <c r="H4410" s="447"/>
      <c r="I4410" s="447"/>
      <c r="J4410" s="447"/>
      <c r="K4410" s="447"/>
      <c r="L4410" s="447"/>
      <c r="M4410" s="448"/>
      <c r="N4410" s="174" t="s">
        <v>25</v>
      </c>
      <c r="O4410" s="447" t="e">
        <f>+#REF!</f>
        <v>#REF!</v>
      </c>
      <c r="P4410" s="447"/>
      <c r="Q4410" s="447"/>
      <c r="R4410" s="447"/>
      <c r="S4410" s="447"/>
      <c r="T4410" s="447"/>
      <c r="U4410" s="448"/>
      <c r="V4410" s="182"/>
      <c r="W4410" s="191"/>
      <c r="X4410" s="199"/>
      <c r="Y4410" s="182"/>
      <c r="Z4410" s="184"/>
      <c r="AA4410" s="184"/>
      <c r="AD4410" s="182"/>
      <c r="AG4410" s="182"/>
      <c r="AH4410" s="43"/>
      <c r="AI4410" s="43"/>
      <c r="AJ4410" s="43"/>
      <c r="AK4410" s="43"/>
      <c r="AL4410" s="43"/>
      <c r="AM4410" s="43"/>
      <c r="AN4410" s="43"/>
      <c r="AO4410" s="43"/>
      <c r="AP4410" s="43"/>
      <c r="AQ4410" s="43"/>
      <c r="AR4410" s="43"/>
      <c r="AS4410" s="43"/>
      <c r="AT4410" s="43"/>
      <c r="AU4410" s="44"/>
      <c r="AV4410" s="182"/>
      <c r="AW4410" s="182"/>
      <c r="AX4410" s="182"/>
      <c r="AZ4410" s="207"/>
    </row>
    <row r="4411" spans="1:52" s="175" customFormat="1" ht="9.9" customHeight="1" thickBot="1" x14ac:dyDescent="0.3">
      <c r="A4411" s="266"/>
      <c r="B4411" s="266"/>
      <c r="C4411" s="267"/>
      <c r="N4411" s="15"/>
      <c r="V4411" s="34"/>
      <c r="W4411" s="58"/>
      <c r="X4411" s="85"/>
      <c r="Y4411" s="34"/>
      <c r="Z4411" s="185"/>
      <c r="AA4411" s="185"/>
      <c r="AD4411" s="34"/>
      <c r="AG4411" s="34"/>
      <c r="AH4411" s="45"/>
      <c r="AI4411" s="45"/>
      <c r="AJ4411" s="45"/>
      <c r="AK4411" s="45"/>
      <c r="AL4411" s="45"/>
      <c r="AM4411" s="45"/>
      <c r="AN4411" s="45"/>
      <c r="AO4411" s="45"/>
      <c r="AP4411" s="45"/>
      <c r="AQ4411" s="45"/>
      <c r="AR4411" s="45"/>
      <c r="AS4411" s="45"/>
      <c r="AT4411" s="45"/>
      <c r="AU4411" s="46"/>
      <c r="AV4411" s="34"/>
      <c r="AW4411" s="34"/>
      <c r="AX4411" s="34"/>
      <c r="AZ4411" s="139"/>
    </row>
    <row r="4412" spans="1:52" s="168" customFormat="1" ht="15.75" customHeight="1" x14ac:dyDescent="0.3">
      <c r="A4412" s="263"/>
      <c r="B4412" s="263"/>
      <c r="C4412" s="265"/>
      <c r="D4412" s="484"/>
      <c r="E4412" s="485"/>
      <c r="F4412" s="488" t="s">
        <v>0</v>
      </c>
      <c r="G4412" s="489"/>
      <c r="H4412" s="489"/>
      <c r="I4412" s="489"/>
      <c r="J4412" s="489"/>
      <c r="K4412" s="489"/>
      <c r="L4412" s="489"/>
      <c r="M4412" s="489"/>
      <c r="N4412" s="489"/>
      <c r="O4412" s="490"/>
      <c r="P4412" s="494" t="s">
        <v>1</v>
      </c>
      <c r="Q4412" s="495"/>
      <c r="R4412" s="495"/>
      <c r="S4412" s="496"/>
      <c r="T4412" s="500"/>
      <c r="U4412" s="501"/>
      <c r="V4412" s="182"/>
      <c r="W4412" s="191"/>
      <c r="X4412" s="199"/>
      <c r="Y4412" s="182"/>
      <c r="Z4412" s="184"/>
      <c r="AA4412" s="184"/>
      <c r="AD4412" s="182"/>
      <c r="AG4412" s="182"/>
      <c r="AH4412" s="43"/>
      <c r="AI4412" s="43"/>
      <c r="AJ4412" s="43"/>
      <c r="AK4412" s="43"/>
      <c r="AL4412" s="43"/>
      <c r="AM4412" s="43"/>
      <c r="AN4412" s="43"/>
      <c r="AO4412" s="43"/>
      <c r="AP4412" s="43"/>
      <c r="AQ4412" s="43"/>
      <c r="AR4412" s="43"/>
      <c r="AS4412" s="43"/>
      <c r="AT4412" s="43"/>
      <c r="AU4412" s="44"/>
      <c r="AV4412" s="182"/>
      <c r="AW4412" s="182"/>
      <c r="AX4412" s="182"/>
      <c r="AZ4412" s="207"/>
    </row>
    <row r="4413" spans="1:52" s="168" customFormat="1" ht="15" customHeight="1" x14ac:dyDescent="0.3">
      <c r="A4413" s="263"/>
      <c r="B4413" s="263"/>
      <c r="C4413" s="265"/>
      <c r="D4413" s="481"/>
      <c r="E4413" s="482"/>
      <c r="F4413" s="491"/>
      <c r="G4413" s="492"/>
      <c r="H4413" s="492"/>
      <c r="I4413" s="492"/>
      <c r="J4413" s="492"/>
      <c r="K4413" s="492"/>
      <c r="L4413" s="492"/>
      <c r="M4413" s="492"/>
      <c r="N4413" s="492"/>
      <c r="O4413" s="493"/>
      <c r="P4413" s="497"/>
      <c r="Q4413" s="498"/>
      <c r="R4413" s="498"/>
      <c r="S4413" s="499"/>
      <c r="T4413" s="502"/>
      <c r="U4413" s="503"/>
      <c r="V4413" s="182"/>
      <c r="W4413" s="191"/>
      <c r="X4413" s="199"/>
      <c r="Y4413" s="186"/>
      <c r="Z4413" s="184"/>
      <c r="AA4413" s="184"/>
      <c r="AD4413" s="182"/>
      <c r="AG4413" s="182"/>
      <c r="AH4413" s="43"/>
      <c r="AI4413" s="43"/>
      <c r="AJ4413" s="43"/>
      <c r="AK4413" s="43"/>
      <c r="AL4413" s="43"/>
      <c r="AM4413" s="43"/>
      <c r="AN4413" s="43"/>
      <c r="AO4413" s="43"/>
      <c r="AP4413" s="43"/>
      <c r="AQ4413" s="43"/>
      <c r="AR4413" s="43"/>
      <c r="AS4413" s="43"/>
      <c r="AT4413" s="43"/>
      <c r="AU4413" s="44"/>
      <c r="AV4413" s="182"/>
      <c r="AW4413" s="182"/>
      <c r="AX4413" s="182"/>
      <c r="AZ4413" s="207"/>
    </row>
    <row r="4414" spans="1:52" s="168" customFormat="1" ht="30" customHeight="1" thickBot="1" x14ac:dyDescent="0.35">
      <c r="A4414" s="263"/>
      <c r="B4414" s="263"/>
      <c r="C4414" s="265"/>
      <c r="D4414" s="486"/>
      <c r="E4414" s="487"/>
      <c r="F4414" s="506" t="s">
        <v>2</v>
      </c>
      <c r="G4414" s="507"/>
      <c r="H4414" s="507"/>
      <c r="I4414" s="507"/>
      <c r="J4414" s="507"/>
      <c r="K4414" s="507"/>
      <c r="L4414" s="507"/>
      <c r="M4414" s="507"/>
      <c r="N4414" s="507"/>
      <c r="O4414" s="508"/>
      <c r="P4414" s="181">
        <v>91</v>
      </c>
      <c r="Q4414" s="210" t="s">
        <v>3</v>
      </c>
      <c r="R4414" s="509">
        <v>147</v>
      </c>
      <c r="S4414" s="510"/>
      <c r="T4414" s="504"/>
      <c r="U4414" s="505"/>
      <c r="V4414" s="182">
        <f>+IF(C4423="","",1)</f>
        <v>1</v>
      </c>
      <c r="W4414" s="191"/>
      <c r="X4414" s="199"/>
      <c r="Y4414" s="39"/>
      <c r="Z4414" s="184"/>
      <c r="AA4414" s="184"/>
      <c r="AD4414" s="182"/>
      <c r="AG4414" s="182"/>
      <c r="AH4414" s="43"/>
      <c r="AI4414" s="43"/>
      <c r="AJ4414" s="43"/>
      <c r="AK4414" s="43"/>
      <c r="AL4414" s="43"/>
      <c r="AM4414" s="43"/>
      <c r="AN4414" s="43"/>
      <c r="AO4414" s="43"/>
      <c r="AP4414" s="43"/>
      <c r="AQ4414" s="43"/>
      <c r="AR4414" s="43"/>
      <c r="AS4414" s="43"/>
      <c r="AT4414" s="43"/>
      <c r="AU4414" s="44"/>
      <c r="AV4414" s="182"/>
      <c r="AW4414" s="182"/>
      <c r="AX4414" s="182"/>
      <c r="AZ4414" s="207"/>
    </row>
    <row r="4415" spans="1:52" s="168" customFormat="1" ht="5.25" customHeight="1" thickBot="1" x14ac:dyDescent="0.35">
      <c r="A4415" s="263"/>
      <c r="B4415" s="263"/>
      <c r="C4415" s="265"/>
      <c r="D4415" s="454"/>
      <c r="E4415" s="454"/>
      <c r="F4415" s="454"/>
      <c r="G4415" s="454"/>
      <c r="H4415" s="454"/>
      <c r="I4415" s="454"/>
      <c r="J4415" s="454"/>
      <c r="K4415" s="454"/>
      <c r="L4415" s="454"/>
      <c r="M4415" s="454"/>
      <c r="N4415" s="454"/>
      <c r="O4415" s="454"/>
      <c r="P4415" s="454"/>
      <c r="Q4415" s="454"/>
      <c r="R4415" s="454"/>
      <c r="S4415" s="454"/>
      <c r="T4415" s="454"/>
      <c r="U4415" s="454"/>
      <c r="V4415" s="182"/>
      <c r="W4415" s="191"/>
      <c r="X4415" s="199"/>
      <c r="Y4415" s="186"/>
      <c r="Z4415" s="184"/>
      <c r="AA4415" s="184"/>
      <c r="AD4415" s="182"/>
      <c r="AG4415" s="182"/>
      <c r="AH4415" s="43"/>
      <c r="AI4415" s="43"/>
      <c r="AJ4415" s="43"/>
      <c r="AK4415" s="43"/>
      <c r="AL4415" s="43"/>
      <c r="AM4415" s="43"/>
      <c r="AN4415" s="43"/>
      <c r="AO4415" s="43"/>
      <c r="AP4415" s="43"/>
      <c r="AQ4415" s="43"/>
      <c r="AR4415" s="43"/>
      <c r="AS4415" s="43"/>
      <c r="AT4415" s="43"/>
      <c r="AU4415" s="44"/>
      <c r="AV4415" s="182"/>
      <c r="AW4415" s="182"/>
      <c r="AX4415" s="182"/>
      <c r="AZ4415" s="207"/>
    </row>
    <row r="4416" spans="1:52" s="168" customFormat="1" ht="24.9" customHeight="1" x14ac:dyDescent="0.3">
      <c r="A4416" s="263"/>
      <c r="B4416" s="263"/>
      <c r="C4416" s="265"/>
      <c r="D4416" s="511" t="s">
        <v>4</v>
      </c>
      <c r="E4416" s="512"/>
      <c r="F4416" s="513" t="s">
        <v>168</v>
      </c>
      <c r="G4416" s="514"/>
      <c r="H4416" s="514"/>
      <c r="I4416" s="515"/>
      <c r="J4416" s="516" t="s">
        <v>5</v>
      </c>
      <c r="K4416" s="512"/>
      <c r="L4416" s="513" t="s">
        <v>102</v>
      </c>
      <c r="M4416" s="514"/>
      <c r="N4416" s="514"/>
      <c r="O4416" s="514"/>
      <c r="P4416" s="515"/>
      <c r="Q4416" s="164" t="s">
        <v>6</v>
      </c>
      <c r="R4416" s="513" t="s">
        <v>36</v>
      </c>
      <c r="S4416" s="514"/>
      <c r="T4416" s="514"/>
      <c r="U4416" s="517"/>
      <c r="V4416" s="182"/>
      <c r="W4416" s="191"/>
      <c r="X4416" s="199"/>
      <c r="Y4416" s="182"/>
      <c r="Z4416" s="184"/>
      <c r="AA4416" s="184"/>
      <c r="AD4416" s="182"/>
      <c r="AG4416" s="182"/>
      <c r="AH4416" s="43"/>
      <c r="AI4416" s="43"/>
      <c r="AJ4416" s="43"/>
      <c r="AK4416" s="43"/>
      <c r="AL4416" s="43"/>
      <c r="AM4416" s="43"/>
      <c r="AN4416" s="43"/>
      <c r="AO4416" s="43"/>
      <c r="AP4416" s="43"/>
      <c r="AQ4416" s="43"/>
      <c r="AR4416" s="43"/>
      <c r="AS4416" s="43"/>
      <c r="AT4416" s="43"/>
      <c r="AU4416" s="44"/>
      <c r="AV4416" s="182"/>
      <c r="AW4416" s="182"/>
      <c r="AX4416" s="182"/>
      <c r="AZ4416" s="207"/>
    </row>
    <row r="4417" spans="1:52" s="168" customFormat="1" ht="45" customHeight="1" thickBot="1" x14ac:dyDescent="0.35">
      <c r="A4417" s="263"/>
      <c r="B4417" s="263"/>
      <c r="C4417" s="265"/>
      <c r="D4417" s="518" t="s">
        <v>7</v>
      </c>
      <c r="E4417" s="519"/>
      <c r="F4417" s="520" t="s">
        <v>169</v>
      </c>
      <c r="G4417" s="521"/>
      <c r="H4417" s="521"/>
      <c r="I4417" s="521"/>
      <c r="J4417" s="521"/>
      <c r="K4417" s="521"/>
      <c r="L4417" s="521"/>
      <c r="M4417" s="521"/>
      <c r="N4417" s="521"/>
      <c r="O4417" s="521"/>
      <c r="P4417" s="521"/>
      <c r="Q4417" s="521"/>
      <c r="R4417" s="521"/>
      <c r="S4417" s="521"/>
      <c r="T4417" s="521"/>
      <c r="U4417" s="522"/>
      <c r="V4417" s="182"/>
      <c r="W4417" s="191"/>
      <c r="X4417" s="199"/>
      <c r="Y4417" s="182"/>
      <c r="Z4417" s="184"/>
      <c r="AA4417" s="184"/>
      <c r="AD4417" s="182"/>
      <c r="AG4417" s="182"/>
      <c r="AH4417" s="43"/>
      <c r="AI4417" s="43"/>
      <c r="AJ4417" s="43"/>
      <c r="AK4417" s="43"/>
      <c r="AL4417" s="43"/>
      <c r="AM4417" s="43"/>
      <c r="AN4417" s="43"/>
      <c r="AO4417" s="43"/>
      <c r="AP4417" s="43"/>
      <c r="AQ4417" s="43"/>
      <c r="AR4417" s="43"/>
      <c r="AS4417" s="43"/>
      <c r="AT4417" s="43"/>
      <c r="AU4417" s="44"/>
      <c r="AV4417" s="182"/>
      <c r="AW4417" s="182"/>
      <c r="AX4417" s="182"/>
      <c r="AZ4417" s="207"/>
    </row>
    <row r="4418" spans="1:52" s="168" customFormat="1" ht="5.0999999999999996" customHeight="1" thickBot="1" x14ac:dyDescent="0.35">
      <c r="A4418" s="263"/>
      <c r="B4418" s="263"/>
      <c r="C4418" s="265"/>
      <c r="D4418" s="523"/>
      <c r="E4418" s="523"/>
      <c r="F4418" s="523"/>
      <c r="G4418" s="523"/>
      <c r="H4418" s="523"/>
      <c r="I4418" s="523"/>
      <c r="J4418" s="523"/>
      <c r="K4418" s="523"/>
      <c r="L4418" s="523"/>
      <c r="M4418" s="523"/>
      <c r="N4418" s="523"/>
      <c r="O4418" s="523"/>
      <c r="P4418" s="523"/>
      <c r="Q4418" s="523"/>
      <c r="R4418" s="523"/>
      <c r="S4418" s="523"/>
      <c r="T4418" s="523"/>
      <c r="U4418" s="523"/>
      <c r="V4418" s="182"/>
      <c r="W4418" s="191"/>
      <c r="X4418" s="199"/>
      <c r="Y4418" s="182"/>
      <c r="Z4418" s="184"/>
      <c r="AA4418" s="184"/>
      <c r="AD4418" s="182"/>
      <c r="AG4418" s="182"/>
      <c r="AH4418" s="43"/>
      <c r="AI4418" s="43"/>
      <c r="AJ4418" s="43"/>
      <c r="AK4418" s="43"/>
      <c r="AL4418" s="43"/>
      <c r="AM4418" s="43"/>
      <c r="AN4418" s="43"/>
      <c r="AO4418" s="43"/>
      <c r="AP4418" s="43"/>
      <c r="AQ4418" s="43"/>
      <c r="AR4418" s="43"/>
      <c r="AS4418" s="43"/>
      <c r="AT4418" s="43"/>
      <c r="AU4418" s="44"/>
      <c r="AV4418" s="182"/>
      <c r="AW4418" s="182"/>
      <c r="AX4418" s="182"/>
      <c r="AZ4418" s="207"/>
    </row>
    <row r="4419" spans="1:52" s="168" customFormat="1" ht="24.9" customHeight="1" thickBot="1" x14ac:dyDescent="0.35">
      <c r="A4419" s="263"/>
      <c r="B4419" s="263"/>
      <c r="C4419" s="265"/>
      <c r="D4419" s="165" t="s">
        <v>103</v>
      </c>
      <c r="E4419" s="209" t="s">
        <v>106</v>
      </c>
      <c r="F4419" s="455" t="s">
        <v>104</v>
      </c>
      <c r="G4419" s="524"/>
      <c r="H4419" s="456"/>
      <c r="I4419" s="525">
        <v>44058</v>
      </c>
      <c r="J4419" s="526"/>
      <c r="K4419" s="526"/>
      <c r="L4419" s="526"/>
      <c r="M4419" s="526"/>
      <c r="N4419" s="527"/>
      <c r="O4419" s="166" t="s">
        <v>8</v>
      </c>
      <c r="P4419" s="449" t="s">
        <v>24</v>
      </c>
      <c r="Q4419" s="450"/>
      <c r="R4419" s="450"/>
      <c r="S4419" s="450"/>
      <c r="T4419" s="450"/>
      <c r="U4419" s="528"/>
      <c r="V4419" s="182"/>
      <c r="W4419" s="191"/>
      <c r="X4419" s="199"/>
      <c r="Y4419" s="182"/>
      <c r="Z4419" s="184"/>
      <c r="AA4419" s="184"/>
      <c r="AD4419" s="182"/>
      <c r="AG4419" s="182"/>
      <c r="AH4419" s="43"/>
      <c r="AI4419" s="43"/>
      <c r="AJ4419" s="43"/>
      <c r="AK4419" s="43"/>
      <c r="AL4419" s="43"/>
      <c r="AM4419" s="43"/>
      <c r="AN4419" s="43"/>
      <c r="AO4419" s="43"/>
      <c r="AP4419" s="43"/>
      <c r="AQ4419" s="43"/>
      <c r="AR4419" s="43"/>
      <c r="AS4419" s="43"/>
      <c r="AT4419" s="43"/>
      <c r="AU4419" s="44"/>
      <c r="AV4419" s="182"/>
      <c r="AW4419" s="182"/>
      <c r="AX4419" s="182"/>
      <c r="AZ4419" s="207"/>
    </row>
    <row r="4420" spans="1:52" s="168" customFormat="1" ht="5.0999999999999996" customHeight="1" thickBot="1" x14ac:dyDescent="0.35">
      <c r="A4420" s="263"/>
      <c r="B4420" s="263"/>
      <c r="C4420" s="265"/>
      <c r="D4420" s="208"/>
      <c r="E4420" s="208"/>
      <c r="F4420" s="208"/>
      <c r="G4420" s="208"/>
      <c r="H4420" s="208"/>
      <c r="I4420" s="208"/>
      <c r="J4420" s="208"/>
      <c r="K4420" s="208"/>
      <c r="L4420" s="208"/>
      <c r="M4420" s="208"/>
      <c r="N4420" s="208"/>
      <c r="O4420" s="208"/>
      <c r="P4420" s="208"/>
      <c r="Q4420" s="208"/>
      <c r="R4420" s="208"/>
      <c r="S4420" s="208"/>
      <c r="T4420" s="208"/>
      <c r="U4420" s="208"/>
      <c r="V4420" s="182"/>
      <c r="W4420" s="191"/>
      <c r="X4420" s="199"/>
      <c r="Y4420" s="182"/>
      <c r="Z4420" s="184"/>
      <c r="AA4420" s="184"/>
      <c r="AD4420" s="182"/>
      <c r="AG4420" s="182"/>
      <c r="AH4420" s="43"/>
      <c r="AI4420" s="43"/>
      <c r="AJ4420" s="43"/>
      <c r="AK4420" s="43"/>
      <c r="AL4420" s="43"/>
      <c r="AM4420" s="43"/>
      <c r="AN4420" s="43"/>
      <c r="AO4420" s="43"/>
      <c r="AP4420" s="43"/>
      <c r="AQ4420" s="43"/>
      <c r="AR4420" s="43"/>
      <c r="AS4420" s="43"/>
      <c r="AT4420" s="43"/>
      <c r="AU4420" s="44"/>
      <c r="AV4420" s="182"/>
      <c r="AW4420" s="182"/>
      <c r="AX4420" s="182"/>
      <c r="AZ4420" s="207"/>
    </row>
    <row r="4421" spans="1:52" s="168" customFormat="1" ht="24.9" customHeight="1" thickBot="1" x14ac:dyDescent="0.35">
      <c r="A4421" s="263"/>
      <c r="B4421" s="263"/>
      <c r="C4421" s="265"/>
      <c r="D4421" s="165" t="s">
        <v>31</v>
      </c>
      <c r="E4421" s="449"/>
      <c r="F4421" s="450"/>
      <c r="G4421" s="450"/>
      <c r="H4421" s="450"/>
      <c r="I4421" s="450"/>
      <c r="J4421" s="451"/>
      <c r="K4421" s="177" t="s">
        <v>105</v>
      </c>
      <c r="L4421" s="452"/>
      <c r="M4421" s="452"/>
      <c r="N4421" s="452"/>
      <c r="O4421" s="452"/>
      <c r="P4421" s="452"/>
      <c r="Q4421" s="452"/>
      <c r="R4421" s="452"/>
      <c r="S4421" s="452"/>
      <c r="T4421" s="452"/>
      <c r="U4421" s="453"/>
      <c r="V4421" s="182"/>
      <c r="W4421" s="191"/>
      <c r="X4421" s="199"/>
      <c r="Y4421" s="182"/>
      <c r="Z4421" s="184"/>
      <c r="AA4421" s="184"/>
      <c r="AD4421" s="182"/>
      <c r="AG4421" s="182"/>
      <c r="AH4421" s="43"/>
      <c r="AI4421" s="43"/>
      <c r="AJ4421" s="43"/>
      <c r="AK4421" s="43"/>
      <c r="AL4421" s="43"/>
      <c r="AM4421" s="43"/>
      <c r="AN4421" s="43"/>
      <c r="AO4421" s="43"/>
      <c r="AP4421" s="43"/>
      <c r="AQ4421" s="43"/>
      <c r="AR4421" s="43"/>
      <c r="AS4421" s="43"/>
      <c r="AT4421" s="43"/>
      <c r="AU4421" s="44"/>
      <c r="AV4421" s="182"/>
      <c r="AW4421" s="182"/>
      <c r="AX4421" s="182"/>
      <c r="AZ4421" s="207"/>
    </row>
    <row r="4422" spans="1:52" s="168" customFormat="1" ht="5.0999999999999996" customHeight="1" thickBot="1" x14ac:dyDescent="0.35">
      <c r="A4422" s="263"/>
      <c r="B4422" s="263"/>
      <c r="C4422" s="265"/>
      <c r="D4422" s="454"/>
      <c r="E4422" s="454"/>
      <c r="F4422" s="454"/>
      <c r="G4422" s="454"/>
      <c r="H4422" s="454"/>
      <c r="I4422" s="454"/>
      <c r="J4422" s="454"/>
      <c r="K4422" s="454"/>
      <c r="L4422" s="454"/>
      <c r="M4422" s="454"/>
      <c r="N4422" s="454"/>
      <c r="O4422" s="454"/>
      <c r="P4422" s="454"/>
      <c r="Q4422" s="454"/>
      <c r="R4422" s="454"/>
      <c r="S4422" s="454"/>
      <c r="T4422" s="454"/>
      <c r="U4422" s="454"/>
      <c r="V4422" s="182"/>
      <c r="W4422" s="191"/>
      <c r="X4422" s="199"/>
      <c r="Y4422" s="182"/>
      <c r="Z4422" s="184"/>
      <c r="AA4422" s="184"/>
      <c r="AD4422" s="182"/>
      <c r="AG4422" s="182"/>
      <c r="AH4422" s="43"/>
      <c r="AI4422" s="43"/>
      <c r="AJ4422" s="43"/>
      <c r="AK4422" s="43"/>
      <c r="AL4422" s="43"/>
      <c r="AM4422" s="43"/>
      <c r="AN4422" s="43"/>
      <c r="AO4422" s="43"/>
      <c r="AP4422" s="43"/>
      <c r="AQ4422" s="43"/>
      <c r="AR4422" s="43"/>
      <c r="AS4422" s="43"/>
      <c r="AT4422" s="43"/>
      <c r="AU4422" s="44"/>
      <c r="AV4422" s="182"/>
      <c r="AW4422" s="182"/>
      <c r="AX4422" s="182"/>
      <c r="AZ4422" s="207"/>
    </row>
    <row r="4423" spans="1:52" s="168" customFormat="1" ht="45" customHeight="1" thickBot="1" x14ac:dyDescent="0.35">
      <c r="A4423" s="263" t="str">
        <f>+E4423</f>
        <v>NP 30</v>
      </c>
      <c r="B4423" s="264">
        <f>+U4447</f>
        <v>920.93000000000006</v>
      </c>
      <c r="C4423" s="265">
        <v>83</v>
      </c>
      <c r="D4423" s="165" t="s">
        <v>9</v>
      </c>
      <c r="E4423" s="180" t="s">
        <v>210</v>
      </c>
      <c r="F4423" s="455" t="s">
        <v>29</v>
      </c>
      <c r="G4423" s="456"/>
      <c r="H4423" s="457" t="s">
        <v>208</v>
      </c>
      <c r="I4423" s="457"/>
      <c r="J4423" s="457"/>
      <c r="K4423" s="457"/>
      <c r="L4423" s="457"/>
      <c r="M4423" s="458"/>
      <c r="N4423" s="459" t="s">
        <v>32</v>
      </c>
      <c r="O4423" s="460"/>
      <c r="P4423" s="461"/>
      <c r="Q4423" s="462" t="s">
        <v>49</v>
      </c>
      <c r="R4423" s="463"/>
      <c r="S4423" s="463"/>
      <c r="T4423" s="463"/>
      <c r="U4423" s="464"/>
      <c r="V4423" s="182"/>
      <c r="W4423" s="191"/>
      <c r="X4423" s="199"/>
      <c r="Y4423" s="182"/>
      <c r="Z4423" s="186"/>
      <c r="AA4423" s="186"/>
      <c r="AD4423" s="182"/>
      <c r="AG4423" s="182"/>
      <c r="AH4423" s="43"/>
      <c r="AI4423" s="43"/>
      <c r="AJ4423" s="43"/>
      <c r="AK4423" s="43"/>
      <c r="AL4423" s="43"/>
      <c r="AM4423" s="43"/>
      <c r="AN4423" s="43"/>
      <c r="AO4423" s="43"/>
      <c r="AP4423" s="43"/>
      <c r="AQ4423" s="43"/>
      <c r="AR4423" s="43"/>
      <c r="AS4423" s="43"/>
      <c r="AT4423" s="43"/>
      <c r="AU4423" s="44"/>
      <c r="AV4423" s="182"/>
      <c r="AW4423" s="182"/>
      <c r="AX4423" s="182"/>
      <c r="AZ4423" s="207"/>
    </row>
    <row r="4424" spans="1:52" s="168" customFormat="1" ht="5.0999999999999996" customHeight="1" thickBot="1" x14ac:dyDescent="0.35">
      <c r="A4424" s="263"/>
      <c r="B4424" s="263"/>
      <c r="C4424" s="265"/>
      <c r="D4424" s="428"/>
      <c r="E4424" s="428"/>
      <c r="F4424" s="428"/>
      <c r="G4424" s="428"/>
      <c r="H4424" s="428"/>
      <c r="I4424" s="428"/>
      <c r="J4424" s="428"/>
      <c r="K4424" s="428"/>
      <c r="L4424" s="428"/>
      <c r="M4424" s="428"/>
      <c r="N4424" s="454"/>
      <c r="O4424" s="454"/>
      <c r="P4424" s="454"/>
      <c r="Q4424" s="454"/>
      <c r="R4424" s="454"/>
      <c r="S4424" s="454"/>
      <c r="T4424" s="454"/>
      <c r="U4424" s="454"/>
      <c r="V4424" s="182"/>
      <c r="W4424" s="191"/>
      <c r="X4424" s="199"/>
      <c r="Y4424" s="182"/>
      <c r="Z4424" s="193"/>
      <c r="AA4424" s="193"/>
      <c r="AD4424" s="182"/>
      <c r="AG4424" s="182"/>
      <c r="AH4424" s="43"/>
      <c r="AI4424" s="43"/>
      <c r="AJ4424" s="43"/>
      <c r="AK4424" s="43"/>
      <c r="AL4424" s="43"/>
      <c r="AM4424" s="43"/>
      <c r="AN4424" s="43"/>
      <c r="AO4424" s="43"/>
      <c r="AP4424" s="43"/>
      <c r="AQ4424" s="43"/>
      <c r="AR4424" s="43"/>
      <c r="AS4424" s="43"/>
      <c r="AT4424" s="43"/>
      <c r="AU4424" s="44"/>
      <c r="AV4424" s="182"/>
      <c r="AW4424" s="182"/>
      <c r="AX4424" s="182"/>
      <c r="AZ4424" s="207"/>
    </row>
    <row r="4425" spans="1:52" s="168" customFormat="1" ht="24.9" customHeight="1" x14ac:dyDescent="0.3">
      <c r="A4425" s="263"/>
      <c r="B4425" s="263"/>
      <c r="C4425" s="265"/>
      <c r="D4425" s="465" t="s">
        <v>30</v>
      </c>
      <c r="E4425" s="466"/>
      <c r="F4425" s="466"/>
      <c r="G4425" s="466"/>
      <c r="H4425" s="466"/>
      <c r="I4425" s="466"/>
      <c r="J4425" s="466"/>
      <c r="K4425" s="466"/>
      <c r="L4425" s="466"/>
      <c r="M4425" s="467"/>
      <c r="N4425" s="468" t="s">
        <v>11</v>
      </c>
      <c r="O4425" s="470" t="s">
        <v>12</v>
      </c>
      <c r="P4425" s="471"/>
      <c r="Q4425" s="474" t="s">
        <v>13</v>
      </c>
      <c r="R4425" s="475"/>
      <c r="S4425" s="476"/>
      <c r="T4425" s="477" t="s">
        <v>27</v>
      </c>
      <c r="U4425" s="479" t="s">
        <v>28</v>
      </c>
      <c r="V4425" s="182"/>
      <c r="W4425" s="191"/>
      <c r="X4425" s="199"/>
      <c r="Y4425" s="182"/>
      <c r="Z4425" s="193"/>
      <c r="AA4425" s="193"/>
      <c r="AD4425" s="182"/>
      <c r="AG4425" s="182"/>
      <c r="AH4425" s="43"/>
      <c r="AI4425" s="43"/>
      <c r="AJ4425" s="43"/>
      <c r="AK4425" s="43"/>
      <c r="AL4425" s="43"/>
      <c r="AM4425" s="43"/>
      <c r="AN4425" s="43"/>
      <c r="AO4425" s="43"/>
      <c r="AP4425" s="43"/>
      <c r="AQ4425" s="43"/>
      <c r="AR4425" s="43"/>
      <c r="AS4425" s="43"/>
      <c r="AT4425" s="43"/>
      <c r="AU4425" s="44"/>
      <c r="AV4425" s="182"/>
      <c r="AW4425" s="182"/>
      <c r="AX4425" s="182"/>
      <c r="AZ4425" s="207"/>
    </row>
    <row r="4426" spans="1:52" s="168" customFormat="1" ht="24.9" customHeight="1" x14ac:dyDescent="0.3">
      <c r="A4426" s="263"/>
      <c r="B4426" s="263"/>
      <c r="C4426" s="265"/>
      <c r="D4426" s="481"/>
      <c r="E4426" s="482"/>
      <c r="F4426" s="482"/>
      <c r="G4426" s="482"/>
      <c r="H4426" s="482"/>
      <c r="I4426" s="482"/>
      <c r="J4426" s="482"/>
      <c r="K4426" s="482"/>
      <c r="L4426" s="482"/>
      <c r="M4426" s="483"/>
      <c r="N4426" s="469"/>
      <c r="O4426" s="472"/>
      <c r="P4426" s="473"/>
      <c r="Q4426" s="170" t="s">
        <v>14</v>
      </c>
      <c r="R4426" s="170" t="s">
        <v>15</v>
      </c>
      <c r="S4426" s="170" t="s">
        <v>26</v>
      </c>
      <c r="T4426" s="478"/>
      <c r="U4426" s="480"/>
      <c r="V4426" s="182"/>
      <c r="W4426" s="191"/>
      <c r="X4426" s="199"/>
      <c r="Y4426" s="182"/>
      <c r="Z4426" s="194"/>
      <c r="AA4426" s="194"/>
      <c r="AD4426" s="182"/>
      <c r="AG4426" s="182"/>
      <c r="AH4426" s="43"/>
      <c r="AI4426" s="43"/>
      <c r="AJ4426" s="43"/>
      <c r="AK4426" s="43"/>
      <c r="AL4426" s="43"/>
      <c r="AM4426" s="43"/>
      <c r="AN4426" s="43"/>
      <c r="AO4426" s="43"/>
      <c r="AP4426" s="43"/>
      <c r="AQ4426" s="43"/>
      <c r="AR4426" s="43"/>
      <c r="AS4426" s="43"/>
      <c r="AT4426" s="43"/>
      <c r="AU4426" s="44"/>
      <c r="AV4426" s="182"/>
      <c r="AW4426" s="182"/>
      <c r="AX4426" s="182"/>
      <c r="AZ4426" s="207"/>
    </row>
    <row r="4427" spans="1:52" s="168" customFormat="1" ht="24.9" customHeight="1" x14ac:dyDescent="0.3">
      <c r="A4427" s="263"/>
      <c r="B4427" s="263"/>
      <c r="C4427" s="265"/>
      <c r="D4427" s="481"/>
      <c r="E4427" s="482"/>
      <c r="F4427" s="482"/>
      <c r="G4427" s="482"/>
      <c r="H4427" s="482"/>
      <c r="I4427" s="482"/>
      <c r="J4427" s="482"/>
      <c r="K4427" s="482"/>
      <c r="L4427" s="482"/>
      <c r="M4427" s="483"/>
      <c r="N4427" s="176">
        <v>14001678</v>
      </c>
      <c r="O4427" s="412" t="s">
        <v>330</v>
      </c>
      <c r="P4427" s="413"/>
      <c r="Q4427" s="8">
        <v>28.08</v>
      </c>
      <c r="R4427" s="8"/>
      <c r="S4427" s="8"/>
      <c r="T4427" s="9">
        <v>2</v>
      </c>
      <c r="U4427" s="17">
        <f>+Q4427*T4427</f>
        <v>56.16</v>
      </c>
      <c r="V4427" s="182"/>
      <c r="W4427" s="191">
        <v>6</v>
      </c>
      <c r="X4427" s="199"/>
      <c r="Y4427" s="182">
        <f>+C4423</f>
        <v>83</v>
      </c>
      <c r="Z4427" s="41">
        <f>+SUMIF($N4427:$N4446,$Z$16,$U4427:$U4446)</f>
        <v>48.05</v>
      </c>
      <c r="AA4427" s="41">
        <f>+SUMIF($N4427:$N4446,$AA$16,$U4427:$U4446)</f>
        <v>47.63</v>
      </c>
      <c r="AB4427" s="41">
        <f>+SUMIF($N4427:$N4446,$AB$16,$U4427:$U4446)</f>
        <v>60.94</v>
      </c>
      <c r="AC4427" s="41">
        <f>+SUMIF($N4427:$N4446,$AC$16,$U4427:$U4446)</f>
        <v>97.34</v>
      </c>
      <c r="AD4427" s="41">
        <f>+SUMIF($N4427:$N4446,$AD$16,$U4427:$U4446)</f>
        <v>56.6</v>
      </c>
      <c r="AE4427" s="41">
        <f>+SUMIF($N4427:$N4446,$AE$16,$U4427:$U4446)</f>
        <v>56.16</v>
      </c>
      <c r="AF4427" s="41">
        <f>+SUMIF($N4427:$N4446,$AF$16,$U4427:$U4446)</f>
        <v>56.83</v>
      </c>
      <c r="AG4427" s="41">
        <f>+SUMIF($N4427:$N4446,$AG$16,$U4427:$U4446)</f>
        <v>55.68</v>
      </c>
      <c r="AH4427" s="41">
        <f>+SUMIF($N4427:$N4446,$AH$16,$U4427:$U4446)</f>
        <v>92.1</v>
      </c>
      <c r="AI4427" s="41">
        <f>+SUMIF($N4427:$N4446,$AI$16,$U4427:$U4446)</f>
        <v>89.34</v>
      </c>
      <c r="AJ4427" s="41">
        <f>+SUMIF($N4427:$N4446,$AJ$16,$U4427:$U4446)</f>
        <v>101.77</v>
      </c>
      <c r="AK4427" s="41">
        <f>+SUMIF($N4427:$N4446,$AK$16,$U4427:$U4446)</f>
        <v>0</v>
      </c>
      <c r="AL4427" s="41">
        <f>+SUMIF($N4427:$N4446,$AL$16,$U4427:$U4446)</f>
        <v>0</v>
      </c>
      <c r="AM4427" s="41">
        <f>+SUMIF($N4427:$N4446,$AM$16,$U4427:$U4446)</f>
        <v>0</v>
      </c>
      <c r="AN4427" s="41">
        <f>+SUMIF($N4427:$N4446,$AN$16,$U4427:$U4446)</f>
        <v>52</v>
      </c>
      <c r="AO4427" s="41">
        <f>+SUMIF($N4427:$N4446,$AO$16,$U4427:$U4446)</f>
        <v>0</v>
      </c>
      <c r="AP4427" s="41">
        <f>+SUMIF($N4427:$N4446,$AP$16,$U4427:$U4446)</f>
        <v>0</v>
      </c>
      <c r="AQ4427" s="41">
        <f>+SUMIF($N4427:$N4446,$AQ$16,$U4427:$U4446)</f>
        <v>54.92</v>
      </c>
      <c r="AR4427" s="41">
        <f>+SUMIF($N4427:$N4446,$AR$16,$U4427:$U4446)</f>
        <v>51.57</v>
      </c>
      <c r="AS4427" s="43"/>
      <c r="AT4427" s="43"/>
      <c r="AU4427" s="44"/>
      <c r="AV4427" s="182"/>
      <c r="AW4427" s="182"/>
      <c r="AX4427" s="182"/>
      <c r="AZ4427" s="207"/>
    </row>
    <row r="4428" spans="1:52" s="168" customFormat="1" ht="24.9" customHeight="1" x14ac:dyDescent="0.3">
      <c r="A4428" s="263"/>
      <c r="B4428" s="263"/>
      <c r="C4428" s="265"/>
      <c r="D4428" s="481"/>
      <c r="E4428" s="482"/>
      <c r="F4428" s="482"/>
      <c r="G4428" s="482"/>
      <c r="H4428" s="482"/>
      <c r="I4428" s="482"/>
      <c r="J4428" s="482"/>
      <c r="K4428" s="482"/>
      <c r="L4428" s="482"/>
      <c r="M4428" s="483"/>
      <c r="N4428" s="176">
        <v>14001545</v>
      </c>
      <c r="O4428" s="412" t="s">
        <v>331</v>
      </c>
      <c r="P4428" s="413"/>
      <c r="Q4428" s="8">
        <v>56.83</v>
      </c>
      <c r="R4428" s="8"/>
      <c r="S4428" s="8"/>
      <c r="T4428" s="9">
        <v>1</v>
      </c>
      <c r="U4428" s="17">
        <f t="shared" ref="U4428:U4445" si="210">+Q4428*T4428</f>
        <v>56.83</v>
      </c>
      <c r="V4428" s="182"/>
      <c r="W4428" s="191">
        <v>7</v>
      </c>
      <c r="X4428" s="199"/>
      <c r="Y4428" s="182"/>
      <c r="Z4428" s="184"/>
      <c r="AA4428" s="184"/>
      <c r="AD4428" s="182"/>
      <c r="AG4428" s="182"/>
      <c r="AH4428" s="43"/>
      <c r="AI4428" s="43"/>
      <c r="AJ4428" s="43"/>
      <c r="AK4428" s="43"/>
      <c r="AL4428" s="43"/>
      <c r="AM4428" s="43"/>
      <c r="AN4428" s="43"/>
      <c r="AO4428" s="43"/>
      <c r="AP4428" s="43"/>
      <c r="AQ4428" s="43"/>
      <c r="AR4428" s="43"/>
      <c r="AS4428" s="43"/>
      <c r="AT4428" s="43"/>
      <c r="AU4428" s="44"/>
      <c r="AV4428" s="182"/>
      <c r="AW4428" s="182"/>
      <c r="AX4428" s="182"/>
      <c r="AZ4428" s="207"/>
    </row>
    <row r="4429" spans="1:52" s="168" customFormat="1" ht="24.9" customHeight="1" x14ac:dyDescent="0.3">
      <c r="A4429" s="263"/>
      <c r="B4429" s="263"/>
      <c r="C4429" s="265"/>
      <c r="D4429" s="481"/>
      <c r="E4429" s="482"/>
      <c r="F4429" s="482"/>
      <c r="G4429" s="482"/>
      <c r="H4429" s="482"/>
      <c r="I4429" s="482"/>
      <c r="J4429" s="482"/>
      <c r="K4429" s="482"/>
      <c r="L4429" s="482"/>
      <c r="M4429" s="483"/>
      <c r="N4429" s="176">
        <v>14001517</v>
      </c>
      <c r="O4429" s="412" t="s">
        <v>331</v>
      </c>
      <c r="P4429" s="413"/>
      <c r="Q4429" s="8">
        <v>55.68</v>
      </c>
      <c r="R4429" s="8"/>
      <c r="S4429" s="8"/>
      <c r="T4429" s="9">
        <v>1</v>
      </c>
      <c r="U4429" s="17">
        <f t="shared" si="210"/>
        <v>55.68</v>
      </c>
      <c r="V4429" s="182"/>
      <c r="W4429" s="191">
        <v>8</v>
      </c>
      <c r="X4429" s="199"/>
      <c r="Y4429" s="182"/>
      <c r="Z4429" s="184"/>
      <c r="AA4429" s="184"/>
      <c r="AD4429" s="182"/>
      <c r="AG4429" s="182"/>
      <c r="AH4429" s="43"/>
      <c r="AI4429" s="43"/>
      <c r="AJ4429" s="43"/>
      <c r="AK4429" s="43"/>
      <c r="AL4429" s="43"/>
      <c r="AM4429" s="43"/>
      <c r="AN4429" s="43"/>
      <c r="AO4429" s="43"/>
      <c r="AP4429" s="43"/>
      <c r="AQ4429" s="43"/>
      <c r="AR4429" s="43"/>
      <c r="AS4429" s="43"/>
      <c r="AT4429" s="43"/>
      <c r="AU4429" s="44"/>
      <c r="AV4429" s="182"/>
      <c r="AW4429" s="182"/>
      <c r="AX4429" s="182"/>
      <c r="AZ4429" s="207"/>
    </row>
    <row r="4430" spans="1:52" s="168" customFormat="1" ht="24.9" customHeight="1" x14ac:dyDescent="0.3">
      <c r="A4430" s="263"/>
      <c r="B4430" s="263"/>
      <c r="C4430" s="265"/>
      <c r="D4430" s="481"/>
      <c r="E4430" s="482"/>
      <c r="F4430" s="482"/>
      <c r="G4430" s="482"/>
      <c r="H4430" s="482"/>
      <c r="I4430" s="482"/>
      <c r="J4430" s="482"/>
      <c r="K4430" s="482"/>
      <c r="L4430" s="482"/>
      <c r="M4430" s="483"/>
      <c r="N4430" s="176">
        <v>14001156</v>
      </c>
      <c r="O4430" s="412" t="s">
        <v>331</v>
      </c>
      <c r="P4430" s="413"/>
      <c r="Q4430" s="8">
        <v>92.1</v>
      </c>
      <c r="R4430" s="8"/>
      <c r="S4430" s="8"/>
      <c r="T4430" s="9">
        <v>1</v>
      </c>
      <c r="U4430" s="17">
        <f t="shared" si="210"/>
        <v>92.1</v>
      </c>
      <c r="V4430" s="182"/>
      <c r="W4430" s="191">
        <v>9</v>
      </c>
      <c r="X4430" s="199"/>
      <c r="Y4430" s="182"/>
      <c r="Z4430" s="184"/>
      <c r="AA4430" s="184"/>
      <c r="AD4430" s="182"/>
      <c r="AG4430" s="182"/>
      <c r="AH4430" s="43"/>
      <c r="AI4430" s="43"/>
      <c r="AJ4430" s="43"/>
      <c r="AK4430" s="43"/>
      <c r="AL4430" s="43"/>
      <c r="AM4430" s="43"/>
      <c r="AN4430" s="43"/>
      <c r="AO4430" s="43"/>
      <c r="AP4430" s="43"/>
      <c r="AQ4430" s="43"/>
      <c r="AR4430" s="43"/>
      <c r="AS4430" s="43"/>
      <c r="AT4430" s="43"/>
      <c r="AU4430" s="44"/>
      <c r="AV4430" s="182"/>
      <c r="AW4430" s="182"/>
      <c r="AX4430" s="182"/>
      <c r="AZ4430" s="207"/>
    </row>
    <row r="4431" spans="1:52" s="168" customFormat="1" ht="24.9" customHeight="1" x14ac:dyDescent="0.3">
      <c r="A4431" s="263"/>
      <c r="B4431" s="263"/>
      <c r="C4431" s="265"/>
      <c r="D4431" s="481"/>
      <c r="E4431" s="482"/>
      <c r="F4431" s="482"/>
      <c r="G4431" s="482"/>
      <c r="H4431" s="482"/>
      <c r="I4431" s="482"/>
      <c r="J4431" s="482"/>
      <c r="K4431" s="482"/>
      <c r="L4431" s="482"/>
      <c r="M4431" s="483"/>
      <c r="N4431" s="176"/>
      <c r="O4431" s="412"/>
      <c r="P4431" s="413"/>
      <c r="Q4431" s="8"/>
      <c r="R4431" s="8"/>
      <c r="S4431" s="8"/>
      <c r="T4431" s="9"/>
      <c r="U4431" s="17"/>
      <c r="V4431" s="182"/>
      <c r="W4431" s="191"/>
      <c r="X4431" s="199"/>
      <c r="Y4431" s="182"/>
      <c r="Z4431" s="184"/>
      <c r="AA4431" s="184"/>
      <c r="AD4431" s="182"/>
      <c r="AG4431" s="182"/>
      <c r="AH4431" s="43"/>
      <c r="AI4431" s="43"/>
      <c r="AJ4431" s="43"/>
      <c r="AK4431" s="43"/>
      <c r="AL4431" s="43"/>
      <c r="AM4431" s="43"/>
      <c r="AN4431" s="43"/>
      <c r="AO4431" s="43"/>
      <c r="AP4431" s="43"/>
      <c r="AQ4431" s="43"/>
      <c r="AR4431" s="43"/>
      <c r="AS4431" s="43"/>
      <c r="AT4431" s="43"/>
      <c r="AU4431" s="44"/>
      <c r="AV4431" s="182"/>
      <c r="AW4431" s="182"/>
      <c r="AX4431" s="182"/>
      <c r="AZ4431" s="207"/>
    </row>
    <row r="4432" spans="1:52" s="168" customFormat="1" ht="24.9" customHeight="1" x14ac:dyDescent="0.3">
      <c r="A4432" s="263"/>
      <c r="B4432" s="263"/>
      <c r="C4432" s="265"/>
      <c r="D4432" s="481"/>
      <c r="E4432" s="482"/>
      <c r="F4432" s="482"/>
      <c r="G4432" s="482"/>
      <c r="H4432" s="482"/>
      <c r="I4432" s="482"/>
      <c r="J4432" s="482"/>
      <c r="K4432" s="482"/>
      <c r="L4432" s="482"/>
      <c r="M4432" s="483"/>
      <c r="N4432" s="176">
        <v>14001619</v>
      </c>
      <c r="O4432" s="412" t="s">
        <v>331</v>
      </c>
      <c r="P4432" s="413"/>
      <c r="Q4432" s="8">
        <v>54.92</v>
      </c>
      <c r="R4432" s="8"/>
      <c r="S4432" s="8"/>
      <c r="T4432" s="9">
        <v>1</v>
      </c>
      <c r="U4432" s="17">
        <f t="shared" si="210"/>
        <v>54.92</v>
      </c>
      <c r="V4432" s="182"/>
      <c r="W4432" s="191">
        <v>18</v>
      </c>
      <c r="X4432" s="199"/>
      <c r="Y4432" s="182"/>
      <c r="Z4432" s="184"/>
      <c r="AA4432" s="184"/>
      <c r="AD4432" s="182"/>
      <c r="AG4432" s="182"/>
      <c r="AH4432" s="43"/>
      <c r="AI4432" s="43"/>
      <c r="AJ4432" s="43"/>
      <c r="AK4432" s="43"/>
      <c r="AL4432" s="43"/>
      <c r="AM4432" s="43"/>
      <c r="AN4432" s="43"/>
      <c r="AO4432" s="43"/>
      <c r="AP4432" s="43"/>
      <c r="AQ4432" s="43"/>
      <c r="AR4432" s="43"/>
      <c r="AS4432" s="43"/>
      <c r="AT4432" s="43"/>
      <c r="AU4432" s="44"/>
      <c r="AV4432" s="182"/>
      <c r="AW4432" s="182"/>
      <c r="AX4432" s="182"/>
      <c r="AZ4432" s="207"/>
    </row>
    <row r="4433" spans="1:52" s="168" customFormat="1" ht="24.9" customHeight="1" x14ac:dyDescent="0.3">
      <c r="A4433" s="263"/>
      <c r="B4433" s="263"/>
      <c r="C4433" s="265"/>
      <c r="D4433" s="481"/>
      <c r="E4433" s="482"/>
      <c r="F4433" s="482"/>
      <c r="G4433" s="482"/>
      <c r="H4433" s="482"/>
      <c r="I4433" s="482"/>
      <c r="J4433" s="482"/>
      <c r="K4433" s="482"/>
      <c r="L4433" s="482"/>
      <c r="M4433" s="483"/>
      <c r="N4433" s="176">
        <v>14001469</v>
      </c>
      <c r="O4433" s="412" t="s">
        <v>331</v>
      </c>
      <c r="P4433" s="413"/>
      <c r="Q4433" s="8">
        <v>48.05</v>
      </c>
      <c r="R4433" s="8"/>
      <c r="S4433" s="8"/>
      <c r="T4433" s="9">
        <v>1</v>
      </c>
      <c r="U4433" s="17">
        <f t="shared" si="210"/>
        <v>48.05</v>
      </c>
      <c r="V4433" s="182"/>
      <c r="W4433" s="191">
        <v>1</v>
      </c>
      <c r="X4433" s="199"/>
      <c r="Y4433" s="182"/>
      <c r="Z4433" s="184"/>
      <c r="AA4433" s="184"/>
      <c r="AD4433" s="182"/>
      <c r="AG4433" s="182"/>
      <c r="AH4433" s="43"/>
      <c r="AI4433" s="43"/>
      <c r="AJ4433" s="43"/>
      <c r="AK4433" s="43"/>
      <c r="AL4433" s="43"/>
      <c r="AM4433" s="43"/>
      <c r="AN4433" s="43"/>
      <c r="AO4433" s="43"/>
      <c r="AP4433" s="43"/>
      <c r="AQ4433" s="43"/>
      <c r="AR4433" s="43"/>
      <c r="AS4433" s="43"/>
      <c r="AT4433" s="43"/>
      <c r="AU4433" s="44"/>
      <c r="AV4433" s="182"/>
      <c r="AW4433" s="182"/>
      <c r="AX4433" s="182"/>
      <c r="AZ4433" s="207"/>
    </row>
    <row r="4434" spans="1:52" s="168" customFormat="1" ht="24.9" customHeight="1" x14ac:dyDescent="0.3">
      <c r="A4434" s="263"/>
      <c r="B4434" s="263"/>
      <c r="C4434" s="265"/>
      <c r="D4434" s="481"/>
      <c r="E4434" s="482"/>
      <c r="F4434" s="482"/>
      <c r="G4434" s="482"/>
      <c r="H4434" s="482"/>
      <c r="I4434" s="482"/>
      <c r="J4434" s="482"/>
      <c r="K4434" s="482"/>
      <c r="L4434" s="482"/>
      <c r="M4434" s="483"/>
      <c r="N4434" s="176">
        <v>14001481</v>
      </c>
      <c r="O4434" s="412" t="s">
        <v>331</v>
      </c>
      <c r="P4434" s="413"/>
      <c r="Q4434" s="8">
        <v>47.63</v>
      </c>
      <c r="R4434" s="8"/>
      <c r="S4434" s="8"/>
      <c r="T4434" s="9">
        <v>1</v>
      </c>
      <c r="U4434" s="17">
        <f t="shared" si="210"/>
        <v>47.63</v>
      </c>
      <c r="V4434" s="182"/>
      <c r="W4434" s="191">
        <v>2</v>
      </c>
      <c r="X4434" s="199"/>
      <c r="Y4434" s="182"/>
      <c r="Z4434" s="184"/>
      <c r="AA4434" s="184"/>
      <c r="AD4434" s="182"/>
      <c r="AG4434" s="182"/>
      <c r="AH4434" s="43"/>
      <c r="AI4434" s="43"/>
      <c r="AJ4434" s="43"/>
      <c r="AK4434" s="43"/>
      <c r="AL4434" s="43"/>
      <c r="AM4434" s="43"/>
      <c r="AN4434" s="43"/>
      <c r="AO4434" s="43"/>
      <c r="AP4434" s="43"/>
      <c r="AQ4434" s="43"/>
      <c r="AR4434" s="43"/>
      <c r="AS4434" s="43"/>
      <c r="AT4434" s="43"/>
      <c r="AU4434" s="44"/>
      <c r="AV4434" s="182"/>
      <c r="AW4434" s="182"/>
      <c r="AX4434" s="182"/>
      <c r="AZ4434" s="207"/>
    </row>
    <row r="4435" spans="1:52" s="168" customFormat="1" ht="24.9" customHeight="1" x14ac:dyDescent="0.3">
      <c r="A4435" s="263"/>
      <c r="B4435" s="263"/>
      <c r="C4435" s="265"/>
      <c r="D4435" s="481"/>
      <c r="E4435" s="482"/>
      <c r="F4435" s="482"/>
      <c r="G4435" s="482"/>
      <c r="H4435" s="482"/>
      <c r="I4435" s="482"/>
      <c r="J4435" s="482"/>
      <c r="K4435" s="482"/>
      <c r="L4435" s="482"/>
      <c r="M4435" s="483"/>
      <c r="N4435" s="176">
        <v>14000772</v>
      </c>
      <c r="O4435" s="412" t="s">
        <v>330</v>
      </c>
      <c r="P4435" s="413"/>
      <c r="Q4435" s="8">
        <v>30.47</v>
      </c>
      <c r="R4435" s="8"/>
      <c r="S4435" s="8"/>
      <c r="T4435" s="9">
        <v>2</v>
      </c>
      <c r="U4435" s="17">
        <f t="shared" si="210"/>
        <v>60.94</v>
      </c>
      <c r="V4435" s="182"/>
      <c r="W4435" s="191">
        <v>3</v>
      </c>
      <c r="X4435" s="199"/>
      <c r="Y4435" s="182"/>
      <c r="Z4435" s="184"/>
      <c r="AA4435" s="184"/>
      <c r="AD4435" s="182"/>
      <c r="AG4435" s="182"/>
      <c r="AH4435" s="43"/>
      <c r="AI4435" s="43"/>
      <c r="AJ4435" s="43"/>
      <c r="AK4435" s="43"/>
      <c r="AL4435" s="43"/>
      <c r="AM4435" s="43"/>
      <c r="AN4435" s="43"/>
      <c r="AO4435" s="43"/>
      <c r="AP4435" s="43"/>
      <c r="AQ4435" s="43"/>
      <c r="AR4435" s="43"/>
      <c r="AS4435" s="43"/>
      <c r="AT4435" s="43"/>
      <c r="AU4435" s="44"/>
      <c r="AV4435" s="182"/>
      <c r="AW4435" s="182"/>
      <c r="AX4435" s="182"/>
      <c r="AZ4435" s="207"/>
    </row>
    <row r="4436" spans="1:52" s="168" customFormat="1" ht="24.9" customHeight="1" x14ac:dyDescent="0.3">
      <c r="A4436" s="263"/>
      <c r="B4436" s="263"/>
      <c r="C4436" s="265"/>
      <c r="D4436" s="481"/>
      <c r="E4436" s="482"/>
      <c r="F4436" s="482"/>
      <c r="G4436" s="482"/>
      <c r="H4436" s="482"/>
      <c r="I4436" s="482"/>
      <c r="J4436" s="482"/>
      <c r="K4436" s="482"/>
      <c r="L4436" s="482"/>
      <c r="M4436" s="483"/>
      <c r="N4436" s="176">
        <v>14000741</v>
      </c>
      <c r="O4436" s="412" t="s">
        <v>330</v>
      </c>
      <c r="P4436" s="413"/>
      <c r="Q4436" s="8">
        <v>48.67</v>
      </c>
      <c r="R4436" s="8"/>
      <c r="S4436" s="8"/>
      <c r="T4436" s="9">
        <v>2</v>
      </c>
      <c r="U4436" s="17">
        <f t="shared" si="210"/>
        <v>97.34</v>
      </c>
      <c r="V4436" s="182"/>
      <c r="W4436" s="191">
        <v>4</v>
      </c>
      <c r="X4436" s="199"/>
      <c r="Y4436" s="182"/>
      <c r="Z4436" s="184"/>
      <c r="AA4436" s="184"/>
      <c r="AD4436" s="182"/>
      <c r="AG4436" s="182"/>
      <c r="AH4436" s="43"/>
      <c r="AI4436" s="43"/>
      <c r="AJ4436" s="43"/>
      <c r="AK4436" s="43"/>
      <c r="AL4436" s="43"/>
      <c r="AM4436" s="43"/>
      <c r="AN4436" s="43"/>
      <c r="AO4436" s="43"/>
      <c r="AP4436" s="43"/>
      <c r="AQ4436" s="43"/>
      <c r="AR4436" s="43"/>
      <c r="AS4436" s="43"/>
      <c r="AT4436" s="43"/>
      <c r="AU4436" s="44"/>
      <c r="AV4436" s="182"/>
      <c r="AW4436" s="182"/>
      <c r="AX4436" s="182"/>
      <c r="AZ4436" s="207"/>
    </row>
    <row r="4437" spans="1:52" s="168" customFormat="1" ht="24.9" customHeight="1" x14ac:dyDescent="0.3">
      <c r="A4437" s="263"/>
      <c r="B4437" s="263"/>
      <c r="C4437" s="265"/>
      <c r="D4437" s="481"/>
      <c r="E4437" s="482"/>
      <c r="F4437" s="482"/>
      <c r="G4437" s="482"/>
      <c r="H4437" s="482"/>
      <c r="I4437" s="482"/>
      <c r="J4437" s="482"/>
      <c r="K4437" s="482"/>
      <c r="L4437" s="482"/>
      <c r="M4437" s="483"/>
      <c r="N4437" s="176">
        <v>14000718</v>
      </c>
      <c r="O4437" s="412" t="s">
        <v>330</v>
      </c>
      <c r="P4437" s="413"/>
      <c r="Q4437" s="8">
        <v>28.3</v>
      </c>
      <c r="R4437" s="8"/>
      <c r="S4437" s="8"/>
      <c r="T4437" s="9">
        <v>2</v>
      </c>
      <c r="U4437" s="17">
        <f t="shared" si="210"/>
        <v>56.6</v>
      </c>
      <c r="V4437" s="182"/>
      <c r="W4437" s="191">
        <v>5</v>
      </c>
      <c r="X4437" s="199"/>
      <c r="Y4437" s="182"/>
      <c r="Z4437" s="184"/>
      <c r="AA4437" s="184"/>
      <c r="AD4437" s="182"/>
      <c r="AG4437" s="182"/>
      <c r="AH4437" s="43"/>
      <c r="AI4437" s="43"/>
      <c r="AJ4437" s="43"/>
      <c r="AK4437" s="43"/>
      <c r="AL4437" s="43"/>
      <c r="AM4437" s="43"/>
      <c r="AN4437" s="43"/>
      <c r="AO4437" s="43"/>
      <c r="AP4437" s="43"/>
      <c r="AQ4437" s="43"/>
      <c r="AR4437" s="43"/>
      <c r="AS4437" s="43"/>
      <c r="AT4437" s="43"/>
      <c r="AU4437" s="44"/>
      <c r="AV4437" s="182"/>
      <c r="AW4437" s="182"/>
      <c r="AX4437" s="182"/>
      <c r="AZ4437" s="207"/>
    </row>
    <row r="4438" spans="1:52" s="168" customFormat="1" ht="24.9" customHeight="1" x14ac:dyDescent="0.3">
      <c r="A4438" s="263"/>
      <c r="B4438" s="263"/>
      <c r="C4438" s="265"/>
      <c r="D4438" s="481"/>
      <c r="E4438" s="482"/>
      <c r="F4438" s="482"/>
      <c r="G4438" s="482"/>
      <c r="H4438" s="482"/>
      <c r="I4438" s="482"/>
      <c r="J4438" s="482"/>
      <c r="K4438" s="482"/>
      <c r="L4438" s="482"/>
      <c r="M4438" s="483"/>
      <c r="N4438" s="176">
        <v>14001367</v>
      </c>
      <c r="O4438" s="412" t="s">
        <v>331</v>
      </c>
      <c r="P4438" s="413"/>
      <c r="Q4438" s="8">
        <v>89.34</v>
      </c>
      <c r="R4438" s="8"/>
      <c r="S4438" s="8"/>
      <c r="T4438" s="9">
        <v>1</v>
      </c>
      <c r="U4438" s="17">
        <f t="shared" si="210"/>
        <v>89.34</v>
      </c>
      <c r="V4438" s="182"/>
      <c r="W4438" s="191">
        <v>10</v>
      </c>
      <c r="X4438" s="199"/>
      <c r="Y4438" s="182"/>
      <c r="Z4438" s="184"/>
      <c r="AA4438" s="184"/>
      <c r="AD4438" s="182"/>
      <c r="AG4438" s="182"/>
      <c r="AH4438" s="43"/>
      <c r="AI4438" s="43"/>
      <c r="AJ4438" s="43"/>
      <c r="AK4438" s="43"/>
      <c r="AL4438" s="43"/>
      <c r="AM4438" s="43"/>
      <c r="AN4438" s="43"/>
      <c r="AO4438" s="43"/>
      <c r="AP4438" s="43"/>
      <c r="AQ4438" s="43"/>
      <c r="AR4438" s="43"/>
      <c r="AS4438" s="43"/>
      <c r="AT4438" s="43"/>
      <c r="AU4438" s="44"/>
      <c r="AV4438" s="182"/>
      <c r="AW4438" s="182"/>
      <c r="AX4438" s="182"/>
      <c r="AZ4438" s="207"/>
    </row>
    <row r="4439" spans="1:52" s="168" customFormat="1" ht="24.9" customHeight="1" x14ac:dyDescent="0.3">
      <c r="A4439" s="263"/>
      <c r="B4439" s="263"/>
      <c r="C4439" s="265"/>
      <c r="D4439" s="481"/>
      <c r="E4439" s="482"/>
      <c r="F4439" s="482"/>
      <c r="G4439" s="482"/>
      <c r="H4439" s="482"/>
      <c r="I4439" s="482"/>
      <c r="J4439" s="482"/>
      <c r="K4439" s="482"/>
      <c r="L4439" s="482"/>
      <c r="M4439" s="483"/>
      <c r="N4439" s="176">
        <v>14000126</v>
      </c>
      <c r="O4439" s="412" t="s">
        <v>331</v>
      </c>
      <c r="P4439" s="413"/>
      <c r="Q4439" s="8">
        <v>101.77</v>
      </c>
      <c r="R4439" s="8"/>
      <c r="S4439" s="8"/>
      <c r="T4439" s="9">
        <v>1</v>
      </c>
      <c r="U4439" s="17">
        <f t="shared" si="210"/>
        <v>101.77</v>
      </c>
      <c r="V4439" s="182"/>
      <c r="W4439" s="191">
        <v>11</v>
      </c>
      <c r="X4439" s="199"/>
      <c r="Y4439" s="182"/>
      <c r="Z4439" s="184"/>
      <c r="AA4439" s="184"/>
      <c r="AD4439" s="182"/>
      <c r="AG4439" s="182"/>
      <c r="AH4439" s="43"/>
      <c r="AI4439" s="43"/>
      <c r="AJ4439" s="43"/>
      <c r="AK4439" s="43"/>
      <c r="AL4439" s="43"/>
      <c r="AM4439" s="43"/>
      <c r="AN4439" s="43"/>
      <c r="AO4439" s="43"/>
      <c r="AP4439" s="43"/>
      <c r="AQ4439" s="43"/>
      <c r="AR4439" s="43"/>
      <c r="AS4439" s="43"/>
      <c r="AT4439" s="43"/>
      <c r="AU4439" s="44"/>
      <c r="AV4439" s="182"/>
      <c r="AW4439" s="182"/>
      <c r="AX4439" s="182"/>
      <c r="AZ4439" s="207"/>
    </row>
    <row r="4440" spans="1:52" s="168" customFormat="1" ht="24.9" customHeight="1" x14ac:dyDescent="0.3">
      <c r="A4440" s="263"/>
      <c r="B4440" s="263"/>
      <c r="C4440" s="265"/>
      <c r="D4440" s="481"/>
      <c r="E4440" s="482"/>
      <c r="F4440" s="482"/>
      <c r="G4440" s="482"/>
      <c r="H4440" s="482"/>
      <c r="I4440" s="482"/>
      <c r="J4440" s="482"/>
      <c r="K4440" s="482"/>
      <c r="L4440" s="482"/>
      <c r="M4440" s="483"/>
      <c r="N4440" s="176"/>
      <c r="O4440" s="412"/>
      <c r="P4440" s="413"/>
      <c r="Q4440" s="8"/>
      <c r="R4440" s="8"/>
      <c r="S4440" s="8"/>
      <c r="T4440" s="9"/>
      <c r="U4440" s="17"/>
      <c r="V4440" s="182"/>
      <c r="W4440" s="191"/>
      <c r="X4440" s="199"/>
      <c r="Y4440" s="182"/>
      <c r="Z4440" s="184"/>
      <c r="AA4440" s="184"/>
      <c r="AD4440" s="182"/>
      <c r="AG4440" s="182"/>
      <c r="AH4440" s="43"/>
      <c r="AI4440" s="43"/>
      <c r="AJ4440" s="43"/>
      <c r="AK4440" s="43"/>
      <c r="AL4440" s="43"/>
      <c r="AM4440" s="43"/>
      <c r="AN4440" s="43"/>
      <c r="AO4440" s="43"/>
      <c r="AP4440" s="43"/>
      <c r="AQ4440" s="43"/>
      <c r="AR4440" s="43"/>
      <c r="AS4440" s="43"/>
      <c r="AT4440" s="43"/>
      <c r="AU4440" s="44"/>
      <c r="AV4440" s="182"/>
      <c r="AW4440" s="182"/>
      <c r="AX4440" s="182"/>
      <c r="AZ4440" s="207"/>
    </row>
    <row r="4441" spans="1:52" s="168" customFormat="1" ht="24.9" customHeight="1" x14ac:dyDescent="0.3">
      <c r="A4441" s="263"/>
      <c r="B4441" s="263"/>
      <c r="C4441" s="265"/>
      <c r="D4441" s="481"/>
      <c r="E4441" s="482"/>
      <c r="F4441" s="482"/>
      <c r="G4441" s="482"/>
      <c r="H4441" s="482"/>
      <c r="I4441" s="482"/>
      <c r="J4441" s="482"/>
      <c r="K4441" s="482"/>
      <c r="L4441" s="482"/>
      <c r="M4441" s="483"/>
      <c r="N4441" s="176"/>
      <c r="O4441" s="412"/>
      <c r="P4441" s="413"/>
      <c r="Q4441" s="8"/>
      <c r="R4441" s="8"/>
      <c r="S4441" s="8"/>
      <c r="T4441" s="9"/>
      <c r="U4441" s="17"/>
      <c r="V4441" s="182"/>
      <c r="W4441" s="191"/>
      <c r="X4441" s="199"/>
      <c r="Y4441" s="182"/>
      <c r="Z4441" s="184"/>
      <c r="AA4441" s="184"/>
      <c r="AD4441" s="182"/>
      <c r="AG4441" s="182"/>
      <c r="AH4441" s="43"/>
      <c r="AI4441" s="43"/>
      <c r="AJ4441" s="43"/>
      <c r="AK4441" s="43"/>
      <c r="AL4441" s="43"/>
      <c r="AM4441" s="43"/>
      <c r="AN4441" s="43"/>
      <c r="AO4441" s="43"/>
      <c r="AP4441" s="43"/>
      <c r="AQ4441" s="43"/>
      <c r="AR4441" s="43"/>
      <c r="AS4441" s="43"/>
      <c r="AT4441" s="43"/>
      <c r="AU4441" s="44"/>
      <c r="AV4441" s="182"/>
      <c r="AW4441" s="182"/>
      <c r="AX4441" s="182"/>
      <c r="AZ4441" s="207"/>
    </row>
    <row r="4442" spans="1:52" s="168" customFormat="1" ht="24.9" customHeight="1" x14ac:dyDescent="0.3">
      <c r="A4442" s="263"/>
      <c r="B4442" s="263"/>
      <c r="C4442" s="265"/>
      <c r="D4442" s="481"/>
      <c r="E4442" s="482"/>
      <c r="F4442" s="482"/>
      <c r="G4442" s="482"/>
      <c r="H4442" s="482"/>
      <c r="I4442" s="482"/>
      <c r="J4442" s="482"/>
      <c r="K4442" s="482"/>
      <c r="L4442" s="482"/>
      <c r="M4442" s="483"/>
      <c r="N4442" s="176">
        <v>14001506</v>
      </c>
      <c r="O4442" s="412" t="s">
        <v>331</v>
      </c>
      <c r="P4442" s="413"/>
      <c r="Q4442" s="8">
        <v>52</v>
      </c>
      <c r="R4442" s="8"/>
      <c r="S4442" s="8"/>
      <c r="T4442" s="9">
        <v>1</v>
      </c>
      <c r="U4442" s="17">
        <f t="shared" si="210"/>
        <v>52</v>
      </c>
      <c r="V4442" s="182"/>
      <c r="W4442" s="191">
        <v>15</v>
      </c>
      <c r="X4442" s="199"/>
      <c r="Y4442" s="182"/>
      <c r="Z4442" s="184"/>
      <c r="AA4442" s="184"/>
      <c r="AD4442" s="182"/>
      <c r="AG4442" s="182"/>
      <c r="AH4442" s="43"/>
      <c r="AI4442" s="43"/>
      <c r="AJ4442" s="43"/>
      <c r="AK4442" s="43"/>
      <c r="AL4442" s="43"/>
      <c r="AM4442" s="43"/>
      <c r="AN4442" s="43"/>
      <c r="AO4442" s="43"/>
      <c r="AP4442" s="43"/>
      <c r="AQ4442" s="43"/>
      <c r="AR4442" s="43"/>
      <c r="AS4442" s="43"/>
      <c r="AT4442" s="43"/>
      <c r="AU4442" s="44"/>
      <c r="AV4442" s="182"/>
      <c r="AW4442" s="182"/>
      <c r="AX4442" s="182"/>
      <c r="AZ4442" s="207"/>
    </row>
    <row r="4443" spans="1:52" s="168" customFormat="1" ht="24.9" customHeight="1" x14ac:dyDescent="0.3">
      <c r="A4443" s="263"/>
      <c r="B4443" s="263"/>
      <c r="C4443" s="265"/>
      <c r="D4443" s="481"/>
      <c r="E4443" s="482"/>
      <c r="F4443" s="482"/>
      <c r="G4443" s="482"/>
      <c r="H4443" s="482"/>
      <c r="I4443" s="482"/>
      <c r="J4443" s="482"/>
      <c r="K4443" s="482"/>
      <c r="L4443" s="482"/>
      <c r="M4443" s="483"/>
      <c r="N4443" s="176"/>
      <c r="O4443" s="412"/>
      <c r="P4443" s="413"/>
      <c r="Q4443" s="8"/>
      <c r="R4443" s="8"/>
      <c r="S4443" s="8"/>
      <c r="T4443" s="9"/>
      <c r="U4443" s="17"/>
      <c r="V4443" s="182"/>
      <c r="W4443" s="191"/>
      <c r="X4443" s="199"/>
      <c r="Y4443" s="182"/>
      <c r="Z4443" s="184"/>
      <c r="AA4443" s="184"/>
      <c r="AD4443" s="182"/>
      <c r="AG4443" s="182"/>
      <c r="AH4443" s="43"/>
      <c r="AI4443" s="43"/>
      <c r="AJ4443" s="43"/>
      <c r="AK4443" s="43"/>
      <c r="AL4443" s="43"/>
      <c r="AM4443" s="43"/>
      <c r="AN4443" s="43"/>
      <c r="AO4443" s="43"/>
      <c r="AP4443" s="43"/>
      <c r="AQ4443" s="43"/>
      <c r="AR4443" s="43"/>
      <c r="AS4443" s="43"/>
      <c r="AT4443" s="43"/>
      <c r="AU4443" s="44"/>
      <c r="AV4443" s="182"/>
      <c r="AW4443" s="182"/>
      <c r="AX4443" s="182"/>
      <c r="AZ4443" s="207"/>
    </row>
    <row r="4444" spans="1:52" s="168" customFormat="1" ht="24.9" customHeight="1" x14ac:dyDescent="0.3">
      <c r="A4444" s="263"/>
      <c r="B4444" s="263"/>
      <c r="C4444" s="265"/>
      <c r="D4444" s="481"/>
      <c r="E4444" s="482"/>
      <c r="F4444" s="482"/>
      <c r="G4444" s="482"/>
      <c r="H4444" s="482"/>
      <c r="I4444" s="482"/>
      <c r="J4444" s="482"/>
      <c r="K4444" s="482"/>
      <c r="L4444" s="482"/>
      <c r="M4444" s="483"/>
      <c r="N4444" s="176"/>
      <c r="O4444" s="412"/>
      <c r="P4444" s="413"/>
      <c r="Q4444" s="8"/>
      <c r="R4444" s="8"/>
      <c r="S4444" s="8"/>
      <c r="T4444" s="9"/>
      <c r="U4444" s="17"/>
      <c r="V4444" s="182"/>
      <c r="W4444" s="191"/>
      <c r="X4444" s="199"/>
      <c r="Y4444" s="182"/>
      <c r="Z4444" s="184"/>
      <c r="AA4444" s="184"/>
      <c r="AD4444" s="182"/>
      <c r="AG4444" s="182"/>
      <c r="AH4444" s="43"/>
      <c r="AI4444" s="43"/>
      <c r="AJ4444" s="43"/>
      <c r="AK4444" s="43"/>
      <c r="AL4444" s="43"/>
      <c r="AM4444" s="43"/>
      <c r="AN4444" s="43"/>
      <c r="AO4444" s="43"/>
      <c r="AP4444" s="43"/>
      <c r="AQ4444" s="43"/>
      <c r="AR4444" s="43"/>
      <c r="AS4444" s="43"/>
      <c r="AT4444" s="43"/>
      <c r="AU4444" s="44"/>
      <c r="AV4444" s="182"/>
      <c r="AW4444" s="182"/>
      <c r="AX4444" s="182"/>
      <c r="AZ4444" s="207"/>
    </row>
    <row r="4445" spans="1:52" s="168" customFormat="1" ht="24.9" customHeight="1" x14ac:dyDescent="0.3">
      <c r="A4445" s="263"/>
      <c r="B4445" s="263"/>
      <c r="C4445" s="265"/>
      <c r="D4445" s="481"/>
      <c r="E4445" s="482"/>
      <c r="F4445" s="482"/>
      <c r="G4445" s="482"/>
      <c r="H4445" s="482"/>
      <c r="I4445" s="482"/>
      <c r="J4445" s="482"/>
      <c r="K4445" s="482"/>
      <c r="L4445" s="482"/>
      <c r="M4445" s="483"/>
      <c r="N4445" s="176">
        <v>14001616</v>
      </c>
      <c r="O4445" s="412" t="s">
        <v>331</v>
      </c>
      <c r="P4445" s="413"/>
      <c r="Q4445" s="8">
        <v>51.57</v>
      </c>
      <c r="R4445" s="8"/>
      <c r="S4445" s="8"/>
      <c r="T4445" s="9">
        <v>1</v>
      </c>
      <c r="U4445" s="17">
        <f t="shared" si="210"/>
        <v>51.57</v>
      </c>
      <c r="V4445" s="182"/>
      <c r="W4445" s="191">
        <v>19</v>
      </c>
      <c r="X4445" s="199"/>
      <c r="Y4445" s="182"/>
      <c r="Z4445" s="184"/>
      <c r="AA4445" s="184"/>
      <c r="AD4445" s="182"/>
      <c r="AG4445" s="182"/>
      <c r="AH4445" s="43"/>
      <c r="AI4445" s="43"/>
      <c r="AJ4445" s="43"/>
      <c r="AK4445" s="43"/>
      <c r="AL4445" s="43"/>
      <c r="AM4445" s="43"/>
      <c r="AN4445" s="43"/>
      <c r="AO4445" s="43"/>
      <c r="AP4445" s="43"/>
      <c r="AQ4445" s="43"/>
      <c r="AR4445" s="43"/>
      <c r="AS4445" s="43"/>
      <c r="AT4445" s="43"/>
      <c r="AU4445" s="44"/>
      <c r="AV4445" s="182"/>
      <c r="AW4445" s="182"/>
      <c r="AX4445" s="182"/>
      <c r="AZ4445" s="207"/>
    </row>
    <row r="4446" spans="1:52" s="168" customFormat="1" ht="24.9" customHeight="1" x14ac:dyDescent="0.3">
      <c r="A4446" s="263"/>
      <c r="B4446" s="263"/>
      <c r="C4446" s="265"/>
      <c r="D4446" s="481"/>
      <c r="E4446" s="482"/>
      <c r="F4446" s="482"/>
      <c r="G4446" s="482"/>
      <c r="H4446" s="482"/>
      <c r="I4446" s="482"/>
      <c r="J4446" s="482"/>
      <c r="K4446" s="482"/>
      <c r="L4446" s="482"/>
      <c r="M4446" s="483"/>
      <c r="N4446" s="176"/>
      <c r="O4446" s="412"/>
      <c r="P4446" s="413"/>
      <c r="Q4446" s="8"/>
      <c r="R4446" s="8"/>
      <c r="S4446" s="8"/>
      <c r="T4446" s="9"/>
      <c r="U4446" s="17"/>
      <c r="V4446" s="182"/>
      <c r="W4446" s="191"/>
      <c r="X4446" s="199"/>
      <c r="Y4446" s="182"/>
      <c r="Z4446" s="184"/>
      <c r="AA4446" s="184"/>
      <c r="AD4446" s="182"/>
      <c r="AG4446" s="182"/>
      <c r="AH4446" s="43"/>
      <c r="AI4446" s="43"/>
      <c r="AJ4446" s="43"/>
      <c r="AK4446" s="43"/>
      <c r="AL4446" s="43"/>
      <c r="AM4446" s="43"/>
      <c r="AN4446" s="43"/>
      <c r="AO4446" s="43"/>
      <c r="AP4446" s="43"/>
      <c r="AQ4446" s="43"/>
      <c r="AR4446" s="43"/>
      <c r="AS4446" s="43"/>
      <c r="AT4446" s="43"/>
      <c r="AU4446" s="44"/>
      <c r="AV4446" s="182"/>
      <c r="AW4446" s="182"/>
      <c r="AX4446" s="182"/>
      <c r="AZ4446" s="207"/>
    </row>
    <row r="4447" spans="1:52" s="168" customFormat="1" ht="24.9" customHeight="1" thickBot="1" x14ac:dyDescent="0.35">
      <c r="A4447" s="263"/>
      <c r="B4447" s="263"/>
      <c r="C4447" s="265"/>
      <c r="D4447" s="481"/>
      <c r="E4447" s="482"/>
      <c r="F4447" s="482"/>
      <c r="G4447" s="482"/>
      <c r="H4447" s="482"/>
      <c r="I4447" s="482"/>
      <c r="J4447" s="482"/>
      <c r="K4447" s="482"/>
      <c r="L4447" s="482"/>
      <c r="M4447" s="483"/>
      <c r="N4447" s="414" t="s">
        <v>16</v>
      </c>
      <c r="O4447" s="415"/>
      <c r="P4447" s="415"/>
      <c r="Q4447" s="415"/>
      <c r="R4447" s="415"/>
      <c r="S4447" s="415"/>
      <c r="T4447" s="415"/>
      <c r="U4447" s="18">
        <f>SUM(U4427:U4446)</f>
        <v>920.93000000000006</v>
      </c>
      <c r="V4447" s="182"/>
      <c r="W4447" s="191"/>
      <c r="X4447" s="199"/>
      <c r="Y4447" s="182"/>
      <c r="Z4447" s="184"/>
      <c r="AA4447" s="184"/>
      <c r="AD4447" s="182"/>
      <c r="AG4447" s="182"/>
      <c r="AH4447" s="43"/>
      <c r="AI4447" s="43"/>
      <c r="AJ4447" s="43"/>
      <c r="AK4447" s="43"/>
      <c r="AL4447" s="43"/>
      <c r="AM4447" s="43"/>
      <c r="AN4447" s="43"/>
      <c r="AO4447" s="43"/>
      <c r="AP4447" s="43"/>
      <c r="AQ4447" s="43"/>
      <c r="AR4447" s="43"/>
      <c r="AS4447" s="43"/>
      <c r="AT4447" s="43"/>
      <c r="AU4447" s="44"/>
      <c r="AV4447" s="182"/>
      <c r="AW4447" s="182"/>
      <c r="AX4447" s="182"/>
      <c r="AZ4447" s="207"/>
    </row>
    <row r="4448" spans="1:52" s="168" customFormat="1" ht="14.4" customHeight="1" x14ac:dyDescent="0.3">
      <c r="A4448" s="263"/>
      <c r="B4448" s="263"/>
      <c r="C4448" s="265"/>
      <c r="D4448" s="481"/>
      <c r="E4448" s="482"/>
      <c r="F4448" s="482"/>
      <c r="G4448" s="482"/>
      <c r="H4448" s="482"/>
      <c r="I4448" s="482"/>
      <c r="J4448" s="482"/>
      <c r="K4448" s="482"/>
      <c r="L4448" s="482"/>
      <c r="M4448" s="483"/>
      <c r="N4448" s="416" t="s">
        <v>17</v>
      </c>
      <c r="O4448" s="417"/>
      <c r="P4448" s="417"/>
      <c r="Q4448" s="417"/>
      <c r="R4448" s="417"/>
      <c r="S4448" s="417"/>
      <c r="T4448" s="417"/>
      <c r="U4448" s="418"/>
      <c r="V4448" s="200"/>
      <c r="W4448" s="191"/>
      <c r="X4448" s="199"/>
      <c r="Y4448" s="182"/>
      <c r="Z4448" s="184"/>
      <c r="AA4448" s="184"/>
      <c r="AD4448" s="182"/>
      <c r="AG4448" s="182"/>
      <c r="AH4448" s="43"/>
      <c r="AI4448" s="43"/>
      <c r="AJ4448" s="43"/>
      <c r="AK4448" s="43"/>
      <c r="AL4448" s="43"/>
      <c r="AM4448" s="43"/>
      <c r="AN4448" s="43"/>
      <c r="AO4448" s="43"/>
      <c r="AP4448" s="43"/>
      <c r="AQ4448" s="43"/>
      <c r="AR4448" s="43"/>
      <c r="AS4448" s="43"/>
      <c r="AT4448" s="43"/>
      <c r="AU4448" s="44"/>
      <c r="AV4448" s="182"/>
      <c r="AW4448" s="182"/>
      <c r="AX4448" s="182"/>
      <c r="AZ4448" s="207"/>
    </row>
    <row r="4449" spans="1:52" s="168" customFormat="1" x14ac:dyDescent="0.3">
      <c r="A4449" s="263"/>
      <c r="B4449" s="263"/>
      <c r="C4449" s="265"/>
      <c r="D4449" s="481"/>
      <c r="E4449" s="482"/>
      <c r="F4449" s="482"/>
      <c r="G4449" s="482"/>
      <c r="H4449" s="482"/>
      <c r="I4449" s="482"/>
      <c r="J4449" s="482"/>
      <c r="K4449" s="482"/>
      <c r="L4449" s="482"/>
      <c r="M4449" s="483"/>
      <c r="N4449" s="419"/>
      <c r="O4449" s="420"/>
      <c r="P4449" s="420"/>
      <c r="Q4449" s="420"/>
      <c r="R4449" s="420"/>
      <c r="S4449" s="420"/>
      <c r="T4449" s="420"/>
      <c r="U4449" s="421"/>
      <c r="V4449" s="182"/>
      <c r="W4449" s="191"/>
      <c r="X4449" s="199"/>
      <c r="Y4449" s="182"/>
      <c r="Z4449" s="184"/>
      <c r="AA4449" s="184"/>
      <c r="AD4449" s="182"/>
      <c r="AG4449" s="182"/>
      <c r="AH4449" s="43"/>
      <c r="AI4449" s="43"/>
      <c r="AJ4449" s="43"/>
      <c r="AK4449" s="43"/>
      <c r="AL4449" s="43"/>
      <c r="AM4449" s="43"/>
      <c r="AN4449" s="43"/>
      <c r="AO4449" s="43"/>
      <c r="AP4449" s="43"/>
      <c r="AQ4449" s="43"/>
      <c r="AR4449" s="43"/>
      <c r="AS4449" s="43"/>
      <c r="AT4449" s="43"/>
      <c r="AU4449" s="44"/>
      <c r="AV4449" s="182"/>
      <c r="AW4449" s="182"/>
      <c r="AX4449" s="182"/>
      <c r="AZ4449" s="207"/>
    </row>
    <row r="4450" spans="1:52" s="168" customFormat="1" x14ac:dyDescent="0.3">
      <c r="A4450" s="263"/>
      <c r="B4450" s="263"/>
      <c r="C4450" s="265"/>
      <c r="D4450" s="481"/>
      <c r="E4450" s="482"/>
      <c r="F4450" s="482"/>
      <c r="G4450" s="482"/>
      <c r="H4450" s="482"/>
      <c r="I4450" s="482"/>
      <c r="J4450" s="482"/>
      <c r="K4450" s="482"/>
      <c r="L4450" s="482"/>
      <c r="M4450" s="483"/>
      <c r="N4450" s="419"/>
      <c r="O4450" s="420"/>
      <c r="P4450" s="420"/>
      <c r="Q4450" s="420"/>
      <c r="R4450" s="420"/>
      <c r="S4450" s="420"/>
      <c r="T4450" s="420"/>
      <c r="U4450" s="421"/>
      <c r="V4450" s="182"/>
      <c r="W4450" s="191"/>
      <c r="X4450" s="199"/>
      <c r="Y4450" s="182"/>
      <c r="Z4450" s="184"/>
      <c r="AA4450" s="184"/>
      <c r="AD4450" s="182"/>
      <c r="AG4450" s="182"/>
      <c r="AH4450" s="43"/>
      <c r="AI4450" s="43"/>
      <c r="AJ4450" s="43"/>
      <c r="AK4450" s="43"/>
      <c r="AL4450" s="43"/>
      <c r="AM4450" s="43"/>
      <c r="AN4450" s="43"/>
      <c r="AO4450" s="43"/>
      <c r="AP4450" s="43"/>
      <c r="AQ4450" s="43"/>
      <c r="AR4450" s="43"/>
      <c r="AS4450" s="43"/>
      <c r="AT4450" s="43"/>
      <c r="AU4450" s="44"/>
      <c r="AV4450" s="182"/>
      <c r="AW4450" s="182"/>
      <c r="AX4450" s="182"/>
      <c r="AZ4450" s="207"/>
    </row>
    <row r="4451" spans="1:52" s="168" customFormat="1" ht="14.4" thickBot="1" x14ac:dyDescent="0.35">
      <c r="A4451" s="263"/>
      <c r="B4451" s="263"/>
      <c r="C4451" s="265"/>
      <c r="D4451" s="425"/>
      <c r="E4451" s="426"/>
      <c r="F4451" s="426"/>
      <c r="G4451" s="426"/>
      <c r="H4451" s="426"/>
      <c r="I4451" s="426"/>
      <c r="J4451" s="426"/>
      <c r="K4451" s="426"/>
      <c r="L4451" s="426"/>
      <c r="M4451" s="427"/>
      <c r="N4451" s="422"/>
      <c r="O4451" s="423"/>
      <c r="P4451" s="423"/>
      <c r="Q4451" s="423"/>
      <c r="R4451" s="423"/>
      <c r="S4451" s="423"/>
      <c r="T4451" s="423"/>
      <c r="U4451" s="424"/>
      <c r="V4451" s="182"/>
      <c r="W4451" s="191"/>
      <c r="X4451" s="199"/>
      <c r="Y4451" s="182"/>
      <c r="Z4451" s="184"/>
      <c r="AA4451" s="184"/>
      <c r="AD4451" s="182"/>
      <c r="AG4451" s="182"/>
      <c r="AH4451" s="43"/>
      <c r="AI4451" s="43"/>
      <c r="AJ4451" s="43"/>
      <c r="AK4451" s="43"/>
      <c r="AL4451" s="43"/>
      <c r="AM4451" s="43"/>
      <c r="AN4451" s="43"/>
      <c r="AO4451" s="43"/>
      <c r="AP4451" s="43"/>
      <c r="AQ4451" s="43"/>
      <c r="AR4451" s="43"/>
      <c r="AS4451" s="43"/>
      <c r="AT4451" s="43"/>
      <c r="AU4451" s="44"/>
      <c r="AV4451" s="182"/>
      <c r="AW4451" s="182"/>
      <c r="AX4451" s="182"/>
      <c r="AZ4451" s="207"/>
    </row>
    <row r="4452" spans="1:52" s="168" customFormat="1" ht="5.25" customHeight="1" thickBot="1" x14ac:dyDescent="0.35">
      <c r="A4452" s="263"/>
      <c r="B4452" s="263"/>
      <c r="C4452" s="265"/>
      <c r="D4452" s="428"/>
      <c r="E4452" s="428"/>
      <c r="F4452" s="428"/>
      <c r="G4452" s="428"/>
      <c r="H4452" s="428"/>
      <c r="I4452" s="428"/>
      <c r="J4452" s="428"/>
      <c r="K4452" s="428"/>
      <c r="L4452" s="428"/>
      <c r="M4452" s="428"/>
      <c r="N4452" s="428"/>
      <c r="O4452" s="428"/>
      <c r="P4452" s="428"/>
      <c r="Q4452" s="428"/>
      <c r="R4452" s="428"/>
      <c r="S4452" s="428"/>
      <c r="T4452" s="428"/>
      <c r="U4452" s="428"/>
      <c r="V4452" s="182"/>
      <c r="W4452" s="191"/>
      <c r="X4452" s="199"/>
      <c r="Y4452" s="182"/>
      <c r="Z4452" s="184"/>
      <c r="AA4452" s="184"/>
      <c r="AD4452" s="182"/>
      <c r="AG4452" s="182"/>
      <c r="AH4452" s="43"/>
      <c r="AI4452" s="43"/>
      <c r="AJ4452" s="43"/>
      <c r="AK4452" s="43"/>
      <c r="AL4452" s="43"/>
      <c r="AM4452" s="43"/>
      <c r="AN4452" s="43"/>
      <c r="AO4452" s="43"/>
      <c r="AP4452" s="43"/>
      <c r="AQ4452" s="43"/>
      <c r="AR4452" s="43"/>
      <c r="AS4452" s="43"/>
      <c r="AT4452" s="43"/>
      <c r="AU4452" s="44"/>
      <c r="AV4452" s="182"/>
      <c r="AW4452" s="182"/>
      <c r="AX4452" s="182"/>
      <c r="AZ4452" s="207"/>
    </row>
    <row r="4453" spans="1:52" s="168" customFormat="1" ht="20.25" customHeight="1" x14ac:dyDescent="0.3">
      <c r="A4453" s="263"/>
      <c r="B4453" s="263"/>
      <c r="C4453" s="265"/>
      <c r="D4453" s="429" t="s">
        <v>18</v>
      </c>
      <c r="E4453" s="430"/>
      <c r="F4453" s="430"/>
      <c r="G4453" s="430"/>
      <c r="H4453" s="430"/>
      <c r="I4453" s="430"/>
      <c r="J4453" s="430"/>
      <c r="K4453" s="430"/>
      <c r="L4453" s="430"/>
      <c r="M4453" s="431"/>
      <c r="N4453" s="429" t="s">
        <v>19</v>
      </c>
      <c r="O4453" s="430"/>
      <c r="P4453" s="430"/>
      <c r="Q4453" s="430"/>
      <c r="R4453" s="430"/>
      <c r="S4453" s="430"/>
      <c r="T4453" s="430"/>
      <c r="U4453" s="431"/>
      <c r="V4453" s="182"/>
      <c r="W4453" s="191"/>
      <c r="X4453" s="199"/>
      <c r="Y4453" s="182"/>
      <c r="Z4453" s="184"/>
      <c r="AA4453" s="184"/>
      <c r="AD4453" s="182"/>
      <c r="AG4453" s="182"/>
      <c r="AH4453" s="43"/>
      <c r="AI4453" s="43"/>
      <c r="AJ4453" s="43"/>
      <c r="AK4453" s="43"/>
      <c r="AL4453" s="43"/>
      <c r="AM4453" s="43"/>
      <c r="AN4453" s="43"/>
      <c r="AO4453" s="43"/>
      <c r="AP4453" s="43"/>
      <c r="AQ4453" s="43"/>
      <c r="AR4453" s="43"/>
      <c r="AS4453" s="43"/>
      <c r="AT4453" s="43"/>
      <c r="AU4453" s="44"/>
      <c r="AV4453" s="182"/>
      <c r="AW4453" s="182"/>
      <c r="AX4453" s="182"/>
      <c r="AZ4453" s="207"/>
    </row>
    <row r="4454" spans="1:52" s="168" customFormat="1" x14ac:dyDescent="0.3">
      <c r="A4454" s="263"/>
      <c r="B4454" s="263"/>
      <c r="C4454" s="265"/>
      <c r="D4454" s="432" t="s">
        <v>20</v>
      </c>
      <c r="E4454" s="433"/>
      <c r="F4454" s="433"/>
      <c r="G4454" s="433"/>
      <c r="H4454" s="433"/>
      <c r="I4454" s="433"/>
      <c r="J4454" s="433"/>
      <c r="K4454" s="433"/>
      <c r="L4454" s="433"/>
      <c r="M4454" s="434"/>
      <c r="N4454" s="435" t="s">
        <v>21</v>
      </c>
      <c r="O4454" s="436"/>
      <c r="P4454" s="436"/>
      <c r="Q4454" s="436"/>
      <c r="R4454" s="436"/>
      <c r="S4454" s="436"/>
      <c r="T4454" s="436"/>
      <c r="U4454" s="437"/>
      <c r="V4454" s="182"/>
      <c r="W4454" s="191"/>
      <c r="X4454" s="199"/>
      <c r="Y4454" s="182"/>
      <c r="Z4454" s="184"/>
      <c r="AA4454" s="184"/>
      <c r="AD4454" s="182"/>
      <c r="AG4454" s="182"/>
      <c r="AH4454" s="43"/>
      <c r="AI4454" s="43"/>
      <c r="AJ4454" s="43"/>
      <c r="AK4454" s="43"/>
      <c r="AL4454" s="43"/>
      <c r="AM4454" s="43"/>
      <c r="AN4454" s="43"/>
      <c r="AO4454" s="43"/>
      <c r="AP4454" s="43"/>
      <c r="AQ4454" s="43"/>
      <c r="AR4454" s="43"/>
      <c r="AS4454" s="43"/>
      <c r="AT4454" s="43"/>
      <c r="AU4454" s="44"/>
      <c r="AV4454" s="182"/>
      <c r="AW4454" s="182"/>
      <c r="AX4454" s="182"/>
      <c r="AZ4454" s="207"/>
    </row>
    <row r="4455" spans="1:52" s="168" customFormat="1" ht="15.75" customHeight="1" x14ac:dyDescent="0.3">
      <c r="A4455" s="263"/>
      <c r="B4455" s="263"/>
      <c r="C4455" s="265"/>
      <c r="D4455" s="438" t="s">
        <v>22</v>
      </c>
      <c r="E4455" s="439"/>
      <c r="F4455" s="439"/>
      <c r="G4455" s="439"/>
      <c r="H4455" s="439"/>
      <c r="I4455" s="439"/>
      <c r="J4455" s="439"/>
      <c r="K4455" s="439"/>
      <c r="L4455" s="439"/>
      <c r="M4455" s="440"/>
      <c r="N4455" s="438" t="s">
        <v>22</v>
      </c>
      <c r="O4455" s="444"/>
      <c r="P4455" s="444"/>
      <c r="Q4455" s="444"/>
      <c r="R4455" s="444"/>
      <c r="S4455" s="444"/>
      <c r="T4455" s="444"/>
      <c r="U4455" s="440"/>
      <c r="V4455" s="182"/>
      <c r="W4455" s="191"/>
      <c r="X4455" s="199"/>
      <c r="Y4455" s="182"/>
      <c r="Z4455" s="184"/>
      <c r="AA4455" s="184"/>
      <c r="AD4455" s="182"/>
      <c r="AG4455" s="182"/>
      <c r="AH4455" s="43"/>
      <c r="AI4455" s="43"/>
      <c r="AJ4455" s="43"/>
      <c r="AK4455" s="43"/>
      <c r="AL4455" s="43"/>
      <c r="AM4455" s="43"/>
      <c r="AN4455" s="43"/>
      <c r="AO4455" s="43"/>
      <c r="AP4455" s="43"/>
      <c r="AQ4455" s="43"/>
      <c r="AR4455" s="43"/>
      <c r="AS4455" s="43"/>
      <c r="AT4455" s="43"/>
      <c r="AU4455" s="44"/>
      <c r="AV4455" s="182"/>
      <c r="AW4455" s="182"/>
      <c r="AX4455" s="182"/>
      <c r="AZ4455" s="207"/>
    </row>
    <row r="4456" spans="1:52" s="168" customFormat="1" ht="15.75" customHeight="1" x14ac:dyDescent="0.3">
      <c r="A4456" s="263"/>
      <c r="B4456" s="263"/>
      <c r="C4456" s="265"/>
      <c r="D4456" s="438"/>
      <c r="E4456" s="439"/>
      <c r="F4456" s="439"/>
      <c r="G4456" s="439"/>
      <c r="H4456" s="439"/>
      <c r="I4456" s="439"/>
      <c r="J4456" s="439"/>
      <c r="K4456" s="439"/>
      <c r="L4456" s="439"/>
      <c r="M4456" s="440"/>
      <c r="N4456" s="438"/>
      <c r="O4456" s="439"/>
      <c r="P4456" s="439"/>
      <c r="Q4456" s="439"/>
      <c r="R4456" s="439"/>
      <c r="S4456" s="439"/>
      <c r="T4456" s="439"/>
      <c r="U4456" s="440"/>
      <c r="V4456" s="182"/>
      <c r="W4456" s="191"/>
      <c r="X4456" s="199"/>
      <c r="Y4456" s="182"/>
      <c r="Z4456" s="184"/>
      <c r="AA4456" s="184"/>
      <c r="AD4456" s="182"/>
      <c r="AG4456" s="182"/>
      <c r="AH4456" s="43"/>
      <c r="AI4456" s="43"/>
      <c r="AJ4456" s="43"/>
      <c r="AK4456" s="43"/>
      <c r="AL4456" s="43"/>
      <c r="AM4456" s="43"/>
      <c r="AN4456" s="43"/>
      <c r="AO4456" s="43"/>
      <c r="AP4456" s="43"/>
      <c r="AQ4456" s="43"/>
      <c r="AR4456" s="43"/>
      <c r="AS4456" s="43"/>
      <c r="AT4456" s="43"/>
      <c r="AU4456" s="44"/>
      <c r="AV4456" s="182"/>
      <c r="AW4456" s="182"/>
      <c r="AX4456" s="182"/>
      <c r="AZ4456" s="207"/>
    </row>
    <row r="4457" spans="1:52" s="168" customFormat="1" ht="15.75" customHeight="1" x14ac:dyDescent="0.3">
      <c r="A4457" s="263"/>
      <c r="B4457" s="263"/>
      <c r="C4457" s="265"/>
      <c r="D4457" s="441"/>
      <c r="E4457" s="442"/>
      <c r="F4457" s="442"/>
      <c r="G4457" s="442"/>
      <c r="H4457" s="442"/>
      <c r="I4457" s="442"/>
      <c r="J4457" s="442"/>
      <c r="K4457" s="442"/>
      <c r="L4457" s="442"/>
      <c r="M4457" s="443"/>
      <c r="N4457" s="441"/>
      <c r="O4457" s="442"/>
      <c r="P4457" s="442"/>
      <c r="Q4457" s="442"/>
      <c r="R4457" s="442"/>
      <c r="S4457" s="442"/>
      <c r="T4457" s="442"/>
      <c r="U4457" s="443"/>
      <c r="V4457" s="182"/>
      <c r="W4457" s="191"/>
      <c r="X4457" s="199"/>
      <c r="Y4457" s="182"/>
      <c r="Z4457" s="184"/>
      <c r="AA4457" s="184"/>
      <c r="AD4457" s="182"/>
      <c r="AG4457" s="182"/>
      <c r="AH4457" s="43"/>
      <c r="AI4457" s="43"/>
      <c r="AJ4457" s="43"/>
      <c r="AK4457" s="43"/>
      <c r="AL4457" s="43"/>
      <c r="AM4457" s="43"/>
      <c r="AN4457" s="43"/>
      <c r="AO4457" s="43"/>
      <c r="AP4457" s="43"/>
      <c r="AQ4457" s="43"/>
      <c r="AR4457" s="43"/>
      <c r="AS4457" s="43"/>
      <c r="AT4457" s="43"/>
      <c r="AU4457" s="44"/>
      <c r="AV4457" s="182"/>
      <c r="AW4457" s="182"/>
      <c r="AX4457" s="182"/>
      <c r="AZ4457" s="207"/>
    </row>
    <row r="4458" spans="1:52" s="168" customFormat="1" x14ac:dyDescent="0.25">
      <c r="A4458" s="263"/>
      <c r="B4458" s="263"/>
      <c r="C4458" s="265"/>
      <c r="D4458" s="171" t="s">
        <v>23</v>
      </c>
      <c r="E4458" s="445" t="e">
        <f>+#REF!</f>
        <v>#REF!</v>
      </c>
      <c r="F4458" s="445"/>
      <c r="G4458" s="445"/>
      <c r="H4458" s="445"/>
      <c r="I4458" s="445"/>
      <c r="J4458" s="445"/>
      <c r="K4458" s="445"/>
      <c r="L4458" s="445"/>
      <c r="M4458" s="446"/>
      <c r="N4458" s="172" t="s">
        <v>23</v>
      </c>
      <c r="O4458" s="445" t="e">
        <f>+#REF!</f>
        <v>#REF!</v>
      </c>
      <c r="P4458" s="445"/>
      <c r="Q4458" s="445"/>
      <c r="R4458" s="445"/>
      <c r="S4458" s="445"/>
      <c r="T4458" s="445"/>
      <c r="U4458" s="446"/>
      <c r="V4458" s="182"/>
      <c r="W4458" s="191"/>
      <c r="X4458" s="199"/>
      <c r="Y4458" s="182"/>
      <c r="Z4458" s="184"/>
      <c r="AA4458" s="184"/>
      <c r="AD4458" s="182"/>
      <c r="AG4458" s="182"/>
      <c r="AH4458" s="43"/>
      <c r="AI4458" s="43"/>
      <c r="AJ4458" s="43"/>
      <c r="AK4458" s="43"/>
      <c r="AL4458" s="43"/>
      <c r="AM4458" s="43"/>
      <c r="AN4458" s="43"/>
      <c r="AO4458" s="43"/>
      <c r="AP4458" s="43"/>
      <c r="AQ4458" s="43"/>
      <c r="AR4458" s="43"/>
      <c r="AS4458" s="43"/>
      <c r="AT4458" s="43"/>
      <c r="AU4458" s="44"/>
      <c r="AV4458" s="182"/>
      <c r="AW4458" s="182"/>
      <c r="AX4458" s="182"/>
      <c r="AZ4458" s="207"/>
    </row>
    <row r="4459" spans="1:52" s="168" customFormat="1" ht="14.4" thickBot="1" x14ac:dyDescent="0.3">
      <c r="A4459" s="263"/>
      <c r="B4459" s="263"/>
      <c r="C4459" s="265"/>
      <c r="D4459" s="173" t="s">
        <v>25</v>
      </c>
      <c r="E4459" s="447" t="e">
        <f>+#REF!</f>
        <v>#REF!</v>
      </c>
      <c r="F4459" s="447"/>
      <c r="G4459" s="447"/>
      <c r="H4459" s="447"/>
      <c r="I4459" s="447"/>
      <c r="J4459" s="447"/>
      <c r="K4459" s="447"/>
      <c r="L4459" s="447"/>
      <c r="M4459" s="448"/>
      <c r="N4459" s="174" t="s">
        <v>25</v>
      </c>
      <c r="O4459" s="447" t="e">
        <f>+#REF!</f>
        <v>#REF!</v>
      </c>
      <c r="P4459" s="447"/>
      <c r="Q4459" s="447"/>
      <c r="R4459" s="447"/>
      <c r="S4459" s="447"/>
      <c r="T4459" s="447"/>
      <c r="U4459" s="448"/>
      <c r="V4459" s="182"/>
      <c r="W4459" s="191"/>
      <c r="X4459" s="199"/>
      <c r="Y4459" s="182"/>
      <c r="Z4459" s="184"/>
      <c r="AA4459" s="184"/>
      <c r="AD4459" s="182"/>
      <c r="AG4459" s="182"/>
      <c r="AH4459" s="43"/>
      <c r="AI4459" s="43"/>
      <c r="AJ4459" s="43"/>
      <c r="AK4459" s="43"/>
      <c r="AL4459" s="43"/>
      <c r="AM4459" s="43"/>
      <c r="AN4459" s="43"/>
      <c r="AO4459" s="43"/>
      <c r="AP4459" s="43"/>
      <c r="AQ4459" s="43"/>
      <c r="AR4459" s="43"/>
      <c r="AS4459" s="43"/>
      <c r="AT4459" s="43"/>
      <c r="AU4459" s="44"/>
      <c r="AV4459" s="182"/>
      <c r="AW4459" s="182"/>
      <c r="AX4459" s="182"/>
      <c r="AZ4459" s="207"/>
    </row>
    <row r="4460" spans="1:52" s="175" customFormat="1" ht="9.9" customHeight="1" thickBot="1" x14ac:dyDescent="0.3">
      <c r="A4460" s="266"/>
      <c r="B4460" s="266"/>
      <c r="C4460" s="267"/>
      <c r="N4460" s="15"/>
      <c r="V4460" s="34"/>
      <c r="W4460" s="58"/>
      <c r="X4460" s="85"/>
      <c r="Y4460" s="34"/>
      <c r="Z4460" s="185"/>
      <c r="AA4460" s="185"/>
      <c r="AD4460" s="34"/>
      <c r="AG4460" s="34"/>
      <c r="AH4460" s="45"/>
      <c r="AI4460" s="45"/>
      <c r="AJ4460" s="45"/>
      <c r="AK4460" s="45"/>
      <c r="AL4460" s="45"/>
      <c r="AM4460" s="45"/>
      <c r="AN4460" s="45"/>
      <c r="AO4460" s="45"/>
      <c r="AP4460" s="45"/>
      <c r="AQ4460" s="45"/>
      <c r="AR4460" s="45"/>
      <c r="AS4460" s="45"/>
      <c r="AT4460" s="45"/>
      <c r="AU4460" s="46"/>
      <c r="AV4460" s="34"/>
      <c r="AW4460" s="34"/>
      <c r="AX4460" s="34"/>
      <c r="AZ4460" s="139"/>
    </row>
    <row r="4461" spans="1:52" s="168" customFormat="1" ht="15.75" customHeight="1" x14ac:dyDescent="0.3">
      <c r="A4461" s="263"/>
      <c r="B4461" s="263"/>
      <c r="C4461" s="265"/>
      <c r="D4461" s="484"/>
      <c r="E4461" s="485"/>
      <c r="F4461" s="488" t="s">
        <v>0</v>
      </c>
      <c r="G4461" s="489"/>
      <c r="H4461" s="489"/>
      <c r="I4461" s="489"/>
      <c r="J4461" s="489"/>
      <c r="K4461" s="489"/>
      <c r="L4461" s="489"/>
      <c r="M4461" s="489"/>
      <c r="N4461" s="489"/>
      <c r="O4461" s="490"/>
      <c r="P4461" s="494" t="s">
        <v>1</v>
      </c>
      <c r="Q4461" s="495"/>
      <c r="R4461" s="495"/>
      <c r="S4461" s="496"/>
      <c r="T4461" s="500"/>
      <c r="U4461" s="501"/>
      <c r="V4461" s="182"/>
      <c r="W4461" s="191"/>
      <c r="X4461" s="199"/>
      <c r="Y4461" s="182"/>
      <c r="Z4461" s="184"/>
      <c r="AA4461" s="184"/>
      <c r="AD4461" s="182"/>
      <c r="AG4461" s="182"/>
      <c r="AH4461" s="43"/>
      <c r="AI4461" s="43"/>
      <c r="AJ4461" s="43"/>
      <c r="AK4461" s="43"/>
      <c r="AL4461" s="43"/>
      <c r="AM4461" s="43"/>
      <c r="AN4461" s="43"/>
      <c r="AO4461" s="43"/>
      <c r="AP4461" s="43"/>
      <c r="AQ4461" s="43"/>
      <c r="AR4461" s="43"/>
      <c r="AS4461" s="43"/>
      <c r="AT4461" s="43"/>
      <c r="AU4461" s="44"/>
      <c r="AV4461" s="182"/>
      <c r="AW4461" s="182"/>
      <c r="AX4461" s="182"/>
      <c r="AZ4461" s="207"/>
    </row>
    <row r="4462" spans="1:52" s="168" customFormat="1" ht="15" customHeight="1" x14ac:dyDescent="0.3">
      <c r="A4462" s="263"/>
      <c r="B4462" s="263"/>
      <c r="C4462" s="265"/>
      <c r="D4462" s="481"/>
      <c r="E4462" s="482"/>
      <c r="F4462" s="491"/>
      <c r="G4462" s="492"/>
      <c r="H4462" s="492"/>
      <c r="I4462" s="492"/>
      <c r="J4462" s="492"/>
      <c r="K4462" s="492"/>
      <c r="L4462" s="492"/>
      <c r="M4462" s="492"/>
      <c r="N4462" s="492"/>
      <c r="O4462" s="493"/>
      <c r="P4462" s="497"/>
      <c r="Q4462" s="498"/>
      <c r="R4462" s="498"/>
      <c r="S4462" s="499"/>
      <c r="T4462" s="502"/>
      <c r="U4462" s="503"/>
      <c r="V4462" s="182"/>
      <c r="W4462" s="191"/>
      <c r="X4462" s="199"/>
      <c r="Y4462" s="186"/>
      <c r="Z4462" s="184"/>
      <c r="AA4462" s="184"/>
      <c r="AD4462" s="182"/>
      <c r="AG4462" s="182"/>
      <c r="AH4462" s="43"/>
      <c r="AI4462" s="43"/>
      <c r="AJ4462" s="43"/>
      <c r="AK4462" s="43"/>
      <c r="AL4462" s="43"/>
      <c r="AM4462" s="43"/>
      <c r="AN4462" s="43"/>
      <c r="AO4462" s="43"/>
      <c r="AP4462" s="43"/>
      <c r="AQ4462" s="43"/>
      <c r="AR4462" s="43"/>
      <c r="AS4462" s="43"/>
      <c r="AT4462" s="43"/>
      <c r="AU4462" s="44"/>
      <c r="AV4462" s="182"/>
      <c r="AW4462" s="182"/>
      <c r="AX4462" s="182"/>
      <c r="AZ4462" s="207"/>
    </row>
    <row r="4463" spans="1:52" s="168" customFormat="1" ht="30" customHeight="1" thickBot="1" x14ac:dyDescent="0.35">
      <c r="A4463" s="263"/>
      <c r="B4463" s="263"/>
      <c r="C4463" s="265"/>
      <c r="D4463" s="486"/>
      <c r="E4463" s="487"/>
      <c r="F4463" s="506" t="s">
        <v>2</v>
      </c>
      <c r="G4463" s="507"/>
      <c r="H4463" s="507"/>
      <c r="I4463" s="507"/>
      <c r="J4463" s="507"/>
      <c r="K4463" s="507"/>
      <c r="L4463" s="507"/>
      <c r="M4463" s="507"/>
      <c r="N4463" s="507"/>
      <c r="O4463" s="508"/>
      <c r="P4463" s="181">
        <v>92</v>
      </c>
      <c r="Q4463" s="210" t="s">
        <v>3</v>
      </c>
      <c r="R4463" s="509">
        <v>147</v>
      </c>
      <c r="S4463" s="510"/>
      <c r="T4463" s="504"/>
      <c r="U4463" s="505"/>
      <c r="V4463" s="182">
        <f>+IF(C4472="","",1)</f>
        <v>1</v>
      </c>
      <c r="W4463" s="191"/>
      <c r="X4463" s="199"/>
      <c r="Y4463" s="39"/>
      <c r="Z4463" s="184"/>
      <c r="AA4463" s="184"/>
      <c r="AD4463" s="182"/>
      <c r="AG4463" s="182"/>
      <c r="AH4463" s="43"/>
      <c r="AI4463" s="43"/>
      <c r="AJ4463" s="43"/>
      <c r="AK4463" s="43"/>
      <c r="AL4463" s="43"/>
      <c r="AM4463" s="43"/>
      <c r="AN4463" s="43"/>
      <c r="AO4463" s="43"/>
      <c r="AP4463" s="43"/>
      <c r="AQ4463" s="43"/>
      <c r="AR4463" s="43"/>
      <c r="AS4463" s="43"/>
      <c r="AT4463" s="43"/>
      <c r="AU4463" s="44"/>
      <c r="AV4463" s="182"/>
      <c r="AW4463" s="182"/>
      <c r="AX4463" s="182"/>
      <c r="AZ4463" s="207"/>
    </row>
    <row r="4464" spans="1:52" s="168" customFormat="1" ht="5.25" customHeight="1" thickBot="1" x14ac:dyDescent="0.35">
      <c r="A4464" s="263"/>
      <c r="B4464" s="263"/>
      <c r="C4464" s="265"/>
      <c r="D4464" s="454"/>
      <c r="E4464" s="454"/>
      <c r="F4464" s="454"/>
      <c r="G4464" s="454"/>
      <c r="H4464" s="454"/>
      <c r="I4464" s="454"/>
      <c r="J4464" s="454"/>
      <c r="K4464" s="454"/>
      <c r="L4464" s="454"/>
      <c r="M4464" s="454"/>
      <c r="N4464" s="454"/>
      <c r="O4464" s="454"/>
      <c r="P4464" s="454"/>
      <c r="Q4464" s="454"/>
      <c r="R4464" s="454"/>
      <c r="S4464" s="454"/>
      <c r="T4464" s="454"/>
      <c r="U4464" s="454"/>
      <c r="V4464" s="182"/>
      <c r="W4464" s="191"/>
      <c r="X4464" s="199"/>
      <c r="Y4464" s="186"/>
      <c r="Z4464" s="184"/>
      <c r="AA4464" s="184"/>
      <c r="AD4464" s="182"/>
      <c r="AG4464" s="182"/>
      <c r="AH4464" s="43"/>
      <c r="AI4464" s="43"/>
      <c r="AJ4464" s="43"/>
      <c r="AK4464" s="43"/>
      <c r="AL4464" s="43"/>
      <c r="AM4464" s="43"/>
      <c r="AN4464" s="43"/>
      <c r="AO4464" s="43"/>
      <c r="AP4464" s="43"/>
      <c r="AQ4464" s="43"/>
      <c r="AR4464" s="43"/>
      <c r="AS4464" s="43"/>
      <c r="AT4464" s="43"/>
      <c r="AU4464" s="44"/>
      <c r="AV4464" s="182"/>
      <c r="AW4464" s="182"/>
      <c r="AX4464" s="182"/>
      <c r="AZ4464" s="207"/>
    </row>
    <row r="4465" spans="1:52" s="168" customFormat="1" ht="24.9" customHeight="1" x14ac:dyDescent="0.3">
      <c r="A4465" s="263"/>
      <c r="B4465" s="263"/>
      <c r="C4465" s="265"/>
      <c r="D4465" s="511" t="s">
        <v>4</v>
      </c>
      <c r="E4465" s="512"/>
      <c r="F4465" s="513" t="s">
        <v>168</v>
      </c>
      <c r="G4465" s="514"/>
      <c r="H4465" s="514"/>
      <c r="I4465" s="515"/>
      <c r="J4465" s="516" t="s">
        <v>5</v>
      </c>
      <c r="K4465" s="512"/>
      <c r="L4465" s="513" t="s">
        <v>102</v>
      </c>
      <c r="M4465" s="514"/>
      <c r="N4465" s="514"/>
      <c r="O4465" s="514"/>
      <c r="P4465" s="515"/>
      <c r="Q4465" s="164" t="s">
        <v>6</v>
      </c>
      <c r="R4465" s="513" t="s">
        <v>36</v>
      </c>
      <c r="S4465" s="514"/>
      <c r="T4465" s="514"/>
      <c r="U4465" s="517"/>
      <c r="V4465" s="182"/>
      <c r="W4465" s="191"/>
      <c r="X4465" s="199"/>
      <c r="Y4465" s="182"/>
      <c r="Z4465" s="184"/>
      <c r="AA4465" s="184"/>
      <c r="AD4465" s="182"/>
      <c r="AG4465" s="182"/>
      <c r="AH4465" s="43"/>
      <c r="AI4465" s="43"/>
      <c r="AJ4465" s="43"/>
      <c r="AK4465" s="43"/>
      <c r="AL4465" s="43"/>
      <c r="AM4465" s="43"/>
      <c r="AN4465" s="43"/>
      <c r="AO4465" s="43"/>
      <c r="AP4465" s="43"/>
      <c r="AQ4465" s="43"/>
      <c r="AR4465" s="43"/>
      <c r="AS4465" s="43"/>
      <c r="AT4465" s="43"/>
      <c r="AU4465" s="44"/>
      <c r="AV4465" s="182"/>
      <c r="AW4465" s="182"/>
      <c r="AX4465" s="182"/>
      <c r="AZ4465" s="207"/>
    </row>
    <row r="4466" spans="1:52" s="168" customFormat="1" ht="45" customHeight="1" thickBot="1" x14ac:dyDescent="0.35">
      <c r="A4466" s="263"/>
      <c r="B4466" s="263"/>
      <c r="C4466" s="265"/>
      <c r="D4466" s="518" t="s">
        <v>7</v>
      </c>
      <c r="E4466" s="519"/>
      <c r="F4466" s="520" t="s">
        <v>169</v>
      </c>
      <c r="G4466" s="521"/>
      <c r="H4466" s="521"/>
      <c r="I4466" s="521"/>
      <c r="J4466" s="521"/>
      <c r="K4466" s="521"/>
      <c r="L4466" s="521"/>
      <c r="M4466" s="521"/>
      <c r="N4466" s="521"/>
      <c r="O4466" s="521"/>
      <c r="P4466" s="521"/>
      <c r="Q4466" s="521"/>
      <c r="R4466" s="521"/>
      <c r="S4466" s="521"/>
      <c r="T4466" s="521"/>
      <c r="U4466" s="522"/>
      <c r="V4466" s="182"/>
      <c r="W4466" s="191"/>
      <c r="X4466" s="199"/>
      <c r="Y4466" s="182"/>
      <c r="Z4466" s="184"/>
      <c r="AA4466" s="184"/>
      <c r="AD4466" s="182"/>
      <c r="AG4466" s="182"/>
      <c r="AH4466" s="43"/>
      <c r="AI4466" s="43"/>
      <c r="AJ4466" s="43"/>
      <c r="AK4466" s="43"/>
      <c r="AL4466" s="43"/>
      <c r="AM4466" s="43"/>
      <c r="AN4466" s="43"/>
      <c r="AO4466" s="43"/>
      <c r="AP4466" s="43"/>
      <c r="AQ4466" s="43"/>
      <c r="AR4466" s="43"/>
      <c r="AS4466" s="43"/>
      <c r="AT4466" s="43"/>
      <c r="AU4466" s="44"/>
      <c r="AV4466" s="182"/>
      <c r="AW4466" s="182"/>
      <c r="AX4466" s="182"/>
      <c r="AZ4466" s="207"/>
    </row>
    <row r="4467" spans="1:52" s="168" customFormat="1" ht="5.0999999999999996" customHeight="1" thickBot="1" x14ac:dyDescent="0.35">
      <c r="A4467" s="263"/>
      <c r="B4467" s="263"/>
      <c r="C4467" s="265"/>
      <c r="D4467" s="523"/>
      <c r="E4467" s="523"/>
      <c r="F4467" s="523"/>
      <c r="G4467" s="523"/>
      <c r="H4467" s="523"/>
      <c r="I4467" s="523"/>
      <c r="J4467" s="523"/>
      <c r="K4467" s="523"/>
      <c r="L4467" s="523"/>
      <c r="M4467" s="523"/>
      <c r="N4467" s="523"/>
      <c r="O4467" s="523"/>
      <c r="P4467" s="523"/>
      <c r="Q4467" s="523"/>
      <c r="R4467" s="523"/>
      <c r="S4467" s="523"/>
      <c r="T4467" s="523"/>
      <c r="U4467" s="523"/>
      <c r="V4467" s="182"/>
      <c r="W4467" s="191"/>
      <c r="X4467" s="199"/>
      <c r="Y4467" s="182"/>
      <c r="Z4467" s="184"/>
      <c r="AA4467" s="184"/>
      <c r="AD4467" s="182"/>
      <c r="AG4467" s="182"/>
      <c r="AH4467" s="43"/>
      <c r="AI4467" s="43"/>
      <c r="AJ4467" s="43"/>
      <c r="AK4467" s="43"/>
      <c r="AL4467" s="43"/>
      <c r="AM4467" s="43"/>
      <c r="AN4467" s="43"/>
      <c r="AO4467" s="43"/>
      <c r="AP4467" s="43"/>
      <c r="AQ4467" s="43"/>
      <c r="AR4467" s="43"/>
      <c r="AS4467" s="43"/>
      <c r="AT4467" s="43"/>
      <c r="AU4467" s="44"/>
      <c r="AV4467" s="182"/>
      <c r="AW4467" s="182"/>
      <c r="AX4467" s="182"/>
      <c r="AZ4467" s="207"/>
    </row>
    <row r="4468" spans="1:52" s="168" customFormat="1" ht="24.9" customHeight="1" thickBot="1" x14ac:dyDescent="0.35">
      <c r="A4468" s="263"/>
      <c r="B4468" s="263"/>
      <c r="C4468" s="265"/>
      <c r="D4468" s="165" t="s">
        <v>103</v>
      </c>
      <c r="E4468" s="209" t="s">
        <v>106</v>
      </c>
      <c r="F4468" s="455" t="s">
        <v>104</v>
      </c>
      <c r="G4468" s="524"/>
      <c r="H4468" s="456"/>
      <c r="I4468" s="525">
        <v>44058</v>
      </c>
      <c r="J4468" s="526"/>
      <c r="K4468" s="526"/>
      <c r="L4468" s="526"/>
      <c r="M4468" s="526"/>
      <c r="N4468" s="527"/>
      <c r="O4468" s="166" t="s">
        <v>8</v>
      </c>
      <c r="P4468" s="449" t="s">
        <v>24</v>
      </c>
      <c r="Q4468" s="450"/>
      <c r="R4468" s="450"/>
      <c r="S4468" s="450"/>
      <c r="T4468" s="450"/>
      <c r="U4468" s="528"/>
      <c r="V4468" s="182"/>
      <c r="W4468" s="191"/>
      <c r="X4468" s="199"/>
      <c r="Y4468" s="182"/>
      <c r="Z4468" s="184"/>
      <c r="AA4468" s="184"/>
      <c r="AD4468" s="182"/>
      <c r="AG4468" s="182"/>
      <c r="AH4468" s="43"/>
      <c r="AI4468" s="43"/>
      <c r="AJ4468" s="43"/>
      <c r="AK4468" s="43"/>
      <c r="AL4468" s="43"/>
      <c r="AM4468" s="43"/>
      <c r="AN4468" s="43"/>
      <c r="AO4468" s="43"/>
      <c r="AP4468" s="43"/>
      <c r="AQ4468" s="43"/>
      <c r="AR4468" s="43"/>
      <c r="AS4468" s="43"/>
      <c r="AT4468" s="43"/>
      <c r="AU4468" s="44"/>
      <c r="AV4468" s="182"/>
      <c r="AW4468" s="182"/>
      <c r="AX4468" s="182"/>
      <c r="AZ4468" s="207"/>
    </row>
    <row r="4469" spans="1:52" s="168" customFormat="1" ht="5.0999999999999996" customHeight="1" thickBot="1" x14ac:dyDescent="0.35">
      <c r="A4469" s="263"/>
      <c r="B4469" s="263"/>
      <c r="C4469" s="265"/>
      <c r="D4469" s="208"/>
      <c r="E4469" s="208"/>
      <c r="F4469" s="208"/>
      <c r="G4469" s="208"/>
      <c r="H4469" s="208"/>
      <c r="I4469" s="208"/>
      <c r="J4469" s="208"/>
      <c r="K4469" s="208"/>
      <c r="L4469" s="208"/>
      <c r="M4469" s="208"/>
      <c r="N4469" s="208"/>
      <c r="O4469" s="208"/>
      <c r="P4469" s="208"/>
      <c r="Q4469" s="208"/>
      <c r="R4469" s="208"/>
      <c r="S4469" s="208"/>
      <c r="T4469" s="208"/>
      <c r="U4469" s="208"/>
      <c r="V4469" s="182"/>
      <c r="W4469" s="191"/>
      <c r="X4469" s="199"/>
      <c r="Y4469" s="182"/>
      <c r="Z4469" s="184"/>
      <c r="AA4469" s="184"/>
      <c r="AD4469" s="182"/>
      <c r="AG4469" s="182"/>
      <c r="AH4469" s="43"/>
      <c r="AI4469" s="43"/>
      <c r="AJ4469" s="43"/>
      <c r="AK4469" s="43"/>
      <c r="AL4469" s="43"/>
      <c r="AM4469" s="43"/>
      <c r="AN4469" s="43"/>
      <c r="AO4469" s="43"/>
      <c r="AP4469" s="43"/>
      <c r="AQ4469" s="43"/>
      <c r="AR4469" s="43"/>
      <c r="AS4469" s="43"/>
      <c r="AT4469" s="43"/>
      <c r="AU4469" s="44"/>
      <c r="AV4469" s="182"/>
      <c r="AW4469" s="182"/>
      <c r="AX4469" s="182"/>
      <c r="AZ4469" s="207"/>
    </row>
    <row r="4470" spans="1:52" s="168" customFormat="1" ht="24.9" customHeight="1" thickBot="1" x14ac:dyDescent="0.35">
      <c r="A4470" s="263"/>
      <c r="B4470" s="263"/>
      <c r="C4470" s="265"/>
      <c r="D4470" s="165" t="s">
        <v>31</v>
      </c>
      <c r="E4470" s="449"/>
      <c r="F4470" s="450"/>
      <c r="G4470" s="450"/>
      <c r="H4470" s="450"/>
      <c r="I4470" s="450"/>
      <c r="J4470" s="451"/>
      <c r="K4470" s="177" t="s">
        <v>105</v>
      </c>
      <c r="L4470" s="452"/>
      <c r="M4470" s="452"/>
      <c r="N4470" s="452"/>
      <c r="O4470" s="452"/>
      <c r="P4470" s="452"/>
      <c r="Q4470" s="452"/>
      <c r="R4470" s="452"/>
      <c r="S4470" s="452"/>
      <c r="T4470" s="452"/>
      <c r="U4470" s="453"/>
      <c r="V4470" s="182"/>
      <c r="W4470" s="191"/>
      <c r="X4470" s="199"/>
      <c r="Y4470" s="182"/>
      <c r="Z4470" s="184"/>
      <c r="AA4470" s="184"/>
      <c r="AD4470" s="182"/>
      <c r="AG4470" s="182"/>
      <c r="AH4470" s="43"/>
      <c r="AI4470" s="43"/>
      <c r="AJ4470" s="43"/>
      <c r="AK4470" s="43"/>
      <c r="AL4470" s="43"/>
      <c r="AM4470" s="43"/>
      <c r="AN4470" s="43"/>
      <c r="AO4470" s="43"/>
      <c r="AP4470" s="43"/>
      <c r="AQ4470" s="43"/>
      <c r="AR4470" s="43"/>
      <c r="AS4470" s="43"/>
      <c r="AT4470" s="43"/>
      <c r="AU4470" s="44"/>
      <c r="AV4470" s="182"/>
      <c r="AW4470" s="182"/>
      <c r="AX4470" s="182"/>
      <c r="AZ4470" s="207"/>
    </row>
    <row r="4471" spans="1:52" s="168" customFormat="1" ht="5.0999999999999996" customHeight="1" thickBot="1" x14ac:dyDescent="0.35">
      <c r="A4471" s="263"/>
      <c r="B4471" s="263"/>
      <c r="C4471" s="265"/>
      <c r="D4471" s="454"/>
      <c r="E4471" s="454"/>
      <c r="F4471" s="454"/>
      <c r="G4471" s="454"/>
      <c r="H4471" s="454"/>
      <c r="I4471" s="454"/>
      <c r="J4471" s="454"/>
      <c r="K4471" s="454"/>
      <c r="L4471" s="454"/>
      <c r="M4471" s="454"/>
      <c r="N4471" s="454"/>
      <c r="O4471" s="454"/>
      <c r="P4471" s="454"/>
      <c r="Q4471" s="454"/>
      <c r="R4471" s="454"/>
      <c r="S4471" s="454"/>
      <c r="T4471" s="454"/>
      <c r="U4471" s="454"/>
      <c r="V4471" s="182"/>
      <c r="W4471" s="191"/>
      <c r="X4471" s="199"/>
      <c r="Y4471" s="182"/>
      <c r="Z4471" s="184"/>
      <c r="AA4471" s="184"/>
      <c r="AD4471" s="182"/>
      <c r="AG4471" s="182"/>
      <c r="AH4471" s="43"/>
      <c r="AI4471" s="43"/>
      <c r="AJ4471" s="43"/>
      <c r="AK4471" s="43"/>
      <c r="AL4471" s="43"/>
      <c r="AM4471" s="43"/>
      <c r="AN4471" s="43"/>
      <c r="AO4471" s="43"/>
      <c r="AP4471" s="43"/>
      <c r="AQ4471" s="43"/>
      <c r="AR4471" s="43"/>
      <c r="AS4471" s="43"/>
      <c r="AT4471" s="43"/>
      <c r="AU4471" s="44"/>
      <c r="AV4471" s="182"/>
      <c r="AW4471" s="182"/>
      <c r="AX4471" s="182"/>
      <c r="AZ4471" s="207"/>
    </row>
    <row r="4472" spans="1:52" s="168" customFormat="1" ht="45" customHeight="1" thickBot="1" x14ac:dyDescent="0.35">
      <c r="A4472" s="263" t="str">
        <f>+E4472</f>
        <v>NP 31</v>
      </c>
      <c r="B4472" s="264">
        <f>+U4496</f>
        <v>0</v>
      </c>
      <c r="C4472" s="265">
        <v>84</v>
      </c>
      <c r="D4472" s="165" t="s">
        <v>9</v>
      </c>
      <c r="E4472" s="180" t="s">
        <v>211</v>
      </c>
      <c r="F4472" s="455" t="s">
        <v>29</v>
      </c>
      <c r="G4472" s="456"/>
      <c r="H4472" s="457" t="s">
        <v>212</v>
      </c>
      <c r="I4472" s="457"/>
      <c r="J4472" s="457"/>
      <c r="K4472" s="457"/>
      <c r="L4472" s="457"/>
      <c r="M4472" s="458"/>
      <c r="N4472" s="459" t="s">
        <v>32</v>
      </c>
      <c r="O4472" s="460"/>
      <c r="P4472" s="461"/>
      <c r="Q4472" s="462" t="s">
        <v>213</v>
      </c>
      <c r="R4472" s="463"/>
      <c r="S4472" s="463"/>
      <c r="T4472" s="463"/>
      <c r="U4472" s="464"/>
      <c r="V4472" s="182"/>
      <c r="W4472" s="191"/>
      <c r="X4472" s="199"/>
      <c r="Y4472" s="182"/>
      <c r="Z4472" s="186"/>
      <c r="AA4472" s="186"/>
      <c r="AD4472" s="182"/>
      <c r="AG4472" s="182"/>
      <c r="AH4472" s="43"/>
      <c r="AI4472" s="43"/>
      <c r="AJ4472" s="43"/>
      <c r="AK4472" s="43"/>
      <c r="AL4472" s="43"/>
      <c r="AM4472" s="43"/>
      <c r="AN4472" s="43"/>
      <c r="AO4472" s="43"/>
      <c r="AP4472" s="43"/>
      <c r="AQ4472" s="43"/>
      <c r="AR4472" s="43"/>
      <c r="AS4472" s="43"/>
      <c r="AT4472" s="43"/>
      <c r="AU4472" s="44"/>
      <c r="AV4472" s="182"/>
      <c r="AW4472" s="182"/>
      <c r="AX4472" s="182"/>
      <c r="AZ4472" s="207"/>
    </row>
    <row r="4473" spans="1:52" s="168" customFormat="1" ht="5.0999999999999996" customHeight="1" thickBot="1" x14ac:dyDescent="0.35">
      <c r="A4473" s="263"/>
      <c r="B4473" s="263"/>
      <c r="C4473" s="265"/>
      <c r="D4473" s="428"/>
      <c r="E4473" s="428"/>
      <c r="F4473" s="428"/>
      <c r="G4473" s="428"/>
      <c r="H4473" s="428"/>
      <c r="I4473" s="428"/>
      <c r="J4473" s="428"/>
      <c r="K4473" s="428"/>
      <c r="L4473" s="428"/>
      <c r="M4473" s="428"/>
      <c r="N4473" s="454"/>
      <c r="O4473" s="454"/>
      <c r="P4473" s="454"/>
      <c r="Q4473" s="454"/>
      <c r="R4473" s="454"/>
      <c r="S4473" s="454"/>
      <c r="T4473" s="454"/>
      <c r="U4473" s="454"/>
      <c r="V4473" s="182"/>
      <c r="W4473" s="191"/>
      <c r="X4473" s="199"/>
      <c r="Y4473" s="182"/>
      <c r="Z4473" s="193"/>
      <c r="AA4473" s="193"/>
      <c r="AD4473" s="182"/>
      <c r="AG4473" s="182"/>
      <c r="AH4473" s="43"/>
      <c r="AI4473" s="43"/>
      <c r="AJ4473" s="43"/>
      <c r="AK4473" s="43"/>
      <c r="AL4473" s="43"/>
      <c r="AM4473" s="43"/>
      <c r="AN4473" s="43"/>
      <c r="AO4473" s="43"/>
      <c r="AP4473" s="43"/>
      <c r="AQ4473" s="43"/>
      <c r="AR4473" s="43"/>
      <c r="AS4473" s="43"/>
      <c r="AT4473" s="43"/>
      <c r="AU4473" s="44"/>
      <c r="AV4473" s="182"/>
      <c r="AW4473" s="182"/>
      <c r="AX4473" s="182"/>
      <c r="AZ4473" s="207"/>
    </row>
    <row r="4474" spans="1:52" s="168" customFormat="1" ht="24.9" customHeight="1" x14ac:dyDescent="0.3">
      <c r="A4474" s="263"/>
      <c r="B4474" s="263"/>
      <c r="C4474" s="265"/>
      <c r="D4474" s="465" t="s">
        <v>30</v>
      </c>
      <c r="E4474" s="466"/>
      <c r="F4474" s="466"/>
      <c r="G4474" s="466"/>
      <c r="H4474" s="466"/>
      <c r="I4474" s="466"/>
      <c r="J4474" s="466"/>
      <c r="K4474" s="466"/>
      <c r="L4474" s="466"/>
      <c r="M4474" s="467"/>
      <c r="N4474" s="468" t="s">
        <v>11</v>
      </c>
      <c r="O4474" s="470" t="s">
        <v>12</v>
      </c>
      <c r="P4474" s="471"/>
      <c r="Q4474" s="474" t="s">
        <v>13</v>
      </c>
      <c r="R4474" s="475"/>
      <c r="S4474" s="476"/>
      <c r="T4474" s="477" t="s">
        <v>27</v>
      </c>
      <c r="U4474" s="479" t="s">
        <v>28</v>
      </c>
      <c r="V4474" s="182"/>
      <c r="W4474" s="191"/>
      <c r="X4474" s="199"/>
      <c r="Y4474" s="182"/>
      <c r="Z4474" s="193"/>
      <c r="AA4474" s="193"/>
      <c r="AD4474" s="182"/>
      <c r="AG4474" s="182"/>
      <c r="AH4474" s="43"/>
      <c r="AI4474" s="43"/>
      <c r="AJ4474" s="43"/>
      <c r="AK4474" s="43"/>
      <c r="AL4474" s="43"/>
      <c r="AM4474" s="43"/>
      <c r="AN4474" s="43"/>
      <c r="AO4474" s="43"/>
      <c r="AP4474" s="43"/>
      <c r="AQ4474" s="43"/>
      <c r="AR4474" s="43"/>
      <c r="AS4474" s="43"/>
      <c r="AT4474" s="43"/>
      <c r="AU4474" s="44"/>
      <c r="AV4474" s="182"/>
      <c r="AW4474" s="182"/>
      <c r="AX4474" s="182"/>
      <c r="AZ4474" s="207"/>
    </row>
    <row r="4475" spans="1:52" s="168" customFormat="1" ht="24.9" customHeight="1" x14ac:dyDescent="0.3">
      <c r="A4475" s="263"/>
      <c r="B4475" s="263"/>
      <c r="C4475" s="265"/>
      <c r="D4475" s="481"/>
      <c r="E4475" s="482"/>
      <c r="F4475" s="482"/>
      <c r="G4475" s="482"/>
      <c r="H4475" s="482"/>
      <c r="I4475" s="482"/>
      <c r="J4475" s="482"/>
      <c r="K4475" s="482"/>
      <c r="L4475" s="482"/>
      <c r="M4475" s="483"/>
      <c r="N4475" s="469"/>
      <c r="O4475" s="472"/>
      <c r="P4475" s="473"/>
      <c r="Q4475" s="170" t="s">
        <v>14</v>
      </c>
      <c r="R4475" s="170" t="s">
        <v>15</v>
      </c>
      <c r="S4475" s="170" t="s">
        <v>26</v>
      </c>
      <c r="T4475" s="478"/>
      <c r="U4475" s="480"/>
      <c r="V4475" s="182"/>
      <c r="W4475" s="191"/>
      <c r="X4475" s="199"/>
      <c r="Y4475" s="182"/>
      <c r="Z4475" s="194"/>
      <c r="AA4475" s="194"/>
      <c r="AD4475" s="182"/>
      <c r="AG4475" s="182"/>
      <c r="AH4475" s="43"/>
      <c r="AI4475" s="43"/>
      <c r="AJ4475" s="43"/>
      <c r="AK4475" s="43"/>
      <c r="AL4475" s="43"/>
      <c r="AM4475" s="43"/>
      <c r="AN4475" s="43"/>
      <c r="AO4475" s="43"/>
      <c r="AP4475" s="43"/>
      <c r="AQ4475" s="43"/>
      <c r="AR4475" s="43"/>
      <c r="AS4475" s="43"/>
      <c r="AT4475" s="43"/>
      <c r="AU4475" s="44"/>
      <c r="AV4475" s="182"/>
      <c r="AW4475" s="182"/>
      <c r="AX4475" s="182"/>
      <c r="AZ4475" s="207"/>
    </row>
    <row r="4476" spans="1:52" s="168" customFormat="1" ht="24.9" customHeight="1" x14ac:dyDescent="0.3">
      <c r="A4476" s="263"/>
      <c r="B4476" s="263"/>
      <c r="C4476" s="265"/>
      <c r="D4476" s="481"/>
      <c r="E4476" s="482"/>
      <c r="F4476" s="482"/>
      <c r="G4476" s="482"/>
      <c r="H4476" s="482"/>
      <c r="I4476" s="482"/>
      <c r="J4476" s="482"/>
      <c r="K4476" s="482"/>
      <c r="L4476" s="482"/>
      <c r="M4476" s="483"/>
      <c r="N4476" s="176"/>
      <c r="O4476" s="412"/>
      <c r="P4476" s="413"/>
      <c r="Q4476" s="8"/>
      <c r="R4476" s="8"/>
      <c r="S4476" s="8"/>
      <c r="T4476" s="9"/>
      <c r="U4476" s="17"/>
      <c r="V4476" s="182"/>
      <c r="W4476" s="191"/>
      <c r="X4476" s="199"/>
      <c r="Y4476" s="182">
        <f>+C4472</f>
        <v>84</v>
      </c>
      <c r="Z4476" s="41">
        <f>+SUMIF($N4476:$N4495,$Z$16,$U4476:$U4495)</f>
        <v>0</v>
      </c>
      <c r="AA4476" s="41">
        <f>+SUMIF($N4476:$N4495,$AA$16,$U4476:$U4495)</f>
        <v>0</v>
      </c>
      <c r="AB4476" s="41">
        <f>+SUMIF($N4476:$N4495,$AB$16,$U4476:$U4495)</f>
        <v>0</v>
      </c>
      <c r="AC4476" s="41">
        <f>+SUMIF($N4476:$N4495,$AC$16,$U4476:$U4495)</f>
        <v>0</v>
      </c>
      <c r="AD4476" s="41">
        <f>+SUMIF($N4476:$N4495,$AD$16,$U4476:$U4495)</f>
        <v>0</v>
      </c>
      <c r="AE4476" s="41">
        <f>+SUMIF($N4476:$N4495,$AE$16,$U4476:$U4495)</f>
        <v>0</v>
      </c>
      <c r="AF4476" s="41">
        <f>+SUMIF($N4476:$N4495,$AF$16,$U4476:$U4495)</f>
        <v>0</v>
      </c>
      <c r="AG4476" s="41">
        <f>+SUMIF($N4476:$N4495,$AG$16,$U4476:$U4495)</f>
        <v>0</v>
      </c>
      <c r="AH4476" s="41">
        <f>+SUMIF($N4476:$N4495,$AH$16,$U4476:$U4495)</f>
        <v>0</v>
      </c>
      <c r="AI4476" s="41">
        <f>+SUMIF($N4476:$N4495,$AI$16,$U4476:$U4495)</f>
        <v>0</v>
      </c>
      <c r="AJ4476" s="41">
        <f>+SUMIF($N4476:$N4495,$AJ$16,$U4476:$U4495)</f>
        <v>0</v>
      </c>
      <c r="AK4476" s="41">
        <f>+SUMIF($N4476:$N4495,$AK$16,$U4476:$U4495)</f>
        <v>0</v>
      </c>
      <c r="AL4476" s="41">
        <f>+SUMIF($N4476:$N4495,$AL$16,$U4476:$U4495)</f>
        <v>0</v>
      </c>
      <c r="AM4476" s="41">
        <f>+SUMIF($N4476:$N4495,$AM$16,$U4476:$U4495)</f>
        <v>0</v>
      </c>
      <c r="AN4476" s="41">
        <f>+SUMIF($N4476:$N4495,$AN$16,$U4476:$U4495)</f>
        <v>0</v>
      </c>
      <c r="AO4476" s="41">
        <f>+SUMIF($N4476:$N4495,$AO$16,$U4476:$U4495)</f>
        <v>0</v>
      </c>
      <c r="AP4476" s="41">
        <f>+SUMIF($N4476:$N4495,$AP$16,$U4476:$U4495)</f>
        <v>0</v>
      </c>
      <c r="AQ4476" s="41">
        <f>+SUMIF($N4476:$N4495,$AQ$16,$U4476:$U4495)</f>
        <v>0</v>
      </c>
      <c r="AR4476" s="41">
        <f>+SUMIF($N4476:$N4495,$AR$16,$U4476:$U4495)</f>
        <v>0</v>
      </c>
      <c r="AS4476" s="43"/>
      <c r="AT4476" s="43"/>
      <c r="AU4476" s="44"/>
      <c r="AV4476" s="182"/>
      <c r="AW4476" s="182"/>
      <c r="AX4476" s="182"/>
      <c r="AZ4476" s="207"/>
    </row>
    <row r="4477" spans="1:52" s="168" customFormat="1" ht="24.9" customHeight="1" x14ac:dyDescent="0.3">
      <c r="A4477" s="263"/>
      <c r="B4477" s="263"/>
      <c r="C4477" s="265"/>
      <c r="D4477" s="481"/>
      <c r="E4477" s="482"/>
      <c r="F4477" s="482"/>
      <c r="G4477" s="482"/>
      <c r="H4477" s="482"/>
      <c r="I4477" s="482"/>
      <c r="J4477" s="482"/>
      <c r="K4477" s="482"/>
      <c r="L4477" s="482"/>
      <c r="M4477" s="483"/>
      <c r="N4477" s="176"/>
      <c r="O4477" s="412"/>
      <c r="P4477" s="413"/>
      <c r="Q4477" s="8"/>
      <c r="R4477" s="8"/>
      <c r="S4477" s="8"/>
      <c r="T4477" s="9"/>
      <c r="U4477" s="17"/>
      <c r="V4477" s="182"/>
      <c r="W4477" s="191"/>
      <c r="X4477" s="199"/>
      <c r="Y4477" s="182"/>
      <c r="Z4477" s="184"/>
      <c r="AA4477" s="184"/>
      <c r="AD4477" s="182"/>
      <c r="AG4477" s="182"/>
      <c r="AH4477" s="43"/>
      <c r="AI4477" s="43"/>
      <c r="AJ4477" s="43"/>
      <c r="AK4477" s="43"/>
      <c r="AL4477" s="43"/>
      <c r="AM4477" s="43"/>
      <c r="AN4477" s="43"/>
      <c r="AO4477" s="43"/>
      <c r="AP4477" s="43"/>
      <c r="AQ4477" s="43"/>
      <c r="AR4477" s="43"/>
      <c r="AS4477" s="43"/>
      <c r="AT4477" s="43"/>
      <c r="AU4477" s="44"/>
      <c r="AV4477" s="182"/>
      <c r="AW4477" s="182"/>
      <c r="AX4477" s="182"/>
      <c r="AZ4477" s="207"/>
    </row>
    <row r="4478" spans="1:52" s="168" customFormat="1" ht="24.9" customHeight="1" x14ac:dyDescent="0.3">
      <c r="A4478" s="263"/>
      <c r="B4478" s="263"/>
      <c r="C4478" s="265"/>
      <c r="D4478" s="481"/>
      <c r="E4478" s="482"/>
      <c r="F4478" s="482"/>
      <c r="G4478" s="482"/>
      <c r="H4478" s="482"/>
      <c r="I4478" s="482"/>
      <c r="J4478" s="482"/>
      <c r="K4478" s="482"/>
      <c r="L4478" s="482"/>
      <c r="M4478" s="483"/>
      <c r="N4478" s="176"/>
      <c r="O4478" s="412"/>
      <c r="P4478" s="413"/>
      <c r="Q4478" s="8"/>
      <c r="R4478" s="8"/>
      <c r="S4478" s="8"/>
      <c r="T4478" s="9"/>
      <c r="U4478" s="17"/>
      <c r="V4478" s="182"/>
      <c r="W4478" s="191"/>
      <c r="X4478" s="199"/>
      <c r="Y4478" s="182"/>
      <c r="Z4478" s="184"/>
      <c r="AA4478" s="184"/>
      <c r="AD4478" s="182"/>
      <c r="AG4478" s="182"/>
      <c r="AH4478" s="43"/>
      <c r="AI4478" s="43"/>
      <c r="AJ4478" s="43"/>
      <c r="AK4478" s="43"/>
      <c r="AL4478" s="43"/>
      <c r="AM4478" s="43"/>
      <c r="AN4478" s="43"/>
      <c r="AO4478" s="43"/>
      <c r="AP4478" s="43"/>
      <c r="AQ4478" s="43"/>
      <c r="AR4478" s="43"/>
      <c r="AS4478" s="43"/>
      <c r="AT4478" s="43"/>
      <c r="AU4478" s="44"/>
      <c r="AV4478" s="182"/>
      <c r="AW4478" s="182"/>
      <c r="AX4478" s="182"/>
      <c r="AZ4478" s="207"/>
    </row>
    <row r="4479" spans="1:52" s="168" customFormat="1" ht="24.9" customHeight="1" x14ac:dyDescent="0.3">
      <c r="A4479" s="263"/>
      <c r="B4479" s="263"/>
      <c r="C4479" s="265"/>
      <c r="D4479" s="481"/>
      <c r="E4479" s="482"/>
      <c r="F4479" s="482"/>
      <c r="G4479" s="482"/>
      <c r="H4479" s="482"/>
      <c r="I4479" s="482"/>
      <c r="J4479" s="482"/>
      <c r="K4479" s="482"/>
      <c r="L4479" s="482"/>
      <c r="M4479" s="483"/>
      <c r="N4479" s="176"/>
      <c r="O4479" s="412"/>
      <c r="P4479" s="413"/>
      <c r="Q4479" s="8"/>
      <c r="R4479" s="8"/>
      <c r="S4479" s="8"/>
      <c r="T4479" s="9"/>
      <c r="U4479" s="17"/>
      <c r="V4479" s="182"/>
      <c r="W4479" s="191"/>
      <c r="X4479" s="199"/>
      <c r="Y4479" s="182"/>
      <c r="Z4479" s="184"/>
      <c r="AA4479" s="184"/>
      <c r="AD4479" s="182"/>
      <c r="AG4479" s="182"/>
      <c r="AH4479" s="43"/>
      <c r="AI4479" s="43"/>
      <c r="AJ4479" s="43"/>
      <c r="AK4479" s="43"/>
      <c r="AL4479" s="43"/>
      <c r="AM4479" s="43"/>
      <c r="AN4479" s="43"/>
      <c r="AO4479" s="43"/>
      <c r="AP4479" s="43"/>
      <c r="AQ4479" s="43"/>
      <c r="AR4479" s="43"/>
      <c r="AS4479" s="43"/>
      <c r="AT4479" s="43"/>
      <c r="AU4479" s="44"/>
      <c r="AV4479" s="182"/>
      <c r="AW4479" s="182"/>
      <c r="AX4479" s="182"/>
      <c r="AZ4479" s="207"/>
    </row>
    <row r="4480" spans="1:52" s="168" customFormat="1" ht="24.9" customHeight="1" x14ac:dyDescent="0.3">
      <c r="A4480" s="263"/>
      <c r="B4480" s="263"/>
      <c r="C4480" s="265"/>
      <c r="D4480" s="481"/>
      <c r="E4480" s="482"/>
      <c r="F4480" s="482"/>
      <c r="G4480" s="482"/>
      <c r="H4480" s="482"/>
      <c r="I4480" s="482"/>
      <c r="J4480" s="482"/>
      <c r="K4480" s="482"/>
      <c r="L4480" s="482"/>
      <c r="M4480" s="483"/>
      <c r="N4480" s="176"/>
      <c r="O4480" s="412"/>
      <c r="P4480" s="413"/>
      <c r="Q4480" s="8"/>
      <c r="R4480" s="8"/>
      <c r="S4480" s="8"/>
      <c r="T4480" s="9"/>
      <c r="U4480" s="17"/>
      <c r="V4480" s="182"/>
      <c r="W4480" s="191"/>
      <c r="X4480" s="199"/>
      <c r="Y4480" s="182"/>
      <c r="Z4480" s="184"/>
      <c r="AA4480" s="184"/>
      <c r="AD4480" s="182"/>
      <c r="AG4480" s="182"/>
      <c r="AH4480" s="43"/>
      <c r="AI4480" s="43"/>
      <c r="AJ4480" s="43"/>
      <c r="AK4480" s="43"/>
      <c r="AL4480" s="43"/>
      <c r="AM4480" s="43"/>
      <c r="AN4480" s="43"/>
      <c r="AO4480" s="43"/>
      <c r="AP4480" s="43"/>
      <c r="AQ4480" s="43"/>
      <c r="AR4480" s="43"/>
      <c r="AS4480" s="43"/>
      <c r="AT4480" s="43"/>
      <c r="AU4480" s="44"/>
      <c r="AV4480" s="182"/>
      <c r="AW4480" s="182"/>
      <c r="AX4480" s="182"/>
      <c r="AZ4480" s="207"/>
    </row>
    <row r="4481" spans="1:52" s="168" customFormat="1" ht="24.9" customHeight="1" x14ac:dyDescent="0.3">
      <c r="A4481" s="263"/>
      <c r="B4481" s="263"/>
      <c r="C4481" s="265"/>
      <c r="D4481" s="481"/>
      <c r="E4481" s="482"/>
      <c r="F4481" s="482"/>
      <c r="G4481" s="482"/>
      <c r="H4481" s="482"/>
      <c r="I4481" s="482"/>
      <c r="J4481" s="482"/>
      <c r="K4481" s="482"/>
      <c r="L4481" s="482"/>
      <c r="M4481" s="483"/>
      <c r="N4481" s="176"/>
      <c r="O4481" s="412"/>
      <c r="P4481" s="413"/>
      <c r="Q4481" s="8"/>
      <c r="R4481" s="8"/>
      <c r="S4481" s="8"/>
      <c r="T4481" s="9"/>
      <c r="U4481" s="17"/>
      <c r="V4481" s="182"/>
      <c r="W4481" s="191"/>
      <c r="X4481" s="199"/>
      <c r="Y4481" s="182"/>
      <c r="Z4481" s="184"/>
      <c r="AA4481" s="184"/>
      <c r="AD4481" s="182"/>
      <c r="AG4481" s="182"/>
      <c r="AH4481" s="43"/>
      <c r="AI4481" s="43"/>
      <c r="AJ4481" s="43"/>
      <c r="AK4481" s="43"/>
      <c r="AL4481" s="43"/>
      <c r="AM4481" s="43"/>
      <c r="AN4481" s="43"/>
      <c r="AO4481" s="43"/>
      <c r="AP4481" s="43"/>
      <c r="AQ4481" s="43"/>
      <c r="AR4481" s="43"/>
      <c r="AS4481" s="43"/>
      <c r="AT4481" s="43"/>
      <c r="AU4481" s="44"/>
      <c r="AV4481" s="182"/>
      <c r="AW4481" s="182"/>
      <c r="AX4481" s="182"/>
      <c r="AZ4481" s="207"/>
    </row>
    <row r="4482" spans="1:52" s="168" customFormat="1" ht="24.9" customHeight="1" x14ac:dyDescent="0.3">
      <c r="A4482" s="263"/>
      <c r="B4482" s="263"/>
      <c r="C4482" s="265"/>
      <c r="D4482" s="481"/>
      <c r="E4482" s="482"/>
      <c r="F4482" s="482"/>
      <c r="G4482" s="482"/>
      <c r="H4482" s="482"/>
      <c r="I4482" s="482"/>
      <c r="J4482" s="482"/>
      <c r="K4482" s="482"/>
      <c r="L4482" s="482"/>
      <c r="M4482" s="483"/>
      <c r="N4482" s="176"/>
      <c r="O4482" s="412"/>
      <c r="P4482" s="413"/>
      <c r="Q4482" s="8"/>
      <c r="R4482" s="8"/>
      <c r="S4482" s="8"/>
      <c r="T4482" s="9"/>
      <c r="U4482" s="17"/>
      <c r="V4482" s="182"/>
      <c r="W4482" s="191"/>
      <c r="X4482" s="199"/>
      <c r="Y4482" s="182"/>
      <c r="Z4482" s="184"/>
      <c r="AA4482" s="184"/>
      <c r="AD4482" s="182"/>
      <c r="AG4482" s="182"/>
      <c r="AH4482" s="43"/>
      <c r="AI4482" s="43"/>
      <c r="AJ4482" s="43"/>
      <c r="AK4482" s="43"/>
      <c r="AL4482" s="43"/>
      <c r="AM4482" s="43"/>
      <c r="AN4482" s="43"/>
      <c r="AO4482" s="43"/>
      <c r="AP4482" s="43"/>
      <c r="AQ4482" s="43"/>
      <c r="AR4482" s="43"/>
      <c r="AS4482" s="43"/>
      <c r="AT4482" s="43"/>
      <c r="AU4482" s="44"/>
      <c r="AV4482" s="182"/>
      <c r="AW4482" s="182"/>
      <c r="AX4482" s="182"/>
      <c r="AZ4482" s="207"/>
    </row>
    <row r="4483" spans="1:52" s="168" customFormat="1" ht="24.9" customHeight="1" x14ac:dyDescent="0.3">
      <c r="A4483" s="263"/>
      <c r="B4483" s="263"/>
      <c r="C4483" s="265"/>
      <c r="D4483" s="481"/>
      <c r="E4483" s="482"/>
      <c r="F4483" s="482"/>
      <c r="G4483" s="482"/>
      <c r="H4483" s="482"/>
      <c r="I4483" s="482"/>
      <c r="J4483" s="482"/>
      <c r="K4483" s="482"/>
      <c r="L4483" s="482"/>
      <c r="M4483" s="483"/>
      <c r="N4483" s="176"/>
      <c r="O4483" s="412"/>
      <c r="P4483" s="413"/>
      <c r="Q4483" s="8"/>
      <c r="R4483" s="8"/>
      <c r="S4483" s="8"/>
      <c r="T4483" s="9"/>
      <c r="U4483" s="17"/>
      <c r="V4483" s="182"/>
      <c r="W4483" s="191"/>
      <c r="X4483" s="199"/>
      <c r="Y4483" s="182"/>
      <c r="Z4483" s="184"/>
      <c r="AA4483" s="184"/>
      <c r="AD4483" s="182"/>
      <c r="AG4483" s="182"/>
      <c r="AH4483" s="43"/>
      <c r="AI4483" s="43"/>
      <c r="AJ4483" s="43"/>
      <c r="AK4483" s="43"/>
      <c r="AL4483" s="43"/>
      <c r="AM4483" s="43"/>
      <c r="AN4483" s="43"/>
      <c r="AO4483" s="43"/>
      <c r="AP4483" s="43"/>
      <c r="AQ4483" s="43"/>
      <c r="AR4483" s="43"/>
      <c r="AS4483" s="43"/>
      <c r="AT4483" s="43"/>
      <c r="AU4483" s="44"/>
      <c r="AV4483" s="182"/>
      <c r="AW4483" s="182"/>
      <c r="AX4483" s="182"/>
      <c r="AZ4483" s="207"/>
    </row>
    <row r="4484" spans="1:52" s="168" customFormat="1" ht="24.9" customHeight="1" x14ac:dyDescent="0.3">
      <c r="A4484" s="263"/>
      <c r="B4484" s="263"/>
      <c r="C4484" s="265"/>
      <c r="D4484" s="481"/>
      <c r="E4484" s="482"/>
      <c r="F4484" s="482"/>
      <c r="G4484" s="482"/>
      <c r="H4484" s="482"/>
      <c r="I4484" s="482"/>
      <c r="J4484" s="482"/>
      <c r="K4484" s="482"/>
      <c r="L4484" s="482"/>
      <c r="M4484" s="483"/>
      <c r="N4484" s="176"/>
      <c r="O4484" s="412"/>
      <c r="P4484" s="413"/>
      <c r="Q4484" s="8"/>
      <c r="R4484" s="8"/>
      <c r="S4484" s="8"/>
      <c r="T4484" s="9"/>
      <c r="U4484" s="17"/>
      <c r="V4484" s="182"/>
      <c r="W4484" s="191"/>
      <c r="X4484" s="199"/>
      <c r="Y4484" s="182"/>
      <c r="Z4484" s="184"/>
      <c r="AA4484" s="184"/>
      <c r="AD4484" s="182"/>
      <c r="AG4484" s="182"/>
      <c r="AH4484" s="43"/>
      <c r="AI4484" s="43"/>
      <c r="AJ4484" s="43"/>
      <c r="AK4484" s="43"/>
      <c r="AL4484" s="43"/>
      <c r="AM4484" s="43"/>
      <c r="AN4484" s="43"/>
      <c r="AO4484" s="43"/>
      <c r="AP4484" s="43"/>
      <c r="AQ4484" s="43"/>
      <c r="AR4484" s="43"/>
      <c r="AS4484" s="43"/>
      <c r="AT4484" s="43"/>
      <c r="AU4484" s="44"/>
      <c r="AV4484" s="182"/>
      <c r="AW4484" s="182"/>
      <c r="AX4484" s="182"/>
      <c r="AZ4484" s="207"/>
    </row>
    <row r="4485" spans="1:52" s="168" customFormat="1" ht="24.9" customHeight="1" x14ac:dyDescent="0.3">
      <c r="A4485" s="263"/>
      <c r="B4485" s="263"/>
      <c r="C4485" s="265"/>
      <c r="D4485" s="481"/>
      <c r="E4485" s="482"/>
      <c r="F4485" s="482"/>
      <c r="G4485" s="482"/>
      <c r="H4485" s="482"/>
      <c r="I4485" s="482"/>
      <c r="J4485" s="482"/>
      <c r="K4485" s="482"/>
      <c r="L4485" s="482"/>
      <c r="M4485" s="483"/>
      <c r="N4485" s="176"/>
      <c r="O4485" s="412"/>
      <c r="P4485" s="413"/>
      <c r="Q4485" s="8"/>
      <c r="R4485" s="8"/>
      <c r="S4485" s="8"/>
      <c r="T4485" s="9"/>
      <c r="U4485" s="17"/>
      <c r="V4485" s="182"/>
      <c r="W4485" s="191"/>
      <c r="X4485" s="199"/>
      <c r="Y4485" s="182"/>
      <c r="Z4485" s="184"/>
      <c r="AA4485" s="184"/>
      <c r="AD4485" s="182"/>
      <c r="AG4485" s="182"/>
      <c r="AH4485" s="43"/>
      <c r="AI4485" s="43"/>
      <c r="AJ4485" s="43"/>
      <c r="AK4485" s="43"/>
      <c r="AL4485" s="43"/>
      <c r="AM4485" s="43"/>
      <c r="AN4485" s="43"/>
      <c r="AO4485" s="43"/>
      <c r="AP4485" s="43"/>
      <c r="AQ4485" s="43"/>
      <c r="AR4485" s="43"/>
      <c r="AS4485" s="43"/>
      <c r="AT4485" s="43"/>
      <c r="AU4485" s="44"/>
      <c r="AV4485" s="182"/>
      <c r="AW4485" s="182"/>
      <c r="AX4485" s="182"/>
      <c r="AZ4485" s="207"/>
    </row>
    <row r="4486" spans="1:52" s="168" customFormat="1" ht="24.9" customHeight="1" x14ac:dyDescent="0.3">
      <c r="A4486" s="263"/>
      <c r="B4486" s="263"/>
      <c r="C4486" s="265"/>
      <c r="D4486" s="481"/>
      <c r="E4486" s="482"/>
      <c r="F4486" s="482"/>
      <c r="G4486" s="482"/>
      <c r="H4486" s="482"/>
      <c r="I4486" s="482"/>
      <c r="J4486" s="482"/>
      <c r="K4486" s="482"/>
      <c r="L4486" s="482"/>
      <c r="M4486" s="483"/>
      <c r="N4486" s="176"/>
      <c r="O4486" s="412"/>
      <c r="P4486" s="413"/>
      <c r="Q4486" s="8"/>
      <c r="R4486" s="8"/>
      <c r="S4486" s="8"/>
      <c r="T4486" s="9"/>
      <c r="U4486" s="17"/>
      <c r="V4486" s="182"/>
      <c r="W4486" s="191"/>
      <c r="X4486" s="199"/>
      <c r="Y4486" s="182"/>
      <c r="Z4486" s="184"/>
      <c r="AA4486" s="184"/>
      <c r="AD4486" s="182"/>
      <c r="AG4486" s="182"/>
      <c r="AH4486" s="43"/>
      <c r="AI4486" s="43"/>
      <c r="AJ4486" s="43"/>
      <c r="AK4486" s="43"/>
      <c r="AL4486" s="43"/>
      <c r="AM4486" s="43"/>
      <c r="AN4486" s="43"/>
      <c r="AO4486" s="43"/>
      <c r="AP4486" s="43"/>
      <c r="AQ4486" s="43"/>
      <c r="AR4486" s="43"/>
      <c r="AS4486" s="43"/>
      <c r="AT4486" s="43"/>
      <c r="AU4486" s="44"/>
      <c r="AV4486" s="182"/>
      <c r="AW4486" s="182"/>
      <c r="AX4486" s="182"/>
      <c r="AZ4486" s="207"/>
    </row>
    <row r="4487" spans="1:52" s="168" customFormat="1" ht="24.9" customHeight="1" x14ac:dyDescent="0.3">
      <c r="A4487" s="263"/>
      <c r="B4487" s="263"/>
      <c r="C4487" s="265"/>
      <c r="D4487" s="481"/>
      <c r="E4487" s="482"/>
      <c r="F4487" s="482"/>
      <c r="G4487" s="482"/>
      <c r="H4487" s="482"/>
      <c r="I4487" s="482"/>
      <c r="J4487" s="482"/>
      <c r="K4487" s="482"/>
      <c r="L4487" s="482"/>
      <c r="M4487" s="483"/>
      <c r="N4487" s="176"/>
      <c r="O4487" s="412"/>
      <c r="P4487" s="413"/>
      <c r="Q4487" s="8"/>
      <c r="R4487" s="8"/>
      <c r="S4487" s="8"/>
      <c r="T4487" s="9"/>
      <c r="U4487" s="17"/>
      <c r="V4487" s="182"/>
      <c r="W4487" s="191"/>
      <c r="X4487" s="199"/>
      <c r="Y4487" s="182"/>
      <c r="Z4487" s="184"/>
      <c r="AA4487" s="184"/>
      <c r="AD4487" s="182"/>
      <c r="AG4487" s="182"/>
      <c r="AH4487" s="43"/>
      <c r="AI4487" s="43"/>
      <c r="AJ4487" s="43"/>
      <c r="AK4487" s="43"/>
      <c r="AL4487" s="43"/>
      <c r="AM4487" s="43"/>
      <c r="AN4487" s="43"/>
      <c r="AO4487" s="43"/>
      <c r="AP4487" s="43"/>
      <c r="AQ4487" s="43"/>
      <c r="AR4487" s="43"/>
      <c r="AS4487" s="43"/>
      <c r="AT4487" s="43"/>
      <c r="AU4487" s="44"/>
      <c r="AV4487" s="182"/>
      <c r="AW4487" s="182"/>
      <c r="AX4487" s="182"/>
      <c r="AZ4487" s="207"/>
    </row>
    <row r="4488" spans="1:52" s="168" customFormat="1" ht="24.9" customHeight="1" x14ac:dyDescent="0.3">
      <c r="A4488" s="263"/>
      <c r="B4488" s="263"/>
      <c r="C4488" s="265"/>
      <c r="D4488" s="481"/>
      <c r="E4488" s="482"/>
      <c r="F4488" s="482"/>
      <c r="G4488" s="482"/>
      <c r="H4488" s="482"/>
      <c r="I4488" s="482"/>
      <c r="J4488" s="482"/>
      <c r="K4488" s="482"/>
      <c r="L4488" s="482"/>
      <c r="M4488" s="483"/>
      <c r="N4488" s="176"/>
      <c r="O4488" s="412"/>
      <c r="P4488" s="413"/>
      <c r="Q4488" s="8"/>
      <c r="R4488" s="8"/>
      <c r="S4488" s="8"/>
      <c r="T4488" s="9"/>
      <c r="U4488" s="17"/>
      <c r="V4488" s="182"/>
      <c r="W4488" s="191"/>
      <c r="X4488" s="199"/>
      <c r="Y4488" s="182"/>
      <c r="Z4488" s="184"/>
      <c r="AA4488" s="184"/>
      <c r="AD4488" s="182"/>
      <c r="AG4488" s="182"/>
      <c r="AH4488" s="43"/>
      <c r="AI4488" s="43"/>
      <c r="AJ4488" s="43"/>
      <c r="AK4488" s="43"/>
      <c r="AL4488" s="43"/>
      <c r="AM4488" s="43"/>
      <c r="AN4488" s="43"/>
      <c r="AO4488" s="43"/>
      <c r="AP4488" s="43"/>
      <c r="AQ4488" s="43"/>
      <c r="AR4488" s="43"/>
      <c r="AS4488" s="43"/>
      <c r="AT4488" s="43"/>
      <c r="AU4488" s="44"/>
      <c r="AV4488" s="182"/>
      <c r="AW4488" s="182"/>
      <c r="AX4488" s="182"/>
      <c r="AZ4488" s="207"/>
    </row>
    <row r="4489" spans="1:52" s="168" customFormat="1" ht="24.9" customHeight="1" x14ac:dyDescent="0.3">
      <c r="A4489" s="263"/>
      <c r="B4489" s="263"/>
      <c r="C4489" s="265"/>
      <c r="D4489" s="481"/>
      <c r="E4489" s="482"/>
      <c r="F4489" s="482"/>
      <c r="G4489" s="482"/>
      <c r="H4489" s="482"/>
      <c r="I4489" s="482"/>
      <c r="J4489" s="482"/>
      <c r="K4489" s="482"/>
      <c r="L4489" s="482"/>
      <c r="M4489" s="483"/>
      <c r="N4489" s="176"/>
      <c r="O4489" s="412"/>
      <c r="P4489" s="413"/>
      <c r="Q4489" s="8"/>
      <c r="R4489" s="8"/>
      <c r="S4489" s="8"/>
      <c r="T4489" s="9"/>
      <c r="U4489" s="17"/>
      <c r="V4489" s="182"/>
      <c r="W4489" s="191"/>
      <c r="X4489" s="199"/>
      <c r="Y4489" s="182"/>
      <c r="Z4489" s="184"/>
      <c r="AA4489" s="184"/>
      <c r="AD4489" s="182"/>
      <c r="AG4489" s="182"/>
      <c r="AH4489" s="43"/>
      <c r="AI4489" s="43"/>
      <c r="AJ4489" s="43"/>
      <c r="AK4489" s="43"/>
      <c r="AL4489" s="43"/>
      <c r="AM4489" s="43"/>
      <c r="AN4489" s="43"/>
      <c r="AO4489" s="43"/>
      <c r="AP4489" s="43"/>
      <c r="AQ4489" s="43"/>
      <c r="AR4489" s="43"/>
      <c r="AS4489" s="43"/>
      <c r="AT4489" s="43"/>
      <c r="AU4489" s="44"/>
      <c r="AV4489" s="182"/>
      <c r="AW4489" s="182"/>
      <c r="AX4489" s="182"/>
      <c r="AZ4489" s="207"/>
    </row>
    <row r="4490" spans="1:52" s="168" customFormat="1" ht="24.9" customHeight="1" x14ac:dyDescent="0.3">
      <c r="A4490" s="263"/>
      <c r="B4490" s="263"/>
      <c r="C4490" s="265"/>
      <c r="D4490" s="481"/>
      <c r="E4490" s="482"/>
      <c r="F4490" s="482"/>
      <c r="G4490" s="482"/>
      <c r="H4490" s="482"/>
      <c r="I4490" s="482"/>
      <c r="J4490" s="482"/>
      <c r="K4490" s="482"/>
      <c r="L4490" s="482"/>
      <c r="M4490" s="483"/>
      <c r="N4490" s="176"/>
      <c r="O4490" s="412"/>
      <c r="P4490" s="413"/>
      <c r="Q4490" s="8"/>
      <c r="R4490" s="8"/>
      <c r="S4490" s="8"/>
      <c r="T4490" s="9"/>
      <c r="U4490" s="17"/>
      <c r="V4490" s="182"/>
      <c r="W4490" s="191"/>
      <c r="X4490" s="199"/>
      <c r="Y4490" s="182"/>
      <c r="Z4490" s="184"/>
      <c r="AA4490" s="184"/>
      <c r="AD4490" s="182"/>
      <c r="AG4490" s="182"/>
      <c r="AH4490" s="43"/>
      <c r="AI4490" s="43"/>
      <c r="AJ4490" s="43"/>
      <c r="AK4490" s="43"/>
      <c r="AL4490" s="43"/>
      <c r="AM4490" s="43"/>
      <c r="AN4490" s="43"/>
      <c r="AO4490" s="43"/>
      <c r="AP4490" s="43"/>
      <c r="AQ4490" s="43"/>
      <c r="AR4490" s="43"/>
      <c r="AS4490" s="43"/>
      <c r="AT4490" s="43"/>
      <c r="AU4490" s="44"/>
      <c r="AV4490" s="182"/>
      <c r="AW4490" s="182"/>
      <c r="AX4490" s="182"/>
      <c r="AZ4490" s="207"/>
    </row>
    <row r="4491" spans="1:52" s="168" customFormat="1" ht="24.9" customHeight="1" x14ac:dyDescent="0.3">
      <c r="A4491" s="263"/>
      <c r="B4491" s="263"/>
      <c r="C4491" s="265"/>
      <c r="D4491" s="481"/>
      <c r="E4491" s="482"/>
      <c r="F4491" s="482"/>
      <c r="G4491" s="482"/>
      <c r="H4491" s="482"/>
      <c r="I4491" s="482"/>
      <c r="J4491" s="482"/>
      <c r="K4491" s="482"/>
      <c r="L4491" s="482"/>
      <c r="M4491" s="483"/>
      <c r="N4491" s="176"/>
      <c r="O4491" s="412"/>
      <c r="P4491" s="413"/>
      <c r="Q4491" s="8"/>
      <c r="R4491" s="8"/>
      <c r="S4491" s="8"/>
      <c r="T4491" s="9"/>
      <c r="U4491" s="17"/>
      <c r="V4491" s="182"/>
      <c r="W4491" s="191"/>
      <c r="X4491" s="199"/>
      <c r="Y4491" s="182"/>
      <c r="Z4491" s="184"/>
      <c r="AA4491" s="184"/>
      <c r="AD4491" s="182"/>
      <c r="AG4491" s="182"/>
      <c r="AH4491" s="43"/>
      <c r="AI4491" s="43"/>
      <c r="AJ4491" s="43"/>
      <c r="AK4491" s="43"/>
      <c r="AL4491" s="43"/>
      <c r="AM4491" s="43"/>
      <c r="AN4491" s="43"/>
      <c r="AO4491" s="43"/>
      <c r="AP4491" s="43"/>
      <c r="AQ4491" s="43"/>
      <c r="AR4491" s="43"/>
      <c r="AS4491" s="43"/>
      <c r="AT4491" s="43"/>
      <c r="AU4491" s="44"/>
      <c r="AV4491" s="182"/>
      <c r="AW4491" s="182"/>
      <c r="AX4491" s="182"/>
      <c r="AZ4491" s="207"/>
    </row>
    <row r="4492" spans="1:52" s="168" customFormat="1" ht="24.9" customHeight="1" x14ac:dyDescent="0.3">
      <c r="A4492" s="263"/>
      <c r="B4492" s="263"/>
      <c r="C4492" s="265"/>
      <c r="D4492" s="481"/>
      <c r="E4492" s="482"/>
      <c r="F4492" s="482"/>
      <c r="G4492" s="482"/>
      <c r="H4492" s="482"/>
      <c r="I4492" s="482"/>
      <c r="J4492" s="482"/>
      <c r="K4492" s="482"/>
      <c r="L4492" s="482"/>
      <c r="M4492" s="483"/>
      <c r="N4492" s="176"/>
      <c r="O4492" s="412"/>
      <c r="P4492" s="413"/>
      <c r="Q4492" s="8"/>
      <c r="R4492" s="8"/>
      <c r="S4492" s="8"/>
      <c r="T4492" s="9"/>
      <c r="U4492" s="17"/>
      <c r="V4492" s="182"/>
      <c r="W4492" s="191"/>
      <c r="X4492" s="199"/>
      <c r="Y4492" s="182"/>
      <c r="Z4492" s="184"/>
      <c r="AA4492" s="184"/>
      <c r="AD4492" s="182"/>
      <c r="AG4492" s="182"/>
      <c r="AH4492" s="43"/>
      <c r="AI4492" s="43"/>
      <c r="AJ4492" s="43"/>
      <c r="AK4492" s="43"/>
      <c r="AL4492" s="43"/>
      <c r="AM4492" s="43"/>
      <c r="AN4492" s="43"/>
      <c r="AO4492" s="43"/>
      <c r="AP4492" s="43"/>
      <c r="AQ4492" s="43"/>
      <c r="AR4492" s="43"/>
      <c r="AS4492" s="43"/>
      <c r="AT4492" s="43"/>
      <c r="AU4492" s="44"/>
      <c r="AV4492" s="182"/>
      <c r="AW4492" s="182"/>
      <c r="AX4492" s="182"/>
      <c r="AZ4492" s="207"/>
    </row>
    <row r="4493" spans="1:52" s="168" customFormat="1" ht="24.9" customHeight="1" x14ac:dyDescent="0.3">
      <c r="A4493" s="263"/>
      <c r="B4493" s="263"/>
      <c r="C4493" s="265"/>
      <c r="D4493" s="481"/>
      <c r="E4493" s="482"/>
      <c r="F4493" s="482"/>
      <c r="G4493" s="482"/>
      <c r="H4493" s="482"/>
      <c r="I4493" s="482"/>
      <c r="J4493" s="482"/>
      <c r="K4493" s="482"/>
      <c r="L4493" s="482"/>
      <c r="M4493" s="483"/>
      <c r="N4493" s="176"/>
      <c r="O4493" s="412"/>
      <c r="P4493" s="413"/>
      <c r="Q4493" s="8"/>
      <c r="R4493" s="8"/>
      <c r="S4493" s="8"/>
      <c r="T4493" s="9"/>
      <c r="U4493" s="17"/>
      <c r="V4493" s="182"/>
      <c r="W4493" s="191"/>
      <c r="X4493" s="199"/>
      <c r="Y4493" s="182"/>
      <c r="Z4493" s="184"/>
      <c r="AA4493" s="184"/>
      <c r="AD4493" s="182"/>
      <c r="AG4493" s="182"/>
      <c r="AH4493" s="43"/>
      <c r="AI4493" s="43"/>
      <c r="AJ4493" s="43"/>
      <c r="AK4493" s="43"/>
      <c r="AL4493" s="43"/>
      <c r="AM4493" s="43"/>
      <c r="AN4493" s="43"/>
      <c r="AO4493" s="43"/>
      <c r="AP4493" s="43"/>
      <c r="AQ4493" s="43"/>
      <c r="AR4493" s="43"/>
      <c r="AS4493" s="43"/>
      <c r="AT4493" s="43"/>
      <c r="AU4493" s="44"/>
      <c r="AV4493" s="182"/>
      <c r="AW4493" s="182"/>
      <c r="AX4493" s="182"/>
      <c r="AZ4493" s="207"/>
    </row>
    <row r="4494" spans="1:52" s="168" customFormat="1" ht="24.9" customHeight="1" x14ac:dyDescent="0.3">
      <c r="A4494" s="263"/>
      <c r="B4494" s="263"/>
      <c r="C4494" s="265"/>
      <c r="D4494" s="481"/>
      <c r="E4494" s="482"/>
      <c r="F4494" s="482"/>
      <c r="G4494" s="482"/>
      <c r="H4494" s="482"/>
      <c r="I4494" s="482"/>
      <c r="J4494" s="482"/>
      <c r="K4494" s="482"/>
      <c r="L4494" s="482"/>
      <c r="M4494" s="483"/>
      <c r="N4494" s="176"/>
      <c r="O4494" s="412"/>
      <c r="P4494" s="413"/>
      <c r="Q4494" s="8"/>
      <c r="R4494" s="8"/>
      <c r="S4494" s="8"/>
      <c r="T4494" s="9"/>
      <c r="U4494" s="17"/>
      <c r="V4494" s="182"/>
      <c r="W4494" s="191"/>
      <c r="X4494" s="199"/>
      <c r="Y4494" s="182"/>
      <c r="Z4494" s="184"/>
      <c r="AA4494" s="184"/>
      <c r="AD4494" s="182"/>
      <c r="AG4494" s="182"/>
      <c r="AH4494" s="43"/>
      <c r="AI4494" s="43"/>
      <c r="AJ4494" s="43"/>
      <c r="AK4494" s="43"/>
      <c r="AL4494" s="43"/>
      <c r="AM4494" s="43"/>
      <c r="AN4494" s="43"/>
      <c r="AO4494" s="43"/>
      <c r="AP4494" s="43"/>
      <c r="AQ4494" s="43"/>
      <c r="AR4494" s="43"/>
      <c r="AS4494" s="43"/>
      <c r="AT4494" s="43"/>
      <c r="AU4494" s="44"/>
      <c r="AV4494" s="182"/>
      <c r="AW4494" s="182"/>
      <c r="AX4494" s="182"/>
      <c r="AZ4494" s="207"/>
    </row>
    <row r="4495" spans="1:52" s="168" customFormat="1" ht="24.9" customHeight="1" x14ac:dyDescent="0.3">
      <c r="A4495" s="263"/>
      <c r="B4495" s="263"/>
      <c r="C4495" s="265"/>
      <c r="D4495" s="481"/>
      <c r="E4495" s="482"/>
      <c r="F4495" s="482"/>
      <c r="G4495" s="482"/>
      <c r="H4495" s="482"/>
      <c r="I4495" s="482"/>
      <c r="J4495" s="482"/>
      <c r="K4495" s="482"/>
      <c r="L4495" s="482"/>
      <c r="M4495" s="483"/>
      <c r="N4495" s="176"/>
      <c r="O4495" s="412"/>
      <c r="P4495" s="413"/>
      <c r="Q4495" s="8"/>
      <c r="R4495" s="8"/>
      <c r="S4495" s="8"/>
      <c r="T4495" s="9"/>
      <c r="U4495" s="17"/>
      <c r="V4495" s="182"/>
      <c r="W4495" s="191"/>
      <c r="X4495" s="199"/>
      <c r="Y4495" s="182"/>
      <c r="Z4495" s="184"/>
      <c r="AA4495" s="184"/>
      <c r="AD4495" s="182"/>
      <c r="AG4495" s="182"/>
      <c r="AH4495" s="43"/>
      <c r="AI4495" s="43"/>
      <c r="AJ4495" s="43"/>
      <c r="AK4495" s="43"/>
      <c r="AL4495" s="43"/>
      <c r="AM4495" s="43"/>
      <c r="AN4495" s="43"/>
      <c r="AO4495" s="43"/>
      <c r="AP4495" s="43"/>
      <c r="AQ4495" s="43"/>
      <c r="AR4495" s="43"/>
      <c r="AS4495" s="43"/>
      <c r="AT4495" s="43"/>
      <c r="AU4495" s="44"/>
      <c r="AV4495" s="182"/>
      <c r="AW4495" s="182"/>
      <c r="AX4495" s="182"/>
      <c r="AZ4495" s="207"/>
    </row>
    <row r="4496" spans="1:52" s="168" customFormat="1" ht="24.9" customHeight="1" thickBot="1" x14ac:dyDescent="0.35">
      <c r="A4496" s="263"/>
      <c r="B4496" s="263"/>
      <c r="C4496" s="265"/>
      <c r="D4496" s="481"/>
      <c r="E4496" s="482"/>
      <c r="F4496" s="482"/>
      <c r="G4496" s="482"/>
      <c r="H4496" s="482"/>
      <c r="I4496" s="482"/>
      <c r="J4496" s="482"/>
      <c r="K4496" s="482"/>
      <c r="L4496" s="482"/>
      <c r="M4496" s="483"/>
      <c r="N4496" s="414" t="s">
        <v>16</v>
      </c>
      <c r="O4496" s="415"/>
      <c r="P4496" s="415"/>
      <c r="Q4496" s="415"/>
      <c r="R4496" s="415"/>
      <c r="S4496" s="415"/>
      <c r="T4496" s="415"/>
      <c r="U4496" s="18">
        <f>SUM(U4476:U4495)</f>
        <v>0</v>
      </c>
      <c r="V4496" s="182"/>
      <c r="W4496" s="191"/>
      <c r="X4496" s="199"/>
      <c r="Y4496" s="182"/>
      <c r="Z4496" s="184"/>
      <c r="AA4496" s="184"/>
      <c r="AD4496" s="182"/>
      <c r="AG4496" s="182"/>
      <c r="AH4496" s="43"/>
      <c r="AI4496" s="43"/>
      <c r="AJ4496" s="43"/>
      <c r="AK4496" s="43"/>
      <c r="AL4496" s="43"/>
      <c r="AM4496" s="43"/>
      <c r="AN4496" s="43"/>
      <c r="AO4496" s="43"/>
      <c r="AP4496" s="43"/>
      <c r="AQ4496" s="43"/>
      <c r="AR4496" s="43"/>
      <c r="AS4496" s="43"/>
      <c r="AT4496" s="43"/>
      <c r="AU4496" s="44"/>
      <c r="AV4496" s="182"/>
      <c r="AW4496" s="182"/>
      <c r="AX4496" s="182"/>
      <c r="AZ4496" s="207"/>
    </row>
    <row r="4497" spans="1:52" s="168" customFormat="1" ht="14.4" customHeight="1" x14ac:dyDescent="0.3">
      <c r="A4497" s="263"/>
      <c r="B4497" s="263"/>
      <c r="C4497" s="265"/>
      <c r="D4497" s="481"/>
      <c r="E4497" s="482"/>
      <c r="F4497" s="482"/>
      <c r="G4497" s="482"/>
      <c r="H4497" s="482"/>
      <c r="I4497" s="482"/>
      <c r="J4497" s="482"/>
      <c r="K4497" s="482"/>
      <c r="L4497" s="482"/>
      <c r="M4497" s="483"/>
      <c r="N4497" s="416" t="s">
        <v>17</v>
      </c>
      <c r="O4497" s="417"/>
      <c r="P4497" s="417"/>
      <c r="Q4497" s="417"/>
      <c r="R4497" s="417"/>
      <c r="S4497" s="417"/>
      <c r="T4497" s="417"/>
      <c r="U4497" s="418"/>
      <c r="V4497" s="200"/>
      <c r="W4497" s="191"/>
      <c r="X4497" s="199"/>
      <c r="Y4497" s="182"/>
      <c r="Z4497" s="184"/>
      <c r="AA4497" s="184"/>
      <c r="AD4497" s="182"/>
      <c r="AG4497" s="182"/>
      <c r="AH4497" s="43"/>
      <c r="AI4497" s="43"/>
      <c r="AJ4497" s="43"/>
      <c r="AK4497" s="43"/>
      <c r="AL4497" s="43"/>
      <c r="AM4497" s="43"/>
      <c r="AN4497" s="43"/>
      <c r="AO4497" s="43"/>
      <c r="AP4497" s="43"/>
      <c r="AQ4497" s="43"/>
      <c r="AR4497" s="43"/>
      <c r="AS4497" s="43"/>
      <c r="AT4497" s="43"/>
      <c r="AU4497" s="44"/>
      <c r="AV4497" s="182"/>
      <c r="AW4497" s="182"/>
      <c r="AX4497" s="182"/>
      <c r="AZ4497" s="207"/>
    </row>
    <row r="4498" spans="1:52" s="168" customFormat="1" x14ac:dyDescent="0.3">
      <c r="A4498" s="263"/>
      <c r="B4498" s="263"/>
      <c r="C4498" s="265"/>
      <c r="D4498" s="481"/>
      <c r="E4498" s="482"/>
      <c r="F4498" s="482"/>
      <c r="G4498" s="482"/>
      <c r="H4498" s="482"/>
      <c r="I4498" s="482"/>
      <c r="J4498" s="482"/>
      <c r="K4498" s="482"/>
      <c r="L4498" s="482"/>
      <c r="M4498" s="483"/>
      <c r="N4498" s="419"/>
      <c r="O4498" s="420"/>
      <c r="P4498" s="420"/>
      <c r="Q4498" s="420"/>
      <c r="R4498" s="420"/>
      <c r="S4498" s="420"/>
      <c r="T4498" s="420"/>
      <c r="U4498" s="421"/>
      <c r="V4498" s="182"/>
      <c r="W4498" s="191"/>
      <c r="X4498" s="199"/>
      <c r="Y4498" s="182"/>
      <c r="Z4498" s="184"/>
      <c r="AA4498" s="184"/>
      <c r="AD4498" s="182"/>
      <c r="AG4498" s="182"/>
      <c r="AH4498" s="43"/>
      <c r="AI4498" s="43"/>
      <c r="AJ4498" s="43"/>
      <c r="AK4498" s="43"/>
      <c r="AL4498" s="43"/>
      <c r="AM4498" s="43"/>
      <c r="AN4498" s="43"/>
      <c r="AO4498" s="43"/>
      <c r="AP4498" s="43"/>
      <c r="AQ4498" s="43"/>
      <c r="AR4498" s="43"/>
      <c r="AS4498" s="43"/>
      <c r="AT4498" s="43"/>
      <c r="AU4498" s="44"/>
      <c r="AV4498" s="182"/>
      <c r="AW4498" s="182"/>
      <c r="AX4498" s="182"/>
      <c r="AZ4498" s="207"/>
    </row>
    <row r="4499" spans="1:52" s="168" customFormat="1" x14ac:dyDescent="0.3">
      <c r="A4499" s="263"/>
      <c r="B4499" s="263"/>
      <c r="C4499" s="265"/>
      <c r="D4499" s="481"/>
      <c r="E4499" s="482"/>
      <c r="F4499" s="482"/>
      <c r="G4499" s="482"/>
      <c r="H4499" s="482"/>
      <c r="I4499" s="482"/>
      <c r="J4499" s="482"/>
      <c r="K4499" s="482"/>
      <c r="L4499" s="482"/>
      <c r="M4499" s="483"/>
      <c r="N4499" s="419"/>
      <c r="O4499" s="420"/>
      <c r="P4499" s="420"/>
      <c r="Q4499" s="420"/>
      <c r="R4499" s="420"/>
      <c r="S4499" s="420"/>
      <c r="T4499" s="420"/>
      <c r="U4499" s="421"/>
      <c r="V4499" s="182"/>
      <c r="W4499" s="191"/>
      <c r="X4499" s="199"/>
      <c r="Y4499" s="182"/>
      <c r="Z4499" s="184"/>
      <c r="AA4499" s="184"/>
      <c r="AD4499" s="182"/>
      <c r="AG4499" s="182"/>
      <c r="AH4499" s="43"/>
      <c r="AI4499" s="43"/>
      <c r="AJ4499" s="43"/>
      <c r="AK4499" s="43"/>
      <c r="AL4499" s="43"/>
      <c r="AM4499" s="43"/>
      <c r="AN4499" s="43"/>
      <c r="AO4499" s="43"/>
      <c r="AP4499" s="43"/>
      <c r="AQ4499" s="43"/>
      <c r="AR4499" s="43"/>
      <c r="AS4499" s="43"/>
      <c r="AT4499" s="43"/>
      <c r="AU4499" s="44"/>
      <c r="AV4499" s="182"/>
      <c r="AW4499" s="182"/>
      <c r="AX4499" s="182"/>
      <c r="AZ4499" s="207"/>
    </row>
    <row r="4500" spans="1:52" s="168" customFormat="1" ht="14.4" thickBot="1" x14ac:dyDescent="0.35">
      <c r="A4500" s="263"/>
      <c r="B4500" s="263"/>
      <c r="C4500" s="265"/>
      <c r="D4500" s="425"/>
      <c r="E4500" s="426"/>
      <c r="F4500" s="426"/>
      <c r="G4500" s="426"/>
      <c r="H4500" s="426"/>
      <c r="I4500" s="426"/>
      <c r="J4500" s="426"/>
      <c r="K4500" s="426"/>
      <c r="L4500" s="426"/>
      <c r="M4500" s="427"/>
      <c r="N4500" s="422"/>
      <c r="O4500" s="423"/>
      <c r="P4500" s="423"/>
      <c r="Q4500" s="423"/>
      <c r="R4500" s="423"/>
      <c r="S4500" s="423"/>
      <c r="T4500" s="423"/>
      <c r="U4500" s="424"/>
      <c r="V4500" s="182"/>
      <c r="W4500" s="191"/>
      <c r="X4500" s="199"/>
      <c r="Y4500" s="182"/>
      <c r="Z4500" s="184"/>
      <c r="AA4500" s="184"/>
      <c r="AD4500" s="182"/>
      <c r="AG4500" s="182"/>
      <c r="AH4500" s="43"/>
      <c r="AI4500" s="43"/>
      <c r="AJ4500" s="43"/>
      <c r="AK4500" s="43"/>
      <c r="AL4500" s="43"/>
      <c r="AM4500" s="43"/>
      <c r="AN4500" s="43"/>
      <c r="AO4500" s="43"/>
      <c r="AP4500" s="43"/>
      <c r="AQ4500" s="43"/>
      <c r="AR4500" s="43"/>
      <c r="AS4500" s="43"/>
      <c r="AT4500" s="43"/>
      <c r="AU4500" s="44"/>
      <c r="AV4500" s="182"/>
      <c r="AW4500" s="182"/>
      <c r="AX4500" s="182"/>
      <c r="AZ4500" s="207"/>
    </row>
    <row r="4501" spans="1:52" s="168" customFormat="1" ht="5.25" customHeight="1" thickBot="1" x14ac:dyDescent="0.35">
      <c r="A4501" s="263"/>
      <c r="B4501" s="263"/>
      <c r="C4501" s="265"/>
      <c r="D4501" s="428"/>
      <c r="E4501" s="428"/>
      <c r="F4501" s="428"/>
      <c r="G4501" s="428"/>
      <c r="H4501" s="428"/>
      <c r="I4501" s="428"/>
      <c r="J4501" s="428"/>
      <c r="K4501" s="428"/>
      <c r="L4501" s="428"/>
      <c r="M4501" s="428"/>
      <c r="N4501" s="428"/>
      <c r="O4501" s="428"/>
      <c r="P4501" s="428"/>
      <c r="Q4501" s="428"/>
      <c r="R4501" s="428"/>
      <c r="S4501" s="428"/>
      <c r="T4501" s="428"/>
      <c r="U4501" s="428"/>
      <c r="V4501" s="182"/>
      <c r="W4501" s="191"/>
      <c r="X4501" s="199"/>
      <c r="Y4501" s="182"/>
      <c r="Z4501" s="184"/>
      <c r="AA4501" s="184"/>
      <c r="AD4501" s="182"/>
      <c r="AG4501" s="182"/>
      <c r="AH4501" s="43"/>
      <c r="AI4501" s="43"/>
      <c r="AJ4501" s="43"/>
      <c r="AK4501" s="43"/>
      <c r="AL4501" s="43"/>
      <c r="AM4501" s="43"/>
      <c r="AN4501" s="43"/>
      <c r="AO4501" s="43"/>
      <c r="AP4501" s="43"/>
      <c r="AQ4501" s="43"/>
      <c r="AR4501" s="43"/>
      <c r="AS4501" s="43"/>
      <c r="AT4501" s="43"/>
      <c r="AU4501" s="44"/>
      <c r="AV4501" s="182"/>
      <c r="AW4501" s="182"/>
      <c r="AX4501" s="182"/>
      <c r="AZ4501" s="207"/>
    </row>
    <row r="4502" spans="1:52" s="168" customFormat="1" ht="20.25" customHeight="1" x14ac:dyDescent="0.3">
      <c r="A4502" s="263"/>
      <c r="B4502" s="263"/>
      <c r="C4502" s="265"/>
      <c r="D4502" s="429" t="s">
        <v>18</v>
      </c>
      <c r="E4502" s="430"/>
      <c r="F4502" s="430"/>
      <c r="G4502" s="430"/>
      <c r="H4502" s="430"/>
      <c r="I4502" s="430"/>
      <c r="J4502" s="430"/>
      <c r="K4502" s="430"/>
      <c r="L4502" s="430"/>
      <c r="M4502" s="431"/>
      <c r="N4502" s="429" t="s">
        <v>19</v>
      </c>
      <c r="O4502" s="430"/>
      <c r="P4502" s="430"/>
      <c r="Q4502" s="430"/>
      <c r="R4502" s="430"/>
      <c r="S4502" s="430"/>
      <c r="T4502" s="430"/>
      <c r="U4502" s="431"/>
      <c r="V4502" s="182"/>
      <c r="W4502" s="191"/>
      <c r="X4502" s="199"/>
      <c r="Y4502" s="182"/>
      <c r="Z4502" s="184"/>
      <c r="AA4502" s="184"/>
      <c r="AD4502" s="182"/>
      <c r="AG4502" s="182"/>
      <c r="AH4502" s="43"/>
      <c r="AI4502" s="43"/>
      <c r="AJ4502" s="43"/>
      <c r="AK4502" s="43"/>
      <c r="AL4502" s="43"/>
      <c r="AM4502" s="43"/>
      <c r="AN4502" s="43"/>
      <c r="AO4502" s="43"/>
      <c r="AP4502" s="43"/>
      <c r="AQ4502" s="43"/>
      <c r="AR4502" s="43"/>
      <c r="AS4502" s="43"/>
      <c r="AT4502" s="43"/>
      <c r="AU4502" s="44"/>
      <c r="AV4502" s="182"/>
      <c r="AW4502" s="182"/>
      <c r="AX4502" s="182"/>
      <c r="AZ4502" s="207"/>
    </row>
    <row r="4503" spans="1:52" s="168" customFormat="1" x14ac:dyDescent="0.3">
      <c r="A4503" s="263"/>
      <c r="B4503" s="263"/>
      <c r="C4503" s="265"/>
      <c r="D4503" s="432" t="s">
        <v>20</v>
      </c>
      <c r="E4503" s="433"/>
      <c r="F4503" s="433"/>
      <c r="G4503" s="433"/>
      <c r="H4503" s="433"/>
      <c r="I4503" s="433"/>
      <c r="J4503" s="433"/>
      <c r="K4503" s="433"/>
      <c r="L4503" s="433"/>
      <c r="M4503" s="434"/>
      <c r="N4503" s="435" t="s">
        <v>21</v>
      </c>
      <c r="O4503" s="436"/>
      <c r="P4503" s="436"/>
      <c r="Q4503" s="436"/>
      <c r="R4503" s="436"/>
      <c r="S4503" s="436"/>
      <c r="T4503" s="436"/>
      <c r="U4503" s="437"/>
      <c r="V4503" s="182"/>
      <c r="W4503" s="191"/>
      <c r="X4503" s="199"/>
      <c r="Y4503" s="182"/>
      <c r="Z4503" s="184"/>
      <c r="AA4503" s="184"/>
      <c r="AD4503" s="182"/>
      <c r="AG4503" s="182"/>
      <c r="AH4503" s="43"/>
      <c r="AI4503" s="43"/>
      <c r="AJ4503" s="43"/>
      <c r="AK4503" s="43"/>
      <c r="AL4503" s="43"/>
      <c r="AM4503" s="43"/>
      <c r="AN4503" s="43"/>
      <c r="AO4503" s="43"/>
      <c r="AP4503" s="43"/>
      <c r="AQ4503" s="43"/>
      <c r="AR4503" s="43"/>
      <c r="AS4503" s="43"/>
      <c r="AT4503" s="43"/>
      <c r="AU4503" s="44"/>
      <c r="AV4503" s="182"/>
      <c r="AW4503" s="182"/>
      <c r="AX4503" s="182"/>
      <c r="AZ4503" s="207"/>
    </row>
    <row r="4504" spans="1:52" s="168" customFormat="1" ht="15.75" customHeight="1" x14ac:dyDescent="0.3">
      <c r="A4504" s="263"/>
      <c r="B4504" s="263"/>
      <c r="C4504" s="265"/>
      <c r="D4504" s="438" t="s">
        <v>22</v>
      </c>
      <c r="E4504" s="439"/>
      <c r="F4504" s="439"/>
      <c r="G4504" s="439"/>
      <c r="H4504" s="439"/>
      <c r="I4504" s="439"/>
      <c r="J4504" s="439"/>
      <c r="K4504" s="439"/>
      <c r="L4504" s="439"/>
      <c r="M4504" s="440"/>
      <c r="N4504" s="438" t="s">
        <v>22</v>
      </c>
      <c r="O4504" s="444"/>
      <c r="P4504" s="444"/>
      <c r="Q4504" s="444"/>
      <c r="R4504" s="444"/>
      <c r="S4504" s="444"/>
      <c r="T4504" s="444"/>
      <c r="U4504" s="440"/>
      <c r="V4504" s="182"/>
      <c r="W4504" s="191"/>
      <c r="X4504" s="199"/>
      <c r="Y4504" s="182"/>
      <c r="Z4504" s="184"/>
      <c r="AA4504" s="184"/>
      <c r="AD4504" s="182"/>
      <c r="AG4504" s="182"/>
      <c r="AH4504" s="43"/>
      <c r="AI4504" s="43"/>
      <c r="AJ4504" s="43"/>
      <c r="AK4504" s="43"/>
      <c r="AL4504" s="43"/>
      <c r="AM4504" s="43"/>
      <c r="AN4504" s="43"/>
      <c r="AO4504" s="43"/>
      <c r="AP4504" s="43"/>
      <c r="AQ4504" s="43"/>
      <c r="AR4504" s="43"/>
      <c r="AS4504" s="43"/>
      <c r="AT4504" s="43"/>
      <c r="AU4504" s="44"/>
      <c r="AV4504" s="182"/>
      <c r="AW4504" s="182"/>
      <c r="AX4504" s="182"/>
      <c r="AZ4504" s="207"/>
    </row>
    <row r="4505" spans="1:52" s="168" customFormat="1" ht="15.75" customHeight="1" x14ac:dyDescent="0.3">
      <c r="A4505" s="263"/>
      <c r="B4505" s="263"/>
      <c r="C4505" s="265"/>
      <c r="D4505" s="438"/>
      <c r="E4505" s="439"/>
      <c r="F4505" s="439"/>
      <c r="G4505" s="439"/>
      <c r="H4505" s="439"/>
      <c r="I4505" s="439"/>
      <c r="J4505" s="439"/>
      <c r="K4505" s="439"/>
      <c r="L4505" s="439"/>
      <c r="M4505" s="440"/>
      <c r="N4505" s="438"/>
      <c r="O4505" s="439"/>
      <c r="P4505" s="439"/>
      <c r="Q4505" s="439"/>
      <c r="R4505" s="439"/>
      <c r="S4505" s="439"/>
      <c r="T4505" s="439"/>
      <c r="U4505" s="440"/>
      <c r="V4505" s="182"/>
      <c r="W4505" s="191"/>
      <c r="X4505" s="199"/>
      <c r="Y4505" s="182"/>
      <c r="Z4505" s="184"/>
      <c r="AA4505" s="184"/>
      <c r="AD4505" s="182"/>
      <c r="AG4505" s="182"/>
      <c r="AH4505" s="43"/>
      <c r="AI4505" s="43"/>
      <c r="AJ4505" s="43"/>
      <c r="AK4505" s="43"/>
      <c r="AL4505" s="43"/>
      <c r="AM4505" s="43"/>
      <c r="AN4505" s="43"/>
      <c r="AO4505" s="43"/>
      <c r="AP4505" s="43"/>
      <c r="AQ4505" s="43"/>
      <c r="AR4505" s="43"/>
      <c r="AS4505" s="43"/>
      <c r="AT4505" s="43"/>
      <c r="AU4505" s="44"/>
      <c r="AV4505" s="182"/>
      <c r="AW4505" s="182"/>
      <c r="AX4505" s="182"/>
      <c r="AZ4505" s="207"/>
    </row>
    <row r="4506" spans="1:52" s="168" customFormat="1" ht="15.75" customHeight="1" x14ac:dyDescent="0.3">
      <c r="A4506" s="263"/>
      <c r="B4506" s="263"/>
      <c r="C4506" s="265"/>
      <c r="D4506" s="441"/>
      <c r="E4506" s="442"/>
      <c r="F4506" s="442"/>
      <c r="G4506" s="442"/>
      <c r="H4506" s="442"/>
      <c r="I4506" s="442"/>
      <c r="J4506" s="442"/>
      <c r="K4506" s="442"/>
      <c r="L4506" s="442"/>
      <c r="M4506" s="443"/>
      <c r="N4506" s="441"/>
      <c r="O4506" s="442"/>
      <c r="P4506" s="442"/>
      <c r="Q4506" s="442"/>
      <c r="R4506" s="442"/>
      <c r="S4506" s="442"/>
      <c r="T4506" s="442"/>
      <c r="U4506" s="443"/>
      <c r="V4506" s="182"/>
      <c r="W4506" s="191"/>
      <c r="X4506" s="199"/>
      <c r="Y4506" s="182"/>
      <c r="Z4506" s="184"/>
      <c r="AA4506" s="184"/>
      <c r="AD4506" s="182"/>
      <c r="AG4506" s="182"/>
      <c r="AH4506" s="43"/>
      <c r="AI4506" s="43"/>
      <c r="AJ4506" s="43"/>
      <c r="AK4506" s="43"/>
      <c r="AL4506" s="43"/>
      <c r="AM4506" s="43"/>
      <c r="AN4506" s="43"/>
      <c r="AO4506" s="43"/>
      <c r="AP4506" s="43"/>
      <c r="AQ4506" s="43"/>
      <c r="AR4506" s="43"/>
      <c r="AS4506" s="43"/>
      <c r="AT4506" s="43"/>
      <c r="AU4506" s="44"/>
      <c r="AV4506" s="182"/>
      <c r="AW4506" s="182"/>
      <c r="AX4506" s="182"/>
      <c r="AZ4506" s="207"/>
    </row>
    <row r="4507" spans="1:52" s="168" customFormat="1" x14ac:dyDescent="0.25">
      <c r="A4507" s="263"/>
      <c r="B4507" s="263"/>
      <c r="C4507" s="265"/>
      <c r="D4507" s="171" t="s">
        <v>23</v>
      </c>
      <c r="E4507" s="445" t="e">
        <f>+#REF!</f>
        <v>#REF!</v>
      </c>
      <c r="F4507" s="445"/>
      <c r="G4507" s="445"/>
      <c r="H4507" s="445"/>
      <c r="I4507" s="445"/>
      <c r="J4507" s="445"/>
      <c r="K4507" s="445"/>
      <c r="L4507" s="445"/>
      <c r="M4507" s="446"/>
      <c r="N4507" s="172" t="s">
        <v>23</v>
      </c>
      <c r="O4507" s="445" t="e">
        <f>+#REF!</f>
        <v>#REF!</v>
      </c>
      <c r="P4507" s="445"/>
      <c r="Q4507" s="445"/>
      <c r="R4507" s="445"/>
      <c r="S4507" s="445"/>
      <c r="T4507" s="445"/>
      <c r="U4507" s="446"/>
      <c r="V4507" s="182"/>
      <c r="W4507" s="191"/>
      <c r="X4507" s="199"/>
      <c r="Y4507" s="182"/>
      <c r="Z4507" s="184"/>
      <c r="AA4507" s="184"/>
      <c r="AD4507" s="182"/>
      <c r="AG4507" s="182"/>
      <c r="AH4507" s="43"/>
      <c r="AI4507" s="43"/>
      <c r="AJ4507" s="43"/>
      <c r="AK4507" s="43"/>
      <c r="AL4507" s="43"/>
      <c r="AM4507" s="43"/>
      <c r="AN4507" s="43"/>
      <c r="AO4507" s="43"/>
      <c r="AP4507" s="43"/>
      <c r="AQ4507" s="43"/>
      <c r="AR4507" s="43"/>
      <c r="AS4507" s="43"/>
      <c r="AT4507" s="43"/>
      <c r="AU4507" s="44"/>
      <c r="AV4507" s="182"/>
      <c r="AW4507" s="182"/>
      <c r="AX4507" s="182"/>
      <c r="AZ4507" s="207"/>
    </row>
    <row r="4508" spans="1:52" s="168" customFormat="1" ht="14.4" thickBot="1" x14ac:dyDescent="0.3">
      <c r="A4508" s="263"/>
      <c r="B4508" s="263"/>
      <c r="C4508" s="265"/>
      <c r="D4508" s="173" t="s">
        <v>25</v>
      </c>
      <c r="E4508" s="447" t="e">
        <f>+#REF!</f>
        <v>#REF!</v>
      </c>
      <c r="F4508" s="447"/>
      <c r="G4508" s="447"/>
      <c r="H4508" s="447"/>
      <c r="I4508" s="447"/>
      <c r="J4508" s="447"/>
      <c r="K4508" s="447"/>
      <c r="L4508" s="447"/>
      <c r="M4508" s="448"/>
      <c r="N4508" s="174" t="s">
        <v>25</v>
      </c>
      <c r="O4508" s="447" t="e">
        <f>+#REF!</f>
        <v>#REF!</v>
      </c>
      <c r="P4508" s="447"/>
      <c r="Q4508" s="447"/>
      <c r="R4508" s="447"/>
      <c r="S4508" s="447"/>
      <c r="T4508" s="447"/>
      <c r="U4508" s="448"/>
      <c r="V4508" s="182"/>
      <c r="W4508" s="191"/>
      <c r="X4508" s="199"/>
      <c r="Y4508" s="182"/>
      <c r="Z4508" s="184"/>
      <c r="AA4508" s="184"/>
      <c r="AD4508" s="182"/>
      <c r="AG4508" s="182"/>
      <c r="AH4508" s="43"/>
      <c r="AI4508" s="43"/>
      <c r="AJ4508" s="43"/>
      <c r="AK4508" s="43"/>
      <c r="AL4508" s="43"/>
      <c r="AM4508" s="43"/>
      <c r="AN4508" s="43"/>
      <c r="AO4508" s="43"/>
      <c r="AP4508" s="43"/>
      <c r="AQ4508" s="43"/>
      <c r="AR4508" s="43"/>
      <c r="AS4508" s="43"/>
      <c r="AT4508" s="43"/>
      <c r="AU4508" s="44"/>
      <c r="AV4508" s="182"/>
      <c r="AW4508" s="182"/>
      <c r="AX4508" s="182"/>
      <c r="AZ4508" s="207"/>
    </row>
    <row r="4509" spans="1:52" s="175" customFormat="1" ht="9.9" customHeight="1" thickBot="1" x14ac:dyDescent="0.3">
      <c r="A4509" s="266"/>
      <c r="B4509" s="266"/>
      <c r="C4509" s="267"/>
      <c r="N4509" s="15"/>
      <c r="V4509" s="34"/>
      <c r="W4509" s="58"/>
      <c r="X4509" s="85"/>
      <c r="Y4509" s="34"/>
      <c r="Z4509" s="185"/>
      <c r="AA4509" s="185"/>
      <c r="AD4509" s="34"/>
      <c r="AG4509" s="34"/>
      <c r="AH4509" s="45"/>
      <c r="AI4509" s="45"/>
      <c r="AJ4509" s="45"/>
      <c r="AK4509" s="45"/>
      <c r="AL4509" s="45"/>
      <c r="AM4509" s="45"/>
      <c r="AN4509" s="45"/>
      <c r="AO4509" s="45"/>
      <c r="AP4509" s="45"/>
      <c r="AQ4509" s="45"/>
      <c r="AR4509" s="45"/>
      <c r="AS4509" s="45"/>
      <c r="AT4509" s="45"/>
      <c r="AU4509" s="46"/>
      <c r="AV4509" s="34"/>
      <c r="AW4509" s="34"/>
      <c r="AX4509" s="34"/>
      <c r="AZ4509" s="139"/>
    </row>
    <row r="4510" spans="1:52" s="168" customFormat="1" ht="15.75" customHeight="1" x14ac:dyDescent="0.3">
      <c r="A4510" s="263"/>
      <c r="B4510" s="263"/>
      <c r="C4510" s="265"/>
      <c r="D4510" s="484"/>
      <c r="E4510" s="485"/>
      <c r="F4510" s="488" t="s">
        <v>0</v>
      </c>
      <c r="G4510" s="489"/>
      <c r="H4510" s="489"/>
      <c r="I4510" s="489"/>
      <c r="J4510" s="489"/>
      <c r="K4510" s="489"/>
      <c r="L4510" s="489"/>
      <c r="M4510" s="489"/>
      <c r="N4510" s="489"/>
      <c r="O4510" s="490"/>
      <c r="P4510" s="494" t="s">
        <v>1</v>
      </c>
      <c r="Q4510" s="495"/>
      <c r="R4510" s="495"/>
      <c r="S4510" s="496"/>
      <c r="T4510" s="500"/>
      <c r="U4510" s="501"/>
      <c r="V4510" s="182"/>
      <c r="W4510" s="191"/>
      <c r="X4510" s="199"/>
      <c r="Y4510" s="182"/>
      <c r="Z4510" s="184"/>
      <c r="AA4510" s="184"/>
      <c r="AD4510" s="182"/>
      <c r="AG4510" s="182"/>
      <c r="AH4510" s="43"/>
      <c r="AI4510" s="43"/>
      <c r="AJ4510" s="43"/>
      <c r="AK4510" s="43"/>
      <c r="AL4510" s="43"/>
      <c r="AM4510" s="43"/>
      <c r="AN4510" s="43"/>
      <c r="AO4510" s="43"/>
      <c r="AP4510" s="43"/>
      <c r="AQ4510" s="43"/>
      <c r="AR4510" s="43"/>
      <c r="AS4510" s="43"/>
      <c r="AT4510" s="43"/>
      <c r="AU4510" s="44"/>
      <c r="AV4510" s="182"/>
      <c r="AW4510" s="182"/>
      <c r="AX4510" s="182"/>
      <c r="AZ4510" s="207"/>
    </row>
    <row r="4511" spans="1:52" s="168" customFormat="1" ht="15" customHeight="1" x14ac:dyDescent="0.3">
      <c r="A4511" s="263"/>
      <c r="B4511" s="263"/>
      <c r="C4511" s="265"/>
      <c r="D4511" s="481"/>
      <c r="E4511" s="482"/>
      <c r="F4511" s="491"/>
      <c r="G4511" s="492"/>
      <c r="H4511" s="492"/>
      <c r="I4511" s="492"/>
      <c r="J4511" s="492"/>
      <c r="K4511" s="492"/>
      <c r="L4511" s="492"/>
      <c r="M4511" s="492"/>
      <c r="N4511" s="492"/>
      <c r="O4511" s="493"/>
      <c r="P4511" s="497"/>
      <c r="Q4511" s="498"/>
      <c r="R4511" s="498"/>
      <c r="S4511" s="499"/>
      <c r="T4511" s="502"/>
      <c r="U4511" s="503"/>
      <c r="V4511" s="182"/>
      <c r="W4511" s="191"/>
      <c r="X4511" s="199"/>
      <c r="Y4511" s="186"/>
      <c r="Z4511" s="184"/>
      <c r="AA4511" s="184"/>
      <c r="AD4511" s="182"/>
      <c r="AG4511" s="182"/>
      <c r="AH4511" s="43"/>
      <c r="AI4511" s="43"/>
      <c r="AJ4511" s="43"/>
      <c r="AK4511" s="43"/>
      <c r="AL4511" s="43"/>
      <c r="AM4511" s="43"/>
      <c r="AN4511" s="43"/>
      <c r="AO4511" s="43"/>
      <c r="AP4511" s="43"/>
      <c r="AQ4511" s="43"/>
      <c r="AR4511" s="43"/>
      <c r="AS4511" s="43"/>
      <c r="AT4511" s="43"/>
      <c r="AU4511" s="44"/>
      <c r="AV4511" s="182"/>
      <c r="AW4511" s="182"/>
      <c r="AX4511" s="182"/>
      <c r="AZ4511" s="207"/>
    </row>
    <row r="4512" spans="1:52" s="168" customFormat="1" ht="30" customHeight="1" thickBot="1" x14ac:dyDescent="0.35">
      <c r="A4512" s="263"/>
      <c r="B4512" s="263"/>
      <c r="C4512" s="265"/>
      <c r="D4512" s="486"/>
      <c r="E4512" s="487"/>
      <c r="F4512" s="506" t="s">
        <v>2</v>
      </c>
      <c r="G4512" s="507"/>
      <c r="H4512" s="507"/>
      <c r="I4512" s="507"/>
      <c r="J4512" s="507"/>
      <c r="K4512" s="507"/>
      <c r="L4512" s="507"/>
      <c r="M4512" s="507"/>
      <c r="N4512" s="507"/>
      <c r="O4512" s="508"/>
      <c r="P4512" s="181">
        <v>93</v>
      </c>
      <c r="Q4512" s="210" t="s">
        <v>3</v>
      </c>
      <c r="R4512" s="509">
        <v>147</v>
      </c>
      <c r="S4512" s="510"/>
      <c r="T4512" s="504"/>
      <c r="U4512" s="505"/>
      <c r="V4512" s="182">
        <f>+IF(C4521="","",1)</f>
        <v>1</v>
      </c>
      <c r="W4512" s="191"/>
      <c r="X4512" s="199"/>
      <c r="Y4512" s="39"/>
      <c r="Z4512" s="184"/>
      <c r="AA4512" s="184"/>
      <c r="AD4512" s="182"/>
      <c r="AG4512" s="182"/>
      <c r="AH4512" s="43"/>
      <c r="AI4512" s="43"/>
      <c r="AJ4512" s="43"/>
      <c r="AK4512" s="43"/>
      <c r="AL4512" s="43"/>
      <c r="AM4512" s="43"/>
      <c r="AN4512" s="43"/>
      <c r="AO4512" s="43"/>
      <c r="AP4512" s="43"/>
      <c r="AQ4512" s="43"/>
      <c r="AR4512" s="43"/>
      <c r="AS4512" s="43"/>
      <c r="AT4512" s="43"/>
      <c r="AU4512" s="44"/>
      <c r="AV4512" s="182"/>
      <c r="AW4512" s="182"/>
      <c r="AX4512" s="182"/>
      <c r="AZ4512" s="207"/>
    </row>
    <row r="4513" spans="1:52" s="168" customFormat="1" ht="5.25" customHeight="1" thickBot="1" x14ac:dyDescent="0.35">
      <c r="A4513" s="263"/>
      <c r="B4513" s="263"/>
      <c r="C4513" s="265"/>
      <c r="D4513" s="454"/>
      <c r="E4513" s="454"/>
      <c r="F4513" s="454"/>
      <c r="G4513" s="454"/>
      <c r="H4513" s="454"/>
      <c r="I4513" s="454"/>
      <c r="J4513" s="454"/>
      <c r="K4513" s="454"/>
      <c r="L4513" s="454"/>
      <c r="M4513" s="454"/>
      <c r="N4513" s="454"/>
      <c r="O4513" s="454"/>
      <c r="P4513" s="454"/>
      <c r="Q4513" s="454"/>
      <c r="R4513" s="454"/>
      <c r="S4513" s="454"/>
      <c r="T4513" s="454"/>
      <c r="U4513" s="454"/>
      <c r="V4513" s="182"/>
      <c r="W4513" s="191"/>
      <c r="X4513" s="199"/>
      <c r="Y4513" s="186"/>
      <c r="Z4513" s="184"/>
      <c r="AA4513" s="184"/>
      <c r="AD4513" s="182"/>
      <c r="AG4513" s="182"/>
      <c r="AH4513" s="43"/>
      <c r="AI4513" s="43"/>
      <c r="AJ4513" s="43"/>
      <c r="AK4513" s="43"/>
      <c r="AL4513" s="43"/>
      <c r="AM4513" s="43"/>
      <c r="AN4513" s="43"/>
      <c r="AO4513" s="43"/>
      <c r="AP4513" s="43"/>
      <c r="AQ4513" s="43"/>
      <c r="AR4513" s="43"/>
      <c r="AS4513" s="43"/>
      <c r="AT4513" s="43"/>
      <c r="AU4513" s="44"/>
      <c r="AV4513" s="182"/>
      <c r="AW4513" s="182"/>
      <c r="AX4513" s="182"/>
      <c r="AZ4513" s="207"/>
    </row>
    <row r="4514" spans="1:52" s="168" customFormat="1" ht="24.9" customHeight="1" x14ac:dyDescent="0.3">
      <c r="A4514" s="263"/>
      <c r="B4514" s="263"/>
      <c r="C4514" s="265"/>
      <c r="D4514" s="511" t="s">
        <v>4</v>
      </c>
      <c r="E4514" s="512"/>
      <c r="F4514" s="513" t="s">
        <v>168</v>
      </c>
      <c r="G4514" s="514"/>
      <c r="H4514" s="514"/>
      <c r="I4514" s="515"/>
      <c r="J4514" s="516" t="s">
        <v>5</v>
      </c>
      <c r="K4514" s="512"/>
      <c r="L4514" s="513" t="s">
        <v>102</v>
      </c>
      <c r="M4514" s="514"/>
      <c r="N4514" s="514"/>
      <c r="O4514" s="514"/>
      <c r="P4514" s="515"/>
      <c r="Q4514" s="164" t="s">
        <v>6</v>
      </c>
      <c r="R4514" s="513" t="s">
        <v>36</v>
      </c>
      <c r="S4514" s="514"/>
      <c r="T4514" s="514"/>
      <c r="U4514" s="517"/>
      <c r="V4514" s="182"/>
      <c r="W4514" s="191"/>
      <c r="X4514" s="199"/>
      <c r="Y4514" s="182"/>
      <c r="Z4514" s="184"/>
      <c r="AA4514" s="184"/>
      <c r="AD4514" s="182"/>
      <c r="AG4514" s="182"/>
      <c r="AH4514" s="43"/>
      <c r="AI4514" s="43"/>
      <c r="AJ4514" s="43"/>
      <c r="AK4514" s="43"/>
      <c r="AL4514" s="43"/>
      <c r="AM4514" s="43"/>
      <c r="AN4514" s="43"/>
      <c r="AO4514" s="43"/>
      <c r="AP4514" s="43"/>
      <c r="AQ4514" s="43"/>
      <c r="AR4514" s="43"/>
      <c r="AS4514" s="43"/>
      <c r="AT4514" s="43"/>
      <c r="AU4514" s="44"/>
      <c r="AV4514" s="182"/>
      <c r="AW4514" s="182"/>
      <c r="AX4514" s="182"/>
      <c r="AZ4514" s="207"/>
    </row>
    <row r="4515" spans="1:52" s="168" customFormat="1" ht="45" customHeight="1" thickBot="1" x14ac:dyDescent="0.35">
      <c r="A4515" s="263"/>
      <c r="B4515" s="263"/>
      <c r="C4515" s="265"/>
      <c r="D4515" s="518" t="s">
        <v>7</v>
      </c>
      <c r="E4515" s="519"/>
      <c r="F4515" s="520" t="s">
        <v>169</v>
      </c>
      <c r="G4515" s="521"/>
      <c r="H4515" s="521"/>
      <c r="I4515" s="521"/>
      <c r="J4515" s="521"/>
      <c r="K4515" s="521"/>
      <c r="L4515" s="521"/>
      <c r="M4515" s="521"/>
      <c r="N4515" s="521"/>
      <c r="O4515" s="521"/>
      <c r="P4515" s="521"/>
      <c r="Q4515" s="521"/>
      <c r="R4515" s="521"/>
      <c r="S4515" s="521"/>
      <c r="T4515" s="521"/>
      <c r="U4515" s="522"/>
      <c r="V4515" s="182"/>
      <c r="W4515" s="191"/>
      <c r="X4515" s="199"/>
      <c r="Y4515" s="182"/>
      <c r="Z4515" s="184"/>
      <c r="AA4515" s="184"/>
      <c r="AD4515" s="182"/>
      <c r="AG4515" s="182"/>
      <c r="AH4515" s="43"/>
      <c r="AI4515" s="43"/>
      <c r="AJ4515" s="43"/>
      <c r="AK4515" s="43"/>
      <c r="AL4515" s="43"/>
      <c r="AM4515" s="43"/>
      <c r="AN4515" s="43"/>
      <c r="AO4515" s="43"/>
      <c r="AP4515" s="43"/>
      <c r="AQ4515" s="43"/>
      <c r="AR4515" s="43"/>
      <c r="AS4515" s="43"/>
      <c r="AT4515" s="43"/>
      <c r="AU4515" s="44"/>
      <c r="AV4515" s="182"/>
      <c r="AW4515" s="182"/>
      <c r="AX4515" s="182"/>
      <c r="AZ4515" s="207"/>
    </row>
    <row r="4516" spans="1:52" s="168" customFormat="1" ht="5.0999999999999996" customHeight="1" thickBot="1" x14ac:dyDescent="0.35">
      <c r="A4516" s="263"/>
      <c r="B4516" s="263"/>
      <c r="C4516" s="265"/>
      <c r="D4516" s="523"/>
      <c r="E4516" s="523"/>
      <c r="F4516" s="523"/>
      <c r="G4516" s="523"/>
      <c r="H4516" s="523"/>
      <c r="I4516" s="523"/>
      <c r="J4516" s="523"/>
      <c r="K4516" s="523"/>
      <c r="L4516" s="523"/>
      <c r="M4516" s="523"/>
      <c r="N4516" s="523"/>
      <c r="O4516" s="523"/>
      <c r="P4516" s="523"/>
      <c r="Q4516" s="523"/>
      <c r="R4516" s="523"/>
      <c r="S4516" s="523"/>
      <c r="T4516" s="523"/>
      <c r="U4516" s="523"/>
      <c r="V4516" s="182"/>
      <c r="W4516" s="191"/>
      <c r="X4516" s="199"/>
      <c r="Y4516" s="182"/>
      <c r="Z4516" s="184"/>
      <c r="AA4516" s="184"/>
      <c r="AD4516" s="182"/>
      <c r="AG4516" s="182"/>
      <c r="AH4516" s="43"/>
      <c r="AI4516" s="43"/>
      <c r="AJ4516" s="43"/>
      <c r="AK4516" s="43"/>
      <c r="AL4516" s="43"/>
      <c r="AM4516" s="43"/>
      <c r="AN4516" s="43"/>
      <c r="AO4516" s="43"/>
      <c r="AP4516" s="43"/>
      <c r="AQ4516" s="43"/>
      <c r="AR4516" s="43"/>
      <c r="AS4516" s="43"/>
      <c r="AT4516" s="43"/>
      <c r="AU4516" s="44"/>
      <c r="AV4516" s="182"/>
      <c r="AW4516" s="182"/>
      <c r="AX4516" s="182"/>
      <c r="AZ4516" s="207"/>
    </row>
    <row r="4517" spans="1:52" s="168" customFormat="1" ht="24.9" customHeight="1" thickBot="1" x14ac:dyDescent="0.35">
      <c r="A4517" s="263"/>
      <c r="B4517" s="263"/>
      <c r="C4517" s="265"/>
      <c r="D4517" s="165" t="s">
        <v>103</v>
      </c>
      <c r="E4517" s="209" t="s">
        <v>106</v>
      </c>
      <c r="F4517" s="455" t="s">
        <v>104</v>
      </c>
      <c r="G4517" s="524"/>
      <c r="H4517" s="456"/>
      <c r="I4517" s="525">
        <v>44058</v>
      </c>
      <c r="J4517" s="526"/>
      <c r="K4517" s="526"/>
      <c r="L4517" s="526"/>
      <c r="M4517" s="526"/>
      <c r="N4517" s="527"/>
      <c r="O4517" s="166" t="s">
        <v>8</v>
      </c>
      <c r="P4517" s="449" t="s">
        <v>24</v>
      </c>
      <c r="Q4517" s="450"/>
      <c r="R4517" s="450"/>
      <c r="S4517" s="450"/>
      <c r="T4517" s="450"/>
      <c r="U4517" s="528"/>
      <c r="V4517" s="182"/>
      <c r="W4517" s="191"/>
      <c r="X4517" s="199"/>
      <c r="Y4517" s="182"/>
      <c r="Z4517" s="184"/>
      <c r="AA4517" s="184"/>
      <c r="AD4517" s="182"/>
      <c r="AG4517" s="182"/>
      <c r="AH4517" s="43"/>
      <c r="AI4517" s="43"/>
      <c r="AJ4517" s="43"/>
      <c r="AK4517" s="43"/>
      <c r="AL4517" s="43"/>
      <c r="AM4517" s="43"/>
      <c r="AN4517" s="43"/>
      <c r="AO4517" s="43"/>
      <c r="AP4517" s="43"/>
      <c r="AQ4517" s="43"/>
      <c r="AR4517" s="43"/>
      <c r="AS4517" s="43"/>
      <c r="AT4517" s="43"/>
      <c r="AU4517" s="44"/>
      <c r="AV4517" s="182"/>
      <c r="AW4517" s="182"/>
      <c r="AX4517" s="182"/>
      <c r="AZ4517" s="207"/>
    </row>
    <row r="4518" spans="1:52" s="168" customFormat="1" ht="5.0999999999999996" customHeight="1" thickBot="1" x14ac:dyDescent="0.35">
      <c r="A4518" s="263"/>
      <c r="B4518" s="263"/>
      <c r="C4518" s="265"/>
      <c r="D4518" s="208"/>
      <c r="E4518" s="208"/>
      <c r="F4518" s="208"/>
      <c r="G4518" s="208"/>
      <c r="H4518" s="208"/>
      <c r="I4518" s="208"/>
      <c r="J4518" s="208"/>
      <c r="K4518" s="208"/>
      <c r="L4518" s="208"/>
      <c r="M4518" s="208"/>
      <c r="N4518" s="208"/>
      <c r="O4518" s="208"/>
      <c r="P4518" s="208"/>
      <c r="Q4518" s="208"/>
      <c r="R4518" s="208"/>
      <c r="S4518" s="208"/>
      <c r="T4518" s="208"/>
      <c r="U4518" s="208"/>
      <c r="V4518" s="182"/>
      <c r="W4518" s="191"/>
      <c r="X4518" s="199"/>
      <c r="Y4518" s="182"/>
      <c r="Z4518" s="184"/>
      <c r="AA4518" s="184"/>
      <c r="AD4518" s="182"/>
      <c r="AG4518" s="182"/>
      <c r="AH4518" s="43"/>
      <c r="AI4518" s="43"/>
      <c r="AJ4518" s="43"/>
      <c r="AK4518" s="43"/>
      <c r="AL4518" s="43"/>
      <c r="AM4518" s="43"/>
      <c r="AN4518" s="43"/>
      <c r="AO4518" s="43"/>
      <c r="AP4518" s="43"/>
      <c r="AQ4518" s="43"/>
      <c r="AR4518" s="43"/>
      <c r="AS4518" s="43"/>
      <c r="AT4518" s="43"/>
      <c r="AU4518" s="44"/>
      <c r="AV4518" s="182"/>
      <c r="AW4518" s="182"/>
      <c r="AX4518" s="182"/>
      <c r="AZ4518" s="207"/>
    </row>
    <row r="4519" spans="1:52" s="168" customFormat="1" ht="24.9" customHeight="1" thickBot="1" x14ac:dyDescent="0.35">
      <c r="A4519" s="263"/>
      <c r="B4519" s="263"/>
      <c r="C4519" s="265"/>
      <c r="D4519" s="165" t="s">
        <v>31</v>
      </c>
      <c r="E4519" s="449"/>
      <c r="F4519" s="450"/>
      <c r="G4519" s="450"/>
      <c r="H4519" s="450"/>
      <c r="I4519" s="450"/>
      <c r="J4519" s="451"/>
      <c r="K4519" s="177" t="s">
        <v>105</v>
      </c>
      <c r="L4519" s="452"/>
      <c r="M4519" s="452"/>
      <c r="N4519" s="452"/>
      <c r="O4519" s="452"/>
      <c r="P4519" s="452"/>
      <c r="Q4519" s="452"/>
      <c r="R4519" s="452"/>
      <c r="S4519" s="452"/>
      <c r="T4519" s="452"/>
      <c r="U4519" s="453"/>
      <c r="V4519" s="182"/>
      <c r="W4519" s="191"/>
      <c r="X4519" s="199"/>
      <c r="Y4519" s="182"/>
      <c r="Z4519" s="184"/>
      <c r="AA4519" s="184"/>
      <c r="AD4519" s="182"/>
      <c r="AG4519" s="182"/>
      <c r="AH4519" s="43"/>
      <c r="AI4519" s="43"/>
      <c r="AJ4519" s="43"/>
      <c r="AK4519" s="43"/>
      <c r="AL4519" s="43"/>
      <c r="AM4519" s="43"/>
      <c r="AN4519" s="43"/>
      <c r="AO4519" s="43"/>
      <c r="AP4519" s="43"/>
      <c r="AQ4519" s="43"/>
      <c r="AR4519" s="43"/>
      <c r="AS4519" s="43"/>
      <c r="AT4519" s="43"/>
      <c r="AU4519" s="44"/>
      <c r="AV4519" s="182"/>
      <c r="AW4519" s="182"/>
      <c r="AX4519" s="182"/>
      <c r="AZ4519" s="207"/>
    </row>
    <row r="4520" spans="1:52" s="168" customFormat="1" ht="5.0999999999999996" customHeight="1" thickBot="1" x14ac:dyDescent="0.35">
      <c r="A4520" s="263"/>
      <c r="B4520" s="263"/>
      <c r="C4520" s="265"/>
      <c r="D4520" s="454"/>
      <c r="E4520" s="454"/>
      <c r="F4520" s="454"/>
      <c r="G4520" s="454"/>
      <c r="H4520" s="454"/>
      <c r="I4520" s="454"/>
      <c r="J4520" s="454"/>
      <c r="K4520" s="454"/>
      <c r="L4520" s="454"/>
      <c r="M4520" s="454"/>
      <c r="N4520" s="454"/>
      <c r="O4520" s="454"/>
      <c r="P4520" s="454"/>
      <c r="Q4520" s="454"/>
      <c r="R4520" s="454"/>
      <c r="S4520" s="454"/>
      <c r="T4520" s="454"/>
      <c r="U4520" s="454"/>
      <c r="V4520" s="182"/>
      <c r="W4520" s="191"/>
      <c r="X4520" s="199"/>
      <c r="Y4520" s="182"/>
      <c r="Z4520" s="184"/>
      <c r="AA4520" s="184"/>
      <c r="AD4520" s="182"/>
      <c r="AG4520" s="182"/>
      <c r="AH4520" s="43"/>
      <c r="AI4520" s="43"/>
      <c r="AJ4520" s="43"/>
      <c r="AK4520" s="43"/>
      <c r="AL4520" s="43"/>
      <c r="AM4520" s="43"/>
      <c r="AN4520" s="43"/>
      <c r="AO4520" s="43"/>
      <c r="AP4520" s="43"/>
      <c r="AQ4520" s="43"/>
      <c r="AR4520" s="43"/>
      <c r="AS4520" s="43"/>
      <c r="AT4520" s="43"/>
      <c r="AU4520" s="44"/>
      <c r="AV4520" s="182"/>
      <c r="AW4520" s="182"/>
      <c r="AX4520" s="182"/>
      <c r="AZ4520" s="207"/>
    </row>
    <row r="4521" spans="1:52" s="168" customFormat="1" ht="45" customHeight="1" thickBot="1" x14ac:dyDescent="0.35">
      <c r="A4521" s="263" t="str">
        <f>+E4521</f>
        <v>NP 32</v>
      </c>
      <c r="B4521" s="264">
        <f>+U4545</f>
        <v>0</v>
      </c>
      <c r="C4521" s="265">
        <v>85</v>
      </c>
      <c r="D4521" s="165" t="s">
        <v>9</v>
      </c>
      <c r="E4521" s="180" t="s">
        <v>215</v>
      </c>
      <c r="F4521" s="455" t="s">
        <v>29</v>
      </c>
      <c r="G4521" s="456"/>
      <c r="H4521" s="457" t="s">
        <v>222</v>
      </c>
      <c r="I4521" s="457"/>
      <c r="J4521" s="457"/>
      <c r="K4521" s="457"/>
      <c r="L4521" s="457"/>
      <c r="M4521" s="458"/>
      <c r="N4521" s="459" t="s">
        <v>32</v>
      </c>
      <c r="O4521" s="460"/>
      <c r="P4521" s="461"/>
      <c r="Q4521" s="462" t="s">
        <v>52</v>
      </c>
      <c r="R4521" s="463"/>
      <c r="S4521" s="463"/>
      <c r="T4521" s="463"/>
      <c r="U4521" s="464"/>
      <c r="V4521" s="182"/>
      <c r="W4521" s="191"/>
      <c r="X4521" s="199"/>
      <c r="Y4521" s="182"/>
      <c r="Z4521" s="186"/>
      <c r="AA4521" s="186"/>
      <c r="AD4521" s="182"/>
      <c r="AG4521" s="182"/>
      <c r="AH4521" s="43"/>
      <c r="AI4521" s="43"/>
      <c r="AJ4521" s="43"/>
      <c r="AK4521" s="43"/>
      <c r="AL4521" s="43"/>
      <c r="AM4521" s="43"/>
      <c r="AN4521" s="43"/>
      <c r="AO4521" s="43"/>
      <c r="AP4521" s="43"/>
      <c r="AQ4521" s="43"/>
      <c r="AR4521" s="43"/>
      <c r="AS4521" s="43"/>
      <c r="AT4521" s="43"/>
      <c r="AU4521" s="44"/>
      <c r="AV4521" s="182"/>
      <c r="AW4521" s="182"/>
      <c r="AX4521" s="182"/>
      <c r="AZ4521" s="207"/>
    </row>
    <row r="4522" spans="1:52" s="168" customFormat="1" ht="5.0999999999999996" customHeight="1" thickBot="1" x14ac:dyDescent="0.35">
      <c r="A4522" s="263"/>
      <c r="B4522" s="263"/>
      <c r="C4522" s="265"/>
      <c r="D4522" s="428"/>
      <c r="E4522" s="428"/>
      <c r="F4522" s="428"/>
      <c r="G4522" s="428"/>
      <c r="H4522" s="428"/>
      <c r="I4522" s="428"/>
      <c r="J4522" s="428"/>
      <c r="K4522" s="428"/>
      <c r="L4522" s="428"/>
      <c r="M4522" s="428"/>
      <c r="N4522" s="454"/>
      <c r="O4522" s="454"/>
      <c r="P4522" s="454"/>
      <c r="Q4522" s="454"/>
      <c r="R4522" s="454"/>
      <c r="S4522" s="454"/>
      <c r="T4522" s="454"/>
      <c r="U4522" s="454"/>
      <c r="V4522" s="182"/>
      <c r="W4522" s="191"/>
      <c r="X4522" s="199"/>
      <c r="Y4522" s="182"/>
      <c r="Z4522" s="193"/>
      <c r="AA4522" s="193"/>
      <c r="AD4522" s="182"/>
      <c r="AG4522" s="182"/>
      <c r="AH4522" s="43"/>
      <c r="AI4522" s="43"/>
      <c r="AJ4522" s="43"/>
      <c r="AK4522" s="43"/>
      <c r="AL4522" s="43"/>
      <c r="AM4522" s="43"/>
      <c r="AN4522" s="43"/>
      <c r="AO4522" s="43"/>
      <c r="AP4522" s="43"/>
      <c r="AQ4522" s="43"/>
      <c r="AR4522" s="43"/>
      <c r="AS4522" s="43"/>
      <c r="AT4522" s="43"/>
      <c r="AU4522" s="44"/>
      <c r="AV4522" s="182"/>
      <c r="AW4522" s="182"/>
      <c r="AX4522" s="182"/>
      <c r="AZ4522" s="207"/>
    </row>
    <row r="4523" spans="1:52" s="168" customFormat="1" ht="24.9" customHeight="1" x14ac:dyDescent="0.3">
      <c r="A4523" s="263"/>
      <c r="B4523" s="263"/>
      <c r="C4523" s="265"/>
      <c r="D4523" s="465" t="s">
        <v>30</v>
      </c>
      <c r="E4523" s="466"/>
      <c r="F4523" s="466"/>
      <c r="G4523" s="466"/>
      <c r="H4523" s="466"/>
      <c r="I4523" s="466"/>
      <c r="J4523" s="466"/>
      <c r="K4523" s="466"/>
      <c r="L4523" s="466"/>
      <c r="M4523" s="467"/>
      <c r="N4523" s="468" t="s">
        <v>11</v>
      </c>
      <c r="O4523" s="470" t="s">
        <v>12</v>
      </c>
      <c r="P4523" s="471"/>
      <c r="Q4523" s="474" t="s">
        <v>13</v>
      </c>
      <c r="R4523" s="475"/>
      <c r="S4523" s="476"/>
      <c r="T4523" s="477" t="s">
        <v>27</v>
      </c>
      <c r="U4523" s="479" t="s">
        <v>28</v>
      </c>
      <c r="V4523" s="182"/>
      <c r="W4523" s="191"/>
      <c r="X4523" s="199"/>
      <c r="Y4523" s="182"/>
      <c r="Z4523" s="193"/>
      <c r="AA4523" s="193"/>
      <c r="AD4523" s="182"/>
      <c r="AG4523" s="182"/>
      <c r="AH4523" s="43"/>
      <c r="AI4523" s="43"/>
      <c r="AJ4523" s="43"/>
      <c r="AK4523" s="43"/>
      <c r="AL4523" s="43"/>
      <c r="AM4523" s="43"/>
      <c r="AN4523" s="43"/>
      <c r="AO4523" s="43"/>
      <c r="AP4523" s="43"/>
      <c r="AQ4523" s="43"/>
      <c r="AR4523" s="43"/>
      <c r="AS4523" s="43"/>
      <c r="AT4523" s="43"/>
      <c r="AU4523" s="44"/>
      <c r="AV4523" s="182"/>
      <c r="AW4523" s="182"/>
      <c r="AX4523" s="182"/>
      <c r="AZ4523" s="207"/>
    </row>
    <row r="4524" spans="1:52" s="168" customFormat="1" ht="24.9" customHeight="1" x14ac:dyDescent="0.3">
      <c r="A4524" s="263"/>
      <c r="B4524" s="263"/>
      <c r="C4524" s="265"/>
      <c r="D4524" s="481"/>
      <c r="E4524" s="482"/>
      <c r="F4524" s="482"/>
      <c r="G4524" s="482"/>
      <c r="H4524" s="482"/>
      <c r="I4524" s="482"/>
      <c r="J4524" s="482"/>
      <c r="K4524" s="482"/>
      <c r="L4524" s="482"/>
      <c r="M4524" s="483"/>
      <c r="N4524" s="469"/>
      <c r="O4524" s="472"/>
      <c r="P4524" s="473"/>
      <c r="Q4524" s="170" t="s">
        <v>14</v>
      </c>
      <c r="R4524" s="170" t="s">
        <v>15</v>
      </c>
      <c r="S4524" s="170" t="s">
        <v>26</v>
      </c>
      <c r="T4524" s="478"/>
      <c r="U4524" s="480"/>
      <c r="V4524" s="182"/>
      <c r="W4524" s="191"/>
      <c r="X4524" s="199"/>
      <c r="Y4524" s="182"/>
      <c r="Z4524" s="194"/>
      <c r="AA4524" s="194"/>
      <c r="AD4524" s="182"/>
      <c r="AG4524" s="182"/>
      <c r="AH4524" s="43"/>
      <c r="AI4524" s="43"/>
      <c r="AJ4524" s="43"/>
      <c r="AK4524" s="43"/>
      <c r="AL4524" s="43"/>
      <c r="AM4524" s="43"/>
      <c r="AN4524" s="43"/>
      <c r="AO4524" s="43"/>
      <c r="AP4524" s="43"/>
      <c r="AQ4524" s="43"/>
      <c r="AR4524" s="43"/>
      <c r="AS4524" s="43"/>
      <c r="AT4524" s="43"/>
      <c r="AU4524" s="44"/>
      <c r="AV4524" s="182"/>
      <c r="AW4524" s="182"/>
      <c r="AX4524" s="182"/>
      <c r="AZ4524" s="207"/>
    </row>
    <row r="4525" spans="1:52" s="168" customFormat="1" ht="24.9" customHeight="1" x14ac:dyDescent="0.3">
      <c r="A4525" s="263"/>
      <c r="B4525" s="263"/>
      <c r="C4525" s="265"/>
      <c r="D4525" s="481"/>
      <c r="E4525" s="482"/>
      <c r="F4525" s="482"/>
      <c r="G4525" s="482"/>
      <c r="H4525" s="482"/>
      <c r="I4525" s="482"/>
      <c r="J4525" s="482"/>
      <c r="K4525" s="482"/>
      <c r="L4525" s="482"/>
      <c r="M4525" s="483"/>
      <c r="N4525" s="176"/>
      <c r="O4525" s="412"/>
      <c r="P4525" s="413"/>
      <c r="Q4525" s="8"/>
      <c r="R4525" s="8"/>
      <c r="S4525" s="8"/>
      <c r="T4525" s="9"/>
      <c r="U4525" s="17"/>
      <c r="V4525" s="182"/>
      <c r="W4525" s="191"/>
      <c r="X4525" s="199"/>
      <c r="Y4525" s="182">
        <f>+C4521</f>
        <v>85</v>
      </c>
      <c r="Z4525" s="41">
        <f>+SUMIF($N4525:$N4544,$Z$16,$U4525:$U4544)</f>
        <v>0</v>
      </c>
      <c r="AA4525" s="41">
        <f>+SUMIF($N4525:$N4544,$AA$16,$U4525:$U4544)</f>
        <v>0</v>
      </c>
      <c r="AB4525" s="41">
        <f>+SUMIF($N4525:$N4544,$AB$16,$U4525:$U4544)</f>
        <v>0</v>
      </c>
      <c r="AC4525" s="41">
        <f>+SUMIF($N4525:$N4544,$AC$16,$U4525:$U4544)</f>
        <v>0</v>
      </c>
      <c r="AD4525" s="41">
        <f>+SUMIF($N4525:$N4544,$AD$16,$U4525:$U4544)</f>
        <v>0</v>
      </c>
      <c r="AE4525" s="41">
        <f>+SUMIF($N4525:$N4544,$AE$16,$U4525:$U4544)</f>
        <v>0</v>
      </c>
      <c r="AF4525" s="41">
        <f>+SUMIF($N4525:$N4544,$AF$16,$U4525:$U4544)</f>
        <v>0</v>
      </c>
      <c r="AG4525" s="41">
        <f>+SUMIF($N4525:$N4544,$AG$16,$U4525:$U4544)</f>
        <v>0</v>
      </c>
      <c r="AH4525" s="41">
        <f>+SUMIF($N4525:$N4544,$AH$16,$U4525:$U4544)</f>
        <v>0</v>
      </c>
      <c r="AI4525" s="41">
        <f>+SUMIF($N4525:$N4544,$AI$16,$U4525:$U4544)</f>
        <v>0</v>
      </c>
      <c r="AJ4525" s="41">
        <f>+SUMIF($N4525:$N4544,$AJ$16,$U4525:$U4544)</f>
        <v>0</v>
      </c>
      <c r="AK4525" s="41">
        <f>+SUMIF($N4525:$N4544,$AK$16,$U4525:$U4544)</f>
        <v>0</v>
      </c>
      <c r="AL4525" s="41">
        <f>+SUMIF($N4525:$N4544,$AL$16,$U4525:$U4544)</f>
        <v>0</v>
      </c>
      <c r="AM4525" s="41">
        <f>+SUMIF($N4525:$N4544,$AM$16,$U4525:$U4544)</f>
        <v>0</v>
      </c>
      <c r="AN4525" s="41">
        <f>+SUMIF($N4525:$N4544,$AN$16,$U4525:$U4544)</f>
        <v>0</v>
      </c>
      <c r="AO4525" s="41">
        <f>+SUMIF($N4525:$N4544,$AO$16,$U4525:$U4544)</f>
        <v>0</v>
      </c>
      <c r="AP4525" s="41">
        <f>+SUMIF($N4525:$N4544,$AP$16,$U4525:$U4544)</f>
        <v>0</v>
      </c>
      <c r="AQ4525" s="41">
        <f>+SUMIF($N4525:$N4544,$AQ$16,$U4525:$U4544)</f>
        <v>0</v>
      </c>
      <c r="AR4525" s="41">
        <f>+SUMIF($N4525:$N4544,$AR$16,$U4525:$U4544)</f>
        <v>0</v>
      </c>
      <c r="AS4525" s="43"/>
      <c r="AT4525" s="43"/>
      <c r="AU4525" s="44"/>
      <c r="AV4525" s="182"/>
      <c r="AW4525" s="182"/>
      <c r="AX4525" s="182"/>
      <c r="AZ4525" s="207"/>
    </row>
    <row r="4526" spans="1:52" s="168" customFormat="1" ht="24.9" customHeight="1" x14ac:dyDescent="0.3">
      <c r="A4526" s="263"/>
      <c r="B4526" s="263"/>
      <c r="C4526" s="265"/>
      <c r="D4526" s="481"/>
      <c r="E4526" s="482"/>
      <c r="F4526" s="482"/>
      <c r="G4526" s="482"/>
      <c r="H4526" s="482"/>
      <c r="I4526" s="482"/>
      <c r="J4526" s="482"/>
      <c r="K4526" s="482"/>
      <c r="L4526" s="482"/>
      <c r="M4526" s="483"/>
      <c r="N4526" s="176"/>
      <c r="O4526" s="412"/>
      <c r="P4526" s="413"/>
      <c r="Q4526" s="8"/>
      <c r="R4526" s="8"/>
      <c r="S4526" s="8"/>
      <c r="T4526" s="9"/>
      <c r="U4526" s="17"/>
      <c r="V4526" s="182"/>
      <c r="W4526" s="191"/>
      <c r="X4526" s="199"/>
      <c r="Y4526" s="182"/>
      <c r="Z4526" s="184"/>
      <c r="AA4526" s="184"/>
      <c r="AD4526" s="182"/>
      <c r="AG4526" s="182"/>
      <c r="AH4526" s="43"/>
      <c r="AI4526" s="43"/>
      <c r="AJ4526" s="43"/>
      <c r="AK4526" s="43"/>
      <c r="AL4526" s="43"/>
      <c r="AM4526" s="43"/>
      <c r="AN4526" s="43"/>
      <c r="AO4526" s="43"/>
      <c r="AP4526" s="43"/>
      <c r="AQ4526" s="43"/>
      <c r="AR4526" s="43"/>
      <c r="AS4526" s="43"/>
      <c r="AT4526" s="43"/>
      <c r="AU4526" s="44"/>
      <c r="AV4526" s="182"/>
      <c r="AW4526" s="182"/>
      <c r="AX4526" s="182"/>
      <c r="AZ4526" s="207"/>
    </row>
    <row r="4527" spans="1:52" s="168" customFormat="1" ht="24.9" customHeight="1" x14ac:dyDescent="0.3">
      <c r="A4527" s="263"/>
      <c r="B4527" s="263"/>
      <c r="C4527" s="265"/>
      <c r="D4527" s="481"/>
      <c r="E4527" s="482"/>
      <c r="F4527" s="482"/>
      <c r="G4527" s="482"/>
      <c r="H4527" s="482"/>
      <c r="I4527" s="482"/>
      <c r="J4527" s="482"/>
      <c r="K4527" s="482"/>
      <c r="L4527" s="482"/>
      <c r="M4527" s="483"/>
      <c r="N4527" s="176"/>
      <c r="O4527" s="412"/>
      <c r="P4527" s="413"/>
      <c r="Q4527" s="8"/>
      <c r="R4527" s="8"/>
      <c r="S4527" s="8"/>
      <c r="T4527" s="9"/>
      <c r="U4527" s="17"/>
      <c r="V4527" s="182"/>
      <c r="W4527" s="191"/>
      <c r="X4527" s="199"/>
      <c r="Y4527" s="182"/>
      <c r="Z4527" s="184"/>
      <c r="AA4527" s="184"/>
      <c r="AD4527" s="182"/>
      <c r="AG4527" s="182"/>
      <c r="AH4527" s="43"/>
      <c r="AI4527" s="43"/>
      <c r="AJ4527" s="43"/>
      <c r="AK4527" s="43"/>
      <c r="AL4527" s="43"/>
      <c r="AM4527" s="43"/>
      <c r="AN4527" s="43"/>
      <c r="AO4527" s="43"/>
      <c r="AP4527" s="43"/>
      <c r="AQ4527" s="43"/>
      <c r="AR4527" s="43"/>
      <c r="AS4527" s="43"/>
      <c r="AT4527" s="43"/>
      <c r="AU4527" s="44"/>
      <c r="AV4527" s="182"/>
      <c r="AW4527" s="182"/>
      <c r="AX4527" s="182"/>
      <c r="AZ4527" s="207"/>
    </row>
    <row r="4528" spans="1:52" s="168" customFormat="1" ht="24.9" customHeight="1" x14ac:dyDescent="0.3">
      <c r="A4528" s="263"/>
      <c r="B4528" s="263"/>
      <c r="C4528" s="265"/>
      <c r="D4528" s="481"/>
      <c r="E4528" s="482"/>
      <c r="F4528" s="482"/>
      <c r="G4528" s="482"/>
      <c r="H4528" s="482"/>
      <c r="I4528" s="482"/>
      <c r="J4528" s="482"/>
      <c r="K4528" s="482"/>
      <c r="L4528" s="482"/>
      <c r="M4528" s="483"/>
      <c r="N4528" s="176"/>
      <c r="O4528" s="412"/>
      <c r="P4528" s="413"/>
      <c r="Q4528" s="8"/>
      <c r="R4528" s="8"/>
      <c r="S4528" s="8"/>
      <c r="T4528" s="9"/>
      <c r="U4528" s="17"/>
      <c r="V4528" s="182"/>
      <c r="W4528" s="191"/>
      <c r="X4528" s="199"/>
      <c r="Y4528" s="182"/>
      <c r="Z4528" s="184"/>
      <c r="AA4528" s="184"/>
      <c r="AD4528" s="182"/>
      <c r="AG4528" s="182"/>
      <c r="AH4528" s="43"/>
      <c r="AI4528" s="43"/>
      <c r="AJ4528" s="43"/>
      <c r="AK4528" s="43"/>
      <c r="AL4528" s="43"/>
      <c r="AM4528" s="43"/>
      <c r="AN4528" s="43"/>
      <c r="AO4528" s="43"/>
      <c r="AP4528" s="43"/>
      <c r="AQ4528" s="43"/>
      <c r="AR4528" s="43"/>
      <c r="AS4528" s="43"/>
      <c r="AT4528" s="43"/>
      <c r="AU4528" s="44"/>
      <c r="AV4528" s="182"/>
      <c r="AW4528" s="182"/>
      <c r="AX4528" s="182"/>
      <c r="AZ4528" s="207"/>
    </row>
    <row r="4529" spans="1:52" s="168" customFormat="1" ht="24.9" customHeight="1" x14ac:dyDescent="0.3">
      <c r="A4529" s="263"/>
      <c r="B4529" s="263"/>
      <c r="C4529" s="265"/>
      <c r="D4529" s="481"/>
      <c r="E4529" s="482"/>
      <c r="F4529" s="482"/>
      <c r="G4529" s="482"/>
      <c r="H4529" s="482"/>
      <c r="I4529" s="482"/>
      <c r="J4529" s="482"/>
      <c r="K4529" s="482"/>
      <c r="L4529" s="482"/>
      <c r="M4529" s="483"/>
      <c r="N4529" s="176"/>
      <c r="O4529" s="412"/>
      <c r="P4529" s="413"/>
      <c r="Q4529" s="8"/>
      <c r="R4529" s="8"/>
      <c r="S4529" s="8"/>
      <c r="T4529" s="9"/>
      <c r="U4529" s="17"/>
      <c r="V4529" s="182"/>
      <c r="W4529" s="191"/>
      <c r="X4529" s="199"/>
      <c r="Y4529" s="182"/>
      <c r="Z4529" s="184"/>
      <c r="AA4529" s="184"/>
      <c r="AD4529" s="182"/>
      <c r="AG4529" s="182"/>
      <c r="AH4529" s="43"/>
      <c r="AI4529" s="43"/>
      <c r="AJ4529" s="43"/>
      <c r="AK4529" s="43"/>
      <c r="AL4529" s="43"/>
      <c r="AM4529" s="43"/>
      <c r="AN4529" s="43"/>
      <c r="AO4529" s="43"/>
      <c r="AP4529" s="43"/>
      <c r="AQ4529" s="43"/>
      <c r="AR4529" s="43"/>
      <c r="AS4529" s="43"/>
      <c r="AT4529" s="43"/>
      <c r="AU4529" s="44"/>
      <c r="AV4529" s="182"/>
      <c r="AW4529" s="182"/>
      <c r="AX4529" s="182"/>
      <c r="AZ4529" s="207"/>
    </row>
    <row r="4530" spans="1:52" s="168" customFormat="1" ht="24.9" customHeight="1" x14ac:dyDescent="0.3">
      <c r="A4530" s="263"/>
      <c r="B4530" s="263"/>
      <c r="C4530" s="265"/>
      <c r="D4530" s="481"/>
      <c r="E4530" s="482"/>
      <c r="F4530" s="482"/>
      <c r="G4530" s="482"/>
      <c r="H4530" s="482"/>
      <c r="I4530" s="482"/>
      <c r="J4530" s="482"/>
      <c r="K4530" s="482"/>
      <c r="L4530" s="482"/>
      <c r="M4530" s="483"/>
      <c r="N4530" s="176"/>
      <c r="O4530" s="412"/>
      <c r="P4530" s="413"/>
      <c r="Q4530" s="8"/>
      <c r="R4530" s="8"/>
      <c r="S4530" s="8"/>
      <c r="T4530" s="9"/>
      <c r="U4530" s="17"/>
      <c r="V4530" s="182"/>
      <c r="W4530" s="191"/>
      <c r="X4530" s="199"/>
      <c r="Y4530" s="182"/>
      <c r="Z4530" s="184"/>
      <c r="AA4530" s="184"/>
      <c r="AD4530" s="182"/>
      <c r="AG4530" s="182"/>
      <c r="AH4530" s="43"/>
      <c r="AI4530" s="43"/>
      <c r="AJ4530" s="43"/>
      <c r="AK4530" s="43"/>
      <c r="AL4530" s="43"/>
      <c r="AM4530" s="43"/>
      <c r="AN4530" s="43"/>
      <c r="AO4530" s="43"/>
      <c r="AP4530" s="43"/>
      <c r="AQ4530" s="43"/>
      <c r="AR4530" s="43"/>
      <c r="AS4530" s="43"/>
      <c r="AT4530" s="43"/>
      <c r="AU4530" s="44"/>
      <c r="AV4530" s="182"/>
      <c r="AW4530" s="182"/>
      <c r="AX4530" s="182"/>
      <c r="AZ4530" s="207"/>
    </row>
    <row r="4531" spans="1:52" s="168" customFormat="1" ht="24.9" customHeight="1" x14ac:dyDescent="0.3">
      <c r="A4531" s="263"/>
      <c r="B4531" s="263"/>
      <c r="C4531" s="265"/>
      <c r="D4531" s="481"/>
      <c r="E4531" s="482"/>
      <c r="F4531" s="482"/>
      <c r="G4531" s="482"/>
      <c r="H4531" s="482"/>
      <c r="I4531" s="482"/>
      <c r="J4531" s="482"/>
      <c r="K4531" s="482"/>
      <c r="L4531" s="482"/>
      <c r="M4531" s="483"/>
      <c r="N4531" s="176"/>
      <c r="O4531" s="412"/>
      <c r="P4531" s="413"/>
      <c r="Q4531" s="8"/>
      <c r="R4531" s="8"/>
      <c r="S4531" s="8"/>
      <c r="T4531" s="9"/>
      <c r="U4531" s="17"/>
      <c r="V4531" s="182"/>
      <c r="W4531" s="191"/>
      <c r="X4531" s="199"/>
      <c r="Y4531" s="182"/>
      <c r="Z4531" s="184"/>
      <c r="AA4531" s="184"/>
      <c r="AD4531" s="182"/>
      <c r="AG4531" s="182"/>
      <c r="AH4531" s="43"/>
      <c r="AI4531" s="43"/>
      <c r="AJ4531" s="43"/>
      <c r="AK4531" s="43"/>
      <c r="AL4531" s="43"/>
      <c r="AM4531" s="43"/>
      <c r="AN4531" s="43"/>
      <c r="AO4531" s="43"/>
      <c r="AP4531" s="43"/>
      <c r="AQ4531" s="43"/>
      <c r="AR4531" s="43"/>
      <c r="AS4531" s="43"/>
      <c r="AT4531" s="43"/>
      <c r="AU4531" s="44"/>
      <c r="AV4531" s="182"/>
      <c r="AW4531" s="182"/>
      <c r="AX4531" s="182"/>
      <c r="AZ4531" s="207"/>
    </row>
    <row r="4532" spans="1:52" s="168" customFormat="1" ht="24.9" customHeight="1" x14ac:dyDescent="0.3">
      <c r="A4532" s="263"/>
      <c r="B4532" s="263"/>
      <c r="C4532" s="265"/>
      <c r="D4532" s="481"/>
      <c r="E4532" s="482"/>
      <c r="F4532" s="482"/>
      <c r="G4532" s="482"/>
      <c r="H4532" s="482"/>
      <c r="I4532" s="482"/>
      <c r="J4532" s="482"/>
      <c r="K4532" s="482"/>
      <c r="L4532" s="482"/>
      <c r="M4532" s="483"/>
      <c r="N4532" s="176"/>
      <c r="O4532" s="412"/>
      <c r="P4532" s="413"/>
      <c r="Q4532" s="8"/>
      <c r="R4532" s="8"/>
      <c r="S4532" s="8"/>
      <c r="T4532" s="9"/>
      <c r="U4532" s="17"/>
      <c r="V4532" s="182"/>
      <c r="W4532" s="191"/>
      <c r="X4532" s="199"/>
      <c r="Y4532" s="182"/>
      <c r="Z4532" s="184"/>
      <c r="AA4532" s="184"/>
      <c r="AD4532" s="182"/>
      <c r="AG4532" s="182"/>
      <c r="AH4532" s="43"/>
      <c r="AI4532" s="43"/>
      <c r="AJ4532" s="43"/>
      <c r="AK4532" s="43"/>
      <c r="AL4532" s="43"/>
      <c r="AM4532" s="43"/>
      <c r="AN4532" s="43"/>
      <c r="AO4532" s="43"/>
      <c r="AP4532" s="43"/>
      <c r="AQ4532" s="43"/>
      <c r="AR4532" s="43"/>
      <c r="AS4532" s="43"/>
      <c r="AT4532" s="43"/>
      <c r="AU4532" s="44"/>
      <c r="AV4532" s="182"/>
      <c r="AW4532" s="182"/>
      <c r="AX4532" s="182"/>
      <c r="AZ4532" s="207"/>
    </row>
    <row r="4533" spans="1:52" s="168" customFormat="1" ht="24.9" customHeight="1" x14ac:dyDescent="0.3">
      <c r="A4533" s="263"/>
      <c r="B4533" s="263"/>
      <c r="C4533" s="265"/>
      <c r="D4533" s="481"/>
      <c r="E4533" s="482"/>
      <c r="F4533" s="482"/>
      <c r="G4533" s="482"/>
      <c r="H4533" s="482"/>
      <c r="I4533" s="482"/>
      <c r="J4533" s="482"/>
      <c r="K4533" s="482"/>
      <c r="L4533" s="482"/>
      <c r="M4533" s="483"/>
      <c r="N4533" s="176"/>
      <c r="O4533" s="412"/>
      <c r="P4533" s="413"/>
      <c r="Q4533" s="8"/>
      <c r="R4533" s="8"/>
      <c r="S4533" s="8"/>
      <c r="T4533" s="9"/>
      <c r="U4533" s="17"/>
      <c r="V4533" s="182"/>
      <c r="W4533" s="191"/>
      <c r="X4533" s="199"/>
      <c r="Y4533" s="182"/>
      <c r="Z4533" s="184"/>
      <c r="AA4533" s="184"/>
      <c r="AD4533" s="182"/>
      <c r="AG4533" s="182"/>
      <c r="AH4533" s="43"/>
      <c r="AI4533" s="43"/>
      <c r="AJ4533" s="43"/>
      <c r="AK4533" s="43"/>
      <c r="AL4533" s="43"/>
      <c r="AM4533" s="43"/>
      <c r="AN4533" s="43"/>
      <c r="AO4533" s="43"/>
      <c r="AP4533" s="43"/>
      <c r="AQ4533" s="43"/>
      <c r="AR4533" s="43"/>
      <c r="AS4533" s="43"/>
      <c r="AT4533" s="43"/>
      <c r="AU4533" s="44"/>
      <c r="AV4533" s="182"/>
      <c r="AW4533" s="182"/>
      <c r="AX4533" s="182"/>
      <c r="AZ4533" s="207"/>
    </row>
    <row r="4534" spans="1:52" s="168" customFormat="1" ht="24.9" customHeight="1" x14ac:dyDescent="0.3">
      <c r="A4534" s="263"/>
      <c r="B4534" s="263"/>
      <c r="C4534" s="265"/>
      <c r="D4534" s="481"/>
      <c r="E4534" s="482"/>
      <c r="F4534" s="482"/>
      <c r="G4534" s="482"/>
      <c r="H4534" s="482"/>
      <c r="I4534" s="482"/>
      <c r="J4534" s="482"/>
      <c r="K4534" s="482"/>
      <c r="L4534" s="482"/>
      <c r="M4534" s="483"/>
      <c r="N4534" s="176"/>
      <c r="O4534" s="412"/>
      <c r="P4534" s="413"/>
      <c r="Q4534" s="8"/>
      <c r="R4534" s="8"/>
      <c r="S4534" s="8"/>
      <c r="T4534" s="9"/>
      <c r="U4534" s="17"/>
      <c r="V4534" s="182"/>
      <c r="W4534" s="191"/>
      <c r="X4534" s="199"/>
      <c r="Y4534" s="182"/>
      <c r="Z4534" s="184"/>
      <c r="AA4534" s="184"/>
      <c r="AD4534" s="182"/>
      <c r="AG4534" s="182"/>
      <c r="AH4534" s="43"/>
      <c r="AI4534" s="43"/>
      <c r="AJ4534" s="43"/>
      <c r="AK4534" s="43"/>
      <c r="AL4534" s="43"/>
      <c r="AM4534" s="43"/>
      <c r="AN4534" s="43"/>
      <c r="AO4534" s="43"/>
      <c r="AP4534" s="43"/>
      <c r="AQ4534" s="43"/>
      <c r="AR4534" s="43"/>
      <c r="AS4534" s="43"/>
      <c r="AT4534" s="43"/>
      <c r="AU4534" s="44"/>
      <c r="AV4534" s="182"/>
      <c r="AW4534" s="182"/>
      <c r="AX4534" s="182"/>
      <c r="AZ4534" s="207"/>
    </row>
    <row r="4535" spans="1:52" s="168" customFormat="1" ht="24.9" customHeight="1" x14ac:dyDescent="0.3">
      <c r="A4535" s="263"/>
      <c r="B4535" s="263"/>
      <c r="C4535" s="265"/>
      <c r="D4535" s="481"/>
      <c r="E4535" s="482"/>
      <c r="F4535" s="482"/>
      <c r="G4535" s="482"/>
      <c r="H4535" s="482"/>
      <c r="I4535" s="482"/>
      <c r="J4535" s="482"/>
      <c r="K4535" s="482"/>
      <c r="L4535" s="482"/>
      <c r="M4535" s="483"/>
      <c r="N4535" s="176"/>
      <c r="O4535" s="412"/>
      <c r="P4535" s="413"/>
      <c r="Q4535" s="8"/>
      <c r="R4535" s="8"/>
      <c r="S4535" s="8"/>
      <c r="T4535" s="9"/>
      <c r="U4535" s="17"/>
      <c r="V4535" s="182"/>
      <c r="W4535" s="191"/>
      <c r="X4535" s="199"/>
      <c r="Y4535" s="182"/>
      <c r="Z4535" s="184"/>
      <c r="AA4535" s="184"/>
      <c r="AD4535" s="182"/>
      <c r="AG4535" s="182"/>
      <c r="AH4535" s="43"/>
      <c r="AI4535" s="43"/>
      <c r="AJ4535" s="43"/>
      <c r="AK4535" s="43"/>
      <c r="AL4535" s="43"/>
      <c r="AM4535" s="43"/>
      <c r="AN4535" s="43"/>
      <c r="AO4535" s="43"/>
      <c r="AP4535" s="43"/>
      <c r="AQ4535" s="43"/>
      <c r="AR4535" s="43"/>
      <c r="AS4535" s="43"/>
      <c r="AT4535" s="43"/>
      <c r="AU4535" s="44"/>
      <c r="AV4535" s="182"/>
      <c r="AW4535" s="182"/>
      <c r="AX4535" s="182"/>
      <c r="AZ4535" s="207"/>
    </row>
    <row r="4536" spans="1:52" s="168" customFormat="1" ht="24.9" customHeight="1" x14ac:dyDescent="0.3">
      <c r="A4536" s="263"/>
      <c r="B4536" s="263"/>
      <c r="C4536" s="265"/>
      <c r="D4536" s="481"/>
      <c r="E4536" s="482"/>
      <c r="F4536" s="482"/>
      <c r="G4536" s="482"/>
      <c r="H4536" s="482"/>
      <c r="I4536" s="482"/>
      <c r="J4536" s="482"/>
      <c r="K4536" s="482"/>
      <c r="L4536" s="482"/>
      <c r="M4536" s="483"/>
      <c r="N4536" s="176"/>
      <c r="O4536" s="412"/>
      <c r="P4536" s="413"/>
      <c r="Q4536" s="8"/>
      <c r="R4536" s="8"/>
      <c r="S4536" s="8"/>
      <c r="T4536" s="9"/>
      <c r="U4536" s="17"/>
      <c r="V4536" s="182"/>
      <c r="W4536" s="191"/>
      <c r="X4536" s="199"/>
      <c r="Y4536" s="182"/>
      <c r="Z4536" s="184"/>
      <c r="AA4536" s="184"/>
      <c r="AD4536" s="182"/>
      <c r="AG4536" s="182"/>
      <c r="AH4536" s="43"/>
      <c r="AI4536" s="43"/>
      <c r="AJ4536" s="43"/>
      <c r="AK4536" s="43"/>
      <c r="AL4536" s="43"/>
      <c r="AM4536" s="43"/>
      <c r="AN4536" s="43"/>
      <c r="AO4536" s="43"/>
      <c r="AP4536" s="43"/>
      <c r="AQ4536" s="43"/>
      <c r="AR4536" s="43"/>
      <c r="AS4536" s="43"/>
      <c r="AT4536" s="43"/>
      <c r="AU4536" s="44"/>
      <c r="AV4536" s="182"/>
      <c r="AW4536" s="182"/>
      <c r="AX4536" s="182"/>
      <c r="AZ4536" s="207"/>
    </row>
    <row r="4537" spans="1:52" s="168" customFormat="1" ht="24.9" customHeight="1" x14ac:dyDescent="0.3">
      <c r="A4537" s="263"/>
      <c r="B4537" s="263"/>
      <c r="C4537" s="265"/>
      <c r="D4537" s="481"/>
      <c r="E4537" s="482"/>
      <c r="F4537" s="482"/>
      <c r="G4537" s="482"/>
      <c r="H4537" s="482"/>
      <c r="I4537" s="482"/>
      <c r="J4537" s="482"/>
      <c r="K4537" s="482"/>
      <c r="L4537" s="482"/>
      <c r="M4537" s="483"/>
      <c r="N4537" s="176"/>
      <c r="O4537" s="412"/>
      <c r="P4537" s="413"/>
      <c r="Q4537" s="8"/>
      <c r="R4537" s="8"/>
      <c r="S4537" s="8"/>
      <c r="T4537" s="9"/>
      <c r="U4537" s="17"/>
      <c r="V4537" s="182"/>
      <c r="W4537" s="191"/>
      <c r="X4537" s="199"/>
      <c r="Y4537" s="182"/>
      <c r="Z4537" s="184"/>
      <c r="AA4537" s="184"/>
      <c r="AD4537" s="182"/>
      <c r="AG4537" s="182"/>
      <c r="AH4537" s="43"/>
      <c r="AI4537" s="43"/>
      <c r="AJ4537" s="43"/>
      <c r="AK4537" s="43"/>
      <c r="AL4537" s="43"/>
      <c r="AM4537" s="43"/>
      <c r="AN4537" s="43"/>
      <c r="AO4537" s="43"/>
      <c r="AP4537" s="43"/>
      <c r="AQ4537" s="43"/>
      <c r="AR4537" s="43"/>
      <c r="AS4537" s="43"/>
      <c r="AT4537" s="43"/>
      <c r="AU4537" s="44"/>
      <c r="AV4537" s="182"/>
      <c r="AW4537" s="182"/>
      <c r="AX4537" s="182"/>
      <c r="AZ4537" s="207"/>
    </row>
    <row r="4538" spans="1:52" s="168" customFormat="1" ht="24.9" customHeight="1" x14ac:dyDescent="0.3">
      <c r="A4538" s="263"/>
      <c r="B4538" s="263"/>
      <c r="C4538" s="265"/>
      <c r="D4538" s="481"/>
      <c r="E4538" s="482"/>
      <c r="F4538" s="482"/>
      <c r="G4538" s="482"/>
      <c r="H4538" s="482"/>
      <c r="I4538" s="482"/>
      <c r="J4538" s="482"/>
      <c r="K4538" s="482"/>
      <c r="L4538" s="482"/>
      <c r="M4538" s="483"/>
      <c r="N4538" s="176"/>
      <c r="O4538" s="412"/>
      <c r="P4538" s="413"/>
      <c r="Q4538" s="8"/>
      <c r="R4538" s="8"/>
      <c r="S4538" s="8"/>
      <c r="T4538" s="9"/>
      <c r="U4538" s="17"/>
      <c r="V4538" s="182"/>
      <c r="W4538" s="191"/>
      <c r="X4538" s="199"/>
      <c r="Y4538" s="182"/>
      <c r="Z4538" s="184"/>
      <c r="AA4538" s="184"/>
      <c r="AD4538" s="182"/>
      <c r="AG4538" s="182"/>
      <c r="AH4538" s="43"/>
      <c r="AI4538" s="43"/>
      <c r="AJ4538" s="43"/>
      <c r="AK4538" s="43"/>
      <c r="AL4538" s="43"/>
      <c r="AM4538" s="43"/>
      <c r="AN4538" s="43"/>
      <c r="AO4538" s="43"/>
      <c r="AP4538" s="43"/>
      <c r="AQ4538" s="43"/>
      <c r="AR4538" s="43"/>
      <c r="AS4538" s="43"/>
      <c r="AT4538" s="43"/>
      <c r="AU4538" s="44"/>
      <c r="AV4538" s="182"/>
      <c r="AW4538" s="182"/>
      <c r="AX4538" s="182"/>
      <c r="AZ4538" s="207"/>
    </row>
    <row r="4539" spans="1:52" s="168" customFormat="1" ht="24.9" customHeight="1" x14ac:dyDescent="0.3">
      <c r="A4539" s="263"/>
      <c r="B4539" s="263"/>
      <c r="C4539" s="265"/>
      <c r="D4539" s="481"/>
      <c r="E4539" s="482"/>
      <c r="F4539" s="482"/>
      <c r="G4539" s="482"/>
      <c r="H4539" s="482"/>
      <c r="I4539" s="482"/>
      <c r="J4539" s="482"/>
      <c r="K4539" s="482"/>
      <c r="L4539" s="482"/>
      <c r="M4539" s="483"/>
      <c r="N4539" s="176"/>
      <c r="O4539" s="412"/>
      <c r="P4539" s="413"/>
      <c r="Q4539" s="8"/>
      <c r="R4539" s="8"/>
      <c r="S4539" s="8"/>
      <c r="T4539" s="9"/>
      <c r="U4539" s="17"/>
      <c r="V4539" s="182"/>
      <c r="W4539" s="191"/>
      <c r="X4539" s="199"/>
      <c r="Y4539" s="182"/>
      <c r="Z4539" s="184"/>
      <c r="AA4539" s="184"/>
      <c r="AD4539" s="182"/>
      <c r="AG4539" s="182"/>
      <c r="AH4539" s="43"/>
      <c r="AI4539" s="43"/>
      <c r="AJ4539" s="43"/>
      <c r="AK4539" s="43"/>
      <c r="AL4539" s="43"/>
      <c r="AM4539" s="43"/>
      <c r="AN4539" s="43"/>
      <c r="AO4539" s="43"/>
      <c r="AP4539" s="43"/>
      <c r="AQ4539" s="43"/>
      <c r="AR4539" s="43"/>
      <c r="AS4539" s="43"/>
      <c r="AT4539" s="43"/>
      <c r="AU4539" s="44"/>
      <c r="AV4539" s="182"/>
      <c r="AW4539" s="182"/>
      <c r="AX4539" s="182"/>
      <c r="AZ4539" s="207"/>
    </row>
    <row r="4540" spans="1:52" s="168" customFormat="1" ht="24.9" customHeight="1" x14ac:dyDescent="0.3">
      <c r="A4540" s="263"/>
      <c r="B4540" s="263"/>
      <c r="C4540" s="265"/>
      <c r="D4540" s="481"/>
      <c r="E4540" s="482"/>
      <c r="F4540" s="482"/>
      <c r="G4540" s="482"/>
      <c r="H4540" s="482"/>
      <c r="I4540" s="482"/>
      <c r="J4540" s="482"/>
      <c r="K4540" s="482"/>
      <c r="L4540" s="482"/>
      <c r="M4540" s="483"/>
      <c r="N4540" s="176"/>
      <c r="O4540" s="412"/>
      <c r="P4540" s="413"/>
      <c r="Q4540" s="8"/>
      <c r="R4540" s="8"/>
      <c r="S4540" s="8"/>
      <c r="T4540" s="9"/>
      <c r="U4540" s="17"/>
      <c r="V4540" s="182"/>
      <c r="W4540" s="191"/>
      <c r="X4540" s="199"/>
      <c r="Y4540" s="182"/>
      <c r="Z4540" s="184"/>
      <c r="AA4540" s="184"/>
      <c r="AD4540" s="182"/>
      <c r="AG4540" s="182"/>
      <c r="AH4540" s="43"/>
      <c r="AI4540" s="43"/>
      <c r="AJ4540" s="43"/>
      <c r="AK4540" s="43"/>
      <c r="AL4540" s="43"/>
      <c r="AM4540" s="43"/>
      <c r="AN4540" s="43"/>
      <c r="AO4540" s="43"/>
      <c r="AP4540" s="43"/>
      <c r="AQ4540" s="43"/>
      <c r="AR4540" s="43"/>
      <c r="AS4540" s="43"/>
      <c r="AT4540" s="43"/>
      <c r="AU4540" s="44"/>
      <c r="AV4540" s="182"/>
      <c r="AW4540" s="182"/>
      <c r="AX4540" s="182"/>
      <c r="AZ4540" s="207"/>
    </row>
    <row r="4541" spans="1:52" s="168" customFormat="1" ht="24.9" customHeight="1" x14ac:dyDescent="0.3">
      <c r="A4541" s="263"/>
      <c r="B4541" s="263"/>
      <c r="C4541" s="265"/>
      <c r="D4541" s="481"/>
      <c r="E4541" s="482"/>
      <c r="F4541" s="482"/>
      <c r="G4541" s="482"/>
      <c r="H4541" s="482"/>
      <c r="I4541" s="482"/>
      <c r="J4541" s="482"/>
      <c r="K4541" s="482"/>
      <c r="L4541" s="482"/>
      <c r="M4541" s="483"/>
      <c r="N4541" s="176"/>
      <c r="O4541" s="412"/>
      <c r="P4541" s="413"/>
      <c r="Q4541" s="8"/>
      <c r="R4541" s="8"/>
      <c r="S4541" s="8"/>
      <c r="T4541" s="9"/>
      <c r="U4541" s="17"/>
      <c r="V4541" s="182"/>
      <c r="W4541" s="191"/>
      <c r="X4541" s="199"/>
      <c r="Y4541" s="182"/>
      <c r="Z4541" s="184"/>
      <c r="AA4541" s="184"/>
      <c r="AD4541" s="182"/>
      <c r="AG4541" s="182"/>
      <c r="AH4541" s="43"/>
      <c r="AI4541" s="43"/>
      <c r="AJ4541" s="43"/>
      <c r="AK4541" s="43"/>
      <c r="AL4541" s="43"/>
      <c r="AM4541" s="43"/>
      <c r="AN4541" s="43"/>
      <c r="AO4541" s="43"/>
      <c r="AP4541" s="43"/>
      <c r="AQ4541" s="43"/>
      <c r="AR4541" s="43"/>
      <c r="AS4541" s="43"/>
      <c r="AT4541" s="43"/>
      <c r="AU4541" s="44"/>
      <c r="AV4541" s="182"/>
      <c r="AW4541" s="182"/>
      <c r="AX4541" s="182"/>
      <c r="AZ4541" s="207"/>
    </row>
    <row r="4542" spans="1:52" s="168" customFormat="1" ht="24.9" customHeight="1" x14ac:dyDescent="0.3">
      <c r="A4542" s="263"/>
      <c r="B4542" s="263"/>
      <c r="C4542" s="265"/>
      <c r="D4542" s="481"/>
      <c r="E4542" s="482"/>
      <c r="F4542" s="482"/>
      <c r="G4542" s="482"/>
      <c r="H4542" s="482"/>
      <c r="I4542" s="482"/>
      <c r="J4542" s="482"/>
      <c r="K4542" s="482"/>
      <c r="L4542" s="482"/>
      <c r="M4542" s="483"/>
      <c r="N4542" s="176"/>
      <c r="O4542" s="412"/>
      <c r="P4542" s="413"/>
      <c r="Q4542" s="8"/>
      <c r="R4542" s="8"/>
      <c r="S4542" s="8"/>
      <c r="T4542" s="9"/>
      <c r="U4542" s="17"/>
      <c r="V4542" s="182"/>
      <c r="W4542" s="191"/>
      <c r="X4542" s="199"/>
      <c r="Y4542" s="182"/>
      <c r="Z4542" s="184"/>
      <c r="AA4542" s="184"/>
      <c r="AD4542" s="182"/>
      <c r="AG4542" s="182"/>
      <c r="AH4542" s="43"/>
      <c r="AI4542" s="43"/>
      <c r="AJ4542" s="43"/>
      <c r="AK4542" s="43"/>
      <c r="AL4542" s="43"/>
      <c r="AM4542" s="43"/>
      <c r="AN4542" s="43"/>
      <c r="AO4542" s="43"/>
      <c r="AP4542" s="43"/>
      <c r="AQ4542" s="43"/>
      <c r="AR4542" s="43"/>
      <c r="AS4542" s="43"/>
      <c r="AT4542" s="43"/>
      <c r="AU4542" s="44"/>
      <c r="AV4542" s="182"/>
      <c r="AW4542" s="182"/>
      <c r="AX4542" s="182"/>
      <c r="AZ4542" s="207"/>
    </row>
    <row r="4543" spans="1:52" s="168" customFormat="1" ht="24.9" customHeight="1" x14ac:dyDescent="0.3">
      <c r="A4543" s="263"/>
      <c r="B4543" s="263"/>
      <c r="C4543" s="265"/>
      <c r="D4543" s="481"/>
      <c r="E4543" s="482"/>
      <c r="F4543" s="482"/>
      <c r="G4543" s="482"/>
      <c r="H4543" s="482"/>
      <c r="I4543" s="482"/>
      <c r="J4543" s="482"/>
      <c r="K4543" s="482"/>
      <c r="L4543" s="482"/>
      <c r="M4543" s="483"/>
      <c r="N4543" s="176"/>
      <c r="O4543" s="412"/>
      <c r="P4543" s="413"/>
      <c r="Q4543" s="8"/>
      <c r="R4543" s="8"/>
      <c r="S4543" s="8"/>
      <c r="T4543" s="9"/>
      <c r="U4543" s="17"/>
      <c r="V4543" s="182"/>
      <c r="W4543" s="191"/>
      <c r="X4543" s="199"/>
      <c r="Y4543" s="182"/>
      <c r="Z4543" s="184"/>
      <c r="AA4543" s="184"/>
      <c r="AD4543" s="182"/>
      <c r="AG4543" s="182"/>
      <c r="AH4543" s="43"/>
      <c r="AI4543" s="43"/>
      <c r="AJ4543" s="43"/>
      <c r="AK4543" s="43"/>
      <c r="AL4543" s="43"/>
      <c r="AM4543" s="43"/>
      <c r="AN4543" s="43"/>
      <c r="AO4543" s="43"/>
      <c r="AP4543" s="43"/>
      <c r="AQ4543" s="43"/>
      <c r="AR4543" s="43"/>
      <c r="AS4543" s="43"/>
      <c r="AT4543" s="43"/>
      <c r="AU4543" s="44"/>
      <c r="AV4543" s="182"/>
      <c r="AW4543" s="182"/>
      <c r="AX4543" s="182"/>
      <c r="AZ4543" s="207"/>
    </row>
    <row r="4544" spans="1:52" s="168" customFormat="1" ht="24.9" customHeight="1" x14ac:dyDescent="0.3">
      <c r="A4544" s="263"/>
      <c r="B4544" s="263"/>
      <c r="C4544" s="265"/>
      <c r="D4544" s="481"/>
      <c r="E4544" s="482"/>
      <c r="F4544" s="482"/>
      <c r="G4544" s="482"/>
      <c r="H4544" s="482"/>
      <c r="I4544" s="482"/>
      <c r="J4544" s="482"/>
      <c r="K4544" s="482"/>
      <c r="L4544" s="482"/>
      <c r="M4544" s="483"/>
      <c r="N4544" s="176"/>
      <c r="O4544" s="412"/>
      <c r="P4544" s="413"/>
      <c r="Q4544" s="8"/>
      <c r="R4544" s="8"/>
      <c r="S4544" s="8"/>
      <c r="T4544" s="9"/>
      <c r="U4544" s="17"/>
      <c r="V4544" s="182"/>
      <c r="W4544" s="191"/>
      <c r="X4544" s="199"/>
      <c r="Y4544" s="182"/>
      <c r="Z4544" s="184"/>
      <c r="AA4544" s="184"/>
      <c r="AD4544" s="182"/>
      <c r="AG4544" s="182"/>
      <c r="AH4544" s="43"/>
      <c r="AI4544" s="43"/>
      <c r="AJ4544" s="43"/>
      <c r="AK4544" s="43"/>
      <c r="AL4544" s="43"/>
      <c r="AM4544" s="43"/>
      <c r="AN4544" s="43"/>
      <c r="AO4544" s="43"/>
      <c r="AP4544" s="43"/>
      <c r="AQ4544" s="43"/>
      <c r="AR4544" s="43"/>
      <c r="AS4544" s="43"/>
      <c r="AT4544" s="43"/>
      <c r="AU4544" s="44"/>
      <c r="AV4544" s="182"/>
      <c r="AW4544" s="182"/>
      <c r="AX4544" s="182"/>
      <c r="AZ4544" s="207"/>
    </row>
    <row r="4545" spans="1:52" s="168" customFormat="1" ht="24.9" customHeight="1" thickBot="1" x14ac:dyDescent="0.35">
      <c r="A4545" s="263"/>
      <c r="B4545" s="263"/>
      <c r="C4545" s="265"/>
      <c r="D4545" s="481"/>
      <c r="E4545" s="482"/>
      <c r="F4545" s="482"/>
      <c r="G4545" s="482"/>
      <c r="H4545" s="482"/>
      <c r="I4545" s="482"/>
      <c r="J4545" s="482"/>
      <c r="K4545" s="482"/>
      <c r="L4545" s="482"/>
      <c r="M4545" s="483"/>
      <c r="N4545" s="414" t="s">
        <v>16</v>
      </c>
      <c r="O4545" s="415"/>
      <c r="P4545" s="415"/>
      <c r="Q4545" s="415"/>
      <c r="R4545" s="415"/>
      <c r="S4545" s="415"/>
      <c r="T4545" s="415"/>
      <c r="U4545" s="18">
        <f>SUM(U4525:U4544)</f>
        <v>0</v>
      </c>
      <c r="V4545" s="182"/>
      <c r="W4545" s="191"/>
      <c r="X4545" s="199"/>
      <c r="Y4545" s="182"/>
      <c r="Z4545" s="184"/>
      <c r="AA4545" s="184"/>
      <c r="AD4545" s="182"/>
      <c r="AG4545" s="182"/>
      <c r="AH4545" s="43"/>
      <c r="AI4545" s="43"/>
      <c r="AJ4545" s="43"/>
      <c r="AK4545" s="43"/>
      <c r="AL4545" s="43"/>
      <c r="AM4545" s="43"/>
      <c r="AN4545" s="43"/>
      <c r="AO4545" s="43"/>
      <c r="AP4545" s="43"/>
      <c r="AQ4545" s="43"/>
      <c r="AR4545" s="43"/>
      <c r="AS4545" s="43"/>
      <c r="AT4545" s="43"/>
      <c r="AU4545" s="44"/>
      <c r="AV4545" s="182"/>
      <c r="AW4545" s="182"/>
      <c r="AX4545" s="182"/>
      <c r="AZ4545" s="207"/>
    </row>
    <row r="4546" spans="1:52" s="168" customFormat="1" ht="14.4" customHeight="1" x14ac:dyDescent="0.3">
      <c r="A4546" s="263"/>
      <c r="B4546" s="263"/>
      <c r="C4546" s="265"/>
      <c r="D4546" s="481"/>
      <c r="E4546" s="482"/>
      <c r="F4546" s="482"/>
      <c r="G4546" s="482"/>
      <c r="H4546" s="482"/>
      <c r="I4546" s="482"/>
      <c r="J4546" s="482"/>
      <c r="K4546" s="482"/>
      <c r="L4546" s="482"/>
      <c r="M4546" s="483"/>
      <c r="N4546" s="416" t="s">
        <v>17</v>
      </c>
      <c r="O4546" s="417"/>
      <c r="P4546" s="417"/>
      <c r="Q4546" s="417"/>
      <c r="R4546" s="417"/>
      <c r="S4546" s="417"/>
      <c r="T4546" s="417"/>
      <c r="U4546" s="418"/>
      <c r="V4546" s="200"/>
      <c r="W4546" s="191"/>
      <c r="X4546" s="199"/>
      <c r="Y4546" s="182"/>
      <c r="Z4546" s="184"/>
      <c r="AA4546" s="184"/>
      <c r="AD4546" s="182"/>
      <c r="AG4546" s="182"/>
      <c r="AH4546" s="43"/>
      <c r="AI4546" s="43"/>
      <c r="AJ4546" s="43"/>
      <c r="AK4546" s="43"/>
      <c r="AL4546" s="43"/>
      <c r="AM4546" s="43"/>
      <c r="AN4546" s="43"/>
      <c r="AO4546" s="43"/>
      <c r="AP4546" s="43"/>
      <c r="AQ4546" s="43"/>
      <c r="AR4546" s="43"/>
      <c r="AS4546" s="43"/>
      <c r="AT4546" s="43"/>
      <c r="AU4546" s="44"/>
      <c r="AV4546" s="182"/>
      <c r="AW4546" s="182"/>
      <c r="AX4546" s="182"/>
      <c r="AZ4546" s="207"/>
    </row>
    <row r="4547" spans="1:52" s="168" customFormat="1" x14ac:dyDescent="0.3">
      <c r="A4547" s="263"/>
      <c r="B4547" s="263"/>
      <c r="C4547" s="265"/>
      <c r="D4547" s="481"/>
      <c r="E4547" s="482"/>
      <c r="F4547" s="482"/>
      <c r="G4547" s="482"/>
      <c r="H4547" s="482"/>
      <c r="I4547" s="482"/>
      <c r="J4547" s="482"/>
      <c r="K4547" s="482"/>
      <c r="L4547" s="482"/>
      <c r="M4547" s="483"/>
      <c r="N4547" s="419"/>
      <c r="O4547" s="420"/>
      <c r="P4547" s="420"/>
      <c r="Q4547" s="420"/>
      <c r="R4547" s="420"/>
      <c r="S4547" s="420"/>
      <c r="T4547" s="420"/>
      <c r="U4547" s="421"/>
      <c r="V4547" s="182"/>
      <c r="W4547" s="191"/>
      <c r="X4547" s="199"/>
      <c r="Y4547" s="182"/>
      <c r="Z4547" s="184"/>
      <c r="AA4547" s="184"/>
      <c r="AD4547" s="182"/>
      <c r="AG4547" s="182"/>
      <c r="AH4547" s="43"/>
      <c r="AI4547" s="43"/>
      <c r="AJ4547" s="43"/>
      <c r="AK4547" s="43"/>
      <c r="AL4547" s="43"/>
      <c r="AM4547" s="43"/>
      <c r="AN4547" s="43"/>
      <c r="AO4547" s="43"/>
      <c r="AP4547" s="43"/>
      <c r="AQ4547" s="43"/>
      <c r="AR4547" s="43"/>
      <c r="AS4547" s="43"/>
      <c r="AT4547" s="43"/>
      <c r="AU4547" s="44"/>
      <c r="AV4547" s="182"/>
      <c r="AW4547" s="182"/>
      <c r="AX4547" s="182"/>
      <c r="AZ4547" s="207"/>
    </row>
    <row r="4548" spans="1:52" s="168" customFormat="1" x14ac:dyDescent="0.3">
      <c r="A4548" s="263"/>
      <c r="B4548" s="263"/>
      <c r="C4548" s="265"/>
      <c r="D4548" s="481"/>
      <c r="E4548" s="482"/>
      <c r="F4548" s="482"/>
      <c r="G4548" s="482"/>
      <c r="H4548" s="482"/>
      <c r="I4548" s="482"/>
      <c r="J4548" s="482"/>
      <c r="K4548" s="482"/>
      <c r="L4548" s="482"/>
      <c r="M4548" s="483"/>
      <c r="N4548" s="419"/>
      <c r="O4548" s="420"/>
      <c r="P4548" s="420"/>
      <c r="Q4548" s="420"/>
      <c r="R4548" s="420"/>
      <c r="S4548" s="420"/>
      <c r="T4548" s="420"/>
      <c r="U4548" s="421"/>
      <c r="V4548" s="182"/>
      <c r="W4548" s="191"/>
      <c r="X4548" s="199"/>
      <c r="Y4548" s="182"/>
      <c r="Z4548" s="184"/>
      <c r="AA4548" s="184"/>
      <c r="AD4548" s="182"/>
      <c r="AG4548" s="182"/>
      <c r="AH4548" s="43"/>
      <c r="AI4548" s="43"/>
      <c r="AJ4548" s="43"/>
      <c r="AK4548" s="43"/>
      <c r="AL4548" s="43"/>
      <c r="AM4548" s="43"/>
      <c r="AN4548" s="43"/>
      <c r="AO4548" s="43"/>
      <c r="AP4548" s="43"/>
      <c r="AQ4548" s="43"/>
      <c r="AR4548" s="43"/>
      <c r="AS4548" s="43"/>
      <c r="AT4548" s="43"/>
      <c r="AU4548" s="44"/>
      <c r="AV4548" s="182"/>
      <c r="AW4548" s="182"/>
      <c r="AX4548" s="182"/>
      <c r="AZ4548" s="207"/>
    </row>
    <row r="4549" spans="1:52" s="168" customFormat="1" ht="14.4" thickBot="1" x14ac:dyDescent="0.35">
      <c r="A4549" s="263"/>
      <c r="B4549" s="263"/>
      <c r="C4549" s="265"/>
      <c r="D4549" s="425"/>
      <c r="E4549" s="426"/>
      <c r="F4549" s="426"/>
      <c r="G4549" s="426"/>
      <c r="H4549" s="426"/>
      <c r="I4549" s="426"/>
      <c r="J4549" s="426"/>
      <c r="K4549" s="426"/>
      <c r="L4549" s="426"/>
      <c r="M4549" s="427"/>
      <c r="N4549" s="422"/>
      <c r="O4549" s="423"/>
      <c r="P4549" s="423"/>
      <c r="Q4549" s="423"/>
      <c r="R4549" s="423"/>
      <c r="S4549" s="423"/>
      <c r="T4549" s="423"/>
      <c r="U4549" s="424"/>
      <c r="V4549" s="182"/>
      <c r="W4549" s="191"/>
      <c r="X4549" s="199"/>
      <c r="Y4549" s="182"/>
      <c r="Z4549" s="184"/>
      <c r="AA4549" s="184"/>
      <c r="AD4549" s="182"/>
      <c r="AG4549" s="182"/>
      <c r="AH4549" s="43"/>
      <c r="AI4549" s="43"/>
      <c r="AJ4549" s="43"/>
      <c r="AK4549" s="43"/>
      <c r="AL4549" s="43"/>
      <c r="AM4549" s="43"/>
      <c r="AN4549" s="43"/>
      <c r="AO4549" s="43"/>
      <c r="AP4549" s="43"/>
      <c r="AQ4549" s="43"/>
      <c r="AR4549" s="43"/>
      <c r="AS4549" s="43"/>
      <c r="AT4549" s="43"/>
      <c r="AU4549" s="44"/>
      <c r="AV4549" s="182"/>
      <c r="AW4549" s="182"/>
      <c r="AX4549" s="182"/>
      <c r="AZ4549" s="207"/>
    </row>
    <row r="4550" spans="1:52" s="168" customFormat="1" ht="5.25" customHeight="1" thickBot="1" x14ac:dyDescent="0.35">
      <c r="A4550" s="263"/>
      <c r="B4550" s="263"/>
      <c r="C4550" s="265"/>
      <c r="D4550" s="428"/>
      <c r="E4550" s="428"/>
      <c r="F4550" s="428"/>
      <c r="G4550" s="428"/>
      <c r="H4550" s="428"/>
      <c r="I4550" s="428"/>
      <c r="J4550" s="428"/>
      <c r="K4550" s="428"/>
      <c r="L4550" s="428"/>
      <c r="M4550" s="428"/>
      <c r="N4550" s="428"/>
      <c r="O4550" s="428"/>
      <c r="P4550" s="428"/>
      <c r="Q4550" s="428"/>
      <c r="R4550" s="428"/>
      <c r="S4550" s="428"/>
      <c r="T4550" s="428"/>
      <c r="U4550" s="428"/>
      <c r="V4550" s="182"/>
      <c r="W4550" s="191"/>
      <c r="X4550" s="199"/>
      <c r="Y4550" s="182"/>
      <c r="Z4550" s="184"/>
      <c r="AA4550" s="184"/>
      <c r="AD4550" s="182"/>
      <c r="AG4550" s="182"/>
      <c r="AH4550" s="43"/>
      <c r="AI4550" s="43"/>
      <c r="AJ4550" s="43"/>
      <c r="AK4550" s="43"/>
      <c r="AL4550" s="43"/>
      <c r="AM4550" s="43"/>
      <c r="AN4550" s="43"/>
      <c r="AO4550" s="43"/>
      <c r="AP4550" s="43"/>
      <c r="AQ4550" s="43"/>
      <c r="AR4550" s="43"/>
      <c r="AS4550" s="43"/>
      <c r="AT4550" s="43"/>
      <c r="AU4550" s="44"/>
      <c r="AV4550" s="182"/>
      <c r="AW4550" s="182"/>
      <c r="AX4550" s="182"/>
      <c r="AZ4550" s="207"/>
    </row>
    <row r="4551" spans="1:52" s="168" customFormat="1" ht="20.25" customHeight="1" x14ac:dyDescent="0.3">
      <c r="A4551" s="263"/>
      <c r="B4551" s="263"/>
      <c r="C4551" s="265"/>
      <c r="D4551" s="429" t="s">
        <v>18</v>
      </c>
      <c r="E4551" s="430"/>
      <c r="F4551" s="430"/>
      <c r="G4551" s="430"/>
      <c r="H4551" s="430"/>
      <c r="I4551" s="430"/>
      <c r="J4551" s="430"/>
      <c r="K4551" s="430"/>
      <c r="L4551" s="430"/>
      <c r="M4551" s="431"/>
      <c r="N4551" s="429" t="s">
        <v>19</v>
      </c>
      <c r="O4551" s="430"/>
      <c r="P4551" s="430"/>
      <c r="Q4551" s="430"/>
      <c r="R4551" s="430"/>
      <c r="S4551" s="430"/>
      <c r="T4551" s="430"/>
      <c r="U4551" s="431"/>
      <c r="V4551" s="182"/>
      <c r="W4551" s="191"/>
      <c r="X4551" s="199"/>
      <c r="Y4551" s="182"/>
      <c r="Z4551" s="184"/>
      <c r="AA4551" s="184"/>
      <c r="AD4551" s="182"/>
      <c r="AG4551" s="182"/>
      <c r="AH4551" s="43"/>
      <c r="AI4551" s="43"/>
      <c r="AJ4551" s="43"/>
      <c r="AK4551" s="43"/>
      <c r="AL4551" s="43"/>
      <c r="AM4551" s="43"/>
      <c r="AN4551" s="43"/>
      <c r="AO4551" s="43"/>
      <c r="AP4551" s="43"/>
      <c r="AQ4551" s="43"/>
      <c r="AR4551" s="43"/>
      <c r="AS4551" s="43"/>
      <c r="AT4551" s="43"/>
      <c r="AU4551" s="44"/>
      <c r="AV4551" s="182"/>
      <c r="AW4551" s="182"/>
      <c r="AX4551" s="182"/>
      <c r="AZ4551" s="207"/>
    </row>
    <row r="4552" spans="1:52" s="168" customFormat="1" x14ac:dyDescent="0.3">
      <c r="A4552" s="263"/>
      <c r="B4552" s="263"/>
      <c r="C4552" s="265"/>
      <c r="D4552" s="432" t="s">
        <v>20</v>
      </c>
      <c r="E4552" s="433"/>
      <c r="F4552" s="433"/>
      <c r="G4552" s="433"/>
      <c r="H4552" s="433"/>
      <c r="I4552" s="433"/>
      <c r="J4552" s="433"/>
      <c r="K4552" s="433"/>
      <c r="L4552" s="433"/>
      <c r="M4552" s="434"/>
      <c r="N4552" s="435" t="s">
        <v>21</v>
      </c>
      <c r="O4552" s="436"/>
      <c r="P4552" s="436"/>
      <c r="Q4552" s="436"/>
      <c r="R4552" s="436"/>
      <c r="S4552" s="436"/>
      <c r="T4552" s="436"/>
      <c r="U4552" s="437"/>
      <c r="V4552" s="182"/>
      <c r="W4552" s="191"/>
      <c r="X4552" s="199"/>
      <c r="Y4552" s="182"/>
      <c r="Z4552" s="184"/>
      <c r="AA4552" s="184"/>
      <c r="AD4552" s="182"/>
      <c r="AG4552" s="182"/>
      <c r="AH4552" s="43"/>
      <c r="AI4552" s="43"/>
      <c r="AJ4552" s="43"/>
      <c r="AK4552" s="43"/>
      <c r="AL4552" s="43"/>
      <c r="AM4552" s="43"/>
      <c r="AN4552" s="43"/>
      <c r="AO4552" s="43"/>
      <c r="AP4552" s="43"/>
      <c r="AQ4552" s="43"/>
      <c r="AR4552" s="43"/>
      <c r="AS4552" s="43"/>
      <c r="AT4552" s="43"/>
      <c r="AU4552" s="44"/>
      <c r="AV4552" s="182"/>
      <c r="AW4552" s="182"/>
      <c r="AX4552" s="182"/>
      <c r="AZ4552" s="207"/>
    </row>
    <row r="4553" spans="1:52" s="168" customFormat="1" ht="15.75" customHeight="1" x14ac:dyDescent="0.3">
      <c r="A4553" s="263"/>
      <c r="B4553" s="263"/>
      <c r="C4553" s="265"/>
      <c r="D4553" s="438" t="s">
        <v>22</v>
      </c>
      <c r="E4553" s="439"/>
      <c r="F4553" s="439"/>
      <c r="G4553" s="439"/>
      <c r="H4553" s="439"/>
      <c r="I4553" s="439"/>
      <c r="J4553" s="439"/>
      <c r="K4553" s="439"/>
      <c r="L4553" s="439"/>
      <c r="M4553" s="440"/>
      <c r="N4553" s="438" t="s">
        <v>22</v>
      </c>
      <c r="O4553" s="444"/>
      <c r="P4553" s="444"/>
      <c r="Q4553" s="444"/>
      <c r="R4553" s="444"/>
      <c r="S4553" s="444"/>
      <c r="T4553" s="444"/>
      <c r="U4553" s="440"/>
      <c r="V4553" s="182"/>
      <c r="W4553" s="191"/>
      <c r="X4553" s="199"/>
      <c r="Y4553" s="182"/>
      <c r="Z4553" s="184"/>
      <c r="AA4553" s="184"/>
      <c r="AD4553" s="182"/>
      <c r="AG4553" s="182"/>
      <c r="AH4553" s="43"/>
      <c r="AI4553" s="43"/>
      <c r="AJ4553" s="43"/>
      <c r="AK4553" s="43"/>
      <c r="AL4553" s="43"/>
      <c r="AM4553" s="43"/>
      <c r="AN4553" s="43"/>
      <c r="AO4553" s="43"/>
      <c r="AP4553" s="43"/>
      <c r="AQ4553" s="43"/>
      <c r="AR4553" s="43"/>
      <c r="AS4553" s="43"/>
      <c r="AT4553" s="43"/>
      <c r="AU4553" s="44"/>
      <c r="AV4553" s="182"/>
      <c r="AW4553" s="182"/>
      <c r="AX4553" s="182"/>
      <c r="AZ4553" s="207"/>
    </row>
    <row r="4554" spans="1:52" s="168" customFormat="1" ht="15.75" customHeight="1" x14ac:dyDescent="0.3">
      <c r="A4554" s="263"/>
      <c r="B4554" s="263"/>
      <c r="C4554" s="265"/>
      <c r="D4554" s="438"/>
      <c r="E4554" s="439"/>
      <c r="F4554" s="439"/>
      <c r="G4554" s="439"/>
      <c r="H4554" s="439"/>
      <c r="I4554" s="439"/>
      <c r="J4554" s="439"/>
      <c r="K4554" s="439"/>
      <c r="L4554" s="439"/>
      <c r="M4554" s="440"/>
      <c r="N4554" s="438"/>
      <c r="O4554" s="439"/>
      <c r="P4554" s="439"/>
      <c r="Q4554" s="439"/>
      <c r="R4554" s="439"/>
      <c r="S4554" s="439"/>
      <c r="T4554" s="439"/>
      <c r="U4554" s="440"/>
      <c r="V4554" s="182"/>
      <c r="W4554" s="191"/>
      <c r="X4554" s="199"/>
      <c r="Y4554" s="182"/>
      <c r="Z4554" s="184"/>
      <c r="AA4554" s="184"/>
      <c r="AD4554" s="182"/>
      <c r="AG4554" s="182"/>
      <c r="AH4554" s="43"/>
      <c r="AI4554" s="43"/>
      <c r="AJ4554" s="43"/>
      <c r="AK4554" s="43"/>
      <c r="AL4554" s="43"/>
      <c r="AM4554" s="43"/>
      <c r="AN4554" s="43"/>
      <c r="AO4554" s="43"/>
      <c r="AP4554" s="43"/>
      <c r="AQ4554" s="43"/>
      <c r="AR4554" s="43"/>
      <c r="AS4554" s="43"/>
      <c r="AT4554" s="43"/>
      <c r="AU4554" s="44"/>
      <c r="AV4554" s="182"/>
      <c r="AW4554" s="182"/>
      <c r="AX4554" s="182"/>
      <c r="AZ4554" s="207"/>
    </row>
    <row r="4555" spans="1:52" s="168" customFormat="1" ht="15.75" customHeight="1" x14ac:dyDescent="0.3">
      <c r="A4555" s="263"/>
      <c r="B4555" s="263"/>
      <c r="C4555" s="265"/>
      <c r="D4555" s="441"/>
      <c r="E4555" s="442"/>
      <c r="F4555" s="442"/>
      <c r="G4555" s="442"/>
      <c r="H4555" s="442"/>
      <c r="I4555" s="442"/>
      <c r="J4555" s="442"/>
      <c r="K4555" s="442"/>
      <c r="L4555" s="442"/>
      <c r="M4555" s="443"/>
      <c r="N4555" s="441"/>
      <c r="O4555" s="442"/>
      <c r="P4555" s="442"/>
      <c r="Q4555" s="442"/>
      <c r="R4555" s="442"/>
      <c r="S4555" s="442"/>
      <c r="T4555" s="442"/>
      <c r="U4555" s="443"/>
      <c r="V4555" s="182"/>
      <c r="W4555" s="191"/>
      <c r="X4555" s="199"/>
      <c r="Y4555" s="182"/>
      <c r="Z4555" s="184"/>
      <c r="AA4555" s="184"/>
      <c r="AD4555" s="182"/>
      <c r="AG4555" s="182"/>
      <c r="AH4555" s="43"/>
      <c r="AI4555" s="43"/>
      <c r="AJ4555" s="43"/>
      <c r="AK4555" s="43"/>
      <c r="AL4555" s="43"/>
      <c r="AM4555" s="43"/>
      <c r="AN4555" s="43"/>
      <c r="AO4555" s="43"/>
      <c r="AP4555" s="43"/>
      <c r="AQ4555" s="43"/>
      <c r="AR4555" s="43"/>
      <c r="AS4555" s="43"/>
      <c r="AT4555" s="43"/>
      <c r="AU4555" s="44"/>
      <c r="AV4555" s="182"/>
      <c r="AW4555" s="182"/>
      <c r="AX4555" s="182"/>
      <c r="AZ4555" s="207"/>
    </row>
    <row r="4556" spans="1:52" s="168" customFormat="1" x14ac:dyDescent="0.25">
      <c r="A4556" s="263"/>
      <c r="B4556" s="263"/>
      <c r="C4556" s="265"/>
      <c r="D4556" s="171" t="s">
        <v>23</v>
      </c>
      <c r="E4556" s="445" t="e">
        <f>+#REF!</f>
        <v>#REF!</v>
      </c>
      <c r="F4556" s="445"/>
      <c r="G4556" s="445"/>
      <c r="H4556" s="445"/>
      <c r="I4556" s="445"/>
      <c r="J4556" s="445"/>
      <c r="K4556" s="445"/>
      <c r="L4556" s="445"/>
      <c r="M4556" s="446"/>
      <c r="N4556" s="172" t="s">
        <v>23</v>
      </c>
      <c r="O4556" s="445" t="e">
        <f>+#REF!</f>
        <v>#REF!</v>
      </c>
      <c r="P4556" s="445"/>
      <c r="Q4556" s="445"/>
      <c r="R4556" s="445"/>
      <c r="S4556" s="445"/>
      <c r="T4556" s="445"/>
      <c r="U4556" s="446"/>
      <c r="V4556" s="182"/>
      <c r="W4556" s="191"/>
      <c r="X4556" s="199"/>
      <c r="Y4556" s="182"/>
      <c r="Z4556" s="184"/>
      <c r="AA4556" s="184"/>
      <c r="AD4556" s="182"/>
      <c r="AG4556" s="182"/>
      <c r="AH4556" s="43"/>
      <c r="AI4556" s="43"/>
      <c r="AJ4556" s="43"/>
      <c r="AK4556" s="43"/>
      <c r="AL4556" s="43"/>
      <c r="AM4556" s="43"/>
      <c r="AN4556" s="43"/>
      <c r="AO4556" s="43"/>
      <c r="AP4556" s="43"/>
      <c r="AQ4556" s="43"/>
      <c r="AR4556" s="43"/>
      <c r="AS4556" s="43"/>
      <c r="AT4556" s="43"/>
      <c r="AU4556" s="44"/>
      <c r="AV4556" s="182"/>
      <c r="AW4556" s="182"/>
      <c r="AX4556" s="182"/>
      <c r="AZ4556" s="207"/>
    </row>
    <row r="4557" spans="1:52" s="168" customFormat="1" ht="14.4" thickBot="1" x14ac:dyDescent="0.3">
      <c r="A4557" s="263"/>
      <c r="B4557" s="263"/>
      <c r="C4557" s="265"/>
      <c r="D4557" s="173" t="s">
        <v>25</v>
      </c>
      <c r="E4557" s="447" t="e">
        <f>+#REF!</f>
        <v>#REF!</v>
      </c>
      <c r="F4557" s="447"/>
      <c r="G4557" s="447"/>
      <c r="H4557" s="447"/>
      <c r="I4557" s="447"/>
      <c r="J4557" s="447"/>
      <c r="K4557" s="447"/>
      <c r="L4557" s="447"/>
      <c r="M4557" s="448"/>
      <c r="N4557" s="174" t="s">
        <v>25</v>
      </c>
      <c r="O4557" s="447" t="e">
        <f>+#REF!</f>
        <v>#REF!</v>
      </c>
      <c r="P4557" s="447"/>
      <c r="Q4557" s="447"/>
      <c r="R4557" s="447"/>
      <c r="S4557" s="447"/>
      <c r="T4557" s="447"/>
      <c r="U4557" s="448"/>
      <c r="V4557" s="182"/>
      <c r="W4557" s="191"/>
      <c r="X4557" s="199"/>
      <c r="Y4557" s="182"/>
      <c r="Z4557" s="184"/>
      <c r="AA4557" s="184"/>
      <c r="AD4557" s="182"/>
      <c r="AG4557" s="182"/>
      <c r="AH4557" s="43"/>
      <c r="AI4557" s="43"/>
      <c r="AJ4557" s="43"/>
      <c r="AK4557" s="43"/>
      <c r="AL4557" s="43"/>
      <c r="AM4557" s="43"/>
      <c r="AN4557" s="43"/>
      <c r="AO4557" s="43"/>
      <c r="AP4557" s="43"/>
      <c r="AQ4557" s="43"/>
      <c r="AR4557" s="43"/>
      <c r="AS4557" s="43"/>
      <c r="AT4557" s="43"/>
      <c r="AU4557" s="44"/>
      <c r="AV4557" s="182"/>
      <c r="AW4557" s="182"/>
      <c r="AX4557" s="182"/>
      <c r="AZ4557" s="207"/>
    </row>
    <row r="4558" spans="1:52" s="175" customFormat="1" ht="9.9" customHeight="1" thickBot="1" x14ac:dyDescent="0.3">
      <c r="A4558" s="266"/>
      <c r="B4558" s="266"/>
      <c r="C4558" s="267"/>
      <c r="N4558" s="15"/>
      <c r="V4558" s="34"/>
      <c r="W4558" s="58"/>
      <c r="X4558" s="85"/>
      <c r="Y4558" s="34"/>
      <c r="Z4558" s="185"/>
      <c r="AA4558" s="185"/>
      <c r="AD4558" s="34"/>
      <c r="AG4558" s="34"/>
      <c r="AH4558" s="45"/>
      <c r="AI4558" s="45"/>
      <c r="AJ4558" s="45"/>
      <c r="AK4558" s="45"/>
      <c r="AL4558" s="45"/>
      <c r="AM4558" s="45"/>
      <c r="AN4558" s="45"/>
      <c r="AO4558" s="45"/>
      <c r="AP4558" s="45"/>
      <c r="AQ4558" s="45"/>
      <c r="AR4558" s="45"/>
      <c r="AS4558" s="45"/>
      <c r="AT4558" s="45"/>
      <c r="AU4558" s="46"/>
      <c r="AV4558" s="34"/>
      <c r="AW4558" s="34"/>
      <c r="AX4558" s="34"/>
      <c r="AZ4558" s="139"/>
    </row>
    <row r="4559" spans="1:52" s="168" customFormat="1" ht="15.75" customHeight="1" x14ac:dyDescent="0.3">
      <c r="A4559" s="263"/>
      <c r="B4559" s="263"/>
      <c r="C4559" s="265"/>
      <c r="D4559" s="484"/>
      <c r="E4559" s="485"/>
      <c r="F4559" s="488" t="s">
        <v>0</v>
      </c>
      <c r="G4559" s="489"/>
      <c r="H4559" s="489"/>
      <c r="I4559" s="489"/>
      <c r="J4559" s="489"/>
      <c r="K4559" s="489"/>
      <c r="L4559" s="489"/>
      <c r="M4559" s="489"/>
      <c r="N4559" s="489"/>
      <c r="O4559" s="490"/>
      <c r="P4559" s="494" t="s">
        <v>1</v>
      </c>
      <c r="Q4559" s="495"/>
      <c r="R4559" s="495"/>
      <c r="S4559" s="496"/>
      <c r="T4559" s="500"/>
      <c r="U4559" s="501"/>
      <c r="V4559" s="182"/>
      <c r="W4559" s="191"/>
      <c r="X4559" s="199"/>
      <c r="Y4559" s="182"/>
      <c r="Z4559" s="184"/>
      <c r="AA4559" s="184"/>
      <c r="AD4559" s="182"/>
      <c r="AG4559" s="182"/>
      <c r="AH4559" s="43"/>
      <c r="AI4559" s="43"/>
      <c r="AJ4559" s="43"/>
      <c r="AK4559" s="43"/>
      <c r="AL4559" s="43"/>
      <c r="AM4559" s="43"/>
      <c r="AN4559" s="43"/>
      <c r="AO4559" s="43"/>
      <c r="AP4559" s="43"/>
      <c r="AQ4559" s="43"/>
      <c r="AR4559" s="43"/>
      <c r="AS4559" s="43"/>
      <c r="AT4559" s="43"/>
      <c r="AU4559" s="44"/>
      <c r="AV4559" s="182"/>
      <c r="AW4559" s="182"/>
      <c r="AX4559" s="182"/>
      <c r="AZ4559" s="207"/>
    </row>
    <row r="4560" spans="1:52" s="168" customFormat="1" ht="15" customHeight="1" x14ac:dyDescent="0.3">
      <c r="A4560" s="263"/>
      <c r="B4560" s="263"/>
      <c r="C4560" s="265"/>
      <c r="D4560" s="481"/>
      <c r="E4560" s="482"/>
      <c r="F4560" s="491"/>
      <c r="G4560" s="492"/>
      <c r="H4560" s="492"/>
      <c r="I4560" s="492"/>
      <c r="J4560" s="492"/>
      <c r="K4560" s="492"/>
      <c r="L4560" s="492"/>
      <c r="M4560" s="492"/>
      <c r="N4560" s="492"/>
      <c r="O4560" s="493"/>
      <c r="P4560" s="497"/>
      <c r="Q4560" s="498"/>
      <c r="R4560" s="498"/>
      <c r="S4560" s="499"/>
      <c r="T4560" s="502"/>
      <c r="U4560" s="503"/>
      <c r="V4560" s="182"/>
      <c r="W4560" s="191"/>
      <c r="X4560" s="199"/>
      <c r="Y4560" s="186"/>
      <c r="Z4560" s="184"/>
      <c r="AA4560" s="184"/>
      <c r="AD4560" s="182"/>
      <c r="AG4560" s="182"/>
      <c r="AH4560" s="43"/>
      <c r="AI4560" s="43"/>
      <c r="AJ4560" s="43"/>
      <c r="AK4560" s="43"/>
      <c r="AL4560" s="43"/>
      <c r="AM4560" s="43"/>
      <c r="AN4560" s="43"/>
      <c r="AO4560" s="43"/>
      <c r="AP4560" s="43"/>
      <c r="AQ4560" s="43"/>
      <c r="AR4560" s="43"/>
      <c r="AS4560" s="43"/>
      <c r="AT4560" s="43"/>
      <c r="AU4560" s="44"/>
      <c r="AV4560" s="182"/>
      <c r="AW4560" s="182"/>
      <c r="AX4560" s="182"/>
      <c r="AZ4560" s="207"/>
    </row>
    <row r="4561" spans="1:52" s="168" customFormat="1" ht="30" customHeight="1" thickBot="1" x14ac:dyDescent="0.35">
      <c r="A4561" s="263"/>
      <c r="B4561" s="263"/>
      <c r="C4561" s="265"/>
      <c r="D4561" s="486"/>
      <c r="E4561" s="487"/>
      <c r="F4561" s="506" t="s">
        <v>2</v>
      </c>
      <c r="G4561" s="507"/>
      <c r="H4561" s="507"/>
      <c r="I4561" s="507"/>
      <c r="J4561" s="507"/>
      <c r="K4561" s="507"/>
      <c r="L4561" s="507"/>
      <c r="M4561" s="507"/>
      <c r="N4561" s="507"/>
      <c r="O4561" s="508"/>
      <c r="P4561" s="181">
        <v>94</v>
      </c>
      <c r="Q4561" s="268" t="s">
        <v>3</v>
      </c>
      <c r="R4561" s="269">
        <v>147</v>
      </c>
      <c r="S4561" s="270"/>
      <c r="T4561" s="504"/>
      <c r="U4561" s="505"/>
      <c r="V4561" s="182">
        <f>+IF(C4570="","",1)</f>
        <v>1</v>
      </c>
      <c r="W4561" s="191"/>
      <c r="X4561" s="199"/>
      <c r="Y4561" s="39"/>
      <c r="Z4561" s="184"/>
      <c r="AA4561" s="184"/>
      <c r="AD4561" s="182"/>
      <c r="AG4561" s="182"/>
      <c r="AH4561" s="43"/>
      <c r="AI4561" s="43"/>
      <c r="AJ4561" s="43"/>
      <c r="AK4561" s="43"/>
      <c r="AL4561" s="43"/>
      <c r="AM4561" s="43"/>
      <c r="AN4561" s="43"/>
      <c r="AO4561" s="43"/>
      <c r="AP4561" s="43"/>
      <c r="AQ4561" s="43"/>
      <c r="AR4561" s="43"/>
      <c r="AS4561" s="43"/>
      <c r="AT4561" s="43"/>
      <c r="AU4561" s="44"/>
      <c r="AV4561" s="182"/>
      <c r="AW4561" s="182"/>
      <c r="AX4561" s="182"/>
      <c r="AZ4561" s="207"/>
    </row>
    <row r="4562" spans="1:52" s="168" customFormat="1" ht="5.25" customHeight="1" thickBot="1" x14ac:dyDescent="0.35">
      <c r="A4562" s="263"/>
      <c r="B4562" s="263"/>
      <c r="C4562" s="265"/>
      <c r="D4562" s="454"/>
      <c r="E4562" s="454"/>
      <c r="F4562" s="454"/>
      <c r="G4562" s="454"/>
      <c r="H4562" s="454"/>
      <c r="I4562" s="454"/>
      <c r="J4562" s="454"/>
      <c r="K4562" s="454"/>
      <c r="L4562" s="454"/>
      <c r="M4562" s="454"/>
      <c r="N4562" s="454"/>
      <c r="O4562" s="454"/>
      <c r="P4562" s="454"/>
      <c r="Q4562" s="454"/>
      <c r="R4562" s="454"/>
      <c r="S4562" s="454"/>
      <c r="T4562" s="454"/>
      <c r="U4562" s="454"/>
      <c r="V4562" s="182"/>
      <c r="W4562" s="191"/>
      <c r="X4562" s="199"/>
      <c r="Y4562" s="186"/>
      <c r="Z4562" s="184"/>
      <c r="AA4562" s="184"/>
      <c r="AD4562" s="182"/>
      <c r="AG4562" s="182"/>
      <c r="AH4562" s="43"/>
      <c r="AI4562" s="43"/>
      <c r="AJ4562" s="43"/>
      <c r="AK4562" s="43"/>
      <c r="AL4562" s="43"/>
      <c r="AM4562" s="43"/>
      <c r="AN4562" s="43"/>
      <c r="AO4562" s="43"/>
      <c r="AP4562" s="43"/>
      <c r="AQ4562" s="43"/>
      <c r="AR4562" s="43"/>
      <c r="AS4562" s="43"/>
      <c r="AT4562" s="43"/>
      <c r="AU4562" s="44"/>
      <c r="AV4562" s="182"/>
      <c r="AW4562" s="182"/>
      <c r="AX4562" s="182"/>
      <c r="AZ4562" s="207"/>
    </row>
    <row r="4563" spans="1:52" s="168" customFormat="1" ht="24.9" customHeight="1" x14ac:dyDescent="0.3">
      <c r="A4563" s="263"/>
      <c r="B4563" s="263"/>
      <c r="C4563" s="265"/>
      <c r="D4563" s="511" t="s">
        <v>4</v>
      </c>
      <c r="E4563" s="512"/>
      <c r="F4563" s="513" t="s">
        <v>168</v>
      </c>
      <c r="G4563" s="514"/>
      <c r="H4563" s="514"/>
      <c r="I4563" s="515"/>
      <c r="J4563" s="516" t="s">
        <v>5</v>
      </c>
      <c r="K4563" s="512"/>
      <c r="L4563" s="513" t="s">
        <v>102</v>
      </c>
      <c r="M4563" s="514"/>
      <c r="N4563" s="514"/>
      <c r="O4563" s="514"/>
      <c r="P4563" s="515"/>
      <c r="Q4563" s="164" t="s">
        <v>6</v>
      </c>
      <c r="R4563" s="513" t="s">
        <v>36</v>
      </c>
      <c r="S4563" s="514"/>
      <c r="T4563" s="514"/>
      <c r="U4563" s="517"/>
      <c r="V4563" s="182"/>
      <c r="W4563" s="191"/>
      <c r="X4563" s="199"/>
      <c r="Y4563" s="182"/>
      <c r="Z4563" s="184"/>
      <c r="AA4563" s="184"/>
      <c r="AD4563" s="182"/>
      <c r="AG4563" s="182"/>
      <c r="AH4563" s="43"/>
      <c r="AI4563" s="43"/>
      <c r="AJ4563" s="43"/>
      <c r="AK4563" s="43"/>
      <c r="AL4563" s="43"/>
      <c r="AM4563" s="43"/>
      <c r="AN4563" s="43"/>
      <c r="AO4563" s="43"/>
      <c r="AP4563" s="43"/>
      <c r="AQ4563" s="43"/>
      <c r="AR4563" s="43"/>
      <c r="AS4563" s="43"/>
      <c r="AT4563" s="43"/>
      <c r="AU4563" s="44"/>
      <c r="AV4563" s="182"/>
      <c r="AW4563" s="182"/>
      <c r="AX4563" s="182"/>
      <c r="AZ4563" s="207"/>
    </row>
    <row r="4564" spans="1:52" s="168" customFormat="1" ht="45" customHeight="1" thickBot="1" x14ac:dyDescent="0.35">
      <c r="A4564" s="263"/>
      <c r="B4564" s="263"/>
      <c r="C4564" s="265"/>
      <c r="D4564" s="518" t="s">
        <v>7</v>
      </c>
      <c r="E4564" s="519"/>
      <c r="F4564" s="520" t="s">
        <v>169</v>
      </c>
      <c r="G4564" s="521"/>
      <c r="H4564" s="521"/>
      <c r="I4564" s="521"/>
      <c r="J4564" s="521"/>
      <c r="K4564" s="521"/>
      <c r="L4564" s="521"/>
      <c r="M4564" s="521"/>
      <c r="N4564" s="521"/>
      <c r="O4564" s="521"/>
      <c r="P4564" s="521"/>
      <c r="Q4564" s="521"/>
      <c r="R4564" s="521"/>
      <c r="S4564" s="521"/>
      <c r="T4564" s="521"/>
      <c r="U4564" s="522"/>
      <c r="V4564" s="182"/>
      <c r="W4564" s="191"/>
      <c r="X4564" s="199"/>
      <c r="Y4564" s="182"/>
      <c r="Z4564" s="184"/>
      <c r="AA4564" s="184"/>
      <c r="AD4564" s="182"/>
      <c r="AG4564" s="182"/>
      <c r="AH4564" s="43"/>
      <c r="AI4564" s="43"/>
      <c r="AJ4564" s="43"/>
      <c r="AK4564" s="43"/>
      <c r="AL4564" s="43"/>
      <c r="AM4564" s="43"/>
      <c r="AN4564" s="43"/>
      <c r="AO4564" s="43"/>
      <c r="AP4564" s="43"/>
      <c r="AQ4564" s="43"/>
      <c r="AR4564" s="43"/>
      <c r="AS4564" s="43"/>
      <c r="AT4564" s="43"/>
      <c r="AU4564" s="44"/>
      <c r="AV4564" s="182"/>
      <c r="AW4564" s="182"/>
      <c r="AX4564" s="182"/>
      <c r="AZ4564" s="207"/>
    </row>
    <row r="4565" spans="1:52" s="168" customFormat="1" ht="5.0999999999999996" customHeight="1" thickBot="1" x14ac:dyDescent="0.35">
      <c r="A4565" s="263"/>
      <c r="B4565" s="263"/>
      <c r="C4565" s="265"/>
      <c r="D4565" s="523"/>
      <c r="E4565" s="523"/>
      <c r="F4565" s="523"/>
      <c r="G4565" s="523"/>
      <c r="H4565" s="523"/>
      <c r="I4565" s="523"/>
      <c r="J4565" s="523"/>
      <c r="K4565" s="523"/>
      <c r="L4565" s="523"/>
      <c r="M4565" s="523"/>
      <c r="N4565" s="523"/>
      <c r="O4565" s="523"/>
      <c r="P4565" s="523"/>
      <c r="Q4565" s="523"/>
      <c r="R4565" s="523"/>
      <c r="S4565" s="523"/>
      <c r="T4565" s="523"/>
      <c r="U4565" s="523"/>
      <c r="V4565" s="182"/>
      <c r="W4565" s="191"/>
      <c r="X4565" s="199"/>
      <c r="Y4565" s="182"/>
      <c r="Z4565" s="184"/>
      <c r="AA4565" s="184"/>
      <c r="AD4565" s="182"/>
      <c r="AG4565" s="182"/>
      <c r="AH4565" s="43"/>
      <c r="AI4565" s="43"/>
      <c r="AJ4565" s="43"/>
      <c r="AK4565" s="43"/>
      <c r="AL4565" s="43"/>
      <c r="AM4565" s="43"/>
      <c r="AN4565" s="43"/>
      <c r="AO4565" s="43"/>
      <c r="AP4565" s="43"/>
      <c r="AQ4565" s="43"/>
      <c r="AR4565" s="43"/>
      <c r="AS4565" s="43"/>
      <c r="AT4565" s="43"/>
      <c r="AU4565" s="44"/>
      <c r="AV4565" s="182"/>
      <c r="AW4565" s="182"/>
      <c r="AX4565" s="182"/>
      <c r="AZ4565" s="207"/>
    </row>
    <row r="4566" spans="1:52" s="168" customFormat="1" ht="24.9" customHeight="1" thickBot="1" x14ac:dyDescent="0.35">
      <c r="A4566" s="263"/>
      <c r="B4566" s="263"/>
      <c r="C4566" s="265"/>
      <c r="D4566" s="165" t="s">
        <v>103</v>
      </c>
      <c r="E4566" s="209" t="s">
        <v>106</v>
      </c>
      <c r="F4566" s="455" t="s">
        <v>104</v>
      </c>
      <c r="G4566" s="524"/>
      <c r="H4566" s="456"/>
      <c r="I4566" s="525">
        <v>44058</v>
      </c>
      <c r="J4566" s="526"/>
      <c r="K4566" s="526"/>
      <c r="L4566" s="526"/>
      <c r="M4566" s="526"/>
      <c r="N4566" s="527"/>
      <c r="O4566" s="166" t="s">
        <v>8</v>
      </c>
      <c r="P4566" s="449" t="s">
        <v>24</v>
      </c>
      <c r="Q4566" s="450"/>
      <c r="R4566" s="450"/>
      <c r="S4566" s="450"/>
      <c r="T4566" s="450"/>
      <c r="U4566" s="528"/>
      <c r="V4566" s="182"/>
      <c r="W4566" s="191"/>
      <c r="X4566" s="199"/>
      <c r="Y4566" s="182"/>
      <c r="Z4566" s="184"/>
      <c r="AA4566" s="184"/>
      <c r="AD4566" s="182"/>
      <c r="AG4566" s="182"/>
      <c r="AH4566" s="43"/>
      <c r="AI4566" s="43"/>
      <c r="AJ4566" s="43"/>
      <c r="AK4566" s="43"/>
      <c r="AL4566" s="43"/>
      <c r="AM4566" s="43"/>
      <c r="AN4566" s="43"/>
      <c r="AO4566" s="43"/>
      <c r="AP4566" s="43"/>
      <c r="AQ4566" s="43"/>
      <c r="AR4566" s="43"/>
      <c r="AS4566" s="43"/>
      <c r="AT4566" s="43"/>
      <c r="AU4566" s="44"/>
      <c r="AV4566" s="182"/>
      <c r="AW4566" s="182"/>
      <c r="AX4566" s="182"/>
      <c r="AZ4566" s="207"/>
    </row>
    <row r="4567" spans="1:52" s="168" customFormat="1" ht="5.0999999999999996" customHeight="1" thickBot="1" x14ac:dyDescent="0.35">
      <c r="A4567" s="263"/>
      <c r="B4567" s="263"/>
      <c r="C4567" s="265"/>
      <c r="D4567" s="208"/>
      <c r="E4567" s="208"/>
      <c r="F4567" s="208"/>
      <c r="G4567" s="208"/>
      <c r="H4567" s="208"/>
      <c r="I4567" s="208"/>
      <c r="J4567" s="208"/>
      <c r="K4567" s="208"/>
      <c r="L4567" s="208"/>
      <c r="M4567" s="208"/>
      <c r="N4567" s="208"/>
      <c r="O4567" s="208"/>
      <c r="P4567" s="208"/>
      <c r="Q4567" s="208"/>
      <c r="R4567" s="208"/>
      <c r="S4567" s="208"/>
      <c r="T4567" s="208"/>
      <c r="U4567" s="208"/>
      <c r="V4567" s="182"/>
      <c r="W4567" s="191"/>
      <c r="X4567" s="199"/>
      <c r="Y4567" s="182"/>
      <c r="Z4567" s="184"/>
      <c r="AA4567" s="184"/>
      <c r="AD4567" s="182"/>
      <c r="AG4567" s="182"/>
      <c r="AH4567" s="43"/>
      <c r="AI4567" s="43"/>
      <c r="AJ4567" s="43"/>
      <c r="AK4567" s="43"/>
      <c r="AL4567" s="43"/>
      <c r="AM4567" s="43"/>
      <c r="AN4567" s="43"/>
      <c r="AO4567" s="43"/>
      <c r="AP4567" s="43"/>
      <c r="AQ4567" s="43"/>
      <c r="AR4567" s="43"/>
      <c r="AS4567" s="43"/>
      <c r="AT4567" s="43"/>
      <c r="AU4567" s="44"/>
      <c r="AV4567" s="182"/>
      <c r="AW4567" s="182"/>
      <c r="AX4567" s="182"/>
      <c r="AZ4567" s="207"/>
    </row>
    <row r="4568" spans="1:52" s="168" customFormat="1" ht="24.9" customHeight="1" thickBot="1" x14ac:dyDescent="0.35">
      <c r="A4568" s="263"/>
      <c r="B4568" s="263"/>
      <c r="C4568" s="265"/>
      <c r="D4568" s="165" t="s">
        <v>31</v>
      </c>
      <c r="E4568" s="449"/>
      <c r="F4568" s="450"/>
      <c r="G4568" s="450"/>
      <c r="H4568" s="450"/>
      <c r="I4568" s="450"/>
      <c r="J4568" s="451"/>
      <c r="K4568" s="177" t="s">
        <v>105</v>
      </c>
      <c r="L4568" s="452"/>
      <c r="M4568" s="452"/>
      <c r="N4568" s="452"/>
      <c r="O4568" s="452"/>
      <c r="P4568" s="452"/>
      <c r="Q4568" s="452"/>
      <c r="R4568" s="452"/>
      <c r="S4568" s="452"/>
      <c r="T4568" s="452"/>
      <c r="U4568" s="453"/>
      <c r="V4568" s="182"/>
      <c r="W4568" s="191"/>
      <c r="X4568" s="199"/>
      <c r="Y4568" s="182"/>
      <c r="Z4568" s="184"/>
      <c r="AA4568" s="184"/>
      <c r="AD4568" s="182"/>
      <c r="AG4568" s="182"/>
      <c r="AH4568" s="43"/>
      <c r="AI4568" s="43"/>
      <c r="AJ4568" s="43"/>
      <c r="AK4568" s="43"/>
      <c r="AL4568" s="43"/>
      <c r="AM4568" s="43"/>
      <c r="AN4568" s="43"/>
      <c r="AO4568" s="43"/>
      <c r="AP4568" s="43"/>
      <c r="AQ4568" s="43"/>
      <c r="AR4568" s="43"/>
      <c r="AS4568" s="43"/>
      <c r="AT4568" s="43"/>
      <c r="AU4568" s="44"/>
      <c r="AV4568" s="182"/>
      <c r="AW4568" s="182"/>
      <c r="AX4568" s="182"/>
      <c r="AZ4568" s="207"/>
    </row>
    <row r="4569" spans="1:52" s="168" customFormat="1" ht="5.0999999999999996" customHeight="1" thickBot="1" x14ac:dyDescent="0.35">
      <c r="A4569" s="263"/>
      <c r="B4569" s="263"/>
      <c r="C4569" s="265"/>
      <c r="D4569" s="454"/>
      <c r="E4569" s="454"/>
      <c r="F4569" s="454"/>
      <c r="G4569" s="454"/>
      <c r="H4569" s="454"/>
      <c r="I4569" s="454"/>
      <c r="J4569" s="454"/>
      <c r="K4569" s="454"/>
      <c r="L4569" s="454"/>
      <c r="M4569" s="454"/>
      <c r="N4569" s="454"/>
      <c r="O4569" s="454"/>
      <c r="P4569" s="454"/>
      <c r="Q4569" s="454"/>
      <c r="R4569" s="454"/>
      <c r="S4569" s="454"/>
      <c r="T4569" s="454"/>
      <c r="U4569" s="454"/>
      <c r="V4569" s="182"/>
      <c r="W4569" s="191"/>
      <c r="X4569" s="199"/>
      <c r="Y4569" s="182"/>
      <c r="Z4569" s="184"/>
      <c r="AA4569" s="184"/>
      <c r="AD4569" s="182"/>
      <c r="AG4569" s="182"/>
      <c r="AH4569" s="43"/>
      <c r="AI4569" s="43"/>
      <c r="AJ4569" s="43"/>
      <c r="AK4569" s="43"/>
      <c r="AL4569" s="43"/>
      <c r="AM4569" s="43"/>
      <c r="AN4569" s="43"/>
      <c r="AO4569" s="43"/>
      <c r="AP4569" s="43"/>
      <c r="AQ4569" s="43"/>
      <c r="AR4569" s="43"/>
      <c r="AS4569" s="43"/>
      <c r="AT4569" s="43"/>
      <c r="AU4569" s="44"/>
      <c r="AV4569" s="182"/>
      <c r="AW4569" s="182"/>
      <c r="AX4569" s="182"/>
      <c r="AZ4569" s="207"/>
    </row>
    <row r="4570" spans="1:52" s="168" customFormat="1" ht="45" customHeight="1" thickBot="1" x14ac:dyDescent="0.35">
      <c r="A4570" s="263" t="str">
        <f>+E4570</f>
        <v>NP 33</v>
      </c>
      <c r="B4570" s="264">
        <f>+U4594</f>
        <v>0</v>
      </c>
      <c r="C4570" s="265">
        <v>86</v>
      </c>
      <c r="D4570" s="165" t="s">
        <v>9</v>
      </c>
      <c r="E4570" s="180" t="s">
        <v>218</v>
      </c>
      <c r="F4570" s="455" t="s">
        <v>29</v>
      </c>
      <c r="G4570" s="456"/>
      <c r="H4570" s="457" t="s">
        <v>220</v>
      </c>
      <c r="I4570" s="457"/>
      <c r="J4570" s="457"/>
      <c r="K4570" s="457"/>
      <c r="L4570" s="457"/>
      <c r="M4570" s="458"/>
      <c r="N4570" s="459" t="s">
        <v>32</v>
      </c>
      <c r="O4570" s="460"/>
      <c r="P4570" s="461"/>
      <c r="Q4570" s="462" t="s">
        <v>221</v>
      </c>
      <c r="R4570" s="463"/>
      <c r="S4570" s="463"/>
      <c r="T4570" s="463"/>
      <c r="U4570" s="464"/>
      <c r="V4570" s="182"/>
      <c r="W4570" s="191"/>
      <c r="X4570" s="199"/>
      <c r="Y4570" s="182"/>
      <c r="Z4570" s="186"/>
      <c r="AA4570" s="186"/>
      <c r="AD4570" s="182"/>
      <c r="AG4570" s="182"/>
      <c r="AH4570" s="43"/>
      <c r="AI4570" s="43"/>
      <c r="AJ4570" s="43"/>
      <c r="AK4570" s="43"/>
      <c r="AL4570" s="43"/>
      <c r="AM4570" s="43"/>
      <c r="AN4570" s="43"/>
      <c r="AO4570" s="43"/>
      <c r="AP4570" s="43"/>
      <c r="AQ4570" s="43"/>
      <c r="AR4570" s="43"/>
      <c r="AS4570" s="43"/>
      <c r="AT4570" s="43"/>
      <c r="AU4570" s="44"/>
      <c r="AV4570" s="182"/>
      <c r="AW4570" s="182"/>
      <c r="AX4570" s="182"/>
      <c r="AZ4570" s="207"/>
    </row>
    <row r="4571" spans="1:52" s="168" customFormat="1" ht="5.0999999999999996" customHeight="1" thickBot="1" x14ac:dyDescent="0.35">
      <c r="A4571" s="263"/>
      <c r="B4571" s="263"/>
      <c r="C4571" s="265"/>
      <c r="D4571" s="428"/>
      <c r="E4571" s="428"/>
      <c r="F4571" s="428"/>
      <c r="G4571" s="428"/>
      <c r="H4571" s="428"/>
      <c r="I4571" s="428"/>
      <c r="J4571" s="428"/>
      <c r="K4571" s="428"/>
      <c r="L4571" s="428"/>
      <c r="M4571" s="428"/>
      <c r="N4571" s="454"/>
      <c r="O4571" s="454"/>
      <c r="P4571" s="454"/>
      <c r="Q4571" s="454"/>
      <c r="R4571" s="454"/>
      <c r="S4571" s="454"/>
      <c r="T4571" s="454"/>
      <c r="U4571" s="454"/>
      <c r="V4571" s="182"/>
      <c r="W4571" s="191"/>
      <c r="X4571" s="199"/>
      <c r="Y4571" s="182"/>
      <c r="Z4571" s="193"/>
      <c r="AA4571" s="193"/>
      <c r="AD4571" s="182"/>
      <c r="AG4571" s="182"/>
      <c r="AH4571" s="43"/>
      <c r="AI4571" s="43"/>
      <c r="AJ4571" s="43"/>
      <c r="AK4571" s="43"/>
      <c r="AL4571" s="43"/>
      <c r="AM4571" s="43"/>
      <c r="AN4571" s="43"/>
      <c r="AO4571" s="43"/>
      <c r="AP4571" s="43"/>
      <c r="AQ4571" s="43"/>
      <c r="AR4571" s="43"/>
      <c r="AS4571" s="43"/>
      <c r="AT4571" s="43"/>
      <c r="AU4571" s="44"/>
      <c r="AV4571" s="182"/>
      <c r="AW4571" s="182"/>
      <c r="AX4571" s="182"/>
      <c r="AZ4571" s="207"/>
    </row>
    <row r="4572" spans="1:52" s="168" customFormat="1" ht="24.9" customHeight="1" x14ac:dyDescent="0.3">
      <c r="A4572" s="263"/>
      <c r="B4572" s="263"/>
      <c r="C4572" s="265"/>
      <c r="D4572" s="465" t="s">
        <v>30</v>
      </c>
      <c r="E4572" s="466"/>
      <c r="F4572" s="466"/>
      <c r="G4572" s="466"/>
      <c r="H4572" s="466"/>
      <c r="I4572" s="466"/>
      <c r="J4572" s="466"/>
      <c r="K4572" s="466"/>
      <c r="L4572" s="466"/>
      <c r="M4572" s="467"/>
      <c r="N4572" s="468" t="s">
        <v>11</v>
      </c>
      <c r="O4572" s="470" t="s">
        <v>12</v>
      </c>
      <c r="P4572" s="471"/>
      <c r="Q4572" s="474" t="s">
        <v>13</v>
      </c>
      <c r="R4572" s="475"/>
      <c r="S4572" s="476"/>
      <c r="T4572" s="477" t="s">
        <v>27</v>
      </c>
      <c r="U4572" s="479" t="s">
        <v>28</v>
      </c>
      <c r="V4572" s="182"/>
      <c r="W4572" s="191"/>
      <c r="X4572" s="199"/>
      <c r="Y4572" s="182"/>
      <c r="Z4572" s="193"/>
      <c r="AA4572" s="193"/>
      <c r="AD4572" s="182"/>
      <c r="AG4572" s="182"/>
      <c r="AH4572" s="43"/>
      <c r="AI4572" s="43"/>
      <c r="AJ4572" s="43"/>
      <c r="AK4572" s="43"/>
      <c r="AL4572" s="43"/>
      <c r="AM4572" s="43"/>
      <c r="AN4572" s="43"/>
      <c r="AO4572" s="43"/>
      <c r="AP4572" s="43"/>
      <c r="AQ4572" s="43"/>
      <c r="AR4572" s="43"/>
      <c r="AS4572" s="43"/>
      <c r="AT4572" s="43"/>
      <c r="AU4572" s="44"/>
      <c r="AV4572" s="182"/>
      <c r="AW4572" s="182"/>
      <c r="AX4572" s="182"/>
      <c r="AZ4572" s="207"/>
    </row>
    <row r="4573" spans="1:52" s="168" customFormat="1" ht="24.9" customHeight="1" x14ac:dyDescent="0.3">
      <c r="A4573" s="263"/>
      <c r="B4573" s="263"/>
      <c r="C4573" s="265"/>
      <c r="D4573" s="481"/>
      <c r="E4573" s="482"/>
      <c r="F4573" s="482"/>
      <c r="G4573" s="482"/>
      <c r="H4573" s="482"/>
      <c r="I4573" s="482"/>
      <c r="J4573" s="482"/>
      <c r="K4573" s="482"/>
      <c r="L4573" s="482"/>
      <c r="M4573" s="483"/>
      <c r="N4573" s="469"/>
      <c r="O4573" s="472"/>
      <c r="P4573" s="473"/>
      <c r="Q4573" s="170" t="s">
        <v>14</v>
      </c>
      <c r="R4573" s="170" t="s">
        <v>15</v>
      </c>
      <c r="S4573" s="170" t="s">
        <v>26</v>
      </c>
      <c r="T4573" s="478"/>
      <c r="U4573" s="480"/>
      <c r="V4573" s="182"/>
      <c r="W4573" s="191"/>
      <c r="X4573" s="199"/>
      <c r="Y4573" s="182"/>
      <c r="Z4573" s="194"/>
      <c r="AA4573" s="194"/>
      <c r="AD4573" s="182"/>
      <c r="AG4573" s="182"/>
      <c r="AH4573" s="43"/>
      <c r="AI4573" s="43"/>
      <c r="AJ4573" s="43"/>
      <c r="AK4573" s="43"/>
      <c r="AL4573" s="43"/>
      <c r="AM4573" s="43"/>
      <c r="AN4573" s="43"/>
      <c r="AO4573" s="43"/>
      <c r="AP4573" s="43"/>
      <c r="AQ4573" s="43"/>
      <c r="AR4573" s="43"/>
      <c r="AS4573" s="43"/>
      <c r="AT4573" s="43"/>
      <c r="AU4573" s="44"/>
      <c r="AV4573" s="182"/>
      <c r="AW4573" s="182"/>
      <c r="AX4573" s="182"/>
      <c r="AZ4573" s="207"/>
    </row>
    <row r="4574" spans="1:52" s="168" customFormat="1" ht="24.9" customHeight="1" x14ac:dyDescent="0.3">
      <c r="A4574" s="263"/>
      <c r="B4574" s="263"/>
      <c r="C4574" s="265"/>
      <c r="D4574" s="481"/>
      <c r="E4574" s="482"/>
      <c r="F4574" s="482"/>
      <c r="G4574" s="482"/>
      <c r="H4574" s="482"/>
      <c r="I4574" s="482"/>
      <c r="J4574" s="482"/>
      <c r="K4574" s="482"/>
      <c r="L4574" s="482"/>
      <c r="M4574" s="483"/>
      <c r="N4574" s="176"/>
      <c r="O4574" s="412"/>
      <c r="P4574" s="413"/>
      <c r="Q4574" s="8"/>
      <c r="R4574" s="8"/>
      <c r="S4574" s="8"/>
      <c r="T4574" s="9"/>
      <c r="U4574" s="17"/>
      <c r="V4574" s="182"/>
      <c r="W4574" s="191"/>
      <c r="X4574" s="199"/>
      <c r="Y4574" s="182">
        <f>+C4570</f>
        <v>86</v>
      </c>
      <c r="Z4574" s="41">
        <f>+SUMIF($N4574:$N4593,$Z$16,$U4574:$U4593)</f>
        <v>0</v>
      </c>
      <c r="AA4574" s="41">
        <f>+SUMIF($N4574:$N4593,$AA$16,$U4574:$U4593)</f>
        <v>0</v>
      </c>
      <c r="AB4574" s="41">
        <f>+SUMIF($N4574:$N4593,$AB$16,$U4574:$U4593)</f>
        <v>0</v>
      </c>
      <c r="AC4574" s="41">
        <f>+SUMIF($N4574:$N4593,$AC$16,$U4574:$U4593)</f>
        <v>0</v>
      </c>
      <c r="AD4574" s="41">
        <f>+SUMIF($N4574:$N4593,$AD$16,$U4574:$U4593)</f>
        <v>0</v>
      </c>
      <c r="AE4574" s="41">
        <f>+SUMIF($N4574:$N4593,$AE$16,$U4574:$U4593)</f>
        <v>0</v>
      </c>
      <c r="AF4574" s="41">
        <f>+SUMIF($N4574:$N4593,$AF$16,$U4574:$U4593)</f>
        <v>0</v>
      </c>
      <c r="AG4574" s="41">
        <f>+SUMIF($N4574:$N4593,$AG$16,$U4574:$U4593)</f>
        <v>0</v>
      </c>
      <c r="AH4574" s="41">
        <f>+SUMIF($N4574:$N4593,$AH$16,$U4574:$U4593)</f>
        <v>0</v>
      </c>
      <c r="AI4574" s="41">
        <f>+SUMIF($N4574:$N4593,$AI$16,$U4574:$U4593)</f>
        <v>0</v>
      </c>
      <c r="AJ4574" s="41">
        <f>+SUMIF($N4574:$N4593,$AJ$16,$U4574:$U4593)</f>
        <v>0</v>
      </c>
      <c r="AK4574" s="41">
        <f>+SUMIF($N4574:$N4593,$AK$16,$U4574:$U4593)</f>
        <v>0</v>
      </c>
      <c r="AL4574" s="41">
        <f>+SUMIF($N4574:$N4593,$AL$16,$U4574:$U4593)</f>
        <v>0</v>
      </c>
      <c r="AM4574" s="41">
        <f>+SUMIF($N4574:$N4593,$AM$16,$U4574:$U4593)</f>
        <v>0</v>
      </c>
      <c r="AN4574" s="41">
        <f>+SUMIF($N4574:$N4593,$AN$16,$U4574:$U4593)</f>
        <v>0</v>
      </c>
      <c r="AO4574" s="41">
        <f>+SUMIF($N4574:$N4593,$AO$16,$U4574:$U4593)</f>
        <v>0</v>
      </c>
      <c r="AP4574" s="41">
        <f>+SUMIF($N4574:$N4593,$AP$16,$U4574:$U4593)</f>
        <v>0</v>
      </c>
      <c r="AQ4574" s="41">
        <f>+SUMIF($N4574:$N4593,$AQ$16,$U4574:$U4593)</f>
        <v>0</v>
      </c>
      <c r="AR4574" s="41">
        <f>+SUMIF($N4574:$N4593,$AR$16,$U4574:$U4593)</f>
        <v>0</v>
      </c>
      <c r="AS4574" s="43"/>
      <c r="AT4574" s="43"/>
      <c r="AU4574" s="44"/>
      <c r="AV4574" s="182"/>
      <c r="AW4574" s="182"/>
      <c r="AX4574" s="182"/>
      <c r="AZ4574" s="207"/>
    </row>
    <row r="4575" spans="1:52" s="168" customFormat="1" ht="24.9" customHeight="1" x14ac:dyDescent="0.3">
      <c r="A4575" s="263"/>
      <c r="B4575" s="263"/>
      <c r="C4575" s="265"/>
      <c r="D4575" s="481"/>
      <c r="E4575" s="482"/>
      <c r="F4575" s="482"/>
      <c r="G4575" s="482"/>
      <c r="H4575" s="482"/>
      <c r="I4575" s="482"/>
      <c r="J4575" s="482"/>
      <c r="K4575" s="482"/>
      <c r="L4575" s="482"/>
      <c r="M4575" s="483"/>
      <c r="N4575" s="176"/>
      <c r="O4575" s="412"/>
      <c r="P4575" s="413"/>
      <c r="Q4575" s="8"/>
      <c r="R4575" s="8"/>
      <c r="S4575" s="8"/>
      <c r="T4575" s="9"/>
      <c r="U4575" s="17"/>
      <c r="V4575" s="182"/>
      <c r="W4575" s="191"/>
      <c r="X4575" s="199"/>
      <c r="Y4575" s="182"/>
      <c r="Z4575" s="184"/>
      <c r="AA4575" s="184"/>
      <c r="AD4575" s="182"/>
      <c r="AG4575" s="182"/>
      <c r="AH4575" s="43"/>
      <c r="AI4575" s="43"/>
      <c r="AJ4575" s="43"/>
      <c r="AK4575" s="43"/>
      <c r="AL4575" s="43"/>
      <c r="AM4575" s="43"/>
      <c r="AN4575" s="43"/>
      <c r="AO4575" s="43"/>
      <c r="AP4575" s="43"/>
      <c r="AQ4575" s="43"/>
      <c r="AR4575" s="43"/>
      <c r="AS4575" s="43"/>
      <c r="AT4575" s="43"/>
      <c r="AU4575" s="44"/>
      <c r="AV4575" s="182"/>
      <c r="AW4575" s="182"/>
      <c r="AX4575" s="182"/>
      <c r="AZ4575" s="207"/>
    </row>
    <row r="4576" spans="1:52" s="168" customFormat="1" ht="24.9" customHeight="1" x14ac:dyDescent="0.3">
      <c r="A4576" s="263"/>
      <c r="B4576" s="263"/>
      <c r="C4576" s="265"/>
      <c r="D4576" s="481"/>
      <c r="E4576" s="482"/>
      <c r="F4576" s="482"/>
      <c r="G4576" s="482"/>
      <c r="H4576" s="482"/>
      <c r="I4576" s="482"/>
      <c r="J4576" s="482"/>
      <c r="K4576" s="482"/>
      <c r="L4576" s="482"/>
      <c r="M4576" s="483"/>
      <c r="N4576" s="176"/>
      <c r="O4576" s="412"/>
      <c r="P4576" s="413"/>
      <c r="Q4576" s="8"/>
      <c r="R4576" s="8"/>
      <c r="S4576" s="8"/>
      <c r="T4576" s="9"/>
      <c r="U4576" s="17"/>
      <c r="V4576" s="182"/>
      <c r="W4576" s="191"/>
      <c r="X4576" s="199"/>
      <c r="Y4576" s="182"/>
      <c r="Z4576" s="184"/>
      <c r="AA4576" s="184"/>
      <c r="AD4576" s="182"/>
      <c r="AG4576" s="182"/>
      <c r="AH4576" s="43"/>
      <c r="AI4576" s="43"/>
      <c r="AJ4576" s="43"/>
      <c r="AK4576" s="43"/>
      <c r="AL4576" s="43"/>
      <c r="AM4576" s="43"/>
      <c r="AN4576" s="43"/>
      <c r="AO4576" s="43"/>
      <c r="AP4576" s="43"/>
      <c r="AQ4576" s="43"/>
      <c r="AR4576" s="43"/>
      <c r="AS4576" s="43"/>
      <c r="AT4576" s="43"/>
      <c r="AU4576" s="44"/>
      <c r="AV4576" s="182"/>
      <c r="AW4576" s="182"/>
      <c r="AX4576" s="182"/>
      <c r="AZ4576" s="207"/>
    </row>
    <row r="4577" spans="1:52" s="168" customFormat="1" ht="24.9" customHeight="1" x14ac:dyDescent="0.3">
      <c r="A4577" s="263"/>
      <c r="B4577" s="263"/>
      <c r="C4577" s="265"/>
      <c r="D4577" s="481"/>
      <c r="E4577" s="482"/>
      <c r="F4577" s="482"/>
      <c r="G4577" s="482"/>
      <c r="H4577" s="482"/>
      <c r="I4577" s="482"/>
      <c r="J4577" s="482"/>
      <c r="K4577" s="482"/>
      <c r="L4577" s="482"/>
      <c r="M4577" s="483"/>
      <c r="N4577" s="176"/>
      <c r="O4577" s="412"/>
      <c r="P4577" s="413"/>
      <c r="Q4577" s="8"/>
      <c r="R4577" s="8"/>
      <c r="S4577" s="8"/>
      <c r="T4577" s="9"/>
      <c r="U4577" s="17"/>
      <c r="V4577" s="182"/>
      <c r="W4577" s="191"/>
      <c r="X4577" s="199"/>
      <c r="Y4577" s="182"/>
      <c r="Z4577" s="184"/>
      <c r="AA4577" s="184"/>
      <c r="AD4577" s="182"/>
      <c r="AG4577" s="182"/>
      <c r="AH4577" s="43"/>
      <c r="AI4577" s="43"/>
      <c r="AJ4577" s="43"/>
      <c r="AK4577" s="43"/>
      <c r="AL4577" s="43"/>
      <c r="AM4577" s="43"/>
      <c r="AN4577" s="43"/>
      <c r="AO4577" s="43"/>
      <c r="AP4577" s="43"/>
      <c r="AQ4577" s="43"/>
      <c r="AR4577" s="43"/>
      <c r="AS4577" s="43"/>
      <c r="AT4577" s="43"/>
      <c r="AU4577" s="44"/>
      <c r="AV4577" s="182"/>
      <c r="AW4577" s="182"/>
      <c r="AX4577" s="182"/>
      <c r="AZ4577" s="207"/>
    </row>
    <row r="4578" spans="1:52" s="168" customFormat="1" ht="24.9" customHeight="1" x14ac:dyDescent="0.3">
      <c r="A4578" s="263"/>
      <c r="B4578" s="263"/>
      <c r="C4578" s="265"/>
      <c r="D4578" s="481"/>
      <c r="E4578" s="482"/>
      <c r="F4578" s="482"/>
      <c r="G4578" s="482"/>
      <c r="H4578" s="482"/>
      <c r="I4578" s="482"/>
      <c r="J4578" s="482"/>
      <c r="K4578" s="482"/>
      <c r="L4578" s="482"/>
      <c r="M4578" s="483"/>
      <c r="N4578" s="176"/>
      <c r="O4578" s="412"/>
      <c r="P4578" s="413"/>
      <c r="Q4578" s="8"/>
      <c r="R4578" s="8"/>
      <c r="S4578" s="8"/>
      <c r="T4578" s="9"/>
      <c r="U4578" s="17"/>
      <c r="V4578" s="182"/>
      <c r="W4578" s="191"/>
      <c r="X4578" s="199"/>
      <c r="Y4578" s="182"/>
      <c r="Z4578" s="184"/>
      <c r="AA4578" s="184"/>
      <c r="AD4578" s="182"/>
      <c r="AG4578" s="182"/>
      <c r="AH4578" s="43"/>
      <c r="AI4578" s="43"/>
      <c r="AJ4578" s="43"/>
      <c r="AK4578" s="43"/>
      <c r="AL4578" s="43"/>
      <c r="AM4578" s="43"/>
      <c r="AN4578" s="43"/>
      <c r="AO4578" s="43"/>
      <c r="AP4578" s="43"/>
      <c r="AQ4578" s="43"/>
      <c r="AR4578" s="43"/>
      <c r="AS4578" s="43"/>
      <c r="AT4578" s="43"/>
      <c r="AU4578" s="44"/>
      <c r="AV4578" s="182"/>
      <c r="AW4578" s="182"/>
      <c r="AX4578" s="182"/>
      <c r="AZ4578" s="207"/>
    </row>
    <row r="4579" spans="1:52" s="168" customFormat="1" ht="24.9" customHeight="1" x14ac:dyDescent="0.3">
      <c r="A4579" s="263"/>
      <c r="B4579" s="263"/>
      <c r="C4579" s="265"/>
      <c r="D4579" s="481"/>
      <c r="E4579" s="482"/>
      <c r="F4579" s="482"/>
      <c r="G4579" s="482"/>
      <c r="H4579" s="482"/>
      <c r="I4579" s="482"/>
      <c r="J4579" s="482"/>
      <c r="K4579" s="482"/>
      <c r="L4579" s="482"/>
      <c r="M4579" s="483"/>
      <c r="N4579" s="176"/>
      <c r="O4579" s="412"/>
      <c r="P4579" s="413"/>
      <c r="Q4579" s="8"/>
      <c r="R4579" s="8"/>
      <c r="S4579" s="8"/>
      <c r="T4579" s="9"/>
      <c r="U4579" s="17"/>
      <c r="V4579" s="182"/>
      <c r="W4579" s="191"/>
      <c r="X4579" s="199"/>
      <c r="Y4579" s="182"/>
      <c r="Z4579" s="184"/>
      <c r="AA4579" s="184"/>
      <c r="AD4579" s="182"/>
      <c r="AG4579" s="182"/>
      <c r="AH4579" s="43"/>
      <c r="AI4579" s="43"/>
      <c r="AJ4579" s="43"/>
      <c r="AK4579" s="43"/>
      <c r="AL4579" s="43"/>
      <c r="AM4579" s="43"/>
      <c r="AN4579" s="43"/>
      <c r="AO4579" s="43"/>
      <c r="AP4579" s="43"/>
      <c r="AQ4579" s="43"/>
      <c r="AR4579" s="43"/>
      <c r="AS4579" s="43"/>
      <c r="AT4579" s="43"/>
      <c r="AU4579" s="44"/>
      <c r="AV4579" s="182"/>
      <c r="AW4579" s="182"/>
      <c r="AX4579" s="182"/>
      <c r="AZ4579" s="207"/>
    </row>
    <row r="4580" spans="1:52" s="168" customFormat="1" ht="24.9" customHeight="1" x14ac:dyDescent="0.3">
      <c r="A4580" s="263"/>
      <c r="B4580" s="263"/>
      <c r="C4580" s="265"/>
      <c r="D4580" s="481"/>
      <c r="E4580" s="482"/>
      <c r="F4580" s="482"/>
      <c r="G4580" s="482"/>
      <c r="H4580" s="482"/>
      <c r="I4580" s="482"/>
      <c r="J4580" s="482"/>
      <c r="K4580" s="482"/>
      <c r="L4580" s="482"/>
      <c r="M4580" s="483"/>
      <c r="N4580" s="176"/>
      <c r="O4580" s="412"/>
      <c r="P4580" s="413"/>
      <c r="Q4580" s="8"/>
      <c r="R4580" s="8"/>
      <c r="S4580" s="8"/>
      <c r="T4580" s="9"/>
      <c r="U4580" s="17"/>
      <c r="V4580" s="182"/>
      <c r="W4580" s="191"/>
      <c r="X4580" s="199"/>
      <c r="Y4580" s="182"/>
      <c r="Z4580" s="184"/>
      <c r="AA4580" s="184"/>
      <c r="AD4580" s="182"/>
      <c r="AG4580" s="182"/>
      <c r="AH4580" s="43"/>
      <c r="AI4580" s="43"/>
      <c r="AJ4580" s="43"/>
      <c r="AK4580" s="43"/>
      <c r="AL4580" s="43"/>
      <c r="AM4580" s="43"/>
      <c r="AN4580" s="43"/>
      <c r="AO4580" s="43"/>
      <c r="AP4580" s="43"/>
      <c r="AQ4580" s="43"/>
      <c r="AR4580" s="43"/>
      <c r="AS4580" s="43"/>
      <c r="AT4580" s="43"/>
      <c r="AU4580" s="44"/>
      <c r="AV4580" s="182"/>
      <c r="AW4580" s="182"/>
      <c r="AX4580" s="182"/>
      <c r="AZ4580" s="207"/>
    </row>
    <row r="4581" spans="1:52" s="168" customFormat="1" ht="24.9" customHeight="1" x14ac:dyDescent="0.3">
      <c r="A4581" s="263"/>
      <c r="B4581" s="263"/>
      <c r="C4581" s="265"/>
      <c r="D4581" s="481"/>
      <c r="E4581" s="482"/>
      <c r="F4581" s="482"/>
      <c r="G4581" s="482"/>
      <c r="H4581" s="482"/>
      <c r="I4581" s="482"/>
      <c r="J4581" s="482"/>
      <c r="K4581" s="482"/>
      <c r="L4581" s="482"/>
      <c r="M4581" s="483"/>
      <c r="N4581" s="176"/>
      <c r="O4581" s="412"/>
      <c r="P4581" s="413"/>
      <c r="Q4581" s="8"/>
      <c r="R4581" s="8"/>
      <c r="S4581" s="8"/>
      <c r="T4581" s="9"/>
      <c r="U4581" s="17"/>
      <c r="V4581" s="182"/>
      <c r="W4581" s="191"/>
      <c r="X4581" s="199"/>
      <c r="Y4581" s="182"/>
      <c r="Z4581" s="184"/>
      <c r="AA4581" s="184"/>
      <c r="AD4581" s="182"/>
      <c r="AG4581" s="182"/>
      <c r="AH4581" s="43"/>
      <c r="AI4581" s="43"/>
      <c r="AJ4581" s="43"/>
      <c r="AK4581" s="43"/>
      <c r="AL4581" s="43"/>
      <c r="AM4581" s="43"/>
      <c r="AN4581" s="43"/>
      <c r="AO4581" s="43"/>
      <c r="AP4581" s="43"/>
      <c r="AQ4581" s="43"/>
      <c r="AR4581" s="43"/>
      <c r="AS4581" s="43"/>
      <c r="AT4581" s="43"/>
      <c r="AU4581" s="44"/>
      <c r="AV4581" s="182"/>
      <c r="AW4581" s="182"/>
      <c r="AX4581" s="182"/>
      <c r="AZ4581" s="207"/>
    </row>
    <row r="4582" spans="1:52" s="168" customFormat="1" ht="24.9" customHeight="1" x14ac:dyDescent="0.3">
      <c r="A4582" s="263"/>
      <c r="B4582" s="263"/>
      <c r="C4582" s="265"/>
      <c r="D4582" s="481"/>
      <c r="E4582" s="482"/>
      <c r="F4582" s="482"/>
      <c r="G4582" s="482"/>
      <c r="H4582" s="482"/>
      <c r="I4582" s="482"/>
      <c r="J4582" s="482"/>
      <c r="K4582" s="482"/>
      <c r="L4582" s="482"/>
      <c r="M4582" s="483"/>
      <c r="N4582" s="176"/>
      <c r="O4582" s="412"/>
      <c r="P4582" s="413"/>
      <c r="Q4582" s="8"/>
      <c r="R4582" s="8"/>
      <c r="S4582" s="8"/>
      <c r="T4582" s="9"/>
      <c r="U4582" s="17"/>
      <c r="V4582" s="182"/>
      <c r="W4582" s="191"/>
      <c r="X4582" s="199"/>
      <c r="Y4582" s="182"/>
      <c r="Z4582" s="184"/>
      <c r="AA4582" s="184"/>
      <c r="AD4582" s="182"/>
      <c r="AG4582" s="182"/>
      <c r="AH4582" s="43"/>
      <c r="AI4582" s="43"/>
      <c r="AJ4582" s="43"/>
      <c r="AK4582" s="43"/>
      <c r="AL4582" s="43"/>
      <c r="AM4582" s="43"/>
      <c r="AN4582" s="43"/>
      <c r="AO4582" s="43"/>
      <c r="AP4582" s="43"/>
      <c r="AQ4582" s="43"/>
      <c r="AR4582" s="43"/>
      <c r="AS4582" s="43"/>
      <c r="AT4582" s="43"/>
      <c r="AU4582" s="44"/>
      <c r="AV4582" s="182"/>
      <c r="AW4582" s="182"/>
      <c r="AX4582" s="182"/>
      <c r="AZ4582" s="207"/>
    </row>
    <row r="4583" spans="1:52" s="168" customFormat="1" ht="24.9" customHeight="1" x14ac:dyDescent="0.3">
      <c r="A4583" s="263"/>
      <c r="B4583" s="263"/>
      <c r="C4583" s="265"/>
      <c r="D4583" s="481"/>
      <c r="E4583" s="482"/>
      <c r="F4583" s="482"/>
      <c r="G4583" s="482"/>
      <c r="H4583" s="482"/>
      <c r="I4583" s="482"/>
      <c r="J4583" s="482"/>
      <c r="K4583" s="482"/>
      <c r="L4583" s="482"/>
      <c r="M4583" s="483"/>
      <c r="N4583" s="176"/>
      <c r="O4583" s="412"/>
      <c r="P4583" s="413"/>
      <c r="Q4583" s="8"/>
      <c r="R4583" s="8"/>
      <c r="S4583" s="8"/>
      <c r="T4583" s="9"/>
      <c r="U4583" s="17"/>
      <c r="V4583" s="182"/>
      <c r="W4583" s="191"/>
      <c r="X4583" s="199"/>
      <c r="Y4583" s="182"/>
      <c r="Z4583" s="184"/>
      <c r="AA4583" s="184"/>
      <c r="AD4583" s="182"/>
      <c r="AG4583" s="182"/>
      <c r="AH4583" s="43"/>
      <c r="AI4583" s="43"/>
      <c r="AJ4583" s="43"/>
      <c r="AK4583" s="43"/>
      <c r="AL4583" s="43"/>
      <c r="AM4583" s="43"/>
      <c r="AN4583" s="43"/>
      <c r="AO4583" s="43"/>
      <c r="AP4583" s="43"/>
      <c r="AQ4583" s="43"/>
      <c r="AR4583" s="43"/>
      <c r="AS4583" s="43"/>
      <c r="AT4583" s="43"/>
      <c r="AU4583" s="44"/>
      <c r="AV4583" s="182"/>
      <c r="AW4583" s="182"/>
      <c r="AX4583" s="182"/>
      <c r="AZ4583" s="207"/>
    </row>
    <row r="4584" spans="1:52" s="168" customFormat="1" ht="24.9" customHeight="1" x14ac:dyDescent="0.3">
      <c r="A4584" s="263"/>
      <c r="B4584" s="263"/>
      <c r="C4584" s="265"/>
      <c r="D4584" s="481"/>
      <c r="E4584" s="482"/>
      <c r="F4584" s="482"/>
      <c r="G4584" s="482"/>
      <c r="H4584" s="482"/>
      <c r="I4584" s="482"/>
      <c r="J4584" s="482"/>
      <c r="K4584" s="482"/>
      <c r="L4584" s="482"/>
      <c r="M4584" s="483"/>
      <c r="N4584" s="176"/>
      <c r="O4584" s="412"/>
      <c r="P4584" s="413"/>
      <c r="Q4584" s="8"/>
      <c r="R4584" s="8"/>
      <c r="S4584" s="8"/>
      <c r="T4584" s="9"/>
      <c r="U4584" s="17"/>
      <c r="V4584" s="182"/>
      <c r="W4584" s="191"/>
      <c r="X4584" s="199"/>
      <c r="Y4584" s="182"/>
      <c r="Z4584" s="184"/>
      <c r="AA4584" s="184"/>
      <c r="AD4584" s="182"/>
      <c r="AG4584" s="182"/>
      <c r="AH4584" s="43"/>
      <c r="AI4584" s="43"/>
      <c r="AJ4584" s="43"/>
      <c r="AK4584" s="43"/>
      <c r="AL4584" s="43"/>
      <c r="AM4584" s="43"/>
      <c r="AN4584" s="43"/>
      <c r="AO4584" s="43"/>
      <c r="AP4584" s="43"/>
      <c r="AQ4584" s="43"/>
      <c r="AR4584" s="43"/>
      <c r="AS4584" s="43"/>
      <c r="AT4584" s="43"/>
      <c r="AU4584" s="44"/>
      <c r="AV4584" s="182"/>
      <c r="AW4584" s="182"/>
      <c r="AX4584" s="182"/>
      <c r="AZ4584" s="207"/>
    </row>
    <row r="4585" spans="1:52" s="168" customFormat="1" ht="24.9" customHeight="1" x14ac:dyDescent="0.3">
      <c r="A4585" s="263"/>
      <c r="B4585" s="263"/>
      <c r="C4585" s="265"/>
      <c r="D4585" s="481"/>
      <c r="E4585" s="482"/>
      <c r="F4585" s="482"/>
      <c r="G4585" s="482"/>
      <c r="H4585" s="482"/>
      <c r="I4585" s="482"/>
      <c r="J4585" s="482"/>
      <c r="K4585" s="482"/>
      <c r="L4585" s="482"/>
      <c r="M4585" s="483"/>
      <c r="N4585" s="176"/>
      <c r="O4585" s="412"/>
      <c r="P4585" s="413"/>
      <c r="Q4585" s="8"/>
      <c r="R4585" s="8"/>
      <c r="S4585" s="8"/>
      <c r="T4585" s="9"/>
      <c r="U4585" s="17"/>
      <c r="V4585" s="182"/>
      <c r="W4585" s="191"/>
      <c r="X4585" s="199"/>
      <c r="Y4585" s="182"/>
      <c r="Z4585" s="184"/>
      <c r="AA4585" s="184"/>
      <c r="AD4585" s="182"/>
      <c r="AG4585" s="182"/>
      <c r="AH4585" s="43"/>
      <c r="AI4585" s="43"/>
      <c r="AJ4585" s="43"/>
      <c r="AK4585" s="43"/>
      <c r="AL4585" s="43"/>
      <c r="AM4585" s="43"/>
      <c r="AN4585" s="43"/>
      <c r="AO4585" s="43"/>
      <c r="AP4585" s="43"/>
      <c r="AQ4585" s="43"/>
      <c r="AR4585" s="43"/>
      <c r="AS4585" s="43"/>
      <c r="AT4585" s="43"/>
      <c r="AU4585" s="44"/>
      <c r="AV4585" s="182"/>
      <c r="AW4585" s="182"/>
      <c r="AX4585" s="182"/>
      <c r="AZ4585" s="207"/>
    </row>
    <row r="4586" spans="1:52" s="168" customFormat="1" ht="24.9" customHeight="1" x14ac:dyDescent="0.3">
      <c r="A4586" s="263"/>
      <c r="B4586" s="263"/>
      <c r="C4586" s="265"/>
      <c r="D4586" s="481"/>
      <c r="E4586" s="482"/>
      <c r="F4586" s="482"/>
      <c r="G4586" s="482"/>
      <c r="H4586" s="482"/>
      <c r="I4586" s="482"/>
      <c r="J4586" s="482"/>
      <c r="K4586" s="482"/>
      <c r="L4586" s="482"/>
      <c r="M4586" s="483"/>
      <c r="N4586" s="176"/>
      <c r="O4586" s="412"/>
      <c r="P4586" s="413"/>
      <c r="Q4586" s="8"/>
      <c r="R4586" s="8"/>
      <c r="S4586" s="8"/>
      <c r="T4586" s="9"/>
      <c r="U4586" s="17"/>
      <c r="V4586" s="182"/>
      <c r="W4586" s="191"/>
      <c r="X4586" s="199"/>
      <c r="Y4586" s="182"/>
      <c r="Z4586" s="184"/>
      <c r="AA4586" s="184"/>
      <c r="AD4586" s="182"/>
      <c r="AG4586" s="182"/>
      <c r="AH4586" s="43"/>
      <c r="AI4586" s="43"/>
      <c r="AJ4586" s="43"/>
      <c r="AK4586" s="43"/>
      <c r="AL4586" s="43"/>
      <c r="AM4586" s="43"/>
      <c r="AN4586" s="43"/>
      <c r="AO4586" s="43"/>
      <c r="AP4586" s="43"/>
      <c r="AQ4586" s="43"/>
      <c r="AR4586" s="43"/>
      <c r="AS4586" s="43"/>
      <c r="AT4586" s="43"/>
      <c r="AU4586" s="44"/>
      <c r="AV4586" s="182"/>
      <c r="AW4586" s="182"/>
      <c r="AX4586" s="182"/>
      <c r="AZ4586" s="207"/>
    </row>
    <row r="4587" spans="1:52" s="168" customFormat="1" ht="24.9" customHeight="1" x14ac:dyDescent="0.3">
      <c r="A4587" s="263"/>
      <c r="B4587" s="263"/>
      <c r="C4587" s="265"/>
      <c r="D4587" s="481"/>
      <c r="E4587" s="482"/>
      <c r="F4587" s="482"/>
      <c r="G4587" s="482"/>
      <c r="H4587" s="482"/>
      <c r="I4587" s="482"/>
      <c r="J4587" s="482"/>
      <c r="K4587" s="482"/>
      <c r="L4587" s="482"/>
      <c r="M4587" s="483"/>
      <c r="N4587" s="176"/>
      <c r="O4587" s="412"/>
      <c r="P4587" s="413"/>
      <c r="Q4587" s="8"/>
      <c r="R4587" s="8"/>
      <c r="S4587" s="8"/>
      <c r="T4587" s="9"/>
      <c r="U4587" s="17"/>
      <c r="V4587" s="182"/>
      <c r="W4587" s="191"/>
      <c r="X4587" s="199"/>
      <c r="Y4587" s="182"/>
      <c r="Z4587" s="184"/>
      <c r="AA4587" s="184"/>
      <c r="AD4587" s="182"/>
      <c r="AG4587" s="182"/>
      <c r="AH4587" s="43"/>
      <c r="AI4587" s="43"/>
      <c r="AJ4587" s="43"/>
      <c r="AK4587" s="43"/>
      <c r="AL4587" s="43"/>
      <c r="AM4587" s="43"/>
      <c r="AN4587" s="43"/>
      <c r="AO4587" s="43"/>
      <c r="AP4587" s="43"/>
      <c r="AQ4587" s="43"/>
      <c r="AR4587" s="43"/>
      <c r="AS4587" s="43"/>
      <c r="AT4587" s="43"/>
      <c r="AU4587" s="44"/>
      <c r="AV4587" s="182"/>
      <c r="AW4587" s="182"/>
      <c r="AX4587" s="182"/>
      <c r="AZ4587" s="207"/>
    </row>
    <row r="4588" spans="1:52" s="168" customFormat="1" ht="24.9" customHeight="1" x14ac:dyDescent="0.3">
      <c r="A4588" s="263"/>
      <c r="B4588" s="263"/>
      <c r="C4588" s="265"/>
      <c r="D4588" s="481"/>
      <c r="E4588" s="482"/>
      <c r="F4588" s="482"/>
      <c r="G4588" s="482"/>
      <c r="H4588" s="482"/>
      <c r="I4588" s="482"/>
      <c r="J4588" s="482"/>
      <c r="K4588" s="482"/>
      <c r="L4588" s="482"/>
      <c r="M4588" s="483"/>
      <c r="N4588" s="176"/>
      <c r="O4588" s="412"/>
      <c r="P4588" s="413"/>
      <c r="Q4588" s="8"/>
      <c r="R4588" s="8"/>
      <c r="S4588" s="8"/>
      <c r="T4588" s="9"/>
      <c r="U4588" s="17"/>
      <c r="V4588" s="182"/>
      <c r="W4588" s="191"/>
      <c r="X4588" s="199"/>
      <c r="Y4588" s="182"/>
      <c r="Z4588" s="184"/>
      <c r="AA4588" s="184"/>
      <c r="AD4588" s="182"/>
      <c r="AG4588" s="182"/>
      <c r="AH4588" s="43"/>
      <c r="AI4588" s="43"/>
      <c r="AJ4588" s="43"/>
      <c r="AK4588" s="43"/>
      <c r="AL4588" s="43"/>
      <c r="AM4588" s="43"/>
      <c r="AN4588" s="43"/>
      <c r="AO4588" s="43"/>
      <c r="AP4588" s="43"/>
      <c r="AQ4588" s="43"/>
      <c r="AR4588" s="43"/>
      <c r="AS4588" s="43"/>
      <c r="AT4588" s="43"/>
      <c r="AU4588" s="44"/>
      <c r="AV4588" s="182"/>
      <c r="AW4588" s="182"/>
      <c r="AX4588" s="182"/>
      <c r="AZ4588" s="207"/>
    </row>
    <row r="4589" spans="1:52" s="168" customFormat="1" ht="24.9" customHeight="1" x14ac:dyDescent="0.3">
      <c r="A4589" s="263"/>
      <c r="B4589" s="263"/>
      <c r="C4589" s="265"/>
      <c r="D4589" s="481"/>
      <c r="E4589" s="482"/>
      <c r="F4589" s="482"/>
      <c r="G4589" s="482"/>
      <c r="H4589" s="482"/>
      <c r="I4589" s="482"/>
      <c r="J4589" s="482"/>
      <c r="K4589" s="482"/>
      <c r="L4589" s="482"/>
      <c r="M4589" s="483"/>
      <c r="N4589" s="176"/>
      <c r="O4589" s="412"/>
      <c r="P4589" s="413"/>
      <c r="Q4589" s="8"/>
      <c r="R4589" s="8"/>
      <c r="S4589" s="8"/>
      <c r="T4589" s="9"/>
      <c r="U4589" s="17"/>
      <c r="V4589" s="182"/>
      <c r="W4589" s="191"/>
      <c r="X4589" s="199"/>
      <c r="Y4589" s="182"/>
      <c r="Z4589" s="184"/>
      <c r="AA4589" s="184"/>
      <c r="AD4589" s="182"/>
      <c r="AG4589" s="182"/>
      <c r="AH4589" s="43"/>
      <c r="AI4589" s="43"/>
      <c r="AJ4589" s="43"/>
      <c r="AK4589" s="43"/>
      <c r="AL4589" s="43"/>
      <c r="AM4589" s="43"/>
      <c r="AN4589" s="43"/>
      <c r="AO4589" s="43"/>
      <c r="AP4589" s="43"/>
      <c r="AQ4589" s="43"/>
      <c r="AR4589" s="43"/>
      <c r="AS4589" s="43"/>
      <c r="AT4589" s="43"/>
      <c r="AU4589" s="44"/>
      <c r="AV4589" s="182"/>
      <c r="AW4589" s="182"/>
      <c r="AX4589" s="182"/>
      <c r="AZ4589" s="207"/>
    </row>
    <row r="4590" spans="1:52" s="168" customFormat="1" ht="24.9" customHeight="1" x14ac:dyDescent="0.3">
      <c r="A4590" s="263"/>
      <c r="B4590" s="263"/>
      <c r="C4590" s="265"/>
      <c r="D4590" s="481"/>
      <c r="E4590" s="482"/>
      <c r="F4590" s="482"/>
      <c r="G4590" s="482"/>
      <c r="H4590" s="482"/>
      <c r="I4590" s="482"/>
      <c r="J4590" s="482"/>
      <c r="K4590" s="482"/>
      <c r="L4590" s="482"/>
      <c r="M4590" s="483"/>
      <c r="N4590" s="176"/>
      <c r="O4590" s="412"/>
      <c r="P4590" s="413"/>
      <c r="Q4590" s="8"/>
      <c r="R4590" s="8"/>
      <c r="S4590" s="8"/>
      <c r="T4590" s="9"/>
      <c r="U4590" s="17"/>
      <c r="V4590" s="182"/>
      <c r="W4590" s="191"/>
      <c r="X4590" s="199"/>
      <c r="Y4590" s="182"/>
      <c r="Z4590" s="184"/>
      <c r="AA4590" s="184"/>
      <c r="AD4590" s="182"/>
      <c r="AG4590" s="182"/>
      <c r="AH4590" s="43"/>
      <c r="AI4590" s="43"/>
      <c r="AJ4590" s="43"/>
      <c r="AK4590" s="43"/>
      <c r="AL4590" s="43"/>
      <c r="AM4590" s="43"/>
      <c r="AN4590" s="43"/>
      <c r="AO4590" s="43"/>
      <c r="AP4590" s="43"/>
      <c r="AQ4590" s="43"/>
      <c r="AR4590" s="43"/>
      <c r="AS4590" s="43"/>
      <c r="AT4590" s="43"/>
      <c r="AU4590" s="44"/>
      <c r="AV4590" s="182"/>
      <c r="AW4590" s="182"/>
      <c r="AX4590" s="182"/>
      <c r="AZ4590" s="207"/>
    </row>
    <row r="4591" spans="1:52" s="168" customFormat="1" ht="24.9" customHeight="1" x14ac:dyDescent="0.3">
      <c r="A4591" s="263"/>
      <c r="B4591" s="263"/>
      <c r="C4591" s="265"/>
      <c r="D4591" s="481"/>
      <c r="E4591" s="482"/>
      <c r="F4591" s="482"/>
      <c r="G4591" s="482"/>
      <c r="H4591" s="482"/>
      <c r="I4591" s="482"/>
      <c r="J4591" s="482"/>
      <c r="K4591" s="482"/>
      <c r="L4591" s="482"/>
      <c r="M4591" s="483"/>
      <c r="N4591" s="176"/>
      <c r="O4591" s="412"/>
      <c r="P4591" s="413"/>
      <c r="Q4591" s="8"/>
      <c r="R4591" s="8"/>
      <c r="S4591" s="8"/>
      <c r="T4591" s="9"/>
      <c r="U4591" s="17"/>
      <c r="V4591" s="182"/>
      <c r="W4591" s="191"/>
      <c r="X4591" s="199"/>
      <c r="Y4591" s="182"/>
      <c r="Z4591" s="184"/>
      <c r="AA4591" s="184"/>
      <c r="AD4591" s="182"/>
      <c r="AG4591" s="182"/>
      <c r="AH4591" s="43"/>
      <c r="AI4591" s="43"/>
      <c r="AJ4591" s="43"/>
      <c r="AK4591" s="43"/>
      <c r="AL4591" s="43"/>
      <c r="AM4591" s="43"/>
      <c r="AN4591" s="43"/>
      <c r="AO4591" s="43"/>
      <c r="AP4591" s="43"/>
      <c r="AQ4591" s="43"/>
      <c r="AR4591" s="43"/>
      <c r="AS4591" s="43"/>
      <c r="AT4591" s="43"/>
      <c r="AU4591" s="44"/>
      <c r="AV4591" s="182"/>
      <c r="AW4591" s="182"/>
      <c r="AX4591" s="182"/>
      <c r="AZ4591" s="207"/>
    </row>
    <row r="4592" spans="1:52" s="168" customFormat="1" ht="24.9" customHeight="1" x14ac:dyDescent="0.3">
      <c r="A4592" s="263"/>
      <c r="B4592" s="263"/>
      <c r="C4592" s="265"/>
      <c r="D4592" s="481"/>
      <c r="E4592" s="482"/>
      <c r="F4592" s="482"/>
      <c r="G4592" s="482"/>
      <c r="H4592" s="482"/>
      <c r="I4592" s="482"/>
      <c r="J4592" s="482"/>
      <c r="K4592" s="482"/>
      <c r="L4592" s="482"/>
      <c r="M4592" s="483"/>
      <c r="N4592" s="176"/>
      <c r="O4592" s="412"/>
      <c r="P4592" s="413"/>
      <c r="Q4592" s="8"/>
      <c r="R4592" s="8"/>
      <c r="S4592" s="8"/>
      <c r="T4592" s="9"/>
      <c r="U4592" s="17"/>
      <c r="V4592" s="182"/>
      <c r="W4592" s="191"/>
      <c r="X4592" s="199"/>
      <c r="Y4592" s="182"/>
      <c r="Z4592" s="184"/>
      <c r="AA4592" s="184"/>
      <c r="AD4592" s="182"/>
      <c r="AG4592" s="182"/>
      <c r="AH4592" s="43"/>
      <c r="AI4592" s="43"/>
      <c r="AJ4592" s="43"/>
      <c r="AK4592" s="43"/>
      <c r="AL4592" s="43"/>
      <c r="AM4592" s="43"/>
      <c r="AN4592" s="43"/>
      <c r="AO4592" s="43"/>
      <c r="AP4592" s="43"/>
      <c r="AQ4592" s="43"/>
      <c r="AR4592" s="43"/>
      <c r="AS4592" s="43"/>
      <c r="AT4592" s="43"/>
      <c r="AU4592" s="44"/>
      <c r="AV4592" s="182"/>
      <c r="AW4592" s="182"/>
      <c r="AX4592" s="182"/>
      <c r="AZ4592" s="207"/>
    </row>
    <row r="4593" spans="1:52" s="168" customFormat="1" ht="24.9" customHeight="1" x14ac:dyDescent="0.3">
      <c r="A4593" s="263"/>
      <c r="B4593" s="263"/>
      <c r="C4593" s="265"/>
      <c r="D4593" s="481"/>
      <c r="E4593" s="482"/>
      <c r="F4593" s="482"/>
      <c r="G4593" s="482"/>
      <c r="H4593" s="482"/>
      <c r="I4593" s="482"/>
      <c r="J4593" s="482"/>
      <c r="K4593" s="482"/>
      <c r="L4593" s="482"/>
      <c r="M4593" s="483"/>
      <c r="N4593" s="176"/>
      <c r="O4593" s="412"/>
      <c r="P4593" s="413"/>
      <c r="Q4593" s="8"/>
      <c r="R4593" s="8"/>
      <c r="S4593" s="8"/>
      <c r="T4593" s="9"/>
      <c r="U4593" s="17"/>
      <c r="V4593" s="182"/>
      <c r="W4593" s="191"/>
      <c r="X4593" s="199"/>
      <c r="Y4593" s="182"/>
      <c r="Z4593" s="184"/>
      <c r="AA4593" s="184"/>
      <c r="AD4593" s="182"/>
      <c r="AG4593" s="182"/>
      <c r="AH4593" s="43"/>
      <c r="AI4593" s="43"/>
      <c r="AJ4593" s="43"/>
      <c r="AK4593" s="43"/>
      <c r="AL4593" s="43"/>
      <c r="AM4593" s="43"/>
      <c r="AN4593" s="43"/>
      <c r="AO4593" s="43"/>
      <c r="AP4593" s="43"/>
      <c r="AQ4593" s="43"/>
      <c r="AR4593" s="43"/>
      <c r="AS4593" s="43"/>
      <c r="AT4593" s="43"/>
      <c r="AU4593" s="44"/>
      <c r="AV4593" s="182"/>
      <c r="AW4593" s="182"/>
      <c r="AX4593" s="182"/>
      <c r="AZ4593" s="207"/>
    </row>
    <row r="4594" spans="1:52" s="168" customFormat="1" ht="24.9" customHeight="1" thickBot="1" x14ac:dyDescent="0.35">
      <c r="A4594" s="263"/>
      <c r="B4594" s="263"/>
      <c r="C4594" s="265"/>
      <c r="D4594" s="481"/>
      <c r="E4594" s="482"/>
      <c r="F4594" s="482"/>
      <c r="G4594" s="482"/>
      <c r="H4594" s="482"/>
      <c r="I4594" s="482"/>
      <c r="J4594" s="482"/>
      <c r="K4594" s="482"/>
      <c r="L4594" s="482"/>
      <c r="M4594" s="483"/>
      <c r="N4594" s="414" t="s">
        <v>16</v>
      </c>
      <c r="O4594" s="415"/>
      <c r="P4594" s="415"/>
      <c r="Q4594" s="415"/>
      <c r="R4594" s="415"/>
      <c r="S4594" s="415"/>
      <c r="T4594" s="415"/>
      <c r="U4594" s="18">
        <f>SUM(U4574:U4593)</f>
        <v>0</v>
      </c>
      <c r="V4594" s="182"/>
      <c r="W4594" s="191"/>
      <c r="X4594" s="199"/>
      <c r="Y4594" s="182"/>
      <c r="Z4594" s="184"/>
      <c r="AA4594" s="184"/>
      <c r="AD4594" s="182"/>
      <c r="AG4594" s="182"/>
      <c r="AH4594" s="43"/>
      <c r="AI4594" s="43"/>
      <c r="AJ4594" s="43"/>
      <c r="AK4594" s="43"/>
      <c r="AL4594" s="43"/>
      <c r="AM4594" s="43"/>
      <c r="AN4594" s="43"/>
      <c r="AO4594" s="43"/>
      <c r="AP4594" s="43"/>
      <c r="AQ4594" s="43"/>
      <c r="AR4594" s="43"/>
      <c r="AS4594" s="43"/>
      <c r="AT4594" s="43"/>
      <c r="AU4594" s="44"/>
      <c r="AV4594" s="182"/>
      <c r="AW4594" s="182"/>
      <c r="AX4594" s="182"/>
      <c r="AZ4594" s="207"/>
    </row>
    <row r="4595" spans="1:52" s="168" customFormat="1" ht="14.4" customHeight="1" x14ac:dyDescent="0.3">
      <c r="A4595" s="263"/>
      <c r="B4595" s="263"/>
      <c r="C4595" s="265"/>
      <c r="D4595" s="481"/>
      <c r="E4595" s="482"/>
      <c r="F4595" s="482"/>
      <c r="G4595" s="482"/>
      <c r="H4595" s="482"/>
      <c r="I4595" s="482"/>
      <c r="J4595" s="482"/>
      <c r="K4595" s="482"/>
      <c r="L4595" s="482"/>
      <c r="M4595" s="483"/>
      <c r="N4595" s="416" t="s">
        <v>17</v>
      </c>
      <c r="O4595" s="417"/>
      <c r="P4595" s="417"/>
      <c r="Q4595" s="417"/>
      <c r="R4595" s="417"/>
      <c r="S4595" s="417"/>
      <c r="T4595" s="417"/>
      <c r="U4595" s="418"/>
      <c r="V4595" s="200"/>
      <c r="W4595" s="191"/>
      <c r="X4595" s="199"/>
      <c r="Y4595" s="182"/>
      <c r="Z4595" s="184"/>
      <c r="AA4595" s="184"/>
      <c r="AD4595" s="182"/>
      <c r="AG4595" s="182"/>
      <c r="AH4595" s="43"/>
      <c r="AI4595" s="43"/>
      <c r="AJ4595" s="43"/>
      <c r="AK4595" s="43"/>
      <c r="AL4595" s="43"/>
      <c r="AM4595" s="43"/>
      <c r="AN4595" s="43"/>
      <c r="AO4595" s="43"/>
      <c r="AP4595" s="43"/>
      <c r="AQ4595" s="43"/>
      <c r="AR4595" s="43"/>
      <c r="AS4595" s="43"/>
      <c r="AT4595" s="43"/>
      <c r="AU4595" s="44"/>
      <c r="AV4595" s="182"/>
      <c r="AW4595" s="182"/>
      <c r="AX4595" s="182"/>
      <c r="AZ4595" s="207"/>
    </row>
    <row r="4596" spans="1:52" s="168" customFormat="1" x14ac:dyDescent="0.3">
      <c r="A4596" s="263"/>
      <c r="B4596" s="263"/>
      <c r="C4596" s="265"/>
      <c r="D4596" s="481"/>
      <c r="E4596" s="482"/>
      <c r="F4596" s="482"/>
      <c r="G4596" s="482"/>
      <c r="H4596" s="482"/>
      <c r="I4596" s="482"/>
      <c r="J4596" s="482"/>
      <c r="K4596" s="482"/>
      <c r="L4596" s="482"/>
      <c r="M4596" s="483"/>
      <c r="N4596" s="419"/>
      <c r="O4596" s="420"/>
      <c r="P4596" s="420"/>
      <c r="Q4596" s="420"/>
      <c r="R4596" s="420"/>
      <c r="S4596" s="420"/>
      <c r="T4596" s="420"/>
      <c r="U4596" s="421"/>
      <c r="V4596" s="182"/>
      <c r="W4596" s="191"/>
      <c r="X4596" s="199"/>
      <c r="Y4596" s="182"/>
      <c r="Z4596" s="184"/>
      <c r="AA4596" s="184"/>
      <c r="AD4596" s="182"/>
      <c r="AG4596" s="182"/>
      <c r="AH4596" s="43"/>
      <c r="AI4596" s="43"/>
      <c r="AJ4596" s="43"/>
      <c r="AK4596" s="43"/>
      <c r="AL4596" s="43"/>
      <c r="AM4596" s="43"/>
      <c r="AN4596" s="43"/>
      <c r="AO4596" s="43"/>
      <c r="AP4596" s="43"/>
      <c r="AQ4596" s="43"/>
      <c r="AR4596" s="43"/>
      <c r="AS4596" s="43"/>
      <c r="AT4596" s="43"/>
      <c r="AU4596" s="44"/>
      <c r="AV4596" s="182"/>
      <c r="AW4596" s="182"/>
      <c r="AX4596" s="182"/>
      <c r="AZ4596" s="207"/>
    </row>
    <row r="4597" spans="1:52" s="168" customFormat="1" x14ac:dyDescent="0.3">
      <c r="A4597" s="263"/>
      <c r="B4597" s="263"/>
      <c r="C4597" s="265"/>
      <c r="D4597" s="481"/>
      <c r="E4597" s="482"/>
      <c r="F4597" s="482"/>
      <c r="G4597" s="482"/>
      <c r="H4597" s="482"/>
      <c r="I4597" s="482"/>
      <c r="J4597" s="482"/>
      <c r="K4597" s="482"/>
      <c r="L4597" s="482"/>
      <c r="M4597" s="483"/>
      <c r="N4597" s="419"/>
      <c r="O4597" s="420"/>
      <c r="P4597" s="420"/>
      <c r="Q4597" s="420"/>
      <c r="R4597" s="420"/>
      <c r="S4597" s="420"/>
      <c r="T4597" s="420"/>
      <c r="U4597" s="421"/>
      <c r="V4597" s="182"/>
      <c r="W4597" s="191"/>
      <c r="X4597" s="199"/>
      <c r="Y4597" s="182"/>
      <c r="Z4597" s="184"/>
      <c r="AA4597" s="184"/>
      <c r="AD4597" s="182"/>
      <c r="AG4597" s="182"/>
      <c r="AH4597" s="43"/>
      <c r="AI4597" s="43"/>
      <c r="AJ4597" s="43"/>
      <c r="AK4597" s="43"/>
      <c r="AL4597" s="43"/>
      <c r="AM4597" s="43"/>
      <c r="AN4597" s="43"/>
      <c r="AO4597" s="43"/>
      <c r="AP4597" s="43"/>
      <c r="AQ4597" s="43"/>
      <c r="AR4597" s="43"/>
      <c r="AS4597" s="43"/>
      <c r="AT4597" s="43"/>
      <c r="AU4597" s="44"/>
      <c r="AV4597" s="182"/>
      <c r="AW4597" s="182"/>
      <c r="AX4597" s="182"/>
      <c r="AZ4597" s="207"/>
    </row>
    <row r="4598" spans="1:52" s="168" customFormat="1" ht="14.4" thickBot="1" x14ac:dyDescent="0.35">
      <c r="A4598" s="263"/>
      <c r="B4598" s="263"/>
      <c r="C4598" s="265"/>
      <c r="D4598" s="425"/>
      <c r="E4598" s="426"/>
      <c r="F4598" s="426"/>
      <c r="G4598" s="426"/>
      <c r="H4598" s="426"/>
      <c r="I4598" s="426"/>
      <c r="J4598" s="426"/>
      <c r="K4598" s="426"/>
      <c r="L4598" s="426"/>
      <c r="M4598" s="427"/>
      <c r="N4598" s="422"/>
      <c r="O4598" s="423"/>
      <c r="P4598" s="423"/>
      <c r="Q4598" s="423"/>
      <c r="R4598" s="423"/>
      <c r="S4598" s="423"/>
      <c r="T4598" s="423"/>
      <c r="U4598" s="424"/>
      <c r="V4598" s="182"/>
      <c r="W4598" s="191"/>
      <c r="X4598" s="199"/>
      <c r="Y4598" s="182"/>
      <c r="Z4598" s="184"/>
      <c r="AA4598" s="184"/>
      <c r="AD4598" s="182"/>
      <c r="AG4598" s="182"/>
      <c r="AH4598" s="43"/>
      <c r="AI4598" s="43"/>
      <c r="AJ4598" s="43"/>
      <c r="AK4598" s="43"/>
      <c r="AL4598" s="43"/>
      <c r="AM4598" s="43"/>
      <c r="AN4598" s="43"/>
      <c r="AO4598" s="43"/>
      <c r="AP4598" s="43"/>
      <c r="AQ4598" s="43"/>
      <c r="AR4598" s="43"/>
      <c r="AS4598" s="43"/>
      <c r="AT4598" s="43"/>
      <c r="AU4598" s="44"/>
      <c r="AV4598" s="182"/>
      <c r="AW4598" s="182"/>
      <c r="AX4598" s="182"/>
      <c r="AZ4598" s="207"/>
    </row>
    <row r="4599" spans="1:52" s="168" customFormat="1" ht="5.25" customHeight="1" thickBot="1" x14ac:dyDescent="0.35">
      <c r="A4599" s="263"/>
      <c r="B4599" s="263"/>
      <c r="C4599" s="265"/>
      <c r="D4599" s="428"/>
      <c r="E4599" s="428"/>
      <c r="F4599" s="428"/>
      <c r="G4599" s="428"/>
      <c r="H4599" s="428"/>
      <c r="I4599" s="428"/>
      <c r="J4599" s="428"/>
      <c r="K4599" s="428"/>
      <c r="L4599" s="428"/>
      <c r="M4599" s="428"/>
      <c r="N4599" s="428"/>
      <c r="O4599" s="428"/>
      <c r="P4599" s="428"/>
      <c r="Q4599" s="428"/>
      <c r="R4599" s="428"/>
      <c r="S4599" s="428"/>
      <c r="T4599" s="428"/>
      <c r="U4599" s="428"/>
      <c r="V4599" s="182"/>
      <c r="W4599" s="191"/>
      <c r="X4599" s="199"/>
      <c r="Y4599" s="182"/>
      <c r="Z4599" s="184"/>
      <c r="AA4599" s="184"/>
      <c r="AD4599" s="182"/>
      <c r="AG4599" s="182"/>
      <c r="AH4599" s="43"/>
      <c r="AI4599" s="43"/>
      <c r="AJ4599" s="43"/>
      <c r="AK4599" s="43"/>
      <c r="AL4599" s="43"/>
      <c r="AM4599" s="43"/>
      <c r="AN4599" s="43"/>
      <c r="AO4599" s="43"/>
      <c r="AP4599" s="43"/>
      <c r="AQ4599" s="43"/>
      <c r="AR4599" s="43"/>
      <c r="AS4599" s="43"/>
      <c r="AT4599" s="43"/>
      <c r="AU4599" s="44"/>
      <c r="AV4599" s="182"/>
      <c r="AW4599" s="182"/>
      <c r="AX4599" s="182"/>
      <c r="AZ4599" s="207"/>
    </row>
    <row r="4600" spans="1:52" s="168" customFormat="1" ht="20.25" customHeight="1" x14ac:dyDescent="0.3">
      <c r="A4600" s="263"/>
      <c r="B4600" s="263"/>
      <c r="C4600" s="265"/>
      <c r="D4600" s="429" t="s">
        <v>18</v>
      </c>
      <c r="E4600" s="430"/>
      <c r="F4600" s="430"/>
      <c r="G4600" s="430"/>
      <c r="H4600" s="430"/>
      <c r="I4600" s="430"/>
      <c r="J4600" s="430"/>
      <c r="K4600" s="430"/>
      <c r="L4600" s="430"/>
      <c r="M4600" s="431"/>
      <c r="N4600" s="429" t="s">
        <v>19</v>
      </c>
      <c r="O4600" s="430"/>
      <c r="P4600" s="430"/>
      <c r="Q4600" s="430"/>
      <c r="R4600" s="430"/>
      <c r="S4600" s="430"/>
      <c r="T4600" s="430"/>
      <c r="U4600" s="431"/>
      <c r="V4600" s="182"/>
      <c r="W4600" s="191"/>
      <c r="X4600" s="199"/>
      <c r="Y4600" s="182"/>
      <c r="Z4600" s="184"/>
      <c r="AA4600" s="184"/>
      <c r="AD4600" s="182"/>
      <c r="AG4600" s="182"/>
      <c r="AH4600" s="43"/>
      <c r="AI4600" s="43"/>
      <c r="AJ4600" s="43"/>
      <c r="AK4600" s="43"/>
      <c r="AL4600" s="43"/>
      <c r="AM4600" s="43"/>
      <c r="AN4600" s="43"/>
      <c r="AO4600" s="43"/>
      <c r="AP4600" s="43"/>
      <c r="AQ4600" s="43"/>
      <c r="AR4600" s="43"/>
      <c r="AS4600" s="43"/>
      <c r="AT4600" s="43"/>
      <c r="AU4600" s="44"/>
      <c r="AV4600" s="182"/>
      <c r="AW4600" s="182"/>
      <c r="AX4600" s="182"/>
      <c r="AZ4600" s="207"/>
    </row>
    <row r="4601" spans="1:52" s="168" customFormat="1" x14ac:dyDescent="0.3">
      <c r="A4601" s="263"/>
      <c r="B4601" s="263"/>
      <c r="C4601" s="265"/>
      <c r="D4601" s="432" t="s">
        <v>20</v>
      </c>
      <c r="E4601" s="433"/>
      <c r="F4601" s="433"/>
      <c r="G4601" s="433"/>
      <c r="H4601" s="433"/>
      <c r="I4601" s="433"/>
      <c r="J4601" s="433"/>
      <c r="K4601" s="433"/>
      <c r="L4601" s="433"/>
      <c r="M4601" s="434"/>
      <c r="N4601" s="435" t="s">
        <v>21</v>
      </c>
      <c r="O4601" s="436"/>
      <c r="P4601" s="436"/>
      <c r="Q4601" s="436"/>
      <c r="R4601" s="436"/>
      <c r="S4601" s="436"/>
      <c r="T4601" s="436"/>
      <c r="U4601" s="437"/>
      <c r="V4601" s="182"/>
      <c r="W4601" s="191"/>
      <c r="X4601" s="199"/>
      <c r="Y4601" s="182"/>
      <c r="Z4601" s="184"/>
      <c r="AA4601" s="184"/>
      <c r="AD4601" s="182"/>
      <c r="AG4601" s="182"/>
      <c r="AH4601" s="43"/>
      <c r="AI4601" s="43"/>
      <c r="AJ4601" s="43"/>
      <c r="AK4601" s="43"/>
      <c r="AL4601" s="43"/>
      <c r="AM4601" s="43"/>
      <c r="AN4601" s="43"/>
      <c r="AO4601" s="43"/>
      <c r="AP4601" s="43"/>
      <c r="AQ4601" s="43"/>
      <c r="AR4601" s="43"/>
      <c r="AS4601" s="43"/>
      <c r="AT4601" s="43"/>
      <c r="AU4601" s="44"/>
      <c r="AV4601" s="182"/>
      <c r="AW4601" s="182"/>
      <c r="AX4601" s="182"/>
      <c r="AZ4601" s="207"/>
    </row>
    <row r="4602" spans="1:52" s="168" customFormat="1" ht="15.75" customHeight="1" x14ac:dyDescent="0.3">
      <c r="A4602" s="263"/>
      <c r="B4602" s="263"/>
      <c r="C4602" s="265"/>
      <c r="D4602" s="438" t="s">
        <v>22</v>
      </c>
      <c r="E4602" s="439"/>
      <c r="F4602" s="439"/>
      <c r="G4602" s="439"/>
      <c r="H4602" s="439"/>
      <c r="I4602" s="439"/>
      <c r="J4602" s="439"/>
      <c r="K4602" s="439"/>
      <c r="L4602" s="439"/>
      <c r="M4602" s="440"/>
      <c r="N4602" s="438" t="s">
        <v>22</v>
      </c>
      <c r="O4602" s="444"/>
      <c r="P4602" s="444"/>
      <c r="Q4602" s="444"/>
      <c r="R4602" s="444"/>
      <c r="S4602" s="444"/>
      <c r="T4602" s="444"/>
      <c r="U4602" s="440"/>
      <c r="V4602" s="182"/>
      <c r="W4602" s="191"/>
      <c r="X4602" s="199"/>
      <c r="Y4602" s="182"/>
      <c r="Z4602" s="184"/>
      <c r="AA4602" s="184"/>
      <c r="AD4602" s="182"/>
      <c r="AG4602" s="182"/>
      <c r="AH4602" s="43"/>
      <c r="AI4602" s="43"/>
      <c r="AJ4602" s="43"/>
      <c r="AK4602" s="43"/>
      <c r="AL4602" s="43"/>
      <c r="AM4602" s="43"/>
      <c r="AN4602" s="43"/>
      <c r="AO4602" s="43"/>
      <c r="AP4602" s="43"/>
      <c r="AQ4602" s="43"/>
      <c r="AR4602" s="43"/>
      <c r="AS4602" s="43"/>
      <c r="AT4602" s="43"/>
      <c r="AU4602" s="44"/>
      <c r="AV4602" s="182"/>
      <c r="AW4602" s="182"/>
      <c r="AX4602" s="182"/>
      <c r="AZ4602" s="207"/>
    </row>
    <row r="4603" spans="1:52" s="168" customFormat="1" ht="15.75" customHeight="1" x14ac:dyDescent="0.3">
      <c r="A4603" s="263"/>
      <c r="B4603" s="263"/>
      <c r="C4603" s="265"/>
      <c r="D4603" s="438"/>
      <c r="E4603" s="439"/>
      <c r="F4603" s="439"/>
      <c r="G4603" s="439"/>
      <c r="H4603" s="439"/>
      <c r="I4603" s="439"/>
      <c r="J4603" s="439"/>
      <c r="K4603" s="439"/>
      <c r="L4603" s="439"/>
      <c r="M4603" s="440"/>
      <c r="N4603" s="438"/>
      <c r="O4603" s="439"/>
      <c r="P4603" s="439"/>
      <c r="Q4603" s="439"/>
      <c r="R4603" s="439"/>
      <c r="S4603" s="439"/>
      <c r="T4603" s="439"/>
      <c r="U4603" s="440"/>
      <c r="V4603" s="182"/>
      <c r="W4603" s="191"/>
      <c r="X4603" s="199"/>
      <c r="Y4603" s="182"/>
      <c r="Z4603" s="184"/>
      <c r="AA4603" s="184"/>
      <c r="AD4603" s="182"/>
      <c r="AG4603" s="182"/>
      <c r="AH4603" s="43"/>
      <c r="AI4603" s="43"/>
      <c r="AJ4603" s="43"/>
      <c r="AK4603" s="43"/>
      <c r="AL4603" s="43"/>
      <c r="AM4603" s="43"/>
      <c r="AN4603" s="43"/>
      <c r="AO4603" s="43"/>
      <c r="AP4603" s="43"/>
      <c r="AQ4603" s="43"/>
      <c r="AR4603" s="43"/>
      <c r="AS4603" s="43"/>
      <c r="AT4603" s="43"/>
      <c r="AU4603" s="44"/>
      <c r="AV4603" s="182"/>
      <c r="AW4603" s="182"/>
      <c r="AX4603" s="182"/>
      <c r="AZ4603" s="207"/>
    </row>
    <row r="4604" spans="1:52" s="168" customFormat="1" ht="15.75" customHeight="1" x14ac:dyDescent="0.3">
      <c r="A4604" s="263"/>
      <c r="B4604" s="263"/>
      <c r="C4604" s="265"/>
      <c r="D4604" s="441"/>
      <c r="E4604" s="442"/>
      <c r="F4604" s="442"/>
      <c r="G4604" s="442"/>
      <c r="H4604" s="442"/>
      <c r="I4604" s="442"/>
      <c r="J4604" s="442"/>
      <c r="K4604" s="442"/>
      <c r="L4604" s="442"/>
      <c r="M4604" s="443"/>
      <c r="N4604" s="441"/>
      <c r="O4604" s="442"/>
      <c r="P4604" s="442"/>
      <c r="Q4604" s="442"/>
      <c r="R4604" s="442"/>
      <c r="S4604" s="442"/>
      <c r="T4604" s="442"/>
      <c r="U4604" s="443"/>
      <c r="V4604" s="182"/>
      <c r="W4604" s="191"/>
      <c r="X4604" s="199"/>
      <c r="Y4604" s="182"/>
      <c r="Z4604" s="184"/>
      <c r="AA4604" s="184"/>
      <c r="AD4604" s="182"/>
      <c r="AG4604" s="182"/>
      <c r="AH4604" s="43"/>
      <c r="AI4604" s="43"/>
      <c r="AJ4604" s="43"/>
      <c r="AK4604" s="43"/>
      <c r="AL4604" s="43"/>
      <c r="AM4604" s="43"/>
      <c r="AN4604" s="43"/>
      <c r="AO4604" s="43"/>
      <c r="AP4604" s="43"/>
      <c r="AQ4604" s="43"/>
      <c r="AR4604" s="43"/>
      <c r="AS4604" s="43"/>
      <c r="AT4604" s="43"/>
      <c r="AU4604" s="44"/>
      <c r="AV4604" s="182"/>
      <c r="AW4604" s="182"/>
      <c r="AX4604" s="182"/>
      <c r="AZ4604" s="207"/>
    </row>
    <row r="4605" spans="1:52" s="168" customFormat="1" x14ac:dyDescent="0.25">
      <c r="A4605" s="263"/>
      <c r="B4605" s="263"/>
      <c r="C4605" s="265"/>
      <c r="D4605" s="171" t="s">
        <v>23</v>
      </c>
      <c r="E4605" s="445" t="e">
        <f>+#REF!</f>
        <v>#REF!</v>
      </c>
      <c r="F4605" s="445"/>
      <c r="G4605" s="445"/>
      <c r="H4605" s="445"/>
      <c r="I4605" s="445"/>
      <c r="J4605" s="445"/>
      <c r="K4605" s="445"/>
      <c r="L4605" s="445"/>
      <c r="M4605" s="446"/>
      <c r="N4605" s="172" t="s">
        <v>23</v>
      </c>
      <c r="O4605" s="445" t="e">
        <f>+#REF!</f>
        <v>#REF!</v>
      </c>
      <c r="P4605" s="445"/>
      <c r="Q4605" s="445"/>
      <c r="R4605" s="445"/>
      <c r="S4605" s="445"/>
      <c r="T4605" s="445"/>
      <c r="U4605" s="446"/>
      <c r="V4605" s="182"/>
      <c r="W4605" s="191"/>
      <c r="X4605" s="199"/>
      <c r="Y4605" s="182"/>
      <c r="Z4605" s="184"/>
      <c r="AA4605" s="184"/>
      <c r="AD4605" s="182"/>
      <c r="AG4605" s="182"/>
      <c r="AH4605" s="43"/>
      <c r="AI4605" s="43"/>
      <c r="AJ4605" s="43"/>
      <c r="AK4605" s="43"/>
      <c r="AL4605" s="43"/>
      <c r="AM4605" s="43"/>
      <c r="AN4605" s="43"/>
      <c r="AO4605" s="43"/>
      <c r="AP4605" s="43"/>
      <c r="AQ4605" s="43"/>
      <c r="AR4605" s="43"/>
      <c r="AS4605" s="43"/>
      <c r="AT4605" s="43"/>
      <c r="AU4605" s="44"/>
      <c r="AV4605" s="182"/>
      <c r="AW4605" s="182"/>
      <c r="AX4605" s="182"/>
      <c r="AZ4605" s="207"/>
    </row>
    <row r="4606" spans="1:52" s="168" customFormat="1" ht="14.4" thickBot="1" x14ac:dyDescent="0.3">
      <c r="A4606" s="263"/>
      <c r="B4606" s="263"/>
      <c r="C4606" s="265"/>
      <c r="D4606" s="173" t="s">
        <v>25</v>
      </c>
      <c r="E4606" s="447" t="e">
        <f>+#REF!</f>
        <v>#REF!</v>
      </c>
      <c r="F4606" s="447"/>
      <c r="G4606" s="447"/>
      <c r="H4606" s="447"/>
      <c r="I4606" s="447"/>
      <c r="J4606" s="447"/>
      <c r="K4606" s="447"/>
      <c r="L4606" s="447"/>
      <c r="M4606" s="448"/>
      <c r="N4606" s="174" t="s">
        <v>25</v>
      </c>
      <c r="O4606" s="447" t="e">
        <f>+#REF!</f>
        <v>#REF!</v>
      </c>
      <c r="P4606" s="447"/>
      <c r="Q4606" s="447"/>
      <c r="R4606" s="447"/>
      <c r="S4606" s="447"/>
      <c r="T4606" s="447"/>
      <c r="U4606" s="448"/>
      <c r="V4606" s="182"/>
      <c r="W4606" s="191"/>
      <c r="X4606" s="199"/>
      <c r="Y4606" s="182"/>
      <c r="Z4606" s="184"/>
      <c r="AA4606" s="184"/>
      <c r="AD4606" s="182"/>
      <c r="AG4606" s="182"/>
      <c r="AH4606" s="43"/>
      <c r="AI4606" s="43"/>
      <c r="AJ4606" s="43"/>
      <c r="AK4606" s="43"/>
      <c r="AL4606" s="43"/>
      <c r="AM4606" s="43"/>
      <c r="AN4606" s="43"/>
      <c r="AO4606" s="43"/>
      <c r="AP4606" s="43"/>
      <c r="AQ4606" s="43"/>
      <c r="AR4606" s="43"/>
      <c r="AS4606" s="43"/>
      <c r="AT4606" s="43"/>
      <c r="AU4606" s="44"/>
      <c r="AV4606" s="182"/>
      <c r="AW4606" s="182"/>
      <c r="AX4606" s="182"/>
      <c r="AZ4606" s="207"/>
    </row>
    <row r="4607" spans="1:52" s="175" customFormat="1" ht="9.9" customHeight="1" thickBot="1" x14ac:dyDescent="0.3">
      <c r="A4607" s="266"/>
      <c r="B4607" s="266"/>
      <c r="C4607" s="267"/>
      <c r="N4607" s="15"/>
      <c r="V4607" s="34"/>
      <c r="W4607" s="58"/>
      <c r="X4607" s="85"/>
      <c r="Y4607" s="34"/>
      <c r="Z4607" s="185"/>
      <c r="AA4607" s="185"/>
      <c r="AD4607" s="34"/>
      <c r="AG4607" s="34"/>
      <c r="AH4607" s="45"/>
      <c r="AI4607" s="45"/>
      <c r="AJ4607" s="45"/>
      <c r="AK4607" s="45"/>
      <c r="AL4607" s="45"/>
      <c r="AM4607" s="45"/>
      <c r="AN4607" s="45"/>
      <c r="AO4607" s="45"/>
      <c r="AP4607" s="45"/>
      <c r="AQ4607" s="45"/>
      <c r="AR4607" s="45"/>
      <c r="AS4607" s="45"/>
      <c r="AT4607" s="45"/>
      <c r="AU4607" s="46"/>
      <c r="AV4607" s="34"/>
      <c r="AW4607" s="34"/>
      <c r="AX4607" s="34"/>
      <c r="AZ4607" s="139"/>
    </row>
    <row r="4608" spans="1:52" s="168" customFormat="1" ht="15.75" customHeight="1" x14ac:dyDescent="0.3">
      <c r="A4608" s="263"/>
      <c r="B4608" s="263"/>
      <c r="C4608" s="265"/>
      <c r="D4608" s="484"/>
      <c r="E4608" s="485"/>
      <c r="F4608" s="488" t="s">
        <v>0</v>
      </c>
      <c r="G4608" s="489"/>
      <c r="H4608" s="489"/>
      <c r="I4608" s="489"/>
      <c r="J4608" s="489"/>
      <c r="K4608" s="489"/>
      <c r="L4608" s="489"/>
      <c r="M4608" s="489"/>
      <c r="N4608" s="489"/>
      <c r="O4608" s="490"/>
      <c r="P4608" s="494" t="s">
        <v>1</v>
      </c>
      <c r="Q4608" s="495"/>
      <c r="R4608" s="495"/>
      <c r="S4608" s="496"/>
      <c r="T4608" s="500"/>
      <c r="U4608" s="501"/>
      <c r="V4608" s="182"/>
      <c r="W4608" s="191"/>
      <c r="X4608" s="199"/>
      <c r="Y4608" s="182"/>
      <c r="Z4608" s="184"/>
      <c r="AA4608" s="184"/>
      <c r="AD4608" s="182"/>
      <c r="AG4608" s="182"/>
      <c r="AH4608" s="43"/>
      <c r="AI4608" s="43"/>
      <c r="AJ4608" s="43"/>
      <c r="AK4608" s="43"/>
      <c r="AL4608" s="43"/>
      <c r="AM4608" s="43"/>
      <c r="AN4608" s="43"/>
      <c r="AO4608" s="43"/>
      <c r="AP4608" s="43"/>
      <c r="AQ4608" s="43"/>
      <c r="AR4608" s="43"/>
      <c r="AS4608" s="43"/>
      <c r="AT4608" s="43"/>
      <c r="AU4608" s="44"/>
      <c r="AV4608" s="182"/>
      <c r="AW4608" s="182"/>
      <c r="AX4608" s="182"/>
      <c r="AZ4608" s="207"/>
    </row>
    <row r="4609" spans="1:52" s="168" customFormat="1" ht="15" customHeight="1" x14ac:dyDescent="0.3">
      <c r="A4609" s="263"/>
      <c r="B4609" s="263"/>
      <c r="C4609" s="265"/>
      <c r="D4609" s="481"/>
      <c r="E4609" s="482"/>
      <c r="F4609" s="491"/>
      <c r="G4609" s="492"/>
      <c r="H4609" s="492"/>
      <c r="I4609" s="492"/>
      <c r="J4609" s="492"/>
      <c r="K4609" s="492"/>
      <c r="L4609" s="492"/>
      <c r="M4609" s="492"/>
      <c r="N4609" s="492"/>
      <c r="O4609" s="493"/>
      <c r="P4609" s="497"/>
      <c r="Q4609" s="498"/>
      <c r="R4609" s="498"/>
      <c r="S4609" s="499"/>
      <c r="T4609" s="502"/>
      <c r="U4609" s="503"/>
      <c r="V4609" s="182"/>
      <c r="W4609" s="191"/>
      <c r="X4609" s="199"/>
      <c r="Y4609" s="186"/>
      <c r="Z4609" s="184"/>
      <c r="AA4609" s="184"/>
      <c r="AD4609" s="182"/>
      <c r="AG4609" s="182"/>
      <c r="AH4609" s="43"/>
      <c r="AI4609" s="43"/>
      <c r="AJ4609" s="43"/>
      <c r="AK4609" s="43"/>
      <c r="AL4609" s="43"/>
      <c r="AM4609" s="43"/>
      <c r="AN4609" s="43"/>
      <c r="AO4609" s="43"/>
      <c r="AP4609" s="43"/>
      <c r="AQ4609" s="43"/>
      <c r="AR4609" s="43"/>
      <c r="AS4609" s="43"/>
      <c r="AT4609" s="43"/>
      <c r="AU4609" s="44"/>
      <c r="AV4609" s="182"/>
      <c r="AW4609" s="182"/>
      <c r="AX4609" s="182"/>
      <c r="AZ4609" s="207"/>
    </row>
    <row r="4610" spans="1:52" s="168" customFormat="1" ht="30" customHeight="1" thickBot="1" x14ac:dyDescent="0.35">
      <c r="A4610" s="263"/>
      <c r="B4610" s="263"/>
      <c r="C4610" s="265"/>
      <c r="D4610" s="486"/>
      <c r="E4610" s="487"/>
      <c r="F4610" s="506" t="s">
        <v>2</v>
      </c>
      <c r="G4610" s="507"/>
      <c r="H4610" s="507"/>
      <c r="I4610" s="507"/>
      <c r="J4610" s="507"/>
      <c r="K4610" s="507"/>
      <c r="L4610" s="507"/>
      <c r="M4610" s="507"/>
      <c r="N4610" s="507"/>
      <c r="O4610" s="508"/>
      <c r="P4610" s="181">
        <v>95</v>
      </c>
      <c r="Q4610" s="210" t="s">
        <v>3</v>
      </c>
      <c r="R4610" s="509">
        <v>147</v>
      </c>
      <c r="S4610" s="510"/>
      <c r="T4610" s="504"/>
      <c r="U4610" s="505"/>
      <c r="V4610" s="182">
        <f>+IF(C4619="","",1)</f>
        <v>1</v>
      </c>
      <c r="W4610" s="191"/>
      <c r="X4610" s="199"/>
      <c r="Y4610" s="39"/>
      <c r="Z4610" s="184"/>
      <c r="AA4610" s="184"/>
      <c r="AD4610" s="182"/>
      <c r="AG4610" s="182"/>
      <c r="AH4610" s="43"/>
      <c r="AI4610" s="43"/>
      <c r="AJ4610" s="43"/>
      <c r="AK4610" s="43"/>
      <c r="AL4610" s="43"/>
      <c r="AM4610" s="43"/>
      <c r="AN4610" s="43"/>
      <c r="AO4610" s="43"/>
      <c r="AP4610" s="43"/>
      <c r="AQ4610" s="43"/>
      <c r="AR4610" s="43"/>
      <c r="AS4610" s="43"/>
      <c r="AT4610" s="43"/>
      <c r="AU4610" s="44"/>
      <c r="AV4610" s="182"/>
      <c r="AW4610" s="182"/>
      <c r="AX4610" s="182"/>
      <c r="AZ4610" s="207"/>
    </row>
    <row r="4611" spans="1:52" s="168" customFormat="1" ht="5.25" customHeight="1" thickBot="1" x14ac:dyDescent="0.35">
      <c r="A4611" s="263"/>
      <c r="B4611" s="263"/>
      <c r="C4611" s="265"/>
      <c r="D4611" s="454"/>
      <c r="E4611" s="454"/>
      <c r="F4611" s="454"/>
      <c r="G4611" s="454"/>
      <c r="H4611" s="454"/>
      <c r="I4611" s="454"/>
      <c r="J4611" s="454"/>
      <c r="K4611" s="454"/>
      <c r="L4611" s="454"/>
      <c r="M4611" s="454"/>
      <c r="N4611" s="454"/>
      <c r="O4611" s="454"/>
      <c r="P4611" s="454"/>
      <c r="Q4611" s="454"/>
      <c r="R4611" s="454"/>
      <c r="S4611" s="454"/>
      <c r="T4611" s="454"/>
      <c r="U4611" s="454"/>
      <c r="V4611" s="182"/>
      <c r="W4611" s="191"/>
      <c r="X4611" s="199"/>
      <c r="Y4611" s="186"/>
      <c r="Z4611" s="184"/>
      <c r="AA4611" s="184"/>
      <c r="AD4611" s="182"/>
      <c r="AG4611" s="182"/>
      <c r="AH4611" s="43"/>
      <c r="AI4611" s="43"/>
      <c r="AJ4611" s="43"/>
      <c r="AK4611" s="43"/>
      <c r="AL4611" s="43"/>
      <c r="AM4611" s="43"/>
      <c r="AN4611" s="43"/>
      <c r="AO4611" s="43"/>
      <c r="AP4611" s="43"/>
      <c r="AQ4611" s="43"/>
      <c r="AR4611" s="43"/>
      <c r="AS4611" s="43"/>
      <c r="AT4611" s="43"/>
      <c r="AU4611" s="44"/>
      <c r="AV4611" s="182"/>
      <c r="AW4611" s="182"/>
      <c r="AX4611" s="182"/>
      <c r="AZ4611" s="207"/>
    </row>
    <row r="4612" spans="1:52" s="168" customFormat="1" ht="24.9" customHeight="1" x14ac:dyDescent="0.3">
      <c r="A4612" s="263"/>
      <c r="B4612" s="263"/>
      <c r="C4612" s="265"/>
      <c r="D4612" s="511" t="s">
        <v>4</v>
      </c>
      <c r="E4612" s="512"/>
      <c r="F4612" s="513" t="s">
        <v>168</v>
      </c>
      <c r="G4612" s="514"/>
      <c r="H4612" s="514"/>
      <c r="I4612" s="515"/>
      <c r="J4612" s="516" t="s">
        <v>5</v>
      </c>
      <c r="K4612" s="512"/>
      <c r="L4612" s="513" t="s">
        <v>102</v>
      </c>
      <c r="M4612" s="514"/>
      <c r="N4612" s="514"/>
      <c r="O4612" s="514"/>
      <c r="P4612" s="515"/>
      <c r="Q4612" s="164" t="s">
        <v>6</v>
      </c>
      <c r="R4612" s="513" t="s">
        <v>36</v>
      </c>
      <c r="S4612" s="514"/>
      <c r="T4612" s="514"/>
      <c r="U4612" s="517"/>
      <c r="V4612" s="182"/>
      <c r="W4612" s="191"/>
      <c r="X4612" s="199"/>
      <c r="Y4612" s="182"/>
      <c r="Z4612" s="184"/>
      <c r="AA4612" s="184"/>
      <c r="AD4612" s="182"/>
      <c r="AG4612" s="182"/>
      <c r="AH4612" s="43"/>
      <c r="AI4612" s="43"/>
      <c r="AJ4612" s="43"/>
      <c r="AK4612" s="43"/>
      <c r="AL4612" s="43"/>
      <c r="AM4612" s="43"/>
      <c r="AN4612" s="43"/>
      <c r="AO4612" s="43"/>
      <c r="AP4612" s="43"/>
      <c r="AQ4612" s="43"/>
      <c r="AR4612" s="43"/>
      <c r="AS4612" s="43"/>
      <c r="AT4612" s="43"/>
      <c r="AU4612" s="44"/>
      <c r="AV4612" s="182"/>
      <c r="AW4612" s="182"/>
      <c r="AX4612" s="182"/>
      <c r="AZ4612" s="207"/>
    </row>
    <row r="4613" spans="1:52" s="168" customFormat="1" ht="45" customHeight="1" thickBot="1" x14ac:dyDescent="0.35">
      <c r="A4613" s="263"/>
      <c r="B4613" s="263"/>
      <c r="C4613" s="265"/>
      <c r="D4613" s="518" t="s">
        <v>7</v>
      </c>
      <c r="E4613" s="519"/>
      <c r="F4613" s="520" t="s">
        <v>169</v>
      </c>
      <c r="G4613" s="521"/>
      <c r="H4613" s="521"/>
      <c r="I4613" s="521"/>
      <c r="J4613" s="521"/>
      <c r="K4613" s="521"/>
      <c r="L4613" s="521"/>
      <c r="M4613" s="521"/>
      <c r="N4613" s="521"/>
      <c r="O4613" s="521"/>
      <c r="P4613" s="521"/>
      <c r="Q4613" s="521"/>
      <c r="R4613" s="521"/>
      <c r="S4613" s="521"/>
      <c r="T4613" s="521"/>
      <c r="U4613" s="522"/>
      <c r="V4613" s="182"/>
      <c r="W4613" s="191"/>
      <c r="X4613" s="199"/>
      <c r="Y4613" s="182"/>
      <c r="Z4613" s="184"/>
      <c r="AA4613" s="184"/>
      <c r="AD4613" s="182"/>
      <c r="AG4613" s="182"/>
      <c r="AH4613" s="43"/>
      <c r="AI4613" s="43"/>
      <c r="AJ4613" s="43"/>
      <c r="AK4613" s="43"/>
      <c r="AL4613" s="43"/>
      <c r="AM4613" s="43"/>
      <c r="AN4613" s="43"/>
      <c r="AO4613" s="43"/>
      <c r="AP4613" s="43"/>
      <c r="AQ4613" s="43"/>
      <c r="AR4613" s="43"/>
      <c r="AS4613" s="43"/>
      <c r="AT4613" s="43"/>
      <c r="AU4613" s="44"/>
      <c r="AV4613" s="182"/>
      <c r="AW4613" s="182"/>
      <c r="AX4613" s="182"/>
      <c r="AZ4613" s="207"/>
    </row>
    <row r="4614" spans="1:52" s="168" customFormat="1" ht="5.0999999999999996" customHeight="1" thickBot="1" x14ac:dyDescent="0.35">
      <c r="A4614" s="263"/>
      <c r="B4614" s="263"/>
      <c r="C4614" s="265"/>
      <c r="D4614" s="523"/>
      <c r="E4614" s="523"/>
      <c r="F4614" s="523"/>
      <c r="G4614" s="523"/>
      <c r="H4614" s="523"/>
      <c r="I4614" s="523"/>
      <c r="J4614" s="523"/>
      <c r="K4614" s="523"/>
      <c r="L4614" s="523"/>
      <c r="M4614" s="523"/>
      <c r="N4614" s="523"/>
      <c r="O4614" s="523"/>
      <c r="P4614" s="523"/>
      <c r="Q4614" s="523"/>
      <c r="R4614" s="523"/>
      <c r="S4614" s="523"/>
      <c r="T4614" s="523"/>
      <c r="U4614" s="523"/>
      <c r="V4614" s="182"/>
      <c r="W4614" s="191"/>
      <c r="X4614" s="199"/>
      <c r="Y4614" s="182"/>
      <c r="Z4614" s="184"/>
      <c r="AA4614" s="184"/>
      <c r="AD4614" s="182"/>
      <c r="AG4614" s="182"/>
      <c r="AH4614" s="43"/>
      <c r="AI4614" s="43"/>
      <c r="AJ4614" s="43"/>
      <c r="AK4614" s="43"/>
      <c r="AL4614" s="43"/>
      <c r="AM4614" s="43"/>
      <c r="AN4614" s="43"/>
      <c r="AO4614" s="43"/>
      <c r="AP4614" s="43"/>
      <c r="AQ4614" s="43"/>
      <c r="AR4614" s="43"/>
      <c r="AS4614" s="43"/>
      <c r="AT4614" s="43"/>
      <c r="AU4614" s="44"/>
      <c r="AV4614" s="182"/>
      <c r="AW4614" s="182"/>
      <c r="AX4614" s="182"/>
      <c r="AZ4614" s="207"/>
    </row>
    <row r="4615" spans="1:52" s="168" customFormat="1" ht="24.9" customHeight="1" thickBot="1" x14ac:dyDescent="0.35">
      <c r="A4615" s="263"/>
      <c r="B4615" s="263"/>
      <c r="C4615" s="265"/>
      <c r="D4615" s="165" t="s">
        <v>103</v>
      </c>
      <c r="E4615" s="209" t="s">
        <v>106</v>
      </c>
      <c r="F4615" s="455" t="s">
        <v>104</v>
      </c>
      <c r="G4615" s="524"/>
      <c r="H4615" s="456"/>
      <c r="I4615" s="525">
        <v>44058</v>
      </c>
      <c r="J4615" s="526"/>
      <c r="K4615" s="526"/>
      <c r="L4615" s="526"/>
      <c r="M4615" s="526"/>
      <c r="N4615" s="527"/>
      <c r="O4615" s="166" t="s">
        <v>8</v>
      </c>
      <c r="P4615" s="449" t="s">
        <v>24</v>
      </c>
      <c r="Q4615" s="450"/>
      <c r="R4615" s="450"/>
      <c r="S4615" s="450"/>
      <c r="T4615" s="450"/>
      <c r="U4615" s="528"/>
      <c r="V4615" s="182"/>
      <c r="W4615" s="191"/>
      <c r="X4615" s="199"/>
      <c r="Y4615" s="182"/>
      <c r="Z4615" s="184"/>
      <c r="AA4615" s="184"/>
      <c r="AD4615" s="182"/>
      <c r="AG4615" s="182"/>
      <c r="AH4615" s="43"/>
      <c r="AI4615" s="43"/>
      <c r="AJ4615" s="43"/>
      <c r="AK4615" s="43"/>
      <c r="AL4615" s="43"/>
      <c r="AM4615" s="43"/>
      <c r="AN4615" s="43"/>
      <c r="AO4615" s="43"/>
      <c r="AP4615" s="43"/>
      <c r="AQ4615" s="43"/>
      <c r="AR4615" s="43"/>
      <c r="AS4615" s="43"/>
      <c r="AT4615" s="43"/>
      <c r="AU4615" s="44"/>
      <c r="AV4615" s="182"/>
      <c r="AW4615" s="182"/>
      <c r="AX4615" s="182"/>
      <c r="AZ4615" s="207"/>
    </row>
    <row r="4616" spans="1:52" s="168" customFormat="1" ht="5.0999999999999996" customHeight="1" thickBot="1" x14ac:dyDescent="0.35">
      <c r="A4616" s="263"/>
      <c r="B4616" s="263"/>
      <c r="C4616" s="265"/>
      <c r="D4616" s="208"/>
      <c r="E4616" s="208"/>
      <c r="F4616" s="208"/>
      <c r="G4616" s="208"/>
      <c r="H4616" s="208"/>
      <c r="I4616" s="208"/>
      <c r="J4616" s="208"/>
      <c r="K4616" s="208"/>
      <c r="L4616" s="208"/>
      <c r="M4616" s="208"/>
      <c r="N4616" s="208"/>
      <c r="O4616" s="208"/>
      <c r="P4616" s="208"/>
      <c r="Q4616" s="208"/>
      <c r="R4616" s="208"/>
      <c r="S4616" s="208"/>
      <c r="T4616" s="208"/>
      <c r="U4616" s="208"/>
      <c r="V4616" s="182"/>
      <c r="W4616" s="191"/>
      <c r="X4616" s="199"/>
      <c r="Y4616" s="182"/>
      <c r="Z4616" s="184"/>
      <c r="AA4616" s="184"/>
      <c r="AD4616" s="182"/>
      <c r="AG4616" s="182"/>
      <c r="AH4616" s="43"/>
      <c r="AI4616" s="43"/>
      <c r="AJ4616" s="43"/>
      <c r="AK4616" s="43"/>
      <c r="AL4616" s="43"/>
      <c r="AM4616" s="43"/>
      <c r="AN4616" s="43"/>
      <c r="AO4616" s="43"/>
      <c r="AP4616" s="43"/>
      <c r="AQ4616" s="43"/>
      <c r="AR4616" s="43"/>
      <c r="AS4616" s="43"/>
      <c r="AT4616" s="43"/>
      <c r="AU4616" s="44"/>
      <c r="AV4616" s="182"/>
      <c r="AW4616" s="182"/>
      <c r="AX4616" s="182"/>
      <c r="AZ4616" s="207"/>
    </row>
    <row r="4617" spans="1:52" s="168" customFormat="1" ht="24.9" customHeight="1" thickBot="1" x14ac:dyDescent="0.35">
      <c r="A4617" s="263"/>
      <c r="B4617" s="263"/>
      <c r="C4617" s="265"/>
      <c r="D4617" s="165" t="s">
        <v>31</v>
      </c>
      <c r="E4617" s="449"/>
      <c r="F4617" s="450"/>
      <c r="G4617" s="450"/>
      <c r="H4617" s="450"/>
      <c r="I4617" s="450"/>
      <c r="J4617" s="451"/>
      <c r="K4617" s="177" t="s">
        <v>105</v>
      </c>
      <c r="L4617" s="452"/>
      <c r="M4617" s="452"/>
      <c r="N4617" s="452"/>
      <c r="O4617" s="452"/>
      <c r="P4617" s="452"/>
      <c r="Q4617" s="452"/>
      <c r="R4617" s="452"/>
      <c r="S4617" s="452"/>
      <c r="T4617" s="452"/>
      <c r="U4617" s="453"/>
      <c r="V4617" s="182"/>
      <c r="W4617" s="191"/>
      <c r="X4617" s="199"/>
      <c r="Y4617" s="182"/>
      <c r="Z4617" s="184"/>
      <c r="AA4617" s="184"/>
      <c r="AD4617" s="182"/>
      <c r="AG4617" s="182"/>
      <c r="AH4617" s="43"/>
      <c r="AI4617" s="43"/>
      <c r="AJ4617" s="43"/>
      <c r="AK4617" s="43"/>
      <c r="AL4617" s="43"/>
      <c r="AM4617" s="43"/>
      <c r="AN4617" s="43"/>
      <c r="AO4617" s="43"/>
      <c r="AP4617" s="43"/>
      <c r="AQ4617" s="43"/>
      <c r="AR4617" s="43"/>
      <c r="AS4617" s="43"/>
      <c r="AT4617" s="43"/>
      <c r="AU4617" s="44"/>
      <c r="AV4617" s="182"/>
      <c r="AW4617" s="182"/>
      <c r="AX4617" s="182"/>
      <c r="AZ4617" s="207"/>
    </row>
    <row r="4618" spans="1:52" s="168" customFormat="1" ht="5.0999999999999996" customHeight="1" thickBot="1" x14ac:dyDescent="0.35">
      <c r="A4618" s="263"/>
      <c r="B4618" s="263"/>
      <c r="C4618" s="265"/>
      <c r="D4618" s="454"/>
      <c r="E4618" s="454"/>
      <c r="F4618" s="454"/>
      <c r="G4618" s="454"/>
      <c r="H4618" s="454"/>
      <c r="I4618" s="454"/>
      <c r="J4618" s="454"/>
      <c r="K4618" s="454"/>
      <c r="L4618" s="454"/>
      <c r="M4618" s="454"/>
      <c r="N4618" s="454"/>
      <c r="O4618" s="454"/>
      <c r="P4618" s="454"/>
      <c r="Q4618" s="454"/>
      <c r="R4618" s="454"/>
      <c r="S4618" s="454"/>
      <c r="T4618" s="454"/>
      <c r="U4618" s="454"/>
      <c r="V4618" s="182"/>
      <c r="W4618" s="191"/>
      <c r="X4618" s="199"/>
      <c r="Y4618" s="182"/>
      <c r="Z4618" s="184"/>
      <c r="AA4618" s="184"/>
      <c r="AD4618" s="182"/>
      <c r="AG4618" s="182"/>
      <c r="AH4618" s="43"/>
      <c r="AI4618" s="43"/>
      <c r="AJ4618" s="43"/>
      <c r="AK4618" s="43"/>
      <c r="AL4618" s="43"/>
      <c r="AM4618" s="43"/>
      <c r="AN4618" s="43"/>
      <c r="AO4618" s="43"/>
      <c r="AP4618" s="43"/>
      <c r="AQ4618" s="43"/>
      <c r="AR4618" s="43"/>
      <c r="AS4618" s="43"/>
      <c r="AT4618" s="43"/>
      <c r="AU4618" s="44"/>
      <c r="AV4618" s="182"/>
      <c r="AW4618" s="182"/>
      <c r="AX4618" s="182"/>
      <c r="AZ4618" s="207"/>
    </row>
    <row r="4619" spans="1:52" s="168" customFormat="1" ht="45" customHeight="1" thickBot="1" x14ac:dyDescent="0.35">
      <c r="A4619" s="263" t="str">
        <f>+E4619</f>
        <v>NP 34</v>
      </c>
      <c r="B4619" s="264">
        <f>+U4643</f>
        <v>0</v>
      </c>
      <c r="C4619" s="265">
        <v>87</v>
      </c>
      <c r="D4619" s="165" t="s">
        <v>9</v>
      </c>
      <c r="E4619" s="180" t="s">
        <v>219</v>
      </c>
      <c r="F4619" s="455" t="s">
        <v>29</v>
      </c>
      <c r="G4619" s="456"/>
      <c r="H4619" s="457" t="s">
        <v>223</v>
      </c>
      <c r="I4619" s="457"/>
      <c r="J4619" s="457"/>
      <c r="K4619" s="457"/>
      <c r="L4619" s="457"/>
      <c r="M4619" s="458"/>
      <c r="N4619" s="459" t="s">
        <v>32</v>
      </c>
      <c r="O4619" s="460"/>
      <c r="P4619" s="461"/>
      <c r="Q4619" s="462" t="s">
        <v>10</v>
      </c>
      <c r="R4619" s="463"/>
      <c r="S4619" s="463"/>
      <c r="T4619" s="463"/>
      <c r="U4619" s="464"/>
      <c r="V4619" s="182"/>
      <c r="W4619" s="191"/>
      <c r="X4619" s="199"/>
      <c r="Y4619" s="182"/>
      <c r="Z4619" s="186"/>
      <c r="AA4619" s="186"/>
      <c r="AD4619" s="182"/>
      <c r="AG4619" s="182"/>
      <c r="AH4619" s="43"/>
      <c r="AI4619" s="43"/>
      <c r="AJ4619" s="43"/>
      <c r="AK4619" s="43"/>
      <c r="AL4619" s="43"/>
      <c r="AM4619" s="43"/>
      <c r="AN4619" s="43"/>
      <c r="AO4619" s="43"/>
      <c r="AP4619" s="43"/>
      <c r="AQ4619" s="43"/>
      <c r="AR4619" s="43"/>
      <c r="AS4619" s="43"/>
      <c r="AT4619" s="43"/>
      <c r="AU4619" s="44"/>
      <c r="AV4619" s="182"/>
      <c r="AW4619" s="182"/>
      <c r="AX4619" s="182"/>
      <c r="AZ4619" s="207"/>
    </row>
    <row r="4620" spans="1:52" s="168" customFormat="1" ht="5.0999999999999996" customHeight="1" thickBot="1" x14ac:dyDescent="0.35">
      <c r="A4620" s="263"/>
      <c r="B4620" s="263"/>
      <c r="C4620" s="265"/>
      <c r="D4620" s="428"/>
      <c r="E4620" s="428"/>
      <c r="F4620" s="428"/>
      <c r="G4620" s="428"/>
      <c r="H4620" s="428"/>
      <c r="I4620" s="428"/>
      <c r="J4620" s="428"/>
      <c r="K4620" s="428"/>
      <c r="L4620" s="428"/>
      <c r="M4620" s="428"/>
      <c r="N4620" s="454"/>
      <c r="O4620" s="454"/>
      <c r="P4620" s="454"/>
      <c r="Q4620" s="454"/>
      <c r="R4620" s="454"/>
      <c r="S4620" s="454"/>
      <c r="T4620" s="454"/>
      <c r="U4620" s="454"/>
      <c r="V4620" s="182"/>
      <c r="W4620" s="191"/>
      <c r="X4620" s="199"/>
      <c r="Y4620" s="182"/>
      <c r="Z4620" s="193"/>
      <c r="AA4620" s="193"/>
      <c r="AD4620" s="182"/>
      <c r="AG4620" s="182"/>
      <c r="AH4620" s="43"/>
      <c r="AI4620" s="43"/>
      <c r="AJ4620" s="43"/>
      <c r="AK4620" s="43"/>
      <c r="AL4620" s="43"/>
      <c r="AM4620" s="43"/>
      <c r="AN4620" s="43"/>
      <c r="AO4620" s="43"/>
      <c r="AP4620" s="43"/>
      <c r="AQ4620" s="43"/>
      <c r="AR4620" s="43"/>
      <c r="AS4620" s="43"/>
      <c r="AT4620" s="43"/>
      <c r="AU4620" s="44"/>
      <c r="AV4620" s="182"/>
      <c r="AW4620" s="182"/>
      <c r="AX4620" s="182"/>
      <c r="AZ4620" s="207"/>
    </row>
    <row r="4621" spans="1:52" s="168" customFormat="1" ht="24.9" customHeight="1" x14ac:dyDescent="0.3">
      <c r="A4621" s="263"/>
      <c r="B4621" s="263"/>
      <c r="C4621" s="265"/>
      <c r="D4621" s="465" t="s">
        <v>30</v>
      </c>
      <c r="E4621" s="466"/>
      <c r="F4621" s="466"/>
      <c r="G4621" s="466"/>
      <c r="H4621" s="466"/>
      <c r="I4621" s="466"/>
      <c r="J4621" s="466"/>
      <c r="K4621" s="466"/>
      <c r="L4621" s="466"/>
      <c r="M4621" s="467"/>
      <c r="N4621" s="468" t="s">
        <v>11</v>
      </c>
      <c r="O4621" s="470" t="s">
        <v>12</v>
      </c>
      <c r="P4621" s="471"/>
      <c r="Q4621" s="474" t="s">
        <v>13</v>
      </c>
      <c r="R4621" s="475"/>
      <c r="S4621" s="476"/>
      <c r="T4621" s="477" t="s">
        <v>27</v>
      </c>
      <c r="U4621" s="479" t="s">
        <v>28</v>
      </c>
      <c r="V4621" s="182"/>
      <c r="W4621" s="191"/>
      <c r="X4621" s="199"/>
      <c r="Y4621" s="182"/>
      <c r="Z4621" s="193"/>
      <c r="AA4621" s="193"/>
      <c r="AD4621" s="182"/>
      <c r="AG4621" s="182"/>
      <c r="AH4621" s="43"/>
      <c r="AI4621" s="43"/>
      <c r="AJ4621" s="43"/>
      <c r="AK4621" s="43"/>
      <c r="AL4621" s="43"/>
      <c r="AM4621" s="43"/>
      <c r="AN4621" s="43"/>
      <c r="AO4621" s="43"/>
      <c r="AP4621" s="43"/>
      <c r="AQ4621" s="43"/>
      <c r="AR4621" s="43"/>
      <c r="AS4621" s="43"/>
      <c r="AT4621" s="43"/>
      <c r="AU4621" s="44"/>
      <c r="AV4621" s="182"/>
      <c r="AW4621" s="182"/>
      <c r="AX4621" s="182"/>
      <c r="AZ4621" s="207"/>
    </row>
    <row r="4622" spans="1:52" s="168" customFormat="1" ht="24.9" customHeight="1" x14ac:dyDescent="0.3">
      <c r="A4622" s="263"/>
      <c r="B4622" s="263"/>
      <c r="C4622" s="265"/>
      <c r="D4622" s="481"/>
      <c r="E4622" s="482"/>
      <c r="F4622" s="482"/>
      <c r="G4622" s="482"/>
      <c r="H4622" s="482"/>
      <c r="I4622" s="482"/>
      <c r="J4622" s="482"/>
      <c r="K4622" s="482"/>
      <c r="L4622" s="482"/>
      <c r="M4622" s="483"/>
      <c r="N4622" s="469"/>
      <c r="O4622" s="472"/>
      <c r="P4622" s="473"/>
      <c r="Q4622" s="170" t="s">
        <v>14</v>
      </c>
      <c r="R4622" s="170" t="s">
        <v>15</v>
      </c>
      <c r="S4622" s="170" t="s">
        <v>26</v>
      </c>
      <c r="T4622" s="478"/>
      <c r="U4622" s="480"/>
      <c r="V4622" s="182"/>
      <c r="W4622" s="191"/>
      <c r="X4622" s="199"/>
      <c r="Y4622" s="182"/>
      <c r="Z4622" s="194"/>
      <c r="AA4622" s="194"/>
      <c r="AD4622" s="182"/>
      <c r="AG4622" s="182"/>
      <c r="AH4622" s="43"/>
      <c r="AI4622" s="43"/>
      <c r="AJ4622" s="43"/>
      <c r="AK4622" s="43"/>
      <c r="AL4622" s="43"/>
      <c r="AM4622" s="43"/>
      <c r="AN4622" s="43"/>
      <c r="AO4622" s="43"/>
      <c r="AP4622" s="43"/>
      <c r="AQ4622" s="43"/>
      <c r="AR4622" s="43"/>
      <c r="AS4622" s="43"/>
      <c r="AT4622" s="43"/>
      <c r="AU4622" s="44"/>
      <c r="AV4622" s="182"/>
      <c r="AW4622" s="182"/>
      <c r="AX4622" s="182"/>
      <c r="AZ4622" s="207"/>
    </row>
    <row r="4623" spans="1:52" s="168" customFormat="1" ht="24.9" customHeight="1" x14ac:dyDescent="0.3">
      <c r="A4623" s="263"/>
      <c r="B4623" s="263"/>
      <c r="C4623" s="265"/>
      <c r="D4623" s="481"/>
      <c r="E4623" s="482"/>
      <c r="F4623" s="482"/>
      <c r="G4623" s="482"/>
      <c r="H4623" s="482"/>
      <c r="I4623" s="482"/>
      <c r="J4623" s="482"/>
      <c r="K4623" s="482"/>
      <c r="L4623" s="482"/>
      <c r="M4623" s="483"/>
      <c r="N4623" s="176"/>
      <c r="O4623" s="412"/>
      <c r="P4623" s="413"/>
      <c r="Q4623" s="8"/>
      <c r="R4623" s="8"/>
      <c r="S4623" s="8"/>
      <c r="T4623" s="9"/>
      <c r="U4623" s="17"/>
      <c r="V4623" s="182"/>
      <c r="W4623" s="191"/>
      <c r="X4623" s="199"/>
      <c r="Y4623" s="182">
        <f>+C4619</f>
        <v>87</v>
      </c>
      <c r="Z4623" s="41">
        <f>+SUMIF($N4623:$N4642,$Z$16,$U4623:$U4642)</f>
        <v>0</v>
      </c>
      <c r="AA4623" s="41">
        <f>+SUMIF($N4623:$N4642,$AA$16,$U4623:$U4642)</f>
        <v>0</v>
      </c>
      <c r="AB4623" s="41">
        <f>+SUMIF($N4623:$N4642,$AB$16,$U4623:$U4642)</f>
        <v>0</v>
      </c>
      <c r="AC4623" s="41">
        <f>+SUMIF($N4623:$N4642,$AC$16,$U4623:$U4642)</f>
        <v>0</v>
      </c>
      <c r="AD4623" s="41">
        <f>+SUMIF($N4623:$N4642,$AD$16,$U4623:$U4642)</f>
        <v>0</v>
      </c>
      <c r="AE4623" s="41">
        <f>+SUMIF($N4623:$N4642,$AE$16,$U4623:$U4642)</f>
        <v>0</v>
      </c>
      <c r="AF4623" s="41">
        <f>+SUMIF($N4623:$N4642,$AF$16,$U4623:$U4642)</f>
        <v>0</v>
      </c>
      <c r="AG4623" s="41">
        <f>+SUMIF($N4623:$N4642,$AG$16,$U4623:$U4642)</f>
        <v>0</v>
      </c>
      <c r="AH4623" s="41">
        <f>+SUMIF($N4623:$N4642,$AH$16,$U4623:$U4642)</f>
        <v>0</v>
      </c>
      <c r="AI4623" s="41">
        <f>+SUMIF($N4623:$N4642,$AI$16,$U4623:$U4642)</f>
        <v>0</v>
      </c>
      <c r="AJ4623" s="41">
        <f>+SUMIF($N4623:$N4642,$AJ$16,$U4623:$U4642)</f>
        <v>0</v>
      </c>
      <c r="AK4623" s="41">
        <f>+SUMIF($N4623:$N4642,$AK$16,$U4623:$U4642)</f>
        <v>0</v>
      </c>
      <c r="AL4623" s="41">
        <f>+SUMIF($N4623:$N4642,$AL$16,$U4623:$U4642)</f>
        <v>0</v>
      </c>
      <c r="AM4623" s="41">
        <f>+SUMIF($N4623:$N4642,$AM$16,$U4623:$U4642)</f>
        <v>0</v>
      </c>
      <c r="AN4623" s="41">
        <f>+SUMIF($N4623:$N4642,$AN$16,$U4623:$U4642)</f>
        <v>0</v>
      </c>
      <c r="AO4623" s="41">
        <f>+SUMIF($N4623:$N4642,$AO$16,$U4623:$U4642)</f>
        <v>0</v>
      </c>
      <c r="AP4623" s="41">
        <f>+SUMIF($N4623:$N4642,$AP$16,$U4623:$U4642)</f>
        <v>0</v>
      </c>
      <c r="AQ4623" s="41">
        <f>+SUMIF($N4623:$N4642,$AQ$16,$U4623:$U4642)</f>
        <v>0</v>
      </c>
      <c r="AR4623" s="41">
        <f>+SUMIF($N4623:$N4642,$AR$16,$U4623:$U4642)</f>
        <v>0</v>
      </c>
      <c r="AS4623" s="43"/>
      <c r="AT4623" s="43"/>
      <c r="AU4623" s="44"/>
      <c r="AV4623" s="182"/>
      <c r="AW4623" s="182"/>
      <c r="AX4623" s="182"/>
      <c r="AZ4623" s="207"/>
    </row>
    <row r="4624" spans="1:52" s="168" customFormat="1" ht="24.9" customHeight="1" x14ac:dyDescent="0.3">
      <c r="A4624" s="263"/>
      <c r="B4624" s="263"/>
      <c r="C4624" s="265"/>
      <c r="D4624" s="481"/>
      <c r="E4624" s="482"/>
      <c r="F4624" s="482"/>
      <c r="G4624" s="482"/>
      <c r="H4624" s="482"/>
      <c r="I4624" s="482"/>
      <c r="J4624" s="482"/>
      <c r="K4624" s="482"/>
      <c r="L4624" s="482"/>
      <c r="M4624" s="483"/>
      <c r="N4624" s="176"/>
      <c r="O4624" s="412"/>
      <c r="P4624" s="413"/>
      <c r="Q4624" s="8"/>
      <c r="R4624" s="8"/>
      <c r="S4624" s="8"/>
      <c r="T4624" s="9"/>
      <c r="U4624" s="17"/>
      <c r="V4624" s="182"/>
      <c r="W4624" s="191"/>
      <c r="X4624" s="199"/>
      <c r="Y4624" s="182"/>
      <c r="Z4624" s="184"/>
      <c r="AA4624" s="184"/>
      <c r="AD4624" s="182"/>
      <c r="AG4624" s="182"/>
      <c r="AH4624" s="43"/>
      <c r="AI4624" s="43"/>
      <c r="AJ4624" s="43"/>
      <c r="AK4624" s="43"/>
      <c r="AL4624" s="43"/>
      <c r="AM4624" s="43"/>
      <c r="AN4624" s="43"/>
      <c r="AO4624" s="43"/>
      <c r="AP4624" s="43"/>
      <c r="AQ4624" s="43"/>
      <c r="AR4624" s="43"/>
      <c r="AS4624" s="43"/>
      <c r="AT4624" s="43"/>
      <c r="AU4624" s="44"/>
      <c r="AV4624" s="182"/>
      <c r="AW4624" s="182"/>
      <c r="AX4624" s="182"/>
      <c r="AZ4624" s="207"/>
    </row>
    <row r="4625" spans="1:52" s="168" customFormat="1" ht="24.9" customHeight="1" x14ac:dyDescent="0.3">
      <c r="A4625" s="263"/>
      <c r="B4625" s="263"/>
      <c r="C4625" s="265"/>
      <c r="D4625" s="481"/>
      <c r="E4625" s="482"/>
      <c r="F4625" s="482"/>
      <c r="G4625" s="482"/>
      <c r="H4625" s="482"/>
      <c r="I4625" s="482"/>
      <c r="J4625" s="482"/>
      <c r="K4625" s="482"/>
      <c r="L4625" s="482"/>
      <c r="M4625" s="483"/>
      <c r="N4625" s="176"/>
      <c r="O4625" s="412"/>
      <c r="P4625" s="413"/>
      <c r="Q4625" s="8"/>
      <c r="R4625" s="8"/>
      <c r="S4625" s="8"/>
      <c r="T4625" s="9"/>
      <c r="U4625" s="17"/>
      <c r="V4625" s="182"/>
      <c r="W4625" s="191"/>
      <c r="X4625" s="199"/>
      <c r="Y4625" s="182"/>
      <c r="Z4625" s="184"/>
      <c r="AA4625" s="184"/>
      <c r="AD4625" s="182"/>
      <c r="AG4625" s="182"/>
      <c r="AH4625" s="43"/>
      <c r="AI4625" s="43"/>
      <c r="AJ4625" s="43"/>
      <c r="AK4625" s="43"/>
      <c r="AL4625" s="43"/>
      <c r="AM4625" s="43"/>
      <c r="AN4625" s="43"/>
      <c r="AO4625" s="43"/>
      <c r="AP4625" s="43"/>
      <c r="AQ4625" s="43"/>
      <c r="AR4625" s="43"/>
      <c r="AS4625" s="43"/>
      <c r="AT4625" s="43"/>
      <c r="AU4625" s="44"/>
      <c r="AV4625" s="182"/>
      <c r="AW4625" s="182"/>
      <c r="AX4625" s="182"/>
      <c r="AZ4625" s="207"/>
    </row>
    <row r="4626" spans="1:52" s="168" customFormat="1" ht="24.9" customHeight="1" x14ac:dyDescent="0.3">
      <c r="A4626" s="263"/>
      <c r="B4626" s="263"/>
      <c r="C4626" s="265"/>
      <c r="D4626" s="481"/>
      <c r="E4626" s="482"/>
      <c r="F4626" s="482"/>
      <c r="G4626" s="482"/>
      <c r="H4626" s="482"/>
      <c r="I4626" s="482"/>
      <c r="J4626" s="482"/>
      <c r="K4626" s="482"/>
      <c r="L4626" s="482"/>
      <c r="M4626" s="483"/>
      <c r="N4626" s="176"/>
      <c r="O4626" s="412"/>
      <c r="P4626" s="413"/>
      <c r="Q4626" s="8"/>
      <c r="R4626" s="8"/>
      <c r="S4626" s="8"/>
      <c r="T4626" s="9"/>
      <c r="U4626" s="17"/>
      <c r="V4626" s="182"/>
      <c r="W4626" s="191"/>
      <c r="X4626" s="199"/>
      <c r="Y4626" s="182"/>
      <c r="Z4626" s="184"/>
      <c r="AA4626" s="184"/>
      <c r="AD4626" s="182"/>
      <c r="AG4626" s="182"/>
      <c r="AH4626" s="43"/>
      <c r="AI4626" s="43"/>
      <c r="AJ4626" s="43"/>
      <c r="AK4626" s="43"/>
      <c r="AL4626" s="43"/>
      <c r="AM4626" s="43"/>
      <c r="AN4626" s="43"/>
      <c r="AO4626" s="43"/>
      <c r="AP4626" s="43"/>
      <c r="AQ4626" s="43"/>
      <c r="AR4626" s="43"/>
      <c r="AS4626" s="43"/>
      <c r="AT4626" s="43"/>
      <c r="AU4626" s="44"/>
      <c r="AV4626" s="182"/>
      <c r="AW4626" s="182"/>
      <c r="AX4626" s="182"/>
      <c r="AZ4626" s="207"/>
    </row>
    <row r="4627" spans="1:52" s="168" customFormat="1" ht="24.9" customHeight="1" x14ac:dyDescent="0.3">
      <c r="A4627" s="263"/>
      <c r="B4627" s="263"/>
      <c r="C4627" s="265"/>
      <c r="D4627" s="481"/>
      <c r="E4627" s="482"/>
      <c r="F4627" s="482"/>
      <c r="G4627" s="482"/>
      <c r="H4627" s="482"/>
      <c r="I4627" s="482"/>
      <c r="J4627" s="482"/>
      <c r="K4627" s="482"/>
      <c r="L4627" s="482"/>
      <c r="M4627" s="483"/>
      <c r="N4627" s="176"/>
      <c r="O4627" s="412"/>
      <c r="P4627" s="413"/>
      <c r="Q4627" s="8"/>
      <c r="R4627" s="8"/>
      <c r="S4627" s="8"/>
      <c r="T4627" s="9"/>
      <c r="U4627" s="17"/>
      <c r="V4627" s="182"/>
      <c r="W4627" s="191"/>
      <c r="X4627" s="199"/>
      <c r="Y4627" s="182"/>
      <c r="Z4627" s="184"/>
      <c r="AA4627" s="184"/>
      <c r="AD4627" s="182"/>
      <c r="AG4627" s="182"/>
      <c r="AH4627" s="43"/>
      <c r="AI4627" s="43"/>
      <c r="AJ4627" s="43"/>
      <c r="AK4627" s="43"/>
      <c r="AL4627" s="43"/>
      <c r="AM4627" s="43"/>
      <c r="AN4627" s="43"/>
      <c r="AO4627" s="43"/>
      <c r="AP4627" s="43"/>
      <c r="AQ4627" s="43"/>
      <c r="AR4627" s="43"/>
      <c r="AS4627" s="43"/>
      <c r="AT4627" s="43"/>
      <c r="AU4627" s="44"/>
      <c r="AV4627" s="182"/>
      <c r="AW4627" s="182"/>
      <c r="AX4627" s="182"/>
      <c r="AZ4627" s="207"/>
    </row>
    <row r="4628" spans="1:52" s="168" customFormat="1" ht="24.9" customHeight="1" x14ac:dyDescent="0.3">
      <c r="A4628" s="263"/>
      <c r="B4628" s="263"/>
      <c r="C4628" s="265"/>
      <c r="D4628" s="481"/>
      <c r="E4628" s="482"/>
      <c r="F4628" s="482"/>
      <c r="G4628" s="482"/>
      <c r="H4628" s="482"/>
      <c r="I4628" s="482"/>
      <c r="J4628" s="482"/>
      <c r="K4628" s="482"/>
      <c r="L4628" s="482"/>
      <c r="M4628" s="483"/>
      <c r="N4628" s="176"/>
      <c r="O4628" s="412"/>
      <c r="P4628" s="413"/>
      <c r="Q4628" s="8"/>
      <c r="R4628" s="8"/>
      <c r="S4628" s="8"/>
      <c r="T4628" s="9"/>
      <c r="U4628" s="17"/>
      <c r="V4628" s="182"/>
      <c r="W4628" s="191"/>
      <c r="X4628" s="199"/>
      <c r="Y4628" s="182"/>
      <c r="Z4628" s="184"/>
      <c r="AA4628" s="184"/>
      <c r="AD4628" s="182"/>
      <c r="AG4628" s="182"/>
      <c r="AH4628" s="43"/>
      <c r="AI4628" s="43"/>
      <c r="AJ4628" s="43"/>
      <c r="AK4628" s="43"/>
      <c r="AL4628" s="43"/>
      <c r="AM4628" s="43"/>
      <c r="AN4628" s="43"/>
      <c r="AO4628" s="43"/>
      <c r="AP4628" s="43"/>
      <c r="AQ4628" s="43"/>
      <c r="AR4628" s="43"/>
      <c r="AS4628" s="43"/>
      <c r="AT4628" s="43"/>
      <c r="AU4628" s="44"/>
      <c r="AV4628" s="182"/>
      <c r="AW4628" s="182"/>
      <c r="AX4628" s="182"/>
      <c r="AZ4628" s="207"/>
    </row>
    <row r="4629" spans="1:52" s="168" customFormat="1" ht="24.9" customHeight="1" x14ac:dyDescent="0.3">
      <c r="A4629" s="263"/>
      <c r="B4629" s="263"/>
      <c r="C4629" s="265"/>
      <c r="D4629" s="481"/>
      <c r="E4629" s="482"/>
      <c r="F4629" s="482"/>
      <c r="G4629" s="482"/>
      <c r="H4629" s="482"/>
      <c r="I4629" s="482"/>
      <c r="J4629" s="482"/>
      <c r="K4629" s="482"/>
      <c r="L4629" s="482"/>
      <c r="M4629" s="483"/>
      <c r="N4629" s="176"/>
      <c r="O4629" s="412"/>
      <c r="P4629" s="413"/>
      <c r="Q4629" s="8"/>
      <c r="R4629" s="8"/>
      <c r="S4629" s="8"/>
      <c r="T4629" s="9"/>
      <c r="U4629" s="17"/>
      <c r="V4629" s="182"/>
      <c r="W4629" s="191"/>
      <c r="X4629" s="199"/>
      <c r="Y4629" s="182"/>
      <c r="Z4629" s="184"/>
      <c r="AA4629" s="184"/>
      <c r="AD4629" s="182"/>
      <c r="AG4629" s="182"/>
      <c r="AH4629" s="43"/>
      <c r="AI4629" s="43"/>
      <c r="AJ4629" s="43"/>
      <c r="AK4629" s="43"/>
      <c r="AL4629" s="43"/>
      <c r="AM4629" s="43"/>
      <c r="AN4629" s="43"/>
      <c r="AO4629" s="43"/>
      <c r="AP4629" s="43"/>
      <c r="AQ4629" s="43"/>
      <c r="AR4629" s="43"/>
      <c r="AS4629" s="43"/>
      <c r="AT4629" s="43"/>
      <c r="AU4629" s="44"/>
      <c r="AV4629" s="182"/>
      <c r="AW4629" s="182"/>
      <c r="AX4629" s="182"/>
      <c r="AZ4629" s="207"/>
    </row>
    <row r="4630" spans="1:52" s="168" customFormat="1" ht="24.9" customHeight="1" x14ac:dyDescent="0.3">
      <c r="A4630" s="263"/>
      <c r="B4630" s="263"/>
      <c r="C4630" s="265"/>
      <c r="D4630" s="481"/>
      <c r="E4630" s="482"/>
      <c r="F4630" s="482"/>
      <c r="G4630" s="482"/>
      <c r="H4630" s="482"/>
      <c r="I4630" s="482"/>
      <c r="J4630" s="482"/>
      <c r="K4630" s="482"/>
      <c r="L4630" s="482"/>
      <c r="M4630" s="483"/>
      <c r="N4630" s="176"/>
      <c r="O4630" s="412"/>
      <c r="P4630" s="413"/>
      <c r="Q4630" s="8"/>
      <c r="R4630" s="8"/>
      <c r="S4630" s="8"/>
      <c r="T4630" s="9"/>
      <c r="U4630" s="17"/>
      <c r="V4630" s="182"/>
      <c r="W4630" s="191"/>
      <c r="X4630" s="199"/>
      <c r="Y4630" s="182"/>
      <c r="Z4630" s="184"/>
      <c r="AA4630" s="184"/>
      <c r="AD4630" s="182"/>
      <c r="AG4630" s="182"/>
      <c r="AH4630" s="43"/>
      <c r="AI4630" s="43"/>
      <c r="AJ4630" s="43"/>
      <c r="AK4630" s="43"/>
      <c r="AL4630" s="43"/>
      <c r="AM4630" s="43"/>
      <c r="AN4630" s="43"/>
      <c r="AO4630" s="43"/>
      <c r="AP4630" s="43"/>
      <c r="AQ4630" s="43"/>
      <c r="AR4630" s="43"/>
      <c r="AS4630" s="43"/>
      <c r="AT4630" s="43"/>
      <c r="AU4630" s="44"/>
      <c r="AV4630" s="182"/>
      <c r="AW4630" s="182"/>
      <c r="AX4630" s="182"/>
      <c r="AZ4630" s="207"/>
    </row>
    <row r="4631" spans="1:52" s="168" customFormat="1" ht="24.9" customHeight="1" x14ac:dyDescent="0.3">
      <c r="A4631" s="263"/>
      <c r="B4631" s="263"/>
      <c r="C4631" s="265"/>
      <c r="D4631" s="481"/>
      <c r="E4631" s="482"/>
      <c r="F4631" s="482"/>
      <c r="G4631" s="482"/>
      <c r="H4631" s="482"/>
      <c r="I4631" s="482"/>
      <c r="J4631" s="482"/>
      <c r="K4631" s="482"/>
      <c r="L4631" s="482"/>
      <c r="M4631" s="483"/>
      <c r="N4631" s="176"/>
      <c r="O4631" s="412"/>
      <c r="P4631" s="413"/>
      <c r="Q4631" s="8"/>
      <c r="R4631" s="8"/>
      <c r="S4631" s="8"/>
      <c r="T4631" s="9"/>
      <c r="U4631" s="17"/>
      <c r="V4631" s="182"/>
      <c r="W4631" s="191"/>
      <c r="X4631" s="199"/>
      <c r="Y4631" s="182"/>
      <c r="Z4631" s="184"/>
      <c r="AA4631" s="184"/>
      <c r="AD4631" s="182"/>
      <c r="AG4631" s="182"/>
      <c r="AH4631" s="43"/>
      <c r="AI4631" s="43"/>
      <c r="AJ4631" s="43"/>
      <c r="AK4631" s="43"/>
      <c r="AL4631" s="43"/>
      <c r="AM4631" s="43"/>
      <c r="AN4631" s="43"/>
      <c r="AO4631" s="43"/>
      <c r="AP4631" s="43"/>
      <c r="AQ4631" s="43"/>
      <c r="AR4631" s="43"/>
      <c r="AS4631" s="43"/>
      <c r="AT4631" s="43"/>
      <c r="AU4631" s="44"/>
      <c r="AV4631" s="182"/>
      <c r="AW4631" s="182"/>
      <c r="AX4631" s="182"/>
      <c r="AZ4631" s="207"/>
    </row>
    <row r="4632" spans="1:52" s="168" customFormat="1" ht="24.9" customHeight="1" x14ac:dyDescent="0.3">
      <c r="A4632" s="263"/>
      <c r="B4632" s="263"/>
      <c r="C4632" s="265"/>
      <c r="D4632" s="481"/>
      <c r="E4632" s="482"/>
      <c r="F4632" s="482"/>
      <c r="G4632" s="482"/>
      <c r="H4632" s="482"/>
      <c r="I4632" s="482"/>
      <c r="J4632" s="482"/>
      <c r="K4632" s="482"/>
      <c r="L4632" s="482"/>
      <c r="M4632" s="483"/>
      <c r="N4632" s="176"/>
      <c r="O4632" s="412"/>
      <c r="P4632" s="413"/>
      <c r="Q4632" s="8"/>
      <c r="R4632" s="8"/>
      <c r="S4632" s="8"/>
      <c r="T4632" s="9"/>
      <c r="U4632" s="17"/>
      <c r="V4632" s="182"/>
      <c r="W4632" s="191"/>
      <c r="X4632" s="199"/>
      <c r="Y4632" s="182"/>
      <c r="Z4632" s="184"/>
      <c r="AA4632" s="184"/>
      <c r="AD4632" s="182"/>
      <c r="AG4632" s="182"/>
      <c r="AH4632" s="43"/>
      <c r="AI4632" s="43"/>
      <c r="AJ4632" s="43"/>
      <c r="AK4632" s="43"/>
      <c r="AL4632" s="43"/>
      <c r="AM4632" s="43"/>
      <c r="AN4632" s="43"/>
      <c r="AO4632" s="43"/>
      <c r="AP4632" s="43"/>
      <c r="AQ4632" s="43"/>
      <c r="AR4632" s="43"/>
      <c r="AS4632" s="43"/>
      <c r="AT4632" s="43"/>
      <c r="AU4632" s="44"/>
      <c r="AV4632" s="182"/>
      <c r="AW4632" s="182"/>
      <c r="AX4632" s="182"/>
      <c r="AZ4632" s="207"/>
    </row>
    <row r="4633" spans="1:52" s="168" customFormat="1" ht="24.9" customHeight="1" x14ac:dyDescent="0.3">
      <c r="A4633" s="263"/>
      <c r="B4633" s="263"/>
      <c r="C4633" s="265"/>
      <c r="D4633" s="481"/>
      <c r="E4633" s="482"/>
      <c r="F4633" s="482"/>
      <c r="G4633" s="482"/>
      <c r="H4633" s="482"/>
      <c r="I4633" s="482"/>
      <c r="J4633" s="482"/>
      <c r="K4633" s="482"/>
      <c r="L4633" s="482"/>
      <c r="M4633" s="483"/>
      <c r="N4633" s="176"/>
      <c r="O4633" s="412"/>
      <c r="P4633" s="413"/>
      <c r="Q4633" s="8"/>
      <c r="R4633" s="8"/>
      <c r="S4633" s="8"/>
      <c r="T4633" s="9"/>
      <c r="U4633" s="17"/>
      <c r="V4633" s="182"/>
      <c r="W4633" s="191"/>
      <c r="X4633" s="199"/>
      <c r="Y4633" s="182"/>
      <c r="Z4633" s="184"/>
      <c r="AA4633" s="184"/>
      <c r="AD4633" s="182"/>
      <c r="AG4633" s="182"/>
      <c r="AH4633" s="43"/>
      <c r="AI4633" s="43"/>
      <c r="AJ4633" s="43"/>
      <c r="AK4633" s="43"/>
      <c r="AL4633" s="43"/>
      <c r="AM4633" s="43"/>
      <c r="AN4633" s="43"/>
      <c r="AO4633" s="43"/>
      <c r="AP4633" s="43"/>
      <c r="AQ4633" s="43"/>
      <c r="AR4633" s="43"/>
      <c r="AS4633" s="43"/>
      <c r="AT4633" s="43"/>
      <c r="AU4633" s="44"/>
      <c r="AV4633" s="182"/>
      <c r="AW4633" s="182"/>
      <c r="AX4633" s="182"/>
      <c r="AZ4633" s="207"/>
    </row>
    <row r="4634" spans="1:52" s="168" customFormat="1" ht="24.9" customHeight="1" x14ac:dyDescent="0.3">
      <c r="A4634" s="263"/>
      <c r="B4634" s="263"/>
      <c r="C4634" s="265"/>
      <c r="D4634" s="481"/>
      <c r="E4634" s="482"/>
      <c r="F4634" s="482"/>
      <c r="G4634" s="482"/>
      <c r="H4634" s="482"/>
      <c r="I4634" s="482"/>
      <c r="J4634" s="482"/>
      <c r="K4634" s="482"/>
      <c r="L4634" s="482"/>
      <c r="M4634" s="483"/>
      <c r="N4634" s="176"/>
      <c r="O4634" s="412"/>
      <c r="P4634" s="413"/>
      <c r="Q4634" s="8"/>
      <c r="R4634" s="8"/>
      <c r="S4634" s="8"/>
      <c r="T4634" s="9"/>
      <c r="U4634" s="17"/>
      <c r="V4634" s="182"/>
      <c r="W4634" s="191"/>
      <c r="X4634" s="199"/>
      <c r="Y4634" s="182"/>
      <c r="Z4634" s="184"/>
      <c r="AA4634" s="184"/>
      <c r="AD4634" s="182"/>
      <c r="AG4634" s="182"/>
      <c r="AH4634" s="43"/>
      <c r="AI4634" s="43"/>
      <c r="AJ4634" s="43"/>
      <c r="AK4634" s="43"/>
      <c r="AL4634" s="43"/>
      <c r="AM4634" s="43"/>
      <c r="AN4634" s="43"/>
      <c r="AO4634" s="43"/>
      <c r="AP4634" s="43"/>
      <c r="AQ4634" s="43"/>
      <c r="AR4634" s="43"/>
      <c r="AS4634" s="43"/>
      <c r="AT4634" s="43"/>
      <c r="AU4634" s="44"/>
      <c r="AV4634" s="182"/>
      <c r="AW4634" s="182"/>
      <c r="AX4634" s="182"/>
      <c r="AZ4634" s="207"/>
    </row>
    <row r="4635" spans="1:52" s="168" customFormat="1" ht="24.9" customHeight="1" x14ac:dyDescent="0.3">
      <c r="A4635" s="263"/>
      <c r="B4635" s="263"/>
      <c r="C4635" s="265"/>
      <c r="D4635" s="481"/>
      <c r="E4635" s="482"/>
      <c r="F4635" s="482"/>
      <c r="G4635" s="482"/>
      <c r="H4635" s="482"/>
      <c r="I4635" s="482"/>
      <c r="J4635" s="482"/>
      <c r="K4635" s="482"/>
      <c r="L4635" s="482"/>
      <c r="M4635" s="483"/>
      <c r="N4635" s="176"/>
      <c r="O4635" s="412"/>
      <c r="P4635" s="413"/>
      <c r="Q4635" s="8"/>
      <c r="R4635" s="8"/>
      <c r="S4635" s="8"/>
      <c r="T4635" s="9"/>
      <c r="U4635" s="17"/>
      <c r="V4635" s="182"/>
      <c r="W4635" s="191"/>
      <c r="X4635" s="199"/>
      <c r="Y4635" s="182"/>
      <c r="Z4635" s="184"/>
      <c r="AA4635" s="184"/>
      <c r="AD4635" s="182"/>
      <c r="AG4635" s="182"/>
      <c r="AH4635" s="43"/>
      <c r="AI4635" s="43"/>
      <c r="AJ4635" s="43"/>
      <c r="AK4635" s="43"/>
      <c r="AL4635" s="43"/>
      <c r="AM4635" s="43"/>
      <c r="AN4635" s="43"/>
      <c r="AO4635" s="43"/>
      <c r="AP4635" s="43"/>
      <c r="AQ4635" s="43"/>
      <c r="AR4635" s="43"/>
      <c r="AS4635" s="43"/>
      <c r="AT4635" s="43"/>
      <c r="AU4635" s="44"/>
      <c r="AV4635" s="182"/>
      <c r="AW4635" s="182"/>
      <c r="AX4635" s="182"/>
      <c r="AZ4635" s="207"/>
    </row>
    <row r="4636" spans="1:52" s="168" customFormat="1" ht="24.9" customHeight="1" x14ac:dyDescent="0.3">
      <c r="A4636" s="263"/>
      <c r="B4636" s="263"/>
      <c r="C4636" s="265"/>
      <c r="D4636" s="481"/>
      <c r="E4636" s="482"/>
      <c r="F4636" s="482"/>
      <c r="G4636" s="482"/>
      <c r="H4636" s="482"/>
      <c r="I4636" s="482"/>
      <c r="J4636" s="482"/>
      <c r="K4636" s="482"/>
      <c r="L4636" s="482"/>
      <c r="M4636" s="483"/>
      <c r="N4636" s="176"/>
      <c r="O4636" s="412"/>
      <c r="P4636" s="413"/>
      <c r="Q4636" s="8"/>
      <c r="R4636" s="8"/>
      <c r="S4636" s="8"/>
      <c r="T4636" s="9"/>
      <c r="U4636" s="17"/>
      <c r="V4636" s="182"/>
      <c r="W4636" s="191"/>
      <c r="X4636" s="199"/>
      <c r="Y4636" s="182"/>
      <c r="Z4636" s="184"/>
      <c r="AA4636" s="184"/>
      <c r="AD4636" s="182"/>
      <c r="AG4636" s="182"/>
      <c r="AH4636" s="43"/>
      <c r="AI4636" s="43"/>
      <c r="AJ4636" s="43"/>
      <c r="AK4636" s="43"/>
      <c r="AL4636" s="43"/>
      <c r="AM4636" s="43"/>
      <c r="AN4636" s="43"/>
      <c r="AO4636" s="43"/>
      <c r="AP4636" s="43"/>
      <c r="AQ4636" s="43"/>
      <c r="AR4636" s="43"/>
      <c r="AS4636" s="43"/>
      <c r="AT4636" s="43"/>
      <c r="AU4636" s="44"/>
      <c r="AV4636" s="182"/>
      <c r="AW4636" s="182"/>
      <c r="AX4636" s="182"/>
      <c r="AZ4636" s="207"/>
    </row>
    <row r="4637" spans="1:52" s="168" customFormat="1" ht="24.9" customHeight="1" x14ac:dyDescent="0.3">
      <c r="A4637" s="263"/>
      <c r="B4637" s="263"/>
      <c r="C4637" s="265"/>
      <c r="D4637" s="481"/>
      <c r="E4637" s="482"/>
      <c r="F4637" s="482"/>
      <c r="G4637" s="482"/>
      <c r="H4637" s="482"/>
      <c r="I4637" s="482"/>
      <c r="J4637" s="482"/>
      <c r="K4637" s="482"/>
      <c r="L4637" s="482"/>
      <c r="M4637" s="483"/>
      <c r="N4637" s="176"/>
      <c r="O4637" s="412"/>
      <c r="P4637" s="413"/>
      <c r="Q4637" s="8"/>
      <c r="R4637" s="8"/>
      <c r="S4637" s="8"/>
      <c r="T4637" s="9"/>
      <c r="U4637" s="17"/>
      <c r="V4637" s="182"/>
      <c r="W4637" s="191"/>
      <c r="X4637" s="199"/>
      <c r="Y4637" s="182"/>
      <c r="Z4637" s="184"/>
      <c r="AA4637" s="184"/>
      <c r="AD4637" s="182"/>
      <c r="AG4637" s="182"/>
      <c r="AH4637" s="43"/>
      <c r="AI4637" s="43"/>
      <c r="AJ4637" s="43"/>
      <c r="AK4637" s="43"/>
      <c r="AL4637" s="43"/>
      <c r="AM4637" s="43"/>
      <c r="AN4637" s="43"/>
      <c r="AO4637" s="43"/>
      <c r="AP4637" s="43"/>
      <c r="AQ4637" s="43"/>
      <c r="AR4637" s="43"/>
      <c r="AS4637" s="43"/>
      <c r="AT4637" s="43"/>
      <c r="AU4637" s="44"/>
      <c r="AV4637" s="182"/>
      <c r="AW4637" s="182"/>
      <c r="AX4637" s="182"/>
      <c r="AZ4637" s="207"/>
    </row>
    <row r="4638" spans="1:52" s="168" customFormat="1" ht="24.9" customHeight="1" x14ac:dyDescent="0.3">
      <c r="A4638" s="263"/>
      <c r="B4638" s="263"/>
      <c r="C4638" s="265"/>
      <c r="D4638" s="481"/>
      <c r="E4638" s="482"/>
      <c r="F4638" s="482"/>
      <c r="G4638" s="482"/>
      <c r="H4638" s="482"/>
      <c r="I4638" s="482"/>
      <c r="J4638" s="482"/>
      <c r="K4638" s="482"/>
      <c r="L4638" s="482"/>
      <c r="M4638" s="483"/>
      <c r="N4638" s="176"/>
      <c r="O4638" s="412"/>
      <c r="P4638" s="413"/>
      <c r="Q4638" s="8"/>
      <c r="R4638" s="8"/>
      <c r="S4638" s="8"/>
      <c r="T4638" s="9"/>
      <c r="U4638" s="17"/>
      <c r="V4638" s="182"/>
      <c r="W4638" s="191"/>
      <c r="X4638" s="199"/>
      <c r="Y4638" s="182"/>
      <c r="Z4638" s="184"/>
      <c r="AA4638" s="184"/>
      <c r="AD4638" s="182"/>
      <c r="AG4638" s="182"/>
      <c r="AH4638" s="43"/>
      <c r="AI4638" s="43"/>
      <c r="AJ4638" s="43"/>
      <c r="AK4638" s="43"/>
      <c r="AL4638" s="43"/>
      <c r="AM4638" s="43"/>
      <c r="AN4638" s="43"/>
      <c r="AO4638" s="43"/>
      <c r="AP4638" s="43"/>
      <c r="AQ4638" s="43"/>
      <c r="AR4638" s="43"/>
      <c r="AS4638" s="43"/>
      <c r="AT4638" s="43"/>
      <c r="AU4638" s="44"/>
      <c r="AV4638" s="182"/>
      <c r="AW4638" s="182"/>
      <c r="AX4638" s="182"/>
      <c r="AZ4638" s="207"/>
    </row>
    <row r="4639" spans="1:52" s="168" customFormat="1" ht="24.9" customHeight="1" x14ac:dyDescent="0.3">
      <c r="A4639" s="263"/>
      <c r="B4639" s="263"/>
      <c r="C4639" s="265"/>
      <c r="D4639" s="481"/>
      <c r="E4639" s="482"/>
      <c r="F4639" s="482"/>
      <c r="G4639" s="482"/>
      <c r="H4639" s="482"/>
      <c r="I4639" s="482"/>
      <c r="J4639" s="482"/>
      <c r="K4639" s="482"/>
      <c r="L4639" s="482"/>
      <c r="M4639" s="483"/>
      <c r="N4639" s="176"/>
      <c r="O4639" s="412"/>
      <c r="P4639" s="413"/>
      <c r="Q4639" s="8"/>
      <c r="R4639" s="8"/>
      <c r="S4639" s="8"/>
      <c r="T4639" s="9"/>
      <c r="U4639" s="17"/>
      <c r="V4639" s="182"/>
      <c r="W4639" s="191"/>
      <c r="X4639" s="199"/>
      <c r="Y4639" s="182"/>
      <c r="Z4639" s="184"/>
      <c r="AA4639" s="184"/>
      <c r="AD4639" s="182"/>
      <c r="AG4639" s="182"/>
      <c r="AH4639" s="43"/>
      <c r="AI4639" s="43"/>
      <c r="AJ4639" s="43"/>
      <c r="AK4639" s="43"/>
      <c r="AL4639" s="43"/>
      <c r="AM4639" s="43"/>
      <c r="AN4639" s="43"/>
      <c r="AO4639" s="43"/>
      <c r="AP4639" s="43"/>
      <c r="AQ4639" s="43"/>
      <c r="AR4639" s="43"/>
      <c r="AS4639" s="43"/>
      <c r="AT4639" s="43"/>
      <c r="AU4639" s="44"/>
      <c r="AV4639" s="182"/>
      <c r="AW4639" s="182"/>
      <c r="AX4639" s="182"/>
      <c r="AZ4639" s="207"/>
    </row>
    <row r="4640" spans="1:52" s="168" customFormat="1" ht="24.9" customHeight="1" x14ac:dyDescent="0.3">
      <c r="A4640" s="263"/>
      <c r="B4640" s="263"/>
      <c r="C4640" s="265"/>
      <c r="D4640" s="481"/>
      <c r="E4640" s="482"/>
      <c r="F4640" s="482"/>
      <c r="G4640" s="482"/>
      <c r="H4640" s="482"/>
      <c r="I4640" s="482"/>
      <c r="J4640" s="482"/>
      <c r="K4640" s="482"/>
      <c r="L4640" s="482"/>
      <c r="M4640" s="483"/>
      <c r="N4640" s="176"/>
      <c r="O4640" s="412"/>
      <c r="P4640" s="413"/>
      <c r="Q4640" s="8"/>
      <c r="R4640" s="8"/>
      <c r="S4640" s="8"/>
      <c r="T4640" s="9"/>
      <c r="U4640" s="17"/>
      <c r="V4640" s="182"/>
      <c r="W4640" s="191"/>
      <c r="X4640" s="199"/>
      <c r="Y4640" s="182"/>
      <c r="Z4640" s="184"/>
      <c r="AA4640" s="184"/>
      <c r="AD4640" s="182"/>
      <c r="AG4640" s="182"/>
      <c r="AH4640" s="43"/>
      <c r="AI4640" s="43"/>
      <c r="AJ4640" s="43"/>
      <c r="AK4640" s="43"/>
      <c r="AL4640" s="43"/>
      <c r="AM4640" s="43"/>
      <c r="AN4640" s="43"/>
      <c r="AO4640" s="43"/>
      <c r="AP4640" s="43"/>
      <c r="AQ4640" s="43"/>
      <c r="AR4640" s="43"/>
      <c r="AS4640" s="43"/>
      <c r="AT4640" s="43"/>
      <c r="AU4640" s="44"/>
      <c r="AV4640" s="182"/>
      <c r="AW4640" s="182"/>
      <c r="AX4640" s="182"/>
      <c r="AZ4640" s="207"/>
    </row>
    <row r="4641" spans="1:52" s="168" customFormat="1" ht="24.9" customHeight="1" x14ac:dyDescent="0.3">
      <c r="A4641" s="263"/>
      <c r="B4641" s="263"/>
      <c r="C4641" s="265"/>
      <c r="D4641" s="481"/>
      <c r="E4641" s="482"/>
      <c r="F4641" s="482"/>
      <c r="G4641" s="482"/>
      <c r="H4641" s="482"/>
      <c r="I4641" s="482"/>
      <c r="J4641" s="482"/>
      <c r="K4641" s="482"/>
      <c r="L4641" s="482"/>
      <c r="M4641" s="483"/>
      <c r="N4641" s="176"/>
      <c r="O4641" s="412"/>
      <c r="P4641" s="413"/>
      <c r="Q4641" s="8"/>
      <c r="R4641" s="8"/>
      <c r="S4641" s="8"/>
      <c r="T4641" s="9"/>
      <c r="U4641" s="17"/>
      <c r="V4641" s="182"/>
      <c r="W4641" s="191"/>
      <c r="X4641" s="199"/>
      <c r="Y4641" s="182"/>
      <c r="Z4641" s="184"/>
      <c r="AA4641" s="184"/>
      <c r="AD4641" s="182"/>
      <c r="AG4641" s="182"/>
      <c r="AH4641" s="43"/>
      <c r="AI4641" s="43"/>
      <c r="AJ4641" s="43"/>
      <c r="AK4641" s="43"/>
      <c r="AL4641" s="43"/>
      <c r="AM4641" s="43"/>
      <c r="AN4641" s="43"/>
      <c r="AO4641" s="43"/>
      <c r="AP4641" s="43"/>
      <c r="AQ4641" s="43"/>
      <c r="AR4641" s="43"/>
      <c r="AS4641" s="43"/>
      <c r="AT4641" s="43"/>
      <c r="AU4641" s="44"/>
      <c r="AV4641" s="182"/>
      <c r="AW4641" s="182"/>
      <c r="AX4641" s="182"/>
      <c r="AZ4641" s="207"/>
    </row>
    <row r="4642" spans="1:52" s="168" customFormat="1" ht="24.9" customHeight="1" x14ac:dyDescent="0.3">
      <c r="A4642" s="263"/>
      <c r="B4642" s="263"/>
      <c r="C4642" s="265"/>
      <c r="D4642" s="481"/>
      <c r="E4642" s="482"/>
      <c r="F4642" s="482"/>
      <c r="G4642" s="482"/>
      <c r="H4642" s="482"/>
      <c r="I4642" s="482"/>
      <c r="J4642" s="482"/>
      <c r="K4642" s="482"/>
      <c r="L4642" s="482"/>
      <c r="M4642" s="483"/>
      <c r="N4642" s="176"/>
      <c r="O4642" s="412"/>
      <c r="P4642" s="413"/>
      <c r="Q4642" s="8"/>
      <c r="R4642" s="8"/>
      <c r="S4642" s="8"/>
      <c r="T4642" s="9"/>
      <c r="U4642" s="17"/>
      <c r="V4642" s="182"/>
      <c r="W4642" s="191"/>
      <c r="X4642" s="199"/>
      <c r="Y4642" s="182"/>
      <c r="Z4642" s="184"/>
      <c r="AA4642" s="184"/>
      <c r="AD4642" s="182"/>
      <c r="AG4642" s="182"/>
      <c r="AH4642" s="43"/>
      <c r="AI4642" s="43"/>
      <c r="AJ4642" s="43"/>
      <c r="AK4642" s="43"/>
      <c r="AL4642" s="43"/>
      <c r="AM4642" s="43"/>
      <c r="AN4642" s="43"/>
      <c r="AO4642" s="43"/>
      <c r="AP4642" s="43"/>
      <c r="AQ4642" s="43"/>
      <c r="AR4642" s="43"/>
      <c r="AS4642" s="43"/>
      <c r="AT4642" s="43"/>
      <c r="AU4642" s="44"/>
      <c r="AV4642" s="182"/>
      <c r="AW4642" s="182"/>
      <c r="AX4642" s="182"/>
      <c r="AZ4642" s="207"/>
    </row>
    <row r="4643" spans="1:52" s="168" customFormat="1" ht="24.9" customHeight="1" thickBot="1" x14ac:dyDescent="0.35">
      <c r="A4643" s="263"/>
      <c r="B4643" s="263"/>
      <c r="C4643" s="265"/>
      <c r="D4643" s="481"/>
      <c r="E4643" s="482"/>
      <c r="F4643" s="482"/>
      <c r="G4643" s="482"/>
      <c r="H4643" s="482"/>
      <c r="I4643" s="482"/>
      <c r="J4643" s="482"/>
      <c r="K4643" s="482"/>
      <c r="L4643" s="482"/>
      <c r="M4643" s="483"/>
      <c r="N4643" s="414" t="s">
        <v>16</v>
      </c>
      <c r="O4643" s="415"/>
      <c r="P4643" s="415"/>
      <c r="Q4643" s="415"/>
      <c r="R4643" s="415"/>
      <c r="S4643" s="415"/>
      <c r="T4643" s="415"/>
      <c r="U4643" s="18">
        <f>SUM(U4623:U4642)</f>
        <v>0</v>
      </c>
      <c r="V4643" s="182"/>
      <c r="W4643" s="191"/>
      <c r="X4643" s="199"/>
      <c r="Y4643" s="182"/>
      <c r="Z4643" s="184"/>
      <c r="AA4643" s="184"/>
      <c r="AD4643" s="182"/>
      <c r="AG4643" s="182"/>
      <c r="AH4643" s="43"/>
      <c r="AI4643" s="43"/>
      <c r="AJ4643" s="43"/>
      <c r="AK4643" s="43"/>
      <c r="AL4643" s="43"/>
      <c r="AM4643" s="43"/>
      <c r="AN4643" s="43"/>
      <c r="AO4643" s="43"/>
      <c r="AP4643" s="43"/>
      <c r="AQ4643" s="43"/>
      <c r="AR4643" s="43"/>
      <c r="AS4643" s="43"/>
      <c r="AT4643" s="43"/>
      <c r="AU4643" s="44"/>
      <c r="AV4643" s="182"/>
      <c r="AW4643" s="182"/>
      <c r="AX4643" s="182"/>
      <c r="AZ4643" s="207"/>
    </row>
    <row r="4644" spans="1:52" s="168" customFormat="1" ht="14.4" customHeight="1" x14ac:dyDescent="0.3">
      <c r="A4644" s="263"/>
      <c r="B4644" s="263"/>
      <c r="C4644" s="265"/>
      <c r="D4644" s="481"/>
      <c r="E4644" s="482"/>
      <c r="F4644" s="482"/>
      <c r="G4644" s="482"/>
      <c r="H4644" s="482"/>
      <c r="I4644" s="482"/>
      <c r="J4644" s="482"/>
      <c r="K4644" s="482"/>
      <c r="L4644" s="482"/>
      <c r="M4644" s="483"/>
      <c r="N4644" s="416" t="s">
        <v>17</v>
      </c>
      <c r="O4644" s="417"/>
      <c r="P4644" s="417"/>
      <c r="Q4644" s="417"/>
      <c r="R4644" s="417"/>
      <c r="S4644" s="417"/>
      <c r="T4644" s="417"/>
      <c r="U4644" s="418"/>
      <c r="V4644" s="200"/>
      <c r="W4644" s="191"/>
      <c r="X4644" s="199"/>
      <c r="Y4644" s="182"/>
      <c r="Z4644" s="184"/>
      <c r="AA4644" s="184"/>
      <c r="AD4644" s="182"/>
      <c r="AG4644" s="182"/>
      <c r="AH4644" s="43"/>
      <c r="AI4644" s="43"/>
      <c r="AJ4644" s="43"/>
      <c r="AK4644" s="43"/>
      <c r="AL4644" s="43"/>
      <c r="AM4644" s="43"/>
      <c r="AN4644" s="43"/>
      <c r="AO4644" s="43"/>
      <c r="AP4644" s="43"/>
      <c r="AQ4644" s="43"/>
      <c r="AR4644" s="43"/>
      <c r="AS4644" s="43"/>
      <c r="AT4644" s="43"/>
      <c r="AU4644" s="44"/>
      <c r="AV4644" s="182"/>
      <c r="AW4644" s="182"/>
      <c r="AX4644" s="182"/>
      <c r="AZ4644" s="207"/>
    </row>
    <row r="4645" spans="1:52" s="168" customFormat="1" x14ac:dyDescent="0.3">
      <c r="A4645" s="263"/>
      <c r="B4645" s="263"/>
      <c r="C4645" s="265"/>
      <c r="D4645" s="481"/>
      <c r="E4645" s="482"/>
      <c r="F4645" s="482"/>
      <c r="G4645" s="482"/>
      <c r="H4645" s="482"/>
      <c r="I4645" s="482"/>
      <c r="J4645" s="482"/>
      <c r="K4645" s="482"/>
      <c r="L4645" s="482"/>
      <c r="M4645" s="483"/>
      <c r="N4645" s="419"/>
      <c r="O4645" s="420"/>
      <c r="P4645" s="420"/>
      <c r="Q4645" s="420"/>
      <c r="R4645" s="420"/>
      <c r="S4645" s="420"/>
      <c r="T4645" s="420"/>
      <c r="U4645" s="421"/>
      <c r="V4645" s="182"/>
      <c r="W4645" s="191"/>
      <c r="X4645" s="199"/>
      <c r="Y4645" s="182"/>
      <c r="Z4645" s="184"/>
      <c r="AA4645" s="184"/>
      <c r="AD4645" s="182"/>
      <c r="AG4645" s="182"/>
      <c r="AH4645" s="43"/>
      <c r="AI4645" s="43"/>
      <c r="AJ4645" s="43"/>
      <c r="AK4645" s="43"/>
      <c r="AL4645" s="43"/>
      <c r="AM4645" s="43"/>
      <c r="AN4645" s="43"/>
      <c r="AO4645" s="43"/>
      <c r="AP4645" s="43"/>
      <c r="AQ4645" s="43"/>
      <c r="AR4645" s="43"/>
      <c r="AS4645" s="43"/>
      <c r="AT4645" s="43"/>
      <c r="AU4645" s="44"/>
      <c r="AV4645" s="182"/>
      <c r="AW4645" s="182"/>
      <c r="AX4645" s="182"/>
      <c r="AZ4645" s="207"/>
    </row>
    <row r="4646" spans="1:52" s="168" customFormat="1" x14ac:dyDescent="0.3">
      <c r="A4646" s="263"/>
      <c r="B4646" s="263"/>
      <c r="C4646" s="265"/>
      <c r="D4646" s="481"/>
      <c r="E4646" s="482"/>
      <c r="F4646" s="482"/>
      <c r="G4646" s="482"/>
      <c r="H4646" s="482"/>
      <c r="I4646" s="482"/>
      <c r="J4646" s="482"/>
      <c r="K4646" s="482"/>
      <c r="L4646" s="482"/>
      <c r="M4646" s="483"/>
      <c r="N4646" s="419"/>
      <c r="O4646" s="420"/>
      <c r="P4646" s="420"/>
      <c r="Q4646" s="420"/>
      <c r="R4646" s="420"/>
      <c r="S4646" s="420"/>
      <c r="T4646" s="420"/>
      <c r="U4646" s="421"/>
      <c r="V4646" s="182"/>
      <c r="W4646" s="191"/>
      <c r="X4646" s="199"/>
      <c r="Y4646" s="182"/>
      <c r="Z4646" s="184"/>
      <c r="AA4646" s="184"/>
      <c r="AD4646" s="182"/>
      <c r="AG4646" s="182"/>
      <c r="AH4646" s="43"/>
      <c r="AI4646" s="43"/>
      <c r="AJ4646" s="43"/>
      <c r="AK4646" s="43"/>
      <c r="AL4646" s="43"/>
      <c r="AM4646" s="43"/>
      <c r="AN4646" s="43"/>
      <c r="AO4646" s="43"/>
      <c r="AP4646" s="43"/>
      <c r="AQ4646" s="43"/>
      <c r="AR4646" s="43"/>
      <c r="AS4646" s="43"/>
      <c r="AT4646" s="43"/>
      <c r="AU4646" s="44"/>
      <c r="AV4646" s="182"/>
      <c r="AW4646" s="182"/>
      <c r="AX4646" s="182"/>
      <c r="AZ4646" s="207"/>
    </row>
    <row r="4647" spans="1:52" s="168" customFormat="1" ht="14.4" thickBot="1" x14ac:dyDescent="0.35">
      <c r="A4647" s="263"/>
      <c r="B4647" s="263"/>
      <c r="C4647" s="265"/>
      <c r="D4647" s="425"/>
      <c r="E4647" s="426"/>
      <c r="F4647" s="426"/>
      <c r="G4647" s="426"/>
      <c r="H4647" s="426"/>
      <c r="I4647" s="426"/>
      <c r="J4647" s="426"/>
      <c r="K4647" s="426"/>
      <c r="L4647" s="426"/>
      <c r="M4647" s="427"/>
      <c r="N4647" s="422"/>
      <c r="O4647" s="423"/>
      <c r="P4647" s="423"/>
      <c r="Q4647" s="423"/>
      <c r="R4647" s="423"/>
      <c r="S4647" s="423"/>
      <c r="T4647" s="423"/>
      <c r="U4647" s="424"/>
      <c r="V4647" s="182"/>
      <c r="W4647" s="191"/>
      <c r="X4647" s="199"/>
      <c r="Y4647" s="182"/>
      <c r="Z4647" s="184"/>
      <c r="AA4647" s="184"/>
      <c r="AD4647" s="182"/>
      <c r="AG4647" s="182"/>
      <c r="AH4647" s="43"/>
      <c r="AI4647" s="43"/>
      <c r="AJ4647" s="43"/>
      <c r="AK4647" s="43"/>
      <c r="AL4647" s="43"/>
      <c r="AM4647" s="43"/>
      <c r="AN4647" s="43"/>
      <c r="AO4647" s="43"/>
      <c r="AP4647" s="43"/>
      <c r="AQ4647" s="43"/>
      <c r="AR4647" s="43"/>
      <c r="AS4647" s="43"/>
      <c r="AT4647" s="43"/>
      <c r="AU4647" s="44"/>
      <c r="AV4647" s="182"/>
      <c r="AW4647" s="182"/>
      <c r="AX4647" s="182"/>
      <c r="AZ4647" s="207"/>
    </row>
    <row r="4648" spans="1:52" s="168" customFormat="1" ht="5.25" customHeight="1" thickBot="1" x14ac:dyDescent="0.35">
      <c r="A4648" s="263"/>
      <c r="B4648" s="263"/>
      <c r="C4648" s="265"/>
      <c r="D4648" s="428"/>
      <c r="E4648" s="428"/>
      <c r="F4648" s="428"/>
      <c r="G4648" s="428"/>
      <c r="H4648" s="428"/>
      <c r="I4648" s="428"/>
      <c r="J4648" s="428"/>
      <c r="K4648" s="428"/>
      <c r="L4648" s="428"/>
      <c r="M4648" s="428"/>
      <c r="N4648" s="428"/>
      <c r="O4648" s="428"/>
      <c r="P4648" s="428"/>
      <c r="Q4648" s="428"/>
      <c r="R4648" s="428"/>
      <c r="S4648" s="428"/>
      <c r="T4648" s="428"/>
      <c r="U4648" s="428"/>
      <c r="V4648" s="182"/>
      <c r="W4648" s="191"/>
      <c r="X4648" s="199"/>
      <c r="Y4648" s="182"/>
      <c r="Z4648" s="184"/>
      <c r="AA4648" s="184"/>
      <c r="AD4648" s="182"/>
      <c r="AG4648" s="182"/>
      <c r="AH4648" s="43"/>
      <c r="AI4648" s="43"/>
      <c r="AJ4648" s="43"/>
      <c r="AK4648" s="43"/>
      <c r="AL4648" s="43"/>
      <c r="AM4648" s="43"/>
      <c r="AN4648" s="43"/>
      <c r="AO4648" s="43"/>
      <c r="AP4648" s="43"/>
      <c r="AQ4648" s="43"/>
      <c r="AR4648" s="43"/>
      <c r="AS4648" s="43"/>
      <c r="AT4648" s="43"/>
      <c r="AU4648" s="44"/>
      <c r="AV4648" s="182"/>
      <c r="AW4648" s="182"/>
      <c r="AX4648" s="182"/>
      <c r="AZ4648" s="207"/>
    </row>
    <row r="4649" spans="1:52" s="168" customFormat="1" ht="20.25" customHeight="1" x14ac:dyDescent="0.3">
      <c r="A4649" s="263"/>
      <c r="B4649" s="263"/>
      <c r="C4649" s="265"/>
      <c r="D4649" s="429" t="s">
        <v>18</v>
      </c>
      <c r="E4649" s="430"/>
      <c r="F4649" s="430"/>
      <c r="G4649" s="430"/>
      <c r="H4649" s="430"/>
      <c r="I4649" s="430"/>
      <c r="J4649" s="430"/>
      <c r="K4649" s="430"/>
      <c r="L4649" s="430"/>
      <c r="M4649" s="431"/>
      <c r="N4649" s="429" t="s">
        <v>19</v>
      </c>
      <c r="O4649" s="430"/>
      <c r="P4649" s="430"/>
      <c r="Q4649" s="430"/>
      <c r="R4649" s="430"/>
      <c r="S4649" s="430"/>
      <c r="T4649" s="430"/>
      <c r="U4649" s="431"/>
      <c r="V4649" s="182"/>
      <c r="W4649" s="191"/>
      <c r="X4649" s="199"/>
      <c r="Y4649" s="182"/>
      <c r="Z4649" s="184"/>
      <c r="AA4649" s="184"/>
      <c r="AD4649" s="182"/>
      <c r="AG4649" s="182"/>
      <c r="AH4649" s="43"/>
      <c r="AI4649" s="43"/>
      <c r="AJ4649" s="43"/>
      <c r="AK4649" s="43"/>
      <c r="AL4649" s="43"/>
      <c r="AM4649" s="43"/>
      <c r="AN4649" s="43"/>
      <c r="AO4649" s="43"/>
      <c r="AP4649" s="43"/>
      <c r="AQ4649" s="43"/>
      <c r="AR4649" s="43"/>
      <c r="AS4649" s="43"/>
      <c r="AT4649" s="43"/>
      <c r="AU4649" s="44"/>
      <c r="AV4649" s="182"/>
      <c r="AW4649" s="182"/>
      <c r="AX4649" s="182"/>
      <c r="AZ4649" s="207"/>
    </row>
    <row r="4650" spans="1:52" s="168" customFormat="1" x14ac:dyDescent="0.3">
      <c r="A4650" s="263"/>
      <c r="B4650" s="263"/>
      <c r="C4650" s="265"/>
      <c r="D4650" s="432" t="s">
        <v>20</v>
      </c>
      <c r="E4650" s="433"/>
      <c r="F4650" s="433"/>
      <c r="G4650" s="433"/>
      <c r="H4650" s="433"/>
      <c r="I4650" s="433"/>
      <c r="J4650" s="433"/>
      <c r="K4650" s="433"/>
      <c r="L4650" s="433"/>
      <c r="M4650" s="434"/>
      <c r="N4650" s="435" t="s">
        <v>21</v>
      </c>
      <c r="O4650" s="436"/>
      <c r="P4650" s="436"/>
      <c r="Q4650" s="436"/>
      <c r="R4650" s="436"/>
      <c r="S4650" s="436"/>
      <c r="T4650" s="436"/>
      <c r="U4650" s="437"/>
      <c r="V4650" s="182"/>
      <c r="W4650" s="191"/>
      <c r="X4650" s="199"/>
      <c r="Y4650" s="182"/>
      <c r="Z4650" s="184"/>
      <c r="AA4650" s="184"/>
      <c r="AD4650" s="182"/>
      <c r="AG4650" s="182"/>
      <c r="AH4650" s="43"/>
      <c r="AI4650" s="43"/>
      <c r="AJ4650" s="43"/>
      <c r="AK4650" s="43"/>
      <c r="AL4650" s="43"/>
      <c r="AM4650" s="43"/>
      <c r="AN4650" s="43"/>
      <c r="AO4650" s="43"/>
      <c r="AP4650" s="43"/>
      <c r="AQ4650" s="43"/>
      <c r="AR4650" s="43"/>
      <c r="AS4650" s="43"/>
      <c r="AT4650" s="43"/>
      <c r="AU4650" s="44"/>
      <c r="AV4650" s="182"/>
      <c r="AW4650" s="182"/>
      <c r="AX4650" s="182"/>
      <c r="AZ4650" s="207"/>
    </row>
    <row r="4651" spans="1:52" s="168" customFormat="1" ht="15.75" customHeight="1" x14ac:dyDescent="0.3">
      <c r="A4651" s="263"/>
      <c r="B4651" s="263"/>
      <c r="C4651" s="265"/>
      <c r="D4651" s="438" t="s">
        <v>22</v>
      </c>
      <c r="E4651" s="439"/>
      <c r="F4651" s="439"/>
      <c r="G4651" s="439"/>
      <c r="H4651" s="439"/>
      <c r="I4651" s="439"/>
      <c r="J4651" s="439"/>
      <c r="K4651" s="439"/>
      <c r="L4651" s="439"/>
      <c r="M4651" s="440"/>
      <c r="N4651" s="438" t="s">
        <v>22</v>
      </c>
      <c r="O4651" s="444"/>
      <c r="P4651" s="444"/>
      <c r="Q4651" s="444"/>
      <c r="R4651" s="444"/>
      <c r="S4651" s="444"/>
      <c r="T4651" s="444"/>
      <c r="U4651" s="440"/>
      <c r="V4651" s="182"/>
      <c r="W4651" s="191"/>
      <c r="X4651" s="199"/>
      <c r="Y4651" s="182"/>
      <c r="Z4651" s="184"/>
      <c r="AA4651" s="184"/>
      <c r="AD4651" s="182"/>
      <c r="AG4651" s="182"/>
      <c r="AH4651" s="43"/>
      <c r="AI4651" s="43"/>
      <c r="AJ4651" s="43"/>
      <c r="AK4651" s="43"/>
      <c r="AL4651" s="43"/>
      <c r="AM4651" s="43"/>
      <c r="AN4651" s="43"/>
      <c r="AO4651" s="43"/>
      <c r="AP4651" s="43"/>
      <c r="AQ4651" s="43"/>
      <c r="AR4651" s="43"/>
      <c r="AS4651" s="43"/>
      <c r="AT4651" s="43"/>
      <c r="AU4651" s="44"/>
      <c r="AV4651" s="182"/>
      <c r="AW4651" s="182"/>
      <c r="AX4651" s="182"/>
      <c r="AZ4651" s="207"/>
    </row>
    <row r="4652" spans="1:52" s="168" customFormat="1" ht="15.75" customHeight="1" x14ac:dyDescent="0.3">
      <c r="A4652" s="263"/>
      <c r="B4652" s="263"/>
      <c r="C4652" s="265"/>
      <c r="D4652" s="438"/>
      <c r="E4652" s="439"/>
      <c r="F4652" s="439"/>
      <c r="G4652" s="439"/>
      <c r="H4652" s="439"/>
      <c r="I4652" s="439"/>
      <c r="J4652" s="439"/>
      <c r="K4652" s="439"/>
      <c r="L4652" s="439"/>
      <c r="M4652" s="440"/>
      <c r="N4652" s="438"/>
      <c r="O4652" s="439"/>
      <c r="P4652" s="439"/>
      <c r="Q4652" s="439"/>
      <c r="R4652" s="439"/>
      <c r="S4652" s="439"/>
      <c r="T4652" s="439"/>
      <c r="U4652" s="440"/>
      <c r="V4652" s="182"/>
      <c r="W4652" s="191"/>
      <c r="X4652" s="199"/>
      <c r="Y4652" s="182"/>
      <c r="Z4652" s="184"/>
      <c r="AA4652" s="184"/>
      <c r="AD4652" s="182"/>
      <c r="AG4652" s="182"/>
      <c r="AH4652" s="43"/>
      <c r="AI4652" s="43"/>
      <c r="AJ4652" s="43"/>
      <c r="AK4652" s="43"/>
      <c r="AL4652" s="43"/>
      <c r="AM4652" s="43"/>
      <c r="AN4652" s="43"/>
      <c r="AO4652" s="43"/>
      <c r="AP4652" s="43"/>
      <c r="AQ4652" s="43"/>
      <c r="AR4652" s="43"/>
      <c r="AS4652" s="43"/>
      <c r="AT4652" s="43"/>
      <c r="AU4652" s="44"/>
      <c r="AV4652" s="182"/>
      <c r="AW4652" s="182"/>
      <c r="AX4652" s="182"/>
      <c r="AZ4652" s="207"/>
    </row>
    <row r="4653" spans="1:52" s="168" customFormat="1" ht="15.75" customHeight="1" x14ac:dyDescent="0.3">
      <c r="A4653" s="263"/>
      <c r="B4653" s="263"/>
      <c r="C4653" s="265"/>
      <c r="D4653" s="441"/>
      <c r="E4653" s="442"/>
      <c r="F4653" s="442"/>
      <c r="G4653" s="442"/>
      <c r="H4653" s="442"/>
      <c r="I4653" s="442"/>
      <c r="J4653" s="442"/>
      <c r="K4653" s="442"/>
      <c r="L4653" s="442"/>
      <c r="M4653" s="443"/>
      <c r="N4653" s="441"/>
      <c r="O4653" s="442"/>
      <c r="P4653" s="442"/>
      <c r="Q4653" s="442"/>
      <c r="R4653" s="442"/>
      <c r="S4653" s="442"/>
      <c r="T4653" s="442"/>
      <c r="U4653" s="443"/>
      <c r="V4653" s="182"/>
      <c r="W4653" s="191"/>
      <c r="X4653" s="199"/>
      <c r="Y4653" s="182"/>
      <c r="Z4653" s="184"/>
      <c r="AA4653" s="184"/>
      <c r="AD4653" s="182"/>
      <c r="AG4653" s="182"/>
      <c r="AH4653" s="43"/>
      <c r="AI4653" s="43"/>
      <c r="AJ4653" s="43"/>
      <c r="AK4653" s="43"/>
      <c r="AL4653" s="43"/>
      <c r="AM4653" s="43"/>
      <c r="AN4653" s="43"/>
      <c r="AO4653" s="43"/>
      <c r="AP4653" s="43"/>
      <c r="AQ4653" s="43"/>
      <c r="AR4653" s="43"/>
      <c r="AS4653" s="43"/>
      <c r="AT4653" s="43"/>
      <c r="AU4653" s="44"/>
      <c r="AV4653" s="182"/>
      <c r="AW4653" s="182"/>
      <c r="AX4653" s="182"/>
      <c r="AZ4653" s="207"/>
    </row>
    <row r="4654" spans="1:52" s="168" customFormat="1" x14ac:dyDescent="0.25">
      <c r="A4654" s="263"/>
      <c r="B4654" s="263"/>
      <c r="C4654" s="265"/>
      <c r="D4654" s="171" t="s">
        <v>23</v>
      </c>
      <c r="E4654" s="445" t="e">
        <f>+#REF!</f>
        <v>#REF!</v>
      </c>
      <c r="F4654" s="445"/>
      <c r="G4654" s="445"/>
      <c r="H4654" s="445"/>
      <c r="I4654" s="445"/>
      <c r="J4654" s="445"/>
      <c r="K4654" s="445"/>
      <c r="L4654" s="445"/>
      <c r="M4654" s="446"/>
      <c r="N4654" s="172" t="s">
        <v>23</v>
      </c>
      <c r="O4654" s="445" t="e">
        <f>+#REF!</f>
        <v>#REF!</v>
      </c>
      <c r="P4654" s="445"/>
      <c r="Q4654" s="445"/>
      <c r="R4654" s="445"/>
      <c r="S4654" s="445"/>
      <c r="T4654" s="445"/>
      <c r="U4654" s="446"/>
      <c r="V4654" s="182"/>
      <c r="W4654" s="191"/>
      <c r="X4654" s="199"/>
      <c r="Y4654" s="182"/>
      <c r="Z4654" s="184"/>
      <c r="AA4654" s="184"/>
      <c r="AD4654" s="182"/>
      <c r="AG4654" s="182"/>
      <c r="AH4654" s="43"/>
      <c r="AI4654" s="43"/>
      <c r="AJ4654" s="43"/>
      <c r="AK4654" s="43"/>
      <c r="AL4654" s="43"/>
      <c r="AM4654" s="43"/>
      <c r="AN4654" s="43"/>
      <c r="AO4654" s="43"/>
      <c r="AP4654" s="43"/>
      <c r="AQ4654" s="43"/>
      <c r="AR4654" s="43"/>
      <c r="AS4654" s="43"/>
      <c r="AT4654" s="43"/>
      <c r="AU4654" s="44"/>
      <c r="AV4654" s="182"/>
      <c r="AW4654" s="182"/>
      <c r="AX4654" s="182"/>
      <c r="AZ4654" s="207"/>
    </row>
    <row r="4655" spans="1:52" s="168" customFormat="1" ht="14.4" thickBot="1" x14ac:dyDescent="0.3">
      <c r="A4655" s="263"/>
      <c r="B4655" s="263"/>
      <c r="C4655" s="265"/>
      <c r="D4655" s="173" t="s">
        <v>25</v>
      </c>
      <c r="E4655" s="447" t="e">
        <f>+#REF!</f>
        <v>#REF!</v>
      </c>
      <c r="F4655" s="447"/>
      <c r="G4655" s="447"/>
      <c r="H4655" s="447"/>
      <c r="I4655" s="447"/>
      <c r="J4655" s="447"/>
      <c r="K4655" s="447"/>
      <c r="L4655" s="447"/>
      <c r="M4655" s="448"/>
      <c r="N4655" s="174" t="s">
        <v>25</v>
      </c>
      <c r="O4655" s="447" t="e">
        <f>+#REF!</f>
        <v>#REF!</v>
      </c>
      <c r="P4655" s="447"/>
      <c r="Q4655" s="447"/>
      <c r="R4655" s="447"/>
      <c r="S4655" s="447"/>
      <c r="T4655" s="447"/>
      <c r="U4655" s="448"/>
      <c r="V4655" s="182"/>
      <c r="W4655" s="191"/>
      <c r="X4655" s="199"/>
      <c r="Y4655" s="182"/>
      <c r="Z4655" s="184"/>
      <c r="AA4655" s="184"/>
      <c r="AD4655" s="182"/>
      <c r="AG4655" s="182"/>
      <c r="AH4655" s="43"/>
      <c r="AI4655" s="43"/>
      <c r="AJ4655" s="43"/>
      <c r="AK4655" s="43"/>
      <c r="AL4655" s="43"/>
      <c r="AM4655" s="43"/>
      <c r="AN4655" s="43"/>
      <c r="AO4655" s="43"/>
      <c r="AP4655" s="43"/>
      <c r="AQ4655" s="43"/>
      <c r="AR4655" s="43"/>
      <c r="AS4655" s="43"/>
      <c r="AT4655" s="43"/>
      <c r="AU4655" s="44"/>
      <c r="AV4655" s="182"/>
      <c r="AW4655" s="182"/>
      <c r="AX4655" s="182"/>
      <c r="AZ4655" s="207"/>
    </row>
    <row r="4656" spans="1:52" s="175" customFormat="1" ht="9.9" customHeight="1" thickBot="1" x14ac:dyDescent="0.3">
      <c r="A4656" s="266"/>
      <c r="B4656" s="266"/>
      <c r="C4656" s="267"/>
      <c r="N4656" s="15"/>
      <c r="V4656" s="34"/>
      <c r="W4656" s="58"/>
      <c r="X4656" s="85"/>
      <c r="Y4656" s="34"/>
      <c r="Z4656" s="185"/>
      <c r="AA4656" s="185"/>
      <c r="AD4656" s="34"/>
      <c r="AG4656" s="34"/>
      <c r="AH4656" s="45"/>
      <c r="AI4656" s="45"/>
      <c r="AJ4656" s="45"/>
      <c r="AK4656" s="45"/>
      <c r="AL4656" s="45"/>
      <c r="AM4656" s="45"/>
      <c r="AN4656" s="45"/>
      <c r="AO4656" s="45"/>
      <c r="AP4656" s="45"/>
      <c r="AQ4656" s="45"/>
      <c r="AR4656" s="45"/>
      <c r="AS4656" s="45"/>
      <c r="AT4656" s="45"/>
      <c r="AU4656" s="46"/>
      <c r="AV4656" s="34"/>
      <c r="AW4656" s="34"/>
      <c r="AX4656" s="34"/>
      <c r="AZ4656" s="139"/>
    </row>
    <row r="4657" spans="1:52" s="168" customFormat="1" ht="15.75" customHeight="1" x14ac:dyDescent="0.3">
      <c r="A4657" s="263"/>
      <c r="B4657" s="263"/>
      <c r="C4657" s="265"/>
      <c r="D4657" s="484"/>
      <c r="E4657" s="485"/>
      <c r="F4657" s="488" t="s">
        <v>0</v>
      </c>
      <c r="G4657" s="489"/>
      <c r="H4657" s="489"/>
      <c r="I4657" s="489"/>
      <c r="J4657" s="489"/>
      <c r="K4657" s="489"/>
      <c r="L4657" s="489"/>
      <c r="M4657" s="489"/>
      <c r="N4657" s="489"/>
      <c r="O4657" s="490"/>
      <c r="P4657" s="494" t="s">
        <v>1</v>
      </c>
      <c r="Q4657" s="495"/>
      <c r="R4657" s="495"/>
      <c r="S4657" s="496"/>
      <c r="T4657" s="500"/>
      <c r="U4657" s="501"/>
      <c r="V4657" s="182"/>
      <c r="W4657" s="191"/>
      <c r="X4657" s="199"/>
      <c r="Y4657" s="182"/>
      <c r="Z4657" s="184"/>
      <c r="AA4657" s="184"/>
      <c r="AD4657" s="182"/>
      <c r="AG4657" s="182"/>
      <c r="AH4657" s="43"/>
      <c r="AI4657" s="43"/>
      <c r="AJ4657" s="43"/>
      <c r="AK4657" s="43"/>
      <c r="AL4657" s="43"/>
      <c r="AM4657" s="43"/>
      <c r="AN4657" s="43"/>
      <c r="AO4657" s="43"/>
      <c r="AP4657" s="43"/>
      <c r="AQ4657" s="43"/>
      <c r="AR4657" s="43"/>
      <c r="AS4657" s="43"/>
      <c r="AT4657" s="43"/>
      <c r="AU4657" s="44"/>
      <c r="AV4657" s="182"/>
      <c r="AW4657" s="182"/>
      <c r="AX4657" s="182"/>
      <c r="AZ4657" s="207"/>
    </row>
    <row r="4658" spans="1:52" s="168" customFormat="1" ht="15" customHeight="1" x14ac:dyDescent="0.3">
      <c r="A4658" s="263"/>
      <c r="B4658" s="263"/>
      <c r="C4658" s="265"/>
      <c r="D4658" s="481"/>
      <c r="E4658" s="482"/>
      <c r="F4658" s="491"/>
      <c r="G4658" s="492"/>
      <c r="H4658" s="492"/>
      <c r="I4658" s="492"/>
      <c r="J4658" s="492"/>
      <c r="K4658" s="492"/>
      <c r="L4658" s="492"/>
      <c r="M4658" s="492"/>
      <c r="N4658" s="492"/>
      <c r="O4658" s="493"/>
      <c r="P4658" s="497"/>
      <c r="Q4658" s="498"/>
      <c r="R4658" s="498"/>
      <c r="S4658" s="499"/>
      <c r="T4658" s="502"/>
      <c r="U4658" s="503"/>
      <c r="V4658" s="182"/>
      <c r="W4658" s="191"/>
      <c r="X4658" s="199"/>
      <c r="Y4658" s="186"/>
      <c r="Z4658" s="184"/>
      <c r="AA4658" s="184"/>
      <c r="AD4658" s="182"/>
      <c r="AG4658" s="182"/>
      <c r="AH4658" s="43"/>
      <c r="AI4658" s="43"/>
      <c r="AJ4658" s="43"/>
      <c r="AK4658" s="43"/>
      <c r="AL4658" s="43"/>
      <c r="AM4658" s="43"/>
      <c r="AN4658" s="43"/>
      <c r="AO4658" s="43"/>
      <c r="AP4658" s="43"/>
      <c r="AQ4658" s="43"/>
      <c r="AR4658" s="43"/>
      <c r="AS4658" s="43"/>
      <c r="AT4658" s="43"/>
      <c r="AU4658" s="44"/>
      <c r="AV4658" s="182"/>
      <c r="AW4658" s="182"/>
      <c r="AX4658" s="182"/>
      <c r="AZ4658" s="207"/>
    </row>
    <row r="4659" spans="1:52" s="168" customFormat="1" ht="30" customHeight="1" thickBot="1" x14ac:dyDescent="0.35">
      <c r="A4659" s="263"/>
      <c r="B4659" s="263"/>
      <c r="C4659" s="265"/>
      <c r="D4659" s="486"/>
      <c r="E4659" s="487"/>
      <c r="F4659" s="506" t="s">
        <v>2</v>
      </c>
      <c r="G4659" s="507"/>
      <c r="H4659" s="507"/>
      <c r="I4659" s="507"/>
      <c r="J4659" s="507"/>
      <c r="K4659" s="507"/>
      <c r="L4659" s="507"/>
      <c r="M4659" s="507"/>
      <c r="N4659" s="507"/>
      <c r="O4659" s="508"/>
      <c r="P4659" s="181">
        <v>96</v>
      </c>
      <c r="Q4659" s="210" t="s">
        <v>3</v>
      </c>
      <c r="R4659" s="509">
        <v>147</v>
      </c>
      <c r="S4659" s="510"/>
      <c r="T4659" s="504"/>
      <c r="U4659" s="505"/>
      <c r="V4659" s="182">
        <f>+IF(C4668="","",1)</f>
        <v>1</v>
      </c>
      <c r="W4659" s="191"/>
      <c r="X4659" s="199"/>
      <c r="Y4659" s="39"/>
      <c r="Z4659" s="184"/>
      <c r="AA4659" s="184"/>
      <c r="AD4659" s="182"/>
      <c r="AG4659" s="182"/>
      <c r="AH4659" s="43"/>
      <c r="AI4659" s="43"/>
      <c r="AJ4659" s="43"/>
      <c r="AK4659" s="43"/>
      <c r="AL4659" s="43"/>
      <c r="AM4659" s="43"/>
      <c r="AN4659" s="43"/>
      <c r="AO4659" s="43"/>
      <c r="AP4659" s="43"/>
      <c r="AQ4659" s="43"/>
      <c r="AR4659" s="43"/>
      <c r="AS4659" s="43"/>
      <c r="AT4659" s="43"/>
      <c r="AU4659" s="44"/>
      <c r="AV4659" s="182"/>
      <c r="AW4659" s="182"/>
      <c r="AX4659" s="182"/>
      <c r="AZ4659" s="207"/>
    </row>
    <row r="4660" spans="1:52" s="168" customFormat="1" ht="5.25" customHeight="1" thickBot="1" x14ac:dyDescent="0.35">
      <c r="A4660" s="263"/>
      <c r="B4660" s="263"/>
      <c r="C4660" s="265"/>
      <c r="D4660" s="454"/>
      <c r="E4660" s="454"/>
      <c r="F4660" s="454"/>
      <c r="G4660" s="454"/>
      <c r="H4660" s="454"/>
      <c r="I4660" s="454"/>
      <c r="J4660" s="454"/>
      <c r="K4660" s="454"/>
      <c r="L4660" s="454"/>
      <c r="M4660" s="454"/>
      <c r="N4660" s="454"/>
      <c r="O4660" s="454"/>
      <c r="P4660" s="454"/>
      <c r="Q4660" s="454"/>
      <c r="R4660" s="454"/>
      <c r="S4660" s="454"/>
      <c r="T4660" s="454"/>
      <c r="U4660" s="454"/>
      <c r="V4660" s="182"/>
      <c r="W4660" s="191"/>
      <c r="X4660" s="199"/>
      <c r="Y4660" s="186"/>
      <c r="Z4660" s="184"/>
      <c r="AA4660" s="184"/>
      <c r="AD4660" s="182"/>
      <c r="AG4660" s="182"/>
      <c r="AH4660" s="43"/>
      <c r="AI4660" s="43"/>
      <c r="AJ4660" s="43"/>
      <c r="AK4660" s="43"/>
      <c r="AL4660" s="43"/>
      <c r="AM4660" s="43"/>
      <c r="AN4660" s="43"/>
      <c r="AO4660" s="43"/>
      <c r="AP4660" s="43"/>
      <c r="AQ4660" s="43"/>
      <c r="AR4660" s="43"/>
      <c r="AS4660" s="43"/>
      <c r="AT4660" s="43"/>
      <c r="AU4660" s="44"/>
      <c r="AV4660" s="182"/>
      <c r="AW4660" s="182"/>
      <c r="AX4660" s="182"/>
      <c r="AZ4660" s="207"/>
    </row>
    <row r="4661" spans="1:52" s="168" customFormat="1" ht="24.9" customHeight="1" x14ac:dyDescent="0.3">
      <c r="A4661" s="263"/>
      <c r="B4661" s="263"/>
      <c r="C4661" s="265"/>
      <c r="D4661" s="511" t="s">
        <v>4</v>
      </c>
      <c r="E4661" s="512"/>
      <c r="F4661" s="513" t="s">
        <v>168</v>
      </c>
      <c r="G4661" s="514"/>
      <c r="H4661" s="514"/>
      <c r="I4661" s="515"/>
      <c r="J4661" s="516" t="s">
        <v>5</v>
      </c>
      <c r="K4661" s="512"/>
      <c r="L4661" s="513" t="s">
        <v>102</v>
      </c>
      <c r="M4661" s="514"/>
      <c r="N4661" s="514"/>
      <c r="O4661" s="514"/>
      <c r="P4661" s="515"/>
      <c r="Q4661" s="164" t="s">
        <v>6</v>
      </c>
      <c r="R4661" s="513" t="s">
        <v>36</v>
      </c>
      <c r="S4661" s="514"/>
      <c r="T4661" s="514"/>
      <c r="U4661" s="517"/>
      <c r="V4661" s="182"/>
      <c r="W4661" s="191"/>
      <c r="X4661" s="199"/>
      <c r="Y4661" s="182"/>
      <c r="Z4661" s="184"/>
      <c r="AA4661" s="184"/>
      <c r="AD4661" s="182"/>
      <c r="AG4661" s="182"/>
      <c r="AH4661" s="43"/>
      <c r="AI4661" s="43"/>
      <c r="AJ4661" s="43"/>
      <c r="AK4661" s="43"/>
      <c r="AL4661" s="43"/>
      <c r="AM4661" s="43"/>
      <c r="AN4661" s="43"/>
      <c r="AO4661" s="43"/>
      <c r="AP4661" s="43"/>
      <c r="AQ4661" s="43"/>
      <c r="AR4661" s="43"/>
      <c r="AS4661" s="43"/>
      <c r="AT4661" s="43"/>
      <c r="AU4661" s="44"/>
      <c r="AV4661" s="182"/>
      <c r="AW4661" s="182"/>
      <c r="AX4661" s="182"/>
      <c r="AZ4661" s="207"/>
    </row>
    <row r="4662" spans="1:52" s="168" customFormat="1" ht="45" customHeight="1" thickBot="1" x14ac:dyDescent="0.35">
      <c r="A4662" s="263"/>
      <c r="B4662" s="263"/>
      <c r="C4662" s="265"/>
      <c r="D4662" s="518" t="s">
        <v>7</v>
      </c>
      <c r="E4662" s="519"/>
      <c r="F4662" s="520" t="s">
        <v>169</v>
      </c>
      <c r="G4662" s="521"/>
      <c r="H4662" s="521"/>
      <c r="I4662" s="521"/>
      <c r="J4662" s="521"/>
      <c r="K4662" s="521"/>
      <c r="L4662" s="521"/>
      <c r="M4662" s="521"/>
      <c r="N4662" s="521"/>
      <c r="O4662" s="521"/>
      <c r="P4662" s="521"/>
      <c r="Q4662" s="521"/>
      <c r="R4662" s="521"/>
      <c r="S4662" s="521"/>
      <c r="T4662" s="521"/>
      <c r="U4662" s="522"/>
      <c r="V4662" s="182"/>
      <c r="W4662" s="191"/>
      <c r="X4662" s="199"/>
      <c r="Y4662" s="182"/>
      <c r="Z4662" s="184"/>
      <c r="AA4662" s="184"/>
      <c r="AD4662" s="182"/>
      <c r="AG4662" s="182"/>
      <c r="AH4662" s="43"/>
      <c r="AI4662" s="43"/>
      <c r="AJ4662" s="43"/>
      <c r="AK4662" s="43"/>
      <c r="AL4662" s="43"/>
      <c r="AM4662" s="43"/>
      <c r="AN4662" s="43"/>
      <c r="AO4662" s="43"/>
      <c r="AP4662" s="43"/>
      <c r="AQ4662" s="43"/>
      <c r="AR4662" s="43"/>
      <c r="AS4662" s="43"/>
      <c r="AT4662" s="43"/>
      <c r="AU4662" s="44"/>
      <c r="AV4662" s="182"/>
      <c r="AW4662" s="182"/>
      <c r="AX4662" s="182"/>
      <c r="AZ4662" s="207"/>
    </row>
    <row r="4663" spans="1:52" s="168" customFormat="1" ht="5.0999999999999996" customHeight="1" thickBot="1" x14ac:dyDescent="0.35">
      <c r="A4663" s="263"/>
      <c r="B4663" s="263"/>
      <c r="C4663" s="265"/>
      <c r="D4663" s="523"/>
      <c r="E4663" s="523"/>
      <c r="F4663" s="523"/>
      <c r="G4663" s="523"/>
      <c r="H4663" s="523"/>
      <c r="I4663" s="523"/>
      <c r="J4663" s="523"/>
      <c r="K4663" s="523"/>
      <c r="L4663" s="523"/>
      <c r="M4663" s="523"/>
      <c r="N4663" s="523"/>
      <c r="O4663" s="523"/>
      <c r="P4663" s="523"/>
      <c r="Q4663" s="523"/>
      <c r="R4663" s="523"/>
      <c r="S4663" s="523"/>
      <c r="T4663" s="523"/>
      <c r="U4663" s="523"/>
      <c r="V4663" s="182"/>
      <c r="W4663" s="191"/>
      <c r="X4663" s="199"/>
      <c r="Y4663" s="182"/>
      <c r="Z4663" s="184"/>
      <c r="AA4663" s="184"/>
      <c r="AD4663" s="182"/>
      <c r="AG4663" s="182"/>
      <c r="AH4663" s="43"/>
      <c r="AI4663" s="43"/>
      <c r="AJ4663" s="43"/>
      <c r="AK4663" s="43"/>
      <c r="AL4663" s="43"/>
      <c r="AM4663" s="43"/>
      <c r="AN4663" s="43"/>
      <c r="AO4663" s="43"/>
      <c r="AP4663" s="43"/>
      <c r="AQ4663" s="43"/>
      <c r="AR4663" s="43"/>
      <c r="AS4663" s="43"/>
      <c r="AT4663" s="43"/>
      <c r="AU4663" s="44"/>
      <c r="AV4663" s="182"/>
      <c r="AW4663" s="182"/>
      <c r="AX4663" s="182"/>
      <c r="AZ4663" s="207"/>
    </row>
    <row r="4664" spans="1:52" s="168" customFormat="1" ht="24.9" customHeight="1" thickBot="1" x14ac:dyDescent="0.35">
      <c r="A4664" s="263"/>
      <c r="B4664" s="263"/>
      <c r="C4664" s="265"/>
      <c r="D4664" s="165" t="s">
        <v>103</v>
      </c>
      <c r="E4664" s="209" t="s">
        <v>106</v>
      </c>
      <c r="F4664" s="455" t="s">
        <v>104</v>
      </c>
      <c r="G4664" s="524"/>
      <c r="H4664" s="456"/>
      <c r="I4664" s="525">
        <v>44058</v>
      </c>
      <c r="J4664" s="526"/>
      <c r="K4664" s="526"/>
      <c r="L4664" s="526"/>
      <c r="M4664" s="526"/>
      <c r="N4664" s="527"/>
      <c r="O4664" s="166" t="s">
        <v>8</v>
      </c>
      <c r="P4664" s="449" t="s">
        <v>24</v>
      </c>
      <c r="Q4664" s="450"/>
      <c r="R4664" s="450"/>
      <c r="S4664" s="450"/>
      <c r="T4664" s="450"/>
      <c r="U4664" s="528"/>
      <c r="V4664" s="182"/>
      <c r="W4664" s="191"/>
      <c r="X4664" s="199"/>
      <c r="Y4664" s="182"/>
      <c r="Z4664" s="184"/>
      <c r="AA4664" s="184"/>
      <c r="AD4664" s="182"/>
      <c r="AG4664" s="182"/>
      <c r="AH4664" s="43"/>
      <c r="AI4664" s="43"/>
      <c r="AJ4664" s="43"/>
      <c r="AK4664" s="43"/>
      <c r="AL4664" s="43"/>
      <c r="AM4664" s="43"/>
      <c r="AN4664" s="43"/>
      <c r="AO4664" s="43"/>
      <c r="AP4664" s="43"/>
      <c r="AQ4664" s="43"/>
      <c r="AR4664" s="43"/>
      <c r="AS4664" s="43"/>
      <c r="AT4664" s="43"/>
      <c r="AU4664" s="44"/>
      <c r="AV4664" s="182"/>
      <c r="AW4664" s="182"/>
      <c r="AX4664" s="182"/>
      <c r="AZ4664" s="207"/>
    </row>
    <row r="4665" spans="1:52" s="168" customFormat="1" ht="5.0999999999999996" customHeight="1" thickBot="1" x14ac:dyDescent="0.35">
      <c r="A4665" s="263"/>
      <c r="B4665" s="263"/>
      <c r="C4665" s="265"/>
      <c r="D4665" s="208"/>
      <c r="E4665" s="208"/>
      <c r="F4665" s="208"/>
      <c r="G4665" s="208"/>
      <c r="H4665" s="208"/>
      <c r="I4665" s="208"/>
      <c r="J4665" s="208"/>
      <c r="K4665" s="208"/>
      <c r="L4665" s="208"/>
      <c r="M4665" s="208"/>
      <c r="N4665" s="208"/>
      <c r="O4665" s="208"/>
      <c r="P4665" s="208"/>
      <c r="Q4665" s="208"/>
      <c r="R4665" s="208"/>
      <c r="S4665" s="208"/>
      <c r="T4665" s="208"/>
      <c r="U4665" s="208"/>
      <c r="V4665" s="182"/>
      <c r="W4665" s="191"/>
      <c r="X4665" s="199"/>
      <c r="Y4665" s="182"/>
      <c r="Z4665" s="184"/>
      <c r="AA4665" s="184"/>
      <c r="AD4665" s="182"/>
      <c r="AG4665" s="182"/>
      <c r="AH4665" s="43"/>
      <c r="AI4665" s="43"/>
      <c r="AJ4665" s="43"/>
      <c r="AK4665" s="43"/>
      <c r="AL4665" s="43"/>
      <c r="AM4665" s="43"/>
      <c r="AN4665" s="43"/>
      <c r="AO4665" s="43"/>
      <c r="AP4665" s="43"/>
      <c r="AQ4665" s="43"/>
      <c r="AR4665" s="43"/>
      <c r="AS4665" s="43"/>
      <c r="AT4665" s="43"/>
      <c r="AU4665" s="44"/>
      <c r="AV4665" s="182"/>
      <c r="AW4665" s="182"/>
      <c r="AX4665" s="182"/>
      <c r="AZ4665" s="207"/>
    </row>
    <row r="4666" spans="1:52" s="168" customFormat="1" ht="24.9" customHeight="1" thickBot="1" x14ac:dyDescent="0.35">
      <c r="A4666" s="263"/>
      <c r="B4666" s="263"/>
      <c r="C4666" s="265"/>
      <c r="D4666" s="165" t="s">
        <v>31</v>
      </c>
      <c r="E4666" s="449"/>
      <c r="F4666" s="450"/>
      <c r="G4666" s="450"/>
      <c r="H4666" s="450"/>
      <c r="I4666" s="450"/>
      <c r="J4666" s="451"/>
      <c r="K4666" s="177" t="s">
        <v>105</v>
      </c>
      <c r="L4666" s="452"/>
      <c r="M4666" s="452"/>
      <c r="N4666" s="452"/>
      <c r="O4666" s="452"/>
      <c r="P4666" s="452"/>
      <c r="Q4666" s="452"/>
      <c r="R4666" s="452"/>
      <c r="S4666" s="452"/>
      <c r="T4666" s="452"/>
      <c r="U4666" s="453"/>
      <c r="V4666" s="182"/>
      <c r="W4666" s="191"/>
      <c r="X4666" s="199"/>
      <c r="Y4666" s="182"/>
      <c r="Z4666" s="184"/>
      <c r="AA4666" s="184"/>
      <c r="AD4666" s="182"/>
      <c r="AG4666" s="182"/>
      <c r="AH4666" s="43"/>
      <c r="AI4666" s="43"/>
      <c r="AJ4666" s="43"/>
      <c r="AK4666" s="43"/>
      <c r="AL4666" s="43"/>
      <c r="AM4666" s="43"/>
      <c r="AN4666" s="43"/>
      <c r="AO4666" s="43"/>
      <c r="AP4666" s="43"/>
      <c r="AQ4666" s="43"/>
      <c r="AR4666" s="43"/>
      <c r="AS4666" s="43"/>
      <c r="AT4666" s="43"/>
      <c r="AU4666" s="44"/>
      <c r="AV4666" s="182"/>
      <c r="AW4666" s="182"/>
      <c r="AX4666" s="182"/>
      <c r="AZ4666" s="207"/>
    </row>
    <row r="4667" spans="1:52" s="168" customFormat="1" ht="5.0999999999999996" customHeight="1" thickBot="1" x14ac:dyDescent="0.35">
      <c r="A4667" s="263"/>
      <c r="B4667" s="263"/>
      <c r="C4667" s="265"/>
      <c r="D4667" s="454"/>
      <c r="E4667" s="454"/>
      <c r="F4667" s="454"/>
      <c r="G4667" s="454"/>
      <c r="H4667" s="454"/>
      <c r="I4667" s="454"/>
      <c r="J4667" s="454"/>
      <c r="K4667" s="454"/>
      <c r="L4667" s="454"/>
      <c r="M4667" s="454"/>
      <c r="N4667" s="454"/>
      <c r="O4667" s="454"/>
      <c r="P4667" s="454"/>
      <c r="Q4667" s="454"/>
      <c r="R4667" s="454"/>
      <c r="S4667" s="454"/>
      <c r="T4667" s="454"/>
      <c r="U4667" s="454"/>
      <c r="V4667" s="182"/>
      <c r="W4667" s="191"/>
      <c r="X4667" s="199"/>
      <c r="Y4667" s="182"/>
      <c r="Z4667" s="184"/>
      <c r="AA4667" s="184"/>
      <c r="AD4667" s="182"/>
      <c r="AG4667" s="182"/>
      <c r="AH4667" s="43"/>
      <c r="AI4667" s="43"/>
      <c r="AJ4667" s="43"/>
      <c r="AK4667" s="43"/>
      <c r="AL4667" s="43"/>
      <c r="AM4667" s="43"/>
      <c r="AN4667" s="43"/>
      <c r="AO4667" s="43"/>
      <c r="AP4667" s="43"/>
      <c r="AQ4667" s="43"/>
      <c r="AR4667" s="43"/>
      <c r="AS4667" s="43"/>
      <c r="AT4667" s="43"/>
      <c r="AU4667" s="44"/>
      <c r="AV4667" s="182"/>
      <c r="AW4667" s="182"/>
      <c r="AX4667" s="182"/>
      <c r="AZ4667" s="207"/>
    </row>
    <row r="4668" spans="1:52" s="168" customFormat="1" ht="45" customHeight="1" thickBot="1" x14ac:dyDescent="0.35">
      <c r="A4668" s="263" t="str">
        <f>+E4668</f>
        <v>NP 35</v>
      </c>
      <c r="B4668" s="264">
        <f>+U4692</f>
        <v>165.68</v>
      </c>
      <c r="C4668" s="265">
        <v>88</v>
      </c>
      <c r="D4668" s="165" t="s">
        <v>9</v>
      </c>
      <c r="E4668" s="180" t="s">
        <v>225</v>
      </c>
      <c r="F4668" s="455" t="s">
        <v>29</v>
      </c>
      <c r="G4668" s="456"/>
      <c r="H4668" s="457" t="s">
        <v>224</v>
      </c>
      <c r="I4668" s="457"/>
      <c r="J4668" s="457"/>
      <c r="K4668" s="457"/>
      <c r="L4668" s="457"/>
      <c r="M4668" s="458"/>
      <c r="N4668" s="459" t="s">
        <v>32</v>
      </c>
      <c r="O4668" s="460"/>
      <c r="P4668" s="461"/>
      <c r="Q4668" s="462" t="s">
        <v>49</v>
      </c>
      <c r="R4668" s="463"/>
      <c r="S4668" s="463"/>
      <c r="T4668" s="463"/>
      <c r="U4668" s="464"/>
      <c r="V4668" s="182"/>
      <c r="W4668" s="191"/>
      <c r="X4668" s="199"/>
      <c r="Y4668" s="182"/>
      <c r="Z4668" s="186"/>
      <c r="AA4668" s="186"/>
      <c r="AD4668" s="182"/>
      <c r="AG4668" s="182"/>
      <c r="AH4668" s="43"/>
      <c r="AI4668" s="43"/>
      <c r="AJ4668" s="43"/>
      <c r="AK4668" s="43"/>
      <c r="AL4668" s="43"/>
      <c r="AM4668" s="43"/>
      <c r="AN4668" s="43"/>
      <c r="AO4668" s="43"/>
      <c r="AP4668" s="43"/>
      <c r="AQ4668" s="43"/>
      <c r="AR4668" s="43"/>
      <c r="AS4668" s="43"/>
      <c r="AT4668" s="43"/>
      <c r="AU4668" s="44"/>
      <c r="AV4668" s="182"/>
      <c r="AW4668" s="182"/>
      <c r="AX4668" s="182"/>
      <c r="AZ4668" s="207"/>
    </row>
    <row r="4669" spans="1:52" s="168" customFormat="1" ht="5.0999999999999996" customHeight="1" thickBot="1" x14ac:dyDescent="0.35">
      <c r="A4669" s="263"/>
      <c r="B4669" s="263"/>
      <c r="C4669" s="265"/>
      <c r="D4669" s="428"/>
      <c r="E4669" s="428"/>
      <c r="F4669" s="428"/>
      <c r="G4669" s="428"/>
      <c r="H4669" s="428"/>
      <c r="I4669" s="428"/>
      <c r="J4669" s="428"/>
      <c r="K4669" s="428"/>
      <c r="L4669" s="428"/>
      <c r="M4669" s="428"/>
      <c r="N4669" s="454"/>
      <c r="O4669" s="454"/>
      <c r="P4669" s="454"/>
      <c r="Q4669" s="454"/>
      <c r="R4669" s="454"/>
      <c r="S4669" s="454"/>
      <c r="T4669" s="454"/>
      <c r="U4669" s="454"/>
      <c r="V4669" s="182"/>
      <c r="W4669" s="191"/>
      <c r="X4669" s="199"/>
      <c r="Y4669" s="182"/>
      <c r="Z4669" s="193"/>
      <c r="AA4669" s="193"/>
      <c r="AD4669" s="182"/>
      <c r="AG4669" s="182"/>
      <c r="AH4669" s="43"/>
      <c r="AI4669" s="43"/>
      <c r="AJ4669" s="43"/>
      <c r="AK4669" s="43"/>
      <c r="AL4669" s="43"/>
      <c r="AM4669" s="43"/>
      <c r="AN4669" s="43"/>
      <c r="AO4669" s="43"/>
      <c r="AP4669" s="43"/>
      <c r="AQ4669" s="43"/>
      <c r="AR4669" s="43"/>
      <c r="AS4669" s="43"/>
      <c r="AT4669" s="43"/>
      <c r="AU4669" s="44"/>
      <c r="AV4669" s="182"/>
      <c r="AW4669" s="182"/>
      <c r="AX4669" s="182"/>
      <c r="AZ4669" s="207"/>
    </row>
    <row r="4670" spans="1:52" s="168" customFormat="1" ht="24.9" customHeight="1" x14ac:dyDescent="0.3">
      <c r="A4670" s="263"/>
      <c r="B4670" s="263"/>
      <c r="C4670" s="265"/>
      <c r="D4670" s="465" t="s">
        <v>30</v>
      </c>
      <c r="E4670" s="466"/>
      <c r="F4670" s="466"/>
      <c r="G4670" s="466"/>
      <c r="H4670" s="466"/>
      <c r="I4670" s="466"/>
      <c r="J4670" s="466"/>
      <c r="K4670" s="466"/>
      <c r="L4670" s="466"/>
      <c r="M4670" s="467"/>
      <c r="N4670" s="468" t="s">
        <v>11</v>
      </c>
      <c r="O4670" s="470" t="s">
        <v>12</v>
      </c>
      <c r="P4670" s="471"/>
      <c r="Q4670" s="474" t="s">
        <v>13</v>
      </c>
      <c r="R4670" s="475"/>
      <c r="S4670" s="476"/>
      <c r="T4670" s="477" t="s">
        <v>27</v>
      </c>
      <c r="U4670" s="479" t="s">
        <v>28</v>
      </c>
      <c r="V4670" s="182"/>
      <c r="W4670" s="191"/>
      <c r="X4670" s="199"/>
      <c r="Y4670" s="182"/>
      <c r="Z4670" s="193"/>
      <c r="AA4670" s="193"/>
      <c r="AD4670" s="182"/>
      <c r="AG4670" s="182"/>
      <c r="AH4670" s="43"/>
      <c r="AI4670" s="43"/>
      <c r="AJ4670" s="43"/>
      <c r="AK4670" s="43"/>
      <c r="AL4670" s="43"/>
      <c r="AM4670" s="43"/>
      <c r="AN4670" s="43"/>
      <c r="AO4670" s="43"/>
      <c r="AP4670" s="43"/>
      <c r="AQ4670" s="43"/>
      <c r="AR4670" s="43"/>
      <c r="AS4670" s="43"/>
      <c r="AT4670" s="43"/>
      <c r="AU4670" s="44"/>
      <c r="AV4670" s="182"/>
      <c r="AW4670" s="182"/>
      <c r="AX4670" s="182"/>
      <c r="AZ4670" s="207"/>
    </row>
    <row r="4671" spans="1:52" s="168" customFormat="1" ht="24.9" customHeight="1" x14ac:dyDescent="0.3">
      <c r="A4671" s="263"/>
      <c r="B4671" s="263"/>
      <c r="C4671" s="265"/>
      <c r="D4671" s="481"/>
      <c r="E4671" s="482"/>
      <c r="F4671" s="482"/>
      <c r="G4671" s="482"/>
      <c r="H4671" s="482"/>
      <c r="I4671" s="482"/>
      <c r="J4671" s="482"/>
      <c r="K4671" s="482"/>
      <c r="L4671" s="482"/>
      <c r="M4671" s="483"/>
      <c r="N4671" s="469"/>
      <c r="O4671" s="472"/>
      <c r="P4671" s="473"/>
      <c r="Q4671" s="170" t="s">
        <v>14</v>
      </c>
      <c r="R4671" s="170" t="s">
        <v>15</v>
      </c>
      <c r="S4671" s="170" t="s">
        <v>26</v>
      </c>
      <c r="T4671" s="478"/>
      <c r="U4671" s="480"/>
      <c r="V4671" s="182"/>
      <c r="W4671" s="191"/>
      <c r="X4671" s="199"/>
      <c r="Y4671" s="182"/>
      <c r="Z4671" s="194"/>
      <c r="AA4671" s="194"/>
      <c r="AD4671" s="182"/>
      <c r="AG4671" s="182"/>
      <c r="AH4671" s="43"/>
      <c r="AI4671" s="43"/>
      <c r="AJ4671" s="43"/>
      <c r="AK4671" s="43"/>
      <c r="AL4671" s="43"/>
      <c r="AM4671" s="43"/>
      <c r="AN4671" s="43"/>
      <c r="AO4671" s="43"/>
      <c r="AP4671" s="43"/>
      <c r="AQ4671" s="43"/>
      <c r="AR4671" s="43"/>
      <c r="AS4671" s="43"/>
      <c r="AT4671" s="43"/>
      <c r="AU4671" s="44"/>
      <c r="AV4671" s="182"/>
      <c r="AW4671" s="182"/>
      <c r="AX4671" s="182"/>
      <c r="AZ4671" s="207"/>
    </row>
    <row r="4672" spans="1:52" s="168" customFormat="1" ht="24.9" customHeight="1" x14ac:dyDescent="0.3">
      <c r="A4672" s="263"/>
      <c r="B4672" s="263"/>
      <c r="C4672" s="265"/>
      <c r="D4672" s="481"/>
      <c r="E4672" s="482"/>
      <c r="F4672" s="482"/>
      <c r="G4672" s="482"/>
      <c r="H4672" s="482"/>
      <c r="I4672" s="482"/>
      <c r="J4672" s="482"/>
      <c r="K4672" s="482"/>
      <c r="L4672" s="482"/>
      <c r="M4672" s="483"/>
      <c r="N4672" s="176">
        <v>14001469</v>
      </c>
      <c r="O4672" s="412" t="s">
        <v>336</v>
      </c>
      <c r="P4672" s="413"/>
      <c r="Q4672" s="8">
        <v>48.05</v>
      </c>
      <c r="R4672" s="8"/>
      <c r="S4672" s="8"/>
      <c r="T4672" s="9">
        <v>1</v>
      </c>
      <c r="U4672" s="17">
        <f>+Q4672*T4672</f>
        <v>48.05</v>
      </c>
      <c r="V4672" s="182"/>
      <c r="W4672" s="191">
        <v>1</v>
      </c>
      <c r="X4672" s="199"/>
      <c r="Y4672" s="182">
        <f>+C4668</f>
        <v>88</v>
      </c>
      <c r="Z4672" s="41">
        <f>+SUMIF($N4672:$N4691,$Z$16,$U4672:$U4691)</f>
        <v>98.05</v>
      </c>
      <c r="AA4672" s="41">
        <f>+SUMIF($N4672:$N4691,$AA$16,$U4672:$U4691)</f>
        <v>67.63</v>
      </c>
      <c r="AB4672" s="41">
        <f>+SUMIF($N4672:$N4691,$AB$16,$U4672:$U4691)</f>
        <v>0</v>
      </c>
      <c r="AC4672" s="41">
        <f>+SUMIF($N4672:$N4691,$AC$16,$U4672:$U4691)</f>
        <v>0</v>
      </c>
      <c r="AD4672" s="41">
        <f>+SUMIF($N4672:$N4691,$AD$16,$U4672:$U4691)</f>
        <v>0</v>
      </c>
      <c r="AE4672" s="41">
        <f>+SUMIF($N4672:$N4691,$AE$16,$U4672:$U4691)</f>
        <v>0</v>
      </c>
      <c r="AF4672" s="41">
        <f>+SUMIF($N4672:$N4691,$AF$16,$U4672:$U4691)</f>
        <v>0</v>
      </c>
      <c r="AG4672" s="41">
        <f>+SUMIF($N4672:$N4691,$AG$16,$U4672:$U4691)</f>
        <v>0</v>
      </c>
      <c r="AH4672" s="41">
        <f>+SUMIF($N4672:$N4691,$AH$16,$U4672:$U4691)</f>
        <v>0</v>
      </c>
      <c r="AI4672" s="41">
        <f>+SUMIF($N4672:$N4691,$AI$16,$U4672:$U4691)</f>
        <v>0</v>
      </c>
      <c r="AJ4672" s="41">
        <f>+SUMIF($N4672:$N4691,$AJ$16,$U4672:$U4691)</f>
        <v>0</v>
      </c>
      <c r="AK4672" s="41">
        <f>+SUMIF($N4672:$N4691,$AK$16,$U4672:$U4691)</f>
        <v>0</v>
      </c>
      <c r="AL4672" s="41">
        <f>+SUMIF($N4672:$N4691,$AL$16,$U4672:$U4691)</f>
        <v>0</v>
      </c>
      <c r="AM4672" s="41">
        <f>+SUMIF($N4672:$N4691,$AM$16,$U4672:$U4691)</f>
        <v>0</v>
      </c>
      <c r="AN4672" s="41">
        <f>+SUMIF($N4672:$N4691,$AN$16,$U4672:$U4691)</f>
        <v>0</v>
      </c>
      <c r="AO4672" s="41">
        <f>+SUMIF($N4672:$N4691,$AO$16,$U4672:$U4691)</f>
        <v>0</v>
      </c>
      <c r="AP4672" s="41">
        <f>+SUMIF($N4672:$N4691,$AP$16,$U4672:$U4691)</f>
        <v>0</v>
      </c>
      <c r="AQ4672" s="41">
        <f>+SUMIF($N4672:$N4691,$AQ$16,$U4672:$U4691)</f>
        <v>0</v>
      </c>
      <c r="AR4672" s="41">
        <f>+SUMIF($N4672:$N4691,$AR$16,$U4672:$U4691)</f>
        <v>0</v>
      </c>
      <c r="AS4672" s="43"/>
      <c r="AT4672" s="43"/>
      <c r="AU4672" s="44"/>
      <c r="AV4672" s="182"/>
      <c r="AW4672" s="182"/>
      <c r="AX4672" s="182"/>
      <c r="AZ4672" s="207"/>
    </row>
    <row r="4673" spans="1:52" s="168" customFormat="1" ht="24.9" customHeight="1" x14ac:dyDescent="0.3">
      <c r="A4673" s="263"/>
      <c r="B4673" s="263"/>
      <c r="C4673" s="265"/>
      <c r="D4673" s="481"/>
      <c r="E4673" s="482"/>
      <c r="F4673" s="482"/>
      <c r="G4673" s="482"/>
      <c r="H4673" s="482"/>
      <c r="I4673" s="482"/>
      <c r="J4673" s="482"/>
      <c r="K4673" s="482"/>
      <c r="L4673" s="482"/>
      <c r="M4673" s="483"/>
      <c r="N4673" s="176">
        <v>14001481</v>
      </c>
      <c r="O4673" s="412" t="s">
        <v>336</v>
      </c>
      <c r="P4673" s="413"/>
      <c r="Q4673" s="8">
        <v>47.63</v>
      </c>
      <c r="R4673" s="8"/>
      <c r="S4673" s="8"/>
      <c r="T4673" s="9">
        <v>1</v>
      </c>
      <c r="U4673" s="17">
        <f t="shared" ref="U4673:U4675" si="211">+Q4673*T4673</f>
        <v>47.63</v>
      </c>
      <c r="V4673" s="182"/>
      <c r="W4673" s="191">
        <v>2</v>
      </c>
      <c r="X4673" s="199"/>
      <c r="Y4673" s="182"/>
      <c r="Z4673" s="184"/>
      <c r="AA4673" s="184"/>
      <c r="AD4673" s="182"/>
      <c r="AG4673" s="182"/>
      <c r="AH4673" s="43"/>
      <c r="AI4673" s="43"/>
      <c r="AJ4673" s="43"/>
      <c r="AK4673" s="43"/>
      <c r="AL4673" s="43"/>
      <c r="AM4673" s="43"/>
      <c r="AN4673" s="43"/>
      <c r="AO4673" s="43"/>
      <c r="AP4673" s="43"/>
      <c r="AQ4673" s="43"/>
      <c r="AR4673" s="43"/>
      <c r="AS4673" s="43"/>
      <c r="AT4673" s="43"/>
      <c r="AU4673" s="44"/>
      <c r="AV4673" s="182"/>
      <c r="AW4673" s="182"/>
      <c r="AX4673" s="182"/>
      <c r="AZ4673" s="207"/>
    </row>
    <row r="4674" spans="1:52" s="168" customFormat="1" ht="24.9" customHeight="1" x14ac:dyDescent="0.3">
      <c r="A4674" s="263"/>
      <c r="B4674" s="263"/>
      <c r="C4674" s="265"/>
      <c r="D4674" s="481"/>
      <c r="E4674" s="482"/>
      <c r="F4674" s="482"/>
      <c r="G4674" s="482"/>
      <c r="H4674" s="482"/>
      <c r="I4674" s="482"/>
      <c r="J4674" s="482"/>
      <c r="K4674" s="482"/>
      <c r="L4674" s="482"/>
      <c r="M4674" s="483"/>
      <c r="N4674" s="176">
        <v>14001469</v>
      </c>
      <c r="O4674" s="412" t="s">
        <v>337</v>
      </c>
      <c r="P4674" s="413"/>
      <c r="Q4674" s="8">
        <v>10</v>
      </c>
      <c r="R4674" s="8"/>
      <c r="S4674" s="8"/>
      <c r="T4674" s="9">
        <v>5</v>
      </c>
      <c r="U4674" s="17">
        <f t="shared" si="211"/>
        <v>50</v>
      </c>
      <c r="V4674" s="182"/>
      <c r="W4674" s="191">
        <v>1</v>
      </c>
      <c r="X4674" s="199"/>
      <c r="Y4674" s="182"/>
      <c r="Z4674" s="184"/>
      <c r="AA4674" s="184"/>
      <c r="AD4674" s="182"/>
      <c r="AG4674" s="182"/>
      <c r="AH4674" s="43"/>
      <c r="AI4674" s="43"/>
      <c r="AJ4674" s="43"/>
      <c r="AK4674" s="43"/>
      <c r="AL4674" s="43"/>
      <c r="AM4674" s="43"/>
      <c r="AN4674" s="43"/>
      <c r="AO4674" s="43"/>
      <c r="AP4674" s="43"/>
      <c r="AQ4674" s="43"/>
      <c r="AR4674" s="43"/>
      <c r="AS4674" s="43"/>
      <c r="AT4674" s="43"/>
      <c r="AU4674" s="44"/>
      <c r="AV4674" s="182"/>
      <c r="AW4674" s="182"/>
      <c r="AX4674" s="182"/>
      <c r="AZ4674" s="207"/>
    </row>
    <row r="4675" spans="1:52" s="168" customFormat="1" ht="24.9" customHeight="1" x14ac:dyDescent="0.3">
      <c r="A4675" s="263"/>
      <c r="B4675" s="263"/>
      <c r="C4675" s="265"/>
      <c r="D4675" s="481"/>
      <c r="E4675" s="482"/>
      <c r="F4675" s="482"/>
      <c r="G4675" s="482"/>
      <c r="H4675" s="482"/>
      <c r="I4675" s="482"/>
      <c r="J4675" s="482"/>
      <c r="K4675" s="482"/>
      <c r="L4675" s="482"/>
      <c r="M4675" s="483"/>
      <c r="N4675" s="176">
        <v>14001481</v>
      </c>
      <c r="O4675" s="412" t="s">
        <v>337</v>
      </c>
      <c r="P4675" s="413"/>
      <c r="Q4675" s="8">
        <v>10</v>
      </c>
      <c r="R4675" s="8"/>
      <c r="S4675" s="8"/>
      <c r="T4675" s="9">
        <v>2</v>
      </c>
      <c r="U4675" s="17">
        <f t="shared" si="211"/>
        <v>20</v>
      </c>
      <c r="V4675" s="182"/>
      <c r="W4675" s="191">
        <v>2</v>
      </c>
      <c r="X4675" s="199"/>
      <c r="Y4675" s="182"/>
      <c r="Z4675" s="184"/>
      <c r="AA4675" s="184"/>
      <c r="AD4675" s="182"/>
      <c r="AG4675" s="182"/>
      <c r="AH4675" s="43"/>
      <c r="AI4675" s="43"/>
      <c r="AJ4675" s="43"/>
      <c r="AK4675" s="43"/>
      <c r="AL4675" s="43"/>
      <c r="AM4675" s="43"/>
      <c r="AN4675" s="43"/>
      <c r="AO4675" s="43"/>
      <c r="AP4675" s="43"/>
      <c r="AQ4675" s="43"/>
      <c r="AR4675" s="43"/>
      <c r="AS4675" s="43"/>
      <c r="AT4675" s="43"/>
      <c r="AU4675" s="44"/>
      <c r="AV4675" s="182"/>
      <c r="AW4675" s="182"/>
      <c r="AX4675" s="182"/>
      <c r="AZ4675" s="207"/>
    </row>
    <row r="4676" spans="1:52" s="168" customFormat="1" ht="24.9" customHeight="1" x14ac:dyDescent="0.3">
      <c r="A4676" s="263"/>
      <c r="B4676" s="263"/>
      <c r="C4676" s="265"/>
      <c r="D4676" s="481"/>
      <c r="E4676" s="482"/>
      <c r="F4676" s="482"/>
      <c r="G4676" s="482"/>
      <c r="H4676" s="482"/>
      <c r="I4676" s="482"/>
      <c r="J4676" s="482"/>
      <c r="K4676" s="482"/>
      <c r="L4676" s="482"/>
      <c r="M4676" s="483"/>
      <c r="N4676" s="176"/>
      <c r="O4676" s="412"/>
      <c r="P4676" s="413"/>
      <c r="Q4676" s="8"/>
      <c r="R4676" s="8"/>
      <c r="S4676" s="8"/>
      <c r="T4676" s="9"/>
      <c r="U4676" s="17"/>
      <c r="V4676" s="182"/>
      <c r="W4676" s="191"/>
      <c r="X4676" s="199"/>
      <c r="Y4676" s="182"/>
      <c r="Z4676" s="184"/>
      <c r="AA4676" s="184"/>
      <c r="AD4676" s="182"/>
      <c r="AG4676" s="182"/>
      <c r="AH4676" s="43"/>
      <c r="AI4676" s="43"/>
      <c r="AJ4676" s="43"/>
      <c r="AK4676" s="43"/>
      <c r="AL4676" s="43"/>
      <c r="AM4676" s="43"/>
      <c r="AN4676" s="43"/>
      <c r="AO4676" s="43"/>
      <c r="AP4676" s="43"/>
      <c r="AQ4676" s="43"/>
      <c r="AR4676" s="43"/>
      <c r="AS4676" s="43"/>
      <c r="AT4676" s="43"/>
      <c r="AU4676" s="44"/>
      <c r="AV4676" s="182"/>
      <c r="AW4676" s="182"/>
      <c r="AX4676" s="182"/>
      <c r="AZ4676" s="207"/>
    </row>
    <row r="4677" spans="1:52" s="168" customFormat="1" ht="24.9" customHeight="1" x14ac:dyDescent="0.3">
      <c r="A4677" s="263"/>
      <c r="B4677" s="263"/>
      <c r="C4677" s="265"/>
      <c r="D4677" s="481"/>
      <c r="E4677" s="482"/>
      <c r="F4677" s="482"/>
      <c r="G4677" s="482"/>
      <c r="H4677" s="482"/>
      <c r="I4677" s="482"/>
      <c r="J4677" s="482"/>
      <c r="K4677" s="482"/>
      <c r="L4677" s="482"/>
      <c r="M4677" s="483"/>
      <c r="N4677" s="176"/>
      <c r="O4677" s="412"/>
      <c r="P4677" s="413"/>
      <c r="Q4677" s="8"/>
      <c r="R4677" s="8"/>
      <c r="S4677" s="8"/>
      <c r="T4677" s="9"/>
      <c r="U4677" s="17"/>
      <c r="V4677" s="182"/>
      <c r="W4677" s="191"/>
      <c r="X4677" s="199"/>
      <c r="Y4677" s="182"/>
      <c r="Z4677" s="184"/>
      <c r="AA4677" s="184"/>
      <c r="AD4677" s="182"/>
      <c r="AG4677" s="182"/>
      <c r="AH4677" s="43"/>
      <c r="AI4677" s="43"/>
      <c r="AJ4677" s="43"/>
      <c r="AK4677" s="43"/>
      <c r="AL4677" s="43"/>
      <c r="AM4677" s="43"/>
      <c r="AN4677" s="43"/>
      <c r="AO4677" s="43"/>
      <c r="AP4677" s="43"/>
      <c r="AQ4677" s="43"/>
      <c r="AR4677" s="43"/>
      <c r="AS4677" s="43"/>
      <c r="AT4677" s="43"/>
      <c r="AU4677" s="44"/>
      <c r="AV4677" s="182"/>
      <c r="AW4677" s="182"/>
      <c r="AX4677" s="182"/>
      <c r="AZ4677" s="207"/>
    </row>
    <row r="4678" spans="1:52" s="168" customFormat="1" ht="24.9" customHeight="1" x14ac:dyDescent="0.3">
      <c r="A4678" s="263"/>
      <c r="B4678" s="263"/>
      <c r="C4678" s="265"/>
      <c r="D4678" s="481"/>
      <c r="E4678" s="482"/>
      <c r="F4678" s="482"/>
      <c r="G4678" s="482"/>
      <c r="H4678" s="482"/>
      <c r="I4678" s="482"/>
      <c r="J4678" s="482"/>
      <c r="K4678" s="482"/>
      <c r="L4678" s="482"/>
      <c r="M4678" s="483"/>
      <c r="N4678" s="176"/>
      <c r="O4678" s="412"/>
      <c r="P4678" s="413"/>
      <c r="Q4678" s="8"/>
      <c r="R4678" s="8"/>
      <c r="S4678" s="8"/>
      <c r="T4678" s="9"/>
      <c r="U4678" s="17"/>
      <c r="V4678" s="182"/>
      <c r="W4678" s="191"/>
      <c r="X4678" s="199"/>
      <c r="Y4678" s="182"/>
      <c r="Z4678" s="184"/>
      <c r="AA4678" s="184"/>
      <c r="AD4678" s="182"/>
      <c r="AG4678" s="182"/>
      <c r="AH4678" s="43"/>
      <c r="AI4678" s="43"/>
      <c r="AJ4678" s="43"/>
      <c r="AK4678" s="43"/>
      <c r="AL4678" s="43"/>
      <c r="AM4678" s="43"/>
      <c r="AN4678" s="43"/>
      <c r="AO4678" s="43"/>
      <c r="AP4678" s="43"/>
      <c r="AQ4678" s="43"/>
      <c r="AR4678" s="43"/>
      <c r="AS4678" s="43"/>
      <c r="AT4678" s="43"/>
      <c r="AU4678" s="44"/>
      <c r="AV4678" s="182"/>
      <c r="AW4678" s="182"/>
      <c r="AX4678" s="182"/>
      <c r="AZ4678" s="207"/>
    </row>
    <row r="4679" spans="1:52" s="168" customFormat="1" ht="24.9" customHeight="1" x14ac:dyDescent="0.3">
      <c r="A4679" s="263"/>
      <c r="B4679" s="263"/>
      <c r="C4679" s="265"/>
      <c r="D4679" s="481"/>
      <c r="E4679" s="482"/>
      <c r="F4679" s="482"/>
      <c r="G4679" s="482"/>
      <c r="H4679" s="482"/>
      <c r="I4679" s="482"/>
      <c r="J4679" s="482"/>
      <c r="K4679" s="482"/>
      <c r="L4679" s="482"/>
      <c r="M4679" s="483"/>
      <c r="N4679" s="176"/>
      <c r="O4679" s="412"/>
      <c r="P4679" s="413"/>
      <c r="Q4679" s="8"/>
      <c r="R4679" s="8"/>
      <c r="S4679" s="8"/>
      <c r="T4679" s="9"/>
      <c r="U4679" s="17"/>
      <c r="V4679" s="182"/>
      <c r="W4679" s="191"/>
      <c r="X4679" s="199"/>
      <c r="Y4679" s="182"/>
      <c r="Z4679" s="184"/>
      <c r="AA4679" s="184"/>
      <c r="AD4679" s="182"/>
      <c r="AG4679" s="182"/>
      <c r="AH4679" s="43"/>
      <c r="AI4679" s="43"/>
      <c r="AJ4679" s="43"/>
      <c r="AK4679" s="43"/>
      <c r="AL4679" s="43"/>
      <c r="AM4679" s="43"/>
      <c r="AN4679" s="43"/>
      <c r="AO4679" s="43"/>
      <c r="AP4679" s="43"/>
      <c r="AQ4679" s="43"/>
      <c r="AR4679" s="43"/>
      <c r="AS4679" s="43"/>
      <c r="AT4679" s="43"/>
      <c r="AU4679" s="44"/>
      <c r="AV4679" s="182"/>
      <c r="AW4679" s="182"/>
      <c r="AX4679" s="182"/>
      <c r="AZ4679" s="207"/>
    </row>
    <row r="4680" spans="1:52" s="168" customFormat="1" ht="24.9" customHeight="1" x14ac:dyDescent="0.3">
      <c r="A4680" s="263"/>
      <c r="B4680" s="263"/>
      <c r="C4680" s="265"/>
      <c r="D4680" s="481"/>
      <c r="E4680" s="482"/>
      <c r="F4680" s="482"/>
      <c r="G4680" s="482"/>
      <c r="H4680" s="482"/>
      <c r="I4680" s="482"/>
      <c r="J4680" s="482"/>
      <c r="K4680" s="482"/>
      <c r="L4680" s="482"/>
      <c r="M4680" s="483"/>
      <c r="N4680" s="176"/>
      <c r="O4680" s="412"/>
      <c r="P4680" s="413"/>
      <c r="Q4680" s="8"/>
      <c r="R4680" s="8"/>
      <c r="S4680" s="8"/>
      <c r="T4680" s="9"/>
      <c r="U4680" s="17"/>
      <c r="V4680" s="182"/>
      <c r="W4680" s="191"/>
      <c r="X4680" s="199"/>
      <c r="Y4680" s="182"/>
      <c r="Z4680" s="184"/>
      <c r="AA4680" s="184"/>
      <c r="AD4680" s="182"/>
      <c r="AG4680" s="182"/>
      <c r="AH4680" s="43"/>
      <c r="AI4680" s="43"/>
      <c r="AJ4680" s="43"/>
      <c r="AK4680" s="43"/>
      <c r="AL4680" s="43"/>
      <c r="AM4680" s="43"/>
      <c r="AN4680" s="43"/>
      <c r="AO4680" s="43"/>
      <c r="AP4680" s="43"/>
      <c r="AQ4680" s="43"/>
      <c r="AR4680" s="43"/>
      <c r="AS4680" s="43"/>
      <c r="AT4680" s="43"/>
      <c r="AU4680" s="44"/>
      <c r="AV4680" s="182"/>
      <c r="AW4680" s="182"/>
      <c r="AX4680" s="182"/>
      <c r="AZ4680" s="207"/>
    </row>
    <row r="4681" spans="1:52" s="168" customFormat="1" ht="24.9" customHeight="1" x14ac:dyDescent="0.3">
      <c r="A4681" s="263"/>
      <c r="B4681" s="263"/>
      <c r="C4681" s="265"/>
      <c r="D4681" s="481"/>
      <c r="E4681" s="482"/>
      <c r="F4681" s="482"/>
      <c r="G4681" s="482"/>
      <c r="H4681" s="482"/>
      <c r="I4681" s="482"/>
      <c r="J4681" s="482"/>
      <c r="K4681" s="482"/>
      <c r="L4681" s="482"/>
      <c r="M4681" s="483"/>
      <c r="N4681" s="176"/>
      <c r="O4681" s="412"/>
      <c r="P4681" s="413"/>
      <c r="Q4681" s="8"/>
      <c r="R4681" s="8"/>
      <c r="S4681" s="8"/>
      <c r="T4681" s="9"/>
      <c r="U4681" s="17"/>
      <c r="V4681" s="182"/>
      <c r="W4681" s="191"/>
      <c r="X4681" s="199"/>
      <c r="Y4681" s="182"/>
      <c r="Z4681" s="184"/>
      <c r="AA4681" s="184"/>
      <c r="AD4681" s="182"/>
      <c r="AG4681" s="182"/>
      <c r="AH4681" s="43"/>
      <c r="AI4681" s="43"/>
      <c r="AJ4681" s="43"/>
      <c r="AK4681" s="43"/>
      <c r="AL4681" s="43"/>
      <c r="AM4681" s="43"/>
      <c r="AN4681" s="43"/>
      <c r="AO4681" s="43"/>
      <c r="AP4681" s="43"/>
      <c r="AQ4681" s="43"/>
      <c r="AR4681" s="43"/>
      <c r="AS4681" s="43"/>
      <c r="AT4681" s="43"/>
      <c r="AU4681" s="44"/>
      <c r="AV4681" s="182"/>
      <c r="AW4681" s="182"/>
      <c r="AX4681" s="182"/>
      <c r="AZ4681" s="207"/>
    </row>
    <row r="4682" spans="1:52" s="168" customFormat="1" ht="24.9" customHeight="1" x14ac:dyDescent="0.3">
      <c r="A4682" s="263"/>
      <c r="B4682" s="263"/>
      <c r="C4682" s="265"/>
      <c r="D4682" s="481"/>
      <c r="E4682" s="482"/>
      <c r="F4682" s="482"/>
      <c r="G4682" s="482"/>
      <c r="H4682" s="482"/>
      <c r="I4682" s="482"/>
      <c r="J4682" s="482"/>
      <c r="K4682" s="482"/>
      <c r="L4682" s="482"/>
      <c r="M4682" s="483"/>
      <c r="N4682" s="176"/>
      <c r="O4682" s="412"/>
      <c r="P4682" s="413"/>
      <c r="Q4682" s="8"/>
      <c r="R4682" s="8"/>
      <c r="S4682" s="8"/>
      <c r="T4682" s="9"/>
      <c r="U4682" s="17"/>
      <c r="V4682" s="182"/>
      <c r="W4682" s="191"/>
      <c r="X4682" s="199"/>
      <c r="Y4682" s="182"/>
      <c r="Z4682" s="184"/>
      <c r="AA4682" s="184"/>
      <c r="AD4682" s="182"/>
      <c r="AG4682" s="182"/>
      <c r="AH4682" s="43"/>
      <c r="AI4682" s="43"/>
      <c r="AJ4682" s="43"/>
      <c r="AK4682" s="43"/>
      <c r="AL4682" s="43"/>
      <c r="AM4682" s="43"/>
      <c r="AN4682" s="43"/>
      <c r="AO4682" s="43"/>
      <c r="AP4682" s="43"/>
      <c r="AQ4682" s="43"/>
      <c r="AR4682" s="43"/>
      <c r="AS4682" s="43"/>
      <c r="AT4682" s="43"/>
      <c r="AU4682" s="44"/>
      <c r="AV4682" s="182"/>
      <c r="AW4682" s="182"/>
      <c r="AX4682" s="182"/>
      <c r="AZ4682" s="207"/>
    </row>
    <row r="4683" spans="1:52" s="168" customFormat="1" ht="24.9" customHeight="1" x14ac:dyDescent="0.3">
      <c r="A4683" s="263"/>
      <c r="B4683" s="263"/>
      <c r="C4683" s="265"/>
      <c r="D4683" s="481"/>
      <c r="E4683" s="482"/>
      <c r="F4683" s="482"/>
      <c r="G4683" s="482"/>
      <c r="H4683" s="482"/>
      <c r="I4683" s="482"/>
      <c r="J4683" s="482"/>
      <c r="K4683" s="482"/>
      <c r="L4683" s="482"/>
      <c r="M4683" s="483"/>
      <c r="N4683" s="176"/>
      <c r="O4683" s="412"/>
      <c r="P4683" s="413"/>
      <c r="Q4683" s="8"/>
      <c r="R4683" s="8"/>
      <c r="S4683" s="8"/>
      <c r="T4683" s="9"/>
      <c r="U4683" s="17"/>
      <c r="V4683" s="182"/>
      <c r="W4683" s="191"/>
      <c r="X4683" s="199"/>
      <c r="Y4683" s="182"/>
      <c r="Z4683" s="184"/>
      <c r="AA4683" s="184"/>
      <c r="AD4683" s="182"/>
      <c r="AG4683" s="182"/>
      <c r="AH4683" s="43"/>
      <c r="AI4683" s="43"/>
      <c r="AJ4683" s="43"/>
      <c r="AK4683" s="43"/>
      <c r="AL4683" s="43"/>
      <c r="AM4683" s="43"/>
      <c r="AN4683" s="43"/>
      <c r="AO4683" s="43"/>
      <c r="AP4683" s="43"/>
      <c r="AQ4683" s="43"/>
      <c r="AR4683" s="43"/>
      <c r="AS4683" s="43"/>
      <c r="AT4683" s="43"/>
      <c r="AU4683" s="44"/>
      <c r="AV4683" s="182"/>
      <c r="AW4683" s="182"/>
      <c r="AX4683" s="182"/>
      <c r="AZ4683" s="207"/>
    </row>
    <row r="4684" spans="1:52" s="168" customFormat="1" ht="24.9" customHeight="1" x14ac:dyDescent="0.3">
      <c r="A4684" s="263"/>
      <c r="B4684" s="263"/>
      <c r="C4684" s="265"/>
      <c r="D4684" s="481"/>
      <c r="E4684" s="482"/>
      <c r="F4684" s="482"/>
      <c r="G4684" s="482"/>
      <c r="H4684" s="482"/>
      <c r="I4684" s="482"/>
      <c r="J4684" s="482"/>
      <c r="K4684" s="482"/>
      <c r="L4684" s="482"/>
      <c r="M4684" s="483"/>
      <c r="N4684" s="176"/>
      <c r="O4684" s="412"/>
      <c r="P4684" s="413"/>
      <c r="Q4684" s="8"/>
      <c r="R4684" s="8"/>
      <c r="S4684" s="8"/>
      <c r="T4684" s="9"/>
      <c r="U4684" s="17"/>
      <c r="V4684" s="182"/>
      <c r="W4684" s="191"/>
      <c r="X4684" s="199"/>
      <c r="Y4684" s="182"/>
      <c r="Z4684" s="184"/>
      <c r="AA4684" s="184"/>
      <c r="AD4684" s="182"/>
      <c r="AG4684" s="182"/>
      <c r="AH4684" s="43"/>
      <c r="AI4684" s="43"/>
      <c r="AJ4684" s="43"/>
      <c r="AK4684" s="43"/>
      <c r="AL4684" s="43"/>
      <c r="AM4684" s="43"/>
      <c r="AN4684" s="43"/>
      <c r="AO4684" s="43"/>
      <c r="AP4684" s="43"/>
      <c r="AQ4684" s="43"/>
      <c r="AR4684" s="43"/>
      <c r="AS4684" s="43"/>
      <c r="AT4684" s="43"/>
      <c r="AU4684" s="44"/>
      <c r="AV4684" s="182"/>
      <c r="AW4684" s="182"/>
      <c r="AX4684" s="182"/>
      <c r="AZ4684" s="207"/>
    </row>
    <row r="4685" spans="1:52" s="168" customFormat="1" ht="24.9" customHeight="1" x14ac:dyDescent="0.3">
      <c r="A4685" s="263"/>
      <c r="B4685" s="263"/>
      <c r="C4685" s="265"/>
      <c r="D4685" s="481"/>
      <c r="E4685" s="482"/>
      <c r="F4685" s="482"/>
      <c r="G4685" s="482"/>
      <c r="H4685" s="482"/>
      <c r="I4685" s="482"/>
      <c r="J4685" s="482"/>
      <c r="K4685" s="482"/>
      <c r="L4685" s="482"/>
      <c r="M4685" s="483"/>
      <c r="N4685" s="176"/>
      <c r="O4685" s="412"/>
      <c r="P4685" s="413"/>
      <c r="Q4685" s="8"/>
      <c r="R4685" s="8"/>
      <c r="S4685" s="8"/>
      <c r="T4685" s="9"/>
      <c r="U4685" s="17"/>
      <c r="V4685" s="182"/>
      <c r="W4685" s="191"/>
      <c r="X4685" s="199"/>
      <c r="Y4685" s="182"/>
      <c r="Z4685" s="184"/>
      <c r="AA4685" s="184"/>
      <c r="AD4685" s="182"/>
      <c r="AG4685" s="182"/>
      <c r="AH4685" s="43"/>
      <c r="AI4685" s="43"/>
      <c r="AJ4685" s="43"/>
      <c r="AK4685" s="43"/>
      <c r="AL4685" s="43"/>
      <c r="AM4685" s="43"/>
      <c r="AN4685" s="43"/>
      <c r="AO4685" s="43"/>
      <c r="AP4685" s="43"/>
      <c r="AQ4685" s="43"/>
      <c r="AR4685" s="43"/>
      <c r="AS4685" s="43"/>
      <c r="AT4685" s="43"/>
      <c r="AU4685" s="44"/>
      <c r="AV4685" s="182"/>
      <c r="AW4685" s="182"/>
      <c r="AX4685" s="182"/>
      <c r="AZ4685" s="207"/>
    </row>
    <row r="4686" spans="1:52" s="168" customFormat="1" ht="24.9" customHeight="1" x14ac:dyDescent="0.3">
      <c r="A4686" s="263"/>
      <c r="B4686" s="263"/>
      <c r="C4686" s="265"/>
      <c r="D4686" s="481"/>
      <c r="E4686" s="482"/>
      <c r="F4686" s="482"/>
      <c r="G4686" s="482"/>
      <c r="H4686" s="482"/>
      <c r="I4686" s="482"/>
      <c r="J4686" s="482"/>
      <c r="K4686" s="482"/>
      <c r="L4686" s="482"/>
      <c r="M4686" s="483"/>
      <c r="N4686" s="176"/>
      <c r="O4686" s="412"/>
      <c r="P4686" s="413"/>
      <c r="Q4686" s="8"/>
      <c r="R4686" s="8"/>
      <c r="S4686" s="8"/>
      <c r="T4686" s="9"/>
      <c r="U4686" s="17"/>
      <c r="V4686" s="182"/>
      <c r="W4686" s="191"/>
      <c r="X4686" s="199"/>
      <c r="Y4686" s="182"/>
      <c r="Z4686" s="184"/>
      <c r="AA4686" s="184"/>
      <c r="AD4686" s="182"/>
      <c r="AG4686" s="182"/>
      <c r="AH4686" s="43"/>
      <c r="AI4686" s="43"/>
      <c r="AJ4686" s="43"/>
      <c r="AK4686" s="43"/>
      <c r="AL4686" s="43"/>
      <c r="AM4686" s="43"/>
      <c r="AN4686" s="43"/>
      <c r="AO4686" s="43"/>
      <c r="AP4686" s="43"/>
      <c r="AQ4686" s="43"/>
      <c r="AR4686" s="43"/>
      <c r="AS4686" s="43"/>
      <c r="AT4686" s="43"/>
      <c r="AU4686" s="44"/>
      <c r="AV4686" s="182"/>
      <c r="AW4686" s="182"/>
      <c r="AX4686" s="182"/>
      <c r="AZ4686" s="207"/>
    </row>
    <row r="4687" spans="1:52" s="168" customFormat="1" ht="24.9" customHeight="1" x14ac:dyDescent="0.3">
      <c r="A4687" s="263"/>
      <c r="B4687" s="263"/>
      <c r="C4687" s="265"/>
      <c r="D4687" s="481"/>
      <c r="E4687" s="482"/>
      <c r="F4687" s="482"/>
      <c r="G4687" s="482"/>
      <c r="H4687" s="482"/>
      <c r="I4687" s="482"/>
      <c r="J4687" s="482"/>
      <c r="K4687" s="482"/>
      <c r="L4687" s="482"/>
      <c r="M4687" s="483"/>
      <c r="N4687" s="176"/>
      <c r="O4687" s="412"/>
      <c r="P4687" s="413"/>
      <c r="Q4687" s="8"/>
      <c r="R4687" s="8"/>
      <c r="S4687" s="8"/>
      <c r="T4687" s="9"/>
      <c r="U4687" s="17"/>
      <c r="V4687" s="182"/>
      <c r="W4687" s="191"/>
      <c r="X4687" s="199"/>
      <c r="Y4687" s="182"/>
      <c r="Z4687" s="184"/>
      <c r="AA4687" s="184"/>
      <c r="AD4687" s="182"/>
      <c r="AG4687" s="182"/>
      <c r="AH4687" s="43"/>
      <c r="AI4687" s="43"/>
      <c r="AJ4687" s="43"/>
      <c r="AK4687" s="43"/>
      <c r="AL4687" s="43"/>
      <c r="AM4687" s="43"/>
      <c r="AN4687" s="43"/>
      <c r="AO4687" s="43"/>
      <c r="AP4687" s="43"/>
      <c r="AQ4687" s="43"/>
      <c r="AR4687" s="43"/>
      <c r="AS4687" s="43"/>
      <c r="AT4687" s="43"/>
      <c r="AU4687" s="44"/>
      <c r="AV4687" s="182"/>
      <c r="AW4687" s="182"/>
      <c r="AX4687" s="182"/>
      <c r="AZ4687" s="207"/>
    </row>
    <row r="4688" spans="1:52" s="168" customFormat="1" ht="24.9" customHeight="1" x14ac:dyDescent="0.3">
      <c r="A4688" s="263"/>
      <c r="B4688" s="263"/>
      <c r="C4688" s="265"/>
      <c r="D4688" s="481"/>
      <c r="E4688" s="482"/>
      <c r="F4688" s="482"/>
      <c r="G4688" s="482"/>
      <c r="H4688" s="482"/>
      <c r="I4688" s="482"/>
      <c r="J4688" s="482"/>
      <c r="K4688" s="482"/>
      <c r="L4688" s="482"/>
      <c r="M4688" s="483"/>
      <c r="N4688" s="176"/>
      <c r="O4688" s="412"/>
      <c r="P4688" s="413"/>
      <c r="Q4688" s="8"/>
      <c r="R4688" s="8"/>
      <c r="S4688" s="8"/>
      <c r="T4688" s="9"/>
      <c r="U4688" s="17"/>
      <c r="V4688" s="182"/>
      <c r="W4688" s="191"/>
      <c r="X4688" s="199"/>
      <c r="Y4688" s="182"/>
      <c r="Z4688" s="184"/>
      <c r="AA4688" s="184"/>
      <c r="AD4688" s="182"/>
      <c r="AG4688" s="182"/>
      <c r="AH4688" s="43"/>
      <c r="AI4688" s="43"/>
      <c r="AJ4688" s="43"/>
      <c r="AK4688" s="43"/>
      <c r="AL4688" s="43"/>
      <c r="AM4688" s="43"/>
      <c r="AN4688" s="43"/>
      <c r="AO4688" s="43"/>
      <c r="AP4688" s="43"/>
      <c r="AQ4688" s="43"/>
      <c r="AR4688" s="43"/>
      <c r="AS4688" s="43"/>
      <c r="AT4688" s="43"/>
      <c r="AU4688" s="44"/>
      <c r="AV4688" s="182"/>
      <c r="AW4688" s="182"/>
      <c r="AX4688" s="182"/>
      <c r="AZ4688" s="207"/>
    </row>
    <row r="4689" spans="1:52" s="168" customFormat="1" ht="24.9" customHeight="1" x14ac:dyDescent="0.3">
      <c r="A4689" s="263"/>
      <c r="B4689" s="263"/>
      <c r="C4689" s="265"/>
      <c r="D4689" s="481"/>
      <c r="E4689" s="482"/>
      <c r="F4689" s="482"/>
      <c r="G4689" s="482"/>
      <c r="H4689" s="482"/>
      <c r="I4689" s="482"/>
      <c r="J4689" s="482"/>
      <c r="K4689" s="482"/>
      <c r="L4689" s="482"/>
      <c r="M4689" s="483"/>
      <c r="N4689" s="176"/>
      <c r="O4689" s="412"/>
      <c r="P4689" s="413"/>
      <c r="Q4689" s="8"/>
      <c r="R4689" s="8"/>
      <c r="S4689" s="8"/>
      <c r="T4689" s="9"/>
      <c r="U4689" s="17"/>
      <c r="V4689" s="182"/>
      <c r="W4689" s="191"/>
      <c r="X4689" s="199"/>
      <c r="Y4689" s="182"/>
      <c r="Z4689" s="184"/>
      <c r="AA4689" s="184"/>
      <c r="AD4689" s="182"/>
      <c r="AG4689" s="182"/>
      <c r="AH4689" s="43"/>
      <c r="AI4689" s="43"/>
      <c r="AJ4689" s="43"/>
      <c r="AK4689" s="43"/>
      <c r="AL4689" s="43"/>
      <c r="AM4689" s="43"/>
      <c r="AN4689" s="43"/>
      <c r="AO4689" s="43"/>
      <c r="AP4689" s="43"/>
      <c r="AQ4689" s="43"/>
      <c r="AR4689" s="43"/>
      <c r="AS4689" s="43"/>
      <c r="AT4689" s="43"/>
      <c r="AU4689" s="44"/>
      <c r="AV4689" s="182"/>
      <c r="AW4689" s="182"/>
      <c r="AX4689" s="182"/>
      <c r="AZ4689" s="207"/>
    </row>
    <row r="4690" spans="1:52" s="168" customFormat="1" ht="24.9" customHeight="1" x14ac:dyDescent="0.3">
      <c r="A4690" s="263"/>
      <c r="B4690" s="263"/>
      <c r="C4690" s="265"/>
      <c r="D4690" s="481"/>
      <c r="E4690" s="482"/>
      <c r="F4690" s="482"/>
      <c r="G4690" s="482"/>
      <c r="H4690" s="482"/>
      <c r="I4690" s="482"/>
      <c r="J4690" s="482"/>
      <c r="K4690" s="482"/>
      <c r="L4690" s="482"/>
      <c r="M4690" s="483"/>
      <c r="N4690" s="176"/>
      <c r="O4690" s="412"/>
      <c r="P4690" s="413"/>
      <c r="Q4690" s="8"/>
      <c r="R4690" s="8"/>
      <c r="S4690" s="8"/>
      <c r="T4690" s="9"/>
      <c r="U4690" s="17"/>
      <c r="V4690" s="182"/>
      <c r="W4690" s="191"/>
      <c r="X4690" s="199"/>
      <c r="Y4690" s="182"/>
      <c r="Z4690" s="184"/>
      <c r="AA4690" s="184"/>
      <c r="AD4690" s="182"/>
      <c r="AG4690" s="182"/>
      <c r="AH4690" s="43"/>
      <c r="AI4690" s="43"/>
      <c r="AJ4690" s="43"/>
      <c r="AK4690" s="43"/>
      <c r="AL4690" s="43"/>
      <c r="AM4690" s="43"/>
      <c r="AN4690" s="43"/>
      <c r="AO4690" s="43"/>
      <c r="AP4690" s="43"/>
      <c r="AQ4690" s="43"/>
      <c r="AR4690" s="43"/>
      <c r="AS4690" s="43"/>
      <c r="AT4690" s="43"/>
      <c r="AU4690" s="44"/>
      <c r="AV4690" s="182"/>
      <c r="AW4690" s="182"/>
      <c r="AX4690" s="182"/>
      <c r="AZ4690" s="207"/>
    </row>
    <row r="4691" spans="1:52" s="168" customFormat="1" ht="24.9" customHeight="1" x14ac:dyDescent="0.3">
      <c r="A4691" s="263"/>
      <c r="B4691" s="263"/>
      <c r="C4691" s="265"/>
      <c r="D4691" s="481"/>
      <c r="E4691" s="482"/>
      <c r="F4691" s="482"/>
      <c r="G4691" s="482"/>
      <c r="H4691" s="482"/>
      <c r="I4691" s="482"/>
      <c r="J4691" s="482"/>
      <c r="K4691" s="482"/>
      <c r="L4691" s="482"/>
      <c r="M4691" s="483"/>
      <c r="N4691" s="176"/>
      <c r="O4691" s="412"/>
      <c r="P4691" s="413"/>
      <c r="Q4691" s="8"/>
      <c r="R4691" s="8"/>
      <c r="S4691" s="8"/>
      <c r="T4691" s="9"/>
      <c r="U4691" s="17"/>
      <c r="V4691" s="182"/>
      <c r="W4691" s="191"/>
      <c r="X4691" s="199"/>
      <c r="Y4691" s="182"/>
      <c r="Z4691" s="184"/>
      <c r="AA4691" s="184"/>
      <c r="AD4691" s="182"/>
      <c r="AG4691" s="182"/>
      <c r="AH4691" s="43"/>
      <c r="AI4691" s="43"/>
      <c r="AJ4691" s="43"/>
      <c r="AK4691" s="43"/>
      <c r="AL4691" s="43"/>
      <c r="AM4691" s="43"/>
      <c r="AN4691" s="43"/>
      <c r="AO4691" s="43"/>
      <c r="AP4691" s="43"/>
      <c r="AQ4691" s="43"/>
      <c r="AR4691" s="43"/>
      <c r="AS4691" s="43"/>
      <c r="AT4691" s="43"/>
      <c r="AU4691" s="44"/>
      <c r="AV4691" s="182"/>
      <c r="AW4691" s="182"/>
      <c r="AX4691" s="182"/>
      <c r="AZ4691" s="207"/>
    </row>
    <row r="4692" spans="1:52" s="168" customFormat="1" ht="24.9" customHeight="1" thickBot="1" x14ac:dyDescent="0.35">
      <c r="A4692" s="263"/>
      <c r="B4692" s="263"/>
      <c r="C4692" s="265"/>
      <c r="D4692" s="481"/>
      <c r="E4692" s="482"/>
      <c r="F4692" s="482"/>
      <c r="G4692" s="482"/>
      <c r="H4692" s="482"/>
      <c r="I4692" s="482"/>
      <c r="J4692" s="482"/>
      <c r="K4692" s="482"/>
      <c r="L4692" s="482"/>
      <c r="M4692" s="483"/>
      <c r="N4692" s="414" t="s">
        <v>16</v>
      </c>
      <c r="O4692" s="415"/>
      <c r="P4692" s="415"/>
      <c r="Q4692" s="415"/>
      <c r="R4692" s="415"/>
      <c r="S4692" s="415"/>
      <c r="T4692" s="415"/>
      <c r="U4692" s="18">
        <f>SUM(U4672:U4691)</f>
        <v>165.68</v>
      </c>
      <c r="V4692" s="182"/>
      <c r="W4692" s="191"/>
      <c r="X4692" s="199"/>
      <c r="Y4692" s="182"/>
      <c r="Z4692" s="184"/>
      <c r="AA4692" s="184"/>
      <c r="AD4692" s="182"/>
      <c r="AG4692" s="182"/>
      <c r="AH4692" s="43"/>
      <c r="AI4692" s="43"/>
      <c r="AJ4692" s="43"/>
      <c r="AK4692" s="43"/>
      <c r="AL4692" s="43"/>
      <c r="AM4692" s="43"/>
      <c r="AN4692" s="43"/>
      <c r="AO4692" s="43"/>
      <c r="AP4692" s="43"/>
      <c r="AQ4692" s="43"/>
      <c r="AR4692" s="43"/>
      <c r="AS4692" s="43"/>
      <c r="AT4692" s="43"/>
      <c r="AU4692" s="44"/>
      <c r="AV4692" s="182"/>
      <c r="AW4692" s="182"/>
      <c r="AX4692" s="182"/>
      <c r="AZ4692" s="207"/>
    </row>
    <row r="4693" spans="1:52" s="168" customFormat="1" ht="14.4" customHeight="1" x14ac:dyDescent="0.3">
      <c r="A4693" s="263"/>
      <c r="B4693" s="263"/>
      <c r="C4693" s="265"/>
      <c r="D4693" s="481"/>
      <c r="E4693" s="482"/>
      <c r="F4693" s="482"/>
      <c r="G4693" s="482"/>
      <c r="H4693" s="482"/>
      <c r="I4693" s="482"/>
      <c r="J4693" s="482"/>
      <c r="K4693" s="482"/>
      <c r="L4693" s="482"/>
      <c r="M4693" s="483"/>
      <c r="N4693" s="416" t="s">
        <v>17</v>
      </c>
      <c r="O4693" s="417"/>
      <c r="P4693" s="417"/>
      <c r="Q4693" s="417"/>
      <c r="R4693" s="417"/>
      <c r="S4693" s="417"/>
      <c r="T4693" s="417"/>
      <c r="U4693" s="418"/>
      <c r="V4693" s="200"/>
      <c r="W4693" s="191"/>
      <c r="X4693" s="199"/>
      <c r="Y4693" s="182"/>
      <c r="Z4693" s="184"/>
      <c r="AA4693" s="184"/>
      <c r="AD4693" s="182"/>
      <c r="AG4693" s="182"/>
      <c r="AH4693" s="43"/>
      <c r="AI4693" s="43"/>
      <c r="AJ4693" s="43"/>
      <c r="AK4693" s="43"/>
      <c r="AL4693" s="43"/>
      <c r="AM4693" s="43"/>
      <c r="AN4693" s="43"/>
      <c r="AO4693" s="43"/>
      <c r="AP4693" s="43"/>
      <c r="AQ4693" s="43"/>
      <c r="AR4693" s="43"/>
      <c r="AS4693" s="43"/>
      <c r="AT4693" s="43"/>
      <c r="AU4693" s="44"/>
      <c r="AV4693" s="182"/>
      <c r="AW4693" s="182"/>
      <c r="AX4693" s="182"/>
      <c r="AZ4693" s="207"/>
    </row>
    <row r="4694" spans="1:52" s="168" customFormat="1" x14ac:dyDescent="0.3">
      <c r="A4694" s="263"/>
      <c r="B4694" s="263"/>
      <c r="C4694" s="265"/>
      <c r="D4694" s="481"/>
      <c r="E4694" s="482"/>
      <c r="F4694" s="482"/>
      <c r="G4694" s="482"/>
      <c r="H4694" s="482"/>
      <c r="I4694" s="482"/>
      <c r="J4694" s="482"/>
      <c r="K4694" s="482"/>
      <c r="L4694" s="482"/>
      <c r="M4694" s="483"/>
      <c r="N4694" s="419"/>
      <c r="O4694" s="420"/>
      <c r="P4694" s="420"/>
      <c r="Q4694" s="420"/>
      <c r="R4694" s="420"/>
      <c r="S4694" s="420"/>
      <c r="T4694" s="420"/>
      <c r="U4694" s="421"/>
      <c r="V4694" s="182"/>
      <c r="W4694" s="191"/>
      <c r="X4694" s="199"/>
      <c r="Y4694" s="182"/>
      <c r="Z4694" s="184"/>
      <c r="AA4694" s="184"/>
      <c r="AD4694" s="182"/>
      <c r="AG4694" s="182"/>
      <c r="AH4694" s="43"/>
      <c r="AI4694" s="43"/>
      <c r="AJ4694" s="43"/>
      <c r="AK4694" s="43"/>
      <c r="AL4694" s="43"/>
      <c r="AM4694" s="43"/>
      <c r="AN4694" s="43"/>
      <c r="AO4694" s="43"/>
      <c r="AP4694" s="43"/>
      <c r="AQ4694" s="43"/>
      <c r="AR4694" s="43"/>
      <c r="AS4694" s="43"/>
      <c r="AT4694" s="43"/>
      <c r="AU4694" s="44"/>
      <c r="AV4694" s="182"/>
      <c r="AW4694" s="182"/>
      <c r="AX4694" s="182"/>
      <c r="AZ4694" s="207"/>
    </row>
    <row r="4695" spans="1:52" s="168" customFormat="1" x14ac:dyDescent="0.3">
      <c r="A4695" s="263"/>
      <c r="B4695" s="263"/>
      <c r="C4695" s="265"/>
      <c r="D4695" s="481"/>
      <c r="E4695" s="482"/>
      <c r="F4695" s="482"/>
      <c r="G4695" s="482"/>
      <c r="H4695" s="482"/>
      <c r="I4695" s="482"/>
      <c r="J4695" s="482"/>
      <c r="K4695" s="482"/>
      <c r="L4695" s="482"/>
      <c r="M4695" s="483"/>
      <c r="N4695" s="419"/>
      <c r="O4695" s="420"/>
      <c r="P4695" s="420"/>
      <c r="Q4695" s="420"/>
      <c r="R4695" s="420"/>
      <c r="S4695" s="420"/>
      <c r="T4695" s="420"/>
      <c r="U4695" s="421"/>
      <c r="V4695" s="182"/>
      <c r="W4695" s="191"/>
      <c r="X4695" s="199"/>
      <c r="Y4695" s="182"/>
      <c r="Z4695" s="184"/>
      <c r="AA4695" s="184"/>
      <c r="AD4695" s="182"/>
      <c r="AG4695" s="182"/>
      <c r="AH4695" s="43"/>
      <c r="AI4695" s="43"/>
      <c r="AJ4695" s="43"/>
      <c r="AK4695" s="43"/>
      <c r="AL4695" s="43"/>
      <c r="AM4695" s="43"/>
      <c r="AN4695" s="43"/>
      <c r="AO4695" s="43"/>
      <c r="AP4695" s="43"/>
      <c r="AQ4695" s="43"/>
      <c r="AR4695" s="43"/>
      <c r="AS4695" s="43"/>
      <c r="AT4695" s="43"/>
      <c r="AU4695" s="44"/>
      <c r="AV4695" s="182"/>
      <c r="AW4695" s="182"/>
      <c r="AX4695" s="182"/>
      <c r="AZ4695" s="207"/>
    </row>
    <row r="4696" spans="1:52" s="168" customFormat="1" ht="14.4" thickBot="1" x14ac:dyDescent="0.35">
      <c r="A4696" s="263"/>
      <c r="B4696" s="263"/>
      <c r="C4696" s="265"/>
      <c r="D4696" s="425"/>
      <c r="E4696" s="426"/>
      <c r="F4696" s="426"/>
      <c r="G4696" s="426"/>
      <c r="H4696" s="426"/>
      <c r="I4696" s="426"/>
      <c r="J4696" s="426"/>
      <c r="K4696" s="426"/>
      <c r="L4696" s="426"/>
      <c r="M4696" s="427"/>
      <c r="N4696" s="422"/>
      <c r="O4696" s="423"/>
      <c r="P4696" s="423"/>
      <c r="Q4696" s="423"/>
      <c r="R4696" s="423"/>
      <c r="S4696" s="423"/>
      <c r="T4696" s="423"/>
      <c r="U4696" s="424"/>
      <c r="V4696" s="182"/>
      <c r="W4696" s="191"/>
      <c r="X4696" s="199"/>
      <c r="Y4696" s="182"/>
      <c r="Z4696" s="184"/>
      <c r="AA4696" s="184"/>
      <c r="AD4696" s="182"/>
      <c r="AG4696" s="182"/>
      <c r="AH4696" s="43"/>
      <c r="AI4696" s="43"/>
      <c r="AJ4696" s="43"/>
      <c r="AK4696" s="43"/>
      <c r="AL4696" s="43"/>
      <c r="AM4696" s="43"/>
      <c r="AN4696" s="43"/>
      <c r="AO4696" s="43"/>
      <c r="AP4696" s="43"/>
      <c r="AQ4696" s="43"/>
      <c r="AR4696" s="43"/>
      <c r="AS4696" s="43"/>
      <c r="AT4696" s="43"/>
      <c r="AU4696" s="44"/>
      <c r="AV4696" s="182"/>
      <c r="AW4696" s="182"/>
      <c r="AX4696" s="182"/>
      <c r="AZ4696" s="207"/>
    </row>
    <row r="4697" spans="1:52" s="168" customFormat="1" ht="5.25" customHeight="1" thickBot="1" x14ac:dyDescent="0.35">
      <c r="A4697" s="263"/>
      <c r="B4697" s="263"/>
      <c r="C4697" s="265"/>
      <c r="D4697" s="428"/>
      <c r="E4697" s="428"/>
      <c r="F4697" s="428"/>
      <c r="G4697" s="428"/>
      <c r="H4697" s="428"/>
      <c r="I4697" s="428"/>
      <c r="J4697" s="428"/>
      <c r="K4697" s="428"/>
      <c r="L4697" s="428"/>
      <c r="M4697" s="428"/>
      <c r="N4697" s="428"/>
      <c r="O4697" s="428"/>
      <c r="P4697" s="428"/>
      <c r="Q4697" s="428"/>
      <c r="R4697" s="428"/>
      <c r="S4697" s="428"/>
      <c r="T4697" s="428"/>
      <c r="U4697" s="428"/>
      <c r="V4697" s="182"/>
      <c r="W4697" s="191"/>
      <c r="X4697" s="199"/>
      <c r="Y4697" s="182"/>
      <c r="Z4697" s="184"/>
      <c r="AA4697" s="184"/>
      <c r="AD4697" s="182"/>
      <c r="AG4697" s="182"/>
      <c r="AH4697" s="43"/>
      <c r="AI4697" s="43"/>
      <c r="AJ4697" s="43"/>
      <c r="AK4697" s="43"/>
      <c r="AL4697" s="43"/>
      <c r="AM4697" s="43"/>
      <c r="AN4697" s="43"/>
      <c r="AO4697" s="43"/>
      <c r="AP4697" s="43"/>
      <c r="AQ4697" s="43"/>
      <c r="AR4697" s="43"/>
      <c r="AS4697" s="43"/>
      <c r="AT4697" s="43"/>
      <c r="AU4697" s="44"/>
      <c r="AV4697" s="182"/>
      <c r="AW4697" s="182"/>
      <c r="AX4697" s="182"/>
      <c r="AZ4697" s="207"/>
    </row>
    <row r="4698" spans="1:52" s="168" customFormat="1" ht="20.25" customHeight="1" x14ac:dyDescent="0.3">
      <c r="A4698" s="263"/>
      <c r="B4698" s="263"/>
      <c r="C4698" s="265"/>
      <c r="D4698" s="429" t="s">
        <v>18</v>
      </c>
      <c r="E4698" s="430"/>
      <c r="F4698" s="430"/>
      <c r="G4698" s="430"/>
      <c r="H4698" s="430"/>
      <c r="I4698" s="430"/>
      <c r="J4698" s="430"/>
      <c r="K4698" s="430"/>
      <c r="L4698" s="430"/>
      <c r="M4698" s="431"/>
      <c r="N4698" s="429" t="s">
        <v>19</v>
      </c>
      <c r="O4698" s="430"/>
      <c r="P4698" s="430"/>
      <c r="Q4698" s="430"/>
      <c r="R4698" s="430"/>
      <c r="S4698" s="430"/>
      <c r="T4698" s="430"/>
      <c r="U4698" s="431"/>
      <c r="V4698" s="182"/>
      <c r="W4698" s="191"/>
      <c r="X4698" s="199"/>
      <c r="Y4698" s="182"/>
      <c r="Z4698" s="184"/>
      <c r="AA4698" s="184"/>
      <c r="AD4698" s="182"/>
      <c r="AG4698" s="182"/>
      <c r="AH4698" s="43"/>
      <c r="AI4698" s="43"/>
      <c r="AJ4698" s="43"/>
      <c r="AK4698" s="43"/>
      <c r="AL4698" s="43"/>
      <c r="AM4698" s="43"/>
      <c r="AN4698" s="43"/>
      <c r="AO4698" s="43"/>
      <c r="AP4698" s="43"/>
      <c r="AQ4698" s="43"/>
      <c r="AR4698" s="43"/>
      <c r="AS4698" s="43"/>
      <c r="AT4698" s="43"/>
      <c r="AU4698" s="44"/>
      <c r="AV4698" s="182"/>
      <c r="AW4698" s="182"/>
      <c r="AX4698" s="182"/>
      <c r="AZ4698" s="207"/>
    </row>
    <row r="4699" spans="1:52" s="168" customFormat="1" x14ac:dyDescent="0.3">
      <c r="A4699" s="263"/>
      <c r="B4699" s="263"/>
      <c r="C4699" s="265"/>
      <c r="D4699" s="432" t="s">
        <v>20</v>
      </c>
      <c r="E4699" s="433"/>
      <c r="F4699" s="433"/>
      <c r="G4699" s="433"/>
      <c r="H4699" s="433"/>
      <c r="I4699" s="433"/>
      <c r="J4699" s="433"/>
      <c r="K4699" s="433"/>
      <c r="L4699" s="433"/>
      <c r="M4699" s="434"/>
      <c r="N4699" s="435" t="s">
        <v>21</v>
      </c>
      <c r="O4699" s="436"/>
      <c r="P4699" s="436"/>
      <c r="Q4699" s="436"/>
      <c r="R4699" s="436"/>
      <c r="S4699" s="436"/>
      <c r="T4699" s="436"/>
      <c r="U4699" s="437"/>
      <c r="V4699" s="182"/>
      <c r="W4699" s="191"/>
      <c r="X4699" s="199"/>
      <c r="Y4699" s="182"/>
      <c r="Z4699" s="184"/>
      <c r="AA4699" s="184"/>
      <c r="AD4699" s="182"/>
      <c r="AG4699" s="182"/>
      <c r="AH4699" s="43"/>
      <c r="AI4699" s="43"/>
      <c r="AJ4699" s="43"/>
      <c r="AK4699" s="43"/>
      <c r="AL4699" s="43"/>
      <c r="AM4699" s="43"/>
      <c r="AN4699" s="43"/>
      <c r="AO4699" s="43"/>
      <c r="AP4699" s="43"/>
      <c r="AQ4699" s="43"/>
      <c r="AR4699" s="43"/>
      <c r="AS4699" s="43"/>
      <c r="AT4699" s="43"/>
      <c r="AU4699" s="44"/>
      <c r="AV4699" s="182"/>
      <c r="AW4699" s="182"/>
      <c r="AX4699" s="182"/>
      <c r="AZ4699" s="207"/>
    </row>
    <row r="4700" spans="1:52" s="168" customFormat="1" ht="15.75" customHeight="1" x14ac:dyDescent="0.3">
      <c r="A4700" s="263"/>
      <c r="B4700" s="263"/>
      <c r="C4700" s="265"/>
      <c r="D4700" s="438" t="s">
        <v>22</v>
      </c>
      <c r="E4700" s="439"/>
      <c r="F4700" s="439"/>
      <c r="G4700" s="439"/>
      <c r="H4700" s="439"/>
      <c r="I4700" s="439"/>
      <c r="J4700" s="439"/>
      <c r="K4700" s="439"/>
      <c r="L4700" s="439"/>
      <c r="M4700" s="440"/>
      <c r="N4700" s="438" t="s">
        <v>22</v>
      </c>
      <c r="O4700" s="444"/>
      <c r="P4700" s="444"/>
      <c r="Q4700" s="444"/>
      <c r="R4700" s="444"/>
      <c r="S4700" s="444"/>
      <c r="T4700" s="444"/>
      <c r="U4700" s="440"/>
      <c r="V4700" s="182"/>
      <c r="W4700" s="191"/>
      <c r="X4700" s="199"/>
      <c r="Y4700" s="182"/>
      <c r="Z4700" s="184"/>
      <c r="AA4700" s="184"/>
      <c r="AD4700" s="182"/>
      <c r="AG4700" s="182"/>
      <c r="AH4700" s="43"/>
      <c r="AI4700" s="43"/>
      <c r="AJ4700" s="43"/>
      <c r="AK4700" s="43"/>
      <c r="AL4700" s="43"/>
      <c r="AM4700" s="43"/>
      <c r="AN4700" s="43"/>
      <c r="AO4700" s="43"/>
      <c r="AP4700" s="43"/>
      <c r="AQ4700" s="43"/>
      <c r="AR4700" s="43"/>
      <c r="AS4700" s="43"/>
      <c r="AT4700" s="43"/>
      <c r="AU4700" s="44"/>
      <c r="AV4700" s="182"/>
      <c r="AW4700" s="182"/>
      <c r="AX4700" s="182"/>
      <c r="AZ4700" s="207"/>
    </row>
    <row r="4701" spans="1:52" s="168" customFormat="1" ht="15.75" customHeight="1" x14ac:dyDescent="0.3">
      <c r="A4701" s="263"/>
      <c r="B4701" s="263"/>
      <c r="C4701" s="265"/>
      <c r="D4701" s="438"/>
      <c r="E4701" s="439"/>
      <c r="F4701" s="439"/>
      <c r="G4701" s="439"/>
      <c r="H4701" s="439"/>
      <c r="I4701" s="439"/>
      <c r="J4701" s="439"/>
      <c r="K4701" s="439"/>
      <c r="L4701" s="439"/>
      <c r="M4701" s="440"/>
      <c r="N4701" s="438"/>
      <c r="O4701" s="439"/>
      <c r="P4701" s="439"/>
      <c r="Q4701" s="439"/>
      <c r="R4701" s="439"/>
      <c r="S4701" s="439"/>
      <c r="T4701" s="439"/>
      <c r="U4701" s="440"/>
      <c r="V4701" s="182"/>
      <c r="W4701" s="191"/>
      <c r="X4701" s="199"/>
      <c r="Y4701" s="182"/>
      <c r="Z4701" s="184"/>
      <c r="AA4701" s="184"/>
      <c r="AD4701" s="182"/>
      <c r="AG4701" s="182"/>
      <c r="AH4701" s="43"/>
      <c r="AI4701" s="43"/>
      <c r="AJ4701" s="43"/>
      <c r="AK4701" s="43"/>
      <c r="AL4701" s="43"/>
      <c r="AM4701" s="43"/>
      <c r="AN4701" s="43"/>
      <c r="AO4701" s="43"/>
      <c r="AP4701" s="43"/>
      <c r="AQ4701" s="43"/>
      <c r="AR4701" s="43"/>
      <c r="AS4701" s="43"/>
      <c r="AT4701" s="43"/>
      <c r="AU4701" s="44"/>
      <c r="AV4701" s="182"/>
      <c r="AW4701" s="182"/>
      <c r="AX4701" s="182"/>
      <c r="AZ4701" s="207"/>
    </row>
    <row r="4702" spans="1:52" s="168" customFormat="1" ht="15.75" customHeight="1" x14ac:dyDescent="0.3">
      <c r="A4702" s="263"/>
      <c r="B4702" s="263"/>
      <c r="C4702" s="265"/>
      <c r="D4702" s="441"/>
      <c r="E4702" s="442"/>
      <c r="F4702" s="442"/>
      <c r="G4702" s="442"/>
      <c r="H4702" s="442"/>
      <c r="I4702" s="442"/>
      <c r="J4702" s="442"/>
      <c r="K4702" s="442"/>
      <c r="L4702" s="442"/>
      <c r="M4702" s="443"/>
      <c r="N4702" s="441"/>
      <c r="O4702" s="442"/>
      <c r="P4702" s="442"/>
      <c r="Q4702" s="442"/>
      <c r="R4702" s="442"/>
      <c r="S4702" s="442"/>
      <c r="T4702" s="442"/>
      <c r="U4702" s="443"/>
      <c r="V4702" s="182"/>
      <c r="W4702" s="191"/>
      <c r="X4702" s="199"/>
      <c r="Y4702" s="182"/>
      <c r="Z4702" s="184"/>
      <c r="AA4702" s="184"/>
      <c r="AD4702" s="182"/>
      <c r="AG4702" s="182"/>
      <c r="AH4702" s="43"/>
      <c r="AI4702" s="43"/>
      <c r="AJ4702" s="43"/>
      <c r="AK4702" s="43"/>
      <c r="AL4702" s="43"/>
      <c r="AM4702" s="43"/>
      <c r="AN4702" s="43"/>
      <c r="AO4702" s="43"/>
      <c r="AP4702" s="43"/>
      <c r="AQ4702" s="43"/>
      <c r="AR4702" s="43"/>
      <c r="AS4702" s="43"/>
      <c r="AT4702" s="43"/>
      <c r="AU4702" s="44"/>
      <c r="AV4702" s="182"/>
      <c r="AW4702" s="182"/>
      <c r="AX4702" s="182"/>
      <c r="AZ4702" s="207"/>
    </row>
    <row r="4703" spans="1:52" s="168" customFormat="1" x14ac:dyDescent="0.25">
      <c r="A4703" s="263"/>
      <c r="B4703" s="263"/>
      <c r="C4703" s="265"/>
      <c r="D4703" s="171" t="s">
        <v>23</v>
      </c>
      <c r="E4703" s="445" t="e">
        <f>+#REF!</f>
        <v>#REF!</v>
      </c>
      <c r="F4703" s="445"/>
      <c r="G4703" s="445"/>
      <c r="H4703" s="445"/>
      <c r="I4703" s="445"/>
      <c r="J4703" s="445"/>
      <c r="K4703" s="445"/>
      <c r="L4703" s="445"/>
      <c r="M4703" s="446"/>
      <c r="N4703" s="172" t="s">
        <v>23</v>
      </c>
      <c r="O4703" s="445" t="e">
        <f>+#REF!</f>
        <v>#REF!</v>
      </c>
      <c r="P4703" s="445"/>
      <c r="Q4703" s="445"/>
      <c r="R4703" s="445"/>
      <c r="S4703" s="445"/>
      <c r="T4703" s="445"/>
      <c r="U4703" s="446"/>
      <c r="V4703" s="182"/>
      <c r="W4703" s="191"/>
      <c r="X4703" s="199"/>
      <c r="Y4703" s="182"/>
      <c r="Z4703" s="184"/>
      <c r="AA4703" s="184"/>
      <c r="AD4703" s="182"/>
      <c r="AG4703" s="182"/>
      <c r="AH4703" s="43"/>
      <c r="AI4703" s="43"/>
      <c r="AJ4703" s="43"/>
      <c r="AK4703" s="43"/>
      <c r="AL4703" s="43"/>
      <c r="AM4703" s="43"/>
      <c r="AN4703" s="43"/>
      <c r="AO4703" s="43"/>
      <c r="AP4703" s="43"/>
      <c r="AQ4703" s="43"/>
      <c r="AR4703" s="43"/>
      <c r="AS4703" s="43"/>
      <c r="AT4703" s="43"/>
      <c r="AU4703" s="44"/>
      <c r="AV4703" s="182"/>
      <c r="AW4703" s="182"/>
      <c r="AX4703" s="182"/>
      <c r="AZ4703" s="207"/>
    </row>
    <row r="4704" spans="1:52" s="168" customFormat="1" ht="14.4" thickBot="1" x14ac:dyDescent="0.3">
      <c r="A4704" s="263"/>
      <c r="B4704" s="263"/>
      <c r="C4704" s="265"/>
      <c r="D4704" s="173" t="s">
        <v>25</v>
      </c>
      <c r="E4704" s="447" t="e">
        <f>+#REF!</f>
        <v>#REF!</v>
      </c>
      <c r="F4704" s="447"/>
      <c r="G4704" s="447"/>
      <c r="H4704" s="447"/>
      <c r="I4704" s="447"/>
      <c r="J4704" s="447"/>
      <c r="K4704" s="447"/>
      <c r="L4704" s="447"/>
      <c r="M4704" s="448"/>
      <c r="N4704" s="174" t="s">
        <v>25</v>
      </c>
      <c r="O4704" s="447" t="e">
        <f>+#REF!</f>
        <v>#REF!</v>
      </c>
      <c r="P4704" s="447"/>
      <c r="Q4704" s="447"/>
      <c r="R4704" s="447"/>
      <c r="S4704" s="447"/>
      <c r="T4704" s="447"/>
      <c r="U4704" s="448"/>
      <c r="V4704" s="182"/>
      <c r="W4704" s="191"/>
      <c r="X4704" s="199"/>
      <c r="Y4704" s="182"/>
      <c r="Z4704" s="184"/>
      <c r="AA4704" s="184"/>
      <c r="AD4704" s="182"/>
      <c r="AG4704" s="182"/>
      <c r="AH4704" s="43"/>
      <c r="AI4704" s="43"/>
      <c r="AJ4704" s="43"/>
      <c r="AK4704" s="43"/>
      <c r="AL4704" s="43"/>
      <c r="AM4704" s="43"/>
      <c r="AN4704" s="43"/>
      <c r="AO4704" s="43"/>
      <c r="AP4704" s="43"/>
      <c r="AQ4704" s="43"/>
      <c r="AR4704" s="43"/>
      <c r="AS4704" s="43"/>
      <c r="AT4704" s="43"/>
      <c r="AU4704" s="44"/>
      <c r="AV4704" s="182"/>
      <c r="AW4704" s="182"/>
      <c r="AX4704" s="182"/>
      <c r="AZ4704" s="207"/>
    </row>
    <row r="4705" spans="1:52" s="175" customFormat="1" ht="9.9" customHeight="1" thickBot="1" x14ac:dyDescent="0.3">
      <c r="A4705" s="266"/>
      <c r="B4705" s="266"/>
      <c r="C4705" s="267"/>
      <c r="N4705" s="15"/>
      <c r="V4705" s="34"/>
      <c r="W4705" s="58"/>
      <c r="X4705" s="85"/>
      <c r="Y4705" s="34"/>
      <c r="Z4705" s="185"/>
      <c r="AA4705" s="185"/>
      <c r="AD4705" s="34"/>
      <c r="AG4705" s="34"/>
      <c r="AH4705" s="45"/>
      <c r="AI4705" s="45"/>
      <c r="AJ4705" s="45"/>
      <c r="AK4705" s="45"/>
      <c r="AL4705" s="45"/>
      <c r="AM4705" s="45"/>
      <c r="AN4705" s="45"/>
      <c r="AO4705" s="45"/>
      <c r="AP4705" s="45"/>
      <c r="AQ4705" s="45"/>
      <c r="AR4705" s="45"/>
      <c r="AS4705" s="45"/>
      <c r="AT4705" s="45"/>
      <c r="AU4705" s="46"/>
      <c r="AV4705" s="34"/>
      <c r="AW4705" s="34"/>
      <c r="AX4705" s="34"/>
      <c r="AZ4705" s="139"/>
    </row>
    <row r="4706" spans="1:52" s="168" customFormat="1" ht="15.75" customHeight="1" x14ac:dyDescent="0.3">
      <c r="A4706" s="263"/>
      <c r="B4706" s="263"/>
      <c r="C4706" s="265"/>
      <c r="D4706" s="484"/>
      <c r="E4706" s="485"/>
      <c r="F4706" s="488" t="s">
        <v>0</v>
      </c>
      <c r="G4706" s="489"/>
      <c r="H4706" s="489"/>
      <c r="I4706" s="489"/>
      <c r="J4706" s="489"/>
      <c r="K4706" s="489"/>
      <c r="L4706" s="489"/>
      <c r="M4706" s="489"/>
      <c r="N4706" s="489"/>
      <c r="O4706" s="490"/>
      <c r="P4706" s="494" t="s">
        <v>1</v>
      </c>
      <c r="Q4706" s="495"/>
      <c r="R4706" s="495"/>
      <c r="S4706" s="496"/>
      <c r="T4706" s="500"/>
      <c r="U4706" s="501"/>
      <c r="V4706" s="182"/>
      <c r="W4706" s="191"/>
      <c r="X4706" s="199"/>
      <c r="Y4706" s="182"/>
      <c r="Z4706" s="184"/>
      <c r="AA4706" s="184"/>
      <c r="AD4706" s="182"/>
      <c r="AG4706" s="182"/>
      <c r="AH4706" s="43"/>
      <c r="AI4706" s="43"/>
      <c r="AJ4706" s="43"/>
      <c r="AK4706" s="43"/>
      <c r="AL4706" s="43"/>
      <c r="AM4706" s="43"/>
      <c r="AN4706" s="43"/>
      <c r="AO4706" s="43"/>
      <c r="AP4706" s="43"/>
      <c r="AQ4706" s="43"/>
      <c r="AR4706" s="43"/>
      <c r="AS4706" s="43"/>
      <c r="AT4706" s="43"/>
      <c r="AU4706" s="44"/>
      <c r="AV4706" s="182"/>
      <c r="AW4706" s="182"/>
      <c r="AX4706" s="182"/>
      <c r="AZ4706" s="207"/>
    </row>
    <row r="4707" spans="1:52" s="168" customFormat="1" ht="15" customHeight="1" x14ac:dyDescent="0.3">
      <c r="A4707" s="263"/>
      <c r="B4707" s="263"/>
      <c r="C4707" s="265"/>
      <c r="D4707" s="481"/>
      <c r="E4707" s="482"/>
      <c r="F4707" s="491"/>
      <c r="G4707" s="492"/>
      <c r="H4707" s="492"/>
      <c r="I4707" s="492"/>
      <c r="J4707" s="492"/>
      <c r="K4707" s="492"/>
      <c r="L4707" s="492"/>
      <c r="M4707" s="492"/>
      <c r="N4707" s="492"/>
      <c r="O4707" s="493"/>
      <c r="P4707" s="497"/>
      <c r="Q4707" s="498"/>
      <c r="R4707" s="498"/>
      <c r="S4707" s="499"/>
      <c r="T4707" s="502"/>
      <c r="U4707" s="503"/>
      <c r="V4707" s="182"/>
      <c r="W4707" s="191"/>
      <c r="X4707" s="199"/>
      <c r="Y4707" s="186"/>
      <c r="Z4707" s="184"/>
      <c r="AA4707" s="184"/>
      <c r="AD4707" s="182"/>
      <c r="AG4707" s="182"/>
      <c r="AH4707" s="43"/>
      <c r="AI4707" s="43"/>
      <c r="AJ4707" s="43"/>
      <c r="AK4707" s="43"/>
      <c r="AL4707" s="43"/>
      <c r="AM4707" s="43"/>
      <c r="AN4707" s="43"/>
      <c r="AO4707" s="43"/>
      <c r="AP4707" s="43"/>
      <c r="AQ4707" s="43"/>
      <c r="AR4707" s="43"/>
      <c r="AS4707" s="43"/>
      <c r="AT4707" s="43"/>
      <c r="AU4707" s="44"/>
      <c r="AV4707" s="182"/>
      <c r="AW4707" s="182"/>
      <c r="AX4707" s="182"/>
      <c r="AZ4707" s="207"/>
    </row>
    <row r="4708" spans="1:52" s="168" customFormat="1" ht="30" customHeight="1" thickBot="1" x14ac:dyDescent="0.35">
      <c r="A4708" s="263"/>
      <c r="B4708" s="263"/>
      <c r="C4708" s="265"/>
      <c r="D4708" s="486"/>
      <c r="E4708" s="487"/>
      <c r="F4708" s="506" t="s">
        <v>2</v>
      </c>
      <c r="G4708" s="507"/>
      <c r="H4708" s="507"/>
      <c r="I4708" s="507"/>
      <c r="J4708" s="507"/>
      <c r="K4708" s="507"/>
      <c r="L4708" s="507"/>
      <c r="M4708" s="507"/>
      <c r="N4708" s="507"/>
      <c r="O4708" s="508"/>
      <c r="P4708" s="181">
        <v>97</v>
      </c>
      <c r="Q4708" s="210" t="s">
        <v>3</v>
      </c>
      <c r="R4708" s="509">
        <v>147</v>
      </c>
      <c r="S4708" s="510"/>
      <c r="T4708" s="504"/>
      <c r="U4708" s="505"/>
      <c r="V4708" s="182">
        <f>+IF(C4717="","",1)</f>
        <v>1</v>
      </c>
      <c r="W4708" s="191"/>
      <c r="X4708" s="199"/>
      <c r="Y4708" s="39"/>
      <c r="Z4708" s="184"/>
      <c r="AA4708" s="184"/>
      <c r="AD4708" s="182"/>
      <c r="AG4708" s="182"/>
      <c r="AH4708" s="43"/>
      <c r="AI4708" s="43"/>
      <c r="AJ4708" s="43"/>
      <c r="AK4708" s="43"/>
      <c r="AL4708" s="43"/>
      <c r="AM4708" s="43"/>
      <c r="AN4708" s="43"/>
      <c r="AO4708" s="43"/>
      <c r="AP4708" s="43"/>
      <c r="AQ4708" s="43"/>
      <c r="AR4708" s="43"/>
      <c r="AS4708" s="43"/>
      <c r="AT4708" s="43"/>
      <c r="AU4708" s="44"/>
      <c r="AV4708" s="182"/>
      <c r="AW4708" s="182"/>
      <c r="AX4708" s="182"/>
      <c r="AZ4708" s="207"/>
    </row>
    <row r="4709" spans="1:52" s="168" customFormat="1" ht="5.25" customHeight="1" thickBot="1" x14ac:dyDescent="0.35">
      <c r="A4709" s="263"/>
      <c r="B4709" s="263"/>
      <c r="C4709" s="265"/>
      <c r="D4709" s="454"/>
      <c r="E4709" s="454"/>
      <c r="F4709" s="454"/>
      <c r="G4709" s="454"/>
      <c r="H4709" s="454"/>
      <c r="I4709" s="454"/>
      <c r="J4709" s="454"/>
      <c r="K4709" s="454"/>
      <c r="L4709" s="454"/>
      <c r="M4709" s="454"/>
      <c r="N4709" s="454"/>
      <c r="O4709" s="454"/>
      <c r="P4709" s="454"/>
      <c r="Q4709" s="454"/>
      <c r="R4709" s="454"/>
      <c r="S4709" s="454"/>
      <c r="T4709" s="454"/>
      <c r="U4709" s="454"/>
      <c r="V4709" s="182"/>
      <c r="W4709" s="191"/>
      <c r="X4709" s="199"/>
      <c r="Y4709" s="186"/>
      <c r="Z4709" s="184"/>
      <c r="AA4709" s="184"/>
      <c r="AD4709" s="182"/>
      <c r="AG4709" s="182"/>
      <c r="AH4709" s="43"/>
      <c r="AI4709" s="43"/>
      <c r="AJ4709" s="43"/>
      <c r="AK4709" s="43"/>
      <c r="AL4709" s="43"/>
      <c r="AM4709" s="43"/>
      <c r="AN4709" s="43"/>
      <c r="AO4709" s="43"/>
      <c r="AP4709" s="43"/>
      <c r="AQ4709" s="43"/>
      <c r="AR4709" s="43"/>
      <c r="AS4709" s="43"/>
      <c r="AT4709" s="43"/>
      <c r="AU4709" s="44"/>
      <c r="AV4709" s="182"/>
      <c r="AW4709" s="182"/>
      <c r="AX4709" s="182"/>
      <c r="AZ4709" s="207"/>
    </row>
    <row r="4710" spans="1:52" s="168" customFormat="1" ht="24.9" customHeight="1" x14ac:dyDescent="0.3">
      <c r="A4710" s="263"/>
      <c r="B4710" s="263"/>
      <c r="C4710" s="265"/>
      <c r="D4710" s="511" t="s">
        <v>4</v>
      </c>
      <c r="E4710" s="512"/>
      <c r="F4710" s="513" t="s">
        <v>168</v>
      </c>
      <c r="G4710" s="514"/>
      <c r="H4710" s="514"/>
      <c r="I4710" s="515"/>
      <c r="J4710" s="516" t="s">
        <v>5</v>
      </c>
      <c r="K4710" s="512"/>
      <c r="L4710" s="513" t="s">
        <v>102</v>
      </c>
      <c r="M4710" s="514"/>
      <c r="N4710" s="514"/>
      <c r="O4710" s="514"/>
      <c r="P4710" s="515"/>
      <c r="Q4710" s="164" t="s">
        <v>6</v>
      </c>
      <c r="R4710" s="513" t="s">
        <v>36</v>
      </c>
      <c r="S4710" s="514"/>
      <c r="T4710" s="514"/>
      <c r="U4710" s="517"/>
      <c r="V4710" s="182"/>
      <c r="W4710" s="191"/>
      <c r="X4710" s="199"/>
      <c r="Y4710" s="182"/>
      <c r="Z4710" s="184"/>
      <c r="AA4710" s="184"/>
      <c r="AD4710" s="182"/>
      <c r="AG4710" s="182"/>
      <c r="AH4710" s="43"/>
      <c r="AI4710" s="43"/>
      <c r="AJ4710" s="43"/>
      <c r="AK4710" s="43"/>
      <c r="AL4710" s="43"/>
      <c r="AM4710" s="43"/>
      <c r="AN4710" s="43"/>
      <c r="AO4710" s="43"/>
      <c r="AP4710" s="43"/>
      <c r="AQ4710" s="43"/>
      <c r="AR4710" s="43"/>
      <c r="AS4710" s="43"/>
      <c r="AT4710" s="43"/>
      <c r="AU4710" s="44"/>
      <c r="AV4710" s="182"/>
      <c r="AW4710" s="182"/>
      <c r="AX4710" s="182"/>
      <c r="AZ4710" s="207"/>
    </row>
    <row r="4711" spans="1:52" s="168" customFormat="1" ht="45" customHeight="1" thickBot="1" x14ac:dyDescent="0.35">
      <c r="A4711" s="263"/>
      <c r="B4711" s="263"/>
      <c r="C4711" s="265"/>
      <c r="D4711" s="518" t="s">
        <v>7</v>
      </c>
      <c r="E4711" s="519"/>
      <c r="F4711" s="520" t="s">
        <v>169</v>
      </c>
      <c r="G4711" s="521"/>
      <c r="H4711" s="521"/>
      <c r="I4711" s="521"/>
      <c r="J4711" s="521"/>
      <c r="K4711" s="521"/>
      <c r="L4711" s="521"/>
      <c r="M4711" s="521"/>
      <c r="N4711" s="521"/>
      <c r="O4711" s="521"/>
      <c r="P4711" s="521"/>
      <c r="Q4711" s="521"/>
      <c r="R4711" s="521"/>
      <c r="S4711" s="521"/>
      <c r="T4711" s="521"/>
      <c r="U4711" s="522"/>
      <c r="V4711" s="182"/>
      <c r="W4711" s="191"/>
      <c r="X4711" s="199"/>
      <c r="Y4711" s="182"/>
      <c r="Z4711" s="184"/>
      <c r="AA4711" s="184"/>
      <c r="AD4711" s="182"/>
      <c r="AG4711" s="182"/>
      <c r="AH4711" s="43"/>
      <c r="AI4711" s="43"/>
      <c r="AJ4711" s="43"/>
      <c r="AK4711" s="43"/>
      <c r="AL4711" s="43"/>
      <c r="AM4711" s="43"/>
      <c r="AN4711" s="43"/>
      <c r="AO4711" s="43"/>
      <c r="AP4711" s="43"/>
      <c r="AQ4711" s="43"/>
      <c r="AR4711" s="43"/>
      <c r="AS4711" s="43"/>
      <c r="AT4711" s="43"/>
      <c r="AU4711" s="44"/>
      <c r="AV4711" s="182"/>
      <c r="AW4711" s="182"/>
      <c r="AX4711" s="182"/>
      <c r="AZ4711" s="207"/>
    </row>
    <row r="4712" spans="1:52" s="168" customFormat="1" ht="5.0999999999999996" customHeight="1" thickBot="1" x14ac:dyDescent="0.35">
      <c r="A4712" s="263"/>
      <c r="B4712" s="263"/>
      <c r="C4712" s="265"/>
      <c r="D4712" s="523"/>
      <c r="E4712" s="523"/>
      <c r="F4712" s="523"/>
      <c r="G4712" s="523"/>
      <c r="H4712" s="523"/>
      <c r="I4712" s="523"/>
      <c r="J4712" s="523"/>
      <c r="K4712" s="523"/>
      <c r="L4712" s="523"/>
      <c r="M4712" s="523"/>
      <c r="N4712" s="523"/>
      <c r="O4712" s="523"/>
      <c r="P4712" s="523"/>
      <c r="Q4712" s="523"/>
      <c r="R4712" s="523"/>
      <c r="S4712" s="523"/>
      <c r="T4712" s="523"/>
      <c r="U4712" s="523"/>
      <c r="V4712" s="182"/>
      <c r="W4712" s="191"/>
      <c r="X4712" s="199"/>
      <c r="Y4712" s="182"/>
      <c r="Z4712" s="184"/>
      <c r="AA4712" s="184"/>
      <c r="AD4712" s="182"/>
      <c r="AG4712" s="182"/>
      <c r="AH4712" s="43"/>
      <c r="AI4712" s="43"/>
      <c r="AJ4712" s="43"/>
      <c r="AK4712" s="43"/>
      <c r="AL4712" s="43"/>
      <c r="AM4712" s="43"/>
      <c r="AN4712" s="43"/>
      <c r="AO4712" s="43"/>
      <c r="AP4712" s="43"/>
      <c r="AQ4712" s="43"/>
      <c r="AR4712" s="43"/>
      <c r="AS4712" s="43"/>
      <c r="AT4712" s="43"/>
      <c r="AU4712" s="44"/>
      <c r="AV4712" s="182"/>
      <c r="AW4712" s="182"/>
      <c r="AX4712" s="182"/>
      <c r="AZ4712" s="207"/>
    </row>
    <row r="4713" spans="1:52" s="168" customFormat="1" ht="24.9" customHeight="1" thickBot="1" x14ac:dyDescent="0.35">
      <c r="A4713" s="263"/>
      <c r="B4713" s="263"/>
      <c r="C4713" s="265"/>
      <c r="D4713" s="165" t="s">
        <v>103</v>
      </c>
      <c r="E4713" s="209" t="s">
        <v>106</v>
      </c>
      <c r="F4713" s="455" t="s">
        <v>104</v>
      </c>
      <c r="G4713" s="524"/>
      <c r="H4713" s="456"/>
      <c r="I4713" s="525">
        <v>44058</v>
      </c>
      <c r="J4713" s="526"/>
      <c r="K4713" s="526"/>
      <c r="L4713" s="526"/>
      <c r="M4713" s="526"/>
      <c r="N4713" s="527"/>
      <c r="O4713" s="166" t="s">
        <v>8</v>
      </c>
      <c r="P4713" s="449" t="s">
        <v>24</v>
      </c>
      <c r="Q4713" s="450"/>
      <c r="R4713" s="450"/>
      <c r="S4713" s="450"/>
      <c r="T4713" s="450"/>
      <c r="U4713" s="528"/>
      <c r="V4713" s="182"/>
      <c r="W4713" s="191"/>
      <c r="X4713" s="199"/>
      <c r="Y4713" s="182"/>
      <c r="Z4713" s="184"/>
      <c r="AA4713" s="184"/>
      <c r="AD4713" s="182"/>
      <c r="AG4713" s="182"/>
      <c r="AH4713" s="43"/>
      <c r="AI4713" s="43"/>
      <c r="AJ4713" s="43"/>
      <c r="AK4713" s="43"/>
      <c r="AL4713" s="43"/>
      <c r="AM4713" s="43"/>
      <c r="AN4713" s="43"/>
      <c r="AO4713" s="43"/>
      <c r="AP4713" s="43"/>
      <c r="AQ4713" s="43"/>
      <c r="AR4713" s="43"/>
      <c r="AS4713" s="43"/>
      <c r="AT4713" s="43"/>
      <c r="AU4713" s="44"/>
      <c r="AV4713" s="182"/>
      <c r="AW4713" s="182"/>
      <c r="AX4713" s="182"/>
      <c r="AZ4713" s="207"/>
    </row>
    <row r="4714" spans="1:52" s="168" customFormat="1" ht="5.0999999999999996" customHeight="1" thickBot="1" x14ac:dyDescent="0.35">
      <c r="A4714" s="263"/>
      <c r="B4714" s="263"/>
      <c r="C4714" s="265"/>
      <c r="D4714" s="208"/>
      <c r="E4714" s="208"/>
      <c r="F4714" s="208"/>
      <c r="G4714" s="208"/>
      <c r="H4714" s="208"/>
      <c r="I4714" s="208"/>
      <c r="J4714" s="208"/>
      <c r="K4714" s="208"/>
      <c r="L4714" s="208"/>
      <c r="M4714" s="208"/>
      <c r="N4714" s="208"/>
      <c r="O4714" s="208"/>
      <c r="P4714" s="208"/>
      <c r="Q4714" s="208"/>
      <c r="R4714" s="208"/>
      <c r="S4714" s="208"/>
      <c r="T4714" s="208"/>
      <c r="U4714" s="208"/>
      <c r="V4714" s="182"/>
      <c r="W4714" s="191"/>
      <c r="X4714" s="199"/>
      <c r="Y4714" s="182"/>
      <c r="Z4714" s="184"/>
      <c r="AA4714" s="184"/>
      <c r="AD4714" s="182"/>
      <c r="AG4714" s="182"/>
      <c r="AH4714" s="43"/>
      <c r="AI4714" s="43"/>
      <c r="AJ4714" s="43"/>
      <c r="AK4714" s="43"/>
      <c r="AL4714" s="43"/>
      <c r="AM4714" s="43"/>
      <c r="AN4714" s="43"/>
      <c r="AO4714" s="43"/>
      <c r="AP4714" s="43"/>
      <c r="AQ4714" s="43"/>
      <c r="AR4714" s="43"/>
      <c r="AS4714" s="43"/>
      <c r="AT4714" s="43"/>
      <c r="AU4714" s="44"/>
      <c r="AV4714" s="182"/>
      <c r="AW4714" s="182"/>
      <c r="AX4714" s="182"/>
      <c r="AZ4714" s="207"/>
    </row>
    <row r="4715" spans="1:52" s="168" customFormat="1" ht="24.9" customHeight="1" thickBot="1" x14ac:dyDescent="0.35">
      <c r="A4715" s="263"/>
      <c r="B4715" s="263"/>
      <c r="C4715" s="265"/>
      <c r="D4715" s="165" t="s">
        <v>31</v>
      </c>
      <c r="E4715" s="449"/>
      <c r="F4715" s="450"/>
      <c r="G4715" s="450"/>
      <c r="H4715" s="450"/>
      <c r="I4715" s="450"/>
      <c r="J4715" s="451"/>
      <c r="K4715" s="177" t="s">
        <v>105</v>
      </c>
      <c r="L4715" s="452"/>
      <c r="M4715" s="452"/>
      <c r="N4715" s="452"/>
      <c r="O4715" s="452"/>
      <c r="P4715" s="452"/>
      <c r="Q4715" s="452"/>
      <c r="R4715" s="452"/>
      <c r="S4715" s="452"/>
      <c r="T4715" s="452"/>
      <c r="U4715" s="453"/>
      <c r="V4715" s="182"/>
      <c r="W4715" s="191"/>
      <c r="X4715" s="199"/>
      <c r="Y4715" s="182"/>
      <c r="Z4715" s="184"/>
      <c r="AA4715" s="184"/>
      <c r="AD4715" s="182"/>
      <c r="AG4715" s="182"/>
      <c r="AH4715" s="43"/>
      <c r="AI4715" s="43"/>
      <c r="AJ4715" s="43"/>
      <c r="AK4715" s="43"/>
      <c r="AL4715" s="43"/>
      <c r="AM4715" s="43"/>
      <c r="AN4715" s="43"/>
      <c r="AO4715" s="43"/>
      <c r="AP4715" s="43"/>
      <c r="AQ4715" s="43"/>
      <c r="AR4715" s="43"/>
      <c r="AS4715" s="43"/>
      <c r="AT4715" s="43"/>
      <c r="AU4715" s="44"/>
      <c r="AV4715" s="182"/>
      <c r="AW4715" s="182"/>
      <c r="AX4715" s="182"/>
      <c r="AZ4715" s="207"/>
    </row>
    <row r="4716" spans="1:52" s="168" customFormat="1" ht="5.0999999999999996" customHeight="1" thickBot="1" x14ac:dyDescent="0.35">
      <c r="A4716" s="263"/>
      <c r="B4716" s="263"/>
      <c r="C4716" s="265"/>
      <c r="D4716" s="454"/>
      <c r="E4716" s="454"/>
      <c r="F4716" s="454"/>
      <c r="G4716" s="454"/>
      <c r="H4716" s="454"/>
      <c r="I4716" s="454"/>
      <c r="J4716" s="454"/>
      <c r="K4716" s="454"/>
      <c r="L4716" s="454"/>
      <c r="M4716" s="454"/>
      <c r="N4716" s="454"/>
      <c r="O4716" s="454"/>
      <c r="P4716" s="454"/>
      <c r="Q4716" s="454"/>
      <c r="R4716" s="454"/>
      <c r="S4716" s="454"/>
      <c r="T4716" s="454"/>
      <c r="U4716" s="454"/>
      <c r="V4716" s="182"/>
      <c r="W4716" s="191"/>
      <c r="X4716" s="199"/>
      <c r="Y4716" s="182"/>
      <c r="Z4716" s="184"/>
      <c r="AA4716" s="184"/>
      <c r="AD4716" s="182"/>
      <c r="AG4716" s="182"/>
      <c r="AH4716" s="43"/>
      <c r="AI4716" s="43"/>
      <c r="AJ4716" s="43"/>
      <c r="AK4716" s="43"/>
      <c r="AL4716" s="43"/>
      <c r="AM4716" s="43"/>
      <c r="AN4716" s="43"/>
      <c r="AO4716" s="43"/>
      <c r="AP4716" s="43"/>
      <c r="AQ4716" s="43"/>
      <c r="AR4716" s="43"/>
      <c r="AS4716" s="43"/>
      <c r="AT4716" s="43"/>
      <c r="AU4716" s="44"/>
      <c r="AV4716" s="182"/>
      <c r="AW4716" s="182"/>
      <c r="AX4716" s="182"/>
      <c r="AZ4716" s="207"/>
    </row>
    <row r="4717" spans="1:52" s="168" customFormat="1" ht="45" customHeight="1" thickBot="1" x14ac:dyDescent="0.35">
      <c r="A4717" s="263" t="str">
        <f>+E4717</f>
        <v>NP 36</v>
      </c>
      <c r="B4717" s="264">
        <f>+U4741</f>
        <v>28</v>
      </c>
      <c r="C4717" s="265">
        <v>89</v>
      </c>
      <c r="D4717" s="165" t="s">
        <v>9</v>
      </c>
      <c r="E4717" s="180" t="s">
        <v>229</v>
      </c>
      <c r="F4717" s="455" t="s">
        <v>29</v>
      </c>
      <c r="G4717" s="456"/>
      <c r="H4717" s="457" t="s">
        <v>226</v>
      </c>
      <c r="I4717" s="457"/>
      <c r="J4717" s="457"/>
      <c r="K4717" s="457"/>
      <c r="L4717" s="457"/>
      <c r="M4717" s="458"/>
      <c r="N4717" s="459" t="s">
        <v>32</v>
      </c>
      <c r="O4717" s="460"/>
      <c r="P4717" s="461"/>
      <c r="Q4717" s="462" t="s">
        <v>221</v>
      </c>
      <c r="R4717" s="463"/>
      <c r="S4717" s="463"/>
      <c r="T4717" s="463"/>
      <c r="U4717" s="464"/>
      <c r="V4717" s="182"/>
      <c r="W4717" s="191"/>
      <c r="X4717" s="199"/>
      <c r="Y4717" s="182"/>
      <c r="Z4717" s="186"/>
      <c r="AA4717" s="186"/>
      <c r="AD4717" s="182"/>
      <c r="AG4717" s="182"/>
      <c r="AH4717" s="43"/>
      <c r="AI4717" s="43"/>
      <c r="AJ4717" s="43"/>
      <c r="AK4717" s="43"/>
      <c r="AL4717" s="43"/>
      <c r="AM4717" s="43"/>
      <c r="AN4717" s="43"/>
      <c r="AO4717" s="43"/>
      <c r="AP4717" s="43"/>
      <c r="AQ4717" s="43"/>
      <c r="AR4717" s="43"/>
      <c r="AS4717" s="43"/>
      <c r="AT4717" s="43"/>
      <c r="AU4717" s="44"/>
      <c r="AV4717" s="182"/>
      <c r="AW4717" s="182"/>
      <c r="AX4717" s="182"/>
      <c r="AZ4717" s="207"/>
    </row>
    <row r="4718" spans="1:52" s="168" customFormat="1" ht="5.0999999999999996" customHeight="1" thickBot="1" x14ac:dyDescent="0.35">
      <c r="A4718" s="263"/>
      <c r="B4718" s="263"/>
      <c r="C4718" s="265"/>
      <c r="D4718" s="428"/>
      <c r="E4718" s="428"/>
      <c r="F4718" s="428"/>
      <c r="G4718" s="428"/>
      <c r="H4718" s="428"/>
      <c r="I4718" s="428"/>
      <c r="J4718" s="428"/>
      <c r="K4718" s="428"/>
      <c r="L4718" s="428"/>
      <c r="M4718" s="428"/>
      <c r="N4718" s="454"/>
      <c r="O4718" s="454"/>
      <c r="P4718" s="454"/>
      <c r="Q4718" s="454"/>
      <c r="R4718" s="454"/>
      <c r="S4718" s="454"/>
      <c r="T4718" s="454"/>
      <c r="U4718" s="454"/>
      <c r="V4718" s="182"/>
      <c r="W4718" s="191"/>
      <c r="X4718" s="199"/>
      <c r="Y4718" s="182"/>
      <c r="Z4718" s="193"/>
      <c r="AA4718" s="193"/>
      <c r="AD4718" s="182"/>
      <c r="AG4718" s="182"/>
      <c r="AH4718" s="43"/>
      <c r="AI4718" s="43"/>
      <c r="AJ4718" s="43"/>
      <c r="AK4718" s="43"/>
      <c r="AL4718" s="43"/>
      <c r="AM4718" s="43"/>
      <c r="AN4718" s="43"/>
      <c r="AO4718" s="43"/>
      <c r="AP4718" s="43"/>
      <c r="AQ4718" s="43"/>
      <c r="AR4718" s="43"/>
      <c r="AS4718" s="43"/>
      <c r="AT4718" s="43"/>
      <c r="AU4718" s="44"/>
      <c r="AV4718" s="182"/>
      <c r="AW4718" s="182"/>
      <c r="AX4718" s="182"/>
      <c r="AZ4718" s="207"/>
    </row>
    <row r="4719" spans="1:52" s="168" customFormat="1" ht="24.9" customHeight="1" x14ac:dyDescent="0.3">
      <c r="A4719" s="263"/>
      <c r="B4719" s="263"/>
      <c r="C4719" s="265"/>
      <c r="D4719" s="465" t="s">
        <v>30</v>
      </c>
      <c r="E4719" s="466"/>
      <c r="F4719" s="466"/>
      <c r="G4719" s="466"/>
      <c r="H4719" s="466"/>
      <c r="I4719" s="466"/>
      <c r="J4719" s="466"/>
      <c r="K4719" s="466"/>
      <c r="L4719" s="466"/>
      <c r="M4719" s="467"/>
      <c r="N4719" s="468" t="s">
        <v>11</v>
      </c>
      <c r="O4719" s="470" t="s">
        <v>12</v>
      </c>
      <c r="P4719" s="471"/>
      <c r="Q4719" s="474" t="s">
        <v>13</v>
      </c>
      <c r="R4719" s="475"/>
      <c r="S4719" s="476"/>
      <c r="T4719" s="477" t="s">
        <v>27</v>
      </c>
      <c r="U4719" s="479" t="s">
        <v>28</v>
      </c>
      <c r="V4719" s="182"/>
      <c r="W4719" s="191"/>
      <c r="X4719" s="199"/>
      <c r="Y4719" s="182"/>
      <c r="Z4719" s="193"/>
      <c r="AA4719" s="193"/>
      <c r="AD4719" s="182"/>
      <c r="AG4719" s="182"/>
      <c r="AH4719" s="43"/>
      <c r="AI4719" s="43"/>
      <c r="AJ4719" s="43"/>
      <c r="AK4719" s="43"/>
      <c r="AL4719" s="43"/>
      <c r="AM4719" s="43"/>
      <c r="AN4719" s="43"/>
      <c r="AO4719" s="43"/>
      <c r="AP4719" s="43"/>
      <c r="AQ4719" s="43"/>
      <c r="AR4719" s="43"/>
      <c r="AS4719" s="43"/>
      <c r="AT4719" s="43"/>
      <c r="AU4719" s="44"/>
      <c r="AV4719" s="182"/>
      <c r="AW4719" s="182"/>
      <c r="AX4719" s="182"/>
      <c r="AZ4719" s="207"/>
    </row>
    <row r="4720" spans="1:52" s="168" customFormat="1" ht="24.9" customHeight="1" x14ac:dyDescent="0.3">
      <c r="A4720" s="263"/>
      <c r="B4720" s="263"/>
      <c r="C4720" s="265"/>
      <c r="D4720" s="481"/>
      <c r="E4720" s="482"/>
      <c r="F4720" s="482"/>
      <c r="G4720" s="482"/>
      <c r="H4720" s="482"/>
      <c r="I4720" s="482"/>
      <c r="J4720" s="482"/>
      <c r="K4720" s="482"/>
      <c r="L4720" s="482"/>
      <c r="M4720" s="483"/>
      <c r="N4720" s="469"/>
      <c r="O4720" s="472"/>
      <c r="P4720" s="473"/>
      <c r="Q4720" s="170" t="s">
        <v>14</v>
      </c>
      <c r="R4720" s="170" t="s">
        <v>15</v>
      </c>
      <c r="S4720" s="170" t="s">
        <v>26</v>
      </c>
      <c r="T4720" s="478"/>
      <c r="U4720" s="480"/>
      <c r="V4720" s="182"/>
      <c r="W4720" s="191"/>
      <c r="X4720" s="199"/>
      <c r="Y4720" s="182"/>
      <c r="Z4720" s="194"/>
      <c r="AA4720" s="194"/>
      <c r="AD4720" s="182"/>
      <c r="AG4720" s="182"/>
      <c r="AH4720" s="43"/>
      <c r="AI4720" s="43"/>
      <c r="AJ4720" s="43"/>
      <c r="AK4720" s="43"/>
      <c r="AL4720" s="43"/>
      <c r="AM4720" s="43"/>
      <c r="AN4720" s="43"/>
      <c r="AO4720" s="43"/>
      <c r="AP4720" s="43"/>
      <c r="AQ4720" s="43"/>
      <c r="AR4720" s="43"/>
      <c r="AS4720" s="43"/>
      <c r="AT4720" s="43"/>
      <c r="AU4720" s="44"/>
      <c r="AV4720" s="182"/>
      <c r="AW4720" s="182"/>
      <c r="AX4720" s="182"/>
      <c r="AZ4720" s="207"/>
    </row>
    <row r="4721" spans="1:52" s="168" customFormat="1" ht="24.9" customHeight="1" x14ac:dyDescent="0.3">
      <c r="A4721" s="263"/>
      <c r="B4721" s="263"/>
      <c r="C4721" s="265"/>
      <c r="D4721" s="481"/>
      <c r="E4721" s="482"/>
      <c r="F4721" s="482"/>
      <c r="G4721" s="482"/>
      <c r="H4721" s="482"/>
      <c r="I4721" s="482"/>
      <c r="J4721" s="482"/>
      <c r="K4721" s="482"/>
      <c r="L4721" s="482"/>
      <c r="M4721" s="483"/>
      <c r="N4721" s="176">
        <v>14001469</v>
      </c>
      <c r="O4721" s="412" t="s">
        <v>320</v>
      </c>
      <c r="P4721" s="413"/>
      <c r="Q4721" s="8"/>
      <c r="R4721" s="8"/>
      <c r="S4721" s="8"/>
      <c r="T4721" s="9">
        <v>2</v>
      </c>
      <c r="U4721" s="17">
        <f>+T4721</f>
        <v>2</v>
      </c>
      <c r="V4721" s="182"/>
      <c r="W4721" s="191">
        <v>1</v>
      </c>
      <c r="X4721" s="199"/>
      <c r="Y4721" s="182">
        <f>+C4717</f>
        <v>89</v>
      </c>
      <c r="Z4721" s="41">
        <f>+SUMIF($N4721:$N4740,$Z$16,$U4721:$U4740)</f>
        <v>2</v>
      </c>
      <c r="AA4721" s="41">
        <f>+SUMIF($N4721:$N4740,$AA$16,$U4721:$U4740)</f>
        <v>2</v>
      </c>
      <c r="AB4721" s="41">
        <f>+SUMIF($N4721:$N4740,$AB$16,$U4721:$U4740)</f>
        <v>2</v>
      </c>
      <c r="AC4721" s="41">
        <f>+SUMIF($N4721:$N4740,$AC$16,$U4721:$U4740)</f>
        <v>2</v>
      </c>
      <c r="AD4721" s="41">
        <f>+SUMIF($N4721:$N4740,$AD$16,$U4721:$U4740)</f>
        <v>2</v>
      </c>
      <c r="AE4721" s="41">
        <f>+SUMIF($N4721:$N4740,$AE$16,$U4721:$U4740)</f>
        <v>2</v>
      </c>
      <c r="AF4721" s="41">
        <f>+SUMIF($N4721:$N4740,$AF$16,$U4721:$U4740)</f>
        <v>2</v>
      </c>
      <c r="AG4721" s="41">
        <f>+SUMIF($N4721:$N4740,$AG$16,$U4721:$U4740)</f>
        <v>2</v>
      </c>
      <c r="AH4721" s="41">
        <f>+SUMIF($N4721:$N4740,$AH$16,$U4721:$U4740)</f>
        <v>2</v>
      </c>
      <c r="AI4721" s="41">
        <f>+SUMIF($N4721:$N4740,$AI$16,$U4721:$U4740)</f>
        <v>2</v>
      </c>
      <c r="AJ4721" s="41">
        <f>+SUMIF($N4721:$N4740,$AJ$16,$U4721:$U4740)</f>
        <v>2</v>
      </c>
      <c r="AK4721" s="41">
        <f>+SUMIF($N4721:$N4740,$AK$16,$U4721:$U4740)</f>
        <v>0</v>
      </c>
      <c r="AL4721" s="41">
        <f>+SUMIF($N4721:$N4740,$AL$16,$U4721:$U4740)</f>
        <v>0</v>
      </c>
      <c r="AM4721" s="41">
        <f>+SUMIF($N4721:$N4740,$AM$16,$U4721:$U4740)</f>
        <v>0</v>
      </c>
      <c r="AN4721" s="41">
        <f>+SUMIF($N4721:$N4740,$AN$16,$U4721:$U4740)</f>
        <v>2</v>
      </c>
      <c r="AO4721" s="41">
        <f>+SUMIF($N4721:$N4740,$AO$16,$U4721:$U4740)</f>
        <v>0</v>
      </c>
      <c r="AP4721" s="41">
        <f>+SUMIF($N4721:$N4740,$AP$16,$U4721:$U4740)</f>
        <v>0</v>
      </c>
      <c r="AQ4721" s="41">
        <f>+SUMIF($N4721:$N4740,$AQ$16,$U4721:$U4740)</f>
        <v>2</v>
      </c>
      <c r="AR4721" s="41">
        <f>+SUMIF($N4721:$N4740,$AR$16,$U4721:$U4740)</f>
        <v>2</v>
      </c>
      <c r="AS4721" s="43"/>
      <c r="AT4721" s="43"/>
      <c r="AU4721" s="44"/>
      <c r="AV4721" s="182"/>
      <c r="AW4721" s="182"/>
      <c r="AX4721" s="182"/>
      <c r="AZ4721" s="207"/>
    </row>
    <row r="4722" spans="1:52" s="168" customFormat="1" ht="24.9" customHeight="1" x14ac:dyDescent="0.3">
      <c r="A4722" s="263"/>
      <c r="B4722" s="263"/>
      <c r="C4722" s="265"/>
      <c r="D4722" s="481"/>
      <c r="E4722" s="482"/>
      <c r="F4722" s="482"/>
      <c r="G4722" s="482"/>
      <c r="H4722" s="482"/>
      <c r="I4722" s="482"/>
      <c r="J4722" s="482"/>
      <c r="K4722" s="482"/>
      <c r="L4722" s="482"/>
      <c r="M4722" s="483"/>
      <c r="N4722" s="176">
        <v>14001481</v>
      </c>
      <c r="O4722" s="412" t="s">
        <v>320</v>
      </c>
      <c r="P4722" s="413"/>
      <c r="Q4722" s="8"/>
      <c r="R4722" s="8"/>
      <c r="S4722" s="8"/>
      <c r="T4722" s="9">
        <v>2</v>
      </c>
      <c r="U4722" s="17">
        <f t="shared" ref="U4722:U4739" si="212">+T4722</f>
        <v>2</v>
      </c>
      <c r="V4722" s="182"/>
      <c r="W4722" s="191">
        <v>2</v>
      </c>
      <c r="X4722" s="199"/>
      <c r="Y4722" s="182"/>
      <c r="Z4722" s="184"/>
      <c r="AA4722" s="184"/>
      <c r="AD4722" s="182"/>
      <c r="AG4722" s="182"/>
      <c r="AH4722" s="43"/>
      <c r="AI4722" s="43"/>
      <c r="AJ4722" s="43"/>
      <c r="AK4722" s="43"/>
      <c r="AL4722" s="43"/>
      <c r="AM4722" s="43"/>
      <c r="AN4722" s="43"/>
      <c r="AO4722" s="43"/>
      <c r="AP4722" s="43"/>
      <c r="AQ4722" s="43"/>
      <c r="AR4722" s="43"/>
      <c r="AS4722" s="43"/>
      <c r="AT4722" s="43"/>
      <c r="AU4722" s="44"/>
      <c r="AV4722" s="182"/>
      <c r="AW4722" s="182"/>
      <c r="AX4722" s="182"/>
      <c r="AZ4722" s="207"/>
    </row>
    <row r="4723" spans="1:52" s="168" customFormat="1" ht="24.9" customHeight="1" x14ac:dyDescent="0.3">
      <c r="A4723" s="263"/>
      <c r="B4723" s="263"/>
      <c r="C4723" s="265"/>
      <c r="D4723" s="481"/>
      <c r="E4723" s="482"/>
      <c r="F4723" s="482"/>
      <c r="G4723" s="482"/>
      <c r="H4723" s="482"/>
      <c r="I4723" s="482"/>
      <c r="J4723" s="482"/>
      <c r="K4723" s="482"/>
      <c r="L4723" s="482"/>
      <c r="M4723" s="483"/>
      <c r="N4723" s="176">
        <v>14000772</v>
      </c>
      <c r="O4723" s="412" t="s">
        <v>320</v>
      </c>
      <c r="P4723" s="413"/>
      <c r="Q4723" s="8"/>
      <c r="R4723" s="8"/>
      <c r="S4723" s="8"/>
      <c r="T4723" s="9">
        <v>2</v>
      </c>
      <c r="U4723" s="17">
        <f t="shared" si="212"/>
        <v>2</v>
      </c>
      <c r="V4723" s="182"/>
      <c r="W4723" s="191">
        <v>3</v>
      </c>
      <c r="X4723" s="199"/>
      <c r="Y4723" s="182"/>
      <c r="Z4723" s="184"/>
      <c r="AA4723" s="184"/>
      <c r="AD4723" s="182"/>
      <c r="AG4723" s="182"/>
      <c r="AH4723" s="43"/>
      <c r="AI4723" s="43"/>
      <c r="AJ4723" s="43"/>
      <c r="AK4723" s="43"/>
      <c r="AL4723" s="43"/>
      <c r="AM4723" s="43"/>
      <c r="AN4723" s="43"/>
      <c r="AO4723" s="43"/>
      <c r="AP4723" s="43"/>
      <c r="AQ4723" s="43"/>
      <c r="AR4723" s="43"/>
      <c r="AS4723" s="43"/>
      <c r="AT4723" s="43"/>
      <c r="AU4723" s="44"/>
      <c r="AV4723" s="182"/>
      <c r="AW4723" s="182"/>
      <c r="AX4723" s="182"/>
      <c r="AZ4723" s="207"/>
    </row>
    <row r="4724" spans="1:52" s="168" customFormat="1" ht="24.9" customHeight="1" x14ac:dyDescent="0.3">
      <c r="A4724" s="263"/>
      <c r="B4724" s="263"/>
      <c r="C4724" s="265"/>
      <c r="D4724" s="481"/>
      <c r="E4724" s="482"/>
      <c r="F4724" s="482"/>
      <c r="G4724" s="482"/>
      <c r="H4724" s="482"/>
      <c r="I4724" s="482"/>
      <c r="J4724" s="482"/>
      <c r="K4724" s="482"/>
      <c r="L4724" s="482"/>
      <c r="M4724" s="483"/>
      <c r="N4724" s="176">
        <v>14000741</v>
      </c>
      <c r="O4724" s="412" t="s">
        <v>320</v>
      </c>
      <c r="P4724" s="413"/>
      <c r="Q4724" s="8"/>
      <c r="R4724" s="8"/>
      <c r="S4724" s="8"/>
      <c r="T4724" s="9">
        <v>2</v>
      </c>
      <c r="U4724" s="17">
        <f t="shared" si="212"/>
        <v>2</v>
      </c>
      <c r="V4724" s="182"/>
      <c r="W4724" s="191">
        <v>4</v>
      </c>
      <c r="X4724" s="199"/>
      <c r="Y4724" s="182"/>
      <c r="Z4724" s="184"/>
      <c r="AA4724" s="184"/>
      <c r="AD4724" s="182"/>
      <c r="AG4724" s="182"/>
      <c r="AH4724" s="43"/>
      <c r="AI4724" s="43"/>
      <c r="AJ4724" s="43"/>
      <c r="AK4724" s="43"/>
      <c r="AL4724" s="43"/>
      <c r="AM4724" s="43"/>
      <c r="AN4724" s="43"/>
      <c r="AO4724" s="43"/>
      <c r="AP4724" s="43"/>
      <c r="AQ4724" s="43"/>
      <c r="AR4724" s="43"/>
      <c r="AS4724" s="43"/>
      <c r="AT4724" s="43"/>
      <c r="AU4724" s="44"/>
      <c r="AV4724" s="182"/>
      <c r="AW4724" s="182"/>
      <c r="AX4724" s="182"/>
      <c r="AZ4724" s="207"/>
    </row>
    <row r="4725" spans="1:52" s="168" customFormat="1" ht="24.9" customHeight="1" x14ac:dyDescent="0.3">
      <c r="A4725" s="263"/>
      <c r="B4725" s="263"/>
      <c r="C4725" s="265"/>
      <c r="D4725" s="481"/>
      <c r="E4725" s="482"/>
      <c r="F4725" s="482"/>
      <c r="G4725" s="482"/>
      <c r="H4725" s="482"/>
      <c r="I4725" s="482"/>
      <c r="J4725" s="482"/>
      <c r="K4725" s="482"/>
      <c r="L4725" s="482"/>
      <c r="M4725" s="483"/>
      <c r="N4725" s="176">
        <v>14000718</v>
      </c>
      <c r="O4725" s="412" t="s">
        <v>320</v>
      </c>
      <c r="P4725" s="413"/>
      <c r="Q4725" s="8"/>
      <c r="R4725" s="8"/>
      <c r="S4725" s="8"/>
      <c r="T4725" s="9">
        <v>2</v>
      </c>
      <c r="U4725" s="17">
        <f t="shared" si="212"/>
        <v>2</v>
      </c>
      <c r="V4725" s="182"/>
      <c r="W4725" s="191">
        <v>5</v>
      </c>
      <c r="X4725" s="199"/>
      <c r="Y4725" s="182"/>
      <c r="Z4725" s="184"/>
      <c r="AA4725" s="184"/>
      <c r="AD4725" s="182"/>
      <c r="AG4725" s="182"/>
      <c r="AH4725" s="43"/>
      <c r="AI4725" s="43"/>
      <c r="AJ4725" s="43"/>
      <c r="AK4725" s="43"/>
      <c r="AL4725" s="43"/>
      <c r="AM4725" s="43"/>
      <c r="AN4725" s="43"/>
      <c r="AO4725" s="43"/>
      <c r="AP4725" s="43"/>
      <c r="AQ4725" s="43"/>
      <c r="AR4725" s="43"/>
      <c r="AS4725" s="43"/>
      <c r="AT4725" s="43"/>
      <c r="AU4725" s="44"/>
      <c r="AV4725" s="182"/>
      <c r="AW4725" s="182"/>
      <c r="AX4725" s="182"/>
      <c r="AZ4725" s="207"/>
    </row>
    <row r="4726" spans="1:52" s="168" customFormat="1" ht="24.9" customHeight="1" x14ac:dyDescent="0.3">
      <c r="A4726" s="263"/>
      <c r="B4726" s="263"/>
      <c r="C4726" s="265"/>
      <c r="D4726" s="481"/>
      <c r="E4726" s="482"/>
      <c r="F4726" s="482"/>
      <c r="G4726" s="482"/>
      <c r="H4726" s="482"/>
      <c r="I4726" s="482"/>
      <c r="J4726" s="482"/>
      <c r="K4726" s="482"/>
      <c r="L4726" s="482"/>
      <c r="M4726" s="483"/>
      <c r="N4726" s="176">
        <v>14001678</v>
      </c>
      <c r="O4726" s="412" t="s">
        <v>320</v>
      </c>
      <c r="P4726" s="413"/>
      <c r="Q4726" s="8"/>
      <c r="R4726" s="8"/>
      <c r="S4726" s="8"/>
      <c r="T4726" s="9">
        <v>2</v>
      </c>
      <c r="U4726" s="17">
        <f t="shared" si="212"/>
        <v>2</v>
      </c>
      <c r="V4726" s="182"/>
      <c r="W4726" s="191">
        <v>6</v>
      </c>
      <c r="X4726" s="199"/>
      <c r="Y4726" s="182"/>
      <c r="Z4726" s="184"/>
      <c r="AA4726" s="184"/>
      <c r="AD4726" s="182"/>
      <c r="AG4726" s="182"/>
      <c r="AH4726" s="43"/>
      <c r="AI4726" s="43"/>
      <c r="AJ4726" s="43"/>
      <c r="AK4726" s="43"/>
      <c r="AL4726" s="43"/>
      <c r="AM4726" s="43"/>
      <c r="AN4726" s="43"/>
      <c r="AO4726" s="43"/>
      <c r="AP4726" s="43"/>
      <c r="AQ4726" s="43"/>
      <c r="AR4726" s="43"/>
      <c r="AS4726" s="43"/>
      <c r="AT4726" s="43"/>
      <c r="AU4726" s="44"/>
      <c r="AV4726" s="182"/>
      <c r="AW4726" s="182"/>
      <c r="AX4726" s="182"/>
      <c r="AZ4726" s="207"/>
    </row>
    <row r="4727" spans="1:52" s="168" customFormat="1" ht="24.9" customHeight="1" x14ac:dyDescent="0.3">
      <c r="A4727" s="263"/>
      <c r="B4727" s="263"/>
      <c r="C4727" s="265"/>
      <c r="D4727" s="481"/>
      <c r="E4727" s="482"/>
      <c r="F4727" s="482"/>
      <c r="G4727" s="482"/>
      <c r="H4727" s="482"/>
      <c r="I4727" s="482"/>
      <c r="J4727" s="482"/>
      <c r="K4727" s="482"/>
      <c r="L4727" s="482"/>
      <c r="M4727" s="483"/>
      <c r="N4727" s="176">
        <v>14001545</v>
      </c>
      <c r="O4727" s="412" t="s">
        <v>320</v>
      </c>
      <c r="P4727" s="413"/>
      <c r="Q4727" s="8"/>
      <c r="R4727" s="8"/>
      <c r="S4727" s="8"/>
      <c r="T4727" s="9">
        <v>2</v>
      </c>
      <c r="U4727" s="17">
        <f t="shared" si="212"/>
        <v>2</v>
      </c>
      <c r="V4727" s="182"/>
      <c r="W4727" s="191">
        <v>7</v>
      </c>
      <c r="X4727" s="199"/>
      <c r="Y4727" s="182"/>
      <c r="Z4727" s="184"/>
      <c r="AA4727" s="184"/>
      <c r="AD4727" s="182"/>
      <c r="AG4727" s="182"/>
      <c r="AH4727" s="43"/>
      <c r="AI4727" s="43"/>
      <c r="AJ4727" s="43"/>
      <c r="AK4727" s="43"/>
      <c r="AL4727" s="43"/>
      <c r="AM4727" s="43"/>
      <c r="AN4727" s="43"/>
      <c r="AO4727" s="43"/>
      <c r="AP4727" s="43"/>
      <c r="AQ4727" s="43"/>
      <c r="AR4727" s="43"/>
      <c r="AS4727" s="43"/>
      <c r="AT4727" s="43"/>
      <c r="AU4727" s="44"/>
      <c r="AV4727" s="182"/>
      <c r="AW4727" s="182"/>
      <c r="AX4727" s="182"/>
      <c r="AZ4727" s="207"/>
    </row>
    <row r="4728" spans="1:52" s="168" customFormat="1" ht="24.9" customHeight="1" x14ac:dyDescent="0.3">
      <c r="A4728" s="263"/>
      <c r="B4728" s="263"/>
      <c r="C4728" s="265"/>
      <c r="D4728" s="481"/>
      <c r="E4728" s="482"/>
      <c r="F4728" s="482"/>
      <c r="G4728" s="482"/>
      <c r="H4728" s="482"/>
      <c r="I4728" s="482"/>
      <c r="J4728" s="482"/>
      <c r="K4728" s="482"/>
      <c r="L4728" s="482"/>
      <c r="M4728" s="483"/>
      <c r="N4728" s="176">
        <v>14001517</v>
      </c>
      <c r="O4728" s="412" t="s">
        <v>320</v>
      </c>
      <c r="P4728" s="413"/>
      <c r="Q4728" s="8"/>
      <c r="R4728" s="8"/>
      <c r="S4728" s="8"/>
      <c r="T4728" s="9">
        <v>2</v>
      </c>
      <c r="U4728" s="17">
        <f t="shared" si="212"/>
        <v>2</v>
      </c>
      <c r="V4728" s="182"/>
      <c r="W4728" s="191">
        <v>8</v>
      </c>
      <c r="X4728" s="199"/>
      <c r="Y4728" s="182"/>
      <c r="Z4728" s="184"/>
      <c r="AA4728" s="184"/>
      <c r="AD4728" s="182"/>
      <c r="AG4728" s="182"/>
      <c r="AH4728" s="43"/>
      <c r="AI4728" s="43"/>
      <c r="AJ4728" s="43"/>
      <c r="AK4728" s="43"/>
      <c r="AL4728" s="43"/>
      <c r="AM4728" s="43"/>
      <c r="AN4728" s="43"/>
      <c r="AO4728" s="43"/>
      <c r="AP4728" s="43"/>
      <c r="AQ4728" s="43"/>
      <c r="AR4728" s="43"/>
      <c r="AS4728" s="43"/>
      <c r="AT4728" s="43"/>
      <c r="AU4728" s="44"/>
      <c r="AV4728" s="182"/>
      <c r="AW4728" s="182"/>
      <c r="AX4728" s="182"/>
      <c r="AZ4728" s="207"/>
    </row>
    <row r="4729" spans="1:52" s="168" customFormat="1" ht="24.9" customHeight="1" x14ac:dyDescent="0.3">
      <c r="A4729" s="263"/>
      <c r="B4729" s="263"/>
      <c r="C4729" s="265"/>
      <c r="D4729" s="481"/>
      <c r="E4729" s="482"/>
      <c r="F4729" s="482"/>
      <c r="G4729" s="482"/>
      <c r="H4729" s="482"/>
      <c r="I4729" s="482"/>
      <c r="J4729" s="482"/>
      <c r="K4729" s="482"/>
      <c r="L4729" s="482"/>
      <c r="M4729" s="483"/>
      <c r="N4729" s="176">
        <v>14001156</v>
      </c>
      <c r="O4729" s="412" t="s">
        <v>320</v>
      </c>
      <c r="P4729" s="413"/>
      <c r="Q4729" s="8"/>
      <c r="R4729" s="8"/>
      <c r="S4729" s="8"/>
      <c r="T4729" s="9">
        <v>2</v>
      </c>
      <c r="U4729" s="17">
        <f t="shared" si="212"/>
        <v>2</v>
      </c>
      <c r="V4729" s="182"/>
      <c r="W4729" s="191">
        <v>9</v>
      </c>
      <c r="X4729" s="199"/>
      <c r="Y4729" s="182"/>
      <c r="Z4729" s="184"/>
      <c r="AA4729" s="184"/>
      <c r="AD4729" s="182"/>
      <c r="AG4729" s="182"/>
      <c r="AH4729" s="43"/>
      <c r="AI4729" s="43"/>
      <c r="AJ4729" s="43"/>
      <c r="AK4729" s="43"/>
      <c r="AL4729" s="43"/>
      <c r="AM4729" s="43"/>
      <c r="AN4729" s="43"/>
      <c r="AO4729" s="43"/>
      <c r="AP4729" s="43"/>
      <c r="AQ4729" s="43"/>
      <c r="AR4729" s="43"/>
      <c r="AS4729" s="43"/>
      <c r="AT4729" s="43"/>
      <c r="AU4729" s="44"/>
      <c r="AV4729" s="182"/>
      <c r="AW4729" s="182"/>
      <c r="AX4729" s="182"/>
      <c r="AZ4729" s="207"/>
    </row>
    <row r="4730" spans="1:52" s="168" customFormat="1" ht="24.9" customHeight="1" x14ac:dyDescent="0.3">
      <c r="A4730" s="263"/>
      <c r="B4730" s="263"/>
      <c r="C4730" s="265"/>
      <c r="D4730" s="481"/>
      <c r="E4730" s="482"/>
      <c r="F4730" s="482"/>
      <c r="G4730" s="482"/>
      <c r="H4730" s="482"/>
      <c r="I4730" s="482"/>
      <c r="J4730" s="482"/>
      <c r="K4730" s="482"/>
      <c r="L4730" s="482"/>
      <c r="M4730" s="483"/>
      <c r="N4730" s="176">
        <v>14001367</v>
      </c>
      <c r="O4730" s="412" t="s">
        <v>320</v>
      </c>
      <c r="P4730" s="413"/>
      <c r="Q4730" s="8"/>
      <c r="R4730" s="8"/>
      <c r="S4730" s="8"/>
      <c r="T4730" s="9">
        <v>2</v>
      </c>
      <c r="U4730" s="17">
        <f t="shared" si="212"/>
        <v>2</v>
      </c>
      <c r="V4730" s="182"/>
      <c r="W4730" s="191">
        <v>10</v>
      </c>
      <c r="X4730" s="199"/>
      <c r="Y4730" s="182"/>
      <c r="Z4730" s="184"/>
      <c r="AA4730" s="184"/>
      <c r="AD4730" s="182"/>
      <c r="AG4730" s="182"/>
      <c r="AH4730" s="43"/>
      <c r="AI4730" s="43"/>
      <c r="AJ4730" s="43"/>
      <c r="AK4730" s="43"/>
      <c r="AL4730" s="43"/>
      <c r="AM4730" s="43"/>
      <c r="AN4730" s="43"/>
      <c r="AO4730" s="43"/>
      <c r="AP4730" s="43"/>
      <c r="AQ4730" s="43"/>
      <c r="AR4730" s="43"/>
      <c r="AS4730" s="43"/>
      <c r="AT4730" s="43"/>
      <c r="AU4730" s="44"/>
      <c r="AV4730" s="182"/>
      <c r="AW4730" s="182"/>
      <c r="AX4730" s="182"/>
      <c r="AZ4730" s="207"/>
    </row>
    <row r="4731" spans="1:52" s="168" customFormat="1" ht="24.9" customHeight="1" x14ac:dyDescent="0.3">
      <c r="A4731" s="263"/>
      <c r="B4731" s="263"/>
      <c r="C4731" s="265"/>
      <c r="D4731" s="481"/>
      <c r="E4731" s="482"/>
      <c r="F4731" s="482"/>
      <c r="G4731" s="482"/>
      <c r="H4731" s="482"/>
      <c r="I4731" s="482"/>
      <c r="J4731" s="482"/>
      <c r="K4731" s="482"/>
      <c r="L4731" s="482"/>
      <c r="M4731" s="483"/>
      <c r="N4731" s="176">
        <v>14000126</v>
      </c>
      <c r="O4731" s="412" t="s">
        <v>320</v>
      </c>
      <c r="P4731" s="413"/>
      <c r="Q4731" s="8"/>
      <c r="R4731" s="8"/>
      <c r="S4731" s="8"/>
      <c r="T4731" s="9">
        <v>2</v>
      </c>
      <c r="U4731" s="17">
        <f t="shared" si="212"/>
        <v>2</v>
      </c>
      <c r="V4731" s="182"/>
      <c r="W4731" s="191">
        <v>11</v>
      </c>
      <c r="X4731" s="199"/>
      <c r="Y4731" s="182"/>
      <c r="Z4731" s="184"/>
      <c r="AA4731" s="184"/>
      <c r="AD4731" s="182"/>
      <c r="AG4731" s="182"/>
      <c r="AH4731" s="43"/>
      <c r="AI4731" s="43"/>
      <c r="AJ4731" s="43"/>
      <c r="AK4731" s="43"/>
      <c r="AL4731" s="43"/>
      <c r="AM4731" s="43"/>
      <c r="AN4731" s="43"/>
      <c r="AO4731" s="43"/>
      <c r="AP4731" s="43"/>
      <c r="AQ4731" s="43"/>
      <c r="AR4731" s="43"/>
      <c r="AS4731" s="43"/>
      <c r="AT4731" s="43"/>
      <c r="AU4731" s="44"/>
      <c r="AV4731" s="182"/>
      <c r="AW4731" s="182"/>
      <c r="AX4731" s="182"/>
      <c r="AZ4731" s="207"/>
    </row>
    <row r="4732" spans="1:52" s="168" customFormat="1" ht="24.9" customHeight="1" x14ac:dyDescent="0.3">
      <c r="A4732" s="263"/>
      <c r="B4732" s="263"/>
      <c r="C4732" s="265"/>
      <c r="D4732" s="481"/>
      <c r="E4732" s="482"/>
      <c r="F4732" s="482"/>
      <c r="G4732" s="482"/>
      <c r="H4732" s="482"/>
      <c r="I4732" s="482"/>
      <c r="J4732" s="482"/>
      <c r="K4732" s="482"/>
      <c r="L4732" s="482"/>
      <c r="M4732" s="483"/>
      <c r="N4732" s="176"/>
      <c r="O4732" s="412"/>
      <c r="P4732" s="413"/>
      <c r="Q4732" s="8"/>
      <c r="R4732" s="8"/>
      <c r="S4732" s="8"/>
      <c r="T4732" s="9"/>
      <c r="U4732" s="17"/>
      <c r="V4732" s="182"/>
      <c r="W4732" s="191"/>
      <c r="X4732" s="199"/>
      <c r="Y4732" s="182"/>
      <c r="Z4732" s="184"/>
      <c r="AA4732" s="184"/>
      <c r="AD4732" s="182"/>
      <c r="AG4732" s="182"/>
      <c r="AH4732" s="43"/>
      <c r="AI4732" s="43"/>
      <c r="AJ4732" s="43"/>
      <c r="AK4732" s="43"/>
      <c r="AL4732" s="43"/>
      <c r="AM4732" s="43"/>
      <c r="AN4732" s="43"/>
      <c r="AO4732" s="43"/>
      <c r="AP4732" s="43"/>
      <c r="AQ4732" s="43"/>
      <c r="AR4732" s="43"/>
      <c r="AS4732" s="43"/>
      <c r="AT4732" s="43"/>
      <c r="AU4732" s="44"/>
      <c r="AV4732" s="182"/>
      <c r="AW4732" s="182"/>
      <c r="AX4732" s="182"/>
      <c r="AZ4732" s="207"/>
    </row>
    <row r="4733" spans="1:52" s="168" customFormat="1" ht="24.9" customHeight="1" x14ac:dyDescent="0.3">
      <c r="A4733" s="263"/>
      <c r="B4733" s="263"/>
      <c r="C4733" s="265"/>
      <c r="D4733" s="481"/>
      <c r="E4733" s="482"/>
      <c r="F4733" s="482"/>
      <c r="G4733" s="482"/>
      <c r="H4733" s="482"/>
      <c r="I4733" s="482"/>
      <c r="J4733" s="482"/>
      <c r="K4733" s="482"/>
      <c r="L4733" s="482"/>
      <c r="M4733" s="483"/>
      <c r="N4733" s="176"/>
      <c r="O4733" s="412"/>
      <c r="P4733" s="413"/>
      <c r="Q4733" s="8"/>
      <c r="R4733" s="8"/>
      <c r="S4733" s="8"/>
      <c r="T4733" s="9"/>
      <c r="U4733" s="17"/>
      <c r="V4733" s="182"/>
      <c r="W4733" s="191"/>
      <c r="X4733" s="199"/>
      <c r="Y4733" s="182"/>
      <c r="Z4733" s="184"/>
      <c r="AA4733" s="184"/>
      <c r="AD4733" s="182"/>
      <c r="AG4733" s="182"/>
      <c r="AH4733" s="43"/>
      <c r="AI4733" s="43"/>
      <c r="AJ4733" s="43"/>
      <c r="AK4733" s="43"/>
      <c r="AL4733" s="43"/>
      <c r="AM4733" s="43"/>
      <c r="AN4733" s="43"/>
      <c r="AO4733" s="43"/>
      <c r="AP4733" s="43"/>
      <c r="AQ4733" s="43"/>
      <c r="AR4733" s="43"/>
      <c r="AS4733" s="43"/>
      <c r="AT4733" s="43"/>
      <c r="AU4733" s="44"/>
      <c r="AV4733" s="182"/>
      <c r="AW4733" s="182"/>
      <c r="AX4733" s="182"/>
      <c r="AZ4733" s="207"/>
    </row>
    <row r="4734" spans="1:52" s="168" customFormat="1" ht="24.9" customHeight="1" x14ac:dyDescent="0.3">
      <c r="A4734" s="263"/>
      <c r="B4734" s="263"/>
      <c r="C4734" s="265"/>
      <c r="D4734" s="481"/>
      <c r="E4734" s="482"/>
      <c r="F4734" s="482"/>
      <c r="G4734" s="482"/>
      <c r="H4734" s="482"/>
      <c r="I4734" s="482"/>
      <c r="J4734" s="482"/>
      <c r="K4734" s="482"/>
      <c r="L4734" s="482"/>
      <c r="M4734" s="483"/>
      <c r="N4734" s="176"/>
      <c r="O4734" s="412"/>
      <c r="P4734" s="413"/>
      <c r="Q4734" s="8"/>
      <c r="R4734" s="8"/>
      <c r="S4734" s="8"/>
      <c r="T4734" s="9"/>
      <c r="U4734" s="17"/>
      <c r="V4734" s="182"/>
      <c r="W4734" s="191"/>
      <c r="X4734" s="199"/>
      <c r="Y4734" s="182"/>
      <c r="Z4734" s="184"/>
      <c r="AA4734" s="184"/>
      <c r="AD4734" s="182"/>
      <c r="AG4734" s="182"/>
      <c r="AH4734" s="43"/>
      <c r="AI4734" s="43"/>
      <c r="AJ4734" s="43"/>
      <c r="AK4734" s="43"/>
      <c r="AL4734" s="43"/>
      <c r="AM4734" s="43"/>
      <c r="AN4734" s="43"/>
      <c r="AO4734" s="43"/>
      <c r="AP4734" s="43"/>
      <c r="AQ4734" s="43"/>
      <c r="AR4734" s="43"/>
      <c r="AS4734" s="43"/>
      <c r="AT4734" s="43"/>
      <c r="AU4734" s="44"/>
      <c r="AV4734" s="182"/>
      <c r="AW4734" s="182"/>
      <c r="AX4734" s="182"/>
      <c r="AZ4734" s="207"/>
    </row>
    <row r="4735" spans="1:52" s="168" customFormat="1" ht="24.9" customHeight="1" x14ac:dyDescent="0.3">
      <c r="A4735" s="263"/>
      <c r="B4735" s="263"/>
      <c r="C4735" s="265"/>
      <c r="D4735" s="481"/>
      <c r="E4735" s="482"/>
      <c r="F4735" s="482"/>
      <c r="G4735" s="482"/>
      <c r="H4735" s="482"/>
      <c r="I4735" s="482"/>
      <c r="J4735" s="482"/>
      <c r="K4735" s="482"/>
      <c r="L4735" s="482"/>
      <c r="M4735" s="483"/>
      <c r="N4735" s="176">
        <v>14001506</v>
      </c>
      <c r="O4735" s="412" t="s">
        <v>320</v>
      </c>
      <c r="P4735" s="413"/>
      <c r="Q4735" s="8"/>
      <c r="R4735" s="8"/>
      <c r="S4735" s="8"/>
      <c r="T4735" s="9">
        <v>2</v>
      </c>
      <c r="U4735" s="17">
        <f t="shared" si="212"/>
        <v>2</v>
      </c>
      <c r="V4735" s="182"/>
      <c r="W4735" s="191">
        <v>15</v>
      </c>
      <c r="X4735" s="199"/>
      <c r="Y4735" s="182"/>
      <c r="Z4735" s="184"/>
      <c r="AA4735" s="184"/>
      <c r="AD4735" s="182"/>
      <c r="AG4735" s="182"/>
      <c r="AH4735" s="43"/>
      <c r="AI4735" s="43"/>
      <c r="AJ4735" s="43"/>
      <c r="AK4735" s="43"/>
      <c r="AL4735" s="43"/>
      <c r="AM4735" s="43"/>
      <c r="AN4735" s="43"/>
      <c r="AO4735" s="43"/>
      <c r="AP4735" s="43"/>
      <c r="AQ4735" s="43"/>
      <c r="AR4735" s="43"/>
      <c r="AS4735" s="43"/>
      <c r="AT4735" s="43"/>
      <c r="AU4735" s="44"/>
      <c r="AV4735" s="182"/>
      <c r="AW4735" s="182"/>
      <c r="AX4735" s="182"/>
      <c r="AZ4735" s="207"/>
    </row>
    <row r="4736" spans="1:52" s="168" customFormat="1" ht="24.9" customHeight="1" x14ac:dyDescent="0.3">
      <c r="A4736" s="263"/>
      <c r="B4736" s="263"/>
      <c r="C4736" s="265"/>
      <c r="D4736" s="481"/>
      <c r="E4736" s="482"/>
      <c r="F4736" s="482"/>
      <c r="G4736" s="482"/>
      <c r="H4736" s="482"/>
      <c r="I4736" s="482"/>
      <c r="J4736" s="482"/>
      <c r="K4736" s="482"/>
      <c r="L4736" s="482"/>
      <c r="M4736" s="483"/>
      <c r="N4736" s="176"/>
      <c r="O4736" s="412"/>
      <c r="P4736" s="413"/>
      <c r="Q4736" s="8"/>
      <c r="R4736" s="8"/>
      <c r="S4736" s="8"/>
      <c r="T4736" s="9"/>
      <c r="U4736" s="17"/>
      <c r="V4736" s="182"/>
      <c r="W4736" s="191"/>
      <c r="X4736" s="199"/>
      <c r="Y4736" s="182"/>
      <c r="Z4736" s="184"/>
      <c r="AA4736" s="184"/>
      <c r="AD4736" s="182"/>
      <c r="AG4736" s="182"/>
      <c r="AH4736" s="43"/>
      <c r="AI4736" s="43"/>
      <c r="AJ4736" s="43"/>
      <c r="AK4736" s="43"/>
      <c r="AL4736" s="43"/>
      <c r="AM4736" s="43"/>
      <c r="AN4736" s="43"/>
      <c r="AO4736" s="43"/>
      <c r="AP4736" s="43"/>
      <c r="AQ4736" s="43"/>
      <c r="AR4736" s="43"/>
      <c r="AS4736" s="43"/>
      <c r="AT4736" s="43"/>
      <c r="AU4736" s="44"/>
      <c r="AV4736" s="182"/>
      <c r="AW4736" s="182"/>
      <c r="AX4736" s="182"/>
      <c r="AZ4736" s="207"/>
    </row>
    <row r="4737" spans="1:52" s="168" customFormat="1" ht="24.9" customHeight="1" x14ac:dyDescent="0.3">
      <c r="A4737" s="263"/>
      <c r="B4737" s="263"/>
      <c r="C4737" s="265"/>
      <c r="D4737" s="481"/>
      <c r="E4737" s="482"/>
      <c r="F4737" s="482"/>
      <c r="G4737" s="482"/>
      <c r="H4737" s="482"/>
      <c r="I4737" s="482"/>
      <c r="J4737" s="482"/>
      <c r="K4737" s="482"/>
      <c r="L4737" s="482"/>
      <c r="M4737" s="483"/>
      <c r="N4737" s="176"/>
      <c r="O4737" s="412"/>
      <c r="P4737" s="413"/>
      <c r="Q4737" s="8"/>
      <c r="R4737" s="8"/>
      <c r="S4737" s="8"/>
      <c r="T4737" s="9"/>
      <c r="U4737" s="17"/>
      <c r="V4737" s="182"/>
      <c r="W4737" s="191"/>
      <c r="X4737" s="199"/>
      <c r="Y4737" s="182"/>
      <c r="Z4737" s="184"/>
      <c r="AA4737" s="184"/>
      <c r="AD4737" s="182"/>
      <c r="AG4737" s="182"/>
      <c r="AH4737" s="43"/>
      <c r="AI4737" s="43"/>
      <c r="AJ4737" s="43"/>
      <c r="AK4737" s="43"/>
      <c r="AL4737" s="43"/>
      <c r="AM4737" s="43"/>
      <c r="AN4737" s="43"/>
      <c r="AO4737" s="43"/>
      <c r="AP4737" s="43"/>
      <c r="AQ4737" s="43"/>
      <c r="AR4737" s="43"/>
      <c r="AS4737" s="43"/>
      <c r="AT4737" s="43"/>
      <c r="AU4737" s="44"/>
      <c r="AV4737" s="182"/>
      <c r="AW4737" s="182"/>
      <c r="AX4737" s="182"/>
      <c r="AZ4737" s="207"/>
    </row>
    <row r="4738" spans="1:52" s="168" customFormat="1" ht="24.9" customHeight="1" x14ac:dyDescent="0.3">
      <c r="A4738" s="263"/>
      <c r="B4738" s="263"/>
      <c r="C4738" s="265"/>
      <c r="D4738" s="481"/>
      <c r="E4738" s="482"/>
      <c r="F4738" s="482"/>
      <c r="G4738" s="482"/>
      <c r="H4738" s="482"/>
      <c r="I4738" s="482"/>
      <c r="J4738" s="482"/>
      <c r="K4738" s="482"/>
      <c r="L4738" s="482"/>
      <c r="M4738" s="483"/>
      <c r="N4738" s="176">
        <v>14001619</v>
      </c>
      <c r="O4738" s="412" t="s">
        <v>320</v>
      </c>
      <c r="P4738" s="413"/>
      <c r="Q4738" s="8"/>
      <c r="R4738" s="8"/>
      <c r="S4738" s="8"/>
      <c r="T4738" s="9">
        <v>2</v>
      </c>
      <c r="U4738" s="17">
        <f t="shared" si="212"/>
        <v>2</v>
      </c>
      <c r="V4738" s="182"/>
      <c r="W4738" s="191">
        <v>18</v>
      </c>
      <c r="X4738" s="199"/>
      <c r="Y4738" s="182"/>
      <c r="Z4738" s="184"/>
      <c r="AA4738" s="184"/>
      <c r="AD4738" s="182"/>
      <c r="AG4738" s="182"/>
      <c r="AH4738" s="43"/>
      <c r="AI4738" s="43"/>
      <c r="AJ4738" s="43"/>
      <c r="AK4738" s="43"/>
      <c r="AL4738" s="43"/>
      <c r="AM4738" s="43"/>
      <c r="AN4738" s="43"/>
      <c r="AO4738" s="43"/>
      <c r="AP4738" s="43"/>
      <c r="AQ4738" s="43"/>
      <c r="AR4738" s="43"/>
      <c r="AS4738" s="43"/>
      <c r="AT4738" s="43"/>
      <c r="AU4738" s="44"/>
      <c r="AV4738" s="182"/>
      <c r="AW4738" s="182"/>
      <c r="AX4738" s="182"/>
      <c r="AZ4738" s="207"/>
    </row>
    <row r="4739" spans="1:52" s="168" customFormat="1" ht="24.9" customHeight="1" x14ac:dyDescent="0.3">
      <c r="A4739" s="263"/>
      <c r="B4739" s="263"/>
      <c r="C4739" s="265"/>
      <c r="D4739" s="481"/>
      <c r="E4739" s="482"/>
      <c r="F4739" s="482"/>
      <c r="G4739" s="482"/>
      <c r="H4739" s="482"/>
      <c r="I4739" s="482"/>
      <c r="J4739" s="482"/>
      <c r="K4739" s="482"/>
      <c r="L4739" s="482"/>
      <c r="M4739" s="483"/>
      <c r="N4739" s="176">
        <v>14001616</v>
      </c>
      <c r="O4739" s="412" t="s">
        <v>320</v>
      </c>
      <c r="P4739" s="413"/>
      <c r="Q4739" s="8"/>
      <c r="R4739" s="8"/>
      <c r="S4739" s="8"/>
      <c r="T4739" s="9">
        <v>2</v>
      </c>
      <c r="U4739" s="17">
        <f t="shared" si="212"/>
        <v>2</v>
      </c>
      <c r="V4739" s="182"/>
      <c r="W4739" s="191">
        <v>19</v>
      </c>
      <c r="X4739" s="199"/>
      <c r="Y4739" s="182"/>
      <c r="Z4739" s="184"/>
      <c r="AA4739" s="184"/>
      <c r="AD4739" s="182"/>
      <c r="AG4739" s="182"/>
      <c r="AH4739" s="43"/>
      <c r="AI4739" s="43"/>
      <c r="AJ4739" s="43"/>
      <c r="AK4739" s="43"/>
      <c r="AL4739" s="43"/>
      <c r="AM4739" s="43"/>
      <c r="AN4739" s="43"/>
      <c r="AO4739" s="43"/>
      <c r="AP4739" s="43"/>
      <c r="AQ4739" s="43"/>
      <c r="AR4739" s="43"/>
      <c r="AS4739" s="43"/>
      <c r="AT4739" s="43"/>
      <c r="AU4739" s="44"/>
      <c r="AV4739" s="182"/>
      <c r="AW4739" s="182"/>
      <c r="AX4739" s="182"/>
      <c r="AZ4739" s="207"/>
    </row>
    <row r="4740" spans="1:52" s="168" customFormat="1" ht="24.9" customHeight="1" x14ac:dyDescent="0.3">
      <c r="A4740" s="263"/>
      <c r="B4740" s="263"/>
      <c r="C4740" s="265"/>
      <c r="D4740" s="481"/>
      <c r="E4740" s="482"/>
      <c r="F4740" s="482"/>
      <c r="G4740" s="482"/>
      <c r="H4740" s="482"/>
      <c r="I4740" s="482"/>
      <c r="J4740" s="482"/>
      <c r="K4740" s="482"/>
      <c r="L4740" s="482"/>
      <c r="M4740" s="483"/>
      <c r="N4740" s="176"/>
      <c r="O4740" s="412"/>
      <c r="P4740" s="413"/>
      <c r="Q4740" s="8"/>
      <c r="R4740" s="8"/>
      <c r="S4740" s="8"/>
      <c r="T4740" s="9"/>
      <c r="U4740" s="17"/>
      <c r="V4740" s="182"/>
      <c r="W4740" s="191"/>
      <c r="X4740" s="199"/>
      <c r="Y4740" s="182"/>
      <c r="Z4740" s="184"/>
      <c r="AA4740" s="184"/>
      <c r="AD4740" s="182"/>
      <c r="AG4740" s="182"/>
      <c r="AH4740" s="43"/>
      <c r="AI4740" s="43"/>
      <c r="AJ4740" s="43"/>
      <c r="AK4740" s="43"/>
      <c r="AL4740" s="43"/>
      <c r="AM4740" s="43"/>
      <c r="AN4740" s="43"/>
      <c r="AO4740" s="43"/>
      <c r="AP4740" s="43"/>
      <c r="AQ4740" s="43"/>
      <c r="AR4740" s="43"/>
      <c r="AS4740" s="43"/>
      <c r="AT4740" s="43"/>
      <c r="AU4740" s="44"/>
      <c r="AV4740" s="182"/>
      <c r="AW4740" s="182"/>
      <c r="AX4740" s="182"/>
      <c r="AZ4740" s="207"/>
    </row>
    <row r="4741" spans="1:52" s="168" customFormat="1" ht="24.9" customHeight="1" thickBot="1" x14ac:dyDescent="0.35">
      <c r="A4741" s="263"/>
      <c r="B4741" s="263"/>
      <c r="C4741" s="265"/>
      <c r="D4741" s="481"/>
      <c r="E4741" s="482"/>
      <c r="F4741" s="482"/>
      <c r="G4741" s="482"/>
      <c r="H4741" s="482"/>
      <c r="I4741" s="482"/>
      <c r="J4741" s="482"/>
      <c r="K4741" s="482"/>
      <c r="L4741" s="482"/>
      <c r="M4741" s="483"/>
      <c r="N4741" s="414" t="s">
        <v>16</v>
      </c>
      <c r="O4741" s="415"/>
      <c r="P4741" s="415"/>
      <c r="Q4741" s="415"/>
      <c r="R4741" s="415"/>
      <c r="S4741" s="415"/>
      <c r="T4741" s="415"/>
      <c r="U4741" s="18">
        <f>SUM(U4721:U4740)</f>
        <v>28</v>
      </c>
      <c r="V4741" s="182"/>
      <c r="W4741" s="191"/>
      <c r="X4741" s="199"/>
      <c r="Y4741" s="182"/>
      <c r="Z4741" s="184"/>
      <c r="AA4741" s="184"/>
      <c r="AD4741" s="182"/>
      <c r="AG4741" s="182"/>
      <c r="AH4741" s="43"/>
      <c r="AI4741" s="43"/>
      <c r="AJ4741" s="43"/>
      <c r="AK4741" s="43"/>
      <c r="AL4741" s="43"/>
      <c r="AM4741" s="43"/>
      <c r="AN4741" s="43"/>
      <c r="AO4741" s="43"/>
      <c r="AP4741" s="43"/>
      <c r="AQ4741" s="43"/>
      <c r="AR4741" s="43"/>
      <c r="AS4741" s="43"/>
      <c r="AT4741" s="43"/>
      <c r="AU4741" s="44"/>
      <c r="AV4741" s="182"/>
      <c r="AW4741" s="182"/>
      <c r="AX4741" s="182"/>
      <c r="AZ4741" s="207"/>
    </row>
    <row r="4742" spans="1:52" s="168" customFormat="1" ht="14.4" customHeight="1" x14ac:dyDescent="0.3">
      <c r="A4742" s="263"/>
      <c r="B4742" s="263"/>
      <c r="C4742" s="265"/>
      <c r="D4742" s="481"/>
      <c r="E4742" s="482"/>
      <c r="F4742" s="482"/>
      <c r="G4742" s="482"/>
      <c r="H4742" s="482"/>
      <c r="I4742" s="482"/>
      <c r="J4742" s="482"/>
      <c r="K4742" s="482"/>
      <c r="L4742" s="482"/>
      <c r="M4742" s="483"/>
      <c r="N4742" s="416" t="s">
        <v>17</v>
      </c>
      <c r="O4742" s="417"/>
      <c r="P4742" s="417"/>
      <c r="Q4742" s="417"/>
      <c r="R4742" s="417"/>
      <c r="S4742" s="417"/>
      <c r="T4742" s="417"/>
      <c r="U4742" s="418"/>
      <c r="V4742" s="200"/>
      <c r="W4742" s="191"/>
      <c r="X4742" s="199"/>
      <c r="Y4742" s="182"/>
      <c r="Z4742" s="184"/>
      <c r="AA4742" s="184"/>
      <c r="AD4742" s="182"/>
      <c r="AG4742" s="182"/>
      <c r="AH4742" s="43"/>
      <c r="AI4742" s="43"/>
      <c r="AJ4742" s="43"/>
      <c r="AK4742" s="43"/>
      <c r="AL4742" s="43"/>
      <c r="AM4742" s="43"/>
      <c r="AN4742" s="43"/>
      <c r="AO4742" s="43"/>
      <c r="AP4742" s="43"/>
      <c r="AQ4742" s="43"/>
      <c r="AR4742" s="43"/>
      <c r="AS4742" s="43"/>
      <c r="AT4742" s="43"/>
      <c r="AU4742" s="44"/>
      <c r="AV4742" s="182"/>
      <c r="AW4742" s="182"/>
      <c r="AX4742" s="182"/>
      <c r="AZ4742" s="207"/>
    </row>
    <row r="4743" spans="1:52" s="168" customFormat="1" x14ac:dyDescent="0.3">
      <c r="A4743" s="263"/>
      <c r="B4743" s="263"/>
      <c r="C4743" s="265"/>
      <c r="D4743" s="481"/>
      <c r="E4743" s="482"/>
      <c r="F4743" s="482"/>
      <c r="G4743" s="482"/>
      <c r="H4743" s="482"/>
      <c r="I4743" s="482"/>
      <c r="J4743" s="482"/>
      <c r="K4743" s="482"/>
      <c r="L4743" s="482"/>
      <c r="M4743" s="483"/>
      <c r="N4743" s="419"/>
      <c r="O4743" s="420"/>
      <c r="P4743" s="420"/>
      <c r="Q4743" s="420"/>
      <c r="R4743" s="420"/>
      <c r="S4743" s="420"/>
      <c r="T4743" s="420"/>
      <c r="U4743" s="421"/>
      <c r="V4743" s="182"/>
      <c r="W4743" s="191"/>
      <c r="X4743" s="199"/>
      <c r="Y4743" s="182"/>
      <c r="Z4743" s="184"/>
      <c r="AA4743" s="184"/>
      <c r="AD4743" s="182"/>
      <c r="AG4743" s="182"/>
      <c r="AH4743" s="43"/>
      <c r="AI4743" s="43"/>
      <c r="AJ4743" s="43"/>
      <c r="AK4743" s="43"/>
      <c r="AL4743" s="43"/>
      <c r="AM4743" s="43"/>
      <c r="AN4743" s="43"/>
      <c r="AO4743" s="43"/>
      <c r="AP4743" s="43"/>
      <c r="AQ4743" s="43"/>
      <c r="AR4743" s="43"/>
      <c r="AS4743" s="43"/>
      <c r="AT4743" s="43"/>
      <c r="AU4743" s="44"/>
      <c r="AV4743" s="182"/>
      <c r="AW4743" s="182"/>
      <c r="AX4743" s="182"/>
      <c r="AZ4743" s="207"/>
    </row>
    <row r="4744" spans="1:52" s="168" customFormat="1" x14ac:dyDescent="0.3">
      <c r="A4744" s="263"/>
      <c r="B4744" s="263"/>
      <c r="C4744" s="265"/>
      <c r="D4744" s="481"/>
      <c r="E4744" s="482"/>
      <c r="F4744" s="482"/>
      <c r="G4744" s="482"/>
      <c r="H4744" s="482"/>
      <c r="I4744" s="482"/>
      <c r="J4744" s="482"/>
      <c r="K4744" s="482"/>
      <c r="L4744" s="482"/>
      <c r="M4744" s="483"/>
      <c r="N4744" s="419"/>
      <c r="O4744" s="420"/>
      <c r="P4744" s="420"/>
      <c r="Q4744" s="420"/>
      <c r="R4744" s="420"/>
      <c r="S4744" s="420"/>
      <c r="T4744" s="420"/>
      <c r="U4744" s="421"/>
      <c r="V4744" s="182"/>
      <c r="W4744" s="191"/>
      <c r="X4744" s="199"/>
      <c r="Y4744" s="182"/>
      <c r="Z4744" s="184"/>
      <c r="AA4744" s="184"/>
      <c r="AD4744" s="182"/>
      <c r="AG4744" s="182"/>
      <c r="AH4744" s="43"/>
      <c r="AI4744" s="43"/>
      <c r="AJ4744" s="43"/>
      <c r="AK4744" s="43"/>
      <c r="AL4744" s="43"/>
      <c r="AM4744" s="43"/>
      <c r="AN4744" s="43"/>
      <c r="AO4744" s="43"/>
      <c r="AP4744" s="43"/>
      <c r="AQ4744" s="43"/>
      <c r="AR4744" s="43"/>
      <c r="AS4744" s="43"/>
      <c r="AT4744" s="43"/>
      <c r="AU4744" s="44"/>
      <c r="AV4744" s="182"/>
      <c r="AW4744" s="182"/>
      <c r="AX4744" s="182"/>
      <c r="AZ4744" s="207"/>
    </row>
    <row r="4745" spans="1:52" s="168" customFormat="1" ht="14.4" thickBot="1" x14ac:dyDescent="0.35">
      <c r="A4745" s="263"/>
      <c r="B4745" s="263"/>
      <c r="C4745" s="265"/>
      <c r="D4745" s="425"/>
      <c r="E4745" s="426"/>
      <c r="F4745" s="426"/>
      <c r="G4745" s="426"/>
      <c r="H4745" s="426"/>
      <c r="I4745" s="426"/>
      <c r="J4745" s="426"/>
      <c r="K4745" s="426"/>
      <c r="L4745" s="426"/>
      <c r="M4745" s="427"/>
      <c r="N4745" s="422"/>
      <c r="O4745" s="423"/>
      <c r="P4745" s="423"/>
      <c r="Q4745" s="423"/>
      <c r="R4745" s="423"/>
      <c r="S4745" s="423"/>
      <c r="T4745" s="423"/>
      <c r="U4745" s="424"/>
      <c r="V4745" s="182"/>
      <c r="W4745" s="191"/>
      <c r="X4745" s="199"/>
      <c r="Y4745" s="182"/>
      <c r="Z4745" s="184"/>
      <c r="AA4745" s="184"/>
      <c r="AD4745" s="182"/>
      <c r="AG4745" s="182"/>
      <c r="AH4745" s="43"/>
      <c r="AI4745" s="43"/>
      <c r="AJ4745" s="43"/>
      <c r="AK4745" s="43"/>
      <c r="AL4745" s="43"/>
      <c r="AM4745" s="43"/>
      <c r="AN4745" s="43"/>
      <c r="AO4745" s="43"/>
      <c r="AP4745" s="43"/>
      <c r="AQ4745" s="43"/>
      <c r="AR4745" s="43"/>
      <c r="AS4745" s="43"/>
      <c r="AT4745" s="43"/>
      <c r="AU4745" s="44"/>
      <c r="AV4745" s="182"/>
      <c r="AW4745" s="182"/>
      <c r="AX4745" s="182"/>
      <c r="AZ4745" s="207"/>
    </row>
    <row r="4746" spans="1:52" s="168" customFormat="1" ht="5.25" customHeight="1" thickBot="1" x14ac:dyDescent="0.35">
      <c r="A4746" s="263"/>
      <c r="B4746" s="263"/>
      <c r="C4746" s="265"/>
      <c r="D4746" s="428"/>
      <c r="E4746" s="428"/>
      <c r="F4746" s="428"/>
      <c r="G4746" s="428"/>
      <c r="H4746" s="428"/>
      <c r="I4746" s="428"/>
      <c r="J4746" s="428"/>
      <c r="K4746" s="428"/>
      <c r="L4746" s="428"/>
      <c r="M4746" s="428"/>
      <c r="N4746" s="428"/>
      <c r="O4746" s="428"/>
      <c r="P4746" s="428"/>
      <c r="Q4746" s="428"/>
      <c r="R4746" s="428"/>
      <c r="S4746" s="428"/>
      <c r="T4746" s="428"/>
      <c r="U4746" s="428"/>
      <c r="V4746" s="182"/>
      <c r="W4746" s="191"/>
      <c r="X4746" s="199"/>
      <c r="Y4746" s="182"/>
      <c r="Z4746" s="184"/>
      <c r="AA4746" s="184"/>
      <c r="AD4746" s="182"/>
      <c r="AG4746" s="182"/>
      <c r="AH4746" s="43"/>
      <c r="AI4746" s="43"/>
      <c r="AJ4746" s="43"/>
      <c r="AK4746" s="43"/>
      <c r="AL4746" s="43"/>
      <c r="AM4746" s="43"/>
      <c r="AN4746" s="43"/>
      <c r="AO4746" s="43"/>
      <c r="AP4746" s="43"/>
      <c r="AQ4746" s="43"/>
      <c r="AR4746" s="43"/>
      <c r="AS4746" s="43"/>
      <c r="AT4746" s="43"/>
      <c r="AU4746" s="44"/>
      <c r="AV4746" s="182"/>
      <c r="AW4746" s="182"/>
      <c r="AX4746" s="182"/>
      <c r="AZ4746" s="207"/>
    </row>
    <row r="4747" spans="1:52" s="168" customFormat="1" ht="20.25" customHeight="1" x14ac:dyDescent="0.3">
      <c r="A4747" s="263"/>
      <c r="B4747" s="263"/>
      <c r="C4747" s="265"/>
      <c r="D4747" s="429" t="s">
        <v>18</v>
      </c>
      <c r="E4747" s="430"/>
      <c r="F4747" s="430"/>
      <c r="G4747" s="430"/>
      <c r="H4747" s="430"/>
      <c r="I4747" s="430"/>
      <c r="J4747" s="430"/>
      <c r="K4747" s="430"/>
      <c r="L4747" s="430"/>
      <c r="M4747" s="431"/>
      <c r="N4747" s="429" t="s">
        <v>19</v>
      </c>
      <c r="O4747" s="430"/>
      <c r="P4747" s="430"/>
      <c r="Q4747" s="430"/>
      <c r="R4747" s="430"/>
      <c r="S4747" s="430"/>
      <c r="T4747" s="430"/>
      <c r="U4747" s="431"/>
      <c r="V4747" s="182"/>
      <c r="W4747" s="191"/>
      <c r="X4747" s="199"/>
      <c r="Y4747" s="182"/>
      <c r="Z4747" s="184"/>
      <c r="AA4747" s="184"/>
      <c r="AD4747" s="182"/>
      <c r="AG4747" s="182"/>
      <c r="AH4747" s="43"/>
      <c r="AI4747" s="43"/>
      <c r="AJ4747" s="43"/>
      <c r="AK4747" s="43"/>
      <c r="AL4747" s="43"/>
      <c r="AM4747" s="43"/>
      <c r="AN4747" s="43"/>
      <c r="AO4747" s="43"/>
      <c r="AP4747" s="43"/>
      <c r="AQ4747" s="43"/>
      <c r="AR4747" s="43"/>
      <c r="AS4747" s="43"/>
      <c r="AT4747" s="43"/>
      <c r="AU4747" s="44"/>
      <c r="AV4747" s="182"/>
      <c r="AW4747" s="182"/>
      <c r="AX4747" s="182"/>
      <c r="AZ4747" s="207"/>
    </row>
    <row r="4748" spans="1:52" s="168" customFormat="1" x14ac:dyDescent="0.3">
      <c r="A4748" s="263"/>
      <c r="B4748" s="263"/>
      <c r="C4748" s="265"/>
      <c r="D4748" s="432" t="s">
        <v>20</v>
      </c>
      <c r="E4748" s="433"/>
      <c r="F4748" s="433"/>
      <c r="G4748" s="433"/>
      <c r="H4748" s="433"/>
      <c r="I4748" s="433"/>
      <c r="J4748" s="433"/>
      <c r="K4748" s="433"/>
      <c r="L4748" s="433"/>
      <c r="M4748" s="434"/>
      <c r="N4748" s="435" t="s">
        <v>21</v>
      </c>
      <c r="O4748" s="436"/>
      <c r="P4748" s="436"/>
      <c r="Q4748" s="436"/>
      <c r="R4748" s="436"/>
      <c r="S4748" s="436"/>
      <c r="T4748" s="436"/>
      <c r="U4748" s="437"/>
      <c r="V4748" s="182"/>
      <c r="W4748" s="191"/>
      <c r="X4748" s="199"/>
      <c r="Y4748" s="182"/>
      <c r="Z4748" s="184"/>
      <c r="AA4748" s="184"/>
      <c r="AD4748" s="182"/>
      <c r="AG4748" s="182"/>
      <c r="AH4748" s="43"/>
      <c r="AI4748" s="43"/>
      <c r="AJ4748" s="43"/>
      <c r="AK4748" s="43"/>
      <c r="AL4748" s="43"/>
      <c r="AM4748" s="43"/>
      <c r="AN4748" s="43"/>
      <c r="AO4748" s="43"/>
      <c r="AP4748" s="43"/>
      <c r="AQ4748" s="43"/>
      <c r="AR4748" s="43"/>
      <c r="AS4748" s="43"/>
      <c r="AT4748" s="43"/>
      <c r="AU4748" s="44"/>
      <c r="AV4748" s="182"/>
      <c r="AW4748" s="182"/>
      <c r="AX4748" s="182"/>
      <c r="AZ4748" s="207"/>
    </row>
    <row r="4749" spans="1:52" s="168" customFormat="1" ht="15.75" customHeight="1" x14ac:dyDescent="0.3">
      <c r="A4749" s="263"/>
      <c r="B4749" s="263"/>
      <c r="C4749" s="265"/>
      <c r="D4749" s="438" t="s">
        <v>22</v>
      </c>
      <c r="E4749" s="439"/>
      <c r="F4749" s="439"/>
      <c r="G4749" s="439"/>
      <c r="H4749" s="439"/>
      <c r="I4749" s="439"/>
      <c r="J4749" s="439"/>
      <c r="K4749" s="439"/>
      <c r="L4749" s="439"/>
      <c r="M4749" s="440"/>
      <c r="N4749" s="438" t="s">
        <v>22</v>
      </c>
      <c r="O4749" s="444"/>
      <c r="P4749" s="444"/>
      <c r="Q4749" s="444"/>
      <c r="R4749" s="444"/>
      <c r="S4749" s="444"/>
      <c r="T4749" s="444"/>
      <c r="U4749" s="440"/>
      <c r="V4749" s="182"/>
      <c r="W4749" s="191"/>
      <c r="X4749" s="199"/>
      <c r="Y4749" s="182"/>
      <c r="Z4749" s="184"/>
      <c r="AA4749" s="184"/>
      <c r="AD4749" s="182"/>
      <c r="AG4749" s="182"/>
      <c r="AH4749" s="43"/>
      <c r="AI4749" s="43"/>
      <c r="AJ4749" s="43"/>
      <c r="AK4749" s="43"/>
      <c r="AL4749" s="43"/>
      <c r="AM4749" s="43"/>
      <c r="AN4749" s="43"/>
      <c r="AO4749" s="43"/>
      <c r="AP4749" s="43"/>
      <c r="AQ4749" s="43"/>
      <c r="AR4749" s="43"/>
      <c r="AS4749" s="43"/>
      <c r="AT4749" s="43"/>
      <c r="AU4749" s="44"/>
      <c r="AV4749" s="182"/>
      <c r="AW4749" s="182"/>
      <c r="AX4749" s="182"/>
      <c r="AZ4749" s="207"/>
    </row>
    <row r="4750" spans="1:52" s="168" customFormat="1" ht="15.75" customHeight="1" x14ac:dyDescent="0.3">
      <c r="A4750" s="263"/>
      <c r="B4750" s="263"/>
      <c r="C4750" s="265"/>
      <c r="D4750" s="438"/>
      <c r="E4750" s="439"/>
      <c r="F4750" s="439"/>
      <c r="G4750" s="439"/>
      <c r="H4750" s="439"/>
      <c r="I4750" s="439"/>
      <c r="J4750" s="439"/>
      <c r="K4750" s="439"/>
      <c r="L4750" s="439"/>
      <c r="M4750" s="440"/>
      <c r="N4750" s="438"/>
      <c r="O4750" s="439"/>
      <c r="P4750" s="439"/>
      <c r="Q4750" s="439"/>
      <c r="R4750" s="439"/>
      <c r="S4750" s="439"/>
      <c r="T4750" s="439"/>
      <c r="U4750" s="440"/>
      <c r="V4750" s="182"/>
      <c r="W4750" s="191"/>
      <c r="X4750" s="199"/>
      <c r="Y4750" s="182"/>
      <c r="Z4750" s="184"/>
      <c r="AA4750" s="184"/>
      <c r="AD4750" s="182"/>
      <c r="AG4750" s="182"/>
      <c r="AH4750" s="43"/>
      <c r="AI4750" s="43"/>
      <c r="AJ4750" s="43"/>
      <c r="AK4750" s="43"/>
      <c r="AL4750" s="43"/>
      <c r="AM4750" s="43"/>
      <c r="AN4750" s="43"/>
      <c r="AO4750" s="43"/>
      <c r="AP4750" s="43"/>
      <c r="AQ4750" s="43"/>
      <c r="AR4750" s="43"/>
      <c r="AS4750" s="43"/>
      <c r="AT4750" s="43"/>
      <c r="AU4750" s="44"/>
      <c r="AV4750" s="182"/>
      <c r="AW4750" s="182"/>
      <c r="AX4750" s="182"/>
      <c r="AZ4750" s="207"/>
    </row>
    <row r="4751" spans="1:52" s="168" customFormat="1" ht="15.75" customHeight="1" x14ac:dyDescent="0.3">
      <c r="A4751" s="263"/>
      <c r="B4751" s="263"/>
      <c r="C4751" s="265"/>
      <c r="D4751" s="441"/>
      <c r="E4751" s="442"/>
      <c r="F4751" s="442"/>
      <c r="G4751" s="442"/>
      <c r="H4751" s="442"/>
      <c r="I4751" s="442"/>
      <c r="J4751" s="442"/>
      <c r="K4751" s="442"/>
      <c r="L4751" s="442"/>
      <c r="M4751" s="443"/>
      <c r="N4751" s="441"/>
      <c r="O4751" s="442"/>
      <c r="P4751" s="442"/>
      <c r="Q4751" s="442"/>
      <c r="R4751" s="442"/>
      <c r="S4751" s="442"/>
      <c r="T4751" s="442"/>
      <c r="U4751" s="443"/>
      <c r="V4751" s="182"/>
      <c r="W4751" s="191"/>
      <c r="X4751" s="199"/>
      <c r="Y4751" s="182"/>
      <c r="Z4751" s="184"/>
      <c r="AA4751" s="184"/>
      <c r="AD4751" s="182"/>
      <c r="AG4751" s="182"/>
      <c r="AH4751" s="43"/>
      <c r="AI4751" s="43"/>
      <c r="AJ4751" s="43"/>
      <c r="AK4751" s="43"/>
      <c r="AL4751" s="43"/>
      <c r="AM4751" s="43"/>
      <c r="AN4751" s="43"/>
      <c r="AO4751" s="43"/>
      <c r="AP4751" s="43"/>
      <c r="AQ4751" s="43"/>
      <c r="AR4751" s="43"/>
      <c r="AS4751" s="43"/>
      <c r="AT4751" s="43"/>
      <c r="AU4751" s="44"/>
      <c r="AV4751" s="182"/>
      <c r="AW4751" s="182"/>
      <c r="AX4751" s="182"/>
      <c r="AZ4751" s="207"/>
    </row>
    <row r="4752" spans="1:52" s="168" customFormat="1" x14ac:dyDescent="0.25">
      <c r="A4752" s="263"/>
      <c r="B4752" s="263"/>
      <c r="C4752" s="265"/>
      <c r="D4752" s="171" t="s">
        <v>23</v>
      </c>
      <c r="E4752" s="445" t="e">
        <f>+#REF!</f>
        <v>#REF!</v>
      </c>
      <c r="F4752" s="445"/>
      <c r="G4752" s="445"/>
      <c r="H4752" s="445"/>
      <c r="I4752" s="445"/>
      <c r="J4752" s="445"/>
      <c r="K4752" s="445"/>
      <c r="L4752" s="445"/>
      <c r="M4752" s="446"/>
      <c r="N4752" s="172" t="s">
        <v>23</v>
      </c>
      <c r="O4752" s="445" t="e">
        <f>+#REF!</f>
        <v>#REF!</v>
      </c>
      <c r="P4752" s="445"/>
      <c r="Q4752" s="445"/>
      <c r="R4752" s="445"/>
      <c r="S4752" s="445"/>
      <c r="T4752" s="445"/>
      <c r="U4752" s="446"/>
      <c r="V4752" s="182"/>
      <c r="W4752" s="191"/>
      <c r="X4752" s="199"/>
      <c r="Y4752" s="182"/>
      <c r="Z4752" s="184"/>
      <c r="AA4752" s="184"/>
      <c r="AD4752" s="182"/>
      <c r="AG4752" s="182"/>
      <c r="AH4752" s="43"/>
      <c r="AI4752" s="43"/>
      <c r="AJ4752" s="43"/>
      <c r="AK4752" s="43"/>
      <c r="AL4752" s="43"/>
      <c r="AM4752" s="43"/>
      <c r="AN4752" s="43"/>
      <c r="AO4752" s="43"/>
      <c r="AP4752" s="43"/>
      <c r="AQ4752" s="43"/>
      <c r="AR4752" s="43"/>
      <c r="AS4752" s="43"/>
      <c r="AT4752" s="43"/>
      <c r="AU4752" s="44"/>
      <c r="AV4752" s="182"/>
      <c r="AW4752" s="182"/>
      <c r="AX4752" s="182"/>
      <c r="AZ4752" s="207"/>
    </row>
    <row r="4753" spans="1:52" s="168" customFormat="1" ht="14.4" thickBot="1" x14ac:dyDescent="0.3">
      <c r="A4753" s="263"/>
      <c r="B4753" s="263"/>
      <c r="C4753" s="265"/>
      <c r="D4753" s="173" t="s">
        <v>25</v>
      </c>
      <c r="E4753" s="447" t="e">
        <f>+#REF!</f>
        <v>#REF!</v>
      </c>
      <c r="F4753" s="447"/>
      <c r="G4753" s="447"/>
      <c r="H4753" s="447"/>
      <c r="I4753" s="447"/>
      <c r="J4753" s="447"/>
      <c r="K4753" s="447"/>
      <c r="L4753" s="447"/>
      <c r="M4753" s="448"/>
      <c r="N4753" s="174" t="s">
        <v>25</v>
      </c>
      <c r="O4753" s="447" t="e">
        <f>+#REF!</f>
        <v>#REF!</v>
      </c>
      <c r="P4753" s="447"/>
      <c r="Q4753" s="447"/>
      <c r="R4753" s="447"/>
      <c r="S4753" s="447"/>
      <c r="T4753" s="447"/>
      <c r="U4753" s="448"/>
      <c r="V4753" s="182"/>
      <c r="W4753" s="191"/>
      <c r="X4753" s="199"/>
      <c r="Y4753" s="182"/>
      <c r="Z4753" s="184"/>
      <c r="AA4753" s="184"/>
      <c r="AD4753" s="182"/>
      <c r="AG4753" s="182"/>
      <c r="AH4753" s="43"/>
      <c r="AI4753" s="43"/>
      <c r="AJ4753" s="43"/>
      <c r="AK4753" s="43"/>
      <c r="AL4753" s="43"/>
      <c r="AM4753" s="43"/>
      <c r="AN4753" s="43"/>
      <c r="AO4753" s="43"/>
      <c r="AP4753" s="43"/>
      <c r="AQ4753" s="43"/>
      <c r="AR4753" s="43"/>
      <c r="AS4753" s="43"/>
      <c r="AT4753" s="43"/>
      <c r="AU4753" s="44"/>
      <c r="AV4753" s="182"/>
      <c r="AW4753" s="182"/>
      <c r="AX4753" s="182"/>
      <c r="AZ4753" s="207"/>
    </row>
    <row r="4754" spans="1:52" s="175" customFormat="1" ht="9.9" customHeight="1" thickBot="1" x14ac:dyDescent="0.3">
      <c r="A4754" s="266"/>
      <c r="B4754" s="266"/>
      <c r="C4754" s="267"/>
      <c r="N4754" s="15"/>
      <c r="V4754" s="34"/>
      <c r="W4754" s="58"/>
      <c r="X4754" s="85"/>
      <c r="Y4754" s="34"/>
      <c r="Z4754" s="185"/>
      <c r="AA4754" s="185"/>
      <c r="AD4754" s="34"/>
      <c r="AG4754" s="34"/>
      <c r="AH4754" s="45"/>
      <c r="AI4754" s="45"/>
      <c r="AJ4754" s="45"/>
      <c r="AK4754" s="45"/>
      <c r="AL4754" s="45"/>
      <c r="AM4754" s="45"/>
      <c r="AN4754" s="45"/>
      <c r="AO4754" s="45"/>
      <c r="AP4754" s="45"/>
      <c r="AQ4754" s="45"/>
      <c r="AR4754" s="45"/>
      <c r="AS4754" s="45"/>
      <c r="AT4754" s="45"/>
      <c r="AU4754" s="46"/>
      <c r="AV4754" s="34"/>
      <c r="AW4754" s="34"/>
      <c r="AX4754" s="34"/>
      <c r="AZ4754" s="139"/>
    </row>
    <row r="4755" spans="1:52" s="168" customFormat="1" ht="15.75" customHeight="1" x14ac:dyDescent="0.3">
      <c r="A4755" s="263"/>
      <c r="B4755" s="263"/>
      <c r="C4755" s="265"/>
      <c r="D4755" s="484"/>
      <c r="E4755" s="485"/>
      <c r="F4755" s="488" t="s">
        <v>0</v>
      </c>
      <c r="G4755" s="489"/>
      <c r="H4755" s="489"/>
      <c r="I4755" s="489"/>
      <c r="J4755" s="489"/>
      <c r="K4755" s="489"/>
      <c r="L4755" s="489"/>
      <c r="M4755" s="489"/>
      <c r="N4755" s="489"/>
      <c r="O4755" s="490"/>
      <c r="P4755" s="494" t="s">
        <v>1</v>
      </c>
      <c r="Q4755" s="495"/>
      <c r="R4755" s="495"/>
      <c r="S4755" s="496"/>
      <c r="T4755" s="500"/>
      <c r="U4755" s="501"/>
      <c r="V4755" s="182"/>
      <c r="W4755" s="191"/>
      <c r="X4755" s="199"/>
      <c r="Y4755" s="182"/>
      <c r="Z4755" s="184"/>
      <c r="AA4755" s="184"/>
      <c r="AD4755" s="182"/>
      <c r="AG4755" s="182"/>
      <c r="AH4755" s="43"/>
      <c r="AI4755" s="43"/>
      <c r="AJ4755" s="43"/>
      <c r="AK4755" s="43"/>
      <c r="AL4755" s="43"/>
      <c r="AM4755" s="43"/>
      <c r="AN4755" s="43"/>
      <c r="AO4755" s="43"/>
      <c r="AP4755" s="43"/>
      <c r="AQ4755" s="43"/>
      <c r="AR4755" s="43"/>
      <c r="AS4755" s="43"/>
      <c r="AT4755" s="43"/>
      <c r="AU4755" s="44"/>
      <c r="AV4755" s="182"/>
      <c r="AW4755" s="182"/>
      <c r="AX4755" s="182"/>
      <c r="AZ4755" s="207"/>
    </row>
    <row r="4756" spans="1:52" s="168" customFormat="1" ht="15" customHeight="1" x14ac:dyDescent="0.3">
      <c r="A4756" s="263"/>
      <c r="B4756" s="263"/>
      <c r="C4756" s="265"/>
      <c r="D4756" s="481"/>
      <c r="E4756" s="482"/>
      <c r="F4756" s="491"/>
      <c r="G4756" s="492"/>
      <c r="H4756" s="492"/>
      <c r="I4756" s="492"/>
      <c r="J4756" s="492"/>
      <c r="K4756" s="492"/>
      <c r="L4756" s="492"/>
      <c r="M4756" s="492"/>
      <c r="N4756" s="492"/>
      <c r="O4756" s="493"/>
      <c r="P4756" s="497"/>
      <c r="Q4756" s="498"/>
      <c r="R4756" s="498"/>
      <c r="S4756" s="499"/>
      <c r="T4756" s="502"/>
      <c r="U4756" s="503"/>
      <c r="V4756" s="182"/>
      <c r="W4756" s="191"/>
      <c r="X4756" s="199"/>
      <c r="Y4756" s="186"/>
      <c r="Z4756" s="184"/>
      <c r="AA4756" s="184"/>
      <c r="AD4756" s="182"/>
      <c r="AG4756" s="182"/>
      <c r="AH4756" s="43"/>
      <c r="AI4756" s="43"/>
      <c r="AJ4756" s="43"/>
      <c r="AK4756" s="43"/>
      <c r="AL4756" s="43"/>
      <c r="AM4756" s="43"/>
      <c r="AN4756" s="43"/>
      <c r="AO4756" s="43"/>
      <c r="AP4756" s="43"/>
      <c r="AQ4756" s="43"/>
      <c r="AR4756" s="43"/>
      <c r="AS4756" s="43"/>
      <c r="AT4756" s="43"/>
      <c r="AU4756" s="44"/>
      <c r="AV4756" s="182"/>
      <c r="AW4756" s="182"/>
      <c r="AX4756" s="182"/>
      <c r="AZ4756" s="207"/>
    </row>
    <row r="4757" spans="1:52" s="168" customFormat="1" ht="30" customHeight="1" thickBot="1" x14ac:dyDescent="0.35">
      <c r="A4757" s="263"/>
      <c r="B4757" s="263"/>
      <c r="C4757" s="265"/>
      <c r="D4757" s="486"/>
      <c r="E4757" s="487"/>
      <c r="F4757" s="506" t="s">
        <v>2</v>
      </c>
      <c r="G4757" s="507"/>
      <c r="H4757" s="507"/>
      <c r="I4757" s="507"/>
      <c r="J4757" s="507"/>
      <c r="K4757" s="507"/>
      <c r="L4757" s="507"/>
      <c r="M4757" s="507"/>
      <c r="N4757" s="507"/>
      <c r="O4757" s="508"/>
      <c r="P4757" s="181">
        <v>98</v>
      </c>
      <c r="Q4757" s="210" t="s">
        <v>3</v>
      </c>
      <c r="R4757" s="509">
        <v>147</v>
      </c>
      <c r="S4757" s="510"/>
      <c r="T4757" s="504"/>
      <c r="U4757" s="505"/>
      <c r="V4757" s="182">
        <f>+IF(C4766="","",1)</f>
        <v>1</v>
      </c>
      <c r="W4757" s="191"/>
      <c r="X4757" s="199"/>
      <c r="Y4757" s="39"/>
      <c r="Z4757" s="184"/>
      <c r="AA4757" s="184"/>
      <c r="AD4757" s="182"/>
      <c r="AG4757" s="182"/>
      <c r="AH4757" s="43"/>
      <c r="AI4757" s="43"/>
      <c r="AJ4757" s="43"/>
      <c r="AK4757" s="43"/>
      <c r="AL4757" s="43"/>
      <c r="AM4757" s="43"/>
      <c r="AN4757" s="43"/>
      <c r="AO4757" s="43"/>
      <c r="AP4757" s="43"/>
      <c r="AQ4757" s="43"/>
      <c r="AR4757" s="43"/>
      <c r="AS4757" s="43"/>
      <c r="AT4757" s="43"/>
      <c r="AU4757" s="44"/>
      <c r="AV4757" s="182"/>
      <c r="AW4757" s="182"/>
      <c r="AX4757" s="182"/>
      <c r="AZ4757" s="207"/>
    </row>
    <row r="4758" spans="1:52" s="168" customFormat="1" ht="5.25" customHeight="1" thickBot="1" x14ac:dyDescent="0.35">
      <c r="A4758" s="263"/>
      <c r="B4758" s="263"/>
      <c r="C4758" s="265"/>
      <c r="D4758" s="454"/>
      <c r="E4758" s="454"/>
      <c r="F4758" s="454"/>
      <c r="G4758" s="454"/>
      <c r="H4758" s="454"/>
      <c r="I4758" s="454"/>
      <c r="J4758" s="454"/>
      <c r="K4758" s="454"/>
      <c r="L4758" s="454"/>
      <c r="M4758" s="454"/>
      <c r="N4758" s="454"/>
      <c r="O4758" s="454"/>
      <c r="P4758" s="454"/>
      <c r="Q4758" s="454"/>
      <c r="R4758" s="454"/>
      <c r="S4758" s="454"/>
      <c r="T4758" s="454"/>
      <c r="U4758" s="454"/>
      <c r="V4758" s="182"/>
      <c r="W4758" s="191"/>
      <c r="X4758" s="199"/>
      <c r="Y4758" s="186"/>
      <c r="Z4758" s="184"/>
      <c r="AA4758" s="184"/>
      <c r="AD4758" s="182"/>
      <c r="AG4758" s="182"/>
      <c r="AH4758" s="43"/>
      <c r="AI4758" s="43"/>
      <c r="AJ4758" s="43"/>
      <c r="AK4758" s="43"/>
      <c r="AL4758" s="43"/>
      <c r="AM4758" s="43"/>
      <c r="AN4758" s="43"/>
      <c r="AO4758" s="43"/>
      <c r="AP4758" s="43"/>
      <c r="AQ4758" s="43"/>
      <c r="AR4758" s="43"/>
      <c r="AS4758" s="43"/>
      <c r="AT4758" s="43"/>
      <c r="AU4758" s="44"/>
      <c r="AV4758" s="182"/>
      <c r="AW4758" s="182"/>
      <c r="AX4758" s="182"/>
      <c r="AZ4758" s="207"/>
    </row>
    <row r="4759" spans="1:52" s="168" customFormat="1" ht="24.9" customHeight="1" x14ac:dyDescent="0.3">
      <c r="A4759" s="263"/>
      <c r="B4759" s="263"/>
      <c r="C4759" s="265"/>
      <c r="D4759" s="511" t="s">
        <v>4</v>
      </c>
      <c r="E4759" s="512"/>
      <c r="F4759" s="513" t="s">
        <v>168</v>
      </c>
      <c r="G4759" s="514"/>
      <c r="H4759" s="514"/>
      <c r="I4759" s="515"/>
      <c r="J4759" s="516" t="s">
        <v>5</v>
      </c>
      <c r="K4759" s="512"/>
      <c r="L4759" s="513" t="s">
        <v>102</v>
      </c>
      <c r="M4759" s="514"/>
      <c r="N4759" s="514"/>
      <c r="O4759" s="514"/>
      <c r="P4759" s="515"/>
      <c r="Q4759" s="164" t="s">
        <v>6</v>
      </c>
      <c r="R4759" s="513" t="s">
        <v>36</v>
      </c>
      <c r="S4759" s="514"/>
      <c r="T4759" s="514"/>
      <c r="U4759" s="517"/>
      <c r="V4759" s="182"/>
      <c r="W4759" s="191"/>
      <c r="X4759" s="199"/>
      <c r="Y4759" s="182"/>
      <c r="Z4759" s="184"/>
      <c r="AA4759" s="184"/>
      <c r="AD4759" s="182"/>
      <c r="AG4759" s="182"/>
      <c r="AH4759" s="43"/>
      <c r="AI4759" s="43"/>
      <c r="AJ4759" s="43"/>
      <c r="AK4759" s="43"/>
      <c r="AL4759" s="43"/>
      <c r="AM4759" s="43"/>
      <c r="AN4759" s="43"/>
      <c r="AO4759" s="43"/>
      <c r="AP4759" s="43"/>
      <c r="AQ4759" s="43"/>
      <c r="AR4759" s="43"/>
      <c r="AS4759" s="43"/>
      <c r="AT4759" s="43"/>
      <c r="AU4759" s="44"/>
      <c r="AV4759" s="182"/>
      <c r="AW4759" s="182"/>
      <c r="AX4759" s="182"/>
      <c r="AZ4759" s="207"/>
    </row>
    <row r="4760" spans="1:52" s="168" customFormat="1" ht="45" customHeight="1" thickBot="1" x14ac:dyDescent="0.35">
      <c r="A4760" s="263"/>
      <c r="B4760" s="263"/>
      <c r="C4760" s="265"/>
      <c r="D4760" s="518" t="s">
        <v>7</v>
      </c>
      <c r="E4760" s="519"/>
      <c r="F4760" s="520" t="s">
        <v>169</v>
      </c>
      <c r="G4760" s="521"/>
      <c r="H4760" s="521"/>
      <c r="I4760" s="521"/>
      <c r="J4760" s="521"/>
      <c r="K4760" s="521"/>
      <c r="L4760" s="521"/>
      <c r="M4760" s="521"/>
      <c r="N4760" s="521"/>
      <c r="O4760" s="521"/>
      <c r="P4760" s="521"/>
      <c r="Q4760" s="521"/>
      <c r="R4760" s="521"/>
      <c r="S4760" s="521"/>
      <c r="T4760" s="521"/>
      <c r="U4760" s="522"/>
      <c r="V4760" s="182"/>
      <c r="W4760" s="191"/>
      <c r="X4760" s="199"/>
      <c r="Y4760" s="182"/>
      <c r="Z4760" s="184"/>
      <c r="AA4760" s="184"/>
      <c r="AD4760" s="182"/>
      <c r="AG4760" s="182"/>
      <c r="AH4760" s="43"/>
      <c r="AI4760" s="43"/>
      <c r="AJ4760" s="43"/>
      <c r="AK4760" s="43"/>
      <c r="AL4760" s="43"/>
      <c r="AM4760" s="43"/>
      <c r="AN4760" s="43"/>
      <c r="AO4760" s="43"/>
      <c r="AP4760" s="43"/>
      <c r="AQ4760" s="43"/>
      <c r="AR4760" s="43"/>
      <c r="AS4760" s="43"/>
      <c r="AT4760" s="43"/>
      <c r="AU4760" s="44"/>
      <c r="AV4760" s="182"/>
      <c r="AW4760" s="182"/>
      <c r="AX4760" s="182"/>
      <c r="AZ4760" s="207"/>
    </row>
    <row r="4761" spans="1:52" s="168" customFormat="1" ht="5.0999999999999996" customHeight="1" thickBot="1" x14ac:dyDescent="0.35">
      <c r="A4761" s="263"/>
      <c r="B4761" s="263"/>
      <c r="C4761" s="265"/>
      <c r="D4761" s="523"/>
      <c r="E4761" s="523"/>
      <c r="F4761" s="523"/>
      <c r="G4761" s="523"/>
      <c r="H4761" s="523"/>
      <c r="I4761" s="523"/>
      <c r="J4761" s="523"/>
      <c r="K4761" s="523"/>
      <c r="L4761" s="523"/>
      <c r="M4761" s="523"/>
      <c r="N4761" s="523"/>
      <c r="O4761" s="523"/>
      <c r="P4761" s="523"/>
      <c r="Q4761" s="523"/>
      <c r="R4761" s="523"/>
      <c r="S4761" s="523"/>
      <c r="T4761" s="523"/>
      <c r="U4761" s="523"/>
      <c r="V4761" s="182"/>
      <c r="W4761" s="191"/>
      <c r="X4761" s="199"/>
      <c r="Y4761" s="182"/>
      <c r="Z4761" s="184"/>
      <c r="AA4761" s="184"/>
      <c r="AD4761" s="182"/>
      <c r="AG4761" s="182"/>
      <c r="AH4761" s="43"/>
      <c r="AI4761" s="43"/>
      <c r="AJ4761" s="43"/>
      <c r="AK4761" s="43"/>
      <c r="AL4761" s="43"/>
      <c r="AM4761" s="43"/>
      <c r="AN4761" s="43"/>
      <c r="AO4761" s="43"/>
      <c r="AP4761" s="43"/>
      <c r="AQ4761" s="43"/>
      <c r="AR4761" s="43"/>
      <c r="AS4761" s="43"/>
      <c r="AT4761" s="43"/>
      <c r="AU4761" s="44"/>
      <c r="AV4761" s="182"/>
      <c r="AW4761" s="182"/>
      <c r="AX4761" s="182"/>
      <c r="AZ4761" s="207"/>
    </row>
    <row r="4762" spans="1:52" s="168" customFormat="1" ht="24.9" customHeight="1" thickBot="1" x14ac:dyDescent="0.35">
      <c r="A4762" s="263"/>
      <c r="B4762" s="263"/>
      <c r="C4762" s="265"/>
      <c r="D4762" s="165" t="s">
        <v>103</v>
      </c>
      <c r="E4762" s="209" t="s">
        <v>106</v>
      </c>
      <c r="F4762" s="455" t="s">
        <v>104</v>
      </c>
      <c r="G4762" s="524"/>
      <c r="H4762" s="456"/>
      <c r="I4762" s="525">
        <v>44058</v>
      </c>
      <c r="J4762" s="526"/>
      <c r="K4762" s="526"/>
      <c r="L4762" s="526"/>
      <c r="M4762" s="526"/>
      <c r="N4762" s="527"/>
      <c r="O4762" s="166" t="s">
        <v>8</v>
      </c>
      <c r="P4762" s="449" t="s">
        <v>24</v>
      </c>
      <c r="Q4762" s="450"/>
      <c r="R4762" s="450"/>
      <c r="S4762" s="450"/>
      <c r="T4762" s="450"/>
      <c r="U4762" s="528"/>
      <c r="V4762" s="182"/>
      <c r="W4762" s="191"/>
      <c r="X4762" s="199"/>
      <c r="Y4762" s="182"/>
      <c r="Z4762" s="184"/>
      <c r="AA4762" s="184"/>
      <c r="AD4762" s="182"/>
      <c r="AG4762" s="182"/>
      <c r="AH4762" s="43"/>
      <c r="AI4762" s="43"/>
      <c r="AJ4762" s="43"/>
      <c r="AK4762" s="43"/>
      <c r="AL4762" s="43"/>
      <c r="AM4762" s="43"/>
      <c r="AN4762" s="43"/>
      <c r="AO4762" s="43"/>
      <c r="AP4762" s="43"/>
      <c r="AQ4762" s="43"/>
      <c r="AR4762" s="43"/>
      <c r="AS4762" s="43"/>
      <c r="AT4762" s="43"/>
      <c r="AU4762" s="44"/>
      <c r="AV4762" s="182"/>
      <c r="AW4762" s="182"/>
      <c r="AX4762" s="182"/>
      <c r="AZ4762" s="207"/>
    </row>
    <row r="4763" spans="1:52" s="168" customFormat="1" ht="5.0999999999999996" customHeight="1" thickBot="1" x14ac:dyDescent="0.35">
      <c r="A4763" s="263"/>
      <c r="B4763" s="263"/>
      <c r="C4763" s="265"/>
      <c r="D4763" s="208"/>
      <c r="E4763" s="208"/>
      <c r="F4763" s="208"/>
      <c r="G4763" s="208"/>
      <c r="H4763" s="208"/>
      <c r="I4763" s="208"/>
      <c r="J4763" s="208"/>
      <c r="K4763" s="208"/>
      <c r="L4763" s="208"/>
      <c r="M4763" s="208"/>
      <c r="N4763" s="208"/>
      <c r="O4763" s="208"/>
      <c r="P4763" s="208"/>
      <c r="Q4763" s="208"/>
      <c r="R4763" s="208"/>
      <c r="S4763" s="208"/>
      <c r="T4763" s="208"/>
      <c r="U4763" s="208"/>
      <c r="V4763" s="182"/>
      <c r="W4763" s="191"/>
      <c r="X4763" s="199"/>
      <c r="Y4763" s="182"/>
      <c r="Z4763" s="184"/>
      <c r="AA4763" s="184"/>
      <c r="AD4763" s="182"/>
      <c r="AG4763" s="182"/>
      <c r="AH4763" s="43"/>
      <c r="AI4763" s="43"/>
      <c r="AJ4763" s="43"/>
      <c r="AK4763" s="43"/>
      <c r="AL4763" s="43"/>
      <c r="AM4763" s="43"/>
      <c r="AN4763" s="43"/>
      <c r="AO4763" s="43"/>
      <c r="AP4763" s="43"/>
      <c r="AQ4763" s="43"/>
      <c r="AR4763" s="43"/>
      <c r="AS4763" s="43"/>
      <c r="AT4763" s="43"/>
      <c r="AU4763" s="44"/>
      <c r="AV4763" s="182"/>
      <c r="AW4763" s="182"/>
      <c r="AX4763" s="182"/>
      <c r="AZ4763" s="207"/>
    </row>
    <row r="4764" spans="1:52" s="168" customFormat="1" ht="24.9" customHeight="1" thickBot="1" x14ac:dyDescent="0.35">
      <c r="A4764" s="263"/>
      <c r="B4764" s="263"/>
      <c r="C4764" s="265"/>
      <c r="D4764" s="165" t="s">
        <v>31</v>
      </c>
      <c r="E4764" s="449"/>
      <c r="F4764" s="450"/>
      <c r="G4764" s="450"/>
      <c r="H4764" s="450"/>
      <c r="I4764" s="450"/>
      <c r="J4764" s="451"/>
      <c r="K4764" s="177" t="s">
        <v>105</v>
      </c>
      <c r="L4764" s="452"/>
      <c r="M4764" s="452"/>
      <c r="N4764" s="452"/>
      <c r="O4764" s="452"/>
      <c r="P4764" s="452"/>
      <c r="Q4764" s="452"/>
      <c r="R4764" s="452"/>
      <c r="S4764" s="452"/>
      <c r="T4764" s="452"/>
      <c r="U4764" s="453"/>
      <c r="V4764" s="182"/>
      <c r="W4764" s="191"/>
      <c r="X4764" s="199"/>
      <c r="Y4764" s="182"/>
      <c r="Z4764" s="184"/>
      <c r="AA4764" s="184"/>
      <c r="AD4764" s="182"/>
      <c r="AG4764" s="182"/>
      <c r="AH4764" s="43"/>
      <c r="AI4764" s="43"/>
      <c r="AJ4764" s="43"/>
      <c r="AK4764" s="43"/>
      <c r="AL4764" s="43"/>
      <c r="AM4764" s="43"/>
      <c r="AN4764" s="43"/>
      <c r="AO4764" s="43"/>
      <c r="AP4764" s="43"/>
      <c r="AQ4764" s="43"/>
      <c r="AR4764" s="43"/>
      <c r="AS4764" s="43"/>
      <c r="AT4764" s="43"/>
      <c r="AU4764" s="44"/>
      <c r="AV4764" s="182"/>
      <c r="AW4764" s="182"/>
      <c r="AX4764" s="182"/>
      <c r="AZ4764" s="207"/>
    </row>
    <row r="4765" spans="1:52" s="168" customFormat="1" ht="5.0999999999999996" customHeight="1" thickBot="1" x14ac:dyDescent="0.35">
      <c r="A4765" s="263"/>
      <c r="B4765" s="263"/>
      <c r="C4765" s="265"/>
      <c r="D4765" s="454"/>
      <c r="E4765" s="454"/>
      <c r="F4765" s="454"/>
      <c r="G4765" s="454"/>
      <c r="H4765" s="454"/>
      <c r="I4765" s="454"/>
      <c r="J4765" s="454"/>
      <c r="K4765" s="454"/>
      <c r="L4765" s="454"/>
      <c r="M4765" s="454"/>
      <c r="N4765" s="454"/>
      <c r="O4765" s="454"/>
      <c r="P4765" s="454"/>
      <c r="Q4765" s="454"/>
      <c r="R4765" s="454"/>
      <c r="S4765" s="454"/>
      <c r="T4765" s="454"/>
      <c r="U4765" s="454"/>
      <c r="V4765" s="182"/>
      <c r="W4765" s="191"/>
      <c r="X4765" s="199"/>
      <c r="Y4765" s="182"/>
      <c r="Z4765" s="184"/>
      <c r="AA4765" s="184"/>
      <c r="AD4765" s="182"/>
      <c r="AG4765" s="182"/>
      <c r="AH4765" s="43"/>
      <c r="AI4765" s="43"/>
      <c r="AJ4765" s="43"/>
      <c r="AK4765" s="43"/>
      <c r="AL4765" s="43"/>
      <c r="AM4765" s="43"/>
      <c r="AN4765" s="43"/>
      <c r="AO4765" s="43"/>
      <c r="AP4765" s="43"/>
      <c r="AQ4765" s="43"/>
      <c r="AR4765" s="43"/>
      <c r="AS4765" s="43"/>
      <c r="AT4765" s="43"/>
      <c r="AU4765" s="44"/>
      <c r="AV4765" s="182"/>
      <c r="AW4765" s="182"/>
      <c r="AX4765" s="182"/>
      <c r="AZ4765" s="207"/>
    </row>
    <row r="4766" spans="1:52" s="168" customFormat="1" ht="45" customHeight="1" thickBot="1" x14ac:dyDescent="0.35">
      <c r="A4766" s="263" t="str">
        <f>+E4766</f>
        <v>NP 37</v>
      </c>
      <c r="B4766" s="264">
        <f>+U4790</f>
        <v>56</v>
      </c>
      <c r="C4766" s="265">
        <v>90</v>
      </c>
      <c r="D4766" s="165" t="s">
        <v>9</v>
      </c>
      <c r="E4766" s="180" t="s">
        <v>230</v>
      </c>
      <c r="F4766" s="455" t="s">
        <v>29</v>
      </c>
      <c r="G4766" s="456"/>
      <c r="H4766" s="457" t="s">
        <v>227</v>
      </c>
      <c r="I4766" s="457"/>
      <c r="J4766" s="457"/>
      <c r="K4766" s="457"/>
      <c r="L4766" s="457"/>
      <c r="M4766" s="458"/>
      <c r="N4766" s="459" t="s">
        <v>32</v>
      </c>
      <c r="O4766" s="460"/>
      <c r="P4766" s="461"/>
      <c r="Q4766" s="462" t="s">
        <v>221</v>
      </c>
      <c r="R4766" s="463"/>
      <c r="S4766" s="463"/>
      <c r="T4766" s="463"/>
      <c r="U4766" s="464"/>
      <c r="V4766" s="182"/>
      <c r="W4766" s="191"/>
      <c r="X4766" s="199"/>
      <c r="Y4766" s="182"/>
      <c r="Z4766" s="186"/>
      <c r="AA4766" s="186"/>
      <c r="AD4766" s="182"/>
      <c r="AG4766" s="182"/>
      <c r="AH4766" s="43"/>
      <c r="AI4766" s="43"/>
      <c r="AJ4766" s="43"/>
      <c r="AK4766" s="43"/>
      <c r="AL4766" s="43"/>
      <c r="AM4766" s="43"/>
      <c r="AN4766" s="43"/>
      <c r="AO4766" s="43"/>
      <c r="AP4766" s="43"/>
      <c r="AQ4766" s="43"/>
      <c r="AR4766" s="43"/>
      <c r="AS4766" s="43"/>
      <c r="AT4766" s="43"/>
      <c r="AU4766" s="44"/>
      <c r="AV4766" s="182"/>
      <c r="AW4766" s="182"/>
      <c r="AX4766" s="182"/>
      <c r="AZ4766" s="207"/>
    </row>
    <row r="4767" spans="1:52" s="168" customFormat="1" ht="5.0999999999999996" customHeight="1" thickBot="1" x14ac:dyDescent="0.35">
      <c r="A4767" s="263"/>
      <c r="B4767" s="263"/>
      <c r="C4767" s="265"/>
      <c r="D4767" s="428"/>
      <c r="E4767" s="428"/>
      <c r="F4767" s="428"/>
      <c r="G4767" s="428"/>
      <c r="H4767" s="428"/>
      <c r="I4767" s="428"/>
      <c r="J4767" s="428"/>
      <c r="K4767" s="428"/>
      <c r="L4767" s="428"/>
      <c r="M4767" s="428"/>
      <c r="N4767" s="454"/>
      <c r="O4767" s="454"/>
      <c r="P4767" s="454"/>
      <c r="Q4767" s="454"/>
      <c r="R4767" s="454"/>
      <c r="S4767" s="454"/>
      <c r="T4767" s="454"/>
      <c r="U4767" s="454"/>
      <c r="V4767" s="182"/>
      <c r="W4767" s="191"/>
      <c r="X4767" s="199"/>
      <c r="Y4767" s="182"/>
      <c r="Z4767" s="193"/>
      <c r="AA4767" s="193"/>
      <c r="AD4767" s="182"/>
      <c r="AG4767" s="182"/>
      <c r="AH4767" s="43"/>
      <c r="AI4767" s="43"/>
      <c r="AJ4767" s="43"/>
      <c r="AK4767" s="43"/>
      <c r="AL4767" s="43"/>
      <c r="AM4767" s="43"/>
      <c r="AN4767" s="43"/>
      <c r="AO4767" s="43"/>
      <c r="AP4767" s="43"/>
      <c r="AQ4767" s="43"/>
      <c r="AR4767" s="43"/>
      <c r="AS4767" s="43"/>
      <c r="AT4767" s="43"/>
      <c r="AU4767" s="44"/>
      <c r="AV4767" s="182"/>
      <c r="AW4767" s="182"/>
      <c r="AX4767" s="182"/>
      <c r="AZ4767" s="207"/>
    </row>
    <row r="4768" spans="1:52" s="168" customFormat="1" ht="24.9" customHeight="1" x14ac:dyDescent="0.3">
      <c r="A4768" s="263"/>
      <c r="B4768" s="263"/>
      <c r="C4768" s="265"/>
      <c r="D4768" s="465" t="s">
        <v>30</v>
      </c>
      <c r="E4768" s="466"/>
      <c r="F4768" s="466"/>
      <c r="G4768" s="466"/>
      <c r="H4768" s="466"/>
      <c r="I4768" s="466"/>
      <c r="J4768" s="466"/>
      <c r="K4768" s="466"/>
      <c r="L4768" s="466"/>
      <c r="M4768" s="467"/>
      <c r="N4768" s="468" t="s">
        <v>11</v>
      </c>
      <c r="O4768" s="470" t="s">
        <v>12</v>
      </c>
      <c r="P4768" s="471"/>
      <c r="Q4768" s="474" t="s">
        <v>13</v>
      </c>
      <c r="R4768" s="475"/>
      <c r="S4768" s="476"/>
      <c r="T4768" s="477" t="s">
        <v>27</v>
      </c>
      <c r="U4768" s="479" t="s">
        <v>28</v>
      </c>
      <c r="V4768" s="182"/>
      <c r="W4768" s="191"/>
      <c r="X4768" s="199"/>
      <c r="Y4768" s="182"/>
      <c r="Z4768" s="193"/>
      <c r="AA4768" s="193"/>
      <c r="AD4768" s="182"/>
      <c r="AG4768" s="182"/>
      <c r="AH4768" s="43"/>
      <c r="AI4768" s="43"/>
      <c r="AJ4768" s="43"/>
      <c r="AK4768" s="43"/>
      <c r="AL4768" s="43"/>
      <c r="AM4768" s="43"/>
      <c r="AN4768" s="43"/>
      <c r="AO4768" s="43"/>
      <c r="AP4768" s="43"/>
      <c r="AQ4768" s="43"/>
      <c r="AR4768" s="43"/>
      <c r="AS4768" s="43"/>
      <c r="AT4768" s="43"/>
      <c r="AU4768" s="44"/>
      <c r="AV4768" s="182"/>
      <c r="AW4768" s="182"/>
      <c r="AX4768" s="182"/>
      <c r="AZ4768" s="207"/>
    </row>
    <row r="4769" spans="1:52" s="168" customFormat="1" ht="24.9" customHeight="1" x14ac:dyDescent="0.3">
      <c r="A4769" s="263"/>
      <c r="B4769" s="263"/>
      <c r="C4769" s="265"/>
      <c r="D4769" s="481"/>
      <c r="E4769" s="482"/>
      <c r="F4769" s="482"/>
      <c r="G4769" s="482"/>
      <c r="H4769" s="482"/>
      <c r="I4769" s="482"/>
      <c r="J4769" s="482"/>
      <c r="K4769" s="482"/>
      <c r="L4769" s="482"/>
      <c r="M4769" s="483"/>
      <c r="N4769" s="469"/>
      <c r="O4769" s="472"/>
      <c r="P4769" s="473"/>
      <c r="Q4769" s="170" t="s">
        <v>14</v>
      </c>
      <c r="R4769" s="170" t="s">
        <v>15</v>
      </c>
      <c r="S4769" s="170" t="s">
        <v>26</v>
      </c>
      <c r="T4769" s="478"/>
      <c r="U4769" s="480"/>
      <c r="V4769" s="182"/>
      <c r="W4769" s="191"/>
      <c r="X4769" s="199"/>
      <c r="Y4769" s="182"/>
      <c r="Z4769" s="194"/>
      <c r="AA4769" s="194"/>
      <c r="AD4769" s="182"/>
      <c r="AG4769" s="182"/>
      <c r="AH4769" s="43"/>
      <c r="AI4769" s="43"/>
      <c r="AJ4769" s="43"/>
      <c r="AK4769" s="43"/>
      <c r="AL4769" s="43"/>
      <c r="AM4769" s="43"/>
      <c r="AN4769" s="43"/>
      <c r="AO4769" s="43"/>
      <c r="AP4769" s="43"/>
      <c r="AQ4769" s="43"/>
      <c r="AR4769" s="43"/>
      <c r="AS4769" s="43"/>
      <c r="AT4769" s="43"/>
      <c r="AU4769" s="44"/>
      <c r="AV4769" s="182"/>
      <c r="AW4769" s="182"/>
      <c r="AX4769" s="182"/>
      <c r="AZ4769" s="207"/>
    </row>
    <row r="4770" spans="1:52" s="168" customFormat="1" ht="24.9" customHeight="1" x14ac:dyDescent="0.3">
      <c r="A4770" s="263"/>
      <c r="B4770" s="263"/>
      <c r="C4770" s="265"/>
      <c r="D4770" s="481"/>
      <c r="E4770" s="482"/>
      <c r="F4770" s="482"/>
      <c r="G4770" s="482"/>
      <c r="H4770" s="482"/>
      <c r="I4770" s="482"/>
      <c r="J4770" s="482"/>
      <c r="K4770" s="482"/>
      <c r="L4770" s="482"/>
      <c r="M4770" s="483"/>
      <c r="N4770" s="176">
        <v>14001469</v>
      </c>
      <c r="O4770" s="412" t="s">
        <v>321</v>
      </c>
      <c r="P4770" s="413"/>
      <c r="Q4770" s="8"/>
      <c r="R4770" s="8"/>
      <c r="S4770" s="8"/>
      <c r="T4770" s="9">
        <v>4</v>
      </c>
      <c r="U4770" s="17">
        <f>+T4770</f>
        <v>4</v>
      </c>
      <c r="V4770" s="182"/>
      <c r="W4770" s="191">
        <v>1</v>
      </c>
      <c r="X4770" s="199"/>
      <c r="Y4770" s="182">
        <f>+C4766</f>
        <v>90</v>
      </c>
      <c r="Z4770" s="41">
        <f>+SUMIF($N4770:$N4789,$Z$16,$U4770:$U4789)</f>
        <v>4</v>
      </c>
      <c r="AA4770" s="41">
        <f>+SUMIF($N4770:$N4789,$AA$16,$U4770:$U4789)</f>
        <v>4</v>
      </c>
      <c r="AB4770" s="41">
        <f>+SUMIF($N4770:$N4789,$AB$16,$U4770:$U4789)</f>
        <v>4</v>
      </c>
      <c r="AC4770" s="41">
        <f>+SUMIF($N4770:$N4789,$AC$16,$U4770:$U4789)</f>
        <v>4</v>
      </c>
      <c r="AD4770" s="41">
        <f>+SUMIF($N4770:$N4789,$AD$16,$U4770:$U4789)</f>
        <v>4</v>
      </c>
      <c r="AE4770" s="41">
        <f>+SUMIF($N4770:$N4789,$AE$16,$U4770:$U4789)</f>
        <v>4</v>
      </c>
      <c r="AF4770" s="41">
        <f>+SUMIF($N4770:$N4789,$AF$16,$U4770:$U4789)</f>
        <v>4</v>
      </c>
      <c r="AG4770" s="41">
        <f>+SUMIF($N4770:$N4789,$AG$16,$U4770:$U4789)</f>
        <v>4</v>
      </c>
      <c r="AH4770" s="41">
        <f>+SUMIF($N4770:$N4789,$AH$16,$U4770:$U4789)</f>
        <v>4</v>
      </c>
      <c r="AI4770" s="41">
        <f>+SUMIF($N4770:$N4789,$AI$16,$U4770:$U4789)</f>
        <v>4</v>
      </c>
      <c r="AJ4770" s="41">
        <f>+SUMIF($N4770:$N4789,$AJ$16,$U4770:$U4789)</f>
        <v>4</v>
      </c>
      <c r="AK4770" s="41">
        <f>+SUMIF($N4770:$N4789,$AK$16,$U4770:$U4789)</f>
        <v>0</v>
      </c>
      <c r="AL4770" s="41">
        <f>+SUMIF($N4770:$N4789,$AL$16,$U4770:$U4789)</f>
        <v>0</v>
      </c>
      <c r="AM4770" s="41">
        <f>+SUMIF($N4770:$N4789,$AM$16,$U4770:$U4789)</f>
        <v>0</v>
      </c>
      <c r="AN4770" s="41">
        <f>+SUMIF($N4770:$N4789,$AN$16,$U4770:$U4789)</f>
        <v>4</v>
      </c>
      <c r="AO4770" s="41">
        <f>+SUMIF($N4770:$N4789,$AO$16,$U4770:$U4789)</f>
        <v>0</v>
      </c>
      <c r="AP4770" s="41">
        <f>+SUMIF($N4770:$N4789,$AP$16,$U4770:$U4789)</f>
        <v>0</v>
      </c>
      <c r="AQ4770" s="41">
        <f>+SUMIF($N4770:$N4789,$AQ$16,$U4770:$U4789)</f>
        <v>4</v>
      </c>
      <c r="AR4770" s="41">
        <f>+SUMIF($N4770:$N4789,$AR$16,$U4770:$U4789)</f>
        <v>4</v>
      </c>
      <c r="AS4770" s="43"/>
      <c r="AT4770" s="43"/>
      <c r="AU4770" s="44"/>
      <c r="AV4770" s="182"/>
      <c r="AW4770" s="182"/>
      <c r="AX4770" s="182"/>
      <c r="AZ4770" s="207"/>
    </row>
    <row r="4771" spans="1:52" s="168" customFormat="1" ht="24.9" customHeight="1" x14ac:dyDescent="0.3">
      <c r="A4771" s="263"/>
      <c r="B4771" s="263"/>
      <c r="C4771" s="265"/>
      <c r="D4771" s="481"/>
      <c r="E4771" s="482"/>
      <c r="F4771" s="482"/>
      <c r="G4771" s="482"/>
      <c r="H4771" s="482"/>
      <c r="I4771" s="482"/>
      <c r="J4771" s="482"/>
      <c r="K4771" s="482"/>
      <c r="L4771" s="482"/>
      <c r="M4771" s="483"/>
      <c r="N4771" s="176">
        <v>14001481</v>
      </c>
      <c r="O4771" s="412" t="s">
        <v>321</v>
      </c>
      <c r="P4771" s="413"/>
      <c r="Q4771" s="8"/>
      <c r="R4771" s="8"/>
      <c r="S4771" s="8"/>
      <c r="T4771" s="9">
        <v>4</v>
      </c>
      <c r="U4771" s="17">
        <f t="shared" ref="U4771:U4788" si="213">+T4771</f>
        <v>4</v>
      </c>
      <c r="V4771" s="182"/>
      <c r="W4771" s="191">
        <v>2</v>
      </c>
      <c r="X4771" s="199"/>
      <c r="Y4771" s="182"/>
      <c r="Z4771" s="184"/>
      <c r="AA4771" s="184"/>
      <c r="AD4771" s="182"/>
      <c r="AG4771" s="182"/>
      <c r="AH4771" s="43"/>
      <c r="AI4771" s="43"/>
      <c r="AJ4771" s="43"/>
      <c r="AK4771" s="43"/>
      <c r="AL4771" s="43"/>
      <c r="AM4771" s="43"/>
      <c r="AN4771" s="43"/>
      <c r="AO4771" s="43"/>
      <c r="AP4771" s="43"/>
      <c r="AQ4771" s="43"/>
      <c r="AR4771" s="43"/>
      <c r="AS4771" s="43"/>
      <c r="AT4771" s="43"/>
      <c r="AU4771" s="44"/>
      <c r="AV4771" s="182"/>
      <c r="AW4771" s="182"/>
      <c r="AX4771" s="182"/>
      <c r="AZ4771" s="207"/>
    </row>
    <row r="4772" spans="1:52" s="168" customFormat="1" ht="24.9" customHeight="1" x14ac:dyDescent="0.3">
      <c r="A4772" s="263"/>
      <c r="B4772" s="263"/>
      <c r="C4772" s="265"/>
      <c r="D4772" s="481"/>
      <c r="E4772" s="482"/>
      <c r="F4772" s="482"/>
      <c r="G4772" s="482"/>
      <c r="H4772" s="482"/>
      <c r="I4772" s="482"/>
      <c r="J4772" s="482"/>
      <c r="K4772" s="482"/>
      <c r="L4772" s="482"/>
      <c r="M4772" s="483"/>
      <c r="N4772" s="176">
        <v>14000772</v>
      </c>
      <c r="O4772" s="412" t="s">
        <v>321</v>
      </c>
      <c r="P4772" s="413"/>
      <c r="Q4772" s="8"/>
      <c r="R4772" s="8"/>
      <c r="S4772" s="8"/>
      <c r="T4772" s="9">
        <v>4</v>
      </c>
      <c r="U4772" s="17">
        <f t="shared" si="213"/>
        <v>4</v>
      </c>
      <c r="V4772" s="182"/>
      <c r="W4772" s="191">
        <v>3</v>
      </c>
      <c r="X4772" s="199"/>
      <c r="Y4772" s="182"/>
      <c r="Z4772" s="184"/>
      <c r="AA4772" s="184"/>
      <c r="AD4772" s="182"/>
      <c r="AG4772" s="182"/>
      <c r="AH4772" s="43"/>
      <c r="AI4772" s="43"/>
      <c r="AJ4772" s="43"/>
      <c r="AK4772" s="43"/>
      <c r="AL4772" s="43"/>
      <c r="AM4772" s="43"/>
      <c r="AN4772" s="43"/>
      <c r="AO4772" s="43"/>
      <c r="AP4772" s="43"/>
      <c r="AQ4772" s="43"/>
      <c r="AR4772" s="43"/>
      <c r="AS4772" s="43"/>
      <c r="AT4772" s="43"/>
      <c r="AU4772" s="44"/>
      <c r="AV4772" s="182"/>
      <c r="AW4772" s="182"/>
      <c r="AX4772" s="182"/>
      <c r="AZ4772" s="207"/>
    </row>
    <row r="4773" spans="1:52" s="168" customFormat="1" ht="24.9" customHeight="1" x14ac:dyDescent="0.3">
      <c r="A4773" s="263"/>
      <c r="B4773" s="263"/>
      <c r="C4773" s="265"/>
      <c r="D4773" s="481"/>
      <c r="E4773" s="482"/>
      <c r="F4773" s="482"/>
      <c r="G4773" s="482"/>
      <c r="H4773" s="482"/>
      <c r="I4773" s="482"/>
      <c r="J4773" s="482"/>
      <c r="K4773" s="482"/>
      <c r="L4773" s="482"/>
      <c r="M4773" s="483"/>
      <c r="N4773" s="176">
        <v>14000741</v>
      </c>
      <c r="O4773" s="412" t="s">
        <v>321</v>
      </c>
      <c r="P4773" s="413"/>
      <c r="Q4773" s="8"/>
      <c r="R4773" s="8"/>
      <c r="S4773" s="8"/>
      <c r="T4773" s="9">
        <v>4</v>
      </c>
      <c r="U4773" s="17">
        <f t="shared" si="213"/>
        <v>4</v>
      </c>
      <c r="V4773" s="182"/>
      <c r="W4773" s="191">
        <v>4</v>
      </c>
      <c r="X4773" s="199"/>
      <c r="Y4773" s="182"/>
      <c r="Z4773" s="184"/>
      <c r="AA4773" s="184"/>
      <c r="AD4773" s="182"/>
      <c r="AG4773" s="182"/>
      <c r="AH4773" s="43"/>
      <c r="AI4773" s="43"/>
      <c r="AJ4773" s="43"/>
      <c r="AK4773" s="43"/>
      <c r="AL4773" s="43"/>
      <c r="AM4773" s="43"/>
      <c r="AN4773" s="43"/>
      <c r="AO4773" s="43"/>
      <c r="AP4773" s="43"/>
      <c r="AQ4773" s="43"/>
      <c r="AR4773" s="43"/>
      <c r="AS4773" s="43"/>
      <c r="AT4773" s="43"/>
      <c r="AU4773" s="44"/>
      <c r="AV4773" s="182"/>
      <c r="AW4773" s="182"/>
      <c r="AX4773" s="182"/>
      <c r="AZ4773" s="207"/>
    </row>
    <row r="4774" spans="1:52" s="168" customFormat="1" ht="24.9" customHeight="1" x14ac:dyDescent="0.3">
      <c r="A4774" s="263"/>
      <c r="B4774" s="263"/>
      <c r="C4774" s="265"/>
      <c r="D4774" s="481"/>
      <c r="E4774" s="482"/>
      <c r="F4774" s="482"/>
      <c r="G4774" s="482"/>
      <c r="H4774" s="482"/>
      <c r="I4774" s="482"/>
      <c r="J4774" s="482"/>
      <c r="K4774" s="482"/>
      <c r="L4774" s="482"/>
      <c r="M4774" s="483"/>
      <c r="N4774" s="176">
        <v>14000718</v>
      </c>
      <c r="O4774" s="412" t="s">
        <v>321</v>
      </c>
      <c r="P4774" s="413"/>
      <c r="Q4774" s="8"/>
      <c r="R4774" s="8"/>
      <c r="S4774" s="8"/>
      <c r="T4774" s="9">
        <v>4</v>
      </c>
      <c r="U4774" s="17">
        <f t="shared" si="213"/>
        <v>4</v>
      </c>
      <c r="V4774" s="182"/>
      <c r="W4774" s="191">
        <v>5</v>
      </c>
      <c r="X4774" s="199"/>
      <c r="Y4774" s="182"/>
      <c r="Z4774" s="184"/>
      <c r="AA4774" s="184"/>
      <c r="AD4774" s="182"/>
      <c r="AG4774" s="182"/>
      <c r="AH4774" s="43"/>
      <c r="AI4774" s="43"/>
      <c r="AJ4774" s="43"/>
      <c r="AK4774" s="43"/>
      <c r="AL4774" s="43"/>
      <c r="AM4774" s="43"/>
      <c r="AN4774" s="43"/>
      <c r="AO4774" s="43"/>
      <c r="AP4774" s="43"/>
      <c r="AQ4774" s="43"/>
      <c r="AR4774" s="43"/>
      <c r="AS4774" s="43"/>
      <c r="AT4774" s="43"/>
      <c r="AU4774" s="44"/>
      <c r="AV4774" s="182"/>
      <c r="AW4774" s="182"/>
      <c r="AX4774" s="182"/>
      <c r="AZ4774" s="207"/>
    </row>
    <row r="4775" spans="1:52" s="168" customFormat="1" ht="24.9" customHeight="1" x14ac:dyDescent="0.3">
      <c r="A4775" s="263"/>
      <c r="B4775" s="263"/>
      <c r="C4775" s="265"/>
      <c r="D4775" s="481"/>
      <c r="E4775" s="482"/>
      <c r="F4775" s="482"/>
      <c r="G4775" s="482"/>
      <c r="H4775" s="482"/>
      <c r="I4775" s="482"/>
      <c r="J4775" s="482"/>
      <c r="K4775" s="482"/>
      <c r="L4775" s="482"/>
      <c r="M4775" s="483"/>
      <c r="N4775" s="176">
        <v>14001678</v>
      </c>
      <c r="O4775" s="412" t="s">
        <v>321</v>
      </c>
      <c r="P4775" s="413"/>
      <c r="Q4775" s="8"/>
      <c r="R4775" s="8"/>
      <c r="S4775" s="8"/>
      <c r="T4775" s="9">
        <v>4</v>
      </c>
      <c r="U4775" s="17">
        <f t="shared" si="213"/>
        <v>4</v>
      </c>
      <c r="V4775" s="182"/>
      <c r="W4775" s="191">
        <v>6</v>
      </c>
      <c r="X4775" s="199"/>
      <c r="Y4775" s="182"/>
      <c r="Z4775" s="184"/>
      <c r="AA4775" s="184"/>
      <c r="AD4775" s="182"/>
      <c r="AG4775" s="182"/>
      <c r="AH4775" s="43"/>
      <c r="AI4775" s="43"/>
      <c r="AJ4775" s="43"/>
      <c r="AK4775" s="43"/>
      <c r="AL4775" s="43"/>
      <c r="AM4775" s="43"/>
      <c r="AN4775" s="43"/>
      <c r="AO4775" s="43"/>
      <c r="AP4775" s="43"/>
      <c r="AQ4775" s="43"/>
      <c r="AR4775" s="43"/>
      <c r="AS4775" s="43"/>
      <c r="AT4775" s="43"/>
      <c r="AU4775" s="44"/>
      <c r="AV4775" s="182"/>
      <c r="AW4775" s="182"/>
      <c r="AX4775" s="182"/>
      <c r="AZ4775" s="207"/>
    </row>
    <row r="4776" spans="1:52" s="168" customFormat="1" ht="24.9" customHeight="1" x14ac:dyDescent="0.3">
      <c r="A4776" s="263"/>
      <c r="B4776" s="263"/>
      <c r="C4776" s="265"/>
      <c r="D4776" s="481"/>
      <c r="E4776" s="482"/>
      <c r="F4776" s="482"/>
      <c r="G4776" s="482"/>
      <c r="H4776" s="482"/>
      <c r="I4776" s="482"/>
      <c r="J4776" s="482"/>
      <c r="K4776" s="482"/>
      <c r="L4776" s="482"/>
      <c r="M4776" s="483"/>
      <c r="N4776" s="176">
        <v>14001545</v>
      </c>
      <c r="O4776" s="412" t="s">
        <v>321</v>
      </c>
      <c r="P4776" s="413"/>
      <c r="Q4776" s="8"/>
      <c r="R4776" s="8"/>
      <c r="S4776" s="8"/>
      <c r="T4776" s="9">
        <v>4</v>
      </c>
      <c r="U4776" s="17">
        <f t="shared" si="213"/>
        <v>4</v>
      </c>
      <c r="V4776" s="182"/>
      <c r="W4776" s="191">
        <v>7</v>
      </c>
      <c r="X4776" s="199"/>
      <c r="Y4776" s="182"/>
      <c r="Z4776" s="184"/>
      <c r="AA4776" s="184"/>
      <c r="AD4776" s="182"/>
      <c r="AG4776" s="182"/>
      <c r="AH4776" s="43"/>
      <c r="AI4776" s="43"/>
      <c r="AJ4776" s="43"/>
      <c r="AK4776" s="43"/>
      <c r="AL4776" s="43"/>
      <c r="AM4776" s="43"/>
      <c r="AN4776" s="43"/>
      <c r="AO4776" s="43"/>
      <c r="AP4776" s="43"/>
      <c r="AQ4776" s="43"/>
      <c r="AR4776" s="43"/>
      <c r="AS4776" s="43"/>
      <c r="AT4776" s="43"/>
      <c r="AU4776" s="44"/>
      <c r="AV4776" s="182"/>
      <c r="AW4776" s="182"/>
      <c r="AX4776" s="182"/>
      <c r="AZ4776" s="207"/>
    </row>
    <row r="4777" spans="1:52" s="168" customFormat="1" ht="24.9" customHeight="1" x14ac:dyDescent="0.3">
      <c r="A4777" s="263"/>
      <c r="B4777" s="263"/>
      <c r="C4777" s="265"/>
      <c r="D4777" s="481"/>
      <c r="E4777" s="482"/>
      <c r="F4777" s="482"/>
      <c r="G4777" s="482"/>
      <c r="H4777" s="482"/>
      <c r="I4777" s="482"/>
      <c r="J4777" s="482"/>
      <c r="K4777" s="482"/>
      <c r="L4777" s="482"/>
      <c r="M4777" s="483"/>
      <c r="N4777" s="176">
        <v>14001517</v>
      </c>
      <c r="O4777" s="412" t="s">
        <v>321</v>
      </c>
      <c r="P4777" s="413"/>
      <c r="Q4777" s="8"/>
      <c r="R4777" s="8"/>
      <c r="S4777" s="8"/>
      <c r="T4777" s="9">
        <v>4</v>
      </c>
      <c r="U4777" s="17">
        <f t="shared" si="213"/>
        <v>4</v>
      </c>
      <c r="V4777" s="182"/>
      <c r="W4777" s="191">
        <v>8</v>
      </c>
      <c r="X4777" s="199"/>
      <c r="Y4777" s="182"/>
      <c r="Z4777" s="184"/>
      <c r="AA4777" s="184"/>
      <c r="AD4777" s="182"/>
      <c r="AG4777" s="182"/>
      <c r="AH4777" s="43"/>
      <c r="AI4777" s="43"/>
      <c r="AJ4777" s="43"/>
      <c r="AK4777" s="43"/>
      <c r="AL4777" s="43"/>
      <c r="AM4777" s="43"/>
      <c r="AN4777" s="43"/>
      <c r="AO4777" s="43"/>
      <c r="AP4777" s="43"/>
      <c r="AQ4777" s="43"/>
      <c r="AR4777" s="43"/>
      <c r="AS4777" s="43"/>
      <c r="AT4777" s="43"/>
      <c r="AU4777" s="44"/>
      <c r="AV4777" s="182"/>
      <c r="AW4777" s="182"/>
      <c r="AX4777" s="182"/>
      <c r="AZ4777" s="207"/>
    </row>
    <row r="4778" spans="1:52" s="168" customFormat="1" ht="24.9" customHeight="1" x14ac:dyDescent="0.3">
      <c r="A4778" s="263"/>
      <c r="B4778" s="263"/>
      <c r="C4778" s="265"/>
      <c r="D4778" s="481"/>
      <c r="E4778" s="482"/>
      <c r="F4778" s="482"/>
      <c r="G4778" s="482"/>
      <c r="H4778" s="482"/>
      <c r="I4778" s="482"/>
      <c r="J4778" s="482"/>
      <c r="K4778" s="482"/>
      <c r="L4778" s="482"/>
      <c r="M4778" s="483"/>
      <c r="N4778" s="176">
        <v>14001156</v>
      </c>
      <c r="O4778" s="412" t="s">
        <v>321</v>
      </c>
      <c r="P4778" s="413"/>
      <c r="Q4778" s="8"/>
      <c r="R4778" s="8"/>
      <c r="S4778" s="8"/>
      <c r="T4778" s="9">
        <v>4</v>
      </c>
      <c r="U4778" s="17">
        <f t="shared" si="213"/>
        <v>4</v>
      </c>
      <c r="V4778" s="182"/>
      <c r="W4778" s="191">
        <v>9</v>
      </c>
      <c r="X4778" s="199"/>
      <c r="Y4778" s="182"/>
      <c r="Z4778" s="184"/>
      <c r="AA4778" s="184"/>
      <c r="AD4778" s="182"/>
      <c r="AG4778" s="182"/>
      <c r="AH4778" s="43"/>
      <c r="AI4778" s="43"/>
      <c r="AJ4778" s="43"/>
      <c r="AK4778" s="43"/>
      <c r="AL4778" s="43"/>
      <c r="AM4778" s="43"/>
      <c r="AN4778" s="43"/>
      <c r="AO4778" s="43"/>
      <c r="AP4778" s="43"/>
      <c r="AQ4778" s="43"/>
      <c r="AR4778" s="43"/>
      <c r="AS4778" s="43"/>
      <c r="AT4778" s="43"/>
      <c r="AU4778" s="44"/>
      <c r="AV4778" s="182"/>
      <c r="AW4778" s="182"/>
      <c r="AX4778" s="182"/>
      <c r="AZ4778" s="207"/>
    </row>
    <row r="4779" spans="1:52" s="168" customFormat="1" ht="24.9" customHeight="1" x14ac:dyDescent="0.3">
      <c r="A4779" s="263"/>
      <c r="B4779" s="263"/>
      <c r="C4779" s="265"/>
      <c r="D4779" s="481"/>
      <c r="E4779" s="482"/>
      <c r="F4779" s="482"/>
      <c r="G4779" s="482"/>
      <c r="H4779" s="482"/>
      <c r="I4779" s="482"/>
      <c r="J4779" s="482"/>
      <c r="K4779" s="482"/>
      <c r="L4779" s="482"/>
      <c r="M4779" s="483"/>
      <c r="N4779" s="176">
        <v>14001367</v>
      </c>
      <c r="O4779" s="412" t="s">
        <v>321</v>
      </c>
      <c r="P4779" s="413"/>
      <c r="Q4779" s="8"/>
      <c r="R4779" s="8"/>
      <c r="S4779" s="8"/>
      <c r="T4779" s="9">
        <v>4</v>
      </c>
      <c r="U4779" s="17">
        <f t="shared" si="213"/>
        <v>4</v>
      </c>
      <c r="V4779" s="182"/>
      <c r="W4779" s="191">
        <v>10</v>
      </c>
      <c r="X4779" s="199"/>
      <c r="Y4779" s="182"/>
      <c r="Z4779" s="184"/>
      <c r="AA4779" s="184"/>
      <c r="AD4779" s="182"/>
      <c r="AG4779" s="182"/>
      <c r="AH4779" s="43"/>
      <c r="AI4779" s="43"/>
      <c r="AJ4779" s="43"/>
      <c r="AK4779" s="43"/>
      <c r="AL4779" s="43"/>
      <c r="AM4779" s="43"/>
      <c r="AN4779" s="43"/>
      <c r="AO4779" s="43"/>
      <c r="AP4779" s="43"/>
      <c r="AQ4779" s="43"/>
      <c r="AR4779" s="43"/>
      <c r="AS4779" s="43"/>
      <c r="AT4779" s="43"/>
      <c r="AU4779" s="44"/>
      <c r="AV4779" s="182"/>
      <c r="AW4779" s="182"/>
      <c r="AX4779" s="182"/>
      <c r="AZ4779" s="207"/>
    </row>
    <row r="4780" spans="1:52" s="168" customFormat="1" ht="24.9" customHeight="1" x14ac:dyDescent="0.3">
      <c r="A4780" s="263"/>
      <c r="B4780" s="263"/>
      <c r="C4780" s="265"/>
      <c r="D4780" s="481"/>
      <c r="E4780" s="482"/>
      <c r="F4780" s="482"/>
      <c r="G4780" s="482"/>
      <c r="H4780" s="482"/>
      <c r="I4780" s="482"/>
      <c r="J4780" s="482"/>
      <c r="K4780" s="482"/>
      <c r="L4780" s="482"/>
      <c r="M4780" s="483"/>
      <c r="N4780" s="176">
        <v>14000126</v>
      </c>
      <c r="O4780" s="412" t="s">
        <v>321</v>
      </c>
      <c r="P4780" s="413"/>
      <c r="Q4780" s="8"/>
      <c r="R4780" s="8"/>
      <c r="S4780" s="8"/>
      <c r="T4780" s="9">
        <v>4</v>
      </c>
      <c r="U4780" s="17">
        <f t="shared" si="213"/>
        <v>4</v>
      </c>
      <c r="V4780" s="182"/>
      <c r="W4780" s="191">
        <v>11</v>
      </c>
      <c r="X4780" s="199"/>
      <c r="Y4780" s="182"/>
      <c r="Z4780" s="184"/>
      <c r="AA4780" s="184"/>
      <c r="AD4780" s="182"/>
      <c r="AG4780" s="182"/>
      <c r="AH4780" s="43"/>
      <c r="AI4780" s="43"/>
      <c r="AJ4780" s="43"/>
      <c r="AK4780" s="43"/>
      <c r="AL4780" s="43"/>
      <c r="AM4780" s="43"/>
      <c r="AN4780" s="43"/>
      <c r="AO4780" s="43"/>
      <c r="AP4780" s="43"/>
      <c r="AQ4780" s="43"/>
      <c r="AR4780" s="43"/>
      <c r="AS4780" s="43"/>
      <c r="AT4780" s="43"/>
      <c r="AU4780" s="44"/>
      <c r="AV4780" s="182"/>
      <c r="AW4780" s="182"/>
      <c r="AX4780" s="182"/>
      <c r="AZ4780" s="207"/>
    </row>
    <row r="4781" spans="1:52" s="168" customFormat="1" ht="24.9" customHeight="1" x14ac:dyDescent="0.3">
      <c r="A4781" s="263"/>
      <c r="B4781" s="263"/>
      <c r="C4781" s="265"/>
      <c r="D4781" s="481"/>
      <c r="E4781" s="482"/>
      <c r="F4781" s="482"/>
      <c r="G4781" s="482"/>
      <c r="H4781" s="482"/>
      <c r="I4781" s="482"/>
      <c r="J4781" s="482"/>
      <c r="K4781" s="482"/>
      <c r="L4781" s="482"/>
      <c r="M4781" s="483"/>
      <c r="N4781" s="176"/>
      <c r="O4781" s="412"/>
      <c r="P4781" s="413"/>
      <c r="Q4781" s="8"/>
      <c r="R4781" s="8"/>
      <c r="S4781" s="8"/>
      <c r="T4781" s="9"/>
      <c r="U4781" s="17"/>
      <c r="V4781" s="182"/>
      <c r="W4781" s="191"/>
      <c r="X4781" s="199"/>
      <c r="Y4781" s="182"/>
      <c r="Z4781" s="184"/>
      <c r="AA4781" s="184"/>
      <c r="AD4781" s="182"/>
      <c r="AG4781" s="182"/>
      <c r="AH4781" s="43"/>
      <c r="AI4781" s="43"/>
      <c r="AJ4781" s="43"/>
      <c r="AK4781" s="43"/>
      <c r="AL4781" s="43"/>
      <c r="AM4781" s="43"/>
      <c r="AN4781" s="43"/>
      <c r="AO4781" s="43"/>
      <c r="AP4781" s="43"/>
      <c r="AQ4781" s="43"/>
      <c r="AR4781" s="43"/>
      <c r="AS4781" s="43"/>
      <c r="AT4781" s="43"/>
      <c r="AU4781" s="44"/>
      <c r="AV4781" s="182"/>
      <c r="AW4781" s="182"/>
      <c r="AX4781" s="182"/>
      <c r="AZ4781" s="207"/>
    </row>
    <row r="4782" spans="1:52" s="168" customFormat="1" ht="24.9" customHeight="1" x14ac:dyDescent="0.3">
      <c r="A4782" s="263"/>
      <c r="B4782" s="263"/>
      <c r="C4782" s="265"/>
      <c r="D4782" s="481"/>
      <c r="E4782" s="482"/>
      <c r="F4782" s="482"/>
      <c r="G4782" s="482"/>
      <c r="H4782" s="482"/>
      <c r="I4782" s="482"/>
      <c r="J4782" s="482"/>
      <c r="K4782" s="482"/>
      <c r="L4782" s="482"/>
      <c r="M4782" s="483"/>
      <c r="N4782" s="176"/>
      <c r="O4782" s="412"/>
      <c r="P4782" s="413"/>
      <c r="Q4782" s="8"/>
      <c r="R4782" s="8"/>
      <c r="S4782" s="8"/>
      <c r="T4782" s="9"/>
      <c r="U4782" s="17"/>
      <c r="V4782" s="182"/>
      <c r="W4782" s="191"/>
      <c r="X4782" s="199"/>
      <c r="Y4782" s="182"/>
      <c r="Z4782" s="184"/>
      <c r="AA4782" s="184"/>
      <c r="AD4782" s="182"/>
      <c r="AG4782" s="182"/>
      <c r="AH4782" s="43"/>
      <c r="AI4782" s="43"/>
      <c r="AJ4782" s="43"/>
      <c r="AK4782" s="43"/>
      <c r="AL4782" s="43"/>
      <c r="AM4782" s="43"/>
      <c r="AN4782" s="43"/>
      <c r="AO4782" s="43"/>
      <c r="AP4782" s="43"/>
      <c r="AQ4782" s="43"/>
      <c r="AR4782" s="43"/>
      <c r="AS4782" s="43"/>
      <c r="AT4782" s="43"/>
      <c r="AU4782" s="44"/>
      <c r="AV4782" s="182"/>
      <c r="AW4782" s="182"/>
      <c r="AX4782" s="182"/>
      <c r="AZ4782" s="207"/>
    </row>
    <row r="4783" spans="1:52" s="168" customFormat="1" ht="24.9" customHeight="1" x14ac:dyDescent="0.3">
      <c r="A4783" s="263"/>
      <c r="B4783" s="263"/>
      <c r="C4783" s="265"/>
      <c r="D4783" s="481"/>
      <c r="E4783" s="482"/>
      <c r="F4783" s="482"/>
      <c r="G4783" s="482"/>
      <c r="H4783" s="482"/>
      <c r="I4783" s="482"/>
      <c r="J4783" s="482"/>
      <c r="K4783" s="482"/>
      <c r="L4783" s="482"/>
      <c r="M4783" s="483"/>
      <c r="N4783" s="176"/>
      <c r="O4783" s="412"/>
      <c r="P4783" s="413"/>
      <c r="Q4783" s="8"/>
      <c r="R4783" s="8"/>
      <c r="S4783" s="8"/>
      <c r="T4783" s="9"/>
      <c r="U4783" s="17"/>
      <c r="V4783" s="182"/>
      <c r="W4783" s="191"/>
      <c r="X4783" s="199"/>
      <c r="Y4783" s="182"/>
      <c r="Z4783" s="184"/>
      <c r="AA4783" s="184"/>
      <c r="AD4783" s="182"/>
      <c r="AG4783" s="182"/>
      <c r="AH4783" s="43"/>
      <c r="AI4783" s="43"/>
      <c r="AJ4783" s="43"/>
      <c r="AK4783" s="43"/>
      <c r="AL4783" s="43"/>
      <c r="AM4783" s="43"/>
      <c r="AN4783" s="43"/>
      <c r="AO4783" s="43"/>
      <c r="AP4783" s="43"/>
      <c r="AQ4783" s="43"/>
      <c r="AR4783" s="43"/>
      <c r="AS4783" s="43"/>
      <c r="AT4783" s="43"/>
      <c r="AU4783" s="44"/>
      <c r="AV4783" s="182"/>
      <c r="AW4783" s="182"/>
      <c r="AX4783" s="182"/>
      <c r="AZ4783" s="207"/>
    </row>
    <row r="4784" spans="1:52" s="168" customFormat="1" ht="24.9" customHeight="1" x14ac:dyDescent="0.3">
      <c r="A4784" s="263"/>
      <c r="B4784" s="263"/>
      <c r="C4784" s="265"/>
      <c r="D4784" s="481"/>
      <c r="E4784" s="482"/>
      <c r="F4784" s="482"/>
      <c r="G4784" s="482"/>
      <c r="H4784" s="482"/>
      <c r="I4784" s="482"/>
      <c r="J4784" s="482"/>
      <c r="K4784" s="482"/>
      <c r="L4784" s="482"/>
      <c r="M4784" s="483"/>
      <c r="N4784" s="176">
        <v>14001506</v>
      </c>
      <c r="O4784" s="412" t="s">
        <v>321</v>
      </c>
      <c r="P4784" s="413"/>
      <c r="Q4784" s="8"/>
      <c r="R4784" s="8"/>
      <c r="S4784" s="8"/>
      <c r="T4784" s="9">
        <v>4</v>
      </c>
      <c r="U4784" s="17">
        <f t="shared" si="213"/>
        <v>4</v>
      </c>
      <c r="V4784" s="182"/>
      <c r="W4784" s="191">
        <v>15</v>
      </c>
      <c r="X4784" s="199"/>
      <c r="Y4784" s="182"/>
      <c r="Z4784" s="184"/>
      <c r="AA4784" s="184"/>
      <c r="AD4784" s="182"/>
      <c r="AG4784" s="182"/>
      <c r="AH4784" s="43"/>
      <c r="AI4784" s="43"/>
      <c r="AJ4784" s="43"/>
      <c r="AK4784" s="43"/>
      <c r="AL4784" s="43"/>
      <c r="AM4784" s="43"/>
      <c r="AN4784" s="43"/>
      <c r="AO4784" s="43"/>
      <c r="AP4784" s="43"/>
      <c r="AQ4784" s="43"/>
      <c r="AR4784" s="43"/>
      <c r="AS4784" s="43"/>
      <c r="AT4784" s="43"/>
      <c r="AU4784" s="44"/>
      <c r="AV4784" s="182"/>
      <c r="AW4784" s="182"/>
      <c r="AX4784" s="182"/>
      <c r="AZ4784" s="207"/>
    </row>
    <row r="4785" spans="1:52" s="168" customFormat="1" ht="24.9" customHeight="1" x14ac:dyDescent="0.3">
      <c r="A4785" s="263"/>
      <c r="B4785" s="263"/>
      <c r="C4785" s="265"/>
      <c r="D4785" s="481"/>
      <c r="E4785" s="482"/>
      <c r="F4785" s="482"/>
      <c r="G4785" s="482"/>
      <c r="H4785" s="482"/>
      <c r="I4785" s="482"/>
      <c r="J4785" s="482"/>
      <c r="K4785" s="482"/>
      <c r="L4785" s="482"/>
      <c r="M4785" s="483"/>
      <c r="N4785" s="176"/>
      <c r="O4785" s="412"/>
      <c r="P4785" s="413"/>
      <c r="Q4785" s="8"/>
      <c r="R4785" s="8"/>
      <c r="S4785" s="8"/>
      <c r="T4785" s="9"/>
      <c r="U4785" s="17"/>
      <c r="V4785" s="182"/>
      <c r="W4785" s="191"/>
      <c r="X4785" s="199"/>
      <c r="Y4785" s="182"/>
      <c r="Z4785" s="184"/>
      <c r="AA4785" s="184"/>
      <c r="AD4785" s="182"/>
      <c r="AG4785" s="182"/>
      <c r="AH4785" s="43"/>
      <c r="AI4785" s="43"/>
      <c r="AJ4785" s="43"/>
      <c r="AK4785" s="43"/>
      <c r="AL4785" s="43"/>
      <c r="AM4785" s="43"/>
      <c r="AN4785" s="43"/>
      <c r="AO4785" s="43"/>
      <c r="AP4785" s="43"/>
      <c r="AQ4785" s="43"/>
      <c r="AR4785" s="43"/>
      <c r="AS4785" s="43"/>
      <c r="AT4785" s="43"/>
      <c r="AU4785" s="44"/>
      <c r="AV4785" s="182"/>
      <c r="AW4785" s="182"/>
      <c r="AX4785" s="182"/>
      <c r="AZ4785" s="207"/>
    </row>
    <row r="4786" spans="1:52" s="168" customFormat="1" ht="24.9" customHeight="1" x14ac:dyDescent="0.3">
      <c r="A4786" s="263"/>
      <c r="B4786" s="263"/>
      <c r="C4786" s="265"/>
      <c r="D4786" s="481"/>
      <c r="E4786" s="482"/>
      <c r="F4786" s="482"/>
      <c r="G4786" s="482"/>
      <c r="H4786" s="482"/>
      <c r="I4786" s="482"/>
      <c r="J4786" s="482"/>
      <c r="K4786" s="482"/>
      <c r="L4786" s="482"/>
      <c r="M4786" s="483"/>
      <c r="N4786" s="176"/>
      <c r="O4786" s="412"/>
      <c r="P4786" s="413"/>
      <c r="Q4786" s="8"/>
      <c r="R4786" s="8"/>
      <c r="S4786" s="8"/>
      <c r="T4786" s="9"/>
      <c r="U4786" s="17"/>
      <c r="V4786" s="182"/>
      <c r="W4786" s="191"/>
      <c r="X4786" s="199"/>
      <c r="Y4786" s="182"/>
      <c r="Z4786" s="184"/>
      <c r="AA4786" s="184"/>
      <c r="AD4786" s="182"/>
      <c r="AG4786" s="182"/>
      <c r="AH4786" s="43"/>
      <c r="AI4786" s="43"/>
      <c r="AJ4786" s="43"/>
      <c r="AK4786" s="43"/>
      <c r="AL4786" s="43"/>
      <c r="AM4786" s="43"/>
      <c r="AN4786" s="43"/>
      <c r="AO4786" s="43"/>
      <c r="AP4786" s="43"/>
      <c r="AQ4786" s="43"/>
      <c r="AR4786" s="43"/>
      <c r="AS4786" s="43"/>
      <c r="AT4786" s="43"/>
      <c r="AU4786" s="44"/>
      <c r="AV4786" s="182"/>
      <c r="AW4786" s="182"/>
      <c r="AX4786" s="182"/>
      <c r="AZ4786" s="207"/>
    </row>
    <row r="4787" spans="1:52" s="168" customFormat="1" ht="24.9" customHeight="1" x14ac:dyDescent="0.3">
      <c r="A4787" s="263"/>
      <c r="B4787" s="263"/>
      <c r="C4787" s="265"/>
      <c r="D4787" s="481"/>
      <c r="E4787" s="482"/>
      <c r="F4787" s="482"/>
      <c r="G4787" s="482"/>
      <c r="H4787" s="482"/>
      <c r="I4787" s="482"/>
      <c r="J4787" s="482"/>
      <c r="K4787" s="482"/>
      <c r="L4787" s="482"/>
      <c r="M4787" s="483"/>
      <c r="N4787" s="176">
        <v>14001619</v>
      </c>
      <c r="O4787" s="412" t="s">
        <v>321</v>
      </c>
      <c r="P4787" s="413"/>
      <c r="Q4787" s="8"/>
      <c r="R4787" s="8"/>
      <c r="S4787" s="8"/>
      <c r="T4787" s="9">
        <v>4</v>
      </c>
      <c r="U4787" s="17">
        <f t="shared" si="213"/>
        <v>4</v>
      </c>
      <c r="V4787" s="182"/>
      <c r="W4787" s="191">
        <v>18</v>
      </c>
      <c r="X4787" s="199"/>
      <c r="Y4787" s="182"/>
      <c r="Z4787" s="184"/>
      <c r="AA4787" s="184"/>
      <c r="AD4787" s="182"/>
      <c r="AG4787" s="182"/>
      <c r="AH4787" s="43"/>
      <c r="AI4787" s="43"/>
      <c r="AJ4787" s="43"/>
      <c r="AK4787" s="43"/>
      <c r="AL4787" s="43"/>
      <c r="AM4787" s="43"/>
      <c r="AN4787" s="43"/>
      <c r="AO4787" s="43"/>
      <c r="AP4787" s="43"/>
      <c r="AQ4787" s="43"/>
      <c r="AR4787" s="43"/>
      <c r="AS4787" s="43"/>
      <c r="AT4787" s="43"/>
      <c r="AU4787" s="44"/>
      <c r="AV4787" s="182"/>
      <c r="AW4787" s="182"/>
      <c r="AX4787" s="182"/>
      <c r="AZ4787" s="207"/>
    </row>
    <row r="4788" spans="1:52" s="168" customFormat="1" ht="24.9" customHeight="1" x14ac:dyDescent="0.3">
      <c r="A4788" s="263"/>
      <c r="B4788" s="263"/>
      <c r="C4788" s="265"/>
      <c r="D4788" s="481"/>
      <c r="E4788" s="482"/>
      <c r="F4788" s="482"/>
      <c r="G4788" s="482"/>
      <c r="H4788" s="482"/>
      <c r="I4788" s="482"/>
      <c r="J4788" s="482"/>
      <c r="K4788" s="482"/>
      <c r="L4788" s="482"/>
      <c r="M4788" s="483"/>
      <c r="N4788" s="176">
        <v>14001616</v>
      </c>
      <c r="O4788" s="412" t="s">
        <v>321</v>
      </c>
      <c r="P4788" s="413"/>
      <c r="Q4788" s="8"/>
      <c r="R4788" s="8"/>
      <c r="S4788" s="8"/>
      <c r="T4788" s="9">
        <v>4</v>
      </c>
      <c r="U4788" s="17">
        <f t="shared" si="213"/>
        <v>4</v>
      </c>
      <c r="V4788" s="182"/>
      <c r="W4788" s="191">
        <v>19</v>
      </c>
      <c r="X4788" s="199"/>
      <c r="Y4788" s="182"/>
      <c r="Z4788" s="184"/>
      <c r="AA4788" s="184"/>
      <c r="AD4788" s="182"/>
      <c r="AG4788" s="182"/>
      <c r="AH4788" s="43"/>
      <c r="AI4788" s="43"/>
      <c r="AJ4788" s="43"/>
      <c r="AK4788" s="43"/>
      <c r="AL4788" s="43"/>
      <c r="AM4788" s="43"/>
      <c r="AN4788" s="43"/>
      <c r="AO4788" s="43"/>
      <c r="AP4788" s="43"/>
      <c r="AQ4788" s="43"/>
      <c r="AR4788" s="43"/>
      <c r="AS4788" s="43"/>
      <c r="AT4788" s="43"/>
      <c r="AU4788" s="44"/>
      <c r="AV4788" s="182"/>
      <c r="AW4788" s="182"/>
      <c r="AX4788" s="182"/>
      <c r="AZ4788" s="207"/>
    </row>
    <row r="4789" spans="1:52" s="168" customFormat="1" ht="24.9" customHeight="1" x14ac:dyDescent="0.3">
      <c r="A4789" s="263"/>
      <c r="B4789" s="263"/>
      <c r="C4789" s="265"/>
      <c r="D4789" s="481"/>
      <c r="E4789" s="482"/>
      <c r="F4789" s="482"/>
      <c r="G4789" s="482"/>
      <c r="H4789" s="482"/>
      <c r="I4789" s="482"/>
      <c r="J4789" s="482"/>
      <c r="K4789" s="482"/>
      <c r="L4789" s="482"/>
      <c r="M4789" s="483"/>
      <c r="N4789" s="176"/>
      <c r="O4789" s="412"/>
      <c r="P4789" s="413"/>
      <c r="Q4789" s="8"/>
      <c r="R4789" s="8"/>
      <c r="S4789" s="8"/>
      <c r="T4789" s="9"/>
      <c r="U4789" s="17"/>
      <c r="V4789" s="182"/>
      <c r="W4789" s="191"/>
      <c r="X4789" s="199"/>
      <c r="Y4789" s="182"/>
      <c r="Z4789" s="184"/>
      <c r="AA4789" s="184"/>
      <c r="AD4789" s="182"/>
      <c r="AG4789" s="182"/>
      <c r="AH4789" s="43"/>
      <c r="AI4789" s="43"/>
      <c r="AJ4789" s="43"/>
      <c r="AK4789" s="43"/>
      <c r="AL4789" s="43"/>
      <c r="AM4789" s="43"/>
      <c r="AN4789" s="43"/>
      <c r="AO4789" s="43"/>
      <c r="AP4789" s="43"/>
      <c r="AQ4789" s="43"/>
      <c r="AR4789" s="43"/>
      <c r="AS4789" s="43"/>
      <c r="AT4789" s="43"/>
      <c r="AU4789" s="44"/>
      <c r="AV4789" s="182"/>
      <c r="AW4789" s="182"/>
      <c r="AX4789" s="182"/>
      <c r="AZ4789" s="207"/>
    </row>
    <row r="4790" spans="1:52" s="168" customFormat="1" ht="24.9" customHeight="1" thickBot="1" x14ac:dyDescent="0.35">
      <c r="A4790" s="263"/>
      <c r="B4790" s="263"/>
      <c r="C4790" s="265"/>
      <c r="D4790" s="481"/>
      <c r="E4790" s="482"/>
      <c r="F4790" s="482"/>
      <c r="G4790" s="482"/>
      <c r="H4790" s="482"/>
      <c r="I4790" s="482"/>
      <c r="J4790" s="482"/>
      <c r="K4790" s="482"/>
      <c r="L4790" s="482"/>
      <c r="M4790" s="483"/>
      <c r="N4790" s="414" t="s">
        <v>16</v>
      </c>
      <c r="O4790" s="415"/>
      <c r="P4790" s="415"/>
      <c r="Q4790" s="415"/>
      <c r="R4790" s="415"/>
      <c r="S4790" s="415"/>
      <c r="T4790" s="415"/>
      <c r="U4790" s="18">
        <f>SUM(U4770:U4789)</f>
        <v>56</v>
      </c>
      <c r="V4790" s="182"/>
      <c r="W4790" s="191"/>
      <c r="X4790" s="199"/>
      <c r="Y4790" s="182"/>
      <c r="Z4790" s="184"/>
      <c r="AA4790" s="184"/>
      <c r="AD4790" s="182"/>
      <c r="AG4790" s="182"/>
      <c r="AH4790" s="43"/>
      <c r="AI4790" s="43"/>
      <c r="AJ4790" s="43"/>
      <c r="AK4790" s="43"/>
      <c r="AL4790" s="43"/>
      <c r="AM4790" s="43"/>
      <c r="AN4790" s="43"/>
      <c r="AO4790" s="43"/>
      <c r="AP4790" s="43"/>
      <c r="AQ4790" s="43"/>
      <c r="AR4790" s="43"/>
      <c r="AS4790" s="43"/>
      <c r="AT4790" s="43"/>
      <c r="AU4790" s="44"/>
      <c r="AV4790" s="182"/>
      <c r="AW4790" s="182"/>
      <c r="AX4790" s="182"/>
      <c r="AZ4790" s="207"/>
    </row>
    <row r="4791" spans="1:52" s="168" customFormat="1" ht="14.4" customHeight="1" x14ac:dyDescent="0.3">
      <c r="A4791" s="263"/>
      <c r="B4791" s="263"/>
      <c r="C4791" s="265"/>
      <c r="D4791" s="481"/>
      <c r="E4791" s="482"/>
      <c r="F4791" s="482"/>
      <c r="G4791" s="482"/>
      <c r="H4791" s="482"/>
      <c r="I4791" s="482"/>
      <c r="J4791" s="482"/>
      <c r="K4791" s="482"/>
      <c r="L4791" s="482"/>
      <c r="M4791" s="483"/>
      <c r="N4791" s="416" t="s">
        <v>17</v>
      </c>
      <c r="O4791" s="417"/>
      <c r="P4791" s="417"/>
      <c r="Q4791" s="417"/>
      <c r="R4791" s="417"/>
      <c r="S4791" s="417"/>
      <c r="T4791" s="417"/>
      <c r="U4791" s="418"/>
      <c r="V4791" s="200"/>
      <c r="W4791" s="191"/>
      <c r="X4791" s="199"/>
      <c r="Y4791" s="182"/>
      <c r="Z4791" s="184"/>
      <c r="AA4791" s="184"/>
      <c r="AD4791" s="182"/>
      <c r="AG4791" s="182"/>
      <c r="AH4791" s="43"/>
      <c r="AI4791" s="43"/>
      <c r="AJ4791" s="43"/>
      <c r="AK4791" s="43"/>
      <c r="AL4791" s="43"/>
      <c r="AM4791" s="43"/>
      <c r="AN4791" s="43"/>
      <c r="AO4791" s="43"/>
      <c r="AP4791" s="43"/>
      <c r="AQ4791" s="43"/>
      <c r="AR4791" s="43"/>
      <c r="AS4791" s="43"/>
      <c r="AT4791" s="43"/>
      <c r="AU4791" s="44"/>
      <c r="AV4791" s="182"/>
      <c r="AW4791" s="182"/>
      <c r="AX4791" s="182"/>
      <c r="AZ4791" s="207"/>
    </row>
    <row r="4792" spans="1:52" s="168" customFormat="1" x14ac:dyDescent="0.3">
      <c r="A4792" s="263"/>
      <c r="B4792" s="263"/>
      <c r="C4792" s="265"/>
      <c r="D4792" s="481"/>
      <c r="E4792" s="482"/>
      <c r="F4792" s="482"/>
      <c r="G4792" s="482"/>
      <c r="H4792" s="482"/>
      <c r="I4792" s="482"/>
      <c r="J4792" s="482"/>
      <c r="K4792" s="482"/>
      <c r="L4792" s="482"/>
      <c r="M4792" s="483"/>
      <c r="N4792" s="419"/>
      <c r="O4792" s="420"/>
      <c r="P4792" s="420"/>
      <c r="Q4792" s="420"/>
      <c r="R4792" s="420"/>
      <c r="S4792" s="420"/>
      <c r="T4792" s="420"/>
      <c r="U4792" s="421"/>
      <c r="V4792" s="182"/>
      <c r="W4792" s="191"/>
      <c r="X4792" s="199"/>
      <c r="Y4792" s="182"/>
      <c r="Z4792" s="184"/>
      <c r="AA4792" s="184"/>
      <c r="AD4792" s="182"/>
      <c r="AG4792" s="182"/>
      <c r="AH4792" s="43"/>
      <c r="AI4792" s="43"/>
      <c r="AJ4792" s="43"/>
      <c r="AK4792" s="43"/>
      <c r="AL4792" s="43"/>
      <c r="AM4792" s="43"/>
      <c r="AN4792" s="43"/>
      <c r="AO4792" s="43"/>
      <c r="AP4792" s="43"/>
      <c r="AQ4792" s="43"/>
      <c r="AR4792" s="43"/>
      <c r="AS4792" s="43"/>
      <c r="AT4792" s="43"/>
      <c r="AU4792" s="44"/>
      <c r="AV4792" s="182"/>
      <c r="AW4792" s="182"/>
      <c r="AX4792" s="182"/>
      <c r="AZ4792" s="207"/>
    </row>
    <row r="4793" spans="1:52" s="168" customFormat="1" x14ac:dyDescent="0.3">
      <c r="A4793" s="263"/>
      <c r="B4793" s="263"/>
      <c r="C4793" s="265"/>
      <c r="D4793" s="481"/>
      <c r="E4793" s="482"/>
      <c r="F4793" s="482"/>
      <c r="G4793" s="482"/>
      <c r="H4793" s="482"/>
      <c r="I4793" s="482"/>
      <c r="J4793" s="482"/>
      <c r="K4793" s="482"/>
      <c r="L4793" s="482"/>
      <c r="M4793" s="483"/>
      <c r="N4793" s="419"/>
      <c r="O4793" s="420"/>
      <c r="P4793" s="420"/>
      <c r="Q4793" s="420"/>
      <c r="R4793" s="420"/>
      <c r="S4793" s="420"/>
      <c r="T4793" s="420"/>
      <c r="U4793" s="421"/>
      <c r="V4793" s="182"/>
      <c r="W4793" s="191"/>
      <c r="X4793" s="199"/>
      <c r="Y4793" s="182"/>
      <c r="Z4793" s="184"/>
      <c r="AA4793" s="184"/>
      <c r="AD4793" s="182"/>
      <c r="AG4793" s="182"/>
      <c r="AH4793" s="43"/>
      <c r="AI4793" s="43"/>
      <c r="AJ4793" s="43"/>
      <c r="AK4793" s="43"/>
      <c r="AL4793" s="43"/>
      <c r="AM4793" s="43"/>
      <c r="AN4793" s="43"/>
      <c r="AO4793" s="43"/>
      <c r="AP4793" s="43"/>
      <c r="AQ4793" s="43"/>
      <c r="AR4793" s="43"/>
      <c r="AS4793" s="43"/>
      <c r="AT4793" s="43"/>
      <c r="AU4793" s="44"/>
      <c r="AV4793" s="182"/>
      <c r="AW4793" s="182"/>
      <c r="AX4793" s="182"/>
      <c r="AZ4793" s="207"/>
    </row>
    <row r="4794" spans="1:52" s="168" customFormat="1" ht="14.4" thickBot="1" x14ac:dyDescent="0.35">
      <c r="A4794" s="263"/>
      <c r="B4794" s="263"/>
      <c r="C4794" s="265"/>
      <c r="D4794" s="425"/>
      <c r="E4794" s="426"/>
      <c r="F4794" s="426"/>
      <c r="G4794" s="426"/>
      <c r="H4794" s="426"/>
      <c r="I4794" s="426"/>
      <c r="J4794" s="426"/>
      <c r="K4794" s="426"/>
      <c r="L4794" s="426"/>
      <c r="M4794" s="427"/>
      <c r="N4794" s="422"/>
      <c r="O4794" s="423"/>
      <c r="P4794" s="423"/>
      <c r="Q4794" s="423"/>
      <c r="R4794" s="423"/>
      <c r="S4794" s="423"/>
      <c r="T4794" s="423"/>
      <c r="U4794" s="424"/>
      <c r="V4794" s="182"/>
      <c r="W4794" s="191"/>
      <c r="X4794" s="199"/>
      <c r="Y4794" s="182"/>
      <c r="Z4794" s="184"/>
      <c r="AA4794" s="184"/>
      <c r="AD4794" s="182"/>
      <c r="AG4794" s="182"/>
      <c r="AH4794" s="43"/>
      <c r="AI4794" s="43"/>
      <c r="AJ4794" s="43"/>
      <c r="AK4794" s="43"/>
      <c r="AL4794" s="43"/>
      <c r="AM4794" s="43"/>
      <c r="AN4794" s="43"/>
      <c r="AO4794" s="43"/>
      <c r="AP4794" s="43"/>
      <c r="AQ4794" s="43"/>
      <c r="AR4794" s="43"/>
      <c r="AS4794" s="43"/>
      <c r="AT4794" s="43"/>
      <c r="AU4794" s="44"/>
      <c r="AV4794" s="182"/>
      <c r="AW4794" s="182"/>
      <c r="AX4794" s="182"/>
      <c r="AZ4794" s="207"/>
    </row>
    <row r="4795" spans="1:52" s="168" customFormat="1" ht="5.25" customHeight="1" thickBot="1" x14ac:dyDescent="0.35">
      <c r="A4795" s="263"/>
      <c r="B4795" s="263"/>
      <c r="C4795" s="265"/>
      <c r="D4795" s="428"/>
      <c r="E4795" s="428"/>
      <c r="F4795" s="428"/>
      <c r="G4795" s="428"/>
      <c r="H4795" s="428"/>
      <c r="I4795" s="428"/>
      <c r="J4795" s="428"/>
      <c r="K4795" s="428"/>
      <c r="L4795" s="428"/>
      <c r="M4795" s="428"/>
      <c r="N4795" s="428"/>
      <c r="O4795" s="428"/>
      <c r="P4795" s="428"/>
      <c r="Q4795" s="428"/>
      <c r="R4795" s="428"/>
      <c r="S4795" s="428"/>
      <c r="T4795" s="428"/>
      <c r="U4795" s="428"/>
      <c r="V4795" s="182"/>
      <c r="W4795" s="191"/>
      <c r="X4795" s="199"/>
      <c r="Y4795" s="182"/>
      <c r="Z4795" s="184"/>
      <c r="AA4795" s="184"/>
      <c r="AD4795" s="182"/>
      <c r="AG4795" s="182"/>
      <c r="AH4795" s="43"/>
      <c r="AI4795" s="43"/>
      <c r="AJ4795" s="43"/>
      <c r="AK4795" s="43"/>
      <c r="AL4795" s="43"/>
      <c r="AM4795" s="43"/>
      <c r="AN4795" s="43"/>
      <c r="AO4795" s="43"/>
      <c r="AP4795" s="43"/>
      <c r="AQ4795" s="43"/>
      <c r="AR4795" s="43"/>
      <c r="AS4795" s="43"/>
      <c r="AT4795" s="43"/>
      <c r="AU4795" s="44"/>
      <c r="AV4795" s="182"/>
      <c r="AW4795" s="182"/>
      <c r="AX4795" s="182"/>
      <c r="AZ4795" s="207"/>
    </row>
    <row r="4796" spans="1:52" s="168" customFormat="1" ht="20.25" customHeight="1" x14ac:dyDescent="0.3">
      <c r="A4796" s="263"/>
      <c r="B4796" s="263"/>
      <c r="C4796" s="265"/>
      <c r="D4796" s="429" t="s">
        <v>18</v>
      </c>
      <c r="E4796" s="430"/>
      <c r="F4796" s="430"/>
      <c r="G4796" s="430"/>
      <c r="H4796" s="430"/>
      <c r="I4796" s="430"/>
      <c r="J4796" s="430"/>
      <c r="K4796" s="430"/>
      <c r="L4796" s="430"/>
      <c r="M4796" s="431"/>
      <c r="N4796" s="429" t="s">
        <v>19</v>
      </c>
      <c r="O4796" s="430"/>
      <c r="P4796" s="430"/>
      <c r="Q4796" s="430"/>
      <c r="R4796" s="430"/>
      <c r="S4796" s="430"/>
      <c r="T4796" s="430"/>
      <c r="U4796" s="431"/>
      <c r="V4796" s="182"/>
      <c r="W4796" s="191"/>
      <c r="X4796" s="199"/>
      <c r="Y4796" s="182"/>
      <c r="Z4796" s="184"/>
      <c r="AA4796" s="184"/>
      <c r="AD4796" s="182"/>
      <c r="AG4796" s="182"/>
      <c r="AH4796" s="43"/>
      <c r="AI4796" s="43"/>
      <c r="AJ4796" s="43"/>
      <c r="AK4796" s="43"/>
      <c r="AL4796" s="43"/>
      <c r="AM4796" s="43"/>
      <c r="AN4796" s="43"/>
      <c r="AO4796" s="43"/>
      <c r="AP4796" s="43"/>
      <c r="AQ4796" s="43"/>
      <c r="AR4796" s="43"/>
      <c r="AS4796" s="43"/>
      <c r="AT4796" s="43"/>
      <c r="AU4796" s="44"/>
      <c r="AV4796" s="182"/>
      <c r="AW4796" s="182"/>
      <c r="AX4796" s="182"/>
      <c r="AZ4796" s="207"/>
    </row>
    <row r="4797" spans="1:52" s="168" customFormat="1" x14ac:dyDescent="0.3">
      <c r="A4797" s="263"/>
      <c r="B4797" s="263"/>
      <c r="C4797" s="265"/>
      <c r="D4797" s="432" t="s">
        <v>20</v>
      </c>
      <c r="E4797" s="433"/>
      <c r="F4797" s="433"/>
      <c r="G4797" s="433"/>
      <c r="H4797" s="433"/>
      <c r="I4797" s="433"/>
      <c r="J4797" s="433"/>
      <c r="K4797" s="433"/>
      <c r="L4797" s="433"/>
      <c r="M4797" s="434"/>
      <c r="N4797" s="435" t="s">
        <v>21</v>
      </c>
      <c r="O4797" s="436"/>
      <c r="P4797" s="436"/>
      <c r="Q4797" s="436"/>
      <c r="R4797" s="436"/>
      <c r="S4797" s="436"/>
      <c r="T4797" s="436"/>
      <c r="U4797" s="437"/>
      <c r="V4797" s="182"/>
      <c r="W4797" s="191"/>
      <c r="X4797" s="199"/>
      <c r="Y4797" s="182"/>
      <c r="Z4797" s="184"/>
      <c r="AA4797" s="184"/>
      <c r="AD4797" s="182"/>
      <c r="AG4797" s="182"/>
      <c r="AH4797" s="43"/>
      <c r="AI4797" s="43"/>
      <c r="AJ4797" s="43"/>
      <c r="AK4797" s="43"/>
      <c r="AL4797" s="43"/>
      <c r="AM4797" s="43"/>
      <c r="AN4797" s="43"/>
      <c r="AO4797" s="43"/>
      <c r="AP4797" s="43"/>
      <c r="AQ4797" s="43"/>
      <c r="AR4797" s="43"/>
      <c r="AS4797" s="43"/>
      <c r="AT4797" s="43"/>
      <c r="AU4797" s="44"/>
      <c r="AV4797" s="182"/>
      <c r="AW4797" s="182"/>
      <c r="AX4797" s="182"/>
      <c r="AZ4797" s="207"/>
    </row>
    <row r="4798" spans="1:52" s="168" customFormat="1" ht="15.75" customHeight="1" x14ac:dyDescent="0.3">
      <c r="A4798" s="263"/>
      <c r="B4798" s="263"/>
      <c r="C4798" s="265"/>
      <c r="D4798" s="438" t="s">
        <v>22</v>
      </c>
      <c r="E4798" s="439"/>
      <c r="F4798" s="439"/>
      <c r="G4798" s="439"/>
      <c r="H4798" s="439"/>
      <c r="I4798" s="439"/>
      <c r="J4798" s="439"/>
      <c r="K4798" s="439"/>
      <c r="L4798" s="439"/>
      <c r="M4798" s="440"/>
      <c r="N4798" s="438" t="s">
        <v>22</v>
      </c>
      <c r="O4798" s="444"/>
      <c r="P4798" s="444"/>
      <c r="Q4798" s="444"/>
      <c r="R4798" s="444"/>
      <c r="S4798" s="444"/>
      <c r="T4798" s="444"/>
      <c r="U4798" s="440"/>
      <c r="V4798" s="182"/>
      <c r="W4798" s="191"/>
      <c r="X4798" s="199"/>
      <c r="Y4798" s="182"/>
      <c r="Z4798" s="184"/>
      <c r="AA4798" s="184"/>
      <c r="AD4798" s="182"/>
      <c r="AG4798" s="182"/>
      <c r="AH4798" s="43"/>
      <c r="AI4798" s="43"/>
      <c r="AJ4798" s="43"/>
      <c r="AK4798" s="43"/>
      <c r="AL4798" s="43"/>
      <c r="AM4798" s="43"/>
      <c r="AN4798" s="43"/>
      <c r="AO4798" s="43"/>
      <c r="AP4798" s="43"/>
      <c r="AQ4798" s="43"/>
      <c r="AR4798" s="43"/>
      <c r="AS4798" s="43"/>
      <c r="AT4798" s="43"/>
      <c r="AU4798" s="44"/>
      <c r="AV4798" s="182"/>
      <c r="AW4798" s="182"/>
      <c r="AX4798" s="182"/>
      <c r="AZ4798" s="207"/>
    </row>
    <row r="4799" spans="1:52" s="168" customFormat="1" ht="15.75" customHeight="1" x14ac:dyDescent="0.3">
      <c r="A4799" s="263"/>
      <c r="B4799" s="263"/>
      <c r="C4799" s="265"/>
      <c r="D4799" s="438"/>
      <c r="E4799" s="439"/>
      <c r="F4799" s="439"/>
      <c r="G4799" s="439"/>
      <c r="H4799" s="439"/>
      <c r="I4799" s="439"/>
      <c r="J4799" s="439"/>
      <c r="K4799" s="439"/>
      <c r="L4799" s="439"/>
      <c r="M4799" s="440"/>
      <c r="N4799" s="438"/>
      <c r="O4799" s="439"/>
      <c r="P4799" s="439"/>
      <c r="Q4799" s="439"/>
      <c r="R4799" s="439"/>
      <c r="S4799" s="439"/>
      <c r="T4799" s="439"/>
      <c r="U4799" s="440"/>
      <c r="V4799" s="182"/>
      <c r="W4799" s="191"/>
      <c r="X4799" s="199"/>
      <c r="Y4799" s="182"/>
      <c r="Z4799" s="184"/>
      <c r="AA4799" s="184"/>
      <c r="AD4799" s="182"/>
      <c r="AG4799" s="182"/>
      <c r="AH4799" s="43"/>
      <c r="AI4799" s="43"/>
      <c r="AJ4799" s="43"/>
      <c r="AK4799" s="43"/>
      <c r="AL4799" s="43"/>
      <c r="AM4799" s="43"/>
      <c r="AN4799" s="43"/>
      <c r="AO4799" s="43"/>
      <c r="AP4799" s="43"/>
      <c r="AQ4799" s="43"/>
      <c r="AR4799" s="43"/>
      <c r="AS4799" s="43"/>
      <c r="AT4799" s="43"/>
      <c r="AU4799" s="44"/>
      <c r="AV4799" s="182"/>
      <c r="AW4799" s="182"/>
      <c r="AX4799" s="182"/>
      <c r="AZ4799" s="207"/>
    </row>
    <row r="4800" spans="1:52" s="168" customFormat="1" ht="15.75" customHeight="1" x14ac:dyDescent="0.3">
      <c r="A4800" s="263"/>
      <c r="B4800" s="263"/>
      <c r="C4800" s="265"/>
      <c r="D4800" s="441"/>
      <c r="E4800" s="442"/>
      <c r="F4800" s="442"/>
      <c r="G4800" s="442"/>
      <c r="H4800" s="442"/>
      <c r="I4800" s="442"/>
      <c r="J4800" s="442"/>
      <c r="K4800" s="442"/>
      <c r="L4800" s="442"/>
      <c r="M4800" s="443"/>
      <c r="N4800" s="441"/>
      <c r="O4800" s="442"/>
      <c r="P4800" s="442"/>
      <c r="Q4800" s="442"/>
      <c r="R4800" s="442"/>
      <c r="S4800" s="442"/>
      <c r="T4800" s="442"/>
      <c r="U4800" s="443"/>
      <c r="V4800" s="182"/>
      <c r="W4800" s="191"/>
      <c r="X4800" s="199"/>
      <c r="Y4800" s="182"/>
      <c r="Z4800" s="184"/>
      <c r="AA4800" s="184"/>
      <c r="AD4800" s="182"/>
      <c r="AG4800" s="182"/>
      <c r="AH4800" s="43"/>
      <c r="AI4800" s="43"/>
      <c r="AJ4800" s="43"/>
      <c r="AK4800" s="43"/>
      <c r="AL4800" s="43"/>
      <c r="AM4800" s="43"/>
      <c r="AN4800" s="43"/>
      <c r="AO4800" s="43"/>
      <c r="AP4800" s="43"/>
      <c r="AQ4800" s="43"/>
      <c r="AR4800" s="43"/>
      <c r="AS4800" s="43"/>
      <c r="AT4800" s="43"/>
      <c r="AU4800" s="44"/>
      <c r="AV4800" s="182"/>
      <c r="AW4800" s="182"/>
      <c r="AX4800" s="182"/>
      <c r="AZ4800" s="207"/>
    </row>
    <row r="4801" spans="1:52" s="168" customFormat="1" x14ac:dyDescent="0.25">
      <c r="A4801" s="263"/>
      <c r="B4801" s="263"/>
      <c r="C4801" s="265"/>
      <c r="D4801" s="171" t="s">
        <v>23</v>
      </c>
      <c r="E4801" s="445" t="e">
        <f>+#REF!</f>
        <v>#REF!</v>
      </c>
      <c r="F4801" s="445"/>
      <c r="G4801" s="445"/>
      <c r="H4801" s="445"/>
      <c r="I4801" s="445"/>
      <c r="J4801" s="445"/>
      <c r="K4801" s="445"/>
      <c r="L4801" s="445"/>
      <c r="M4801" s="446"/>
      <c r="N4801" s="172" t="s">
        <v>23</v>
      </c>
      <c r="O4801" s="445" t="e">
        <f>+#REF!</f>
        <v>#REF!</v>
      </c>
      <c r="P4801" s="445"/>
      <c r="Q4801" s="445"/>
      <c r="R4801" s="445"/>
      <c r="S4801" s="445"/>
      <c r="T4801" s="445"/>
      <c r="U4801" s="446"/>
      <c r="V4801" s="182"/>
      <c r="W4801" s="191"/>
      <c r="X4801" s="199"/>
      <c r="Y4801" s="182"/>
      <c r="Z4801" s="184"/>
      <c r="AA4801" s="184"/>
      <c r="AD4801" s="182"/>
      <c r="AG4801" s="182"/>
      <c r="AH4801" s="43"/>
      <c r="AI4801" s="43"/>
      <c r="AJ4801" s="43"/>
      <c r="AK4801" s="43"/>
      <c r="AL4801" s="43"/>
      <c r="AM4801" s="43"/>
      <c r="AN4801" s="43"/>
      <c r="AO4801" s="43"/>
      <c r="AP4801" s="43"/>
      <c r="AQ4801" s="43"/>
      <c r="AR4801" s="43"/>
      <c r="AS4801" s="43"/>
      <c r="AT4801" s="43"/>
      <c r="AU4801" s="44"/>
      <c r="AV4801" s="182"/>
      <c r="AW4801" s="182"/>
      <c r="AX4801" s="182"/>
      <c r="AZ4801" s="207"/>
    </row>
    <row r="4802" spans="1:52" s="168" customFormat="1" ht="14.4" thickBot="1" x14ac:dyDescent="0.3">
      <c r="A4802" s="263"/>
      <c r="B4802" s="263"/>
      <c r="C4802" s="265"/>
      <c r="D4802" s="173" t="s">
        <v>25</v>
      </c>
      <c r="E4802" s="447" t="e">
        <f>+#REF!</f>
        <v>#REF!</v>
      </c>
      <c r="F4802" s="447"/>
      <c r="G4802" s="447"/>
      <c r="H4802" s="447"/>
      <c r="I4802" s="447"/>
      <c r="J4802" s="447"/>
      <c r="K4802" s="447"/>
      <c r="L4802" s="447"/>
      <c r="M4802" s="448"/>
      <c r="N4802" s="174" t="s">
        <v>25</v>
      </c>
      <c r="O4802" s="447" t="e">
        <f>+#REF!</f>
        <v>#REF!</v>
      </c>
      <c r="P4802" s="447"/>
      <c r="Q4802" s="447"/>
      <c r="R4802" s="447"/>
      <c r="S4802" s="447"/>
      <c r="T4802" s="447"/>
      <c r="U4802" s="448"/>
      <c r="V4802" s="182"/>
      <c r="W4802" s="191"/>
      <c r="X4802" s="199"/>
      <c r="Y4802" s="182"/>
      <c r="Z4802" s="184"/>
      <c r="AA4802" s="184"/>
      <c r="AD4802" s="182"/>
      <c r="AG4802" s="182"/>
      <c r="AH4802" s="43"/>
      <c r="AI4802" s="43"/>
      <c r="AJ4802" s="43"/>
      <c r="AK4802" s="43"/>
      <c r="AL4802" s="43"/>
      <c r="AM4802" s="43"/>
      <c r="AN4802" s="43"/>
      <c r="AO4802" s="43"/>
      <c r="AP4802" s="43"/>
      <c r="AQ4802" s="43"/>
      <c r="AR4802" s="43"/>
      <c r="AS4802" s="43"/>
      <c r="AT4802" s="43"/>
      <c r="AU4802" s="44"/>
      <c r="AV4802" s="182"/>
      <c r="AW4802" s="182"/>
      <c r="AX4802" s="182"/>
      <c r="AZ4802" s="207"/>
    </row>
    <row r="4803" spans="1:52" s="175" customFormat="1" ht="9.9" customHeight="1" thickBot="1" x14ac:dyDescent="0.3">
      <c r="A4803" s="266"/>
      <c r="B4803" s="266"/>
      <c r="C4803" s="267"/>
      <c r="N4803" s="15"/>
      <c r="V4803" s="34"/>
      <c r="W4803" s="58"/>
      <c r="X4803" s="85"/>
      <c r="Y4803" s="34"/>
      <c r="Z4803" s="185"/>
      <c r="AA4803" s="185"/>
      <c r="AD4803" s="34"/>
      <c r="AG4803" s="34"/>
      <c r="AH4803" s="45"/>
      <c r="AI4803" s="45"/>
      <c r="AJ4803" s="45"/>
      <c r="AK4803" s="45"/>
      <c r="AL4803" s="45"/>
      <c r="AM4803" s="45"/>
      <c r="AN4803" s="45"/>
      <c r="AO4803" s="45"/>
      <c r="AP4803" s="45"/>
      <c r="AQ4803" s="45"/>
      <c r="AR4803" s="45"/>
      <c r="AS4803" s="45"/>
      <c r="AT4803" s="45"/>
      <c r="AU4803" s="46"/>
      <c r="AV4803" s="34"/>
      <c r="AW4803" s="34"/>
      <c r="AX4803" s="34"/>
      <c r="AZ4803" s="139"/>
    </row>
    <row r="4804" spans="1:52" s="168" customFormat="1" ht="15.75" customHeight="1" x14ac:dyDescent="0.3">
      <c r="A4804" s="263"/>
      <c r="B4804" s="263"/>
      <c r="C4804" s="265"/>
      <c r="D4804" s="484"/>
      <c r="E4804" s="485"/>
      <c r="F4804" s="488" t="s">
        <v>0</v>
      </c>
      <c r="G4804" s="489"/>
      <c r="H4804" s="489"/>
      <c r="I4804" s="489"/>
      <c r="J4804" s="489"/>
      <c r="K4804" s="489"/>
      <c r="L4804" s="489"/>
      <c r="M4804" s="489"/>
      <c r="N4804" s="489"/>
      <c r="O4804" s="490"/>
      <c r="P4804" s="494" t="s">
        <v>1</v>
      </c>
      <c r="Q4804" s="495"/>
      <c r="R4804" s="495"/>
      <c r="S4804" s="496"/>
      <c r="T4804" s="500"/>
      <c r="U4804" s="501"/>
      <c r="V4804" s="182"/>
      <c r="W4804" s="191"/>
      <c r="X4804" s="199"/>
      <c r="Y4804" s="182"/>
      <c r="Z4804" s="184"/>
      <c r="AA4804" s="184"/>
      <c r="AD4804" s="182"/>
      <c r="AG4804" s="182"/>
      <c r="AH4804" s="43"/>
      <c r="AI4804" s="43"/>
      <c r="AJ4804" s="43"/>
      <c r="AK4804" s="43"/>
      <c r="AL4804" s="43"/>
      <c r="AM4804" s="43"/>
      <c r="AN4804" s="43"/>
      <c r="AO4804" s="43"/>
      <c r="AP4804" s="43"/>
      <c r="AQ4804" s="43"/>
      <c r="AR4804" s="43"/>
      <c r="AS4804" s="43"/>
      <c r="AT4804" s="43"/>
      <c r="AU4804" s="44"/>
      <c r="AV4804" s="182"/>
      <c r="AW4804" s="182"/>
      <c r="AX4804" s="182"/>
      <c r="AZ4804" s="207"/>
    </row>
    <row r="4805" spans="1:52" s="168" customFormat="1" ht="15" customHeight="1" x14ac:dyDescent="0.3">
      <c r="A4805" s="263"/>
      <c r="B4805" s="263"/>
      <c r="C4805" s="265"/>
      <c r="D4805" s="481"/>
      <c r="E4805" s="482"/>
      <c r="F4805" s="491"/>
      <c r="G4805" s="492"/>
      <c r="H4805" s="492"/>
      <c r="I4805" s="492"/>
      <c r="J4805" s="492"/>
      <c r="K4805" s="492"/>
      <c r="L4805" s="492"/>
      <c r="M4805" s="492"/>
      <c r="N4805" s="492"/>
      <c r="O4805" s="493"/>
      <c r="P4805" s="497"/>
      <c r="Q4805" s="498"/>
      <c r="R4805" s="498"/>
      <c r="S4805" s="499"/>
      <c r="T4805" s="502"/>
      <c r="U4805" s="503"/>
      <c r="V4805" s="182"/>
      <c r="W4805" s="191"/>
      <c r="X4805" s="199"/>
      <c r="Y4805" s="186"/>
      <c r="Z4805" s="184"/>
      <c r="AA4805" s="184"/>
      <c r="AD4805" s="182"/>
      <c r="AG4805" s="182"/>
      <c r="AH4805" s="43"/>
      <c r="AI4805" s="43"/>
      <c r="AJ4805" s="43"/>
      <c r="AK4805" s="43"/>
      <c r="AL4805" s="43"/>
      <c r="AM4805" s="43"/>
      <c r="AN4805" s="43"/>
      <c r="AO4805" s="43"/>
      <c r="AP4805" s="43"/>
      <c r="AQ4805" s="43"/>
      <c r="AR4805" s="43"/>
      <c r="AS4805" s="43"/>
      <c r="AT4805" s="43"/>
      <c r="AU4805" s="44"/>
      <c r="AV4805" s="182"/>
      <c r="AW4805" s="182"/>
      <c r="AX4805" s="182"/>
      <c r="AZ4805" s="207"/>
    </row>
    <row r="4806" spans="1:52" s="168" customFormat="1" ht="30" customHeight="1" thickBot="1" x14ac:dyDescent="0.35">
      <c r="A4806" s="263"/>
      <c r="B4806" s="263"/>
      <c r="C4806" s="265"/>
      <c r="D4806" s="486"/>
      <c r="E4806" s="487"/>
      <c r="F4806" s="506" t="s">
        <v>2</v>
      </c>
      <c r="G4806" s="507"/>
      <c r="H4806" s="507"/>
      <c r="I4806" s="507"/>
      <c r="J4806" s="507"/>
      <c r="K4806" s="507"/>
      <c r="L4806" s="507"/>
      <c r="M4806" s="507"/>
      <c r="N4806" s="507"/>
      <c r="O4806" s="508"/>
      <c r="P4806" s="181">
        <v>99</v>
      </c>
      <c r="Q4806" s="213" t="s">
        <v>3</v>
      </c>
      <c r="R4806" s="509">
        <v>147</v>
      </c>
      <c r="S4806" s="510"/>
      <c r="T4806" s="504"/>
      <c r="U4806" s="505"/>
      <c r="V4806" s="182">
        <f>+IF(C4815="","",1)</f>
        <v>1</v>
      </c>
      <c r="W4806" s="191"/>
      <c r="X4806" s="199"/>
      <c r="Y4806" s="39"/>
      <c r="Z4806" s="184"/>
      <c r="AA4806" s="184"/>
      <c r="AD4806" s="182"/>
      <c r="AG4806" s="182"/>
      <c r="AH4806" s="43"/>
      <c r="AI4806" s="43"/>
      <c r="AJ4806" s="43"/>
      <c r="AK4806" s="43"/>
      <c r="AL4806" s="43"/>
      <c r="AM4806" s="43"/>
      <c r="AN4806" s="43"/>
      <c r="AO4806" s="43"/>
      <c r="AP4806" s="43"/>
      <c r="AQ4806" s="43"/>
      <c r="AR4806" s="43"/>
      <c r="AS4806" s="43"/>
      <c r="AT4806" s="43"/>
      <c r="AU4806" s="44"/>
      <c r="AV4806" s="182"/>
      <c r="AW4806" s="182"/>
      <c r="AX4806" s="182"/>
      <c r="AZ4806" s="207"/>
    </row>
    <row r="4807" spans="1:52" s="168" customFormat="1" ht="5.25" customHeight="1" thickBot="1" x14ac:dyDescent="0.35">
      <c r="A4807" s="263"/>
      <c r="B4807" s="263"/>
      <c r="C4807" s="265"/>
      <c r="D4807" s="454"/>
      <c r="E4807" s="454"/>
      <c r="F4807" s="454"/>
      <c r="G4807" s="454"/>
      <c r="H4807" s="454"/>
      <c r="I4807" s="454"/>
      <c r="J4807" s="454"/>
      <c r="K4807" s="454"/>
      <c r="L4807" s="454"/>
      <c r="M4807" s="454"/>
      <c r="N4807" s="454"/>
      <c r="O4807" s="454"/>
      <c r="P4807" s="454"/>
      <c r="Q4807" s="454"/>
      <c r="R4807" s="454"/>
      <c r="S4807" s="454"/>
      <c r="T4807" s="454"/>
      <c r="U4807" s="454"/>
      <c r="V4807" s="182"/>
      <c r="W4807" s="191"/>
      <c r="X4807" s="199"/>
      <c r="Y4807" s="186"/>
      <c r="Z4807" s="184"/>
      <c r="AA4807" s="184"/>
      <c r="AD4807" s="182"/>
      <c r="AG4807" s="182"/>
      <c r="AH4807" s="43"/>
      <c r="AI4807" s="43"/>
      <c r="AJ4807" s="43"/>
      <c r="AK4807" s="43"/>
      <c r="AL4807" s="43"/>
      <c r="AM4807" s="43"/>
      <c r="AN4807" s="43"/>
      <c r="AO4807" s="43"/>
      <c r="AP4807" s="43"/>
      <c r="AQ4807" s="43"/>
      <c r="AR4807" s="43"/>
      <c r="AS4807" s="43"/>
      <c r="AT4807" s="43"/>
      <c r="AU4807" s="44"/>
      <c r="AV4807" s="182"/>
      <c r="AW4807" s="182"/>
      <c r="AX4807" s="182"/>
      <c r="AZ4807" s="207"/>
    </row>
    <row r="4808" spans="1:52" s="168" customFormat="1" ht="24.9" customHeight="1" x14ac:dyDescent="0.3">
      <c r="A4808" s="263"/>
      <c r="B4808" s="263"/>
      <c r="C4808" s="265"/>
      <c r="D4808" s="511" t="s">
        <v>4</v>
      </c>
      <c r="E4808" s="512"/>
      <c r="F4808" s="513" t="s">
        <v>168</v>
      </c>
      <c r="G4808" s="514"/>
      <c r="H4808" s="514"/>
      <c r="I4808" s="515"/>
      <c r="J4808" s="516" t="s">
        <v>5</v>
      </c>
      <c r="K4808" s="512"/>
      <c r="L4808" s="513" t="s">
        <v>102</v>
      </c>
      <c r="M4808" s="514"/>
      <c r="N4808" s="514"/>
      <c r="O4808" s="514"/>
      <c r="P4808" s="515"/>
      <c r="Q4808" s="164" t="s">
        <v>6</v>
      </c>
      <c r="R4808" s="513" t="s">
        <v>36</v>
      </c>
      <c r="S4808" s="514"/>
      <c r="T4808" s="514"/>
      <c r="U4808" s="517"/>
      <c r="V4808" s="182"/>
      <c r="W4808" s="191"/>
      <c r="X4808" s="199"/>
      <c r="Y4808" s="182"/>
      <c r="Z4808" s="184"/>
      <c r="AA4808" s="184"/>
      <c r="AD4808" s="182"/>
      <c r="AG4808" s="182"/>
      <c r="AH4808" s="43"/>
      <c r="AI4808" s="43"/>
      <c r="AJ4808" s="43"/>
      <c r="AK4808" s="43"/>
      <c r="AL4808" s="43"/>
      <c r="AM4808" s="43"/>
      <c r="AN4808" s="43"/>
      <c r="AO4808" s="43"/>
      <c r="AP4808" s="43"/>
      <c r="AQ4808" s="43"/>
      <c r="AR4808" s="43"/>
      <c r="AS4808" s="43"/>
      <c r="AT4808" s="43"/>
      <c r="AU4808" s="44"/>
      <c r="AV4808" s="182"/>
      <c r="AW4808" s="182"/>
      <c r="AX4808" s="182"/>
      <c r="AZ4808" s="207"/>
    </row>
    <row r="4809" spans="1:52" s="168" customFormat="1" ht="45" customHeight="1" thickBot="1" x14ac:dyDescent="0.35">
      <c r="A4809" s="263"/>
      <c r="B4809" s="263"/>
      <c r="C4809" s="265"/>
      <c r="D4809" s="518" t="s">
        <v>7</v>
      </c>
      <c r="E4809" s="519"/>
      <c r="F4809" s="520" t="s">
        <v>169</v>
      </c>
      <c r="G4809" s="521"/>
      <c r="H4809" s="521"/>
      <c r="I4809" s="521"/>
      <c r="J4809" s="521"/>
      <c r="K4809" s="521"/>
      <c r="L4809" s="521"/>
      <c r="M4809" s="521"/>
      <c r="N4809" s="521"/>
      <c r="O4809" s="521"/>
      <c r="P4809" s="521"/>
      <c r="Q4809" s="521"/>
      <c r="R4809" s="521"/>
      <c r="S4809" s="521"/>
      <c r="T4809" s="521"/>
      <c r="U4809" s="522"/>
      <c r="V4809" s="182"/>
      <c r="W4809" s="191"/>
      <c r="X4809" s="199"/>
      <c r="Y4809" s="182"/>
      <c r="Z4809" s="184"/>
      <c r="AA4809" s="184"/>
      <c r="AD4809" s="182"/>
      <c r="AG4809" s="182"/>
      <c r="AH4809" s="43"/>
      <c r="AI4809" s="43"/>
      <c r="AJ4809" s="43"/>
      <c r="AK4809" s="43"/>
      <c r="AL4809" s="43"/>
      <c r="AM4809" s="43"/>
      <c r="AN4809" s="43"/>
      <c r="AO4809" s="43"/>
      <c r="AP4809" s="43"/>
      <c r="AQ4809" s="43"/>
      <c r="AR4809" s="43"/>
      <c r="AS4809" s="43"/>
      <c r="AT4809" s="43"/>
      <c r="AU4809" s="44"/>
      <c r="AV4809" s="182"/>
      <c r="AW4809" s="182"/>
      <c r="AX4809" s="182"/>
      <c r="AZ4809" s="207"/>
    </row>
    <row r="4810" spans="1:52" s="168" customFormat="1" ht="5.0999999999999996" customHeight="1" thickBot="1" x14ac:dyDescent="0.35">
      <c r="A4810" s="263"/>
      <c r="B4810" s="263"/>
      <c r="C4810" s="265"/>
      <c r="D4810" s="523"/>
      <c r="E4810" s="523"/>
      <c r="F4810" s="523"/>
      <c r="G4810" s="523"/>
      <c r="H4810" s="523"/>
      <c r="I4810" s="523"/>
      <c r="J4810" s="523"/>
      <c r="K4810" s="523"/>
      <c r="L4810" s="523"/>
      <c r="M4810" s="523"/>
      <c r="N4810" s="523"/>
      <c r="O4810" s="523"/>
      <c r="P4810" s="523"/>
      <c r="Q4810" s="523"/>
      <c r="R4810" s="523"/>
      <c r="S4810" s="523"/>
      <c r="T4810" s="523"/>
      <c r="U4810" s="523"/>
      <c r="V4810" s="182"/>
      <c r="W4810" s="191"/>
      <c r="X4810" s="199"/>
      <c r="Y4810" s="182"/>
      <c r="Z4810" s="184"/>
      <c r="AA4810" s="184"/>
      <c r="AD4810" s="182"/>
      <c r="AG4810" s="182"/>
      <c r="AH4810" s="43"/>
      <c r="AI4810" s="43"/>
      <c r="AJ4810" s="43"/>
      <c r="AK4810" s="43"/>
      <c r="AL4810" s="43"/>
      <c r="AM4810" s="43"/>
      <c r="AN4810" s="43"/>
      <c r="AO4810" s="43"/>
      <c r="AP4810" s="43"/>
      <c r="AQ4810" s="43"/>
      <c r="AR4810" s="43"/>
      <c r="AS4810" s="43"/>
      <c r="AT4810" s="43"/>
      <c r="AU4810" s="44"/>
      <c r="AV4810" s="182"/>
      <c r="AW4810" s="182"/>
      <c r="AX4810" s="182"/>
      <c r="AZ4810" s="207"/>
    </row>
    <row r="4811" spans="1:52" s="168" customFormat="1" ht="24.9" customHeight="1" thickBot="1" x14ac:dyDescent="0.35">
      <c r="A4811" s="263"/>
      <c r="B4811" s="263"/>
      <c r="C4811" s="265"/>
      <c r="D4811" s="165" t="s">
        <v>103</v>
      </c>
      <c r="E4811" s="214" t="s">
        <v>106</v>
      </c>
      <c r="F4811" s="455" t="s">
        <v>104</v>
      </c>
      <c r="G4811" s="524"/>
      <c r="H4811" s="456"/>
      <c r="I4811" s="525">
        <v>44058</v>
      </c>
      <c r="J4811" s="526"/>
      <c r="K4811" s="526"/>
      <c r="L4811" s="526"/>
      <c r="M4811" s="526"/>
      <c r="N4811" s="527"/>
      <c r="O4811" s="166" t="s">
        <v>8</v>
      </c>
      <c r="P4811" s="449" t="s">
        <v>24</v>
      </c>
      <c r="Q4811" s="450"/>
      <c r="R4811" s="450"/>
      <c r="S4811" s="450"/>
      <c r="T4811" s="450"/>
      <c r="U4811" s="528"/>
      <c r="V4811" s="182"/>
      <c r="W4811" s="191"/>
      <c r="X4811" s="199"/>
      <c r="Y4811" s="182"/>
      <c r="Z4811" s="184"/>
      <c r="AA4811" s="184"/>
      <c r="AD4811" s="182"/>
      <c r="AG4811" s="182"/>
      <c r="AH4811" s="43"/>
      <c r="AI4811" s="43"/>
      <c r="AJ4811" s="43"/>
      <c r="AK4811" s="43"/>
      <c r="AL4811" s="43"/>
      <c r="AM4811" s="43"/>
      <c r="AN4811" s="43"/>
      <c r="AO4811" s="43"/>
      <c r="AP4811" s="43"/>
      <c r="AQ4811" s="43"/>
      <c r="AR4811" s="43"/>
      <c r="AS4811" s="43"/>
      <c r="AT4811" s="43"/>
      <c r="AU4811" s="44"/>
      <c r="AV4811" s="182"/>
      <c r="AW4811" s="182"/>
      <c r="AX4811" s="182"/>
      <c r="AZ4811" s="207"/>
    </row>
    <row r="4812" spans="1:52" s="168" customFormat="1" ht="5.0999999999999996" customHeight="1" thickBot="1" x14ac:dyDescent="0.35">
      <c r="A4812" s="263"/>
      <c r="B4812" s="263"/>
      <c r="C4812" s="265"/>
      <c r="D4812" s="212"/>
      <c r="E4812" s="212"/>
      <c r="F4812" s="212"/>
      <c r="G4812" s="212"/>
      <c r="H4812" s="212"/>
      <c r="I4812" s="212"/>
      <c r="J4812" s="212"/>
      <c r="K4812" s="212"/>
      <c r="L4812" s="212"/>
      <c r="M4812" s="212"/>
      <c r="N4812" s="212"/>
      <c r="O4812" s="212"/>
      <c r="P4812" s="212"/>
      <c r="Q4812" s="212"/>
      <c r="R4812" s="212"/>
      <c r="S4812" s="212"/>
      <c r="T4812" s="212"/>
      <c r="U4812" s="212"/>
      <c r="V4812" s="182"/>
      <c r="W4812" s="191"/>
      <c r="X4812" s="199"/>
      <c r="Y4812" s="182"/>
      <c r="Z4812" s="184"/>
      <c r="AA4812" s="184"/>
      <c r="AD4812" s="182"/>
      <c r="AG4812" s="182"/>
      <c r="AH4812" s="43"/>
      <c r="AI4812" s="43"/>
      <c r="AJ4812" s="43"/>
      <c r="AK4812" s="43"/>
      <c r="AL4812" s="43"/>
      <c r="AM4812" s="43"/>
      <c r="AN4812" s="43"/>
      <c r="AO4812" s="43"/>
      <c r="AP4812" s="43"/>
      <c r="AQ4812" s="43"/>
      <c r="AR4812" s="43"/>
      <c r="AS4812" s="43"/>
      <c r="AT4812" s="43"/>
      <c r="AU4812" s="44"/>
      <c r="AV4812" s="182"/>
      <c r="AW4812" s="182"/>
      <c r="AX4812" s="182"/>
      <c r="AZ4812" s="207"/>
    </row>
    <row r="4813" spans="1:52" s="168" customFormat="1" ht="24.9" customHeight="1" thickBot="1" x14ac:dyDescent="0.35">
      <c r="A4813" s="263"/>
      <c r="B4813" s="263"/>
      <c r="C4813" s="265"/>
      <c r="D4813" s="165" t="s">
        <v>31</v>
      </c>
      <c r="E4813" s="449"/>
      <c r="F4813" s="450"/>
      <c r="G4813" s="450"/>
      <c r="H4813" s="450"/>
      <c r="I4813" s="450"/>
      <c r="J4813" s="451"/>
      <c r="K4813" s="177" t="s">
        <v>105</v>
      </c>
      <c r="L4813" s="452"/>
      <c r="M4813" s="452"/>
      <c r="N4813" s="452"/>
      <c r="O4813" s="452"/>
      <c r="P4813" s="452"/>
      <c r="Q4813" s="452"/>
      <c r="R4813" s="452"/>
      <c r="S4813" s="452"/>
      <c r="T4813" s="452"/>
      <c r="U4813" s="453"/>
      <c r="V4813" s="182"/>
      <c r="W4813" s="191"/>
      <c r="X4813" s="199"/>
      <c r="Y4813" s="182"/>
      <c r="Z4813" s="184"/>
      <c r="AA4813" s="184"/>
      <c r="AD4813" s="182"/>
      <c r="AG4813" s="182"/>
      <c r="AH4813" s="43"/>
      <c r="AI4813" s="43"/>
      <c r="AJ4813" s="43"/>
      <c r="AK4813" s="43"/>
      <c r="AL4813" s="43"/>
      <c r="AM4813" s="43"/>
      <c r="AN4813" s="43"/>
      <c r="AO4813" s="43"/>
      <c r="AP4813" s="43"/>
      <c r="AQ4813" s="43"/>
      <c r="AR4813" s="43"/>
      <c r="AS4813" s="43"/>
      <c r="AT4813" s="43"/>
      <c r="AU4813" s="44"/>
      <c r="AV4813" s="182"/>
      <c r="AW4813" s="182"/>
      <c r="AX4813" s="182"/>
      <c r="AZ4813" s="207"/>
    </row>
    <row r="4814" spans="1:52" s="168" customFormat="1" ht="5.0999999999999996" customHeight="1" thickBot="1" x14ac:dyDescent="0.35">
      <c r="A4814" s="263"/>
      <c r="B4814" s="263"/>
      <c r="C4814" s="265"/>
      <c r="D4814" s="454"/>
      <c r="E4814" s="454"/>
      <c r="F4814" s="454"/>
      <c r="G4814" s="454"/>
      <c r="H4814" s="454"/>
      <c r="I4814" s="454"/>
      <c r="J4814" s="454"/>
      <c r="K4814" s="454"/>
      <c r="L4814" s="454"/>
      <c r="M4814" s="454"/>
      <c r="N4814" s="454"/>
      <c r="O4814" s="454"/>
      <c r="P4814" s="454"/>
      <c r="Q4814" s="454"/>
      <c r="R4814" s="454"/>
      <c r="S4814" s="454"/>
      <c r="T4814" s="454"/>
      <c r="U4814" s="454"/>
      <c r="V4814" s="182"/>
      <c r="W4814" s="191"/>
      <c r="X4814" s="199"/>
      <c r="Y4814" s="182"/>
      <c r="Z4814" s="184"/>
      <c r="AA4814" s="184"/>
      <c r="AD4814" s="182"/>
      <c r="AG4814" s="182"/>
      <c r="AH4814" s="43"/>
      <c r="AI4814" s="43"/>
      <c r="AJ4814" s="43"/>
      <c r="AK4814" s="43"/>
      <c r="AL4814" s="43"/>
      <c r="AM4814" s="43"/>
      <c r="AN4814" s="43"/>
      <c r="AO4814" s="43"/>
      <c r="AP4814" s="43"/>
      <c r="AQ4814" s="43"/>
      <c r="AR4814" s="43"/>
      <c r="AS4814" s="43"/>
      <c r="AT4814" s="43"/>
      <c r="AU4814" s="44"/>
      <c r="AV4814" s="182"/>
      <c r="AW4814" s="182"/>
      <c r="AX4814" s="182"/>
      <c r="AZ4814" s="207"/>
    </row>
    <row r="4815" spans="1:52" s="168" customFormat="1" ht="45" customHeight="1" thickBot="1" x14ac:dyDescent="0.35">
      <c r="A4815" s="263" t="str">
        <f>+E4815</f>
        <v>NP 37</v>
      </c>
      <c r="B4815" s="264">
        <f>+U4839</f>
        <v>84</v>
      </c>
      <c r="C4815" s="265">
        <v>90</v>
      </c>
      <c r="D4815" s="165" t="s">
        <v>9</v>
      </c>
      <c r="E4815" s="180" t="s">
        <v>230</v>
      </c>
      <c r="F4815" s="455" t="s">
        <v>29</v>
      </c>
      <c r="G4815" s="456"/>
      <c r="H4815" s="457" t="s">
        <v>227</v>
      </c>
      <c r="I4815" s="457"/>
      <c r="J4815" s="457"/>
      <c r="K4815" s="457"/>
      <c r="L4815" s="457"/>
      <c r="M4815" s="458"/>
      <c r="N4815" s="459" t="s">
        <v>32</v>
      </c>
      <c r="O4815" s="460"/>
      <c r="P4815" s="461"/>
      <c r="Q4815" s="462" t="s">
        <v>221</v>
      </c>
      <c r="R4815" s="463"/>
      <c r="S4815" s="463"/>
      <c r="T4815" s="463"/>
      <c r="U4815" s="464"/>
      <c r="V4815" s="182"/>
      <c r="W4815" s="191"/>
      <c r="X4815" s="199"/>
      <c r="Y4815" s="182"/>
      <c r="Z4815" s="186"/>
      <c r="AA4815" s="186"/>
      <c r="AD4815" s="182"/>
      <c r="AG4815" s="182"/>
      <c r="AH4815" s="43"/>
      <c r="AI4815" s="43"/>
      <c r="AJ4815" s="43"/>
      <c r="AK4815" s="43"/>
      <c r="AL4815" s="43"/>
      <c r="AM4815" s="43"/>
      <c r="AN4815" s="43"/>
      <c r="AO4815" s="43"/>
      <c r="AP4815" s="43"/>
      <c r="AQ4815" s="43"/>
      <c r="AR4815" s="43"/>
      <c r="AS4815" s="43"/>
      <c r="AT4815" s="43"/>
      <c r="AU4815" s="44"/>
      <c r="AV4815" s="182"/>
      <c r="AW4815" s="182"/>
      <c r="AX4815" s="182"/>
      <c r="AZ4815" s="207"/>
    </row>
    <row r="4816" spans="1:52" s="168" customFormat="1" ht="5.0999999999999996" customHeight="1" thickBot="1" x14ac:dyDescent="0.35">
      <c r="A4816" s="263"/>
      <c r="B4816" s="263"/>
      <c r="C4816" s="265"/>
      <c r="D4816" s="428"/>
      <c r="E4816" s="428"/>
      <c r="F4816" s="428"/>
      <c r="G4816" s="428"/>
      <c r="H4816" s="428"/>
      <c r="I4816" s="428"/>
      <c r="J4816" s="428"/>
      <c r="K4816" s="428"/>
      <c r="L4816" s="428"/>
      <c r="M4816" s="428"/>
      <c r="N4816" s="454"/>
      <c r="O4816" s="454"/>
      <c r="P4816" s="454"/>
      <c r="Q4816" s="454"/>
      <c r="R4816" s="454"/>
      <c r="S4816" s="454"/>
      <c r="T4816" s="454"/>
      <c r="U4816" s="454"/>
      <c r="V4816" s="182"/>
      <c r="W4816" s="191"/>
      <c r="X4816" s="199"/>
      <c r="Y4816" s="182"/>
      <c r="Z4816" s="193"/>
      <c r="AA4816" s="193"/>
      <c r="AD4816" s="182"/>
      <c r="AG4816" s="182"/>
      <c r="AH4816" s="43"/>
      <c r="AI4816" s="43"/>
      <c r="AJ4816" s="43"/>
      <c r="AK4816" s="43"/>
      <c r="AL4816" s="43"/>
      <c r="AM4816" s="43"/>
      <c r="AN4816" s="43"/>
      <c r="AO4816" s="43"/>
      <c r="AP4816" s="43"/>
      <c r="AQ4816" s="43"/>
      <c r="AR4816" s="43"/>
      <c r="AS4816" s="43"/>
      <c r="AT4816" s="43"/>
      <c r="AU4816" s="44"/>
      <c r="AV4816" s="182"/>
      <c r="AW4816" s="182"/>
      <c r="AX4816" s="182"/>
      <c r="AZ4816" s="207"/>
    </row>
    <row r="4817" spans="1:52" s="168" customFormat="1" ht="24.9" customHeight="1" x14ac:dyDescent="0.3">
      <c r="A4817" s="263"/>
      <c r="B4817" s="263"/>
      <c r="C4817" s="265"/>
      <c r="D4817" s="465" t="s">
        <v>30</v>
      </c>
      <c r="E4817" s="466"/>
      <c r="F4817" s="466"/>
      <c r="G4817" s="466"/>
      <c r="H4817" s="466"/>
      <c r="I4817" s="466"/>
      <c r="J4817" s="466"/>
      <c r="K4817" s="466"/>
      <c r="L4817" s="466"/>
      <c r="M4817" s="467"/>
      <c r="N4817" s="468" t="s">
        <v>11</v>
      </c>
      <c r="O4817" s="470" t="s">
        <v>12</v>
      </c>
      <c r="P4817" s="471"/>
      <c r="Q4817" s="474" t="s">
        <v>13</v>
      </c>
      <c r="R4817" s="475"/>
      <c r="S4817" s="476"/>
      <c r="T4817" s="477" t="s">
        <v>27</v>
      </c>
      <c r="U4817" s="479" t="s">
        <v>28</v>
      </c>
      <c r="V4817" s="182"/>
      <c r="W4817" s="191"/>
      <c r="X4817" s="199"/>
      <c r="Y4817" s="182"/>
      <c r="Z4817" s="193"/>
      <c r="AA4817" s="193"/>
      <c r="AD4817" s="182"/>
      <c r="AG4817" s="182"/>
      <c r="AH4817" s="43"/>
      <c r="AI4817" s="43"/>
      <c r="AJ4817" s="43"/>
      <c r="AK4817" s="43"/>
      <c r="AL4817" s="43"/>
      <c r="AM4817" s="43"/>
      <c r="AN4817" s="43"/>
      <c r="AO4817" s="43"/>
      <c r="AP4817" s="43"/>
      <c r="AQ4817" s="43"/>
      <c r="AR4817" s="43"/>
      <c r="AS4817" s="43"/>
      <c r="AT4817" s="43"/>
      <c r="AU4817" s="44"/>
      <c r="AV4817" s="182"/>
      <c r="AW4817" s="182"/>
      <c r="AX4817" s="182"/>
      <c r="AZ4817" s="207"/>
    </row>
    <row r="4818" spans="1:52" s="168" customFormat="1" ht="24.9" customHeight="1" x14ac:dyDescent="0.3">
      <c r="A4818" s="263"/>
      <c r="B4818" s="263"/>
      <c r="C4818" s="265"/>
      <c r="D4818" s="481"/>
      <c r="E4818" s="482"/>
      <c r="F4818" s="482"/>
      <c r="G4818" s="482"/>
      <c r="H4818" s="482"/>
      <c r="I4818" s="482"/>
      <c r="J4818" s="482"/>
      <c r="K4818" s="482"/>
      <c r="L4818" s="482"/>
      <c r="M4818" s="483"/>
      <c r="N4818" s="469"/>
      <c r="O4818" s="472"/>
      <c r="P4818" s="473"/>
      <c r="Q4818" s="170" t="s">
        <v>14</v>
      </c>
      <c r="R4818" s="170" t="s">
        <v>15</v>
      </c>
      <c r="S4818" s="170" t="s">
        <v>26</v>
      </c>
      <c r="T4818" s="478"/>
      <c r="U4818" s="480"/>
      <c r="V4818" s="182"/>
      <c r="W4818" s="191"/>
      <c r="X4818" s="199"/>
      <c r="Y4818" s="182"/>
      <c r="Z4818" s="194"/>
      <c r="AA4818" s="194"/>
      <c r="AD4818" s="182"/>
      <c r="AG4818" s="182"/>
      <c r="AH4818" s="43"/>
      <c r="AI4818" s="43"/>
      <c r="AJ4818" s="43"/>
      <c r="AK4818" s="43"/>
      <c r="AL4818" s="43"/>
      <c r="AM4818" s="43"/>
      <c r="AN4818" s="43"/>
      <c r="AO4818" s="43"/>
      <c r="AP4818" s="43"/>
      <c r="AQ4818" s="43"/>
      <c r="AR4818" s="43"/>
      <c r="AS4818" s="43"/>
      <c r="AT4818" s="43"/>
      <c r="AU4818" s="44"/>
      <c r="AV4818" s="182"/>
      <c r="AW4818" s="182"/>
      <c r="AX4818" s="182"/>
      <c r="AZ4818" s="207"/>
    </row>
    <row r="4819" spans="1:52" s="168" customFormat="1" ht="24.9" customHeight="1" x14ac:dyDescent="0.3">
      <c r="A4819" s="263"/>
      <c r="B4819" s="263"/>
      <c r="C4819" s="265"/>
      <c r="D4819" s="481"/>
      <c r="E4819" s="482"/>
      <c r="F4819" s="482"/>
      <c r="G4819" s="482"/>
      <c r="H4819" s="482"/>
      <c r="I4819" s="482"/>
      <c r="J4819" s="482"/>
      <c r="K4819" s="482"/>
      <c r="L4819" s="482"/>
      <c r="M4819" s="483"/>
      <c r="N4819" s="176">
        <v>14001469</v>
      </c>
      <c r="O4819" s="412" t="s">
        <v>321</v>
      </c>
      <c r="P4819" s="413"/>
      <c r="Q4819" s="8"/>
      <c r="R4819" s="8"/>
      <c r="S4819" s="8"/>
      <c r="T4819" s="9">
        <v>6</v>
      </c>
      <c r="U4819" s="17">
        <f>+T4819</f>
        <v>6</v>
      </c>
      <c r="V4819" s="182"/>
      <c r="W4819" s="191">
        <v>1</v>
      </c>
      <c r="X4819" s="199"/>
      <c r="Y4819" s="182">
        <f>+C4815</f>
        <v>90</v>
      </c>
      <c r="Z4819" s="41">
        <f>+SUMIF($N4819:$N4838,$Z$16,$U4819:$U4838)</f>
        <v>6</v>
      </c>
      <c r="AA4819" s="41">
        <f>+SUMIF($N4819:$N4838,$AA$16,$U4819:$U4838)</f>
        <v>6</v>
      </c>
      <c r="AB4819" s="41">
        <f>+SUMIF($N4819:$N4838,$AB$16,$U4819:$U4838)</f>
        <v>6</v>
      </c>
      <c r="AC4819" s="41">
        <f>+SUMIF($N4819:$N4838,$AC$16,$U4819:$U4838)</f>
        <v>6</v>
      </c>
      <c r="AD4819" s="41">
        <f>+SUMIF($N4819:$N4838,$AD$16,$U4819:$U4838)</f>
        <v>6</v>
      </c>
      <c r="AE4819" s="41">
        <f>+SUMIF($N4819:$N4838,$AE$16,$U4819:$U4838)</f>
        <v>6</v>
      </c>
      <c r="AF4819" s="41">
        <f>+SUMIF($N4819:$N4838,$AF$16,$U4819:$U4838)</f>
        <v>6</v>
      </c>
      <c r="AG4819" s="41">
        <f>+SUMIF($N4819:$N4838,$AG$16,$U4819:$U4838)</f>
        <v>6</v>
      </c>
      <c r="AH4819" s="41">
        <f>+SUMIF($N4819:$N4838,$AH$16,$U4819:$U4838)</f>
        <v>6</v>
      </c>
      <c r="AI4819" s="41">
        <f>+SUMIF($N4819:$N4838,$AI$16,$U4819:$U4838)</f>
        <v>6</v>
      </c>
      <c r="AJ4819" s="41">
        <f>+SUMIF($N4819:$N4838,$AJ$16,$U4819:$U4838)</f>
        <v>6</v>
      </c>
      <c r="AK4819" s="41">
        <f>+SUMIF($N4819:$N4838,$AK$16,$U4819:$U4838)</f>
        <v>0</v>
      </c>
      <c r="AL4819" s="41">
        <f>+SUMIF($N4819:$N4838,$AL$16,$U4819:$U4838)</f>
        <v>0</v>
      </c>
      <c r="AM4819" s="41">
        <f>+SUMIF($N4819:$N4838,$AM$16,$U4819:$U4838)</f>
        <v>0</v>
      </c>
      <c r="AN4819" s="41">
        <f>+SUMIF($N4819:$N4838,$AN$16,$U4819:$U4838)</f>
        <v>6</v>
      </c>
      <c r="AO4819" s="41">
        <f>+SUMIF($N4819:$N4838,$AO$16,$U4819:$U4838)</f>
        <v>0</v>
      </c>
      <c r="AP4819" s="41">
        <f>+SUMIF($N4819:$N4838,$AP$16,$U4819:$U4838)</f>
        <v>0</v>
      </c>
      <c r="AQ4819" s="41">
        <f>+SUMIF($N4819:$N4838,$AQ$16,$U4819:$U4838)</f>
        <v>6</v>
      </c>
      <c r="AR4819" s="41">
        <f>+SUMIF($N4819:$N4838,$AR$16,$U4819:$U4838)</f>
        <v>6</v>
      </c>
      <c r="AS4819" s="43"/>
      <c r="AT4819" s="43"/>
      <c r="AU4819" s="44"/>
      <c r="AV4819" s="182"/>
      <c r="AW4819" s="182"/>
      <c r="AX4819" s="182"/>
      <c r="AZ4819" s="207"/>
    </row>
    <row r="4820" spans="1:52" s="168" customFormat="1" ht="24.9" customHeight="1" x14ac:dyDescent="0.3">
      <c r="A4820" s="263"/>
      <c r="B4820" s="263"/>
      <c r="C4820" s="265"/>
      <c r="D4820" s="481"/>
      <c r="E4820" s="482"/>
      <c r="F4820" s="482"/>
      <c r="G4820" s="482"/>
      <c r="H4820" s="482"/>
      <c r="I4820" s="482"/>
      <c r="J4820" s="482"/>
      <c r="K4820" s="482"/>
      <c r="L4820" s="482"/>
      <c r="M4820" s="483"/>
      <c r="N4820" s="176">
        <v>14001481</v>
      </c>
      <c r="O4820" s="412" t="s">
        <v>321</v>
      </c>
      <c r="P4820" s="413"/>
      <c r="Q4820" s="8"/>
      <c r="R4820" s="8"/>
      <c r="S4820" s="8"/>
      <c r="T4820" s="9">
        <v>6</v>
      </c>
      <c r="U4820" s="17">
        <f t="shared" ref="U4820:U4837" si="214">+T4820</f>
        <v>6</v>
      </c>
      <c r="V4820" s="182"/>
      <c r="W4820" s="191">
        <v>2</v>
      </c>
      <c r="X4820" s="199"/>
      <c r="Y4820" s="182"/>
      <c r="Z4820" s="184"/>
      <c r="AA4820" s="184"/>
      <c r="AD4820" s="182"/>
      <c r="AG4820" s="182"/>
      <c r="AH4820" s="43"/>
      <c r="AI4820" s="43"/>
      <c r="AJ4820" s="43"/>
      <c r="AK4820" s="43"/>
      <c r="AL4820" s="43"/>
      <c r="AM4820" s="43"/>
      <c r="AN4820" s="43"/>
      <c r="AO4820" s="43"/>
      <c r="AP4820" s="43"/>
      <c r="AQ4820" s="43"/>
      <c r="AR4820" s="43"/>
      <c r="AS4820" s="43"/>
      <c r="AT4820" s="43"/>
      <c r="AU4820" s="44"/>
      <c r="AV4820" s="182"/>
      <c r="AW4820" s="182"/>
      <c r="AX4820" s="182"/>
      <c r="AZ4820" s="207"/>
    </row>
    <row r="4821" spans="1:52" s="168" customFormat="1" ht="24.9" customHeight="1" x14ac:dyDescent="0.3">
      <c r="A4821" s="263"/>
      <c r="B4821" s="263"/>
      <c r="C4821" s="265"/>
      <c r="D4821" s="481"/>
      <c r="E4821" s="482"/>
      <c r="F4821" s="482"/>
      <c r="G4821" s="482"/>
      <c r="H4821" s="482"/>
      <c r="I4821" s="482"/>
      <c r="J4821" s="482"/>
      <c r="K4821" s="482"/>
      <c r="L4821" s="482"/>
      <c r="M4821" s="483"/>
      <c r="N4821" s="176">
        <v>14000772</v>
      </c>
      <c r="O4821" s="412" t="s">
        <v>321</v>
      </c>
      <c r="P4821" s="413"/>
      <c r="Q4821" s="8"/>
      <c r="R4821" s="8"/>
      <c r="S4821" s="8"/>
      <c r="T4821" s="9">
        <v>6</v>
      </c>
      <c r="U4821" s="17">
        <f t="shared" si="214"/>
        <v>6</v>
      </c>
      <c r="V4821" s="182"/>
      <c r="W4821" s="191">
        <v>3</v>
      </c>
      <c r="X4821" s="199"/>
      <c r="Y4821" s="182"/>
      <c r="Z4821" s="184"/>
      <c r="AA4821" s="184"/>
      <c r="AD4821" s="182"/>
      <c r="AG4821" s="182"/>
      <c r="AH4821" s="43"/>
      <c r="AI4821" s="43"/>
      <c r="AJ4821" s="43"/>
      <c r="AK4821" s="43"/>
      <c r="AL4821" s="43"/>
      <c r="AM4821" s="43"/>
      <c r="AN4821" s="43"/>
      <c r="AO4821" s="43"/>
      <c r="AP4821" s="43"/>
      <c r="AQ4821" s="43"/>
      <c r="AR4821" s="43"/>
      <c r="AS4821" s="43"/>
      <c r="AT4821" s="43"/>
      <c r="AU4821" s="44"/>
      <c r="AV4821" s="182"/>
      <c r="AW4821" s="182"/>
      <c r="AX4821" s="182"/>
      <c r="AZ4821" s="207"/>
    </row>
    <row r="4822" spans="1:52" s="168" customFormat="1" ht="24.9" customHeight="1" x14ac:dyDescent="0.3">
      <c r="A4822" s="263"/>
      <c r="B4822" s="263"/>
      <c r="C4822" s="265"/>
      <c r="D4822" s="481"/>
      <c r="E4822" s="482"/>
      <c r="F4822" s="482"/>
      <c r="G4822" s="482"/>
      <c r="H4822" s="482"/>
      <c r="I4822" s="482"/>
      <c r="J4822" s="482"/>
      <c r="K4822" s="482"/>
      <c r="L4822" s="482"/>
      <c r="M4822" s="483"/>
      <c r="N4822" s="176">
        <v>14000741</v>
      </c>
      <c r="O4822" s="412" t="s">
        <v>321</v>
      </c>
      <c r="P4822" s="413"/>
      <c r="Q4822" s="8"/>
      <c r="R4822" s="8"/>
      <c r="S4822" s="8"/>
      <c r="T4822" s="9">
        <v>6</v>
      </c>
      <c r="U4822" s="17">
        <f t="shared" si="214"/>
        <v>6</v>
      </c>
      <c r="V4822" s="182"/>
      <c r="W4822" s="191">
        <v>4</v>
      </c>
      <c r="X4822" s="199"/>
      <c r="Y4822" s="182"/>
      <c r="Z4822" s="184"/>
      <c r="AA4822" s="184"/>
      <c r="AD4822" s="182"/>
      <c r="AG4822" s="182"/>
      <c r="AH4822" s="43"/>
      <c r="AI4822" s="43"/>
      <c r="AJ4822" s="43"/>
      <c r="AK4822" s="43"/>
      <c r="AL4822" s="43"/>
      <c r="AM4822" s="43"/>
      <c r="AN4822" s="43"/>
      <c r="AO4822" s="43"/>
      <c r="AP4822" s="43"/>
      <c r="AQ4822" s="43"/>
      <c r="AR4822" s="43"/>
      <c r="AS4822" s="43"/>
      <c r="AT4822" s="43"/>
      <c r="AU4822" s="44"/>
      <c r="AV4822" s="182"/>
      <c r="AW4822" s="182"/>
      <c r="AX4822" s="182"/>
      <c r="AZ4822" s="207"/>
    </row>
    <row r="4823" spans="1:52" s="168" customFormat="1" ht="24.9" customHeight="1" x14ac:dyDescent="0.3">
      <c r="A4823" s="263"/>
      <c r="B4823" s="263"/>
      <c r="C4823" s="265"/>
      <c r="D4823" s="481"/>
      <c r="E4823" s="482"/>
      <c r="F4823" s="482"/>
      <c r="G4823" s="482"/>
      <c r="H4823" s="482"/>
      <c r="I4823" s="482"/>
      <c r="J4823" s="482"/>
      <c r="K4823" s="482"/>
      <c r="L4823" s="482"/>
      <c r="M4823" s="483"/>
      <c r="N4823" s="176">
        <v>14000718</v>
      </c>
      <c r="O4823" s="412" t="s">
        <v>321</v>
      </c>
      <c r="P4823" s="413"/>
      <c r="Q4823" s="8"/>
      <c r="R4823" s="8"/>
      <c r="S4823" s="8"/>
      <c r="T4823" s="9">
        <v>6</v>
      </c>
      <c r="U4823" s="17">
        <f t="shared" si="214"/>
        <v>6</v>
      </c>
      <c r="V4823" s="182"/>
      <c r="W4823" s="191">
        <v>5</v>
      </c>
      <c r="X4823" s="199"/>
      <c r="Y4823" s="182"/>
      <c r="Z4823" s="184"/>
      <c r="AA4823" s="184"/>
      <c r="AD4823" s="182"/>
      <c r="AG4823" s="182"/>
      <c r="AH4823" s="43"/>
      <c r="AI4823" s="43"/>
      <c r="AJ4823" s="43"/>
      <c r="AK4823" s="43"/>
      <c r="AL4823" s="43"/>
      <c r="AM4823" s="43"/>
      <c r="AN4823" s="43"/>
      <c r="AO4823" s="43"/>
      <c r="AP4823" s="43"/>
      <c r="AQ4823" s="43"/>
      <c r="AR4823" s="43"/>
      <c r="AS4823" s="43"/>
      <c r="AT4823" s="43"/>
      <c r="AU4823" s="44"/>
      <c r="AV4823" s="182"/>
      <c r="AW4823" s="182"/>
      <c r="AX4823" s="182"/>
      <c r="AZ4823" s="207"/>
    </row>
    <row r="4824" spans="1:52" s="168" customFormat="1" ht="24.9" customHeight="1" x14ac:dyDescent="0.3">
      <c r="A4824" s="263"/>
      <c r="B4824" s="263"/>
      <c r="C4824" s="265"/>
      <c r="D4824" s="481"/>
      <c r="E4824" s="482"/>
      <c r="F4824" s="482"/>
      <c r="G4824" s="482"/>
      <c r="H4824" s="482"/>
      <c r="I4824" s="482"/>
      <c r="J4824" s="482"/>
      <c r="K4824" s="482"/>
      <c r="L4824" s="482"/>
      <c r="M4824" s="483"/>
      <c r="N4824" s="176">
        <v>14001678</v>
      </c>
      <c r="O4824" s="412" t="s">
        <v>321</v>
      </c>
      <c r="P4824" s="413"/>
      <c r="Q4824" s="8"/>
      <c r="R4824" s="8"/>
      <c r="S4824" s="8"/>
      <c r="T4824" s="9">
        <v>6</v>
      </c>
      <c r="U4824" s="17">
        <f t="shared" si="214"/>
        <v>6</v>
      </c>
      <c r="V4824" s="182"/>
      <c r="W4824" s="191">
        <v>6</v>
      </c>
      <c r="X4824" s="199"/>
      <c r="Y4824" s="182"/>
      <c r="Z4824" s="184"/>
      <c r="AA4824" s="184"/>
      <c r="AD4824" s="182"/>
      <c r="AG4824" s="182"/>
      <c r="AH4824" s="43"/>
      <c r="AI4824" s="43"/>
      <c r="AJ4824" s="43"/>
      <c r="AK4824" s="43"/>
      <c r="AL4824" s="43"/>
      <c r="AM4824" s="43"/>
      <c r="AN4824" s="43"/>
      <c r="AO4824" s="43"/>
      <c r="AP4824" s="43"/>
      <c r="AQ4824" s="43"/>
      <c r="AR4824" s="43"/>
      <c r="AS4824" s="43"/>
      <c r="AT4824" s="43"/>
      <c r="AU4824" s="44"/>
      <c r="AV4824" s="182"/>
      <c r="AW4824" s="182"/>
      <c r="AX4824" s="182"/>
      <c r="AZ4824" s="207"/>
    </row>
    <row r="4825" spans="1:52" s="168" customFormat="1" ht="24.9" customHeight="1" x14ac:dyDescent="0.3">
      <c r="A4825" s="263"/>
      <c r="B4825" s="263"/>
      <c r="C4825" s="265"/>
      <c r="D4825" s="481"/>
      <c r="E4825" s="482"/>
      <c r="F4825" s="482"/>
      <c r="G4825" s="482"/>
      <c r="H4825" s="482"/>
      <c r="I4825" s="482"/>
      <c r="J4825" s="482"/>
      <c r="K4825" s="482"/>
      <c r="L4825" s="482"/>
      <c r="M4825" s="483"/>
      <c r="N4825" s="176">
        <v>14001545</v>
      </c>
      <c r="O4825" s="412" t="s">
        <v>321</v>
      </c>
      <c r="P4825" s="413"/>
      <c r="Q4825" s="8"/>
      <c r="R4825" s="8"/>
      <c r="S4825" s="8"/>
      <c r="T4825" s="9">
        <v>6</v>
      </c>
      <c r="U4825" s="17">
        <f t="shared" si="214"/>
        <v>6</v>
      </c>
      <c r="V4825" s="182"/>
      <c r="W4825" s="191">
        <v>7</v>
      </c>
      <c r="X4825" s="199"/>
      <c r="Y4825" s="182"/>
      <c r="Z4825" s="184"/>
      <c r="AA4825" s="184"/>
      <c r="AD4825" s="182"/>
      <c r="AG4825" s="182"/>
      <c r="AH4825" s="43"/>
      <c r="AI4825" s="43"/>
      <c r="AJ4825" s="43"/>
      <c r="AK4825" s="43"/>
      <c r="AL4825" s="43"/>
      <c r="AM4825" s="43"/>
      <c r="AN4825" s="43"/>
      <c r="AO4825" s="43"/>
      <c r="AP4825" s="43"/>
      <c r="AQ4825" s="43"/>
      <c r="AR4825" s="43"/>
      <c r="AS4825" s="43"/>
      <c r="AT4825" s="43"/>
      <c r="AU4825" s="44"/>
      <c r="AV4825" s="182"/>
      <c r="AW4825" s="182"/>
      <c r="AX4825" s="182"/>
      <c r="AZ4825" s="207"/>
    </row>
    <row r="4826" spans="1:52" s="168" customFormat="1" ht="24.9" customHeight="1" x14ac:dyDescent="0.3">
      <c r="A4826" s="263"/>
      <c r="B4826" s="263"/>
      <c r="C4826" s="265"/>
      <c r="D4826" s="481"/>
      <c r="E4826" s="482"/>
      <c r="F4826" s="482"/>
      <c r="G4826" s="482"/>
      <c r="H4826" s="482"/>
      <c r="I4826" s="482"/>
      <c r="J4826" s="482"/>
      <c r="K4826" s="482"/>
      <c r="L4826" s="482"/>
      <c r="M4826" s="483"/>
      <c r="N4826" s="176">
        <v>14001517</v>
      </c>
      <c r="O4826" s="412" t="s">
        <v>321</v>
      </c>
      <c r="P4826" s="413"/>
      <c r="Q4826" s="8"/>
      <c r="R4826" s="8"/>
      <c r="S4826" s="8"/>
      <c r="T4826" s="9">
        <v>6</v>
      </c>
      <c r="U4826" s="17">
        <f t="shared" si="214"/>
        <v>6</v>
      </c>
      <c r="V4826" s="182"/>
      <c r="W4826" s="191">
        <v>8</v>
      </c>
      <c r="X4826" s="199"/>
      <c r="Y4826" s="182"/>
      <c r="Z4826" s="184"/>
      <c r="AA4826" s="184"/>
      <c r="AD4826" s="182"/>
      <c r="AG4826" s="182"/>
      <c r="AH4826" s="43"/>
      <c r="AI4826" s="43"/>
      <c r="AJ4826" s="43"/>
      <c r="AK4826" s="43"/>
      <c r="AL4826" s="43"/>
      <c r="AM4826" s="43"/>
      <c r="AN4826" s="43"/>
      <c r="AO4826" s="43"/>
      <c r="AP4826" s="43"/>
      <c r="AQ4826" s="43"/>
      <c r="AR4826" s="43"/>
      <c r="AS4826" s="43"/>
      <c r="AT4826" s="43"/>
      <c r="AU4826" s="44"/>
      <c r="AV4826" s="182"/>
      <c r="AW4826" s="182"/>
      <c r="AX4826" s="182"/>
      <c r="AZ4826" s="207"/>
    </row>
    <row r="4827" spans="1:52" s="168" customFormat="1" ht="24.9" customHeight="1" x14ac:dyDescent="0.3">
      <c r="A4827" s="263"/>
      <c r="B4827" s="263"/>
      <c r="C4827" s="265"/>
      <c r="D4827" s="481"/>
      <c r="E4827" s="482"/>
      <c r="F4827" s="482"/>
      <c r="G4827" s="482"/>
      <c r="H4827" s="482"/>
      <c r="I4827" s="482"/>
      <c r="J4827" s="482"/>
      <c r="K4827" s="482"/>
      <c r="L4827" s="482"/>
      <c r="M4827" s="483"/>
      <c r="N4827" s="176">
        <v>14001156</v>
      </c>
      <c r="O4827" s="412" t="s">
        <v>321</v>
      </c>
      <c r="P4827" s="413"/>
      <c r="Q4827" s="8"/>
      <c r="R4827" s="8"/>
      <c r="S4827" s="8"/>
      <c r="T4827" s="9">
        <v>6</v>
      </c>
      <c r="U4827" s="17">
        <f t="shared" si="214"/>
        <v>6</v>
      </c>
      <c r="V4827" s="182"/>
      <c r="W4827" s="191">
        <v>9</v>
      </c>
      <c r="X4827" s="199"/>
      <c r="Y4827" s="182"/>
      <c r="Z4827" s="184"/>
      <c r="AA4827" s="184"/>
      <c r="AD4827" s="182"/>
      <c r="AG4827" s="182"/>
      <c r="AH4827" s="43"/>
      <c r="AI4827" s="43"/>
      <c r="AJ4827" s="43"/>
      <c r="AK4827" s="43"/>
      <c r="AL4827" s="43"/>
      <c r="AM4827" s="43"/>
      <c r="AN4827" s="43"/>
      <c r="AO4827" s="43"/>
      <c r="AP4827" s="43"/>
      <c r="AQ4827" s="43"/>
      <c r="AR4827" s="43"/>
      <c r="AS4827" s="43"/>
      <c r="AT4827" s="43"/>
      <c r="AU4827" s="44"/>
      <c r="AV4827" s="182"/>
      <c r="AW4827" s="182"/>
      <c r="AX4827" s="182"/>
      <c r="AZ4827" s="207"/>
    </row>
    <row r="4828" spans="1:52" s="168" customFormat="1" ht="24.9" customHeight="1" x14ac:dyDescent="0.3">
      <c r="A4828" s="263"/>
      <c r="B4828" s="263"/>
      <c r="C4828" s="265"/>
      <c r="D4828" s="481"/>
      <c r="E4828" s="482"/>
      <c r="F4828" s="482"/>
      <c r="G4828" s="482"/>
      <c r="H4828" s="482"/>
      <c r="I4828" s="482"/>
      <c r="J4828" s="482"/>
      <c r="K4828" s="482"/>
      <c r="L4828" s="482"/>
      <c r="M4828" s="483"/>
      <c r="N4828" s="176">
        <v>14001367</v>
      </c>
      <c r="O4828" s="412" t="s">
        <v>321</v>
      </c>
      <c r="P4828" s="413"/>
      <c r="Q4828" s="8"/>
      <c r="R4828" s="8"/>
      <c r="S4828" s="8"/>
      <c r="T4828" s="9">
        <v>6</v>
      </c>
      <c r="U4828" s="17">
        <f t="shared" si="214"/>
        <v>6</v>
      </c>
      <c r="V4828" s="182"/>
      <c r="W4828" s="191">
        <v>10</v>
      </c>
      <c r="X4828" s="199"/>
      <c r="Y4828" s="182"/>
      <c r="Z4828" s="184"/>
      <c r="AA4828" s="184"/>
      <c r="AD4828" s="182"/>
      <c r="AG4828" s="182"/>
      <c r="AH4828" s="43"/>
      <c r="AI4828" s="43"/>
      <c r="AJ4828" s="43"/>
      <c r="AK4828" s="43"/>
      <c r="AL4828" s="43"/>
      <c r="AM4828" s="43"/>
      <c r="AN4828" s="43"/>
      <c r="AO4828" s="43"/>
      <c r="AP4828" s="43"/>
      <c r="AQ4828" s="43"/>
      <c r="AR4828" s="43"/>
      <c r="AS4828" s="43"/>
      <c r="AT4828" s="43"/>
      <c r="AU4828" s="44"/>
      <c r="AV4828" s="182"/>
      <c r="AW4828" s="182"/>
      <c r="AX4828" s="182"/>
      <c r="AZ4828" s="207"/>
    </row>
    <row r="4829" spans="1:52" s="168" customFormat="1" ht="24.9" customHeight="1" x14ac:dyDescent="0.3">
      <c r="A4829" s="263"/>
      <c r="B4829" s="263"/>
      <c r="C4829" s="265"/>
      <c r="D4829" s="481"/>
      <c r="E4829" s="482"/>
      <c r="F4829" s="482"/>
      <c r="G4829" s="482"/>
      <c r="H4829" s="482"/>
      <c r="I4829" s="482"/>
      <c r="J4829" s="482"/>
      <c r="K4829" s="482"/>
      <c r="L4829" s="482"/>
      <c r="M4829" s="483"/>
      <c r="N4829" s="176">
        <v>14000126</v>
      </c>
      <c r="O4829" s="412" t="s">
        <v>321</v>
      </c>
      <c r="P4829" s="413"/>
      <c r="Q4829" s="8"/>
      <c r="R4829" s="8"/>
      <c r="S4829" s="8"/>
      <c r="T4829" s="9">
        <v>6</v>
      </c>
      <c r="U4829" s="17">
        <f t="shared" si="214"/>
        <v>6</v>
      </c>
      <c r="V4829" s="182"/>
      <c r="W4829" s="191">
        <v>11</v>
      </c>
      <c r="X4829" s="199"/>
      <c r="Y4829" s="182"/>
      <c r="Z4829" s="184"/>
      <c r="AA4829" s="184"/>
      <c r="AD4829" s="182"/>
      <c r="AG4829" s="182"/>
      <c r="AH4829" s="43"/>
      <c r="AI4829" s="43"/>
      <c r="AJ4829" s="43"/>
      <c r="AK4829" s="43"/>
      <c r="AL4829" s="43"/>
      <c r="AM4829" s="43"/>
      <c r="AN4829" s="43"/>
      <c r="AO4829" s="43"/>
      <c r="AP4829" s="43"/>
      <c r="AQ4829" s="43"/>
      <c r="AR4829" s="43"/>
      <c r="AS4829" s="43"/>
      <c r="AT4829" s="43"/>
      <c r="AU4829" s="44"/>
      <c r="AV4829" s="182"/>
      <c r="AW4829" s="182"/>
      <c r="AX4829" s="182"/>
      <c r="AZ4829" s="207"/>
    </row>
    <row r="4830" spans="1:52" s="168" customFormat="1" ht="24.9" customHeight="1" x14ac:dyDescent="0.3">
      <c r="A4830" s="263"/>
      <c r="B4830" s="263"/>
      <c r="C4830" s="265"/>
      <c r="D4830" s="481"/>
      <c r="E4830" s="482"/>
      <c r="F4830" s="482"/>
      <c r="G4830" s="482"/>
      <c r="H4830" s="482"/>
      <c r="I4830" s="482"/>
      <c r="J4830" s="482"/>
      <c r="K4830" s="482"/>
      <c r="L4830" s="482"/>
      <c r="M4830" s="483"/>
      <c r="N4830" s="176"/>
      <c r="O4830" s="412"/>
      <c r="P4830" s="413"/>
      <c r="Q4830" s="8"/>
      <c r="R4830" s="8"/>
      <c r="S4830" s="8"/>
      <c r="T4830" s="9"/>
      <c r="U4830" s="17"/>
      <c r="V4830" s="182"/>
      <c r="W4830" s="191"/>
      <c r="X4830" s="199"/>
      <c r="Y4830" s="182"/>
      <c r="Z4830" s="184"/>
      <c r="AA4830" s="184"/>
      <c r="AD4830" s="182"/>
      <c r="AG4830" s="182"/>
      <c r="AH4830" s="43"/>
      <c r="AI4830" s="43"/>
      <c r="AJ4830" s="43"/>
      <c r="AK4830" s="43"/>
      <c r="AL4830" s="43"/>
      <c r="AM4830" s="43"/>
      <c r="AN4830" s="43"/>
      <c r="AO4830" s="43"/>
      <c r="AP4830" s="43"/>
      <c r="AQ4830" s="43"/>
      <c r="AR4830" s="43"/>
      <c r="AS4830" s="43"/>
      <c r="AT4830" s="43"/>
      <c r="AU4830" s="44"/>
      <c r="AV4830" s="182"/>
      <c r="AW4830" s="182"/>
      <c r="AX4830" s="182"/>
      <c r="AZ4830" s="207"/>
    </row>
    <row r="4831" spans="1:52" s="168" customFormat="1" ht="24.9" customHeight="1" x14ac:dyDescent="0.3">
      <c r="A4831" s="263"/>
      <c r="B4831" s="263"/>
      <c r="C4831" s="265"/>
      <c r="D4831" s="481"/>
      <c r="E4831" s="482"/>
      <c r="F4831" s="482"/>
      <c r="G4831" s="482"/>
      <c r="H4831" s="482"/>
      <c r="I4831" s="482"/>
      <c r="J4831" s="482"/>
      <c r="K4831" s="482"/>
      <c r="L4831" s="482"/>
      <c r="M4831" s="483"/>
      <c r="N4831" s="176"/>
      <c r="O4831" s="412"/>
      <c r="P4831" s="413"/>
      <c r="Q4831" s="8"/>
      <c r="R4831" s="8"/>
      <c r="S4831" s="8"/>
      <c r="T4831" s="9"/>
      <c r="U4831" s="17"/>
      <c r="V4831" s="182"/>
      <c r="W4831" s="191"/>
      <c r="X4831" s="199"/>
      <c r="Y4831" s="182"/>
      <c r="Z4831" s="184"/>
      <c r="AA4831" s="184"/>
      <c r="AD4831" s="182"/>
      <c r="AG4831" s="182"/>
      <c r="AH4831" s="43"/>
      <c r="AI4831" s="43"/>
      <c r="AJ4831" s="43"/>
      <c r="AK4831" s="43"/>
      <c r="AL4831" s="43"/>
      <c r="AM4831" s="43"/>
      <c r="AN4831" s="43"/>
      <c r="AO4831" s="43"/>
      <c r="AP4831" s="43"/>
      <c r="AQ4831" s="43"/>
      <c r="AR4831" s="43"/>
      <c r="AS4831" s="43"/>
      <c r="AT4831" s="43"/>
      <c r="AU4831" s="44"/>
      <c r="AV4831" s="182"/>
      <c r="AW4831" s="182"/>
      <c r="AX4831" s="182"/>
      <c r="AZ4831" s="207"/>
    </row>
    <row r="4832" spans="1:52" s="168" customFormat="1" ht="24.9" customHeight="1" x14ac:dyDescent="0.3">
      <c r="A4832" s="263"/>
      <c r="B4832" s="263"/>
      <c r="C4832" s="265"/>
      <c r="D4832" s="481"/>
      <c r="E4832" s="482"/>
      <c r="F4832" s="482"/>
      <c r="G4832" s="482"/>
      <c r="H4832" s="482"/>
      <c r="I4832" s="482"/>
      <c r="J4832" s="482"/>
      <c r="K4832" s="482"/>
      <c r="L4832" s="482"/>
      <c r="M4832" s="483"/>
      <c r="N4832" s="176"/>
      <c r="O4832" s="412"/>
      <c r="P4832" s="413"/>
      <c r="Q4832" s="8"/>
      <c r="R4832" s="8"/>
      <c r="S4832" s="8"/>
      <c r="T4832" s="9"/>
      <c r="U4832" s="17"/>
      <c r="V4832" s="182"/>
      <c r="W4832" s="191"/>
      <c r="X4832" s="199"/>
      <c r="Y4832" s="182"/>
      <c r="Z4832" s="184"/>
      <c r="AA4832" s="184"/>
      <c r="AD4832" s="182"/>
      <c r="AG4832" s="182"/>
      <c r="AH4832" s="43"/>
      <c r="AI4832" s="43"/>
      <c r="AJ4832" s="43"/>
      <c r="AK4832" s="43"/>
      <c r="AL4832" s="43"/>
      <c r="AM4832" s="43"/>
      <c r="AN4832" s="43"/>
      <c r="AO4832" s="43"/>
      <c r="AP4832" s="43"/>
      <c r="AQ4832" s="43"/>
      <c r="AR4832" s="43"/>
      <c r="AS4832" s="43"/>
      <c r="AT4832" s="43"/>
      <c r="AU4832" s="44"/>
      <c r="AV4832" s="182"/>
      <c r="AW4832" s="182"/>
      <c r="AX4832" s="182"/>
      <c r="AZ4832" s="207"/>
    </row>
    <row r="4833" spans="1:52" s="168" customFormat="1" ht="24.9" customHeight="1" x14ac:dyDescent="0.3">
      <c r="A4833" s="263"/>
      <c r="B4833" s="263"/>
      <c r="C4833" s="265"/>
      <c r="D4833" s="481"/>
      <c r="E4833" s="482"/>
      <c r="F4833" s="482"/>
      <c r="G4833" s="482"/>
      <c r="H4833" s="482"/>
      <c r="I4833" s="482"/>
      <c r="J4833" s="482"/>
      <c r="K4833" s="482"/>
      <c r="L4833" s="482"/>
      <c r="M4833" s="483"/>
      <c r="N4833" s="176">
        <v>14001506</v>
      </c>
      <c r="O4833" s="412" t="s">
        <v>321</v>
      </c>
      <c r="P4833" s="413"/>
      <c r="Q4833" s="8"/>
      <c r="R4833" s="8"/>
      <c r="S4833" s="8"/>
      <c r="T4833" s="9">
        <v>6</v>
      </c>
      <c r="U4833" s="17">
        <f t="shared" si="214"/>
        <v>6</v>
      </c>
      <c r="V4833" s="182"/>
      <c r="W4833" s="191">
        <v>15</v>
      </c>
      <c r="X4833" s="199"/>
      <c r="Y4833" s="182"/>
      <c r="Z4833" s="184"/>
      <c r="AA4833" s="184"/>
      <c r="AD4833" s="182"/>
      <c r="AG4833" s="182"/>
      <c r="AH4833" s="43"/>
      <c r="AI4833" s="43"/>
      <c r="AJ4833" s="43"/>
      <c r="AK4833" s="43"/>
      <c r="AL4833" s="43"/>
      <c r="AM4833" s="43"/>
      <c r="AN4833" s="43"/>
      <c r="AO4833" s="43"/>
      <c r="AP4833" s="43"/>
      <c r="AQ4833" s="43"/>
      <c r="AR4833" s="43"/>
      <c r="AS4833" s="43"/>
      <c r="AT4833" s="43"/>
      <c r="AU4833" s="44"/>
      <c r="AV4833" s="182"/>
      <c r="AW4833" s="182"/>
      <c r="AX4833" s="182"/>
      <c r="AZ4833" s="207"/>
    </row>
    <row r="4834" spans="1:52" s="168" customFormat="1" ht="24.9" customHeight="1" x14ac:dyDescent="0.3">
      <c r="A4834" s="263"/>
      <c r="B4834" s="263"/>
      <c r="C4834" s="265"/>
      <c r="D4834" s="481"/>
      <c r="E4834" s="482"/>
      <c r="F4834" s="482"/>
      <c r="G4834" s="482"/>
      <c r="H4834" s="482"/>
      <c r="I4834" s="482"/>
      <c r="J4834" s="482"/>
      <c r="K4834" s="482"/>
      <c r="L4834" s="482"/>
      <c r="M4834" s="483"/>
      <c r="N4834" s="176"/>
      <c r="O4834" s="412"/>
      <c r="P4834" s="413"/>
      <c r="Q4834" s="8"/>
      <c r="R4834" s="8"/>
      <c r="S4834" s="8"/>
      <c r="T4834" s="9"/>
      <c r="U4834" s="17"/>
      <c r="V4834" s="182"/>
      <c r="W4834" s="191"/>
      <c r="X4834" s="199"/>
      <c r="Y4834" s="182"/>
      <c r="Z4834" s="184"/>
      <c r="AA4834" s="184"/>
      <c r="AD4834" s="182"/>
      <c r="AG4834" s="182"/>
      <c r="AH4834" s="43"/>
      <c r="AI4834" s="43"/>
      <c r="AJ4834" s="43"/>
      <c r="AK4834" s="43"/>
      <c r="AL4834" s="43"/>
      <c r="AM4834" s="43"/>
      <c r="AN4834" s="43"/>
      <c r="AO4834" s="43"/>
      <c r="AP4834" s="43"/>
      <c r="AQ4834" s="43"/>
      <c r="AR4834" s="43"/>
      <c r="AS4834" s="43"/>
      <c r="AT4834" s="43"/>
      <c r="AU4834" s="44"/>
      <c r="AV4834" s="182"/>
      <c r="AW4834" s="182"/>
      <c r="AX4834" s="182"/>
      <c r="AZ4834" s="207"/>
    </row>
    <row r="4835" spans="1:52" s="168" customFormat="1" ht="24.9" customHeight="1" x14ac:dyDescent="0.3">
      <c r="A4835" s="263"/>
      <c r="B4835" s="263"/>
      <c r="C4835" s="265"/>
      <c r="D4835" s="481"/>
      <c r="E4835" s="482"/>
      <c r="F4835" s="482"/>
      <c r="G4835" s="482"/>
      <c r="H4835" s="482"/>
      <c r="I4835" s="482"/>
      <c r="J4835" s="482"/>
      <c r="K4835" s="482"/>
      <c r="L4835" s="482"/>
      <c r="M4835" s="483"/>
      <c r="N4835" s="176"/>
      <c r="O4835" s="412"/>
      <c r="P4835" s="413"/>
      <c r="Q4835" s="8"/>
      <c r="R4835" s="8"/>
      <c r="S4835" s="8"/>
      <c r="T4835" s="9"/>
      <c r="U4835" s="17"/>
      <c r="V4835" s="182"/>
      <c r="W4835" s="191"/>
      <c r="X4835" s="199"/>
      <c r="Y4835" s="182"/>
      <c r="Z4835" s="184"/>
      <c r="AA4835" s="184"/>
      <c r="AD4835" s="182"/>
      <c r="AG4835" s="182"/>
      <c r="AH4835" s="43"/>
      <c r="AI4835" s="43"/>
      <c r="AJ4835" s="43"/>
      <c r="AK4835" s="43"/>
      <c r="AL4835" s="43"/>
      <c r="AM4835" s="43"/>
      <c r="AN4835" s="43"/>
      <c r="AO4835" s="43"/>
      <c r="AP4835" s="43"/>
      <c r="AQ4835" s="43"/>
      <c r="AR4835" s="43"/>
      <c r="AS4835" s="43"/>
      <c r="AT4835" s="43"/>
      <c r="AU4835" s="44"/>
      <c r="AV4835" s="182"/>
      <c r="AW4835" s="182"/>
      <c r="AX4835" s="182"/>
      <c r="AZ4835" s="207"/>
    </row>
    <row r="4836" spans="1:52" s="168" customFormat="1" ht="24.9" customHeight="1" x14ac:dyDescent="0.3">
      <c r="A4836" s="263"/>
      <c r="B4836" s="263"/>
      <c r="C4836" s="265"/>
      <c r="D4836" s="481"/>
      <c r="E4836" s="482"/>
      <c r="F4836" s="482"/>
      <c r="G4836" s="482"/>
      <c r="H4836" s="482"/>
      <c r="I4836" s="482"/>
      <c r="J4836" s="482"/>
      <c r="K4836" s="482"/>
      <c r="L4836" s="482"/>
      <c r="M4836" s="483"/>
      <c r="N4836" s="176">
        <v>14001619</v>
      </c>
      <c r="O4836" s="412" t="s">
        <v>321</v>
      </c>
      <c r="P4836" s="413"/>
      <c r="Q4836" s="8"/>
      <c r="R4836" s="8"/>
      <c r="S4836" s="8"/>
      <c r="T4836" s="9">
        <v>6</v>
      </c>
      <c r="U4836" s="17">
        <f t="shared" si="214"/>
        <v>6</v>
      </c>
      <c r="V4836" s="182"/>
      <c r="W4836" s="191">
        <v>18</v>
      </c>
      <c r="X4836" s="199"/>
      <c r="Y4836" s="182"/>
      <c r="Z4836" s="184"/>
      <c r="AA4836" s="184"/>
      <c r="AD4836" s="182"/>
      <c r="AG4836" s="182"/>
      <c r="AH4836" s="43"/>
      <c r="AI4836" s="43"/>
      <c r="AJ4836" s="43"/>
      <c r="AK4836" s="43"/>
      <c r="AL4836" s="43"/>
      <c r="AM4836" s="43"/>
      <c r="AN4836" s="43"/>
      <c r="AO4836" s="43"/>
      <c r="AP4836" s="43"/>
      <c r="AQ4836" s="43"/>
      <c r="AR4836" s="43"/>
      <c r="AS4836" s="43"/>
      <c r="AT4836" s="43"/>
      <c r="AU4836" s="44"/>
      <c r="AV4836" s="182"/>
      <c r="AW4836" s="182"/>
      <c r="AX4836" s="182"/>
      <c r="AZ4836" s="207"/>
    </row>
    <row r="4837" spans="1:52" s="168" customFormat="1" ht="24.9" customHeight="1" x14ac:dyDescent="0.3">
      <c r="A4837" s="263"/>
      <c r="B4837" s="263"/>
      <c r="C4837" s="265"/>
      <c r="D4837" s="481"/>
      <c r="E4837" s="482"/>
      <c r="F4837" s="482"/>
      <c r="G4837" s="482"/>
      <c r="H4837" s="482"/>
      <c r="I4837" s="482"/>
      <c r="J4837" s="482"/>
      <c r="K4837" s="482"/>
      <c r="L4837" s="482"/>
      <c r="M4837" s="483"/>
      <c r="N4837" s="176">
        <v>14001616</v>
      </c>
      <c r="O4837" s="412" t="s">
        <v>321</v>
      </c>
      <c r="P4837" s="413"/>
      <c r="Q4837" s="8"/>
      <c r="R4837" s="8"/>
      <c r="S4837" s="8"/>
      <c r="T4837" s="9">
        <v>6</v>
      </c>
      <c r="U4837" s="17">
        <f t="shared" si="214"/>
        <v>6</v>
      </c>
      <c r="V4837" s="182"/>
      <c r="W4837" s="191">
        <v>19</v>
      </c>
      <c r="X4837" s="199"/>
      <c r="Y4837" s="182"/>
      <c r="Z4837" s="184"/>
      <c r="AA4837" s="184"/>
      <c r="AD4837" s="182"/>
      <c r="AG4837" s="182"/>
      <c r="AH4837" s="43"/>
      <c r="AI4837" s="43"/>
      <c r="AJ4837" s="43"/>
      <c r="AK4837" s="43"/>
      <c r="AL4837" s="43"/>
      <c r="AM4837" s="43"/>
      <c r="AN4837" s="43"/>
      <c r="AO4837" s="43"/>
      <c r="AP4837" s="43"/>
      <c r="AQ4837" s="43"/>
      <c r="AR4837" s="43"/>
      <c r="AS4837" s="43"/>
      <c r="AT4837" s="43"/>
      <c r="AU4837" s="44"/>
      <c r="AV4837" s="182"/>
      <c r="AW4837" s="182"/>
      <c r="AX4837" s="182"/>
      <c r="AZ4837" s="207"/>
    </row>
    <row r="4838" spans="1:52" s="168" customFormat="1" ht="24.9" customHeight="1" x14ac:dyDescent="0.3">
      <c r="A4838" s="263"/>
      <c r="B4838" s="263"/>
      <c r="C4838" s="265"/>
      <c r="D4838" s="481"/>
      <c r="E4838" s="482"/>
      <c r="F4838" s="482"/>
      <c r="G4838" s="482"/>
      <c r="H4838" s="482"/>
      <c r="I4838" s="482"/>
      <c r="J4838" s="482"/>
      <c r="K4838" s="482"/>
      <c r="L4838" s="482"/>
      <c r="M4838" s="483"/>
      <c r="N4838" s="176"/>
      <c r="O4838" s="412"/>
      <c r="P4838" s="413"/>
      <c r="Q4838" s="8"/>
      <c r="R4838" s="8"/>
      <c r="S4838" s="8"/>
      <c r="T4838" s="9"/>
      <c r="U4838" s="17"/>
      <c r="V4838" s="182"/>
      <c r="W4838" s="191"/>
      <c r="X4838" s="199"/>
      <c r="Y4838" s="182"/>
      <c r="Z4838" s="184"/>
      <c r="AA4838" s="184"/>
      <c r="AD4838" s="182"/>
      <c r="AG4838" s="182"/>
      <c r="AH4838" s="43"/>
      <c r="AI4838" s="43"/>
      <c r="AJ4838" s="43"/>
      <c r="AK4838" s="43"/>
      <c r="AL4838" s="43"/>
      <c r="AM4838" s="43"/>
      <c r="AN4838" s="43"/>
      <c r="AO4838" s="43"/>
      <c r="AP4838" s="43"/>
      <c r="AQ4838" s="43"/>
      <c r="AR4838" s="43"/>
      <c r="AS4838" s="43"/>
      <c r="AT4838" s="43"/>
      <c r="AU4838" s="44"/>
      <c r="AV4838" s="182"/>
      <c r="AW4838" s="182"/>
      <c r="AX4838" s="182"/>
      <c r="AZ4838" s="207"/>
    </row>
    <row r="4839" spans="1:52" s="168" customFormat="1" ht="24.9" customHeight="1" thickBot="1" x14ac:dyDescent="0.35">
      <c r="A4839" s="263"/>
      <c r="B4839" s="263"/>
      <c r="C4839" s="265"/>
      <c r="D4839" s="481"/>
      <c r="E4839" s="482"/>
      <c r="F4839" s="482"/>
      <c r="G4839" s="482"/>
      <c r="H4839" s="482"/>
      <c r="I4839" s="482"/>
      <c r="J4839" s="482"/>
      <c r="K4839" s="482"/>
      <c r="L4839" s="482"/>
      <c r="M4839" s="483"/>
      <c r="N4839" s="414" t="s">
        <v>16</v>
      </c>
      <c r="O4839" s="415"/>
      <c r="P4839" s="415"/>
      <c r="Q4839" s="415"/>
      <c r="R4839" s="415"/>
      <c r="S4839" s="415"/>
      <c r="T4839" s="415"/>
      <c r="U4839" s="18">
        <f>SUM(U4819:U4838)</f>
        <v>84</v>
      </c>
      <c r="V4839" s="182"/>
      <c r="W4839" s="191"/>
      <c r="X4839" s="199"/>
      <c r="Y4839" s="182"/>
      <c r="Z4839" s="184"/>
      <c r="AA4839" s="184"/>
      <c r="AD4839" s="182"/>
      <c r="AG4839" s="182"/>
      <c r="AH4839" s="43"/>
      <c r="AI4839" s="43"/>
      <c r="AJ4839" s="43"/>
      <c r="AK4839" s="43"/>
      <c r="AL4839" s="43"/>
      <c r="AM4839" s="43"/>
      <c r="AN4839" s="43"/>
      <c r="AO4839" s="43"/>
      <c r="AP4839" s="43"/>
      <c r="AQ4839" s="43"/>
      <c r="AR4839" s="43"/>
      <c r="AS4839" s="43"/>
      <c r="AT4839" s="43"/>
      <c r="AU4839" s="44"/>
      <c r="AV4839" s="182"/>
      <c r="AW4839" s="182"/>
      <c r="AX4839" s="182"/>
      <c r="AZ4839" s="207"/>
    </row>
    <row r="4840" spans="1:52" s="168" customFormat="1" ht="14.4" customHeight="1" x14ac:dyDescent="0.3">
      <c r="A4840" s="263"/>
      <c r="B4840" s="263"/>
      <c r="C4840" s="265"/>
      <c r="D4840" s="481"/>
      <c r="E4840" s="482"/>
      <c r="F4840" s="482"/>
      <c r="G4840" s="482"/>
      <c r="H4840" s="482"/>
      <c r="I4840" s="482"/>
      <c r="J4840" s="482"/>
      <c r="K4840" s="482"/>
      <c r="L4840" s="482"/>
      <c r="M4840" s="483"/>
      <c r="N4840" s="416" t="s">
        <v>17</v>
      </c>
      <c r="O4840" s="417"/>
      <c r="P4840" s="417"/>
      <c r="Q4840" s="417"/>
      <c r="R4840" s="417"/>
      <c r="S4840" s="417"/>
      <c r="T4840" s="417"/>
      <c r="U4840" s="418"/>
      <c r="V4840" s="200"/>
      <c r="W4840" s="191"/>
      <c r="X4840" s="199"/>
      <c r="Y4840" s="182"/>
      <c r="Z4840" s="184"/>
      <c r="AA4840" s="184"/>
      <c r="AD4840" s="182"/>
      <c r="AG4840" s="182"/>
      <c r="AH4840" s="43"/>
      <c r="AI4840" s="43"/>
      <c r="AJ4840" s="43"/>
      <c r="AK4840" s="43"/>
      <c r="AL4840" s="43"/>
      <c r="AM4840" s="43"/>
      <c r="AN4840" s="43"/>
      <c r="AO4840" s="43"/>
      <c r="AP4840" s="43"/>
      <c r="AQ4840" s="43"/>
      <c r="AR4840" s="43"/>
      <c r="AS4840" s="43"/>
      <c r="AT4840" s="43"/>
      <c r="AU4840" s="44"/>
      <c r="AV4840" s="182"/>
      <c r="AW4840" s="182"/>
      <c r="AX4840" s="182"/>
      <c r="AZ4840" s="207"/>
    </row>
    <row r="4841" spans="1:52" s="168" customFormat="1" x14ac:dyDescent="0.3">
      <c r="A4841" s="263"/>
      <c r="B4841" s="263"/>
      <c r="C4841" s="265"/>
      <c r="D4841" s="481"/>
      <c r="E4841" s="482"/>
      <c r="F4841" s="482"/>
      <c r="G4841" s="482"/>
      <c r="H4841" s="482"/>
      <c r="I4841" s="482"/>
      <c r="J4841" s="482"/>
      <c r="K4841" s="482"/>
      <c r="L4841" s="482"/>
      <c r="M4841" s="483"/>
      <c r="N4841" s="419"/>
      <c r="O4841" s="420"/>
      <c r="P4841" s="420"/>
      <c r="Q4841" s="420"/>
      <c r="R4841" s="420"/>
      <c r="S4841" s="420"/>
      <c r="T4841" s="420"/>
      <c r="U4841" s="421"/>
      <c r="V4841" s="182"/>
      <c r="W4841" s="191"/>
      <c r="X4841" s="199"/>
      <c r="Y4841" s="182"/>
      <c r="Z4841" s="184"/>
      <c r="AA4841" s="184"/>
      <c r="AD4841" s="182"/>
      <c r="AG4841" s="182"/>
      <c r="AH4841" s="43"/>
      <c r="AI4841" s="43"/>
      <c r="AJ4841" s="43"/>
      <c r="AK4841" s="43"/>
      <c r="AL4841" s="43"/>
      <c r="AM4841" s="43"/>
      <c r="AN4841" s="43"/>
      <c r="AO4841" s="43"/>
      <c r="AP4841" s="43"/>
      <c r="AQ4841" s="43"/>
      <c r="AR4841" s="43"/>
      <c r="AS4841" s="43"/>
      <c r="AT4841" s="43"/>
      <c r="AU4841" s="44"/>
      <c r="AV4841" s="182"/>
      <c r="AW4841" s="182"/>
      <c r="AX4841" s="182"/>
      <c r="AZ4841" s="207"/>
    </row>
    <row r="4842" spans="1:52" s="168" customFormat="1" x14ac:dyDescent="0.3">
      <c r="A4842" s="263"/>
      <c r="B4842" s="263"/>
      <c r="C4842" s="265"/>
      <c r="D4842" s="481"/>
      <c r="E4842" s="482"/>
      <c r="F4842" s="482"/>
      <c r="G4842" s="482"/>
      <c r="H4842" s="482"/>
      <c r="I4842" s="482"/>
      <c r="J4842" s="482"/>
      <c r="K4842" s="482"/>
      <c r="L4842" s="482"/>
      <c r="M4842" s="483"/>
      <c r="N4842" s="419"/>
      <c r="O4842" s="420"/>
      <c r="P4842" s="420"/>
      <c r="Q4842" s="420"/>
      <c r="R4842" s="420"/>
      <c r="S4842" s="420"/>
      <c r="T4842" s="420"/>
      <c r="U4842" s="421"/>
      <c r="V4842" s="182"/>
      <c r="W4842" s="191"/>
      <c r="X4842" s="199"/>
      <c r="Y4842" s="182"/>
      <c r="Z4842" s="184"/>
      <c r="AA4842" s="184"/>
      <c r="AD4842" s="182"/>
      <c r="AG4842" s="182"/>
      <c r="AH4842" s="43"/>
      <c r="AI4842" s="43"/>
      <c r="AJ4842" s="43"/>
      <c r="AK4842" s="43"/>
      <c r="AL4842" s="43"/>
      <c r="AM4842" s="43"/>
      <c r="AN4842" s="43"/>
      <c r="AO4842" s="43"/>
      <c r="AP4842" s="43"/>
      <c r="AQ4842" s="43"/>
      <c r="AR4842" s="43"/>
      <c r="AS4842" s="43"/>
      <c r="AT4842" s="43"/>
      <c r="AU4842" s="44"/>
      <c r="AV4842" s="182"/>
      <c r="AW4842" s="182"/>
      <c r="AX4842" s="182"/>
      <c r="AZ4842" s="207"/>
    </row>
    <row r="4843" spans="1:52" s="168" customFormat="1" ht="14.4" thickBot="1" x14ac:dyDescent="0.35">
      <c r="A4843" s="263"/>
      <c r="B4843" s="263"/>
      <c r="C4843" s="265"/>
      <c r="D4843" s="425"/>
      <c r="E4843" s="426"/>
      <c r="F4843" s="426"/>
      <c r="G4843" s="426"/>
      <c r="H4843" s="426"/>
      <c r="I4843" s="426"/>
      <c r="J4843" s="426"/>
      <c r="K4843" s="426"/>
      <c r="L4843" s="426"/>
      <c r="M4843" s="427"/>
      <c r="N4843" s="422"/>
      <c r="O4843" s="423"/>
      <c r="P4843" s="423"/>
      <c r="Q4843" s="423"/>
      <c r="R4843" s="423"/>
      <c r="S4843" s="423"/>
      <c r="T4843" s="423"/>
      <c r="U4843" s="424"/>
      <c r="V4843" s="182"/>
      <c r="W4843" s="191"/>
      <c r="X4843" s="199"/>
      <c r="Y4843" s="182"/>
      <c r="Z4843" s="184"/>
      <c r="AA4843" s="184"/>
      <c r="AD4843" s="182"/>
      <c r="AG4843" s="182"/>
      <c r="AH4843" s="43"/>
      <c r="AI4843" s="43"/>
      <c r="AJ4843" s="43"/>
      <c r="AK4843" s="43"/>
      <c r="AL4843" s="43"/>
      <c r="AM4843" s="43"/>
      <c r="AN4843" s="43"/>
      <c r="AO4843" s="43"/>
      <c r="AP4843" s="43"/>
      <c r="AQ4843" s="43"/>
      <c r="AR4843" s="43"/>
      <c r="AS4843" s="43"/>
      <c r="AT4843" s="43"/>
      <c r="AU4843" s="44"/>
      <c r="AV4843" s="182"/>
      <c r="AW4843" s="182"/>
      <c r="AX4843" s="182"/>
      <c r="AZ4843" s="207"/>
    </row>
    <row r="4844" spans="1:52" s="168" customFormat="1" ht="5.25" customHeight="1" thickBot="1" x14ac:dyDescent="0.35">
      <c r="A4844" s="263"/>
      <c r="B4844" s="263"/>
      <c r="C4844" s="265"/>
      <c r="D4844" s="428"/>
      <c r="E4844" s="428"/>
      <c r="F4844" s="428"/>
      <c r="G4844" s="428"/>
      <c r="H4844" s="428"/>
      <c r="I4844" s="428"/>
      <c r="J4844" s="428"/>
      <c r="K4844" s="428"/>
      <c r="L4844" s="428"/>
      <c r="M4844" s="428"/>
      <c r="N4844" s="428"/>
      <c r="O4844" s="428"/>
      <c r="P4844" s="428"/>
      <c r="Q4844" s="428"/>
      <c r="R4844" s="428"/>
      <c r="S4844" s="428"/>
      <c r="T4844" s="428"/>
      <c r="U4844" s="428"/>
      <c r="V4844" s="182"/>
      <c r="W4844" s="191"/>
      <c r="X4844" s="199"/>
      <c r="Y4844" s="182"/>
      <c r="Z4844" s="184"/>
      <c r="AA4844" s="184"/>
      <c r="AD4844" s="182"/>
      <c r="AG4844" s="182"/>
      <c r="AH4844" s="43"/>
      <c r="AI4844" s="43"/>
      <c r="AJ4844" s="43"/>
      <c r="AK4844" s="43"/>
      <c r="AL4844" s="43"/>
      <c r="AM4844" s="43"/>
      <c r="AN4844" s="43"/>
      <c r="AO4844" s="43"/>
      <c r="AP4844" s="43"/>
      <c r="AQ4844" s="43"/>
      <c r="AR4844" s="43"/>
      <c r="AS4844" s="43"/>
      <c r="AT4844" s="43"/>
      <c r="AU4844" s="44"/>
      <c r="AV4844" s="182"/>
      <c r="AW4844" s="182"/>
      <c r="AX4844" s="182"/>
      <c r="AZ4844" s="207"/>
    </row>
    <row r="4845" spans="1:52" s="168" customFormat="1" ht="20.25" customHeight="1" x14ac:dyDescent="0.3">
      <c r="A4845" s="263"/>
      <c r="B4845" s="263"/>
      <c r="C4845" s="265"/>
      <c r="D4845" s="429" t="s">
        <v>18</v>
      </c>
      <c r="E4845" s="430"/>
      <c r="F4845" s="430"/>
      <c r="G4845" s="430"/>
      <c r="H4845" s="430"/>
      <c r="I4845" s="430"/>
      <c r="J4845" s="430"/>
      <c r="K4845" s="430"/>
      <c r="L4845" s="430"/>
      <c r="M4845" s="431"/>
      <c r="N4845" s="429" t="s">
        <v>19</v>
      </c>
      <c r="O4845" s="430"/>
      <c r="P4845" s="430"/>
      <c r="Q4845" s="430"/>
      <c r="R4845" s="430"/>
      <c r="S4845" s="430"/>
      <c r="T4845" s="430"/>
      <c r="U4845" s="431"/>
      <c r="V4845" s="182"/>
      <c r="W4845" s="191"/>
      <c r="X4845" s="199"/>
      <c r="Y4845" s="182"/>
      <c r="Z4845" s="184"/>
      <c r="AA4845" s="184"/>
      <c r="AD4845" s="182"/>
      <c r="AG4845" s="182"/>
      <c r="AH4845" s="43"/>
      <c r="AI4845" s="43"/>
      <c r="AJ4845" s="43"/>
      <c r="AK4845" s="43"/>
      <c r="AL4845" s="43"/>
      <c r="AM4845" s="43"/>
      <c r="AN4845" s="43"/>
      <c r="AO4845" s="43"/>
      <c r="AP4845" s="43"/>
      <c r="AQ4845" s="43"/>
      <c r="AR4845" s="43"/>
      <c r="AS4845" s="43"/>
      <c r="AT4845" s="43"/>
      <c r="AU4845" s="44"/>
      <c r="AV4845" s="182"/>
      <c r="AW4845" s="182"/>
      <c r="AX4845" s="182"/>
      <c r="AZ4845" s="207"/>
    </row>
    <row r="4846" spans="1:52" s="168" customFormat="1" x14ac:dyDescent="0.3">
      <c r="A4846" s="263"/>
      <c r="B4846" s="263"/>
      <c r="C4846" s="265"/>
      <c r="D4846" s="432" t="s">
        <v>20</v>
      </c>
      <c r="E4846" s="433"/>
      <c r="F4846" s="433"/>
      <c r="G4846" s="433"/>
      <c r="H4846" s="433"/>
      <c r="I4846" s="433"/>
      <c r="J4846" s="433"/>
      <c r="K4846" s="433"/>
      <c r="L4846" s="433"/>
      <c r="M4846" s="434"/>
      <c r="N4846" s="435" t="s">
        <v>21</v>
      </c>
      <c r="O4846" s="436"/>
      <c r="P4846" s="436"/>
      <c r="Q4846" s="436"/>
      <c r="R4846" s="436"/>
      <c r="S4846" s="436"/>
      <c r="T4846" s="436"/>
      <c r="U4846" s="437"/>
      <c r="V4846" s="182"/>
      <c r="W4846" s="191"/>
      <c r="X4846" s="199"/>
      <c r="Y4846" s="182"/>
      <c r="Z4846" s="184"/>
      <c r="AA4846" s="184"/>
      <c r="AD4846" s="182"/>
      <c r="AG4846" s="182"/>
      <c r="AH4846" s="43"/>
      <c r="AI4846" s="43"/>
      <c r="AJ4846" s="43"/>
      <c r="AK4846" s="43"/>
      <c r="AL4846" s="43"/>
      <c r="AM4846" s="43"/>
      <c r="AN4846" s="43"/>
      <c r="AO4846" s="43"/>
      <c r="AP4846" s="43"/>
      <c r="AQ4846" s="43"/>
      <c r="AR4846" s="43"/>
      <c r="AS4846" s="43"/>
      <c r="AT4846" s="43"/>
      <c r="AU4846" s="44"/>
      <c r="AV4846" s="182"/>
      <c r="AW4846" s="182"/>
      <c r="AX4846" s="182"/>
      <c r="AZ4846" s="207"/>
    </row>
    <row r="4847" spans="1:52" s="168" customFormat="1" ht="15.75" customHeight="1" x14ac:dyDescent="0.3">
      <c r="A4847" s="263"/>
      <c r="B4847" s="263"/>
      <c r="C4847" s="265"/>
      <c r="D4847" s="438" t="s">
        <v>22</v>
      </c>
      <c r="E4847" s="439"/>
      <c r="F4847" s="439"/>
      <c r="G4847" s="439"/>
      <c r="H4847" s="439"/>
      <c r="I4847" s="439"/>
      <c r="J4847" s="439"/>
      <c r="K4847" s="439"/>
      <c r="L4847" s="439"/>
      <c r="M4847" s="440"/>
      <c r="N4847" s="438" t="s">
        <v>22</v>
      </c>
      <c r="O4847" s="444"/>
      <c r="P4847" s="444"/>
      <c r="Q4847" s="444"/>
      <c r="R4847" s="444"/>
      <c r="S4847" s="444"/>
      <c r="T4847" s="444"/>
      <c r="U4847" s="440"/>
      <c r="V4847" s="182"/>
      <c r="W4847" s="191"/>
      <c r="X4847" s="199"/>
      <c r="Y4847" s="182"/>
      <c r="Z4847" s="184"/>
      <c r="AA4847" s="184"/>
      <c r="AD4847" s="182"/>
      <c r="AG4847" s="182"/>
      <c r="AH4847" s="43"/>
      <c r="AI4847" s="43"/>
      <c r="AJ4847" s="43"/>
      <c r="AK4847" s="43"/>
      <c r="AL4847" s="43"/>
      <c r="AM4847" s="43"/>
      <c r="AN4847" s="43"/>
      <c r="AO4847" s="43"/>
      <c r="AP4847" s="43"/>
      <c r="AQ4847" s="43"/>
      <c r="AR4847" s="43"/>
      <c r="AS4847" s="43"/>
      <c r="AT4847" s="43"/>
      <c r="AU4847" s="44"/>
      <c r="AV4847" s="182"/>
      <c r="AW4847" s="182"/>
      <c r="AX4847" s="182"/>
      <c r="AZ4847" s="207"/>
    </row>
    <row r="4848" spans="1:52" s="168" customFormat="1" ht="15.75" customHeight="1" x14ac:dyDescent="0.3">
      <c r="A4848" s="263"/>
      <c r="B4848" s="263"/>
      <c r="C4848" s="265"/>
      <c r="D4848" s="438"/>
      <c r="E4848" s="439"/>
      <c r="F4848" s="439"/>
      <c r="G4848" s="439"/>
      <c r="H4848" s="439"/>
      <c r="I4848" s="439"/>
      <c r="J4848" s="439"/>
      <c r="K4848" s="439"/>
      <c r="L4848" s="439"/>
      <c r="M4848" s="440"/>
      <c r="N4848" s="438"/>
      <c r="O4848" s="439"/>
      <c r="P4848" s="439"/>
      <c r="Q4848" s="439"/>
      <c r="R4848" s="439"/>
      <c r="S4848" s="439"/>
      <c r="T4848" s="439"/>
      <c r="U4848" s="440"/>
      <c r="V4848" s="182"/>
      <c r="W4848" s="191"/>
      <c r="X4848" s="199"/>
      <c r="Y4848" s="182"/>
      <c r="Z4848" s="184"/>
      <c r="AA4848" s="184"/>
      <c r="AD4848" s="182"/>
      <c r="AG4848" s="182"/>
      <c r="AH4848" s="43"/>
      <c r="AI4848" s="43"/>
      <c r="AJ4848" s="43"/>
      <c r="AK4848" s="43"/>
      <c r="AL4848" s="43"/>
      <c r="AM4848" s="43"/>
      <c r="AN4848" s="43"/>
      <c r="AO4848" s="43"/>
      <c r="AP4848" s="43"/>
      <c r="AQ4848" s="43"/>
      <c r="AR4848" s="43"/>
      <c r="AS4848" s="43"/>
      <c r="AT4848" s="43"/>
      <c r="AU4848" s="44"/>
      <c r="AV4848" s="182"/>
      <c r="AW4848" s="182"/>
      <c r="AX4848" s="182"/>
      <c r="AZ4848" s="207"/>
    </row>
    <row r="4849" spans="1:52" s="168" customFormat="1" ht="15.75" customHeight="1" x14ac:dyDescent="0.3">
      <c r="A4849" s="263"/>
      <c r="B4849" s="263"/>
      <c r="C4849" s="265"/>
      <c r="D4849" s="441"/>
      <c r="E4849" s="442"/>
      <c r="F4849" s="442"/>
      <c r="G4849" s="442"/>
      <c r="H4849" s="442"/>
      <c r="I4849" s="442"/>
      <c r="J4849" s="442"/>
      <c r="K4849" s="442"/>
      <c r="L4849" s="442"/>
      <c r="M4849" s="443"/>
      <c r="N4849" s="441"/>
      <c r="O4849" s="442"/>
      <c r="P4849" s="442"/>
      <c r="Q4849" s="442"/>
      <c r="R4849" s="442"/>
      <c r="S4849" s="442"/>
      <c r="T4849" s="442"/>
      <c r="U4849" s="443"/>
      <c r="V4849" s="182"/>
      <c r="W4849" s="191"/>
      <c r="X4849" s="199"/>
      <c r="Y4849" s="182"/>
      <c r="Z4849" s="184"/>
      <c r="AA4849" s="184"/>
      <c r="AD4849" s="182"/>
      <c r="AG4849" s="182"/>
      <c r="AH4849" s="43"/>
      <c r="AI4849" s="43"/>
      <c r="AJ4849" s="43"/>
      <c r="AK4849" s="43"/>
      <c r="AL4849" s="43"/>
      <c r="AM4849" s="43"/>
      <c r="AN4849" s="43"/>
      <c r="AO4849" s="43"/>
      <c r="AP4849" s="43"/>
      <c r="AQ4849" s="43"/>
      <c r="AR4849" s="43"/>
      <c r="AS4849" s="43"/>
      <c r="AT4849" s="43"/>
      <c r="AU4849" s="44"/>
      <c r="AV4849" s="182"/>
      <c r="AW4849" s="182"/>
      <c r="AX4849" s="182"/>
      <c r="AZ4849" s="207"/>
    </row>
    <row r="4850" spans="1:52" s="168" customFormat="1" x14ac:dyDescent="0.25">
      <c r="A4850" s="263"/>
      <c r="B4850" s="263"/>
      <c r="C4850" s="265"/>
      <c r="D4850" s="171" t="s">
        <v>23</v>
      </c>
      <c r="E4850" s="445" t="e">
        <f>+#REF!</f>
        <v>#REF!</v>
      </c>
      <c r="F4850" s="445"/>
      <c r="G4850" s="445"/>
      <c r="H4850" s="445"/>
      <c r="I4850" s="445"/>
      <c r="J4850" s="445"/>
      <c r="K4850" s="445"/>
      <c r="L4850" s="445"/>
      <c r="M4850" s="446"/>
      <c r="N4850" s="172" t="s">
        <v>23</v>
      </c>
      <c r="O4850" s="445" t="e">
        <f>+#REF!</f>
        <v>#REF!</v>
      </c>
      <c r="P4850" s="445"/>
      <c r="Q4850" s="445"/>
      <c r="R4850" s="445"/>
      <c r="S4850" s="445"/>
      <c r="T4850" s="445"/>
      <c r="U4850" s="446"/>
      <c r="V4850" s="182"/>
      <c r="W4850" s="191"/>
      <c r="X4850" s="199"/>
      <c r="Y4850" s="182"/>
      <c r="Z4850" s="184"/>
      <c r="AA4850" s="184"/>
      <c r="AD4850" s="182"/>
      <c r="AG4850" s="182"/>
      <c r="AH4850" s="43"/>
      <c r="AI4850" s="43"/>
      <c r="AJ4850" s="43"/>
      <c r="AK4850" s="43"/>
      <c r="AL4850" s="43"/>
      <c r="AM4850" s="43"/>
      <c r="AN4850" s="43"/>
      <c r="AO4850" s="43"/>
      <c r="AP4850" s="43"/>
      <c r="AQ4850" s="43"/>
      <c r="AR4850" s="43"/>
      <c r="AS4850" s="43"/>
      <c r="AT4850" s="43"/>
      <c r="AU4850" s="44"/>
      <c r="AV4850" s="182"/>
      <c r="AW4850" s="182"/>
      <c r="AX4850" s="182"/>
      <c r="AZ4850" s="207"/>
    </row>
    <row r="4851" spans="1:52" s="168" customFormat="1" ht="14.4" thickBot="1" x14ac:dyDescent="0.3">
      <c r="A4851" s="263"/>
      <c r="B4851" s="263"/>
      <c r="C4851" s="265"/>
      <c r="D4851" s="173" t="s">
        <v>25</v>
      </c>
      <c r="E4851" s="447" t="e">
        <f>+#REF!</f>
        <v>#REF!</v>
      </c>
      <c r="F4851" s="447"/>
      <c r="G4851" s="447"/>
      <c r="H4851" s="447"/>
      <c r="I4851" s="447"/>
      <c r="J4851" s="447"/>
      <c r="K4851" s="447"/>
      <c r="L4851" s="447"/>
      <c r="M4851" s="448"/>
      <c r="N4851" s="174" t="s">
        <v>25</v>
      </c>
      <c r="O4851" s="447" t="e">
        <f>+#REF!</f>
        <v>#REF!</v>
      </c>
      <c r="P4851" s="447"/>
      <c r="Q4851" s="447"/>
      <c r="R4851" s="447"/>
      <c r="S4851" s="447"/>
      <c r="T4851" s="447"/>
      <c r="U4851" s="448"/>
      <c r="V4851" s="182"/>
      <c r="W4851" s="191"/>
      <c r="X4851" s="199"/>
      <c r="Y4851" s="182"/>
      <c r="Z4851" s="184"/>
      <c r="AA4851" s="184"/>
      <c r="AD4851" s="182"/>
      <c r="AG4851" s="182"/>
      <c r="AH4851" s="43"/>
      <c r="AI4851" s="43"/>
      <c r="AJ4851" s="43"/>
      <c r="AK4851" s="43"/>
      <c r="AL4851" s="43"/>
      <c r="AM4851" s="43"/>
      <c r="AN4851" s="43"/>
      <c r="AO4851" s="43"/>
      <c r="AP4851" s="43"/>
      <c r="AQ4851" s="43"/>
      <c r="AR4851" s="43"/>
      <c r="AS4851" s="43"/>
      <c r="AT4851" s="43"/>
      <c r="AU4851" s="44"/>
      <c r="AV4851" s="182"/>
      <c r="AW4851" s="182"/>
      <c r="AX4851" s="182"/>
      <c r="AZ4851" s="207"/>
    </row>
    <row r="4852" spans="1:52" s="175" customFormat="1" ht="9.9" customHeight="1" thickBot="1" x14ac:dyDescent="0.3">
      <c r="A4852" s="266"/>
      <c r="B4852" s="266"/>
      <c r="C4852" s="267"/>
      <c r="N4852" s="15"/>
      <c r="V4852" s="34"/>
      <c r="W4852" s="58"/>
      <c r="X4852" s="85"/>
      <c r="Y4852" s="34"/>
      <c r="Z4852" s="185"/>
      <c r="AA4852" s="185"/>
      <c r="AD4852" s="34"/>
      <c r="AG4852" s="34"/>
      <c r="AH4852" s="45"/>
      <c r="AI4852" s="45"/>
      <c r="AJ4852" s="45"/>
      <c r="AK4852" s="45"/>
      <c r="AL4852" s="45"/>
      <c r="AM4852" s="45"/>
      <c r="AN4852" s="45"/>
      <c r="AO4852" s="45"/>
      <c r="AP4852" s="45"/>
      <c r="AQ4852" s="45"/>
      <c r="AR4852" s="45"/>
      <c r="AS4852" s="45"/>
      <c r="AT4852" s="45"/>
      <c r="AU4852" s="46"/>
      <c r="AV4852" s="34"/>
      <c r="AW4852" s="34"/>
      <c r="AX4852" s="34"/>
      <c r="AZ4852" s="139"/>
    </row>
    <row r="4853" spans="1:52" s="168" customFormat="1" ht="15.75" customHeight="1" x14ac:dyDescent="0.3">
      <c r="A4853" s="263"/>
      <c r="B4853" s="263"/>
      <c r="C4853" s="265"/>
      <c r="D4853" s="484"/>
      <c r="E4853" s="485"/>
      <c r="F4853" s="488" t="s">
        <v>0</v>
      </c>
      <c r="G4853" s="489"/>
      <c r="H4853" s="489"/>
      <c r="I4853" s="489"/>
      <c r="J4853" s="489"/>
      <c r="K4853" s="489"/>
      <c r="L4853" s="489"/>
      <c r="M4853" s="489"/>
      <c r="N4853" s="489"/>
      <c r="O4853" s="490"/>
      <c r="P4853" s="494" t="s">
        <v>1</v>
      </c>
      <c r="Q4853" s="495"/>
      <c r="R4853" s="495"/>
      <c r="S4853" s="496"/>
      <c r="T4853" s="500"/>
      <c r="U4853" s="501"/>
      <c r="V4853" s="182"/>
      <c r="W4853" s="191"/>
      <c r="X4853" s="199"/>
      <c r="Y4853" s="182"/>
      <c r="Z4853" s="184"/>
      <c r="AA4853" s="184"/>
      <c r="AD4853" s="182"/>
      <c r="AG4853" s="182"/>
      <c r="AH4853" s="43"/>
      <c r="AI4853" s="43"/>
      <c r="AJ4853" s="43"/>
      <c r="AK4853" s="43"/>
      <c r="AL4853" s="43"/>
      <c r="AM4853" s="43"/>
      <c r="AN4853" s="43"/>
      <c r="AO4853" s="43"/>
      <c r="AP4853" s="43"/>
      <c r="AQ4853" s="43"/>
      <c r="AR4853" s="43"/>
      <c r="AS4853" s="43"/>
      <c r="AT4853" s="43"/>
      <c r="AU4853" s="44"/>
      <c r="AV4853" s="182"/>
      <c r="AW4853" s="182"/>
      <c r="AX4853" s="182"/>
      <c r="AZ4853" s="207"/>
    </row>
    <row r="4854" spans="1:52" s="168" customFormat="1" ht="15" customHeight="1" x14ac:dyDescent="0.3">
      <c r="A4854" s="263"/>
      <c r="B4854" s="263"/>
      <c r="C4854" s="265"/>
      <c r="D4854" s="481"/>
      <c r="E4854" s="482"/>
      <c r="F4854" s="491"/>
      <c r="G4854" s="492"/>
      <c r="H4854" s="492"/>
      <c r="I4854" s="492"/>
      <c r="J4854" s="492"/>
      <c r="K4854" s="492"/>
      <c r="L4854" s="492"/>
      <c r="M4854" s="492"/>
      <c r="N4854" s="492"/>
      <c r="O4854" s="493"/>
      <c r="P4854" s="497"/>
      <c r="Q4854" s="498"/>
      <c r="R4854" s="498"/>
      <c r="S4854" s="499"/>
      <c r="T4854" s="502"/>
      <c r="U4854" s="503"/>
      <c r="V4854" s="182"/>
      <c r="W4854" s="191"/>
      <c r="X4854" s="199"/>
      <c r="Y4854" s="186"/>
      <c r="Z4854" s="184"/>
      <c r="AA4854" s="184"/>
      <c r="AD4854" s="182"/>
      <c r="AG4854" s="182"/>
      <c r="AH4854" s="43"/>
      <c r="AI4854" s="43"/>
      <c r="AJ4854" s="43"/>
      <c r="AK4854" s="43"/>
      <c r="AL4854" s="43"/>
      <c r="AM4854" s="43"/>
      <c r="AN4854" s="43"/>
      <c r="AO4854" s="43"/>
      <c r="AP4854" s="43"/>
      <c r="AQ4854" s="43"/>
      <c r="AR4854" s="43"/>
      <c r="AS4854" s="43"/>
      <c r="AT4854" s="43"/>
      <c r="AU4854" s="44"/>
      <c r="AV4854" s="182"/>
      <c r="AW4854" s="182"/>
      <c r="AX4854" s="182"/>
      <c r="AZ4854" s="207"/>
    </row>
    <row r="4855" spans="1:52" s="168" customFormat="1" ht="30" customHeight="1" thickBot="1" x14ac:dyDescent="0.35">
      <c r="A4855" s="263"/>
      <c r="B4855" s="263"/>
      <c r="C4855" s="265"/>
      <c r="D4855" s="486"/>
      <c r="E4855" s="487"/>
      <c r="F4855" s="506" t="s">
        <v>2</v>
      </c>
      <c r="G4855" s="507"/>
      <c r="H4855" s="507"/>
      <c r="I4855" s="507"/>
      <c r="J4855" s="507"/>
      <c r="K4855" s="507"/>
      <c r="L4855" s="507"/>
      <c r="M4855" s="507"/>
      <c r="N4855" s="507"/>
      <c r="O4855" s="508"/>
      <c r="P4855" s="181">
        <v>100</v>
      </c>
      <c r="Q4855" s="210" t="s">
        <v>3</v>
      </c>
      <c r="R4855" s="509">
        <v>147</v>
      </c>
      <c r="S4855" s="510"/>
      <c r="T4855" s="504"/>
      <c r="U4855" s="505"/>
      <c r="V4855" s="182">
        <f>+IF(C4864="","",1)</f>
        <v>1</v>
      </c>
      <c r="W4855" s="191"/>
      <c r="X4855" s="199"/>
      <c r="Y4855" s="39"/>
      <c r="Z4855" s="184"/>
      <c r="AA4855" s="184"/>
      <c r="AD4855" s="182"/>
      <c r="AG4855" s="182"/>
      <c r="AH4855" s="43"/>
      <c r="AI4855" s="43"/>
      <c r="AJ4855" s="43"/>
      <c r="AK4855" s="43"/>
      <c r="AL4855" s="43"/>
      <c r="AM4855" s="43"/>
      <c r="AN4855" s="43"/>
      <c r="AO4855" s="43"/>
      <c r="AP4855" s="43"/>
      <c r="AQ4855" s="43"/>
      <c r="AR4855" s="43"/>
      <c r="AS4855" s="43"/>
      <c r="AT4855" s="43"/>
      <c r="AU4855" s="44"/>
      <c r="AV4855" s="182"/>
      <c r="AW4855" s="182"/>
      <c r="AX4855" s="182"/>
      <c r="AZ4855" s="207"/>
    </row>
    <row r="4856" spans="1:52" s="168" customFormat="1" ht="5.25" customHeight="1" thickBot="1" x14ac:dyDescent="0.35">
      <c r="A4856" s="263"/>
      <c r="B4856" s="263"/>
      <c r="C4856" s="265"/>
      <c r="D4856" s="454"/>
      <c r="E4856" s="454"/>
      <c r="F4856" s="454"/>
      <c r="G4856" s="454"/>
      <c r="H4856" s="454"/>
      <c r="I4856" s="454"/>
      <c r="J4856" s="454"/>
      <c r="K4856" s="454"/>
      <c r="L4856" s="454"/>
      <c r="M4856" s="454"/>
      <c r="N4856" s="454"/>
      <c r="O4856" s="454"/>
      <c r="P4856" s="454"/>
      <c r="Q4856" s="454"/>
      <c r="R4856" s="454"/>
      <c r="S4856" s="454"/>
      <c r="T4856" s="454"/>
      <c r="U4856" s="454"/>
      <c r="V4856" s="182"/>
      <c r="W4856" s="191"/>
      <c r="X4856" s="199"/>
      <c r="Y4856" s="186"/>
      <c r="Z4856" s="184"/>
      <c r="AA4856" s="184"/>
      <c r="AD4856" s="182"/>
      <c r="AG4856" s="182"/>
      <c r="AH4856" s="43"/>
      <c r="AI4856" s="43"/>
      <c r="AJ4856" s="43"/>
      <c r="AK4856" s="43"/>
      <c r="AL4856" s="43"/>
      <c r="AM4856" s="43"/>
      <c r="AN4856" s="43"/>
      <c r="AO4856" s="43"/>
      <c r="AP4856" s="43"/>
      <c r="AQ4856" s="43"/>
      <c r="AR4856" s="43"/>
      <c r="AS4856" s="43"/>
      <c r="AT4856" s="43"/>
      <c r="AU4856" s="44"/>
      <c r="AV4856" s="182"/>
      <c r="AW4856" s="182"/>
      <c r="AX4856" s="182"/>
      <c r="AZ4856" s="207"/>
    </row>
    <row r="4857" spans="1:52" s="168" customFormat="1" ht="24.9" customHeight="1" x14ac:dyDescent="0.3">
      <c r="A4857" s="263"/>
      <c r="B4857" s="263"/>
      <c r="C4857" s="265"/>
      <c r="D4857" s="511" t="s">
        <v>4</v>
      </c>
      <c r="E4857" s="512"/>
      <c r="F4857" s="513" t="s">
        <v>168</v>
      </c>
      <c r="G4857" s="514"/>
      <c r="H4857" s="514"/>
      <c r="I4857" s="515"/>
      <c r="J4857" s="516" t="s">
        <v>5</v>
      </c>
      <c r="K4857" s="512"/>
      <c r="L4857" s="513" t="s">
        <v>102</v>
      </c>
      <c r="M4857" s="514"/>
      <c r="N4857" s="514"/>
      <c r="O4857" s="514"/>
      <c r="P4857" s="515"/>
      <c r="Q4857" s="164" t="s">
        <v>6</v>
      </c>
      <c r="R4857" s="513" t="s">
        <v>36</v>
      </c>
      <c r="S4857" s="514"/>
      <c r="T4857" s="514"/>
      <c r="U4857" s="517"/>
      <c r="V4857" s="182"/>
      <c r="W4857" s="191"/>
      <c r="X4857" s="199"/>
      <c r="Y4857" s="182"/>
      <c r="Z4857" s="184"/>
      <c r="AA4857" s="184"/>
      <c r="AD4857" s="182"/>
      <c r="AG4857" s="182"/>
      <c r="AH4857" s="43"/>
      <c r="AI4857" s="43"/>
      <c r="AJ4857" s="43"/>
      <c r="AK4857" s="43"/>
      <c r="AL4857" s="43"/>
      <c r="AM4857" s="43"/>
      <c r="AN4857" s="43"/>
      <c r="AO4857" s="43"/>
      <c r="AP4857" s="43"/>
      <c r="AQ4857" s="43"/>
      <c r="AR4857" s="43"/>
      <c r="AS4857" s="43"/>
      <c r="AT4857" s="43"/>
      <c r="AU4857" s="44"/>
      <c r="AV4857" s="182"/>
      <c r="AW4857" s="182"/>
      <c r="AX4857" s="182"/>
      <c r="AZ4857" s="207"/>
    </row>
    <row r="4858" spans="1:52" s="168" customFormat="1" ht="45" customHeight="1" thickBot="1" x14ac:dyDescent="0.35">
      <c r="A4858" s="263"/>
      <c r="B4858" s="263"/>
      <c r="C4858" s="265"/>
      <c r="D4858" s="518" t="s">
        <v>7</v>
      </c>
      <c r="E4858" s="519"/>
      <c r="F4858" s="520" t="s">
        <v>169</v>
      </c>
      <c r="G4858" s="521"/>
      <c r="H4858" s="521"/>
      <c r="I4858" s="521"/>
      <c r="J4858" s="521"/>
      <c r="K4858" s="521"/>
      <c r="L4858" s="521"/>
      <c r="M4858" s="521"/>
      <c r="N4858" s="521"/>
      <c r="O4858" s="521"/>
      <c r="P4858" s="521"/>
      <c r="Q4858" s="521"/>
      <c r="R4858" s="521"/>
      <c r="S4858" s="521"/>
      <c r="T4858" s="521"/>
      <c r="U4858" s="522"/>
      <c r="V4858" s="182"/>
      <c r="W4858" s="191"/>
      <c r="X4858" s="199"/>
      <c r="Y4858" s="182"/>
      <c r="Z4858" s="184"/>
      <c r="AA4858" s="184"/>
      <c r="AD4858" s="182"/>
      <c r="AG4858" s="182"/>
      <c r="AH4858" s="43"/>
      <c r="AI4858" s="43"/>
      <c r="AJ4858" s="43"/>
      <c r="AK4858" s="43"/>
      <c r="AL4858" s="43"/>
      <c r="AM4858" s="43"/>
      <c r="AN4858" s="43"/>
      <c r="AO4858" s="43"/>
      <c r="AP4858" s="43"/>
      <c r="AQ4858" s="43"/>
      <c r="AR4858" s="43"/>
      <c r="AS4858" s="43"/>
      <c r="AT4858" s="43"/>
      <c r="AU4858" s="44"/>
      <c r="AV4858" s="182"/>
      <c r="AW4858" s="182"/>
      <c r="AX4858" s="182"/>
      <c r="AZ4858" s="207"/>
    </row>
    <row r="4859" spans="1:52" s="168" customFormat="1" ht="5.0999999999999996" customHeight="1" thickBot="1" x14ac:dyDescent="0.35">
      <c r="A4859" s="263"/>
      <c r="B4859" s="263"/>
      <c r="C4859" s="265"/>
      <c r="D4859" s="523"/>
      <c r="E4859" s="523"/>
      <c r="F4859" s="523"/>
      <c r="G4859" s="523"/>
      <c r="H4859" s="523"/>
      <c r="I4859" s="523"/>
      <c r="J4859" s="523"/>
      <c r="K4859" s="523"/>
      <c r="L4859" s="523"/>
      <c r="M4859" s="523"/>
      <c r="N4859" s="523"/>
      <c r="O4859" s="523"/>
      <c r="P4859" s="523"/>
      <c r="Q4859" s="523"/>
      <c r="R4859" s="523"/>
      <c r="S4859" s="523"/>
      <c r="T4859" s="523"/>
      <c r="U4859" s="523"/>
      <c r="V4859" s="182"/>
      <c r="W4859" s="191"/>
      <c r="X4859" s="199"/>
      <c r="Y4859" s="182"/>
      <c r="Z4859" s="184"/>
      <c r="AA4859" s="184"/>
      <c r="AD4859" s="182"/>
      <c r="AG4859" s="182"/>
      <c r="AH4859" s="43"/>
      <c r="AI4859" s="43"/>
      <c r="AJ4859" s="43"/>
      <c r="AK4859" s="43"/>
      <c r="AL4859" s="43"/>
      <c r="AM4859" s="43"/>
      <c r="AN4859" s="43"/>
      <c r="AO4859" s="43"/>
      <c r="AP4859" s="43"/>
      <c r="AQ4859" s="43"/>
      <c r="AR4859" s="43"/>
      <c r="AS4859" s="43"/>
      <c r="AT4859" s="43"/>
      <c r="AU4859" s="44"/>
      <c r="AV4859" s="182"/>
      <c r="AW4859" s="182"/>
      <c r="AX4859" s="182"/>
      <c r="AZ4859" s="207"/>
    </row>
    <row r="4860" spans="1:52" s="168" customFormat="1" ht="24.9" customHeight="1" thickBot="1" x14ac:dyDescent="0.35">
      <c r="A4860" s="263"/>
      <c r="B4860" s="263"/>
      <c r="C4860" s="265"/>
      <c r="D4860" s="165" t="s">
        <v>103</v>
      </c>
      <c r="E4860" s="209" t="s">
        <v>106</v>
      </c>
      <c r="F4860" s="455" t="s">
        <v>104</v>
      </c>
      <c r="G4860" s="524"/>
      <c r="H4860" s="456"/>
      <c r="I4860" s="525">
        <v>44058</v>
      </c>
      <c r="J4860" s="526"/>
      <c r="K4860" s="526"/>
      <c r="L4860" s="526"/>
      <c r="M4860" s="526"/>
      <c r="N4860" s="527"/>
      <c r="O4860" s="166" t="s">
        <v>8</v>
      </c>
      <c r="P4860" s="449" t="s">
        <v>24</v>
      </c>
      <c r="Q4860" s="450"/>
      <c r="R4860" s="450"/>
      <c r="S4860" s="450"/>
      <c r="T4860" s="450"/>
      <c r="U4860" s="528"/>
      <c r="V4860" s="182"/>
      <c r="W4860" s="191"/>
      <c r="X4860" s="199"/>
      <c r="Y4860" s="182"/>
      <c r="Z4860" s="184"/>
      <c r="AA4860" s="184"/>
      <c r="AD4860" s="182"/>
      <c r="AG4860" s="182"/>
      <c r="AH4860" s="43"/>
      <c r="AI4860" s="43"/>
      <c r="AJ4860" s="43"/>
      <c r="AK4860" s="43"/>
      <c r="AL4860" s="43"/>
      <c r="AM4860" s="43"/>
      <c r="AN4860" s="43"/>
      <c r="AO4860" s="43"/>
      <c r="AP4860" s="43"/>
      <c r="AQ4860" s="43"/>
      <c r="AR4860" s="43"/>
      <c r="AS4860" s="43"/>
      <c r="AT4860" s="43"/>
      <c r="AU4860" s="44"/>
      <c r="AV4860" s="182"/>
      <c r="AW4860" s="182"/>
      <c r="AX4860" s="182"/>
      <c r="AZ4860" s="207"/>
    </row>
    <row r="4861" spans="1:52" s="168" customFormat="1" ht="5.0999999999999996" customHeight="1" thickBot="1" x14ac:dyDescent="0.35">
      <c r="A4861" s="263"/>
      <c r="B4861" s="263"/>
      <c r="C4861" s="265"/>
      <c r="D4861" s="208"/>
      <c r="E4861" s="208"/>
      <c r="F4861" s="208"/>
      <c r="G4861" s="208"/>
      <c r="H4861" s="208"/>
      <c r="I4861" s="208"/>
      <c r="J4861" s="208"/>
      <c r="K4861" s="208"/>
      <c r="L4861" s="208"/>
      <c r="M4861" s="208"/>
      <c r="N4861" s="208"/>
      <c r="O4861" s="208"/>
      <c r="P4861" s="208"/>
      <c r="Q4861" s="208"/>
      <c r="R4861" s="208"/>
      <c r="S4861" s="208"/>
      <c r="T4861" s="208"/>
      <c r="U4861" s="208"/>
      <c r="V4861" s="182"/>
      <c r="W4861" s="191"/>
      <c r="X4861" s="199"/>
      <c r="Y4861" s="182"/>
      <c r="Z4861" s="184"/>
      <c r="AA4861" s="184"/>
      <c r="AD4861" s="182"/>
      <c r="AG4861" s="182"/>
      <c r="AH4861" s="43"/>
      <c r="AI4861" s="43"/>
      <c r="AJ4861" s="43"/>
      <c r="AK4861" s="43"/>
      <c r="AL4861" s="43"/>
      <c r="AM4861" s="43"/>
      <c r="AN4861" s="43"/>
      <c r="AO4861" s="43"/>
      <c r="AP4861" s="43"/>
      <c r="AQ4861" s="43"/>
      <c r="AR4861" s="43"/>
      <c r="AS4861" s="43"/>
      <c r="AT4861" s="43"/>
      <c r="AU4861" s="44"/>
      <c r="AV4861" s="182"/>
      <c r="AW4861" s="182"/>
      <c r="AX4861" s="182"/>
      <c r="AZ4861" s="207"/>
    </row>
    <row r="4862" spans="1:52" s="168" customFormat="1" ht="24.9" customHeight="1" thickBot="1" x14ac:dyDescent="0.35">
      <c r="A4862" s="263"/>
      <c r="B4862" s="263"/>
      <c r="C4862" s="265"/>
      <c r="D4862" s="165" t="s">
        <v>31</v>
      </c>
      <c r="E4862" s="449"/>
      <c r="F4862" s="450"/>
      <c r="G4862" s="450"/>
      <c r="H4862" s="450"/>
      <c r="I4862" s="450"/>
      <c r="J4862" s="451"/>
      <c r="K4862" s="177" t="s">
        <v>105</v>
      </c>
      <c r="L4862" s="452"/>
      <c r="M4862" s="452"/>
      <c r="N4862" s="452"/>
      <c r="O4862" s="452"/>
      <c r="P4862" s="452"/>
      <c r="Q4862" s="452"/>
      <c r="R4862" s="452"/>
      <c r="S4862" s="452"/>
      <c r="T4862" s="452"/>
      <c r="U4862" s="453"/>
      <c r="V4862" s="182"/>
      <c r="W4862" s="191"/>
      <c r="X4862" s="199"/>
      <c r="Y4862" s="182"/>
      <c r="Z4862" s="184"/>
      <c r="AA4862" s="184"/>
      <c r="AD4862" s="182"/>
      <c r="AG4862" s="182"/>
      <c r="AH4862" s="43"/>
      <c r="AI4862" s="43"/>
      <c r="AJ4862" s="43"/>
      <c r="AK4862" s="43"/>
      <c r="AL4862" s="43"/>
      <c r="AM4862" s="43"/>
      <c r="AN4862" s="43"/>
      <c r="AO4862" s="43"/>
      <c r="AP4862" s="43"/>
      <c r="AQ4862" s="43"/>
      <c r="AR4862" s="43"/>
      <c r="AS4862" s="43"/>
      <c r="AT4862" s="43"/>
      <c r="AU4862" s="44"/>
      <c r="AV4862" s="182"/>
      <c r="AW4862" s="182"/>
      <c r="AX4862" s="182"/>
      <c r="AZ4862" s="207"/>
    </row>
    <row r="4863" spans="1:52" s="168" customFormat="1" ht="5.0999999999999996" customHeight="1" thickBot="1" x14ac:dyDescent="0.35">
      <c r="A4863" s="263"/>
      <c r="B4863" s="263"/>
      <c r="C4863" s="265"/>
      <c r="D4863" s="454"/>
      <c r="E4863" s="454"/>
      <c r="F4863" s="454"/>
      <c r="G4863" s="454"/>
      <c r="H4863" s="454"/>
      <c r="I4863" s="454"/>
      <c r="J4863" s="454"/>
      <c r="K4863" s="454"/>
      <c r="L4863" s="454"/>
      <c r="M4863" s="454"/>
      <c r="N4863" s="454"/>
      <c r="O4863" s="454"/>
      <c r="P4863" s="454"/>
      <c r="Q4863" s="454"/>
      <c r="R4863" s="454"/>
      <c r="S4863" s="454"/>
      <c r="T4863" s="454"/>
      <c r="U4863" s="454"/>
      <c r="V4863" s="182"/>
      <c r="W4863" s="191"/>
      <c r="X4863" s="199"/>
      <c r="Y4863" s="182"/>
      <c r="Z4863" s="184"/>
      <c r="AA4863" s="184"/>
      <c r="AD4863" s="182"/>
      <c r="AG4863" s="182"/>
      <c r="AH4863" s="43"/>
      <c r="AI4863" s="43"/>
      <c r="AJ4863" s="43"/>
      <c r="AK4863" s="43"/>
      <c r="AL4863" s="43"/>
      <c r="AM4863" s="43"/>
      <c r="AN4863" s="43"/>
      <c r="AO4863" s="43"/>
      <c r="AP4863" s="43"/>
      <c r="AQ4863" s="43"/>
      <c r="AR4863" s="43"/>
      <c r="AS4863" s="43"/>
      <c r="AT4863" s="43"/>
      <c r="AU4863" s="44"/>
      <c r="AV4863" s="182"/>
      <c r="AW4863" s="182"/>
      <c r="AX4863" s="182"/>
      <c r="AZ4863" s="207"/>
    </row>
    <row r="4864" spans="1:52" s="168" customFormat="1" ht="45" customHeight="1" thickBot="1" x14ac:dyDescent="0.35">
      <c r="A4864" s="263" t="str">
        <f>+E4864</f>
        <v>NP 37</v>
      </c>
      <c r="B4864" s="264">
        <f>+U4888</f>
        <v>60</v>
      </c>
      <c r="C4864" s="265">
        <v>90</v>
      </c>
      <c r="D4864" s="165" t="s">
        <v>9</v>
      </c>
      <c r="E4864" s="180" t="s">
        <v>230</v>
      </c>
      <c r="F4864" s="455" t="s">
        <v>29</v>
      </c>
      <c r="G4864" s="456"/>
      <c r="H4864" s="457" t="s">
        <v>227</v>
      </c>
      <c r="I4864" s="457"/>
      <c r="J4864" s="457"/>
      <c r="K4864" s="457"/>
      <c r="L4864" s="457"/>
      <c r="M4864" s="458"/>
      <c r="N4864" s="459" t="s">
        <v>32</v>
      </c>
      <c r="O4864" s="460"/>
      <c r="P4864" s="461"/>
      <c r="Q4864" s="462" t="s">
        <v>221</v>
      </c>
      <c r="R4864" s="463"/>
      <c r="S4864" s="463"/>
      <c r="T4864" s="463"/>
      <c r="U4864" s="464"/>
      <c r="V4864" s="182"/>
      <c r="W4864" s="191"/>
      <c r="X4864" s="199"/>
      <c r="Y4864" s="182"/>
      <c r="Z4864" s="186"/>
      <c r="AA4864" s="186"/>
      <c r="AD4864" s="182"/>
      <c r="AG4864" s="182"/>
      <c r="AH4864" s="43"/>
      <c r="AI4864" s="43"/>
      <c r="AJ4864" s="43"/>
      <c r="AK4864" s="43"/>
      <c r="AL4864" s="43"/>
      <c r="AM4864" s="43"/>
      <c r="AN4864" s="43"/>
      <c r="AO4864" s="43"/>
      <c r="AP4864" s="43"/>
      <c r="AQ4864" s="43"/>
      <c r="AR4864" s="43"/>
      <c r="AS4864" s="43"/>
      <c r="AT4864" s="43"/>
      <c r="AU4864" s="44"/>
      <c r="AV4864" s="182"/>
      <c r="AW4864" s="182"/>
      <c r="AX4864" s="182"/>
      <c r="AZ4864" s="207"/>
    </row>
    <row r="4865" spans="1:52" s="168" customFormat="1" ht="5.0999999999999996" customHeight="1" thickBot="1" x14ac:dyDescent="0.35">
      <c r="A4865" s="263"/>
      <c r="B4865" s="263"/>
      <c r="C4865" s="265"/>
      <c r="D4865" s="428"/>
      <c r="E4865" s="428"/>
      <c r="F4865" s="428"/>
      <c r="G4865" s="428"/>
      <c r="H4865" s="428"/>
      <c r="I4865" s="428"/>
      <c r="J4865" s="428"/>
      <c r="K4865" s="428"/>
      <c r="L4865" s="428"/>
      <c r="M4865" s="428"/>
      <c r="N4865" s="454"/>
      <c r="O4865" s="454"/>
      <c r="P4865" s="454"/>
      <c r="Q4865" s="454"/>
      <c r="R4865" s="454"/>
      <c r="S4865" s="454"/>
      <c r="T4865" s="454"/>
      <c r="U4865" s="454"/>
      <c r="V4865" s="182"/>
      <c r="W4865" s="191"/>
      <c r="X4865" s="199"/>
      <c r="Y4865" s="182"/>
      <c r="Z4865" s="193"/>
      <c r="AA4865" s="193"/>
      <c r="AD4865" s="182"/>
      <c r="AG4865" s="182"/>
      <c r="AH4865" s="43"/>
      <c r="AI4865" s="43"/>
      <c r="AJ4865" s="43"/>
      <c r="AK4865" s="43"/>
      <c r="AL4865" s="43"/>
      <c r="AM4865" s="43"/>
      <c r="AN4865" s="43"/>
      <c r="AO4865" s="43"/>
      <c r="AP4865" s="43"/>
      <c r="AQ4865" s="43"/>
      <c r="AR4865" s="43"/>
      <c r="AS4865" s="43"/>
      <c r="AT4865" s="43"/>
      <c r="AU4865" s="44"/>
      <c r="AV4865" s="182"/>
      <c r="AW4865" s="182"/>
      <c r="AX4865" s="182"/>
      <c r="AZ4865" s="207"/>
    </row>
    <row r="4866" spans="1:52" s="168" customFormat="1" ht="24.9" customHeight="1" x14ac:dyDescent="0.3">
      <c r="A4866" s="263"/>
      <c r="B4866" s="263"/>
      <c r="C4866" s="265"/>
      <c r="D4866" s="465" t="s">
        <v>30</v>
      </c>
      <c r="E4866" s="466"/>
      <c r="F4866" s="466"/>
      <c r="G4866" s="466"/>
      <c r="H4866" s="466"/>
      <c r="I4866" s="466"/>
      <c r="J4866" s="466"/>
      <c r="K4866" s="466"/>
      <c r="L4866" s="466"/>
      <c r="M4866" s="467"/>
      <c r="N4866" s="468" t="s">
        <v>11</v>
      </c>
      <c r="O4866" s="470" t="s">
        <v>12</v>
      </c>
      <c r="P4866" s="471"/>
      <c r="Q4866" s="474" t="s">
        <v>13</v>
      </c>
      <c r="R4866" s="475"/>
      <c r="S4866" s="476"/>
      <c r="T4866" s="477" t="s">
        <v>27</v>
      </c>
      <c r="U4866" s="479" t="s">
        <v>28</v>
      </c>
      <c r="V4866" s="182"/>
      <c r="W4866" s="191"/>
      <c r="X4866" s="199"/>
      <c r="Y4866" s="182"/>
      <c r="Z4866" s="193"/>
      <c r="AA4866" s="193"/>
      <c r="AD4866" s="182"/>
      <c r="AG4866" s="182"/>
      <c r="AH4866" s="43"/>
      <c r="AI4866" s="43"/>
      <c r="AJ4866" s="43"/>
      <c r="AK4866" s="43"/>
      <c r="AL4866" s="43"/>
      <c r="AM4866" s="43"/>
      <c r="AN4866" s="43"/>
      <c r="AO4866" s="43"/>
      <c r="AP4866" s="43"/>
      <c r="AQ4866" s="43"/>
      <c r="AR4866" s="43"/>
      <c r="AS4866" s="43"/>
      <c r="AT4866" s="43"/>
      <c r="AU4866" s="44"/>
      <c r="AV4866" s="182"/>
      <c r="AW4866" s="182"/>
      <c r="AX4866" s="182"/>
      <c r="AZ4866" s="207"/>
    </row>
    <row r="4867" spans="1:52" s="168" customFormat="1" ht="24.9" customHeight="1" x14ac:dyDescent="0.3">
      <c r="A4867" s="263"/>
      <c r="B4867" s="263"/>
      <c r="C4867" s="265"/>
      <c r="D4867" s="481"/>
      <c r="E4867" s="482"/>
      <c r="F4867" s="482"/>
      <c r="G4867" s="482"/>
      <c r="H4867" s="482"/>
      <c r="I4867" s="482"/>
      <c r="J4867" s="482"/>
      <c r="K4867" s="482"/>
      <c r="L4867" s="482"/>
      <c r="M4867" s="483"/>
      <c r="N4867" s="469"/>
      <c r="O4867" s="472"/>
      <c r="P4867" s="473"/>
      <c r="Q4867" s="170" t="s">
        <v>14</v>
      </c>
      <c r="R4867" s="170" t="s">
        <v>15</v>
      </c>
      <c r="S4867" s="170" t="s">
        <v>26</v>
      </c>
      <c r="T4867" s="478"/>
      <c r="U4867" s="480"/>
      <c r="V4867" s="182"/>
      <c r="W4867" s="191"/>
      <c r="X4867" s="199"/>
      <c r="Y4867" s="182"/>
      <c r="Z4867" s="194"/>
      <c r="AA4867" s="194"/>
      <c r="AD4867" s="182"/>
      <c r="AG4867" s="182"/>
      <c r="AH4867" s="43"/>
      <c r="AI4867" s="43"/>
      <c r="AJ4867" s="43"/>
      <c r="AK4867" s="43"/>
      <c r="AL4867" s="43"/>
      <c r="AM4867" s="43"/>
      <c r="AN4867" s="43"/>
      <c r="AO4867" s="43"/>
      <c r="AP4867" s="43"/>
      <c r="AQ4867" s="43"/>
      <c r="AR4867" s="43"/>
      <c r="AS4867" s="43"/>
      <c r="AT4867" s="43"/>
      <c r="AU4867" s="44"/>
      <c r="AV4867" s="182"/>
      <c r="AW4867" s="182"/>
      <c r="AX4867" s="182"/>
      <c r="AZ4867" s="207"/>
    </row>
    <row r="4868" spans="1:52" s="168" customFormat="1" ht="24.9" customHeight="1" x14ac:dyDescent="0.3">
      <c r="A4868" s="263"/>
      <c r="B4868" s="263"/>
      <c r="C4868" s="265"/>
      <c r="D4868" s="481"/>
      <c r="E4868" s="482"/>
      <c r="F4868" s="482"/>
      <c r="G4868" s="482"/>
      <c r="H4868" s="482"/>
      <c r="I4868" s="482"/>
      <c r="J4868" s="482"/>
      <c r="K4868" s="482"/>
      <c r="L4868" s="482"/>
      <c r="M4868" s="483"/>
      <c r="N4868" s="176">
        <v>14001469</v>
      </c>
      <c r="O4868" s="412" t="s">
        <v>322</v>
      </c>
      <c r="P4868" s="413"/>
      <c r="Q4868" s="8"/>
      <c r="R4868" s="8"/>
      <c r="S4868" s="8"/>
      <c r="T4868" s="9">
        <v>6</v>
      </c>
      <c r="U4868" s="17">
        <f>+T4868</f>
        <v>6</v>
      </c>
      <c r="V4868" s="182"/>
      <c r="W4868" s="191">
        <v>1</v>
      </c>
      <c r="X4868" s="199"/>
      <c r="Y4868" s="182">
        <f>+C4864</f>
        <v>90</v>
      </c>
      <c r="Z4868" s="41">
        <f>+SUMIF($N4868:$N4887,$Z$16,$U4868:$U4887)</f>
        <v>6</v>
      </c>
      <c r="AA4868" s="41">
        <f>+SUMIF($N4868:$N4887,$AA$16,$U4868:$U4887)</f>
        <v>6</v>
      </c>
      <c r="AB4868" s="41">
        <f>+SUMIF($N4868:$N4887,$AB$16,$U4868:$U4887)</f>
        <v>0</v>
      </c>
      <c r="AC4868" s="41">
        <f>+SUMIF($N4868:$N4887,$AC$16,$U4868:$U4887)</f>
        <v>0</v>
      </c>
      <c r="AD4868" s="41">
        <f>+SUMIF($N4868:$N4887,$AD$16,$U4868:$U4887)</f>
        <v>0</v>
      </c>
      <c r="AE4868" s="41">
        <f>+SUMIF($N4868:$N4887,$AE$16,$U4868:$U4887)</f>
        <v>0</v>
      </c>
      <c r="AF4868" s="41">
        <f>+SUMIF($N4868:$N4887,$AF$16,$U4868:$U4887)</f>
        <v>6</v>
      </c>
      <c r="AG4868" s="41">
        <f>+SUMIF($N4868:$N4887,$AG$16,$U4868:$U4887)</f>
        <v>6</v>
      </c>
      <c r="AH4868" s="41">
        <f>+SUMIF($N4868:$N4887,$AH$16,$U4868:$U4887)</f>
        <v>6</v>
      </c>
      <c r="AI4868" s="41">
        <f>+SUMIF($N4868:$N4887,$AI$16,$U4868:$U4887)</f>
        <v>6</v>
      </c>
      <c r="AJ4868" s="41">
        <f>+SUMIF($N4868:$N4887,$AJ$16,$U4868:$U4887)</f>
        <v>6</v>
      </c>
      <c r="AK4868" s="41">
        <f>+SUMIF($N4868:$N4887,$AK$16,$U4868:$U4887)</f>
        <v>0</v>
      </c>
      <c r="AL4868" s="41">
        <f>+SUMIF($N4868:$N4887,$AL$16,$U4868:$U4887)</f>
        <v>0</v>
      </c>
      <c r="AM4868" s="41">
        <f>+SUMIF($N4868:$N4887,$AM$16,$U4868:$U4887)</f>
        <v>0</v>
      </c>
      <c r="AN4868" s="41">
        <f>+SUMIF($N4868:$N4887,$AN$16,$U4868:$U4887)</f>
        <v>6</v>
      </c>
      <c r="AO4868" s="41">
        <f>+SUMIF($N4868:$N4887,$AO$16,$U4868:$U4887)</f>
        <v>0</v>
      </c>
      <c r="AP4868" s="41">
        <f>+SUMIF($N4868:$N4887,$AP$16,$U4868:$U4887)</f>
        <v>0</v>
      </c>
      <c r="AQ4868" s="41">
        <f>+SUMIF($N4868:$N4887,$AQ$16,$U4868:$U4887)</f>
        <v>6</v>
      </c>
      <c r="AR4868" s="41">
        <f>+SUMIF($N4868:$N4887,$AR$16,$U4868:$U4887)</f>
        <v>6</v>
      </c>
      <c r="AS4868" s="43"/>
      <c r="AT4868" s="43"/>
      <c r="AU4868" s="44"/>
      <c r="AV4868" s="182"/>
      <c r="AW4868" s="182"/>
      <c r="AX4868" s="182"/>
      <c r="AZ4868" s="207"/>
    </row>
    <row r="4869" spans="1:52" s="168" customFormat="1" ht="24.9" customHeight="1" x14ac:dyDescent="0.3">
      <c r="A4869" s="263"/>
      <c r="B4869" s="263"/>
      <c r="C4869" s="265"/>
      <c r="D4869" s="481"/>
      <c r="E4869" s="482"/>
      <c r="F4869" s="482"/>
      <c r="G4869" s="482"/>
      <c r="H4869" s="482"/>
      <c r="I4869" s="482"/>
      <c r="J4869" s="482"/>
      <c r="K4869" s="482"/>
      <c r="L4869" s="482"/>
      <c r="M4869" s="483"/>
      <c r="N4869" s="176">
        <v>14001481</v>
      </c>
      <c r="O4869" s="412" t="s">
        <v>322</v>
      </c>
      <c r="P4869" s="413"/>
      <c r="Q4869" s="8"/>
      <c r="R4869" s="8"/>
      <c r="S4869" s="8"/>
      <c r="T4869" s="9">
        <v>6</v>
      </c>
      <c r="U4869" s="17">
        <f t="shared" ref="U4869:U4880" si="215">+T4869</f>
        <v>6</v>
      </c>
      <c r="V4869" s="182"/>
      <c r="W4869" s="191">
        <v>2</v>
      </c>
      <c r="X4869" s="199"/>
      <c r="Y4869" s="182"/>
      <c r="Z4869" s="184"/>
      <c r="AA4869" s="184"/>
      <c r="AD4869" s="182"/>
      <c r="AG4869" s="182"/>
      <c r="AH4869" s="43"/>
      <c r="AI4869" s="43"/>
      <c r="AJ4869" s="43"/>
      <c r="AK4869" s="43"/>
      <c r="AL4869" s="43"/>
      <c r="AM4869" s="43"/>
      <c r="AN4869" s="43"/>
      <c r="AO4869" s="43"/>
      <c r="AP4869" s="43"/>
      <c r="AQ4869" s="43"/>
      <c r="AR4869" s="43"/>
      <c r="AS4869" s="43"/>
      <c r="AT4869" s="43"/>
      <c r="AU4869" s="44"/>
      <c r="AV4869" s="182"/>
      <c r="AW4869" s="182"/>
      <c r="AX4869" s="182"/>
      <c r="AZ4869" s="207"/>
    </row>
    <row r="4870" spans="1:52" s="168" customFormat="1" ht="24.9" customHeight="1" x14ac:dyDescent="0.3">
      <c r="A4870" s="263"/>
      <c r="B4870" s="263"/>
      <c r="C4870" s="265"/>
      <c r="D4870" s="481"/>
      <c r="E4870" s="482"/>
      <c r="F4870" s="482"/>
      <c r="G4870" s="482"/>
      <c r="H4870" s="482"/>
      <c r="I4870" s="482"/>
      <c r="J4870" s="482"/>
      <c r="K4870" s="482"/>
      <c r="L4870" s="482"/>
      <c r="M4870" s="483"/>
      <c r="N4870" s="176">
        <v>14001545</v>
      </c>
      <c r="O4870" s="412" t="s">
        <v>322</v>
      </c>
      <c r="P4870" s="413"/>
      <c r="Q4870" s="8"/>
      <c r="R4870" s="8"/>
      <c r="S4870" s="8"/>
      <c r="T4870" s="9">
        <v>6</v>
      </c>
      <c r="U4870" s="17">
        <f t="shared" si="215"/>
        <v>6</v>
      </c>
      <c r="V4870" s="182"/>
      <c r="W4870" s="191">
        <v>7</v>
      </c>
      <c r="X4870" s="199"/>
      <c r="Y4870" s="182"/>
      <c r="Z4870" s="184"/>
      <c r="AA4870" s="184"/>
      <c r="AD4870" s="182"/>
      <c r="AG4870" s="182"/>
      <c r="AH4870" s="43"/>
      <c r="AI4870" s="43"/>
      <c r="AJ4870" s="43"/>
      <c r="AK4870" s="43"/>
      <c r="AL4870" s="43"/>
      <c r="AM4870" s="43"/>
      <c r="AN4870" s="43"/>
      <c r="AO4870" s="43"/>
      <c r="AP4870" s="43"/>
      <c r="AQ4870" s="43"/>
      <c r="AR4870" s="43"/>
      <c r="AS4870" s="43"/>
      <c r="AT4870" s="43"/>
      <c r="AU4870" s="44"/>
      <c r="AV4870" s="182"/>
      <c r="AW4870" s="182"/>
      <c r="AX4870" s="182"/>
      <c r="AZ4870" s="207"/>
    </row>
    <row r="4871" spans="1:52" s="168" customFormat="1" ht="24.9" customHeight="1" x14ac:dyDescent="0.3">
      <c r="A4871" s="263"/>
      <c r="B4871" s="263"/>
      <c r="C4871" s="265"/>
      <c r="D4871" s="481"/>
      <c r="E4871" s="482"/>
      <c r="F4871" s="482"/>
      <c r="G4871" s="482"/>
      <c r="H4871" s="482"/>
      <c r="I4871" s="482"/>
      <c r="J4871" s="482"/>
      <c r="K4871" s="482"/>
      <c r="L4871" s="482"/>
      <c r="M4871" s="483"/>
      <c r="N4871" s="176">
        <v>14001517</v>
      </c>
      <c r="O4871" s="412" t="s">
        <v>322</v>
      </c>
      <c r="P4871" s="413"/>
      <c r="Q4871" s="8"/>
      <c r="R4871" s="8"/>
      <c r="S4871" s="8"/>
      <c r="T4871" s="9">
        <v>6</v>
      </c>
      <c r="U4871" s="17">
        <f t="shared" si="215"/>
        <v>6</v>
      </c>
      <c r="V4871" s="182"/>
      <c r="W4871" s="191">
        <v>8</v>
      </c>
      <c r="X4871" s="199"/>
      <c r="Y4871" s="182"/>
      <c r="Z4871" s="184"/>
      <c r="AA4871" s="184"/>
      <c r="AD4871" s="182"/>
      <c r="AG4871" s="182"/>
      <c r="AH4871" s="43"/>
      <c r="AI4871" s="43"/>
      <c r="AJ4871" s="43"/>
      <c r="AK4871" s="43"/>
      <c r="AL4871" s="43"/>
      <c r="AM4871" s="43"/>
      <c r="AN4871" s="43"/>
      <c r="AO4871" s="43"/>
      <c r="AP4871" s="43"/>
      <c r="AQ4871" s="43"/>
      <c r="AR4871" s="43"/>
      <c r="AS4871" s="43"/>
      <c r="AT4871" s="43"/>
      <c r="AU4871" s="44"/>
      <c r="AV4871" s="182"/>
      <c r="AW4871" s="182"/>
      <c r="AX4871" s="182"/>
      <c r="AZ4871" s="207"/>
    </row>
    <row r="4872" spans="1:52" s="168" customFormat="1" ht="24.9" customHeight="1" x14ac:dyDescent="0.3">
      <c r="A4872" s="263"/>
      <c r="B4872" s="263"/>
      <c r="C4872" s="265"/>
      <c r="D4872" s="481"/>
      <c r="E4872" s="482"/>
      <c r="F4872" s="482"/>
      <c r="G4872" s="482"/>
      <c r="H4872" s="482"/>
      <c r="I4872" s="482"/>
      <c r="J4872" s="482"/>
      <c r="K4872" s="482"/>
      <c r="L4872" s="482"/>
      <c r="M4872" s="483"/>
      <c r="N4872" s="176">
        <v>14001156</v>
      </c>
      <c r="O4872" s="412" t="s">
        <v>322</v>
      </c>
      <c r="P4872" s="413"/>
      <c r="Q4872" s="8"/>
      <c r="R4872" s="8"/>
      <c r="S4872" s="8"/>
      <c r="T4872" s="9">
        <v>6</v>
      </c>
      <c r="U4872" s="17">
        <f t="shared" si="215"/>
        <v>6</v>
      </c>
      <c r="V4872" s="182"/>
      <c r="W4872" s="191">
        <v>9</v>
      </c>
      <c r="X4872" s="199"/>
      <c r="Y4872" s="182"/>
      <c r="Z4872" s="184"/>
      <c r="AA4872" s="184"/>
      <c r="AD4872" s="182"/>
      <c r="AG4872" s="182"/>
      <c r="AH4872" s="43"/>
      <c r="AI4872" s="43"/>
      <c r="AJ4872" s="43"/>
      <c r="AK4872" s="43"/>
      <c r="AL4872" s="43"/>
      <c r="AM4872" s="43"/>
      <c r="AN4872" s="43"/>
      <c r="AO4872" s="43"/>
      <c r="AP4872" s="43"/>
      <c r="AQ4872" s="43"/>
      <c r="AR4872" s="43"/>
      <c r="AS4872" s="43"/>
      <c r="AT4872" s="43"/>
      <c r="AU4872" s="44"/>
      <c r="AV4872" s="182"/>
      <c r="AW4872" s="182"/>
      <c r="AX4872" s="182"/>
      <c r="AZ4872" s="207"/>
    </row>
    <row r="4873" spans="1:52" s="168" customFormat="1" ht="24.9" customHeight="1" x14ac:dyDescent="0.3">
      <c r="A4873" s="263"/>
      <c r="B4873" s="263"/>
      <c r="C4873" s="265"/>
      <c r="D4873" s="481"/>
      <c r="E4873" s="482"/>
      <c r="F4873" s="482"/>
      <c r="G4873" s="482"/>
      <c r="H4873" s="482"/>
      <c r="I4873" s="482"/>
      <c r="J4873" s="482"/>
      <c r="K4873" s="482"/>
      <c r="L4873" s="482"/>
      <c r="M4873" s="483"/>
      <c r="N4873" s="176">
        <v>14001367</v>
      </c>
      <c r="O4873" s="412" t="s">
        <v>322</v>
      </c>
      <c r="P4873" s="413"/>
      <c r="Q4873" s="8"/>
      <c r="R4873" s="8"/>
      <c r="S4873" s="8"/>
      <c r="T4873" s="9">
        <v>6</v>
      </c>
      <c r="U4873" s="17">
        <f t="shared" si="215"/>
        <v>6</v>
      </c>
      <c r="V4873" s="182"/>
      <c r="W4873" s="191">
        <v>10</v>
      </c>
      <c r="X4873" s="199"/>
      <c r="Y4873" s="182"/>
      <c r="Z4873" s="184"/>
      <c r="AA4873" s="184"/>
      <c r="AD4873" s="182"/>
      <c r="AG4873" s="182"/>
      <c r="AH4873" s="43"/>
      <c r="AI4873" s="43"/>
      <c r="AJ4873" s="43"/>
      <c r="AK4873" s="43"/>
      <c r="AL4873" s="43"/>
      <c r="AM4873" s="43"/>
      <c r="AN4873" s="43"/>
      <c r="AO4873" s="43"/>
      <c r="AP4873" s="43"/>
      <c r="AQ4873" s="43"/>
      <c r="AR4873" s="43"/>
      <c r="AS4873" s="43"/>
      <c r="AT4873" s="43"/>
      <c r="AU4873" s="44"/>
      <c r="AV4873" s="182"/>
      <c r="AW4873" s="182"/>
      <c r="AX4873" s="182"/>
      <c r="AZ4873" s="207"/>
    </row>
    <row r="4874" spans="1:52" s="168" customFormat="1" ht="24.9" customHeight="1" x14ac:dyDescent="0.3">
      <c r="A4874" s="263"/>
      <c r="B4874" s="263"/>
      <c r="C4874" s="265"/>
      <c r="D4874" s="481"/>
      <c r="E4874" s="482"/>
      <c r="F4874" s="482"/>
      <c r="G4874" s="482"/>
      <c r="H4874" s="482"/>
      <c r="I4874" s="482"/>
      <c r="J4874" s="482"/>
      <c r="K4874" s="482"/>
      <c r="L4874" s="482"/>
      <c r="M4874" s="483"/>
      <c r="N4874" s="176">
        <v>14000126</v>
      </c>
      <c r="O4874" s="412" t="s">
        <v>322</v>
      </c>
      <c r="P4874" s="413"/>
      <c r="Q4874" s="8"/>
      <c r="R4874" s="8"/>
      <c r="S4874" s="8"/>
      <c r="T4874" s="9">
        <v>6</v>
      </c>
      <c r="U4874" s="17">
        <f t="shared" si="215"/>
        <v>6</v>
      </c>
      <c r="V4874" s="182"/>
      <c r="W4874" s="191">
        <v>11</v>
      </c>
      <c r="X4874" s="199"/>
      <c r="Y4874" s="182"/>
      <c r="Z4874" s="184"/>
      <c r="AA4874" s="184"/>
      <c r="AD4874" s="182"/>
      <c r="AG4874" s="182"/>
      <c r="AH4874" s="43"/>
      <c r="AI4874" s="43"/>
      <c r="AJ4874" s="43"/>
      <c r="AK4874" s="43"/>
      <c r="AL4874" s="43"/>
      <c r="AM4874" s="43"/>
      <c r="AN4874" s="43"/>
      <c r="AO4874" s="43"/>
      <c r="AP4874" s="43"/>
      <c r="AQ4874" s="43"/>
      <c r="AR4874" s="43"/>
      <c r="AS4874" s="43"/>
      <c r="AT4874" s="43"/>
      <c r="AU4874" s="44"/>
      <c r="AV4874" s="182"/>
      <c r="AW4874" s="182"/>
      <c r="AX4874" s="182"/>
      <c r="AZ4874" s="207"/>
    </row>
    <row r="4875" spans="1:52" s="168" customFormat="1" ht="24.9" customHeight="1" x14ac:dyDescent="0.3">
      <c r="A4875" s="263"/>
      <c r="B4875" s="263"/>
      <c r="C4875" s="265"/>
      <c r="D4875" s="481"/>
      <c r="E4875" s="482"/>
      <c r="F4875" s="482"/>
      <c r="G4875" s="482"/>
      <c r="H4875" s="482"/>
      <c r="I4875" s="482"/>
      <c r="J4875" s="482"/>
      <c r="K4875" s="482"/>
      <c r="L4875" s="482"/>
      <c r="M4875" s="483"/>
      <c r="N4875" s="176"/>
      <c r="O4875" s="412"/>
      <c r="P4875" s="413"/>
      <c r="Q4875" s="8"/>
      <c r="R4875" s="8"/>
      <c r="S4875" s="8"/>
      <c r="T4875" s="9"/>
      <c r="U4875" s="17"/>
      <c r="V4875" s="182"/>
      <c r="W4875" s="191"/>
      <c r="X4875" s="199"/>
      <c r="Y4875" s="182"/>
      <c r="Z4875" s="184"/>
      <c r="AA4875" s="184"/>
      <c r="AD4875" s="182"/>
      <c r="AG4875" s="182"/>
      <c r="AH4875" s="43"/>
      <c r="AI4875" s="43"/>
      <c r="AJ4875" s="43"/>
      <c r="AK4875" s="43"/>
      <c r="AL4875" s="43"/>
      <c r="AM4875" s="43"/>
      <c r="AN4875" s="43"/>
      <c r="AO4875" s="43"/>
      <c r="AP4875" s="43"/>
      <c r="AQ4875" s="43"/>
      <c r="AR4875" s="43"/>
      <c r="AS4875" s="43"/>
      <c r="AT4875" s="43"/>
      <c r="AU4875" s="44"/>
      <c r="AV4875" s="182"/>
      <c r="AW4875" s="182"/>
      <c r="AX4875" s="182"/>
      <c r="AZ4875" s="207"/>
    </row>
    <row r="4876" spans="1:52" s="168" customFormat="1" ht="24.9" customHeight="1" x14ac:dyDescent="0.3">
      <c r="A4876" s="263"/>
      <c r="B4876" s="263"/>
      <c r="C4876" s="265"/>
      <c r="D4876" s="481"/>
      <c r="E4876" s="482"/>
      <c r="F4876" s="482"/>
      <c r="G4876" s="482"/>
      <c r="H4876" s="482"/>
      <c r="I4876" s="482"/>
      <c r="J4876" s="482"/>
      <c r="K4876" s="482"/>
      <c r="L4876" s="482"/>
      <c r="M4876" s="483"/>
      <c r="N4876" s="176"/>
      <c r="O4876" s="412"/>
      <c r="P4876" s="413"/>
      <c r="Q4876" s="8"/>
      <c r="R4876" s="8"/>
      <c r="S4876" s="8"/>
      <c r="T4876" s="9"/>
      <c r="U4876" s="17"/>
      <c r="V4876" s="182"/>
      <c r="W4876" s="191"/>
      <c r="X4876" s="199"/>
      <c r="Y4876" s="182"/>
      <c r="Z4876" s="184"/>
      <c r="AA4876" s="184"/>
      <c r="AD4876" s="182"/>
      <c r="AG4876" s="182"/>
      <c r="AH4876" s="43"/>
      <c r="AI4876" s="43"/>
      <c r="AJ4876" s="43"/>
      <c r="AK4876" s="43"/>
      <c r="AL4876" s="43"/>
      <c r="AM4876" s="43"/>
      <c r="AN4876" s="43"/>
      <c r="AO4876" s="43"/>
      <c r="AP4876" s="43"/>
      <c r="AQ4876" s="43"/>
      <c r="AR4876" s="43"/>
      <c r="AS4876" s="43"/>
      <c r="AT4876" s="43"/>
      <c r="AU4876" s="44"/>
      <c r="AV4876" s="182"/>
      <c r="AW4876" s="182"/>
      <c r="AX4876" s="182"/>
      <c r="AZ4876" s="207"/>
    </row>
    <row r="4877" spans="1:52" s="168" customFormat="1" ht="24.9" customHeight="1" x14ac:dyDescent="0.3">
      <c r="A4877" s="263"/>
      <c r="B4877" s="263"/>
      <c r="C4877" s="265"/>
      <c r="D4877" s="481"/>
      <c r="E4877" s="482"/>
      <c r="F4877" s="482"/>
      <c r="G4877" s="482"/>
      <c r="H4877" s="482"/>
      <c r="I4877" s="482"/>
      <c r="J4877" s="482"/>
      <c r="K4877" s="482"/>
      <c r="L4877" s="482"/>
      <c r="M4877" s="483"/>
      <c r="N4877" s="176">
        <v>14001506</v>
      </c>
      <c r="O4877" s="412" t="s">
        <v>322</v>
      </c>
      <c r="P4877" s="413"/>
      <c r="Q4877" s="8"/>
      <c r="R4877" s="8"/>
      <c r="S4877" s="8"/>
      <c r="T4877" s="9">
        <v>6</v>
      </c>
      <c r="U4877" s="17">
        <f t="shared" si="215"/>
        <v>6</v>
      </c>
      <c r="V4877" s="182"/>
      <c r="W4877" s="191">
        <v>15</v>
      </c>
      <c r="X4877" s="199"/>
      <c r="Y4877" s="182"/>
      <c r="Z4877" s="184"/>
      <c r="AA4877" s="184"/>
      <c r="AD4877" s="182"/>
      <c r="AG4877" s="182"/>
      <c r="AH4877" s="43"/>
      <c r="AI4877" s="43"/>
      <c r="AJ4877" s="43"/>
      <c r="AK4877" s="43"/>
      <c r="AL4877" s="43"/>
      <c r="AM4877" s="43"/>
      <c r="AN4877" s="43"/>
      <c r="AO4877" s="43"/>
      <c r="AP4877" s="43"/>
      <c r="AQ4877" s="43"/>
      <c r="AR4877" s="43"/>
      <c r="AS4877" s="43"/>
      <c r="AT4877" s="43"/>
      <c r="AU4877" s="44"/>
      <c r="AV4877" s="182"/>
      <c r="AW4877" s="182"/>
      <c r="AX4877" s="182"/>
      <c r="AZ4877" s="207"/>
    </row>
    <row r="4878" spans="1:52" s="168" customFormat="1" ht="24.9" customHeight="1" x14ac:dyDescent="0.3">
      <c r="A4878" s="263"/>
      <c r="B4878" s="263"/>
      <c r="C4878" s="265"/>
      <c r="D4878" s="481"/>
      <c r="E4878" s="482"/>
      <c r="F4878" s="482"/>
      <c r="G4878" s="482"/>
      <c r="H4878" s="482"/>
      <c r="I4878" s="482"/>
      <c r="J4878" s="482"/>
      <c r="K4878" s="482"/>
      <c r="L4878" s="482"/>
      <c r="M4878" s="483"/>
      <c r="N4878" s="176"/>
      <c r="O4878" s="412"/>
      <c r="P4878" s="413"/>
      <c r="Q4878" s="8"/>
      <c r="R4878" s="8"/>
      <c r="S4878" s="8"/>
      <c r="T4878" s="9"/>
      <c r="U4878" s="17"/>
      <c r="V4878" s="182"/>
      <c r="W4878" s="191"/>
      <c r="X4878" s="199"/>
      <c r="Y4878" s="182"/>
      <c r="Z4878" s="184"/>
      <c r="AA4878" s="184"/>
      <c r="AD4878" s="182"/>
      <c r="AG4878" s="182"/>
      <c r="AH4878" s="43"/>
      <c r="AI4878" s="43"/>
      <c r="AJ4878" s="43"/>
      <c r="AK4878" s="43"/>
      <c r="AL4878" s="43"/>
      <c r="AM4878" s="43"/>
      <c r="AN4878" s="43"/>
      <c r="AO4878" s="43"/>
      <c r="AP4878" s="43"/>
      <c r="AQ4878" s="43"/>
      <c r="AR4878" s="43"/>
      <c r="AS4878" s="43"/>
      <c r="AT4878" s="43"/>
      <c r="AU4878" s="44"/>
      <c r="AV4878" s="182"/>
      <c r="AW4878" s="182"/>
      <c r="AX4878" s="182"/>
      <c r="AZ4878" s="207"/>
    </row>
    <row r="4879" spans="1:52" s="168" customFormat="1" ht="24.9" customHeight="1" x14ac:dyDescent="0.3">
      <c r="A4879" s="263"/>
      <c r="B4879" s="263"/>
      <c r="C4879" s="265"/>
      <c r="D4879" s="481"/>
      <c r="E4879" s="482"/>
      <c r="F4879" s="482"/>
      <c r="G4879" s="482"/>
      <c r="H4879" s="482"/>
      <c r="I4879" s="482"/>
      <c r="J4879" s="482"/>
      <c r="K4879" s="482"/>
      <c r="L4879" s="482"/>
      <c r="M4879" s="483"/>
      <c r="N4879" s="176">
        <v>14001619</v>
      </c>
      <c r="O4879" s="412" t="s">
        <v>322</v>
      </c>
      <c r="P4879" s="413"/>
      <c r="Q4879" s="8"/>
      <c r="R4879" s="8"/>
      <c r="S4879" s="8"/>
      <c r="T4879" s="9">
        <v>6</v>
      </c>
      <c r="U4879" s="17">
        <f t="shared" si="215"/>
        <v>6</v>
      </c>
      <c r="V4879" s="182"/>
      <c r="W4879" s="191">
        <v>18</v>
      </c>
      <c r="X4879" s="199"/>
      <c r="Y4879" s="182"/>
      <c r="Z4879" s="184"/>
      <c r="AA4879" s="184"/>
      <c r="AD4879" s="182"/>
      <c r="AG4879" s="182"/>
      <c r="AH4879" s="43"/>
      <c r="AI4879" s="43"/>
      <c r="AJ4879" s="43"/>
      <c r="AK4879" s="43"/>
      <c r="AL4879" s="43"/>
      <c r="AM4879" s="43"/>
      <c r="AN4879" s="43"/>
      <c r="AO4879" s="43"/>
      <c r="AP4879" s="43"/>
      <c r="AQ4879" s="43"/>
      <c r="AR4879" s="43"/>
      <c r="AS4879" s="43"/>
      <c r="AT4879" s="43"/>
      <c r="AU4879" s="44"/>
      <c r="AV4879" s="182"/>
      <c r="AW4879" s="182"/>
      <c r="AX4879" s="182"/>
      <c r="AZ4879" s="207"/>
    </row>
    <row r="4880" spans="1:52" s="168" customFormat="1" ht="24.9" customHeight="1" x14ac:dyDescent="0.3">
      <c r="A4880" s="263"/>
      <c r="B4880" s="263"/>
      <c r="C4880" s="265"/>
      <c r="D4880" s="481"/>
      <c r="E4880" s="482"/>
      <c r="F4880" s="482"/>
      <c r="G4880" s="482"/>
      <c r="H4880" s="482"/>
      <c r="I4880" s="482"/>
      <c r="J4880" s="482"/>
      <c r="K4880" s="482"/>
      <c r="L4880" s="482"/>
      <c r="M4880" s="483"/>
      <c r="N4880" s="176">
        <v>14001616</v>
      </c>
      <c r="O4880" s="412" t="s">
        <v>322</v>
      </c>
      <c r="P4880" s="413"/>
      <c r="Q4880" s="8"/>
      <c r="R4880" s="8"/>
      <c r="S4880" s="8"/>
      <c r="T4880" s="9">
        <v>6</v>
      </c>
      <c r="U4880" s="17">
        <f t="shared" si="215"/>
        <v>6</v>
      </c>
      <c r="V4880" s="182"/>
      <c r="W4880" s="191">
        <v>19</v>
      </c>
      <c r="X4880" s="199"/>
      <c r="Y4880" s="182"/>
      <c r="Z4880" s="184"/>
      <c r="AA4880" s="184"/>
      <c r="AD4880" s="182"/>
      <c r="AG4880" s="182"/>
      <c r="AH4880" s="43"/>
      <c r="AI4880" s="43"/>
      <c r="AJ4880" s="43"/>
      <c r="AK4880" s="43"/>
      <c r="AL4880" s="43"/>
      <c r="AM4880" s="43"/>
      <c r="AN4880" s="43"/>
      <c r="AO4880" s="43"/>
      <c r="AP4880" s="43"/>
      <c r="AQ4880" s="43"/>
      <c r="AR4880" s="43"/>
      <c r="AS4880" s="43"/>
      <c r="AT4880" s="43"/>
      <c r="AU4880" s="44"/>
      <c r="AV4880" s="182"/>
      <c r="AW4880" s="182"/>
      <c r="AX4880" s="182"/>
      <c r="AZ4880" s="207"/>
    </row>
    <row r="4881" spans="1:52" s="168" customFormat="1" ht="24.9" customHeight="1" x14ac:dyDescent="0.3">
      <c r="A4881" s="263"/>
      <c r="B4881" s="263"/>
      <c r="C4881" s="265"/>
      <c r="D4881" s="481"/>
      <c r="E4881" s="482"/>
      <c r="F4881" s="482"/>
      <c r="G4881" s="482"/>
      <c r="H4881" s="482"/>
      <c r="I4881" s="482"/>
      <c r="J4881" s="482"/>
      <c r="K4881" s="482"/>
      <c r="L4881" s="482"/>
      <c r="M4881" s="483"/>
      <c r="N4881" s="176"/>
      <c r="O4881" s="412"/>
      <c r="P4881" s="413"/>
      <c r="Q4881" s="8"/>
      <c r="R4881" s="8"/>
      <c r="S4881" s="8"/>
      <c r="T4881" s="9"/>
      <c r="U4881" s="17"/>
      <c r="V4881" s="182"/>
      <c r="W4881" s="191"/>
      <c r="X4881" s="199"/>
      <c r="Y4881" s="182"/>
      <c r="Z4881" s="184"/>
      <c r="AA4881" s="184"/>
      <c r="AD4881" s="182"/>
      <c r="AG4881" s="182"/>
      <c r="AH4881" s="43"/>
      <c r="AI4881" s="43"/>
      <c r="AJ4881" s="43"/>
      <c r="AK4881" s="43"/>
      <c r="AL4881" s="43"/>
      <c r="AM4881" s="43"/>
      <c r="AN4881" s="43"/>
      <c r="AO4881" s="43"/>
      <c r="AP4881" s="43"/>
      <c r="AQ4881" s="43"/>
      <c r="AR4881" s="43"/>
      <c r="AS4881" s="43"/>
      <c r="AT4881" s="43"/>
      <c r="AU4881" s="44"/>
      <c r="AV4881" s="182"/>
      <c r="AW4881" s="182"/>
      <c r="AX4881" s="182"/>
      <c r="AZ4881" s="207"/>
    </row>
    <row r="4882" spans="1:52" s="168" customFormat="1" ht="24.9" customHeight="1" x14ac:dyDescent="0.3">
      <c r="A4882" s="263"/>
      <c r="B4882" s="263"/>
      <c r="C4882" s="265"/>
      <c r="D4882" s="481"/>
      <c r="E4882" s="482"/>
      <c r="F4882" s="482"/>
      <c r="G4882" s="482"/>
      <c r="H4882" s="482"/>
      <c r="I4882" s="482"/>
      <c r="J4882" s="482"/>
      <c r="K4882" s="482"/>
      <c r="L4882" s="482"/>
      <c r="M4882" s="483"/>
      <c r="N4882" s="176"/>
      <c r="O4882" s="412"/>
      <c r="P4882" s="413"/>
      <c r="Q4882" s="8"/>
      <c r="R4882" s="8"/>
      <c r="S4882" s="8"/>
      <c r="T4882" s="9"/>
      <c r="U4882" s="17"/>
      <c r="V4882" s="182"/>
      <c r="W4882" s="191"/>
      <c r="X4882" s="199"/>
      <c r="Y4882" s="182"/>
      <c r="Z4882" s="184"/>
      <c r="AA4882" s="184"/>
      <c r="AD4882" s="182"/>
      <c r="AG4882" s="182"/>
      <c r="AH4882" s="43"/>
      <c r="AI4882" s="43"/>
      <c r="AJ4882" s="43"/>
      <c r="AK4882" s="43"/>
      <c r="AL4882" s="43"/>
      <c r="AM4882" s="43"/>
      <c r="AN4882" s="43"/>
      <c r="AO4882" s="43"/>
      <c r="AP4882" s="43"/>
      <c r="AQ4882" s="43"/>
      <c r="AR4882" s="43"/>
      <c r="AS4882" s="43"/>
      <c r="AT4882" s="43"/>
      <c r="AU4882" s="44"/>
      <c r="AV4882" s="182"/>
      <c r="AW4882" s="182"/>
      <c r="AX4882" s="182"/>
      <c r="AZ4882" s="207"/>
    </row>
    <row r="4883" spans="1:52" s="168" customFormat="1" ht="24.9" customHeight="1" x14ac:dyDescent="0.3">
      <c r="A4883" s="263"/>
      <c r="B4883" s="263"/>
      <c r="C4883" s="265"/>
      <c r="D4883" s="481"/>
      <c r="E4883" s="482"/>
      <c r="F4883" s="482"/>
      <c r="G4883" s="482"/>
      <c r="H4883" s="482"/>
      <c r="I4883" s="482"/>
      <c r="J4883" s="482"/>
      <c r="K4883" s="482"/>
      <c r="L4883" s="482"/>
      <c r="M4883" s="483"/>
      <c r="N4883" s="176"/>
      <c r="O4883" s="412"/>
      <c r="P4883" s="413"/>
      <c r="Q4883" s="8"/>
      <c r="R4883" s="8"/>
      <c r="S4883" s="8"/>
      <c r="T4883" s="9"/>
      <c r="U4883" s="17"/>
      <c r="V4883" s="182"/>
      <c r="W4883" s="191"/>
      <c r="X4883" s="199"/>
      <c r="Y4883" s="182"/>
      <c r="Z4883" s="184"/>
      <c r="AA4883" s="184"/>
      <c r="AD4883" s="182"/>
      <c r="AG4883" s="182"/>
      <c r="AH4883" s="43"/>
      <c r="AI4883" s="43"/>
      <c r="AJ4883" s="43"/>
      <c r="AK4883" s="43"/>
      <c r="AL4883" s="43"/>
      <c r="AM4883" s="43"/>
      <c r="AN4883" s="43"/>
      <c r="AO4883" s="43"/>
      <c r="AP4883" s="43"/>
      <c r="AQ4883" s="43"/>
      <c r="AR4883" s="43"/>
      <c r="AS4883" s="43"/>
      <c r="AT4883" s="43"/>
      <c r="AU4883" s="44"/>
      <c r="AV4883" s="182"/>
      <c r="AW4883" s="182"/>
      <c r="AX4883" s="182"/>
      <c r="AZ4883" s="207"/>
    </row>
    <row r="4884" spans="1:52" s="168" customFormat="1" ht="24.9" customHeight="1" x14ac:dyDescent="0.3">
      <c r="A4884" s="263"/>
      <c r="B4884" s="263"/>
      <c r="C4884" s="265"/>
      <c r="D4884" s="481"/>
      <c r="E4884" s="482"/>
      <c r="F4884" s="482"/>
      <c r="G4884" s="482"/>
      <c r="H4884" s="482"/>
      <c r="I4884" s="482"/>
      <c r="J4884" s="482"/>
      <c r="K4884" s="482"/>
      <c r="L4884" s="482"/>
      <c r="M4884" s="483"/>
      <c r="N4884" s="176"/>
      <c r="O4884" s="412"/>
      <c r="P4884" s="413"/>
      <c r="Q4884" s="8"/>
      <c r="R4884" s="8"/>
      <c r="S4884" s="8"/>
      <c r="T4884" s="9"/>
      <c r="U4884" s="17"/>
      <c r="V4884" s="182"/>
      <c r="W4884" s="191"/>
      <c r="X4884" s="199"/>
      <c r="Y4884" s="182"/>
      <c r="Z4884" s="184"/>
      <c r="AA4884" s="184"/>
      <c r="AD4884" s="182"/>
      <c r="AG4884" s="182"/>
      <c r="AH4884" s="43"/>
      <c r="AI4884" s="43"/>
      <c r="AJ4884" s="43"/>
      <c r="AK4884" s="43"/>
      <c r="AL4884" s="43"/>
      <c r="AM4884" s="43"/>
      <c r="AN4884" s="43"/>
      <c r="AO4884" s="43"/>
      <c r="AP4884" s="43"/>
      <c r="AQ4884" s="43"/>
      <c r="AR4884" s="43"/>
      <c r="AS4884" s="43"/>
      <c r="AT4884" s="43"/>
      <c r="AU4884" s="44"/>
      <c r="AV4884" s="182"/>
      <c r="AW4884" s="182"/>
      <c r="AX4884" s="182"/>
      <c r="AZ4884" s="207"/>
    </row>
    <row r="4885" spans="1:52" s="168" customFormat="1" ht="24.9" customHeight="1" x14ac:dyDescent="0.3">
      <c r="A4885" s="263"/>
      <c r="B4885" s="263"/>
      <c r="C4885" s="265"/>
      <c r="D4885" s="481"/>
      <c r="E4885" s="482"/>
      <c r="F4885" s="482"/>
      <c r="G4885" s="482"/>
      <c r="H4885" s="482"/>
      <c r="I4885" s="482"/>
      <c r="J4885" s="482"/>
      <c r="K4885" s="482"/>
      <c r="L4885" s="482"/>
      <c r="M4885" s="483"/>
      <c r="N4885" s="176"/>
      <c r="O4885" s="412"/>
      <c r="P4885" s="413"/>
      <c r="Q4885" s="8"/>
      <c r="R4885" s="8"/>
      <c r="S4885" s="8"/>
      <c r="T4885" s="9"/>
      <c r="U4885" s="17"/>
      <c r="V4885" s="182"/>
      <c r="W4885" s="191"/>
      <c r="X4885" s="199"/>
      <c r="Y4885" s="182"/>
      <c r="Z4885" s="184"/>
      <c r="AA4885" s="184"/>
      <c r="AD4885" s="182"/>
      <c r="AG4885" s="182"/>
      <c r="AH4885" s="43"/>
      <c r="AI4885" s="43"/>
      <c r="AJ4885" s="43"/>
      <c r="AK4885" s="43"/>
      <c r="AL4885" s="43"/>
      <c r="AM4885" s="43"/>
      <c r="AN4885" s="43"/>
      <c r="AO4885" s="43"/>
      <c r="AP4885" s="43"/>
      <c r="AQ4885" s="43"/>
      <c r="AR4885" s="43"/>
      <c r="AS4885" s="43"/>
      <c r="AT4885" s="43"/>
      <c r="AU4885" s="44"/>
      <c r="AV4885" s="182"/>
      <c r="AW4885" s="182"/>
      <c r="AX4885" s="182"/>
      <c r="AZ4885" s="207"/>
    </row>
    <row r="4886" spans="1:52" s="168" customFormat="1" ht="24.9" customHeight="1" x14ac:dyDescent="0.3">
      <c r="A4886" s="263"/>
      <c r="B4886" s="263"/>
      <c r="C4886" s="265"/>
      <c r="D4886" s="481"/>
      <c r="E4886" s="482"/>
      <c r="F4886" s="482"/>
      <c r="G4886" s="482"/>
      <c r="H4886" s="482"/>
      <c r="I4886" s="482"/>
      <c r="J4886" s="482"/>
      <c r="K4886" s="482"/>
      <c r="L4886" s="482"/>
      <c r="M4886" s="483"/>
      <c r="N4886" s="176"/>
      <c r="O4886" s="412"/>
      <c r="P4886" s="413"/>
      <c r="Q4886" s="8"/>
      <c r="R4886" s="8"/>
      <c r="S4886" s="8"/>
      <c r="T4886" s="9"/>
      <c r="U4886" s="17"/>
      <c r="V4886" s="182"/>
      <c r="W4886" s="191"/>
      <c r="X4886" s="199"/>
      <c r="Y4886" s="182"/>
      <c r="Z4886" s="184"/>
      <c r="AA4886" s="184"/>
      <c r="AD4886" s="182"/>
      <c r="AG4886" s="182"/>
      <c r="AH4886" s="43"/>
      <c r="AI4886" s="43"/>
      <c r="AJ4886" s="43"/>
      <c r="AK4886" s="43"/>
      <c r="AL4886" s="43"/>
      <c r="AM4886" s="43"/>
      <c r="AN4886" s="43"/>
      <c r="AO4886" s="43"/>
      <c r="AP4886" s="43"/>
      <c r="AQ4886" s="43"/>
      <c r="AR4886" s="43"/>
      <c r="AS4886" s="43"/>
      <c r="AT4886" s="43"/>
      <c r="AU4886" s="44"/>
      <c r="AV4886" s="182"/>
      <c r="AW4886" s="182"/>
      <c r="AX4886" s="182"/>
      <c r="AZ4886" s="207"/>
    </row>
    <row r="4887" spans="1:52" s="168" customFormat="1" ht="24.9" customHeight="1" x14ac:dyDescent="0.3">
      <c r="A4887" s="263"/>
      <c r="B4887" s="263"/>
      <c r="C4887" s="265"/>
      <c r="D4887" s="481"/>
      <c r="E4887" s="482"/>
      <c r="F4887" s="482"/>
      <c r="G4887" s="482"/>
      <c r="H4887" s="482"/>
      <c r="I4887" s="482"/>
      <c r="J4887" s="482"/>
      <c r="K4887" s="482"/>
      <c r="L4887" s="482"/>
      <c r="M4887" s="483"/>
      <c r="N4887" s="176"/>
      <c r="O4887" s="412"/>
      <c r="P4887" s="413"/>
      <c r="Q4887" s="8"/>
      <c r="R4887" s="8"/>
      <c r="S4887" s="8"/>
      <c r="T4887" s="9"/>
      <c r="U4887" s="17"/>
      <c r="V4887" s="182"/>
      <c r="W4887" s="191"/>
      <c r="X4887" s="199"/>
      <c r="Y4887" s="182"/>
      <c r="Z4887" s="184"/>
      <c r="AA4887" s="184"/>
      <c r="AD4887" s="182"/>
      <c r="AG4887" s="182"/>
      <c r="AH4887" s="43"/>
      <c r="AI4887" s="43"/>
      <c r="AJ4887" s="43"/>
      <c r="AK4887" s="43"/>
      <c r="AL4887" s="43"/>
      <c r="AM4887" s="43"/>
      <c r="AN4887" s="43"/>
      <c r="AO4887" s="43"/>
      <c r="AP4887" s="43"/>
      <c r="AQ4887" s="43"/>
      <c r="AR4887" s="43"/>
      <c r="AS4887" s="43"/>
      <c r="AT4887" s="43"/>
      <c r="AU4887" s="44"/>
      <c r="AV4887" s="182"/>
      <c r="AW4887" s="182"/>
      <c r="AX4887" s="182"/>
      <c r="AZ4887" s="207"/>
    </row>
    <row r="4888" spans="1:52" s="168" customFormat="1" ht="24.9" customHeight="1" thickBot="1" x14ac:dyDescent="0.35">
      <c r="A4888" s="263"/>
      <c r="B4888" s="263"/>
      <c r="C4888" s="265"/>
      <c r="D4888" s="481"/>
      <c r="E4888" s="482"/>
      <c r="F4888" s="482"/>
      <c r="G4888" s="482"/>
      <c r="H4888" s="482"/>
      <c r="I4888" s="482"/>
      <c r="J4888" s="482"/>
      <c r="K4888" s="482"/>
      <c r="L4888" s="482"/>
      <c r="M4888" s="483"/>
      <c r="N4888" s="414" t="s">
        <v>16</v>
      </c>
      <c r="O4888" s="415"/>
      <c r="P4888" s="415"/>
      <c r="Q4888" s="415"/>
      <c r="R4888" s="415"/>
      <c r="S4888" s="415"/>
      <c r="T4888" s="415"/>
      <c r="U4888" s="18">
        <f>SUM(U4868:U4887)</f>
        <v>60</v>
      </c>
      <c r="V4888" s="182"/>
      <c r="W4888" s="191"/>
      <c r="X4888" s="199"/>
      <c r="Y4888" s="182"/>
      <c r="Z4888" s="184"/>
      <c r="AA4888" s="184"/>
      <c r="AD4888" s="182"/>
      <c r="AG4888" s="182"/>
      <c r="AH4888" s="43"/>
      <c r="AI4888" s="43"/>
      <c r="AJ4888" s="43"/>
      <c r="AK4888" s="43"/>
      <c r="AL4888" s="43"/>
      <c r="AM4888" s="43"/>
      <c r="AN4888" s="43"/>
      <c r="AO4888" s="43"/>
      <c r="AP4888" s="43"/>
      <c r="AQ4888" s="43"/>
      <c r="AR4888" s="43"/>
      <c r="AS4888" s="43"/>
      <c r="AT4888" s="43"/>
      <c r="AU4888" s="44"/>
      <c r="AV4888" s="182"/>
      <c r="AW4888" s="182"/>
      <c r="AX4888" s="182"/>
      <c r="AZ4888" s="207"/>
    </row>
    <row r="4889" spans="1:52" s="168" customFormat="1" ht="14.4" customHeight="1" x14ac:dyDescent="0.3">
      <c r="A4889" s="263"/>
      <c r="B4889" s="263"/>
      <c r="C4889" s="265"/>
      <c r="D4889" s="481"/>
      <c r="E4889" s="482"/>
      <c r="F4889" s="482"/>
      <c r="G4889" s="482"/>
      <c r="H4889" s="482"/>
      <c r="I4889" s="482"/>
      <c r="J4889" s="482"/>
      <c r="K4889" s="482"/>
      <c r="L4889" s="482"/>
      <c r="M4889" s="483"/>
      <c r="N4889" s="416" t="s">
        <v>17</v>
      </c>
      <c r="O4889" s="417"/>
      <c r="P4889" s="417"/>
      <c r="Q4889" s="417"/>
      <c r="R4889" s="417"/>
      <c r="S4889" s="417"/>
      <c r="T4889" s="417"/>
      <c r="U4889" s="418"/>
      <c r="V4889" s="200"/>
      <c r="W4889" s="191"/>
      <c r="X4889" s="199"/>
      <c r="Y4889" s="182"/>
      <c r="Z4889" s="184"/>
      <c r="AA4889" s="184"/>
      <c r="AD4889" s="182"/>
      <c r="AG4889" s="182"/>
      <c r="AH4889" s="43"/>
      <c r="AI4889" s="43"/>
      <c r="AJ4889" s="43"/>
      <c r="AK4889" s="43"/>
      <c r="AL4889" s="43"/>
      <c r="AM4889" s="43"/>
      <c r="AN4889" s="43"/>
      <c r="AO4889" s="43"/>
      <c r="AP4889" s="43"/>
      <c r="AQ4889" s="43"/>
      <c r="AR4889" s="43"/>
      <c r="AS4889" s="43"/>
      <c r="AT4889" s="43"/>
      <c r="AU4889" s="44"/>
      <c r="AV4889" s="182"/>
      <c r="AW4889" s="182"/>
      <c r="AX4889" s="182"/>
      <c r="AZ4889" s="207"/>
    </row>
    <row r="4890" spans="1:52" s="168" customFormat="1" x14ac:dyDescent="0.3">
      <c r="A4890" s="263"/>
      <c r="B4890" s="263"/>
      <c r="C4890" s="265"/>
      <c r="D4890" s="481"/>
      <c r="E4890" s="482"/>
      <c r="F4890" s="482"/>
      <c r="G4890" s="482"/>
      <c r="H4890" s="482"/>
      <c r="I4890" s="482"/>
      <c r="J4890" s="482"/>
      <c r="K4890" s="482"/>
      <c r="L4890" s="482"/>
      <c r="M4890" s="483"/>
      <c r="N4890" s="419"/>
      <c r="O4890" s="420"/>
      <c r="P4890" s="420"/>
      <c r="Q4890" s="420"/>
      <c r="R4890" s="420"/>
      <c r="S4890" s="420"/>
      <c r="T4890" s="420"/>
      <c r="U4890" s="421"/>
      <c r="V4890" s="182"/>
      <c r="W4890" s="191"/>
      <c r="X4890" s="199"/>
      <c r="Y4890" s="182"/>
      <c r="Z4890" s="184"/>
      <c r="AA4890" s="184"/>
      <c r="AD4890" s="182"/>
      <c r="AG4890" s="182"/>
      <c r="AH4890" s="43"/>
      <c r="AI4890" s="43"/>
      <c r="AJ4890" s="43"/>
      <c r="AK4890" s="43"/>
      <c r="AL4890" s="43"/>
      <c r="AM4890" s="43"/>
      <c r="AN4890" s="43"/>
      <c r="AO4890" s="43"/>
      <c r="AP4890" s="43"/>
      <c r="AQ4890" s="43"/>
      <c r="AR4890" s="43"/>
      <c r="AS4890" s="43"/>
      <c r="AT4890" s="43"/>
      <c r="AU4890" s="44"/>
      <c r="AV4890" s="182"/>
      <c r="AW4890" s="182"/>
      <c r="AX4890" s="182"/>
      <c r="AZ4890" s="207"/>
    </row>
    <row r="4891" spans="1:52" s="168" customFormat="1" x14ac:dyDescent="0.3">
      <c r="A4891" s="263"/>
      <c r="B4891" s="263"/>
      <c r="C4891" s="265"/>
      <c r="D4891" s="481"/>
      <c r="E4891" s="482"/>
      <c r="F4891" s="482"/>
      <c r="G4891" s="482"/>
      <c r="H4891" s="482"/>
      <c r="I4891" s="482"/>
      <c r="J4891" s="482"/>
      <c r="K4891" s="482"/>
      <c r="L4891" s="482"/>
      <c r="M4891" s="483"/>
      <c r="N4891" s="419"/>
      <c r="O4891" s="420"/>
      <c r="P4891" s="420"/>
      <c r="Q4891" s="420"/>
      <c r="R4891" s="420"/>
      <c r="S4891" s="420"/>
      <c r="T4891" s="420"/>
      <c r="U4891" s="421"/>
      <c r="V4891" s="182"/>
      <c r="W4891" s="191"/>
      <c r="X4891" s="199"/>
      <c r="Y4891" s="182"/>
      <c r="Z4891" s="184"/>
      <c r="AA4891" s="184"/>
      <c r="AD4891" s="182"/>
      <c r="AG4891" s="182"/>
      <c r="AH4891" s="43"/>
      <c r="AI4891" s="43"/>
      <c r="AJ4891" s="43"/>
      <c r="AK4891" s="43"/>
      <c r="AL4891" s="43"/>
      <c r="AM4891" s="43"/>
      <c r="AN4891" s="43"/>
      <c r="AO4891" s="43"/>
      <c r="AP4891" s="43"/>
      <c r="AQ4891" s="43"/>
      <c r="AR4891" s="43"/>
      <c r="AS4891" s="43"/>
      <c r="AT4891" s="43"/>
      <c r="AU4891" s="44"/>
      <c r="AV4891" s="182"/>
      <c r="AW4891" s="182"/>
      <c r="AX4891" s="182"/>
      <c r="AZ4891" s="207"/>
    </row>
    <row r="4892" spans="1:52" s="168" customFormat="1" ht="14.4" thickBot="1" x14ac:dyDescent="0.35">
      <c r="A4892" s="263"/>
      <c r="B4892" s="263"/>
      <c r="C4892" s="265"/>
      <c r="D4892" s="425"/>
      <c r="E4892" s="426"/>
      <c r="F4892" s="426"/>
      <c r="G4892" s="426"/>
      <c r="H4892" s="426"/>
      <c r="I4892" s="426"/>
      <c r="J4892" s="426"/>
      <c r="K4892" s="426"/>
      <c r="L4892" s="426"/>
      <c r="M4892" s="427"/>
      <c r="N4892" s="422"/>
      <c r="O4892" s="423"/>
      <c r="P4892" s="423"/>
      <c r="Q4892" s="423"/>
      <c r="R4892" s="423"/>
      <c r="S4892" s="423"/>
      <c r="T4892" s="423"/>
      <c r="U4892" s="424"/>
      <c r="V4892" s="182"/>
      <c r="W4892" s="191"/>
      <c r="X4892" s="199"/>
      <c r="Y4892" s="182"/>
      <c r="Z4892" s="184"/>
      <c r="AA4892" s="184"/>
      <c r="AD4892" s="182"/>
      <c r="AG4892" s="182"/>
      <c r="AH4892" s="43"/>
      <c r="AI4892" s="43"/>
      <c r="AJ4892" s="43"/>
      <c r="AK4892" s="43"/>
      <c r="AL4892" s="43"/>
      <c r="AM4892" s="43"/>
      <c r="AN4892" s="43"/>
      <c r="AO4892" s="43"/>
      <c r="AP4892" s="43"/>
      <c r="AQ4892" s="43"/>
      <c r="AR4892" s="43"/>
      <c r="AS4892" s="43"/>
      <c r="AT4892" s="43"/>
      <c r="AU4892" s="44"/>
      <c r="AV4892" s="182"/>
      <c r="AW4892" s="182"/>
      <c r="AX4892" s="182"/>
      <c r="AZ4892" s="207"/>
    </row>
    <row r="4893" spans="1:52" s="168" customFormat="1" ht="5.25" customHeight="1" thickBot="1" x14ac:dyDescent="0.35">
      <c r="A4893" s="263"/>
      <c r="B4893" s="263"/>
      <c r="C4893" s="265"/>
      <c r="D4893" s="428"/>
      <c r="E4893" s="428"/>
      <c r="F4893" s="428"/>
      <c r="G4893" s="428"/>
      <c r="H4893" s="428"/>
      <c r="I4893" s="428"/>
      <c r="J4893" s="428"/>
      <c r="K4893" s="428"/>
      <c r="L4893" s="428"/>
      <c r="M4893" s="428"/>
      <c r="N4893" s="428"/>
      <c r="O4893" s="428"/>
      <c r="P4893" s="428"/>
      <c r="Q4893" s="428"/>
      <c r="R4893" s="428"/>
      <c r="S4893" s="428"/>
      <c r="T4893" s="428"/>
      <c r="U4893" s="428"/>
      <c r="V4893" s="182"/>
      <c r="W4893" s="191"/>
      <c r="X4893" s="199"/>
      <c r="Y4893" s="182"/>
      <c r="Z4893" s="184"/>
      <c r="AA4893" s="184"/>
      <c r="AD4893" s="182"/>
      <c r="AG4893" s="182"/>
      <c r="AH4893" s="43"/>
      <c r="AI4893" s="43"/>
      <c r="AJ4893" s="43"/>
      <c r="AK4893" s="43"/>
      <c r="AL4893" s="43"/>
      <c r="AM4893" s="43"/>
      <c r="AN4893" s="43"/>
      <c r="AO4893" s="43"/>
      <c r="AP4893" s="43"/>
      <c r="AQ4893" s="43"/>
      <c r="AR4893" s="43"/>
      <c r="AS4893" s="43"/>
      <c r="AT4893" s="43"/>
      <c r="AU4893" s="44"/>
      <c r="AV4893" s="182"/>
      <c r="AW4893" s="182"/>
      <c r="AX4893" s="182"/>
      <c r="AZ4893" s="207"/>
    </row>
    <row r="4894" spans="1:52" s="168" customFormat="1" ht="20.25" customHeight="1" x14ac:dyDescent="0.3">
      <c r="A4894" s="263"/>
      <c r="B4894" s="263"/>
      <c r="C4894" s="265"/>
      <c r="D4894" s="429" t="s">
        <v>18</v>
      </c>
      <c r="E4894" s="430"/>
      <c r="F4894" s="430"/>
      <c r="G4894" s="430"/>
      <c r="H4894" s="430"/>
      <c r="I4894" s="430"/>
      <c r="J4894" s="430"/>
      <c r="K4894" s="430"/>
      <c r="L4894" s="430"/>
      <c r="M4894" s="431"/>
      <c r="N4894" s="429" t="s">
        <v>19</v>
      </c>
      <c r="O4894" s="430"/>
      <c r="P4894" s="430"/>
      <c r="Q4894" s="430"/>
      <c r="R4894" s="430"/>
      <c r="S4894" s="430"/>
      <c r="T4894" s="430"/>
      <c r="U4894" s="431"/>
      <c r="V4894" s="182"/>
      <c r="W4894" s="191"/>
      <c r="X4894" s="199"/>
      <c r="Y4894" s="182"/>
      <c r="Z4894" s="184"/>
      <c r="AA4894" s="184"/>
      <c r="AD4894" s="182"/>
      <c r="AG4894" s="182"/>
      <c r="AH4894" s="43"/>
      <c r="AI4894" s="43"/>
      <c r="AJ4894" s="43"/>
      <c r="AK4894" s="43"/>
      <c r="AL4894" s="43"/>
      <c r="AM4894" s="43"/>
      <c r="AN4894" s="43"/>
      <c r="AO4894" s="43"/>
      <c r="AP4894" s="43"/>
      <c r="AQ4894" s="43"/>
      <c r="AR4894" s="43"/>
      <c r="AS4894" s="43"/>
      <c r="AT4894" s="43"/>
      <c r="AU4894" s="44"/>
      <c r="AV4894" s="182"/>
      <c r="AW4894" s="182"/>
      <c r="AX4894" s="182"/>
      <c r="AZ4894" s="207"/>
    </row>
    <row r="4895" spans="1:52" s="168" customFormat="1" x14ac:dyDescent="0.3">
      <c r="A4895" s="263"/>
      <c r="B4895" s="263"/>
      <c r="C4895" s="265"/>
      <c r="D4895" s="432" t="s">
        <v>20</v>
      </c>
      <c r="E4895" s="433"/>
      <c r="F4895" s="433"/>
      <c r="G4895" s="433"/>
      <c r="H4895" s="433"/>
      <c r="I4895" s="433"/>
      <c r="J4895" s="433"/>
      <c r="K4895" s="433"/>
      <c r="L4895" s="433"/>
      <c r="M4895" s="434"/>
      <c r="N4895" s="435" t="s">
        <v>21</v>
      </c>
      <c r="O4895" s="436"/>
      <c r="P4895" s="436"/>
      <c r="Q4895" s="436"/>
      <c r="R4895" s="436"/>
      <c r="S4895" s="436"/>
      <c r="T4895" s="436"/>
      <c r="U4895" s="437"/>
      <c r="V4895" s="182"/>
      <c r="W4895" s="191"/>
      <c r="X4895" s="199"/>
      <c r="Y4895" s="182"/>
      <c r="Z4895" s="184"/>
      <c r="AA4895" s="184"/>
      <c r="AD4895" s="182"/>
      <c r="AG4895" s="182"/>
      <c r="AH4895" s="43"/>
      <c r="AI4895" s="43"/>
      <c r="AJ4895" s="43"/>
      <c r="AK4895" s="43"/>
      <c r="AL4895" s="43"/>
      <c r="AM4895" s="43"/>
      <c r="AN4895" s="43"/>
      <c r="AO4895" s="43"/>
      <c r="AP4895" s="43"/>
      <c r="AQ4895" s="43"/>
      <c r="AR4895" s="43"/>
      <c r="AS4895" s="43"/>
      <c r="AT4895" s="43"/>
      <c r="AU4895" s="44"/>
      <c r="AV4895" s="182"/>
      <c r="AW4895" s="182"/>
      <c r="AX4895" s="182"/>
      <c r="AZ4895" s="207"/>
    </row>
    <row r="4896" spans="1:52" s="168" customFormat="1" ht="15.75" customHeight="1" x14ac:dyDescent="0.3">
      <c r="A4896" s="263"/>
      <c r="B4896" s="263"/>
      <c r="C4896" s="265"/>
      <c r="D4896" s="438" t="s">
        <v>22</v>
      </c>
      <c r="E4896" s="439"/>
      <c r="F4896" s="439"/>
      <c r="G4896" s="439"/>
      <c r="H4896" s="439"/>
      <c r="I4896" s="439"/>
      <c r="J4896" s="439"/>
      <c r="K4896" s="439"/>
      <c r="L4896" s="439"/>
      <c r="M4896" s="440"/>
      <c r="N4896" s="438" t="s">
        <v>22</v>
      </c>
      <c r="O4896" s="444"/>
      <c r="P4896" s="444"/>
      <c r="Q4896" s="444"/>
      <c r="R4896" s="444"/>
      <c r="S4896" s="444"/>
      <c r="T4896" s="444"/>
      <c r="U4896" s="440"/>
      <c r="V4896" s="182"/>
      <c r="W4896" s="191"/>
      <c r="X4896" s="199"/>
      <c r="Y4896" s="182"/>
      <c r="Z4896" s="184"/>
      <c r="AA4896" s="184"/>
      <c r="AD4896" s="182"/>
      <c r="AG4896" s="182"/>
      <c r="AH4896" s="43"/>
      <c r="AI4896" s="43"/>
      <c r="AJ4896" s="43"/>
      <c r="AK4896" s="43"/>
      <c r="AL4896" s="43"/>
      <c r="AM4896" s="43"/>
      <c r="AN4896" s="43"/>
      <c r="AO4896" s="43"/>
      <c r="AP4896" s="43"/>
      <c r="AQ4896" s="43"/>
      <c r="AR4896" s="43"/>
      <c r="AS4896" s="43"/>
      <c r="AT4896" s="43"/>
      <c r="AU4896" s="44"/>
      <c r="AV4896" s="182"/>
      <c r="AW4896" s="182"/>
      <c r="AX4896" s="182"/>
      <c r="AZ4896" s="207"/>
    </row>
    <row r="4897" spans="1:52" s="168" customFormat="1" ht="15.75" customHeight="1" x14ac:dyDescent="0.3">
      <c r="A4897" s="263"/>
      <c r="B4897" s="263"/>
      <c r="C4897" s="265"/>
      <c r="D4897" s="438"/>
      <c r="E4897" s="439"/>
      <c r="F4897" s="439"/>
      <c r="G4897" s="439"/>
      <c r="H4897" s="439"/>
      <c r="I4897" s="439"/>
      <c r="J4897" s="439"/>
      <c r="K4897" s="439"/>
      <c r="L4897" s="439"/>
      <c r="M4897" s="440"/>
      <c r="N4897" s="438"/>
      <c r="O4897" s="439"/>
      <c r="P4897" s="439"/>
      <c r="Q4897" s="439"/>
      <c r="R4897" s="439"/>
      <c r="S4897" s="439"/>
      <c r="T4897" s="439"/>
      <c r="U4897" s="440"/>
      <c r="V4897" s="182"/>
      <c r="W4897" s="191"/>
      <c r="X4897" s="199"/>
      <c r="Y4897" s="182"/>
      <c r="Z4897" s="184"/>
      <c r="AA4897" s="184"/>
      <c r="AD4897" s="182"/>
      <c r="AG4897" s="182"/>
      <c r="AH4897" s="43"/>
      <c r="AI4897" s="43"/>
      <c r="AJ4897" s="43"/>
      <c r="AK4897" s="43"/>
      <c r="AL4897" s="43"/>
      <c r="AM4897" s="43"/>
      <c r="AN4897" s="43"/>
      <c r="AO4897" s="43"/>
      <c r="AP4897" s="43"/>
      <c r="AQ4897" s="43"/>
      <c r="AR4897" s="43"/>
      <c r="AS4897" s="43"/>
      <c r="AT4897" s="43"/>
      <c r="AU4897" s="44"/>
      <c r="AV4897" s="182"/>
      <c r="AW4897" s="182"/>
      <c r="AX4897" s="182"/>
      <c r="AZ4897" s="207"/>
    </row>
    <row r="4898" spans="1:52" s="168" customFormat="1" ht="15.75" customHeight="1" x14ac:dyDescent="0.3">
      <c r="A4898" s="263"/>
      <c r="B4898" s="263"/>
      <c r="C4898" s="265"/>
      <c r="D4898" s="441"/>
      <c r="E4898" s="442"/>
      <c r="F4898" s="442"/>
      <c r="G4898" s="442"/>
      <c r="H4898" s="442"/>
      <c r="I4898" s="442"/>
      <c r="J4898" s="442"/>
      <c r="K4898" s="442"/>
      <c r="L4898" s="442"/>
      <c r="M4898" s="443"/>
      <c r="N4898" s="441"/>
      <c r="O4898" s="442"/>
      <c r="P4898" s="442"/>
      <c r="Q4898" s="442"/>
      <c r="R4898" s="442"/>
      <c r="S4898" s="442"/>
      <c r="T4898" s="442"/>
      <c r="U4898" s="443"/>
      <c r="V4898" s="182"/>
      <c r="W4898" s="191"/>
      <c r="X4898" s="199"/>
      <c r="Y4898" s="182"/>
      <c r="Z4898" s="184"/>
      <c r="AA4898" s="184"/>
      <c r="AD4898" s="182"/>
      <c r="AG4898" s="182"/>
      <c r="AH4898" s="43"/>
      <c r="AI4898" s="43"/>
      <c r="AJ4898" s="43"/>
      <c r="AK4898" s="43"/>
      <c r="AL4898" s="43"/>
      <c r="AM4898" s="43"/>
      <c r="AN4898" s="43"/>
      <c r="AO4898" s="43"/>
      <c r="AP4898" s="43"/>
      <c r="AQ4898" s="43"/>
      <c r="AR4898" s="43"/>
      <c r="AS4898" s="43"/>
      <c r="AT4898" s="43"/>
      <c r="AU4898" s="44"/>
      <c r="AV4898" s="182"/>
      <c r="AW4898" s="182"/>
      <c r="AX4898" s="182"/>
      <c r="AZ4898" s="207"/>
    </row>
    <row r="4899" spans="1:52" s="168" customFormat="1" x14ac:dyDescent="0.25">
      <c r="A4899" s="263"/>
      <c r="B4899" s="263"/>
      <c r="C4899" s="265"/>
      <c r="D4899" s="171" t="s">
        <v>23</v>
      </c>
      <c r="E4899" s="445" t="e">
        <f>+#REF!</f>
        <v>#REF!</v>
      </c>
      <c r="F4899" s="445"/>
      <c r="G4899" s="445"/>
      <c r="H4899" s="445"/>
      <c r="I4899" s="445"/>
      <c r="J4899" s="445"/>
      <c r="K4899" s="445"/>
      <c r="L4899" s="445"/>
      <c r="M4899" s="446"/>
      <c r="N4899" s="172" t="s">
        <v>23</v>
      </c>
      <c r="O4899" s="445" t="e">
        <f>+#REF!</f>
        <v>#REF!</v>
      </c>
      <c r="P4899" s="445"/>
      <c r="Q4899" s="445"/>
      <c r="R4899" s="445"/>
      <c r="S4899" s="445"/>
      <c r="T4899" s="445"/>
      <c r="U4899" s="446"/>
      <c r="V4899" s="182"/>
      <c r="W4899" s="191"/>
      <c r="X4899" s="199"/>
      <c r="Y4899" s="182"/>
      <c r="Z4899" s="184"/>
      <c r="AA4899" s="184"/>
      <c r="AD4899" s="182"/>
      <c r="AG4899" s="182"/>
      <c r="AH4899" s="43"/>
      <c r="AI4899" s="43"/>
      <c r="AJ4899" s="43"/>
      <c r="AK4899" s="43"/>
      <c r="AL4899" s="43"/>
      <c r="AM4899" s="43"/>
      <c r="AN4899" s="43"/>
      <c r="AO4899" s="43"/>
      <c r="AP4899" s="43"/>
      <c r="AQ4899" s="43"/>
      <c r="AR4899" s="43"/>
      <c r="AS4899" s="43"/>
      <c r="AT4899" s="43"/>
      <c r="AU4899" s="44"/>
      <c r="AV4899" s="182"/>
      <c r="AW4899" s="182"/>
      <c r="AX4899" s="182"/>
      <c r="AZ4899" s="207"/>
    </row>
    <row r="4900" spans="1:52" s="168" customFormat="1" ht="14.4" thickBot="1" x14ac:dyDescent="0.3">
      <c r="A4900" s="263"/>
      <c r="B4900" s="263"/>
      <c r="C4900" s="265"/>
      <c r="D4900" s="173" t="s">
        <v>25</v>
      </c>
      <c r="E4900" s="447" t="e">
        <f>+#REF!</f>
        <v>#REF!</v>
      </c>
      <c r="F4900" s="447"/>
      <c r="G4900" s="447"/>
      <c r="H4900" s="447"/>
      <c r="I4900" s="447"/>
      <c r="J4900" s="447"/>
      <c r="K4900" s="447"/>
      <c r="L4900" s="447"/>
      <c r="M4900" s="448"/>
      <c r="N4900" s="174" t="s">
        <v>25</v>
      </c>
      <c r="O4900" s="447" t="e">
        <f>+#REF!</f>
        <v>#REF!</v>
      </c>
      <c r="P4900" s="447"/>
      <c r="Q4900" s="447"/>
      <c r="R4900" s="447"/>
      <c r="S4900" s="447"/>
      <c r="T4900" s="447"/>
      <c r="U4900" s="448"/>
      <c r="V4900" s="182"/>
      <c r="W4900" s="191"/>
      <c r="X4900" s="199"/>
      <c r="Y4900" s="182"/>
      <c r="Z4900" s="184"/>
      <c r="AA4900" s="184"/>
      <c r="AD4900" s="182"/>
      <c r="AG4900" s="182"/>
      <c r="AH4900" s="43"/>
      <c r="AI4900" s="43"/>
      <c r="AJ4900" s="43"/>
      <c r="AK4900" s="43"/>
      <c r="AL4900" s="43"/>
      <c r="AM4900" s="43"/>
      <c r="AN4900" s="43"/>
      <c r="AO4900" s="43"/>
      <c r="AP4900" s="43"/>
      <c r="AQ4900" s="43"/>
      <c r="AR4900" s="43"/>
      <c r="AS4900" s="43"/>
      <c r="AT4900" s="43"/>
      <c r="AU4900" s="44"/>
      <c r="AV4900" s="182"/>
      <c r="AW4900" s="182"/>
      <c r="AX4900" s="182"/>
      <c r="AZ4900" s="207"/>
    </row>
    <row r="4901" spans="1:52" s="175" customFormat="1" ht="9.9" customHeight="1" thickBot="1" x14ac:dyDescent="0.3">
      <c r="A4901" s="266"/>
      <c r="B4901" s="266"/>
      <c r="C4901" s="267"/>
      <c r="N4901" s="15"/>
      <c r="V4901" s="34"/>
      <c r="W4901" s="58"/>
      <c r="X4901" s="85"/>
      <c r="Y4901" s="34"/>
      <c r="Z4901" s="185"/>
      <c r="AA4901" s="185"/>
      <c r="AD4901" s="34"/>
      <c r="AG4901" s="34"/>
      <c r="AH4901" s="45"/>
      <c r="AI4901" s="45"/>
      <c r="AJ4901" s="45"/>
      <c r="AK4901" s="45"/>
      <c r="AL4901" s="45"/>
      <c r="AM4901" s="45"/>
      <c r="AN4901" s="45"/>
      <c r="AO4901" s="45"/>
      <c r="AP4901" s="45"/>
      <c r="AQ4901" s="45"/>
      <c r="AR4901" s="45"/>
      <c r="AS4901" s="45"/>
      <c r="AT4901" s="45"/>
      <c r="AU4901" s="46"/>
      <c r="AV4901" s="34"/>
      <c r="AW4901" s="34"/>
      <c r="AX4901" s="34"/>
      <c r="AZ4901" s="139"/>
    </row>
    <row r="4902" spans="1:52" s="168" customFormat="1" ht="15.75" customHeight="1" x14ac:dyDescent="0.3">
      <c r="A4902" s="263"/>
      <c r="B4902" s="263"/>
      <c r="C4902" s="265"/>
      <c r="D4902" s="484"/>
      <c r="E4902" s="485"/>
      <c r="F4902" s="488" t="s">
        <v>0</v>
      </c>
      <c r="G4902" s="489"/>
      <c r="H4902" s="489"/>
      <c r="I4902" s="489"/>
      <c r="J4902" s="489"/>
      <c r="K4902" s="489"/>
      <c r="L4902" s="489"/>
      <c r="M4902" s="489"/>
      <c r="N4902" s="489"/>
      <c r="O4902" s="490"/>
      <c r="P4902" s="494" t="s">
        <v>1</v>
      </c>
      <c r="Q4902" s="495"/>
      <c r="R4902" s="495"/>
      <c r="S4902" s="496"/>
      <c r="T4902" s="500"/>
      <c r="U4902" s="501"/>
      <c r="V4902" s="182"/>
      <c r="W4902" s="191"/>
      <c r="X4902" s="199"/>
      <c r="Y4902" s="182"/>
      <c r="Z4902" s="184"/>
      <c r="AA4902" s="184"/>
      <c r="AD4902" s="182"/>
      <c r="AG4902" s="182"/>
      <c r="AH4902" s="43"/>
      <c r="AI4902" s="43"/>
      <c r="AJ4902" s="43"/>
      <c r="AK4902" s="43"/>
      <c r="AL4902" s="43"/>
      <c r="AM4902" s="43"/>
      <c r="AN4902" s="43"/>
      <c r="AO4902" s="43"/>
      <c r="AP4902" s="43"/>
      <c r="AQ4902" s="43"/>
      <c r="AR4902" s="43"/>
      <c r="AS4902" s="43"/>
      <c r="AT4902" s="43"/>
      <c r="AU4902" s="44"/>
      <c r="AV4902" s="182"/>
      <c r="AW4902" s="182"/>
      <c r="AX4902" s="182"/>
      <c r="AZ4902" s="207"/>
    </row>
    <row r="4903" spans="1:52" s="168" customFormat="1" ht="15" customHeight="1" x14ac:dyDescent="0.3">
      <c r="A4903" s="263"/>
      <c r="B4903" s="263"/>
      <c r="C4903" s="265"/>
      <c r="D4903" s="481"/>
      <c r="E4903" s="482"/>
      <c r="F4903" s="491"/>
      <c r="G4903" s="492"/>
      <c r="H4903" s="492"/>
      <c r="I4903" s="492"/>
      <c r="J4903" s="492"/>
      <c r="K4903" s="492"/>
      <c r="L4903" s="492"/>
      <c r="M4903" s="492"/>
      <c r="N4903" s="492"/>
      <c r="O4903" s="493"/>
      <c r="P4903" s="497"/>
      <c r="Q4903" s="498"/>
      <c r="R4903" s="498"/>
      <c r="S4903" s="499"/>
      <c r="T4903" s="502"/>
      <c r="U4903" s="503"/>
      <c r="V4903" s="182"/>
      <c r="W4903" s="191"/>
      <c r="X4903" s="199"/>
      <c r="Y4903" s="186"/>
      <c r="Z4903" s="184"/>
      <c r="AA4903" s="184"/>
      <c r="AD4903" s="182"/>
      <c r="AG4903" s="182"/>
      <c r="AH4903" s="43"/>
      <c r="AI4903" s="43"/>
      <c r="AJ4903" s="43"/>
      <c r="AK4903" s="43"/>
      <c r="AL4903" s="43"/>
      <c r="AM4903" s="43"/>
      <c r="AN4903" s="43"/>
      <c r="AO4903" s="43"/>
      <c r="AP4903" s="43"/>
      <c r="AQ4903" s="43"/>
      <c r="AR4903" s="43"/>
      <c r="AS4903" s="43"/>
      <c r="AT4903" s="43"/>
      <c r="AU4903" s="44"/>
      <c r="AV4903" s="182"/>
      <c r="AW4903" s="182"/>
      <c r="AX4903" s="182"/>
      <c r="AZ4903" s="207"/>
    </row>
    <row r="4904" spans="1:52" s="168" customFormat="1" ht="30" customHeight="1" thickBot="1" x14ac:dyDescent="0.35">
      <c r="A4904" s="263"/>
      <c r="B4904" s="263"/>
      <c r="C4904" s="265"/>
      <c r="D4904" s="486"/>
      <c r="E4904" s="487"/>
      <c r="F4904" s="506" t="s">
        <v>2</v>
      </c>
      <c r="G4904" s="507"/>
      <c r="H4904" s="507"/>
      <c r="I4904" s="507"/>
      <c r="J4904" s="507"/>
      <c r="K4904" s="507"/>
      <c r="L4904" s="507"/>
      <c r="M4904" s="507"/>
      <c r="N4904" s="507"/>
      <c r="O4904" s="508"/>
      <c r="P4904" s="181">
        <v>101</v>
      </c>
      <c r="Q4904" s="213" t="s">
        <v>3</v>
      </c>
      <c r="R4904" s="509">
        <v>147</v>
      </c>
      <c r="S4904" s="510"/>
      <c r="T4904" s="504"/>
      <c r="U4904" s="505"/>
      <c r="V4904" s="182">
        <f>+IF(C4913="","",1)</f>
        <v>1</v>
      </c>
      <c r="W4904" s="191"/>
      <c r="X4904" s="199"/>
      <c r="Y4904" s="39"/>
      <c r="Z4904" s="184"/>
      <c r="AA4904" s="184"/>
      <c r="AD4904" s="182"/>
      <c r="AG4904" s="182"/>
      <c r="AH4904" s="43"/>
      <c r="AI4904" s="43"/>
      <c r="AJ4904" s="43"/>
      <c r="AK4904" s="43"/>
      <c r="AL4904" s="43"/>
      <c r="AM4904" s="43"/>
      <c r="AN4904" s="43"/>
      <c r="AO4904" s="43"/>
      <c r="AP4904" s="43"/>
      <c r="AQ4904" s="43"/>
      <c r="AR4904" s="43"/>
      <c r="AS4904" s="43"/>
      <c r="AT4904" s="43"/>
      <c r="AU4904" s="44"/>
      <c r="AV4904" s="182"/>
      <c r="AW4904" s="182"/>
      <c r="AX4904" s="182"/>
      <c r="AZ4904" s="207"/>
    </row>
    <row r="4905" spans="1:52" s="168" customFormat="1" ht="5.25" customHeight="1" thickBot="1" x14ac:dyDescent="0.35">
      <c r="A4905" s="263"/>
      <c r="B4905" s="263"/>
      <c r="C4905" s="265"/>
      <c r="D4905" s="454"/>
      <c r="E4905" s="454"/>
      <c r="F4905" s="454"/>
      <c r="G4905" s="454"/>
      <c r="H4905" s="454"/>
      <c r="I4905" s="454"/>
      <c r="J4905" s="454"/>
      <c r="K4905" s="454"/>
      <c r="L4905" s="454"/>
      <c r="M4905" s="454"/>
      <c r="N4905" s="454"/>
      <c r="O4905" s="454"/>
      <c r="P4905" s="454"/>
      <c r="Q4905" s="454"/>
      <c r="R4905" s="454"/>
      <c r="S4905" s="454"/>
      <c r="T4905" s="454"/>
      <c r="U4905" s="454"/>
      <c r="V4905" s="182"/>
      <c r="W4905" s="191"/>
      <c r="X4905" s="199"/>
      <c r="Y4905" s="186"/>
      <c r="Z4905" s="184"/>
      <c r="AA4905" s="184"/>
      <c r="AD4905" s="182"/>
      <c r="AG4905" s="182"/>
      <c r="AH4905" s="43"/>
      <c r="AI4905" s="43"/>
      <c r="AJ4905" s="43"/>
      <c r="AK4905" s="43"/>
      <c r="AL4905" s="43"/>
      <c r="AM4905" s="43"/>
      <c r="AN4905" s="43"/>
      <c r="AO4905" s="43"/>
      <c r="AP4905" s="43"/>
      <c r="AQ4905" s="43"/>
      <c r="AR4905" s="43"/>
      <c r="AS4905" s="43"/>
      <c r="AT4905" s="43"/>
      <c r="AU4905" s="44"/>
      <c r="AV4905" s="182"/>
      <c r="AW4905" s="182"/>
      <c r="AX4905" s="182"/>
      <c r="AZ4905" s="207"/>
    </row>
    <row r="4906" spans="1:52" s="168" customFormat="1" ht="24.9" customHeight="1" x14ac:dyDescent="0.3">
      <c r="A4906" s="263"/>
      <c r="B4906" s="263"/>
      <c r="C4906" s="265"/>
      <c r="D4906" s="511" t="s">
        <v>4</v>
      </c>
      <c r="E4906" s="512"/>
      <c r="F4906" s="513" t="s">
        <v>168</v>
      </c>
      <c r="G4906" s="514"/>
      <c r="H4906" s="514"/>
      <c r="I4906" s="515"/>
      <c r="J4906" s="516" t="s">
        <v>5</v>
      </c>
      <c r="K4906" s="512"/>
      <c r="L4906" s="513" t="s">
        <v>102</v>
      </c>
      <c r="M4906" s="514"/>
      <c r="N4906" s="514"/>
      <c r="O4906" s="514"/>
      <c r="P4906" s="515"/>
      <c r="Q4906" s="164" t="s">
        <v>6</v>
      </c>
      <c r="R4906" s="513" t="s">
        <v>36</v>
      </c>
      <c r="S4906" s="514"/>
      <c r="T4906" s="514"/>
      <c r="U4906" s="517"/>
      <c r="V4906" s="182"/>
      <c r="W4906" s="191"/>
      <c r="X4906" s="199"/>
      <c r="Y4906" s="182"/>
      <c r="Z4906" s="184"/>
      <c r="AA4906" s="184"/>
      <c r="AD4906" s="182"/>
      <c r="AG4906" s="182"/>
      <c r="AH4906" s="43"/>
      <c r="AI4906" s="43"/>
      <c r="AJ4906" s="43"/>
      <c r="AK4906" s="43"/>
      <c r="AL4906" s="43"/>
      <c r="AM4906" s="43"/>
      <c r="AN4906" s="43"/>
      <c r="AO4906" s="43"/>
      <c r="AP4906" s="43"/>
      <c r="AQ4906" s="43"/>
      <c r="AR4906" s="43"/>
      <c r="AS4906" s="43"/>
      <c r="AT4906" s="43"/>
      <c r="AU4906" s="44"/>
      <c r="AV4906" s="182"/>
      <c r="AW4906" s="182"/>
      <c r="AX4906" s="182"/>
      <c r="AZ4906" s="207"/>
    </row>
    <row r="4907" spans="1:52" s="168" customFormat="1" ht="45" customHeight="1" thickBot="1" x14ac:dyDescent="0.35">
      <c r="A4907" s="263"/>
      <c r="B4907" s="263"/>
      <c r="C4907" s="265"/>
      <c r="D4907" s="518" t="s">
        <v>7</v>
      </c>
      <c r="E4907" s="519"/>
      <c r="F4907" s="520" t="s">
        <v>169</v>
      </c>
      <c r="G4907" s="521"/>
      <c r="H4907" s="521"/>
      <c r="I4907" s="521"/>
      <c r="J4907" s="521"/>
      <c r="K4907" s="521"/>
      <c r="L4907" s="521"/>
      <c r="M4907" s="521"/>
      <c r="N4907" s="521"/>
      <c r="O4907" s="521"/>
      <c r="P4907" s="521"/>
      <c r="Q4907" s="521"/>
      <c r="R4907" s="521"/>
      <c r="S4907" s="521"/>
      <c r="T4907" s="521"/>
      <c r="U4907" s="522"/>
      <c r="V4907" s="182"/>
      <c r="W4907" s="191"/>
      <c r="X4907" s="199"/>
      <c r="Y4907" s="182"/>
      <c r="Z4907" s="184"/>
      <c r="AA4907" s="184"/>
      <c r="AD4907" s="182"/>
      <c r="AG4907" s="182"/>
      <c r="AH4907" s="43"/>
      <c r="AI4907" s="43"/>
      <c r="AJ4907" s="43"/>
      <c r="AK4907" s="43"/>
      <c r="AL4907" s="43"/>
      <c r="AM4907" s="43"/>
      <c r="AN4907" s="43"/>
      <c r="AO4907" s="43"/>
      <c r="AP4907" s="43"/>
      <c r="AQ4907" s="43"/>
      <c r="AR4907" s="43"/>
      <c r="AS4907" s="43"/>
      <c r="AT4907" s="43"/>
      <c r="AU4907" s="44"/>
      <c r="AV4907" s="182"/>
      <c r="AW4907" s="182"/>
      <c r="AX4907" s="182"/>
      <c r="AZ4907" s="207"/>
    </row>
    <row r="4908" spans="1:52" s="168" customFormat="1" ht="5.0999999999999996" customHeight="1" thickBot="1" x14ac:dyDescent="0.35">
      <c r="A4908" s="263"/>
      <c r="B4908" s="263"/>
      <c r="C4908" s="265"/>
      <c r="D4908" s="523"/>
      <c r="E4908" s="523"/>
      <c r="F4908" s="523"/>
      <c r="G4908" s="523"/>
      <c r="H4908" s="523"/>
      <c r="I4908" s="523"/>
      <c r="J4908" s="523"/>
      <c r="K4908" s="523"/>
      <c r="L4908" s="523"/>
      <c r="M4908" s="523"/>
      <c r="N4908" s="523"/>
      <c r="O4908" s="523"/>
      <c r="P4908" s="523"/>
      <c r="Q4908" s="523"/>
      <c r="R4908" s="523"/>
      <c r="S4908" s="523"/>
      <c r="T4908" s="523"/>
      <c r="U4908" s="523"/>
      <c r="V4908" s="182"/>
      <c r="W4908" s="191"/>
      <c r="X4908" s="199"/>
      <c r="Y4908" s="182"/>
      <c r="Z4908" s="184"/>
      <c r="AA4908" s="184"/>
      <c r="AD4908" s="182"/>
      <c r="AG4908" s="182"/>
      <c r="AH4908" s="43"/>
      <c r="AI4908" s="43"/>
      <c r="AJ4908" s="43"/>
      <c r="AK4908" s="43"/>
      <c r="AL4908" s="43"/>
      <c r="AM4908" s="43"/>
      <c r="AN4908" s="43"/>
      <c r="AO4908" s="43"/>
      <c r="AP4908" s="43"/>
      <c r="AQ4908" s="43"/>
      <c r="AR4908" s="43"/>
      <c r="AS4908" s="43"/>
      <c r="AT4908" s="43"/>
      <c r="AU4908" s="44"/>
      <c r="AV4908" s="182"/>
      <c r="AW4908" s="182"/>
      <c r="AX4908" s="182"/>
      <c r="AZ4908" s="207"/>
    </row>
    <row r="4909" spans="1:52" s="168" customFormat="1" ht="24.9" customHeight="1" thickBot="1" x14ac:dyDescent="0.35">
      <c r="A4909" s="263"/>
      <c r="B4909" s="263"/>
      <c r="C4909" s="265"/>
      <c r="D4909" s="165" t="s">
        <v>103</v>
      </c>
      <c r="E4909" s="214" t="s">
        <v>106</v>
      </c>
      <c r="F4909" s="455" t="s">
        <v>104</v>
      </c>
      <c r="G4909" s="524"/>
      <c r="H4909" s="456"/>
      <c r="I4909" s="525">
        <v>44058</v>
      </c>
      <c r="J4909" s="526"/>
      <c r="K4909" s="526"/>
      <c r="L4909" s="526"/>
      <c r="M4909" s="526"/>
      <c r="N4909" s="527"/>
      <c r="O4909" s="166" t="s">
        <v>8</v>
      </c>
      <c r="P4909" s="449" t="s">
        <v>24</v>
      </c>
      <c r="Q4909" s="450"/>
      <c r="R4909" s="450"/>
      <c r="S4909" s="450"/>
      <c r="T4909" s="450"/>
      <c r="U4909" s="528"/>
      <c r="V4909" s="182"/>
      <c r="W4909" s="191"/>
      <c r="X4909" s="199"/>
      <c r="Y4909" s="182"/>
      <c r="Z4909" s="184"/>
      <c r="AA4909" s="184"/>
      <c r="AD4909" s="182"/>
      <c r="AG4909" s="182"/>
      <c r="AH4909" s="43"/>
      <c r="AI4909" s="43"/>
      <c r="AJ4909" s="43"/>
      <c r="AK4909" s="43"/>
      <c r="AL4909" s="43"/>
      <c r="AM4909" s="43"/>
      <c r="AN4909" s="43"/>
      <c r="AO4909" s="43"/>
      <c r="AP4909" s="43"/>
      <c r="AQ4909" s="43"/>
      <c r="AR4909" s="43"/>
      <c r="AS4909" s="43"/>
      <c r="AT4909" s="43"/>
      <c r="AU4909" s="44"/>
      <c r="AV4909" s="182"/>
      <c r="AW4909" s="182"/>
      <c r="AX4909" s="182"/>
      <c r="AZ4909" s="207"/>
    </row>
    <row r="4910" spans="1:52" s="168" customFormat="1" ht="5.0999999999999996" customHeight="1" thickBot="1" x14ac:dyDescent="0.35">
      <c r="A4910" s="263"/>
      <c r="B4910" s="263"/>
      <c r="C4910" s="265"/>
      <c r="D4910" s="212"/>
      <c r="E4910" s="212"/>
      <c r="F4910" s="212"/>
      <c r="G4910" s="212"/>
      <c r="H4910" s="212"/>
      <c r="I4910" s="212"/>
      <c r="J4910" s="212"/>
      <c r="K4910" s="212"/>
      <c r="L4910" s="212"/>
      <c r="M4910" s="212"/>
      <c r="N4910" s="212"/>
      <c r="O4910" s="212"/>
      <c r="P4910" s="212"/>
      <c r="Q4910" s="212"/>
      <c r="R4910" s="212"/>
      <c r="S4910" s="212"/>
      <c r="T4910" s="212"/>
      <c r="U4910" s="212"/>
      <c r="V4910" s="182"/>
      <c r="W4910" s="191"/>
      <c r="X4910" s="199"/>
      <c r="Y4910" s="182"/>
      <c r="Z4910" s="184"/>
      <c r="AA4910" s="184"/>
      <c r="AD4910" s="182"/>
      <c r="AG4910" s="182"/>
      <c r="AH4910" s="43"/>
      <c r="AI4910" s="43"/>
      <c r="AJ4910" s="43"/>
      <c r="AK4910" s="43"/>
      <c r="AL4910" s="43"/>
      <c r="AM4910" s="43"/>
      <c r="AN4910" s="43"/>
      <c r="AO4910" s="43"/>
      <c r="AP4910" s="43"/>
      <c r="AQ4910" s="43"/>
      <c r="AR4910" s="43"/>
      <c r="AS4910" s="43"/>
      <c r="AT4910" s="43"/>
      <c r="AU4910" s="44"/>
      <c r="AV4910" s="182"/>
      <c r="AW4910" s="182"/>
      <c r="AX4910" s="182"/>
      <c r="AZ4910" s="207"/>
    </row>
    <row r="4911" spans="1:52" s="168" customFormat="1" ht="24.9" customHeight="1" thickBot="1" x14ac:dyDescent="0.35">
      <c r="A4911" s="263"/>
      <c r="B4911" s="263"/>
      <c r="C4911" s="265"/>
      <c r="D4911" s="165" t="s">
        <v>31</v>
      </c>
      <c r="E4911" s="449"/>
      <c r="F4911" s="450"/>
      <c r="G4911" s="450"/>
      <c r="H4911" s="450"/>
      <c r="I4911" s="450"/>
      <c r="J4911" s="451"/>
      <c r="K4911" s="177" t="s">
        <v>105</v>
      </c>
      <c r="L4911" s="452"/>
      <c r="M4911" s="452"/>
      <c r="N4911" s="452"/>
      <c r="O4911" s="452"/>
      <c r="P4911" s="452"/>
      <c r="Q4911" s="452"/>
      <c r="R4911" s="452"/>
      <c r="S4911" s="452"/>
      <c r="T4911" s="452"/>
      <c r="U4911" s="453"/>
      <c r="V4911" s="182"/>
      <c r="W4911" s="191"/>
      <c r="X4911" s="199"/>
      <c r="Y4911" s="182"/>
      <c r="Z4911" s="184"/>
      <c r="AA4911" s="184"/>
      <c r="AD4911" s="182"/>
      <c r="AG4911" s="182"/>
      <c r="AH4911" s="43"/>
      <c r="AI4911" s="43"/>
      <c r="AJ4911" s="43"/>
      <c r="AK4911" s="43"/>
      <c r="AL4911" s="43"/>
      <c r="AM4911" s="43"/>
      <c r="AN4911" s="43"/>
      <c r="AO4911" s="43"/>
      <c r="AP4911" s="43"/>
      <c r="AQ4911" s="43"/>
      <c r="AR4911" s="43"/>
      <c r="AS4911" s="43"/>
      <c r="AT4911" s="43"/>
      <c r="AU4911" s="44"/>
      <c r="AV4911" s="182"/>
      <c r="AW4911" s="182"/>
      <c r="AX4911" s="182"/>
      <c r="AZ4911" s="207"/>
    </row>
    <row r="4912" spans="1:52" s="168" customFormat="1" ht="5.0999999999999996" customHeight="1" thickBot="1" x14ac:dyDescent="0.35">
      <c r="A4912" s="263"/>
      <c r="B4912" s="263"/>
      <c r="C4912" s="265"/>
      <c r="D4912" s="454"/>
      <c r="E4912" s="454"/>
      <c r="F4912" s="454"/>
      <c r="G4912" s="454"/>
      <c r="H4912" s="454"/>
      <c r="I4912" s="454"/>
      <c r="J4912" s="454"/>
      <c r="K4912" s="454"/>
      <c r="L4912" s="454"/>
      <c r="M4912" s="454"/>
      <c r="N4912" s="454"/>
      <c r="O4912" s="454"/>
      <c r="P4912" s="454"/>
      <c r="Q4912" s="454"/>
      <c r="R4912" s="454"/>
      <c r="S4912" s="454"/>
      <c r="T4912" s="454"/>
      <c r="U4912" s="454"/>
      <c r="V4912" s="182"/>
      <c r="W4912" s="191"/>
      <c r="X4912" s="199"/>
      <c r="Y4912" s="182"/>
      <c r="Z4912" s="184"/>
      <c r="AA4912" s="184"/>
      <c r="AD4912" s="182"/>
      <c r="AG4912" s="182"/>
      <c r="AH4912" s="43"/>
      <c r="AI4912" s="43"/>
      <c r="AJ4912" s="43"/>
      <c r="AK4912" s="43"/>
      <c r="AL4912" s="43"/>
      <c r="AM4912" s="43"/>
      <c r="AN4912" s="43"/>
      <c r="AO4912" s="43"/>
      <c r="AP4912" s="43"/>
      <c r="AQ4912" s="43"/>
      <c r="AR4912" s="43"/>
      <c r="AS4912" s="43"/>
      <c r="AT4912" s="43"/>
      <c r="AU4912" s="44"/>
      <c r="AV4912" s="182"/>
      <c r="AW4912" s="182"/>
      <c r="AX4912" s="182"/>
      <c r="AZ4912" s="207"/>
    </row>
    <row r="4913" spans="1:52" s="168" customFormat="1" ht="45" customHeight="1" thickBot="1" x14ac:dyDescent="0.35">
      <c r="A4913" s="263" t="str">
        <f>+E4913</f>
        <v>NP 38</v>
      </c>
      <c r="B4913" s="264">
        <f>+U4937</f>
        <v>0</v>
      </c>
      <c r="C4913" s="265">
        <v>91</v>
      </c>
      <c r="D4913" s="165" t="s">
        <v>9</v>
      </c>
      <c r="E4913" s="180" t="s">
        <v>231</v>
      </c>
      <c r="F4913" s="455" t="s">
        <v>29</v>
      </c>
      <c r="G4913" s="456"/>
      <c r="H4913" s="457" t="s">
        <v>228</v>
      </c>
      <c r="I4913" s="457"/>
      <c r="J4913" s="457"/>
      <c r="K4913" s="457"/>
      <c r="L4913" s="457"/>
      <c r="M4913" s="458"/>
      <c r="N4913" s="459" t="s">
        <v>32</v>
      </c>
      <c r="O4913" s="460"/>
      <c r="P4913" s="461"/>
      <c r="Q4913" s="462" t="s">
        <v>221</v>
      </c>
      <c r="R4913" s="463"/>
      <c r="S4913" s="463"/>
      <c r="T4913" s="463"/>
      <c r="U4913" s="464"/>
      <c r="V4913" s="182"/>
      <c r="W4913" s="191"/>
      <c r="X4913" s="199"/>
      <c r="Y4913" s="182"/>
      <c r="Z4913" s="186"/>
      <c r="AA4913" s="186"/>
      <c r="AD4913" s="182"/>
      <c r="AG4913" s="182"/>
      <c r="AH4913" s="43"/>
      <c r="AI4913" s="43"/>
      <c r="AJ4913" s="43"/>
      <c r="AK4913" s="43"/>
      <c r="AL4913" s="43"/>
      <c r="AM4913" s="43"/>
      <c r="AN4913" s="43"/>
      <c r="AO4913" s="43"/>
      <c r="AP4913" s="43"/>
      <c r="AQ4913" s="43"/>
      <c r="AR4913" s="43"/>
      <c r="AS4913" s="43"/>
      <c r="AT4913" s="43"/>
      <c r="AU4913" s="44"/>
      <c r="AV4913" s="182"/>
      <c r="AW4913" s="182"/>
      <c r="AX4913" s="182"/>
      <c r="AZ4913" s="207"/>
    </row>
    <row r="4914" spans="1:52" s="168" customFormat="1" ht="5.0999999999999996" customHeight="1" thickBot="1" x14ac:dyDescent="0.35">
      <c r="A4914" s="263"/>
      <c r="B4914" s="263"/>
      <c r="C4914" s="265"/>
      <c r="D4914" s="428"/>
      <c r="E4914" s="428"/>
      <c r="F4914" s="428"/>
      <c r="G4914" s="428"/>
      <c r="H4914" s="428"/>
      <c r="I4914" s="428"/>
      <c r="J4914" s="428"/>
      <c r="K4914" s="428"/>
      <c r="L4914" s="428"/>
      <c r="M4914" s="428"/>
      <c r="N4914" s="454"/>
      <c r="O4914" s="454"/>
      <c r="P4914" s="454"/>
      <c r="Q4914" s="454"/>
      <c r="R4914" s="454"/>
      <c r="S4914" s="454"/>
      <c r="T4914" s="454"/>
      <c r="U4914" s="454"/>
      <c r="V4914" s="182"/>
      <c r="W4914" s="191"/>
      <c r="X4914" s="199"/>
      <c r="Y4914" s="182"/>
      <c r="Z4914" s="193"/>
      <c r="AA4914" s="193"/>
      <c r="AD4914" s="182"/>
      <c r="AG4914" s="182"/>
      <c r="AH4914" s="43"/>
      <c r="AI4914" s="43"/>
      <c r="AJ4914" s="43"/>
      <c r="AK4914" s="43"/>
      <c r="AL4914" s="43"/>
      <c r="AM4914" s="43"/>
      <c r="AN4914" s="43"/>
      <c r="AO4914" s="43"/>
      <c r="AP4914" s="43"/>
      <c r="AQ4914" s="43"/>
      <c r="AR4914" s="43"/>
      <c r="AS4914" s="43"/>
      <c r="AT4914" s="43"/>
      <c r="AU4914" s="44"/>
      <c r="AV4914" s="182"/>
      <c r="AW4914" s="182"/>
      <c r="AX4914" s="182"/>
      <c r="AZ4914" s="207"/>
    </row>
    <row r="4915" spans="1:52" s="168" customFormat="1" ht="24.9" customHeight="1" x14ac:dyDescent="0.3">
      <c r="A4915" s="263"/>
      <c r="B4915" s="263"/>
      <c r="C4915" s="265"/>
      <c r="D4915" s="465" t="s">
        <v>30</v>
      </c>
      <c r="E4915" s="466"/>
      <c r="F4915" s="466"/>
      <c r="G4915" s="466"/>
      <c r="H4915" s="466"/>
      <c r="I4915" s="466"/>
      <c r="J4915" s="466"/>
      <c r="K4915" s="466"/>
      <c r="L4915" s="466"/>
      <c r="M4915" s="467"/>
      <c r="N4915" s="468" t="s">
        <v>11</v>
      </c>
      <c r="O4915" s="470" t="s">
        <v>12</v>
      </c>
      <c r="P4915" s="471"/>
      <c r="Q4915" s="474" t="s">
        <v>13</v>
      </c>
      <c r="R4915" s="475"/>
      <c r="S4915" s="476"/>
      <c r="T4915" s="477" t="s">
        <v>27</v>
      </c>
      <c r="U4915" s="479" t="s">
        <v>28</v>
      </c>
      <c r="V4915" s="182"/>
      <c r="W4915" s="191"/>
      <c r="X4915" s="199"/>
      <c r="Y4915" s="182"/>
      <c r="Z4915" s="193"/>
      <c r="AA4915" s="193"/>
      <c r="AD4915" s="182"/>
      <c r="AG4915" s="182"/>
      <c r="AH4915" s="43"/>
      <c r="AI4915" s="43"/>
      <c r="AJ4915" s="43"/>
      <c r="AK4915" s="43"/>
      <c r="AL4915" s="43"/>
      <c r="AM4915" s="43"/>
      <c r="AN4915" s="43"/>
      <c r="AO4915" s="43"/>
      <c r="AP4915" s="43"/>
      <c r="AQ4915" s="43"/>
      <c r="AR4915" s="43"/>
      <c r="AS4915" s="43"/>
      <c r="AT4915" s="43"/>
      <c r="AU4915" s="44"/>
      <c r="AV4915" s="182"/>
      <c r="AW4915" s="182"/>
      <c r="AX4915" s="182"/>
      <c r="AZ4915" s="207"/>
    </row>
    <row r="4916" spans="1:52" s="168" customFormat="1" ht="24.9" customHeight="1" x14ac:dyDescent="0.3">
      <c r="A4916" s="263"/>
      <c r="B4916" s="263"/>
      <c r="C4916" s="265"/>
      <c r="D4916" s="481"/>
      <c r="E4916" s="482"/>
      <c r="F4916" s="482"/>
      <c r="G4916" s="482"/>
      <c r="H4916" s="482"/>
      <c r="I4916" s="482"/>
      <c r="J4916" s="482"/>
      <c r="K4916" s="482"/>
      <c r="L4916" s="482"/>
      <c r="M4916" s="483"/>
      <c r="N4916" s="469"/>
      <c r="O4916" s="472"/>
      <c r="P4916" s="473"/>
      <c r="Q4916" s="170" t="s">
        <v>14</v>
      </c>
      <c r="R4916" s="170" t="s">
        <v>15</v>
      </c>
      <c r="S4916" s="170" t="s">
        <v>26</v>
      </c>
      <c r="T4916" s="478"/>
      <c r="U4916" s="480"/>
      <c r="V4916" s="182"/>
      <c r="W4916" s="191"/>
      <c r="X4916" s="199"/>
      <c r="Y4916" s="182"/>
      <c r="Z4916" s="194"/>
      <c r="AA4916" s="194"/>
      <c r="AD4916" s="182"/>
      <c r="AG4916" s="182"/>
      <c r="AH4916" s="43"/>
      <c r="AI4916" s="43"/>
      <c r="AJ4916" s="43"/>
      <c r="AK4916" s="43"/>
      <c r="AL4916" s="43"/>
      <c r="AM4916" s="43"/>
      <c r="AN4916" s="43"/>
      <c r="AO4916" s="43"/>
      <c r="AP4916" s="43"/>
      <c r="AQ4916" s="43"/>
      <c r="AR4916" s="43"/>
      <c r="AS4916" s="43"/>
      <c r="AT4916" s="43"/>
      <c r="AU4916" s="44"/>
      <c r="AV4916" s="182"/>
      <c r="AW4916" s="182"/>
      <c r="AX4916" s="182"/>
      <c r="AZ4916" s="207"/>
    </row>
    <row r="4917" spans="1:52" s="168" customFormat="1" ht="24.9" customHeight="1" x14ac:dyDescent="0.3">
      <c r="A4917" s="263"/>
      <c r="B4917" s="263"/>
      <c r="C4917" s="265"/>
      <c r="D4917" s="481"/>
      <c r="E4917" s="482"/>
      <c r="F4917" s="482"/>
      <c r="G4917" s="482"/>
      <c r="H4917" s="482"/>
      <c r="I4917" s="482"/>
      <c r="J4917" s="482"/>
      <c r="K4917" s="482"/>
      <c r="L4917" s="482"/>
      <c r="M4917" s="483"/>
      <c r="N4917" s="176"/>
      <c r="O4917" s="412"/>
      <c r="P4917" s="413"/>
      <c r="Q4917" s="8"/>
      <c r="R4917" s="8"/>
      <c r="S4917" s="8"/>
      <c r="T4917" s="9"/>
      <c r="U4917" s="17"/>
      <c r="V4917" s="182"/>
      <c r="W4917" s="191"/>
      <c r="X4917" s="199"/>
      <c r="Y4917" s="182">
        <f>+C4913</f>
        <v>91</v>
      </c>
      <c r="Z4917" s="41">
        <f>+SUMIF($N4917:$N4936,$Z$16,$U4917:$U4936)</f>
        <v>0</v>
      </c>
      <c r="AA4917" s="41">
        <f>+SUMIF($N4917:$N4936,$AA$16,$U4917:$U4936)</f>
        <v>0</v>
      </c>
      <c r="AB4917" s="41">
        <f>+SUMIF($N4917:$N4936,$AB$16,$U4917:$U4936)</f>
        <v>0</v>
      </c>
      <c r="AC4917" s="41">
        <f>+SUMIF($N4917:$N4936,$AC$16,$U4917:$U4936)</f>
        <v>0</v>
      </c>
      <c r="AD4917" s="41">
        <f>+SUMIF($N4917:$N4936,$AD$16,$U4917:$U4936)</f>
        <v>0</v>
      </c>
      <c r="AE4917" s="41">
        <f>+SUMIF($N4917:$N4936,$AE$16,$U4917:$U4936)</f>
        <v>0</v>
      </c>
      <c r="AF4917" s="41">
        <f>+SUMIF($N4917:$N4936,$AF$16,$U4917:$U4936)</f>
        <v>0</v>
      </c>
      <c r="AG4917" s="41">
        <f>+SUMIF($N4917:$N4936,$AG$16,$U4917:$U4936)</f>
        <v>0</v>
      </c>
      <c r="AH4917" s="41">
        <f>+SUMIF($N4917:$N4936,$AH$16,$U4917:$U4936)</f>
        <v>0</v>
      </c>
      <c r="AI4917" s="41">
        <f>+SUMIF($N4917:$N4936,$AI$16,$U4917:$U4936)</f>
        <v>0</v>
      </c>
      <c r="AJ4917" s="41">
        <f>+SUMIF($N4917:$N4936,$AJ$16,$U4917:$U4936)</f>
        <v>0</v>
      </c>
      <c r="AK4917" s="41">
        <f>+SUMIF($N4917:$N4936,$AK$16,$U4917:$U4936)</f>
        <v>0</v>
      </c>
      <c r="AL4917" s="41">
        <f>+SUMIF($N4917:$N4936,$AL$16,$U4917:$U4936)</f>
        <v>0</v>
      </c>
      <c r="AM4917" s="41">
        <f>+SUMIF($N4917:$N4936,$AM$16,$U4917:$U4936)</f>
        <v>0</v>
      </c>
      <c r="AN4917" s="41">
        <f>+SUMIF($N4917:$N4936,$AN$16,$U4917:$U4936)</f>
        <v>0</v>
      </c>
      <c r="AO4917" s="41">
        <f>+SUMIF($N4917:$N4936,$AO$16,$U4917:$U4936)</f>
        <v>0</v>
      </c>
      <c r="AP4917" s="41">
        <f>+SUMIF($N4917:$N4936,$AP$16,$U4917:$U4936)</f>
        <v>0</v>
      </c>
      <c r="AQ4917" s="41">
        <f>+SUMIF($N4917:$N4936,$AQ$16,$U4917:$U4936)</f>
        <v>0</v>
      </c>
      <c r="AR4917" s="41">
        <f>+SUMIF($N4917:$N4936,$AR$16,$U4917:$U4936)</f>
        <v>0</v>
      </c>
      <c r="AS4917" s="43"/>
      <c r="AT4917" s="43"/>
      <c r="AU4917" s="44"/>
      <c r="AV4917" s="182"/>
      <c r="AW4917" s="182"/>
      <c r="AX4917" s="182"/>
      <c r="AZ4917" s="207"/>
    </row>
    <row r="4918" spans="1:52" s="168" customFormat="1" ht="24.9" customHeight="1" x14ac:dyDescent="0.3">
      <c r="A4918" s="263"/>
      <c r="B4918" s="263"/>
      <c r="C4918" s="265"/>
      <c r="D4918" s="481"/>
      <c r="E4918" s="482"/>
      <c r="F4918" s="482"/>
      <c r="G4918" s="482"/>
      <c r="H4918" s="482"/>
      <c r="I4918" s="482"/>
      <c r="J4918" s="482"/>
      <c r="K4918" s="482"/>
      <c r="L4918" s="482"/>
      <c r="M4918" s="483"/>
      <c r="N4918" s="176"/>
      <c r="O4918" s="412"/>
      <c r="P4918" s="413"/>
      <c r="Q4918" s="8"/>
      <c r="R4918" s="8"/>
      <c r="S4918" s="8"/>
      <c r="T4918" s="9"/>
      <c r="U4918" s="17"/>
      <c r="V4918" s="182"/>
      <c r="W4918" s="191"/>
      <c r="X4918" s="199"/>
      <c r="Y4918" s="182"/>
      <c r="Z4918" s="184"/>
      <c r="AA4918" s="184"/>
      <c r="AD4918" s="182"/>
      <c r="AG4918" s="182"/>
      <c r="AH4918" s="43"/>
      <c r="AI4918" s="43"/>
      <c r="AJ4918" s="43"/>
      <c r="AK4918" s="43"/>
      <c r="AL4918" s="43"/>
      <c r="AM4918" s="43"/>
      <c r="AN4918" s="43"/>
      <c r="AO4918" s="43"/>
      <c r="AP4918" s="43"/>
      <c r="AQ4918" s="43"/>
      <c r="AR4918" s="43"/>
      <c r="AS4918" s="43"/>
      <c r="AT4918" s="43"/>
      <c r="AU4918" s="44"/>
      <c r="AV4918" s="182"/>
      <c r="AW4918" s="182"/>
      <c r="AX4918" s="182"/>
      <c r="AZ4918" s="207"/>
    </row>
    <row r="4919" spans="1:52" s="168" customFormat="1" ht="24.9" customHeight="1" x14ac:dyDescent="0.3">
      <c r="A4919" s="263"/>
      <c r="B4919" s="263"/>
      <c r="C4919" s="265"/>
      <c r="D4919" s="481"/>
      <c r="E4919" s="482"/>
      <c r="F4919" s="482"/>
      <c r="G4919" s="482"/>
      <c r="H4919" s="482"/>
      <c r="I4919" s="482"/>
      <c r="J4919" s="482"/>
      <c r="K4919" s="482"/>
      <c r="L4919" s="482"/>
      <c r="M4919" s="483"/>
      <c r="N4919" s="176"/>
      <c r="O4919" s="412"/>
      <c r="P4919" s="413"/>
      <c r="Q4919" s="8"/>
      <c r="R4919" s="8"/>
      <c r="S4919" s="8"/>
      <c r="T4919" s="9"/>
      <c r="U4919" s="17"/>
      <c r="V4919" s="182"/>
      <c r="W4919" s="191"/>
      <c r="X4919" s="199"/>
      <c r="Y4919" s="182"/>
      <c r="Z4919" s="184"/>
      <c r="AA4919" s="184"/>
      <c r="AD4919" s="182"/>
      <c r="AG4919" s="182"/>
      <c r="AH4919" s="43"/>
      <c r="AI4919" s="43"/>
      <c r="AJ4919" s="43"/>
      <c r="AK4919" s="43"/>
      <c r="AL4919" s="43"/>
      <c r="AM4919" s="43"/>
      <c r="AN4919" s="43"/>
      <c r="AO4919" s="43"/>
      <c r="AP4919" s="43"/>
      <c r="AQ4919" s="43"/>
      <c r="AR4919" s="43"/>
      <c r="AS4919" s="43"/>
      <c r="AT4919" s="43"/>
      <c r="AU4919" s="44"/>
      <c r="AV4919" s="182"/>
      <c r="AW4919" s="182"/>
      <c r="AX4919" s="182"/>
      <c r="AZ4919" s="207"/>
    </row>
    <row r="4920" spans="1:52" s="168" customFormat="1" ht="24.9" customHeight="1" x14ac:dyDescent="0.3">
      <c r="A4920" s="263"/>
      <c r="B4920" s="263"/>
      <c r="C4920" s="265"/>
      <c r="D4920" s="481"/>
      <c r="E4920" s="482"/>
      <c r="F4920" s="482"/>
      <c r="G4920" s="482"/>
      <c r="H4920" s="482"/>
      <c r="I4920" s="482"/>
      <c r="J4920" s="482"/>
      <c r="K4920" s="482"/>
      <c r="L4920" s="482"/>
      <c r="M4920" s="483"/>
      <c r="N4920" s="176"/>
      <c r="O4920" s="412"/>
      <c r="P4920" s="413"/>
      <c r="Q4920" s="8"/>
      <c r="R4920" s="8"/>
      <c r="S4920" s="8"/>
      <c r="T4920" s="9"/>
      <c r="U4920" s="17"/>
      <c r="V4920" s="182"/>
      <c r="W4920" s="191"/>
      <c r="X4920" s="199"/>
      <c r="Y4920" s="182"/>
      <c r="Z4920" s="184"/>
      <c r="AA4920" s="184"/>
      <c r="AD4920" s="182"/>
      <c r="AG4920" s="182"/>
      <c r="AH4920" s="43"/>
      <c r="AI4920" s="43"/>
      <c r="AJ4920" s="43"/>
      <c r="AK4920" s="43"/>
      <c r="AL4920" s="43"/>
      <c r="AM4920" s="43"/>
      <c r="AN4920" s="43"/>
      <c r="AO4920" s="43"/>
      <c r="AP4920" s="43"/>
      <c r="AQ4920" s="43"/>
      <c r="AR4920" s="43"/>
      <c r="AS4920" s="43"/>
      <c r="AT4920" s="43"/>
      <c r="AU4920" s="44"/>
      <c r="AV4920" s="182"/>
      <c r="AW4920" s="182"/>
      <c r="AX4920" s="182"/>
      <c r="AZ4920" s="207"/>
    </row>
    <row r="4921" spans="1:52" s="168" customFormat="1" ht="24.9" customHeight="1" x14ac:dyDescent="0.3">
      <c r="A4921" s="263"/>
      <c r="B4921" s="263"/>
      <c r="C4921" s="265"/>
      <c r="D4921" s="481"/>
      <c r="E4921" s="482"/>
      <c r="F4921" s="482"/>
      <c r="G4921" s="482"/>
      <c r="H4921" s="482"/>
      <c r="I4921" s="482"/>
      <c r="J4921" s="482"/>
      <c r="K4921" s="482"/>
      <c r="L4921" s="482"/>
      <c r="M4921" s="483"/>
      <c r="N4921" s="176"/>
      <c r="O4921" s="412"/>
      <c r="P4921" s="413"/>
      <c r="Q4921" s="8"/>
      <c r="R4921" s="8"/>
      <c r="S4921" s="8"/>
      <c r="T4921" s="9"/>
      <c r="U4921" s="17"/>
      <c r="V4921" s="182"/>
      <c r="W4921" s="191"/>
      <c r="X4921" s="199"/>
      <c r="Y4921" s="182"/>
      <c r="Z4921" s="184"/>
      <c r="AA4921" s="184"/>
      <c r="AD4921" s="182"/>
      <c r="AG4921" s="182"/>
      <c r="AH4921" s="43"/>
      <c r="AI4921" s="43"/>
      <c r="AJ4921" s="43"/>
      <c r="AK4921" s="43"/>
      <c r="AL4921" s="43"/>
      <c r="AM4921" s="43"/>
      <c r="AN4921" s="43"/>
      <c r="AO4921" s="43"/>
      <c r="AP4921" s="43"/>
      <c r="AQ4921" s="43"/>
      <c r="AR4921" s="43"/>
      <c r="AS4921" s="43"/>
      <c r="AT4921" s="43"/>
      <c r="AU4921" s="44"/>
      <c r="AV4921" s="182"/>
      <c r="AW4921" s="182"/>
      <c r="AX4921" s="182"/>
      <c r="AZ4921" s="207"/>
    </row>
    <row r="4922" spans="1:52" s="168" customFormat="1" ht="24.9" customHeight="1" x14ac:dyDescent="0.3">
      <c r="A4922" s="263"/>
      <c r="B4922" s="263"/>
      <c r="C4922" s="265"/>
      <c r="D4922" s="481"/>
      <c r="E4922" s="482"/>
      <c r="F4922" s="482"/>
      <c r="G4922" s="482"/>
      <c r="H4922" s="482"/>
      <c r="I4922" s="482"/>
      <c r="J4922" s="482"/>
      <c r="K4922" s="482"/>
      <c r="L4922" s="482"/>
      <c r="M4922" s="483"/>
      <c r="N4922" s="176"/>
      <c r="O4922" s="412"/>
      <c r="P4922" s="413"/>
      <c r="Q4922" s="8"/>
      <c r="R4922" s="8"/>
      <c r="S4922" s="8"/>
      <c r="T4922" s="9"/>
      <c r="U4922" s="17"/>
      <c r="V4922" s="182"/>
      <c r="W4922" s="191"/>
      <c r="X4922" s="199"/>
      <c r="Y4922" s="182"/>
      <c r="Z4922" s="184"/>
      <c r="AA4922" s="184"/>
      <c r="AD4922" s="182"/>
      <c r="AG4922" s="182"/>
      <c r="AH4922" s="43"/>
      <c r="AI4922" s="43"/>
      <c r="AJ4922" s="43"/>
      <c r="AK4922" s="43"/>
      <c r="AL4922" s="43"/>
      <c r="AM4922" s="43"/>
      <c r="AN4922" s="43"/>
      <c r="AO4922" s="43"/>
      <c r="AP4922" s="43"/>
      <c r="AQ4922" s="43"/>
      <c r="AR4922" s="43"/>
      <c r="AS4922" s="43"/>
      <c r="AT4922" s="43"/>
      <c r="AU4922" s="44"/>
      <c r="AV4922" s="182"/>
      <c r="AW4922" s="182"/>
      <c r="AX4922" s="182"/>
      <c r="AZ4922" s="207"/>
    </row>
    <row r="4923" spans="1:52" s="168" customFormat="1" ht="24.9" customHeight="1" x14ac:dyDescent="0.3">
      <c r="A4923" s="263"/>
      <c r="B4923" s="263"/>
      <c r="C4923" s="265"/>
      <c r="D4923" s="481"/>
      <c r="E4923" s="482"/>
      <c r="F4923" s="482"/>
      <c r="G4923" s="482"/>
      <c r="H4923" s="482"/>
      <c r="I4923" s="482"/>
      <c r="J4923" s="482"/>
      <c r="K4923" s="482"/>
      <c r="L4923" s="482"/>
      <c r="M4923" s="483"/>
      <c r="N4923" s="176"/>
      <c r="O4923" s="412"/>
      <c r="P4923" s="413"/>
      <c r="Q4923" s="8"/>
      <c r="R4923" s="8"/>
      <c r="S4923" s="8"/>
      <c r="T4923" s="9"/>
      <c r="U4923" s="17"/>
      <c r="V4923" s="182"/>
      <c r="W4923" s="191"/>
      <c r="X4923" s="199"/>
      <c r="Y4923" s="182"/>
      <c r="Z4923" s="184"/>
      <c r="AA4923" s="184"/>
      <c r="AD4923" s="182"/>
      <c r="AG4923" s="182"/>
      <c r="AH4923" s="43"/>
      <c r="AI4923" s="43"/>
      <c r="AJ4923" s="43"/>
      <c r="AK4923" s="43"/>
      <c r="AL4923" s="43"/>
      <c r="AM4923" s="43"/>
      <c r="AN4923" s="43"/>
      <c r="AO4923" s="43"/>
      <c r="AP4923" s="43"/>
      <c r="AQ4923" s="43"/>
      <c r="AR4923" s="43"/>
      <c r="AS4923" s="43"/>
      <c r="AT4923" s="43"/>
      <c r="AU4923" s="44"/>
      <c r="AV4923" s="182"/>
      <c r="AW4923" s="182"/>
      <c r="AX4923" s="182"/>
      <c r="AZ4923" s="207"/>
    </row>
    <row r="4924" spans="1:52" s="168" customFormat="1" ht="24.9" customHeight="1" x14ac:dyDescent="0.3">
      <c r="A4924" s="263"/>
      <c r="B4924" s="263"/>
      <c r="C4924" s="265"/>
      <c r="D4924" s="481"/>
      <c r="E4924" s="482"/>
      <c r="F4924" s="482"/>
      <c r="G4924" s="482"/>
      <c r="H4924" s="482"/>
      <c r="I4924" s="482"/>
      <c r="J4924" s="482"/>
      <c r="K4924" s="482"/>
      <c r="L4924" s="482"/>
      <c r="M4924" s="483"/>
      <c r="N4924" s="176"/>
      <c r="O4924" s="412"/>
      <c r="P4924" s="413"/>
      <c r="Q4924" s="8"/>
      <c r="R4924" s="8"/>
      <c r="S4924" s="8"/>
      <c r="T4924" s="9"/>
      <c r="U4924" s="17"/>
      <c r="V4924" s="182"/>
      <c r="W4924" s="191"/>
      <c r="X4924" s="199"/>
      <c r="Y4924" s="182"/>
      <c r="Z4924" s="184"/>
      <c r="AA4924" s="184"/>
      <c r="AD4924" s="182"/>
      <c r="AG4924" s="182"/>
      <c r="AH4924" s="43"/>
      <c r="AI4924" s="43"/>
      <c r="AJ4924" s="43"/>
      <c r="AK4924" s="43"/>
      <c r="AL4924" s="43"/>
      <c r="AM4924" s="43"/>
      <c r="AN4924" s="43"/>
      <c r="AO4924" s="43"/>
      <c r="AP4924" s="43"/>
      <c r="AQ4924" s="43"/>
      <c r="AR4924" s="43"/>
      <c r="AS4924" s="43"/>
      <c r="AT4924" s="43"/>
      <c r="AU4924" s="44"/>
      <c r="AV4924" s="182"/>
      <c r="AW4924" s="182"/>
      <c r="AX4924" s="182"/>
      <c r="AZ4924" s="207"/>
    </row>
    <row r="4925" spans="1:52" s="168" customFormat="1" ht="24.9" customHeight="1" x14ac:dyDescent="0.3">
      <c r="A4925" s="263"/>
      <c r="B4925" s="263"/>
      <c r="C4925" s="265"/>
      <c r="D4925" s="481"/>
      <c r="E4925" s="482"/>
      <c r="F4925" s="482"/>
      <c r="G4925" s="482"/>
      <c r="H4925" s="482"/>
      <c r="I4925" s="482"/>
      <c r="J4925" s="482"/>
      <c r="K4925" s="482"/>
      <c r="L4925" s="482"/>
      <c r="M4925" s="483"/>
      <c r="N4925" s="176"/>
      <c r="O4925" s="412"/>
      <c r="P4925" s="413"/>
      <c r="Q4925" s="8"/>
      <c r="R4925" s="8"/>
      <c r="S4925" s="8"/>
      <c r="T4925" s="9"/>
      <c r="U4925" s="17"/>
      <c r="V4925" s="182"/>
      <c r="W4925" s="191"/>
      <c r="X4925" s="199"/>
      <c r="Y4925" s="182"/>
      <c r="Z4925" s="184"/>
      <c r="AA4925" s="184"/>
      <c r="AD4925" s="182"/>
      <c r="AG4925" s="182"/>
      <c r="AH4925" s="43"/>
      <c r="AI4925" s="43"/>
      <c r="AJ4925" s="43"/>
      <c r="AK4925" s="43"/>
      <c r="AL4925" s="43"/>
      <c r="AM4925" s="43"/>
      <c r="AN4925" s="43"/>
      <c r="AO4925" s="43"/>
      <c r="AP4925" s="43"/>
      <c r="AQ4925" s="43"/>
      <c r="AR4925" s="43"/>
      <c r="AS4925" s="43"/>
      <c r="AT4925" s="43"/>
      <c r="AU4925" s="44"/>
      <c r="AV4925" s="182"/>
      <c r="AW4925" s="182"/>
      <c r="AX4925" s="182"/>
      <c r="AZ4925" s="207"/>
    </row>
    <row r="4926" spans="1:52" s="168" customFormat="1" ht="24.9" customHeight="1" x14ac:dyDescent="0.3">
      <c r="A4926" s="263"/>
      <c r="B4926" s="263"/>
      <c r="C4926" s="265"/>
      <c r="D4926" s="481"/>
      <c r="E4926" s="482"/>
      <c r="F4926" s="482"/>
      <c r="G4926" s="482"/>
      <c r="H4926" s="482"/>
      <c r="I4926" s="482"/>
      <c r="J4926" s="482"/>
      <c r="K4926" s="482"/>
      <c r="L4926" s="482"/>
      <c r="M4926" s="483"/>
      <c r="N4926" s="176"/>
      <c r="O4926" s="412"/>
      <c r="P4926" s="413"/>
      <c r="Q4926" s="8"/>
      <c r="R4926" s="8"/>
      <c r="S4926" s="8"/>
      <c r="T4926" s="9"/>
      <c r="U4926" s="17"/>
      <c r="V4926" s="182"/>
      <c r="W4926" s="191"/>
      <c r="X4926" s="199"/>
      <c r="Y4926" s="182"/>
      <c r="Z4926" s="184"/>
      <c r="AA4926" s="184"/>
      <c r="AD4926" s="182"/>
      <c r="AG4926" s="182"/>
      <c r="AH4926" s="43"/>
      <c r="AI4926" s="43"/>
      <c r="AJ4926" s="43"/>
      <c r="AK4926" s="43"/>
      <c r="AL4926" s="43"/>
      <c r="AM4926" s="43"/>
      <c r="AN4926" s="43"/>
      <c r="AO4926" s="43"/>
      <c r="AP4926" s="43"/>
      <c r="AQ4926" s="43"/>
      <c r="AR4926" s="43"/>
      <c r="AS4926" s="43"/>
      <c r="AT4926" s="43"/>
      <c r="AU4926" s="44"/>
      <c r="AV4926" s="182"/>
      <c r="AW4926" s="182"/>
      <c r="AX4926" s="182"/>
      <c r="AZ4926" s="207"/>
    </row>
    <row r="4927" spans="1:52" s="168" customFormat="1" ht="24.9" customHeight="1" x14ac:dyDescent="0.3">
      <c r="A4927" s="263"/>
      <c r="B4927" s="263"/>
      <c r="C4927" s="265"/>
      <c r="D4927" s="481"/>
      <c r="E4927" s="482"/>
      <c r="F4927" s="482"/>
      <c r="G4927" s="482"/>
      <c r="H4927" s="482"/>
      <c r="I4927" s="482"/>
      <c r="J4927" s="482"/>
      <c r="K4927" s="482"/>
      <c r="L4927" s="482"/>
      <c r="M4927" s="483"/>
      <c r="N4927" s="176"/>
      <c r="O4927" s="412"/>
      <c r="P4927" s="413"/>
      <c r="Q4927" s="8"/>
      <c r="R4927" s="8"/>
      <c r="S4927" s="8"/>
      <c r="T4927" s="9"/>
      <c r="U4927" s="17"/>
      <c r="V4927" s="182"/>
      <c r="W4927" s="191"/>
      <c r="X4927" s="199"/>
      <c r="Y4927" s="182"/>
      <c r="Z4927" s="184"/>
      <c r="AA4927" s="184"/>
      <c r="AD4927" s="182"/>
      <c r="AG4927" s="182"/>
      <c r="AH4927" s="43"/>
      <c r="AI4927" s="43"/>
      <c r="AJ4927" s="43"/>
      <c r="AK4927" s="43"/>
      <c r="AL4927" s="43"/>
      <c r="AM4927" s="43"/>
      <c r="AN4927" s="43"/>
      <c r="AO4927" s="43"/>
      <c r="AP4927" s="43"/>
      <c r="AQ4927" s="43"/>
      <c r="AR4927" s="43"/>
      <c r="AS4927" s="43"/>
      <c r="AT4927" s="43"/>
      <c r="AU4927" s="44"/>
      <c r="AV4927" s="182"/>
      <c r="AW4927" s="182"/>
      <c r="AX4927" s="182"/>
      <c r="AZ4927" s="207"/>
    </row>
    <row r="4928" spans="1:52" s="168" customFormat="1" ht="24.9" customHeight="1" x14ac:dyDescent="0.3">
      <c r="A4928" s="263"/>
      <c r="B4928" s="263"/>
      <c r="C4928" s="265"/>
      <c r="D4928" s="481"/>
      <c r="E4928" s="482"/>
      <c r="F4928" s="482"/>
      <c r="G4928" s="482"/>
      <c r="H4928" s="482"/>
      <c r="I4928" s="482"/>
      <c r="J4928" s="482"/>
      <c r="K4928" s="482"/>
      <c r="L4928" s="482"/>
      <c r="M4928" s="483"/>
      <c r="N4928" s="176"/>
      <c r="O4928" s="412"/>
      <c r="P4928" s="413"/>
      <c r="Q4928" s="8"/>
      <c r="R4928" s="8"/>
      <c r="S4928" s="8"/>
      <c r="T4928" s="9"/>
      <c r="U4928" s="17"/>
      <c r="V4928" s="182"/>
      <c r="W4928" s="191"/>
      <c r="X4928" s="199"/>
      <c r="Y4928" s="182"/>
      <c r="Z4928" s="184"/>
      <c r="AA4928" s="184"/>
      <c r="AD4928" s="182"/>
      <c r="AG4928" s="182"/>
      <c r="AH4928" s="43"/>
      <c r="AI4928" s="43"/>
      <c r="AJ4928" s="43"/>
      <c r="AK4928" s="43"/>
      <c r="AL4928" s="43"/>
      <c r="AM4928" s="43"/>
      <c r="AN4928" s="43"/>
      <c r="AO4928" s="43"/>
      <c r="AP4928" s="43"/>
      <c r="AQ4928" s="43"/>
      <c r="AR4928" s="43"/>
      <c r="AS4928" s="43"/>
      <c r="AT4928" s="43"/>
      <c r="AU4928" s="44"/>
      <c r="AV4928" s="182"/>
      <c r="AW4928" s="182"/>
      <c r="AX4928" s="182"/>
      <c r="AZ4928" s="207"/>
    </row>
    <row r="4929" spans="1:52" s="168" customFormat="1" ht="24.9" customHeight="1" x14ac:dyDescent="0.3">
      <c r="A4929" s="263"/>
      <c r="B4929" s="263"/>
      <c r="C4929" s="265"/>
      <c r="D4929" s="481"/>
      <c r="E4929" s="482"/>
      <c r="F4929" s="482"/>
      <c r="G4929" s="482"/>
      <c r="H4929" s="482"/>
      <c r="I4929" s="482"/>
      <c r="J4929" s="482"/>
      <c r="K4929" s="482"/>
      <c r="L4929" s="482"/>
      <c r="M4929" s="483"/>
      <c r="N4929" s="176"/>
      <c r="O4929" s="412"/>
      <c r="P4929" s="413"/>
      <c r="Q4929" s="8"/>
      <c r="R4929" s="8"/>
      <c r="S4929" s="8"/>
      <c r="T4929" s="9"/>
      <c r="U4929" s="17"/>
      <c r="V4929" s="182"/>
      <c r="W4929" s="191"/>
      <c r="X4929" s="199"/>
      <c r="Y4929" s="182"/>
      <c r="Z4929" s="184"/>
      <c r="AA4929" s="184"/>
      <c r="AD4929" s="182"/>
      <c r="AG4929" s="182"/>
      <c r="AH4929" s="43"/>
      <c r="AI4929" s="43"/>
      <c r="AJ4929" s="43"/>
      <c r="AK4929" s="43"/>
      <c r="AL4929" s="43"/>
      <c r="AM4929" s="43"/>
      <c r="AN4929" s="43"/>
      <c r="AO4929" s="43"/>
      <c r="AP4929" s="43"/>
      <c r="AQ4929" s="43"/>
      <c r="AR4929" s="43"/>
      <c r="AS4929" s="43"/>
      <c r="AT4929" s="43"/>
      <c r="AU4929" s="44"/>
      <c r="AV4929" s="182"/>
      <c r="AW4929" s="182"/>
      <c r="AX4929" s="182"/>
      <c r="AZ4929" s="207"/>
    </row>
    <row r="4930" spans="1:52" s="168" customFormat="1" ht="24.9" customHeight="1" x14ac:dyDescent="0.3">
      <c r="A4930" s="263"/>
      <c r="B4930" s="263"/>
      <c r="C4930" s="265"/>
      <c r="D4930" s="481"/>
      <c r="E4930" s="482"/>
      <c r="F4930" s="482"/>
      <c r="G4930" s="482"/>
      <c r="H4930" s="482"/>
      <c r="I4930" s="482"/>
      <c r="J4930" s="482"/>
      <c r="K4930" s="482"/>
      <c r="L4930" s="482"/>
      <c r="M4930" s="483"/>
      <c r="N4930" s="176"/>
      <c r="O4930" s="412"/>
      <c r="P4930" s="413"/>
      <c r="Q4930" s="8"/>
      <c r="R4930" s="8"/>
      <c r="S4930" s="8"/>
      <c r="T4930" s="9"/>
      <c r="U4930" s="17"/>
      <c r="V4930" s="182"/>
      <c r="W4930" s="191"/>
      <c r="X4930" s="199"/>
      <c r="Y4930" s="182"/>
      <c r="Z4930" s="184"/>
      <c r="AA4930" s="184"/>
      <c r="AD4930" s="182"/>
      <c r="AG4930" s="182"/>
      <c r="AH4930" s="43"/>
      <c r="AI4930" s="43"/>
      <c r="AJ4930" s="43"/>
      <c r="AK4930" s="43"/>
      <c r="AL4930" s="43"/>
      <c r="AM4930" s="43"/>
      <c r="AN4930" s="43"/>
      <c r="AO4930" s="43"/>
      <c r="AP4930" s="43"/>
      <c r="AQ4930" s="43"/>
      <c r="AR4930" s="43"/>
      <c r="AS4930" s="43"/>
      <c r="AT4930" s="43"/>
      <c r="AU4930" s="44"/>
      <c r="AV4930" s="182"/>
      <c r="AW4930" s="182"/>
      <c r="AX4930" s="182"/>
      <c r="AZ4930" s="207"/>
    </row>
    <row r="4931" spans="1:52" s="168" customFormat="1" ht="24.9" customHeight="1" x14ac:dyDescent="0.3">
      <c r="A4931" s="263"/>
      <c r="B4931" s="263"/>
      <c r="C4931" s="265"/>
      <c r="D4931" s="481"/>
      <c r="E4931" s="482"/>
      <c r="F4931" s="482"/>
      <c r="G4931" s="482"/>
      <c r="H4931" s="482"/>
      <c r="I4931" s="482"/>
      <c r="J4931" s="482"/>
      <c r="K4931" s="482"/>
      <c r="L4931" s="482"/>
      <c r="M4931" s="483"/>
      <c r="N4931" s="176"/>
      <c r="O4931" s="412"/>
      <c r="P4931" s="413"/>
      <c r="Q4931" s="8"/>
      <c r="R4931" s="8"/>
      <c r="S4931" s="8"/>
      <c r="T4931" s="9"/>
      <c r="U4931" s="17"/>
      <c r="V4931" s="182"/>
      <c r="W4931" s="191"/>
      <c r="X4931" s="199"/>
      <c r="Y4931" s="182"/>
      <c r="Z4931" s="184"/>
      <c r="AA4931" s="184"/>
      <c r="AD4931" s="182"/>
      <c r="AG4931" s="182"/>
      <c r="AH4931" s="43"/>
      <c r="AI4931" s="43"/>
      <c r="AJ4931" s="43"/>
      <c r="AK4931" s="43"/>
      <c r="AL4931" s="43"/>
      <c r="AM4931" s="43"/>
      <c r="AN4931" s="43"/>
      <c r="AO4931" s="43"/>
      <c r="AP4931" s="43"/>
      <c r="AQ4931" s="43"/>
      <c r="AR4931" s="43"/>
      <c r="AS4931" s="43"/>
      <c r="AT4931" s="43"/>
      <c r="AU4931" s="44"/>
      <c r="AV4931" s="182"/>
      <c r="AW4931" s="182"/>
      <c r="AX4931" s="182"/>
      <c r="AZ4931" s="207"/>
    </row>
    <row r="4932" spans="1:52" s="168" customFormat="1" ht="24.9" customHeight="1" x14ac:dyDescent="0.3">
      <c r="A4932" s="263"/>
      <c r="B4932" s="263"/>
      <c r="C4932" s="265"/>
      <c r="D4932" s="481"/>
      <c r="E4932" s="482"/>
      <c r="F4932" s="482"/>
      <c r="G4932" s="482"/>
      <c r="H4932" s="482"/>
      <c r="I4932" s="482"/>
      <c r="J4932" s="482"/>
      <c r="K4932" s="482"/>
      <c r="L4932" s="482"/>
      <c r="M4932" s="483"/>
      <c r="N4932" s="176"/>
      <c r="O4932" s="412"/>
      <c r="P4932" s="413"/>
      <c r="Q4932" s="8"/>
      <c r="R4932" s="8"/>
      <c r="S4932" s="8"/>
      <c r="T4932" s="9"/>
      <c r="U4932" s="17"/>
      <c r="V4932" s="182"/>
      <c r="W4932" s="191"/>
      <c r="X4932" s="199"/>
      <c r="Y4932" s="182"/>
      <c r="Z4932" s="184"/>
      <c r="AA4932" s="184"/>
      <c r="AD4932" s="182"/>
      <c r="AG4932" s="182"/>
      <c r="AH4932" s="43"/>
      <c r="AI4932" s="43"/>
      <c r="AJ4932" s="43"/>
      <c r="AK4932" s="43"/>
      <c r="AL4932" s="43"/>
      <c r="AM4932" s="43"/>
      <c r="AN4932" s="43"/>
      <c r="AO4932" s="43"/>
      <c r="AP4932" s="43"/>
      <c r="AQ4932" s="43"/>
      <c r="AR4932" s="43"/>
      <c r="AS4932" s="43"/>
      <c r="AT4932" s="43"/>
      <c r="AU4932" s="44"/>
      <c r="AV4932" s="182"/>
      <c r="AW4932" s="182"/>
      <c r="AX4932" s="182"/>
      <c r="AZ4932" s="207"/>
    </row>
    <row r="4933" spans="1:52" s="168" customFormat="1" ht="24.9" customHeight="1" x14ac:dyDescent="0.3">
      <c r="A4933" s="263"/>
      <c r="B4933" s="263"/>
      <c r="C4933" s="265"/>
      <c r="D4933" s="481"/>
      <c r="E4933" s="482"/>
      <c r="F4933" s="482"/>
      <c r="G4933" s="482"/>
      <c r="H4933" s="482"/>
      <c r="I4933" s="482"/>
      <c r="J4933" s="482"/>
      <c r="K4933" s="482"/>
      <c r="L4933" s="482"/>
      <c r="M4933" s="483"/>
      <c r="N4933" s="176"/>
      <c r="O4933" s="412"/>
      <c r="P4933" s="413"/>
      <c r="Q4933" s="8"/>
      <c r="R4933" s="8"/>
      <c r="S4933" s="8"/>
      <c r="T4933" s="9"/>
      <c r="U4933" s="17"/>
      <c r="V4933" s="182"/>
      <c r="W4933" s="191"/>
      <c r="X4933" s="199"/>
      <c r="Y4933" s="182"/>
      <c r="Z4933" s="184"/>
      <c r="AA4933" s="184"/>
      <c r="AD4933" s="182"/>
      <c r="AG4933" s="182"/>
      <c r="AH4933" s="43"/>
      <c r="AI4933" s="43"/>
      <c r="AJ4933" s="43"/>
      <c r="AK4933" s="43"/>
      <c r="AL4933" s="43"/>
      <c r="AM4933" s="43"/>
      <c r="AN4933" s="43"/>
      <c r="AO4933" s="43"/>
      <c r="AP4933" s="43"/>
      <c r="AQ4933" s="43"/>
      <c r="AR4933" s="43"/>
      <c r="AS4933" s="43"/>
      <c r="AT4933" s="43"/>
      <c r="AU4933" s="44"/>
      <c r="AV4933" s="182"/>
      <c r="AW4933" s="182"/>
      <c r="AX4933" s="182"/>
      <c r="AZ4933" s="207"/>
    </row>
    <row r="4934" spans="1:52" s="168" customFormat="1" ht="24.9" customHeight="1" x14ac:dyDescent="0.3">
      <c r="A4934" s="263"/>
      <c r="B4934" s="263"/>
      <c r="C4934" s="265"/>
      <c r="D4934" s="481"/>
      <c r="E4934" s="482"/>
      <c r="F4934" s="482"/>
      <c r="G4934" s="482"/>
      <c r="H4934" s="482"/>
      <c r="I4934" s="482"/>
      <c r="J4934" s="482"/>
      <c r="K4934" s="482"/>
      <c r="L4934" s="482"/>
      <c r="M4934" s="483"/>
      <c r="N4934" s="176"/>
      <c r="O4934" s="412"/>
      <c r="P4934" s="413"/>
      <c r="Q4934" s="8"/>
      <c r="R4934" s="8"/>
      <c r="S4934" s="8"/>
      <c r="T4934" s="9"/>
      <c r="U4934" s="17"/>
      <c r="V4934" s="182"/>
      <c r="W4934" s="191"/>
      <c r="X4934" s="199"/>
      <c r="Y4934" s="182"/>
      <c r="Z4934" s="184"/>
      <c r="AA4934" s="184"/>
      <c r="AD4934" s="182"/>
      <c r="AG4934" s="182"/>
      <c r="AH4934" s="43"/>
      <c r="AI4934" s="43"/>
      <c r="AJ4934" s="43"/>
      <c r="AK4934" s="43"/>
      <c r="AL4934" s="43"/>
      <c r="AM4934" s="43"/>
      <c r="AN4934" s="43"/>
      <c r="AO4934" s="43"/>
      <c r="AP4934" s="43"/>
      <c r="AQ4934" s="43"/>
      <c r="AR4934" s="43"/>
      <c r="AS4934" s="43"/>
      <c r="AT4934" s="43"/>
      <c r="AU4934" s="44"/>
      <c r="AV4934" s="182"/>
      <c r="AW4934" s="182"/>
      <c r="AX4934" s="182"/>
      <c r="AZ4934" s="207"/>
    </row>
    <row r="4935" spans="1:52" s="168" customFormat="1" ht="24.9" customHeight="1" x14ac:dyDescent="0.3">
      <c r="A4935" s="263"/>
      <c r="B4935" s="263"/>
      <c r="C4935" s="265"/>
      <c r="D4935" s="481"/>
      <c r="E4935" s="482"/>
      <c r="F4935" s="482"/>
      <c r="G4935" s="482"/>
      <c r="H4935" s="482"/>
      <c r="I4935" s="482"/>
      <c r="J4935" s="482"/>
      <c r="K4935" s="482"/>
      <c r="L4935" s="482"/>
      <c r="M4935" s="483"/>
      <c r="N4935" s="176"/>
      <c r="O4935" s="412"/>
      <c r="P4935" s="413"/>
      <c r="Q4935" s="8"/>
      <c r="R4935" s="8"/>
      <c r="S4935" s="8"/>
      <c r="T4935" s="9"/>
      <c r="U4935" s="17"/>
      <c r="V4935" s="182"/>
      <c r="W4935" s="191"/>
      <c r="X4935" s="199"/>
      <c r="Y4935" s="182"/>
      <c r="Z4935" s="184"/>
      <c r="AA4935" s="184"/>
      <c r="AD4935" s="182"/>
      <c r="AG4935" s="182"/>
      <c r="AH4935" s="43"/>
      <c r="AI4935" s="43"/>
      <c r="AJ4935" s="43"/>
      <c r="AK4935" s="43"/>
      <c r="AL4935" s="43"/>
      <c r="AM4935" s="43"/>
      <c r="AN4935" s="43"/>
      <c r="AO4935" s="43"/>
      <c r="AP4935" s="43"/>
      <c r="AQ4935" s="43"/>
      <c r="AR4935" s="43"/>
      <c r="AS4935" s="43"/>
      <c r="AT4935" s="43"/>
      <c r="AU4935" s="44"/>
      <c r="AV4935" s="182"/>
      <c r="AW4935" s="182"/>
      <c r="AX4935" s="182"/>
      <c r="AZ4935" s="207"/>
    </row>
    <row r="4936" spans="1:52" s="168" customFormat="1" ht="24.9" customHeight="1" x14ac:dyDescent="0.3">
      <c r="A4936" s="263"/>
      <c r="B4936" s="263"/>
      <c r="C4936" s="265"/>
      <c r="D4936" s="481"/>
      <c r="E4936" s="482"/>
      <c r="F4936" s="482"/>
      <c r="G4936" s="482"/>
      <c r="H4936" s="482"/>
      <c r="I4936" s="482"/>
      <c r="J4936" s="482"/>
      <c r="K4936" s="482"/>
      <c r="L4936" s="482"/>
      <c r="M4936" s="483"/>
      <c r="N4936" s="176"/>
      <c r="O4936" s="412"/>
      <c r="P4936" s="413"/>
      <c r="Q4936" s="8"/>
      <c r="R4936" s="8"/>
      <c r="S4936" s="8"/>
      <c r="T4936" s="9"/>
      <c r="U4936" s="17"/>
      <c r="V4936" s="182"/>
      <c r="W4936" s="191"/>
      <c r="X4936" s="199"/>
      <c r="Y4936" s="182"/>
      <c r="Z4936" s="184"/>
      <c r="AA4936" s="184"/>
      <c r="AD4936" s="182"/>
      <c r="AG4936" s="182"/>
      <c r="AH4936" s="43"/>
      <c r="AI4936" s="43"/>
      <c r="AJ4936" s="43"/>
      <c r="AK4936" s="43"/>
      <c r="AL4936" s="43"/>
      <c r="AM4936" s="43"/>
      <c r="AN4936" s="43"/>
      <c r="AO4936" s="43"/>
      <c r="AP4936" s="43"/>
      <c r="AQ4936" s="43"/>
      <c r="AR4936" s="43"/>
      <c r="AS4936" s="43"/>
      <c r="AT4936" s="43"/>
      <c r="AU4936" s="44"/>
      <c r="AV4936" s="182"/>
      <c r="AW4936" s="182"/>
      <c r="AX4936" s="182"/>
      <c r="AZ4936" s="207"/>
    </row>
    <row r="4937" spans="1:52" s="168" customFormat="1" ht="24.9" customHeight="1" thickBot="1" x14ac:dyDescent="0.35">
      <c r="A4937" s="263"/>
      <c r="B4937" s="263"/>
      <c r="C4937" s="265"/>
      <c r="D4937" s="481"/>
      <c r="E4937" s="482"/>
      <c r="F4937" s="482"/>
      <c r="G4937" s="482"/>
      <c r="H4937" s="482"/>
      <c r="I4937" s="482"/>
      <c r="J4937" s="482"/>
      <c r="K4937" s="482"/>
      <c r="L4937" s="482"/>
      <c r="M4937" s="483"/>
      <c r="N4937" s="414" t="s">
        <v>16</v>
      </c>
      <c r="O4937" s="415"/>
      <c r="P4937" s="415"/>
      <c r="Q4937" s="415"/>
      <c r="R4937" s="415"/>
      <c r="S4937" s="415"/>
      <c r="T4937" s="415"/>
      <c r="U4937" s="18">
        <f>SUM(U4917:U4936)</f>
        <v>0</v>
      </c>
      <c r="V4937" s="182"/>
      <c r="W4937" s="191"/>
      <c r="X4937" s="199"/>
      <c r="Y4937" s="182"/>
      <c r="Z4937" s="184"/>
      <c r="AA4937" s="184"/>
      <c r="AD4937" s="182"/>
      <c r="AG4937" s="182"/>
      <c r="AH4937" s="43"/>
      <c r="AI4937" s="43"/>
      <c r="AJ4937" s="43"/>
      <c r="AK4937" s="43"/>
      <c r="AL4937" s="43"/>
      <c r="AM4937" s="43"/>
      <c r="AN4937" s="43"/>
      <c r="AO4937" s="43"/>
      <c r="AP4937" s="43"/>
      <c r="AQ4937" s="43"/>
      <c r="AR4937" s="43"/>
      <c r="AS4937" s="43"/>
      <c r="AT4937" s="43"/>
      <c r="AU4937" s="44"/>
      <c r="AV4937" s="182"/>
      <c r="AW4937" s="182"/>
      <c r="AX4937" s="182"/>
      <c r="AZ4937" s="207"/>
    </row>
    <row r="4938" spans="1:52" s="168" customFormat="1" ht="14.4" customHeight="1" x14ac:dyDescent="0.3">
      <c r="A4938" s="263"/>
      <c r="B4938" s="263"/>
      <c r="C4938" s="265"/>
      <c r="D4938" s="481"/>
      <c r="E4938" s="482"/>
      <c r="F4938" s="482"/>
      <c r="G4938" s="482"/>
      <c r="H4938" s="482"/>
      <c r="I4938" s="482"/>
      <c r="J4938" s="482"/>
      <c r="K4938" s="482"/>
      <c r="L4938" s="482"/>
      <c r="M4938" s="483"/>
      <c r="N4938" s="416" t="s">
        <v>17</v>
      </c>
      <c r="O4938" s="417"/>
      <c r="P4938" s="417"/>
      <c r="Q4938" s="417"/>
      <c r="R4938" s="417"/>
      <c r="S4938" s="417"/>
      <c r="T4938" s="417"/>
      <c r="U4938" s="418"/>
      <c r="V4938" s="200"/>
      <c r="W4938" s="191"/>
      <c r="X4938" s="199"/>
      <c r="Y4938" s="182"/>
      <c r="Z4938" s="184"/>
      <c r="AA4938" s="184"/>
      <c r="AD4938" s="182"/>
      <c r="AG4938" s="182"/>
      <c r="AH4938" s="43"/>
      <c r="AI4938" s="43"/>
      <c r="AJ4938" s="43"/>
      <c r="AK4938" s="43"/>
      <c r="AL4938" s="43"/>
      <c r="AM4938" s="43"/>
      <c r="AN4938" s="43"/>
      <c r="AO4938" s="43"/>
      <c r="AP4938" s="43"/>
      <c r="AQ4938" s="43"/>
      <c r="AR4938" s="43"/>
      <c r="AS4938" s="43"/>
      <c r="AT4938" s="43"/>
      <c r="AU4938" s="44"/>
      <c r="AV4938" s="182"/>
      <c r="AW4938" s="182"/>
      <c r="AX4938" s="182"/>
      <c r="AZ4938" s="207"/>
    </row>
    <row r="4939" spans="1:52" s="168" customFormat="1" x14ac:dyDescent="0.3">
      <c r="A4939" s="263"/>
      <c r="B4939" s="263"/>
      <c r="C4939" s="265"/>
      <c r="D4939" s="481"/>
      <c r="E4939" s="482"/>
      <c r="F4939" s="482"/>
      <c r="G4939" s="482"/>
      <c r="H4939" s="482"/>
      <c r="I4939" s="482"/>
      <c r="J4939" s="482"/>
      <c r="K4939" s="482"/>
      <c r="L4939" s="482"/>
      <c r="M4939" s="483"/>
      <c r="N4939" s="419"/>
      <c r="O4939" s="420"/>
      <c r="P4939" s="420"/>
      <c r="Q4939" s="420"/>
      <c r="R4939" s="420"/>
      <c r="S4939" s="420"/>
      <c r="T4939" s="420"/>
      <c r="U4939" s="421"/>
      <c r="V4939" s="182"/>
      <c r="W4939" s="191"/>
      <c r="X4939" s="199"/>
      <c r="Y4939" s="182"/>
      <c r="Z4939" s="184"/>
      <c r="AA4939" s="184"/>
      <c r="AD4939" s="182"/>
      <c r="AG4939" s="182"/>
      <c r="AH4939" s="43"/>
      <c r="AI4939" s="43"/>
      <c r="AJ4939" s="43"/>
      <c r="AK4939" s="43"/>
      <c r="AL4939" s="43"/>
      <c r="AM4939" s="43"/>
      <c r="AN4939" s="43"/>
      <c r="AO4939" s="43"/>
      <c r="AP4939" s="43"/>
      <c r="AQ4939" s="43"/>
      <c r="AR4939" s="43"/>
      <c r="AS4939" s="43"/>
      <c r="AT4939" s="43"/>
      <c r="AU4939" s="44"/>
      <c r="AV4939" s="182"/>
      <c r="AW4939" s="182"/>
      <c r="AX4939" s="182"/>
      <c r="AZ4939" s="207"/>
    </row>
    <row r="4940" spans="1:52" s="168" customFormat="1" x14ac:dyDescent="0.3">
      <c r="A4940" s="263"/>
      <c r="B4940" s="263"/>
      <c r="C4940" s="265"/>
      <c r="D4940" s="481"/>
      <c r="E4940" s="482"/>
      <c r="F4940" s="482"/>
      <c r="G4940" s="482"/>
      <c r="H4940" s="482"/>
      <c r="I4940" s="482"/>
      <c r="J4940" s="482"/>
      <c r="K4940" s="482"/>
      <c r="L4940" s="482"/>
      <c r="M4940" s="483"/>
      <c r="N4940" s="419"/>
      <c r="O4940" s="420"/>
      <c r="P4940" s="420"/>
      <c r="Q4940" s="420"/>
      <c r="R4940" s="420"/>
      <c r="S4940" s="420"/>
      <c r="T4940" s="420"/>
      <c r="U4940" s="421"/>
      <c r="V4940" s="182"/>
      <c r="W4940" s="191"/>
      <c r="X4940" s="199"/>
      <c r="Y4940" s="182"/>
      <c r="Z4940" s="184"/>
      <c r="AA4940" s="184"/>
      <c r="AD4940" s="182"/>
      <c r="AG4940" s="182"/>
      <c r="AH4940" s="43"/>
      <c r="AI4940" s="43"/>
      <c r="AJ4940" s="43"/>
      <c r="AK4940" s="43"/>
      <c r="AL4940" s="43"/>
      <c r="AM4940" s="43"/>
      <c r="AN4940" s="43"/>
      <c r="AO4940" s="43"/>
      <c r="AP4940" s="43"/>
      <c r="AQ4940" s="43"/>
      <c r="AR4940" s="43"/>
      <c r="AS4940" s="43"/>
      <c r="AT4940" s="43"/>
      <c r="AU4940" s="44"/>
      <c r="AV4940" s="182"/>
      <c r="AW4940" s="182"/>
      <c r="AX4940" s="182"/>
      <c r="AZ4940" s="207"/>
    </row>
    <row r="4941" spans="1:52" s="168" customFormat="1" ht="14.4" thickBot="1" x14ac:dyDescent="0.35">
      <c r="A4941" s="263"/>
      <c r="B4941" s="263"/>
      <c r="C4941" s="265"/>
      <c r="D4941" s="425"/>
      <c r="E4941" s="426"/>
      <c r="F4941" s="426"/>
      <c r="G4941" s="426"/>
      <c r="H4941" s="426"/>
      <c r="I4941" s="426"/>
      <c r="J4941" s="426"/>
      <c r="K4941" s="426"/>
      <c r="L4941" s="426"/>
      <c r="M4941" s="427"/>
      <c r="N4941" s="422"/>
      <c r="O4941" s="423"/>
      <c r="P4941" s="423"/>
      <c r="Q4941" s="423"/>
      <c r="R4941" s="423"/>
      <c r="S4941" s="423"/>
      <c r="T4941" s="423"/>
      <c r="U4941" s="424"/>
      <c r="V4941" s="182"/>
      <c r="W4941" s="191"/>
      <c r="X4941" s="199"/>
      <c r="Y4941" s="182"/>
      <c r="Z4941" s="184"/>
      <c r="AA4941" s="184"/>
      <c r="AD4941" s="182"/>
      <c r="AG4941" s="182"/>
      <c r="AH4941" s="43"/>
      <c r="AI4941" s="43"/>
      <c r="AJ4941" s="43"/>
      <c r="AK4941" s="43"/>
      <c r="AL4941" s="43"/>
      <c r="AM4941" s="43"/>
      <c r="AN4941" s="43"/>
      <c r="AO4941" s="43"/>
      <c r="AP4941" s="43"/>
      <c r="AQ4941" s="43"/>
      <c r="AR4941" s="43"/>
      <c r="AS4941" s="43"/>
      <c r="AT4941" s="43"/>
      <c r="AU4941" s="44"/>
      <c r="AV4941" s="182"/>
      <c r="AW4941" s="182"/>
      <c r="AX4941" s="182"/>
      <c r="AZ4941" s="207"/>
    </row>
    <row r="4942" spans="1:52" s="168" customFormat="1" ht="5.25" customHeight="1" thickBot="1" x14ac:dyDescent="0.35">
      <c r="A4942" s="263"/>
      <c r="B4942" s="263"/>
      <c r="C4942" s="265"/>
      <c r="D4942" s="428"/>
      <c r="E4942" s="428"/>
      <c r="F4942" s="428"/>
      <c r="G4942" s="428"/>
      <c r="H4942" s="428"/>
      <c r="I4942" s="428"/>
      <c r="J4942" s="428"/>
      <c r="K4942" s="428"/>
      <c r="L4942" s="428"/>
      <c r="M4942" s="428"/>
      <c r="N4942" s="428"/>
      <c r="O4942" s="428"/>
      <c r="P4942" s="428"/>
      <c r="Q4942" s="428"/>
      <c r="R4942" s="428"/>
      <c r="S4942" s="428"/>
      <c r="T4942" s="428"/>
      <c r="U4942" s="428"/>
      <c r="V4942" s="182"/>
      <c r="W4942" s="191"/>
      <c r="X4942" s="199"/>
      <c r="Y4942" s="182"/>
      <c r="Z4942" s="184"/>
      <c r="AA4942" s="184"/>
      <c r="AD4942" s="182"/>
      <c r="AG4942" s="182"/>
      <c r="AH4942" s="43"/>
      <c r="AI4942" s="43"/>
      <c r="AJ4942" s="43"/>
      <c r="AK4942" s="43"/>
      <c r="AL4942" s="43"/>
      <c r="AM4942" s="43"/>
      <c r="AN4942" s="43"/>
      <c r="AO4942" s="43"/>
      <c r="AP4942" s="43"/>
      <c r="AQ4942" s="43"/>
      <c r="AR4942" s="43"/>
      <c r="AS4942" s="43"/>
      <c r="AT4942" s="43"/>
      <c r="AU4942" s="44"/>
      <c r="AV4942" s="182"/>
      <c r="AW4942" s="182"/>
      <c r="AX4942" s="182"/>
      <c r="AZ4942" s="207"/>
    </row>
    <row r="4943" spans="1:52" s="168" customFormat="1" ht="20.25" customHeight="1" x14ac:dyDescent="0.3">
      <c r="A4943" s="263"/>
      <c r="B4943" s="263"/>
      <c r="C4943" s="265"/>
      <c r="D4943" s="429" t="s">
        <v>18</v>
      </c>
      <c r="E4943" s="430"/>
      <c r="F4943" s="430"/>
      <c r="G4943" s="430"/>
      <c r="H4943" s="430"/>
      <c r="I4943" s="430"/>
      <c r="J4943" s="430"/>
      <c r="K4943" s="430"/>
      <c r="L4943" s="430"/>
      <c r="M4943" s="431"/>
      <c r="N4943" s="429" t="s">
        <v>19</v>
      </c>
      <c r="O4943" s="430"/>
      <c r="P4943" s="430"/>
      <c r="Q4943" s="430"/>
      <c r="R4943" s="430"/>
      <c r="S4943" s="430"/>
      <c r="T4943" s="430"/>
      <c r="U4943" s="431"/>
      <c r="V4943" s="182"/>
      <c r="W4943" s="191"/>
      <c r="X4943" s="199"/>
      <c r="Y4943" s="182"/>
      <c r="Z4943" s="184"/>
      <c r="AA4943" s="184"/>
      <c r="AD4943" s="182"/>
      <c r="AG4943" s="182"/>
      <c r="AH4943" s="43"/>
      <c r="AI4943" s="43"/>
      <c r="AJ4943" s="43"/>
      <c r="AK4943" s="43"/>
      <c r="AL4943" s="43"/>
      <c r="AM4943" s="43"/>
      <c r="AN4943" s="43"/>
      <c r="AO4943" s="43"/>
      <c r="AP4943" s="43"/>
      <c r="AQ4943" s="43"/>
      <c r="AR4943" s="43"/>
      <c r="AS4943" s="43"/>
      <c r="AT4943" s="43"/>
      <c r="AU4943" s="44"/>
      <c r="AV4943" s="182"/>
      <c r="AW4943" s="182"/>
      <c r="AX4943" s="182"/>
      <c r="AZ4943" s="207"/>
    </row>
    <row r="4944" spans="1:52" s="168" customFormat="1" x14ac:dyDescent="0.3">
      <c r="A4944" s="263"/>
      <c r="B4944" s="263"/>
      <c r="C4944" s="265"/>
      <c r="D4944" s="432" t="s">
        <v>20</v>
      </c>
      <c r="E4944" s="433"/>
      <c r="F4944" s="433"/>
      <c r="G4944" s="433"/>
      <c r="H4944" s="433"/>
      <c r="I4944" s="433"/>
      <c r="J4944" s="433"/>
      <c r="K4944" s="433"/>
      <c r="L4944" s="433"/>
      <c r="M4944" s="434"/>
      <c r="N4944" s="435" t="s">
        <v>21</v>
      </c>
      <c r="O4944" s="436"/>
      <c r="P4944" s="436"/>
      <c r="Q4944" s="436"/>
      <c r="R4944" s="436"/>
      <c r="S4944" s="436"/>
      <c r="T4944" s="436"/>
      <c r="U4944" s="437"/>
      <c r="V4944" s="182"/>
      <c r="W4944" s="191"/>
      <c r="X4944" s="199"/>
      <c r="Y4944" s="182"/>
      <c r="Z4944" s="184"/>
      <c r="AA4944" s="184"/>
      <c r="AD4944" s="182"/>
      <c r="AG4944" s="182"/>
      <c r="AH4944" s="43"/>
      <c r="AI4944" s="43"/>
      <c r="AJ4944" s="43"/>
      <c r="AK4944" s="43"/>
      <c r="AL4944" s="43"/>
      <c r="AM4944" s="43"/>
      <c r="AN4944" s="43"/>
      <c r="AO4944" s="43"/>
      <c r="AP4944" s="43"/>
      <c r="AQ4944" s="43"/>
      <c r="AR4944" s="43"/>
      <c r="AS4944" s="43"/>
      <c r="AT4944" s="43"/>
      <c r="AU4944" s="44"/>
      <c r="AV4944" s="182"/>
      <c r="AW4944" s="182"/>
      <c r="AX4944" s="182"/>
      <c r="AZ4944" s="207"/>
    </row>
    <row r="4945" spans="1:52" s="168" customFormat="1" ht="15.75" customHeight="1" x14ac:dyDescent="0.3">
      <c r="A4945" s="263"/>
      <c r="B4945" s="263"/>
      <c r="C4945" s="265"/>
      <c r="D4945" s="438" t="s">
        <v>22</v>
      </c>
      <c r="E4945" s="439"/>
      <c r="F4945" s="439"/>
      <c r="G4945" s="439"/>
      <c r="H4945" s="439"/>
      <c r="I4945" s="439"/>
      <c r="J4945" s="439"/>
      <c r="K4945" s="439"/>
      <c r="L4945" s="439"/>
      <c r="M4945" s="440"/>
      <c r="N4945" s="438" t="s">
        <v>22</v>
      </c>
      <c r="O4945" s="444"/>
      <c r="P4945" s="444"/>
      <c r="Q4945" s="444"/>
      <c r="R4945" s="444"/>
      <c r="S4945" s="444"/>
      <c r="T4945" s="444"/>
      <c r="U4945" s="440"/>
      <c r="V4945" s="182"/>
      <c r="W4945" s="191"/>
      <c r="X4945" s="199"/>
      <c r="Y4945" s="182"/>
      <c r="Z4945" s="184"/>
      <c r="AA4945" s="184"/>
      <c r="AD4945" s="182"/>
      <c r="AG4945" s="182"/>
      <c r="AH4945" s="43"/>
      <c r="AI4945" s="43"/>
      <c r="AJ4945" s="43"/>
      <c r="AK4945" s="43"/>
      <c r="AL4945" s="43"/>
      <c r="AM4945" s="43"/>
      <c r="AN4945" s="43"/>
      <c r="AO4945" s="43"/>
      <c r="AP4945" s="43"/>
      <c r="AQ4945" s="43"/>
      <c r="AR4945" s="43"/>
      <c r="AS4945" s="43"/>
      <c r="AT4945" s="43"/>
      <c r="AU4945" s="44"/>
      <c r="AV4945" s="182"/>
      <c r="AW4945" s="182"/>
      <c r="AX4945" s="182"/>
      <c r="AZ4945" s="207"/>
    </row>
    <row r="4946" spans="1:52" s="168" customFormat="1" ht="15.75" customHeight="1" x14ac:dyDescent="0.3">
      <c r="A4946" s="263"/>
      <c r="B4946" s="263"/>
      <c r="C4946" s="265"/>
      <c r="D4946" s="438"/>
      <c r="E4946" s="439"/>
      <c r="F4946" s="439"/>
      <c r="G4946" s="439"/>
      <c r="H4946" s="439"/>
      <c r="I4946" s="439"/>
      <c r="J4946" s="439"/>
      <c r="K4946" s="439"/>
      <c r="L4946" s="439"/>
      <c r="M4946" s="440"/>
      <c r="N4946" s="438"/>
      <c r="O4946" s="439"/>
      <c r="P4946" s="439"/>
      <c r="Q4946" s="439"/>
      <c r="R4946" s="439"/>
      <c r="S4946" s="439"/>
      <c r="T4946" s="439"/>
      <c r="U4946" s="440"/>
      <c r="V4946" s="182"/>
      <c r="W4946" s="191"/>
      <c r="X4946" s="199"/>
      <c r="Y4946" s="182"/>
      <c r="Z4946" s="184"/>
      <c r="AA4946" s="184"/>
      <c r="AD4946" s="182"/>
      <c r="AG4946" s="182"/>
      <c r="AH4946" s="43"/>
      <c r="AI4946" s="43"/>
      <c r="AJ4946" s="43"/>
      <c r="AK4946" s="43"/>
      <c r="AL4946" s="43"/>
      <c r="AM4946" s="43"/>
      <c r="AN4946" s="43"/>
      <c r="AO4946" s="43"/>
      <c r="AP4946" s="43"/>
      <c r="AQ4946" s="43"/>
      <c r="AR4946" s="43"/>
      <c r="AS4946" s="43"/>
      <c r="AT4946" s="43"/>
      <c r="AU4946" s="44"/>
      <c r="AV4946" s="182"/>
      <c r="AW4946" s="182"/>
      <c r="AX4946" s="182"/>
      <c r="AZ4946" s="207"/>
    </row>
    <row r="4947" spans="1:52" s="168" customFormat="1" ht="15.75" customHeight="1" x14ac:dyDescent="0.3">
      <c r="A4947" s="263"/>
      <c r="B4947" s="263"/>
      <c r="C4947" s="265"/>
      <c r="D4947" s="441"/>
      <c r="E4947" s="442"/>
      <c r="F4947" s="442"/>
      <c r="G4947" s="442"/>
      <c r="H4947" s="442"/>
      <c r="I4947" s="442"/>
      <c r="J4947" s="442"/>
      <c r="K4947" s="442"/>
      <c r="L4947" s="442"/>
      <c r="M4947" s="443"/>
      <c r="N4947" s="441"/>
      <c r="O4947" s="442"/>
      <c r="P4947" s="442"/>
      <c r="Q4947" s="442"/>
      <c r="R4947" s="442"/>
      <c r="S4947" s="442"/>
      <c r="T4947" s="442"/>
      <c r="U4947" s="443"/>
      <c r="V4947" s="182"/>
      <c r="W4947" s="191"/>
      <c r="X4947" s="199"/>
      <c r="Y4947" s="182"/>
      <c r="Z4947" s="184"/>
      <c r="AA4947" s="184"/>
      <c r="AD4947" s="182"/>
      <c r="AG4947" s="182"/>
      <c r="AH4947" s="43"/>
      <c r="AI4947" s="43"/>
      <c r="AJ4947" s="43"/>
      <c r="AK4947" s="43"/>
      <c r="AL4947" s="43"/>
      <c r="AM4947" s="43"/>
      <c r="AN4947" s="43"/>
      <c r="AO4947" s="43"/>
      <c r="AP4947" s="43"/>
      <c r="AQ4947" s="43"/>
      <c r="AR4947" s="43"/>
      <c r="AS4947" s="43"/>
      <c r="AT4947" s="43"/>
      <c r="AU4947" s="44"/>
      <c r="AV4947" s="182"/>
      <c r="AW4947" s="182"/>
      <c r="AX4947" s="182"/>
      <c r="AZ4947" s="207"/>
    </row>
    <row r="4948" spans="1:52" s="168" customFormat="1" x14ac:dyDescent="0.25">
      <c r="A4948" s="263"/>
      <c r="B4948" s="263"/>
      <c r="C4948" s="265"/>
      <c r="D4948" s="171" t="s">
        <v>23</v>
      </c>
      <c r="E4948" s="445" t="e">
        <f>+#REF!</f>
        <v>#REF!</v>
      </c>
      <c r="F4948" s="445"/>
      <c r="G4948" s="445"/>
      <c r="H4948" s="445"/>
      <c r="I4948" s="445"/>
      <c r="J4948" s="445"/>
      <c r="K4948" s="445"/>
      <c r="L4948" s="445"/>
      <c r="M4948" s="446"/>
      <c r="N4948" s="172" t="s">
        <v>23</v>
      </c>
      <c r="O4948" s="445" t="e">
        <f>+#REF!</f>
        <v>#REF!</v>
      </c>
      <c r="P4948" s="445"/>
      <c r="Q4948" s="445"/>
      <c r="R4948" s="445"/>
      <c r="S4948" s="445"/>
      <c r="T4948" s="445"/>
      <c r="U4948" s="446"/>
      <c r="V4948" s="182"/>
      <c r="W4948" s="191"/>
      <c r="X4948" s="199"/>
      <c r="Y4948" s="182"/>
      <c r="Z4948" s="184"/>
      <c r="AA4948" s="184"/>
      <c r="AD4948" s="182"/>
      <c r="AG4948" s="182"/>
      <c r="AH4948" s="43"/>
      <c r="AI4948" s="43"/>
      <c r="AJ4948" s="43"/>
      <c r="AK4948" s="43"/>
      <c r="AL4948" s="43"/>
      <c r="AM4948" s="43"/>
      <c r="AN4948" s="43"/>
      <c r="AO4948" s="43"/>
      <c r="AP4948" s="43"/>
      <c r="AQ4948" s="43"/>
      <c r="AR4948" s="43"/>
      <c r="AS4948" s="43"/>
      <c r="AT4948" s="43"/>
      <c r="AU4948" s="44"/>
      <c r="AV4948" s="182"/>
      <c r="AW4948" s="182"/>
      <c r="AX4948" s="182"/>
      <c r="AZ4948" s="207"/>
    </row>
    <row r="4949" spans="1:52" s="168" customFormat="1" ht="14.4" thickBot="1" x14ac:dyDescent="0.3">
      <c r="A4949" s="263"/>
      <c r="B4949" s="263"/>
      <c r="C4949" s="265"/>
      <c r="D4949" s="173" t="s">
        <v>25</v>
      </c>
      <c r="E4949" s="447" t="e">
        <f>+#REF!</f>
        <v>#REF!</v>
      </c>
      <c r="F4949" s="447"/>
      <c r="G4949" s="447"/>
      <c r="H4949" s="447"/>
      <c r="I4949" s="447"/>
      <c r="J4949" s="447"/>
      <c r="K4949" s="447"/>
      <c r="L4949" s="447"/>
      <c r="M4949" s="448"/>
      <c r="N4949" s="174" t="s">
        <v>25</v>
      </c>
      <c r="O4949" s="447" t="e">
        <f>+#REF!</f>
        <v>#REF!</v>
      </c>
      <c r="P4949" s="447"/>
      <c r="Q4949" s="447"/>
      <c r="R4949" s="447"/>
      <c r="S4949" s="447"/>
      <c r="T4949" s="447"/>
      <c r="U4949" s="448"/>
      <c r="V4949" s="182"/>
      <c r="W4949" s="191"/>
      <c r="X4949" s="199"/>
      <c r="Y4949" s="182"/>
      <c r="Z4949" s="184"/>
      <c r="AA4949" s="184"/>
      <c r="AD4949" s="182"/>
      <c r="AG4949" s="182"/>
      <c r="AH4949" s="43"/>
      <c r="AI4949" s="43"/>
      <c r="AJ4949" s="43"/>
      <c r="AK4949" s="43"/>
      <c r="AL4949" s="43"/>
      <c r="AM4949" s="43"/>
      <c r="AN4949" s="43"/>
      <c r="AO4949" s="43"/>
      <c r="AP4949" s="43"/>
      <c r="AQ4949" s="43"/>
      <c r="AR4949" s="43"/>
      <c r="AS4949" s="43"/>
      <c r="AT4949" s="43"/>
      <c r="AU4949" s="44"/>
      <c r="AV4949" s="182"/>
      <c r="AW4949" s="182"/>
      <c r="AX4949" s="182"/>
      <c r="AZ4949" s="207"/>
    </row>
    <row r="4950" spans="1:52" s="168" customFormat="1" ht="9.9" customHeight="1" thickBot="1" x14ac:dyDescent="0.3">
      <c r="A4950" s="263"/>
      <c r="B4950" s="263"/>
      <c r="C4950" s="265"/>
      <c r="D4950" s="539"/>
      <c r="E4950" s="539"/>
      <c r="F4950" s="539"/>
      <c r="G4950" s="539"/>
      <c r="H4950" s="539"/>
      <c r="I4950" s="539"/>
      <c r="J4950" s="539"/>
      <c r="K4950" s="539"/>
      <c r="L4950" s="539"/>
      <c r="M4950" s="539"/>
      <c r="N4950" s="539"/>
      <c r="O4950" s="539"/>
      <c r="P4950" s="539"/>
      <c r="Q4950" s="539"/>
      <c r="R4950" s="539"/>
      <c r="S4950" s="539"/>
      <c r="T4950" s="539"/>
      <c r="U4950" s="539"/>
      <c r="V4950" s="182"/>
      <c r="W4950" s="191"/>
      <c r="X4950" s="199"/>
      <c r="Y4950" s="182"/>
      <c r="Z4950" s="184"/>
      <c r="AA4950" s="184"/>
      <c r="AD4950" s="182"/>
      <c r="AG4950" s="182"/>
      <c r="AH4950" s="43"/>
      <c r="AI4950" s="43"/>
      <c r="AJ4950" s="43"/>
      <c r="AK4950" s="43"/>
      <c r="AL4950" s="43"/>
      <c r="AM4950" s="43"/>
      <c r="AN4950" s="43"/>
      <c r="AO4950" s="43"/>
      <c r="AP4950" s="43"/>
      <c r="AQ4950" s="43"/>
      <c r="AR4950" s="43"/>
      <c r="AS4950" s="43"/>
      <c r="AT4950" s="43"/>
      <c r="AU4950" s="44"/>
      <c r="AV4950" s="182"/>
      <c r="AW4950" s="182"/>
      <c r="AX4950" s="182"/>
      <c r="AZ4950" s="207"/>
    </row>
    <row r="4951" spans="1:52" s="168" customFormat="1" ht="15.75" customHeight="1" x14ac:dyDescent="0.3">
      <c r="A4951" s="263"/>
      <c r="B4951" s="263"/>
      <c r="C4951" s="265"/>
      <c r="D4951" s="484"/>
      <c r="E4951" s="485"/>
      <c r="F4951" s="488" t="s">
        <v>0</v>
      </c>
      <c r="G4951" s="489"/>
      <c r="H4951" s="489"/>
      <c r="I4951" s="489"/>
      <c r="J4951" s="489"/>
      <c r="K4951" s="489"/>
      <c r="L4951" s="489"/>
      <c r="M4951" s="489"/>
      <c r="N4951" s="489"/>
      <c r="O4951" s="490"/>
      <c r="P4951" s="494" t="s">
        <v>1</v>
      </c>
      <c r="Q4951" s="495"/>
      <c r="R4951" s="495"/>
      <c r="S4951" s="496"/>
      <c r="T4951" s="500"/>
      <c r="U4951" s="501"/>
      <c r="V4951" s="182"/>
      <c r="W4951" s="191"/>
      <c r="X4951" s="199"/>
      <c r="Y4951" s="182"/>
      <c r="Z4951" s="184"/>
      <c r="AA4951" s="184"/>
      <c r="AD4951" s="182"/>
      <c r="AG4951" s="182"/>
      <c r="AH4951" s="43"/>
      <c r="AI4951" s="43"/>
      <c r="AJ4951" s="43"/>
      <c r="AK4951" s="43"/>
      <c r="AL4951" s="43"/>
      <c r="AM4951" s="43"/>
      <c r="AN4951" s="43"/>
      <c r="AO4951" s="43"/>
      <c r="AP4951" s="43"/>
      <c r="AQ4951" s="43"/>
      <c r="AR4951" s="43"/>
      <c r="AS4951" s="43"/>
      <c r="AT4951" s="43"/>
      <c r="AU4951" s="44"/>
      <c r="AV4951" s="182"/>
      <c r="AW4951" s="182"/>
      <c r="AX4951" s="182"/>
      <c r="AZ4951" s="207"/>
    </row>
    <row r="4952" spans="1:52" s="168" customFormat="1" ht="15" customHeight="1" x14ac:dyDescent="0.3">
      <c r="A4952" s="263"/>
      <c r="B4952" s="263"/>
      <c r="C4952" s="265"/>
      <c r="D4952" s="481"/>
      <c r="E4952" s="482"/>
      <c r="F4952" s="491"/>
      <c r="G4952" s="492"/>
      <c r="H4952" s="492"/>
      <c r="I4952" s="492"/>
      <c r="J4952" s="492"/>
      <c r="K4952" s="492"/>
      <c r="L4952" s="492"/>
      <c r="M4952" s="492"/>
      <c r="N4952" s="492"/>
      <c r="O4952" s="493"/>
      <c r="P4952" s="497"/>
      <c r="Q4952" s="498"/>
      <c r="R4952" s="498"/>
      <c r="S4952" s="499"/>
      <c r="T4952" s="502"/>
      <c r="U4952" s="503"/>
      <c r="V4952" s="182"/>
      <c r="W4952" s="191"/>
      <c r="X4952" s="199"/>
      <c r="Y4952" s="186"/>
      <c r="Z4952" s="184"/>
      <c r="AA4952" s="184"/>
      <c r="AD4952" s="182"/>
      <c r="AG4952" s="182"/>
      <c r="AH4952" s="43"/>
      <c r="AI4952" s="43"/>
      <c r="AJ4952" s="43"/>
      <c r="AK4952" s="43"/>
      <c r="AL4952" s="43"/>
      <c r="AM4952" s="43"/>
      <c r="AN4952" s="43"/>
      <c r="AO4952" s="43"/>
      <c r="AP4952" s="43"/>
      <c r="AQ4952" s="43"/>
      <c r="AR4952" s="43"/>
      <c r="AS4952" s="43"/>
      <c r="AT4952" s="43"/>
      <c r="AU4952" s="44"/>
      <c r="AV4952" s="182"/>
      <c r="AW4952" s="182"/>
      <c r="AX4952" s="182"/>
      <c r="AZ4952" s="207"/>
    </row>
    <row r="4953" spans="1:52" s="168" customFormat="1" ht="30" customHeight="1" thickBot="1" x14ac:dyDescent="0.35">
      <c r="A4953" s="263"/>
      <c r="B4953" s="263"/>
      <c r="C4953" s="265"/>
      <c r="D4953" s="486"/>
      <c r="E4953" s="487"/>
      <c r="F4953" s="506" t="s">
        <v>2</v>
      </c>
      <c r="G4953" s="507"/>
      <c r="H4953" s="507"/>
      <c r="I4953" s="507"/>
      <c r="J4953" s="507"/>
      <c r="K4953" s="507"/>
      <c r="L4953" s="507"/>
      <c r="M4953" s="507"/>
      <c r="N4953" s="507"/>
      <c r="O4953" s="508"/>
      <c r="P4953" s="181">
        <v>102</v>
      </c>
      <c r="Q4953" s="210" t="s">
        <v>3</v>
      </c>
      <c r="R4953" s="509">
        <v>147</v>
      </c>
      <c r="S4953" s="510"/>
      <c r="T4953" s="504"/>
      <c r="U4953" s="505"/>
      <c r="V4953" s="182">
        <f>+IF(C4962="","",1)</f>
        <v>1</v>
      </c>
      <c r="W4953" s="191"/>
      <c r="X4953" s="199"/>
      <c r="Y4953" s="39"/>
      <c r="Z4953" s="184"/>
      <c r="AA4953" s="184"/>
      <c r="AD4953" s="182"/>
      <c r="AG4953" s="182"/>
      <c r="AH4953" s="43"/>
      <c r="AI4953" s="43"/>
      <c r="AJ4953" s="43"/>
      <c r="AK4953" s="43"/>
      <c r="AL4953" s="43"/>
      <c r="AM4953" s="43"/>
      <c r="AN4953" s="43"/>
      <c r="AO4953" s="43"/>
      <c r="AP4953" s="43"/>
      <c r="AQ4953" s="43"/>
      <c r="AR4953" s="43"/>
      <c r="AS4953" s="43"/>
      <c r="AT4953" s="43"/>
      <c r="AU4953" s="44"/>
      <c r="AV4953" s="182"/>
      <c r="AW4953" s="182"/>
      <c r="AX4953" s="182"/>
      <c r="AZ4953" s="207"/>
    </row>
    <row r="4954" spans="1:52" s="168" customFormat="1" ht="5.25" customHeight="1" thickBot="1" x14ac:dyDescent="0.35">
      <c r="A4954" s="263"/>
      <c r="B4954" s="263"/>
      <c r="C4954" s="265"/>
      <c r="D4954" s="454"/>
      <c r="E4954" s="454"/>
      <c r="F4954" s="454"/>
      <c r="G4954" s="454"/>
      <c r="H4954" s="454"/>
      <c r="I4954" s="454"/>
      <c r="J4954" s="454"/>
      <c r="K4954" s="454"/>
      <c r="L4954" s="454"/>
      <c r="M4954" s="454"/>
      <c r="N4954" s="454"/>
      <c r="O4954" s="454"/>
      <c r="P4954" s="454"/>
      <c r="Q4954" s="454"/>
      <c r="R4954" s="454"/>
      <c r="S4954" s="454"/>
      <c r="T4954" s="454"/>
      <c r="U4954" s="454"/>
      <c r="V4954" s="182"/>
      <c r="W4954" s="191"/>
      <c r="X4954" s="199"/>
      <c r="Y4954" s="186"/>
      <c r="Z4954" s="184"/>
      <c r="AA4954" s="184"/>
      <c r="AD4954" s="182"/>
      <c r="AG4954" s="182"/>
      <c r="AH4954" s="43"/>
      <c r="AI4954" s="43"/>
      <c r="AJ4954" s="43"/>
      <c r="AK4954" s="43"/>
      <c r="AL4954" s="43"/>
      <c r="AM4954" s="43"/>
      <c r="AN4954" s="43"/>
      <c r="AO4954" s="43"/>
      <c r="AP4954" s="43"/>
      <c r="AQ4954" s="43"/>
      <c r="AR4954" s="43"/>
      <c r="AS4954" s="43"/>
      <c r="AT4954" s="43"/>
      <c r="AU4954" s="44"/>
      <c r="AV4954" s="182"/>
      <c r="AW4954" s="182"/>
      <c r="AX4954" s="182"/>
      <c r="AZ4954" s="207"/>
    </row>
    <row r="4955" spans="1:52" s="168" customFormat="1" ht="24.9" customHeight="1" x14ac:dyDescent="0.3">
      <c r="A4955" s="263"/>
      <c r="B4955" s="263"/>
      <c r="C4955" s="265"/>
      <c r="D4955" s="511" t="s">
        <v>4</v>
      </c>
      <c r="E4955" s="512"/>
      <c r="F4955" s="513" t="s">
        <v>168</v>
      </c>
      <c r="G4955" s="514"/>
      <c r="H4955" s="514"/>
      <c r="I4955" s="515"/>
      <c r="J4955" s="516" t="s">
        <v>5</v>
      </c>
      <c r="K4955" s="512"/>
      <c r="L4955" s="513" t="s">
        <v>102</v>
      </c>
      <c r="M4955" s="514"/>
      <c r="N4955" s="514"/>
      <c r="O4955" s="514"/>
      <c r="P4955" s="515"/>
      <c r="Q4955" s="164" t="s">
        <v>6</v>
      </c>
      <c r="R4955" s="513" t="s">
        <v>36</v>
      </c>
      <c r="S4955" s="514"/>
      <c r="T4955" s="514"/>
      <c r="U4955" s="517"/>
      <c r="V4955" s="182"/>
      <c r="W4955" s="191"/>
      <c r="X4955" s="199"/>
      <c r="Y4955" s="182"/>
      <c r="Z4955" s="184"/>
      <c r="AA4955" s="184"/>
      <c r="AD4955" s="182"/>
      <c r="AG4955" s="182"/>
      <c r="AH4955" s="43"/>
      <c r="AI4955" s="43"/>
      <c r="AJ4955" s="43"/>
      <c r="AK4955" s="43"/>
      <c r="AL4955" s="43"/>
      <c r="AM4955" s="43"/>
      <c r="AN4955" s="43"/>
      <c r="AO4955" s="43"/>
      <c r="AP4955" s="43"/>
      <c r="AQ4955" s="43"/>
      <c r="AR4955" s="43"/>
      <c r="AS4955" s="43"/>
      <c r="AT4955" s="43"/>
      <c r="AU4955" s="44"/>
      <c r="AV4955" s="182"/>
      <c r="AW4955" s="182"/>
      <c r="AX4955" s="182"/>
      <c r="AZ4955" s="207"/>
    </row>
    <row r="4956" spans="1:52" s="168" customFormat="1" ht="45" customHeight="1" thickBot="1" x14ac:dyDescent="0.35">
      <c r="A4956" s="263"/>
      <c r="B4956" s="263"/>
      <c r="C4956" s="265"/>
      <c r="D4956" s="518" t="s">
        <v>7</v>
      </c>
      <c r="E4956" s="519"/>
      <c r="F4956" s="520" t="s">
        <v>169</v>
      </c>
      <c r="G4956" s="521"/>
      <c r="H4956" s="521"/>
      <c r="I4956" s="521"/>
      <c r="J4956" s="521"/>
      <c r="K4956" s="521"/>
      <c r="L4956" s="521"/>
      <c r="M4956" s="521"/>
      <c r="N4956" s="521"/>
      <c r="O4956" s="521"/>
      <c r="P4956" s="521"/>
      <c r="Q4956" s="521"/>
      <c r="R4956" s="521"/>
      <c r="S4956" s="521"/>
      <c r="T4956" s="521"/>
      <c r="U4956" s="522"/>
      <c r="V4956" s="182"/>
      <c r="W4956" s="191"/>
      <c r="X4956" s="199"/>
      <c r="Y4956" s="182"/>
      <c r="Z4956" s="184"/>
      <c r="AA4956" s="184"/>
      <c r="AD4956" s="182"/>
      <c r="AG4956" s="182"/>
      <c r="AH4956" s="43"/>
      <c r="AI4956" s="43"/>
      <c r="AJ4956" s="43"/>
      <c r="AK4956" s="43"/>
      <c r="AL4956" s="43"/>
      <c r="AM4956" s="43"/>
      <c r="AN4956" s="43"/>
      <c r="AO4956" s="43"/>
      <c r="AP4956" s="43"/>
      <c r="AQ4956" s="43"/>
      <c r="AR4956" s="43"/>
      <c r="AS4956" s="43"/>
      <c r="AT4956" s="43"/>
      <c r="AU4956" s="44"/>
      <c r="AV4956" s="182"/>
      <c r="AW4956" s="182"/>
      <c r="AX4956" s="182"/>
      <c r="AZ4956" s="207"/>
    </row>
    <row r="4957" spans="1:52" s="168" customFormat="1" ht="5.0999999999999996" customHeight="1" thickBot="1" x14ac:dyDescent="0.35">
      <c r="A4957" s="263"/>
      <c r="B4957" s="263"/>
      <c r="C4957" s="265"/>
      <c r="D4957" s="523"/>
      <c r="E4957" s="523"/>
      <c r="F4957" s="523"/>
      <c r="G4957" s="523"/>
      <c r="H4957" s="523"/>
      <c r="I4957" s="523"/>
      <c r="J4957" s="523"/>
      <c r="K4957" s="523"/>
      <c r="L4957" s="523"/>
      <c r="M4957" s="523"/>
      <c r="N4957" s="523"/>
      <c r="O4957" s="523"/>
      <c r="P4957" s="523"/>
      <c r="Q4957" s="523"/>
      <c r="R4957" s="523"/>
      <c r="S4957" s="523"/>
      <c r="T4957" s="523"/>
      <c r="U4957" s="523"/>
      <c r="V4957" s="182"/>
      <c r="W4957" s="191"/>
      <c r="X4957" s="199"/>
      <c r="Y4957" s="182"/>
      <c r="Z4957" s="184"/>
      <c r="AA4957" s="184"/>
      <c r="AD4957" s="182"/>
      <c r="AG4957" s="182"/>
      <c r="AH4957" s="43"/>
      <c r="AI4957" s="43"/>
      <c r="AJ4957" s="43"/>
      <c r="AK4957" s="43"/>
      <c r="AL4957" s="43"/>
      <c r="AM4957" s="43"/>
      <c r="AN4957" s="43"/>
      <c r="AO4957" s="43"/>
      <c r="AP4957" s="43"/>
      <c r="AQ4957" s="43"/>
      <c r="AR4957" s="43"/>
      <c r="AS4957" s="43"/>
      <c r="AT4957" s="43"/>
      <c r="AU4957" s="44"/>
      <c r="AV4957" s="182"/>
      <c r="AW4957" s="182"/>
      <c r="AX4957" s="182"/>
      <c r="AZ4957" s="207"/>
    </row>
    <row r="4958" spans="1:52" s="168" customFormat="1" ht="24.9" customHeight="1" thickBot="1" x14ac:dyDescent="0.35">
      <c r="A4958" s="263"/>
      <c r="B4958" s="263"/>
      <c r="C4958" s="265"/>
      <c r="D4958" s="165" t="s">
        <v>103</v>
      </c>
      <c r="E4958" s="209" t="s">
        <v>106</v>
      </c>
      <c r="F4958" s="455" t="s">
        <v>104</v>
      </c>
      <c r="G4958" s="524"/>
      <c r="H4958" s="456"/>
      <c r="I4958" s="525">
        <v>44058</v>
      </c>
      <c r="J4958" s="526"/>
      <c r="K4958" s="526"/>
      <c r="L4958" s="526"/>
      <c r="M4958" s="526"/>
      <c r="N4958" s="527"/>
      <c r="O4958" s="166" t="s">
        <v>8</v>
      </c>
      <c r="P4958" s="449" t="s">
        <v>24</v>
      </c>
      <c r="Q4958" s="450"/>
      <c r="R4958" s="450"/>
      <c r="S4958" s="450"/>
      <c r="T4958" s="450"/>
      <c r="U4958" s="528"/>
      <c r="V4958" s="182"/>
      <c r="W4958" s="191"/>
      <c r="X4958" s="199"/>
      <c r="Y4958" s="182"/>
      <c r="Z4958" s="184"/>
      <c r="AA4958" s="184"/>
      <c r="AD4958" s="182"/>
      <c r="AG4958" s="182"/>
      <c r="AH4958" s="43"/>
      <c r="AI4958" s="43"/>
      <c r="AJ4958" s="43"/>
      <c r="AK4958" s="43"/>
      <c r="AL4958" s="43"/>
      <c r="AM4958" s="43"/>
      <c r="AN4958" s="43"/>
      <c r="AO4958" s="43"/>
      <c r="AP4958" s="43"/>
      <c r="AQ4958" s="43"/>
      <c r="AR4958" s="43"/>
      <c r="AS4958" s="43"/>
      <c r="AT4958" s="43"/>
      <c r="AU4958" s="44"/>
      <c r="AV4958" s="182"/>
      <c r="AW4958" s="182"/>
      <c r="AX4958" s="182"/>
      <c r="AZ4958" s="207"/>
    </row>
    <row r="4959" spans="1:52" s="168" customFormat="1" ht="5.0999999999999996" customHeight="1" thickBot="1" x14ac:dyDescent="0.35">
      <c r="A4959" s="263"/>
      <c r="B4959" s="263"/>
      <c r="C4959" s="265"/>
      <c r="D4959" s="208"/>
      <c r="E4959" s="208"/>
      <c r="F4959" s="208"/>
      <c r="G4959" s="208"/>
      <c r="H4959" s="208"/>
      <c r="I4959" s="208"/>
      <c r="J4959" s="208"/>
      <c r="K4959" s="208"/>
      <c r="L4959" s="208"/>
      <c r="M4959" s="208"/>
      <c r="N4959" s="208"/>
      <c r="O4959" s="208"/>
      <c r="P4959" s="208"/>
      <c r="Q4959" s="208"/>
      <c r="R4959" s="208"/>
      <c r="S4959" s="208"/>
      <c r="T4959" s="208"/>
      <c r="U4959" s="208"/>
      <c r="V4959" s="182"/>
      <c r="W4959" s="191"/>
      <c r="X4959" s="199"/>
      <c r="Y4959" s="182"/>
      <c r="Z4959" s="184"/>
      <c r="AA4959" s="184"/>
      <c r="AD4959" s="182"/>
      <c r="AG4959" s="182"/>
      <c r="AH4959" s="43"/>
      <c r="AI4959" s="43"/>
      <c r="AJ4959" s="43"/>
      <c r="AK4959" s="43"/>
      <c r="AL4959" s="43"/>
      <c r="AM4959" s="43"/>
      <c r="AN4959" s="43"/>
      <c r="AO4959" s="43"/>
      <c r="AP4959" s="43"/>
      <c r="AQ4959" s="43"/>
      <c r="AR4959" s="43"/>
      <c r="AS4959" s="43"/>
      <c r="AT4959" s="43"/>
      <c r="AU4959" s="44"/>
      <c r="AV4959" s="182"/>
      <c r="AW4959" s="182"/>
      <c r="AX4959" s="182"/>
      <c r="AZ4959" s="207"/>
    </row>
    <row r="4960" spans="1:52" s="168" customFormat="1" ht="24.9" customHeight="1" thickBot="1" x14ac:dyDescent="0.35">
      <c r="A4960" s="263"/>
      <c r="B4960" s="263"/>
      <c r="C4960" s="265"/>
      <c r="D4960" s="165" t="s">
        <v>31</v>
      </c>
      <c r="E4960" s="449"/>
      <c r="F4960" s="450"/>
      <c r="G4960" s="450"/>
      <c r="H4960" s="450"/>
      <c r="I4960" s="450"/>
      <c r="J4960" s="451"/>
      <c r="K4960" s="177" t="s">
        <v>105</v>
      </c>
      <c r="L4960" s="452"/>
      <c r="M4960" s="452"/>
      <c r="N4960" s="452"/>
      <c r="O4960" s="452"/>
      <c r="P4960" s="452"/>
      <c r="Q4960" s="452"/>
      <c r="R4960" s="452"/>
      <c r="S4960" s="452"/>
      <c r="T4960" s="452"/>
      <c r="U4960" s="453"/>
      <c r="V4960" s="182"/>
      <c r="W4960" s="191"/>
      <c r="X4960" s="199"/>
      <c r="Y4960" s="182"/>
      <c r="Z4960" s="184"/>
      <c r="AA4960" s="184"/>
      <c r="AD4960" s="182"/>
      <c r="AG4960" s="182"/>
      <c r="AH4960" s="43"/>
      <c r="AI4960" s="43"/>
      <c r="AJ4960" s="43"/>
      <c r="AK4960" s="43"/>
      <c r="AL4960" s="43"/>
      <c r="AM4960" s="43"/>
      <c r="AN4960" s="43"/>
      <c r="AO4960" s="43"/>
      <c r="AP4960" s="43"/>
      <c r="AQ4960" s="43"/>
      <c r="AR4960" s="43"/>
      <c r="AS4960" s="43"/>
      <c r="AT4960" s="43"/>
      <c r="AU4960" s="44"/>
      <c r="AV4960" s="182"/>
      <c r="AW4960" s="182"/>
      <c r="AX4960" s="182"/>
      <c r="AZ4960" s="207"/>
    </row>
    <row r="4961" spans="1:52" s="168" customFormat="1" ht="5.0999999999999996" customHeight="1" thickBot="1" x14ac:dyDescent="0.35">
      <c r="A4961" s="263"/>
      <c r="B4961" s="263"/>
      <c r="C4961" s="265"/>
      <c r="D4961" s="454"/>
      <c r="E4961" s="454"/>
      <c r="F4961" s="454"/>
      <c r="G4961" s="454"/>
      <c r="H4961" s="454"/>
      <c r="I4961" s="454"/>
      <c r="J4961" s="454"/>
      <c r="K4961" s="454"/>
      <c r="L4961" s="454"/>
      <c r="M4961" s="454"/>
      <c r="N4961" s="454"/>
      <c r="O4961" s="454"/>
      <c r="P4961" s="454"/>
      <c r="Q4961" s="454"/>
      <c r="R4961" s="454"/>
      <c r="S4961" s="454"/>
      <c r="T4961" s="454"/>
      <c r="U4961" s="454"/>
      <c r="V4961" s="182"/>
      <c r="W4961" s="191"/>
      <c r="X4961" s="199"/>
      <c r="Y4961" s="182"/>
      <c r="Z4961" s="184"/>
      <c r="AA4961" s="184"/>
      <c r="AD4961" s="182"/>
      <c r="AG4961" s="182"/>
      <c r="AH4961" s="43"/>
      <c r="AI4961" s="43"/>
      <c r="AJ4961" s="43"/>
      <c r="AK4961" s="43"/>
      <c r="AL4961" s="43"/>
      <c r="AM4961" s="43"/>
      <c r="AN4961" s="43"/>
      <c r="AO4961" s="43"/>
      <c r="AP4961" s="43"/>
      <c r="AQ4961" s="43"/>
      <c r="AR4961" s="43"/>
      <c r="AS4961" s="43"/>
      <c r="AT4961" s="43"/>
      <c r="AU4961" s="44"/>
      <c r="AV4961" s="182"/>
      <c r="AW4961" s="182"/>
      <c r="AX4961" s="182"/>
      <c r="AZ4961" s="207"/>
    </row>
    <row r="4962" spans="1:52" s="168" customFormat="1" ht="45" customHeight="1" thickBot="1" x14ac:dyDescent="0.35">
      <c r="A4962" s="263" t="str">
        <f>+E4962</f>
        <v>NP 39</v>
      </c>
      <c r="B4962" s="264">
        <f>+U4986</f>
        <v>0</v>
      </c>
      <c r="C4962" s="265">
        <v>92</v>
      </c>
      <c r="D4962" s="165" t="s">
        <v>9</v>
      </c>
      <c r="E4962" s="180" t="s">
        <v>236</v>
      </c>
      <c r="F4962" s="455" t="s">
        <v>29</v>
      </c>
      <c r="G4962" s="456"/>
      <c r="H4962" s="457" t="s">
        <v>235</v>
      </c>
      <c r="I4962" s="457"/>
      <c r="J4962" s="457"/>
      <c r="K4962" s="457"/>
      <c r="L4962" s="457"/>
      <c r="M4962" s="458"/>
      <c r="N4962" s="459" t="s">
        <v>32</v>
      </c>
      <c r="O4962" s="460"/>
      <c r="P4962" s="461"/>
      <c r="Q4962" s="462" t="s">
        <v>48</v>
      </c>
      <c r="R4962" s="463"/>
      <c r="S4962" s="463"/>
      <c r="T4962" s="463"/>
      <c r="U4962" s="464"/>
      <c r="V4962" s="182"/>
      <c r="W4962" s="191"/>
      <c r="X4962" s="199"/>
      <c r="Y4962" s="182"/>
      <c r="Z4962" s="186"/>
      <c r="AA4962" s="186"/>
      <c r="AD4962" s="182"/>
      <c r="AG4962" s="182"/>
      <c r="AH4962" s="43"/>
      <c r="AI4962" s="43"/>
      <c r="AJ4962" s="43"/>
      <c r="AK4962" s="43"/>
      <c r="AL4962" s="43"/>
      <c r="AM4962" s="43"/>
      <c r="AN4962" s="43"/>
      <c r="AO4962" s="43"/>
      <c r="AP4962" s="43"/>
      <c r="AQ4962" s="43"/>
      <c r="AR4962" s="43"/>
      <c r="AS4962" s="43"/>
      <c r="AT4962" s="43"/>
      <c r="AU4962" s="44"/>
      <c r="AV4962" s="182"/>
      <c r="AW4962" s="182"/>
      <c r="AX4962" s="182"/>
      <c r="AZ4962" s="207"/>
    </row>
    <row r="4963" spans="1:52" s="168" customFormat="1" ht="5.0999999999999996" customHeight="1" thickBot="1" x14ac:dyDescent="0.35">
      <c r="A4963" s="263"/>
      <c r="B4963" s="263"/>
      <c r="C4963" s="265"/>
      <c r="D4963" s="428"/>
      <c r="E4963" s="428"/>
      <c r="F4963" s="428"/>
      <c r="G4963" s="428"/>
      <c r="H4963" s="428"/>
      <c r="I4963" s="428"/>
      <c r="J4963" s="428"/>
      <c r="K4963" s="428"/>
      <c r="L4963" s="428"/>
      <c r="M4963" s="428"/>
      <c r="N4963" s="454"/>
      <c r="O4963" s="454"/>
      <c r="P4963" s="454"/>
      <c r="Q4963" s="454"/>
      <c r="R4963" s="454"/>
      <c r="S4963" s="454"/>
      <c r="T4963" s="454"/>
      <c r="U4963" s="454"/>
      <c r="V4963" s="182"/>
      <c r="W4963" s="191"/>
      <c r="X4963" s="199"/>
      <c r="Y4963" s="182"/>
      <c r="Z4963" s="193"/>
      <c r="AA4963" s="193"/>
      <c r="AD4963" s="182"/>
      <c r="AG4963" s="182"/>
      <c r="AH4963" s="43"/>
      <c r="AI4963" s="43"/>
      <c r="AJ4963" s="43"/>
      <c r="AK4963" s="43"/>
      <c r="AL4963" s="43"/>
      <c r="AM4963" s="43"/>
      <c r="AN4963" s="43"/>
      <c r="AO4963" s="43"/>
      <c r="AP4963" s="43"/>
      <c r="AQ4963" s="43"/>
      <c r="AR4963" s="43"/>
      <c r="AS4963" s="43"/>
      <c r="AT4963" s="43"/>
      <c r="AU4963" s="44"/>
      <c r="AV4963" s="182"/>
      <c r="AW4963" s="182"/>
      <c r="AX4963" s="182"/>
      <c r="AZ4963" s="207"/>
    </row>
    <row r="4964" spans="1:52" s="168" customFormat="1" ht="24.9" customHeight="1" x14ac:dyDescent="0.3">
      <c r="A4964" s="263"/>
      <c r="B4964" s="263"/>
      <c r="C4964" s="265"/>
      <c r="D4964" s="465" t="s">
        <v>30</v>
      </c>
      <c r="E4964" s="466"/>
      <c r="F4964" s="466"/>
      <c r="G4964" s="466"/>
      <c r="H4964" s="466"/>
      <c r="I4964" s="466"/>
      <c r="J4964" s="466"/>
      <c r="K4964" s="466"/>
      <c r="L4964" s="466"/>
      <c r="M4964" s="467"/>
      <c r="N4964" s="468" t="s">
        <v>11</v>
      </c>
      <c r="O4964" s="470" t="s">
        <v>12</v>
      </c>
      <c r="P4964" s="471"/>
      <c r="Q4964" s="474" t="s">
        <v>13</v>
      </c>
      <c r="R4964" s="475"/>
      <c r="S4964" s="476"/>
      <c r="T4964" s="477" t="s">
        <v>27</v>
      </c>
      <c r="U4964" s="479" t="s">
        <v>28</v>
      </c>
      <c r="V4964" s="182"/>
      <c r="W4964" s="191"/>
      <c r="X4964" s="199"/>
      <c r="Y4964" s="182"/>
      <c r="Z4964" s="193"/>
      <c r="AA4964" s="193"/>
      <c r="AD4964" s="182"/>
      <c r="AG4964" s="182"/>
      <c r="AH4964" s="43"/>
      <c r="AI4964" s="43"/>
      <c r="AJ4964" s="43"/>
      <c r="AK4964" s="43"/>
      <c r="AL4964" s="43"/>
      <c r="AM4964" s="43"/>
      <c r="AN4964" s="43"/>
      <c r="AO4964" s="43"/>
      <c r="AP4964" s="43"/>
      <c r="AQ4964" s="43"/>
      <c r="AR4964" s="43"/>
      <c r="AS4964" s="43"/>
      <c r="AT4964" s="43"/>
      <c r="AU4964" s="44"/>
      <c r="AV4964" s="182"/>
      <c r="AW4964" s="182"/>
      <c r="AX4964" s="182"/>
      <c r="AZ4964" s="207"/>
    </row>
    <row r="4965" spans="1:52" s="168" customFormat="1" ht="24.9" customHeight="1" x14ac:dyDescent="0.3">
      <c r="A4965" s="263"/>
      <c r="B4965" s="263"/>
      <c r="C4965" s="265"/>
      <c r="D4965" s="481"/>
      <c r="E4965" s="482"/>
      <c r="F4965" s="482"/>
      <c r="G4965" s="482"/>
      <c r="H4965" s="482"/>
      <c r="I4965" s="482"/>
      <c r="J4965" s="482"/>
      <c r="K4965" s="482"/>
      <c r="L4965" s="482"/>
      <c r="M4965" s="483"/>
      <c r="N4965" s="469"/>
      <c r="O4965" s="472"/>
      <c r="P4965" s="473"/>
      <c r="Q4965" s="170" t="s">
        <v>14</v>
      </c>
      <c r="R4965" s="170" t="s">
        <v>15</v>
      </c>
      <c r="S4965" s="170" t="s">
        <v>26</v>
      </c>
      <c r="T4965" s="478"/>
      <c r="U4965" s="480"/>
      <c r="V4965" s="182"/>
      <c r="W4965" s="191"/>
      <c r="X4965" s="199"/>
      <c r="Y4965" s="182"/>
      <c r="Z4965" s="194"/>
      <c r="AA4965" s="194"/>
      <c r="AD4965" s="182"/>
      <c r="AG4965" s="182"/>
      <c r="AH4965" s="43"/>
      <c r="AI4965" s="43"/>
      <c r="AJ4965" s="43"/>
      <c r="AK4965" s="43"/>
      <c r="AL4965" s="43"/>
      <c r="AM4965" s="43"/>
      <c r="AN4965" s="43"/>
      <c r="AO4965" s="43"/>
      <c r="AP4965" s="43"/>
      <c r="AQ4965" s="43"/>
      <c r="AR4965" s="43"/>
      <c r="AS4965" s="43"/>
      <c r="AT4965" s="43"/>
      <c r="AU4965" s="44"/>
      <c r="AV4965" s="182"/>
      <c r="AW4965" s="182"/>
      <c r="AX4965" s="182"/>
      <c r="AZ4965" s="207"/>
    </row>
    <row r="4966" spans="1:52" s="168" customFormat="1" ht="24.9" customHeight="1" x14ac:dyDescent="0.3">
      <c r="A4966" s="263"/>
      <c r="B4966" s="263"/>
      <c r="C4966" s="265"/>
      <c r="D4966" s="481"/>
      <c r="E4966" s="482"/>
      <c r="F4966" s="482"/>
      <c r="G4966" s="482"/>
      <c r="H4966" s="482"/>
      <c r="I4966" s="482"/>
      <c r="J4966" s="482"/>
      <c r="K4966" s="482"/>
      <c r="L4966" s="482"/>
      <c r="M4966" s="483"/>
      <c r="N4966" s="176"/>
      <c r="O4966" s="412"/>
      <c r="P4966" s="413"/>
      <c r="Q4966" s="8"/>
      <c r="R4966" s="8"/>
      <c r="S4966" s="8"/>
      <c r="T4966" s="9"/>
      <c r="U4966" s="17"/>
      <c r="V4966" s="182"/>
      <c r="W4966" s="191"/>
      <c r="X4966" s="199"/>
      <c r="Y4966" s="182">
        <f>+C4962</f>
        <v>92</v>
      </c>
      <c r="Z4966" s="41">
        <f>+SUMIF($N4966:$N4985,$Z$16,$U4966:$U4985)</f>
        <v>0</v>
      </c>
      <c r="AA4966" s="41">
        <f>+SUMIF($N4966:$N4985,$AA$16,$U4966:$U4985)</f>
        <v>0</v>
      </c>
      <c r="AB4966" s="41">
        <f>+SUMIF($N4966:$N4985,$AB$16,$U4966:$U4985)</f>
        <v>0</v>
      </c>
      <c r="AC4966" s="41">
        <f>+SUMIF($N4966:$N4985,$AC$16,$U4966:$U4985)</f>
        <v>0</v>
      </c>
      <c r="AD4966" s="41">
        <f>+SUMIF($N4966:$N4985,$AD$16,$U4966:$U4985)</f>
        <v>0</v>
      </c>
      <c r="AE4966" s="41">
        <f>+SUMIF($N4966:$N4985,$AE$16,$U4966:$U4985)</f>
        <v>0</v>
      </c>
      <c r="AF4966" s="41">
        <f>+SUMIF($N4966:$N4985,$AF$16,$U4966:$U4985)</f>
        <v>0</v>
      </c>
      <c r="AG4966" s="41">
        <f>+SUMIF($N4966:$N4985,$AG$16,$U4966:$U4985)</f>
        <v>0</v>
      </c>
      <c r="AH4966" s="41">
        <f>+SUMIF($N4966:$N4985,$AH$16,$U4966:$U4985)</f>
        <v>0</v>
      </c>
      <c r="AI4966" s="41">
        <f>+SUMIF($N4966:$N4985,$AI$16,$U4966:$U4985)</f>
        <v>0</v>
      </c>
      <c r="AJ4966" s="41">
        <f>+SUMIF($N4966:$N4985,$AJ$16,$U4966:$U4985)</f>
        <v>0</v>
      </c>
      <c r="AK4966" s="41">
        <f>+SUMIF($N4966:$N4985,$AK$16,$U4966:$U4985)</f>
        <v>0</v>
      </c>
      <c r="AL4966" s="41">
        <f>+SUMIF($N4966:$N4985,$AL$16,$U4966:$U4985)</f>
        <v>0</v>
      </c>
      <c r="AM4966" s="41">
        <f>+SUMIF($N4966:$N4985,$AM$16,$U4966:$U4985)</f>
        <v>0</v>
      </c>
      <c r="AN4966" s="41">
        <f>+SUMIF($N4966:$N4985,$AN$16,$U4966:$U4985)</f>
        <v>0</v>
      </c>
      <c r="AO4966" s="41">
        <f>+SUMIF($N4966:$N4985,$AO$16,$U4966:$U4985)</f>
        <v>0</v>
      </c>
      <c r="AP4966" s="41">
        <f>+SUMIF($N4966:$N4985,$AP$16,$U4966:$U4985)</f>
        <v>0</v>
      </c>
      <c r="AQ4966" s="41">
        <f>+SUMIF($N4966:$N4985,$AQ$16,$U4966:$U4985)</f>
        <v>0</v>
      </c>
      <c r="AR4966" s="41">
        <f>+SUMIF($N4966:$N4985,$AR$16,$U4966:$U4985)</f>
        <v>0</v>
      </c>
      <c r="AS4966" s="43"/>
      <c r="AT4966" s="43"/>
      <c r="AU4966" s="44"/>
      <c r="AV4966" s="182"/>
      <c r="AW4966" s="182"/>
      <c r="AX4966" s="182"/>
      <c r="AZ4966" s="207"/>
    </row>
    <row r="4967" spans="1:52" s="168" customFormat="1" ht="24.9" customHeight="1" x14ac:dyDescent="0.3">
      <c r="A4967" s="263"/>
      <c r="B4967" s="263"/>
      <c r="C4967" s="265"/>
      <c r="D4967" s="481"/>
      <c r="E4967" s="482"/>
      <c r="F4967" s="482"/>
      <c r="G4967" s="482"/>
      <c r="H4967" s="482"/>
      <c r="I4967" s="482"/>
      <c r="J4967" s="482"/>
      <c r="K4967" s="482"/>
      <c r="L4967" s="482"/>
      <c r="M4967" s="483"/>
      <c r="N4967" s="176"/>
      <c r="O4967" s="412"/>
      <c r="P4967" s="413"/>
      <c r="Q4967" s="8"/>
      <c r="R4967" s="8"/>
      <c r="S4967" s="8"/>
      <c r="T4967" s="9"/>
      <c r="U4967" s="17"/>
      <c r="V4967" s="182"/>
      <c r="W4967" s="191"/>
      <c r="X4967" s="199"/>
      <c r="Y4967" s="182"/>
      <c r="Z4967" s="184"/>
      <c r="AA4967" s="184"/>
      <c r="AD4967" s="182"/>
      <c r="AG4967" s="182"/>
      <c r="AH4967" s="43"/>
      <c r="AI4967" s="43"/>
      <c r="AJ4967" s="43"/>
      <c r="AK4967" s="43"/>
      <c r="AL4967" s="43"/>
      <c r="AM4967" s="43"/>
      <c r="AN4967" s="43"/>
      <c r="AO4967" s="43"/>
      <c r="AP4967" s="43"/>
      <c r="AQ4967" s="43"/>
      <c r="AR4967" s="43"/>
      <c r="AS4967" s="43"/>
      <c r="AT4967" s="43"/>
      <c r="AU4967" s="44"/>
      <c r="AV4967" s="182"/>
      <c r="AW4967" s="182"/>
      <c r="AX4967" s="182"/>
      <c r="AZ4967" s="207"/>
    </row>
    <row r="4968" spans="1:52" s="168" customFormat="1" ht="24.9" customHeight="1" x14ac:dyDescent="0.3">
      <c r="A4968" s="263"/>
      <c r="B4968" s="263"/>
      <c r="C4968" s="265"/>
      <c r="D4968" s="481"/>
      <c r="E4968" s="482"/>
      <c r="F4968" s="482"/>
      <c r="G4968" s="482"/>
      <c r="H4968" s="482"/>
      <c r="I4968" s="482"/>
      <c r="J4968" s="482"/>
      <c r="K4968" s="482"/>
      <c r="L4968" s="482"/>
      <c r="M4968" s="483"/>
      <c r="N4968" s="176"/>
      <c r="O4968" s="412"/>
      <c r="P4968" s="413"/>
      <c r="Q4968" s="8"/>
      <c r="R4968" s="8"/>
      <c r="S4968" s="8"/>
      <c r="T4968" s="9"/>
      <c r="U4968" s="17"/>
      <c r="V4968" s="182"/>
      <c r="W4968" s="191"/>
      <c r="X4968" s="199"/>
      <c r="Y4968" s="182"/>
      <c r="Z4968" s="184"/>
      <c r="AA4968" s="184"/>
      <c r="AD4968" s="182"/>
      <c r="AG4968" s="182"/>
      <c r="AH4968" s="43"/>
      <c r="AI4968" s="43"/>
      <c r="AJ4968" s="43"/>
      <c r="AK4968" s="43"/>
      <c r="AL4968" s="43"/>
      <c r="AM4968" s="43"/>
      <c r="AN4968" s="43"/>
      <c r="AO4968" s="43"/>
      <c r="AP4968" s="43"/>
      <c r="AQ4968" s="43"/>
      <c r="AR4968" s="43"/>
      <c r="AS4968" s="43"/>
      <c r="AT4968" s="43"/>
      <c r="AU4968" s="44"/>
      <c r="AV4968" s="182"/>
      <c r="AW4968" s="182"/>
      <c r="AX4968" s="182"/>
      <c r="AZ4968" s="207"/>
    </row>
    <row r="4969" spans="1:52" s="168" customFormat="1" ht="24.9" customHeight="1" x14ac:dyDescent="0.3">
      <c r="A4969" s="263"/>
      <c r="B4969" s="263"/>
      <c r="C4969" s="265"/>
      <c r="D4969" s="481"/>
      <c r="E4969" s="482"/>
      <c r="F4969" s="482"/>
      <c r="G4969" s="482"/>
      <c r="H4969" s="482"/>
      <c r="I4969" s="482"/>
      <c r="J4969" s="482"/>
      <c r="K4969" s="482"/>
      <c r="L4969" s="482"/>
      <c r="M4969" s="483"/>
      <c r="N4969" s="176"/>
      <c r="O4969" s="412"/>
      <c r="P4969" s="413"/>
      <c r="Q4969" s="8"/>
      <c r="R4969" s="8"/>
      <c r="S4969" s="8"/>
      <c r="T4969" s="9"/>
      <c r="U4969" s="17"/>
      <c r="V4969" s="182"/>
      <c r="W4969" s="191"/>
      <c r="X4969" s="199"/>
      <c r="Y4969" s="182"/>
      <c r="Z4969" s="184"/>
      <c r="AA4969" s="184"/>
      <c r="AD4969" s="182"/>
      <c r="AG4969" s="182"/>
      <c r="AH4969" s="43"/>
      <c r="AI4969" s="43"/>
      <c r="AJ4969" s="43"/>
      <c r="AK4969" s="43"/>
      <c r="AL4969" s="43"/>
      <c r="AM4969" s="43"/>
      <c r="AN4969" s="43"/>
      <c r="AO4969" s="43"/>
      <c r="AP4969" s="43"/>
      <c r="AQ4969" s="43"/>
      <c r="AR4969" s="43"/>
      <c r="AS4969" s="43"/>
      <c r="AT4969" s="43"/>
      <c r="AU4969" s="44"/>
      <c r="AV4969" s="182"/>
      <c r="AW4969" s="182"/>
      <c r="AX4969" s="182"/>
      <c r="AZ4969" s="207"/>
    </row>
    <row r="4970" spans="1:52" s="168" customFormat="1" ht="24.9" customHeight="1" x14ac:dyDescent="0.3">
      <c r="A4970" s="263"/>
      <c r="B4970" s="263"/>
      <c r="C4970" s="265"/>
      <c r="D4970" s="481"/>
      <c r="E4970" s="482"/>
      <c r="F4970" s="482"/>
      <c r="G4970" s="482"/>
      <c r="H4970" s="482"/>
      <c r="I4970" s="482"/>
      <c r="J4970" s="482"/>
      <c r="K4970" s="482"/>
      <c r="L4970" s="482"/>
      <c r="M4970" s="483"/>
      <c r="N4970" s="176"/>
      <c r="O4970" s="412"/>
      <c r="P4970" s="413"/>
      <c r="Q4970" s="8"/>
      <c r="R4970" s="8"/>
      <c r="S4970" s="8"/>
      <c r="T4970" s="9"/>
      <c r="U4970" s="17"/>
      <c r="V4970" s="182"/>
      <c r="W4970" s="191"/>
      <c r="X4970" s="199"/>
      <c r="Y4970" s="182"/>
      <c r="Z4970" s="184"/>
      <c r="AA4970" s="184"/>
      <c r="AD4970" s="182"/>
      <c r="AG4970" s="182"/>
      <c r="AH4970" s="43"/>
      <c r="AI4970" s="43"/>
      <c r="AJ4970" s="43"/>
      <c r="AK4970" s="43"/>
      <c r="AL4970" s="43"/>
      <c r="AM4970" s="43"/>
      <c r="AN4970" s="43"/>
      <c r="AO4970" s="43"/>
      <c r="AP4970" s="43"/>
      <c r="AQ4970" s="43"/>
      <c r="AR4970" s="43"/>
      <c r="AS4970" s="43"/>
      <c r="AT4970" s="43"/>
      <c r="AU4970" s="44"/>
      <c r="AV4970" s="182"/>
      <c r="AW4970" s="182"/>
      <c r="AX4970" s="182"/>
      <c r="AZ4970" s="207"/>
    </row>
    <row r="4971" spans="1:52" s="168" customFormat="1" ht="24.9" customHeight="1" x14ac:dyDescent="0.3">
      <c r="A4971" s="263"/>
      <c r="B4971" s="263"/>
      <c r="C4971" s="265"/>
      <c r="D4971" s="481"/>
      <c r="E4971" s="482"/>
      <c r="F4971" s="482"/>
      <c r="G4971" s="482"/>
      <c r="H4971" s="482"/>
      <c r="I4971" s="482"/>
      <c r="J4971" s="482"/>
      <c r="K4971" s="482"/>
      <c r="L4971" s="482"/>
      <c r="M4971" s="483"/>
      <c r="N4971" s="176"/>
      <c r="O4971" s="412"/>
      <c r="P4971" s="413"/>
      <c r="Q4971" s="8"/>
      <c r="R4971" s="8"/>
      <c r="S4971" s="8"/>
      <c r="T4971" s="9"/>
      <c r="U4971" s="17"/>
      <c r="V4971" s="182"/>
      <c r="W4971" s="191"/>
      <c r="X4971" s="199"/>
      <c r="Y4971" s="182"/>
      <c r="Z4971" s="184"/>
      <c r="AA4971" s="184"/>
      <c r="AD4971" s="182"/>
      <c r="AG4971" s="182"/>
      <c r="AH4971" s="43"/>
      <c r="AI4971" s="43"/>
      <c r="AJ4971" s="43"/>
      <c r="AK4971" s="43"/>
      <c r="AL4971" s="43"/>
      <c r="AM4971" s="43"/>
      <c r="AN4971" s="43"/>
      <c r="AO4971" s="43"/>
      <c r="AP4971" s="43"/>
      <c r="AQ4971" s="43"/>
      <c r="AR4971" s="43"/>
      <c r="AS4971" s="43"/>
      <c r="AT4971" s="43"/>
      <c r="AU4971" s="44"/>
      <c r="AV4971" s="182"/>
      <c r="AW4971" s="182"/>
      <c r="AX4971" s="182"/>
      <c r="AZ4971" s="207"/>
    </row>
    <row r="4972" spans="1:52" s="168" customFormat="1" ht="24.9" customHeight="1" x14ac:dyDescent="0.3">
      <c r="A4972" s="263"/>
      <c r="B4972" s="263"/>
      <c r="C4972" s="265"/>
      <c r="D4972" s="481"/>
      <c r="E4972" s="482"/>
      <c r="F4972" s="482"/>
      <c r="G4972" s="482"/>
      <c r="H4972" s="482"/>
      <c r="I4972" s="482"/>
      <c r="J4972" s="482"/>
      <c r="K4972" s="482"/>
      <c r="L4972" s="482"/>
      <c r="M4972" s="483"/>
      <c r="N4972" s="176"/>
      <c r="O4972" s="412"/>
      <c r="P4972" s="413"/>
      <c r="Q4972" s="8"/>
      <c r="R4972" s="8"/>
      <c r="S4972" s="8"/>
      <c r="T4972" s="9"/>
      <c r="U4972" s="17"/>
      <c r="V4972" s="182"/>
      <c r="W4972" s="191"/>
      <c r="X4972" s="199"/>
      <c r="Y4972" s="182"/>
      <c r="Z4972" s="184"/>
      <c r="AA4972" s="184"/>
      <c r="AD4972" s="182"/>
      <c r="AG4972" s="182"/>
      <c r="AH4972" s="43"/>
      <c r="AI4972" s="43"/>
      <c r="AJ4972" s="43"/>
      <c r="AK4972" s="43"/>
      <c r="AL4972" s="43"/>
      <c r="AM4972" s="43"/>
      <c r="AN4972" s="43"/>
      <c r="AO4972" s="43"/>
      <c r="AP4972" s="43"/>
      <c r="AQ4972" s="43"/>
      <c r="AR4972" s="43"/>
      <c r="AS4972" s="43"/>
      <c r="AT4972" s="43"/>
      <c r="AU4972" s="44"/>
      <c r="AV4972" s="182"/>
      <c r="AW4972" s="182"/>
      <c r="AX4972" s="182"/>
      <c r="AZ4972" s="207"/>
    </row>
    <row r="4973" spans="1:52" s="168" customFormat="1" ht="24.9" customHeight="1" x14ac:dyDescent="0.3">
      <c r="A4973" s="263"/>
      <c r="B4973" s="263"/>
      <c r="C4973" s="265"/>
      <c r="D4973" s="481"/>
      <c r="E4973" s="482"/>
      <c r="F4973" s="482"/>
      <c r="G4973" s="482"/>
      <c r="H4973" s="482"/>
      <c r="I4973" s="482"/>
      <c r="J4973" s="482"/>
      <c r="K4973" s="482"/>
      <c r="L4973" s="482"/>
      <c r="M4973" s="483"/>
      <c r="N4973" s="176"/>
      <c r="O4973" s="412"/>
      <c r="P4973" s="413"/>
      <c r="Q4973" s="8"/>
      <c r="R4973" s="8"/>
      <c r="S4973" s="8"/>
      <c r="T4973" s="9"/>
      <c r="U4973" s="17"/>
      <c r="V4973" s="182"/>
      <c r="W4973" s="191"/>
      <c r="X4973" s="199"/>
      <c r="Y4973" s="182"/>
      <c r="Z4973" s="184"/>
      <c r="AA4973" s="184"/>
      <c r="AD4973" s="182"/>
      <c r="AG4973" s="182"/>
      <c r="AH4973" s="43"/>
      <c r="AI4973" s="43"/>
      <c r="AJ4973" s="43"/>
      <c r="AK4973" s="43"/>
      <c r="AL4973" s="43"/>
      <c r="AM4973" s="43"/>
      <c r="AN4973" s="43"/>
      <c r="AO4973" s="43"/>
      <c r="AP4973" s="43"/>
      <c r="AQ4973" s="43"/>
      <c r="AR4973" s="43"/>
      <c r="AS4973" s="43"/>
      <c r="AT4973" s="43"/>
      <c r="AU4973" s="44"/>
      <c r="AV4973" s="182"/>
      <c r="AW4973" s="182"/>
      <c r="AX4973" s="182"/>
      <c r="AZ4973" s="207"/>
    </row>
    <row r="4974" spans="1:52" s="168" customFormat="1" ht="24.9" customHeight="1" x14ac:dyDescent="0.3">
      <c r="A4974" s="263"/>
      <c r="B4974" s="263"/>
      <c r="C4974" s="265"/>
      <c r="D4974" s="481"/>
      <c r="E4974" s="482"/>
      <c r="F4974" s="482"/>
      <c r="G4974" s="482"/>
      <c r="H4974" s="482"/>
      <c r="I4974" s="482"/>
      <c r="J4974" s="482"/>
      <c r="K4974" s="482"/>
      <c r="L4974" s="482"/>
      <c r="M4974" s="483"/>
      <c r="N4974" s="176"/>
      <c r="O4974" s="412"/>
      <c r="P4974" s="413"/>
      <c r="Q4974" s="8"/>
      <c r="R4974" s="8"/>
      <c r="S4974" s="8"/>
      <c r="T4974" s="9"/>
      <c r="U4974" s="17"/>
      <c r="V4974" s="182"/>
      <c r="W4974" s="191"/>
      <c r="X4974" s="199"/>
      <c r="Y4974" s="182"/>
      <c r="Z4974" s="184"/>
      <c r="AA4974" s="184"/>
      <c r="AD4974" s="182"/>
      <c r="AG4974" s="182"/>
      <c r="AH4974" s="43"/>
      <c r="AI4974" s="43"/>
      <c r="AJ4974" s="43"/>
      <c r="AK4974" s="43"/>
      <c r="AL4974" s="43"/>
      <c r="AM4974" s="43"/>
      <c r="AN4974" s="43"/>
      <c r="AO4974" s="43"/>
      <c r="AP4974" s="43"/>
      <c r="AQ4974" s="43"/>
      <c r="AR4974" s="43"/>
      <c r="AS4974" s="43"/>
      <c r="AT4974" s="43"/>
      <c r="AU4974" s="44"/>
      <c r="AV4974" s="182"/>
      <c r="AW4974" s="182"/>
      <c r="AX4974" s="182"/>
      <c r="AZ4974" s="207"/>
    </row>
    <row r="4975" spans="1:52" s="168" customFormat="1" ht="24.9" customHeight="1" x14ac:dyDescent="0.3">
      <c r="A4975" s="263"/>
      <c r="B4975" s="263"/>
      <c r="C4975" s="265"/>
      <c r="D4975" s="481"/>
      <c r="E4975" s="482"/>
      <c r="F4975" s="482"/>
      <c r="G4975" s="482"/>
      <c r="H4975" s="482"/>
      <c r="I4975" s="482"/>
      <c r="J4975" s="482"/>
      <c r="K4975" s="482"/>
      <c r="L4975" s="482"/>
      <c r="M4975" s="483"/>
      <c r="N4975" s="176"/>
      <c r="O4975" s="412"/>
      <c r="P4975" s="413"/>
      <c r="Q4975" s="8"/>
      <c r="R4975" s="8"/>
      <c r="S4975" s="8"/>
      <c r="T4975" s="9"/>
      <c r="U4975" s="17"/>
      <c r="V4975" s="182"/>
      <c r="W4975" s="191"/>
      <c r="X4975" s="199"/>
      <c r="Y4975" s="182"/>
      <c r="Z4975" s="184"/>
      <c r="AA4975" s="184"/>
      <c r="AD4975" s="182"/>
      <c r="AG4975" s="182"/>
      <c r="AH4975" s="43"/>
      <c r="AI4975" s="43"/>
      <c r="AJ4975" s="43"/>
      <c r="AK4975" s="43"/>
      <c r="AL4975" s="43"/>
      <c r="AM4975" s="43"/>
      <c r="AN4975" s="43"/>
      <c r="AO4975" s="43"/>
      <c r="AP4975" s="43"/>
      <c r="AQ4975" s="43"/>
      <c r="AR4975" s="43"/>
      <c r="AS4975" s="43"/>
      <c r="AT4975" s="43"/>
      <c r="AU4975" s="44"/>
      <c r="AV4975" s="182"/>
      <c r="AW4975" s="182"/>
      <c r="AX4975" s="182"/>
      <c r="AZ4975" s="207"/>
    </row>
    <row r="4976" spans="1:52" s="168" customFormat="1" ht="24.9" customHeight="1" x14ac:dyDescent="0.3">
      <c r="A4976" s="263"/>
      <c r="B4976" s="263"/>
      <c r="C4976" s="265"/>
      <c r="D4976" s="481"/>
      <c r="E4976" s="482"/>
      <c r="F4976" s="482"/>
      <c r="G4976" s="482"/>
      <c r="H4976" s="482"/>
      <c r="I4976" s="482"/>
      <c r="J4976" s="482"/>
      <c r="K4976" s="482"/>
      <c r="L4976" s="482"/>
      <c r="M4976" s="483"/>
      <c r="N4976" s="176"/>
      <c r="O4976" s="412"/>
      <c r="P4976" s="413"/>
      <c r="Q4976" s="8"/>
      <c r="R4976" s="8"/>
      <c r="S4976" s="8"/>
      <c r="T4976" s="9"/>
      <c r="U4976" s="17"/>
      <c r="V4976" s="182"/>
      <c r="W4976" s="191"/>
      <c r="X4976" s="199"/>
      <c r="Y4976" s="182"/>
      <c r="Z4976" s="184"/>
      <c r="AA4976" s="184"/>
      <c r="AD4976" s="182"/>
      <c r="AG4976" s="182"/>
      <c r="AH4976" s="43"/>
      <c r="AI4976" s="43"/>
      <c r="AJ4976" s="43"/>
      <c r="AK4976" s="43"/>
      <c r="AL4976" s="43"/>
      <c r="AM4976" s="43"/>
      <c r="AN4976" s="43"/>
      <c r="AO4976" s="43"/>
      <c r="AP4976" s="43"/>
      <c r="AQ4976" s="43"/>
      <c r="AR4976" s="43"/>
      <c r="AS4976" s="43"/>
      <c r="AT4976" s="43"/>
      <c r="AU4976" s="44"/>
      <c r="AV4976" s="182"/>
      <c r="AW4976" s="182"/>
      <c r="AX4976" s="182"/>
      <c r="AZ4976" s="207"/>
    </row>
    <row r="4977" spans="1:52" s="168" customFormat="1" ht="24.9" customHeight="1" x14ac:dyDescent="0.3">
      <c r="A4977" s="263"/>
      <c r="B4977" s="263"/>
      <c r="C4977" s="265"/>
      <c r="D4977" s="481"/>
      <c r="E4977" s="482"/>
      <c r="F4977" s="482"/>
      <c r="G4977" s="482"/>
      <c r="H4977" s="482"/>
      <c r="I4977" s="482"/>
      <c r="J4977" s="482"/>
      <c r="K4977" s="482"/>
      <c r="L4977" s="482"/>
      <c r="M4977" s="483"/>
      <c r="N4977" s="176"/>
      <c r="O4977" s="412"/>
      <c r="P4977" s="413"/>
      <c r="Q4977" s="8"/>
      <c r="R4977" s="8"/>
      <c r="S4977" s="8"/>
      <c r="T4977" s="9"/>
      <c r="U4977" s="17"/>
      <c r="V4977" s="182"/>
      <c r="W4977" s="191"/>
      <c r="X4977" s="199"/>
      <c r="Y4977" s="182"/>
      <c r="Z4977" s="184"/>
      <c r="AA4977" s="184"/>
      <c r="AD4977" s="182"/>
      <c r="AG4977" s="182"/>
      <c r="AH4977" s="43"/>
      <c r="AI4977" s="43"/>
      <c r="AJ4977" s="43"/>
      <c r="AK4977" s="43"/>
      <c r="AL4977" s="43"/>
      <c r="AM4977" s="43"/>
      <c r="AN4977" s="43"/>
      <c r="AO4977" s="43"/>
      <c r="AP4977" s="43"/>
      <c r="AQ4977" s="43"/>
      <c r="AR4977" s="43"/>
      <c r="AS4977" s="43"/>
      <c r="AT4977" s="43"/>
      <c r="AU4977" s="44"/>
      <c r="AV4977" s="182"/>
      <c r="AW4977" s="182"/>
      <c r="AX4977" s="182"/>
      <c r="AZ4977" s="207"/>
    </row>
    <row r="4978" spans="1:52" s="168" customFormat="1" ht="24.9" customHeight="1" x14ac:dyDescent="0.3">
      <c r="A4978" s="263"/>
      <c r="B4978" s="263"/>
      <c r="C4978" s="265"/>
      <c r="D4978" s="481"/>
      <c r="E4978" s="482"/>
      <c r="F4978" s="482"/>
      <c r="G4978" s="482"/>
      <c r="H4978" s="482"/>
      <c r="I4978" s="482"/>
      <c r="J4978" s="482"/>
      <c r="K4978" s="482"/>
      <c r="L4978" s="482"/>
      <c r="M4978" s="483"/>
      <c r="N4978" s="176"/>
      <c r="O4978" s="412"/>
      <c r="P4978" s="413"/>
      <c r="Q4978" s="8"/>
      <c r="R4978" s="8"/>
      <c r="S4978" s="8"/>
      <c r="T4978" s="9"/>
      <c r="U4978" s="17"/>
      <c r="V4978" s="182"/>
      <c r="W4978" s="191"/>
      <c r="X4978" s="199"/>
      <c r="Y4978" s="182"/>
      <c r="Z4978" s="184"/>
      <c r="AA4978" s="184"/>
      <c r="AD4978" s="182"/>
      <c r="AG4978" s="182"/>
      <c r="AH4978" s="43"/>
      <c r="AI4978" s="43"/>
      <c r="AJ4978" s="43"/>
      <c r="AK4978" s="43"/>
      <c r="AL4978" s="43"/>
      <c r="AM4978" s="43"/>
      <c r="AN4978" s="43"/>
      <c r="AO4978" s="43"/>
      <c r="AP4978" s="43"/>
      <c r="AQ4978" s="43"/>
      <c r="AR4978" s="43"/>
      <c r="AS4978" s="43"/>
      <c r="AT4978" s="43"/>
      <c r="AU4978" s="44"/>
      <c r="AV4978" s="182"/>
      <c r="AW4978" s="182"/>
      <c r="AX4978" s="182"/>
      <c r="AZ4978" s="207"/>
    </row>
    <row r="4979" spans="1:52" s="168" customFormat="1" ht="24.9" customHeight="1" x14ac:dyDescent="0.3">
      <c r="A4979" s="263"/>
      <c r="B4979" s="263"/>
      <c r="C4979" s="265"/>
      <c r="D4979" s="481"/>
      <c r="E4979" s="482"/>
      <c r="F4979" s="482"/>
      <c r="G4979" s="482"/>
      <c r="H4979" s="482"/>
      <c r="I4979" s="482"/>
      <c r="J4979" s="482"/>
      <c r="K4979" s="482"/>
      <c r="L4979" s="482"/>
      <c r="M4979" s="483"/>
      <c r="N4979" s="176"/>
      <c r="O4979" s="412"/>
      <c r="P4979" s="413"/>
      <c r="Q4979" s="8"/>
      <c r="R4979" s="8"/>
      <c r="S4979" s="8"/>
      <c r="T4979" s="9"/>
      <c r="U4979" s="17"/>
      <c r="V4979" s="182"/>
      <c r="W4979" s="191"/>
      <c r="X4979" s="199"/>
      <c r="Y4979" s="182"/>
      <c r="Z4979" s="184"/>
      <c r="AA4979" s="184"/>
      <c r="AD4979" s="182"/>
      <c r="AG4979" s="182"/>
      <c r="AH4979" s="43"/>
      <c r="AI4979" s="43"/>
      <c r="AJ4979" s="43"/>
      <c r="AK4979" s="43"/>
      <c r="AL4979" s="43"/>
      <c r="AM4979" s="43"/>
      <c r="AN4979" s="43"/>
      <c r="AO4979" s="43"/>
      <c r="AP4979" s="43"/>
      <c r="AQ4979" s="43"/>
      <c r="AR4979" s="43"/>
      <c r="AS4979" s="43"/>
      <c r="AT4979" s="43"/>
      <c r="AU4979" s="44"/>
      <c r="AV4979" s="182"/>
      <c r="AW4979" s="182"/>
      <c r="AX4979" s="182"/>
      <c r="AZ4979" s="207"/>
    </row>
    <row r="4980" spans="1:52" s="168" customFormat="1" ht="24.9" customHeight="1" x14ac:dyDescent="0.3">
      <c r="A4980" s="263"/>
      <c r="B4980" s="263"/>
      <c r="C4980" s="265"/>
      <c r="D4980" s="481"/>
      <c r="E4980" s="482"/>
      <c r="F4980" s="482"/>
      <c r="G4980" s="482"/>
      <c r="H4980" s="482"/>
      <c r="I4980" s="482"/>
      <c r="J4980" s="482"/>
      <c r="K4980" s="482"/>
      <c r="L4980" s="482"/>
      <c r="M4980" s="483"/>
      <c r="N4980" s="176"/>
      <c r="O4980" s="412"/>
      <c r="P4980" s="413"/>
      <c r="Q4980" s="8"/>
      <c r="R4980" s="8"/>
      <c r="S4980" s="8"/>
      <c r="T4980" s="9"/>
      <c r="U4980" s="17"/>
      <c r="V4980" s="182"/>
      <c r="W4980" s="191"/>
      <c r="X4980" s="199"/>
      <c r="Y4980" s="182"/>
      <c r="Z4980" s="184"/>
      <c r="AA4980" s="184"/>
      <c r="AD4980" s="182"/>
      <c r="AG4980" s="182"/>
      <c r="AH4980" s="43"/>
      <c r="AI4980" s="43"/>
      <c r="AJ4980" s="43"/>
      <c r="AK4980" s="43"/>
      <c r="AL4980" s="43"/>
      <c r="AM4980" s="43"/>
      <c r="AN4980" s="43"/>
      <c r="AO4980" s="43"/>
      <c r="AP4980" s="43"/>
      <c r="AQ4980" s="43"/>
      <c r="AR4980" s="43"/>
      <c r="AS4980" s="43"/>
      <c r="AT4980" s="43"/>
      <c r="AU4980" s="44"/>
      <c r="AV4980" s="182"/>
      <c r="AW4980" s="182"/>
      <c r="AX4980" s="182"/>
      <c r="AZ4980" s="207"/>
    </row>
    <row r="4981" spans="1:52" s="168" customFormat="1" ht="24.9" customHeight="1" x14ac:dyDescent="0.3">
      <c r="A4981" s="263"/>
      <c r="B4981" s="263"/>
      <c r="C4981" s="265"/>
      <c r="D4981" s="481"/>
      <c r="E4981" s="482"/>
      <c r="F4981" s="482"/>
      <c r="G4981" s="482"/>
      <c r="H4981" s="482"/>
      <c r="I4981" s="482"/>
      <c r="J4981" s="482"/>
      <c r="K4981" s="482"/>
      <c r="L4981" s="482"/>
      <c r="M4981" s="483"/>
      <c r="N4981" s="176"/>
      <c r="O4981" s="412"/>
      <c r="P4981" s="413"/>
      <c r="Q4981" s="8"/>
      <c r="R4981" s="8"/>
      <c r="S4981" s="8"/>
      <c r="T4981" s="9"/>
      <c r="U4981" s="17"/>
      <c r="V4981" s="182"/>
      <c r="W4981" s="191"/>
      <c r="X4981" s="199"/>
      <c r="Y4981" s="182"/>
      <c r="Z4981" s="184"/>
      <c r="AA4981" s="184"/>
      <c r="AD4981" s="182"/>
      <c r="AG4981" s="182"/>
      <c r="AH4981" s="43"/>
      <c r="AI4981" s="43"/>
      <c r="AJ4981" s="43"/>
      <c r="AK4981" s="43"/>
      <c r="AL4981" s="43"/>
      <c r="AM4981" s="43"/>
      <c r="AN4981" s="43"/>
      <c r="AO4981" s="43"/>
      <c r="AP4981" s="43"/>
      <c r="AQ4981" s="43"/>
      <c r="AR4981" s="43"/>
      <c r="AS4981" s="43"/>
      <c r="AT4981" s="43"/>
      <c r="AU4981" s="44"/>
      <c r="AV4981" s="182"/>
      <c r="AW4981" s="182"/>
      <c r="AX4981" s="182"/>
      <c r="AZ4981" s="207"/>
    </row>
    <row r="4982" spans="1:52" s="168" customFormat="1" ht="24.9" customHeight="1" x14ac:dyDescent="0.3">
      <c r="A4982" s="263"/>
      <c r="B4982" s="263"/>
      <c r="C4982" s="265"/>
      <c r="D4982" s="481"/>
      <c r="E4982" s="482"/>
      <c r="F4982" s="482"/>
      <c r="G4982" s="482"/>
      <c r="H4982" s="482"/>
      <c r="I4982" s="482"/>
      <c r="J4982" s="482"/>
      <c r="K4982" s="482"/>
      <c r="L4982" s="482"/>
      <c r="M4982" s="483"/>
      <c r="N4982" s="176"/>
      <c r="O4982" s="412"/>
      <c r="P4982" s="413"/>
      <c r="Q4982" s="8"/>
      <c r="R4982" s="8"/>
      <c r="S4982" s="8"/>
      <c r="T4982" s="9"/>
      <c r="U4982" s="17"/>
      <c r="V4982" s="182"/>
      <c r="W4982" s="191"/>
      <c r="X4982" s="199"/>
      <c r="Y4982" s="182"/>
      <c r="Z4982" s="184"/>
      <c r="AA4982" s="184"/>
      <c r="AD4982" s="182"/>
      <c r="AG4982" s="182"/>
      <c r="AH4982" s="43"/>
      <c r="AI4982" s="43"/>
      <c r="AJ4982" s="43"/>
      <c r="AK4982" s="43"/>
      <c r="AL4982" s="43"/>
      <c r="AM4982" s="43"/>
      <c r="AN4982" s="43"/>
      <c r="AO4982" s="43"/>
      <c r="AP4982" s="43"/>
      <c r="AQ4982" s="43"/>
      <c r="AR4982" s="43"/>
      <c r="AS4982" s="43"/>
      <c r="AT4982" s="43"/>
      <c r="AU4982" s="44"/>
      <c r="AV4982" s="182"/>
      <c r="AW4982" s="182"/>
      <c r="AX4982" s="182"/>
      <c r="AZ4982" s="207"/>
    </row>
    <row r="4983" spans="1:52" s="168" customFormat="1" ht="24.9" customHeight="1" x14ac:dyDescent="0.3">
      <c r="A4983" s="263"/>
      <c r="B4983" s="263"/>
      <c r="C4983" s="265"/>
      <c r="D4983" s="481"/>
      <c r="E4983" s="482"/>
      <c r="F4983" s="482"/>
      <c r="G4983" s="482"/>
      <c r="H4983" s="482"/>
      <c r="I4983" s="482"/>
      <c r="J4983" s="482"/>
      <c r="K4983" s="482"/>
      <c r="L4983" s="482"/>
      <c r="M4983" s="483"/>
      <c r="N4983" s="176"/>
      <c r="O4983" s="412"/>
      <c r="P4983" s="413"/>
      <c r="Q4983" s="8"/>
      <c r="R4983" s="8"/>
      <c r="S4983" s="8"/>
      <c r="T4983" s="9"/>
      <c r="U4983" s="17"/>
      <c r="V4983" s="182"/>
      <c r="W4983" s="191"/>
      <c r="X4983" s="199"/>
      <c r="Y4983" s="182"/>
      <c r="Z4983" s="184"/>
      <c r="AA4983" s="184"/>
      <c r="AD4983" s="182"/>
      <c r="AG4983" s="182"/>
      <c r="AH4983" s="43"/>
      <c r="AI4983" s="43"/>
      <c r="AJ4983" s="43"/>
      <c r="AK4983" s="43"/>
      <c r="AL4983" s="43"/>
      <c r="AM4983" s="43"/>
      <c r="AN4983" s="43"/>
      <c r="AO4983" s="43"/>
      <c r="AP4983" s="43"/>
      <c r="AQ4983" s="43"/>
      <c r="AR4983" s="43"/>
      <c r="AS4983" s="43"/>
      <c r="AT4983" s="43"/>
      <c r="AU4983" s="44"/>
      <c r="AV4983" s="182"/>
      <c r="AW4983" s="182"/>
      <c r="AX4983" s="182"/>
      <c r="AZ4983" s="207"/>
    </row>
    <row r="4984" spans="1:52" s="168" customFormat="1" ht="24.9" customHeight="1" x14ac:dyDescent="0.3">
      <c r="A4984" s="263"/>
      <c r="B4984" s="263"/>
      <c r="C4984" s="265"/>
      <c r="D4984" s="481"/>
      <c r="E4984" s="482"/>
      <c r="F4984" s="482"/>
      <c r="G4984" s="482"/>
      <c r="H4984" s="482"/>
      <c r="I4984" s="482"/>
      <c r="J4984" s="482"/>
      <c r="K4984" s="482"/>
      <c r="L4984" s="482"/>
      <c r="M4984" s="483"/>
      <c r="N4984" s="176"/>
      <c r="O4984" s="412"/>
      <c r="P4984" s="413"/>
      <c r="Q4984" s="8"/>
      <c r="R4984" s="8"/>
      <c r="S4984" s="8"/>
      <c r="T4984" s="9"/>
      <c r="U4984" s="17"/>
      <c r="V4984" s="182"/>
      <c r="W4984" s="191"/>
      <c r="X4984" s="199"/>
      <c r="Y4984" s="182"/>
      <c r="Z4984" s="184"/>
      <c r="AA4984" s="184"/>
      <c r="AD4984" s="182"/>
      <c r="AG4984" s="182"/>
      <c r="AH4984" s="43"/>
      <c r="AI4984" s="43"/>
      <c r="AJ4984" s="43"/>
      <c r="AK4984" s="43"/>
      <c r="AL4984" s="43"/>
      <c r="AM4984" s="43"/>
      <c r="AN4984" s="43"/>
      <c r="AO4984" s="43"/>
      <c r="AP4984" s="43"/>
      <c r="AQ4984" s="43"/>
      <c r="AR4984" s="43"/>
      <c r="AS4984" s="43"/>
      <c r="AT4984" s="43"/>
      <c r="AU4984" s="44"/>
      <c r="AV4984" s="182"/>
      <c r="AW4984" s="182"/>
      <c r="AX4984" s="182"/>
      <c r="AZ4984" s="207"/>
    </row>
    <row r="4985" spans="1:52" s="168" customFormat="1" ht="24.9" customHeight="1" x14ac:dyDescent="0.3">
      <c r="A4985" s="263"/>
      <c r="B4985" s="263"/>
      <c r="C4985" s="265"/>
      <c r="D4985" s="481"/>
      <c r="E4985" s="482"/>
      <c r="F4985" s="482"/>
      <c r="G4985" s="482"/>
      <c r="H4985" s="482"/>
      <c r="I4985" s="482"/>
      <c r="J4985" s="482"/>
      <c r="K4985" s="482"/>
      <c r="L4985" s="482"/>
      <c r="M4985" s="483"/>
      <c r="N4985" s="176"/>
      <c r="O4985" s="412"/>
      <c r="P4985" s="413"/>
      <c r="Q4985" s="8"/>
      <c r="R4985" s="8"/>
      <c r="S4985" s="8"/>
      <c r="T4985" s="9"/>
      <c r="U4985" s="17"/>
      <c r="V4985" s="182"/>
      <c r="W4985" s="191"/>
      <c r="X4985" s="199"/>
      <c r="Y4985" s="182"/>
      <c r="Z4985" s="184"/>
      <c r="AA4985" s="184"/>
      <c r="AD4985" s="182"/>
      <c r="AG4985" s="182"/>
      <c r="AH4985" s="43"/>
      <c r="AI4985" s="43"/>
      <c r="AJ4985" s="43"/>
      <c r="AK4985" s="43"/>
      <c r="AL4985" s="43"/>
      <c r="AM4985" s="43"/>
      <c r="AN4985" s="43"/>
      <c r="AO4985" s="43"/>
      <c r="AP4985" s="43"/>
      <c r="AQ4985" s="43"/>
      <c r="AR4985" s="43"/>
      <c r="AS4985" s="43"/>
      <c r="AT4985" s="43"/>
      <c r="AU4985" s="44"/>
      <c r="AV4985" s="182"/>
      <c r="AW4985" s="182"/>
      <c r="AX4985" s="182"/>
      <c r="AZ4985" s="207"/>
    </row>
    <row r="4986" spans="1:52" s="168" customFormat="1" ht="24.9" customHeight="1" thickBot="1" x14ac:dyDescent="0.35">
      <c r="A4986" s="263"/>
      <c r="B4986" s="263"/>
      <c r="C4986" s="265"/>
      <c r="D4986" s="481"/>
      <c r="E4986" s="482"/>
      <c r="F4986" s="482"/>
      <c r="G4986" s="482"/>
      <c r="H4986" s="482"/>
      <c r="I4986" s="482"/>
      <c r="J4986" s="482"/>
      <c r="K4986" s="482"/>
      <c r="L4986" s="482"/>
      <c r="M4986" s="483"/>
      <c r="N4986" s="414" t="s">
        <v>16</v>
      </c>
      <c r="O4986" s="415"/>
      <c r="P4986" s="415"/>
      <c r="Q4986" s="415"/>
      <c r="R4986" s="415"/>
      <c r="S4986" s="415"/>
      <c r="T4986" s="415"/>
      <c r="U4986" s="18">
        <f>SUM(U4966:U4985)</f>
        <v>0</v>
      </c>
      <c r="V4986" s="182"/>
      <c r="W4986" s="191"/>
      <c r="X4986" s="199"/>
      <c r="Y4986" s="182"/>
      <c r="Z4986" s="184"/>
      <c r="AA4986" s="184"/>
      <c r="AD4986" s="182"/>
      <c r="AG4986" s="182"/>
      <c r="AH4986" s="43"/>
      <c r="AI4986" s="43"/>
      <c r="AJ4986" s="43"/>
      <c r="AK4986" s="43"/>
      <c r="AL4986" s="43"/>
      <c r="AM4986" s="43"/>
      <c r="AN4986" s="43"/>
      <c r="AO4986" s="43"/>
      <c r="AP4986" s="43"/>
      <c r="AQ4986" s="43"/>
      <c r="AR4986" s="43"/>
      <c r="AS4986" s="43"/>
      <c r="AT4986" s="43"/>
      <c r="AU4986" s="44"/>
      <c r="AV4986" s="182"/>
      <c r="AW4986" s="182"/>
      <c r="AX4986" s="182"/>
      <c r="AZ4986" s="207"/>
    </row>
    <row r="4987" spans="1:52" s="168" customFormat="1" ht="14.4" customHeight="1" x14ac:dyDescent="0.3">
      <c r="A4987" s="263"/>
      <c r="B4987" s="263"/>
      <c r="C4987" s="265"/>
      <c r="D4987" s="481"/>
      <c r="E4987" s="482"/>
      <c r="F4987" s="482"/>
      <c r="G4987" s="482"/>
      <c r="H4987" s="482"/>
      <c r="I4987" s="482"/>
      <c r="J4987" s="482"/>
      <c r="K4987" s="482"/>
      <c r="L4987" s="482"/>
      <c r="M4987" s="483"/>
      <c r="N4987" s="416" t="s">
        <v>17</v>
      </c>
      <c r="O4987" s="417"/>
      <c r="P4987" s="417"/>
      <c r="Q4987" s="417"/>
      <c r="R4987" s="417"/>
      <c r="S4987" s="417"/>
      <c r="T4987" s="417"/>
      <c r="U4987" s="418"/>
      <c r="V4987" s="200"/>
      <c r="W4987" s="191"/>
      <c r="X4987" s="199"/>
      <c r="Y4987" s="182"/>
      <c r="Z4987" s="184"/>
      <c r="AA4987" s="184"/>
      <c r="AD4987" s="182"/>
      <c r="AG4987" s="182"/>
      <c r="AH4987" s="43"/>
      <c r="AI4987" s="43"/>
      <c r="AJ4987" s="43"/>
      <c r="AK4987" s="43"/>
      <c r="AL4987" s="43"/>
      <c r="AM4987" s="43"/>
      <c r="AN4987" s="43"/>
      <c r="AO4987" s="43"/>
      <c r="AP4987" s="43"/>
      <c r="AQ4987" s="43"/>
      <c r="AR4987" s="43"/>
      <c r="AS4987" s="43"/>
      <c r="AT4987" s="43"/>
      <c r="AU4987" s="44"/>
      <c r="AV4987" s="182"/>
      <c r="AW4987" s="182"/>
      <c r="AX4987" s="182"/>
      <c r="AZ4987" s="207"/>
    </row>
    <row r="4988" spans="1:52" s="168" customFormat="1" x14ac:dyDescent="0.3">
      <c r="A4988" s="263"/>
      <c r="B4988" s="263"/>
      <c r="C4988" s="265"/>
      <c r="D4988" s="481"/>
      <c r="E4988" s="482"/>
      <c r="F4988" s="482"/>
      <c r="G4988" s="482"/>
      <c r="H4988" s="482"/>
      <c r="I4988" s="482"/>
      <c r="J4988" s="482"/>
      <c r="K4988" s="482"/>
      <c r="L4988" s="482"/>
      <c r="M4988" s="483"/>
      <c r="N4988" s="419"/>
      <c r="O4988" s="420"/>
      <c r="P4988" s="420"/>
      <c r="Q4988" s="420"/>
      <c r="R4988" s="420"/>
      <c r="S4988" s="420"/>
      <c r="T4988" s="420"/>
      <c r="U4988" s="421"/>
      <c r="V4988" s="182"/>
      <c r="W4988" s="191"/>
      <c r="X4988" s="199"/>
      <c r="Y4988" s="182"/>
      <c r="Z4988" s="184"/>
      <c r="AA4988" s="184"/>
      <c r="AD4988" s="182"/>
      <c r="AG4988" s="182"/>
      <c r="AH4988" s="43"/>
      <c r="AI4988" s="43"/>
      <c r="AJ4988" s="43"/>
      <c r="AK4988" s="43"/>
      <c r="AL4988" s="43"/>
      <c r="AM4988" s="43"/>
      <c r="AN4988" s="43"/>
      <c r="AO4988" s="43"/>
      <c r="AP4988" s="43"/>
      <c r="AQ4988" s="43"/>
      <c r="AR4988" s="43"/>
      <c r="AS4988" s="43"/>
      <c r="AT4988" s="43"/>
      <c r="AU4988" s="44"/>
      <c r="AV4988" s="182"/>
      <c r="AW4988" s="182"/>
      <c r="AX4988" s="182"/>
      <c r="AZ4988" s="207"/>
    </row>
    <row r="4989" spans="1:52" s="168" customFormat="1" x14ac:dyDescent="0.3">
      <c r="A4989" s="263"/>
      <c r="B4989" s="263"/>
      <c r="C4989" s="265"/>
      <c r="D4989" s="481"/>
      <c r="E4989" s="482"/>
      <c r="F4989" s="482"/>
      <c r="G4989" s="482"/>
      <c r="H4989" s="482"/>
      <c r="I4989" s="482"/>
      <c r="J4989" s="482"/>
      <c r="K4989" s="482"/>
      <c r="L4989" s="482"/>
      <c r="M4989" s="483"/>
      <c r="N4989" s="419"/>
      <c r="O4989" s="420"/>
      <c r="P4989" s="420"/>
      <c r="Q4989" s="420"/>
      <c r="R4989" s="420"/>
      <c r="S4989" s="420"/>
      <c r="T4989" s="420"/>
      <c r="U4989" s="421"/>
      <c r="V4989" s="182"/>
      <c r="W4989" s="191"/>
      <c r="X4989" s="199"/>
      <c r="Y4989" s="182"/>
      <c r="Z4989" s="184"/>
      <c r="AA4989" s="184"/>
      <c r="AD4989" s="182"/>
      <c r="AG4989" s="182"/>
      <c r="AH4989" s="43"/>
      <c r="AI4989" s="43"/>
      <c r="AJ4989" s="43"/>
      <c r="AK4989" s="43"/>
      <c r="AL4989" s="43"/>
      <c r="AM4989" s="43"/>
      <c r="AN4989" s="43"/>
      <c r="AO4989" s="43"/>
      <c r="AP4989" s="43"/>
      <c r="AQ4989" s="43"/>
      <c r="AR4989" s="43"/>
      <c r="AS4989" s="43"/>
      <c r="AT4989" s="43"/>
      <c r="AU4989" s="44"/>
      <c r="AV4989" s="182"/>
      <c r="AW4989" s="182"/>
      <c r="AX4989" s="182"/>
      <c r="AZ4989" s="207"/>
    </row>
    <row r="4990" spans="1:52" s="168" customFormat="1" ht="14.4" thickBot="1" x14ac:dyDescent="0.35">
      <c r="A4990" s="263"/>
      <c r="B4990" s="263"/>
      <c r="C4990" s="265"/>
      <c r="D4990" s="425"/>
      <c r="E4990" s="426"/>
      <c r="F4990" s="426"/>
      <c r="G4990" s="426"/>
      <c r="H4990" s="426"/>
      <c r="I4990" s="426"/>
      <c r="J4990" s="426"/>
      <c r="K4990" s="426"/>
      <c r="L4990" s="426"/>
      <c r="M4990" s="427"/>
      <c r="N4990" s="422"/>
      <c r="O4990" s="423"/>
      <c r="P4990" s="423"/>
      <c r="Q4990" s="423"/>
      <c r="R4990" s="423"/>
      <c r="S4990" s="423"/>
      <c r="T4990" s="423"/>
      <c r="U4990" s="424"/>
      <c r="V4990" s="182"/>
      <c r="W4990" s="191"/>
      <c r="X4990" s="199"/>
      <c r="Y4990" s="182"/>
      <c r="Z4990" s="184"/>
      <c r="AA4990" s="184"/>
      <c r="AD4990" s="182"/>
      <c r="AG4990" s="182"/>
      <c r="AH4990" s="43"/>
      <c r="AI4990" s="43"/>
      <c r="AJ4990" s="43"/>
      <c r="AK4990" s="43"/>
      <c r="AL4990" s="43"/>
      <c r="AM4990" s="43"/>
      <c r="AN4990" s="43"/>
      <c r="AO4990" s="43"/>
      <c r="AP4990" s="43"/>
      <c r="AQ4990" s="43"/>
      <c r="AR4990" s="43"/>
      <c r="AS4990" s="43"/>
      <c r="AT4990" s="43"/>
      <c r="AU4990" s="44"/>
      <c r="AV4990" s="182"/>
      <c r="AW4990" s="182"/>
      <c r="AX4990" s="182"/>
      <c r="AZ4990" s="207"/>
    </row>
    <row r="4991" spans="1:52" s="168" customFormat="1" ht="5.25" customHeight="1" thickBot="1" x14ac:dyDescent="0.35">
      <c r="A4991" s="263"/>
      <c r="B4991" s="263"/>
      <c r="C4991" s="265"/>
      <c r="D4991" s="428"/>
      <c r="E4991" s="428"/>
      <c r="F4991" s="428"/>
      <c r="G4991" s="428"/>
      <c r="H4991" s="428"/>
      <c r="I4991" s="428"/>
      <c r="J4991" s="428"/>
      <c r="K4991" s="428"/>
      <c r="L4991" s="428"/>
      <c r="M4991" s="428"/>
      <c r="N4991" s="428"/>
      <c r="O4991" s="428"/>
      <c r="P4991" s="428"/>
      <c r="Q4991" s="428"/>
      <c r="R4991" s="428"/>
      <c r="S4991" s="428"/>
      <c r="T4991" s="428"/>
      <c r="U4991" s="428"/>
      <c r="V4991" s="182"/>
      <c r="W4991" s="191"/>
      <c r="X4991" s="199"/>
      <c r="Y4991" s="182"/>
      <c r="Z4991" s="184"/>
      <c r="AA4991" s="184"/>
      <c r="AD4991" s="182"/>
      <c r="AG4991" s="182"/>
      <c r="AH4991" s="43"/>
      <c r="AI4991" s="43"/>
      <c r="AJ4991" s="43"/>
      <c r="AK4991" s="43"/>
      <c r="AL4991" s="43"/>
      <c r="AM4991" s="43"/>
      <c r="AN4991" s="43"/>
      <c r="AO4991" s="43"/>
      <c r="AP4991" s="43"/>
      <c r="AQ4991" s="43"/>
      <c r="AR4991" s="43"/>
      <c r="AS4991" s="43"/>
      <c r="AT4991" s="43"/>
      <c r="AU4991" s="44"/>
      <c r="AV4991" s="182"/>
      <c r="AW4991" s="182"/>
      <c r="AX4991" s="182"/>
      <c r="AZ4991" s="207"/>
    </row>
    <row r="4992" spans="1:52" s="168" customFormat="1" ht="20.25" customHeight="1" x14ac:dyDescent="0.3">
      <c r="A4992" s="263"/>
      <c r="B4992" s="263"/>
      <c r="C4992" s="265"/>
      <c r="D4992" s="429" t="s">
        <v>18</v>
      </c>
      <c r="E4992" s="430"/>
      <c r="F4992" s="430"/>
      <c r="G4992" s="430"/>
      <c r="H4992" s="430"/>
      <c r="I4992" s="430"/>
      <c r="J4992" s="430"/>
      <c r="K4992" s="430"/>
      <c r="L4992" s="430"/>
      <c r="M4992" s="431"/>
      <c r="N4992" s="429" t="s">
        <v>19</v>
      </c>
      <c r="O4992" s="430"/>
      <c r="P4992" s="430"/>
      <c r="Q4992" s="430"/>
      <c r="R4992" s="430"/>
      <c r="S4992" s="430"/>
      <c r="T4992" s="430"/>
      <c r="U4992" s="431"/>
      <c r="V4992" s="182"/>
      <c r="W4992" s="191"/>
      <c r="X4992" s="199"/>
      <c r="Y4992" s="182"/>
      <c r="Z4992" s="184"/>
      <c r="AA4992" s="184"/>
      <c r="AD4992" s="182"/>
      <c r="AG4992" s="182"/>
      <c r="AH4992" s="43"/>
      <c r="AI4992" s="43"/>
      <c r="AJ4992" s="43"/>
      <c r="AK4992" s="43"/>
      <c r="AL4992" s="43"/>
      <c r="AM4992" s="43"/>
      <c r="AN4992" s="43"/>
      <c r="AO4992" s="43"/>
      <c r="AP4992" s="43"/>
      <c r="AQ4992" s="43"/>
      <c r="AR4992" s="43"/>
      <c r="AS4992" s="43"/>
      <c r="AT4992" s="43"/>
      <c r="AU4992" s="44"/>
      <c r="AV4992" s="182"/>
      <c r="AW4992" s="182"/>
      <c r="AX4992" s="182"/>
      <c r="AZ4992" s="207"/>
    </row>
    <row r="4993" spans="1:52" s="168" customFormat="1" x14ac:dyDescent="0.3">
      <c r="A4993" s="263"/>
      <c r="B4993" s="263"/>
      <c r="C4993" s="265"/>
      <c r="D4993" s="432" t="s">
        <v>20</v>
      </c>
      <c r="E4993" s="433"/>
      <c r="F4993" s="433"/>
      <c r="G4993" s="433"/>
      <c r="H4993" s="433"/>
      <c r="I4993" s="433"/>
      <c r="J4993" s="433"/>
      <c r="K4993" s="433"/>
      <c r="L4993" s="433"/>
      <c r="M4993" s="434"/>
      <c r="N4993" s="435" t="s">
        <v>21</v>
      </c>
      <c r="O4993" s="436"/>
      <c r="P4993" s="436"/>
      <c r="Q4993" s="436"/>
      <c r="R4993" s="436"/>
      <c r="S4993" s="436"/>
      <c r="T4993" s="436"/>
      <c r="U4993" s="437"/>
      <c r="V4993" s="182"/>
      <c r="W4993" s="191"/>
      <c r="X4993" s="199"/>
      <c r="Y4993" s="182"/>
      <c r="Z4993" s="184"/>
      <c r="AA4993" s="184"/>
      <c r="AD4993" s="182"/>
      <c r="AG4993" s="182"/>
      <c r="AH4993" s="43"/>
      <c r="AI4993" s="43"/>
      <c r="AJ4993" s="43"/>
      <c r="AK4993" s="43"/>
      <c r="AL4993" s="43"/>
      <c r="AM4993" s="43"/>
      <c r="AN4993" s="43"/>
      <c r="AO4993" s="43"/>
      <c r="AP4993" s="43"/>
      <c r="AQ4993" s="43"/>
      <c r="AR4993" s="43"/>
      <c r="AS4993" s="43"/>
      <c r="AT4993" s="43"/>
      <c r="AU4993" s="44"/>
      <c r="AV4993" s="182"/>
      <c r="AW4993" s="182"/>
      <c r="AX4993" s="182"/>
      <c r="AZ4993" s="207"/>
    </row>
    <row r="4994" spans="1:52" s="168" customFormat="1" ht="15.75" customHeight="1" x14ac:dyDescent="0.3">
      <c r="A4994" s="263"/>
      <c r="B4994" s="263"/>
      <c r="C4994" s="265"/>
      <c r="D4994" s="438" t="s">
        <v>22</v>
      </c>
      <c r="E4994" s="439"/>
      <c r="F4994" s="439"/>
      <c r="G4994" s="439"/>
      <c r="H4994" s="439"/>
      <c r="I4994" s="439"/>
      <c r="J4994" s="439"/>
      <c r="K4994" s="439"/>
      <c r="L4994" s="439"/>
      <c r="M4994" s="440"/>
      <c r="N4994" s="438" t="s">
        <v>22</v>
      </c>
      <c r="O4994" s="444"/>
      <c r="P4994" s="444"/>
      <c r="Q4994" s="444"/>
      <c r="R4994" s="444"/>
      <c r="S4994" s="444"/>
      <c r="T4994" s="444"/>
      <c r="U4994" s="440"/>
      <c r="V4994" s="182"/>
      <c r="W4994" s="191"/>
      <c r="X4994" s="199"/>
      <c r="Y4994" s="182"/>
      <c r="Z4994" s="184"/>
      <c r="AA4994" s="184"/>
      <c r="AD4994" s="182"/>
      <c r="AG4994" s="182"/>
      <c r="AH4994" s="43"/>
      <c r="AI4994" s="43"/>
      <c r="AJ4994" s="43"/>
      <c r="AK4994" s="43"/>
      <c r="AL4994" s="43"/>
      <c r="AM4994" s="43"/>
      <c r="AN4994" s="43"/>
      <c r="AO4994" s="43"/>
      <c r="AP4994" s="43"/>
      <c r="AQ4994" s="43"/>
      <c r="AR4994" s="43"/>
      <c r="AS4994" s="43"/>
      <c r="AT4994" s="43"/>
      <c r="AU4994" s="44"/>
      <c r="AV4994" s="182"/>
      <c r="AW4994" s="182"/>
      <c r="AX4994" s="182"/>
      <c r="AZ4994" s="207"/>
    </row>
    <row r="4995" spans="1:52" s="168" customFormat="1" ht="15.75" customHeight="1" x14ac:dyDescent="0.3">
      <c r="A4995" s="263"/>
      <c r="B4995" s="263"/>
      <c r="C4995" s="265"/>
      <c r="D4995" s="438"/>
      <c r="E4995" s="439"/>
      <c r="F4995" s="439"/>
      <c r="G4995" s="439"/>
      <c r="H4995" s="439"/>
      <c r="I4995" s="439"/>
      <c r="J4995" s="439"/>
      <c r="K4995" s="439"/>
      <c r="L4995" s="439"/>
      <c r="M4995" s="440"/>
      <c r="N4995" s="438"/>
      <c r="O4995" s="439"/>
      <c r="P4995" s="439"/>
      <c r="Q4995" s="439"/>
      <c r="R4995" s="439"/>
      <c r="S4995" s="439"/>
      <c r="T4995" s="439"/>
      <c r="U4995" s="440"/>
      <c r="V4995" s="182"/>
      <c r="W4995" s="191"/>
      <c r="X4995" s="199"/>
      <c r="Y4995" s="182"/>
      <c r="Z4995" s="184"/>
      <c r="AA4995" s="184"/>
      <c r="AD4995" s="182"/>
      <c r="AG4995" s="182"/>
      <c r="AH4995" s="43"/>
      <c r="AI4995" s="43"/>
      <c r="AJ4995" s="43"/>
      <c r="AK4995" s="43"/>
      <c r="AL4995" s="43"/>
      <c r="AM4995" s="43"/>
      <c r="AN4995" s="43"/>
      <c r="AO4995" s="43"/>
      <c r="AP4995" s="43"/>
      <c r="AQ4995" s="43"/>
      <c r="AR4995" s="43"/>
      <c r="AS4995" s="43"/>
      <c r="AT4995" s="43"/>
      <c r="AU4995" s="44"/>
      <c r="AV4995" s="182"/>
      <c r="AW4995" s="182"/>
      <c r="AX4995" s="182"/>
      <c r="AZ4995" s="207"/>
    </row>
    <row r="4996" spans="1:52" s="168" customFormat="1" ht="15.75" customHeight="1" x14ac:dyDescent="0.3">
      <c r="A4996" s="263"/>
      <c r="B4996" s="263"/>
      <c r="C4996" s="265"/>
      <c r="D4996" s="441"/>
      <c r="E4996" s="442"/>
      <c r="F4996" s="442"/>
      <c r="G4996" s="442"/>
      <c r="H4996" s="442"/>
      <c r="I4996" s="442"/>
      <c r="J4996" s="442"/>
      <c r="K4996" s="442"/>
      <c r="L4996" s="442"/>
      <c r="M4996" s="443"/>
      <c r="N4996" s="441"/>
      <c r="O4996" s="442"/>
      <c r="P4996" s="442"/>
      <c r="Q4996" s="442"/>
      <c r="R4996" s="442"/>
      <c r="S4996" s="442"/>
      <c r="T4996" s="442"/>
      <c r="U4996" s="443"/>
      <c r="V4996" s="182"/>
      <c r="W4996" s="191"/>
      <c r="X4996" s="199"/>
      <c r="Y4996" s="182"/>
      <c r="Z4996" s="184"/>
      <c r="AA4996" s="184"/>
      <c r="AD4996" s="182"/>
      <c r="AG4996" s="182"/>
      <c r="AH4996" s="43"/>
      <c r="AI4996" s="43"/>
      <c r="AJ4996" s="43"/>
      <c r="AK4996" s="43"/>
      <c r="AL4996" s="43"/>
      <c r="AM4996" s="43"/>
      <c r="AN4996" s="43"/>
      <c r="AO4996" s="43"/>
      <c r="AP4996" s="43"/>
      <c r="AQ4996" s="43"/>
      <c r="AR4996" s="43"/>
      <c r="AS4996" s="43"/>
      <c r="AT4996" s="43"/>
      <c r="AU4996" s="44"/>
      <c r="AV4996" s="182"/>
      <c r="AW4996" s="182"/>
      <c r="AX4996" s="182"/>
      <c r="AZ4996" s="207"/>
    </row>
    <row r="4997" spans="1:52" s="168" customFormat="1" x14ac:dyDescent="0.25">
      <c r="A4997" s="263"/>
      <c r="B4997" s="263"/>
      <c r="C4997" s="265"/>
      <c r="D4997" s="171" t="s">
        <v>23</v>
      </c>
      <c r="E4997" s="445" t="e">
        <f>+#REF!</f>
        <v>#REF!</v>
      </c>
      <c r="F4997" s="445"/>
      <c r="G4997" s="445"/>
      <c r="H4997" s="445"/>
      <c r="I4997" s="445"/>
      <c r="J4997" s="445"/>
      <c r="K4997" s="445"/>
      <c r="L4997" s="445"/>
      <c r="M4997" s="446"/>
      <c r="N4997" s="172" t="s">
        <v>23</v>
      </c>
      <c r="O4997" s="445" t="e">
        <f>+#REF!</f>
        <v>#REF!</v>
      </c>
      <c r="P4997" s="445"/>
      <c r="Q4997" s="445"/>
      <c r="R4997" s="445"/>
      <c r="S4997" s="445"/>
      <c r="T4997" s="445"/>
      <c r="U4997" s="446"/>
      <c r="V4997" s="182"/>
      <c r="W4997" s="191"/>
      <c r="X4997" s="199"/>
      <c r="Y4997" s="182"/>
      <c r="Z4997" s="184"/>
      <c r="AA4997" s="184"/>
      <c r="AD4997" s="182"/>
      <c r="AG4997" s="182"/>
      <c r="AH4997" s="43"/>
      <c r="AI4997" s="43"/>
      <c r="AJ4997" s="43"/>
      <c r="AK4997" s="43"/>
      <c r="AL4997" s="43"/>
      <c r="AM4997" s="43"/>
      <c r="AN4997" s="43"/>
      <c r="AO4997" s="43"/>
      <c r="AP4997" s="43"/>
      <c r="AQ4997" s="43"/>
      <c r="AR4997" s="43"/>
      <c r="AS4997" s="43"/>
      <c r="AT4997" s="43"/>
      <c r="AU4997" s="44"/>
      <c r="AV4997" s="182"/>
      <c r="AW4997" s="182"/>
      <c r="AX4997" s="182"/>
      <c r="AZ4997" s="207"/>
    </row>
    <row r="4998" spans="1:52" s="168" customFormat="1" ht="14.4" thickBot="1" x14ac:dyDescent="0.3">
      <c r="A4998" s="263"/>
      <c r="B4998" s="263"/>
      <c r="C4998" s="265"/>
      <c r="D4998" s="173" t="s">
        <v>25</v>
      </c>
      <c r="E4998" s="447" t="e">
        <f>+#REF!</f>
        <v>#REF!</v>
      </c>
      <c r="F4998" s="447"/>
      <c r="G4998" s="447"/>
      <c r="H4998" s="447"/>
      <c r="I4998" s="447"/>
      <c r="J4998" s="447"/>
      <c r="K4998" s="447"/>
      <c r="L4998" s="447"/>
      <c r="M4998" s="448"/>
      <c r="N4998" s="174" t="s">
        <v>25</v>
      </c>
      <c r="O4998" s="447" t="e">
        <f>+#REF!</f>
        <v>#REF!</v>
      </c>
      <c r="P4998" s="447"/>
      <c r="Q4998" s="447"/>
      <c r="R4998" s="447"/>
      <c r="S4998" s="447"/>
      <c r="T4998" s="447"/>
      <c r="U4998" s="448"/>
      <c r="V4998" s="182"/>
      <c r="W4998" s="191"/>
      <c r="X4998" s="199"/>
      <c r="Y4998" s="182"/>
      <c r="Z4998" s="184"/>
      <c r="AA4998" s="184"/>
      <c r="AD4998" s="182"/>
      <c r="AG4998" s="182"/>
      <c r="AH4998" s="43"/>
      <c r="AI4998" s="43"/>
      <c r="AJ4998" s="43"/>
      <c r="AK4998" s="43"/>
      <c r="AL4998" s="43"/>
      <c r="AM4998" s="43"/>
      <c r="AN4998" s="43"/>
      <c r="AO4998" s="43"/>
      <c r="AP4998" s="43"/>
      <c r="AQ4998" s="43"/>
      <c r="AR4998" s="43"/>
      <c r="AS4998" s="43"/>
      <c r="AT4998" s="43"/>
      <c r="AU4998" s="44"/>
      <c r="AV4998" s="182"/>
      <c r="AW4998" s="182"/>
      <c r="AX4998" s="182"/>
      <c r="AZ4998" s="207"/>
    </row>
    <row r="4999" spans="1:52" s="175" customFormat="1" ht="9.9" customHeight="1" thickBot="1" x14ac:dyDescent="0.3">
      <c r="A4999" s="266"/>
      <c r="B4999" s="266"/>
      <c r="C4999" s="267"/>
      <c r="N4999" s="15"/>
      <c r="V4999" s="34"/>
      <c r="W4999" s="58"/>
      <c r="X4999" s="85"/>
      <c r="Y4999" s="34"/>
      <c r="Z4999" s="185"/>
      <c r="AA4999" s="185"/>
      <c r="AD4999" s="34"/>
      <c r="AG4999" s="34"/>
      <c r="AH4999" s="45"/>
      <c r="AI4999" s="45"/>
      <c r="AJ4999" s="45"/>
      <c r="AK4999" s="45"/>
      <c r="AL4999" s="45"/>
      <c r="AM4999" s="45"/>
      <c r="AN4999" s="45"/>
      <c r="AO4999" s="45"/>
      <c r="AP4999" s="45"/>
      <c r="AQ4999" s="45"/>
      <c r="AR4999" s="45"/>
      <c r="AS4999" s="45"/>
      <c r="AT4999" s="45"/>
      <c r="AU4999" s="46"/>
      <c r="AV4999" s="34"/>
      <c r="AW4999" s="34"/>
      <c r="AX4999" s="34"/>
      <c r="AZ4999" s="139"/>
    </row>
    <row r="5000" spans="1:52" s="168" customFormat="1" ht="15.75" customHeight="1" x14ac:dyDescent="0.3">
      <c r="A5000" s="263"/>
      <c r="B5000" s="263"/>
      <c r="C5000" s="265"/>
      <c r="D5000" s="484"/>
      <c r="E5000" s="485"/>
      <c r="F5000" s="488" t="s">
        <v>0</v>
      </c>
      <c r="G5000" s="489"/>
      <c r="H5000" s="489"/>
      <c r="I5000" s="489"/>
      <c r="J5000" s="489"/>
      <c r="K5000" s="489"/>
      <c r="L5000" s="489"/>
      <c r="M5000" s="489"/>
      <c r="N5000" s="489"/>
      <c r="O5000" s="490"/>
      <c r="P5000" s="494" t="s">
        <v>1</v>
      </c>
      <c r="Q5000" s="495"/>
      <c r="R5000" s="495"/>
      <c r="S5000" s="496"/>
      <c r="T5000" s="500"/>
      <c r="U5000" s="501"/>
      <c r="V5000" s="182"/>
      <c r="W5000" s="191"/>
      <c r="X5000" s="199"/>
      <c r="Y5000" s="182"/>
      <c r="Z5000" s="184"/>
      <c r="AA5000" s="184"/>
      <c r="AD5000" s="182"/>
      <c r="AG5000" s="182"/>
      <c r="AH5000" s="43"/>
      <c r="AI5000" s="43"/>
      <c r="AJ5000" s="43"/>
      <c r="AK5000" s="43"/>
      <c r="AL5000" s="43"/>
      <c r="AM5000" s="43"/>
      <c r="AN5000" s="43"/>
      <c r="AO5000" s="43"/>
      <c r="AP5000" s="43"/>
      <c r="AQ5000" s="43"/>
      <c r="AR5000" s="43"/>
      <c r="AS5000" s="43"/>
      <c r="AT5000" s="43"/>
      <c r="AU5000" s="44"/>
      <c r="AV5000" s="182"/>
      <c r="AW5000" s="182"/>
      <c r="AX5000" s="182"/>
      <c r="AZ5000" s="207"/>
    </row>
    <row r="5001" spans="1:52" s="168" customFormat="1" ht="15" customHeight="1" x14ac:dyDescent="0.3">
      <c r="A5001" s="263"/>
      <c r="B5001" s="263"/>
      <c r="C5001" s="265"/>
      <c r="D5001" s="481"/>
      <c r="E5001" s="482"/>
      <c r="F5001" s="491"/>
      <c r="G5001" s="492"/>
      <c r="H5001" s="492"/>
      <c r="I5001" s="492"/>
      <c r="J5001" s="492"/>
      <c r="K5001" s="492"/>
      <c r="L5001" s="492"/>
      <c r="M5001" s="492"/>
      <c r="N5001" s="492"/>
      <c r="O5001" s="493"/>
      <c r="P5001" s="497"/>
      <c r="Q5001" s="498"/>
      <c r="R5001" s="498"/>
      <c r="S5001" s="499"/>
      <c r="T5001" s="502"/>
      <c r="U5001" s="503"/>
      <c r="V5001" s="182"/>
      <c r="W5001" s="191"/>
      <c r="X5001" s="199"/>
      <c r="Y5001" s="186"/>
      <c r="Z5001" s="184"/>
      <c r="AA5001" s="184"/>
      <c r="AD5001" s="182"/>
      <c r="AG5001" s="182"/>
      <c r="AH5001" s="43"/>
      <c r="AI5001" s="43"/>
      <c r="AJ5001" s="43"/>
      <c r="AK5001" s="43"/>
      <c r="AL5001" s="43"/>
      <c r="AM5001" s="43"/>
      <c r="AN5001" s="43"/>
      <c r="AO5001" s="43"/>
      <c r="AP5001" s="43"/>
      <c r="AQ5001" s="43"/>
      <c r="AR5001" s="43"/>
      <c r="AS5001" s="43"/>
      <c r="AT5001" s="43"/>
      <c r="AU5001" s="44"/>
      <c r="AV5001" s="182"/>
      <c r="AW5001" s="182"/>
      <c r="AX5001" s="182"/>
      <c r="AZ5001" s="207"/>
    </row>
    <row r="5002" spans="1:52" s="168" customFormat="1" ht="30" customHeight="1" thickBot="1" x14ac:dyDescent="0.35">
      <c r="A5002" s="263"/>
      <c r="B5002" s="263"/>
      <c r="C5002" s="265"/>
      <c r="D5002" s="486"/>
      <c r="E5002" s="487"/>
      <c r="F5002" s="506" t="s">
        <v>2</v>
      </c>
      <c r="G5002" s="507"/>
      <c r="H5002" s="507"/>
      <c r="I5002" s="507"/>
      <c r="J5002" s="507"/>
      <c r="K5002" s="507"/>
      <c r="L5002" s="507"/>
      <c r="M5002" s="507"/>
      <c r="N5002" s="507"/>
      <c r="O5002" s="508"/>
      <c r="P5002" s="181">
        <v>103</v>
      </c>
      <c r="Q5002" s="210" t="s">
        <v>3</v>
      </c>
      <c r="R5002" s="509">
        <v>147</v>
      </c>
      <c r="S5002" s="510"/>
      <c r="T5002" s="504"/>
      <c r="U5002" s="505"/>
      <c r="V5002" s="182">
        <f>+IF(C5011="","",1)</f>
        <v>1</v>
      </c>
      <c r="W5002" s="191"/>
      <c r="X5002" s="199"/>
      <c r="Y5002" s="39"/>
      <c r="Z5002" s="184"/>
      <c r="AA5002" s="184"/>
      <c r="AD5002" s="182"/>
      <c r="AG5002" s="182"/>
      <c r="AH5002" s="43"/>
      <c r="AI5002" s="43"/>
      <c r="AJ5002" s="43"/>
      <c r="AK5002" s="43"/>
      <c r="AL5002" s="43"/>
      <c r="AM5002" s="43"/>
      <c r="AN5002" s="43"/>
      <c r="AO5002" s="43"/>
      <c r="AP5002" s="43"/>
      <c r="AQ5002" s="43"/>
      <c r="AR5002" s="43"/>
      <c r="AS5002" s="43"/>
      <c r="AT5002" s="43"/>
      <c r="AU5002" s="44"/>
      <c r="AV5002" s="182"/>
      <c r="AW5002" s="182"/>
      <c r="AX5002" s="182"/>
      <c r="AZ5002" s="207"/>
    </row>
    <row r="5003" spans="1:52" s="168" customFormat="1" ht="5.25" customHeight="1" thickBot="1" x14ac:dyDescent="0.35">
      <c r="A5003" s="263"/>
      <c r="B5003" s="263"/>
      <c r="C5003" s="265"/>
      <c r="D5003" s="454"/>
      <c r="E5003" s="454"/>
      <c r="F5003" s="454"/>
      <c r="G5003" s="454"/>
      <c r="H5003" s="454"/>
      <c r="I5003" s="454"/>
      <c r="J5003" s="454"/>
      <c r="K5003" s="454"/>
      <c r="L5003" s="454"/>
      <c r="M5003" s="454"/>
      <c r="N5003" s="454"/>
      <c r="O5003" s="454"/>
      <c r="P5003" s="454"/>
      <c r="Q5003" s="454"/>
      <c r="R5003" s="454"/>
      <c r="S5003" s="454"/>
      <c r="T5003" s="454"/>
      <c r="U5003" s="454"/>
      <c r="V5003" s="182"/>
      <c r="W5003" s="191"/>
      <c r="X5003" s="199"/>
      <c r="Y5003" s="186"/>
      <c r="Z5003" s="184"/>
      <c r="AA5003" s="184"/>
      <c r="AD5003" s="182"/>
      <c r="AG5003" s="182"/>
      <c r="AH5003" s="43"/>
      <c r="AI5003" s="43"/>
      <c r="AJ5003" s="43"/>
      <c r="AK5003" s="43"/>
      <c r="AL5003" s="43"/>
      <c r="AM5003" s="43"/>
      <c r="AN5003" s="43"/>
      <c r="AO5003" s="43"/>
      <c r="AP5003" s="43"/>
      <c r="AQ5003" s="43"/>
      <c r="AR5003" s="43"/>
      <c r="AS5003" s="43"/>
      <c r="AT5003" s="43"/>
      <c r="AU5003" s="44"/>
      <c r="AV5003" s="182"/>
      <c r="AW5003" s="182"/>
      <c r="AX5003" s="182"/>
      <c r="AZ5003" s="207"/>
    </row>
    <row r="5004" spans="1:52" s="168" customFormat="1" ht="24.9" customHeight="1" x14ac:dyDescent="0.3">
      <c r="A5004" s="263"/>
      <c r="B5004" s="263"/>
      <c r="C5004" s="265"/>
      <c r="D5004" s="511" t="s">
        <v>4</v>
      </c>
      <c r="E5004" s="512"/>
      <c r="F5004" s="513" t="s">
        <v>168</v>
      </c>
      <c r="G5004" s="514"/>
      <c r="H5004" s="514"/>
      <c r="I5004" s="515"/>
      <c r="J5004" s="516" t="s">
        <v>5</v>
      </c>
      <c r="K5004" s="512"/>
      <c r="L5004" s="513" t="s">
        <v>102</v>
      </c>
      <c r="M5004" s="514"/>
      <c r="N5004" s="514"/>
      <c r="O5004" s="514"/>
      <c r="P5004" s="515"/>
      <c r="Q5004" s="164" t="s">
        <v>6</v>
      </c>
      <c r="R5004" s="513" t="s">
        <v>36</v>
      </c>
      <c r="S5004" s="514"/>
      <c r="T5004" s="514"/>
      <c r="U5004" s="517"/>
      <c r="V5004" s="182"/>
      <c r="W5004" s="191"/>
      <c r="X5004" s="199"/>
      <c r="Y5004" s="182"/>
      <c r="Z5004" s="184"/>
      <c r="AA5004" s="184"/>
      <c r="AD5004" s="182"/>
      <c r="AG5004" s="182"/>
      <c r="AH5004" s="43"/>
      <c r="AI5004" s="43"/>
      <c r="AJ5004" s="43"/>
      <c r="AK5004" s="43"/>
      <c r="AL5004" s="43"/>
      <c r="AM5004" s="43"/>
      <c r="AN5004" s="43"/>
      <c r="AO5004" s="43"/>
      <c r="AP5004" s="43"/>
      <c r="AQ5004" s="43"/>
      <c r="AR5004" s="43"/>
      <c r="AS5004" s="43"/>
      <c r="AT5004" s="43"/>
      <c r="AU5004" s="44"/>
      <c r="AV5004" s="182"/>
      <c r="AW5004" s="182"/>
      <c r="AX5004" s="182"/>
      <c r="AZ5004" s="207"/>
    </row>
    <row r="5005" spans="1:52" s="168" customFormat="1" ht="45" customHeight="1" thickBot="1" x14ac:dyDescent="0.35">
      <c r="A5005" s="263"/>
      <c r="B5005" s="263"/>
      <c r="C5005" s="265"/>
      <c r="D5005" s="518" t="s">
        <v>7</v>
      </c>
      <c r="E5005" s="519"/>
      <c r="F5005" s="520" t="s">
        <v>169</v>
      </c>
      <c r="G5005" s="521"/>
      <c r="H5005" s="521"/>
      <c r="I5005" s="521"/>
      <c r="J5005" s="521"/>
      <c r="K5005" s="521"/>
      <c r="L5005" s="521"/>
      <c r="M5005" s="521"/>
      <c r="N5005" s="521"/>
      <c r="O5005" s="521"/>
      <c r="P5005" s="521"/>
      <c r="Q5005" s="521"/>
      <c r="R5005" s="521"/>
      <c r="S5005" s="521"/>
      <c r="T5005" s="521"/>
      <c r="U5005" s="522"/>
      <c r="V5005" s="182"/>
      <c r="W5005" s="191"/>
      <c r="X5005" s="199"/>
      <c r="Y5005" s="182"/>
      <c r="Z5005" s="184"/>
      <c r="AA5005" s="184"/>
      <c r="AD5005" s="182"/>
      <c r="AG5005" s="182"/>
      <c r="AH5005" s="43"/>
      <c r="AI5005" s="43"/>
      <c r="AJ5005" s="43"/>
      <c r="AK5005" s="43"/>
      <c r="AL5005" s="43"/>
      <c r="AM5005" s="43"/>
      <c r="AN5005" s="43"/>
      <c r="AO5005" s="43"/>
      <c r="AP5005" s="43"/>
      <c r="AQ5005" s="43"/>
      <c r="AR5005" s="43"/>
      <c r="AS5005" s="43"/>
      <c r="AT5005" s="43"/>
      <c r="AU5005" s="44"/>
      <c r="AV5005" s="182"/>
      <c r="AW5005" s="182"/>
      <c r="AX5005" s="182"/>
      <c r="AZ5005" s="207"/>
    </row>
    <row r="5006" spans="1:52" s="168" customFormat="1" ht="5.0999999999999996" customHeight="1" thickBot="1" x14ac:dyDescent="0.35">
      <c r="A5006" s="263"/>
      <c r="B5006" s="263"/>
      <c r="C5006" s="265"/>
      <c r="D5006" s="523"/>
      <c r="E5006" s="523"/>
      <c r="F5006" s="523"/>
      <c r="G5006" s="523"/>
      <c r="H5006" s="523"/>
      <c r="I5006" s="523"/>
      <c r="J5006" s="523"/>
      <c r="K5006" s="523"/>
      <c r="L5006" s="523"/>
      <c r="M5006" s="523"/>
      <c r="N5006" s="523"/>
      <c r="O5006" s="523"/>
      <c r="P5006" s="523"/>
      <c r="Q5006" s="523"/>
      <c r="R5006" s="523"/>
      <c r="S5006" s="523"/>
      <c r="T5006" s="523"/>
      <c r="U5006" s="523"/>
      <c r="V5006" s="182"/>
      <c r="W5006" s="191"/>
      <c r="X5006" s="199"/>
      <c r="Y5006" s="182"/>
      <c r="Z5006" s="184"/>
      <c r="AA5006" s="184"/>
      <c r="AD5006" s="182"/>
      <c r="AG5006" s="182"/>
      <c r="AH5006" s="43"/>
      <c r="AI5006" s="43"/>
      <c r="AJ5006" s="43"/>
      <c r="AK5006" s="43"/>
      <c r="AL5006" s="43"/>
      <c r="AM5006" s="43"/>
      <c r="AN5006" s="43"/>
      <c r="AO5006" s="43"/>
      <c r="AP5006" s="43"/>
      <c r="AQ5006" s="43"/>
      <c r="AR5006" s="43"/>
      <c r="AS5006" s="43"/>
      <c r="AT5006" s="43"/>
      <c r="AU5006" s="44"/>
      <c r="AV5006" s="182"/>
      <c r="AW5006" s="182"/>
      <c r="AX5006" s="182"/>
      <c r="AZ5006" s="207"/>
    </row>
    <row r="5007" spans="1:52" s="168" customFormat="1" ht="24.9" customHeight="1" thickBot="1" x14ac:dyDescent="0.35">
      <c r="A5007" s="263"/>
      <c r="B5007" s="263"/>
      <c r="C5007" s="265"/>
      <c r="D5007" s="165" t="s">
        <v>103</v>
      </c>
      <c r="E5007" s="209" t="s">
        <v>106</v>
      </c>
      <c r="F5007" s="455" t="s">
        <v>104</v>
      </c>
      <c r="G5007" s="524"/>
      <c r="H5007" s="456"/>
      <c r="I5007" s="525">
        <v>44058</v>
      </c>
      <c r="J5007" s="526"/>
      <c r="K5007" s="526"/>
      <c r="L5007" s="526"/>
      <c r="M5007" s="526"/>
      <c r="N5007" s="527"/>
      <c r="O5007" s="166" t="s">
        <v>8</v>
      </c>
      <c r="P5007" s="449" t="s">
        <v>24</v>
      </c>
      <c r="Q5007" s="450"/>
      <c r="R5007" s="450"/>
      <c r="S5007" s="450"/>
      <c r="T5007" s="450"/>
      <c r="U5007" s="528"/>
      <c r="V5007" s="182"/>
      <c r="W5007" s="191"/>
      <c r="X5007" s="199"/>
      <c r="Y5007" s="182"/>
      <c r="Z5007" s="184"/>
      <c r="AA5007" s="184"/>
      <c r="AD5007" s="182"/>
      <c r="AG5007" s="182"/>
      <c r="AH5007" s="43"/>
      <c r="AI5007" s="43"/>
      <c r="AJ5007" s="43"/>
      <c r="AK5007" s="43"/>
      <c r="AL5007" s="43"/>
      <c r="AM5007" s="43"/>
      <c r="AN5007" s="43"/>
      <c r="AO5007" s="43"/>
      <c r="AP5007" s="43"/>
      <c r="AQ5007" s="43"/>
      <c r="AR5007" s="43"/>
      <c r="AS5007" s="43"/>
      <c r="AT5007" s="43"/>
      <c r="AU5007" s="44"/>
      <c r="AV5007" s="182"/>
      <c r="AW5007" s="182"/>
      <c r="AX5007" s="182"/>
      <c r="AZ5007" s="207"/>
    </row>
    <row r="5008" spans="1:52" s="168" customFormat="1" ht="5.0999999999999996" customHeight="1" thickBot="1" x14ac:dyDescent="0.35">
      <c r="A5008" s="263"/>
      <c r="B5008" s="263"/>
      <c r="C5008" s="265"/>
      <c r="D5008" s="208"/>
      <c r="E5008" s="208"/>
      <c r="F5008" s="208"/>
      <c r="G5008" s="208"/>
      <c r="H5008" s="208"/>
      <c r="I5008" s="208"/>
      <c r="J5008" s="208"/>
      <c r="K5008" s="208"/>
      <c r="L5008" s="208"/>
      <c r="M5008" s="208"/>
      <c r="N5008" s="208"/>
      <c r="O5008" s="208"/>
      <c r="P5008" s="208"/>
      <c r="Q5008" s="208"/>
      <c r="R5008" s="208"/>
      <c r="S5008" s="208"/>
      <c r="T5008" s="208"/>
      <c r="U5008" s="208"/>
      <c r="V5008" s="182"/>
      <c r="W5008" s="191"/>
      <c r="X5008" s="199"/>
      <c r="Y5008" s="182"/>
      <c r="Z5008" s="184"/>
      <c r="AA5008" s="184"/>
      <c r="AD5008" s="182"/>
      <c r="AG5008" s="182"/>
      <c r="AH5008" s="43"/>
      <c r="AI5008" s="43"/>
      <c r="AJ5008" s="43"/>
      <c r="AK5008" s="43"/>
      <c r="AL5008" s="43"/>
      <c r="AM5008" s="43"/>
      <c r="AN5008" s="43"/>
      <c r="AO5008" s="43"/>
      <c r="AP5008" s="43"/>
      <c r="AQ5008" s="43"/>
      <c r="AR5008" s="43"/>
      <c r="AS5008" s="43"/>
      <c r="AT5008" s="43"/>
      <c r="AU5008" s="44"/>
      <c r="AV5008" s="182"/>
      <c r="AW5008" s="182"/>
      <c r="AX5008" s="182"/>
      <c r="AZ5008" s="207"/>
    </row>
    <row r="5009" spans="1:52" s="168" customFormat="1" ht="24.9" customHeight="1" thickBot="1" x14ac:dyDescent="0.35">
      <c r="A5009" s="263"/>
      <c r="B5009" s="263"/>
      <c r="C5009" s="265"/>
      <c r="D5009" s="165" t="s">
        <v>31</v>
      </c>
      <c r="E5009" s="449"/>
      <c r="F5009" s="450"/>
      <c r="G5009" s="450"/>
      <c r="H5009" s="450"/>
      <c r="I5009" s="450"/>
      <c r="J5009" s="451"/>
      <c r="K5009" s="177" t="s">
        <v>105</v>
      </c>
      <c r="L5009" s="452"/>
      <c r="M5009" s="452"/>
      <c r="N5009" s="452"/>
      <c r="O5009" s="452"/>
      <c r="P5009" s="452"/>
      <c r="Q5009" s="452"/>
      <c r="R5009" s="452"/>
      <c r="S5009" s="452"/>
      <c r="T5009" s="452"/>
      <c r="U5009" s="453"/>
      <c r="V5009" s="182"/>
      <c r="W5009" s="191"/>
      <c r="X5009" s="199"/>
      <c r="Y5009" s="182"/>
      <c r="Z5009" s="184"/>
      <c r="AA5009" s="184"/>
      <c r="AD5009" s="182"/>
      <c r="AG5009" s="182"/>
      <c r="AH5009" s="43"/>
      <c r="AI5009" s="43"/>
      <c r="AJ5009" s="43"/>
      <c r="AK5009" s="43"/>
      <c r="AL5009" s="43"/>
      <c r="AM5009" s="43"/>
      <c r="AN5009" s="43"/>
      <c r="AO5009" s="43"/>
      <c r="AP5009" s="43"/>
      <c r="AQ5009" s="43"/>
      <c r="AR5009" s="43"/>
      <c r="AS5009" s="43"/>
      <c r="AT5009" s="43"/>
      <c r="AU5009" s="44"/>
      <c r="AV5009" s="182"/>
      <c r="AW5009" s="182"/>
      <c r="AX5009" s="182"/>
      <c r="AZ5009" s="207"/>
    </row>
    <row r="5010" spans="1:52" s="168" customFormat="1" ht="5.0999999999999996" customHeight="1" thickBot="1" x14ac:dyDescent="0.35">
      <c r="A5010" s="263"/>
      <c r="B5010" s="263"/>
      <c r="C5010" s="265"/>
      <c r="D5010" s="454"/>
      <c r="E5010" s="454"/>
      <c r="F5010" s="454"/>
      <c r="G5010" s="454"/>
      <c r="H5010" s="454"/>
      <c r="I5010" s="454"/>
      <c r="J5010" s="454"/>
      <c r="K5010" s="454"/>
      <c r="L5010" s="454"/>
      <c r="M5010" s="454"/>
      <c r="N5010" s="454"/>
      <c r="O5010" s="454"/>
      <c r="P5010" s="454"/>
      <c r="Q5010" s="454"/>
      <c r="R5010" s="454"/>
      <c r="S5010" s="454"/>
      <c r="T5010" s="454"/>
      <c r="U5010" s="454"/>
      <c r="V5010" s="182"/>
      <c r="W5010" s="191"/>
      <c r="X5010" s="199"/>
      <c r="Y5010" s="182"/>
      <c r="Z5010" s="184"/>
      <c r="AA5010" s="184"/>
      <c r="AD5010" s="182"/>
      <c r="AG5010" s="182"/>
      <c r="AH5010" s="43"/>
      <c r="AI5010" s="43"/>
      <c r="AJ5010" s="43"/>
      <c r="AK5010" s="43"/>
      <c r="AL5010" s="43"/>
      <c r="AM5010" s="43"/>
      <c r="AN5010" s="43"/>
      <c r="AO5010" s="43"/>
      <c r="AP5010" s="43"/>
      <c r="AQ5010" s="43"/>
      <c r="AR5010" s="43"/>
      <c r="AS5010" s="43"/>
      <c r="AT5010" s="43"/>
      <c r="AU5010" s="44"/>
      <c r="AV5010" s="182"/>
      <c r="AW5010" s="182"/>
      <c r="AX5010" s="182"/>
      <c r="AZ5010" s="207"/>
    </row>
    <row r="5011" spans="1:52" s="168" customFormat="1" ht="45" customHeight="1" thickBot="1" x14ac:dyDescent="0.35">
      <c r="A5011" s="263" t="str">
        <f>+E5011</f>
        <v>NP 40</v>
      </c>
      <c r="B5011" s="264">
        <f>+U5035</f>
        <v>0</v>
      </c>
      <c r="C5011" s="265">
        <v>93</v>
      </c>
      <c r="D5011" s="165" t="s">
        <v>9</v>
      </c>
      <c r="E5011" s="180" t="s">
        <v>238</v>
      </c>
      <c r="F5011" s="455" t="s">
        <v>29</v>
      </c>
      <c r="G5011" s="456"/>
      <c r="H5011" s="457" t="s">
        <v>237</v>
      </c>
      <c r="I5011" s="457"/>
      <c r="J5011" s="457"/>
      <c r="K5011" s="457"/>
      <c r="L5011" s="457"/>
      <c r="M5011" s="458"/>
      <c r="N5011" s="459" t="s">
        <v>32</v>
      </c>
      <c r="O5011" s="460"/>
      <c r="P5011" s="461"/>
      <c r="Q5011" s="462" t="s">
        <v>48</v>
      </c>
      <c r="R5011" s="463"/>
      <c r="S5011" s="463"/>
      <c r="T5011" s="463"/>
      <c r="U5011" s="464"/>
      <c r="V5011" s="182"/>
      <c r="W5011" s="191"/>
      <c r="X5011" s="199"/>
      <c r="Y5011" s="182"/>
      <c r="Z5011" s="186"/>
      <c r="AA5011" s="186"/>
      <c r="AD5011" s="182"/>
      <c r="AG5011" s="182"/>
      <c r="AH5011" s="43"/>
      <c r="AI5011" s="43"/>
      <c r="AJ5011" s="43"/>
      <c r="AK5011" s="43"/>
      <c r="AL5011" s="43"/>
      <c r="AM5011" s="43"/>
      <c r="AN5011" s="43"/>
      <c r="AO5011" s="43"/>
      <c r="AP5011" s="43"/>
      <c r="AQ5011" s="43"/>
      <c r="AR5011" s="43"/>
      <c r="AS5011" s="43"/>
      <c r="AT5011" s="43"/>
      <c r="AU5011" s="44"/>
      <c r="AV5011" s="182"/>
      <c r="AW5011" s="182"/>
      <c r="AX5011" s="182"/>
      <c r="AZ5011" s="207"/>
    </row>
    <row r="5012" spans="1:52" s="168" customFormat="1" ht="5.0999999999999996" customHeight="1" thickBot="1" x14ac:dyDescent="0.35">
      <c r="A5012" s="263"/>
      <c r="B5012" s="263"/>
      <c r="C5012" s="265"/>
      <c r="D5012" s="428"/>
      <c r="E5012" s="428"/>
      <c r="F5012" s="428"/>
      <c r="G5012" s="428"/>
      <c r="H5012" s="428"/>
      <c r="I5012" s="428"/>
      <c r="J5012" s="428"/>
      <c r="K5012" s="428"/>
      <c r="L5012" s="428"/>
      <c r="M5012" s="428"/>
      <c r="N5012" s="454"/>
      <c r="O5012" s="454"/>
      <c r="P5012" s="454"/>
      <c r="Q5012" s="454"/>
      <c r="R5012" s="454"/>
      <c r="S5012" s="454"/>
      <c r="T5012" s="454"/>
      <c r="U5012" s="454"/>
      <c r="V5012" s="182"/>
      <c r="W5012" s="191"/>
      <c r="X5012" s="199"/>
      <c r="Y5012" s="182"/>
      <c r="Z5012" s="193"/>
      <c r="AA5012" s="193"/>
      <c r="AD5012" s="182"/>
      <c r="AG5012" s="182"/>
      <c r="AH5012" s="43"/>
      <c r="AI5012" s="43"/>
      <c r="AJ5012" s="43"/>
      <c r="AK5012" s="43"/>
      <c r="AL5012" s="43"/>
      <c r="AM5012" s="43"/>
      <c r="AN5012" s="43"/>
      <c r="AO5012" s="43"/>
      <c r="AP5012" s="43"/>
      <c r="AQ5012" s="43"/>
      <c r="AR5012" s="43"/>
      <c r="AS5012" s="43"/>
      <c r="AT5012" s="43"/>
      <c r="AU5012" s="44"/>
      <c r="AV5012" s="182"/>
      <c r="AW5012" s="182"/>
      <c r="AX5012" s="182"/>
      <c r="AZ5012" s="207"/>
    </row>
    <row r="5013" spans="1:52" s="168" customFormat="1" ht="24.9" customHeight="1" x14ac:dyDescent="0.3">
      <c r="A5013" s="263"/>
      <c r="B5013" s="263"/>
      <c r="C5013" s="265"/>
      <c r="D5013" s="465" t="s">
        <v>30</v>
      </c>
      <c r="E5013" s="466"/>
      <c r="F5013" s="466"/>
      <c r="G5013" s="466"/>
      <c r="H5013" s="466"/>
      <c r="I5013" s="466"/>
      <c r="J5013" s="466"/>
      <c r="K5013" s="466"/>
      <c r="L5013" s="466"/>
      <c r="M5013" s="467"/>
      <c r="N5013" s="468" t="s">
        <v>11</v>
      </c>
      <c r="O5013" s="470" t="s">
        <v>12</v>
      </c>
      <c r="P5013" s="471"/>
      <c r="Q5013" s="474" t="s">
        <v>13</v>
      </c>
      <c r="R5013" s="475"/>
      <c r="S5013" s="476"/>
      <c r="T5013" s="477" t="s">
        <v>27</v>
      </c>
      <c r="U5013" s="479" t="s">
        <v>28</v>
      </c>
      <c r="V5013" s="182"/>
      <c r="W5013" s="191"/>
      <c r="X5013" s="199"/>
      <c r="Y5013" s="182"/>
      <c r="Z5013" s="193"/>
      <c r="AA5013" s="193"/>
      <c r="AD5013" s="182"/>
      <c r="AG5013" s="182"/>
      <c r="AH5013" s="43"/>
      <c r="AI5013" s="43"/>
      <c r="AJ5013" s="43"/>
      <c r="AK5013" s="43"/>
      <c r="AL5013" s="43"/>
      <c r="AM5013" s="43"/>
      <c r="AN5013" s="43"/>
      <c r="AO5013" s="43"/>
      <c r="AP5013" s="43"/>
      <c r="AQ5013" s="43"/>
      <c r="AR5013" s="43"/>
      <c r="AS5013" s="43"/>
      <c r="AT5013" s="43"/>
      <c r="AU5013" s="44"/>
      <c r="AV5013" s="182"/>
      <c r="AW5013" s="182"/>
      <c r="AX5013" s="182"/>
      <c r="AZ5013" s="207"/>
    </row>
    <row r="5014" spans="1:52" s="168" customFormat="1" ht="24.9" customHeight="1" x14ac:dyDescent="0.3">
      <c r="A5014" s="263"/>
      <c r="B5014" s="263"/>
      <c r="C5014" s="265"/>
      <c r="D5014" s="481"/>
      <c r="E5014" s="482"/>
      <c r="F5014" s="482"/>
      <c r="G5014" s="482"/>
      <c r="H5014" s="482"/>
      <c r="I5014" s="482"/>
      <c r="J5014" s="482"/>
      <c r="K5014" s="482"/>
      <c r="L5014" s="482"/>
      <c r="M5014" s="483"/>
      <c r="N5014" s="469"/>
      <c r="O5014" s="472"/>
      <c r="P5014" s="473"/>
      <c r="Q5014" s="170" t="s">
        <v>14</v>
      </c>
      <c r="R5014" s="170" t="s">
        <v>15</v>
      </c>
      <c r="S5014" s="170" t="s">
        <v>26</v>
      </c>
      <c r="T5014" s="478"/>
      <c r="U5014" s="480"/>
      <c r="V5014" s="182"/>
      <c r="W5014" s="191"/>
      <c r="X5014" s="199"/>
      <c r="Y5014" s="182"/>
      <c r="Z5014" s="194"/>
      <c r="AA5014" s="194"/>
      <c r="AD5014" s="182"/>
      <c r="AG5014" s="182"/>
      <c r="AH5014" s="43"/>
      <c r="AI5014" s="43"/>
      <c r="AJ5014" s="43"/>
      <c r="AK5014" s="43"/>
      <c r="AL5014" s="43"/>
      <c r="AM5014" s="43"/>
      <c r="AN5014" s="43"/>
      <c r="AO5014" s="43"/>
      <c r="AP5014" s="43"/>
      <c r="AQ5014" s="43"/>
      <c r="AR5014" s="43"/>
      <c r="AS5014" s="43"/>
      <c r="AT5014" s="43"/>
      <c r="AU5014" s="44"/>
      <c r="AV5014" s="182"/>
      <c r="AW5014" s="182"/>
      <c r="AX5014" s="182"/>
      <c r="AZ5014" s="207"/>
    </row>
    <row r="5015" spans="1:52" s="168" customFormat="1" ht="24.9" customHeight="1" x14ac:dyDescent="0.3">
      <c r="A5015" s="263"/>
      <c r="B5015" s="263"/>
      <c r="C5015" s="265"/>
      <c r="D5015" s="481"/>
      <c r="E5015" s="482"/>
      <c r="F5015" s="482"/>
      <c r="G5015" s="482"/>
      <c r="H5015" s="482"/>
      <c r="I5015" s="482"/>
      <c r="J5015" s="482"/>
      <c r="K5015" s="482"/>
      <c r="L5015" s="482"/>
      <c r="M5015" s="483"/>
      <c r="N5015" s="176"/>
      <c r="O5015" s="412"/>
      <c r="P5015" s="413"/>
      <c r="Q5015" s="8"/>
      <c r="R5015" s="8"/>
      <c r="S5015" s="8"/>
      <c r="T5015" s="9"/>
      <c r="U5015" s="17"/>
      <c r="V5015" s="182"/>
      <c r="W5015" s="191"/>
      <c r="X5015" s="199"/>
      <c r="Y5015" s="182">
        <f>+C5011</f>
        <v>93</v>
      </c>
      <c r="Z5015" s="41">
        <f>+SUMIF($N5015:$N5034,$Z$16,$U5015:$U5034)</f>
        <v>0</v>
      </c>
      <c r="AA5015" s="41">
        <f>+SUMIF($N5015:$N5034,$AA$16,$U5015:$U5034)</f>
        <v>0</v>
      </c>
      <c r="AB5015" s="41">
        <f>+SUMIF($N5015:$N5034,$AB$16,$U5015:$U5034)</f>
        <v>0</v>
      </c>
      <c r="AC5015" s="41">
        <f>+SUMIF($N5015:$N5034,$AC$16,$U5015:$U5034)</f>
        <v>0</v>
      </c>
      <c r="AD5015" s="41">
        <f>+SUMIF($N5015:$N5034,$AD$16,$U5015:$U5034)</f>
        <v>0</v>
      </c>
      <c r="AE5015" s="41">
        <f>+SUMIF($N5015:$N5034,$AE$16,$U5015:$U5034)</f>
        <v>0</v>
      </c>
      <c r="AF5015" s="41">
        <f>+SUMIF($N5015:$N5034,$AF$16,$U5015:$U5034)</f>
        <v>0</v>
      </c>
      <c r="AG5015" s="41">
        <f>+SUMIF($N5015:$N5034,$AG$16,$U5015:$U5034)</f>
        <v>0</v>
      </c>
      <c r="AH5015" s="41">
        <f>+SUMIF($N5015:$N5034,$AH$16,$U5015:$U5034)</f>
        <v>0</v>
      </c>
      <c r="AI5015" s="41">
        <f>+SUMIF($N5015:$N5034,$AI$16,$U5015:$U5034)</f>
        <v>0</v>
      </c>
      <c r="AJ5015" s="41">
        <f>+SUMIF($N5015:$N5034,$AJ$16,$U5015:$U5034)</f>
        <v>0</v>
      </c>
      <c r="AK5015" s="41">
        <f>+SUMIF($N5015:$N5034,$AK$16,$U5015:$U5034)</f>
        <v>0</v>
      </c>
      <c r="AL5015" s="41">
        <f>+SUMIF($N5015:$N5034,$AL$16,$U5015:$U5034)</f>
        <v>0</v>
      </c>
      <c r="AM5015" s="41">
        <f>+SUMIF($N5015:$N5034,$AM$16,$U5015:$U5034)</f>
        <v>0</v>
      </c>
      <c r="AN5015" s="41">
        <f>+SUMIF($N5015:$N5034,$AN$16,$U5015:$U5034)</f>
        <v>0</v>
      </c>
      <c r="AO5015" s="41">
        <f>+SUMIF($N5015:$N5034,$AO$16,$U5015:$U5034)</f>
        <v>0</v>
      </c>
      <c r="AP5015" s="41">
        <f>+SUMIF($N5015:$N5034,$AP$16,$U5015:$U5034)</f>
        <v>0</v>
      </c>
      <c r="AQ5015" s="41">
        <f>+SUMIF($N5015:$N5034,$AQ$16,$U5015:$U5034)</f>
        <v>0</v>
      </c>
      <c r="AR5015" s="41">
        <f>+SUMIF($N5015:$N5034,$AR$16,$U5015:$U5034)</f>
        <v>0</v>
      </c>
      <c r="AS5015" s="43"/>
      <c r="AT5015" s="43"/>
      <c r="AU5015" s="44"/>
      <c r="AV5015" s="182"/>
      <c r="AW5015" s="182"/>
      <c r="AX5015" s="182"/>
      <c r="AZ5015" s="207"/>
    </row>
    <row r="5016" spans="1:52" s="168" customFormat="1" ht="24.9" customHeight="1" x14ac:dyDescent="0.3">
      <c r="A5016" s="263"/>
      <c r="B5016" s="263"/>
      <c r="C5016" s="265"/>
      <c r="D5016" s="481"/>
      <c r="E5016" s="482"/>
      <c r="F5016" s="482"/>
      <c r="G5016" s="482"/>
      <c r="H5016" s="482"/>
      <c r="I5016" s="482"/>
      <c r="J5016" s="482"/>
      <c r="K5016" s="482"/>
      <c r="L5016" s="482"/>
      <c r="M5016" s="483"/>
      <c r="N5016" s="176"/>
      <c r="O5016" s="412"/>
      <c r="P5016" s="413"/>
      <c r="Q5016" s="8"/>
      <c r="R5016" s="8"/>
      <c r="S5016" s="8"/>
      <c r="T5016" s="9"/>
      <c r="U5016" s="17"/>
      <c r="V5016" s="182"/>
      <c r="W5016" s="191"/>
      <c r="X5016" s="199"/>
      <c r="Y5016" s="182"/>
      <c r="Z5016" s="184"/>
      <c r="AA5016" s="184"/>
      <c r="AD5016" s="182"/>
      <c r="AG5016" s="182"/>
      <c r="AH5016" s="43"/>
      <c r="AI5016" s="43"/>
      <c r="AJ5016" s="43"/>
      <c r="AK5016" s="43"/>
      <c r="AL5016" s="43"/>
      <c r="AM5016" s="43"/>
      <c r="AN5016" s="43"/>
      <c r="AO5016" s="43"/>
      <c r="AP5016" s="43"/>
      <c r="AQ5016" s="43"/>
      <c r="AR5016" s="43"/>
      <c r="AS5016" s="43"/>
      <c r="AT5016" s="43"/>
      <c r="AU5016" s="44"/>
      <c r="AV5016" s="182"/>
      <c r="AW5016" s="182"/>
      <c r="AX5016" s="182"/>
      <c r="AZ5016" s="207"/>
    </row>
    <row r="5017" spans="1:52" s="168" customFormat="1" ht="24.9" customHeight="1" x14ac:dyDescent="0.3">
      <c r="A5017" s="263"/>
      <c r="B5017" s="263"/>
      <c r="C5017" s="265"/>
      <c r="D5017" s="481"/>
      <c r="E5017" s="482"/>
      <c r="F5017" s="482"/>
      <c r="G5017" s="482"/>
      <c r="H5017" s="482"/>
      <c r="I5017" s="482"/>
      <c r="J5017" s="482"/>
      <c r="K5017" s="482"/>
      <c r="L5017" s="482"/>
      <c r="M5017" s="483"/>
      <c r="N5017" s="176"/>
      <c r="O5017" s="412"/>
      <c r="P5017" s="413"/>
      <c r="Q5017" s="8"/>
      <c r="R5017" s="8"/>
      <c r="S5017" s="8"/>
      <c r="T5017" s="9"/>
      <c r="U5017" s="17"/>
      <c r="V5017" s="182"/>
      <c r="W5017" s="191"/>
      <c r="X5017" s="199"/>
      <c r="Y5017" s="182"/>
      <c r="Z5017" s="184"/>
      <c r="AA5017" s="184"/>
      <c r="AD5017" s="182"/>
      <c r="AG5017" s="182"/>
      <c r="AH5017" s="43"/>
      <c r="AI5017" s="43"/>
      <c r="AJ5017" s="43"/>
      <c r="AK5017" s="43"/>
      <c r="AL5017" s="43"/>
      <c r="AM5017" s="43"/>
      <c r="AN5017" s="43"/>
      <c r="AO5017" s="43"/>
      <c r="AP5017" s="43"/>
      <c r="AQ5017" s="43"/>
      <c r="AR5017" s="43"/>
      <c r="AS5017" s="43"/>
      <c r="AT5017" s="43"/>
      <c r="AU5017" s="44"/>
      <c r="AV5017" s="182"/>
      <c r="AW5017" s="182"/>
      <c r="AX5017" s="182"/>
      <c r="AZ5017" s="207"/>
    </row>
    <row r="5018" spans="1:52" s="168" customFormat="1" ht="24.9" customHeight="1" x14ac:dyDescent="0.3">
      <c r="A5018" s="263"/>
      <c r="B5018" s="263"/>
      <c r="C5018" s="265"/>
      <c r="D5018" s="481"/>
      <c r="E5018" s="482"/>
      <c r="F5018" s="482"/>
      <c r="G5018" s="482"/>
      <c r="H5018" s="482"/>
      <c r="I5018" s="482"/>
      <c r="J5018" s="482"/>
      <c r="K5018" s="482"/>
      <c r="L5018" s="482"/>
      <c r="M5018" s="483"/>
      <c r="N5018" s="176"/>
      <c r="O5018" s="412"/>
      <c r="P5018" s="413"/>
      <c r="Q5018" s="8"/>
      <c r="R5018" s="8"/>
      <c r="S5018" s="8"/>
      <c r="T5018" s="9"/>
      <c r="U5018" s="17"/>
      <c r="V5018" s="182"/>
      <c r="W5018" s="191"/>
      <c r="X5018" s="199"/>
      <c r="Y5018" s="182"/>
      <c r="Z5018" s="184"/>
      <c r="AA5018" s="184"/>
      <c r="AD5018" s="182"/>
      <c r="AG5018" s="182"/>
      <c r="AH5018" s="43"/>
      <c r="AI5018" s="43"/>
      <c r="AJ5018" s="43"/>
      <c r="AK5018" s="43"/>
      <c r="AL5018" s="43"/>
      <c r="AM5018" s="43"/>
      <c r="AN5018" s="43"/>
      <c r="AO5018" s="43"/>
      <c r="AP5018" s="43"/>
      <c r="AQ5018" s="43"/>
      <c r="AR5018" s="43"/>
      <c r="AS5018" s="43"/>
      <c r="AT5018" s="43"/>
      <c r="AU5018" s="44"/>
      <c r="AV5018" s="182"/>
      <c r="AW5018" s="182"/>
      <c r="AX5018" s="182"/>
      <c r="AZ5018" s="207"/>
    </row>
    <row r="5019" spans="1:52" s="168" customFormat="1" ht="24.9" customHeight="1" x14ac:dyDescent="0.3">
      <c r="A5019" s="263"/>
      <c r="B5019" s="263"/>
      <c r="C5019" s="265"/>
      <c r="D5019" s="481"/>
      <c r="E5019" s="482"/>
      <c r="F5019" s="482"/>
      <c r="G5019" s="482"/>
      <c r="H5019" s="482"/>
      <c r="I5019" s="482"/>
      <c r="J5019" s="482"/>
      <c r="K5019" s="482"/>
      <c r="L5019" s="482"/>
      <c r="M5019" s="483"/>
      <c r="N5019" s="176"/>
      <c r="O5019" s="412"/>
      <c r="P5019" s="413"/>
      <c r="Q5019" s="8"/>
      <c r="R5019" s="8"/>
      <c r="S5019" s="8"/>
      <c r="T5019" s="9"/>
      <c r="U5019" s="17"/>
      <c r="V5019" s="182"/>
      <c r="W5019" s="191"/>
      <c r="X5019" s="199"/>
      <c r="Y5019" s="182"/>
      <c r="Z5019" s="184"/>
      <c r="AA5019" s="184"/>
      <c r="AD5019" s="182"/>
      <c r="AG5019" s="182"/>
      <c r="AH5019" s="43"/>
      <c r="AI5019" s="43"/>
      <c r="AJ5019" s="43"/>
      <c r="AK5019" s="43"/>
      <c r="AL5019" s="43"/>
      <c r="AM5019" s="43"/>
      <c r="AN5019" s="43"/>
      <c r="AO5019" s="43"/>
      <c r="AP5019" s="43"/>
      <c r="AQ5019" s="43"/>
      <c r="AR5019" s="43"/>
      <c r="AS5019" s="43"/>
      <c r="AT5019" s="43"/>
      <c r="AU5019" s="44"/>
      <c r="AV5019" s="182"/>
      <c r="AW5019" s="182"/>
      <c r="AX5019" s="182"/>
      <c r="AZ5019" s="207"/>
    </row>
    <row r="5020" spans="1:52" s="168" customFormat="1" ht="24.9" customHeight="1" x14ac:dyDescent="0.3">
      <c r="A5020" s="263"/>
      <c r="B5020" s="263"/>
      <c r="C5020" s="265"/>
      <c r="D5020" s="481"/>
      <c r="E5020" s="482"/>
      <c r="F5020" s="482"/>
      <c r="G5020" s="482"/>
      <c r="H5020" s="482"/>
      <c r="I5020" s="482"/>
      <c r="J5020" s="482"/>
      <c r="K5020" s="482"/>
      <c r="L5020" s="482"/>
      <c r="M5020" s="483"/>
      <c r="N5020" s="176"/>
      <c r="O5020" s="412"/>
      <c r="P5020" s="413"/>
      <c r="Q5020" s="8"/>
      <c r="R5020" s="8"/>
      <c r="S5020" s="8"/>
      <c r="T5020" s="9"/>
      <c r="U5020" s="17"/>
      <c r="V5020" s="182"/>
      <c r="W5020" s="191"/>
      <c r="X5020" s="199"/>
      <c r="Y5020" s="182"/>
      <c r="Z5020" s="184"/>
      <c r="AA5020" s="184"/>
      <c r="AD5020" s="182"/>
      <c r="AG5020" s="182"/>
      <c r="AH5020" s="43"/>
      <c r="AI5020" s="43"/>
      <c r="AJ5020" s="43"/>
      <c r="AK5020" s="43"/>
      <c r="AL5020" s="43"/>
      <c r="AM5020" s="43"/>
      <c r="AN5020" s="43"/>
      <c r="AO5020" s="43"/>
      <c r="AP5020" s="43"/>
      <c r="AQ5020" s="43"/>
      <c r="AR5020" s="43"/>
      <c r="AS5020" s="43"/>
      <c r="AT5020" s="43"/>
      <c r="AU5020" s="44"/>
      <c r="AV5020" s="182"/>
      <c r="AW5020" s="182"/>
      <c r="AX5020" s="182"/>
      <c r="AZ5020" s="207"/>
    </row>
    <row r="5021" spans="1:52" s="168" customFormat="1" ht="24.9" customHeight="1" x14ac:dyDescent="0.3">
      <c r="A5021" s="263"/>
      <c r="B5021" s="263"/>
      <c r="C5021" s="265"/>
      <c r="D5021" s="481"/>
      <c r="E5021" s="482"/>
      <c r="F5021" s="482"/>
      <c r="G5021" s="482"/>
      <c r="H5021" s="482"/>
      <c r="I5021" s="482"/>
      <c r="J5021" s="482"/>
      <c r="K5021" s="482"/>
      <c r="L5021" s="482"/>
      <c r="M5021" s="483"/>
      <c r="N5021" s="176"/>
      <c r="O5021" s="412"/>
      <c r="P5021" s="413"/>
      <c r="Q5021" s="8"/>
      <c r="R5021" s="8"/>
      <c r="S5021" s="8"/>
      <c r="T5021" s="9"/>
      <c r="U5021" s="17"/>
      <c r="V5021" s="182"/>
      <c r="W5021" s="191"/>
      <c r="X5021" s="199"/>
      <c r="Y5021" s="182"/>
      <c r="Z5021" s="184"/>
      <c r="AA5021" s="184"/>
      <c r="AD5021" s="182"/>
      <c r="AG5021" s="182"/>
      <c r="AH5021" s="43"/>
      <c r="AI5021" s="43"/>
      <c r="AJ5021" s="43"/>
      <c r="AK5021" s="43"/>
      <c r="AL5021" s="43"/>
      <c r="AM5021" s="43"/>
      <c r="AN5021" s="43"/>
      <c r="AO5021" s="43"/>
      <c r="AP5021" s="43"/>
      <c r="AQ5021" s="43"/>
      <c r="AR5021" s="43"/>
      <c r="AS5021" s="43"/>
      <c r="AT5021" s="43"/>
      <c r="AU5021" s="44"/>
      <c r="AV5021" s="182"/>
      <c r="AW5021" s="182"/>
      <c r="AX5021" s="182"/>
      <c r="AZ5021" s="207"/>
    </row>
    <row r="5022" spans="1:52" s="168" customFormat="1" ht="24.9" customHeight="1" x14ac:dyDescent="0.3">
      <c r="A5022" s="263"/>
      <c r="B5022" s="263"/>
      <c r="C5022" s="265"/>
      <c r="D5022" s="481"/>
      <c r="E5022" s="482"/>
      <c r="F5022" s="482"/>
      <c r="G5022" s="482"/>
      <c r="H5022" s="482"/>
      <c r="I5022" s="482"/>
      <c r="J5022" s="482"/>
      <c r="K5022" s="482"/>
      <c r="L5022" s="482"/>
      <c r="M5022" s="483"/>
      <c r="N5022" s="176"/>
      <c r="O5022" s="412"/>
      <c r="P5022" s="413"/>
      <c r="Q5022" s="8"/>
      <c r="R5022" s="8"/>
      <c r="S5022" s="8"/>
      <c r="T5022" s="9"/>
      <c r="U5022" s="17"/>
      <c r="V5022" s="182"/>
      <c r="W5022" s="191"/>
      <c r="X5022" s="199"/>
      <c r="Y5022" s="182"/>
      <c r="Z5022" s="184"/>
      <c r="AA5022" s="184"/>
      <c r="AD5022" s="182"/>
      <c r="AG5022" s="182"/>
      <c r="AH5022" s="43"/>
      <c r="AI5022" s="43"/>
      <c r="AJ5022" s="43"/>
      <c r="AK5022" s="43"/>
      <c r="AL5022" s="43"/>
      <c r="AM5022" s="43"/>
      <c r="AN5022" s="43"/>
      <c r="AO5022" s="43"/>
      <c r="AP5022" s="43"/>
      <c r="AQ5022" s="43"/>
      <c r="AR5022" s="43"/>
      <c r="AS5022" s="43"/>
      <c r="AT5022" s="43"/>
      <c r="AU5022" s="44"/>
      <c r="AV5022" s="182"/>
      <c r="AW5022" s="182"/>
      <c r="AX5022" s="182"/>
      <c r="AZ5022" s="207"/>
    </row>
    <row r="5023" spans="1:52" s="168" customFormat="1" ht="24.9" customHeight="1" x14ac:dyDescent="0.3">
      <c r="A5023" s="263"/>
      <c r="B5023" s="263"/>
      <c r="C5023" s="265"/>
      <c r="D5023" s="481"/>
      <c r="E5023" s="482"/>
      <c r="F5023" s="482"/>
      <c r="G5023" s="482"/>
      <c r="H5023" s="482"/>
      <c r="I5023" s="482"/>
      <c r="J5023" s="482"/>
      <c r="K5023" s="482"/>
      <c r="L5023" s="482"/>
      <c r="M5023" s="483"/>
      <c r="N5023" s="176"/>
      <c r="O5023" s="412"/>
      <c r="P5023" s="413"/>
      <c r="Q5023" s="8"/>
      <c r="R5023" s="8"/>
      <c r="S5023" s="8"/>
      <c r="T5023" s="9"/>
      <c r="U5023" s="17"/>
      <c r="V5023" s="182"/>
      <c r="W5023" s="191"/>
      <c r="X5023" s="199"/>
      <c r="Y5023" s="182"/>
      <c r="Z5023" s="184"/>
      <c r="AA5023" s="184"/>
      <c r="AD5023" s="182"/>
      <c r="AG5023" s="182"/>
      <c r="AH5023" s="43"/>
      <c r="AI5023" s="43"/>
      <c r="AJ5023" s="43"/>
      <c r="AK5023" s="43"/>
      <c r="AL5023" s="43"/>
      <c r="AM5023" s="43"/>
      <c r="AN5023" s="43"/>
      <c r="AO5023" s="43"/>
      <c r="AP5023" s="43"/>
      <c r="AQ5023" s="43"/>
      <c r="AR5023" s="43"/>
      <c r="AS5023" s="43"/>
      <c r="AT5023" s="43"/>
      <c r="AU5023" s="44"/>
      <c r="AV5023" s="182"/>
      <c r="AW5023" s="182"/>
      <c r="AX5023" s="182"/>
      <c r="AZ5023" s="207"/>
    </row>
    <row r="5024" spans="1:52" s="168" customFormat="1" ht="24.9" customHeight="1" x14ac:dyDescent="0.3">
      <c r="A5024" s="263"/>
      <c r="B5024" s="263"/>
      <c r="C5024" s="265"/>
      <c r="D5024" s="481"/>
      <c r="E5024" s="482"/>
      <c r="F5024" s="482"/>
      <c r="G5024" s="482"/>
      <c r="H5024" s="482"/>
      <c r="I5024" s="482"/>
      <c r="J5024" s="482"/>
      <c r="K5024" s="482"/>
      <c r="L5024" s="482"/>
      <c r="M5024" s="483"/>
      <c r="N5024" s="176"/>
      <c r="O5024" s="412"/>
      <c r="P5024" s="413"/>
      <c r="Q5024" s="8"/>
      <c r="R5024" s="8"/>
      <c r="S5024" s="8"/>
      <c r="T5024" s="9"/>
      <c r="U5024" s="17"/>
      <c r="V5024" s="182"/>
      <c r="W5024" s="191"/>
      <c r="X5024" s="199"/>
      <c r="Y5024" s="182"/>
      <c r="Z5024" s="184"/>
      <c r="AA5024" s="184"/>
      <c r="AD5024" s="182"/>
      <c r="AG5024" s="182"/>
      <c r="AH5024" s="43"/>
      <c r="AI5024" s="43"/>
      <c r="AJ5024" s="43"/>
      <c r="AK5024" s="43"/>
      <c r="AL5024" s="43"/>
      <c r="AM5024" s="43"/>
      <c r="AN5024" s="43"/>
      <c r="AO5024" s="43"/>
      <c r="AP5024" s="43"/>
      <c r="AQ5024" s="43"/>
      <c r="AR5024" s="43"/>
      <c r="AS5024" s="43"/>
      <c r="AT5024" s="43"/>
      <c r="AU5024" s="44"/>
      <c r="AV5024" s="182"/>
      <c r="AW5024" s="182"/>
      <c r="AX5024" s="182"/>
      <c r="AZ5024" s="207"/>
    </row>
    <row r="5025" spans="1:52" s="168" customFormat="1" ht="24.9" customHeight="1" x14ac:dyDescent="0.3">
      <c r="A5025" s="263"/>
      <c r="B5025" s="263"/>
      <c r="C5025" s="265"/>
      <c r="D5025" s="481"/>
      <c r="E5025" s="482"/>
      <c r="F5025" s="482"/>
      <c r="G5025" s="482"/>
      <c r="H5025" s="482"/>
      <c r="I5025" s="482"/>
      <c r="J5025" s="482"/>
      <c r="K5025" s="482"/>
      <c r="L5025" s="482"/>
      <c r="M5025" s="483"/>
      <c r="N5025" s="176"/>
      <c r="O5025" s="412"/>
      <c r="P5025" s="413"/>
      <c r="Q5025" s="8"/>
      <c r="R5025" s="8"/>
      <c r="S5025" s="8"/>
      <c r="T5025" s="9"/>
      <c r="U5025" s="17"/>
      <c r="V5025" s="182"/>
      <c r="W5025" s="191"/>
      <c r="X5025" s="199"/>
      <c r="Y5025" s="182"/>
      <c r="Z5025" s="184"/>
      <c r="AA5025" s="184"/>
      <c r="AD5025" s="182"/>
      <c r="AG5025" s="182"/>
      <c r="AH5025" s="43"/>
      <c r="AI5025" s="43"/>
      <c r="AJ5025" s="43"/>
      <c r="AK5025" s="43"/>
      <c r="AL5025" s="43"/>
      <c r="AM5025" s="43"/>
      <c r="AN5025" s="43"/>
      <c r="AO5025" s="43"/>
      <c r="AP5025" s="43"/>
      <c r="AQ5025" s="43"/>
      <c r="AR5025" s="43"/>
      <c r="AS5025" s="43"/>
      <c r="AT5025" s="43"/>
      <c r="AU5025" s="44"/>
      <c r="AV5025" s="182"/>
      <c r="AW5025" s="182"/>
      <c r="AX5025" s="182"/>
      <c r="AZ5025" s="207"/>
    </row>
    <row r="5026" spans="1:52" s="168" customFormat="1" ht="24.9" customHeight="1" x14ac:dyDescent="0.3">
      <c r="A5026" s="263"/>
      <c r="B5026" s="263"/>
      <c r="C5026" s="265"/>
      <c r="D5026" s="481"/>
      <c r="E5026" s="482"/>
      <c r="F5026" s="482"/>
      <c r="G5026" s="482"/>
      <c r="H5026" s="482"/>
      <c r="I5026" s="482"/>
      <c r="J5026" s="482"/>
      <c r="K5026" s="482"/>
      <c r="L5026" s="482"/>
      <c r="M5026" s="483"/>
      <c r="N5026" s="176"/>
      <c r="O5026" s="412"/>
      <c r="P5026" s="413"/>
      <c r="Q5026" s="8"/>
      <c r="R5026" s="8"/>
      <c r="S5026" s="8"/>
      <c r="T5026" s="9"/>
      <c r="U5026" s="17"/>
      <c r="V5026" s="182"/>
      <c r="W5026" s="191"/>
      <c r="X5026" s="199"/>
      <c r="Y5026" s="182"/>
      <c r="Z5026" s="184"/>
      <c r="AA5026" s="184"/>
      <c r="AD5026" s="182"/>
      <c r="AG5026" s="182"/>
      <c r="AH5026" s="43"/>
      <c r="AI5026" s="43"/>
      <c r="AJ5026" s="43"/>
      <c r="AK5026" s="43"/>
      <c r="AL5026" s="43"/>
      <c r="AM5026" s="43"/>
      <c r="AN5026" s="43"/>
      <c r="AO5026" s="43"/>
      <c r="AP5026" s="43"/>
      <c r="AQ5026" s="43"/>
      <c r="AR5026" s="43"/>
      <c r="AS5026" s="43"/>
      <c r="AT5026" s="43"/>
      <c r="AU5026" s="44"/>
      <c r="AV5026" s="182"/>
      <c r="AW5026" s="182"/>
      <c r="AX5026" s="182"/>
      <c r="AZ5026" s="207"/>
    </row>
    <row r="5027" spans="1:52" s="168" customFormat="1" ht="24.9" customHeight="1" x14ac:dyDescent="0.3">
      <c r="A5027" s="263"/>
      <c r="B5027" s="263"/>
      <c r="C5027" s="265"/>
      <c r="D5027" s="481"/>
      <c r="E5027" s="482"/>
      <c r="F5027" s="482"/>
      <c r="G5027" s="482"/>
      <c r="H5027" s="482"/>
      <c r="I5027" s="482"/>
      <c r="J5027" s="482"/>
      <c r="K5027" s="482"/>
      <c r="L5027" s="482"/>
      <c r="M5027" s="483"/>
      <c r="N5027" s="176"/>
      <c r="O5027" s="412"/>
      <c r="P5027" s="413"/>
      <c r="Q5027" s="8"/>
      <c r="R5027" s="8"/>
      <c r="S5027" s="8"/>
      <c r="T5027" s="9"/>
      <c r="U5027" s="17"/>
      <c r="V5027" s="182"/>
      <c r="W5027" s="191"/>
      <c r="X5027" s="199"/>
      <c r="Y5027" s="182"/>
      <c r="Z5027" s="184"/>
      <c r="AA5027" s="184"/>
      <c r="AD5027" s="182"/>
      <c r="AG5027" s="182"/>
      <c r="AH5027" s="43"/>
      <c r="AI5027" s="43"/>
      <c r="AJ5027" s="43"/>
      <c r="AK5027" s="43"/>
      <c r="AL5027" s="43"/>
      <c r="AM5027" s="43"/>
      <c r="AN5027" s="43"/>
      <c r="AO5027" s="43"/>
      <c r="AP5027" s="43"/>
      <c r="AQ5027" s="43"/>
      <c r="AR5027" s="43"/>
      <c r="AS5027" s="43"/>
      <c r="AT5027" s="43"/>
      <c r="AU5027" s="44"/>
      <c r="AV5027" s="182"/>
      <c r="AW5027" s="182"/>
      <c r="AX5027" s="182"/>
      <c r="AZ5027" s="207"/>
    </row>
    <row r="5028" spans="1:52" s="168" customFormat="1" ht="24.9" customHeight="1" x14ac:dyDescent="0.3">
      <c r="A5028" s="263"/>
      <c r="B5028" s="263"/>
      <c r="C5028" s="265"/>
      <c r="D5028" s="481"/>
      <c r="E5028" s="482"/>
      <c r="F5028" s="482"/>
      <c r="G5028" s="482"/>
      <c r="H5028" s="482"/>
      <c r="I5028" s="482"/>
      <c r="J5028" s="482"/>
      <c r="K5028" s="482"/>
      <c r="L5028" s="482"/>
      <c r="M5028" s="483"/>
      <c r="N5028" s="176"/>
      <c r="O5028" s="412"/>
      <c r="P5028" s="413"/>
      <c r="Q5028" s="8"/>
      <c r="R5028" s="8"/>
      <c r="S5028" s="8"/>
      <c r="T5028" s="9"/>
      <c r="U5028" s="17"/>
      <c r="V5028" s="182"/>
      <c r="W5028" s="191"/>
      <c r="X5028" s="199"/>
      <c r="Y5028" s="182"/>
      <c r="Z5028" s="184"/>
      <c r="AA5028" s="184"/>
      <c r="AD5028" s="182"/>
      <c r="AG5028" s="182"/>
      <c r="AH5028" s="43"/>
      <c r="AI5028" s="43"/>
      <c r="AJ5028" s="43"/>
      <c r="AK5028" s="43"/>
      <c r="AL5028" s="43"/>
      <c r="AM5028" s="43"/>
      <c r="AN5028" s="43"/>
      <c r="AO5028" s="43"/>
      <c r="AP5028" s="43"/>
      <c r="AQ5028" s="43"/>
      <c r="AR5028" s="43"/>
      <c r="AS5028" s="43"/>
      <c r="AT5028" s="43"/>
      <c r="AU5028" s="44"/>
      <c r="AV5028" s="182"/>
      <c r="AW5028" s="182"/>
      <c r="AX5028" s="182"/>
      <c r="AZ5028" s="207"/>
    </row>
    <row r="5029" spans="1:52" s="168" customFormat="1" ht="24.9" customHeight="1" x14ac:dyDescent="0.3">
      <c r="A5029" s="263"/>
      <c r="B5029" s="263"/>
      <c r="C5029" s="265"/>
      <c r="D5029" s="481"/>
      <c r="E5029" s="482"/>
      <c r="F5029" s="482"/>
      <c r="G5029" s="482"/>
      <c r="H5029" s="482"/>
      <c r="I5029" s="482"/>
      <c r="J5029" s="482"/>
      <c r="K5029" s="482"/>
      <c r="L5029" s="482"/>
      <c r="M5029" s="483"/>
      <c r="N5029" s="176"/>
      <c r="O5029" s="412"/>
      <c r="P5029" s="413"/>
      <c r="Q5029" s="8"/>
      <c r="R5029" s="8"/>
      <c r="S5029" s="8"/>
      <c r="T5029" s="9"/>
      <c r="U5029" s="17"/>
      <c r="V5029" s="182"/>
      <c r="W5029" s="191"/>
      <c r="X5029" s="199"/>
      <c r="Y5029" s="182"/>
      <c r="Z5029" s="184"/>
      <c r="AA5029" s="184"/>
      <c r="AD5029" s="182"/>
      <c r="AG5029" s="182"/>
      <c r="AH5029" s="43"/>
      <c r="AI5029" s="43"/>
      <c r="AJ5029" s="43"/>
      <c r="AK5029" s="43"/>
      <c r="AL5029" s="43"/>
      <c r="AM5029" s="43"/>
      <c r="AN5029" s="43"/>
      <c r="AO5029" s="43"/>
      <c r="AP5029" s="43"/>
      <c r="AQ5029" s="43"/>
      <c r="AR5029" s="43"/>
      <c r="AS5029" s="43"/>
      <c r="AT5029" s="43"/>
      <c r="AU5029" s="44"/>
      <c r="AV5029" s="182"/>
      <c r="AW5029" s="182"/>
      <c r="AX5029" s="182"/>
      <c r="AZ5029" s="207"/>
    </row>
    <row r="5030" spans="1:52" s="168" customFormat="1" ht="24.9" customHeight="1" x14ac:dyDescent="0.3">
      <c r="A5030" s="263"/>
      <c r="B5030" s="263"/>
      <c r="C5030" s="265"/>
      <c r="D5030" s="481"/>
      <c r="E5030" s="482"/>
      <c r="F5030" s="482"/>
      <c r="G5030" s="482"/>
      <c r="H5030" s="482"/>
      <c r="I5030" s="482"/>
      <c r="J5030" s="482"/>
      <c r="K5030" s="482"/>
      <c r="L5030" s="482"/>
      <c r="M5030" s="483"/>
      <c r="N5030" s="176"/>
      <c r="O5030" s="412"/>
      <c r="P5030" s="413"/>
      <c r="Q5030" s="8"/>
      <c r="R5030" s="8"/>
      <c r="S5030" s="8"/>
      <c r="T5030" s="9"/>
      <c r="U5030" s="17"/>
      <c r="V5030" s="182"/>
      <c r="W5030" s="191"/>
      <c r="X5030" s="199"/>
      <c r="Y5030" s="182"/>
      <c r="Z5030" s="184"/>
      <c r="AA5030" s="184"/>
      <c r="AD5030" s="182"/>
      <c r="AG5030" s="182"/>
      <c r="AH5030" s="43"/>
      <c r="AI5030" s="43"/>
      <c r="AJ5030" s="43"/>
      <c r="AK5030" s="43"/>
      <c r="AL5030" s="43"/>
      <c r="AM5030" s="43"/>
      <c r="AN5030" s="43"/>
      <c r="AO5030" s="43"/>
      <c r="AP5030" s="43"/>
      <c r="AQ5030" s="43"/>
      <c r="AR5030" s="43"/>
      <c r="AS5030" s="43"/>
      <c r="AT5030" s="43"/>
      <c r="AU5030" s="44"/>
      <c r="AV5030" s="182"/>
      <c r="AW5030" s="182"/>
      <c r="AX5030" s="182"/>
      <c r="AZ5030" s="207"/>
    </row>
    <row r="5031" spans="1:52" s="168" customFormat="1" ht="24.9" customHeight="1" x14ac:dyDescent="0.3">
      <c r="A5031" s="263"/>
      <c r="B5031" s="263"/>
      <c r="C5031" s="265"/>
      <c r="D5031" s="481"/>
      <c r="E5031" s="482"/>
      <c r="F5031" s="482"/>
      <c r="G5031" s="482"/>
      <c r="H5031" s="482"/>
      <c r="I5031" s="482"/>
      <c r="J5031" s="482"/>
      <c r="K5031" s="482"/>
      <c r="L5031" s="482"/>
      <c r="M5031" s="483"/>
      <c r="N5031" s="176"/>
      <c r="O5031" s="412"/>
      <c r="P5031" s="413"/>
      <c r="Q5031" s="8"/>
      <c r="R5031" s="8"/>
      <c r="S5031" s="8"/>
      <c r="T5031" s="9"/>
      <c r="U5031" s="17"/>
      <c r="V5031" s="182"/>
      <c r="W5031" s="191"/>
      <c r="X5031" s="199"/>
      <c r="Y5031" s="182"/>
      <c r="Z5031" s="184"/>
      <c r="AA5031" s="184"/>
      <c r="AD5031" s="182"/>
      <c r="AG5031" s="182"/>
      <c r="AH5031" s="43"/>
      <c r="AI5031" s="43"/>
      <c r="AJ5031" s="43"/>
      <c r="AK5031" s="43"/>
      <c r="AL5031" s="43"/>
      <c r="AM5031" s="43"/>
      <c r="AN5031" s="43"/>
      <c r="AO5031" s="43"/>
      <c r="AP5031" s="43"/>
      <c r="AQ5031" s="43"/>
      <c r="AR5031" s="43"/>
      <c r="AS5031" s="43"/>
      <c r="AT5031" s="43"/>
      <c r="AU5031" s="44"/>
      <c r="AV5031" s="182"/>
      <c r="AW5031" s="182"/>
      <c r="AX5031" s="182"/>
      <c r="AZ5031" s="207"/>
    </row>
    <row r="5032" spans="1:52" s="168" customFormat="1" ht="24.9" customHeight="1" x14ac:dyDescent="0.3">
      <c r="A5032" s="263"/>
      <c r="B5032" s="263"/>
      <c r="C5032" s="265"/>
      <c r="D5032" s="481"/>
      <c r="E5032" s="482"/>
      <c r="F5032" s="482"/>
      <c r="G5032" s="482"/>
      <c r="H5032" s="482"/>
      <c r="I5032" s="482"/>
      <c r="J5032" s="482"/>
      <c r="K5032" s="482"/>
      <c r="L5032" s="482"/>
      <c r="M5032" s="483"/>
      <c r="N5032" s="176"/>
      <c r="O5032" s="412"/>
      <c r="P5032" s="413"/>
      <c r="Q5032" s="8"/>
      <c r="R5032" s="8"/>
      <c r="S5032" s="8"/>
      <c r="T5032" s="9"/>
      <c r="U5032" s="17"/>
      <c r="V5032" s="182"/>
      <c r="W5032" s="191"/>
      <c r="X5032" s="199"/>
      <c r="Y5032" s="182"/>
      <c r="Z5032" s="184"/>
      <c r="AA5032" s="184"/>
      <c r="AD5032" s="182"/>
      <c r="AG5032" s="182"/>
      <c r="AH5032" s="43"/>
      <c r="AI5032" s="43"/>
      <c r="AJ5032" s="43"/>
      <c r="AK5032" s="43"/>
      <c r="AL5032" s="43"/>
      <c r="AM5032" s="43"/>
      <c r="AN5032" s="43"/>
      <c r="AO5032" s="43"/>
      <c r="AP5032" s="43"/>
      <c r="AQ5032" s="43"/>
      <c r="AR5032" s="43"/>
      <c r="AS5032" s="43"/>
      <c r="AT5032" s="43"/>
      <c r="AU5032" s="44"/>
      <c r="AV5032" s="182"/>
      <c r="AW5032" s="182"/>
      <c r="AX5032" s="182"/>
      <c r="AZ5032" s="207"/>
    </row>
    <row r="5033" spans="1:52" s="168" customFormat="1" ht="24.9" customHeight="1" x14ac:dyDescent="0.3">
      <c r="A5033" s="263"/>
      <c r="B5033" s="263"/>
      <c r="C5033" s="265"/>
      <c r="D5033" s="481"/>
      <c r="E5033" s="482"/>
      <c r="F5033" s="482"/>
      <c r="G5033" s="482"/>
      <c r="H5033" s="482"/>
      <c r="I5033" s="482"/>
      <c r="J5033" s="482"/>
      <c r="K5033" s="482"/>
      <c r="L5033" s="482"/>
      <c r="M5033" s="483"/>
      <c r="N5033" s="176"/>
      <c r="O5033" s="412"/>
      <c r="P5033" s="413"/>
      <c r="Q5033" s="8"/>
      <c r="R5033" s="8"/>
      <c r="S5033" s="8"/>
      <c r="T5033" s="9"/>
      <c r="U5033" s="17"/>
      <c r="V5033" s="182"/>
      <c r="W5033" s="191"/>
      <c r="X5033" s="199"/>
      <c r="Y5033" s="182"/>
      <c r="Z5033" s="184"/>
      <c r="AA5033" s="184"/>
      <c r="AD5033" s="182"/>
      <c r="AG5033" s="182"/>
      <c r="AH5033" s="43"/>
      <c r="AI5033" s="43"/>
      <c r="AJ5033" s="43"/>
      <c r="AK5033" s="43"/>
      <c r="AL5033" s="43"/>
      <c r="AM5033" s="43"/>
      <c r="AN5033" s="43"/>
      <c r="AO5033" s="43"/>
      <c r="AP5033" s="43"/>
      <c r="AQ5033" s="43"/>
      <c r="AR5033" s="43"/>
      <c r="AS5033" s="43"/>
      <c r="AT5033" s="43"/>
      <c r="AU5033" s="44"/>
      <c r="AV5033" s="182"/>
      <c r="AW5033" s="182"/>
      <c r="AX5033" s="182"/>
      <c r="AZ5033" s="207"/>
    </row>
    <row r="5034" spans="1:52" s="168" customFormat="1" ht="24.9" customHeight="1" x14ac:dyDescent="0.3">
      <c r="A5034" s="263"/>
      <c r="B5034" s="263"/>
      <c r="C5034" s="265"/>
      <c r="D5034" s="481"/>
      <c r="E5034" s="482"/>
      <c r="F5034" s="482"/>
      <c r="G5034" s="482"/>
      <c r="H5034" s="482"/>
      <c r="I5034" s="482"/>
      <c r="J5034" s="482"/>
      <c r="K5034" s="482"/>
      <c r="L5034" s="482"/>
      <c r="M5034" s="483"/>
      <c r="N5034" s="176"/>
      <c r="O5034" s="412"/>
      <c r="P5034" s="413"/>
      <c r="Q5034" s="8"/>
      <c r="R5034" s="8"/>
      <c r="S5034" s="8"/>
      <c r="T5034" s="9"/>
      <c r="U5034" s="17"/>
      <c r="V5034" s="182"/>
      <c r="W5034" s="191"/>
      <c r="X5034" s="199"/>
      <c r="Y5034" s="182"/>
      <c r="Z5034" s="184"/>
      <c r="AA5034" s="184"/>
      <c r="AD5034" s="182"/>
      <c r="AG5034" s="182"/>
      <c r="AH5034" s="43"/>
      <c r="AI5034" s="43"/>
      <c r="AJ5034" s="43"/>
      <c r="AK5034" s="43"/>
      <c r="AL5034" s="43"/>
      <c r="AM5034" s="43"/>
      <c r="AN5034" s="43"/>
      <c r="AO5034" s="43"/>
      <c r="AP5034" s="43"/>
      <c r="AQ5034" s="43"/>
      <c r="AR5034" s="43"/>
      <c r="AS5034" s="43"/>
      <c r="AT5034" s="43"/>
      <c r="AU5034" s="44"/>
      <c r="AV5034" s="182"/>
      <c r="AW5034" s="182"/>
      <c r="AX5034" s="182"/>
      <c r="AZ5034" s="207"/>
    </row>
    <row r="5035" spans="1:52" s="168" customFormat="1" ht="24.9" customHeight="1" thickBot="1" x14ac:dyDescent="0.35">
      <c r="A5035" s="263"/>
      <c r="B5035" s="263"/>
      <c r="C5035" s="265"/>
      <c r="D5035" s="481"/>
      <c r="E5035" s="482"/>
      <c r="F5035" s="482"/>
      <c r="G5035" s="482"/>
      <c r="H5035" s="482"/>
      <c r="I5035" s="482"/>
      <c r="J5035" s="482"/>
      <c r="K5035" s="482"/>
      <c r="L5035" s="482"/>
      <c r="M5035" s="483"/>
      <c r="N5035" s="414" t="s">
        <v>16</v>
      </c>
      <c r="O5035" s="415"/>
      <c r="P5035" s="415"/>
      <c r="Q5035" s="415"/>
      <c r="R5035" s="415"/>
      <c r="S5035" s="415"/>
      <c r="T5035" s="415"/>
      <c r="U5035" s="18">
        <f>SUM(U5015:U5034)</f>
        <v>0</v>
      </c>
      <c r="V5035" s="182"/>
      <c r="W5035" s="191"/>
      <c r="X5035" s="199"/>
      <c r="Y5035" s="182"/>
      <c r="Z5035" s="184"/>
      <c r="AA5035" s="184"/>
      <c r="AD5035" s="182"/>
      <c r="AG5035" s="182"/>
      <c r="AH5035" s="43"/>
      <c r="AI5035" s="43"/>
      <c r="AJ5035" s="43"/>
      <c r="AK5035" s="43"/>
      <c r="AL5035" s="43"/>
      <c r="AM5035" s="43"/>
      <c r="AN5035" s="43"/>
      <c r="AO5035" s="43"/>
      <c r="AP5035" s="43"/>
      <c r="AQ5035" s="43"/>
      <c r="AR5035" s="43"/>
      <c r="AS5035" s="43"/>
      <c r="AT5035" s="43"/>
      <c r="AU5035" s="44"/>
      <c r="AV5035" s="182"/>
      <c r="AW5035" s="182"/>
      <c r="AX5035" s="182"/>
      <c r="AZ5035" s="207"/>
    </row>
    <row r="5036" spans="1:52" s="168" customFormat="1" ht="14.4" customHeight="1" x14ac:dyDescent="0.3">
      <c r="A5036" s="263"/>
      <c r="B5036" s="263"/>
      <c r="C5036" s="265"/>
      <c r="D5036" s="481"/>
      <c r="E5036" s="482"/>
      <c r="F5036" s="482"/>
      <c r="G5036" s="482"/>
      <c r="H5036" s="482"/>
      <c r="I5036" s="482"/>
      <c r="J5036" s="482"/>
      <c r="K5036" s="482"/>
      <c r="L5036" s="482"/>
      <c r="M5036" s="483"/>
      <c r="N5036" s="416" t="s">
        <v>17</v>
      </c>
      <c r="O5036" s="417"/>
      <c r="P5036" s="417"/>
      <c r="Q5036" s="417"/>
      <c r="R5036" s="417"/>
      <c r="S5036" s="417"/>
      <c r="T5036" s="417"/>
      <c r="U5036" s="418"/>
      <c r="V5036" s="200"/>
      <c r="W5036" s="191"/>
      <c r="X5036" s="199"/>
      <c r="Y5036" s="182"/>
      <c r="Z5036" s="184"/>
      <c r="AA5036" s="184"/>
      <c r="AD5036" s="182"/>
      <c r="AG5036" s="182"/>
      <c r="AH5036" s="43"/>
      <c r="AI5036" s="43"/>
      <c r="AJ5036" s="43"/>
      <c r="AK5036" s="43"/>
      <c r="AL5036" s="43"/>
      <c r="AM5036" s="43"/>
      <c r="AN5036" s="43"/>
      <c r="AO5036" s="43"/>
      <c r="AP5036" s="43"/>
      <c r="AQ5036" s="43"/>
      <c r="AR5036" s="43"/>
      <c r="AS5036" s="43"/>
      <c r="AT5036" s="43"/>
      <c r="AU5036" s="44"/>
      <c r="AV5036" s="182"/>
      <c r="AW5036" s="182"/>
      <c r="AX5036" s="182"/>
      <c r="AZ5036" s="207"/>
    </row>
    <row r="5037" spans="1:52" s="168" customFormat="1" x14ac:dyDescent="0.3">
      <c r="A5037" s="263"/>
      <c r="B5037" s="263"/>
      <c r="C5037" s="265"/>
      <c r="D5037" s="481"/>
      <c r="E5037" s="482"/>
      <c r="F5037" s="482"/>
      <c r="G5037" s="482"/>
      <c r="H5037" s="482"/>
      <c r="I5037" s="482"/>
      <c r="J5037" s="482"/>
      <c r="K5037" s="482"/>
      <c r="L5037" s="482"/>
      <c r="M5037" s="483"/>
      <c r="N5037" s="419"/>
      <c r="O5037" s="420"/>
      <c r="P5037" s="420"/>
      <c r="Q5037" s="420"/>
      <c r="R5037" s="420"/>
      <c r="S5037" s="420"/>
      <c r="T5037" s="420"/>
      <c r="U5037" s="421"/>
      <c r="V5037" s="182"/>
      <c r="W5037" s="191"/>
      <c r="X5037" s="199"/>
      <c r="Y5037" s="182"/>
      <c r="Z5037" s="184"/>
      <c r="AA5037" s="184"/>
      <c r="AD5037" s="182"/>
      <c r="AG5037" s="182"/>
      <c r="AH5037" s="43"/>
      <c r="AI5037" s="43"/>
      <c r="AJ5037" s="43"/>
      <c r="AK5037" s="43"/>
      <c r="AL5037" s="43"/>
      <c r="AM5037" s="43"/>
      <c r="AN5037" s="43"/>
      <c r="AO5037" s="43"/>
      <c r="AP5037" s="43"/>
      <c r="AQ5037" s="43"/>
      <c r="AR5037" s="43"/>
      <c r="AS5037" s="43"/>
      <c r="AT5037" s="43"/>
      <c r="AU5037" s="44"/>
      <c r="AV5037" s="182"/>
      <c r="AW5037" s="182"/>
      <c r="AX5037" s="182"/>
      <c r="AZ5037" s="207"/>
    </row>
    <row r="5038" spans="1:52" s="168" customFormat="1" x14ac:dyDescent="0.3">
      <c r="A5038" s="263"/>
      <c r="B5038" s="263"/>
      <c r="C5038" s="265"/>
      <c r="D5038" s="481"/>
      <c r="E5038" s="482"/>
      <c r="F5038" s="482"/>
      <c r="G5038" s="482"/>
      <c r="H5038" s="482"/>
      <c r="I5038" s="482"/>
      <c r="J5038" s="482"/>
      <c r="K5038" s="482"/>
      <c r="L5038" s="482"/>
      <c r="M5038" s="483"/>
      <c r="N5038" s="419"/>
      <c r="O5038" s="420"/>
      <c r="P5038" s="420"/>
      <c r="Q5038" s="420"/>
      <c r="R5038" s="420"/>
      <c r="S5038" s="420"/>
      <c r="T5038" s="420"/>
      <c r="U5038" s="421"/>
      <c r="V5038" s="182"/>
      <c r="W5038" s="191"/>
      <c r="X5038" s="199"/>
      <c r="Y5038" s="182"/>
      <c r="Z5038" s="184"/>
      <c r="AA5038" s="184"/>
      <c r="AD5038" s="182"/>
      <c r="AG5038" s="182"/>
      <c r="AH5038" s="43"/>
      <c r="AI5038" s="43"/>
      <c r="AJ5038" s="43"/>
      <c r="AK5038" s="43"/>
      <c r="AL5038" s="43"/>
      <c r="AM5038" s="43"/>
      <c r="AN5038" s="43"/>
      <c r="AO5038" s="43"/>
      <c r="AP5038" s="43"/>
      <c r="AQ5038" s="43"/>
      <c r="AR5038" s="43"/>
      <c r="AS5038" s="43"/>
      <c r="AT5038" s="43"/>
      <c r="AU5038" s="44"/>
      <c r="AV5038" s="182"/>
      <c r="AW5038" s="182"/>
      <c r="AX5038" s="182"/>
      <c r="AZ5038" s="207"/>
    </row>
    <row r="5039" spans="1:52" s="168" customFormat="1" ht="14.4" thickBot="1" x14ac:dyDescent="0.35">
      <c r="A5039" s="263"/>
      <c r="B5039" s="263"/>
      <c r="C5039" s="265"/>
      <c r="D5039" s="425"/>
      <c r="E5039" s="426"/>
      <c r="F5039" s="426"/>
      <c r="G5039" s="426"/>
      <c r="H5039" s="426"/>
      <c r="I5039" s="426"/>
      <c r="J5039" s="426"/>
      <c r="K5039" s="426"/>
      <c r="L5039" s="426"/>
      <c r="M5039" s="427"/>
      <c r="N5039" s="422"/>
      <c r="O5039" s="423"/>
      <c r="P5039" s="423"/>
      <c r="Q5039" s="423"/>
      <c r="R5039" s="423"/>
      <c r="S5039" s="423"/>
      <c r="T5039" s="423"/>
      <c r="U5039" s="424"/>
      <c r="V5039" s="182"/>
      <c r="W5039" s="191"/>
      <c r="X5039" s="199"/>
      <c r="Y5039" s="182"/>
      <c r="Z5039" s="184"/>
      <c r="AA5039" s="184"/>
      <c r="AD5039" s="182"/>
      <c r="AG5039" s="182"/>
      <c r="AH5039" s="43"/>
      <c r="AI5039" s="43"/>
      <c r="AJ5039" s="43"/>
      <c r="AK5039" s="43"/>
      <c r="AL5039" s="43"/>
      <c r="AM5039" s="43"/>
      <c r="AN5039" s="43"/>
      <c r="AO5039" s="43"/>
      <c r="AP5039" s="43"/>
      <c r="AQ5039" s="43"/>
      <c r="AR5039" s="43"/>
      <c r="AS5039" s="43"/>
      <c r="AT5039" s="43"/>
      <c r="AU5039" s="44"/>
      <c r="AV5039" s="182"/>
      <c r="AW5039" s="182"/>
      <c r="AX5039" s="182"/>
      <c r="AZ5039" s="207"/>
    </row>
    <row r="5040" spans="1:52" s="168" customFormat="1" ht="5.25" customHeight="1" thickBot="1" x14ac:dyDescent="0.35">
      <c r="A5040" s="263"/>
      <c r="B5040" s="263"/>
      <c r="C5040" s="265"/>
      <c r="D5040" s="428"/>
      <c r="E5040" s="428"/>
      <c r="F5040" s="428"/>
      <c r="G5040" s="428"/>
      <c r="H5040" s="428"/>
      <c r="I5040" s="428"/>
      <c r="J5040" s="428"/>
      <c r="K5040" s="428"/>
      <c r="L5040" s="428"/>
      <c r="M5040" s="428"/>
      <c r="N5040" s="428"/>
      <c r="O5040" s="428"/>
      <c r="P5040" s="428"/>
      <c r="Q5040" s="428"/>
      <c r="R5040" s="428"/>
      <c r="S5040" s="428"/>
      <c r="T5040" s="428"/>
      <c r="U5040" s="428"/>
      <c r="V5040" s="182"/>
      <c r="W5040" s="191"/>
      <c r="X5040" s="199"/>
      <c r="Y5040" s="182"/>
      <c r="Z5040" s="184"/>
      <c r="AA5040" s="184"/>
      <c r="AD5040" s="182"/>
      <c r="AG5040" s="182"/>
      <c r="AH5040" s="43"/>
      <c r="AI5040" s="43"/>
      <c r="AJ5040" s="43"/>
      <c r="AK5040" s="43"/>
      <c r="AL5040" s="43"/>
      <c r="AM5040" s="43"/>
      <c r="AN5040" s="43"/>
      <c r="AO5040" s="43"/>
      <c r="AP5040" s="43"/>
      <c r="AQ5040" s="43"/>
      <c r="AR5040" s="43"/>
      <c r="AS5040" s="43"/>
      <c r="AT5040" s="43"/>
      <c r="AU5040" s="44"/>
      <c r="AV5040" s="182"/>
      <c r="AW5040" s="182"/>
      <c r="AX5040" s="182"/>
      <c r="AZ5040" s="207"/>
    </row>
    <row r="5041" spans="1:52" s="168" customFormat="1" ht="20.25" customHeight="1" x14ac:dyDescent="0.3">
      <c r="A5041" s="263"/>
      <c r="B5041" s="263"/>
      <c r="C5041" s="265"/>
      <c r="D5041" s="429" t="s">
        <v>18</v>
      </c>
      <c r="E5041" s="430"/>
      <c r="F5041" s="430"/>
      <c r="G5041" s="430"/>
      <c r="H5041" s="430"/>
      <c r="I5041" s="430"/>
      <c r="J5041" s="430"/>
      <c r="K5041" s="430"/>
      <c r="L5041" s="430"/>
      <c r="M5041" s="431"/>
      <c r="N5041" s="429" t="s">
        <v>19</v>
      </c>
      <c r="O5041" s="430"/>
      <c r="P5041" s="430"/>
      <c r="Q5041" s="430"/>
      <c r="R5041" s="430"/>
      <c r="S5041" s="430"/>
      <c r="T5041" s="430"/>
      <c r="U5041" s="431"/>
      <c r="V5041" s="182"/>
      <c r="W5041" s="191"/>
      <c r="X5041" s="199"/>
      <c r="Y5041" s="182"/>
      <c r="Z5041" s="184"/>
      <c r="AA5041" s="184"/>
      <c r="AD5041" s="182"/>
      <c r="AG5041" s="182"/>
      <c r="AH5041" s="43"/>
      <c r="AI5041" s="43"/>
      <c r="AJ5041" s="43"/>
      <c r="AK5041" s="43"/>
      <c r="AL5041" s="43"/>
      <c r="AM5041" s="43"/>
      <c r="AN5041" s="43"/>
      <c r="AO5041" s="43"/>
      <c r="AP5041" s="43"/>
      <c r="AQ5041" s="43"/>
      <c r="AR5041" s="43"/>
      <c r="AS5041" s="43"/>
      <c r="AT5041" s="43"/>
      <c r="AU5041" s="44"/>
      <c r="AV5041" s="182"/>
      <c r="AW5041" s="182"/>
      <c r="AX5041" s="182"/>
      <c r="AZ5041" s="207"/>
    </row>
    <row r="5042" spans="1:52" s="168" customFormat="1" x14ac:dyDescent="0.3">
      <c r="A5042" s="263"/>
      <c r="B5042" s="263"/>
      <c r="C5042" s="265"/>
      <c r="D5042" s="432" t="s">
        <v>20</v>
      </c>
      <c r="E5042" s="433"/>
      <c r="F5042" s="433"/>
      <c r="G5042" s="433"/>
      <c r="H5042" s="433"/>
      <c r="I5042" s="433"/>
      <c r="J5042" s="433"/>
      <c r="K5042" s="433"/>
      <c r="L5042" s="433"/>
      <c r="M5042" s="434"/>
      <c r="N5042" s="435" t="s">
        <v>21</v>
      </c>
      <c r="O5042" s="436"/>
      <c r="P5042" s="436"/>
      <c r="Q5042" s="436"/>
      <c r="R5042" s="436"/>
      <c r="S5042" s="436"/>
      <c r="T5042" s="436"/>
      <c r="U5042" s="437"/>
      <c r="V5042" s="182"/>
      <c r="W5042" s="191"/>
      <c r="X5042" s="199"/>
      <c r="Y5042" s="182"/>
      <c r="Z5042" s="184"/>
      <c r="AA5042" s="184"/>
      <c r="AD5042" s="182"/>
      <c r="AG5042" s="182"/>
      <c r="AH5042" s="43"/>
      <c r="AI5042" s="43"/>
      <c r="AJ5042" s="43"/>
      <c r="AK5042" s="43"/>
      <c r="AL5042" s="43"/>
      <c r="AM5042" s="43"/>
      <c r="AN5042" s="43"/>
      <c r="AO5042" s="43"/>
      <c r="AP5042" s="43"/>
      <c r="AQ5042" s="43"/>
      <c r="AR5042" s="43"/>
      <c r="AS5042" s="43"/>
      <c r="AT5042" s="43"/>
      <c r="AU5042" s="44"/>
      <c r="AV5042" s="182"/>
      <c r="AW5042" s="182"/>
      <c r="AX5042" s="182"/>
      <c r="AZ5042" s="207"/>
    </row>
    <row r="5043" spans="1:52" s="168" customFormat="1" ht="15.75" customHeight="1" x14ac:dyDescent="0.3">
      <c r="A5043" s="263"/>
      <c r="B5043" s="263"/>
      <c r="C5043" s="265"/>
      <c r="D5043" s="438" t="s">
        <v>22</v>
      </c>
      <c r="E5043" s="439"/>
      <c r="F5043" s="439"/>
      <c r="G5043" s="439"/>
      <c r="H5043" s="439"/>
      <c r="I5043" s="439"/>
      <c r="J5043" s="439"/>
      <c r="K5043" s="439"/>
      <c r="L5043" s="439"/>
      <c r="M5043" s="440"/>
      <c r="N5043" s="438" t="s">
        <v>22</v>
      </c>
      <c r="O5043" s="444"/>
      <c r="P5043" s="444"/>
      <c r="Q5043" s="444"/>
      <c r="R5043" s="444"/>
      <c r="S5043" s="444"/>
      <c r="T5043" s="444"/>
      <c r="U5043" s="440"/>
      <c r="V5043" s="182"/>
      <c r="W5043" s="191"/>
      <c r="X5043" s="199"/>
      <c r="Y5043" s="182"/>
      <c r="Z5043" s="184"/>
      <c r="AA5043" s="184"/>
      <c r="AD5043" s="182"/>
      <c r="AG5043" s="182"/>
      <c r="AH5043" s="43"/>
      <c r="AI5043" s="43"/>
      <c r="AJ5043" s="43"/>
      <c r="AK5043" s="43"/>
      <c r="AL5043" s="43"/>
      <c r="AM5043" s="43"/>
      <c r="AN5043" s="43"/>
      <c r="AO5043" s="43"/>
      <c r="AP5043" s="43"/>
      <c r="AQ5043" s="43"/>
      <c r="AR5043" s="43"/>
      <c r="AS5043" s="43"/>
      <c r="AT5043" s="43"/>
      <c r="AU5043" s="44"/>
      <c r="AV5043" s="182"/>
      <c r="AW5043" s="182"/>
      <c r="AX5043" s="182"/>
      <c r="AZ5043" s="207"/>
    </row>
    <row r="5044" spans="1:52" s="168" customFormat="1" ht="15.75" customHeight="1" x14ac:dyDescent="0.3">
      <c r="A5044" s="263"/>
      <c r="B5044" s="263"/>
      <c r="C5044" s="265"/>
      <c r="D5044" s="438"/>
      <c r="E5044" s="439"/>
      <c r="F5044" s="439"/>
      <c r="G5044" s="439"/>
      <c r="H5044" s="439"/>
      <c r="I5044" s="439"/>
      <c r="J5044" s="439"/>
      <c r="K5044" s="439"/>
      <c r="L5044" s="439"/>
      <c r="M5044" s="440"/>
      <c r="N5044" s="438"/>
      <c r="O5044" s="439"/>
      <c r="P5044" s="439"/>
      <c r="Q5044" s="439"/>
      <c r="R5044" s="439"/>
      <c r="S5044" s="439"/>
      <c r="T5044" s="439"/>
      <c r="U5044" s="440"/>
      <c r="V5044" s="182"/>
      <c r="W5044" s="191"/>
      <c r="X5044" s="199"/>
      <c r="Y5044" s="182"/>
      <c r="Z5044" s="184"/>
      <c r="AA5044" s="184"/>
      <c r="AD5044" s="182"/>
      <c r="AG5044" s="182"/>
      <c r="AH5044" s="43"/>
      <c r="AI5044" s="43"/>
      <c r="AJ5044" s="43"/>
      <c r="AK5044" s="43"/>
      <c r="AL5044" s="43"/>
      <c r="AM5044" s="43"/>
      <c r="AN5044" s="43"/>
      <c r="AO5044" s="43"/>
      <c r="AP5044" s="43"/>
      <c r="AQ5044" s="43"/>
      <c r="AR5044" s="43"/>
      <c r="AS5044" s="43"/>
      <c r="AT5044" s="43"/>
      <c r="AU5044" s="44"/>
      <c r="AV5044" s="182"/>
      <c r="AW5044" s="182"/>
      <c r="AX5044" s="182"/>
      <c r="AZ5044" s="207"/>
    </row>
    <row r="5045" spans="1:52" s="168" customFormat="1" ht="15.75" customHeight="1" x14ac:dyDescent="0.3">
      <c r="A5045" s="263"/>
      <c r="B5045" s="263"/>
      <c r="C5045" s="265"/>
      <c r="D5045" s="441"/>
      <c r="E5045" s="442"/>
      <c r="F5045" s="442"/>
      <c r="G5045" s="442"/>
      <c r="H5045" s="442"/>
      <c r="I5045" s="442"/>
      <c r="J5045" s="442"/>
      <c r="K5045" s="442"/>
      <c r="L5045" s="442"/>
      <c r="M5045" s="443"/>
      <c r="N5045" s="441"/>
      <c r="O5045" s="442"/>
      <c r="P5045" s="442"/>
      <c r="Q5045" s="442"/>
      <c r="R5045" s="442"/>
      <c r="S5045" s="442"/>
      <c r="T5045" s="442"/>
      <c r="U5045" s="443"/>
      <c r="V5045" s="182"/>
      <c r="W5045" s="191"/>
      <c r="X5045" s="199"/>
      <c r="Y5045" s="182"/>
      <c r="Z5045" s="184"/>
      <c r="AA5045" s="184"/>
      <c r="AD5045" s="182"/>
      <c r="AG5045" s="182"/>
      <c r="AH5045" s="43"/>
      <c r="AI5045" s="43"/>
      <c r="AJ5045" s="43"/>
      <c r="AK5045" s="43"/>
      <c r="AL5045" s="43"/>
      <c r="AM5045" s="43"/>
      <c r="AN5045" s="43"/>
      <c r="AO5045" s="43"/>
      <c r="AP5045" s="43"/>
      <c r="AQ5045" s="43"/>
      <c r="AR5045" s="43"/>
      <c r="AS5045" s="43"/>
      <c r="AT5045" s="43"/>
      <c r="AU5045" s="44"/>
      <c r="AV5045" s="182"/>
      <c r="AW5045" s="182"/>
      <c r="AX5045" s="182"/>
      <c r="AZ5045" s="207"/>
    </row>
    <row r="5046" spans="1:52" s="168" customFormat="1" x14ac:dyDescent="0.25">
      <c r="A5046" s="263"/>
      <c r="B5046" s="263"/>
      <c r="C5046" s="265"/>
      <c r="D5046" s="171" t="s">
        <v>23</v>
      </c>
      <c r="E5046" s="445" t="e">
        <f>+#REF!</f>
        <v>#REF!</v>
      </c>
      <c r="F5046" s="445"/>
      <c r="G5046" s="445"/>
      <c r="H5046" s="445"/>
      <c r="I5046" s="445"/>
      <c r="J5046" s="445"/>
      <c r="K5046" s="445"/>
      <c r="L5046" s="445"/>
      <c r="M5046" s="446"/>
      <c r="N5046" s="172" t="s">
        <v>23</v>
      </c>
      <c r="O5046" s="445" t="e">
        <f>+#REF!</f>
        <v>#REF!</v>
      </c>
      <c r="P5046" s="445"/>
      <c r="Q5046" s="445"/>
      <c r="R5046" s="445"/>
      <c r="S5046" s="445"/>
      <c r="T5046" s="445"/>
      <c r="U5046" s="446"/>
      <c r="V5046" s="182"/>
      <c r="W5046" s="191"/>
      <c r="X5046" s="199"/>
      <c r="Y5046" s="182"/>
      <c r="Z5046" s="184"/>
      <c r="AA5046" s="184"/>
      <c r="AD5046" s="182"/>
      <c r="AG5046" s="182"/>
      <c r="AH5046" s="43"/>
      <c r="AI5046" s="43"/>
      <c r="AJ5046" s="43"/>
      <c r="AK5046" s="43"/>
      <c r="AL5046" s="43"/>
      <c r="AM5046" s="43"/>
      <c r="AN5046" s="43"/>
      <c r="AO5046" s="43"/>
      <c r="AP5046" s="43"/>
      <c r="AQ5046" s="43"/>
      <c r="AR5046" s="43"/>
      <c r="AS5046" s="43"/>
      <c r="AT5046" s="43"/>
      <c r="AU5046" s="44"/>
      <c r="AV5046" s="182"/>
      <c r="AW5046" s="182"/>
      <c r="AX5046" s="182"/>
      <c r="AZ5046" s="207"/>
    </row>
    <row r="5047" spans="1:52" s="168" customFormat="1" ht="14.4" thickBot="1" x14ac:dyDescent="0.3">
      <c r="A5047" s="263"/>
      <c r="B5047" s="263"/>
      <c r="C5047" s="265"/>
      <c r="D5047" s="173" t="s">
        <v>25</v>
      </c>
      <c r="E5047" s="447" t="e">
        <f>+#REF!</f>
        <v>#REF!</v>
      </c>
      <c r="F5047" s="447"/>
      <c r="G5047" s="447"/>
      <c r="H5047" s="447"/>
      <c r="I5047" s="447"/>
      <c r="J5047" s="447"/>
      <c r="K5047" s="447"/>
      <c r="L5047" s="447"/>
      <c r="M5047" s="448"/>
      <c r="N5047" s="174" t="s">
        <v>25</v>
      </c>
      <c r="O5047" s="447" t="e">
        <f>+#REF!</f>
        <v>#REF!</v>
      </c>
      <c r="P5047" s="447"/>
      <c r="Q5047" s="447"/>
      <c r="R5047" s="447"/>
      <c r="S5047" s="447"/>
      <c r="T5047" s="447"/>
      <c r="U5047" s="448"/>
      <c r="V5047" s="182"/>
      <c r="W5047" s="191"/>
      <c r="X5047" s="199"/>
      <c r="Y5047" s="182"/>
      <c r="Z5047" s="184"/>
      <c r="AA5047" s="184"/>
      <c r="AD5047" s="182"/>
      <c r="AG5047" s="182"/>
      <c r="AH5047" s="43"/>
      <c r="AI5047" s="43"/>
      <c r="AJ5047" s="43"/>
      <c r="AK5047" s="43"/>
      <c r="AL5047" s="43"/>
      <c r="AM5047" s="43"/>
      <c r="AN5047" s="43"/>
      <c r="AO5047" s="43"/>
      <c r="AP5047" s="43"/>
      <c r="AQ5047" s="43"/>
      <c r="AR5047" s="43"/>
      <c r="AS5047" s="43"/>
      <c r="AT5047" s="43"/>
      <c r="AU5047" s="44"/>
      <c r="AV5047" s="182"/>
      <c r="AW5047" s="182"/>
      <c r="AX5047" s="182"/>
      <c r="AZ5047" s="207"/>
    </row>
    <row r="5048" spans="1:52" s="175" customFormat="1" ht="9.9" customHeight="1" thickBot="1" x14ac:dyDescent="0.3">
      <c r="A5048" s="266"/>
      <c r="B5048" s="266"/>
      <c r="C5048" s="267"/>
      <c r="N5048" s="15"/>
      <c r="V5048" s="34"/>
      <c r="W5048" s="58"/>
      <c r="X5048" s="85"/>
      <c r="Y5048" s="34"/>
      <c r="Z5048" s="185"/>
      <c r="AA5048" s="185"/>
      <c r="AD5048" s="34"/>
      <c r="AG5048" s="34"/>
      <c r="AH5048" s="45"/>
      <c r="AI5048" s="45"/>
      <c r="AJ5048" s="45"/>
      <c r="AK5048" s="45"/>
      <c r="AL5048" s="45"/>
      <c r="AM5048" s="45"/>
      <c r="AN5048" s="45"/>
      <c r="AO5048" s="45"/>
      <c r="AP5048" s="45"/>
      <c r="AQ5048" s="45"/>
      <c r="AR5048" s="45"/>
      <c r="AS5048" s="45"/>
      <c r="AT5048" s="45"/>
      <c r="AU5048" s="46"/>
      <c r="AV5048" s="34"/>
      <c r="AW5048" s="34"/>
      <c r="AX5048" s="34"/>
      <c r="AZ5048" s="139"/>
    </row>
    <row r="5049" spans="1:52" s="168" customFormat="1" ht="15.75" customHeight="1" x14ac:dyDescent="0.3">
      <c r="A5049" s="263"/>
      <c r="B5049" s="263"/>
      <c r="C5049" s="265"/>
      <c r="D5049" s="484"/>
      <c r="E5049" s="485"/>
      <c r="F5049" s="488" t="s">
        <v>0</v>
      </c>
      <c r="G5049" s="489"/>
      <c r="H5049" s="489"/>
      <c r="I5049" s="489"/>
      <c r="J5049" s="489"/>
      <c r="K5049" s="489"/>
      <c r="L5049" s="489"/>
      <c r="M5049" s="489"/>
      <c r="N5049" s="489"/>
      <c r="O5049" s="490"/>
      <c r="P5049" s="494" t="s">
        <v>1</v>
      </c>
      <c r="Q5049" s="495"/>
      <c r="R5049" s="495"/>
      <c r="S5049" s="496"/>
      <c r="T5049" s="500"/>
      <c r="U5049" s="501"/>
      <c r="V5049" s="182"/>
      <c r="W5049" s="191"/>
      <c r="X5049" s="199"/>
      <c r="Y5049" s="182"/>
      <c r="Z5049" s="184"/>
      <c r="AA5049" s="184"/>
      <c r="AD5049" s="182"/>
      <c r="AG5049" s="182"/>
      <c r="AH5049" s="43"/>
      <c r="AI5049" s="43"/>
      <c r="AJ5049" s="43"/>
      <c r="AK5049" s="43"/>
      <c r="AL5049" s="43"/>
      <c r="AM5049" s="43"/>
      <c r="AN5049" s="43"/>
      <c r="AO5049" s="43"/>
      <c r="AP5049" s="43"/>
      <c r="AQ5049" s="43"/>
      <c r="AR5049" s="43"/>
      <c r="AS5049" s="43"/>
      <c r="AT5049" s="43"/>
      <c r="AU5049" s="44"/>
      <c r="AV5049" s="182"/>
      <c r="AW5049" s="182"/>
      <c r="AX5049" s="182"/>
      <c r="AZ5049" s="207"/>
    </row>
    <row r="5050" spans="1:52" s="168" customFormat="1" ht="15" customHeight="1" x14ac:dyDescent="0.3">
      <c r="A5050" s="263"/>
      <c r="B5050" s="263"/>
      <c r="C5050" s="265"/>
      <c r="D5050" s="481"/>
      <c r="E5050" s="482"/>
      <c r="F5050" s="491"/>
      <c r="G5050" s="492"/>
      <c r="H5050" s="492"/>
      <c r="I5050" s="492"/>
      <c r="J5050" s="492"/>
      <c r="K5050" s="492"/>
      <c r="L5050" s="492"/>
      <c r="M5050" s="492"/>
      <c r="N5050" s="492"/>
      <c r="O5050" s="493"/>
      <c r="P5050" s="497"/>
      <c r="Q5050" s="498"/>
      <c r="R5050" s="498"/>
      <c r="S5050" s="499"/>
      <c r="T5050" s="502"/>
      <c r="U5050" s="503"/>
      <c r="V5050" s="182"/>
      <c r="W5050" s="191"/>
      <c r="X5050" s="199"/>
      <c r="Y5050" s="186"/>
      <c r="Z5050" s="184"/>
      <c r="AA5050" s="184"/>
      <c r="AD5050" s="182"/>
      <c r="AG5050" s="182"/>
      <c r="AH5050" s="43"/>
      <c r="AI5050" s="43"/>
      <c r="AJ5050" s="43"/>
      <c r="AK5050" s="43"/>
      <c r="AL5050" s="43"/>
      <c r="AM5050" s="43"/>
      <c r="AN5050" s="43"/>
      <c r="AO5050" s="43"/>
      <c r="AP5050" s="43"/>
      <c r="AQ5050" s="43"/>
      <c r="AR5050" s="43"/>
      <c r="AS5050" s="43"/>
      <c r="AT5050" s="43"/>
      <c r="AU5050" s="44"/>
      <c r="AV5050" s="182"/>
      <c r="AW5050" s="182"/>
      <c r="AX5050" s="182"/>
      <c r="AZ5050" s="207"/>
    </row>
    <row r="5051" spans="1:52" s="168" customFormat="1" ht="30" customHeight="1" thickBot="1" x14ac:dyDescent="0.35">
      <c r="A5051" s="263"/>
      <c r="B5051" s="263"/>
      <c r="C5051" s="265"/>
      <c r="D5051" s="486"/>
      <c r="E5051" s="487"/>
      <c r="F5051" s="506" t="s">
        <v>2</v>
      </c>
      <c r="G5051" s="507"/>
      <c r="H5051" s="507"/>
      <c r="I5051" s="507"/>
      <c r="J5051" s="507"/>
      <c r="K5051" s="507"/>
      <c r="L5051" s="507"/>
      <c r="M5051" s="507"/>
      <c r="N5051" s="507"/>
      <c r="O5051" s="508"/>
      <c r="P5051" s="181">
        <v>104</v>
      </c>
      <c r="Q5051" s="210" t="s">
        <v>3</v>
      </c>
      <c r="R5051" s="509">
        <v>147</v>
      </c>
      <c r="S5051" s="510"/>
      <c r="T5051" s="504"/>
      <c r="U5051" s="505"/>
      <c r="V5051" s="182">
        <f>+IF(C5060="","",1)</f>
        <v>1</v>
      </c>
      <c r="W5051" s="191"/>
      <c r="X5051" s="199"/>
      <c r="Y5051" s="39"/>
      <c r="Z5051" s="184"/>
      <c r="AA5051" s="184"/>
      <c r="AD5051" s="182"/>
      <c r="AG5051" s="182"/>
      <c r="AH5051" s="43"/>
      <c r="AI5051" s="43"/>
      <c r="AJ5051" s="43"/>
      <c r="AK5051" s="43"/>
      <c r="AL5051" s="43"/>
      <c r="AM5051" s="43"/>
      <c r="AN5051" s="43"/>
      <c r="AO5051" s="43"/>
      <c r="AP5051" s="43"/>
      <c r="AQ5051" s="43"/>
      <c r="AR5051" s="43"/>
      <c r="AS5051" s="43"/>
      <c r="AT5051" s="43"/>
      <c r="AU5051" s="44"/>
      <c r="AV5051" s="182"/>
      <c r="AW5051" s="182"/>
      <c r="AX5051" s="182"/>
      <c r="AZ5051" s="207"/>
    </row>
    <row r="5052" spans="1:52" s="168" customFormat="1" ht="5.25" customHeight="1" thickBot="1" x14ac:dyDescent="0.35">
      <c r="A5052" s="263"/>
      <c r="B5052" s="263"/>
      <c r="C5052" s="265"/>
      <c r="D5052" s="454"/>
      <c r="E5052" s="454"/>
      <c r="F5052" s="454"/>
      <c r="G5052" s="454"/>
      <c r="H5052" s="454"/>
      <c r="I5052" s="454"/>
      <c r="J5052" s="454"/>
      <c r="K5052" s="454"/>
      <c r="L5052" s="454"/>
      <c r="M5052" s="454"/>
      <c r="N5052" s="454"/>
      <c r="O5052" s="454"/>
      <c r="P5052" s="454"/>
      <c r="Q5052" s="454"/>
      <c r="R5052" s="454"/>
      <c r="S5052" s="454"/>
      <c r="T5052" s="454"/>
      <c r="U5052" s="454"/>
      <c r="V5052" s="182"/>
      <c r="W5052" s="191"/>
      <c r="X5052" s="199"/>
      <c r="Y5052" s="186"/>
      <c r="Z5052" s="184"/>
      <c r="AA5052" s="184"/>
      <c r="AD5052" s="182"/>
      <c r="AG5052" s="182"/>
      <c r="AH5052" s="43"/>
      <c r="AI5052" s="43"/>
      <c r="AJ5052" s="43"/>
      <c r="AK5052" s="43"/>
      <c r="AL5052" s="43"/>
      <c r="AM5052" s="43"/>
      <c r="AN5052" s="43"/>
      <c r="AO5052" s="43"/>
      <c r="AP5052" s="43"/>
      <c r="AQ5052" s="43"/>
      <c r="AR5052" s="43"/>
      <c r="AS5052" s="43"/>
      <c r="AT5052" s="43"/>
      <c r="AU5052" s="44"/>
      <c r="AV5052" s="182"/>
      <c r="AW5052" s="182"/>
      <c r="AX5052" s="182"/>
      <c r="AZ5052" s="207"/>
    </row>
    <row r="5053" spans="1:52" s="168" customFormat="1" ht="24.9" customHeight="1" x14ac:dyDescent="0.3">
      <c r="A5053" s="263"/>
      <c r="B5053" s="263"/>
      <c r="C5053" s="265"/>
      <c r="D5053" s="511" t="s">
        <v>4</v>
      </c>
      <c r="E5053" s="512"/>
      <c r="F5053" s="513" t="s">
        <v>168</v>
      </c>
      <c r="G5053" s="514"/>
      <c r="H5053" s="514"/>
      <c r="I5053" s="515"/>
      <c r="J5053" s="516" t="s">
        <v>5</v>
      </c>
      <c r="K5053" s="512"/>
      <c r="L5053" s="513" t="s">
        <v>102</v>
      </c>
      <c r="M5053" s="514"/>
      <c r="N5053" s="514"/>
      <c r="O5053" s="514"/>
      <c r="P5053" s="515"/>
      <c r="Q5053" s="164" t="s">
        <v>6</v>
      </c>
      <c r="R5053" s="513" t="s">
        <v>36</v>
      </c>
      <c r="S5053" s="514"/>
      <c r="T5053" s="514"/>
      <c r="U5053" s="517"/>
      <c r="V5053" s="182"/>
      <c r="W5053" s="191"/>
      <c r="X5053" s="199"/>
      <c r="Y5053" s="182"/>
      <c r="Z5053" s="184"/>
      <c r="AA5053" s="184"/>
      <c r="AD5053" s="182"/>
      <c r="AG5053" s="182"/>
      <c r="AH5053" s="43"/>
      <c r="AI5053" s="43"/>
      <c r="AJ5053" s="43"/>
      <c r="AK5053" s="43"/>
      <c r="AL5053" s="43"/>
      <c r="AM5053" s="43"/>
      <c r="AN5053" s="43"/>
      <c r="AO5053" s="43"/>
      <c r="AP5053" s="43"/>
      <c r="AQ5053" s="43"/>
      <c r="AR5053" s="43"/>
      <c r="AS5053" s="43"/>
      <c r="AT5053" s="43"/>
      <c r="AU5053" s="44"/>
      <c r="AV5053" s="182"/>
      <c r="AW5053" s="182"/>
      <c r="AX5053" s="182"/>
      <c r="AZ5053" s="207"/>
    </row>
    <row r="5054" spans="1:52" s="168" customFormat="1" ht="45" customHeight="1" thickBot="1" x14ac:dyDescent="0.35">
      <c r="A5054" s="263"/>
      <c r="B5054" s="263"/>
      <c r="C5054" s="265"/>
      <c r="D5054" s="518" t="s">
        <v>7</v>
      </c>
      <c r="E5054" s="519"/>
      <c r="F5054" s="520" t="s">
        <v>169</v>
      </c>
      <c r="G5054" s="521"/>
      <c r="H5054" s="521"/>
      <c r="I5054" s="521"/>
      <c r="J5054" s="521"/>
      <c r="K5054" s="521"/>
      <c r="L5054" s="521"/>
      <c r="M5054" s="521"/>
      <c r="N5054" s="521"/>
      <c r="O5054" s="521"/>
      <c r="P5054" s="521"/>
      <c r="Q5054" s="521"/>
      <c r="R5054" s="521"/>
      <c r="S5054" s="521"/>
      <c r="T5054" s="521"/>
      <c r="U5054" s="522"/>
      <c r="V5054" s="182"/>
      <c r="W5054" s="191"/>
      <c r="X5054" s="199"/>
      <c r="Y5054" s="182"/>
      <c r="Z5054" s="184"/>
      <c r="AA5054" s="184"/>
      <c r="AD5054" s="182"/>
      <c r="AG5054" s="182"/>
      <c r="AH5054" s="43"/>
      <c r="AI5054" s="43"/>
      <c r="AJ5054" s="43"/>
      <c r="AK5054" s="43"/>
      <c r="AL5054" s="43"/>
      <c r="AM5054" s="43"/>
      <c r="AN5054" s="43"/>
      <c r="AO5054" s="43"/>
      <c r="AP5054" s="43"/>
      <c r="AQ5054" s="43"/>
      <c r="AR5054" s="43"/>
      <c r="AS5054" s="43"/>
      <c r="AT5054" s="43"/>
      <c r="AU5054" s="44"/>
      <c r="AV5054" s="182"/>
      <c r="AW5054" s="182"/>
      <c r="AX5054" s="182"/>
      <c r="AZ5054" s="207"/>
    </row>
    <row r="5055" spans="1:52" s="168" customFormat="1" ht="5.0999999999999996" customHeight="1" thickBot="1" x14ac:dyDescent="0.35">
      <c r="A5055" s="263"/>
      <c r="B5055" s="263"/>
      <c r="C5055" s="265"/>
      <c r="D5055" s="523"/>
      <c r="E5055" s="523"/>
      <c r="F5055" s="523"/>
      <c r="G5055" s="523"/>
      <c r="H5055" s="523"/>
      <c r="I5055" s="523"/>
      <c r="J5055" s="523"/>
      <c r="K5055" s="523"/>
      <c r="L5055" s="523"/>
      <c r="M5055" s="523"/>
      <c r="N5055" s="523"/>
      <c r="O5055" s="523"/>
      <c r="P5055" s="523"/>
      <c r="Q5055" s="523"/>
      <c r="R5055" s="523"/>
      <c r="S5055" s="523"/>
      <c r="T5055" s="523"/>
      <c r="U5055" s="523"/>
      <c r="V5055" s="182"/>
      <c r="W5055" s="191"/>
      <c r="X5055" s="199"/>
      <c r="Y5055" s="182"/>
      <c r="Z5055" s="184"/>
      <c r="AA5055" s="184"/>
      <c r="AD5055" s="182"/>
      <c r="AG5055" s="182"/>
      <c r="AH5055" s="43"/>
      <c r="AI5055" s="43"/>
      <c r="AJ5055" s="43"/>
      <c r="AK5055" s="43"/>
      <c r="AL5055" s="43"/>
      <c r="AM5055" s="43"/>
      <c r="AN5055" s="43"/>
      <c r="AO5055" s="43"/>
      <c r="AP5055" s="43"/>
      <c r="AQ5055" s="43"/>
      <c r="AR5055" s="43"/>
      <c r="AS5055" s="43"/>
      <c r="AT5055" s="43"/>
      <c r="AU5055" s="44"/>
      <c r="AV5055" s="182"/>
      <c r="AW5055" s="182"/>
      <c r="AX5055" s="182"/>
      <c r="AZ5055" s="207"/>
    </row>
    <row r="5056" spans="1:52" s="168" customFormat="1" ht="24.9" customHeight="1" thickBot="1" x14ac:dyDescent="0.35">
      <c r="A5056" s="263"/>
      <c r="B5056" s="263"/>
      <c r="C5056" s="265"/>
      <c r="D5056" s="165" t="s">
        <v>103</v>
      </c>
      <c r="E5056" s="209" t="s">
        <v>106</v>
      </c>
      <c r="F5056" s="455" t="s">
        <v>104</v>
      </c>
      <c r="G5056" s="524"/>
      <c r="H5056" s="456"/>
      <c r="I5056" s="525">
        <v>44058</v>
      </c>
      <c r="J5056" s="526"/>
      <c r="K5056" s="526"/>
      <c r="L5056" s="526"/>
      <c r="M5056" s="526"/>
      <c r="N5056" s="527"/>
      <c r="O5056" s="166" t="s">
        <v>8</v>
      </c>
      <c r="P5056" s="449" t="s">
        <v>24</v>
      </c>
      <c r="Q5056" s="450"/>
      <c r="R5056" s="450"/>
      <c r="S5056" s="450"/>
      <c r="T5056" s="450"/>
      <c r="U5056" s="528"/>
      <c r="V5056" s="182"/>
      <c r="W5056" s="191"/>
      <c r="X5056" s="199"/>
      <c r="Y5056" s="182"/>
      <c r="Z5056" s="184"/>
      <c r="AA5056" s="184"/>
      <c r="AD5056" s="182"/>
      <c r="AG5056" s="182"/>
      <c r="AH5056" s="43"/>
      <c r="AI5056" s="43"/>
      <c r="AJ5056" s="43"/>
      <c r="AK5056" s="43"/>
      <c r="AL5056" s="43"/>
      <c r="AM5056" s="43"/>
      <c r="AN5056" s="43"/>
      <c r="AO5056" s="43"/>
      <c r="AP5056" s="43"/>
      <c r="AQ5056" s="43"/>
      <c r="AR5056" s="43"/>
      <c r="AS5056" s="43"/>
      <c r="AT5056" s="43"/>
      <c r="AU5056" s="44"/>
      <c r="AV5056" s="182"/>
      <c r="AW5056" s="182"/>
      <c r="AX5056" s="182"/>
      <c r="AZ5056" s="207"/>
    </row>
    <row r="5057" spans="1:52" s="168" customFormat="1" ht="5.0999999999999996" customHeight="1" thickBot="1" x14ac:dyDescent="0.35">
      <c r="A5057" s="263"/>
      <c r="B5057" s="263"/>
      <c r="C5057" s="265"/>
      <c r="D5057" s="208"/>
      <c r="E5057" s="208"/>
      <c r="F5057" s="208"/>
      <c r="G5057" s="208"/>
      <c r="H5057" s="208"/>
      <c r="I5057" s="208"/>
      <c r="J5057" s="208"/>
      <c r="K5057" s="208"/>
      <c r="L5057" s="208"/>
      <c r="M5057" s="208"/>
      <c r="N5057" s="208"/>
      <c r="O5057" s="208"/>
      <c r="P5057" s="208"/>
      <c r="Q5057" s="208"/>
      <c r="R5057" s="208"/>
      <c r="S5057" s="208"/>
      <c r="T5057" s="208"/>
      <c r="U5057" s="208"/>
      <c r="V5057" s="182"/>
      <c r="W5057" s="191"/>
      <c r="X5057" s="199"/>
      <c r="Y5057" s="182"/>
      <c r="Z5057" s="184"/>
      <c r="AA5057" s="184"/>
      <c r="AD5057" s="182"/>
      <c r="AG5057" s="182"/>
      <c r="AH5057" s="43"/>
      <c r="AI5057" s="43"/>
      <c r="AJ5057" s="43"/>
      <c r="AK5057" s="43"/>
      <c r="AL5057" s="43"/>
      <c r="AM5057" s="43"/>
      <c r="AN5057" s="43"/>
      <c r="AO5057" s="43"/>
      <c r="AP5057" s="43"/>
      <c r="AQ5057" s="43"/>
      <c r="AR5057" s="43"/>
      <c r="AS5057" s="43"/>
      <c r="AT5057" s="43"/>
      <c r="AU5057" s="44"/>
      <c r="AV5057" s="182"/>
      <c r="AW5057" s="182"/>
      <c r="AX5057" s="182"/>
      <c r="AZ5057" s="207"/>
    </row>
    <row r="5058" spans="1:52" s="168" customFormat="1" ht="24.9" customHeight="1" thickBot="1" x14ac:dyDescent="0.35">
      <c r="A5058" s="263"/>
      <c r="B5058" s="263"/>
      <c r="C5058" s="265"/>
      <c r="D5058" s="165" t="s">
        <v>31</v>
      </c>
      <c r="E5058" s="449"/>
      <c r="F5058" s="450"/>
      <c r="G5058" s="450"/>
      <c r="H5058" s="450"/>
      <c r="I5058" s="450"/>
      <c r="J5058" s="451"/>
      <c r="K5058" s="177" t="s">
        <v>105</v>
      </c>
      <c r="L5058" s="452"/>
      <c r="M5058" s="452"/>
      <c r="N5058" s="452"/>
      <c r="O5058" s="452"/>
      <c r="P5058" s="452"/>
      <c r="Q5058" s="452"/>
      <c r="R5058" s="452"/>
      <c r="S5058" s="452"/>
      <c r="T5058" s="452"/>
      <c r="U5058" s="453"/>
      <c r="V5058" s="182"/>
      <c r="W5058" s="191"/>
      <c r="X5058" s="199"/>
      <c r="Y5058" s="182"/>
      <c r="Z5058" s="184"/>
      <c r="AA5058" s="184"/>
      <c r="AD5058" s="182"/>
      <c r="AG5058" s="182"/>
      <c r="AH5058" s="43"/>
      <c r="AI5058" s="43"/>
      <c r="AJ5058" s="43"/>
      <c r="AK5058" s="43"/>
      <c r="AL5058" s="43"/>
      <c r="AM5058" s="43"/>
      <c r="AN5058" s="43"/>
      <c r="AO5058" s="43"/>
      <c r="AP5058" s="43"/>
      <c r="AQ5058" s="43"/>
      <c r="AR5058" s="43"/>
      <c r="AS5058" s="43"/>
      <c r="AT5058" s="43"/>
      <c r="AU5058" s="44"/>
      <c r="AV5058" s="182"/>
      <c r="AW5058" s="182"/>
      <c r="AX5058" s="182"/>
      <c r="AZ5058" s="207"/>
    </row>
    <row r="5059" spans="1:52" s="168" customFormat="1" ht="5.0999999999999996" customHeight="1" thickBot="1" x14ac:dyDescent="0.35">
      <c r="A5059" s="263"/>
      <c r="B5059" s="263"/>
      <c r="C5059" s="265"/>
      <c r="D5059" s="454"/>
      <c r="E5059" s="454"/>
      <c r="F5059" s="454"/>
      <c r="G5059" s="454"/>
      <c r="H5059" s="454"/>
      <c r="I5059" s="454"/>
      <c r="J5059" s="454"/>
      <c r="K5059" s="454"/>
      <c r="L5059" s="454"/>
      <c r="M5059" s="454"/>
      <c r="N5059" s="454"/>
      <c r="O5059" s="454"/>
      <c r="P5059" s="454"/>
      <c r="Q5059" s="454"/>
      <c r="R5059" s="454"/>
      <c r="S5059" s="454"/>
      <c r="T5059" s="454"/>
      <c r="U5059" s="454"/>
      <c r="V5059" s="182"/>
      <c r="W5059" s="191"/>
      <c r="X5059" s="199"/>
      <c r="Y5059" s="182"/>
      <c r="Z5059" s="184"/>
      <c r="AA5059" s="184"/>
      <c r="AD5059" s="182"/>
      <c r="AG5059" s="182"/>
      <c r="AH5059" s="43"/>
      <c r="AI5059" s="43"/>
      <c r="AJ5059" s="43"/>
      <c r="AK5059" s="43"/>
      <c r="AL5059" s="43"/>
      <c r="AM5059" s="43"/>
      <c r="AN5059" s="43"/>
      <c r="AO5059" s="43"/>
      <c r="AP5059" s="43"/>
      <c r="AQ5059" s="43"/>
      <c r="AR5059" s="43"/>
      <c r="AS5059" s="43"/>
      <c r="AT5059" s="43"/>
      <c r="AU5059" s="44"/>
      <c r="AV5059" s="182"/>
      <c r="AW5059" s="182"/>
      <c r="AX5059" s="182"/>
      <c r="AZ5059" s="207"/>
    </row>
    <row r="5060" spans="1:52" s="168" customFormat="1" ht="45" customHeight="1" thickBot="1" x14ac:dyDescent="0.35">
      <c r="A5060" s="263" t="str">
        <f>+E5060</f>
        <v>NP 41</v>
      </c>
      <c r="B5060" s="264">
        <f>+U5084</f>
        <v>64</v>
      </c>
      <c r="C5060" s="265">
        <v>94</v>
      </c>
      <c r="D5060" s="165" t="s">
        <v>9</v>
      </c>
      <c r="E5060" s="180" t="s">
        <v>239</v>
      </c>
      <c r="F5060" s="455" t="s">
        <v>29</v>
      </c>
      <c r="G5060" s="456"/>
      <c r="H5060" s="457" t="s">
        <v>240</v>
      </c>
      <c r="I5060" s="457"/>
      <c r="J5060" s="457"/>
      <c r="K5060" s="457"/>
      <c r="L5060" s="457"/>
      <c r="M5060" s="458"/>
      <c r="N5060" s="459" t="s">
        <v>32</v>
      </c>
      <c r="O5060" s="460"/>
      <c r="P5060" s="461"/>
      <c r="Q5060" s="462" t="s">
        <v>241</v>
      </c>
      <c r="R5060" s="463"/>
      <c r="S5060" s="463"/>
      <c r="T5060" s="463"/>
      <c r="U5060" s="464"/>
      <c r="V5060" s="182"/>
      <c r="W5060" s="191"/>
      <c r="X5060" s="199"/>
      <c r="Y5060" s="182"/>
      <c r="Z5060" s="186"/>
      <c r="AA5060" s="186"/>
      <c r="AD5060" s="182"/>
      <c r="AG5060" s="182"/>
      <c r="AH5060" s="43"/>
      <c r="AI5060" s="43"/>
      <c r="AJ5060" s="43"/>
      <c r="AK5060" s="43"/>
      <c r="AL5060" s="43"/>
      <c r="AM5060" s="43"/>
      <c r="AN5060" s="43"/>
      <c r="AO5060" s="43"/>
      <c r="AP5060" s="43"/>
      <c r="AQ5060" s="43"/>
      <c r="AR5060" s="43"/>
      <c r="AS5060" s="43"/>
      <c r="AT5060" s="43"/>
      <c r="AU5060" s="44"/>
      <c r="AV5060" s="182"/>
      <c r="AW5060" s="182"/>
      <c r="AX5060" s="182"/>
      <c r="AZ5060" s="207"/>
    </row>
    <row r="5061" spans="1:52" s="168" customFormat="1" ht="5.0999999999999996" customHeight="1" thickBot="1" x14ac:dyDescent="0.35">
      <c r="A5061" s="263"/>
      <c r="B5061" s="263"/>
      <c r="C5061" s="265"/>
      <c r="D5061" s="428"/>
      <c r="E5061" s="428"/>
      <c r="F5061" s="428"/>
      <c r="G5061" s="428"/>
      <c r="H5061" s="428"/>
      <c r="I5061" s="428"/>
      <c r="J5061" s="428"/>
      <c r="K5061" s="428"/>
      <c r="L5061" s="428"/>
      <c r="M5061" s="428"/>
      <c r="N5061" s="454"/>
      <c r="O5061" s="454"/>
      <c r="P5061" s="454"/>
      <c r="Q5061" s="454"/>
      <c r="R5061" s="454"/>
      <c r="S5061" s="454"/>
      <c r="T5061" s="454"/>
      <c r="U5061" s="454"/>
      <c r="V5061" s="182"/>
      <c r="W5061" s="191"/>
      <c r="X5061" s="199"/>
      <c r="Y5061" s="182"/>
      <c r="Z5061" s="193"/>
      <c r="AA5061" s="193"/>
      <c r="AD5061" s="182"/>
      <c r="AG5061" s="182"/>
      <c r="AH5061" s="43"/>
      <c r="AI5061" s="43"/>
      <c r="AJ5061" s="43"/>
      <c r="AK5061" s="43"/>
      <c r="AL5061" s="43"/>
      <c r="AM5061" s="43"/>
      <c r="AN5061" s="43"/>
      <c r="AO5061" s="43"/>
      <c r="AP5061" s="43"/>
      <c r="AQ5061" s="43"/>
      <c r="AR5061" s="43"/>
      <c r="AS5061" s="43"/>
      <c r="AT5061" s="43"/>
      <c r="AU5061" s="44"/>
      <c r="AV5061" s="182"/>
      <c r="AW5061" s="182"/>
      <c r="AX5061" s="182"/>
      <c r="AZ5061" s="207"/>
    </row>
    <row r="5062" spans="1:52" s="168" customFormat="1" ht="24.9" customHeight="1" x14ac:dyDescent="0.3">
      <c r="A5062" s="263"/>
      <c r="B5062" s="263"/>
      <c r="C5062" s="265"/>
      <c r="D5062" s="465" t="s">
        <v>30</v>
      </c>
      <c r="E5062" s="466"/>
      <c r="F5062" s="466"/>
      <c r="G5062" s="466"/>
      <c r="H5062" s="466"/>
      <c r="I5062" s="466"/>
      <c r="J5062" s="466"/>
      <c r="K5062" s="466"/>
      <c r="L5062" s="466"/>
      <c r="M5062" s="467"/>
      <c r="N5062" s="468" t="s">
        <v>11</v>
      </c>
      <c r="O5062" s="470" t="s">
        <v>12</v>
      </c>
      <c r="P5062" s="471"/>
      <c r="Q5062" s="474" t="s">
        <v>13</v>
      </c>
      <c r="R5062" s="475"/>
      <c r="S5062" s="476"/>
      <c r="T5062" s="477" t="s">
        <v>27</v>
      </c>
      <c r="U5062" s="479" t="s">
        <v>28</v>
      </c>
      <c r="V5062" s="182"/>
      <c r="W5062" s="191"/>
      <c r="X5062" s="199"/>
      <c r="Y5062" s="182"/>
      <c r="Z5062" s="193"/>
      <c r="AA5062" s="193"/>
      <c r="AD5062" s="182"/>
      <c r="AG5062" s="182"/>
      <c r="AH5062" s="43"/>
      <c r="AI5062" s="43"/>
      <c r="AJ5062" s="43"/>
      <c r="AK5062" s="43"/>
      <c r="AL5062" s="43"/>
      <c r="AM5062" s="43"/>
      <c r="AN5062" s="43"/>
      <c r="AO5062" s="43"/>
      <c r="AP5062" s="43"/>
      <c r="AQ5062" s="43"/>
      <c r="AR5062" s="43"/>
      <c r="AS5062" s="43"/>
      <c r="AT5062" s="43"/>
      <c r="AU5062" s="44"/>
      <c r="AV5062" s="182"/>
      <c r="AW5062" s="182"/>
      <c r="AX5062" s="182"/>
      <c r="AZ5062" s="207"/>
    </row>
    <row r="5063" spans="1:52" s="168" customFormat="1" ht="24.9" customHeight="1" x14ac:dyDescent="0.3">
      <c r="A5063" s="263"/>
      <c r="B5063" s="263"/>
      <c r="C5063" s="265"/>
      <c r="D5063" s="481"/>
      <c r="E5063" s="482"/>
      <c r="F5063" s="482"/>
      <c r="G5063" s="482"/>
      <c r="H5063" s="482"/>
      <c r="I5063" s="482"/>
      <c r="J5063" s="482"/>
      <c r="K5063" s="482"/>
      <c r="L5063" s="482"/>
      <c r="M5063" s="483"/>
      <c r="N5063" s="469"/>
      <c r="O5063" s="472"/>
      <c r="P5063" s="473"/>
      <c r="Q5063" s="170" t="s">
        <v>14</v>
      </c>
      <c r="R5063" s="170" t="s">
        <v>15</v>
      </c>
      <c r="S5063" s="170" t="s">
        <v>26</v>
      </c>
      <c r="T5063" s="478"/>
      <c r="U5063" s="480"/>
      <c r="V5063" s="182"/>
      <c r="W5063" s="191"/>
      <c r="X5063" s="199"/>
      <c r="Y5063" s="182"/>
      <c r="Z5063" s="194"/>
      <c r="AA5063" s="194"/>
      <c r="AD5063" s="182"/>
      <c r="AG5063" s="182"/>
      <c r="AH5063" s="43"/>
      <c r="AI5063" s="43"/>
      <c r="AJ5063" s="43"/>
      <c r="AK5063" s="43"/>
      <c r="AL5063" s="43"/>
      <c r="AM5063" s="43"/>
      <c r="AN5063" s="43"/>
      <c r="AO5063" s="43"/>
      <c r="AP5063" s="43"/>
      <c r="AQ5063" s="43"/>
      <c r="AR5063" s="43"/>
      <c r="AS5063" s="43"/>
      <c r="AT5063" s="43"/>
      <c r="AU5063" s="44"/>
      <c r="AV5063" s="182"/>
      <c r="AW5063" s="182"/>
      <c r="AX5063" s="182"/>
      <c r="AZ5063" s="207"/>
    </row>
    <row r="5064" spans="1:52" s="168" customFormat="1" ht="24.9" customHeight="1" x14ac:dyDescent="0.3">
      <c r="A5064" s="263"/>
      <c r="B5064" s="263"/>
      <c r="C5064" s="265"/>
      <c r="D5064" s="481"/>
      <c r="E5064" s="482"/>
      <c r="F5064" s="482"/>
      <c r="G5064" s="482"/>
      <c r="H5064" s="482"/>
      <c r="I5064" s="482"/>
      <c r="J5064" s="482"/>
      <c r="K5064" s="482"/>
      <c r="L5064" s="482"/>
      <c r="M5064" s="483"/>
      <c r="N5064" s="176">
        <v>14001469</v>
      </c>
      <c r="O5064" s="412" t="s">
        <v>326</v>
      </c>
      <c r="P5064" s="413"/>
      <c r="Q5064" s="8"/>
      <c r="R5064" s="8"/>
      <c r="S5064" s="8"/>
      <c r="T5064" s="9">
        <v>5</v>
      </c>
      <c r="U5064" s="17">
        <f>+T5064</f>
        <v>5</v>
      </c>
      <c r="V5064" s="182"/>
      <c r="W5064" s="191">
        <v>1</v>
      </c>
      <c r="X5064" s="199"/>
      <c r="Y5064" s="182">
        <f>+C5060</f>
        <v>94</v>
      </c>
      <c r="Z5064" s="41">
        <f>+SUMIF($N5064:$N5083,$Z$16,$U5064:$U5083)</f>
        <v>5</v>
      </c>
      <c r="AA5064" s="41">
        <f>+SUMIF($N5064:$N5083,$AA$16,$U5064:$U5083)</f>
        <v>5</v>
      </c>
      <c r="AB5064" s="41">
        <f>+SUMIF($N5064:$N5083,$AB$16,$U5064:$U5083)</f>
        <v>5</v>
      </c>
      <c r="AC5064" s="41">
        <f>+SUMIF($N5064:$N5083,$AC$16,$U5064:$U5083)</f>
        <v>5</v>
      </c>
      <c r="AD5064" s="41">
        <f>+SUMIF($N5064:$N5083,$AD$16,$U5064:$U5083)</f>
        <v>5</v>
      </c>
      <c r="AE5064" s="41">
        <f>+SUMIF($N5064:$N5083,$AE$16,$U5064:$U5083)</f>
        <v>5</v>
      </c>
      <c r="AF5064" s="41">
        <f>+SUMIF($N5064:$N5083,$AF$16,$U5064:$U5083)</f>
        <v>2</v>
      </c>
      <c r="AG5064" s="41">
        <f>+SUMIF($N5064:$N5083,$AG$16,$U5064:$U5083)</f>
        <v>2</v>
      </c>
      <c r="AH5064" s="41">
        <f>+SUMIF($N5064:$N5083,$AH$16,$U5064:$U5083)</f>
        <v>5</v>
      </c>
      <c r="AI5064" s="41">
        <f>+SUMIF($N5064:$N5083,$AI$16,$U5064:$U5083)</f>
        <v>5</v>
      </c>
      <c r="AJ5064" s="41">
        <f>+SUMIF($N5064:$N5083,$AJ$16,$U5064:$U5083)</f>
        <v>5</v>
      </c>
      <c r="AK5064" s="41">
        <f>+SUMIF($N5064:$N5083,$AK$16,$U5064:$U5083)</f>
        <v>0</v>
      </c>
      <c r="AL5064" s="41">
        <f>+SUMIF($N5064:$N5083,$AL$16,$U5064:$U5083)</f>
        <v>0</v>
      </c>
      <c r="AM5064" s="41">
        <f>+SUMIF($N5064:$N5083,$AM$16,$U5064:$U5083)</f>
        <v>0</v>
      </c>
      <c r="AN5064" s="41">
        <f>+SUMIF($N5064:$N5083,$AN$16,$U5064:$U5083)</f>
        <v>5</v>
      </c>
      <c r="AO5064" s="41">
        <f>+SUMIF($N5064:$N5083,$AO$16,$U5064:$U5083)</f>
        <v>0</v>
      </c>
      <c r="AP5064" s="41">
        <f>+SUMIF($N5064:$N5083,$AP$16,$U5064:$U5083)</f>
        <v>0</v>
      </c>
      <c r="AQ5064" s="41">
        <f>+SUMIF($N5064:$N5083,$AQ$16,$U5064:$U5083)</f>
        <v>5</v>
      </c>
      <c r="AR5064" s="41">
        <f>+SUMIF($N5064:$N5083,$AR$16,$U5064:$U5083)</f>
        <v>5</v>
      </c>
      <c r="AS5064" s="43"/>
      <c r="AT5064" s="43"/>
      <c r="AU5064" s="44"/>
      <c r="AV5064" s="182"/>
      <c r="AW5064" s="182"/>
      <c r="AX5064" s="182"/>
      <c r="AZ5064" s="207"/>
    </row>
    <row r="5065" spans="1:52" s="168" customFormat="1" ht="24.9" customHeight="1" x14ac:dyDescent="0.3">
      <c r="A5065" s="263"/>
      <c r="B5065" s="263"/>
      <c r="C5065" s="265"/>
      <c r="D5065" s="481"/>
      <c r="E5065" s="482"/>
      <c r="F5065" s="482"/>
      <c r="G5065" s="482"/>
      <c r="H5065" s="482"/>
      <c r="I5065" s="482"/>
      <c r="J5065" s="482"/>
      <c r="K5065" s="482"/>
      <c r="L5065" s="482"/>
      <c r="M5065" s="483"/>
      <c r="N5065" s="176">
        <v>14001481</v>
      </c>
      <c r="O5065" s="412" t="s">
        <v>326</v>
      </c>
      <c r="P5065" s="413"/>
      <c r="Q5065" s="8"/>
      <c r="R5065" s="8"/>
      <c r="S5065" s="8"/>
      <c r="T5065" s="9">
        <v>5</v>
      </c>
      <c r="U5065" s="17">
        <f t="shared" ref="U5065:U5082" si="216">+T5065</f>
        <v>5</v>
      </c>
      <c r="V5065" s="182"/>
      <c r="W5065" s="191">
        <v>2</v>
      </c>
      <c r="X5065" s="199"/>
      <c r="Y5065" s="182"/>
      <c r="Z5065" s="184"/>
      <c r="AA5065" s="184"/>
      <c r="AD5065" s="182"/>
      <c r="AG5065" s="182"/>
      <c r="AH5065" s="43"/>
      <c r="AI5065" s="43"/>
      <c r="AJ5065" s="43"/>
      <c r="AK5065" s="43"/>
      <c r="AL5065" s="43"/>
      <c r="AM5065" s="43"/>
      <c r="AN5065" s="43"/>
      <c r="AO5065" s="43"/>
      <c r="AP5065" s="43"/>
      <c r="AQ5065" s="43"/>
      <c r="AR5065" s="43"/>
      <c r="AS5065" s="43"/>
      <c r="AT5065" s="43"/>
      <c r="AU5065" s="44"/>
      <c r="AV5065" s="182"/>
      <c r="AW5065" s="182"/>
      <c r="AX5065" s="182"/>
      <c r="AZ5065" s="207"/>
    </row>
    <row r="5066" spans="1:52" s="168" customFormat="1" ht="24.9" customHeight="1" x14ac:dyDescent="0.3">
      <c r="A5066" s="263"/>
      <c r="B5066" s="263"/>
      <c r="C5066" s="265"/>
      <c r="D5066" s="481"/>
      <c r="E5066" s="482"/>
      <c r="F5066" s="482"/>
      <c r="G5066" s="482"/>
      <c r="H5066" s="482"/>
      <c r="I5066" s="482"/>
      <c r="J5066" s="482"/>
      <c r="K5066" s="482"/>
      <c r="L5066" s="482"/>
      <c r="M5066" s="483"/>
      <c r="N5066" s="176">
        <v>14000772</v>
      </c>
      <c r="O5066" s="412" t="s">
        <v>326</v>
      </c>
      <c r="P5066" s="413"/>
      <c r="Q5066" s="8"/>
      <c r="R5066" s="8"/>
      <c r="S5066" s="8"/>
      <c r="T5066" s="9">
        <v>5</v>
      </c>
      <c r="U5066" s="17">
        <f t="shared" si="216"/>
        <v>5</v>
      </c>
      <c r="V5066" s="182"/>
      <c r="W5066" s="191">
        <v>3</v>
      </c>
      <c r="X5066" s="199"/>
      <c r="Y5066" s="182"/>
      <c r="Z5066" s="184"/>
      <c r="AA5066" s="184"/>
      <c r="AD5066" s="182"/>
      <c r="AG5066" s="182"/>
      <c r="AH5066" s="43"/>
      <c r="AI5066" s="43"/>
      <c r="AJ5066" s="43"/>
      <c r="AK5066" s="43"/>
      <c r="AL5066" s="43"/>
      <c r="AM5066" s="43"/>
      <c r="AN5066" s="43"/>
      <c r="AO5066" s="43"/>
      <c r="AP5066" s="43"/>
      <c r="AQ5066" s="43"/>
      <c r="AR5066" s="43"/>
      <c r="AS5066" s="43"/>
      <c r="AT5066" s="43"/>
      <c r="AU5066" s="44"/>
      <c r="AV5066" s="182"/>
      <c r="AW5066" s="182"/>
      <c r="AX5066" s="182"/>
      <c r="AZ5066" s="207"/>
    </row>
    <row r="5067" spans="1:52" s="168" customFormat="1" ht="24.9" customHeight="1" x14ac:dyDescent="0.3">
      <c r="A5067" s="263"/>
      <c r="B5067" s="263"/>
      <c r="C5067" s="265"/>
      <c r="D5067" s="481"/>
      <c r="E5067" s="482"/>
      <c r="F5067" s="482"/>
      <c r="G5067" s="482"/>
      <c r="H5067" s="482"/>
      <c r="I5067" s="482"/>
      <c r="J5067" s="482"/>
      <c r="K5067" s="482"/>
      <c r="L5067" s="482"/>
      <c r="M5067" s="483"/>
      <c r="N5067" s="176">
        <v>14000741</v>
      </c>
      <c r="O5067" s="412" t="s">
        <v>326</v>
      </c>
      <c r="P5067" s="413"/>
      <c r="Q5067" s="8"/>
      <c r="R5067" s="8"/>
      <c r="S5067" s="8"/>
      <c r="T5067" s="9">
        <v>5</v>
      </c>
      <c r="U5067" s="17">
        <f t="shared" si="216"/>
        <v>5</v>
      </c>
      <c r="V5067" s="182"/>
      <c r="W5067" s="191">
        <v>4</v>
      </c>
      <c r="X5067" s="199"/>
      <c r="Y5067" s="182"/>
      <c r="Z5067" s="184"/>
      <c r="AA5067" s="184"/>
      <c r="AD5067" s="182"/>
      <c r="AG5067" s="182"/>
      <c r="AH5067" s="43"/>
      <c r="AI5067" s="43"/>
      <c r="AJ5067" s="43"/>
      <c r="AK5067" s="43"/>
      <c r="AL5067" s="43"/>
      <c r="AM5067" s="43"/>
      <c r="AN5067" s="43"/>
      <c r="AO5067" s="43"/>
      <c r="AP5067" s="43"/>
      <c r="AQ5067" s="43"/>
      <c r="AR5067" s="43"/>
      <c r="AS5067" s="43"/>
      <c r="AT5067" s="43"/>
      <c r="AU5067" s="44"/>
      <c r="AV5067" s="182"/>
      <c r="AW5067" s="182"/>
      <c r="AX5067" s="182"/>
      <c r="AZ5067" s="207"/>
    </row>
    <row r="5068" spans="1:52" s="168" customFormat="1" ht="24.9" customHeight="1" x14ac:dyDescent="0.3">
      <c r="A5068" s="263"/>
      <c r="B5068" s="263"/>
      <c r="C5068" s="265"/>
      <c r="D5068" s="481"/>
      <c r="E5068" s="482"/>
      <c r="F5068" s="482"/>
      <c r="G5068" s="482"/>
      <c r="H5068" s="482"/>
      <c r="I5068" s="482"/>
      <c r="J5068" s="482"/>
      <c r="K5068" s="482"/>
      <c r="L5068" s="482"/>
      <c r="M5068" s="483"/>
      <c r="N5068" s="176">
        <v>14000718</v>
      </c>
      <c r="O5068" s="412" t="s">
        <v>326</v>
      </c>
      <c r="P5068" s="413"/>
      <c r="Q5068" s="8"/>
      <c r="R5068" s="8"/>
      <c r="S5068" s="8"/>
      <c r="T5068" s="9">
        <v>5</v>
      </c>
      <c r="U5068" s="17">
        <f t="shared" si="216"/>
        <v>5</v>
      </c>
      <c r="V5068" s="182"/>
      <c r="W5068" s="191">
        <v>5</v>
      </c>
      <c r="X5068" s="199"/>
      <c r="Y5068" s="182"/>
      <c r="Z5068" s="184"/>
      <c r="AA5068" s="184"/>
      <c r="AD5068" s="182"/>
      <c r="AG5068" s="182"/>
      <c r="AH5068" s="43"/>
      <c r="AI5068" s="43"/>
      <c r="AJ5068" s="43"/>
      <c r="AK5068" s="43"/>
      <c r="AL5068" s="43"/>
      <c r="AM5068" s="43"/>
      <c r="AN5068" s="43"/>
      <c r="AO5068" s="43"/>
      <c r="AP5068" s="43"/>
      <c r="AQ5068" s="43"/>
      <c r="AR5068" s="43"/>
      <c r="AS5068" s="43"/>
      <c r="AT5068" s="43"/>
      <c r="AU5068" s="44"/>
      <c r="AV5068" s="182"/>
      <c r="AW5068" s="182"/>
      <c r="AX5068" s="182"/>
      <c r="AZ5068" s="207"/>
    </row>
    <row r="5069" spans="1:52" s="168" customFormat="1" ht="24.9" customHeight="1" x14ac:dyDescent="0.3">
      <c r="A5069" s="263"/>
      <c r="B5069" s="263"/>
      <c r="C5069" s="265"/>
      <c r="D5069" s="481"/>
      <c r="E5069" s="482"/>
      <c r="F5069" s="482"/>
      <c r="G5069" s="482"/>
      <c r="H5069" s="482"/>
      <c r="I5069" s="482"/>
      <c r="J5069" s="482"/>
      <c r="K5069" s="482"/>
      <c r="L5069" s="482"/>
      <c r="M5069" s="483"/>
      <c r="N5069" s="176">
        <v>14001678</v>
      </c>
      <c r="O5069" s="412" t="s">
        <v>326</v>
      </c>
      <c r="P5069" s="413"/>
      <c r="Q5069" s="8"/>
      <c r="R5069" s="8"/>
      <c r="S5069" s="8"/>
      <c r="T5069" s="9">
        <v>5</v>
      </c>
      <c r="U5069" s="17">
        <f t="shared" si="216"/>
        <v>5</v>
      </c>
      <c r="V5069" s="182"/>
      <c r="W5069" s="191">
        <v>6</v>
      </c>
      <c r="X5069" s="199"/>
      <c r="Y5069" s="182"/>
      <c r="Z5069" s="184"/>
      <c r="AA5069" s="184"/>
      <c r="AD5069" s="182"/>
      <c r="AG5069" s="182"/>
      <c r="AH5069" s="43"/>
      <c r="AI5069" s="43"/>
      <c r="AJ5069" s="43"/>
      <c r="AK5069" s="43"/>
      <c r="AL5069" s="43"/>
      <c r="AM5069" s="43"/>
      <c r="AN5069" s="43"/>
      <c r="AO5069" s="43"/>
      <c r="AP5069" s="43"/>
      <c r="AQ5069" s="43"/>
      <c r="AR5069" s="43"/>
      <c r="AS5069" s="43"/>
      <c r="AT5069" s="43"/>
      <c r="AU5069" s="44"/>
      <c r="AV5069" s="182"/>
      <c r="AW5069" s="182"/>
      <c r="AX5069" s="182"/>
      <c r="AZ5069" s="207"/>
    </row>
    <row r="5070" spans="1:52" s="168" customFormat="1" ht="24.9" customHeight="1" x14ac:dyDescent="0.3">
      <c r="A5070" s="263"/>
      <c r="B5070" s="263"/>
      <c r="C5070" s="265"/>
      <c r="D5070" s="481"/>
      <c r="E5070" s="482"/>
      <c r="F5070" s="482"/>
      <c r="G5070" s="482"/>
      <c r="H5070" s="482"/>
      <c r="I5070" s="482"/>
      <c r="J5070" s="482"/>
      <c r="K5070" s="482"/>
      <c r="L5070" s="482"/>
      <c r="M5070" s="483"/>
      <c r="N5070" s="176">
        <v>14001545</v>
      </c>
      <c r="O5070" s="412" t="s">
        <v>327</v>
      </c>
      <c r="P5070" s="413"/>
      <c r="Q5070" s="8"/>
      <c r="R5070" s="8"/>
      <c r="S5070" s="8"/>
      <c r="T5070" s="9">
        <v>2</v>
      </c>
      <c r="U5070" s="17">
        <f t="shared" si="216"/>
        <v>2</v>
      </c>
      <c r="V5070" s="182"/>
      <c r="W5070" s="191">
        <v>7</v>
      </c>
      <c r="X5070" s="199"/>
      <c r="Y5070" s="182"/>
      <c r="Z5070" s="184"/>
      <c r="AA5070" s="184"/>
      <c r="AD5070" s="182"/>
      <c r="AG5070" s="182"/>
      <c r="AH5070" s="43"/>
      <c r="AI5070" s="43"/>
      <c r="AJ5070" s="43"/>
      <c r="AK5070" s="43"/>
      <c r="AL5070" s="43"/>
      <c r="AM5070" s="43"/>
      <c r="AN5070" s="43"/>
      <c r="AO5070" s="43"/>
      <c r="AP5070" s="43"/>
      <c r="AQ5070" s="43"/>
      <c r="AR5070" s="43"/>
      <c r="AS5070" s="43"/>
      <c r="AT5070" s="43"/>
      <c r="AU5070" s="44"/>
      <c r="AV5070" s="182"/>
      <c r="AW5070" s="182"/>
      <c r="AX5070" s="182"/>
      <c r="AZ5070" s="207"/>
    </row>
    <row r="5071" spans="1:52" s="168" customFormat="1" ht="24.9" customHeight="1" x14ac:dyDescent="0.3">
      <c r="A5071" s="263"/>
      <c r="B5071" s="263"/>
      <c r="C5071" s="265"/>
      <c r="D5071" s="481"/>
      <c r="E5071" s="482"/>
      <c r="F5071" s="482"/>
      <c r="G5071" s="482"/>
      <c r="H5071" s="482"/>
      <c r="I5071" s="482"/>
      <c r="J5071" s="482"/>
      <c r="K5071" s="482"/>
      <c r="L5071" s="482"/>
      <c r="M5071" s="483"/>
      <c r="N5071" s="176">
        <v>14001517</v>
      </c>
      <c r="O5071" s="412" t="s">
        <v>327</v>
      </c>
      <c r="P5071" s="413"/>
      <c r="Q5071" s="8"/>
      <c r="R5071" s="8"/>
      <c r="S5071" s="8"/>
      <c r="T5071" s="9">
        <v>2</v>
      </c>
      <c r="U5071" s="17">
        <f t="shared" si="216"/>
        <v>2</v>
      </c>
      <c r="V5071" s="182"/>
      <c r="W5071" s="191">
        <v>8</v>
      </c>
      <c r="X5071" s="199"/>
      <c r="Y5071" s="182"/>
      <c r="Z5071" s="184"/>
      <c r="AA5071" s="184"/>
      <c r="AD5071" s="182"/>
      <c r="AG5071" s="182"/>
      <c r="AH5071" s="43"/>
      <c r="AI5071" s="43"/>
      <c r="AJ5071" s="43"/>
      <c r="AK5071" s="43"/>
      <c r="AL5071" s="43"/>
      <c r="AM5071" s="43"/>
      <c r="AN5071" s="43"/>
      <c r="AO5071" s="43"/>
      <c r="AP5071" s="43"/>
      <c r="AQ5071" s="43"/>
      <c r="AR5071" s="43"/>
      <c r="AS5071" s="43"/>
      <c r="AT5071" s="43"/>
      <c r="AU5071" s="44"/>
      <c r="AV5071" s="182"/>
      <c r="AW5071" s="182"/>
      <c r="AX5071" s="182"/>
      <c r="AZ5071" s="207"/>
    </row>
    <row r="5072" spans="1:52" s="168" customFormat="1" ht="24.9" customHeight="1" x14ac:dyDescent="0.3">
      <c r="A5072" s="263"/>
      <c r="B5072" s="263"/>
      <c r="C5072" s="265"/>
      <c r="D5072" s="481"/>
      <c r="E5072" s="482"/>
      <c r="F5072" s="482"/>
      <c r="G5072" s="482"/>
      <c r="H5072" s="482"/>
      <c r="I5072" s="482"/>
      <c r="J5072" s="482"/>
      <c r="K5072" s="482"/>
      <c r="L5072" s="482"/>
      <c r="M5072" s="483"/>
      <c r="N5072" s="176">
        <v>14001156</v>
      </c>
      <c r="O5072" s="412" t="s">
        <v>326</v>
      </c>
      <c r="P5072" s="413"/>
      <c r="Q5072" s="8"/>
      <c r="R5072" s="8"/>
      <c r="S5072" s="8"/>
      <c r="T5072" s="9">
        <v>5</v>
      </c>
      <c r="U5072" s="17">
        <f t="shared" si="216"/>
        <v>5</v>
      </c>
      <c r="V5072" s="182"/>
      <c r="W5072" s="191">
        <v>9</v>
      </c>
      <c r="X5072" s="199"/>
      <c r="Y5072" s="182"/>
      <c r="Z5072" s="184"/>
      <c r="AA5072" s="184"/>
      <c r="AD5072" s="182"/>
      <c r="AG5072" s="182"/>
      <c r="AH5072" s="43"/>
      <c r="AI5072" s="43"/>
      <c r="AJ5072" s="43"/>
      <c r="AK5072" s="43"/>
      <c r="AL5072" s="43"/>
      <c r="AM5072" s="43"/>
      <c r="AN5072" s="43"/>
      <c r="AO5072" s="43"/>
      <c r="AP5072" s="43"/>
      <c r="AQ5072" s="43"/>
      <c r="AR5072" s="43"/>
      <c r="AS5072" s="43"/>
      <c r="AT5072" s="43"/>
      <c r="AU5072" s="44"/>
      <c r="AV5072" s="182"/>
      <c r="AW5072" s="182"/>
      <c r="AX5072" s="182"/>
      <c r="AZ5072" s="207"/>
    </row>
    <row r="5073" spans="1:52" s="168" customFormat="1" ht="24.9" customHeight="1" x14ac:dyDescent="0.3">
      <c r="A5073" s="263"/>
      <c r="B5073" s="263"/>
      <c r="C5073" s="265"/>
      <c r="D5073" s="481"/>
      <c r="E5073" s="482"/>
      <c r="F5073" s="482"/>
      <c r="G5073" s="482"/>
      <c r="H5073" s="482"/>
      <c r="I5073" s="482"/>
      <c r="J5073" s="482"/>
      <c r="K5073" s="482"/>
      <c r="L5073" s="482"/>
      <c r="M5073" s="483"/>
      <c r="N5073" s="176">
        <v>14001367</v>
      </c>
      <c r="O5073" s="412" t="s">
        <v>326</v>
      </c>
      <c r="P5073" s="413"/>
      <c r="Q5073" s="8"/>
      <c r="R5073" s="8"/>
      <c r="S5073" s="8"/>
      <c r="T5073" s="9">
        <v>5</v>
      </c>
      <c r="U5073" s="17">
        <f t="shared" si="216"/>
        <v>5</v>
      </c>
      <c r="V5073" s="182"/>
      <c r="W5073" s="191">
        <v>10</v>
      </c>
      <c r="X5073" s="199"/>
      <c r="Y5073" s="182"/>
      <c r="Z5073" s="184"/>
      <c r="AA5073" s="184"/>
      <c r="AD5073" s="182"/>
      <c r="AG5073" s="182"/>
      <c r="AH5073" s="43"/>
      <c r="AI5073" s="43"/>
      <c r="AJ5073" s="43"/>
      <c r="AK5073" s="43"/>
      <c r="AL5073" s="43"/>
      <c r="AM5073" s="43"/>
      <c r="AN5073" s="43"/>
      <c r="AO5073" s="43"/>
      <c r="AP5073" s="43"/>
      <c r="AQ5073" s="43"/>
      <c r="AR5073" s="43"/>
      <c r="AS5073" s="43"/>
      <c r="AT5073" s="43"/>
      <c r="AU5073" s="44"/>
      <c r="AV5073" s="182"/>
      <c r="AW5073" s="182"/>
      <c r="AX5073" s="182"/>
      <c r="AZ5073" s="207"/>
    </row>
    <row r="5074" spans="1:52" s="168" customFormat="1" ht="24.9" customHeight="1" x14ac:dyDescent="0.3">
      <c r="A5074" s="263"/>
      <c r="B5074" s="263"/>
      <c r="C5074" s="265"/>
      <c r="D5074" s="481"/>
      <c r="E5074" s="482"/>
      <c r="F5074" s="482"/>
      <c r="G5074" s="482"/>
      <c r="H5074" s="482"/>
      <c r="I5074" s="482"/>
      <c r="J5074" s="482"/>
      <c r="K5074" s="482"/>
      <c r="L5074" s="482"/>
      <c r="M5074" s="483"/>
      <c r="N5074" s="176">
        <v>14000126</v>
      </c>
      <c r="O5074" s="412" t="s">
        <v>326</v>
      </c>
      <c r="P5074" s="413"/>
      <c r="Q5074" s="8"/>
      <c r="R5074" s="8"/>
      <c r="S5074" s="8"/>
      <c r="T5074" s="9">
        <v>5</v>
      </c>
      <c r="U5074" s="17">
        <f t="shared" si="216"/>
        <v>5</v>
      </c>
      <c r="V5074" s="182"/>
      <c r="W5074" s="191">
        <v>11</v>
      </c>
      <c r="X5074" s="199"/>
      <c r="Y5074" s="182"/>
      <c r="Z5074" s="184"/>
      <c r="AA5074" s="184"/>
      <c r="AD5074" s="182"/>
      <c r="AG5074" s="182"/>
      <c r="AH5074" s="43"/>
      <c r="AI5074" s="43"/>
      <c r="AJ5074" s="43"/>
      <c r="AK5074" s="43"/>
      <c r="AL5074" s="43"/>
      <c r="AM5074" s="43"/>
      <c r="AN5074" s="43"/>
      <c r="AO5074" s="43"/>
      <c r="AP5074" s="43"/>
      <c r="AQ5074" s="43"/>
      <c r="AR5074" s="43"/>
      <c r="AS5074" s="43"/>
      <c r="AT5074" s="43"/>
      <c r="AU5074" s="44"/>
      <c r="AV5074" s="182"/>
      <c r="AW5074" s="182"/>
      <c r="AX5074" s="182"/>
      <c r="AZ5074" s="207"/>
    </row>
    <row r="5075" spans="1:52" s="168" customFormat="1" ht="24.9" customHeight="1" x14ac:dyDescent="0.3">
      <c r="A5075" s="263"/>
      <c r="B5075" s="263"/>
      <c r="C5075" s="265"/>
      <c r="D5075" s="481"/>
      <c r="E5075" s="482"/>
      <c r="F5075" s="482"/>
      <c r="G5075" s="482"/>
      <c r="H5075" s="482"/>
      <c r="I5075" s="482"/>
      <c r="J5075" s="482"/>
      <c r="K5075" s="482"/>
      <c r="L5075" s="482"/>
      <c r="M5075" s="483"/>
      <c r="N5075" s="176"/>
      <c r="O5075" s="412"/>
      <c r="P5075" s="413"/>
      <c r="Q5075" s="8"/>
      <c r="R5075" s="8"/>
      <c r="S5075" s="8"/>
      <c r="T5075" s="9"/>
      <c r="U5075" s="17"/>
      <c r="V5075" s="182"/>
      <c r="W5075" s="191"/>
      <c r="X5075" s="199"/>
      <c r="Y5075" s="182"/>
      <c r="Z5075" s="184"/>
      <c r="AA5075" s="184"/>
      <c r="AD5075" s="182"/>
      <c r="AG5075" s="182"/>
      <c r="AH5075" s="43"/>
      <c r="AI5075" s="43"/>
      <c r="AJ5075" s="43"/>
      <c r="AK5075" s="43"/>
      <c r="AL5075" s="43"/>
      <c r="AM5075" s="43"/>
      <c r="AN5075" s="43"/>
      <c r="AO5075" s="43"/>
      <c r="AP5075" s="43"/>
      <c r="AQ5075" s="43"/>
      <c r="AR5075" s="43"/>
      <c r="AS5075" s="43"/>
      <c r="AT5075" s="43"/>
      <c r="AU5075" s="44"/>
      <c r="AV5075" s="182"/>
      <c r="AW5075" s="182"/>
      <c r="AX5075" s="182"/>
      <c r="AZ5075" s="207"/>
    </row>
    <row r="5076" spans="1:52" s="168" customFormat="1" ht="24.9" customHeight="1" x14ac:dyDescent="0.3">
      <c r="A5076" s="263"/>
      <c r="B5076" s="263"/>
      <c r="C5076" s="265"/>
      <c r="D5076" s="481"/>
      <c r="E5076" s="482"/>
      <c r="F5076" s="482"/>
      <c r="G5076" s="482"/>
      <c r="H5076" s="482"/>
      <c r="I5076" s="482"/>
      <c r="J5076" s="482"/>
      <c r="K5076" s="482"/>
      <c r="L5076" s="482"/>
      <c r="M5076" s="483"/>
      <c r="N5076" s="176"/>
      <c r="O5076" s="412"/>
      <c r="P5076" s="413"/>
      <c r="Q5076" s="8"/>
      <c r="R5076" s="8"/>
      <c r="S5076" s="8"/>
      <c r="T5076" s="9"/>
      <c r="U5076" s="17"/>
      <c r="V5076" s="182"/>
      <c r="W5076" s="191"/>
      <c r="X5076" s="199"/>
      <c r="Y5076" s="182"/>
      <c r="Z5076" s="184"/>
      <c r="AA5076" s="184"/>
      <c r="AD5076" s="182"/>
      <c r="AG5076" s="182"/>
      <c r="AH5076" s="43"/>
      <c r="AI5076" s="43"/>
      <c r="AJ5076" s="43"/>
      <c r="AK5076" s="43"/>
      <c r="AL5076" s="43"/>
      <c r="AM5076" s="43"/>
      <c r="AN5076" s="43"/>
      <c r="AO5076" s="43"/>
      <c r="AP5076" s="43"/>
      <c r="AQ5076" s="43"/>
      <c r="AR5076" s="43"/>
      <c r="AS5076" s="43"/>
      <c r="AT5076" s="43"/>
      <c r="AU5076" s="44"/>
      <c r="AV5076" s="182"/>
      <c r="AW5076" s="182"/>
      <c r="AX5076" s="182"/>
      <c r="AZ5076" s="207"/>
    </row>
    <row r="5077" spans="1:52" s="168" customFormat="1" ht="24.9" customHeight="1" x14ac:dyDescent="0.3">
      <c r="A5077" s="263"/>
      <c r="B5077" s="263"/>
      <c r="C5077" s="265"/>
      <c r="D5077" s="481"/>
      <c r="E5077" s="482"/>
      <c r="F5077" s="482"/>
      <c r="G5077" s="482"/>
      <c r="H5077" s="482"/>
      <c r="I5077" s="482"/>
      <c r="J5077" s="482"/>
      <c r="K5077" s="482"/>
      <c r="L5077" s="482"/>
      <c r="M5077" s="483"/>
      <c r="N5077" s="176"/>
      <c r="O5077" s="412"/>
      <c r="P5077" s="413"/>
      <c r="Q5077" s="8"/>
      <c r="R5077" s="8"/>
      <c r="S5077" s="8"/>
      <c r="T5077" s="9"/>
      <c r="U5077" s="17"/>
      <c r="V5077" s="182"/>
      <c r="W5077" s="191"/>
      <c r="X5077" s="199"/>
      <c r="Y5077" s="182"/>
      <c r="Z5077" s="184"/>
      <c r="AA5077" s="184"/>
      <c r="AD5077" s="182"/>
      <c r="AG5077" s="182"/>
      <c r="AH5077" s="43"/>
      <c r="AI5077" s="43"/>
      <c r="AJ5077" s="43"/>
      <c r="AK5077" s="43"/>
      <c r="AL5077" s="43"/>
      <c r="AM5077" s="43"/>
      <c r="AN5077" s="43"/>
      <c r="AO5077" s="43"/>
      <c r="AP5077" s="43"/>
      <c r="AQ5077" s="43"/>
      <c r="AR5077" s="43"/>
      <c r="AS5077" s="43"/>
      <c r="AT5077" s="43"/>
      <c r="AU5077" s="44"/>
      <c r="AV5077" s="182"/>
      <c r="AW5077" s="182"/>
      <c r="AX5077" s="182"/>
      <c r="AZ5077" s="207"/>
    </row>
    <row r="5078" spans="1:52" s="168" customFormat="1" ht="24.9" customHeight="1" x14ac:dyDescent="0.3">
      <c r="A5078" s="263"/>
      <c r="B5078" s="263"/>
      <c r="C5078" s="265"/>
      <c r="D5078" s="481"/>
      <c r="E5078" s="482"/>
      <c r="F5078" s="482"/>
      <c r="G5078" s="482"/>
      <c r="H5078" s="482"/>
      <c r="I5078" s="482"/>
      <c r="J5078" s="482"/>
      <c r="K5078" s="482"/>
      <c r="L5078" s="482"/>
      <c r="M5078" s="483"/>
      <c r="N5078" s="176">
        <v>14001506</v>
      </c>
      <c r="O5078" s="412" t="s">
        <v>326</v>
      </c>
      <c r="P5078" s="413"/>
      <c r="Q5078" s="8"/>
      <c r="R5078" s="8"/>
      <c r="S5078" s="8"/>
      <c r="T5078" s="9">
        <v>5</v>
      </c>
      <c r="U5078" s="17">
        <f t="shared" si="216"/>
        <v>5</v>
      </c>
      <c r="V5078" s="182"/>
      <c r="W5078" s="191">
        <v>15</v>
      </c>
      <c r="X5078" s="199"/>
      <c r="Y5078" s="182"/>
      <c r="Z5078" s="184"/>
      <c r="AA5078" s="184"/>
      <c r="AD5078" s="182"/>
      <c r="AG5078" s="182"/>
      <c r="AH5078" s="43"/>
      <c r="AI5078" s="43"/>
      <c r="AJ5078" s="43"/>
      <c r="AK5078" s="43"/>
      <c r="AL5078" s="43"/>
      <c r="AM5078" s="43"/>
      <c r="AN5078" s="43"/>
      <c r="AO5078" s="43"/>
      <c r="AP5078" s="43"/>
      <c r="AQ5078" s="43"/>
      <c r="AR5078" s="43"/>
      <c r="AS5078" s="43"/>
      <c r="AT5078" s="43"/>
      <c r="AU5078" s="44"/>
      <c r="AV5078" s="182"/>
      <c r="AW5078" s="182"/>
      <c r="AX5078" s="182"/>
      <c r="AZ5078" s="207"/>
    </row>
    <row r="5079" spans="1:52" s="168" customFormat="1" ht="24.9" customHeight="1" x14ac:dyDescent="0.3">
      <c r="A5079" s="263"/>
      <c r="B5079" s="263"/>
      <c r="C5079" s="265"/>
      <c r="D5079" s="481"/>
      <c r="E5079" s="482"/>
      <c r="F5079" s="482"/>
      <c r="G5079" s="482"/>
      <c r="H5079" s="482"/>
      <c r="I5079" s="482"/>
      <c r="J5079" s="482"/>
      <c r="K5079" s="482"/>
      <c r="L5079" s="482"/>
      <c r="M5079" s="483"/>
      <c r="N5079" s="176"/>
      <c r="O5079" s="412"/>
      <c r="P5079" s="413"/>
      <c r="Q5079" s="8"/>
      <c r="R5079" s="8"/>
      <c r="S5079" s="8"/>
      <c r="T5079" s="9"/>
      <c r="U5079" s="17"/>
      <c r="V5079" s="182"/>
      <c r="W5079" s="191"/>
      <c r="X5079" s="199"/>
      <c r="Y5079" s="182"/>
      <c r="Z5079" s="184"/>
      <c r="AA5079" s="184"/>
      <c r="AD5079" s="182"/>
      <c r="AG5079" s="182"/>
      <c r="AH5079" s="43"/>
      <c r="AI5079" s="43"/>
      <c r="AJ5079" s="43"/>
      <c r="AK5079" s="43"/>
      <c r="AL5079" s="43"/>
      <c r="AM5079" s="43"/>
      <c r="AN5079" s="43"/>
      <c r="AO5079" s="43"/>
      <c r="AP5079" s="43"/>
      <c r="AQ5079" s="43"/>
      <c r="AR5079" s="43"/>
      <c r="AS5079" s="43"/>
      <c r="AT5079" s="43"/>
      <c r="AU5079" s="44"/>
      <c r="AV5079" s="182"/>
      <c r="AW5079" s="182"/>
      <c r="AX5079" s="182"/>
      <c r="AZ5079" s="207"/>
    </row>
    <row r="5080" spans="1:52" s="168" customFormat="1" ht="24.9" customHeight="1" x14ac:dyDescent="0.3">
      <c r="A5080" s="263"/>
      <c r="B5080" s="263"/>
      <c r="C5080" s="265"/>
      <c r="D5080" s="481"/>
      <c r="E5080" s="482"/>
      <c r="F5080" s="482"/>
      <c r="G5080" s="482"/>
      <c r="H5080" s="482"/>
      <c r="I5080" s="482"/>
      <c r="J5080" s="482"/>
      <c r="K5080" s="482"/>
      <c r="L5080" s="482"/>
      <c r="M5080" s="483"/>
      <c r="N5080" s="176"/>
      <c r="O5080" s="412"/>
      <c r="P5080" s="413"/>
      <c r="Q5080" s="8"/>
      <c r="R5080" s="8"/>
      <c r="S5080" s="8"/>
      <c r="T5080" s="9"/>
      <c r="U5080" s="17"/>
      <c r="V5080" s="182"/>
      <c r="W5080" s="191"/>
      <c r="X5080" s="199"/>
      <c r="Y5080" s="182"/>
      <c r="Z5080" s="184"/>
      <c r="AA5080" s="184"/>
      <c r="AD5080" s="182"/>
      <c r="AG5080" s="182"/>
      <c r="AH5080" s="43"/>
      <c r="AI5080" s="43"/>
      <c r="AJ5080" s="43"/>
      <c r="AK5080" s="43"/>
      <c r="AL5080" s="43"/>
      <c r="AM5080" s="43"/>
      <c r="AN5080" s="43"/>
      <c r="AO5080" s="43"/>
      <c r="AP5080" s="43"/>
      <c r="AQ5080" s="43"/>
      <c r="AR5080" s="43"/>
      <c r="AS5080" s="43"/>
      <c r="AT5080" s="43"/>
      <c r="AU5080" s="44"/>
      <c r="AV5080" s="182"/>
      <c r="AW5080" s="182"/>
      <c r="AX5080" s="182"/>
      <c r="AZ5080" s="207"/>
    </row>
    <row r="5081" spans="1:52" s="168" customFormat="1" ht="24.9" customHeight="1" x14ac:dyDescent="0.3">
      <c r="A5081" s="263"/>
      <c r="B5081" s="263"/>
      <c r="C5081" s="265"/>
      <c r="D5081" s="481"/>
      <c r="E5081" s="482"/>
      <c r="F5081" s="482"/>
      <c r="G5081" s="482"/>
      <c r="H5081" s="482"/>
      <c r="I5081" s="482"/>
      <c r="J5081" s="482"/>
      <c r="K5081" s="482"/>
      <c r="L5081" s="482"/>
      <c r="M5081" s="483"/>
      <c r="N5081" s="176">
        <v>14001619</v>
      </c>
      <c r="O5081" s="412" t="s">
        <v>326</v>
      </c>
      <c r="P5081" s="413"/>
      <c r="Q5081" s="8"/>
      <c r="R5081" s="8"/>
      <c r="S5081" s="8"/>
      <c r="T5081" s="9">
        <v>5</v>
      </c>
      <c r="U5081" s="17">
        <f t="shared" si="216"/>
        <v>5</v>
      </c>
      <c r="V5081" s="182"/>
      <c r="W5081" s="191">
        <v>18</v>
      </c>
      <c r="X5081" s="199"/>
      <c r="Y5081" s="182"/>
      <c r="Z5081" s="184"/>
      <c r="AA5081" s="184"/>
      <c r="AD5081" s="182"/>
      <c r="AG5081" s="182"/>
      <c r="AH5081" s="43"/>
      <c r="AI5081" s="43"/>
      <c r="AJ5081" s="43"/>
      <c r="AK5081" s="43"/>
      <c r="AL5081" s="43"/>
      <c r="AM5081" s="43"/>
      <c r="AN5081" s="43"/>
      <c r="AO5081" s="43"/>
      <c r="AP5081" s="43"/>
      <c r="AQ5081" s="43"/>
      <c r="AR5081" s="43"/>
      <c r="AS5081" s="43"/>
      <c r="AT5081" s="43"/>
      <c r="AU5081" s="44"/>
      <c r="AV5081" s="182"/>
      <c r="AW5081" s="182"/>
      <c r="AX5081" s="182"/>
      <c r="AZ5081" s="207"/>
    </row>
    <row r="5082" spans="1:52" s="168" customFormat="1" ht="24.9" customHeight="1" x14ac:dyDescent="0.3">
      <c r="A5082" s="263"/>
      <c r="B5082" s="263"/>
      <c r="C5082" s="265"/>
      <c r="D5082" s="481"/>
      <c r="E5082" s="482"/>
      <c r="F5082" s="482"/>
      <c r="G5082" s="482"/>
      <c r="H5082" s="482"/>
      <c r="I5082" s="482"/>
      <c r="J5082" s="482"/>
      <c r="K5082" s="482"/>
      <c r="L5082" s="482"/>
      <c r="M5082" s="483"/>
      <c r="N5082" s="176">
        <v>14001616</v>
      </c>
      <c r="O5082" s="412" t="s">
        <v>326</v>
      </c>
      <c r="P5082" s="413"/>
      <c r="Q5082" s="8"/>
      <c r="R5082" s="8"/>
      <c r="S5082" s="8"/>
      <c r="T5082" s="9">
        <v>5</v>
      </c>
      <c r="U5082" s="17">
        <f t="shared" si="216"/>
        <v>5</v>
      </c>
      <c r="V5082" s="182"/>
      <c r="W5082" s="191">
        <v>19</v>
      </c>
      <c r="X5082" s="199"/>
      <c r="Y5082" s="182"/>
      <c r="Z5082" s="184"/>
      <c r="AA5082" s="184"/>
      <c r="AD5082" s="182"/>
      <c r="AG5082" s="182"/>
      <c r="AH5082" s="43"/>
      <c r="AI5082" s="43"/>
      <c r="AJ5082" s="43"/>
      <c r="AK5082" s="43"/>
      <c r="AL5082" s="43"/>
      <c r="AM5082" s="43"/>
      <c r="AN5082" s="43"/>
      <c r="AO5082" s="43"/>
      <c r="AP5082" s="43"/>
      <c r="AQ5082" s="43"/>
      <c r="AR5082" s="43"/>
      <c r="AS5082" s="43"/>
      <c r="AT5082" s="43"/>
      <c r="AU5082" s="44"/>
      <c r="AV5082" s="182"/>
      <c r="AW5082" s="182"/>
      <c r="AX5082" s="182"/>
      <c r="AZ5082" s="207"/>
    </row>
    <row r="5083" spans="1:52" s="168" customFormat="1" ht="24.9" customHeight="1" x14ac:dyDescent="0.3">
      <c r="A5083" s="263"/>
      <c r="B5083" s="263"/>
      <c r="C5083" s="265"/>
      <c r="D5083" s="481"/>
      <c r="E5083" s="482"/>
      <c r="F5083" s="482"/>
      <c r="G5083" s="482"/>
      <c r="H5083" s="482"/>
      <c r="I5083" s="482"/>
      <c r="J5083" s="482"/>
      <c r="K5083" s="482"/>
      <c r="L5083" s="482"/>
      <c r="M5083" s="483"/>
      <c r="N5083" s="176"/>
      <c r="O5083" s="412"/>
      <c r="P5083" s="413"/>
      <c r="Q5083" s="8"/>
      <c r="R5083" s="8"/>
      <c r="S5083" s="8"/>
      <c r="T5083" s="9"/>
      <c r="U5083" s="17"/>
      <c r="V5083" s="182"/>
      <c r="W5083" s="191"/>
      <c r="X5083" s="199"/>
      <c r="Y5083" s="182"/>
      <c r="Z5083" s="184"/>
      <c r="AA5083" s="184"/>
      <c r="AD5083" s="182"/>
      <c r="AG5083" s="182"/>
      <c r="AH5083" s="43"/>
      <c r="AI5083" s="43"/>
      <c r="AJ5083" s="43"/>
      <c r="AK5083" s="43"/>
      <c r="AL5083" s="43"/>
      <c r="AM5083" s="43"/>
      <c r="AN5083" s="43"/>
      <c r="AO5083" s="43"/>
      <c r="AP5083" s="43"/>
      <c r="AQ5083" s="43"/>
      <c r="AR5083" s="43"/>
      <c r="AS5083" s="43"/>
      <c r="AT5083" s="43"/>
      <c r="AU5083" s="44"/>
      <c r="AV5083" s="182"/>
      <c r="AW5083" s="182"/>
      <c r="AX5083" s="182"/>
      <c r="AZ5083" s="207"/>
    </row>
    <row r="5084" spans="1:52" s="168" customFormat="1" ht="24.9" customHeight="1" thickBot="1" x14ac:dyDescent="0.35">
      <c r="A5084" s="263"/>
      <c r="B5084" s="263"/>
      <c r="C5084" s="265"/>
      <c r="D5084" s="481"/>
      <c r="E5084" s="482"/>
      <c r="F5084" s="482"/>
      <c r="G5084" s="482"/>
      <c r="H5084" s="482"/>
      <c r="I5084" s="482"/>
      <c r="J5084" s="482"/>
      <c r="K5084" s="482"/>
      <c r="L5084" s="482"/>
      <c r="M5084" s="483"/>
      <c r="N5084" s="414" t="s">
        <v>16</v>
      </c>
      <c r="O5084" s="415"/>
      <c r="P5084" s="415"/>
      <c r="Q5084" s="415"/>
      <c r="R5084" s="415"/>
      <c r="S5084" s="415"/>
      <c r="T5084" s="415"/>
      <c r="U5084" s="18">
        <f>SUM(U5064:U5083)</f>
        <v>64</v>
      </c>
      <c r="V5084" s="182"/>
      <c r="W5084" s="191"/>
      <c r="X5084" s="199"/>
      <c r="Y5084" s="182"/>
      <c r="Z5084" s="184"/>
      <c r="AA5084" s="184"/>
      <c r="AD5084" s="182"/>
      <c r="AG5084" s="182"/>
      <c r="AH5084" s="43"/>
      <c r="AI5084" s="43"/>
      <c r="AJ5084" s="43"/>
      <c r="AK5084" s="43"/>
      <c r="AL5084" s="43"/>
      <c r="AM5084" s="43"/>
      <c r="AN5084" s="43"/>
      <c r="AO5084" s="43"/>
      <c r="AP5084" s="43"/>
      <c r="AQ5084" s="43"/>
      <c r="AR5084" s="43"/>
      <c r="AS5084" s="43"/>
      <c r="AT5084" s="43"/>
      <c r="AU5084" s="44"/>
      <c r="AV5084" s="182"/>
      <c r="AW5084" s="182"/>
      <c r="AX5084" s="182"/>
      <c r="AZ5084" s="207"/>
    </row>
    <row r="5085" spans="1:52" s="168" customFormat="1" ht="14.4" customHeight="1" x14ac:dyDescent="0.3">
      <c r="A5085" s="263"/>
      <c r="B5085" s="263"/>
      <c r="C5085" s="265"/>
      <c r="D5085" s="481"/>
      <c r="E5085" s="482"/>
      <c r="F5085" s="482"/>
      <c r="G5085" s="482"/>
      <c r="H5085" s="482"/>
      <c r="I5085" s="482"/>
      <c r="J5085" s="482"/>
      <c r="K5085" s="482"/>
      <c r="L5085" s="482"/>
      <c r="M5085" s="483"/>
      <c r="N5085" s="416" t="s">
        <v>17</v>
      </c>
      <c r="O5085" s="417"/>
      <c r="P5085" s="417"/>
      <c r="Q5085" s="417"/>
      <c r="R5085" s="417"/>
      <c r="S5085" s="417"/>
      <c r="T5085" s="417"/>
      <c r="U5085" s="418"/>
      <c r="V5085" s="200"/>
      <c r="W5085" s="191"/>
      <c r="X5085" s="199"/>
      <c r="Y5085" s="182"/>
      <c r="Z5085" s="184"/>
      <c r="AA5085" s="184"/>
      <c r="AD5085" s="182"/>
      <c r="AG5085" s="182"/>
      <c r="AH5085" s="43"/>
      <c r="AI5085" s="43"/>
      <c r="AJ5085" s="43"/>
      <c r="AK5085" s="43"/>
      <c r="AL5085" s="43"/>
      <c r="AM5085" s="43"/>
      <c r="AN5085" s="43"/>
      <c r="AO5085" s="43"/>
      <c r="AP5085" s="43"/>
      <c r="AQ5085" s="43"/>
      <c r="AR5085" s="43"/>
      <c r="AS5085" s="43"/>
      <c r="AT5085" s="43"/>
      <c r="AU5085" s="44"/>
      <c r="AV5085" s="182"/>
      <c r="AW5085" s="182"/>
      <c r="AX5085" s="182"/>
      <c r="AZ5085" s="207"/>
    </row>
    <row r="5086" spans="1:52" s="168" customFormat="1" x14ac:dyDescent="0.3">
      <c r="A5086" s="263"/>
      <c r="B5086" s="263"/>
      <c r="C5086" s="265"/>
      <c r="D5086" s="481"/>
      <c r="E5086" s="482"/>
      <c r="F5086" s="482"/>
      <c r="G5086" s="482"/>
      <c r="H5086" s="482"/>
      <c r="I5086" s="482"/>
      <c r="J5086" s="482"/>
      <c r="K5086" s="482"/>
      <c r="L5086" s="482"/>
      <c r="M5086" s="483"/>
      <c r="N5086" s="419"/>
      <c r="O5086" s="420"/>
      <c r="P5086" s="420"/>
      <c r="Q5086" s="420"/>
      <c r="R5086" s="420"/>
      <c r="S5086" s="420"/>
      <c r="T5086" s="420"/>
      <c r="U5086" s="421"/>
      <c r="V5086" s="182"/>
      <c r="W5086" s="191"/>
      <c r="X5086" s="199"/>
      <c r="Y5086" s="182"/>
      <c r="Z5086" s="184"/>
      <c r="AA5086" s="184"/>
      <c r="AD5086" s="182"/>
      <c r="AG5086" s="182"/>
      <c r="AH5086" s="43"/>
      <c r="AI5086" s="43"/>
      <c r="AJ5086" s="43"/>
      <c r="AK5086" s="43"/>
      <c r="AL5086" s="43"/>
      <c r="AM5086" s="43"/>
      <c r="AN5086" s="43"/>
      <c r="AO5086" s="43"/>
      <c r="AP5086" s="43"/>
      <c r="AQ5086" s="43"/>
      <c r="AR5086" s="43"/>
      <c r="AS5086" s="43"/>
      <c r="AT5086" s="43"/>
      <c r="AU5086" s="44"/>
      <c r="AV5086" s="182"/>
      <c r="AW5086" s="182"/>
      <c r="AX5086" s="182"/>
      <c r="AZ5086" s="207"/>
    </row>
    <row r="5087" spans="1:52" s="168" customFormat="1" x14ac:dyDescent="0.3">
      <c r="A5087" s="263"/>
      <c r="B5087" s="263"/>
      <c r="C5087" s="265"/>
      <c r="D5087" s="481"/>
      <c r="E5087" s="482"/>
      <c r="F5087" s="482"/>
      <c r="G5087" s="482"/>
      <c r="H5087" s="482"/>
      <c r="I5087" s="482"/>
      <c r="J5087" s="482"/>
      <c r="K5087" s="482"/>
      <c r="L5087" s="482"/>
      <c r="M5087" s="483"/>
      <c r="N5087" s="419"/>
      <c r="O5087" s="420"/>
      <c r="P5087" s="420"/>
      <c r="Q5087" s="420"/>
      <c r="R5087" s="420"/>
      <c r="S5087" s="420"/>
      <c r="T5087" s="420"/>
      <c r="U5087" s="421"/>
      <c r="V5087" s="182"/>
      <c r="W5087" s="191"/>
      <c r="X5087" s="199"/>
      <c r="Y5087" s="182"/>
      <c r="Z5087" s="184"/>
      <c r="AA5087" s="184"/>
      <c r="AD5087" s="182"/>
      <c r="AG5087" s="182"/>
      <c r="AH5087" s="43"/>
      <c r="AI5087" s="43"/>
      <c r="AJ5087" s="43"/>
      <c r="AK5087" s="43"/>
      <c r="AL5087" s="43"/>
      <c r="AM5087" s="43"/>
      <c r="AN5087" s="43"/>
      <c r="AO5087" s="43"/>
      <c r="AP5087" s="43"/>
      <c r="AQ5087" s="43"/>
      <c r="AR5087" s="43"/>
      <c r="AS5087" s="43"/>
      <c r="AT5087" s="43"/>
      <c r="AU5087" s="44"/>
      <c r="AV5087" s="182"/>
      <c r="AW5087" s="182"/>
      <c r="AX5087" s="182"/>
      <c r="AZ5087" s="207"/>
    </row>
    <row r="5088" spans="1:52" s="168" customFormat="1" ht="14.4" thickBot="1" x14ac:dyDescent="0.35">
      <c r="A5088" s="263"/>
      <c r="B5088" s="263"/>
      <c r="C5088" s="265"/>
      <c r="D5088" s="425"/>
      <c r="E5088" s="426"/>
      <c r="F5088" s="426"/>
      <c r="G5088" s="426"/>
      <c r="H5088" s="426"/>
      <c r="I5088" s="426"/>
      <c r="J5088" s="426"/>
      <c r="K5088" s="426"/>
      <c r="L5088" s="426"/>
      <c r="M5088" s="427"/>
      <c r="N5088" s="422"/>
      <c r="O5088" s="423"/>
      <c r="P5088" s="423"/>
      <c r="Q5088" s="423"/>
      <c r="R5088" s="423"/>
      <c r="S5088" s="423"/>
      <c r="T5088" s="423"/>
      <c r="U5088" s="424"/>
      <c r="V5088" s="182"/>
      <c r="W5088" s="191"/>
      <c r="X5088" s="199"/>
      <c r="Y5088" s="182"/>
      <c r="Z5088" s="184"/>
      <c r="AA5088" s="184"/>
      <c r="AD5088" s="182"/>
      <c r="AG5088" s="182"/>
      <c r="AH5088" s="43"/>
      <c r="AI5088" s="43"/>
      <c r="AJ5088" s="43"/>
      <c r="AK5088" s="43"/>
      <c r="AL5088" s="43"/>
      <c r="AM5088" s="43"/>
      <c r="AN5088" s="43"/>
      <c r="AO5088" s="43"/>
      <c r="AP5088" s="43"/>
      <c r="AQ5088" s="43"/>
      <c r="AR5088" s="43"/>
      <c r="AS5088" s="43"/>
      <c r="AT5088" s="43"/>
      <c r="AU5088" s="44"/>
      <c r="AV5088" s="182"/>
      <c r="AW5088" s="182"/>
      <c r="AX5088" s="182"/>
      <c r="AZ5088" s="207"/>
    </row>
    <row r="5089" spans="1:52" s="168" customFormat="1" ht="5.25" customHeight="1" thickBot="1" x14ac:dyDescent="0.35">
      <c r="A5089" s="263"/>
      <c r="B5089" s="263"/>
      <c r="C5089" s="265"/>
      <c r="D5089" s="428"/>
      <c r="E5089" s="428"/>
      <c r="F5089" s="428"/>
      <c r="G5089" s="428"/>
      <c r="H5089" s="428"/>
      <c r="I5089" s="428"/>
      <c r="J5089" s="428"/>
      <c r="K5089" s="428"/>
      <c r="L5089" s="428"/>
      <c r="M5089" s="428"/>
      <c r="N5089" s="428"/>
      <c r="O5089" s="428"/>
      <c r="P5089" s="428"/>
      <c r="Q5089" s="428"/>
      <c r="R5089" s="428"/>
      <c r="S5089" s="428"/>
      <c r="T5089" s="428"/>
      <c r="U5089" s="428"/>
      <c r="V5089" s="182"/>
      <c r="W5089" s="191"/>
      <c r="X5089" s="199"/>
      <c r="Y5089" s="182"/>
      <c r="Z5089" s="184"/>
      <c r="AA5089" s="184"/>
      <c r="AD5089" s="182"/>
      <c r="AG5089" s="182"/>
      <c r="AH5089" s="43"/>
      <c r="AI5089" s="43"/>
      <c r="AJ5089" s="43"/>
      <c r="AK5089" s="43"/>
      <c r="AL5089" s="43"/>
      <c r="AM5089" s="43"/>
      <c r="AN5089" s="43"/>
      <c r="AO5089" s="43"/>
      <c r="AP5089" s="43"/>
      <c r="AQ5089" s="43"/>
      <c r="AR5089" s="43"/>
      <c r="AS5089" s="43"/>
      <c r="AT5089" s="43"/>
      <c r="AU5089" s="44"/>
      <c r="AV5089" s="182"/>
      <c r="AW5089" s="182"/>
      <c r="AX5089" s="182"/>
      <c r="AZ5089" s="207"/>
    </row>
    <row r="5090" spans="1:52" s="168" customFormat="1" ht="20.25" customHeight="1" x14ac:dyDescent="0.3">
      <c r="A5090" s="263"/>
      <c r="B5090" s="263"/>
      <c r="C5090" s="265"/>
      <c r="D5090" s="429" t="s">
        <v>18</v>
      </c>
      <c r="E5090" s="430"/>
      <c r="F5090" s="430"/>
      <c r="G5090" s="430"/>
      <c r="H5090" s="430"/>
      <c r="I5090" s="430"/>
      <c r="J5090" s="430"/>
      <c r="K5090" s="430"/>
      <c r="L5090" s="430"/>
      <c r="M5090" s="431"/>
      <c r="N5090" s="429" t="s">
        <v>19</v>
      </c>
      <c r="O5090" s="430"/>
      <c r="P5090" s="430"/>
      <c r="Q5090" s="430"/>
      <c r="R5090" s="430"/>
      <c r="S5090" s="430"/>
      <c r="T5090" s="430"/>
      <c r="U5090" s="431"/>
      <c r="V5090" s="182"/>
      <c r="W5090" s="191"/>
      <c r="X5090" s="199"/>
      <c r="Y5090" s="182"/>
      <c r="Z5090" s="184"/>
      <c r="AA5090" s="184"/>
      <c r="AD5090" s="182"/>
      <c r="AG5090" s="182"/>
      <c r="AH5090" s="43"/>
      <c r="AI5090" s="43"/>
      <c r="AJ5090" s="43"/>
      <c r="AK5090" s="43"/>
      <c r="AL5090" s="43"/>
      <c r="AM5090" s="43"/>
      <c r="AN5090" s="43"/>
      <c r="AO5090" s="43"/>
      <c r="AP5090" s="43"/>
      <c r="AQ5090" s="43"/>
      <c r="AR5090" s="43"/>
      <c r="AS5090" s="43"/>
      <c r="AT5090" s="43"/>
      <c r="AU5090" s="44"/>
      <c r="AV5090" s="182"/>
      <c r="AW5090" s="182"/>
      <c r="AX5090" s="182"/>
      <c r="AZ5090" s="207"/>
    </row>
    <row r="5091" spans="1:52" s="168" customFormat="1" x14ac:dyDescent="0.3">
      <c r="A5091" s="263"/>
      <c r="B5091" s="263"/>
      <c r="C5091" s="265"/>
      <c r="D5091" s="432" t="s">
        <v>20</v>
      </c>
      <c r="E5091" s="433"/>
      <c r="F5091" s="433"/>
      <c r="G5091" s="433"/>
      <c r="H5091" s="433"/>
      <c r="I5091" s="433"/>
      <c r="J5091" s="433"/>
      <c r="K5091" s="433"/>
      <c r="L5091" s="433"/>
      <c r="M5091" s="434"/>
      <c r="N5091" s="435" t="s">
        <v>21</v>
      </c>
      <c r="O5091" s="436"/>
      <c r="P5091" s="436"/>
      <c r="Q5091" s="436"/>
      <c r="R5091" s="436"/>
      <c r="S5091" s="436"/>
      <c r="T5091" s="436"/>
      <c r="U5091" s="437"/>
      <c r="V5091" s="182"/>
      <c r="W5091" s="191"/>
      <c r="X5091" s="199"/>
      <c r="Y5091" s="182"/>
      <c r="Z5091" s="184"/>
      <c r="AA5091" s="184"/>
      <c r="AD5091" s="182"/>
      <c r="AG5091" s="182"/>
      <c r="AH5091" s="43"/>
      <c r="AI5091" s="43"/>
      <c r="AJ5091" s="43"/>
      <c r="AK5091" s="43"/>
      <c r="AL5091" s="43"/>
      <c r="AM5091" s="43"/>
      <c r="AN5091" s="43"/>
      <c r="AO5091" s="43"/>
      <c r="AP5091" s="43"/>
      <c r="AQ5091" s="43"/>
      <c r="AR5091" s="43"/>
      <c r="AS5091" s="43"/>
      <c r="AT5091" s="43"/>
      <c r="AU5091" s="44"/>
      <c r="AV5091" s="182"/>
      <c r="AW5091" s="182"/>
      <c r="AX5091" s="182"/>
      <c r="AZ5091" s="207"/>
    </row>
    <row r="5092" spans="1:52" s="168" customFormat="1" ht="15.75" customHeight="1" x14ac:dyDescent="0.3">
      <c r="A5092" s="263"/>
      <c r="B5092" s="263"/>
      <c r="C5092" s="265"/>
      <c r="D5092" s="438" t="s">
        <v>22</v>
      </c>
      <c r="E5092" s="439"/>
      <c r="F5092" s="439"/>
      <c r="G5092" s="439"/>
      <c r="H5092" s="439"/>
      <c r="I5092" s="439"/>
      <c r="J5092" s="439"/>
      <c r="K5092" s="439"/>
      <c r="L5092" s="439"/>
      <c r="M5092" s="440"/>
      <c r="N5092" s="438" t="s">
        <v>22</v>
      </c>
      <c r="O5092" s="444"/>
      <c r="P5092" s="444"/>
      <c r="Q5092" s="444"/>
      <c r="R5092" s="444"/>
      <c r="S5092" s="444"/>
      <c r="T5092" s="444"/>
      <c r="U5092" s="440"/>
      <c r="V5092" s="182"/>
      <c r="W5092" s="191"/>
      <c r="X5092" s="199"/>
      <c r="Y5092" s="182"/>
      <c r="Z5092" s="184"/>
      <c r="AA5092" s="184"/>
      <c r="AD5092" s="182"/>
      <c r="AG5092" s="182"/>
      <c r="AH5092" s="43"/>
      <c r="AI5092" s="43"/>
      <c r="AJ5092" s="43"/>
      <c r="AK5092" s="43"/>
      <c r="AL5092" s="43"/>
      <c r="AM5092" s="43"/>
      <c r="AN5092" s="43"/>
      <c r="AO5092" s="43"/>
      <c r="AP5092" s="43"/>
      <c r="AQ5092" s="43"/>
      <c r="AR5092" s="43"/>
      <c r="AS5092" s="43"/>
      <c r="AT5092" s="43"/>
      <c r="AU5092" s="44"/>
      <c r="AV5092" s="182"/>
      <c r="AW5092" s="182"/>
      <c r="AX5092" s="182"/>
      <c r="AZ5092" s="207"/>
    </row>
    <row r="5093" spans="1:52" s="168" customFormat="1" ht="15.75" customHeight="1" x14ac:dyDescent="0.3">
      <c r="A5093" s="263"/>
      <c r="B5093" s="263"/>
      <c r="C5093" s="265"/>
      <c r="D5093" s="438"/>
      <c r="E5093" s="439"/>
      <c r="F5093" s="439"/>
      <c r="G5093" s="439"/>
      <c r="H5093" s="439"/>
      <c r="I5093" s="439"/>
      <c r="J5093" s="439"/>
      <c r="K5093" s="439"/>
      <c r="L5093" s="439"/>
      <c r="M5093" s="440"/>
      <c r="N5093" s="438"/>
      <c r="O5093" s="439"/>
      <c r="P5093" s="439"/>
      <c r="Q5093" s="439"/>
      <c r="R5093" s="439"/>
      <c r="S5093" s="439"/>
      <c r="T5093" s="439"/>
      <c r="U5093" s="440"/>
      <c r="V5093" s="182"/>
      <c r="W5093" s="191"/>
      <c r="X5093" s="199"/>
      <c r="Y5093" s="182"/>
      <c r="Z5093" s="184"/>
      <c r="AA5093" s="184"/>
      <c r="AD5093" s="182"/>
      <c r="AG5093" s="182"/>
      <c r="AH5093" s="43"/>
      <c r="AI5093" s="43"/>
      <c r="AJ5093" s="43"/>
      <c r="AK5093" s="43"/>
      <c r="AL5093" s="43"/>
      <c r="AM5093" s="43"/>
      <c r="AN5093" s="43"/>
      <c r="AO5093" s="43"/>
      <c r="AP5093" s="43"/>
      <c r="AQ5093" s="43"/>
      <c r="AR5093" s="43"/>
      <c r="AS5093" s="43"/>
      <c r="AT5093" s="43"/>
      <c r="AU5093" s="44"/>
      <c r="AV5093" s="182"/>
      <c r="AW5093" s="182"/>
      <c r="AX5093" s="182"/>
      <c r="AZ5093" s="207"/>
    </row>
    <row r="5094" spans="1:52" s="168" customFormat="1" ht="15.75" customHeight="1" x14ac:dyDescent="0.3">
      <c r="A5094" s="263"/>
      <c r="B5094" s="263"/>
      <c r="C5094" s="265"/>
      <c r="D5094" s="441"/>
      <c r="E5094" s="442"/>
      <c r="F5094" s="442"/>
      <c r="G5094" s="442"/>
      <c r="H5094" s="442"/>
      <c r="I5094" s="442"/>
      <c r="J5094" s="442"/>
      <c r="K5094" s="442"/>
      <c r="L5094" s="442"/>
      <c r="M5094" s="443"/>
      <c r="N5094" s="441"/>
      <c r="O5094" s="442"/>
      <c r="P5094" s="442"/>
      <c r="Q5094" s="442"/>
      <c r="R5094" s="442"/>
      <c r="S5094" s="442"/>
      <c r="T5094" s="442"/>
      <c r="U5094" s="443"/>
      <c r="V5094" s="182"/>
      <c r="W5094" s="191"/>
      <c r="X5094" s="199"/>
      <c r="Y5094" s="182"/>
      <c r="Z5094" s="184"/>
      <c r="AA5094" s="184"/>
      <c r="AD5094" s="182"/>
      <c r="AG5094" s="182"/>
      <c r="AH5094" s="43"/>
      <c r="AI5094" s="43"/>
      <c r="AJ5094" s="43"/>
      <c r="AK5094" s="43"/>
      <c r="AL5094" s="43"/>
      <c r="AM5094" s="43"/>
      <c r="AN5094" s="43"/>
      <c r="AO5094" s="43"/>
      <c r="AP5094" s="43"/>
      <c r="AQ5094" s="43"/>
      <c r="AR5094" s="43"/>
      <c r="AS5094" s="43"/>
      <c r="AT5094" s="43"/>
      <c r="AU5094" s="44"/>
      <c r="AV5094" s="182"/>
      <c r="AW5094" s="182"/>
      <c r="AX5094" s="182"/>
      <c r="AZ5094" s="207"/>
    </row>
    <row r="5095" spans="1:52" s="168" customFormat="1" x14ac:dyDescent="0.25">
      <c r="A5095" s="263"/>
      <c r="B5095" s="263"/>
      <c r="C5095" s="265"/>
      <c r="D5095" s="171" t="s">
        <v>23</v>
      </c>
      <c r="E5095" s="445" t="e">
        <f>+#REF!</f>
        <v>#REF!</v>
      </c>
      <c r="F5095" s="445"/>
      <c r="G5095" s="445"/>
      <c r="H5095" s="445"/>
      <c r="I5095" s="445"/>
      <c r="J5095" s="445"/>
      <c r="K5095" s="445"/>
      <c r="L5095" s="445"/>
      <c r="M5095" s="446"/>
      <c r="N5095" s="172" t="s">
        <v>23</v>
      </c>
      <c r="O5095" s="445" t="e">
        <f>+#REF!</f>
        <v>#REF!</v>
      </c>
      <c r="P5095" s="445"/>
      <c r="Q5095" s="445"/>
      <c r="R5095" s="445"/>
      <c r="S5095" s="445"/>
      <c r="T5095" s="445"/>
      <c r="U5095" s="446"/>
      <c r="V5095" s="182"/>
      <c r="W5095" s="191"/>
      <c r="X5095" s="199"/>
      <c r="Y5095" s="182"/>
      <c r="Z5095" s="184"/>
      <c r="AA5095" s="184"/>
      <c r="AD5095" s="182"/>
      <c r="AG5095" s="182"/>
      <c r="AH5095" s="43"/>
      <c r="AI5095" s="43"/>
      <c r="AJ5095" s="43"/>
      <c r="AK5095" s="43"/>
      <c r="AL5095" s="43"/>
      <c r="AM5095" s="43"/>
      <c r="AN5095" s="43"/>
      <c r="AO5095" s="43"/>
      <c r="AP5095" s="43"/>
      <c r="AQ5095" s="43"/>
      <c r="AR5095" s="43"/>
      <c r="AS5095" s="43"/>
      <c r="AT5095" s="43"/>
      <c r="AU5095" s="44"/>
      <c r="AV5095" s="182"/>
      <c r="AW5095" s="182"/>
      <c r="AX5095" s="182"/>
      <c r="AZ5095" s="207"/>
    </row>
    <row r="5096" spans="1:52" s="168" customFormat="1" ht="14.4" thickBot="1" x14ac:dyDescent="0.3">
      <c r="A5096" s="263"/>
      <c r="B5096" s="263"/>
      <c r="C5096" s="265"/>
      <c r="D5096" s="173" t="s">
        <v>25</v>
      </c>
      <c r="E5096" s="447" t="e">
        <f>+#REF!</f>
        <v>#REF!</v>
      </c>
      <c r="F5096" s="447"/>
      <c r="G5096" s="447"/>
      <c r="H5096" s="447"/>
      <c r="I5096" s="447"/>
      <c r="J5096" s="447"/>
      <c r="K5096" s="447"/>
      <c r="L5096" s="447"/>
      <c r="M5096" s="448"/>
      <c r="N5096" s="174" t="s">
        <v>25</v>
      </c>
      <c r="O5096" s="447" t="e">
        <f>+#REF!</f>
        <v>#REF!</v>
      </c>
      <c r="P5096" s="447"/>
      <c r="Q5096" s="447"/>
      <c r="R5096" s="447"/>
      <c r="S5096" s="447"/>
      <c r="T5096" s="447"/>
      <c r="U5096" s="448"/>
      <c r="V5096" s="182"/>
      <c r="W5096" s="191"/>
      <c r="X5096" s="199"/>
      <c r="Y5096" s="182"/>
      <c r="Z5096" s="184"/>
      <c r="AA5096" s="184"/>
      <c r="AD5096" s="182"/>
      <c r="AG5096" s="182"/>
      <c r="AH5096" s="43"/>
      <c r="AI5096" s="43"/>
      <c r="AJ5096" s="43"/>
      <c r="AK5096" s="43"/>
      <c r="AL5096" s="43"/>
      <c r="AM5096" s="43"/>
      <c r="AN5096" s="43"/>
      <c r="AO5096" s="43"/>
      <c r="AP5096" s="43"/>
      <c r="AQ5096" s="43"/>
      <c r="AR5096" s="43"/>
      <c r="AS5096" s="43"/>
      <c r="AT5096" s="43"/>
      <c r="AU5096" s="44"/>
      <c r="AV5096" s="182"/>
      <c r="AW5096" s="182"/>
      <c r="AX5096" s="182"/>
      <c r="AZ5096" s="207"/>
    </row>
    <row r="5097" spans="1:52" s="175" customFormat="1" ht="9.9" customHeight="1" thickBot="1" x14ac:dyDescent="0.3">
      <c r="A5097" s="266"/>
      <c r="B5097" s="266"/>
      <c r="C5097" s="267"/>
      <c r="N5097" s="15"/>
      <c r="V5097" s="34"/>
      <c r="W5097" s="58"/>
      <c r="X5097" s="85"/>
      <c r="Y5097" s="34"/>
      <c r="Z5097" s="185"/>
      <c r="AA5097" s="185"/>
      <c r="AD5097" s="34"/>
      <c r="AG5097" s="34"/>
      <c r="AH5097" s="45"/>
      <c r="AI5097" s="45"/>
      <c r="AJ5097" s="45"/>
      <c r="AK5097" s="45"/>
      <c r="AL5097" s="45"/>
      <c r="AM5097" s="45"/>
      <c r="AN5097" s="45"/>
      <c r="AO5097" s="45"/>
      <c r="AP5097" s="45"/>
      <c r="AQ5097" s="45"/>
      <c r="AR5097" s="45"/>
      <c r="AS5097" s="45"/>
      <c r="AT5097" s="45"/>
      <c r="AU5097" s="46"/>
      <c r="AV5097" s="34"/>
      <c r="AW5097" s="34"/>
      <c r="AX5097" s="34"/>
      <c r="AZ5097" s="139"/>
    </row>
    <row r="5098" spans="1:52" s="168" customFormat="1" ht="15.75" customHeight="1" x14ac:dyDescent="0.3">
      <c r="A5098" s="263"/>
      <c r="B5098" s="263"/>
      <c r="C5098" s="265"/>
      <c r="D5098" s="484"/>
      <c r="E5098" s="485"/>
      <c r="F5098" s="488" t="s">
        <v>0</v>
      </c>
      <c r="G5098" s="489"/>
      <c r="H5098" s="489"/>
      <c r="I5098" s="489"/>
      <c r="J5098" s="489"/>
      <c r="K5098" s="489"/>
      <c r="L5098" s="489"/>
      <c r="M5098" s="489"/>
      <c r="N5098" s="489"/>
      <c r="O5098" s="490"/>
      <c r="P5098" s="494" t="s">
        <v>1</v>
      </c>
      <c r="Q5098" s="495"/>
      <c r="R5098" s="495"/>
      <c r="S5098" s="496"/>
      <c r="T5098" s="500"/>
      <c r="U5098" s="501"/>
      <c r="V5098" s="182"/>
      <c r="W5098" s="191"/>
      <c r="X5098" s="199"/>
      <c r="Y5098" s="182"/>
      <c r="Z5098" s="184"/>
      <c r="AA5098" s="184"/>
      <c r="AD5098" s="182"/>
      <c r="AG5098" s="182"/>
      <c r="AH5098" s="43"/>
      <c r="AI5098" s="43"/>
      <c r="AJ5098" s="43"/>
      <c r="AK5098" s="43"/>
      <c r="AL5098" s="43"/>
      <c r="AM5098" s="43"/>
      <c r="AN5098" s="43"/>
      <c r="AO5098" s="43"/>
      <c r="AP5098" s="43"/>
      <c r="AQ5098" s="43"/>
      <c r="AR5098" s="43"/>
      <c r="AS5098" s="43"/>
      <c r="AT5098" s="43"/>
      <c r="AU5098" s="44"/>
      <c r="AV5098" s="182"/>
      <c r="AW5098" s="182"/>
      <c r="AX5098" s="182"/>
      <c r="AZ5098" s="207"/>
    </row>
    <row r="5099" spans="1:52" s="168" customFormat="1" ht="15" customHeight="1" x14ac:dyDescent="0.3">
      <c r="A5099" s="263"/>
      <c r="B5099" s="263"/>
      <c r="C5099" s="265"/>
      <c r="D5099" s="481"/>
      <c r="E5099" s="482"/>
      <c r="F5099" s="491"/>
      <c r="G5099" s="492"/>
      <c r="H5099" s="492"/>
      <c r="I5099" s="492"/>
      <c r="J5099" s="492"/>
      <c r="K5099" s="492"/>
      <c r="L5099" s="492"/>
      <c r="M5099" s="492"/>
      <c r="N5099" s="492"/>
      <c r="O5099" s="493"/>
      <c r="P5099" s="497"/>
      <c r="Q5099" s="498"/>
      <c r="R5099" s="498"/>
      <c r="S5099" s="499"/>
      <c r="T5099" s="502"/>
      <c r="U5099" s="503"/>
      <c r="V5099" s="182"/>
      <c r="W5099" s="191"/>
      <c r="X5099" s="199"/>
      <c r="Y5099" s="186"/>
      <c r="Z5099" s="184"/>
      <c r="AA5099" s="184"/>
      <c r="AD5099" s="182"/>
      <c r="AG5099" s="182"/>
      <c r="AH5099" s="43"/>
      <c r="AI5099" s="43"/>
      <c r="AJ5099" s="43"/>
      <c r="AK5099" s="43"/>
      <c r="AL5099" s="43"/>
      <c r="AM5099" s="43"/>
      <c r="AN5099" s="43"/>
      <c r="AO5099" s="43"/>
      <c r="AP5099" s="43"/>
      <c r="AQ5099" s="43"/>
      <c r="AR5099" s="43"/>
      <c r="AS5099" s="43"/>
      <c r="AT5099" s="43"/>
      <c r="AU5099" s="44"/>
      <c r="AV5099" s="182"/>
      <c r="AW5099" s="182"/>
      <c r="AX5099" s="182"/>
      <c r="AZ5099" s="207"/>
    </row>
    <row r="5100" spans="1:52" s="168" customFormat="1" ht="30" customHeight="1" thickBot="1" x14ac:dyDescent="0.35">
      <c r="A5100" s="263"/>
      <c r="B5100" s="263"/>
      <c r="C5100" s="265"/>
      <c r="D5100" s="486"/>
      <c r="E5100" s="487"/>
      <c r="F5100" s="506" t="s">
        <v>2</v>
      </c>
      <c r="G5100" s="507"/>
      <c r="H5100" s="507"/>
      <c r="I5100" s="507"/>
      <c r="J5100" s="507"/>
      <c r="K5100" s="507"/>
      <c r="L5100" s="507"/>
      <c r="M5100" s="507"/>
      <c r="N5100" s="507"/>
      <c r="O5100" s="508"/>
      <c r="P5100" s="181">
        <v>105</v>
      </c>
      <c r="Q5100" s="210" t="s">
        <v>3</v>
      </c>
      <c r="R5100" s="509">
        <v>147</v>
      </c>
      <c r="S5100" s="510"/>
      <c r="T5100" s="504"/>
      <c r="U5100" s="505"/>
      <c r="V5100" s="182">
        <f>+IF(C5109="","",1)</f>
        <v>1</v>
      </c>
      <c r="W5100" s="191"/>
      <c r="X5100" s="199"/>
      <c r="Y5100" s="39"/>
      <c r="Z5100" s="184"/>
      <c r="AA5100" s="184"/>
      <c r="AD5100" s="182"/>
      <c r="AG5100" s="182"/>
      <c r="AH5100" s="43"/>
      <c r="AI5100" s="43"/>
      <c r="AJ5100" s="43"/>
      <c r="AK5100" s="43"/>
      <c r="AL5100" s="43"/>
      <c r="AM5100" s="43"/>
      <c r="AN5100" s="43"/>
      <c r="AO5100" s="43"/>
      <c r="AP5100" s="43"/>
      <c r="AQ5100" s="43"/>
      <c r="AR5100" s="43"/>
      <c r="AS5100" s="43"/>
      <c r="AT5100" s="43"/>
      <c r="AU5100" s="44"/>
      <c r="AV5100" s="182"/>
      <c r="AW5100" s="182"/>
      <c r="AX5100" s="182"/>
      <c r="AZ5100" s="207"/>
    </row>
    <row r="5101" spans="1:52" s="168" customFormat="1" ht="5.25" customHeight="1" thickBot="1" x14ac:dyDescent="0.35">
      <c r="A5101" s="263"/>
      <c r="B5101" s="263"/>
      <c r="C5101" s="265"/>
      <c r="D5101" s="454"/>
      <c r="E5101" s="454"/>
      <c r="F5101" s="454"/>
      <c r="G5101" s="454"/>
      <c r="H5101" s="454"/>
      <c r="I5101" s="454"/>
      <c r="J5101" s="454"/>
      <c r="K5101" s="454"/>
      <c r="L5101" s="454"/>
      <c r="M5101" s="454"/>
      <c r="N5101" s="454"/>
      <c r="O5101" s="454"/>
      <c r="P5101" s="454"/>
      <c r="Q5101" s="454"/>
      <c r="R5101" s="454"/>
      <c r="S5101" s="454"/>
      <c r="T5101" s="454"/>
      <c r="U5101" s="454"/>
      <c r="V5101" s="182"/>
      <c r="W5101" s="191"/>
      <c r="X5101" s="199"/>
      <c r="Y5101" s="186"/>
      <c r="Z5101" s="184"/>
      <c r="AA5101" s="184"/>
      <c r="AD5101" s="182"/>
      <c r="AG5101" s="182"/>
      <c r="AH5101" s="43"/>
      <c r="AI5101" s="43"/>
      <c r="AJ5101" s="43"/>
      <c r="AK5101" s="43"/>
      <c r="AL5101" s="43"/>
      <c r="AM5101" s="43"/>
      <c r="AN5101" s="43"/>
      <c r="AO5101" s="43"/>
      <c r="AP5101" s="43"/>
      <c r="AQ5101" s="43"/>
      <c r="AR5101" s="43"/>
      <c r="AS5101" s="43"/>
      <c r="AT5101" s="43"/>
      <c r="AU5101" s="44"/>
      <c r="AV5101" s="182"/>
      <c r="AW5101" s="182"/>
      <c r="AX5101" s="182"/>
      <c r="AZ5101" s="207"/>
    </row>
    <row r="5102" spans="1:52" s="168" customFormat="1" ht="24.9" customHeight="1" x14ac:dyDescent="0.3">
      <c r="A5102" s="263"/>
      <c r="B5102" s="263"/>
      <c r="C5102" s="265"/>
      <c r="D5102" s="511" t="s">
        <v>4</v>
      </c>
      <c r="E5102" s="512"/>
      <c r="F5102" s="513" t="s">
        <v>168</v>
      </c>
      <c r="G5102" s="514"/>
      <c r="H5102" s="514"/>
      <c r="I5102" s="515"/>
      <c r="J5102" s="516" t="s">
        <v>5</v>
      </c>
      <c r="K5102" s="512"/>
      <c r="L5102" s="513" t="s">
        <v>102</v>
      </c>
      <c r="M5102" s="514"/>
      <c r="N5102" s="514"/>
      <c r="O5102" s="514"/>
      <c r="P5102" s="515"/>
      <c r="Q5102" s="164" t="s">
        <v>6</v>
      </c>
      <c r="R5102" s="513" t="s">
        <v>36</v>
      </c>
      <c r="S5102" s="514"/>
      <c r="T5102" s="514"/>
      <c r="U5102" s="517"/>
      <c r="V5102" s="182"/>
      <c r="W5102" s="191"/>
      <c r="X5102" s="199"/>
      <c r="Y5102" s="182"/>
      <c r="Z5102" s="184"/>
      <c r="AA5102" s="184"/>
      <c r="AD5102" s="182"/>
      <c r="AG5102" s="182"/>
      <c r="AH5102" s="43"/>
      <c r="AI5102" s="43"/>
      <c r="AJ5102" s="43"/>
      <c r="AK5102" s="43"/>
      <c r="AL5102" s="43"/>
      <c r="AM5102" s="43"/>
      <c r="AN5102" s="43"/>
      <c r="AO5102" s="43"/>
      <c r="AP5102" s="43"/>
      <c r="AQ5102" s="43"/>
      <c r="AR5102" s="43"/>
      <c r="AS5102" s="43"/>
      <c r="AT5102" s="43"/>
      <c r="AU5102" s="44"/>
      <c r="AV5102" s="182"/>
      <c r="AW5102" s="182"/>
      <c r="AX5102" s="182"/>
      <c r="AZ5102" s="207"/>
    </row>
    <row r="5103" spans="1:52" s="168" customFormat="1" ht="45" customHeight="1" thickBot="1" x14ac:dyDescent="0.35">
      <c r="A5103" s="263"/>
      <c r="B5103" s="263"/>
      <c r="C5103" s="265"/>
      <c r="D5103" s="518" t="s">
        <v>7</v>
      </c>
      <c r="E5103" s="519"/>
      <c r="F5103" s="520" t="s">
        <v>169</v>
      </c>
      <c r="G5103" s="521"/>
      <c r="H5103" s="521"/>
      <c r="I5103" s="521"/>
      <c r="J5103" s="521"/>
      <c r="K5103" s="521"/>
      <c r="L5103" s="521"/>
      <c r="M5103" s="521"/>
      <c r="N5103" s="521"/>
      <c r="O5103" s="521"/>
      <c r="P5103" s="521"/>
      <c r="Q5103" s="521"/>
      <c r="R5103" s="521"/>
      <c r="S5103" s="521"/>
      <c r="T5103" s="521"/>
      <c r="U5103" s="522"/>
      <c r="V5103" s="182"/>
      <c r="W5103" s="191"/>
      <c r="X5103" s="199"/>
      <c r="Y5103" s="182"/>
      <c r="Z5103" s="184"/>
      <c r="AA5103" s="184"/>
      <c r="AD5103" s="182"/>
      <c r="AG5103" s="182"/>
      <c r="AH5103" s="43"/>
      <c r="AI5103" s="43"/>
      <c r="AJ5103" s="43"/>
      <c r="AK5103" s="43"/>
      <c r="AL5103" s="43"/>
      <c r="AM5103" s="43"/>
      <c r="AN5103" s="43"/>
      <c r="AO5103" s="43"/>
      <c r="AP5103" s="43"/>
      <c r="AQ5103" s="43"/>
      <c r="AR5103" s="43"/>
      <c r="AS5103" s="43"/>
      <c r="AT5103" s="43"/>
      <c r="AU5103" s="44"/>
      <c r="AV5103" s="182"/>
      <c r="AW5103" s="182"/>
      <c r="AX5103" s="182"/>
      <c r="AZ5103" s="207"/>
    </row>
    <row r="5104" spans="1:52" s="168" customFormat="1" ht="5.0999999999999996" customHeight="1" thickBot="1" x14ac:dyDescent="0.35">
      <c r="A5104" s="263"/>
      <c r="B5104" s="263"/>
      <c r="C5104" s="265"/>
      <c r="D5104" s="523"/>
      <c r="E5104" s="523"/>
      <c r="F5104" s="523"/>
      <c r="G5104" s="523"/>
      <c r="H5104" s="523"/>
      <c r="I5104" s="523"/>
      <c r="J5104" s="523"/>
      <c r="K5104" s="523"/>
      <c r="L5104" s="523"/>
      <c r="M5104" s="523"/>
      <c r="N5104" s="523"/>
      <c r="O5104" s="523"/>
      <c r="P5104" s="523"/>
      <c r="Q5104" s="523"/>
      <c r="R5104" s="523"/>
      <c r="S5104" s="523"/>
      <c r="T5104" s="523"/>
      <c r="U5104" s="523"/>
      <c r="V5104" s="182"/>
      <c r="W5104" s="191"/>
      <c r="X5104" s="199"/>
      <c r="Y5104" s="182"/>
      <c r="Z5104" s="184"/>
      <c r="AA5104" s="184"/>
      <c r="AD5104" s="182"/>
      <c r="AG5104" s="182"/>
      <c r="AH5104" s="43"/>
      <c r="AI5104" s="43"/>
      <c r="AJ5104" s="43"/>
      <c r="AK5104" s="43"/>
      <c r="AL5104" s="43"/>
      <c r="AM5104" s="43"/>
      <c r="AN5104" s="43"/>
      <c r="AO5104" s="43"/>
      <c r="AP5104" s="43"/>
      <c r="AQ5104" s="43"/>
      <c r="AR5104" s="43"/>
      <c r="AS5104" s="43"/>
      <c r="AT5104" s="43"/>
      <c r="AU5104" s="44"/>
      <c r="AV5104" s="182"/>
      <c r="AW5104" s="182"/>
      <c r="AX5104" s="182"/>
      <c r="AZ5104" s="207"/>
    </row>
    <row r="5105" spans="1:52" s="168" customFormat="1" ht="24.9" customHeight="1" thickBot="1" x14ac:dyDescent="0.35">
      <c r="A5105" s="263"/>
      <c r="B5105" s="263"/>
      <c r="C5105" s="265"/>
      <c r="D5105" s="165" t="s">
        <v>103</v>
      </c>
      <c r="E5105" s="209" t="s">
        <v>106</v>
      </c>
      <c r="F5105" s="455" t="s">
        <v>104</v>
      </c>
      <c r="G5105" s="524"/>
      <c r="H5105" s="456"/>
      <c r="I5105" s="525">
        <v>44058</v>
      </c>
      <c r="J5105" s="526"/>
      <c r="K5105" s="526"/>
      <c r="L5105" s="526"/>
      <c r="M5105" s="526"/>
      <c r="N5105" s="527"/>
      <c r="O5105" s="166" t="s">
        <v>8</v>
      </c>
      <c r="P5105" s="449" t="s">
        <v>24</v>
      </c>
      <c r="Q5105" s="450"/>
      <c r="R5105" s="450"/>
      <c r="S5105" s="450"/>
      <c r="T5105" s="450"/>
      <c r="U5105" s="528"/>
      <c r="V5105" s="182"/>
      <c r="W5105" s="191"/>
      <c r="X5105" s="199"/>
      <c r="Y5105" s="182"/>
      <c r="Z5105" s="184"/>
      <c r="AA5105" s="184"/>
      <c r="AD5105" s="182"/>
      <c r="AG5105" s="182"/>
      <c r="AH5105" s="43"/>
      <c r="AI5105" s="43"/>
      <c r="AJ5105" s="43"/>
      <c r="AK5105" s="43"/>
      <c r="AL5105" s="43"/>
      <c r="AM5105" s="43"/>
      <c r="AN5105" s="43"/>
      <c r="AO5105" s="43"/>
      <c r="AP5105" s="43"/>
      <c r="AQ5105" s="43"/>
      <c r="AR5105" s="43"/>
      <c r="AS5105" s="43"/>
      <c r="AT5105" s="43"/>
      <c r="AU5105" s="44"/>
      <c r="AV5105" s="182"/>
      <c r="AW5105" s="182"/>
      <c r="AX5105" s="182"/>
      <c r="AZ5105" s="207"/>
    </row>
    <row r="5106" spans="1:52" s="168" customFormat="1" ht="5.0999999999999996" customHeight="1" thickBot="1" x14ac:dyDescent="0.35">
      <c r="A5106" s="263"/>
      <c r="B5106" s="263"/>
      <c r="C5106" s="265"/>
      <c r="D5106" s="208"/>
      <c r="E5106" s="208"/>
      <c r="F5106" s="208"/>
      <c r="G5106" s="208"/>
      <c r="H5106" s="208"/>
      <c r="I5106" s="208"/>
      <c r="J5106" s="208"/>
      <c r="K5106" s="208"/>
      <c r="L5106" s="208"/>
      <c r="M5106" s="208"/>
      <c r="N5106" s="208"/>
      <c r="O5106" s="208"/>
      <c r="P5106" s="208"/>
      <c r="Q5106" s="208"/>
      <c r="R5106" s="208"/>
      <c r="S5106" s="208"/>
      <c r="T5106" s="208"/>
      <c r="U5106" s="208"/>
      <c r="V5106" s="182"/>
      <c r="W5106" s="191"/>
      <c r="X5106" s="199"/>
      <c r="Y5106" s="182"/>
      <c r="Z5106" s="184"/>
      <c r="AA5106" s="184"/>
      <c r="AD5106" s="182"/>
      <c r="AG5106" s="182"/>
      <c r="AH5106" s="43"/>
      <c r="AI5106" s="43"/>
      <c r="AJ5106" s="43"/>
      <c r="AK5106" s="43"/>
      <c r="AL5106" s="43"/>
      <c r="AM5106" s="43"/>
      <c r="AN5106" s="43"/>
      <c r="AO5106" s="43"/>
      <c r="AP5106" s="43"/>
      <c r="AQ5106" s="43"/>
      <c r="AR5106" s="43"/>
      <c r="AS5106" s="43"/>
      <c r="AT5106" s="43"/>
      <c r="AU5106" s="44"/>
      <c r="AV5106" s="182"/>
      <c r="AW5106" s="182"/>
      <c r="AX5106" s="182"/>
      <c r="AZ5106" s="207"/>
    </row>
    <row r="5107" spans="1:52" s="168" customFormat="1" ht="24.9" customHeight="1" thickBot="1" x14ac:dyDescent="0.35">
      <c r="A5107" s="263"/>
      <c r="B5107" s="263"/>
      <c r="C5107" s="265"/>
      <c r="D5107" s="165" t="s">
        <v>31</v>
      </c>
      <c r="E5107" s="449"/>
      <c r="F5107" s="450"/>
      <c r="G5107" s="450"/>
      <c r="H5107" s="450"/>
      <c r="I5107" s="450"/>
      <c r="J5107" s="451"/>
      <c r="K5107" s="177" t="s">
        <v>105</v>
      </c>
      <c r="L5107" s="452"/>
      <c r="M5107" s="452"/>
      <c r="N5107" s="452"/>
      <c r="O5107" s="452"/>
      <c r="P5107" s="452"/>
      <c r="Q5107" s="452"/>
      <c r="R5107" s="452"/>
      <c r="S5107" s="452"/>
      <c r="T5107" s="452"/>
      <c r="U5107" s="453"/>
      <c r="V5107" s="182"/>
      <c r="W5107" s="191"/>
      <c r="X5107" s="199"/>
      <c r="Y5107" s="182"/>
      <c r="Z5107" s="184"/>
      <c r="AA5107" s="184"/>
      <c r="AD5107" s="182"/>
      <c r="AG5107" s="182"/>
      <c r="AH5107" s="43"/>
      <c r="AI5107" s="43"/>
      <c r="AJ5107" s="43"/>
      <c r="AK5107" s="43"/>
      <c r="AL5107" s="43"/>
      <c r="AM5107" s="43"/>
      <c r="AN5107" s="43"/>
      <c r="AO5107" s="43"/>
      <c r="AP5107" s="43"/>
      <c r="AQ5107" s="43"/>
      <c r="AR5107" s="43"/>
      <c r="AS5107" s="43"/>
      <c r="AT5107" s="43"/>
      <c r="AU5107" s="44"/>
      <c r="AV5107" s="182"/>
      <c r="AW5107" s="182"/>
      <c r="AX5107" s="182"/>
      <c r="AZ5107" s="207"/>
    </row>
    <row r="5108" spans="1:52" s="168" customFormat="1" ht="5.0999999999999996" customHeight="1" thickBot="1" x14ac:dyDescent="0.35">
      <c r="A5108" s="263"/>
      <c r="B5108" s="263"/>
      <c r="C5108" s="265"/>
      <c r="D5108" s="454"/>
      <c r="E5108" s="454"/>
      <c r="F5108" s="454"/>
      <c r="G5108" s="454"/>
      <c r="H5108" s="454"/>
      <c r="I5108" s="454"/>
      <c r="J5108" s="454"/>
      <c r="K5108" s="454"/>
      <c r="L5108" s="454"/>
      <c r="M5108" s="454"/>
      <c r="N5108" s="454"/>
      <c r="O5108" s="454"/>
      <c r="P5108" s="454"/>
      <c r="Q5108" s="454"/>
      <c r="R5108" s="454"/>
      <c r="S5108" s="454"/>
      <c r="T5108" s="454"/>
      <c r="U5108" s="454"/>
      <c r="V5108" s="182"/>
      <c r="W5108" s="191"/>
      <c r="X5108" s="199"/>
      <c r="Y5108" s="182"/>
      <c r="Z5108" s="184"/>
      <c r="AA5108" s="184"/>
      <c r="AD5108" s="182"/>
      <c r="AG5108" s="182"/>
      <c r="AH5108" s="43"/>
      <c r="AI5108" s="43"/>
      <c r="AJ5108" s="43"/>
      <c r="AK5108" s="43"/>
      <c r="AL5108" s="43"/>
      <c r="AM5108" s="43"/>
      <c r="AN5108" s="43"/>
      <c r="AO5108" s="43"/>
      <c r="AP5108" s="43"/>
      <c r="AQ5108" s="43"/>
      <c r="AR5108" s="43"/>
      <c r="AS5108" s="43"/>
      <c r="AT5108" s="43"/>
      <c r="AU5108" s="44"/>
      <c r="AV5108" s="182"/>
      <c r="AW5108" s="182"/>
      <c r="AX5108" s="182"/>
      <c r="AZ5108" s="207"/>
    </row>
    <row r="5109" spans="1:52" s="168" customFormat="1" ht="45" customHeight="1" thickBot="1" x14ac:dyDescent="0.35">
      <c r="A5109" s="263" t="str">
        <f>+E5109</f>
        <v>NP 42</v>
      </c>
      <c r="B5109" s="264">
        <f>+U5133</f>
        <v>64</v>
      </c>
      <c r="C5109" s="265">
        <v>95</v>
      </c>
      <c r="D5109" s="165" t="s">
        <v>9</v>
      </c>
      <c r="E5109" s="180" t="s">
        <v>243</v>
      </c>
      <c r="F5109" s="455" t="s">
        <v>29</v>
      </c>
      <c r="G5109" s="456"/>
      <c r="H5109" s="457" t="s">
        <v>242</v>
      </c>
      <c r="I5109" s="457"/>
      <c r="J5109" s="457"/>
      <c r="K5109" s="457"/>
      <c r="L5109" s="457"/>
      <c r="M5109" s="458"/>
      <c r="N5109" s="459" t="s">
        <v>32</v>
      </c>
      <c r="O5109" s="460"/>
      <c r="P5109" s="461"/>
      <c r="Q5109" s="462" t="s">
        <v>241</v>
      </c>
      <c r="R5109" s="463"/>
      <c r="S5109" s="463"/>
      <c r="T5109" s="463"/>
      <c r="U5109" s="464"/>
      <c r="V5109" s="182"/>
      <c r="W5109" s="191"/>
      <c r="X5109" s="199"/>
      <c r="Y5109" s="182"/>
      <c r="Z5109" s="186"/>
      <c r="AA5109" s="186"/>
      <c r="AD5109" s="182"/>
      <c r="AG5109" s="182"/>
      <c r="AH5109" s="43"/>
      <c r="AI5109" s="43"/>
      <c r="AJ5109" s="43"/>
      <c r="AK5109" s="43"/>
      <c r="AL5109" s="43"/>
      <c r="AM5109" s="43"/>
      <c r="AN5109" s="43"/>
      <c r="AO5109" s="43"/>
      <c r="AP5109" s="43"/>
      <c r="AQ5109" s="43"/>
      <c r="AR5109" s="43"/>
      <c r="AS5109" s="43"/>
      <c r="AT5109" s="43"/>
      <c r="AU5109" s="44"/>
      <c r="AV5109" s="182"/>
      <c r="AW5109" s="182"/>
      <c r="AX5109" s="182"/>
      <c r="AZ5109" s="207"/>
    </row>
    <row r="5110" spans="1:52" s="168" customFormat="1" ht="5.0999999999999996" customHeight="1" thickBot="1" x14ac:dyDescent="0.35">
      <c r="A5110" s="263"/>
      <c r="B5110" s="263"/>
      <c r="C5110" s="265"/>
      <c r="D5110" s="428"/>
      <c r="E5110" s="428"/>
      <c r="F5110" s="428"/>
      <c r="G5110" s="428"/>
      <c r="H5110" s="428"/>
      <c r="I5110" s="428"/>
      <c r="J5110" s="428"/>
      <c r="K5110" s="428"/>
      <c r="L5110" s="428"/>
      <c r="M5110" s="428"/>
      <c r="N5110" s="454"/>
      <c r="O5110" s="454"/>
      <c r="P5110" s="454"/>
      <c r="Q5110" s="454"/>
      <c r="R5110" s="454"/>
      <c r="S5110" s="454"/>
      <c r="T5110" s="454"/>
      <c r="U5110" s="454"/>
      <c r="V5110" s="182"/>
      <c r="W5110" s="191"/>
      <c r="X5110" s="199"/>
      <c r="Y5110" s="182"/>
      <c r="Z5110" s="193"/>
      <c r="AA5110" s="193"/>
      <c r="AD5110" s="182"/>
      <c r="AG5110" s="182"/>
      <c r="AH5110" s="43"/>
      <c r="AI5110" s="43"/>
      <c r="AJ5110" s="43"/>
      <c r="AK5110" s="43"/>
      <c r="AL5110" s="43"/>
      <c r="AM5110" s="43"/>
      <c r="AN5110" s="43"/>
      <c r="AO5110" s="43"/>
      <c r="AP5110" s="43"/>
      <c r="AQ5110" s="43"/>
      <c r="AR5110" s="43"/>
      <c r="AS5110" s="43"/>
      <c r="AT5110" s="43"/>
      <c r="AU5110" s="44"/>
      <c r="AV5110" s="182"/>
      <c r="AW5110" s="182"/>
      <c r="AX5110" s="182"/>
      <c r="AZ5110" s="207"/>
    </row>
    <row r="5111" spans="1:52" s="168" customFormat="1" ht="24.9" customHeight="1" x14ac:dyDescent="0.3">
      <c r="A5111" s="263"/>
      <c r="B5111" s="263"/>
      <c r="C5111" s="265"/>
      <c r="D5111" s="465" t="s">
        <v>30</v>
      </c>
      <c r="E5111" s="466"/>
      <c r="F5111" s="466"/>
      <c r="G5111" s="466"/>
      <c r="H5111" s="466"/>
      <c r="I5111" s="466"/>
      <c r="J5111" s="466"/>
      <c r="K5111" s="466"/>
      <c r="L5111" s="466"/>
      <c r="M5111" s="467"/>
      <c r="N5111" s="468" t="s">
        <v>11</v>
      </c>
      <c r="O5111" s="470" t="s">
        <v>12</v>
      </c>
      <c r="P5111" s="471"/>
      <c r="Q5111" s="474" t="s">
        <v>13</v>
      </c>
      <c r="R5111" s="475"/>
      <c r="S5111" s="476"/>
      <c r="T5111" s="477" t="s">
        <v>27</v>
      </c>
      <c r="U5111" s="479" t="s">
        <v>28</v>
      </c>
      <c r="V5111" s="182"/>
      <c r="W5111" s="191"/>
      <c r="X5111" s="199"/>
      <c r="Y5111" s="182"/>
      <c r="Z5111" s="193"/>
      <c r="AA5111" s="193"/>
      <c r="AD5111" s="182"/>
      <c r="AG5111" s="182"/>
      <c r="AH5111" s="43"/>
      <c r="AI5111" s="43"/>
      <c r="AJ5111" s="43"/>
      <c r="AK5111" s="43"/>
      <c r="AL5111" s="43"/>
      <c r="AM5111" s="43"/>
      <c r="AN5111" s="43"/>
      <c r="AO5111" s="43"/>
      <c r="AP5111" s="43"/>
      <c r="AQ5111" s="43"/>
      <c r="AR5111" s="43"/>
      <c r="AS5111" s="43"/>
      <c r="AT5111" s="43"/>
      <c r="AU5111" s="44"/>
      <c r="AV5111" s="182"/>
      <c r="AW5111" s="182"/>
      <c r="AX5111" s="182"/>
      <c r="AZ5111" s="207"/>
    </row>
    <row r="5112" spans="1:52" s="168" customFormat="1" ht="24.9" customHeight="1" x14ac:dyDescent="0.3">
      <c r="A5112" s="263"/>
      <c r="B5112" s="263"/>
      <c r="C5112" s="265"/>
      <c r="D5112" s="481"/>
      <c r="E5112" s="482"/>
      <c r="F5112" s="482"/>
      <c r="G5112" s="482"/>
      <c r="H5112" s="482"/>
      <c r="I5112" s="482"/>
      <c r="J5112" s="482"/>
      <c r="K5112" s="482"/>
      <c r="L5112" s="482"/>
      <c r="M5112" s="483"/>
      <c r="N5112" s="469"/>
      <c r="O5112" s="472"/>
      <c r="P5112" s="473"/>
      <c r="Q5112" s="170" t="s">
        <v>14</v>
      </c>
      <c r="R5112" s="170" t="s">
        <v>15</v>
      </c>
      <c r="S5112" s="170" t="s">
        <v>26</v>
      </c>
      <c r="T5112" s="478"/>
      <c r="U5112" s="480"/>
      <c r="V5112" s="182"/>
      <c r="W5112" s="191"/>
      <c r="X5112" s="199"/>
      <c r="Y5112" s="182"/>
      <c r="Z5112" s="194"/>
      <c r="AA5112" s="194"/>
      <c r="AD5112" s="182"/>
      <c r="AG5112" s="182"/>
      <c r="AH5112" s="43"/>
      <c r="AI5112" s="43"/>
      <c r="AJ5112" s="43"/>
      <c r="AK5112" s="43"/>
      <c r="AL5112" s="43"/>
      <c r="AM5112" s="43"/>
      <c r="AN5112" s="43"/>
      <c r="AO5112" s="43"/>
      <c r="AP5112" s="43"/>
      <c r="AQ5112" s="43"/>
      <c r="AR5112" s="43"/>
      <c r="AS5112" s="43"/>
      <c r="AT5112" s="43"/>
      <c r="AU5112" s="44"/>
      <c r="AV5112" s="182"/>
      <c r="AW5112" s="182"/>
      <c r="AX5112" s="182"/>
      <c r="AZ5112" s="207"/>
    </row>
    <row r="5113" spans="1:52" s="168" customFormat="1" ht="24.9" customHeight="1" x14ac:dyDescent="0.3">
      <c r="A5113" s="263"/>
      <c r="B5113" s="263"/>
      <c r="C5113" s="265"/>
      <c r="D5113" s="481"/>
      <c r="E5113" s="482"/>
      <c r="F5113" s="482"/>
      <c r="G5113" s="482"/>
      <c r="H5113" s="482"/>
      <c r="I5113" s="482"/>
      <c r="J5113" s="482"/>
      <c r="K5113" s="482"/>
      <c r="L5113" s="482"/>
      <c r="M5113" s="483"/>
      <c r="N5113" s="176">
        <v>14001469</v>
      </c>
      <c r="O5113" s="412" t="s">
        <v>326</v>
      </c>
      <c r="P5113" s="413"/>
      <c r="Q5113" s="8"/>
      <c r="R5113" s="8"/>
      <c r="S5113" s="8"/>
      <c r="T5113" s="9">
        <v>5</v>
      </c>
      <c r="U5113" s="17">
        <f>+T5113</f>
        <v>5</v>
      </c>
      <c r="V5113" s="182"/>
      <c r="W5113" s="191">
        <v>1</v>
      </c>
      <c r="X5113" s="199"/>
      <c r="Y5113" s="182">
        <f>+C5109</f>
        <v>95</v>
      </c>
      <c r="Z5113" s="41">
        <f>+SUMIF($N5113:$N5132,$Z$16,$U5113:$U5132)</f>
        <v>5</v>
      </c>
      <c r="AA5113" s="41">
        <f>+SUMIF($N5113:$N5132,$AA$16,$U5113:$U5132)</f>
        <v>5</v>
      </c>
      <c r="AB5113" s="41">
        <f>+SUMIF($N5113:$N5132,$AB$16,$U5113:$U5132)</f>
        <v>5</v>
      </c>
      <c r="AC5113" s="41">
        <f>+SUMIF($N5113:$N5132,$AC$16,$U5113:$U5132)</f>
        <v>5</v>
      </c>
      <c r="AD5113" s="41">
        <f>+SUMIF($N5113:$N5132,$AD$16,$U5113:$U5132)</f>
        <v>5</v>
      </c>
      <c r="AE5113" s="41">
        <f>+SUMIF($N5113:$N5132,$AE$16,$U5113:$U5132)</f>
        <v>5</v>
      </c>
      <c r="AF5113" s="41">
        <f>+SUMIF($N5113:$N5132,$AF$16,$U5113:$U5132)</f>
        <v>2</v>
      </c>
      <c r="AG5113" s="41">
        <f>+SUMIF($N5113:$N5132,$AG$16,$U5113:$U5132)</f>
        <v>2</v>
      </c>
      <c r="AH5113" s="41">
        <f>+SUMIF($N5113:$N5132,$AH$16,$U5113:$U5132)</f>
        <v>5</v>
      </c>
      <c r="AI5113" s="41">
        <f>+SUMIF($N5113:$N5132,$AI$16,$U5113:$U5132)</f>
        <v>5</v>
      </c>
      <c r="AJ5113" s="41">
        <f>+SUMIF($N5113:$N5132,$AJ$16,$U5113:$U5132)</f>
        <v>5</v>
      </c>
      <c r="AK5113" s="41">
        <f>+SUMIF($N5113:$N5132,$AK$16,$U5113:$U5132)</f>
        <v>0</v>
      </c>
      <c r="AL5113" s="41">
        <f>+SUMIF($N5113:$N5132,$AL$16,$U5113:$U5132)</f>
        <v>0</v>
      </c>
      <c r="AM5113" s="41">
        <f>+SUMIF($N5113:$N5132,$AM$16,$U5113:$U5132)</f>
        <v>0</v>
      </c>
      <c r="AN5113" s="41">
        <f>+SUMIF($N5113:$N5132,$AN$16,$U5113:$U5132)</f>
        <v>5</v>
      </c>
      <c r="AO5113" s="41">
        <f>+SUMIF($N5113:$N5132,$AO$16,$U5113:$U5132)</f>
        <v>0</v>
      </c>
      <c r="AP5113" s="41">
        <f>+SUMIF($N5113:$N5132,$AP$16,$U5113:$U5132)</f>
        <v>0</v>
      </c>
      <c r="AQ5113" s="41">
        <f>+SUMIF($N5113:$N5132,$AQ$16,$U5113:$U5132)</f>
        <v>5</v>
      </c>
      <c r="AR5113" s="41">
        <f>+SUMIF($N5113:$N5132,$AR$16,$U5113:$U5132)</f>
        <v>5</v>
      </c>
      <c r="AS5113" s="43"/>
      <c r="AT5113" s="43"/>
      <c r="AU5113" s="44"/>
      <c r="AV5113" s="182"/>
      <c r="AW5113" s="182"/>
      <c r="AX5113" s="182"/>
      <c r="AZ5113" s="207"/>
    </row>
    <row r="5114" spans="1:52" s="168" customFormat="1" ht="24.9" customHeight="1" x14ac:dyDescent="0.3">
      <c r="A5114" s="263"/>
      <c r="B5114" s="263"/>
      <c r="C5114" s="265"/>
      <c r="D5114" s="481"/>
      <c r="E5114" s="482"/>
      <c r="F5114" s="482"/>
      <c r="G5114" s="482"/>
      <c r="H5114" s="482"/>
      <c r="I5114" s="482"/>
      <c r="J5114" s="482"/>
      <c r="K5114" s="482"/>
      <c r="L5114" s="482"/>
      <c r="M5114" s="483"/>
      <c r="N5114" s="176">
        <v>14001481</v>
      </c>
      <c r="O5114" s="412" t="s">
        <v>326</v>
      </c>
      <c r="P5114" s="413"/>
      <c r="Q5114" s="8"/>
      <c r="R5114" s="8"/>
      <c r="S5114" s="8"/>
      <c r="T5114" s="9">
        <v>5</v>
      </c>
      <c r="U5114" s="17">
        <f t="shared" ref="U5114:U5131" si="217">+T5114</f>
        <v>5</v>
      </c>
      <c r="V5114" s="182"/>
      <c r="W5114" s="191">
        <v>2</v>
      </c>
      <c r="X5114" s="199"/>
      <c r="Y5114" s="182"/>
      <c r="Z5114" s="184"/>
      <c r="AA5114" s="184"/>
      <c r="AD5114" s="182"/>
      <c r="AG5114" s="182"/>
      <c r="AH5114" s="43"/>
      <c r="AI5114" s="43"/>
      <c r="AJ5114" s="43"/>
      <c r="AK5114" s="43"/>
      <c r="AL5114" s="43"/>
      <c r="AM5114" s="43"/>
      <c r="AN5114" s="43"/>
      <c r="AO5114" s="43"/>
      <c r="AP5114" s="43"/>
      <c r="AQ5114" s="43"/>
      <c r="AR5114" s="43"/>
      <c r="AS5114" s="43"/>
      <c r="AT5114" s="43"/>
      <c r="AU5114" s="44"/>
      <c r="AV5114" s="182"/>
      <c r="AW5114" s="182"/>
      <c r="AX5114" s="182"/>
      <c r="AZ5114" s="207"/>
    </row>
    <row r="5115" spans="1:52" s="168" customFormat="1" ht="24.9" customHeight="1" x14ac:dyDescent="0.3">
      <c r="A5115" s="263"/>
      <c r="B5115" s="263"/>
      <c r="C5115" s="265"/>
      <c r="D5115" s="481"/>
      <c r="E5115" s="482"/>
      <c r="F5115" s="482"/>
      <c r="G5115" s="482"/>
      <c r="H5115" s="482"/>
      <c r="I5115" s="482"/>
      <c r="J5115" s="482"/>
      <c r="K5115" s="482"/>
      <c r="L5115" s="482"/>
      <c r="M5115" s="483"/>
      <c r="N5115" s="176">
        <v>14000772</v>
      </c>
      <c r="O5115" s="412" t="s">
        <v>326</v>
      </c>
      <c r="P5115" s="413"/>
      <c r="Q5115" s="8"/>
      <c r="R5115" s="8"/>
      <c r="S5115" s="8"/>
      <c r="T5115" s="9">
        <v>5</v>
      </c>
      <c r="U5115" s="17">
        <f t="shared" si="217"/>
        <v>5</v>
      </c>
      <c r="V5115" s="182"/>
      <c r="W5115" s="191">
        <v>3</v>
      </c>
      <c r="X5115" s="199"/>
      <c r="Y5115" s="182"/>
      <c r="Z5115" s="184"/>
      <c r="AA5115" s="184"/>
      <c r="AD5115" s="182"/>
      <c r="AG5115" s="182"/>
      <c r="AH5115" s="43"/>
      <c r="AI5115" s="43"/>
      <c r="AJ5115" s="43"/>
      <c r="AK5115" s="43"/>
      <c r="AL5115" s="43"/>
      <c r="AM5115" s="43"/>
      <c r="AN5115" s="43"/>
      <c r="AO5115" s="43"/>
      <c r="AP5115" s="43"/>
      <c r="AQ5115" s="43"/>
      <c r="AR5115" s="43"/>
      <c r="AS5115" s="43"/>
      <c r="AT5115" s="43"/>
      <c r="AU5115" s="44"/>
      <c r="AV5115" s="182"/>
      <c r="AW5115" s="182"/>
      <c r="AX5115" s="182"/>
      <c r="AZ5115" s="207"/>
    </row>
    <row r="5116" spans="1:52" s="168" customFormat="1" ht="24.9" customHeight="1" x14ac:dyDescent="0.3">
      <c r="A5116" s="263"/>
      <c r="B5116" s="263"/>
      <c r="C5116" s="265"/>
      <c r="D5116" s="481"/>
      <c r="E5116" s="482"/>
      <c r="F5116" s="482"/>
      <c r="G5116" s="482"/>
      <c r="H5116" s="482"/>
      <c r="I5116" s="482"/>
      <c r="J5116" s="482"/>
      <c r="K5116" s="482"/>
      <c r="L5116" s="482"/>
      <c r="M5116" s="483"/>
      <c r="N5116" s="176">
        <v>14000741</v>
      </c>
      <c r="O5116" s="412" t="s">
        <v>326</v>
      </c>
      <c r="P5116" s="413"/>
      <c r="Q5116" s="8"/>
      <c r="R5116" s="8"/>
      <c r="S5116" s="8"/>
      <c r="T5116" s="9">
        <v>5</v>
      </c>
      <c r="U5116" s="17">
        <f t="shared" si="217"/>
        <v>5</v>
      </c>
      <c r="V5116" s="182"/>
      <c r="W5116" s="191">
        <v>4</v>
      </c>
      <c r="X5116" s="199"/>
      <c r="Y5116" s="182"/>
      <c r="Z5116" s="184"/>
      <c r="AA5116" s="184"/>
      <c r="AD5116" s="182"/>
      <c r="AG5116" s="182"/>
      <c r="AH5116" s="43"/>
      <c r="AI5116" s="43"/>
      <c r="AJ5116" s="43"/>
      <c r="AK5116" s="43"/>
      <c r="AL5116" s="43"/>
      <c r="AM5116" s="43"/>
      <c r="AN5116" s="43"/>
      <c r="AO5116" s="43"/>
      <c r="AP5116" s="43"/>
      <c r="AQ5116" s="43"/>
      <c r="AR5116" s="43"/>
      <c r="AS5116" s="43"/>
      <c r="AT5116" s="43"/>
      <c r="AU5116" s="44"/>
      <c r="AV5116" s="182"/>
      <c r="AW5116" s="182"/>
      <c r="AX5116" s="182"/>
      <c r="AZ5116" s="207"/>
    </row>
    <row r="5117" spans="1:52" s="168" customFormat="1" ht="24.9" customHeight="1" x14ac:dyDescent="0.3">
      <c r="A5117" s="263"/>
      <c r="B5117" s="263"/>
      <c r="C5117" s="265"/>
      <c r="D5117" s="481"/>
      <c r="E5117" s="482"/>
      <c r="F5117" s="482"/>
      <c r="G5117" s="482"/>
      <c r="H5117" s="482"/>
      <c r="I5117" s="482"/>
      <c r="J5117" s="482"/>
      <c r="K5117" s="482"/>
      <c r="L5117" s="482"/>
      <c r="M5117" s="483"/>
      <c r="N5117" s="176">
        <v>14000718</v>
      </c>
      <c r="O5117" s="412" t="s">
        <v>326</v>
      </c>
      <c r="P5117" s="413"/>
      <c r="Q5117" s="8"/>
      <c r="R5117" s="8"/>
      <c r="S5117" s="8"/>
      <c r="T5117" s="9">
        <v>5</v>
      </c>
      <c r="U5117" s="17">
        <f t="shared" si="217"/>
        <v>5</v>
      </c>
      <c r="V5117" s="182"/>
      <c r="W5117" s="191">
        <v>5</v>
      </c>
      <c r="X5117" s="199"/>
      <c r="Y5117" s="182"/>
      <c r="Z5117" s="184"/>
      <c r="AA5117" s="184"/>
      <c r="AD5117" s="182"/>
      <c r="AG5117" s="182"/>
      <c r="AH5117" s="43"/>
      <c r="AI5117" s="43"/>
      <c r="AJ5117" s="43"/>
      <c r="AK5117" s="43"/>
      <c r="AL5117" s="43"/>
      <c r="AM5117" s="43"/>
      <c r="AN5117" s="43"/>
      <c r="AO5117" s="43"/>
      <c r="AP5117" s="43"/>
      <c r="AQ5117" s="43"/>
      <c r="AR5117" s="43"/>
      <c r="AS5117" s="43"/>
      <c r="AT5117" s="43"/>
      <c r="AU5117" s="44"/>
      <c r="AV5117" s="182"/>
      <c r="AW5117" s="182"/>
      <c r="AX5117" s="182"/>
      <c r="AZ5117" s="207"/>
    </row>
    <row r="5118" spans="1:52" s="168" customFormat="1" ht="24.9" customHeight="1" x14ac:dyDescent="0.3">
      <c r="A5118" s="263"/>
      <c r="B5118" s="263"/>
      <c r="C5118" s="265"/>
      <c r="D5118" s="481"/>
      <c r="E5118" s="482"/>
      <c r="F5118" s="482"/>
      <c r="G5118" s="482"/>
      <c r="H5118" s="482"/>
      <c r="I5118" s="482"/>
      <c r="J5118" s="482"/>
      <c r="K5118" s="482"/>
      <c r="L5118" s="482"/>
      <c r="M5118" s="483"/>
      <c r="N5118" s="176">
        <v>14001678</v>
      </c>
      <c r="O5118" s="412" t="s">
        <v>326</v>
      </c>
      <c r="P5118" s="413"/>
      <c r="Q5118" s="8"/>
      <c r="R5118" s="8"/>
      <c r="S5118" s="8"/>
      <c r="T5118" s="9">
        <v>5</v>
      </c>
      <c r="U5118" s="17">
        <f t="shared" si="217"/>
        <v>5</v>
      </c>
      <c r="V5118" s="182"/>
      <c r="W5118" s="191">
        <v>6</v>
      </c>
      <c r="X5118" s="199"/>
      <c r="Y5118" s="182"/>
      <c r="Z5118" s="184"/>
      <c r="AA5118" s="184"/>
      <c r="AD5118" s="182"/>
      <c r="AG5118" s="182"/>
      <c r="AH5118" s="43"/>
      <c r="AI5118" s="43"/>
      <c r="AJ5118" s="43"/>
      <c r="AK5118" s="43"/>
      <c r="AL5118" s="43"/>
      <c r="AM5118" s="43"/>
      <c r="AN5118" s="43"/>
      <c r="AO5118" s="43"/>
      <c r="AP5118" s="43"/>
      <c r="AQ5118" s="43"/>
      <c r="AR5118" s="43"/>
      <c r="AS5118" s="43"/>
      <c r="AT5118" s="43"/>
      <c r="AU5118" s="44"/>
      <c r="AV5118" s="182"/>
      <c r="AW5118" s="182"/>
      <c r="AX5118" s="182"/>
      <c r="AZ5118" s="207"/>
    </row>
    <row r="5119" spans="1:52" s="168" customFormat="1" ht="24.9" customHeight="1" x14ac:dyDescent="0.3">
      <c r="A5119" s="263"/>
      <c r="B5119" s="263"/>
      <c r="C5119" s="265"/>
      <c r="D5119" s="481"/>
      <c r="E5119" s="482"/>
      <c r="F5119" s="482"/>
      <c r="G5119" s="482"/>
      <c r="H5119" s="482"/>
      <c r="I5119" s="482"/>
      <c r="J5119" s="482"/>
      <c r="K5119" s="482"/>
      <c r="L5119" s="482"/>
      <c r="M5119" s="483"/>
      <c r="N5119" s="176">
        <v>14001545</v>
      </c>
      <c r="O5119" s="412" t="s">
        <v>327</v>
      </c>
      <c r="P5119" s="413"/>
      <c r="Q5119" s="8"/>
      <c r="R5119" s="8"/>
      <c r="S5119" s="8"/>
      <c r="T5119" s="9">
        <v>2</v>
      </c>
      <c r="U5119" s="17">
        <f t="shared" si="217"/>
        <v>2</v>
      </c>
      <c r="V5119" s="182"/>
      <c r="W5119" s="191">
        <v>7</v>
      </c>
      <c r="X5119" s="199"/>
      <c r="Y5119" s="182"/>
      <c r="Z5119" s="184"/>
      <c r="AA5119" s="184"/>
      <c r="AD5119" s="182"/>
      <c r="AG5119" s="182"/>
      <c r="AH5119" s="43"/>
      <c r="AI5119" s="43"/>
      <c r="AJ5119" s="43"/>
      <c r="AK5119" s="43"/>
      <c r="AL5119" s="43"/>
      <c r="AM5119" s="43"/>
      <c r="AN5119" s="43"/>
      <c r="AO5119" s="43"/>
      <c r="AP5119" s="43"/>
      <c r="AQ5119" s="43"/>
      <c r="AR5119" s="43"/>
      <c r="AS5119" s="43"/>
      <c r="AT5119" s="43"/>
      <c r="AU5119" s="44"/>
      <c r="AV5119" s="182"/>
      <c r="AW5119" s="182"/>
      <c r="AX5119" s="182"/>
      <c r="AZ5119" s="207"/>
    </row>
    <row r="5120" spans="1:52" s="168" customFormat="1" ht="24.9" customHeight="1" x14ac:dyDescent="0.3">
      <c r="A5120" s="263"/>
      <c r="B5120" s="263"/>
      <c r="C5120" s="265"/>
      <c r="D5120" s="481"/>
      <c r="E5120" s="482"/>
      <c r="F5120" s="482"/>
      <c r="G5120" s="482"/>
      <c r="H5120" s="482"/>
      <c r="I5120" s="482"/>
      <c r="J5120" s="482"/>
      <c r="K5120" s="482"/>
      <c r="L5120" s="482"/>
      <c r="M5120" s="483"/>
      <c r="N5120" s="176">
        <v>14001517</v>
      </c>
      <c r="O5120" s="412" t="s">
        <v>327</v>
      </c>
      <c r="P5120" s="413"/>
      <c r="Q5120" s="8"/>
      <c r="R5120" s="8"/>
      <c r="S5120" s="8"/>
      <c r="T5120" s="9">
        <v>2</v>
      </c>
      <c r="U5120" s="17">
        <f t="shared" si="217"/>
        <v>2</v>
      </c>
      <c r="V5120" s="182"/>
      <c r="W5120" s="191">
        <v>8</v>
      </c>
      <c r="X5120" s="199"/>
      <c r="Y5120" s="182"/>
      <c r="Z5120" s="184"/>
      <c r="AA5120" s="184"/>
      <c r="AD5120" s="182"/>
      <c r="AG5120" s="182"/>
      <c r="AH5120" s="43"/>
      <c r="AI5120" s="43"/>
      <c r="AJ5120" s="43"/>
      <c r="AK5120" s="43"/>
      <c r="AL5120" s="43"/>
      <c r="AM5120" s="43"/>
      <c r="AN5120" s="43"/>
      <c r="AO5120" s="43"/>
      <c r="AP5120" s="43"/>
      <c r="AQ5120" s="43"/>
      <c r="AR5120" s="43"/>
      <c r="AS5120" s="43"/>
      <c r="AT5120" s="43"/>
      <c r="AU5120" s="44"/>
      <c r="AV5120" s="182"/>
      <c r="AW5120" s="182"/>
      <c r="AX5120" s="182"/>
      <c r="AZ5120" s="207"/>
    </row>
    <row r="5121" spans="1:52" s="168" customFormat="1" ht="24.9" customHeight="1" x14ac:dyDescent="0.3">
      <c r="A5121" s="263"/>
      <c r="B5121" s="263"/>
      <c r="C5121" s="265"/>
      <c r="D5121" s="481"/>
      <c r="E5121" s="482"/>
      <c r="F5121" s="482"/>
      <c r="G5121" s="482"/>
      <c r="H5121" s="482"/>
      <c r="I5121" s="482"/>
      <c r="J5121" s="482"/>
      <c r="K5121" s="482"/>
      <c r="L5121" s="482"/>
      <c r="M5121" s="483"/>
      <c r="N5121" s="176">
        <v>14001156</v>
      </c>
      <c r="O5121" s="412" t="s">
        <v>326</v>
      </c>
      <c r="P5121" s="413"/>
      <c r="Q5121" s="8"/>
      <c r="R5121" s="8"/>
      <c r="S5121" s="8"/>
      <c r="T5121" s="9">
        <v>5</v>
      </c>
      <c r="U5121" s="17">
        <f t="shared" si="217"/>
        <v>5</v>
      </c>
      <c r="V5121" s="182"/>
      <c r="W5121" s="191">
        <v>9</v>
      </c>
      <c r="X5121" s="199"/>
      <c r="Y5121" s="182"/>
      <c r="Z5121" s="184"/>
      <c r="AA5121" s="184"/>
      <c r="AD5121" s="182"/>
      <c r="AG5121" s="182"/>
      <c r="AH5121" s="43"/>
      <c r="AI5121" s="43"/>
      <c r="AJ5121" s="43"/>
      <c r="AK5121" s="43"/>
      <c r="AL5121" s="43"/>
      <c r="AM5121" s="43"/>
      <c r="AN5121" s="43"/>
      <c r="AO5121" s="43"/>
      <c r="AP5121" s="43"/>
      <c r="AQ5121" s="43"/>
      <c r="AR5121" s="43"/>
      <c r="AS5121" s="43"/>
      <c r="AT5121" s="43"/>
      <c r="AU5121" s="44"/>
      <c r="AV5121" s="182"/>
      <c r="AW5121" s="182"/>
      <c r="AX5121" s="182"/>
      <c r="AZ5121" s="207"/>
    </row>
    <row r="5122" spans="1:52" s="168" customFormat="1" ht="24.9" customHeight="1" x14ac:dyDescent="0.3">
      <c r="A5122" s="263"/>
      <c r="B5122" s="263"/>
      <c r="C5122" s="265"/>
      <c r="D5122" s="481"/>
      <c r="E5122" s="482"/>
      <c r="F5122" s="482"/>
      <c r="G5122" s="482"/>
      <c r="H5122" s="482"/>
      <c r="I5122" s="482"/>
      <c r="J5122" s="482"/>
      <c r="K5122" s="482"/>
      <c r="L5122" s="482"/>
      <c r="M5122" s="483"/>
      <c r="N5122" s="176">
        <v>14001367</v>
      </c>
      <c r="O5122" s="412" t="s">
        <v>326</v>
      </c>
      <c r="P5122" s="413"/>
      <c r="Q5122" s="8"/>
      <c r="R5122" s="8"/>
      <c r="S5122" s="8"/>
      <c r="T5122" s="9">
        <v>5</v>
      </c>
      <c r="U5122" s="17">
        <f t="shared" si="217"/>
        <v>5</v>
      </c>
      <c r="V5122" s="182"/>
      <c r="W5122" s="191">
        <v>10</v>
      </c>
      <c r="X5122" s="199"/>
      <c r="Y5122" s="182"/>
      <c r="Z5122" s="184"/>
      <c r="AA5122" s="184"/>
      <c r="AD5122" s="182"/>
      <c r="AG5122" s="182"/>
      <c r="AH5122" s="43"/>
      <c r="AI5122" s="43"/>
      <c r="AJ5122" s="43"/>
      <c r="AK5122" s="43"/>
      <c r="AL5122" s="43"/>
      <c r="AM5122" s="43"/>
      <c r="AN5122" s="43"/>
      <c r="AO5122" s="43"/>
      <c r="AP5122" s="43"/>
      <c r="AQ5122" s="43"/>
      <c r="AR5122" s="43"/>
      <c r="AS5122" s="43"/>
      <c r="AT5122" s="43"/>
      <c r="AU5122" s="44"/>
      <c r="AV5122" s="182"/>
      <c r="AW5122" s="182"/>
      <c r="AX5122" s="182"/>
      <c r="AZ5122" s="207"/>
    </row>
    <row r="5123" spans="1:52" s="168" customFormat="1" ht="24.9" customHeight="1" x14ac:dyDescent="0.3">
      <c r="A5123" s="263"/>
      <c r="B5123" s="263"/>
      <c r="C5123" s="265"/>
      <c r="D5123" s="481"/>
      <c r="E5123" s="482"/>
      <c r="F5123" s="482"/>
      <c r="G5123" s="482"/>
      <c r="H5123" s="482"/>
      <c r="I5123" s="482"/>
      <c r="J5123" s="482"/>
      <c r="K5123" s="482"/>
      <c r="L5123" s="482"/>
      <c r="M5123" s="483"/>
      <c r="N5123" s="176">
        <v>14000126</v>
      </c>
      <c r="O5123" s="412" t="s">
        <v>326</v>
      </c>
      <c r="P5123" s="413"/>
      <c r="Q5123" s="8"/>
      <c r="R5123" s="8"/>
      <c r="S5123" s="8"/>
      <c r="T5123" s="9">
        <v>5</v>
      </c>
      <c r="U5123" s="17">
        <f t="shared" si="217"/>
        <v>5</v>
      </c>
      <c r="V5123" s="182"/>
      <c r="W5123" s="191">
        <v>11</v>
      </c>
      <c r="X5123" s="199"/>
      <c r="Y5123" s="182"/>
      <c r="Z5123" s="184"/>
      <c r="AA5123" s="184"/>
      <c r="AD5123" s="182"/>
      <c r="AG5123" s="182"/>
      <c r="AH5123" s="43"/>
      <c r="AI5123" s="43"/>
      <c r="AJ5123" s="43"/>
      <c r="AK5123" s="43"/>
      <c r="AL5123" s="43"/>
      <c r="AM5123" s="43"/>
      <c r="AN5123" s="43"/>
      <c r="AO5123" s="43"/>
      <c r="AP5123" s="43"/>
      <c r="AQ5123" s="43"/>
      <c r="AR5123" s="43"/>
      <c r="AS5123" s="43"/>
      <c r="AT5123" s="43"/>
      <c r="AU5123" s="44"/>
      <c r="AV5123" s="182"/>
      <c r="AW5123" s="182"/>
      <c r="AX5123" s="182"/>
      <c r="AZ5123" s="207"/>
    </row>
    <row r="5124" spans="1:52" s="168" customFormat="1" ht="24.9" customHeight="1" x14ac:dyDescent="0.3">
      <c r="A5124" s="263"/>
      <c r="B5124" s="263"/>
      <c r="C5124" s="265"/>
      <c r="D5124" s="481"/>
      <c r="E5124" s="482"/>
      <c r="F5124" s="482"/>
      <c r="G5124" s="482"/>
      <c r="H5124" s="482"/>
      <c r="I5124" s="482"/>
      <c r="J5124" s="482"/>
      <c r="K5124" s="482"/>
      <c r="L5124" s="482"/>
      <c r="M5124" s="483"/>
      <c r="N5124" s="176"/>
      <c r="O5124" s="412"/>
      <c r="P5124" s="413"/>
      <c r="Q5124" s="8"/>
      <c r="R5124" s="8"/>
      <c r="S5124" s="8"/>
      <c r="T5124" s="9"/>
      <c r="U5124" s="17"/>
      <c r="V5124" s="182"/>
      <c r="W5124" s="191"/>
      <c r="X5124" s="199"/>
      <c r="Y5124" s="182"/>
      <c r="Z5124" s="184"/>
      <c r="AA5124" s="184"/>
      <c r="AD5124" s="182"/>
      <c r="AG5124" s="182"/>
      <c r="AH5124" s="43"/>
      <c r="AI5124" s="43"/>
      <c r="AJ5124" s="43"/>
      <c r="AK5124" s="43"/>
      <c r="AL5124" s="43"/>
      <c r="AM5124" s="43"/>
      <c r="AN5124" s="43"/>
      <c r="AO5124" s="43"/>
      <c r="AP5124" s="43"/>
      <c r="AQ5124" s="43"/>
      <c r="AR5124" s="43"/>
      <c r="AS5124" s="43"/>
      <c r="AT5124" s="43"/>
      <c r="AU5124" s="44"/>
      <c r="AV5124" s="182"/>
      <c r="AW5124" s="182"/>
      <c r="AX5124" s="182"/>
      <c r="AZ5124" s="207"/>
    </row>
    <row r="5125" spans="1:52" s="168" customFormat="1" ht="24.9" customHeight="1" x14ac:dyDescent="0.3">
      <c r="A5125" s="263"/>
      <c r="B5125" s="263"/>
      <c r="C5125" s="265"/>
      <c r="D5125" s="481"/>
      <c r="E5125" s="482"/>
      <c r="F5125" s="482"/>
      <c r="G5125" s="482"/>
      <c r="H5125" s="482"/>
      <c r="I5125" s="482"/>
      <c r="J5125" s="482"/>
      <c r="K5125" s="482"/>
      <c r="L5125" s="482"/>
      <c r="M5125" s="483"/>
      <c r="N5125" s="176"/>
      <c r="O5125" s="412"/>
      <c r="P5125" s="413"/>
      <c r="Q5125" s="8"/>
      <c r="R5125" s="8"/>
      <c r="S5125" s="8"/>
      <c r="T5125" s="9"/>
      <c r="U5125" s="17"/>
      <c r="V5125" s="182"/>
      <c r="W5125" s="191"/>
      <c r="X5125" s="199"/>
      <c r="Y5125" s="182"/>
      <c r="Z5125" s="184"/>
      <c r="AA5125" s="184"/>
      <c r="AD5125" s="182"/>
      <c r="AG5125" s="182"/>
      <c r="AH5125" s="43"/>
      <c r="AI5125" s="43"/>
      <c r="AJ5125" s="43"/>
      <c r="AK5125" s="43"/>
      <c r="AL5125" s="43"/>
      <c r="AM5125" s="43"/>
      <c r="AN5125" s="43"/>
      <c r="AO5125" s="43"/>
      <c r="AP5125" s="43"/>
      <c r="AQ5125" s="43"/>
      <c r="AR5125" s="43"/>
      <c r="AS5125" s="43"/>
      <c r="AT5125" s="43"/>
      <c r="AU5125" s="44"/>
      <c r="AV5125" s="182"/>
      <c r="AW5125" s="182"/>
      <c r="AX5125" s="182"/>
      <c r="AZ5125" s="207"/>
    </row>
    <row r="5126" spans="1:52" s="168" customFormat="1" ht="24.9" customHeight="1" x14ac:dyDescent="0.3">
      <c r="A5126" s="263"/>
      <c r="B5126" s="263"/>
      <c r="C5126" s="265"/>
      <c r="D5126" s="481"/>
      <c r="E5126" s="482"/>
      <c r="F5126" s="482"/>
      <c r="G5126" s="482"/>
      <c r="H5126" s="482"/>
      <c r="I5126" s="482"/>
      <c r="J5126" s="482"/>
      <c r="K5126" s="482"/>
      <c r="L5126" s="482"/>
      <c r="M5126" s="483"/>
      <c r="N5126" s="176"/>
      <c r="O5126" s="412"/>
      <c r="P5126" s="413"/>
      <c r="Q5126" s="8"/>
      <c r="R5126" s="8"/>
      <c r="S5126" s="8"/>
      <c r="T5126" s="9"/>
      <c r="U5126" s="17"/>
      <c r="V5126" s="182"/>
      <c r="W5126" s="191"/>
      <c r="X5126" s="199"/>
      <c r="Y5126" s="182"/>
      <c r="Z5126" s="184"/>
      <c r="AA5126" s="184"/>
      <c r="AD5126" s="182"/>
      <c r="AG5126" s="182"/>
      <c r="AH5126" s="43"/>
      <c r="AI5126" s="43"/>
      <c r="AJ5126" s="43"/>
      <c r="AK5126" s="43"/>
      <c r="AL5126" s="43"/>
      <c r="AM5126" s="43"/>
      <c r="AN5126" s="43"/>
      <c r="AO5126" s="43"/>
      <c r="AP5126" s="43"/>
      <c r="AQ5126" s="43"/>
      <c r="AR5126" s="43"/>
      <c r="AS5126" s="43"/>
      <c r="AT5126" s="43"/>
      <c r="AU5126" s="44"/>
      <c r="AV5126" s="182"/>
      <c r="AW5126" s="182"/>
      <c r="AX5126" s="182"/>
      <c r="AZ5126" s="207"/>
    </row>
    <row r="5127" spans="1:52" s="168" customFormat="1" ht="24.9" customHeight="1" x14ac:dyDescent="0.3">
      <c r="A5127" s="263"/>
      <c r="B5127" s="263"/>
      <c r="C5127" s="265"/>
      <c r="D5127" s="481"/>
      <c r="E5127" s="482"/>
      <c r="F5127" s="482"/>
      <c r="G5127" s="482"/>
      <c r="H5127" s="482"/>
      <c r="I5127" s="482"/>
      <c r="J5127" s="482"/>
      <c r="K5127" s="482"/>
      <c r="L5127" s="482"/>
      <c r="M5127" s="483"/>
      <c r="N5127" s="176">
        <v>14001506</v>
      </c>
      <c r="O5127" s="412" t="s">
        <v>326</v>
      </c>
      <c r="P5127" s="413"/>
      <c r="Q5127" s="8"/>
      <c r="R5127" s="8"/>
      <c r="S5127" s="8"/>
      <c r="T5127" s="9">
        <v>5</v>
      </c>
      <c r="U5127" s="17">
        <f t="shared" si="217"/>
        <v>5</v>
      </c>
      <c r="V5127" s="182"/>
      <c r="W5127" s="191">
        <v>15</v>
      </c>
      <c r="X5127" s="199"/>
      <c r="Y5127" s="182"/>
      <c r="Z5127" s="184"/>
      <c r="AA5127" s="184"/>
      <c r="AD5127" s="182"/>
      <c r="AG5127" s="182"/>
      <c r="AH5127" s="43"/>
      <c r="AI5127" s="43"/>
      <c r="AJ5127" s="43"/>
      <c r="AK5127" s="43"/>
      <c r="AL5127" s="43"/>
      <c r="AM5127" s="43"/>
      <c r="AN5127" s="43"/>
      <c r="AO5127" s="43"/>
      <c r="AP5127" s="43"/>
      <c r="AQ5127" s="43"/>
      <c r="AR5127" s="43"/>
      <c r="AS5127" s="43"/>
      <c r="AT5127" s="43"/>
      <c r="AU5127" s="44"/>
      <c r="AV5127" s="182"/>
      <c r="AW5127" s="182"/>
      <c r="AX5127" s="182"/>
      <c r="AZ5127" s="207"/>
    </row>
    <row r="5128" spans="1:52" s="168" customFormat="1" ht="24.9" customHeight="1" x14ac:dyDescent="0.3">
      <c r="A5128" s="263"/>
      <c r="B5128" s="263"/>
      <c r="C5128" s="265"/>
      <c r="D5128" s="481"/>
      <c r="E5128" s="482"/>
      <c r="F5128" s="482"/>
      <c r="G5128" s="482"/>
      <c r="H5128" s="482"/>
      <c r="I5128" s="482"/>
      <c r="J5128" s="482"/>
      <c r="K5128" s="482"/>
      <c r="L5128" s="482"/>
      <c r="M5128" s="483"/>
      <c r="N5128" s="176"/>
      <c r="O5128" s="412"/>
      <c r="P5128" s="413"/>
      <c r="Q5128" s="8"/>
      <c r="R5128" s="8"/>
      <c r="S5128" s="8"/>
      <c r="T5128" s="9"/>
      <c r="U5128" s="17"/>
      <c r="V5128" s="182"/>
      <c r="W5128" s="191"/>
      <c r="X5128" s="199"/>
      <c r="Y5128" s="182"/>
      <c r="Z5128" s="184"/>
      <c r="AA5128" s="184"/>
      <c r="AD5128" s="182"/>
      <c r="AG5128" s="182"/>
      <c r="AH5128" s="43"/>
      <c r="AI5128" s="43"/>
      <c r="AJ5128" s="43"/>
      <c r="AK5128" s="43"/>
      <c r="AL5128" s="43"/>
      <c r="AM5128" s="43"/>
      <c r="AN5128" s="43"/>
      <c r="AO5128" s="43"/>
      <c r="AP5128" s="43"/>
      <c r="AQ5128" s="43"/>
      <c r="AR5128" s="43"/>
      <c r="AS5128" s="43"/>
      <c r="AT5128" s="43"/>
      <c r="AU5128" s="44"/>
      <c r="AV5128" s="182"/>
      <c r="AW5128" s="182"/>
      <c r="AX5128" s="182"/>
      <c r="AZ5128" s="207"/>
    </row>
    <row r="5129" spans="1:52" s="168" customFormat="1" ht="24.9" customHeight="1" x14ac:dyDescent="0.3">
      <c r="A5129" s="263"/>
      <c r="B5129" s="263"/>
      <c r="C5129" s="265"/>
      <c r="D5129" s="481"/>
      <c r="E5129" s="482"/>
      <c r="F5129" s="482"/>
      <c r="G5129" s="482"/>
      <c r="H5129" s="482"/>
      <c r="I5129" s="482"/>
      <c r="J5129" s="482"/>
      <c r="K5129" s="482"/>
      <c r="L5129" s="482"/>
      <c r="M5129" s="483"/>
      <c r="N5129" s="176"/>
      <c r="O5129" s="412"/>
      <c r="P5129" s="413"/>
      <c r="Q5129" s="8"/>
      <c r="R5129" s="8"/>
      <c r="S5129" s="8"/>
      <c r="T5129" s="9"/>
      <c r="U5129" s="17"/>
      <c r="V5129" s="182"/>
      <c r="W5129" s="191"/>
      <c r="X5129" s="199"/>
      <c r="Y5129" s="182"/>
      <c r="Z5129" s="184"/>
      <c r="AA5129" s="184"/>
      <c r="AD5129" s="182"/>
      <c r="AG5129" s="182"/>
      <c r="AH5129" s="43"/>
      <c r="AI5129" s="43"/>
      <c r="AJ5129" s="43"/>
      <c r="AK5129" s="43"/>
      <c r="AL5129" s="43"/>
      <c r="AM5129" s="43"/>
      <c r="AN5129" s="43"/>
      <c r="AO5129" s="43"/>
      <c r="AP5129" s="43"/>
      <c r="AQ5129" s="43"/>
      <c r="AR5129" s="43"/>
      <c r="AS5129" s="43"/>
      <c r="AT5129" s="43"/>
      <c r="AU5129" s="44"/>
      <c r="AV5129" s="182"/>
      <c r="AW5129" s="182"/>
      <c r="AX5129" s="182"/>
      <c r="AZ5129" s="207"/>
    </row>
    <row r="5130" spans="1:52" s="168" customFormat="1" ht="24.9" customHeight="1" x14ac:dyDescent="0.3">
      <c r="A5130" s="263"/>
      <c r="B5130" s="263"/>
      <c r="C5130" s="265"/>
      <c r="D5130" s="481"/>
      <c r="E5130" s="482"/>
      <c r="F5130" s="482"/>
      <c r="G5130" s="482"/>
      <c r="H5130" s="482"/>
      <c r="I5130" s="482"/>
      <c r="J5130" s="482"/>
      <c r="K5130" s="482"/>
      <c r="L5130" s="482"/>
      <c r="M5130" s="483"/>
      <c r="N5130" s="176">
        <v>14001619</v>
      </c>
      <c r="O5130" s="412" t="s">
        <v>326</v>
      </c>
      <c r="P5130" s="413"/>
      <c r="Q5130" s="8"/>
      <c r="R5130" s="8"/>
      <c r="S5130" s="8"/>
      <c r="T5130" s="9">
        <v>5</v>
      </c>
      <c r="U5130" s="17">
        <f t="shared" si="217"/>
        <v>5</v>
      </c>
      <c r="V5130" s="182"/>
      <c r="W5130" s="191">
        <v>18</v>
      </c>
      <c r="X5130" s="199"/>
      <c r="Y5130" s="182"/>
      <c r="Z5130" s="184"/>
      <c r="AA5130" s="184"/>
      <c r="AD5130" s="182"/>
      <c r="AG5130" s="182"/>
      <c r="AH5130" s="43"/>
      <c r="AI5130" s="43"/>
      <c r="AJ5130" s="43"/>
      <c r="AK5130" s="43"/>
      <c r="AL5130" s="43"/>
      <c r="AM5130" s="43"/>
      <c r="AN5130" s="43"/>
      <c r="AO5130" s="43"/>
      <c r="AP5130" s="43"/>
      <c r="AQ5130" s="43"/>
      <c r="AR5130" s="43"/>
      <c r="AS5130" s="43"/>
      <c r="AT5130" s="43"/>
      <c r="AU5130" s="44"/>
      <c r="AV5130" s="182"/>
      <c r="AW5130" s="182"/>
      <c r="AX5130" s="182"/>
      <c r="AZ5130" s="207"/>
    </row>
    <row r="5131" spans="1:52" s="168" customFormat="1" ht="24.9" customHeight="1" x14ac:dyDescent="0.3">
      <c r="A5131" s="263"/>
      <c r="B5131" s="263"/>
      <c r="C5131" s="265"/>
      <c r="D5131" s="481"/>
      <c r="E5131" s="482"/>
      <c r="F5131" s="482"/>
      <c r="G5131" s="482"/>
      <c r="H5131" s="482"/>
      <c r="I5131" s="482"/>
      <c r="J5131" s="482"/>
      <c r="K5131" s="482"/>
      <c r="L5131" s="482"/>
      <c r="M5131" s="483"/>
      <c r="N5131" s="176">
        <v>14001616</v>
      </c>
      <c r="O5131" s="412" t="s">
        <v>326</v>
      </c>
      <c r="P5131" s="413"/>
      <c r="Q5131" s="8"/>
      <c r="R5131" s="8"/>
      <c r="S5131" s="8"/>
      <c r="T5131" s="9">
        <v>5</v>
      </c>
      <c r="U5131" s="17">
        <f t="shared" si="217"/>
        <v>5</v>
      </c>
      <c r="V5131" s="182"/>
      <c r="W5131" s="191">
        <v>19</v>
      </c>
      <c r="X5131" s="199"/>
      <c r="Y5131" s="182"/>
      <c r="Z5131" s="184"/>
      <c r="AA5131" s="184"/>
      <c r="AD5131" s="182"/>
      <c r="AG5131" s="182"/>
      <c r="AH5131" s="43"/>
      <c r="AI5131" s="43"/>
      <c r="AJ5131" s="43"/>
      <c r="AK5131" s="43"/>
      <c r="AL5131" s="43"/>
      <c r="AM5131" s="43"/>
      <c r="AN5131" s="43"/>
      <c r="AO5131" s="43"/>
      <c r="AP5131" s="43"/>
      <c r="AQ5131" s="43"/>
      <c r="AR5131" s="43"/>
      <c r="AS5131" s="43"/>
      <c r="AT5131" s="43"/>
      <c r="AU5131" s="44"/>
      <c r="AV5131" s="182"/>
      <c r="AW5131" s="182"/>
      <c r="AX5131" s="182"/>
      <c r="AZ5131" s="207"/>
    </row>
    <row r="5132" spans="1:52" s="168" customFormat="1" ht="24.9" customHeight="1" x14ac:dyDescent="0.3">
      <c r="A5132" s="263"/>
      <c r="B5132" s="263"/>
      <c r="C5132" s="265"/>
      <c r="D5132" s="481"/>
      <c r="E5132" s="482"/>
      <c r="F5132" s="482"/>
      <c r="G5132" s="482"/>
      <c r="H5132" s="482"/>
      <c r="I5132" s="482"/>
      <c r="J5132" s="482"/>
      <c r="K5132" s="482"/>
      <c r="L5132" s="482"/>
      <c r="M5132" s="483"/>
      <c r="N5132" s="176"/>
      <c r="O5132" s="412"/>
      <c r="P5132" s="413"/>
      <c r="Q5132" s="8"/>
      <c r="R5132" s="8"/>
      <c r="S5132" s="8"/>
      <c r="T5132" s="9"/>
      <c r="U5132" s="17"/>
      <c r="V5132" s="182"/>
      <c r="W5132" s="191"/>
      <c r="X5132" s="199"/>
      <c r="Y5132" s="182"/>
      <c r="Z5132" s="184"/>
      <c r="AA5132" s="184"/>
      <c r="AD5132" s="182"/>
      <c r="AG5132" s="182"/>
      <c r="AH5132" s="43"/>
      <c r="AI5132" s="43"/>
      <c r="AJ5132" s="43"/>
      <c r="AK5132" s="43"/>
      <c r="AL5132" s="43"/>
      <c r="AM5132" s="43"/>
      <c r="AN5132" s="43"/>
      <c r="AO5132" s="43"/>
      <c r="AP5132" s="43"/>
      <c r="AQ5132" s="43"/>
      <c r="AR5132" s="43"/>
      <c r="AS5132" s="43"/>
      <c r="AT5132" s="43"/>
      <c r="AU5132" s="44"/>
      <c r="AV5132" s="182"/>
      <c r="AW5132" s="182"/>
      <c r="AX5132" s="182"/>
      <c r="AZ5132" s="207"/>
    </row>
    <row r="5133" spans="1:52" s="168" customFormat="1" ht="24.9" customHeight="1" thickBot="1" x14ac:dyDescent="0.35">
      <c r="A5133" s="263"/>
      <c r="B5133" s="263"/>
      <c r="C5133" s="265"/>
      <c r="D5133" s="481"/>
      <c r="E5133" s="482"/>
      <c r="F5133" s="482"/>
      <c r="G5133" s="482"/>
      <c r="H5133" s="482"/>
      <c r="I5133" s="482"/>
      <c r="J5133" s="482"/>
      <c r="K5133" s="482"/>
      <c r="L5133" s="482"/>
      <c r="M5133" s="483"/>
      <c r="N5133" s="414" t="s">
        <v>16</v>
      </c>
      <c r="O5133" s="415"/>
      <c r="P5133" s="415"/>
      <c r="Q5133" s="415"/>
      <c r="R5133" s="415"/>
      <c r="S5133" s="415"/>
      <c r="T5133" s="415"/>
      <c r="U5133" s="18">
        <f>SUM(U5113:U5132)</f>
        <v>64</v>
      </c>
      <c r="V5133" s="182"/>
      <c r="W5133" s="191"/>
      <c r="X5133" s="199"/>
      <c r="Y5133" s="182"/>
      <c r="Z5133" s="184"/>
      <c r="AA5133" s="184"/>
      <c r="AD5133" s="182"/>
      <c r="AG5133" s="182"/>
      <c r="AH5133" s="43"/>
      <c r="AI5133" s="43"/>
      <c r="AJ5133" s="43"/>
      <c r="AK5133" s="43"/>
      <c r="AL5133" s="43"/>
      <c r="AM5133" s="43"/>
      <c r="AN5133" s="43"/>
      <c r="AO5133" s="43"/>
      <c r="AP5133" s="43"/>
      <c r="AQ5133" s="43"/>
      <c r="AR5133" s="43"/>
      <c r="AS5133" s="43"/>
      <c r="AT5133" s="43"/>
      <c r="AU5133" s="44"/>
      <c r="AV5133" s="182"/>
      <c r="AW5133" s="182"/>
      <c r="AX5133" s="182"/>
      <c r="AZ5133" s="207"/>
    </row>
    <row r="5134" spans="1:52" s="168" customFormat="1" ht="14.4" customHeight="1" x14ac:dyDescent="0.3">
      <c r="A5134" s="263"/>
      <c r="B5134" s="263"/>
      <c r="C5134" s="265"/>
      <c r="D5134" s="481"/>
      <c r="E5134" s="482"/>
      <c r="F5134" s="482"/>
      <c r="G5134" s="482"/>
      <c r="H5134" s="482"/>
      <c r="I5134" s="482"/>
      <c r="J5134" s="482"/>
      <c r="K5134" s="482"/>
      <c r="L5134" s="482"/>
      <c r="M5134" s="483"/>
      <c r="N5134" s="416" t="s">
        <v>17</v>
      </c>
      <c r="O5134" s="417"/>
      <c r="P5134" s="417"/>
      <c r="Q5134" s="417"/>
      <c r="R5134" s="417"/>
      <c r="S5134" s="417"/>
      <c r="T5134" s="417"/>
      <c r="U5134" s="418"/>
      <c r="V5134" s="200"/>
      <c r="W5134" s="191"/>
      <c r="X5134" s="199"/>
      <c r="Y5134" s="182"/>
      <c r="Z5134" s="184"/>
      <c r="AA5134" s="184"/>
      <c r="AD5134" s="182"/>
      <c r="AG5134" s="182"/>
      <c r="AH5134" s="43"/>
      <c r="AI5134" s="43"/>
      <c r="AJ5134" s="43"/>
      <c r="AK5134" s="43"/>
      <c r="AL5134" s="43"/>
      <c r="AM5134" s="43"/>
      <c r="AN5134" s="43"/>
      <c r="AO5134" s="43"/>
      <c r="AP5134" s="43"/>
      <c r="AQ5134" s="43"/>
      <c r="AR5134" s="43"/>
      <c r="AS5134" s="43"/>
      <c r="AT5134" s="43"/>
      <c r="AU5134" s="44"/>
      <c r="AV5134" s="182"/>
      <c r="AW5134" s="182"/>
      <c r="AX5134" s="182"/>
      <c r="AZ5134" s="207"/>
    </row>
    <row r="5135" spans="1:52" s="168" customFormat="1" x14ac:dyDescent="0.3">
      <c r="A5135" s="263"/>
      <c r="B5135" s="263"/>
      <c r="C5135" s="265"/>
      <c r="D5135" s="481"/>
      <c r="E5135" s="482"/>
      <c r="F5135" s="482"/>
      <c r="G5135" s="482"/>
      <c r="H5135" s="482"/>
      <c r="I5135" s="482"/>
      <c r="J5135" s="482"/>
      <c r="K5135" s="482"/>
      <c r="L5135" s="482"/>
      <c r="M5135" s="483"/>
      <c r="N5135" s="419"/>
      <c r="O5135" s="420"/>
      <c r="P5135" s="420"/>
      <c r="Q5135" s="420"/>
      <c r="R5135" s="420"/>
      <c r="S5135" s="420"/>
      <c r="T5135" s="420"/>
      <c r="U5135" s="421"/>
      <c r="V5135" s="182"/>
      <c r="W5135" s="191"/>
      <c r="X5135" s="199"/>
      <c r="Y5135" s="182"/>
      <c r="Z5135" s="184"/>
      <c r="AA5135" s="184"/>
      <c r="AD5135" s="182"/>
      <c r="AG5135" s="182"/>
      <c r="AH5135" s="43"/>
      <c r="AI5135" s="43"/>
      <c r="AJ5135" s="43"/>
      <c r="AK5135" s="43"/>
      <c r="AL5135" s="43"/>
      <c r="AM5135" s="43"/>
      <c r="AN5135" s="43"/>
      <c r="AO5135" s="43"/>
      <c r="AP5135" s="43"/>
      <c r="AQ5135" s="43"/>
      <c r="AR5135" s="43"/>
      <c r="AS5135" s="43"/>
      <c r="AT5135" s="43"/>
      <c r="AU5135" s="44"/>
      <c r="AV5135" s="182"/>
      <c r="AW5135" s="182"/>
      <c r="AX5135" s="182"/>
      <c r="AZ5135" s="207"/>
    </row>
    <row r="5136" spans="1:52" s="168" customFormat="1" x14ac:dyDescent="0.3">
      <c r="A5136" s="263"/>
      <c r="B5136" s="263"/>
      <c r="C5136" s="265"/>
      <c r="D5136" s="481"/>
      <c r="E5136" s="482"/>
      <c r="F5136" s="482"/>
      <c r="G5136" s="482"/>
      <c r="H5136" s="482"/>
      <c r="I5136" s="482"/>
      <c r="J5136" s="482"/>
      <c r="K5136" s="482"/>
      <c r="L5136" s="482"/>
      <c r="M5136" s="483"/>
      <c r="N5136" s="419"/>
      <c r="O5136" s="420"/>
      <c r="P5136" s="420"/>
      <c r="Q5136" s="420"/>
      <c r="R5136" s="420"/>
      <c r="S5136" s="420"/>
      <c r="T5136" s="420"/>
      <c r="U5136" s="421"/>
      <c r="V5136" s="182"/>
      <c r="W5136" s="191"/>
      <c r="X5136" s="199"/>
      <c r="Y5136" s="182"/>
      <c r="Z5136" s="184"/>
      <c r="AA5136" s="184"/>
      <c r="AD5136" s="182"/>
      <c r="AG5136" s="182"/>
      <c r="AH5136" s="43"/>
      <c r="AI5136" s="43"/>
      <c r="AJ5136" s="43"/>
      <c r="AK5136" s="43"/>
      <c r="AL5136" s="43"/>
      <c r="AM5136" s="43"/>
      <c r="AN5136" s="43"/>
      <c r="AO5136" s="43"/>
      <c r="AP5136" s="43"/>
      <c r="AQ5136" s="43"/>
      <c r="AR5136" s="43"/>
      <c r="AS5136" s="43"/>
      <c r="AT5136" s="43"/>
      <c r="AU5136" s="44"/>
      <c r="AV5136" s="182"/>
      <c r="AW5136" s="182"/>
      <c r="AX5136" s="182"/>
      <c r="AZ5136" s="207"/>
    </row>
    <row r="5137" spans="1:52" s="168" customFormat="1" ht="14.4" thickBot="1" x14ac:dyDescent="0.35">
      <c r="A5137" s="263"/>
      <c r="B5137" s="263"/>
      <c r="C5137" s="265"/>
      <c r="D5137" s="425"/>
      <c r="E5137" s="426"/>
      <c r="F5137" s="426"/>
      <c r="G5137" s="426"/>
      <c r="H5137" s="426"/>
      <c r="I5137" s="426"/>
      <c r="J5137" s="426"/>
      <c r="K5137" s="426"/>
      <c r="L5137" s="426"/>
      <c r="M5137" s="427"/>
      <c r="N5137" s="422"/>
      <c r="O5137" s="423"/>
      <c r="P5137" s="423"/>
      <c r="Q5137" s="423"/>
      <c r="R5137" s="423"/>
      <c r="S5137" s="423"/>
      <c r="T5137" s="423"/>
      <c r="U5137" s="424"/>
      <c r="V5137" s="182"/>
      <c r="W5137" s="191"/>
      <c r="X5137" s="199"/>
      <c r="Y5137" s="182"/>
      <c r="Z5137" s="184"/>
      <c r="AA5137" s="184"/>
      <c r="AD5137" s="182"/>
      <c r="AG5137" s="182"/>
      <c r="AH5137" s="43"/>
      <c r="AI5137" s="43"/>
      <c r="AJ5137" s="43"/>
      <c r="AK5137" s="43"/>
      <c r="AL5137" s="43"/>
      <c r="AM5137" s="43"/>
      <c r="AN5137" s="43"/>
      <c r="AO5137" s="43"/>
      <c r="AP5137" s="43"/>
      <c r="AQ5137" s="43"/>
      <c r="AR5137" s="43"/>
      <c r="AS5137" s="43"/>
      <c r="AT5137" s="43"/>
      <c r="AU5137" s="44"/>
      <c r="AV5137" s="182"/>
      <c r="AW5137" s="182"/>
      <c r="AX5137" s="182"/>
      <c r="AZ5137" s="207"/>
    </row>
    <row r="5138" spans="1:52" s="168" customFormat="1" ht="5.25" customHeight="1" thickBot="1" x14ac:dyDescent="0.35">
      <c r="A5138" s="263"/>
      <c r="B5138" s="263"/>
      <c r="C5138" s="265"/>
      <c r="D5138" s="428"/>
      <c r="E5138" s="428"/>
      <c r="F5138" s="428"/>
      <c r="G5138" s="428"/>
      <c r="H5138" s="428"/>
      <c r="I5138" s="428"/>
      <c r="J5138" s="428"/>
      <c r="K5138" s="428"/>
      <c r="L5138" s="428"/>
      <c r="M5138" s="428"/>
      <c r="N5138" s="428"/>
      <c r="O5138" s="428"/>
      <c r="P5138" s="428"/>
      <c r="Q5138" s="428"/>
      <c r="R5138" s="428"/>
      <c r="S5138" s="428"/>
      <c r="T5138" s="428"/>
      <c r="U5138" s="428"/>
      <c r="V5138" s="182"/>
      <c r="W5138" s="191"/>
      <c r="X5138" s="199"/>
      <c r="Y5138" s="182"/>
      <c r="Z5138" s="184"/>
      <c r="AA5138" s="184"/>
      <c r="AD5138" s="182"/>
      <c r="AG5138" s="182"/>
      <c r="AH5138" s="43"/>
      <c r="AI5138" s="43"/>
      <c r="AJ5138" s="43"/>
      <c r="AK5138" s="43"/>
      <c r="AL5138" s="43"/>
      <c r="AM5138" s="43"/>
      <c r="AN5138" s="43"/>
      <c r="AO5138" s="43"/>
      <c r="AP5138" s="43"/>
      <c r="AQ5138" s="43"/>
      <c r="AR5138" s="43"/>
      <c r="AS5138" s="43"/>
      <c r="AT5138" s="43"/>
      <c r="AU5138" s="44"/>
      <c r="AV5138" s="182"/>
      <c r="AW5138" s="182"/>
      <c r="AX5138" s="182"/>
      <c r="AZ5138" s="207"/>
    </row>
    <row r="5139" spans="1:52" s="168" customFormat="1" ht="20.25" customHeight="1" x14ac:dyDescent="0.3">
      <c r="A5139" s="263"/>
      <c r="B5139" s="263"/>
      <c r="C5139" s="265"/>
      <c r="D5139" s="429" t="s">
        <v>18</v>
      </c>
      <c r="E5139" s="430"/>
      <c r="F5139" s="430"/>
      <c r="G5139" s="430"/>
      <c r="H5139" s="430"/>
      <c r="I5139" s="430"/>
      <c r="J5139" s="430"/>
      <c r="K5139" s="430"/>
      <c r="L5139" s="430"/>
      <c r="M5139" s="431"/>
      <c r="N5139" s="429" t="s">
        <v>19</v>
      </c>
      <c r="O5139" s="430"/>
      <c r="P5139" s="430"/>
      <c r="Q5139" s="430"/>
      <c r="R5139" s="430"/>
      <c r="S5139" s="430"/>
      <c r="T5139" s="430"/>
      <c r="U5139" s="431"/>
      <c r="V5139" s="182"/>
      <c r="W5139" s="191"/>
      <c r="X5139" s="199"/>
      <c r="Y5139" s="182"/>
      <c r="Z5139" s="184"/>
      <c r="AA5139" s="184"/>
      <c r="AD5139" s="182"/>
      <c r="AG5139" s="182"/>
      <c r="AH5139" s="43"/>
      <c r="AI5139" s="43"/>
      <c r="AJ5139" s="43"/>
      <c r="AK5139" s="43"/>
      <c r="AL5139" s="43"/>
      <c r="AM5139" s="43"/>
      <c r="AN5139" s="43"/>
      <c r="AO5139" s="43"/>
      <c r="AP5139" s="43"/>
      <c r="AQ5139" s="43"/>
      <c r="AR5139" s="43"/>
      <c r="AS5139" s="43"/>
      <c r="AT5139" s="43"/>
      <c r="AU5139" s="44"/>
      <c r="AV5139" s="182"/>
      <c r="AW5139" s="182"/>
      <c r="AX5139" s="182"/>
      <c r="AZ5139" s="207"/>
    </row>
    <row r="5140" spans="1:52" s="168" customFormat="1" x14ac:dyDescent="0.3">
      <c r="A5140" s="263"/>
      <c r="B5140" s="263"/>
      <c r="C5140" s="265"/>
      <c r="D5140" s="432" t="s">
        <v>20</v>
      </c>
      <c r="E5140" s="433"/>
      <c r="F5140" s="433"/>
      <c r="G5140" s="433"/>
      <c r="H5140" s="433"/>
      <c r="I5140" s="433"/>
      <c r="J5140" s="433"/>
      <c r="K5140" s="433"/>
      <c r="L5140" s="433"/>
      <c r="M5140" s="434"/>
      <c r="N5140" s="435" t="s">
        <v>21</v>
      </c>
      <c r="O5140" s="436"/>
      <c r="P5140" s="436"/>
      <c r="Q5140" s="436"/>
      <c r="R5140" s="436"/>
      <c r="S5140" s="436"/>
      <c r="T5140" s="436"/>
      <c r="U5140" s="437"/>
      <c r="V5140" s="182"/>
      <c r="W5140" s="191"/>
      <c r="X5140" s="199"/>
      <c r="Y5140" s="182"/>
      <c r="Z5140" s="184"/>
      <c r="AA5140" s="184"/>
      <c r="AD5140" s="182"/>
      <c r="AG5140" s="182"/>
      <c r="AH5140" s="43"/>
      <c r="AI5140" s="43"/>
      <c r="AJ5140" s="43"/>
      <c r="AK5140" s="43"/>
      <c r="AL5140" s="43"/>
      <c r="AM5140" s="43"/>
      <c r="AN5140" s="43"/>
      <c r="AO5140" s="43"/>
      <c r="AP5140" s="43"/>
      <c r="AQ5140" s="43"/>
      <c r="AR5140" s="43"/>
      <c r="AS5140" s="43"/>
      <c r="AT5140" s="43"/>
      <c r="AU5140" s="44"/>
      <c r="AV5140" s="182"/>
      <c r="AW5140" s="182"/>
      <c r="AX5140" s="182"/>
      <c r="AZ5140" s="207"/>
    </row>
    <row r="5141" spans="1:52" s="168" customFormat="1" ht="15.75" customHeight="1" x14ac:dyDescent="0.3">
      <c r="A5141" s="263"/>
      <c r="B5141" s="263"/>
      <c r="C5141" s="265"/>
      <c r="D5141" s="438" t="s">
        <v>22</v>
      </c>
      <c r="E5141" s="439"/>
      <c r="F5141" s="439"/>
      <c r="G5141" s="439"/>
      <c r="H5141" s="439"/>
      <c r="I5141" s="439"/>
      <c r="J5141" s="439"/>
      <c r="K5141" s="439"/>
      <c r="L5141" s="439"/>
      <c r="M5141" s="440"/>
      <c r="N5141" s="438" t="s">
        <v>22</v>
      </c>
      <c r="O5141" s="444"/>
      <c r="P5141" s="444"/>
      <c r="Q5141" s="444"/>
      <c r="R5141" s="444"/>
      <c r="S5141" s="444"/>
      <c r="T5141" s="444"/>
      <c r="U5141" s="440"/>
      <c r="V5141" s="182"/>
      <c r="W5141" s="191"/>
      <c r="X5141" s="199"/>
      <c r="Y5141" s="182"/>
      <c r="Z5141" s="184"/>
      <c r="AA5141" s="184"/>
      <c r="AD5141" s="182"/>
      <c r="AG5141" s="182"/>
      <c r="AH5141" s="43"/>
      <c r="AI5141" s="43"/>
      <c r="AJ5141" s="43"/>
      <c r="AK5141" s="43"/>
      <c r="AL5141" s="43"/>
      <c r="AM5141" s="43"/>
      <c r="AN5141" s="43"/>
      <c r="AO5141" s="43"/>
      <c r="AP5141" s="43"/>
      <c r="AQ5141" s="43"/>
      <c r="AR5141" s="43"/>
      <c r="AS5141" s="43"/>
      <c r="AT5141" s="43"/>
      <c r="AU5141" s="44"/>
      <c r="AV5141" s="182"/>
      <c r="AW5141" s="182"/>
      <c r="AX5141" s="182"/>
      <c r="AZ5141" s="207"/>
    </row>
    <row r="5142" spans="1:52" s="168" customFormat="1" ht="15.75" customHeight="1" x14ac:dyDescent="0.3">
      <c r="A5142" s="263"/>
      <c r="B5142" s="263"/>
      <c r="C5142" s="265"/>
      <c r="D5142" s="438"/>
      <c r="E5142" s="439"/>
      <c r="F5142" s="439"/>
      <c r="G5142" s="439"/>
      <c r="H5142" s="439"/>
      <c r="I5142" s="439"/>
      <c r="J5142" s="439"/>
      <c r="K5142" s="439"/>
      <c r="L5142" s="439"/>
      <c r="M5142" s="440"/>
      <c r="N5142" s="438"/>
      <c r="O5142" s="439"/>
      <c r="P5142" s="439"/>
      <c r="Q5142" s="439"/>
      <c r="R5142" s="439"/>
      <c r="S5142" s="439"/>
      <c r="T5142" s="439"/>
      <c r="U5142" s="440"/>
      <c r="V5142" s="182"/>
      <c r="W5142" s="191"/>
      <c r="X5142" s="199"/>
      <c r="Y5142" s="182"/>
      <c r="Z5142" s="184"/>
      <c r="AA5142" s="184"/>
      <c r="AD5142" s="182"/>
      <c r="AG5142" s="182"/>
      <c r="AH5142" s="43"/>
      <c r="AI5142" s="43"/>
      <c r="AJ5142" s="43"/>
      <c r="AK5142" s="43"/>
      <c r="AL5142" s="43"/>
      <c r="AM5142" s="43"/>
      <c r="AN5142" s="43"/>
      <c r="AO5142" s="43"/>
      <c r="AP5142" s="43"/>
      <c r="AQ5142" s="43"/>
      <c r="AR5142" s="43"/>
      <c r="AS5142" s="43"/>
      <c r="AT5142" s="43"/>
      <c r="AU5142" s="44"/>
      <c r="AV5142" s="182"/>
      <c r="AW5142" s="182"/>
      <c r="AX5142" s="182"/>
      <c r="AZ5142" s="207"/>
    </row>
    <row r="5143" spans="1:52" s="168" customFormat="1" ht="15.75" customHeight="1" x14ac:dyDescent="0.3">
      <c r="A5143" s="263"/>
      <c r="B5143" s="263"/>
      <c r="C5143" s="265"/>
      <c r="D5143" s="441"/>
      <c r="E5143" s="442"/>
      <c r="F5143" s="442"/>
      <c r="G5143" s="442"/>
      <c r="H5143" s="442"/>
      <c r="I5143" s="442"/>
      <c r="J5143" s="442"/>
      <c r="K5143" s="442"/>
      <c r="L5143" s="442"/>
      <c r="M5143" s="443"/>
      <c r="N5143" s="441"/>
      <c r="O5143" s="442"/>
      <c r="P5143" s="442"/>
      <c r="Q5143" s="442"/>
      <c r="R5143" s="442"/>
      <c r="S5143" s="442"/>
      <c r="T5143" s="442"/>
      <c r="U5143" s="443"/>
      <c r="V5143" s="182"/>
      <c r="W5143" s="191"/>
      <c r="X5143" s="199"/>
      <c r="Y5143" s="182"/>
      <c r="Z5143" s="184"/>
      <c r="AA5143" s="184"/>
      <c r="AD5143" s="182"/>
      <c r="AG5143" s="182"/>
      <c r="AH5143" s="43"/>
      <c r="AI5143" s="43"/>
      <c r="AJ5143" s="43"/>
      <c r="AK5143" s="43"/>
      <c r="AL5143" s="43"/>
      <c r="AM5143" s="43"/>
      <c r="AN5143" s="43"/>
      <c r="AO5143" s="43"/>
      <c r="AP5143" s="43"/>
      <c r="AQ5143" s="43"/>
      <c r="AR5143" s="43"/>
      <c r="AS5143" s="43"/>
      <c r="AT5143" s="43"/>
      <c r="AU5143" s="44"/>
      <c r="AV5143" s="182"/>
      <c r="AW5143" s="182"/>
      <c r="AX5143" s="182"/>
      <c r="AZ5143" s="207"/>
    </row>
    <row r="5144" spans="1:52" s="168" customFormat="1" x14ac:dyDescent="0.25">
      <c r="A5144" s="263"/>
      <c r="B5144" s="263"/>
      <c r="C5144" s="265"/>
      <c r="D5144" s="171" t="s">
        <v>23</v>
      </c>
      <c r="E5144" s="445" t="e">
        <f>+#REF!</f>
        <v>#REF!</v>
      </c>
      <c r="F5144" s="445"/>
      <c r="G5144" s="445"/>
      <c r="H5144" s="445"/>
      <c r="I5144" s="445"/>
      <c r="J5144" s="445"/>
      <c r="K5144" s="445"/>
      <c r="L5144" s="445"/>
      <c r="M5144" s="446"/>
      <c r="N5144" s="172" t="s">
        <v>23</v>
      </c>
      <c r="O5144" s="445" t="e">
        <f>+#REF!</f>
        <v>#REF!</v>
      </c>
      <c r="P5144" s="445"/>
      <c r="Q5144" s="445"/>
      <c r="R5144" s="445"/>
      <c r="S5144" s="445"/>
      <c r="T5144" s="445"/>
      <c r="U5144" s="446"/>
      <c r="V5144" s="182"/>
      <c r="W5144" s="191"/>
      <c r="X5144" s="199"/>
      <c r="Y5144" s="182"/>
      <c r="Z5144" s="184"/>
      <c r="AA5144" s="184"/>
      <c r="AD5144" s="182"/>
      <c r="AG5144" s="182"/>
      <c r="AH5144" s="43"/>
      <c r="AI5144" s="43"/>
      <c r="AJ5144" s="43"/>
      <c r="AK5144" s="43"/>
      <c r="AL5144" s="43"/>
      <c r="AM5144" s="43"/>
      <c r="AN5144" s="43"/>
      <c r="AO5144" s="43"/>
      <c r="AP5144" s="43"/>
      <c r="AQ5144" s="43"/>
      <c r="AR5144" s="43"/>
      <c r="AS5144" s="43"/>
      <c r="AT5144" s="43"/>
      <c r="AU5144" s="44"/>
      <c r="AV5144" s="182"/>
      <c r="AW5144" s="182"/>
      <c r="AX5144" s="182"/>
      <c r="AZ5144" s="207"/>
    </row>
    <row r="5145" spans="1:52" s="168" customFormat="1" ht="14.4" thickBot="1" x14ac:dyDescent="0.3">
      <c r="A5145" s="263"/>
      <c r="B5145" s="263"/>
      <c r="C5145" s="265"/>
      <c r="D5145" s="173" t="s">
        <v>25</v>
      </c>
      <c r="E5145" s="447" t="e">
        <f>+#REF!</f>
        <v>#REF!</v>
      </c>
      <c r="F5145" s="447"/>
      <c r="G5145" s="447"/>
      <c r="H5145" s="447"/>
      <c r="I5145" s="447"/>
      <c r="J5145" s="447"/>
      <c r="K5145" s="447"/>
      <c r="L5145" s="447"/>
      <c r="M5145" s="448"/>
      <c r="N5145" s="174" t="s">
        <v>25</v>
      </c>
      <c r="O5145" s="447" t="e">
        <f>+#REF!</f>
        <v>#REF!</v>
      </c>
      <c r="P5145" s="447"/>
      <c r="Q5145" s="447"/>
      <c r="R5145" s="447"/>
      <c r="S5145" s="447"/>
      <c r="T5145" s="447"/>
      <c r="U5145" s="448"/>
      <c r="V5145" s="182"/>
      <c r="W5145" s="191"/>
      <c r="X5145" s="199"/>
      <c r="Y5145" s="182"/>
      <c r="Z5145" s="184"/>
      <c r="AA5145" s="184"/>
      <c r="AD5145" s="182"/>
      <c r="AG5145" s="182"/>
      <c r="AH5145" s="43"/>
      <c r="AI5145" s="43"/>
      <c r="AJ5145" s="43"/>
      <c r="AK5145" s="43"/>
      <c r="AL5145" s="43"/>
      <c r="AM5145" s="43"/>
      <c r="AN5145" s="43"/>
      <c r="AO5145" s="43"/>
      <c r="AP5145" s="43"/>
      <c r="AQ5145" s="43"/>
      <c r="AR5145" s="43"/>
      <c r="AS5145" s="43"/>
      <c r="AT5145" s="43"/>
      <c r="AU5145" s="44"/>
      <c r="AV5145" s="182"/>
      <c r="AW5145" s="182"/>
      <c r="AX5145" s="182"/>
      <c r="AZ5145" s="207"/>
    </row>
    <row r="5146" spans="1:52" s="175" customFormat="1" ht="9.9" customHeight="1" thickBot="1" x14ac:dyDescent="0.3">
      <c r="A5146" s="266"/>
      <c r="B5146" s="266"/>
      <c r="C5146" s="267"/>
      <c r="N5146" s="15"/>
      <c r="V5146" s="34"/>
      <c r="W5146" s="58"/>
      <c r="X5146" s="85"/>
      <c r="Y5146" s="34"/>
      <c r="Z5146" s="185"/>
      <c r="AA5146" s="185"/>
      <c r="AD5146" s="34"/>
      <c r="AG5146" s="34"/>
      <c r="AH5146" s="45"/>
      <c r="AI5146" s="45"/>
      <c r="AJ5146" s="45"/>
      <c r="AK5146" s="45"/>
      <c r="AL5146" s="45"/>
      <c r="AM5146" s="45"/>
      <c r="AN5146" s="45"/>
      <c r="AO5146" s="45"/>
      <c r="AP5146" s="45"/>
      <c r="AQ5146" s="45"/>
      <c r="AR5146" s="45"/>
      <c r="AS5146" s="45"/>
      <c r="AT5146" s="45"/>
      <c r="AU5146" s="46"/>
      <c r="AV5146" s="34"/>
      <c r="AW5146" s="34"/>
      <c r="AX5146" s="34"/>
      <c r="AZ5146" s="139"/>
    </row>
    <row r="5147" spans="1:52" s="168" customFormat="1" ht="15.75" customHeight="1" x14ac:dyDescent="0.3">
      <c r="A5147" s="263"/>
      <c r="B5147" s="263"/>
      <c r="C5147" s="265"/>
      <c r="D5147" s="484"/>
      <c r="E5147" s="485"/>
      <c r="F5147" s="488" t="s">
        <v>0</v>
      </c>
      <c r="G5147" s="489"/>
      <c r="H5147" s="489"/>
      <c r="I5147" s="489"/>
      <c r="J5147" s="489"/>
      <c r="K5147" s="489"/>
      <c r="L5147" s="489"/>
      <c r="M5147" s="489"/>
      <c r="N5147" s="489"/>
      <c r="O5147" s="490"/>
      <c r="P5147" s="494" t="s">
        <v>1</v>
      </c>
      <c r="Q5147" s="495"/>
      <c r="R5147" s="495"/>
      <c r="S5147" s="496"/>
      <c r="T5147" s="500"/>
      <c r="U5147" s="501"/>
      <c r="V5147" s="182"/>
      <c r="W5147" s="191"/>
      <c r="X5147" s="199"/>
      <c r="Y5147" s="182"/>
      <c r="Z5147" s="184"/>
      <c r="AA5147" s="184"/>
      <c r="AD5147" s="182"/>
      <c r="AG5147" s="182"/>
      <c r="AH5147" s="43"/>
      <c r="AI5147" s="43"/>
      <c r="AJ5147" s="43"/>
      <c r="AK5147" s="43"/>
      <c r="AL5147" s="43"/>
      <c r="AM5147" s="43"/>
      <c r="AN5147" s="43"/>
      <c r="AO5147" s="43"/>
      <c r="AP5147" s="43"/>
      <c r="AQ5147" s="43"/>
      <c r="AR5147" s="43"/>
      <c r="AS5147" s="43"/>
      <c r="AT5147" s="43"/>
      <c r="AU5147" s="44"/>
      <c r="AV5147" s="182"/>
      <c r="AW5147" s="182"/>
      <c r="AX5147" s="182"/>
      <c r="AZ5147" s="207"/>
    </row>
    <row r="5148" spans="1:52" s="168" customFormat="1" ht="15" customHeight="1" x14ac:dyDescent="0.3">
      <c r="A5148" s="263"/>
      <c r="B5148" s="263"/>
      <c r="C5148" s="265"/>
      <c r="D5148" s="481"/>
      <c r="E5148" s="482"/>
      <c r="F5148" s="491"/>
      <c r="G5148" s="492"/>
      <c r="H5148" s="492"/>
      <c r="I5148" s="492"/>
      <c r="J5148" s="492"/>
      <c r="K5148" s="492"/>
      <c r="L5148" s="492"/>
      <c r="M5148" s="492"/>
      <c r="N5148" s="492"/>
      <c r="O5148" s="493"/>
      <c r="P5148" s="497"/>
      <c r="Q5148" s="498"/>
      <c r="R5148" s="498"/>
      <c r="S5148" s="499"/>
      <c r="T5148" s="502"/>
      <c r="U5148" s="503"/>
      <c r="V5148" s="182"/>
      <c r="W5148" s="191"/>
      <c r="X5148" s="199"/>
      <c r="Y5148" s="186"/>
      <c r="Z5148" s="184"/>
      <c r="AA5148" s="184"/>
      <c r="AD5148" s="182"/>
      <c r="AG5148" s="182"/>
      <c r="AH5148" s="43"/>
      <c r="AI5148" s="43"/>
      <c r="AJ5148" s="43"/>
      <c r="AK5148" s="43"/>
      <c r="AL5148" s="43"/>
      <c r="AM5148" s="43"/>
      <c r="AN5148" s="43"/>
      <c r="AO5148" s="43"/>
      <c r="AP5148" s="43"/>
      <c r="AQ5148" s="43"/>
      <c r="AR5148" s="43"/>
      <c r="AS5148" s="43"/>
      <c r="AT5148" s="43"/>
      <c r="AU5148" s="44"/>
      <c r="AV5148" s="182"/>
      <c r="AW5148" s="182"/>
      <c r="AX5148" s="182"/>
      <c r="AZ5148" s="207"/>
    </row>
    <row r="5149" spans="1:52" s="168" customFormat="1" ht="30" customHeight="1" thickBot="1" x14ac:dyDescent="0.35">
      <c r="A5149" s="263"/>
      <c r="B5149" s="263"/>
      <c r="C5149" s="265"/>
      <c r="D5149" s="486"/>
      <c r="E5149" s="487"/>
      <c r="F5149" s="506" t="s">
        <v>2</v>
      </c>
      <c r="G5149" s="507"/>
      <c r="H5149" s="507"/>
      <c r="I5149" s="507"/>
      <c r="J5149" s="507"/>
      <c r="K5149" s="507"/>
      <c r="L5149" s="507"/>
      <c r="M5149" s="507"/>
      <c r="N5149" s="507"/>
      <c r="O5149" s="508"/>
      <c r="P5149" s="181">
        <v>106</v>
      </c>
      <c r="Q5149" s="210" t="s">
        <v>3</v>
      </c>
      <c r="R5149" s="509">
        <v>147</v>
      </c>
      <c r="S5149" s="510"/>
      <c r="T5149" s="504"/>
      <c r="U5149" s="505"/>
      <c r="V5149" s="182">
        <f>+IF(C5158="","",1)</f>
        <v>1</v>
      </c>
      <c r="W5149" s="191"/>
      <c r="X5149" s="199"/>
      <c r="Y5149" s="39"/>
      <c r="Z5149" s="184"/>
      <c r="AA5149" s="184"/>
      <c r="AD5149" s="182"/>
      <c r="AG5149" s="182"/>
      <c r="AH5149" s="43"/>
      <c r="AI5149" s="43"/>
      <c r="AJ5149" s="43"/>
      <c r="AK5149" s="43"/>
      <c r="AL5149" s="43"/>
      <c r="AM5149" s="43"/>
      <c r="AN5149" s="43"/>
      <c r="AO5149" s="43"/>
      <c r="AP5149" s="43"/>
      <c r="AQ5149" s="43"/>
      <c r="AR5149" s="43"/>
      <c r="AS5149" s="43"/>
      <c r="AT5149" s="43"/>
      <c r="AU5149" s="44"/>
      <c r="AV5149" s="182"/>
      <c r="AW5149" s="182"/>
      <c r="AX5149" s="182"/>
      <c r="AZ5149" s="207"/>
    </row>
    <row r="5150" spans="1:52" s="168" customFormat="1" ht="5.25" customHeight="1" thickBot="1" x14ac:dyDescent="0.35">
      <c r="A5150" s="263"/>
      <c r="B5150" s="263"/>
      <c r="C5150" s="265"/>
      <c r="D5150" s="454"/>
      <c r="E5150" s="454"/>
      <c r="F5150" s="454"/>
      <c r="G5150" s="454"/>
      <c r="H5150" s="454"/>
      <c r="I5150" s="454"/>
      <c r="J5150" s="454"/>
      <c r="K5150" s="454"/>
      <c r="L5150" s="454"/>
      <c r="M5150" s="454"/>
      <c r="N5150" s="454"/>
      <c r="O5150" s="454"/>
      <c r="P5150" s="454"/>
      <c r="Q5150" s="454"/>
      <c r="R5150" s="454"/>
      <c r="S5150" s="454"/>
      <c r="T5150" s="454"/>
      <c r="U5150" s="454"/>
      <c r="V5150" s="182"/>
      <c r="W5150" s="191"/>
      <c r="X5150" s="199"/>
      <c r="Y5150" s="186"/>
      <c r="Z5150" s="184"/>
      <c r="AA5150" s="184"/>
      <c r="AD5150" s="182"/>
      <c r="AG5150" s="182"/>
      <c r="AH5150" s="43"/>
      <c r="AI5150" s="43"/>
      <c r="AJ5150" s="43"/>
      <c r="AK5150" s="43"/>
      <c r="AL5150" s="43"/>
      <c r="AM5150" s="43"/>
      <c r="AN5150" s="43"/>
      <c r="AO5150" s="43"/>
      <c r="AP5150" s="43"/>
      <c r="AQ5150" s="43"/>
      <c r="AR5150" s="43"/>
      <c r="AS5150" s="43"/>
      <c r="AT5150" s="43"/>
      <c r="AU5150" s="44"/>
      <c r="AV5150" s="182"/>
      <c r="AW5150" s="182"/>
      <c r="AX5150" s="182"/>
      <c r="AZ5150" s="207"/>
    </row>
    <row r="5151" spans="1:52" s="168" customFormat="1" ht="24.9" customHeight="1" x14ac:dyDescent="0.3">
      <c r="A5151" s="263"/>
      <c r="B5151" s="263"/>
      <c r="C5151" s="265"/>
      <c r="D5151" s="511" t="s">
        <v>4</v>
      </c>
      <c r="E5151" s="512"/>
      <c r="F5151" s="513" t="s">
        <v>168</v>
      </c>
      <c r="G5151" s="514"/>
      <c r="H5151" s="514"/>
      <c r="I5151" s="515"/>
      <c r="J5151" s="516" t="s">
        <v>5</v>
      </c>
      <c r="K5151" s="512"/>
      <c r="L5151" s="513" t="s">
        <v>102</v>
      </c>
      <c r="M5151" s="514"/>
      <c r="N5151" s="514"/>
      <c r="O5151" s="514"/>
      <c r="P5151" s="515"/>
      <c r="Q5151" s="164" t="s">
        <v>6</v>
      </c>
      <c r="R5151" s="513" t="s">
        <v>36</v>
      </c>
      <c r="S5151" s="514"/>
      <c r="T5151" s="514"/>
      <c r="U5151" s="517"/>
      <c r="V5151" s="182"/>
      <c r="W5151" s="191"/>
      <c r="X5151" s="199"/>
      <c r="Y5151" s="182"/>
      <c r="Z5151" s="184"/>
      <c r="AA5151" s="184"/>
      <c r="AD5151" s="182"/>
      <c r="AG5151" s="182"/>
      <c r="AH5151" s="43"/>
      <c r="AI5151" s="43"/>
      <c r="AJ5151" s="43"/>
      <c r="AK5151" s="43"/>
      <c r="AL5151" s="43"/>
      <c r="AM5151" s="43"/>
      <c r="AN5151" s="43"/>
      <c r="AO5151" s="43"/>
      <c r="AP5151" s="43"/>
      <c r="AQ5151" s="43"/>
      <c r="AR5151" s="43"/>
      <c r="AS5151" s="43"/>
      <c r="AT5151" s="43"/>
      <c r="AU5151" s="44"/>
      <c r="AV5151" s="182"/>
      <c r="AW5151" s="182"/>
      <c r="AX5151" s="182"/>
      <c r="AZ5151" s="207"/>
    </row>
    <row r="5152" spans="1:52" s="168" customFormat="1" ht="45" customHeight="1" thickBot="1" x14ac:dyDescent="0.35">
      <c r="A5152" s="263"/>
      <c r="B5152" s="263"/>
      <c r="C5152" s="265"/>
      <c r="D5152" s="518" t="s">
        <v>7</v>
      </c>
      <c r="E5152" s="519"/>
      <c r="F5152" s="520" t="s">
        <v>169</v>
      </c>
      <c r="G5152" s="521"/>
      <c r="H5152" s="521"/>
      <c r="I5152" s="521"/>
      <c r="J5152" s="521"/>
      <c r="K5152" s="521"/>
      <c r="L5152" s="521"/>
      <c r="M5152" s="521"/>
      <c r="N5152" s="521"/>
      <c r="O5152" s="521"/>
      <c r="P5152" s="521"/>
      <c r="Q5152" s="521"/>
      <c r="R5152" s="521"/>
      <c r="S5152" s="521"/>
      <c r="T5152" s="521"/>
      <c r="U5152" s="522"/>
      <c r="V5152" s="182"/>
      <c r="W5152" s="191"/>
      <c r="X5152" s="199"/>
      <c r="Y5152" s="182"/>
      <c r="Z5152" s="184"/>
      <c r="AA5152" s="184"/>
      <c r="AD5152" s="182"/>
      <c r="AG5152" s="182"/>
      <c r="AH5152" s="43"/>
      <c r="AI5152" s="43"/>
      <c r="AJ5152" s="43"/>
      <c r="AK5152" s="43"/>
      <c r="AL5152" s="43"/>
      <c r="AM5152" s="43"/>
      <c r="AN5152" s="43"/>
      <c r="AO5152" s="43"/>
      <c r="AP5152" s="43"/>
      <c r="AQ5152" s="43"/>
      <c r="AR5152" s="43"/>
      <c r="AS5152" s="43"/>
      <c r="AT5152" s="43"/>
      <c r="AU5152" s="44"/>
      <c r="AV5152" s="182"/>
      <c r="AW5152" s="182"/>
      <c r="AX5152" s="182"/>
      <c r="AZ5152" s="207"/>
    </row>
    <row r="5153" spans="1:52" s="168" customFormat="1" ht="5.0999999999999996" customHeight="1" thickBot="1" x14ac:dyDescent="0.35">
      <c r="A5153" s="263"/>
      <c r="B5153" s="263"/>
      <c r="C5153" s="265"/>
      <c r="D5153" s="523"/>
      <c r="E5153" s="523"/>
      <c r="F5153" s="523"/>
      <c r="G5153" s="523"/>
      <c r="H5153" s="523"/>
      <c r="I5153" s="523"/>
      <c r="J5153" s="523"/>
      <c r="K5153" s="523"/>
      <c r="L5153" s="523"/>
      <c r="M5153" s="523"/>
      <c r="N5153" s="523"/>
      <c r="O5153" s="523"/>
      <c r="P5153" s="523"/>
      <c r="Q5153" s="523"/>
      <c r="R5153" s="523"/>
      <c r="S5153" s="523"/>
      <c r="T5153" s="523"/>
      <c r="U5153" s="523"/>
      <c r="V5153" s="182"/>
      <c r="W5153" s="191"/>
      <c r="X5153" s="199"/>
      <c r="Y5153" s="182"/>
      <c r="Z5153" s="184"/>
      <c r="AA5153" s="184"/>
      <c r="AD5153" s="182"/>
      <c r="AG5153" s="182"/>
      <c r="AH5153" s="43"/>
      <c r="AI5153" s="43"/>
      <c r="AJ5153" s="43"/>
      <c r="AK5153" s="43"/>
      <c r="AL5153" s="43"/>
      <c r="AM5153" s="43"/>
      <c r="AN5153" s="43"/>
      <c r="AO5153" s="43"/>
      <c r="AP5153" s="43"/>
      <c r="AQ5153" s="43"/>
      <c r="AR5153" s="43"/>
      <c r="AS5153" s="43"/>
      <c r="AT5153" s="43"/>
      <c r="AU5153" s="44"/>
      <c r="AV5153" s="182"/>
      <c r="AW5153" s="182"/>
      <c r="AX5153" s="182"/>
      <c r="AZ5153" s="207"/>
    </row>
    <row r="5154" spans="1:52" s="168" customFormat="1" ht="24.9" customHeight="1" thickBot="1" x14ac:dyDescent="0.35">
      <c r="A5154" s="263"/>
      <c r="B5154" s="263"/>
      <c r="C5154" s="265"/>
      <c r="D5154" s="165" t="s">
        <v>103</v>
      </c>
      <c r="E5154" s="209" t="s">
        <v>106</v>
      </c>
      <c r="F5154" s="455" t="s">
        <v>104</v>
      </c>
      <c r="G5154" s="524"/>
      <c r="H5154" s="456"/>
      <c r="I5154" s="525">
        <v>44058</v>
      </c>
      <c r="J5154" s="526"/>
      <c r="K5154" s="526"/>
      <c r="L5154" s="526"/>
      <c r="M5154" s="526"/>
      <c r="N5154" s="527"/>
      <c r="O5154" s="166" t="s">
        <v>8</v>
      </c>
      <c r="P5154" s="449" t="s">
        <v>24</v>
      </c>
      <c r="Q5154" s="450"/>
      <c r="R5154" s="450"/>
      <c r="S5154" s="450"/>
      <c r="T5154" s="450"/>
      <c r="U5154" s="528"/>
      <c r="V5154" s="182"/>
      <c r="W5154" s="191"/>
      <c r="X5154" s="199"/>
      <c r="Y5154" s="182"/>
      <c r="Z5154" s="184"/>
      <c r="AA5154" s="184"/>
      <c r="AD5154" s="182"/>
      <c r="AG5154" s="182"/>
      <c r="AH5154" s="43"/>
      <c r="AI5154" s="43"/>
      <c r="AJ5154" s="43"/>
      <c r="AK5154" s="43"/>
      <c r="AL5154" s="43"/>
      <c r="AM5154" s="43"/>
      <c r="AN5154" s="43"/>
      <c r="AO5154" s="43"/>
      <c r="AP5154" s="43"/>
      <c r="AQ5154" s="43"/>
      <c r="AR5154" s="43"/>
      <c r="AS5154" s="43"/>
      <c r="AT5154" s="43"/>
      <c r="AU5154" s="44"/>
      <c r="AV5154" s="182"/>
      <c r="AW5154" s="182"/>
      <c r="AX5154" s="182"/>
      <c r="AZ5154" s="207"/>
    </row>
    <row r="5155" spans="1:52" s="168" customFormat="1" ht="5.0999999999999996" customHeight="1" thickBot="1" x14ac:dyDescent="0.35">
      <c r="A5155" s="263"/>
      <c r="B5155" s="263"/>
      <c r="C5155" s="265"/>
      <c r="D5155" s="208"/>
      <c r="E5155" s="208"/>
      <c r="F5155" s="208"/>
      <c r="G5155" s="208"/>
      <c r="H5155" s="208"/>
      <c r="I5155" s="208"/>
      <c r="J5155" s="208"/>
      <c r="K5155" s="208"/>
      <c r="L5155" s="208"/>
      <c r="M5155" s="208"/>
      <c r="N5155" s="208"/>
      <c r="O5155" s="208"/>
      <c r="P5155" s="208"/>
      <c r="Q5155" s="208"/>
      <c r="R5155" s="208"/>
      <c r="S5155" s="208"/>
      <c r="T5155" s="208"/>
      <c r="U5155" s="208"/>
      <c r="V5155" s="182"/>
      <c r="W5155" s="191"/>
      <c r="X5155" s="199"/>
      <c r="Y5155" s="182"/>
      <c r="Z5155" s="184"/>
      <c r="AA5155" s="184"/>
      <c r="AD5155" s="182"/>
      <c r="AG5155" s="182"/>
      <c r="AH5155" s="43"/>
      <c r="AI5155" s="43"/>
      <c r="AJ5155" s="43"/>
      <c r="AK5155" s="43"/>
      <c r="AL5155" s="43"/>
      <c r="AM5155" s="43"/>
      <c r="AN5155" s="43"/>
      <c r="AO5155" s="43"/>
      <c r="AP5155" s="43"/>
      <c r="AQ5155" s="43"/>
      <c r="AR5155" s="43"/>
      <c r="AS5155" s="43"/>
      <c r="AT5155" s="43"/>
      <c r="AU5155" s="44"/>
      <c r="AV5155" s="182"/>
      <c r="AW5155" s="182"/>
      <c r="AX5155" s="182"/>
      <c r="AZ5155" s="207"/>
    </row>
    <row r="5156" spans="1:52" s="168" customFormat="1" ht="24.9" customHeight="1" thickBot="1" x14ac:dyDescent="0.35">
      <c r="A5156" s="263"/>
      <c r="B5156" s="263"/>
      <c r="C5156" s="265"/>
      <c r="D5156" s="165" t="s">
        <v>31</v>
      </c>
      <c r="E5156" s="449"/>
      <c r="F5156" s="450"/>
      <c r="G5156" s="450"/>
      <c r="H5156" s="450"/>
      <c r="I5156" s="450"/>
      <c r="J5156" s="451"/>
      <c r="K5156" s="177" t="s">
        <v>105</v>
      </c>
      <c r="L5156" s="452"/>
      <c r="M5156" s="452"/>
      <c r="N5156" s="452"/>
      <c r="O5156" s="452"/>
      <c r="P5156" s="452"/>
      <c r="Q5156" s="452"/>
      <c r="R5156" s="452"/>
      <c r="S5156" s="452"/>
      <c r="T5156" s="452"/>
      <c r="U5156" s="453"/>
      <c r="V5156" s="182"/>
      <c r="W5156" s="191"/>
      <c r="X5156" s="199"/>
      <c r="Y5156" s="182"/>
      <c r="Z5156" s="184"/>
      <c r="AA5156" s="184"/>
      <c r="AD5156" s="182"/>
      <c r="AG5156" s="182"/>
      <c r="AH5156" s="43"/>
      <c r="AI5156" s="43"/>
      <c r="AJ5156" s="43"/>
      <c r="AK5156" s="43"/>
      <c r="AL5156" s="43"/>
      <c r="AM5156" s="43"/>
      <c r="AN5156" s="43"/>
      <c r="AO5156" s="43"/>
      <c r="AP5156" s="43"/>
      <c r="AQ5156" s="43"/>
      <c r="AR5156" s="43"/>
      <c r="AS5156" s="43"/>
      <c r="AT5156" s="43"/>
      <c r="AU5156" s="44"/>
      <c r="AV5156" s="182"/>
      <c r="AW5156" s="182"/>
      <c r="AX5156" s="182"/>
      <c r="AZ5156" s="207"/>
    </row>
    <row r="5157" spans="1:52" s="168" customFormat="1" ht="5.0999999999999996" customHeight="1" thickBot="1" x14ac:dyDescent="0.35">
      <c r="A5157" s="263"/>
      <c r="B5157" s="263"/>
      <c r="C5157" s="265"/>
      <c r="D5157" s="454"/>
      <c r="E5157" s="454"/>
      <c r="F5157" s="454"/>
      <c r="G5157" s="454"/>
      <c r="H5157" s="454"/>
      <c r="I5157" s="454"/>
      <c r="J5157" s="454"/>
      <c r="K5157" s="454"/>
      <c r="L5157" s="454"/>
      <c r="M5157" s="454"/>
      <c r="N5157" s="454"/>
      <c r="O5157" s="454"/>
      <c r="P5157" s="454"/>
      <c r="Q5157" s="454"/>
      <c r="R5157" s="454"/>
      <c r="S5157" s="454"/>
      <c r="T5157" s="454"/>
      <c r="U5157" s="454"/>
      <c r="V5157" s="182"/>
      <c r="W5157" s="191"/>
      <c r="X5157" s="199"/>
      <c r="Y5157" s="182"/>
      <c r="Z5157" s="184"/>
      <c r="AA5157" s="184"/>
      <c r="AD5157" s="182"/>
      <c r="AG5157" s="182"/>
      <c r="AH5157" s="43"/>
      <c r="AI5157" s="43"/>
      <c r="AJ5157" s="43"/>
      <c r="AK5157" s="43"/>
      <c r="AL5157" s="43"/>
      <c r="AM5157" s="43"/>
      <c r="AN5157" s="43"/>
      <c r="AO5157" s="43"/>
      <c r="AP5157" s="43"/>
      <c r="AQ5157" s="43"/>
      <c r="AR5157" s="43"/>
      <c r="AS5157" s="43"/>
      <c r="AT5157" s="43"/>
      <c r="AU5157" s="44"/>
      <c r="AV5157" s="182"/>
      <c r="AW5157" s="182"/>
      <c r="AX5157" s="182"/>
      <c r="AZ5157" s="207"/>
    </row>
    <row r="5158" spans="1:52" s="168" customFormat="1" ht="45" customHeight="1" thickBot="1" x14ac:dyDescent="0.35">
      <c r="A5158" s="263" t="str">
        <f>+E5158</f>
        <v>NP 43</v>
      </c>
      <c r="B5158" s="264">
        <f>+U5182</f>
        <v>770</v>
      </c>
      <c r="C5158" s="265">
        <v>96</v>
      </c>
      <c r="D5158" s="165" t="s">
        <v>9</v>
      </c>
      <c r="E5158" s="180" t="s">
        <v>244</v>
      </c>
      <c r="F5158" s="455" t="s">
        <v>29</v>
      </c>
      <c r="G5158" s="456"/>
      <c r="H5158" s="457" t="s">
        <v>248</v>
      </c>
      <c r="I5158" s="457"/>
      <c r="J5158" s="457"/>
      <c r="K5158" s="457"/>
      <c r="L5158" s="457"/>
      <c r="M5158" s="458"/>
      <c r="N5158" s="459" t="s">
        <v>32</v>
      </c>
      <c r="O5158" s="460"/>
      <c r="P5158" s="461"/>
      <c r="Q5158" s="462" t="s">
        <v>49</v>
      </c>
      <c r="R5158" s="463"/>
      <c r="S5158" s="463"/>
      <c r="T5158" s="463"/>
      <c r="U5158" s="464"/>
      <c r="V5158" s="182"/>
      <c r="W5158" s="191"/>
      <c r="X5158" s="199"/>
      <c r="Y5158" s="182"/>
      <c r="Z5158" s="186"/>
      <c r="AA5158" s="186"/>
      <c r="AD5158" s="182"/>
      <c r="AG5158" s="182"/>
      <c r="AH5158" s="43"/>
      <c r="AI5158" s="43"/>
      <c r="AJ5158" s="43"/>
      <c r="AK5158" s="43"/>
      <c r="AL5158" s="43"/>
      <c r="AM5158" s="43"/>
      <c r="AN5158" s="43"/>
      <c r="AO5158" s="43"/>
      <c r="AP5158" s="43"/>
      <c r="AQ5158" s="43"/>
      <c r="AR5158" s="43"/>
      <c r="AS5158" s="43"/>
      <c r="AT5158" s="43"/>
      <c r="AU5158" s="44"/>
      <c r="AV5158" s="182"/>
      <c r="AW5158" s="182"/>
      <c r="AX5158" s="182"/>
      <c r="AZ5158" s="207"/>
    </row>
    <row r="5159" spans="1:52" s="168" customFormat="1" ht="5.0999999999999996" customHeight="1" thickBot="1" x14ac:dyDescent="0.35">
      <c r="A5159" s="263"/>
      <c r="B5159" s="263"/>
      <c r="C5159" s="265"/>
      <c r="D5159" s="428"/>
      <c r="E5159" s="428"/>
      <c r="F5159" s="428"/>
      <c r="G5159" s="428"/>
      <c r="H5159" s="428"/>
      <c r="I5159" s="428"/>
      <c r="J5159" s="428"/>
      <c r="K5159" s="428"/>
      <c r="L5159" s="428"/>
      <c r="M5159" s="428"/>
      <c r="N5159" s="454"/>
      <c r="O5159" s="454"/>
      <c r="P5159" s="454"/>
      <c r="Q5159" s="454"/>
      <c r="R5159" s="454"/>
      <c r="S5159" s="454"/>
      <c r="T5159" s="454"/>
      <c r="U5159" s="454"/>
      <c r="V5159" s="182"/>
      <c r="W5159" s="191"/>
      <c r="X5159" s="199"/>
      <c r="Y5159" s="182"/>
      <c r="Z5159" s="193"/>
      <c r="AA5159" s="193"/>
      <c r="AD5159" s="182"/>
      <c r="AG5159" s="182"/>
      <c r="AH5159" s="43"/>
      <c r="AI5159" s="43"/>
      <c r="AJ5159" s="43"/>
      <c r="AK5159" s="43"/>
      <c r="AL5159" s="43"/>
      <c r="AM5159" s="43"/>
      <c r="AN5159" s="43"/>
      <c r="AO5159" s="43"/>
      <c r="AP5159" s="43"/>
      <c r="AQ5159" s="43"/>
      <c r="AR5159" s="43"/>
      <c r="AS5159" s="43"/>
      <c r="AT5159" s="43"/>
      <c r="AU5159" s="44"/>
      <c r="AV5159" s="182"/>
      <c r="AW5159" s="182"/>
      <c r="AX5159" s="182"/>
      <c r="AZ5159" s="207"/>
    </row>
    <row r="5160" spans="1:52" s="168" customFormat="1" ht="24.9" customHeight="1" x14ac:dyDescent="0.3">
      <c r="A5160" s="263"/>
      <c r="B5160" s="263"/>
      <c r="C5160" s="265"/>
      <c r="D5160" s="465" t="s">
        <v>30</v>
      </c>
      <c r="E5160" s="466"/>
      <c r="F5160" s="466"/>
      <c r="G5160" s="466"/>
      <c r="H5160" s="466"/>
      <c r="I5160" s="466"/>
      <c r="J5160" s="466"/>
      <c r="K5160" s="466"/>
      <c r="L5160" s="466"/>
      <c r="M5160" s="467"/>
      <c r="N5160" s="468" t="s">
        <v>11</v>
      </c>
      <c r="O5160" s="470" t="s">
        <v>12</v>
      </c>
      <c r="P5160" s="471"/>
      <c r="Q5160" s="474" t="s">
        <v>13</v>
      </c>
      <c r="R5160" s="475"/>
      <c r="S5160" s="476"/>
      <c r="T5160" s="477" t="s">
        <v>27</v>
      </c>
      <c r="U5160" s="479" t="s">
        <v>28</v>
      </c>
      <c r="V5160" s="182"/>
      <c r="W5160" s="191"/>
      <c r="X5160" s="199"/>
      <c r="Y5160" s="182"/>
      <c r="Z5160" s="193"/>
      <c r="AA5160" s="193"/>
      <c r="AD5160" s="182"/>
      <c r="AG5160" s="182"/>
      <c r="AH5160" s="43"/>
      <c r="AI5160" s="43"/>
      <c r="AJ5160" s="43"/>
      <c r="AK5160" s="43"/>
      <c r="AL5160" s="43"/>
      <c r="AM5160" s="43"/>
      <c r="AN5160" s="43"/>
      <c r="AO5160" s="43"/>
      <c r="AP5160" s="43"/>
      <c r="AQ5160" s="43"/>
      <c r="AR5160" s="43"/>
      <c r="AS5160" s="43"/>
      <c r="AT5160" s="43"/>
      <c r="AU5160" s="44"/>
      <c r="AV5160" s="182"/>
      <c r="AW5160" s="182"/>
      <c r="AX5160" s="182"/>
      <c r="AZ5160" s="207"/>
    </row>
    <row r="5161" spans="1:52" s="168" customFormat="1" ht="24.9" customHeight="1" x14ac:dyDescent="0.3">
      <c r="A5161" s="263"/>
      <c r="B5161" s="263"/>
      <c r="C5161" s="265"/>
      <c r="D5161" s="481"/>
      <c r="E5161" s="482"/>
      <c r="F5161" s="482"/>
      <c r="G5161" s="482"/>
      <c r="H5161" s="482"/>
      <c r="I5161" s="482"/>
      <c r="J5161" s="482"/>
      <c r="K5161" s="482"/>
      <c r="L5161" s="482"/>
      <c r="M5161" s="483"/>
      <c r="N5161" s="469"/>
      <c r="O5161" s="472"/>
      <c r="P5161" s="473"/>
      <c r="Q5161" s="170" t="s">
        <v>14</v>
      </c>
      <c r="R5161" s="170" t="s">
        <v>15</v>
      </c>
      <c r="S5161" s="170" t="s">
        <v>26</v>
      </c>
      <c r="T5161" s="478"/>
      <c r="U5161" s="480"/>
      <c r="V5161" s="182"/>
      <c r="W5161" s="191"/>
      <c r="X5161" s="199"/>
      <c r="Y5161" s="182"/>
      <c r="Z5161" s="194"/>
      <c r="AA5161" s="194"/>
      <c r="AD5161" s="182"/>
      <c r="AG5161" s="182"/>
      <c r="AH5161" s="43"/>
      <c r="AI5161" s="43"/>
      <c r="AJ5161" s="43"/>
      <c r="AK5161" s="43"/>
      <c r="AL5161" s="43"/>
      <c r="AM5161" s="43"/>
      <c r="AN5161" s="43"/>
      <c r="AO5161" s="43"/>
      <c r="AP5161" s="43"/>
      <c r="AQ5161" s="43"/>
      <c r="AR5161" s="43"/>
      <c r="AS5161" s="43"/>
      <c r="AT5161" s="43"/>
      <c r="AU5161" s="44"/>
      <c r="AV5161" s="182"/>
      <c r="AW5161" s="182"/>
      <c r="AX5161" s="182"/>
      <c r="AZ5161" s="207"/>
    </row>
    <row r="5162" spans="1:52" s="168" customFormat="1" ht="24.9" customHeight="1" x14ac:dyDescent="0.3">
      <c r="A5162" s="263"/>
      <c r="B5162" s="263"/>
      <c r="C5162" s="265"/>
      <c r="D5162" s="481"/>
      <c r="E5162" s="482"/>
      <c r="F5162" s="482"/>
      <c r="G5162" s="482"/>
      <c r="H5162" s="482"/>
      <c r="I5162" s="482"/>
      <c r="J5162" s="482"/>
      <c r="K5162" s="482"/>
      <c r="L5162" s="482"/>
      <c r="M5162" s="483"/>
      <c r="N5162" s="176">
        <v>14000772</v>
      </c>
      <c r="O5162" s="412" t="s">
        <v>458</v>
      </c>
      <c r="P5162" s="413"/>
      <c r="Q5162" s="8"/>
      <c r="R5162" s="8"/>
      <c r="S5162" s="8"/>
      <c r="T5162" s="9">
        <v>255</v>
      </c>
      <c r="U5162" s="17">
        <f>+T5162</f>
        <v>255</v>
      </c>
      <c r="V5162" s="182"/>
      <c r="W5162" s="191">
        <v>3</v>
      </c>
      <c r="X5162" s="199"/>
      <c r="Y5162" s="182">
        <f>+C5158</f>
        <v>96</v>
      </c>
      <c r="Z5162" s="41">
        <f>+SUMIF($N5162:$N5181,$Z$16,$U5162:$U5181)</f>
        <v>0</v>
      </c>
      <c r="AA5162" s="41">
        <f>+SUMIF($N5162:$N5181,$AA$16,$U5162:$U5181)</f>
        <v>0</v>
      </c>
      <c r="AB5162" s="41">
        <f>+SUMIF($N5162:$N5181,$AB$16,$U5162:$U5181)</f>
        <v>255</v>
      </c>
      <c r="AC5162" s="41">
        <f>+SUMIF($N5162:$N5181,$AC$16,$U5162:$U5181)</f>
        <v>240</v>
      </c>
      <c r="AD5162" s="41">
        <f>+SUMIF($N5162:$N5181,$AD$16,$U5162:$U5181)</f>
        <v>135</v>
      </c>
      <c r="AE5162" s="41">
        <f>+SUMIF($N5162:$N5181,$AE$16,$U5162:$U5181)</f>
        <v>140</v>
      </c>
      <c r="AF5162" s="41">
        <f>+SUMIF($N5162:$N5181,$AF$16,$U5162:$U5181)</f>
        <v>0</v>
      </c>
      <c r="AG5162" s="41">
        <f>+SUMIF($N5162:$N5181,$AG$16,$U5162:$U5181)</f>
        <v>0</v>
      </c>
      <c r="AH5162" s="41">
        <f>+SUMIF($N5162:$N5181,$AH$16,$U5162:$U5181)</f>
        <v>0</v>
      </c>
      <c r="AI5162" s="41">
        <f>+SUMIF($N5162:$N5181,$AI$16,$U5162:$U5181)</f>
        <v>0</v>
      </c>
      <c r="AJ5162" s="41">
        <f>+SUMIF($N5162:$N5181,$AJ$16,$U5162:$U5181)</f>
        <v>0</v>
      </c>
      <c r="AK5162" s="41">
        <f>+SUMIF($N5162:$N5181,$AK$16,$U5162:$U5181)</f>
        <v>0</v>
      </c>
      <c r="AL5162" s="41">
        <f>+SUMIF($N5162:$N5181,$AL$16,$U5162:$U5181)</f>
        <v>0</v>
      </c>
      <c r="AM5162" s="41">
        <f>+SUMIF($N5162:$N5181,$AM$16,$U5162:$U5181)</f>
        <v>0</v>
      </c>
      <c r="AN5162" s="41">
        <f>+SUMIF($N5162:$N5181,$AN$16,$U5162:$U5181)</f>
        <v>0</v>
      </c>
      <c r="AO5162" s="41">
        <f>+SUMIF($N5162:$N5181,$AO$16,$U5162:$U5181)</f>
        <v>0</v>
      </c>
      <c r="AP5162" s="41">
        <f>+SUMIF($N5162:$N5181,$AP$16,$U5162:$U5181)</f>
        <v>0</v>
      </c>
      <c r="AQ5162" s="41">
        <f>+SUMIF($N5162:$N5181,$AQ$16,$U5162:$U5181)</f>
        <v>0</v>
      </c>
      <c r="AR5162" s="41">
        <f>+SUMIF($N5162:$N5181,$AR$16,$U5162:$U5181)</f>
        <v>0</v>
      </c>
      <c r="AS5162" s="43"/>
      <c r="AT5162" s="43"/>
      <c r="AU5162" s="44"/>
      <c r="AV5162" s="182"/>
      <c r="AW5162" s="182"/>
      <c r="AX5162" s="182"/>
      <c r="AZ5162" s="207"/>
    </row>
    <row r="5163" spans="1:52" s="168" customFormat="1" ht="24.9" customHeight="1" x14ac:dyDescent="0.3">
      <c r="A5163" s="263"/>
      <c r="B5163" s="263"/>
      <c r="C5163" s="265"/>
      <c r="D5163" s="481"/>
      <c r="E5163" s="482"/>
      <c r="F5163" s="482"/>
      <c r="G5163" s="482"/>
      <c r="H5163" s="482"/>
      <c r="I5163" s="482"/>
      <c r="J5163" s="482"/>
      <c r="K5163" s="482"/>
      <c r="L5163" s="482"/>
      <c r="M5163" s="483"/>
      <c r="N5163" s="176">
        <v>14000741</v>
      </c>
      <c r="O5163" s="412" t="s">
        <v>458</v>
      </c>
      <c r="P5163" s="413"/>
      <c r="Q5163" s="8"/>
      <c r="R5163" s="8"/>
      <c r="S5163" s="8"/>
      <c r="T5163" s="9">
        <v>240</v>
      </c>
      <c r="U5163" s="17">
        <f t="shared" ref="U5163:U5165" si="218">+T5163</f>
        <v>240</v>
      </c>
      <c r="V5163" s="182"/>
      <c r="W5163" s="191">
        <v>4</v>
      </c>
      <c r="X5163" s="199"/>
      <c r="Y5163" s="182"/>
      <c r="Z5163" s="184"/>
      <c r="AA5163" s="184"/>
      <c r="AD5163" s="182"/>
      <c r="AG5163" s="182"/>
      <c r="AH5163" s="43"/>
      <c r="AI5163" s="43"/>
      <c r="AJ5163" s="43"/>
      <c r="AK5163" s="43"/>
      <c r="AL5163" s="43"/>
      <c r="AM5163" s="43"/>
      <c r="AN5163" s="43"/>
      <c r="AO5163" s="43"/>
      <c r="AP5163" s="43"/>
      <c r="AQ5163" s="43"/>
      <c r="AR5163" s="43"/>
      <c r="AS5163" s="43"/>
      <c r="AT5163" s="43"/>
      <c r="AU5163" s="44"/>
      <c r="AV5163" s="182"/>
      <c r="AW5163" s="182"/>
      <c r="AX5163" s="182"/>
      <c r="AZ5163" s="207"/>
    </row>
    <row r="5164" spans="1:52" s="168" customFormat="1" ht="24.9" customHeight="1" x14ac:dyDescent="0.3">
      <c r="A5164" s="263"/>
      <c r="B5164" s="263"/>
      <c r="C5164" s="265"/>
      <c r="D5164" s="481"/>
      <c r="E5164" s="482"/>
      <c r="F5164" s="482"/>
      <c r="G5164" s="482"/>
      <c r="H5164" s="482"/>
      <c r="I5164" s="482"/>
      <c r="J5164" s="482"/>
      <c r="K5164" s="482"/>
      <c r="L5164" s="482"/>
      <c r="M5164" s="483"/>
      <c r="N5164" s="176">
        <v>14000718</v>
      </c>
      <c r="O5164" s="412" t="s">
        <v>458</v>
      </c>
      <c r="P5164" s="413"/>
      <c r="Q5164" s="8"/>
      <c r="R5164" s="8"/>
      <c r="S5164" s="8"/>
      <c r="T5164" s="9">
        <v>135</v>
      </c>
      <c r="U5164" s="17">
        <f t="shared" si="218"/>
        <v>135</v>
      </c>
      <c r="V5164" s="182"/>
      <c r="W5164" s="191">
        <v>5</v>
      </c>
      <c r="X5164" s="199"/>
      <c r="Y5164" s="182"/>
      <c r="Z5164" s="184"/>
      <c r="AA5164" s="184"/>
      <c r="AD5164" s="182"/>
      <c r="AG5164" s="182"/>
      <c r="AH5164" s="43"/>
      <c r="AI5164" s="43"/>
      <c r="AJ5164" s="43"/>
      <c r="AK5164" s="43"/>
      <c r="AL5164" s="43"/>
      <c r="AM5164" s="43"/>
      <c r="AN5164" s="43"/>
      <c r="AO5164" s="43"/>
      <c r="AP5164" s="43"/>
      <c r="AQ5164" s="43"/>
      <c r="AR5164" s="43"/>
      <c r="AS5164" s="43"/>
      <c r="AT5164" s="43"/>
      <c r="AU5164" s="44"/>
      <c r="AV5164" s="182"/>
      <c r="AW5164" s="182"/>
      <c r="AX5164" s="182"/>
      <c r="AZ5164" s="207"/>
    </row>
    <row r="5165" spans="1:52" s="168" customFormat="1" ht="24.9" customHeight="1" x14ac:dyDescent="0.3">
      <c r="A5165" s="263"/>
      <c r="B5165" s="263"/>
      <c r="C5165" s="265"/>
      <c r="D5165" s="481"/>
      <c r="E5165" s="482"/>
      <c r="F5165" s="482"/>
      <c r="G5165" s="482"/>
      <c r="H5165" s="482"/>
      <c r="I5165" s="482"/>
      <c r="J5165" s="482"/>
      <c r="K5165" s="482"/>
      <c r="L5165" s="482"/>
      <c r="M5165" s="483"/>
      <c r="N5165" s="176">
        <v>14001678</v>
      </c>
      <c r="O5165" s="412" t="s">
        <v>458</v>
      </c>
      <c r="P5165" s="413"/>
      <c r="Q5165" s="8"/>
      <c r="R5165" s="8"/>
      <c r="S5165" s="8"/>
      <c r="T5165" s="9">
        <v>140</v>
      </c>
      <c r="U5165" s="17">
        <f t="shared" si="218"/>
        <v>140</v>
      </c>
      <c r="V5165" s="182"/>
      <c r="W5165" s="191">
        <v>6</v>
      </c>
      <c r="X5165" s="199"/>
      <c r="Y5165" s="182"/>
      <c r="Z5165" s="184"/>
      <c r="AA5165" s="184"/>
      <c r="AD5165" s="182"/>
      <c r="AG5165" s="182"/>
      <c r="AH5165" s="43"/>
      <c r="AI5165" s="43"/>
      <c r="AJ5165" s="43"/>
      <c r="AK5165" s="43"/>
      <c r="AL5165" s="43"/>
      <c r="AM5165" s="43"/>
      <c r="AN5165" s="43"/>
      <c r="AO5165" s="43"/>
      <c r="AP5165" s="43"/>
      <c r="AQ5165" s="43"/>
      <c r="AR5165" s="43"/>
      <c r="AS5165" s="43"/>
      <c r="AT5165" s="43"/>
      <c r="AU5165" s="44"/>
      <c r="AV5165" s="182"/>
      <c r="AW5165" s="182"/>
      <c r="AX5165" s="182"/>
      <c r="AZ5165" s="207"/>
    </row>
    <row r="5166" spans="1:52" s="168" customFormat="1" ht="24.9" customHeight="1" x14ac:dyDescent="0.3">
      <c r="A5166" s="263"/>
      <c r="B5166" s="263"/>
      <c r="C5166" s="265"/>
      <c r="D5166" s="481"/>
      <c r="E5166" s="482"/>
      <c r="F5166" s="482"/>
      <c r="G5166" s="482"/>
      <c r="H5166" s="482"/>
      <c r="I5166" s="482"/>
      <c r="J5166" s="482"/>
      <c r="K5166" s="482"/>
      <c r="L5166" s="482"/>
      <c r="M5166" s="483"/>
      <c r="N5166" s="176"/>
      <c r="O5166" s="412"/>
      <c r="P5166" s="413"/>
      <c r="Q5166" s="8"/>
      <c r="R5166" s="8"/>
      <c r="S5166" s="8"/>
      <c r="T5166" s="9"/>
      <c r="U5166" s="17"/>
      <c r="V5166" s="182"/>
      <c r="W5166" s="191"/>
      <c r="X5166" s="199"/>
      <c r="Y5166" s="182"/>
      <c r="Z5166" s="184"/>
      <c r="AA5166" s="184"/>
      <c r="AD5166" s="182"/>
      <c r="AG5166" s="182"/>
      <c r="AH5166" s="43"/>
      <c r="AI5166" s="43"/>
      <c r="AJ5166" s="43"/>
      <c r="AK5166" s="43"/>
      <c r="AL5166" s="43"/>
      <c r="AM5166" s="43"/>
      <c r="AN5166" s="43"/>
      <c r="AO5166" s="43"/>
      <c r="AP5166" s="43"/>
      <c r="AQ5166" s="43"/>
      <c r="AR5166" s="43"/>
      <c r="AS5166" s="43"/>
      <c r="AT5166" s="43"/>
      <c r="AU5166" s="44"/>
      <c r="AV5166" s="182"/>
      <c r="AW5166" s="182"/>
      <c r="AX5166" s="182"/>
      <c r="AZ5166" s="207"/>
    </row>
    <row r="5167" spans="1:52" s="168" customFormat="1" ht="24.9" customHeight="1" x14ac:dyDescent="0.3">
      <c r="A5167" s="263"/>
      <c r="B5167" s="263"/>
      <c r="C5167" s="265"/>
      <c r="D5167" s="481"/>
      <c r="E5167" s="482"/>
      <c r="F5167" s="482"/>
      <c r="G5167" s="482"/>
      <c r="H5167" s="482"/>
      <c r="I5167" s="482"/>
      <c r="J5167" s="482"/>
      <c r="K5167" s="482"/>
      <c r="L5167" s="482"/>
      <c r="M5167" s="483"/>
      <c r="N5167" s="176"/>
      <c r="O5167" s="412"/>
      <c r="P5167" s="413"/>
      <c r="Q5167" s="8"/>
      <c r="R5167" s="8"/>
      <c r="S5167" s="8"/>
      <c r="T5167" s="9"/>
      <c r="U5167" s="17"/>
      <c r="V5167" s="182"/>
      <c r="W5167" s="191"/>
      <c r="X5167" s="199"/>
      <c r="Y5167" s="182"/>
      <c r="Z5167" s="184"/>
      <c r="AA5167" s="184"/>
      <c r="AD5167" s="182"/>
      <c r="AG5167" s="182"/>
      <c r="AH5167" s="43"/>
      <c r="AI5167" s="43"/>
      <c r="AJ5167" s="43"/>
      <c r="AK5167" s="43"/>
      <c r="AL5167" s="43"/>
      <c r="AM5167" s="43"/>
      <c r="AN5167" s="43"/>
      <c r="AO5167" s="43"/>
      <c r="AP5167" s="43"/>
      <c r="AQ5167" s="43"/>
      <c r="AR5167" s="43"/>
      <c r="AS5167" s="43"/>
      <c r="AT5167" s="43"/>
      <c r="AU5167" s="44"/>
      <c r="AV5167" s="182"/>
      <c r="AW5167" s="182"/>
      <c r="AX5167" s="182"/>
      <c r="AZ5167" s="207"/>
    </row>
    <row r="5168" spans="1:52" s="168" customFormat="1" ht="24.9" customHeight="1" x14ac:dyDescent="0.3">
      <c r="A5168" s="263"/>
      <c r="B5168" s="263"/>
      <c r="C5168" s="265"/>
      <c r="D5168" s="481"/>
      <c r="E5168" s="482"/>
      <c r="F5168" s="482"/>
      <c r="G5168" s="482"/>
      <c r="H5168" s="482"/>
      <c r="I5168" s="482"/>
      <c r="J5168" s="482"/>
      <c r="K5168" s="482"/>
      <c r="L5168" s="482"/>
      <c r="M5168" s="483"/>
      <c r="N5168" s="176"/>
      <c r="O5168" s="412"/>
      <c r="P5168" s="413"/>
      <c r="Q5168" s="8"/>
      <c r="R5168" s="8"/>
      <c r="S5168" s="8"/>
      <c r="T5168" s="9"/>
      <c r="U5168" s="17"/>
      <c r="V5168" s="182"/>
      <c r="W5168" s="191"/>
      <c r="X5168" s="199"/>
      <c r="Y5168" s="182"/>
      <c r="Z5168" s="184"/>
      <c r="AA5168" s="184"/>
      <c r="AD5168" s="182"/>
      <c r="AG5168" s="182"/>
      <c r="AH5168" s="43"/>
      <c r="AI5168" s="43"/>
      <c r="AJ5168" s="43"/>
      <c r="AK5168" s="43"/>
      <c r="AL5168" s="43"/>
      <c r="AM5168" s="43"/>
      <c r="AN5168" s="43"/>
      <c r="AO5168" s="43"/>
      <c r="AP5168" s="43"/>
      <c r="AQ5168" s="43"/>
      <c r="AR5168" s="43"/>
      <c r="AS5168" s="43"/>
      <c r="AT5168" s="43"/>
      <c r="AU5168" s="44"/>
      <c r="AV5168" s="182"/>
      <c r="AW5168" s="182"/>
      <c r="AX5168" s="182"/>
      <c r="AZ5168" s="207"/>
    </row>
    <row r="5169" spans="1:52" s="168" customFormat="1" ht="24.9" customHeight="1" x14ac:dyDescent="0.3">
      <c r="A5169" s="263"/>
      <c r="B5169" s="263"/>
      <c r="C5169" s="265"/>
      <c r="D5169" s="481"/>
      <c r="E5169" s="482"/>
      <c r="F5169" s="482"/>
      <c r="G5169" s="482"/>
      <c r="H5169" s="482"/>
      <c r="I5169" s="482"/>
      <c r="J5169" s="482"/>
      <c r="K5169" s="482"/>
      <c r="L5169" s="482"/>
      <c r="M5169" s="483"/>
      <c r="N5169" s="176"/>
      <c r="O5169" s="412"/>
      <c r="P5169" s="413"/>
      <c r="Q5169" s="8"/>
      <c r="R5169" s="8"/>
      <c r="S5169" s="8"/>
      <c r="T5169" s="9"/>
      <c r="U5169" s="17"/>
      <c r="V5169" s="182"/>
      <c r="W5169" s="191"/>
      <c r="X5169" s="199"/>
      <c r="Y5169" s="182"/>
      <c r="Z5169" s="184"/>
      <c r="AA5169" s="184"/>
      <c r="AD5169" s="182"/>
      <c r="AG5169" s="182"/>
      <c r="AH5169" s="43"/>
      <c r="AI5169" s="43"/>
      <c r="AJ5169" s="43"/>
      <c r="AK5169" s="43"/>
      <c r="AL5169" s="43"/>
      <c r="AM5169" s="43"/>
      <c r="AN5169" s="43"/>
      <c r="AO5169" s="43"/>
      <c r="AP5169" s="43"/>
      <c r="AQ5169" s="43"/>
      <c r="AR5169" s="43"/>
      <c r="AS5169" s="43"/>
      <c r="AT5169" s="43"/>
      <c r="AU5169" s="44"/>
      <c r="AV5169" s="182"/>
      <c r="AW5169" s="182"/>
      <c r="AX5169" s="182"/>
      <c r="AZ5169" s="207"/>
    </row>
    <row r="5170" spans="1:52" s="168" customFormat="1" ht="24.9" customHeight="1" x14ac:dyDescent="0.3">
      <c r="A5170" s="263"/>
      <c r="B5170" s="263"/>
      <c r="C5170" s="265"/>
      <c r="D5170" s="481"/>
      <c r="E5170" s="482"/>
      <c r="F5170" s="482"/>
      <c r="G5170" s="482"/>
      <c r="H5170" s="482"/>
      <c r="I5170" s="482"/>
      <c r="J5170" s="482"/>
      <c r="K5170" s="482"/>
      <c r="L5170" s="482"/>
      <c r="M5170" s="483"/>
      <c r="N5170" s="176"/>
      <c r="O5170" s="412"/>
      <c r="P5170" s="413"/>
      <c r="Q5170" s="8"/>
      <c r="R5170" s="8"/>
      <c r="S5170" s="8"/>
      <c r="T5170" s="9"/>
      <c r="U5170" s="17"/>
      <c r="V5170" s="182"/>
      <c r="W5170" s="191"/>
      <c r="X5170" s="199"/>
      <c r="Y5170" s="182"/>
      <c r="Z5170" s="184"/>
      <c r="AA5170" s="184"/>
      <c r="AD5170" s="182"/>
      <c r="AG5170" s="182"/>
      <c r="AH5170" s="43"/>
      <c r="AI5170" s="43"/>
      <c r="AJ5170" s="43"/>
      <c r="AK5170" s="43"/>
      <c r="AL5170" s="43"/>
      <c r="AM5170" s="43"/>
      <c r="AN5170" s="43"/>
      <c r="AO5170" s="43"/>
      <c r="AP5170" s="43"/>
      <c r="AQ5170" s="43"/>
      <c r="AR5170" s="43"/>
      <c r="AS5170" s="43"/>
      <c r="AT5170" s="43"/>
      <c r="AU5170" s="44"/>
      <c r="AV5170" s="182"/>
      <c r="AW5170" s="182"/>
      <c r="AX5170" s="182"/>
      <c r="AZ5170" s="207"/>
    </row>
    <row r="5171" spans="1:52" s="168" customFormat="1" ht="24.9" customHeight="1" x14ac:dyDescent="0.3">
      <c r="A5171" s="263"/>
      <c r="B5171" s="263"/>
      <c r="C5171" s="265"/>
      <c r="D5171" s="481"/>
      <c r="E5171" s="482"/>
      <c r="F5171" s="482"/>
      <c r="G5171" s="482"/>
      <c r="H5171" s="482"/>
      <c r="I5171" s="482"/>
      <c r="J5171" s="482"/>
      <c r="K5171" s="482"/>
      <c r="L5171" s="482"/>
      <c r="M5171" s="483"/>
      <c r="N5171" s="176"/>
      <c r="O5171" s="412"/>
      <c r="P5171" s="413"/>
      <c r="Q5171" s="8"/>
      <c r="R5171" s="8"/>
      <c r="S5171" s="8"/>
      <c r="T5171" s="9"/>
      <c r="U5171" s="17"/>
      <c r="V5171" s="182"/>
      <c r="W5171" s="191"/>
      <c r="X5171" s="199"/>
      <c r="Y5171" s="182"/>
      <c r="Z5171" s="184"/>
      <c r="AA5171" s="184"/>
      <c r="AD5171" s="182"/>
      <c r="AG5171" s="182"/>
      <c r="AH5171" s="43"/>
      <c r="AI5171" s="43"/>
      <c r="AJ5171" s="43"/>
      <c r="AK5171" s="43"/>
      <c r="AL5171" s="43"/>
      <c r="AM5171" s="43"/>
      <c r="AN5171" s="43"/>
      <c r="AO5171" s="43"/>
      <c r="AP5171" s="43"/>
      <c r="AQ5171" s="43"/>
      <c r="AR5171" s="43"/>
      <c r="AS5171" s="43"/>
      <c r="AT5171" s="43"/>
      <c r="AU5171" s="44"/>
      <c r="AV5171" s="182"/>
      <c r="AW5171" s="182"/>
      <c r="AX5171" s="182"/>
      <c r="AZ5171" s="207"/>
    </row>
    <row r="5172" spans="1:52" s="168" customFormat="1" ht="24.9" customHeight="1" x14ac:dyDescent="0.3">
      <c r="A5172" s="263"/>
      <c r="B5172" s="263"/>
      <c r="C5172" s="265"/>
      <c r="D5172" s="481"/>
      <c r="E5172" s="482"/>
      <c r="F5172" s="482"/>
      <c r="G5172" s="482"/>
      <c r="H5172" s="482"/>
      <c r="I5172" s="482"/>
      <c r="J5172" s="482"/>
      <c r="K5172" s="482"/>
      <c r="L5172" s="482"/>
      <c r="M5172" s="483"/>
      <c r="N5172" s="176"/>
      <c r="O5172" s="412"/>
      <c r="P5172" s="413"/>
      <c r="Q5172" s="8"/>
      <c r="R5172" s="8"/>
      <c r="S5172" s="8"/>
      <c r="T5172" s="9"/>
      <c r="U5172" s="17"/>
      <c r="V5172" s="182"/>
      <c r="W5172" s="191"/>
      <c r="X5172" s="199"/>
      <c r="Y5172" s="182"/>
      <c r="Z5172" s="184"/>
      <c r="AA5172" s="184"/>
      <c r="AD5172" s="182"/>
      <c r="AG5172" s="182"/>
      <c r="AH5172" s="43"/>
      <c r="AI5172" s="43"/>
      <c r="AJ5172" s="43"/>
      <c r="AK5172" s="43"/>
      <c r="AL5172" s="43"/>
      <c r="AM5172" s="43"/>
      <c r="AN5172" s="43"/>
      <c r="AO5172" s="43"/>
      <c r="AP5172" s="43"/>
      <c r="AQ5172" s="43"/>
      <c r="AR5172" s="43"/>
      <c r="AS5172" s="43"/>
      <c r="AT5172" s="43"/>
      <c r="AU5172" s="44"/>
      <c r="AV5172" s="182"/>
      <c r="AW5172" s="182"/>
      <c r="AX5172" s="182"/>
      <c r="AZ5172" s="207"/>
    </row>
    <row r="5173" spans="1:52" s="168" customFormat="1" ht="24.9" customHeight="1" x14ac:dyDescent="0.3">
      <c r="A5173" s="263"/>
      <c r="B5173" s="263"/>
      <c r="C5173" s="265"/>
      <c r="D5173" s="481"/>
      <c r="E5173" s="482"/>
      <c r="F5173" s="482"/>
      <c r="G5173" s="482"/>
      <c r="H5173" s="482"/>
      <c r="I5173" s="482"/>
      <c r="J5173" s="482"/>
      <c r="K5173" s="482"/>
      <c r="L5173" s="482"/>
      <c r="M5173" s="483"/>
      <c r="N5173" s="176"/>
      <c r="O5173" s="412"/>
      <c r="P5173" s="413"/>
      <c r="Q5173" s="8"/>
      <c r="R5173" s="8"/>
      <c r="S5173" s="8"/>
      <c r="T5173" s="9"/>
      <c r="U5173" s="17"/>
      <c r="V5173" s="182"/>
      <c r="W5173" s="191"/>
      <c r="X5173" s="199"/>
      <c r="Y5173" s="182"/>
      <c r="Z5173" s="184"/>
      <c r="AA5173" s="184"/>
      <c r="AD5173" s="182"/>
      <c r="AG5173" s="182"/>
      <c r="AH5173" s="43"/>
      <c r="AI5173" s="43"/>
      <c r="AJ5173" s="43"/>
      <c r="AK5173" s="43"/>
      <c r="AL5173" s="43"/>
      <c r="AM5173" s="43"/>
      <c r="AN5173" s="43"/>
      <c r="AO5173" s="43"/>
      <c r="AP5173" s="43"/>
      <c r="AQ5173" s="43"/>
      <c r="AR5173" s="43"/>
      <c r="AS5173" s="43"/>
      <c r="AT5173" s="43"/>
      <c r="AU5173" s="44"/>
      <c r="AV5173" s="182"/>
      <c r="AW5173" s="182"/>
      <c r="AX5173" s="182"/>
      <c r="AZ5173" s="207"/>
    </row>
    <row r="5174" spans="1:52" s="168" customFormat="1" ht="24.9" customHeight="1" x14ac:dyDescent="0.3">
      <c r="A5174" s="263"/>
      <c r="B5174" s="263"/>
      <c r="C5174" s="265"/>
      <c r="D5174" s="481"/>
      <c r="E5174" s="482"/>
      <c r="F5174" s="482"/>
      <c r="G5174" s="482"/>
      <c r="H5174" s="482"/>
      <c r="I5174" s="482"/>
      <c r="J5174" s="482"/>
      <c r="K5174" s="482"/>
      <c r="L5174" s="482"/>
      <c r="M5174" s="483"/>
      <c r="N5174" s="176"/>
      <c r="O5174" s="412"/>
      <c r="P5174" s="413"/>
      <c r="Q5174" s="8"/>
      <c r="R5174" s="8"/>
      <c r="S5174" s="8"/>
      <c r="T5174" s="9"/>
      <c r="U5174" s="17"/>
      <c r="V5174" s="182"/>
      <c r="W5174" s="191"/>
      <c r="X5174" s="199"/>
      <c r="Y5174" s="182"/>
      <c r="Z5174" s="184"/>
      <c r="AA5174" s="184"/>
      <c r="AD5174" s="182"/>
      <c r="AG5174" s="182"/>
      <c r="AH5174" s="43"/>
      <c r="AI5174" s="43"/>
      <c r="AJ5174" s="43"/>
      <c r="AK5174" s="43"/>
      <c r="AL5174" s="43"/>
      <c r="AM5174" s="43"/>
      <c r="AN5174" s="43"/>
      <c r="AO5174" s="43"/>
      <c r="AP5174" s="43"/>
      <c r="AQ5174" s="43"/>
      <c r="AR5174" s="43"/>
      <c r="AS5174" s="43"/>
      <c r="AT5174" s="43"/>
      <c r="AU5174" s="44"/>
      <c r="AV5174" s="182"/>
      <c r="AW5174" s="182"/>
      <c r="AX5174" s="182"/>
      <c r="AZ5174" s="207"/>
    </row>
    <row r="5175" spans="1:52" s="168" customFormat="1" ht="24.9" customHeight="1" x14ac:dyDescent="0.3">
      <c r="A5175" s="263"/>
      <c r="B5175" s="263"/>
      <c r="C5175" s="265"/>
      <c r="D5175" s="481"/>
      <c r="E5175" s="482"/>
      <c r="F5175" s="482"/>
      <c r="G5175" s="482"/>
      <c r="H5175" s="482"/>
      <c r="I5175" s="482"/>
      <c r="J5175" s="482"/>
      <c r="K5175" s="482"/>
      <c r="L5175" s="482"/>
      <c r="M5175" s="483"/>
      <c r="N5175" s="176"/>
      <c r="O5175" s="412"/>
      <c r="P5175" s="413"/>
      <c r="Q5175" s="8"/>
      <c r="R5175" s="8"/>
      <c r="S5175" s="8"/>
      <c r="T5175" s="9"/>
      <c r="U5175" s="17"/>
      <c r="V5175" s="182"/>
      <c r="W5175" s="191"/>
      <c r="X5175" s="199"/>
      <c r="Y5175" s="182"/>
      <c r="Z5175" s="184"/>
      <c r="AA5175" s="184"/>
      <c r="AD5175" s="182"/>
      <c r="AG5175" s="182"/>
      <c r="AH5175" s="43"/>
      <c r="AI5175" s="43"/>
      <c r="AJ5175" s="43"/>
      <c r="AK5175" s="43"/>
      <c r="AL5175" s="43"/>
      <c r="AM5175" s="43"/>
      <c r="AN5175" s="43"/>
      <c r="AO5175" s="43"/>
      <c r="AP5175" s="43"/>
      <c r="AQ5175" s="43"/>
      <c r="AR5175" s="43"/>
      <c r="AS5175" s="43"/>
      <c r="AT5175" s="43"/>
      <c r="AU5175" s="44"/>
      <c r="AV5175" s="182"/>
      <c r="AW5175" s="182"/>
      <c r="AX5175" s="182"/>
      <c r="AZ5175" s="207"/>
    </row>
    <row r="5176" spans="1:52" s="168" customFormat="1" ht="24.9" customHeight="1" x14ac:dyDescent="0.3">
      <c r="A5176" s="263"/>
      <c r="B5176" s="263"/>
      <c r="C5176" s="265"/>
      <c r="D5176" s="481"/>
      <c r="E5176" s="482"/>
      <c r="F5176" s="482"/>
      <c r="G5176" s="482"/>
      <c r="H5176" s="482"/>
      <c r="I5176" s="482"/>
      <c r="J5176" s="482"/>
      <c r="K5176" s="482"/>
      <c r="L5176" s="482"/>
      <c r="M5176" s="483"/>
      <c r="N5176" s="176"/>
      <c r="O5176" s="412"/>
      <c r="P5176" s="413"/>
      <c r="Q5176" s="8"/>
      <c r="R5176" s="8"/>
      <c r="S5176" s="8"/>
      <c r="T5176" s="9"/>
      <c r="U5176" s="17"/>
      <c r="V5176" s="182"/>
      <c r="W5176" s="191"/>
      <c r="X5176" s="199"/>
      <c r="Y5176" s="182"/>
      <c r="Z5176" s="184"/>
      <c r="AA5176" s="184"/>
      <c r="AD5176" s="182"/>
      <c r="AG5176" s="182"/>
      <c r="AH5176" s="43"/>
      <c r="AI5176" s="43"/>
      <c r="AJ5176" s="43"/>
      <c r="AK5176" s="43"/>
      <c r="AL5176" s="43"/>
      <c r="AM5176" s="43"/>
      <c r="AN5176" s="43"/>
      <c r="AO5176" s="43"/>
      <c r="AP5176" s="43"/>
      <c r="AQ5176" s="43"/>
      <c r="AR5176" s="43"/>
      <c r="AS5176" s="43"/>
      <c r="AT5176" s="43"/>
      <c r="AU5176" s="44"/>
      <c r="AV5176" s="182"/>
      <c r="AW5176" s="182"/>
      <c r="AX5176" s="182"/>
      <c r="AZ5176" s="207"/>
    </row>
    <row r="5177" spans="1:52" s="168" customFormat="1" ht="24.9" customHeight="1" x14ac:dyDescent="0.3">
      <c r="A5177" s="263"/>
      <c r="B5177" s="263"/>
      <c r="C5177" s="265"/>
      <c r="D5177" s="481"/>
      <c r="E5177" s="482"/>
      <c r="F5177" s="482"/>
      <c r="G5177" s="482"/>
      <c r="H5177" s="482"/>
      <c r="I5177" s="482"/>
      <c r="J5177" s="482"/>
      <c r="K5177" s="482"/>
      <c r="L5177" s="482"/>
      <c r="M5177" s="483"/>
      <c r="N5177" s="176"/>
      <c r="O5177" s="412"/>
      <c r="P5177" s="413"/>
      <c r="Q5177" s="8"/>
      <c r="R5177" s="8"/>
      <c r="S5177" s="8"/>
      <c r="T5177" s="9"/>
      <c r="U5177" s="17"/>
      <c r="V5177" s="182"/>
      <c r="W5177" s="191"/>
      <c r="X5177" s="199"/>
      <c r="Y5177" s="182"/>
      <c r="Z5177" s="184"/>
      <c r="AA5177" s="184"/>
      <c r="AD5177" s="182"/>
      <c r="AG5177" s="182"/>
      <c r="AH5177" s="43"/>
      <c r="AI5177" s="43"/>
      <c r="AJ5177" s="43"/>
      <c r="AK5177" s="43"/>
      <c r="AL5177" s="43"/>
      <c r="AM5177" s="43"/>
      <c r="AN5177" s="43"/>
      <c r="AO5177" s="43"/>
      <c r="AP5177" s="43"/>
      <c r="AQ5177" s="43"/>
      <c r="AR5177" s="43"/>
      <c r="AS5177" s="43"/>
      <c r="AT5177" s="43"/>
      <c r="AU5177" s="44"/>
      <c r="AV5177" s="182"/>
      <c r="AW5177" s="182"/>
      <c r="AX5177" s="182"/>
      <c r="AZ5177" s="207"/>
    </row>
    <row r="5178" spans="1:52" s="168" customFormat="1" ht="24.9" customHeight="1" x14ac:dyDescent="0.3">
      <c r="A5178" s="263"/>
      <c r="B5178" s="263"/>
      <c r="C5178" s="265"/>
      <c r="D5178" s="481"/>
      <c r="E5178" s="482"/>
      <c r="F5178" s="482"/>
      <c r="G5178" s="482"/>
      <c r="H5178" s="482"/>
      <c r="I5178" s="482"/>
      <c r="J5178" s="482"/>
      <c r="K5178" s="482"/>
      <c r="L5178" s="482"/>
      <c r="M5178" s="483"/>
      <c r="N5178" s="176"/>
      <c r="O5178" s="412"/>
      <c r="P5178" s="413"/>
      <c r="Q5178" s="8"/>
      <c r="R5178" s="8"/>
      <c r="S5178" s="8"/>
      <c r="T5178" s="9"/>
      <c r="U5178" s="17"/>
      <c r="V5178" s="182"/>
      <c r="W5178" s="191"/>
      <c r="X5178" s="199"/>
      <c r="Y5178" s="182"/>
      <c r="Z5178" s="184"/>
      <c r="AA5178" s="184"/>
      <c r="AD5178" s="182"/>
      <c r="AG5178" s="182"/>
      <c r="AH5178" s="43"/>
      <c r="AI5178" s="43"/>
      <c r="AJ5178" s="43"/>
      <c r="AK5178" s="43"/>
      <c r="AL5178" s="43"/>
      <c r="AM5178" s="43"/>
      <c r="AN5178" s="43"/>
      <c r="AO5178" s="43"/>
      <c r="AP5178" s="43"/>
      <c r="AQ5178" s="43"/>
      <c r="AR5178" s="43"/>
      <c r="AS5178" s="43"/>
      <c r="AT5178" s="43"/>
      <c r="AU5178" s="44"/>
      <c r="AV5178" s="182"/>
      <c r="AW5178" s="182"/>
      <c r="AX5178" s="182"/>
      <c r="AZ5178" s="207"/>
    </row>
    <row r="5179" spans="1:52" s="168" customFormat="1" ht="24.9" customHeight="1" x14ac:dyDescent="0.3">
      <c r="A5179" s="263"/>
      <c r="B5179" s="263"/>
      <c r="C5179" s="265"/>
      <c r="D5179" s="481"/>
      <c r="E5179" s="482"/>
      <c r="F5179" s="482"/>
      <c r="G5179" s="482"/>
      <c r="H5179" s="482"/>
      <c r="I5179" s="482"/>
      <c r="J5179" s="482"/>
      <c r="K5179" s="482"/>
      <c r="L5179" s="482"/>
      <c r="M5179" s="483"/>
      <c r="N5179" s="176"/>
      <c r="O5179" s="412"/>
      <c r="P5179" s="413"/>
      <c r="Q5179" s="8"/>
      <c r="R5179" s="8"/>
      <c r="S5179" s="8"/>
      <c r="T5179" s="9"/>
      <c r="U5179" s="17"/>
      <c r="V5179" s="182"/>
      <c r="W5179" s="191"/>
      <c r="X5179" s="199"/>
      <c r="Y5179" s="182"/>
      <c r="Z5179" s="184"/>
      <c r="AA5179" s="184"/>
      <c r="AD5179" s="182"/>
      <c r="AG5179" s="182"/>
      <c r="AH5179" s="43"/>
      <c r="AI5179" s="43"/>
      <c r="AJ5179" s="43"/>
      <c r="AK5179" s="43"/>
      <c r="AL5179" s="43"/>
      <c r="AM5179" s="43"/>
      <c r="AN5179" s="43"/>
      <c r="AO5179" s="43"/>
      <c r="AP5179" s="43"/>
      <c r="AQ5179" s="43"/>
      <c r="AR5179" s="43"/>
      <c r="AS5179" s="43"/>
      <c r="AT5179" s="43"/>
      <c r="AU5179" s="44"/>
      <c r="AV5179" s="182"/>
      <c r="AW5179" s="182"/>
      <c r="AX5179" s="182"/>
      <c r="AZ5179" s="207"/>
    </row>
    <row r="5180" spans="1:52" s="168" customFormat="1" ht="24.9" customHeight="1" x14ac:dyDescent="0.3">
      <c r="A5180" s="263"/>
      <c r="B5180" s="263"/>
      <c r="C5180" s="265"/>
      <c r="D5180" s="481"/>
      <c r="E5180" s="482"/>
      <c r="F5180" s="482"/>
      <c r="G5180" s="482"/>
      <c r="H5180" s="482"/>
      <c r="I5180" s="482"/>
      <c r="J5180" s="482"/>
      <c r="K5180" s="482"/>
      <c r="L5180" s="482"/>
      <c r="M5180" s="483"/>
      <c r="N5180" s="176"/>
      <c r="O5180" s="412"/>
      <c r="P5180" s="413"/>
      <c r="Q5180" s="8"/>
      <c r="R5180" s="8"/>
      <c r="S5180" s="8"/>
      <c r="T5180" s="9"/>
      <c r="U5180" s="17"/>
      <c r="V5180" s="182"/>
      <c r="W5180" s="191"/>
      <c r="X5180" s="199"/>
      <c r="Y5180" s="182"/>
      <c r="Z5180" s="184"/>
      <c r="AA5180" s="184"/>
      <c r="AD5180" s="182"/>
      <c r="AG5180" s="182"/>
      <c r="AH5180" s="43"/>
      <c r="AI5180" s="43"/>
      <c r="AJ5180" s="43"/>
      <c r="AK5180" s="43"/>
      <c r="AL5180" s="43"/>
      <c r="AM5180" s="43"/>
      <c r="AN5180" s="43"/>
      <c r="AO5180" s="43"/>
      <c r="AP5180" s="43"/>
      <c r="AQ5180" s="43"/>
      <c r="AR5180" s="43"/>
      <c r="AS5180" s="43"/>
      <c r="AT5180" s="43"/>
      <c r="AU5180" s="44"/>
      <c r="AV5180" s="182"/>
      <c r="AW5180" s="182"/>
      <c r="AX5180" s="182"/>
      <c r="AZ5180" s="207"/>
    </row>
    <row r="5181" spans="1:52" s="168" customFormat="1" ht="24.9" customHeight="1" x14ac:dyDescent="0.3">
      <c r="A5181" s="263"/>
      <c r="B5181" s="263"/>
      <c r="C5181" s="265"/>
      <c r="D5181" s="481"/>
      <c r="E5181" s="482"/>
      <c r="F5181" s="482"/>
      <c r="G5181" s="482"/>
      <c r="H5181" s="482"/>
      <c r="I5181" s="482"/>
      <c r="J5181" s="482"/>
      <c r="K5181" s="482"/>
      <c r="L5181" s="482"/>
      <c r="M5181" s="483"/>
      <c r="N5181" s="176"/>
      <c r="O5181" s="412"/>
      <c r="P5181" s="413"/>
      <c r="Q5181" s="8"/>
      <c r="R5181" s="8"/>
      <c r="S5181" s="8"/>
      <c r="T5181" s="9"/>
      <c r="U5181" s="17"/>
      <c r="V5181" s="182"/>
      <c r="W5181" s="191"/>
      <c r="X5181" s="199"/>
      <c r="Y5181" s="182"/>
      <c r="Z5181" s="184"/>
      <c r="AA5181" s="184"/>
      <c r="AD5181" s="182"/>
      <c r="AG5181" s="182"/>
      <c r="AH5181" s="43"/>
      <c r="AI5181" s="43"/>
      <c r="AJ5181" s="43"/>
      <c r="AK5181" s="43"/>
      <c r="AL5181" s="43"/>
      <c r="AM5181" s="43"/>
      <c r="AN5181" s="43"/>
      <c r="AO5181" s="43"/>
      <c r="AP5181" s="43"/>
      <c r="AQ5181" s="43"/>
      <c r="AR5181" s="43"/>
      <c r="AS5181" s="43"/>
      <c r="AT5181" s="43"/>
      <c r="AU5181" s="44"/>
      <c r="AV5181" s="182"/>
      <c r="AW5181" s="182"/>
      <c r="AX5181" s="182"/>
      <c r="AZ5181" s="207"/>
    </row>
    <row r="5182" spans="1:52" s="168" customFormat="1" ht="24.9" customHeight="1" thickBot="1" x14ac:dyDescent="0.35">
      <c r="A5182" s="263"/>
      <c r="B5182" s="263"/>
      <c r="C5182" s="265"/>
      <c r="D5182" s="481"/>
      <c r="E5182" s="482"/>
      <c r="F5182" s="482"/>
      <c r="G5182" s="482"/>
      <c r="H5182" s="482"/>
      <c r="I5182" s="482"/>
      <c r="J5182" s="482"/>
      <c r="K5182" s="482"/>
      <c r="L5182" s="482"/>
      <c r="M5182" s="483"/>
      <c r="N5182" s="414" t="s">
        <v>16</v>
      </c>
      <c r="O5182" s="415"/>
      <c r="P5182" s="415"/>
      <c r="Q5182" s="415"/>
      <c r="R5182" s="415"/>
      <c r="S5182" s="415"/>
      <c r="T5182" s="415"/>
      <c r="U5182" s="18">
        <f>SUM(U5162:U5181)</f>
        <v>770</v>
      </c>
      <c r="V5182" s="182"/>
      <c r="W5182" s="191"/>
      <c r="X5182" s="199"/>
      <c r="Y5182" s="182"/>
      <c r="Z5182" s="184"/>
      <c r="AA5182" s="184"/>
      <c r="AD5182" s="182"/>
      <c r="AG5182" s="182"/>
      <c r="AH5182" s="43"/>
      <c r="AI5182" s="43"/>
      <c r="AJ5182" s="43"/>
      <c r="AK5182" s="43"/>
      <c r="AL5182" s="43"/>
      <c r="AM5182" s="43"/>
      <c r="AN5182" s="43"/>
      <c r="AO5182" s="43"/>
      <c r="AP5182" s="43"/>
      <c r="AQ5182" s="43"/>
      <c r="AR5182" s="43"/>
      <c r="AS5182" s="43"/>
      <c r="AT5182" s="43"/>
      <c r="AU5182" s="44"/>
      <c r="AV5182" s="182"/>
      <c r="AW5182" s="182"/>
      <c r="AX5182" s="182"/>
      <c r="AZ5182" s="207"/>
    </row>
    <row r="5183" spans="1:52" s="168" customFormat="1" ht="14.4" customHeight="1" x14ac:dyDescent="0.3">
      <c r="A5183" s="263"/>
      <c r="B5183" s="263"/>
      <c r="C5183" s="265"/>
      <c r="D5183" s="481"/>
      <c r="E5183" s="482"/>
      <c r="F5183" s="482"/>
      <c r="G5183" s="482"/>
      <c r="H5183" s="482"/>
      <c r="I5183" s="482"/>
      <c r="J5183" s="482"/>
      <c r="K5183" s="482"/>
      <c r="L5183" s="482"/>
      <c r="M5183" s="483"/>
      <c r="N5183" s="416" t="s">
        <v>17</v>
      </c>
      <c r="O5183" s="417"/>
      <c r="P5183" s="417"/>
      <c r="Q5183" s="417"/>
      <c r="R5183" s="417"/>
      <c r="S5183" s="417"/>
      <c r="T5183" s="417"/>
      <c r="U5183" s="418"/>
      <c r="V5183" s="200"/>
      <c r="W5183" s="191"/>
      <c r="X5183" s="199"/>
      <c r="Y5183" s="182"/>
      <c r="Z5183" s="184"/>
      <c r="AA5183" s="184"/>
      <c r="AD5183" s="182"/>
      <c r="AG5183" s="182"/>
      <c r="AH5183" s="43"/>
      <c r="AI5183" s="43"/>
      <c r="AJ5183" s="43"/>
      <c r="AK5183" s="43"/>
      <c r="AL5183" s="43"/>
      <c r="AM5183" s="43"/>
      <c r="AN5183" s="43"/>
      <c r="AO5183" s="43"/>
      <c r="AP5183" s="43"/>
      <c r="AQ5183" s="43"/>
      <c r="AR5183" s="43"/>
      <c r="AS5183" s="43"/>
      <c r="AT5183" s="43"/>
      <c r="AU5183" s="44"/>
      <c r="AV5183" s="182"/>
      <c r="AW5183" s="182"/>
      <c r="AX5183" s="182"/>
      <c r="AZ5183" s="207"/>
    </row>
    <row r="5184" spans="1:52" s="168" customFormat="1" x14ac:dyDescent="0.3">
      <c r="A5184" s="263"/>
      <c r="B5184" s="263"/>
      <c r="C5184" s="265"/>
      <c r="D5184" s="481"/>
      <c r="E5184" s="482"/>
      <c r="F5184" s="482"/>
      <c r="G5184" s="482"/>
      <c r="H5184" s="482"/>
      <c r="I5184" s="482"/>
      <c r="J5184" s="482"/>
      <c r="K5184" s="482"/>
      <c r="L5184" s="482"/>
      <c r="M5184" s="483"/>
      <c r="N5184" s="419"/>
      <c r="O5184" s="420"/>
      <c r="P5184" s="420"/>
      <c r="Q5184" s="420"/>
      <c r="R5184" s="420"/>
      <c r="S5184" s="420"/>
      <c r="T5184" s="420"/>
      <c r="U5184" s="421"/>
      <c r="V5184" s="182"/>
      <c r="W5184" s="191"/>
      <c r="X5184" s="199"/>
      <c r="Y5184" s="182"/>
      <c r="Z5184" s="184"/>
      <c r="AA5184" s="184"/>
      <c r="AD5184" s="182"/>
      <c r="AG5184" s="182"/>
      <c r="AH5184" s="43"/>
      <c r="AI5184" s="43"/>
      <c r="AJ5184" s="43"/>
      <c r="AK5184" s="43"/>
      <c r="AL5184" s="43"/>
      <c r="AM5184" s="43"/>
      <c r="AN5184" s="43"/>
      <c r="AO5184" s="43"/>
      <c r="AP5184" s="43"/>
      <c r="AQ5184" s="43"/>
      <c r="AR5184" s="43"/>
      <c r="AS5184" s="43"/>
      <c r="AT5184" s="43"/>
      <c r="AU5184" s="44"/>
      <c r="AV5184" s="182"/>
      <c r="AW5184" s="182"/>
      <c r="AX5184" s="182"/>
      <c r="AZ5184" s="207"/>
    </row>
    <row r="5185" spans="1:52" s="168" customFormat="1" x14ac:dyDescent="0.3">
      <c r="A5185" s="263"/>
      <c r="B5185" s="263"/>
      <c r="C5185" s="265"/>
      <c r="D5185" s="481"/>
      <c r="E5185" s="482"/>
      <c r="F5185" s="482"/>
      <c r="G5185" s="482"/>
      <c r="H5185" s="482"/>
      <c r="I5185" s="482"/>
      <c r="J5185" s="482"/>
      <c r="K5185" s="482"/>
      <c r="L5185" s="482"/>
      <c r="M5185" s="483"/>
      <c r="N5185" s="419"/>
      <c r="O5185" s="420"/>
      <c r="P5185" s="420"/>
      <c r="Q5185" s="420"/>
      <c r="R5185" s="420"/>
      <c r="S5185" s="420"/>
      <c r="T5185" s="420"/>
      <c r="U5185" s="421"/>
      <c r="V5185" s="182"/>
      <c r="W5185" s="191"/>
      <c r="X5185" s="199"/>
      <c r="Y5185" s="182"/>
      <c r="Z5185" s="184"/>
      <c r="AA5185" s="184"/>
      <c r="AD5185" s="182"/>
      <c r="AG5185" s="182"/>
      <c r="AH5185" s="43"/>
      <c r="AI5185" s="43"/>
      <c r="AJ5185" s="43"/>
      <c r="AK5185" s="43"/>
      <c r="AL5185" s="43"/>
      <c r="AM5185" s="43"/>
      <c r="AN5185" s="43"/>
      <c r="AO5185" s="43"/>
      <c r="AP5185" s="43"/>
      <c r="AQ5185" s="43"/>
      <c r="AR5185" s="43"/>
      <c r="AS5185" s="43"/>
      <c r="AT5185" s="43"/>
      <c r="AU5185" s="44"/>
      <c r="AV5185" s="182"/>
      <c r="AW5185" s="182"/>
      <c r="AX5185" s="182"/>
      <c r="AZ5185" s="207"/>
    </row>
    <row r="5186" spans="1:52" s="168" customFormat="1" ht="14.4" thickBot="1" x14ac:dyDescent="0.35">
      <c r="A5186" s="263"/>
      <c r="B5186" s="263"/>
      <c r="C5186" s="265"/>
      <c r="D5186" s="425"/>
      <c r="E5186" s="426"/>
      <c r="F5186" s="426"/>
      <c r="G5186" s="426"/>
      <c r="H5186" s="426"/>
      <c r="I5186" s="426"/>
      <c r="J5186" s="426"/>
      <c r="K5186" s="426"/>
      <c r="L5186" s="426"/>
      <c r="M5186" s="427"/>
      <c r="N5186" s="422"/>
      <c r="O5186" s="423"/>
      <c r="P5186" s="423"/>
      <c r="Q5186" s="423"/>
      <c r="R5186" s="423"/>
      <c r="S5186" s="423"/>
      <c r="T5186" s="423"/>
      <c r="U5186" s="424"/>
      <c r="V5186" s="182"/>
      <c r="W5186" s="191"/>
      <c r="X5186" s="199"/>
      <c r="Y5186" s="182"/>
      <c r="Z5186" s="184"/>
      <c r="AA5186" s="184"/>
      <c r="AD5186" s="182"/>
      <c r="AG5186" s="182"/>
      <c r="AH5186" s="43"/>
      <c r="AI5186" s="43"/>
      <c r="AJ5186" s="43"/>
      <c r="AK5186" s="43"/>
      <c r="AL5186" s="43"/>
      <c r="AM5186" s="43"/>
      <c r="AN5186" s="43"/>
      <c r="AO5186" s="43"/>
      <c r="AP5186" s="43"/>
      <c r="AQ5186" s="43"/>
      <c r="AR5186" s="43"/>
      <c r="AS5186" s="43"/>
      <c r="AT5186" s="43"/>
      <c r="AU5186" s="44"/>
      <c r="AV5186" s="182"/>
      <c r="AW5186" s="182"/>
      <c r="AX5186" s="182"/>
      <c r="AZ5186" s="207"/>
    </row>
    <row r="5187" spans="1:52" s="168" customFormat="1" ht="5.25" customHeight="1" thickBot="1" x14ac:dyDescent="0.35">
      <c r="A5187" s="263"/>
      <c r="B5187" s="263"/>
      <c r="C5187" s="265"/>
      <c r="D5187" s="428"/>
      <c r="E5187" s="428"/>
      <c r="F5187" s="428"/>
      <c r="G5187" s="428"/>
      <c r="H5187" s="428"/>
      <c r="I5187" s="428"/>
      <c r="J5187" s="428"/>
      <c r="K5187" s="428"/>
      <c r="L5187" s="428"/>
      <c r="M5187" s="428"/>
      <c r="N5187" s="428"/>
      <c r="O5187" s="428"/>
      <c r="P5187" s="428"/>
      <c r="Q5187" s="428"/>
      <c r="R5187" s="428"/>
      <c r="S5187" s="428"/>
      <c r="T5187" s="428"/>
      <c r="U5187" s="428"/>
      <c r="V5187" s="182"/>
      <c r="W5187" s="191"/>
      <c r="X5187" s="199"/>
      <c r="Y5187" s="182"/>
      <c r="Z5187" s="184"/>
      <c r="AA5187" s="184"/>
      <c r="AD5187" s="182"/>
      <c r="AG5187" s="182"/>
      <c r="AH5187" s="43"/>
      <c r="AI5187" s="43"/>
      <c r="AJ5187" s="43"/>
      <c r="AK5187" s="43"/>
      <c r="AL5187" s="43"/>
      <c r="AM5187" s="43"/>
      <c r="AN5187" s="43"/>
      <c r="AO5187" s="43"/>
      <c r="AP5187" s="43"/>
      <c r="AQ5187" s="43"/>
      <c r="AR5187" s="43"/>
      <c r="AS5187" s="43"/>
      <c r="AT5187" s="43"/>
      <c r="AU5187" s="44"/>
      <c r="AV5187" s="182"/>
      <c r="AW5187" s="182"/>
      <c r="AX5187" s="182"/>
      <c r="AZ5187" s="207"/>
    </row>
    <row r="5188" spans="1:52" s="168" customFormat="1" ht="20.25" customHeight="1" x14ac:dyDescent="0.3">
      <c r="A5188" s="263"/>
      <c r="B5188" s="263"/>
      <c r="C5188" s="265"/>
      <c r="D5188" s="429" t="s">
        <v>18</v>
      </c>
      <c r="E5188" s="430"/>
      <c r="F5188" s="430"/>
      <c r="G5188" s="430"/>
      <c r="H5188" s="430"/>
      <c r="I5188" s="430"/>
      <c r="J5188" s="430"/>
      <c r="K5188" s="430"/>
      <c r="L5188" s="430"/>
      <c r="M5188" s="431"/>
      <c r="N5188" s="429" t="s">
        <v>19</v>
      </c>
      <c r="O5188" s="430"/>
      <c r="P5188" s="430"/>
      <c r="Q5188" s="430"/>
      <c r="R5188" s="430"/>
      <c r="S5188" s="430"/>
      <c r="T5188" s="430"/>
      <c r="U5188" s="431"/>
      <c r="V5188" s="182"/>
      <c r="W5188" s="191"/>
      <c r="X5188" s="199"/>
      <c r="Y5188" s="182"/>
      <c r="Z5188" s="184"/>
      <c r="AA5188" s="184"/>
      <c r="AD5188" s="182"/>
      <c r="AG5188" s="182"/>
      <c r="AH5188" s="43"/>
      <c r="AI5188" s="43"/>
      <c r="AJ5188" s="43"/>
      <c r="AK5188" s="43"/>
      <c r="AL5188" s="43"/>
      <c r="AM5188" s="43"/>
      <c r="AN5188" s="43"/>
      <c r="AO5188" s="43"/>
      <c r="AP5188" s="43"/>
      <c r="AQ5188" s="43"/>
      <c r="AR5188" s="43"/>
      <c r="AS5188" s="43"/>
      <c r="AT5188" s="43"/>
      <c r="AU5188" s="44"/>
      <c r="AV5188" s="182"/>
      <c r="AW5188" s="182"/>
      <c r="AX5188" s="182"/>
      <c r="AZ5188" s="207"/>
    </row>
    <row r="5189" spans="1:52" s="168" customFormat="1" x14ac:dyDescent="0.3">
      <c r="A5189" s="263"/>
      <c r="B5189" s="263"/>
      <c r="C5189" s="265"/>
      <c r="D5189" s="432" t="s">
        <v>20</v>
      </c>
      <c r="E5189" s="433"/>
      <c r="F5189" s="433"/>
      <c r="G5189" s="433"/>
      <c r="H5189" s="433"/>
      <c r="I5189" s="433"/>
      <c r="J5189" s="433"/>
      <c r="K5189" s="433"/>
      <c r="L5189" s="433"/>
      <c r="M5189" s="434"/>
      <c r="N5189" s="435" t="s">
        <v>21</v>
      </c>
      <c r="O5189" s="436"/>
      <c r="P5189" s="436"/>
      <c r="Q5189" s="436"/>
      <c r="R5189" s="436"/>
      <c r="S5189" s="436"/>
      <c r="T5189" s="436"/>
      <c r="U5189" s="437"/>
      <c r="V5189" s="182"/>
      <c r="W5189" s="191"/>
      <c r="X5189" s="199"/>
      <c r="Y5189" s="182"/>
      <c r="Z5189" s="184"/>
      <c r="AA5189" s="184"/>
      <c r="AD5189" s="182"/>
      <c r="AG5189" s="182"/>
      <c r="AH5189" s="43"/>
      <c r="AI5189" s="43"/>
      <c r="AJ5189" s="43"/>
      <c r="AK5189" s="43"/>
      <c r="AL5189" s="43"/>
      <c r="AM5189" s="43"/>
      <c r="AN5189" s="43"/>
      <c r="AO5189" s="43"/>
      <c r="AP5189" s="43"/>
      <c r="AQ5189" s="43"/>
      <c r="AR5189" s="43"/>
      <c r="AS5189" s="43"/>
      <c r="AT5189" s="43"/>
      <c r="AU5189" s="44"/>
      <c r="AV5189" s="182"/>
      <c r="AW5189" s="182"/>
      <c r="AX5189" s="182"/>
      <c r="AZ5189" s="207"/>
    </row>
    <row r="5190" spans="1:52" s="168" customFormat="1" ht="15.75" customHeight="1" x14ac:dyDescent="0.3">
      <c r="A5190" s="263"/>
      <c r="B5190" s="263"/>
      <c r="C5190" s="265"/>
      <c r="D5190" s="438" t="s">
        <v>22</v>
      </c>
      <c r="E5190" s="439"/>
      <c r="F5190" s="439"/>
      <c r="G5190" s="439"/>
      <c r="H5190" s="439"/>
      <c r="I5190" s="439"/>
      <c r="J5190" s="439"/>
      <c r="K5190" s="439"/>
      <c r="L5190" s="439"/>
      <c r="M5190" s="440"/>
      <c r="N5190" s="438" t="s">
        <v>22</v>
      </c>
      <c r="O5190" s="444"/>
      <c r="P5190" s="444"/>
      <c r="Q5190" s="444"/>
      <c r="R5190" s="444"/>
      <c r="S5190" s="444"/>
      <c r="T5190" s="444"/>
      <c r="U5190" s="440"/>
      <c r="V5190" s="182"/>
      <c r="W5190" s="191"/>
      <c r="X5190" s="199"/>
      <c r="Y5190" s="182"/>
      <c r="Z5190" s="184"/>
      <c r="AA5190" s="184"/>
      <c r="AD5190" s="182"/>
      <c r="AG5190" s="182"/>
      <c r="AH5190" s="43"/>
      <c r="AI5190" s="43"/>
      <c r="AJ5190" s="43"/>
      <c r="AK5190" s="43"/>
      <c r="AL5190" s="43"/>
      <c r="AM5190" s="43"/>
      <c r="AN5190" s="43"/>
      <c r="AO5190" s="43"/>
      <c r="AP5190" s="43"/>
      <c r="AQ5190" s="43"/>
      <c r="AR5190" s="43"/>
      <c r="AS5190" s="43"/>
      <c r="AT5190" s="43"/>
      <c r="AU5190" s="44"/>
      <c r="AV5190" s="182"/>
      <c r="AW5190" s="182"/>
      <c r="AX5190" s="182"/>
      <c r="AZ5190" s="207"/>
    </row>
    <row r="5191" spans="1:52" s="168" customFormat="1" ht="15.75" customHeight="1" x14ac:dyDescent="0.3">
      <c r="A5191" s="263"/>
      <c r="B5191" s="263"/>
      <c r="C5191" s="265"/>
      <c r="D5191" s="438"/>
      <c r="E5191" s="439"/>
      <c r="F5191" s="439"/>
      <c r="G5191" s="439"/>
      <c r="H5191" s="439"/>
      <c r="I5191" s="439"/>
      <c r="J5191" s="439"/>
      <c r="K5191" s="439"/>
      <c r="L5191" s="439"/>
      <c r="M5191" s="440"/>
      <c r="N5191" s="438"/>
      <c r="O5191" s="439"/>
      <c r="P5191" s="439"/>
      <c r="Q5191" s="439"/>
      <c r="R5191" s="439"/>
      <c r="S5191" s="439"/>
      <c r="T5191" s="439"/>
      <c r="U5191" s="440"/>
      <c r="V5191" s="182"/>
      <c r="W5191" s="191"/>
      <c r="X5191" s="199"/>
      <c r="Y5191" s="182"/>
      <c r="Z5191" s="184"/>
      <c r="AA5191" s="184"/>
      <c r="AD5191" s="182"/>
      <c r="AG5191" s="182"/>
      <c r="AH5191" s="43"/>
      <c r="AI5191" s="43"/>
      <c r="AJ5191" s="43"/>
      <c r="AK5191" s="43"/>
      <c r="AL5191" s="43"/>
      <c r="AM5191" s="43"/>
      <c r="AN5191" s="43"/>
      <c r="AO5191" s="43"/>
      <c r="AP5191" s="43"/>
      <c r="AQ5191" s="43"/>
      <c r="AR5191" s="43"/>
      <c r="AS5191" s="43"/>
      <c r="AT5191" s="43"/>
      <c r="AU5191" s="44"/>
      <c r="AV5191" s="182"/>
      <c r="AW5191" s="182"/>
      <c r="AX5191" s="182"/>
      <c r="AZ5191" s="207"/>
    </row>
    <row r="5192" spans="1:52" s="168" customFormat="1" ht="15.75" customHeight="1" x14ac:dyDescent="0.3">
      <c r="A5192" s="263"/>
      <c r="B5192" s="263"/>
      <c r="C5192" s="265"/>
      <c r="D5192" s="441"/>
      <c r="E5192" s="442"/>
      <c r="F5192" s="442"/>
      <c r="G5192" s="442"/>
      <c r="H5192" s="442"/>
      <c r="I5192" s="442"/>
      <c r="J5192" s="442"/>
      <c r="K5192" s="442"/>
      <c r="L5192" s="442"/>
      <c r="M5192" s="443"/>
      <c r="N5192" s="441"/>
      <c r="O5192" s="442"/>
      <c r="P5192" s="442"/>
      <c r="Q5192" s="442"/>
      <c r="R5192" s="442"/>
      <c r="S5192" s="442"/>
      <c r="T5192" s="442"/>
      <c r="U5192" s="443"/>
      <c r="V5192" s="182"/>
      <c r="W5192" s="191"/>
      <c r="X5192" s="199"/>
      <c r="Y5192" s="182"/>
      <c r="Z5192" s="184"/>
      <c r="AA5192" s="184"/>
      <c r="AD5192" s="182"/>
      <c r="AG5192" s="182"/>
      <c r="AH5192" s="43"/>
      <c r="AI5192" s="43"/>
      <c r="AJ5192" s="43"/>
      <c r="AK5192" s="43"/>
      <c r="AL5192" s="43"/>
      <c r="AM5192" s="43"/>
      <c r="AN5192" s="43"/>
      <c r="AO5192" s="43"/>
      <c r="AP5192" s="43"/>
      <c r="AQ5192" s="43"/>
      <c r="AR5192" s="43"/>
      <c r="AS5192" s="43"/>
      <c r="AT5192" s="43"/>
      <c r="AU5192" s="44"/>
      <c r="AV5192" s="182"/>
      <c r="AW5192" s="182"/>
      <c r="AX5192" s="182"/>
      <c r="AZ5192" s="207"/>
    </row>
    <row r="5193" spans="1:52" s="168" customFormat="1" x14ac:dyDescent="0.25">
      <c r="A5193" s="263"/>
      <c r="B5193" s="263"/>
      <c r="C5193" s="265"/>
      <c r="D5193" s="171" t="s">
        <v>23</v>
      </c>
      <c r="E5193" s="445" t="e">
        <f>+#REF!</f>
        <v>#REF!</v>
      </c>
      <c r="F5193" s="445"/>
      <c r="G5193" s="445"/>
      <c r="H5193" s="445"/>
      <c r="I5193" s="445"/>
      <c r="J5193" s="445"/>
      <c r="K5193" s="445"/>
      <c r="L5193" s="445"/>
      <c r="M5193" s="446"/>
      <c r="N5193" s="172" t="s">
        <v>23</v>
      </c>
      <c r="O5193" s="445" t="e">
        <f>+#REF!</f>
        <v>#REF!</v>
      </c>
      <c r="P5193" s="445"/>
      <c r="Q5193" s="445"/>
      <c r="R5193" s="445"/>
      <c r="S5193" s="445"/>
      <c r="T5193" s="445"/>
      <c r="U5193" s="446"/>
      <c r="V5193" s="182"/>
      <c r="W5193" s="191"/>
      <c r="X5193" s="199"/>
      <c r="Y5193" s="182"/>
      <c r="Z5193" s="184"/>
      <c r="AA5193" s="184"/>
      <c r="AD5193" s="182"/>
      <c r="AG5193" s="182"/>
      <c r="AH5193" s="43"/>
      <c r="AI5193" s="43"/>
      <c r="AJ5193" s="43"/>
      <c r="AK5193" s="43"/>
      <c r="AL5193" s="43"/>
      <c r="AM5193" s="43"/>
      <c r="AN5193" s="43"/>
      <c r="AO5193" s="43"/>
      <c r="AP5193" s="43"/>
      <c r="AQ5193" s="43"/>
      <c r="AR5193" s="43"/>
      <c r="AS5193" s="43"/>
      <c r="AT5193" s="43"/>
      <c r="AU5193" s="44"/>
      <c r="AV5193" s="182"/>
      <c r="AW5193" s="182"/>
      <c r="AX5193" s="182"/>
      <c r="AZ5193" s="207"/>
    </row>
    <row r="5194" spans="1:52" s="168" customFormat="1" ht="14.4" thickBot="1" x14ac:dyDescent="0.3">
      <c r="A5194" s="263"/>
      <c r="B5194" s="263"/>
      <c r="C5194" s="265"/>
      <c r="D5194" s="173" t="s">
        <v>25</v>
      </c>
      <c r="E5194" s="447" t="e">
        <f>+#REF!</f>
        <v>#REF!</v>
      </c>
      <c r="F5194" s="447"/>
      <c r="G5194" s="447"/>
      <c r="H5194" s="447"/>
      <c r="I5194" s="447"/>
      <c r="J5194" s="447"/>
      <c r="K5194" s="447"/>
      <c r="L5194" s="447"/>
      <c r="M5194" s="448"/>
      <c r="N5194" s="174" t="s">
        <v>25</v>
      </c>
      <c r="O5194" s="447" t="e">
        <f>+#REF!</f>
        <v>#REF!</v>
      </c>
      <c r="P5194" s="447"/>
      <c r="Q5194" s="447"/>
      <c r="R5194" s="447"/>
      <c r="S5194" s="447"/>
      <c r="T5194" s="447"/>
      <c r="U5194" s="448"/>
      <c r="V5194" s="182"/>
      <c r="W5194" s="191"/>
      <c r="X5194" s="199"/>
      <c r="Y5194" s="182"/>
      <c r="Z5194" s="184"/>
      <c r="AA5194" s="184"/>
      <c r="AD5194" s="182"/>
      <c r="AG5194" s="182"/>
      <c r="AH5194" s="43"/>
      <c r="AI5194" s="43"/>
      <c r="AJ5194" s="43"/>
      <c r="AK5194" s="43"/>
      <c r="AL5194" s="43"/>
      <c r="AM5194" s="43"/>
      <c r="AN5194" s="43"/>
      <c r="AO5194" s="43"/>
      <c r="AP5194" s="43"/>
      <c r="AQ5194" s="43"/>
      <c r="AR5194" s="43"/>
      <c r="AS5194" s="43"/>
      <c r="AT5194" s="43"/>
      <c r="AU5194" s="44"/>
      <c r="AV5194" s="182"/>
      <c r="AW5194" s="182"/>
      <c r="AX5194" s="182"/>
      <c r="AZ5194" s="207"/>
    </row>
    <row r="5195" spans="1:52" s="175" customFormat="1" ht="9.9" customHeight="1" thickBot="1" x14ac:dyDescent="0.3">
      <c r="A5195" s="266"/>
      <c r="B5195" s="266"/>
      <c r="C5195" s="267"/>
      <c r="N5195" s="15"/>
      <c r="V5195" s="34"/>
      <c r="W5195" s="58"/>
      <c r="X5195" s="85"/>
      <c r="Y5195" s="34"/>
      <c r="Z5195" s="185"/>
      <c r="AA5195" s="185"/>
      <c r="AD5195" s="34"/>
      <c r="AG5195" s="34"/>
      <c r="AH5195" s="45"/>
      <c r="AI5195" s="45"/>
      <c r="AJ5195" s="45"/>
      <c r="AK5195" s="45"/>
      <c r="AL5195" s="45"/>
      <c r="AM5195" s="45"/>
      <c r="AN5195" s="45"/>
      <c r="AO5195" s="45"/>
      <c r="AP5195" s="45"/>
      <c r="AQ5195" s="45"/>
      <c r="AR5195" s="45"/>
      <c r="AS5195" s="45"/>
      <c r="AT5195" s="45"/>
      <c r="AU5195" s="46"/>
      <c r="AV5195" s="34"/>
      <c r="AW5195" s="34"/>
      <c r="AX5195" s="34"/>
      <c r="AZ5195" s="139"/>
    </row>
    <row r="5196" spans="1:52" s="168" customFormat="1" ht="15.75" customHeight="1" x14ac:dyDescent="0.3">
      <c r="A5196" s="263"/>
      <c r="B5196" s="263"/>
      <c r="C5196" s="265"/>
      <c r="D5196" s="484"/>
      <c r="E5196" s="485"/>
      <c r="F5196" s="488" t="s">
        <v>0</v>
      </c>
      <c r="G5196" s="489"/>
      <c r="H5196" s="489"/>
      <c r="I5196" s="489"/>
      <c r="J5196" s="489"/>
      <c r="K5196" s="489"/>
      <c r="L5196" s="489"/>
      <c r="M5196" s="489"/>
      <c r="N5196" s="489"/>
      <c r="O5196" s="490"/>
      <c r="P5196" s="494" t="s">
        <v>1</v>
      </c>
      <c r="Q5196" s="495"/>
      <c r="R5196" s="495"/>
      <c r="S5196" s="496"/>
      <c r="T5196" s="500"/>
      <c r="U5196" s="501"/>
      <c r="V5196" s="182"/>
      <c r="W5196" s="191"/>
      <c r="X5196" s="199"/>
      <c r="Y5196" s="182"/>
      <c r="Z5196" s="184"/>
      <c r="AA5196" s="184"/>
      <c r="AD5196" s="182"/>
      <c r="AG5196" s="182"/>
      <c r="AH5196" s="43"/>
      <c r="AI5196" s="43"/>
      <c r="AJ5196" s="43"/>
      <c r="AK5196" s="43"/>
      <c r="AL5196" s="43"/>
      <c r="AM5196" s="43"/>
      <c r="AN5196" s="43"/>
      <c r="AO5196" s="43"/>
      <c r="AP5196" s="43"/>
      <c r="AQ5196" s="43"/>
      <c r="AR5196" s="43"/>
      <c r="AS5196" s="43"/>
      <c r="AT5196" s="43"/>
      <c r="AU5196" s="44"/>
      <c r="AV5196" s="182"/>
      <c r="AW5196" s="182"/>
      <c r="AX5196" s="182"/>
      <c r="AZ5196" s="207"/>
    </row>
    <row r="5197" spans="1:52" s="168" customFormat="1" ht="15" customHeight="1" x14ac:dyDescent="0.3">
      <c r="A5197" s="263"/>
      <c r="B5197" s="263"/>
      <c r="C5197" s="265"/>
      <c r="D5197" s="481"/>
      <c r="E5197" s="482"/>
      <c r="F5197" s="491"/>
      <c r="G5197" s="492"/>
      <c r="H5197" s="492"/>
      <c r="I5197" s="492"/>
      <c r="J5197" s="492"/>
      <c r="K5197" s="492"/>
      <c r="L5197" s="492"/>
      <c r="M5197" s="492"/>
      <c r="N5197" s="492"/>
      <c r="O5197" s="493"/>
      <c r="P5197" s="497"/>
      <c r="Q5197" s="498"/>
      <c r="R5197" s="498"/>
      <c r="S5197" s="499"/>
      <c r="T5197" s="502"/>
      <c r="U5197" s="503"/>
      <c r="V5197" s="182"/>
      <c r="W5197" s="191"/>
      <c r="X5197" s="199"/>
      <c r="Y5197" s="186"/>
      <c r="Z5197" s="184"/>
      <c r="AA5197" s="184"/>
      <c r="AD5197" s="182"/>
      <c r="AG5197" s="182"/>
      <c r="AH5197" s="43"/>
      <c r="AI5197" s="43"/>
      <c r="AJ5197" s="43"/>
      <c r="AK5197" s="43"/>
      <c r="AL5197" s="43"/>
      <c r="AM5197" s="43"/>
      <c r="AN5197" s="43"/>
      <c r="AO5197" s="43"/>
      <c r="AP5197" s="43"/>
      <c r="AQ5197" s="43"/>
      <c r="AR5197" s="43"/>
      <c r="AS5197" s="43"/>
      <c r="AT5197" s="43"/>
      <c r="AU5197" s="44"/>
      <c r="AV5197" s="182"/>
      <c r="AW5197" s="182"/>
      <c r="AX5197" s="182"/>
      <c r="AZ5197" s="207"/>
    </row>
    <row r="5198" spans="1:52" s="168" customFormat="1" ht="30" customHeight="1" thickBot="1" x14ac:dyDescent="0.35">
      <c r="A5198" s="263"/>
      <c r="B5198" s="263"/>
      <c r="C5198" s="265"/>
      <c r="D5198" s="486"/>
      <c r="E5198" s="487"/>
      <c r="F5198" s="506" t="s">
        <v>2</v>
      </c>
      <c r="G5198" s="507"/>
      <c r="H5198" s="507"/>
      <c r="I5198" s="507"/>
      <c r="J5198" s="507"/>
      <c r="K5198" s="507"/>
      <c r="L5198" s="507"/>
      <c r="M5198" s="507"/>
      <c r="N5198" s="507"/>
      <c r="O5198" s="508"/>
      <c r="P5198" s="181">
        <v>107</v>
      </c>
      <c r="Q5198" s="210" t="s">
        <v>3</v>
      </c>
      <c r="R5198" s="509">
        <v>147</v>
      </c>
      <c r="S5198" s="510"/>
      <c r="T5198" s="504"/>
      <c r="U5198" s="505"/>
      <c r="V5198" s="182">
        <f>+IF(C5207="","",1)</f>
        <v>1</v>
      </c>
      <c r="W5198" s="191"/>
      <c r="X5198" s="199"/>
      <c r="Y5198" s="39"/>
      <c r="Z5198" s="184"/>
      <c r="AA5198" s="184"/>
      <c r="AD5198" s="182"/>
      <c r="AG5198" s="182"/>
      <c r="AH5198" s="43"/>
      <c r="AI5198" s="43"/>
      <c r="AJ5198" s="43"/>
      <c r="AK5198" s="43"/>
      <c r="AL5198" s="43"/>
      <c r="AM5198" s="43"/>
      <c r="AN5198" s="43"/>
      <c r="AO5198" s="43"/>
      <c r="AP5198" s="43"/>
      <c r="AQ5198" s="43"/>
      <c r="AR5198" s="43"/>
      <c r="AS5198" s="43"/>
      <c r="AT5198" s="43"/>
      <c r="AU5198" s="44"/>
      <c r="AV5198" s="182"/>
      <c r="AW5198" s="182"/>
      <c r="AX5198" s="182"/>
      <c r="AZ5198" s="207"/>
    </row>
    <row r="5199" spans="1:52" s="168" customFormat="1" ht="5.25" customHeight="1" thickBot="1" x14ac:dyDescent="0.35">
      <c r="A5199" s="263"/>
      <c r="B5199" s="263"/>
      <c r="C5199" s="265"/>
      <c r="D5199" s="454"/>
      <c r="E5199" s="454"/>
      <c r="F5199" s="454"/>
      <c r="G5199" s="454"/>
      <c r="H5199" s="454"/>
      <c r="I5199" s="454"/>
      <c r="J5199" s="454"/>
      <c r="K5199" s="454"/>
      <c r="L5199" s="454"/>
      <c r="M5199" s="454"/>
      <c r="N5199" s="454"/>
      <c r="O5199" s="454"/>
      <c r="P5199" s="454"/>
      <c r="Q5199" s="454"/>
      <c r="R5199" s="454"/>
      <c r="S5199" s="454"/>
      <c r="T5199" s="454"/>
      <c r="U5199" s="454"/>
      <c r="V5199" s="182"/>
      <c r="W5199" s="191"/>
      <c r="X5199" s="199"/>
      <c r="Y5199" s="186"/>
      <c r="Z5199" s="184"/>
      <c r="AA5199" s="184"/>
      <c r="AD5199" s="182"/>
      <c r="AG5199" s="182"/>
      <c r="AH5199" s="43"/>
      <c r="AI5199" s="43"/>
      <c r="AJ5199" s="43"/>
      <c r="AK5199" s="43"/>
      <c r="AL5199" s="43"/>
      <c r="AM5199" s="43"/>
      <c r="AN5199" s="43"/>
      <c r="AO5199" s="43"/>
      <c r="AP5199" s="43"/>
      <c r="AQ5199" s="43"/>
      <c r="AR5199" s="43"/>
      <c r="AS5199" s="43"/>
      <c r="AT5199" s="43"/>
      <c r="AU5199" s="44"/>
      <c r="AV5199" s="182"/>
      <c r="AW5199" s="182"/>
      <c r="AX5199" s="182"/>
      <c r="AZ5199" s="207"/>
    </row>
    <row r="5200" spans="1:52" s="168" customFormat="1" ht="24.9" customHeight="1" x14ac:dyDescent="0.3">
      <c r="A5200" s="263"/>
      <c r="B5200" s="263"/>
      <c r="C5200" s="265"/>
      <c r="D5200" s="511" t="s">
        <v>4</v>
      </c>
      <c r="E5200" s="512"/>
      <c r="F5200" s="513" t="s">
        <v>168</v>
      </c>
      <c r="G5200" s="514"/>
      <c r="H5200" s="514"/>
      <c r="I5200" s="515"/>
      <c r="J5200" s="516" t="s">
        <v>5</v>
      </c>
      <c r="K5200" s="512"/>
      <c r="L5200" s="513" t="s">
        <v>102</v>
      </c>
      <c r="M5200" s="514"/>
      <c r="N5200" s="514"/>
      <c r="O5200" s="514"/>
      <c r="P5200" s="515"/>
      <c r="Q5200" s="164" t="s">
        <v>6</v>
      </c>
      <c r="R5200" s="513" t="s">
        <v>36</v>
      </c>
      <c r="S5200" s="514"/>
      <c r="T5200" s="514"/>
      <c r="U5200" s="517"/>
      <c r="V5200" s="182"/>
      <c r="W5200" s="191"/>
      <c r="X5200" s="199"/>
      <c r="Y5200" s="182"/>
      <c r="Z5200" s="184"/>
      <c r="AA5200" s="184"/>
      <c r="AD5200" s="182"/>
      <c r="AG5200" s="182"/>
      <c r="AH5200" s="43"/>
      <c r="AI5200" s="43"/>
      <c r="AJ5200" s="43"/>
      <c r="AK5200" s="43"/>
      <c r="AL5200" s="43"/>
      <c r="AM5200" s="43"/>
      <c r="AN5200" s="43"/>
      <c r="AO5200" s="43"/>
      <c r="AP5200" s="43"/>
      <c r="AQ5200" s="43"/>
      <c r="AR5200" s="43"/>
      <c r="AS5200" s="43"/>
      <c r="AT5200" s="43"/>
      <c r="AU5200" s="44"/>
      <c r="AV5200" s="182"/>
      <c r="AW5200" s="182"/>
      <c r="AX5200" s="182"/>
      <c r="AZ5200" s="207"/>
    </row>
    <row r="5201" spans="1:52" s="168" customFormat="1" ht="45" customHeight="1" thickBot="1" x14ac:dyDescent="0.35">
      <c r="A5201" s="263"/>
      <c r="B5201" s="263"/>
      <c r="C5201" s="265"/>
      <c r="D5201" s="518" t="s">
        <v>7</v>
      </c>
      <c r="E5201" s="519"/>
      <c r="F5201" s="520" t="s">
        <v>169</v>
      </c>
      <c r="G5201" s="521"/>
      <c r="H5201" s="521"/>
      <c r="I5201" s="521"/>
      <c r="J5201" s="521"/>
      <c r="K5201" s="521"/>
      <c r="L5201" s="521"/>
      <c r="M5201" s="521"/>
      <c r="N5201" s="521"/>
      <c r="O5201" s="521"/>
      <c r="P5201" s="521"/>
      <c r="Q5201" s="521"/>
      <c r="R5201" s="521"/>
      <c r="S5201" s="521"/>
      <c r="T5201" s="521"/>
      <c r="U5201" s="522"/>
      <c r="V5201" s="182"/>
      <c r="W5201" s="191"/>
      <c r="X5201" s="199"/>
      <c r="Y5201" s="182"/>
      <c r="Z5201" s="184"/>
      <c r="AA5201" s="184"/>
      <c r="AD5201" s="182"/>
      <c r="AG5201" s="182"/>
      <c r="AH5201" s="43"/>
      <c r="AI5201" s="43"/>
      <c r="AJ5201" s="43"/>
      <c r="AK5201" s="43"/>
      <c r="AL5201" s="43"/>
      <c r="AM5201" s="43"/>
      <c r="AN5201" s="43"/>
      <c r="AO5201" s="43"/>
      <c r="AP5201" s="43"/>
      <c r="AQ5201" s="43"/>
      <c r="AR5201" s="43"/>
      <c r="AS5201" s="43"/>
      <c r="AT5201" s="43"/>
      <c r="AU5201" s="44"/>
      <c r="AV5201" s="182"/>
      <c r="AW5201" s="182"/>
      <c r="AX5201" s="182"/>
      <c r="AZ5201" s="207"/>
    </row>
    <row r="5202" spans="1:52" s="168" customFormat="1" ht="5.0999999999999996" customHeight="1" thickBot="1" x14ac:dyDescent="0.35">
      <c r="A5202" s="263"/>
      <c r="B5202" s="263"/>
      <c r="C5202" s="265"/>
      <c r="D5202" s="523"/>
      <c r="E5202" s="523"/>
      <c r="F5202" s="523"/>
      <c r="G5202" s="523"/>
      <c r="H5202" s="523"/>
      <c r="I5202" s="523"/>
      <c r="J5202" s="523"/>
      <c r="K5202" s="523"/>
      <c r="L5202" s="523"/>
      <c r="M5202" s="523"/>
      <c r="N5202" s="523"/>
      <c r="O5202" s="523"/>
      <c r="P5202" s="523"/>
      <c r="Q5202" s="523"/>
      <c r="R5202" s="523"/>
      <c r="S5202" s="523"/>
      <c r="T5202" s="523"/>
      <c r="U5202" s="523"/>
      <c r="V5202" s="182"/>
      <c r="W5202" s="191"/>
      <c r="X5202" s="199"/>
      <c r="Y5202" s="182"/>
      <c r="Z5202" s="184"/>
      <c r="AA5202" s="184"/>
      <c r="AD5202" s="182"/>
      <c r="AG5202" s="182"/>
      <c r="AH5202" s="43"/>
      <c r="AI5202" s="43"/>
      <c r="AJ5202" s="43"/>
      <c r="AK5202" s="43"/>
      <c r="AL5202" s="43"/>
      <c r="AM5202" s="43"/>
      <c r="AN5202" s="43"/>
      <c r="AO5202" s="43"/>
      <c r="AP5202" s="43"/>
      <c r="AQ5202" s="43"/>
      <c r="AR5202" s="43"/>
      <c r="AS5202" s="43"/>
      <c r="AT5202" s="43"/>
      <c r="AU5202" s="44"/>
      <c r="AV5202" s="182"/>
      <c r="AW5202" s="182"/>
      <c r="AX5202" s="182"/>
      <c r="AZ5202" s="207"/>
    </row>
    <row r="5203" spans="1:52" s="168" customFormat="1" ht="24.9" customHeight="1" thickBot="1" x14ac:dyDescent="0.35">
      <c r="A5203" s="263"/>
      <c r="B5203" s="263"/>
      <c r="C5203" s="265"/>
      <c r="D5203" s="165" t="s">
        <v>103</v>
      </c>
      <c r="E5203" s="209" t="s">
        <v>106</v>
      </c>
      <c r="F5203" s="455" t="s">
        <v>104</v>
      </c>
      <c r="G5203" s="524"/>
      <c r="H5203" s="456"/>
      <c r="I5203" s="525">
        <v>44058</v>
      </c>
      <c r="J5203" s="526"/>
      <c r="K5203" s="526"/>
      <c r="L5203" s="526"/>
      <c r="M5203" s="526"/>
      <c r="N5203" s="527"/>
      <c r="O5203" s="166" t="s">
        <v>8</v>
      </c>
      <c r="P5203" s="449" t="s">
        <v>24</v>
      </c>
      <c r="Q5203" s="450"/>
      <c r="R5203" s="450"/>
      <c r="S5203" s="450"/>
      <c r="T5203" s="450"/>
      <c r="U5203" s="528"/>
      <c r="V5203" s="182"/>
      <c r="W5203" s="191"/>
      <c r="X5203" s="199"/>
      <c r="Y5203" s="182"/>
      <c r="Z5203" s="184"/>
      <c r="AA5203" s="184"/>
      <c r="AD5203" s="182"/>
      <c r="AG5203" s="182"/>
      <c r="AH5203" s="43"/>
      <c r="AI5203" s="43"/>
      <c r="AJ5203" s="43"/>
      <c r="AK5203" s="43"/>
      <c r="AL5203" s="43"/>
      <c r="AM5203" s="43"/>
      <c r="AN5203" s="43"/>
      <c r="AO5203" s="43"/>
      <c r="AP5203" s="43"/>
      <c r="AQ5203" s="43"/>
      <c r="AR5203" s="43"/>
      <c r="AS5203" s="43"/>
      <c r="AT5203" s="43"/>
      <c r="AU5203" s="44"/>
      <c r="AV5203" s="182"/>
      <c r="AW5203" s="182"/>
      <c r="AX5203" s="182"/>
      <c r="AZ5203" s="207"/>
    </row>
    <row r="5204" spans="1:52" s="168" customFormat="1" ht="5.0999999999999996" customHeight="1" thickBot="1" x14ac:dyDescent="0.35">
      <c r="A5204" s="263"/>
      <c r="B5204" s="263"/>
      <c r="C5204" s="265"/>
      <c r="D5204" s="208"/>
      <c r="E5204" s="208"/>
      <c r="F5204" s="208"/>
      <c r="G5204" s="208"/>
      <c r="H5204" s="208"/>
      <c r="I5204" s="208"/>
      <c r="J5204" s="208"/>
      <c r="K5204" s="208"/>
      <c r="L5204" s="208"/>
      <c r="M5204" s="208"/>
      <c r="N5204" s="208"/>
      <c r="O5204" s="208"/>
      <c r="P5204" s="208"/>
      <c r="Q5204" s="208"/>
      <c r="R5204" s="208"/>
      <c r="S5204" s="208"/>
      <c r="T5204" s="208"/>
      <c r="U5204" s="208"/>
      <c r="V5204" s="182"/>
      <c r="W5204" s="191"/>
      <c r="X5204" s="199"/>
      <c r="Y5204" s="182"/>
      <c r="Z5204" s="184"/>
      <c r="AA5204" s="184"/>
      <c r="AD5204" s="182"/>
      <c r="AG5204" s="182"/>
      <c r="AH5204" s="43"/>
      <c r="AI5204" s="43"/>
      <c r="AJ5204" s="43"/>
      <c r="AK5204" s="43"/>
      <c r="AL5204" s="43"/>
      <c r="AM5204" s="43"/>
      <c r="AN5204" s="43"/>
      <c r="AO5204" s="43"/>
      <c r="AP5204" s="43"/>
      <c r="AQ5204" s="43"/>
      <c r="AR5204" s="43"/>
      <c r="AS5204" s="43"/>
      <c r="AT5204" s="43"/>
      <c r="AU5204" s="44"/>
      <c r="AV5204" s="182"/>
      <c r="AW5204" s="182"/>
      <c r="AX5204" s="182"/>
      <c r="AZ5204" s="207"/>
    </row>
    <row r="5205" spans="1:52" s="168" customFormat="1" ht="24.9" customHeight="1" thickBot="1" x14ac:dyDescent="0.35">
      <c r="A5205" s="263"/>
      <c r="B5205" s="263"/>
      <c r="C5205" s="265"/>
      <c r="D5205" s="165" t="s">
        <v>31</v>
      </c>
      <c r="E5205" s="449"/>
      <c r="F5205" s="450"/>
      <c r="G5205" s="450"/>
      <c r="H5205" s="450"/>
      <c r="I5205" s="450"/>
      <c r="J5205" s="451"/>
      <c r="K5205" s="177" t="s">
        <v>105</v>
      </c>
      <c r="L5205" s="452"/>
      <c r="M5205" s="452"/>
      <c r="N5205" s="452"/>
      <c r="O5205" s="452"/>
      <c r="P5205" s="452"/>
      <c r="Q5205" s="452"/>
      <c r="R5205" s="452"/>
      <c r="S5205" s="452"/>
      <c r="T5205" s="452"/>
      <c r="U5205" s="453"/>
      <c r="V5205" s="182"/>
      <c r="W5205" s="191"/>
      <c r="X5205" s="199"/>
      <c r="Y5205" s="182"/>
      <c r="Z5205" s="184"/>
      <c r="AA5205" s="184"/>
      <c r="AD5205" s="182"/>
      <c r="AG5205" s="182"/>
      <c r="AH5205" s="43"/>
      <c r="AI5205" s="43"/>
      <c r="AJ5205" s="43"/>
      <c r="AK5205" s="43"/>
      <c r="AL5205" s="43"/>
      <c r="AM5205" s="43"/>
      <c r="AN5205" s="43"/>
      <c r="AO5205" s="43"/>
      <c r="AP5205" s="43"/>
      <c r="AQ5205" s="43"/>
      <c r="AR5205" s="43"/>
      <c r="AS5205" s="43"/>
      <c r="AT5205" s="43"/>
      <c r="AU5205" s="44"/>
      <c r="AV5205" s="182"/>
      <c r="AW5205" s="182"/>
      <c r="AX5205" s="182"/>
      <c r="AZ5205" s="207"/>
    </row>
    <row r="5206" spans="1:52" s="168" customFormat="1" ht="5.0999999999999996" customHeight="1" thickBot="1" x14ac:dyDescent="0.35">
      <c r="A5206" s="263"/>
      <c r="B5206" s="263"/>
      <c r="C5206" s="265"/>
      <c r="D5206" s="454"/>
      <c r="E5206" s="454"/>
      <c r="F5206" s="454"/>
      <c r="G5206" s="454"/>
      <c r="H5206" s="454"/>
      <c r="I5206" s="454"/>
      <c r="J5206" s="454"/>
      <c r="K5206" s="454"/>
      <c r="L5206" s="454"/>
      <c r="M5206" s="454"/>
      <c r="N5206" s="454"/>
      <c r="O5206" s="454"/>
      <c r="P5206" s="454"/>
      <c r="Q5206" s="454"/>
      <c r="R5206" s="454"/>
      <c r="S5206" s="454"/>
      <c r="T5206" s="454"/>
      <c r="U5206" s="454"/>
      <c r="V5206" s="182"/>
      <c r="W5206" s="191"/>
      <c r="X5206" s="199"/>
      <c r="Y5206" s="182"/>
      <c r="Z5206" s="184"/>
      <c r="AA5206" s="184"/>
      <c r="AD5206" s="182"/>
      <c r="AG5206" s="182"/>
      <c r="AH5206" s="43"/>
      <c r="AI5206" s="43"/>
      <c r="AJ5206" s="43"/>
      <c r="AK5206" s="43"/>
      <c r="AL5206" s="43"/>
      <c r="AM5206" s="43"/>
      <c r="AN5206" s="43"/>
      <c r="AO5206" s="43"/>
      <c r="AP5206" s="43"/>
      <c r="AQ5206" s="43"/>
      <c r="AR5206" s="43"/>
      <c r="AS5206" s="43"/>
      <c r="AT5206" s="43"/>
      <c r="AU5206" s="44"/>
      <c r="AV5206" s="182"/>
      <c r="AW5206" s="182"/>
      <c r="AX5206" s="182"/>
      <c r="AZ5206" s="207"/>
    </row>
    <row r="5207" spans="1:52" s="168" customFormat="1" ht="45" customHeight="1" thickBot="1" x14ac:dyDescent="0.35">
      <c r="A5207" s="263" t="str">
        <f>+E5207</f>
        <v>NP 44</v>
      </c>
      <c r="B5207" s="264">
        <f>+U5231</f>
        <v>1386</v>
      </c>
      <c r="C5207" s="265">
        <v>97</v>
      </c>
      <c r="D5207" s="165" t="s">
        <v>9</v>
      </c>
      <c r="E5207" s="180" t="s">
        <v>245</v>
      </c>
      <c r="F5207" s="455" t="s">
        <v>29</v>
      </c>
      <c r="G5207" s="456"/>
      <c r="H5207" s="457" t="s">
        <v>249</v>
      </c>
      <c r="I5207" s="457"/>
      <c r="J5207" s="457"/>
      <c r="K5207" s="457"/>
      <c r="L5207" s="457"/>
      <c r="M5207" s="458"/>
      <c r="N5207" s="459" t="s">
        <v>32</v>
      </c>
      <c r="O5207" s="460"/>
      <c r="P5207" s="461"/>
      <c r="Q5207" s="462" t="s">
        <v>48</v>
      </c>
      <c r="R5207" s="463"/>
      <c r="S5207" s="463"/>
      <c r="T5207" s="463"/>
      <c r="U5207" s="464"/>
      <c r="V5207" s="182"/>
      <c r="W5207" s="191"/>
      <c r="X5207" s="199"/>
      <c r="Y5207" s="182"/>
      <c r="Z5207" s="186"/>
      <c r="AA5207" s="186"/>
      <c r="AD5207" s="182"/>
      <c r="AG5207" s="182"/>
      <c r="AH5207" s="43"/>
      <c r="AI5207" s="43"/>
      <c r="AJ5207" s="43"/>
      <c r="AK5207" s="43"/>
      <c r="AL5207" s="43"/>
      <c r="AM5207" s="43"/>
      <c r="AN5207" s="43"/>
      <c r="AO5207" s="43"/>
      <c r="AP5207" s="43"/>
      <c r="AQ5207" s="43"/>
      <c r="AR5207" s="43"/>
      <c r="AS5207" s="43"/>
      <c r="AT5207" s="43"/>
      <c r="AU5207" s="44"/>
      <c r="AV5207" s="182"/>
      <c r="AW5207" s="182"/>
      <c r="AX5207" s="182"/>
      <c r="AZ5207" s="207"/>
    </row>
    <row r="5208" spans="1:52" s="168" customFormat="1" ht="5.0999999999999996" customHeight="1" thickBot="1" x14ac:dyDescent="0.35">
      <c r="A5208" s="263"/>
      <c r="B5208" s="263"/>
      <c r="C5208" s="265"/>
      <c r="D5208" s="428"/>
      <c r="E5208" s="428"/>
      <c r="F5208" s="428"/>
      <c r="G5208" s="428"/>
      <c r="H5208" s="428"/>
      <c r="I5208" s="428"/>
      <c r="J5208" s="428"/>
      <c r="K5208" s="428"/>
      <c r="L5208" s="428"/>
      <c r="M5208" s="428"/>
      <c r="N5208" s="454"/>
      <c r="O5208" s="454"/>
      <c r="P5208" s="454"/>
      <c r="Q5208" s="454"/>
      <c r="R5208" s="454"/>
      <c r="S5208" s="454"/>
      <c r="T5208" s="454"/>
      <c r="U5208" s="454"/>
      <c r="V5208" s="182"/>
      <c r="W5208" s="191"/>
      <c r="X5208" s="199"/>
      <c r="Y5208" s="182"/>
      <c r="Z5208" s="193"/>
      <c r="AA5208" s="193"/>
      <c r="AD5208" s="182"/>
      <c r="AG5208" s="182"/>
      <c r="AH5208" s="43"/>
      <c r="AI5208" s="43"/>
      <c r="AJ5208" s="43"/>
      <c r="AK5208" s="43"/>
      <c r="AL5208" s="43"/>
      <c r="AM5208" s="43"/>
      <c r="AN5208" s="43"/>
      <c r="AO5208" s="43"/>
      <c r="AP5208" s="43"/>
      <c r="AQ5208" s="43"/>
      <c r="AR5208" s="43"/>
      <c r="AS5208" s="43"/>
      <c r="AT5208" s="43"/>
      <c r="AU5208" s="44"/>
      <c r="AV5208" s="182"/>
      <c r="AW5208" s="182"/>
      <c r="AX5208" s="182"/>
      <c r="AZ5208" s="207"/>
    </row>
    <row r="5209" spans="1:52" s="168" customFormat="1" ht="24.9" customHeight="1" x14ac:dyDescent="0.3">
      <c r="A5209" s="263"/>
      <c r="B5209" s="263"/>
      <c r="C5209" s="265"/>
      <c r="D5209" s="465" t="s">
        <v>30</v>
      </c>
      <c r="E5209" s="466"/>
      <c r="F5209" s="466"/>
      <c r="G5209" s="466"/>
      <c r="H5209" s="466"/>
      <c r="I5209" s="466"/>
      <c r="J5209" s="466"/>
      <c r="K5209" s="466"/>
      <c r="L5209" s="466"/>
      <c r="M5209" s="467"/>
      <c r="N5209" s="468" t="s">
        <v>11</v>
      </c>
      <c r="O5209" s="470" t="s">
        <v>12</v>
      </c>
      <c r="P5209" s="471"/>
      <c r="Q5209" s="474" t="s">
        <v>13</v>
      </c>
      <c r="R5209" s="475"/>
      <c r="S5209" s="476"/>
      <c r="T5209" s="477" t="s">
        <v>27</v>
      </c>
      <c r="U5209" s="479" t="s">
        <v>28</v>
      </c>
      <c r="V5209" s="182"/>
      <c r="W5209" s="191"/>
      <c r="X5209" s="199"/>
      <c r="Y5209" s="182"/>
      <c r="Z5209" s="193"/>
      <c r="AA5209" s="193"/>
      <c r="AD5209" s="182"/>
      <c r="AG5209" s="182"/>
      <c r="AH5209" s="43"/>
      <c r="AI5209" s="43"/>
      <c r="AJ5209" s="43"/>
      <c r="AK5209" s="43"/>
      <c r="AL5209" s="43"/>
      <c r="AM5209" s="43"/>
      <c r="AN5209" s="43"/>
      <c r="AO5209" s="43"/>
      <c r="AP5209" s="43"/>
      <c r="AQ5209" s="43"/>
      <c r="AR5209" s="43"/>
      <c r="AS5209" s="43"/>
      <c r="AT5209" s="43"/>
      <c r="AU5209" s="44"/>
      <c r="AV5209" s="182"/>
      <c r="AW5209" s="182"/>
      <c r="AX5209" s="182"/>
      <c r="AZ5209" s="207"/>
    </row>
    <row r="5210" spans="1:52" s="168" customFormat="1" ht="24.9" customHeight="1" x14ac:dyDescent="0.3">
      <c r="A5210" s="263"/>
      <c r="B5210" s="263"/>
      <c r="C5210" s="265"/>
      <c r="D5210" s="481"/>
      <c r="E5210" s="482"/>
      <c r="F5210" s="482"/>
      <c r="G5210" s="482"/>
      <c r="H5210" s="482"/>
      <c r="I5210" s="482"/>
      <c r="J5210" s="482"/>
      <c r="K5210" s="482"/>
      <c r="L5210" s="482"/>
      <c r="M5210" s="483"/>
      <c r="N5210" s="469"/>
      <c r="O5210" s="472"/>
      <c r="P5210" s="473"/>
      <c r="Q5210" s="170" t="s">
        <v>14</v>
      </c>
      <c r="R5210" s="170" t="s">
        <v>15</v>
      </c>
      <c r="S5210" s="170" t="s">
        <v>26</v>
      </c>
      <c r="T5210" s="478"/>
      <c r="U5210" s="480"/>
      <c r="V5210" s="182"/>
      <c r="W5210" s="191"/>
      <c r="X5210" s="199"/>
      <c r="Y5210" s="182"/>
      <c r="Z5210" s="194"/>
      <c r="AA5210" s="194"/>
      <c r="AD5210" s="182"/>
      <c r="AG5210" s="182"/>
      <c r="AH5210" s="43"/>
      <c r="AI5210" s="43"/>
      <c r="AJ5210" s="43"/>
      <c r="AK5210" s="43"/>
      <c r="AL5210" s="43"/>
      <c r="AM5210" s="43"/>
      <c r="AN5210" s="43"/>
      <c r="AO5210" s="43"/>
      <c r="AP5210" s="43"/>
      <c r="AQ5210" s="43"/>
      <c r="AR5210" s="43"/>
      <c r="AS5210" s="43"/>
      <c r="AT5210" s="43"/>
      <c r="AU5210" s="44"/>
      <c r="AV5210" s="182"/>
      <c r="AW5210" s="182"/>
      <c r="AX5210" s="182"/>
      <c r="AZ5210" s="207"/>
    </row>
    <row r="5211" spans="1:52" s="168" customFormat="1" ht="24.9" customHeight="1" x14ac:dyDescent="0.3">
      <c r="A5211" s="263"/>
      <c r="B5211" s="263"/>
      <c r="C5211" s="265"/>
      <c r="D5211" s="481"/>
      <c r="E5211" s="482"/>
      <c r="F5211" s="482"/>
      <c r="G5211" s="482"/>
      <c r="H5211" s="482"/>
      <c r="I5211" s="482"/>
      <c r="J5211" s="482"/>
      <c r="K5211" s="482"/>
      <c r="L5211" s="482"/>
      <c r="M5211" s="483"/>
      <c r="N5211" s="176">
        <v>14000772</v>
      </c>
      <c r="O5211" s="412" t="s">
        <v>459</v>
      </c>
      <c r="P5211" s="413"/>
      <c r="Q5211" s="8">
        <v>51</v>
      </c>
      <c r="R5211" s="8">
        <v>9</v>
      </c>
      <c r="S5211" s="8"/>
      <c r="T5211" s="9">
        <v>1</v>
      </c>
      <c r="U5211" s="17">
        <f>+Q5211*R5211*T5211</f>
        <v>459</v>
      </c>
      <c r="V5211" s="182"/>
      <c r="W5211" s="191">
        <v>3</v>
      </c>
      <c r="X5211" s="199"/>
      <c r="Y5211" s="182">
        <f>+C5207</f>
        <v>97</v>
      </c>
      <c r="Z5211" s="41">
        <f>+SUMIF($N5211:$N5230,$Z$16,$U5211:$U5230)</f>
        <v>0</v>
      </c>
      <c r="AA5211" s="41">
        <f>+SUMIF($N5211:$N5230,$AA$16,$U5211:$U5230)</f>
        <v>0</v>
      </c>
      <c r="AB5211" s="41">
        <f>+SUMIF($N5211:$N5230,$AB$16,$U5211:$U5230)</f>
        <v>459</v>
      </c>
      <c r="AC5211" s="41">
        <f>+SUMIF($N5211:$N5230,$AC$16,$U5211:$U5230)</f>
        <v>432</v>
      </c>
      <c r="AD5211" s="41">
        <f>+SUMIF($N5211:$N5230,$AD$16,$U5211:$U5230)</f>
        <v>243</v>
      </c>
      <c r="AE5211" s="41">
        <f>+SUMIF($N5211:$N5230,$AE$16,$U5211:$U5230)</f>
        <v>252</v>
      </c>
      <c r="AF5211" s="41">
        <f>+SUMIF($N5211:$N5230,$AF$16,$U5211:$U5230)</f>
        <v>0</v>
      </c>
      <c r="AG5211" s="41">
        <f>+SUMIF($N5211:$N5230,$AG$16,$U5211:$U5230)</f>
        <v>0</v>
      </c>
      <c r="AH5211" s="41">
        <f>+SUMIF($N5211:$N5230,$AH$16,$U5211:$U5230)</f>
        <v>0</v>
      </c>
      <c r="AI5211" s="41">
        <f>+SUMIF($N5211:$N5230,$AI$16,$U5211:$U5230)</f>
        <v>0</v>
      </c>
      <c r="AJ5211" s="41">
        <f>+SUMIF($N5211:$N5230,$AJ$16,$U5211:$U5230)</f>
        <v>0</v>
      </c>
      <c r="AK5211" s="41">
        <f>+SUMIF($N5211:$N5230,$AK$16,$U5211:$U5230)</f>
        <v>0</v>
      </c>
      <c r="AL5211" s="41">
        <f>+SUMIF($N5211:$N5230,$AL$16,$U5211:$U5230)</f>
        <v>0</v>
      </c>
      <c r="AM5211" s="41">
        <f>+SUMIF($N5211:$N5230,$AM$16,$U5211:$U5230)</f>
        <v>0</v>
      </c>
      <c r="AN5211" s="41">
        <f>+SUMIF($N5211:$N5230,$AN$16,$U5211:$U5230)</f>
        <v>0</v>
      </c>
      <c r="AO5211" s="41">
        <f>+SUMIF($N5211:$N5230,$AO$16,$U5211:$U5230)</f>
        <v>0</v>
      </c>
      <c r="AP5211" s="41">
        <f>+SUMIF($N5211:$N5230,$AP$16,$U5211:$U5230)</f>
        <v>0</v>
      </c>
      <c r="AQ5211" s="41">
        <f>+SUMIF($N5211:$N5230,$AQ$16,$U5211:$U5230)</f>
        <v>0</v>
      </c>
      <c r="AR5211" s="41">
        <f>+SUMIF($N5211:$N5230,$AR$16,$U5211:$U5230)</f>
        <v>0</v>
      </c>
      <c r="AS5211" s="43"/>
      <c r="AT5211" s="43"/>
      <c r="AU5211" s="44"/>
      <c r="AV5211" s="182"/>
      <c r="AW5211" s="182"/>
      <c r="AX5211" s="182"/>
      <c r="AZ5211" s="207"/>
    </row>
    <row r="5212" spans="1:52" s="168" customFormat="1" ht="24.9" customHeight="1" x14ac:dyDescent="0.3">
      <c r="A5212" s="263"/>
      <c r="B5212" s="263"/>
      <c r="C5212" s="265"/>
      <c r="D5212" s="481"/>
      <c r="E5212" s="482"/>
      <c r="F5212" s="482"/>
      <c r="G5212" s="482"/>
      <c r="H5212" s="482"/>
      <c r="I5212" s="482"/>
      <c r="J5212" s="482"/>
      <c r="K5212" s="482"/>
      <c r="L5212" s="482"/>
      <c r="M5212" s="483"/>
      <c r="N5212" s="176">
        <v>14000741</v>
      </c>
      <c r="O5212" s="412" t="s">
        <v>459</v>
      </c>
      <c r="P5212" s="413"/>
      <c r="Q5212" s="8">
        <v>48</v>
      </c>
      <c r="R5212" s="8">
        <v>9</v>
      </c>
      <c r="S5212" s="8"/>
      <c r="T5212" s="9">
        <v>1</v>
      </c>
      <c r="U5212" s="17">
        <f t="shared" ref="U5212:U5214" si="219">+Q5212*R5212*T5212</f>
        <v>432</v>
      </c>
      <c r="V5212" s="182"/>
      <c r="W5212" s="191">
        <v>4</v>
      </c>
      <c r="X5212" s="199"/>
      <c r="Y5212" s="182"/>
      <c r="Z5212" s="184"/>
      <c r="AA5212" s="184"/>
      <c r="AD5212" s="182"/>
      <c r="AG5212" s="182"/>
      <c r="AH5212" s="43"/>
      <c r="AI5212" s="43"/>
      <c r="AJ5212" s="43"/>
      <c r="AK5212" s="43"/>
      <c r="AL5212" s="43"/>
      <c r="AM5212" s="43"/>
      <c r="AN5212" s="43"/>
      <c r="AO5212" s="43"/>
      <c r="AP5212" s="43"/>
      <c r="AQ5212" s="43"/>
      <c r="AR5212" s="43"/>
      <c r="AS5212" s="43"/>
      <c r="AT5212" s="43"/>
      <c r="AU5212" s="44"/>
      <c r="AV5212" s="182"/>
      <c r="AW5212" s="182"/>
      <c r="AX5212" s="182"/>
      <c r="AZ5212" s="207"/>
    </row>
    <row r="5213" spans="1:52" s="168" customFormat="1" ht="24.9" customHeight="1" x14ac:dyDescent="0.3">
      <c r="A5213" s="263"/>
      <c r="B5213" s="263"/>
      <c r="C5213" s="265"/>
      <c r="D5213" s="481"/>
      <c r="E5213" s="482"/>
      <c r="F5213" s="482"/>
      <c r="G5213" s="482"/>
      <c r="H5213" s="482"/>
      <c r="I5213" s="482"/>
      <c r="J5213" s="482"/>
      <c r="K5213" s="482"/>
      <c r="L5213" s="482"/>
      <c r="M5213" s="483"/>
      <c r="N5213" s="176">
        <v>14000718</v>
      </c>
      <c r="O5213" s="412" t="s">
        <v>459</v>
      </c>
      <c r="P5213" s="413"/>
      <c r="Q5213" s="8">
        <v>27</v>
      </c>
      <c r="R5213" s="8">
        <v>9</v>
      </c>
      <c r="S5213" s="8"/>
      <c r="T5213" s="9">
        <v>1</v>
      </c>
      <c r="U5213" s="17">
        <f t="shared" si="219"/>
        <v>243</v>
      </c>
      <c r="V5213" s="182"/>
      <c r="W5213" s="191">
        <v>5</v>
      </c>
      <c r="X5213" s="199"/>
      <c r="Y5213" s="182"/>
      <c r="Z5213" s="184"/>
      <c r="AA5213" s="184"/>
      <c r="AD5213" s="182"/>
      <c r="AG5213" s="182"/>
      <c r="AH5213" s="43"/>
      <c r="AI5213" s="43"/>
      <c r="AJ5213" s="43"/>
      <c r="AK5213" s="43"/>
      <c r="AL5213" s="43"/>
      <c r="AM5213" s="43"/>
      <c r="AN5213" s="43"/>
      <c r="AO5213" s="43"/>
      <c r="AP5213" s="43"/>
      <c r="AQ5213" s="43"/>
      <c r="AR5213" s="43"/>
      <c r="AS5213" s="43"/>
      <c r="AT5213" s="43"/>
      <c r="AU5213" s="44"/>
      <c r="AV5213" s="182"/>
      <c r="AW5213" s="182"/>
      <c r="AX5213" s="182"/>
      <c r="AZ5213" s="207"/>
    </row>
    <row r="5214" spans="1:52" s="168" customFormat="1" ht="24.9" customHeight="1" x14ac:dyDescent="0.3">
      <c r="A5214" s="263"/>
      <c r="B5214" s="263"/>
      <c r="C5214" s="265"/>
      <c r="D5214" s="481"/>
      <c r="E5214" s="482"/>
      <c r="F5214" s="482"/>
      <c r="G5214" s="482"/>
      <c r="H5214" s="482"/>
      <c r="I5214" s="482"/>
      <c r="J5214" s="482"/>
      <c r="K5214" s="482"/>
      <c r="L5214" s="482"/>
      <c r="M5214" s="483"/>
      <c r="N5214" s="176">
        <v>14001678</v>
      </c>
      <c r="O5214" s="412" t="s">
        <v>459</v>
      </c>
      <c r="P5214" s="413"/>
      <c r="Q5214" s="8">
        <v>28</v>
      </c>
      <c r="R5214" s="8">
        <v>9</v>
      </c>
      <c r="S5214" s="8"/>
      <c r="T5214" s="9">
        <v>1</v>
      </c>
      <c r="U5214" s="17">
        <f t="shared" si="219"/>
        <v>252</v>
      </c>
      <c r="V5214" s="182"/>
      <c r="W5214" s="191">
        <v>6</v>
      </c>
      <c r="X5214" s="199"/>
      <c r="Y5214" s="182"/>
      <c r="Z5214" s="184"/>
      <c r="AA5214" s="184"/>
      <c r="AD5214" s="182"/>
      <c r="AG5214" s="182"/>
      <c r="AH5214" s="43"/>
      <c r="AI5214" s="43"/>
      <c r="AJ5214" s="43"/>
      <c r="AK5214" s="43"/>
      <c r="AL5214" s="43"/>
      <c r="AM5214" s="43"/>
      <c r="AN5214" s="43"/>
      <c r="AO5214" s="43"/>
      <c r="AP5214" s="43"/>
      <c r="AQ5214" s="43"/>
      <c r="AR5214" s="43"/>
      <c r="AS5214" s="43"/>
      <c r="AT5214" s="43"/>
      <c r="AU5214" s="44"/>
      <c r="AV5214" s="182"/>
      <c r="AW5214" s="182"/>
      <c r="AX5214" s="182"/>
      <c r="AZ5214" s="207"/>
    </row>
    <row r="5215" spans="1:52" s="168" customFormat="1" ht="24.9" customHeight="1" x14ac:dyDescent="0.3">
      <c r="A5215" s="263"/>
      <c r="B5215" s="263"/>
      <c r="C5215" s="265"/>
      <c r="D5215" s="481"/>
      <c r="E5215" s="482"/>
      <c r="F5215" s="482"/>
      <c r="G5215" s="482"/>
      <c r="H5215" s="482"/>
      <c r="I5215" s="482"/>
      <c r="J5215" s="482"/>
      <c r="K5215" s="482"/>
      <c r="L5215" s="482"/>
      <c r="M5215" s="483"/>
      <c r="N5215" s="176"/>
      <c r="O5215" s="412"/>
      <c r="P5215" s="413"/>
      <c r="Q5215" s="8"/>
      <c r="R5215" s="8"/>
      <c r="S5215" s="8"/>
      <c r="T5215" s="9"/>
      <c r="U5215" s="17"/>
      <c r="V5215" s="182"/>
      <c r="W5215" s="191"/>
      <c r="X5215" s="199"/>
      <c r="Y5215" s="182"/>
      <c r="Z5215" s="184"/>
      <c r="AA5215" s="184"/>
      <c r="AD5215" s="182"/>
      <c r="AG5215" s="182"/>
      <c r="AH5215" s="43"/>
      <c r="AI5215" s="43"/>
      <c r="AJ5215" s="43"/>
      <c r="AK5215" s="43"/>
      <c r="AL5215" s="43"/>
      <c r="AM5215" s="43"/>
      <c r="AN5215" s="43"/>
      <c r="AO5215" s="43"/>
      <c r="AP5215" s="43"/>
      <c r="AQ5215" s="43"/>
      <c r="AR5215" s="43"/>
      <c r="AS5215" s="43"/>
      <c r="AT5215" s="43"/>
      <c r="AU5215" s="44"/>
      <c r="AV5215" s="182"/>
      <c r="AW5215" s="182"/>
      <c r="AX5215" s="182"/>
      <c r="AZ5215" s="207"/>
    </row>
    <row r="5216" spans="1:52" s="168" customFormat="1" ht="24.9" customHeight="1" x14ac:dyDescent="0.3">
      <c r="A5216" s="263"/>
      <c r="B5216" s="263"/>
      <c r="C5216" s="265"/>
      <c r="D5216" s="481"/>
      <c r="E5216" s="482"/>
      <c r="F5216" s="482"/>
      <c r="G5216" s="482"/>
      <c r="H5216" s="482"/>
      <c r="I5216" s="482"/>
      <c r="J5216" s="482"/>
      <c r="K5216" s="482"/>
      <c r="L5216" s="482"/>
      <c r="M5216" s="483"/>
      <c r="N5216" s="176"/>
      <c r="O5216" s="412"/>
      <c r="P5216" s="413"/>
      <c r="Q5216" s="8"/>
      <c r="R5216" s="8"/>
      <c r="S5216" s="8"/>
      <c r="T5216" s="9"/>
      <c r="U5216" s="17"/>
      <c r="V5216" s="182"/>
      <c r="W5216" s="191"/>
      <c r="X5216" s="199"/>
      <c r="Y5216" s="182"/>
      <c r="Z5216" s="184"/>
      <c r="AA5216" s="184"/>
      <c r="AD5216" s="182"/>
      <c r="AG5216" s="182"/>
      <c r="AH5216" s="43"/>
      <c r="AI5216" s="43"/>
      <c r="AJ5216" s="43"/>
      <c r="AK5216" s="43"/>
      <c r="AL5216" s="43"/>
      <c r="AM5216" s="43"/>
      <c r="AN5216" s="43"/>
      <c r="AO5216" s="43"/>
      <c r="AP5216" s="43"/>
      <c r="AQ5216" s="43"/>
      <c r="AR5216" s="43"/>
      <c r="AS5216" s="43"/>
      <c r="AT5216" s="43"/>
      <c r="AU5216" s="44"/>
      <c r="AV5216" s="182"/>
      <c r="AW5216" s="182"/>
      <c r="AX5216" s="182"/>
      <c r="AZ5216" s="207"/>
    </row>
    <row r="5217" spans="1:52" s="168" customFormat="1" ht="24.9" customHeight="1" x14ac:dyDescent="0.3">
      <c r="A5217" s="263"/>
      <c r="B5217" s="263"/>
      <c r="C5217" s="265"/>
      <c r="D5217" s="481"/>
      <c r="E5217" s="482"/>
      <c r="F5217" s="482"/>
      <c r="G5217" s="482"/>
      <c r="H5217" s="482"/>
      <c r="I5217" s="482"/>
      <c r="J5217" s="482"/>
      <c r="K5217" s="482"/>
      <c r="L5217" s="482"/>
      <c r="M5217" s="483"/>
      <c r="N5217" s="176"/>
      <c r="O5217" s="412"/>
      <c r="P5217" s="413"/>
      <c r="Q5217" s="8"/>
      <c r="R5217" s="8"/>
      <c r="S5217" s="8"/>
      <c r="T5217" s="9"/>
      <c r="U5217" s="17"/>
      <c r="V5217" s="182"/>
      <c r="W5217" s="191"/>
      <c r="X5217" s="199"/>
      <c r="Y5217" s="182"/>
      <c r="Z5217" s="184"/>
      <c r="AA5217" s="184"/>
      <c r="AD5217" s="182"/>
      <c r="AG5217" s="182"/>
      <c r="AH5217" s="43"/>
      <c r="AI5217" s="43"/>
      <c r="AJ5217" s="43"/>
      <c r="AK5217" s="43"/>
      <c r="AL5217" s="43"/>
      <c r="AM5217" s="43"/>
      <c r="AN5217" s="43"/>
      <c r="AO5217" s="43"/>
      <c r="AP5217" s="43"/>
      <c r="AQ5217" s="43"/>
      <c r="AR5217" s="43"/>
      <c r="AS5217" s="43"/>
      <c r="AT5217" s="43"/>
      <c r="AU5217" s="44"/>
      <c r="AV5217" s="182"/>
      <c r="AW5217" s="182"/>
      <c r="AX5217" s="182"/>
      <c r="AZ5217" s="207"/>
    </row>
    <row r="5218" spans="1:52" s="168" customFormat="1" ht="24.9" customHeight="1" x14ac:dyDescent="0.3">
      <c r="A5218" s="263"/>
      <c r="B5218" s="263"/>
      <c r="C5218" s="265"/>
      <c r="D5218" s="481"/>
      <c r="E5218" s="482"/>
      <c r="F5218" s="482"/>
      <c r="G5218" s="482"/>
      <c r="H5218" s="482"/>
      <c r="I5218" s="482"/>
      <c r="J5218" s="482"/>
      <c r="K5218" s="482"/>
      <c r="L5218" s="482"/>
      <c r="M5218" s="483"/>
      <c r="N5218" s="176"/>
      <c r="O5218" s="412"/>
      <c r="P5218" s="413"/>
      <c r="Q5218" s="8"/>
      <c r="R5218" s="8"/>
      <c r="S5218" s="8"/>
      <c r="T5218" s="9"/>
      <c r="U5218" s="17"/>
      <c r="V5218" s="182"/>
      <c r="W5218" s="191"/>
      <c r="X5218" s="199"/>
      <c r="Y5218" s="182"/>
      <c r="Z5218" s="184"/>
      <c r="AA5218" s="184"/>
      <c r="AD5218" s="182"/>
      <c r="AG5218" s="182"/>
      <c r="AH5218" s="43"/>
      <c r="AI5218" s="43"/>
      <c r="AJ5218" s="43"/>
      <c r="AK5218" s="43"/>
      <c r="AL5218" s="43"/>
      <c r="AM5218" s="43"/>
      <c r="AN5218" s="43"/>
      <c r="AO5218" s="43"/>
      <c r="AP5218" s="43"/>
      <c r="AQ5218" s="43"/>
      <c r="AR5218" s="43"/>
      <c r="AS5218" s="43"/>
      <c r="AT5218" s="43"/>
      <c r="AU5218" s="44"/>
      <c r="AV5218" s="182"/>
      <c r="AW5218" s="182"/>
      <c r="AX5218" s="182"/>
      <c r="AZ5218" s="207"/>
    </row>
    <row r="5219" spans="1:52" s="168" customFormat="1" ht="24.9" customHeight="1" x14ac:dyDescent="0.3">
      <c r="A5219" s="263"/>
      <c r="B5219" s="263"/>
      <c r="C5219" s="265"/>
      <c r="D5219" s="481"/>
      <c r="E5219" s="482"/>
      <c r="F5219" s="482"/>
      <c r="G5219" s="482"/>
      <c r="H5219" s="482"/>
      <c r="I5219" s="482"/>
      <c r="J5219" s="482"/>
      <c r="K5219" s="482"/>
      <c r="L5219" s="482"/>
      <c r="M5219" s="483"/>
      <c r="N5219" s="176"/>
      <c r="O5219" s="412"/>
      <c r="P5219" s="413"/>
      <c r="Q5219" s="8"/>
      <c r="R5219" s="8"/>
      <c r="S5219" s="8"/>
      <c r="T5219" s="9"/>
      <c r="U5219" s="17"/>
      <c r="V5219" s="182"/>
      <c r="W5219" s="191"/>
      <c r="X5219" s="199"/>
      <c r="Y5219" s="182"/>
      <c r="Z5219" s="184"/>
      <c r="AA5219" s="184"/>
      <c r="AD5219" s="182"/>
      <c r="AG5219" s="182"/>
      <c r="AH5219" s="43"/>
      <c r="AI5219" s="43"/>
      <c r="AJ5219" s="43"/>
      <c r="AK5219" s="43"/>
      <c r="AL5219" s="43"/>
      <c r="AM5219" s="43"/>
      <c r="AN5219" s="43"/>
      <c r="AO5219" s="43"/>
      <c r="AP5219" s="43"/>
      <c r="AQ5219" s="43"/>
      <c r="AR5219" s="43"/>
      <c r="AS5219" s="43"/>
      <c r="AT5219" s="43"/>
      <c r="AU5219" s="44"/>
      <c r="AV5219" s="182"/>
      <c r="AW5219" s="182"/>
      <c r="AX5219" s="182"/>
      <c r="AZ5219" s="207"/>
    </row>
    <row r="5220" spans="1:52" s="168" customFormat="1" ht="24.9" customHeight="1" x14ac:dyDescent="0.3">
      <c r="A5220" s="263"/>
      <c r="B5220" s="263"/>
      <c r="C5220" s="265"/>
      <c r="D5220" s="481"/>
      <c r="E5220" s="482"/>
      <c r="F5220" s="482"/>
      <c r="G5220" s="482"/>
      <c r="H5220" s="482"/>
      <c r="I5220" s="482"/>
      <c r="J5220" s="482"/>
      <c r="K5220" s="482"/>
      <c r="L5220" s="482"/>
      <c r="M5220" s="483"/>
      <c r="N5220" s="176"/>
      <c r="O5220" s="412"/>
      <c r="P5220" s="413"/>
      <c r="Q5220" s="8"/>
      <c r="R5220" s="8"/>
      <c r="S5220" s="8"/>
      <c r="T5220" s="9"/>
      <c r="U5220" s="17"/>
      <c r="V5220" s="182"/>
      <c r="W5220" s="191"/>
      <c r="X5220" s="199"/>
      <c r="Y5220" s="182"/>
      <c r="Z5220" s="184"/>
      <c r="AA5220" s="184"/>
      <c r="AD5220" s="182"/>
      <c r="AG5220" s="182"/>
      <c r="AH5220" s="43"/>
      <c r="AI5220" s="43"/>
      <c r="AJ5220" s="43"/>
      <c r="AK5220" s="43"/>
      <c r="AL5220" s="43"/>
      <c r="AM5220" s="43"/>
      <c r="AN5220" s="43"/>
      <c r="AO5220" s="43"/>
      <c r="AP5220" s="43"/>
      <c r="AQ5220" s="43"/>
      <c r="AR5220" s="43"/>
      <c r="AS5220" s="43"/>
      <c r="AT5220" s="43"/>
      <c r="AU5220" s="44"/>
      <c r="AV5220" s="182"/>
      <c r="AW5220" s="182"/>
      <c r="AX5220" s="182"/>
      <c r="AZ5220" s="207"/>
    </row>
    <row r="5221" spans="1:52" s="168" customFormat="1" ht="24.9" customHeight="1" x14ac:dyDescent="0.3">
      <c r="A5221" s="263"/>
      <c r="B5221" s="263"/>
      <c r="C5221" s="265"/>
      <c r="D5221" s="481"/>
      <c r="E5221" s="482"/>
      <c r="F5221" s="482"/>
      <c r="G5221" s="482"/>
      <c r="H5221" s="482"/>
      <c r="I5221" s="482"/>
      <c r="J5221" s="482"/>
      <c r="K5221" s="482"/>
      <c r="L5221" s="482"/>
      <c r="M5221" s="483"/>
      <c r="N5221" s="176"/>
      <c r="O5221" s="412"/>
      <c r="P5221" s="413"/>
      <c r="Q5221" s="8"/>
      <c r="R5221" s="8"/>
      <c r="S5221" s="8"/>
      <c r="T5221" s="9"/>
      <c r="U5221" s="17"/>
      <c r="V5221" s="182"/>
      <c r="W5221" s="191"/>
      <c r="X5221" s="199"/>
      <c r="Y5221" s="182"/>
      <c r="Z5221" s="184"/>
      <c r="AA5221" s="184"/>
      <c r="AD5221" s="182"/>
      <c r="AG5221" s="182"/>
      <c r="AH5221" s="43"/>
      <c r="AI5221" s="43"/>
      <c r="AJ5221" s="43"/>
      <c r="AK5221" s="43"/>
      <c r="AL5221" s="43"/>
      <c r="AM5221" s="43"/>
      <c r="AN5221" s="43"/>
      <c r="AO5221" s="43"/>
      <c r="AP5221" s="43"/>
      <c r="AQ5221" s="43"/>
      <c r="AR5221" s="43"/>
      <c r="AS5221" s="43"/>
      <c r="AT5221" s="43"/>
      <c r="AU5221" s="44"/>
      <c r="AV5221" s="182"/>
      <c r="AW5221" s="182"/>
      <c r="AX5221" s="182"/>
      <c r="AZ5221" s="207"/>
    </row>
    <row r="5222" spans="1:52" s="168" customFormat="1" ht="24.9" customHeight="1" x14ac:dyDescent="0.3">
      <c r="A5222" s="263"/>
      <c r="B5222" s="263"/>
      <c r="C5222" s="265"/>
      <c r="D5222" s="481"/>
      <c r="E5222" s="482"/>
      <c r="F5222" s="482"/>
      <c r="G5222" s="482"/>
      <c r="H5222" s="482"/>
      <c r="I5222" s="482"/>
      <c r="J5222" s="482"/>
      <c r="K5222" s="482"/>
      <c r="L5222" s="482"/>
      <c r="M5222" s="483"/>
      <c r="N5222" s="176"/>
      <c r="O5222" s="412"/>
      <c r="P5222" s="413"/>
      <c r="Q5222" s="8"/>
      <c r="R5222" s="8"/>
      <c r="S5222" s="8"/>
      <c r="T5222" s="9"/>
      <c r="U5222" s="17"/>
      <c r="V5222" s="182"/>
      <c r="W5222" s="191"/>
      <c r="X5222" s="199"/>
      <c r="Y5222" s="182"/>
      <c r="Z5222" s="184"/>
      <c r="AA5222" s="184"/>
      <c r="AD5222" s="182"/>
      <c r="AG5222" s="182"/>
      <c r="AH5222" s="43"/>
      <c r="AI5222" s="43"/>
      <c r="AJ5222" s="43"/>
      <c r="AK5222" s="43"/>
      <c r="AL5222" s="43"/>
      <c r="AM5222" s="43"/>
      <c r="AN5222" s="43"/>
      <c r="AO5222" s="43"/>
      <c r="AP5222" s="43"/>
      <c r="AQ5222" s="43"/>
      <c r="AR5222" s="43"/>
      <c r="AS5222" s="43"/>
      <c r="AT5222" s="43"/>
      <c r="AU5222" s="44"/>
      <c r="AV5222" s="182"/>
      <c r="AW5222" s="182"/>
      <c r="AX5222" s="182"/>
      <c r="AZ5222" s="207"/>
    </row>
    <row r="5223" spans="1:52" s="168" customFormat="1" ht="24.9" customHeight="1" x14ac:dyDescent="0.3">
      <c r="A5223" s="263"/>
      <c r="B5223" s="263"/>
      <c r="C5223" s="265"/>
      <c r="D5223" s="481"/>
      <c r="E5223" s="482"/>
      <c r="F5223" s="482"/>
      <c r="G5223" s="482"/>
      <c r="H5223" s="482"/>
      <c r="I5223" s="482"/>
      <c r="J5223" s="482"/>
      <c r="K5223" s="482"/>
      <c r="L5223" s="482"/>
      <c r="M5223" s="483"/>
      <c r="N5223" s="176"/>
      <c r="O5223" s="412"/>
      <c r="P5223" s="413"/>
      <c r="Q5223" s="8"/>
      <c r="R5223" s="8"/>
      <c r="S5223" s="8"/>
      <c r="T5223" s="9"/>
      <c r="U5223" s="17"/>
      <c r="V5223" s="182"/>
      <c r="W5223" s="191"/>
      <c r="X5223" s="199"/>
      <c r="Y5223" s="182"/>
      <c r="Z5223" s="184"/>
      <c r="AA5223" s="184"/>
      <c r="AD5223" s="182"/>
      <c r="AG5223" s="182"/>
      <c r="AH5223" s="43"/>
      <c r="AI5223" s="43"/>
      <c r="AJ5223" s="43"/>
      <c r="AK5223" s="43"/>
      <c r="AL5223" s="43"/>
      <c r="AM5223" s="43"/>
      <c r="AN5223" s="43"/>
      <c r="AO5223" s="43"/>
      <c r="AP5223" s="43"/>
      <c r="AQ5223" s="43"/>
      <c r="AR5223" s="43"/>
      <c r="AS5223" s="43"/>
      <c r="AT5223" s="43"/>
      <c r="AU5223" s="44"/>
      <c r="AV5223" s="182"/>
      <c r="AW5223" s="182"/>
      <c r="AX5223" s="182"/>
      <c r="AZ5223" s="207"/>
    </row>
    <row r="5224" spans="1:52" s="168" customFormat="1" ht="24.9" customHeight="1" x14ac:dyDescent="0.3">
      <c r="A5224" s="263"/>
      <c r="B5224" s="263"/>
      <c r="C5224" s="265"/>
      <c r="D5224" s="481"/>
      <c r="E5224" s="482"/>
      <c r="F5224" s="482"/>
      <c r="G5224" s="482"/>
      <c r="H5224" s="482"/>
      <c r="I5224" s="482"/>
      <c r="J5224" s="482"/>
      <c r="K5224" s="482"/>
      <c r="L5224" s="482"/>
      <c r="M5224" s="483"/>
      <c r="N5224" s="176"/>
      <c r="O5224" s="412"/>
      <c r="P5224" s="413"/>
      <c r="Q5224" s="8"/>
      <c r="R5224" s="8"/>
      <c r="S5224" s="8"/>
      <c r="T5224" s="9"/>
      <c r="U5224" s="17"/>
      <c r="V5224" s="182"/>
      <c r="W5224" s="191"/>
      <c r="X5224" s="199"/>
      <c r="Y5224" s="182"/>
      <c r="Z5224" s="184"/>
      <c r="AA5224" s="184"/>
      <c r="AD5224" s="182"/>
      <c r="AG5224" s="182"/>
      <c r="AH5224" s="43"/>
      <c r="AI5224" s="43"/>
      <c r="AJ5224" s="43"/>
      <c r="AK5224" s="43"/>
      <c r="AL5224" s="43"/>
      <c r="AM5224" s="43"/>
      <c r="AN5224" s="43"/>
      <c r="AO5224" s="43"/>
      <c r="AP5224" s="43"/>
      <c r="AQ5224" s="43"/>
      <c r="AR5224" s="43"/>
      <c r="AS5224" s="43"/>
      <c r="AT5224" s="43"/>
      <c r="AU5224" s="44"/>
      <c r="AV5224" s="182"/>
      <c r="AW5224" s="182"/>
      <c r="AX5224" s="182"/>
      <c r="AZ5224" s="207"/>
    </row>
    <row r="5225" spans="1:52" s="168" customFormat="1" ht="24.9" customHeight="1" x14ac:dyDescent="0.3">
      <c r="A5225" s="263"/>
      <c r="B5225" s="263"/>
      <c r="C5225" s="265"/>
      <c r="D5225" s="481"/>
      <c r="E5225" s="482"/>
      <c r="F5225" s="482"/>
      <c r="G5225" s="482"/>
      <c r="H5225" s="482"/>
      <c r="I5225" s="482"/>
      <c r="J5225" s="482"/>
      <c r="K5225" s="482"/>
      <c r="L5225" s="482"/>
      <c r="M5225" s="483"/>
      <c r="N5225" s="176"/>
      <c r="O5225" s="412"/>
      <c r="P5225" s="413"/>
      <c r="Q5225" s="8"/>
      <c r="R5225" s="8"/>
      <c r="S5225" s="8"/>
      <c r="T5225" s="9"/>
      <c r="U5225" s="17"/>
      <c r="V5225" s="182"/>
      <c r="W5225" s="191"/>
      <c r="X5225" s="199"/>
      <c r="Y5225" s="182"/>
      <c r="Z5225" s="184"/>
      <c r="AA5225" s="184"/>
      <c r="AD5225" s="182"/>
      <c r="AG5225" s="182"/>
      <c r="AH5225" s="43"/>
      <c r="AI5225" s="43"/>
      <c r="AJ5225" s="43"/>
      <c r="AK5225" s="43"/>
      <c r="AL5225" s="43"/>
      <c r="AM5225" s="43"/>
      <c r="AN5225" s="43"/>
      <c r="AO5225" s="43"/>
      <c r="AP5225" s="43"/>
      <c r="AQ5225" s="43"/>
      <c r="AR5225" s="43"/>
      <c r="AS5225" s="43"/>
      <c r="AT5225" s="43"/>
      <c r="AU5225" s="44"/>
      <c r="AV5225" s="182"/>
      <c r="AW5225" s="182"/>
      <c r="AX5225" s="182"/>
      <c r="AZ5225" s="207"/>
    </row>
    <row r="5226" spans="1:52" s="168" customFormat="1" ht="24.9" customHeight="1" x14ac:dyDescent="0.3">
      <c r="A5226" s="263"/>
      <c r="B5226" s="263"/>
      <c r="C5226" s="265"/>
      <c r="D5226" s="481"/>
      <c r="E5226" s="482"/>
      <c r="F5226" s="482"/>
      <c r="G5226" s="482"/>
      <c r="H5226" s="482"/>
      <c r="I5226" s="482"/>
      <c r="J5226" s="482"/>
      <c r="K5226" s="482"/>
      <c r="L5226" s="482"/>
      <c r="M5226" s="483"/>
      <c r="N5226" s="176"/>
      <c r="O5226" s="412"/>
      <c r="P5226" s="413"/>
      <c r="Q5226" s="8"/>
      <c r="R5226" s="8"/>
      <c r="S5226" s="8"/>
      <c r="T5226" s="9"/>
      <c r="U5226" s="17"/>
      <c r="V5226" s="182"/>
      <c r="W5226" s="191"/>
      <c r="X5226" s="199"/>
      <c r="Y5226" s="182"/>
      <c r="Z5226" s="184"/>
      <c r="AA5226" s="184"/>
      <c r="AD5226" s="182"/>
      <c r="AG5226" s="182"/>
      <c r="AH5226" s="43"/>
      <c r="AI5226" s="43"/>
      <c r="AJ5226" s="43"/>
      <c r="AK5226" s="43"/>
      <c r="AL5226" s="43"/>
      <c r="AM5226" s="43"/>
      <c r="AN5226" s="43"/>
      <c r="AO5226" s="43"/>
      <c r="AP5226" s="43"/>
      <c r="AQ5226" s="43"/>
      <c r="AR5226" s="43"/>
      <c r="AS5226" s="43"/>
      <c r="AT5226" s="43"/>
      <c r="AU5226" s="44"/>
      <c r="AV5226" s="182"/>
      <c r="AW5226" s="182"/>
      <c r="AX5226" s="182"/>
      <c r="AZ5226" s="207"/>
    </row>
    <row r="5227" spans="1:52" s="168" customFormat="1" ht="24.9" customHeight="1" x14ac:dyDescent="0.3">
      <c r="A5227" s="263"/>
      <c r="B5227" s="263"/>
      <c r="C5227" s="265"/>
      <c r="D5227" s="481"/>
      <c r="E5227" s="482"/>
      <c r="F5227" s="482"/>
      <c r="G5227" s="482"/>
      <c r="H5227" s="482"/>
      <c r="I5227" s="482"/>
      <c r="J5227" s="482"/>
      <c r="K5227" s="482"/>
      <c r="L5227" s="482"/>
      <c r="M5227" s="483"/>
      <c r="N5227" s="176"/>
      <c r="O5227" s="412"/>
      <c r="P5227" s="413"/>
      <c r="Q5227" s="8"/>
      <c r="R5227" s="8"/>
      <c r="S5227" s="8"/>
      <c r="T5227" s="9"/>
      <c r="U5227" s="17"/>
      <c r="V5227" s="182"/>
      <c r="W5227" s="191"/>
      <c r="X5227" s="199"/>
      <c r="Y5227" s="182"/>
      <c r="Z5227" s="184"/>
      <c r="AA5227" s="184"/>
      <c r="AD5227" s="182"/>
      <c r="AG5227" s="182"/>
      <c r="AH5227" s="43"/>
      <c r="AI5227" s="43"/>
      <c r="AJ5227" s="43"/>
      <c r="AK5227" s="43"/>
      <c r="AL5227" s="43"/>
      <c r="AM5227" s="43"/>
      <c r="AN5227" s="43"/>
      <c r="AO5227" s="43"/>
      <c r="AP5227" s="43"/>
      <c r="AQ5227" s="43"/>
      <c r="AR5227" s="43"/>
      <c r="AS5227" s="43"/>
      <c r="AT5227" s="43"/>
      <c r="AU5227" s="44"/>
      <c r="AV5227" s="182"/>
      <c r="AW5227" s="182"/>
      <c r="AX5227" s="182"/>
      <c r="AZ5227" s="207"/>
    </row>
    <row r="5228" spans="1:52" s="168" customFormat="1" ht="24.9" customHeight="1" x14ac:dyDescent="0.3">
      <c r="A5228" s="263"/>
      <c r="B5228" s="263"/>
      <c r="C5228" s="265"/>
      <c r="D5228" s="481"/>
      <c r="E5228" s="482"/>
      <c r="F5228" s="482"/>
      <c r="G5228" s="482"/>
      <c r="H5228" s="482"/>
      <c r="I5228" s="482"/>
      <c r="J5228" s="482"/>
      <c r="K5228" s="482"/>
      <c r="L5228" s="482"/>
      <c r="M5228" s="483"/>
      <c r="N5228" s="176"/>
      <c r="O5228" s="412"/>
      <c r="P5228" s="413"/>
      <c r="Q5228" s="8"/>
      <c r="R5228" s="8"/>
      <c r="S5228" s="8"/>
      <c r="T5228" s="9"/>
      <c r="U5228" s="17"/>
      <c r="V5228" s="182"/>
      <c r="W5228" s="191"/>
      <c r="X5228" s="199"/>
      <c r="Y5228" s="182"/>
      <c r="Z5228" s="184"/>
      <c r="AA5228" s="184"/>
      <c r="AD5228" s="182"/>
      <c r="AG5228" s="182"/>
      <c r="AH5228" s="43"/>
      <c r="AI5228" s="43"/>
      <c r="AJ5228" s="43"/>
      <c r="AK5228" s="43"/>
      <c r="AL5228" s="43"/>
      <c r="AM5228" s="43"/>
      <c r="AN5228" s="43"/>
      <c r="AO5228" s="43"/>
      <c r="AP5228" s="43"/>
      <c r="AQ5228" s="43"/>
      <c r="AR5228" s="43"/>
      <c r="AS5228" s="43"/>
      <c r="AT5228" s="43"/>
      <c r="AU5228" s="44"/>
      <c r="AV5228" s="182"/>
      <c r="AW5228" s="182"/>
      <c r="AX5228" s="182"/>
      <c r="AZ5228" s="207"/>
    </row>
    <row r="5229" spans="1:52" s="168" customFormat="1" ht="24.9" customHeight="1" x14ac:dyDescent="0.3">
      <c r="A5229" s="263"/>
      <c r="B5229" s="263"/>
      <c r="C5229" s="265"/>
      <c r="D5229" s="481"/>
      <c r="E5229" s="482"/>
      <c r="F5229" s="482"/>
      <c r="G5229" s="482"/>
      <c r="H5229" s="482"/>
      <c r="I5229" s="482"/>
      <c r="J5229" s="482"/>
      <c r="K5229" s="482"/>
      <c r="L5229" s="482"/>
      <c r="M5229" s="483"/>
      <c r="N5229" s="176"/>
      <c r="O5229" s="412"/>
      <c r="P5229" s="413"/>
      <c r="Q5229" s="8"/>
      <c r="R5229" s="8"/>
      <c r="S5229" s="8"/>
      <c r="T5229" s="9"/>
      <c r="U5229" s="17"/>
      <c r="V5229" s="182"/>
      <c r="W5229" s="191"/>
      <c r="X5229" s="199"/>
      <c r="Y5229" s="182"/>
      <c r="Z5229" s="184"/>
      <c r="AA5229" s="184"/>
      <c r="AD5229" s="182"/>
      <c r="AG5229" s="182"/>
      <c r="AH5229" s="43"/>
      <c r="AI5229" s="43"/>
      <c r="AJ5229" s="43"/>
      <c r="AK5229" s="43"/>
      <c r="AL5229" s="43"/>
      <c r="AM5229" s="43"/>
      <c r="AN5229" s="43"/>
      <c r="AO5229" s="43"/>
      <c r="AP5229" s="43"/>
      <c r="AQ5229" s="43"/>
      <c r="AR5229" s="43"/>
      <c r="AS5229" s="43"/>
      <c r="AT5229" s="43"/>
      <c r="AU5229" s="44"/>
      <c r="AV5229" s="182"/>
      <c r="AW5229" s="182"/>
      <c r="AX5229" s="182"/>
      <c r="AZ5229" s="207"/>
    </row>
    <row r="5230" spans="1:52" s="168" customFormat="1" ht="24.9" customHeight="1" x14ac:dyDescent="0.3">
      <c r="A5230" s="263"/>
      <c r="B5230" s="263"/>
      <c r="C5230" s="265"/>
      <c r="D5230" s="481"/>
      <c r="E5230" s="482"/>
      <c r="F5230" s="482"/>
      <c r="G5230" s="482"/>
      <c r="H5230" s="482"/>
      <c r="I5230" s="482"/>
      <c r="J5230" s="482"/>
      <c r="K5230" s="482"/>
      <c r="L5230" s="482"/>
      <c r="M5230" s="483"/>
      <c r="N5230" s="176"/>
      <c r="O5230" s="412"/>
      <c r="P5230" s="413"/>
      <c r="Q5230" s="8"/>
      <c r="R5230" s="8"/>
      <c r="S5230" s="8"/>
      <c r="T5230" s="9"/>
      <c r="U5230" s="17"/>
      <c r="V5230" s="182"/>
      <c r="W5230" s="191"/>
      <c r="X5230" s="199"/>
      <c r="Y5230" s="182"/>
      <c r="Z5230" s="184"/>
      <c r="AA5230" s="184"/>
      <c r="AD5230" s="182"/>
      <c r="AG5230" s="182"/>
      <c r="AH5230" s="43"/>
      <c r="AI5230" s="43"/>
      <c r="AJ5230" s="43"/>
      <c r="AK5230" s="43"/>
      <c r="AL5230" s="43"/>
      <c r="AM5230" s="43"/>
      <c r="AN5230" s="43"/>
      <c r="AO5230" s="43"/>
      <c r="AP5230" s="43"/>
      <c r="AQ5230" s="43"/>
      <c r="AR5230" s="43"/>
      <c r="AS5230" s="43"/>
      <c r="AT5230" s="43"/>
      <c r="AU5230" s="44"/>
      <c r="AV5230" s="182"/>
      <c r="AW5230" s="182"/>
      <c r="AX5230" s="182"/>
      <c r="AZ5230" s="207"/>
    </row>
    <row r="5231" spans="1:52" s="168" customFormat="1" ht="24.9" customHeight="1" thickBot="1" x14ac:dyDescent="0.35">
      <c r="A5231" s="263"/>
      <c r="B5231" s="263"/>
      <c r="C5231" s="265"/>
      <c r="D5231" s="481"/>
      <c r="E5231" s="482"/>
      <c r="F5231" s="482"/>
      <c r="G5231" s="482"/>
      <c r="H5231" s="482"/>
      <c r="I5231" s="482"/>
      <c r="J5231" s="482"/>
      <c r="K5231" s="482"/>
      <c r="L5231" s="482"/>
      <c r="M5231" s="483"/>
      <c r="N5231" s="414" t="s">
        <v>16</v>
      </c>
      <c r="O5231" s="415"/>
      <c r="P5231" s="415"/>
      <c r="Q5231" s="415"/>
      <c r="R5231" s="415"/>
      <c r="S5231" s="415"/>
      <c r="T5231" s="415"/>
      <c r="U5231" s="18">
        <f>SUM(U5211:U5230)</f>
        <v>1386</v>
      </c>
      <c r="V5231" s="182"/>
      <c r="W5231" s="191"/>
      <c r="X5231" s="199"/>
      <c r="Y5231" s="182"/>
      <c r="Z5231" s="184"/>
      <c r="AA5231" s="184"/>
      <c r="AD5231" s="182"/>
      <c r="AG5231" s="182"/>
      <c r="AH5231" s="43"/>
      <c r="AI5231" s="43"/>
      <c r="AJ5231" s="43"/>
      <c r="AK5231" s="43"/>
      <c r="AL5231" s="43"/>
      <c r="AM5231" s="43"/>
      <c r="AN5231" s="43"/>
      <c r="AO5231" s="43"/>
      <c r="AP5231" s="43"/>
      <c r="AQ5231" s="43"/>
      <c r="AR5231" s="43"/>
      <c r="AS5231" s="43"/>
      <c r="AT5231" s="43"/>
      <c r="AU5231" s="44"/>
      <c r="AV5231" s="182"/>
      <c r="AW5231" s="182"/>
      <c r="AX5231" s="182"/>
      <c r="AZ5231" s="207"/>
    </row>
    <row r="5232" spans="1:52" s="168" customFormat="1" ht="14.4" customHeight="1" x14ac:dyDescent="0.3">
      <c r="A5232" s="263"/>
      <c r="B5232" s="263"/>
      <c r="C5232" s="265"/>
      <c r="D5232" s="481"/>
      <c r="E5232" s="482"/>
      <c r="F5232" s="482"/>
      <c r="G5232" s="482"/>
      <c r="H5232" s="482"/>
      <c r="I5232" s="482"/>
      <c r="J5232" s="482"/>
      <c r="K5232" s="482"/>
      <c r="L5232" s="482"/>
      <c r="M5232" s="483"/>
      <c r="N5232" s="416" t="s">
        <v>17</v>
      </c>
      <c r="O5232" s="417"/>
      <c r="P5232" s="417"/>
      <c r="Q5232" s="417"/>
      <c r="R5232" s="417"/>
      <c r="S5232" s="417"/>
      <c r="T5232" s="417"/>
      <c r="U5232" s="418"/>
      <c r="V5232" s="200"/>
      <c r="W5232" s="191"/>
      <c r="X5232" s="199"/>
      <c r="Y5232" s="182"/>
      <c r="Z5232" s="184"/>
      <c r="AA5232" s="184"/>
      <c r="AD5232" s="182"/>
      <c r="AG5232" s="182"/>
      <c r="AH5232" s="43"/>
      <c r="AI5232" s="43"/>
      <c r="AJ5232" s="43"/>
      <c r="AK5232" s="43"/>
      <c r="AL5232" s="43"/>
      <c r="AM5232" s="43"/>
      <c r="AN5232" s="43"/>
      <c r="AO5232" s="43"/>
      <c r="AP5232" s="43"/>
      <c r="AQ5232" s="43"/>
      <c r="AR5232" s="43"/>
      <c r="AS5232" s="43"/>
      <c r="AT5232" s="43"/>
      <c r="AU5232" s="44"/>
      <c r="AV5232" s="182"/>
      <c r="AW5232" s="182"/>
      <c r="AX5232" s="182"/>
      <c r="AZ5232" s="207"/>
    </row>
    <row r="5233" spans="1:52" s="168" customFormat="1" x14ac:dyDescent="0.3">
      <c r="A5233" s="263"/>
      <c r="B5233" s="263"/>
      <c r="C5233" s="265"/>
      <c r="D5233" s="481"/>
      <c r="E5233" s="482"/>
      <c r="F5233" s="482"/>
      <c r="G5233" s="482"/>
      <c r="H5233" s="482"/>
      <c r="I5233" s="482"/>
      <c r="J5233" s="482"/>
      <c r="K5233" s="482"/>
      <c r="L5233" s="482"/>
      <c r="M5233" s="483"/>
      <c r="N5233" s="419"/>
      <c r="O5233" s="420"/>
      <c r="P5233" s="420"/>
      <c r="Q5233" s="420"/>
      <c r="R5233" s="420"/>
      <c r="S5233" s="420"/>
      <c r="T5233" s="420"/>
      <c r="U5233" s="421"/>
      <c r="V5233" s="182"/>
      <c r="W5233" s="191"/>
      <c r="X5233" s="199"/>
      <c r="Y5233" s="182"/>
      <c r="Z5233" s="184"/>
      <c r="AA5233" s="184"/>
      <c r="AD5233" s="182"/>
      <c r="AG5233" s="182"/>
      <c r="AH5233" s="43"/>
      <c r="AI5233" s="43"/>
      <c r="AJ5233" s="43"/>
      <c r="AK5233" s="43"/>
      <c r="AL5233" s="43"/>
      <c r="AM5233" s="43"/>
      <c r="AN5233" s="43"/>
      <c r="AO5233" s="43"/>
      <c r="AP5233" s="43"/>
      <c r="AQ5233" s="43"/>
      <c r="AR5233" s="43"/>
      <c r="AS5233" s="43"/>
      <c r="AT5233" s="43"/>
      <c r="AU5233" s="44"/>
      <c r="AV5233" s="182"/>
      <c r="AW5233" s="182"/>
      <c r="AX5233" s="182"/>
      <c r="AZ5233" s="207"/>
    </row>
    <row r="5234" spans="1:52" s="168" customFormat="1" x14ac:dyDescent="0.3">
      <c r="A5234" s="263"/>
      <c r="B5234" s="263"/>
      <c r="C5234" s="265"/>
      <c r="D5234" s="481"/>
      <c r="E5234" s="482"/>
      <c r="F5234" s="482"/>
      <c r="G5234" s="482"/>
      <c r="H5234" s="482"/>
      <c r="I5234" s="482"/>
      <c r="J5234" s="482"/>
      <c r="K5234" s="482"/>
      <c r="L5234" s="482"/>
      <c r="M5234" s="483"/>
      <c r="N5234" s="419"/>
      <c r="O5234" s="420"/>
      <c r="P5234" s="420"/>
      <c r="Q5234" s="420"/>
      <c r="R5234" s="420"/>
      <c r="S5234" s="420"/>
      <c r="T5234" s="420"/>
      <c r="U5234" s="421"/>
      <c r="V5234" s="182"/>
      <c r="W5234" s="191"/>
      <c r="X5234" s="199"/>
      <c r="Y5234" s="182"/>
      <c r="Z5234" s="184"/>
      <c r="AA5234" s="184"/>
      <c r="AD5234" s="182"/>
      <c r="AG5234" s="182"/>
      <c r="AH5234" s="43"/>
      <c r="AI5234" s="43"/>
      <c r="AJ5234" s="43"/>
      <c r="AK5234" s="43"/>
      <c r="AL5234" s="43"/>
      <c r="AM5234" s="43"/>
      <c r="AN5234" s="43"/>
      <c r="AO5234" s="43"/>
      <c r="AP5234" s="43"/>
      <c r="AQ5234" s="43"/>
      <c r="AR5234" s="43"/>
      <c r="AS5234" s="43"/>
      <c r="AT5234" s="43"/>
      <c r="AU5234" s="44"/>
      <c r="AV5234" s="182"/>
      <c r="AW5234" s="182"/>
      <c r="AX5234" s="182"/>
      <c r="AZ5234" s="207"/>
    </row>
    <row r="5235" spans="1:52" s="168" customFormat="1" ht="14.4" thickBot="1" x14ac:dyDescent="0.35">
      <c r="A5235" s="263"/>
      <c r="B5235" s="263"/>
      <c r="C5235" s="265"/>
      <c r="D5235" s="425"/>
      <c r="E5235" s="426"/>
      <c r="F5235" s="426"/>
      <c r="G5235" s="426"/>
      <c r="H5235" s="426"/>
      <c r="I5235" s="426"/>
      <c r="J5235" s="426"/>
      <c r="K5235" s="426"/>
      <c r="L5235" s="426"/>
      <c r="M5235" s="427"/>
      <c r="N5235" s="422"/>
      <c r="O5235" s="423"/>
      <c r="P5235" s="423"/>
      <c r="Q5235" s="423"/>
      <c r="R5235" s="423"/>
      <c r="S5235" s="423"/>
      <c r="T5235" s="423"/>
      <c r="U5235" s="424"/>
      <c r="V5235" s="182"/>
      <c r="W5235" s="191"/>
      <c r="X5235" s="199"/>
      <c r="Y5235" s="182"/>
      <c r="Z5235" s="184"/>
      <c r="AA5235" s="184"/>
      <c r="AD5235" s="182"/>
      <c r="AG5235" s="182"/>
      <c r="AH5235" s="43"/>
      <c r="AI5235" s="43"/>
      <c r="AJ5235" s="43"/>
      <c r="AK5235" s="43"/>
      <c r="AL5235" s="43"/>
      <c r="AM5235" s="43"/>
      <c r="AN5235" s="43"/>
      <c r="AO5235" s="43"/>
      <c r="AP5235" s="43"/>
      <c r="AQ5235" s="43"/>
      <c r="AR5235" s="43"/>
      <c r="AS5235" s="43"/>
      <c r="AT5235" s="43"/>
      <c r="AU5235" s="44"/>
      <c r="AV5235" s="182"/>
      <c r="AW5235" s="182"/>
      <c r="AX5235" s="182"/>
      <c r="AZ5235" s="207"/>
    </row>
    <row r="5236" spans="1:52" s="168" customFormat="1" ht="5.25" customHeight="1" thickBot="1" x14ac:dyDescent="0.35">
      <c r="A5236" s="263"/>
      <c r="B5236" s="263"/>
      <c r="C5236" s="265"/>
      <c r="D5236" s="428"/>
      <c r="E5236" s="428"/>
      <c r="F5236" s="428"/>
      <c r="G5236" s="428"/>
      <c r="H5236" s="428"/>
      <c r="I5236" s="428"/>
      <c r="J5236" s="428"/>
      <c r="K5236" s="428"/>
      <c r="L5236" s="428"/>
      <c r="M5236" s="428"/>
      <c r="N5236" s="428"/>
      <c r="O5236" s="428"/>
      <c r="P5236" s="428"/>
      <c r="Q5236" s="428"/>
      <c r="R5236" s="428"/>
      <c r="S5236" s="428"/>
      <c r="T5236" s="428"/>
      <c r="U5236" s="428"/>
      <c r="V5236" s="182"/>
      <c r="W5236" s="191"/>
      <c r="X5236" s="199"/>
      <c r="Y5236" s="182"/>
      <c r="Z5236" s="184"/>
      <c r="AA5236" s="184"/>
      <c r="AD5236" s="182"/>
      <c r="AG5236" s="182"/>
      <c r="AH5236" s="43"/>
      <c r="AI5236" s="43"/>
      <c r="AJ5236" s="43"/>
      <c r="AK5236" s="43"/>
      <c r="AL5236" s="43"/>
      <c r="AM5236" s="43"/>
      <c r="AN5236" s="43"/>
      <c r="AO5236" s="43"/>
      <c r="AP5236" s="43"/>
      <c r="AQ5236" s="43"/>
      <c r="AR5236" s="43"/>
      <c r="AS5236" s="43"/>
      <c r="AT5236" s="43"/>
      <c r="AU5236" s="44"/>
      <c r="AV5236" s="182"/>
      <c r="AW5236" s="182"/>
      <c r="AX5236" s="182"/>
      <c r="AZ5236" s="207"/>
    </row>
    <row r="5237" spans="1:52" s="168" customFormat="1" ht="20.25" customHeight="1" x14ac:dyDescent="0.3">
      <c r="A5237" s="263"/>
      <c r="B5237" s="263"/>
      <c r="C5237" s="265"/>
      <c r="D5237" s="429" t="s">
        <v>18</v>
      </c>
      <c r="E5237" s="430"/>
      <c r="F5237" s="430"/>
      <c r="G5237" s="430"/>
      <c r="H5237" s="430"/>
      <c r="I5237" s="430"/>
      <c r="J5237" s="430"/>
      <c r="K5237" s="430"/>
      <c r="L5237" s="430"/>
      <c r="M5237" s="431"/>
      <c r="N5237" s="429" t="s">
        <v>19</v>
      </c>
      <c r="O5237" s="430"/>
      <c r="P5237" s="430"/>
      <c r="Q5237" s="430"/>
      <c r="R5237" s="430"/>
      <c r="S5237" s="430"/>
      <c r="T5237" s="430"/>
      <c r="U5237" s="431"/>
      <c r="V5237" s="182"/>
      <c r="W5237" s="191"/>
      <c r="X5237" s="199"/>
      <c r="Y5237" s="182"/>
      <c r="Z5237" s="184"/>
      <c r="AA5237" s="184"/>
      <c r="AD5237" s="182"/>
      <c r="AG5237" s="182"/>
      <c r="AH5237" s="43"/>
      <c r="AI5237" s="43"/>
      <c r="AJ5237" s="43"/>
      <c r="AK5237" s="43"/>
      <c r="AL5237" s="43"/>
      <c r="AM5237" s="43"/>
      <c r="AN5237" s="43"/>
      <c r="AO5237" s="43"/>
      <c r="AP5237" s="43"/>
      <c r="AQ5237" s="43"/>
      <c r="AR5237" s="43"/>
      <c r="AS5237" s="43"/>
      <c r="AT5237" s="43"/>
      <c r="AU5237" s="44"/>
      <c r="AV5237" s="182"/>
      <c r="AW5237" s="182"/>
      <c r="AX5237" s="182"/>
      <c r="AZ5237" s="207"/>
    </row>
    <row r="5238" spans="1:52" s="168" customFormat="1" x14ac:dyDescent="0.3">
      <c r="A5238" s="263"/>
      <c r="B5238" s="263"/>
      <c r="C5238" s="265"/>
      <c r="D5238" s="432" t="s">
        <v>20</v>
      </c>
      <c r="E5238" s="433"/>
      <c r="F5238" s="433"/>
      <c r="G5238" s="433"/>
      <c r="H5238" s="433"/>
      <c r="I5238" s="433"/>
      <c r="J5238" s="433"/>
      <c r="K5238" s="433"/>
      <c r="L5238" s="433"/>
      <c r="M5238" s="434"/>
      <c r="N5238" s="435" t="s">
        <v>21</v>
      </c>
      <c r="O5238" s="436"/>
      <c r="P5238" s="436"/>
      <c r="Q5238" s="436"/>
      <c r="R5238" s="436"/>
      <c r="S5238" s="436"/>
      <c r="T5238" s="436"/>
      <c r="U5238" s="437"/>
      <c r="V5238" s="182"/>
      <c r="W5238" s="191"/>
      <c r="X5238" s="199"/>
      <c r="Y5238" s="182"/>
      <c r="Z5238" s="184"/>
      <c r="AA5238" s="184"/>
      <c r="AD5238" s="182"/>
      <c r="AG5238" s="182"/>
      <c r="AH5238" s="43"/>
      <c r="AI5238" s="43"/>
      <c r="AJ5238" s="43"/>
      <c r="AK5238" s="43"/>
      <c r="AL5238" s="43"/>
      <c r="AM5238" s="43"/>
      <c r="AN5238" s="43"/>
      <c r="AO5238" s="43"/>
      <c r="AP5238" s="43"/>
      <c r="AQ5238" s="43"/>
      <c r="AR5238" s="43"/>
      <c r="AS5238" s="43"/>
      <c r="AT5238" s="43"/>
      <c r="AU5238" s="44"/>
      <c r="AV5238" s="182"/>
      <c r="AW5238" s="182"/>
      <c r="AX5238" s="182"/>
      <c r="AZ5238" s="207"/>
    </row>
    <row r="5239" spans="1:52" s="168" customFormat="1" ht="15.75" customHeight="1" x14ac:dyDescent="0.3">
      <c r="A5239" s="263"/>
      <c r="B5239" s="263"/>
      <c r="C5239" s="265"/>
      <c r="D5239" s="438" t="s">
        <v>22</v>
      </c>
      <c r="E5239" s="439"/>
      <c r="F5239" s="439"/>
      <c r="G5239" s="439"/>
      <c r="H5239" s="439"/>
      <c r="I5239" s="439"/>
      <c r="J5239" s="439"/>
      <c r="K5239" s="439"/>
      <c r="L5239" s="439"/>
      <c r="M5239" s="440"/>
      <c r="N5239" s="438" t="s">
        <v>22</v>
      </c>
      <c r="O5239" s="444"/>
      <c r="P5239" s="444"/>
      <c r="Q5239" s="444"/>
      <c r="R5239" s="444"/>
      <c r="S5239" s="444"/>
      <c r="T5239" s="444"/>
      <c r="U5239" s="440"/>
      <c r="V5239" s="182"/>
      <c r="W5239" s="191"/>
      <c r="X5239" s="199"/>
      <c r="Y5239" s="182"/>
      <c r="Z5239" s="184"/>
      <c r="AA5239" s="184"/>
      <c r="AD5239" s="182"/>
      <c r="AG5239" s="182"/>
      <c r="AH5239" s="43"/>
      <c r="AI5239" s="43"/>
      <c r="AJ5239" s="43"/>
      <c r="AK5239" s="43"/>
      <c r="AL5239" s="43"/>
      <c r="AM5239" s="43"/>
      <c r="AN5239" s="43"/>
      <c r="AO5239" s="43"/>
      <c r="AP5239" s="43"/>
      <c r="AQ5239" s="43"/>
      <c r="AR5239" s="43"/>
      <c r="AS5239" s="43"/>
      <c r="AT5239" s="43"/>
      <c r="AU5239" s="44"/>
      <c r="AV5239" s="182"/>
      <c r="AW5239" s="182"/>
      <c r="AX5239" s="182"/>
      <c r="AZ5239" s="207"/>
    </row>
    <row r="5240" spans="1:52" s="168" customFormat="1" ht="15.75" customHeight="1" x14ac:dyDescent="0.3">
      <c r="A5240" s="263"/>
      <c r="B5240" s="263"/>
      <c r="C5240" s="265"/>
      <c r="D5240" s="438"/>
      <c r="E5240" s="439"/>
      <c r="F5240" s="439"/>
      <c r="G5240" s="439"/>
      <c r="H5240" s="439"/>
      <c r="I5240" s="439"/>
      <c r="J5240" s="439"/>
      <c r="K5240" s="439"/>
      <c r="L5240" s="439"/>
      <c r="M5240" s="440"/>
      <c r="N5240" s="438"/>
      <c r="O5240" s="439"/>
      <c r="P5240" s="439"/>
      <c r="Q5240" s="439"/>
      <c r="R5240" s="439"/>
      <c r="S5240" s="439"/>
      <c r="T5240" s="439"/>
      <c r="U5240" s="440"/>
      <c r="V5240" s="182"/>
      <c r="W5240" s="191"/>
      <c r="X5240" s="199"/>
      <c r="Y5240" s="182"/>
      <c r="Z5240" s="184"/>
      <c r="AA5240" s="184"/>
      <c r="AD5240" s="182"/>
      <c r="AG5240" s="182"/>
      <c r="AH5240" s="43"/>
      <c r="AI5240" s="43"/>
      <c r="AJ5240" s="43"/>
      <c r="AK5240" s="43"/>
      <c r="AL5240" s="43"/>
      <c r="AM5240" s="43"/>
      <c r="AN5240" s="43"/>
      <c r="AO5240" s="43"/>
      <c r="AP5240" s="43"/>
      <c r="AQ5240" s="43"/>
      <c r="AR5240" s="43"/>
      <c r="AS5240" s="43"/>
      <c r="AT5240" s="43"/>
      <c r="AU5240" s="44"/>
      <c r="AV5240" s="182"/>
      <c r="AW5240" s="182"/>
      <c r="AX5240" s="182"/>
      <c r="AZ5240" s="207"/>
    </row>
    <row r="5241" spans="1:52" s="168" customFormat="1" ht="15.75" customHeight="1" x14ac:dyDescent="0.3">
      <c r="A5241" s="263"/>
      <c r="B5241" s="263"/>
      <c r="C5241" s="265"/>
      <c r="D5241" s="441"/>
      <c r="E5241" s="442"/>
      <c r="F5241" s="442"/>
      <c r="G5241" s="442"/>
      <c r="H5241" s="442"/>
      <c r="I5241" s="442"/>
      <c r="J5241" s="442"/>
      <c r="K5241" s="442"/>
      <c r="L5241" s="442"/>
      <c r="M5241" s="443"/>
      <c r="N5241" s="441"/>
      <c r="O5241" s="442"/>
      <c r="P5241" s="442"/>
      <c r="Q5241" s="442"/>
      <c r="R5241" s="442"/>
      <c r="S5241" s="442"/>
      <c r="T5241" s="442"/>
      <c r="U5241" s="443"/>
      <c r="V5241" s="182"/>
      <c r="W5241" s="191"/>
      <c r="X5241" s="199"/>
      <c r="Y5241" s="182"/>
      <c r="Z5241" s="184"/>
      <c r="AA5241" s="184"/>
      <c r="AD5241" s="182"/>
      <c r="AG5241" s="182"/>
      <c r="AH5241" s="43"/>
      <c r="AI5241" s="43"/>
      <c r="AJ5241" s="43"/>
      <c r="AK5241" s="43"/>
      <c r="AL5241" s="43"/>
      <c r="AM5241" s="43"/>
      <c r="AN5241" s="43"/>
      <c r="AO5241" s="43"/>
      <c r="AP5241" s="43"/>
      <c r="AQ5241" s="43"/>
      <c r="AR5241" s="43"/>
      <c r="AS5241" s="43"/>
      <c r="AT5241" s="43"/>
      <c r="AU5241" s="44"/>
      <c r="AV5241" s="182"/>
      <c r="AW5241" s="182"/>
      <c r="AX5241" s="182"/>
      <c r="AZ5241" s="207"/>
    </row>
    <row r="5242" spans="1:52" s="168" customFormat="1" x14ac:dyDescent="0.25">
      <c r="A5242" s="263"/>
      <c r="B5242" s="263"/>
      <c r="C5242" s="265"/>
      <c r="D5242" s="171" t="s">
        <v>23</v>
      </c>
      <c r="E5242" s="445" t="e">
        <f>+#REF!</f>
        <v>#REF!</v>
      </c>
      <c r="F5242" s="445"/>
      <c r="G5242" s="445"/>
      <c r="H5242" s="445"/>
      <c r="I5242" s="445"/>
      <c r="J5242" s="445"/>
      <c r="K5242" s="445"/>
      <c r="L5242" s="445"/>
      <c r="M5242" s="446"/>
      <c r="N5242" s="172" t="s">
        <v>23</v>
      </c>
      <c r="O5242" s="445" t="e">
        <f>+#REF!</f>
        <v>#REF!</v>
      </c>
      <c r="P5242" s="445"/>
      <c r="Q5242" s="445"/>
      <c r="R5242" s="445"/>
      <c r="S5242" s="445"/>
      <c r="T5242" s="445"/>
      <c r="U5242" s="446"/>
      <c r="V5242" s="182"/>
      <c r="W5242" s="191"/>
      <c r="X5242" s="199"/>
      <c r="Y5242" s="182"/>
      <c r="Z5242" s="184"/>
      <c r="AA5242" s="184"/>
      <c r="AD5242" s="182"/>
      <c r="AG5242" s="182"/>
      <c r="AH5242" s="43"/>
      <c r="AI5242" s="43"/>
      <c r="AJ5242" s="43"/>
      <c r="AK5242" s="43"/>
      <c r="AL5242" s="43"/>
      <c r="AM5242" s="43"/>
      <c r="AN5242" s="43"/>
      <c r="AO5242" s="43"/>
      <c r="AP5242" s="43"/>
      <c r="AQ5242" s="43"/>
      <c r="AR5242" s="43"/>
      <c r="AS5242" s="43"/>
      <c r="AT5242" s="43"/>
      <c r="AU5242" s="44"/>
      <c r="AV5242" s="182"/>
      <c r="AW5242" s="182"/>
      <c r="AX5242" s="182"/>
      <c r="AZ5242" s="207"/>
    </row>
    <row r="5243" spans="1:52" s="168" customFormat="1" ht="14.4" thickBot="1" x14ac:dyDescent="0.3">
      <c r="A5243" s="263"/>
      <c r="B5243" s="263"/>
      <c r="C5243" s="265"/>
      <c r="D5243" s="173" t="s">
        <v>25</v>
      </c>
      <c r="E5243" s="447" t="e">
        <f>+#REF!</f>
        <v>#REF!</v>
      </c>
      <c r="F5243" s="447"/>
      <c r="G5243" s="447"/>
      <c r="H5243" s="447"/>
      <c r="I5243" s="447"/>
      <c r="J5243" s="447"/>
      <c r="K5243" s="447"/>
      <c r="L5243" s="447"/>
      <c r="M5243" s="448"/>
      <c r="N5243" s="174" t="s">
        <v>25</v>
      </c>
      <c r="O5243" s="447" t="e">
        <f>+#REF!</f>
        <v>#REF!</v>
      </c>
      <c r="P5243" s="447"/>
      <c r="Q5243" s="447"/>
      <c r="R5243" s="447"/>
      <c r="S5243" s="447"/>
      <c r="T5243" s="447"/>
      <c r="U5243" s="448"/>
      <c r="V5243" s="182"/>
      <c r="W5243" s="191"/>
      <c r="X5243" s="199"/>
      <c r="Y5243" s="182"/>
      <c r="Z5243" s="184"/>
      <c r="AA5243" s="184"/>
      <c r="AD5243" s="182"/>
      <c r="AG5243" s="182"/>
      <c r="AH5243" s="43"/>
      <c r="AI5243" s="43"/>
      <c r="AJ5243" s="43"/>
      <c r="AK5243" s="43"/>
      <c r="AL5243" s="43"/>
      <c r="AM5243" s="43"/>
      <c r="AN5243" s="43"/>
      <c r="AO5243" s="43"/>
      <c r="AP5243" s="43"/>
      <c r="AQ5243" s="43"/>
      <c r="AR5243" s="43"/>
      <c r="AS5243" s="43"/>
      <c r="AT5243" s="43"/>
      <c r="AU5243" s="44"/>
      <c r="AV5243" s="182"/>
      <c r="AW5243" s="182"/>
      <c r="AX5243" s="182"/>
      <c r="AZ5243" s="207"/>
    </row>
    <row r="5244" spans="1:52" s="175" customFormat="1" ht="9.9" customHeight="1" thickBot="1" x14ac:dyDescent="0.3">
      <c r="A5244" s="266"/>
      <c r="B5244" s="266"/>
      <c r="C5244" s="267"/>
      <c r="N5244" s="15"/>
      <c r="V5244" s="34"/>
      <c r="W5244" s="58"/>
      <c r="X5244" s="85"/>
      <c r="Y5244" s="34"/>
      <c r="Z5244" s="185"/>
      <c r="AA5244" s="185"/>
      <c r="AD5244" s="34"/>
      <c r="AG5244" s="34"/>
      <c r="AH5244" s="45"/>
      <c r="AI5244" s="45"/>
      <c r="AJ5244" s="45"/>
      <c r="AK5244" s="45"/>
      <c r="AL5244" s="45"/>
      <c r="AM5244" s="45"/>
      <c r="AN5244" s="45"/>
      <c r="AO5244" s="45"/>
      <c r="AP5244" s="45"/>
      <c r="AQ5244" s="45"/>
      <c r="AR5244" s="45"/>
      <c r="AS5244" s="45"/>
      <c r="AT5244" s="45"/>
      <c r="AU5244" s="46"/>
      <c r="AV5244" s="34"/>
      <c r="AW5244" s="34"/>
      <c r="AX5244" s="34"/>
      <c r="AZ5244" s="139"/>
    </row>
    <row r="5245" spans="1:52" s="168" customFormat="1" ht="15.75" customHeight="1" x14ac:dyDescent="0.3">
      <c r="A5245" s="263"/>
      <c r="B5245" s="263"/>
      <c r="C5245" s="265"/>
      <c r="D5245" s="484"/>
      <c r="E5245" s="485"/>
      <c r="F5245" s="488" t="s">
        <v>0</v>
      </c>
      <c r="G5245" s="489"/>
      <c r="H5245" s="489"/>
      <c r="I5245" s="489"/>
      <c r="J5245" s="489"/>
      <c r="K5245" s="489"/>
      <c r="L5245" s="489"/>
      <c r="M5245" s="489"/>
      <c r="N5245" s="489"/>
      <c r="O5245" s="490"/>
      <c r="P5245" s="494" t="s">
        <v>1</v>
      </c>
      <c r="Q5245" s="495"/>
      <c r="R5245" s="495"/>
      <c r="S5245" s="496"/>
      <c r="T5245" s="500"/>
      <c r="U5245" s="501"/>
      <c r="V5245" s="182"/>
      <c r="W5245" s="191"/>
      <c r="X5245" s="199"/>
      <c r="Y5245" s="182"/>
      <c r="Z5245" s="184"/>
      <c r="AA5245" s="184"/>
      <c r="AD5245" s="182"/>
      <c r="AG5245" s="182"/>
      <c r="AH5245" s="43"/>
      <c r="AI5245" s="43"/>
      <c r="AJ5245" s="43"/>
      <c r="AK5245" s="43"/>
      <c r="AL5245" s="43"/>
      <c r="AM5245" s="43"/>
      <c r="AN5245" s="43"/>
      <c r="AO5245" s="43"/>
      <c r="AP5245" s="43"/>
      <c r="AQ5245" s="43"/>
      <c r="AR5245" s="43"/>
      <c r="AS5245" s="43"/>
      <c r="AT5245" s="43"/>
      <c r="AU5245" s="44"/>
      <c r="AV5245" s="182"/>
      <c r="AW5245" s="182"/>
      <c r="AX5245" s="182"/>
      <c r="AZ5245" s="207"/>
    </row>
    <row r="5246" spans="1:52" s="168" customFormat="1" ht="15" customHeight="1" x14ac:dyDescent="0.3">
      <c r="A5246" s="263"/>
      <c r="B5246" s="263"/>
      <c r="C5246" s="265"/>
      <c r="D5246" s="481"/>
      <c r="E5246" s="482"/>
      <c r="F5246" s="491"/>
      <c r="G5246" s="492"/>
      <c r="H5246" s="492"/>
      <c r="I5246" s="492"/>
      <c r="J5246" s="492"/>
      <c r="K5246" s="492"/>
      <c r="L5246" s="492"/>
      <c r="M5246" s="492"/>
      <c r="N5246" s="492"/>
      <c r="O5246" s="493"/>
      <c r="P5246" s="497"/>
      <c r="Q5246" s="498"/>
      <c r="R5246" s="498"/>
      <c r="S5246" s="499"/>
      <c r="T5246" s="502"/>
      <c r="U5246" s="503"/>
      <c r="V5246" s="182"/>
      <c r="W5246" s="191"/>
      <c r="X5246" s="199"/>
      <c r="Y5246" s="186"/>
      <c r="Z5246" s="184"/>
      <c r="AA5246" s="184"/>
      <c r="AD5246" s="182"/>
      <c r="AG5246" s="182"/>
      <c r="AH5246" s="43"/>
      <c r="AI5246" s="43"/>
      <c r="AJ5246" s="43"/>
      <c r="AK5246" s="43"/>
      <c r="AL5246" s="43"/>
      <c r="AM5246" s="43"/>
      <c r="AN5246" s="43"/>
      <c r="AO5246" s="43"/>
      <c r="AP5246" s="43"/>
      <c r="AQ5246" s="43"/>
      <c r="AR5246" s="43"/>
      <c r="AS5246" s="43"/>
      <c r="AT5246" s="43"/>
      <c r="AU5246" s="44"/>
      <c r="AV5246" s="182"/>
      <c r="AW5246" s="182"/>
      <c r="AX5246" s="182"/>
      <c r="AZ5246" s="207"/>
    </row>
    <row r="5247" spans="1:52" s="168" customFormat="1" ht="30" customHeight="1" thickBot="1" x14ac:dyDescent="0.35">
      <c r="A5247" s="263"/>
      <c r="B5247" s="263"/>
      <c r="C5247" s="265"/>
      <c r="D5247" s="486"/>
      <c r="E5247" s="487"/>
      <c r="F5247" s="506" t="s">
        <v>2</v>
      </c>
      <c r="G5247" s="507"/>
      <c r="H5247" s="507"/>
      <c r="I5247" s="507"/>
      <c r="J5247" s="507"/>
      <c r="K5247" s="507"/>
      <c r="L5247" s="507"/>
      <c r="M5247" s="507"/>
      <c r="N5247" s="507"/>
      <c r="O5247" s="508"/>
      <c r="P5247" s="181">
        <v>108</v>
      </c>
      <c r="Q5247" s="210" t="s">
        <v>3</v>
      </c>
      <c r="R5247" s="509">
        <v>147</v>
      </c>
      <c r="S5247" s="510"/>
      <c r="T5247" s="504"/>
      <c r="U5247" s="505"/>
      <c r="V5247" s="182">
        <f>+IF(C5256="","",1)</f>
        <v>1</v>
      </c>
      <c r="W5247" s="191"/>
      <c r="X5247" s="199"/>
      <c r="Y5247" s="39"/>
      <c r="Z5247" s="184"/>
      <c r="AA5247" s="184"/>
      <c r="AD5247" s="182"/>
      <c r="AG5247" s="182"/>
      <c r="AH5247" s="43"/>
      <c r="AI5247" s="43"/>
      <c r="AJ5247" s="43"/>
      <c r="AK5247" s="43"/>
      <c r="AL5247" s="43"/>
      <c r="AM5247" s="43"/>
      <c r="AN5247" s="43"/>
      <c r="AO5247" s="43"/>
      <c r="AP5247" s="43"/>
      <c r="AQ5247" s="43"/>
      <c r="AR5247" s="43"/>
      <c r="AS5247" s="43"/>
      <c r="AT5247" s="43"/>
      <c r="AU5247" s="44"/>
      <c r="AV5247" s="182"/>
      <c r="AW5247" s="182"/>
      <c r="AX5247" s="182"/>
      <c r="AZ5247" s="207"/>
    </row>
    <row r="5248" spans="1:52" s="168" customFormat="1" ht="5.25" customHeight="1" thickBot="1" x14ac:dyDescent="0.35">
      <c r="A5248" s="263"/>
      <c r="B5248" s="263"/>
      <c r="C5248" s="265"/>
      <c r="D5248" s="454"/>
      <c r="E5248" s="454"/>
      <c r="F5248" s="454"/>
      <c r="G5248" s="454"/>
      <c r="H5248" s="454"/>
      <c r="I5248" s="454"/>
      <c r="J5248" s="454"/>
      <c r="K5248" s="454"/>
      <c r="L5248" s="454"/>
      <c r="M5248" s="454"/>
      <c r="N5248" s="454"/>
      <c r="O5248" s="454"/>
      <c r="P5248" s="454"/>
      <c r="Q5248" s="454"/>
      <c r="R5248" s="454"/>
      <c r="S5248" s="454"/>
      <c r="T5248" s="454"/>
      <c r="U5248" s="454"/>
      <c r="V5248" s="182"/>
      <c r="W5248" s="191"/>
      <c r="X5248" s="199"/>
      <c r="Y5248" s="186"/>
      <c r="Z5248" s="184"/>
      <c r="AA5248" s="184"/>
      <c r="AD5248" s="182"/>
      <c r="AG5248" s="182"/>
      <c r="AH5248" s="43"/>
      <c r="AI5248" s="43"/>
      <c r="AJ5248" s="43"/>
      <c r="AK5248" s="43"/>
      <c r="AL5248" s="43"/>
      <c r="AM5248" s="43"/>
      <c r="AN5248" s="43"/>
      <c r="AO5248" s="43"/>
      <c r="AP5248" s="43"/>
      <c r="AQ5248" s="43"/>
      <c r="AR5248" s="43"/>
      <c r="AS5248" s="43"/>
      <c r="AT5248" s="43"/>
      <c r="AU5248" s="44"/>
      <c r="AV5248" s="182"/>
      <c r="AW5248" s="182"/>
      <c r="AX5248" s="182"/>
      <c r="AZ5248" s="207"/>
    </row>
    <row r="5249" spans="1:52" s="168" customFormat="1" ht="24.9" customHeight="1" x14ac:dyDescent="0.3">
      <c r="A5249" s="263"/>
      <c r="B5249" s="263"/>
      <c r="C5249" s="265"/>
      <c r="D5249" s="511" t="s">
        <v>4</v>
      </c>
      <c r="E5249" s="512"/>
      <c r="F5249" s="513" t="s">
        <v>168</v>
      </c>
      <c r="G5249" s="514"/>
      <c r="H5249" s="514"/>
      <c r="I5249" s="515"/>
      <c r="J5249" s="516" t="s">
        <v>5</v>
      </c>
      <c r="K5249" s="512"/>
      <c r="L5249" s="513" t="s">
        <v>102</v>
      </c>
      <c r="M5249" s="514"/>
      <c r="N5249" s="514"/>
      <c r="O5249" s="514"/>
      <c r="P5249" s="515"/>
      <c r="Q5249" s="164" t="s">
        <v>6</v>
      </c>
      <c r="R5249" s="513" t="s">
        <v>36</v>
      </c>
      <c r="S5249" s="514"/>
      <c r="T5249" s="514"/>
      <c r="U5249" s="517"/>
      <c r="V5249" s="182"/>
      <c r="W5249" s="191"/>
      <c r="X5249" s="199"/>
      <c r="Y5249" s="182"/>
      <c r="Z5249" s="184"/>
      <c r="AA5249" s="184"/>
      <c r="AD5249" s="182"/>
      <c r="AG5249" s="182"/>
      <c r="AH5249" s="43"/>
      <c r="AI5249" s="43"/>
      <c r="AJ5249" s="43"/>
      <c r="AK5249" s="43"/>
      <c r="AL5249" s="43"/>
      <c r="AM5249" s="43"/>
      <c r="AN5249" s="43"/>
      <c r="AO5249" s="43"/>
      <c r="AP5249" s="43"/>
      <c r="AQ5249" s="43"/>
      <c r="AR5249" s="43"/>
      <c r="AS5249" s="43"/>
      <c r="AT5249" s="43"/>
      <c r="AU5249" s="44"/>
      <c r="AV5249" s="182"/>
      <c r="AW5249" s="182"/>
      <c r="AX5249" s="182"/>
      <c r="AZ5249" s="207"/>
    </row>
    <row r="5250" spans="1:52" s="168" customFormat="1" ht="45" customHeight="1" thickBot="1" x14ac:dyDescent="0.35">
      <c r="A5250" s="263"/>
      <c r="B5250" s="263"/>
      <c r="C5250" s="265"/>
      <c r="D5250" s="518" t="s">
        <v>7</v>
      </c>
      <c r="E5250" s="519"/>
      <c r="F5250" s="520" t="s">
        <v>169</v>
      </c>
      <c r="G5250" s="521"/>
      <c r="H5250" s="521"/>
      <c r="I5250" s="521"/>
      <c r="J5250" s="521"/>
      <c r="K5250" s="521"/>
      <c r="L5250" s="521"/>
      <c r="M5250" s="521"/>
      <c r="N5250" s="521"/>
      <c r="O5250" s="521"/>
      <c r="P5250" s="521"/>
      <c r="Q5250" s="521"/>
      <c r="R5250" s="521"/>
      <c r="S5250" s="521"/>
      <c r="T5250" s="521"/>
      <c r="U5250" s="522"/>
      <c r="V5250" s="182"/>
      <c r="W5250" s="191"/>
      <c r="X5250" s="199"/>
      <c r="Y5250" s="182"/>
      <c r="Z5250" s="184"/>
      <c r="AA5250" s="184"/>
      <c r="AD5250" s="182"/>
      <c r="AG5250" s="182"/>
      <c r="AH5250" s="43"/>
      <c r="AI5250" s="43"/>
      <c r="AJ5250" s="43"/>
      <c r="AK5250" s="43"/>
      <c r="AL5250" s="43"/>
      <c r="AM5250" s="43"/>
      <c r="AN5250" s="43"/>
      <c r="AO5250" s="43"/>
      <c r="AP5250" s="43"/>
      <c r="AQ5250" s="43"/>
      <c r="AR5250" s="43"/>
      <c r="AS5250" s="43"/>
      <c r="AT5250" s="43"/>
      <c r="AU5250" s="44"/>
      <c r="AV5250" s="182"/>
      <c r="AW5250" s="182"/>
      <c r="AX5250" s="182"/>
      <c r="AZ5250" s="207"/>
    </row>
    <row r="5251" spans="1:52" s="168" customFormat="1" ht="5.0999999999999996" customHeight="1" thickBot="1" x14ac:dyDescent="0.35">
      <c r="A5251" s="263"/>
      <c r="B5251" s="263"/>
      <c r="C5251" s="265"/>
      <c r="D5251" s="523"/>
      <c r="E5251" s="523"/>
      <c r="F5251" s="523"/>
      <c r="G5251" s="523"/>
      <c r="H5251" s="523"/>
      <c r="I5251" s="523"/>
      <c r="J5251" s="523"/>
      <c r="K5251" s="523"/>
      <c r="L5251" s="523"/>
      <c r="M5251" s="523"/>
      <c r="N5251" s="523"/>
      <c r="O5251" s="523"/>
      <c r="P5251" s="523"/>
      <c r="Q5251" s="523"/>
      <c r="R5251" s="523"/>
      <c r="S5251" s="523"/>
      <c r="T5251" s="523"/>
      <c r="U5251" s="523"/>
      <c r="V5251" s="182"/>
      <c r="W5251" s="191"/>
      <c r="X5251" s="199"/>
      <c r="Y5251" s="182"/>
      <c r="Z5251" s="184"/>
      <c r="AA5251" s="184"/>
      <c r="AD5251" s="182"/>
      <c r="AG5251" s="182"/>
      <c r="AH5251" s="43"/>
      <c r="AI5251" s="43"/>
      <c r="AJ5251" s="43"/>
      <c r="AK5251" s="43"/>
      <c r="AL5251" s="43"/>
      <c r="AM5251" s="43"/>
      <c r="AN5251" s="43"/>
      <c r="AO5251" s="43"/>
      <c r="AP5251" s="43"/>
      <c r="AQ5251" s="43"/>
      <c r="AR5251" s="43"/>
      <c r="AS5251" s="43"/>
      <c r="AT5251" s="43"/>
      <c r="AU5251" s="44"/>
      <c r="AV5251" s="182"/>
      <c r="AW5251" s="182"/>
      <c r="AX5251" s="182"/>
      <c r="AZ5251" s="207"/>
    </row>
    <row r="5252" spans="1:52" s="168" customFormat="1" ht="24.9" customHeight="1" thickBot="1" x14ac:dyDescent="0.35">
      <c r="A5252" s="263"/>
      <c r="B5252" s="263"/>
      <c r="C5252" s="265"/>
      <c r="D5252" s="165" t="s">
        <v>103</v>
      </c>
      <c r="E5252" s="209" t="s">
        <v>106</v>
      </c>
      <c r="F5252" s="455" t="s">
        <v>104</v>
      </c>
      <c r="G5252" s="524"/>
      <c r="H5252" s="456"/>
      <c r="I5252" s="525">
        <v>44058</v>
      </c>
      <c r="J5252" s="526"/>
      <c r="K5252" s="526"/>
      <c r="L5252" s="526"/>
      <c r="M5252" s="526"/>
      <c r="N5252" s="527"/>
      <c r="O5252" s="166" t="s">
        <v>8</v>
      </c>
      <c r="P5252" s="449" t="s">
        <v>24</v>
      </c>
      <c r="Q5252" s="450"/>
      <c r="R5252" s="450"/>
      <c r="S5252" s="450"/>
      <c r="T5252" s="450"/>
      <c r="U5252" s="528"/>
      <c r="V5252" s="182"/>
      <c r="W5252" s="191"/>
      <c r="X5252" s="199"/>
      <c r="Y5252" s="182"/>
      <c r="Z5252" s="184"/>
      <c r="AA5252" s="184"/>
      <c r="AD5252" s="182"/>
      <c r="AG5252" s="182"/>
      <c r="AH5252" s="43"/>
      <c r="AI5252" s="43"/>
      <c r="AJ5252" s="43"/>
      <c r="AK5252" s="43"/>
      <c r="AL5252" s="43"/>
      <c r="AM5252" s="43"/>
      <c r="AN5252" s="43"/>
      <c r="AO5252" s="43"/>
      <c r="AP5252" s="43"/>
      <c r="AQ5252" s="43"/>
      <c r="AR5252" s="43"/>
      <c r="AS5252" s="43"/>
      <c r="AT5252" s="43"/>
      <c r="AU5252" s="44"/>
      <c r="AV5252" s="182"/>
      <c r="AW5252" s="182"/>
      <c r="AX5252" s="182"/>
      <c r="AZ5252" s="207"/>
    </row>
    <row r="5253" spans="1:52" s="168" customFormat="1" ht="5.0999999999999996" customHeight="1" thickBot="1" x14ac:dyDescent="0.35">
      <c r="A5253" s="263"/>
      <c r="B5253" s="263"/>
      <c r="C5253" s="265"/>
      <c r="D5253" s="208"/>
      <c r="E5253" s="208"/>
      <c r="F5253" s="208"/>
      <c r="G5253" s="208"/>
      <c r="H5253" s="208"/>
      <c r="I5253" s="208"/>
      <c r="J5253" s="208"/>
      <c r="K5253" s="208"/>
      <c r="L5253" s="208"/>
      <c r="M5253" s="208"/>
      <c r="N5253" s="208"/>
      <c r="O5253" s="208"/>
      <c r="P5253" s="208"/>
      <c r="Q5253" s="208"/>
      <c r="R5253" s="208"/>
      <c r="S5253" s="208"/>
      <c r="T5253" s="208"/>
      <c r="U5253" s="208"/>
      <c r="V5253" s="182"/>
      <c r="W5253" s="191"/>
      <c r="X5253" s="199"/>
      <c r="Y5253" s="182"/>
      <c r="Z5253" s="184"/>
      <c r="AA5253" s="184"/>
      <c r="AD5253" s="182"/>
      <c r="AG5253" s="182"/>
      <c r="AH5253" s="43"/>
      <c r="AI5253" s="43"/>
      <c r="AJ5253" s="43"/>
      <c r="AK5253" s="43"/>
      <c r="AL5253" s="43"/>
      <c r="AM5253" s="43"/>
      <c r="AN5253" s="43"/>
      <c r="AO5253" s="43"/>
      <c r="AP5253" s="43"/>
      <c r="AQ5253" s="43"/>
      <c r="AR5253" s="43"/>
      <c r="AS5253" s="43"/>
      <c r="AT5253" s="43"/>
      <c r="AU5253" s="44"/>
      <c r="AV5253" s="182"/>
      <c r="AW5253" s="182"/>
      <c r="AX5253" s="182"/>
      <c r="AZ5253" s="207"/>
    </row>
    <row r="5254" spans="1:52" s="168" customFormat="1" ht="24.9" customHeight="1" thickBot="1" x14ac:dyDescent="0.35">
      <c r="A5254" s="263"/>
      <c r="B5254" s="263"/>
      <c r="C5254" s="265"/>
      <c r="D5254" s="165" t="s">
        <v>31</v>
      </c>
      <c r="E5254" s="449"/>
      <c r="F5254" s="450"/>
      <c r="G5254" s="450"/>
      <c r="H5254" s="450"/>
      <c r="I5254" s="450"/>
      <c r="J5254" s="451"/>
      <c r="K5254" s="177" t="s">
        <v>105</v>
      </c>
      <c r="L5254" s="452"/>
      <c r="M5254" s="452"/>
      <c r="N5254" s="452"/>
      <c r="O5254" s="452"/>
      <c r="P5254" s="452"/>
      <c r="Q5254" s="452"/>
      <c r="R5254" s="452"/>
      <c r="S5254" s="452"/>
      <c r="T5254" s="452"/>
      <c r="U5254" s="453"/>
      <c r="V5254" s="182"/>
      <c r="W5254" s="191"/>
      <c r="X5254" s="199"/>
      <c r="Y5254" s="182"/>
      <c r="Z5254" s="184"/>
      <c r="AA5254" s="184"/>
      <c r="AD5254" s="182"/>
      <c r="AG5254" s="182"/>
      <c r="AH5254" s="43"/>
      <c r="AI5254" s="43"/>
      <c r="AJ5254" s="43"/>
      <c r="AK5254" s="43"/>
      <c r="AL5254" s="43"/>
      <c r="AM5254" s="43"/>
      <c r="AN5254" s="43"/>
      <c r="AO5254" s="43"/>
      <c r="AP5254" s="43"/>
      <c r="AQ5254" s="43"/>
      <c r="AR5254" s="43"/>
      <c r="AS5254" s="43"/>
      <c r="AT5254" s="43"/>
      <c r="AU5254" s="44"/>
      <c r="AV5254" s="182"/>
      <c r="AW5254" s="182"/>
      <c r="AX5254" s="182"/>
      <c r="AZ5254" s="207"/>
    </row>
    <row r="5255" spans="1:52" s="168" customFormat="1" ht="5.0999999999999996" customHeight="1" thickBot="1" x14ac:dyDescent="0.35">
      <c r="A5255" s="263"/>
      <c r="B5255" s="263"/>
      <c r="C5255" s="265"/>
      <c r="D5255" s="454"/>
      <c r="E5255" s="454"/>
      <c r="F5255" s="454"/>
      <c r="G5255" s="454"/>
      <c r="H5255" s="454"/>
      <c r="I5255" s="454"/>
      <c r="J5255" s="454"/>
      <c r="K5255" s="454"/>
      <c r="L5255" s="454"/>
      <c r="M5255" s="454"/>
      <c r="N5255" s="454"/>
      <c r="O5255" s="454"/>
      <c r="P5255" s="454"/>
      <c r="Q5255" s="454"/>
      <c r="R5255" s="454"/>
      <c r="S5255" s="454"/>
      <c r="T5255" s="454"/>
      <c r="U5255" s="454"/>
      <c r="V5255" s="182"/>
      <c r="W5255" s="191"/>
      <c r="X5255" s="199"/>
      <c r="Y5255" s="182"/>
      <c r="Z5255" s="184"/>
      <c r="AA5255" s="184"/>
      <c r="AD5255" s="182"/>
      <c r="AG5255" s="182"/>
      <c r="AH5255" s="43"/>
      <c r="AI5255" s="43"/>
      <c r="AJ5255" s="43"/>
      <c r="AK5255" s="43"/>
      <c r="AL5255" s="43"/>
      <c r="AM5255" s="43"/>
      <c r="AN5255" s="43"/>
      <c r="AO5255" s="43"/>
      <c r="AP5255" s="43"/>
      <c r="AQ5255" s="43"/>
      <c r="AR5255" s="43"/>
      <c r="AS5255" s="43"/>
      <c r="AT5255" s="43"/>
      <c r="AU5255" s="44"/>
      <c r="AV5255" s="182"/>
      <c r="AW5255" s="182"/>
      <c r="AX5255" s="182"/>
      <c r="AZ5255" s="207"/>
    </row>
    <row r="5256" spans="1:52" s="168" customFormat="1" ht="45" customHeight="1" thickBot="1" x14ac:dyDescent="0.35">
      <c r="A5256" s="263" t="str">
        <f>+E5256</f>
        <v>NP 45</v>
      </c>
      <c r="B5256" s="264">
        <f>+U5280</f>
        <v>4572.5</v>
      </c>
      <c r="C5256" s="265">
        <v>98</v>
      </c>
      <c r="D5256" s="165" t="s">
        <v>9</v>
      </c>
      <c r="E5256" s="180" t="s">
        <v>246</v>
      </c>
      <c r="F5256" s="455" t="s">
        <v>29</v>
      </c>
      <c r="G5256" s="456"/>
      <c r="H5256" s="457" t="s">
        <v>250</v>
      </c>
      <c r="I5256" s="457"/>
      <c r="J5256" s="457"/>
      <c r="K5256" s="457"/>
      <c r="L5256" s="457"/>
      <c r="M5256" s="458"/>
      <c r="N5256" s="459" t="s">
        <v>32</v>
      </c>
      <c r="O5256" s="460"/>
      <c r="P5256" s="461"/>
      <c r="Q5256" s="462" t="s">
        <v>251</v>
      </c>
      <c r="R5256" s="463"/>
      <c r="S5256" s="463"/>
      <c r="T5256" s="463"/>
      <c r="U5256" s="464"/>
      <c r="V5256" s="182"/>
      <c r="W5256" s="191"/>
      <c r="X5256" s="199"/>
      <c r="Y5256" s="182"/>
      <c r="Z5256" s="186"/>
      <c r="AA5256" s="186"/>
      <c r="AD5256" s="182"/>
      <c r="AG5256" s="182"/>
      <c r="AH5256" s="43"/>
      <c r="AI5256" s="43"/>
      <c r="AJ5256" s="43"/>
      <c r="AK5256" s="43"/>
      <c r="AL5256" s="43"/>
      <c r="AM5256" s="43"/>
      <c r="AN5256" s="43"/>
      <c r="AO5256" s="43"/>
      <c r="AP5256" s="43"/>
      <c r="AQ5256" s="43"/>
      <c r="AR5256" s="43"/>
      <c r="AS5256" s="43"/>
      <c r="AT5256" s="43"/>
      <c r="AU5256" s="44"/>
      <c r="AV5256" s="182"/>
      <c r="AW5256" s="182"/>
      <c r="AX5256" s="182"/>
      <c r="AZ5256" s="207"/>
    </row>
    <row r="5257" spans="1:52" s="168" customFormat="1" ht="5.0999999999999996" customHeight="1" thickBot="1" x14ac:dyDescent="0.35">
      <c r="A5257" s="263"/>
      <c r="B5257" s="263"/>
      <c r="C5257" s="265"/>
      <c r="D5257" s="428"/>
      <c r="E5257" s="428"/>
      <c r="F5257" s="428"/>
      <c r="G5257" s="428"/>
      <c r="H5257" s="428"/>
      <c r="I5257" s="428"/>
      <c r="J5257" s="428"/>
      <c r="K5257" s="428"/>
      <c r="L5257" s="428"/>
      <c r="M5257" s="428"/>
      <c r="N5257" s="454"/>
      <c r="O5257" s="454"/>
      <c r="P5257" s="454"/>
      <c r="Q5257" s="454"/>
      <c r="R5257" s="454"/>
      <c r="S5257" s="454"/>
      <c r="T5257" s="454"/>
      <c r="U5257" s="454"/>
      <c r="V5257" s="182"/>
      <c r="W5257" s="191"/>
      <c r="X5257" s="199"/>
      <c r="Y5257" s="182"/>
      <c r="Z5257" s="193"/>
      <c r="AA5257" s="193"/>
      <c r="AD5257" s="182"/>
      <c r="AG5257" s="182"/>
      <c r="AH5257" s="43"/>
      <c r="AI5257" s="43"/>
      <c r="AJ5257" s="43"/>
      <c r="AK5257" s="43"/>
      <c r="AL5257" s="43"/>
      <c r="AM5257" s="43"/>
      <c r="AN5257" s="43"/>
      <c r="AO5257" s="43"/>
      <c r="AP5257" s="43"/>
      <c r="AQ5257" s="43"/>
      <c r="AR5257" s="43"/>
      <c r="AS5257" s="43"/>
      <c r="AT5257" s="43"/>
      <c r="AU5257" s="44"/>
      <c r="AV5257" s="182"/>
      <c r="AW5257" s="182"/>
      <c r="AX5257" s="182"/>
      <c r="AZ5257" s="207"/>
    </row>
    <row r="5258" spans="1:52" s="168" customFormat="1" ht="24.9" customHeight="1" x14ac:dyDescent="0.3">
      <c r="A5258" s="263"/>
      <c r="B5258" s="263"/>
      <c r="C5258" s="265"/>
      <c r="D5258" s="465" t="s">
        <v>30</v>
      </c>
      <c r="E5258" s="466"/>
      <c r="F5258" s="466"/>
      <c r="G5258" s="466"/>
      <c r="H5258" s="466"/>
      <c r="I5258" s="466"/>
      <c r="J5258" s="466"/>
      <c r="K5258" s="466"/>
      <c r="L5258" s="466"/>
      <c r="M5258" s="467"/>
      <c r="N5258" s="468" t="s">
        <v>11</v>
      </c>
      <c r="O5258" s="470" t="s">
        <v>12</v>
      </c>
      <c r="P5258" s="471"/>
      <c r="Q5258" s="474" t="s">
        <v>13</v>
      </c>
      <c r="R5258" s="475"/>
      <c r="S5258" s="476"/>
      <c r="T5258" s="477" t="s">
        <v>27</v>
      </c>
      <c r="U5258" s="479" t="s">
        <v>28</v>
      </c>
      <c r="V5258" s="182"/>
      <c r="W5258" s="191"/>
      <c r="X5258" s="199"/>
      <c r="Y5258" s="182"/>
      <c r="Z5258" s="193"/>
      <c r="AA5258" s="193"/>
      <c r="AD5258" s="182"/>
      <c r="AG5258" s="182"/>
      <c r="AH5258" s="43"/>
      <c r="AI5258" s="43"/>
      <c r="AJ5258" s="43"/>
      <c r="AK5258" s="43"/>
      <c r="AL5258" s="43"/>
      <c r="AM5258" s="43"/>
      <c r="AN5258" s="43"/>
      <c r="AO5258" s="43"/>
      <c r="AP5258" s="43"/>
      <c r="AQ5258" s="43"/>
      <c r="AR5258" s="43"/>
      <c r="AS5258" s="43"/>
      <c r="AT5258" s="43"/>
      <c r="AU5258" s="44"/>
      <c r="AV5258" s="182"/>
      <c r="AW5258" s="182"/>
      <c r="AX5258" s="182"/>
      <c r="AZ5258" s="207"/>
    </row>
    <row r="5259" spans="1:52" s="168" customFormat="1" ht="24.9" customHeight="1" x14ac:dyDescent="0.3">
      <c r="A5259" s="263"/>
      <c r="B5259" s="263"/>
      <c r="C5259" s="265"/>
      <c r="D5259" s="481"/>
      <c r="E5259" s="482"/>
      <c r="F5259" s="482"/>
      <c r="G5259" s="482"/>
      <c r="H5259" s="482"/>
      <c r="I5259" s="482"/>
      <c r="J5259" s="482"/>
      <c r="K5259" s="482"/>
      <c r="L5259" s="482"/>
      <c r="M5259" s="483"/>
      <c r="N5259" s="469"/>
      <c r="O5259" s="472"/>
      <c r="P5259" s="473"/>
      <c r="Q5259" s="170" t="s">
        <v>14</v>
      </c>
      <c r="R5259" s="170" t="s">
        <v>15</v>
      </c>
      <c r="S5259" s="170" t="s">
        <v>26</v>
      </c>
      <c r="T5259" s="478"/>
      <c r="U5259" s="480"/>
      <c r="V5259" s="182"/>
      <c r="W5259" s="191"/>
      <c r="X5259" s="199"/>
      <c r="Y5259" s="182"/>
      <c r="Z5259" s="194"/>
      <c r="AA5259" s="194"/>
      <c r="AD5259" s="182"/>
      <c r="AG5259" s="182"/>
      <c r="AH5259" s="43"/>
      <c r="AI5259" s="43"/>
      <c r="AJ5259" s="43"/>
      <c r="AK5259" s="43"/>
      <c r="AL5259" s="43"/>
      <c r="AM5259" s="43"/>
      <c r="AN5259" s="43"/>
      <c r="AO5259" s="43"/>
      <c r="AP5259" s="43"/>
      <c r="AQ5259" s="43"/>
      <c r="AR5259" s="43"/>
      <c r="AS5259" s="43"/>
      <c r="AT5259" s="43"/>
      <c r="AU5259" s="44"/>
      <c r="AV5259" s="182"/>
      <c r="AW5259" s="182"/>
      <c r="AX5259" s="182"/>
      <c r="AZ5259" s="207"/>
    </row>
    <row r="5260" spans="1:52" s="168" customFormat="1" ht="24.9" customHeight="1" x14ac:dyDescent="0.3">
      <c r="A5260" s="263"/>
      <c r="B5260" s="263"/>
      <c r="C5260" s="265"/>
      <c r="D5260" s="481"/>
      <c r="E5260" s="482"/>
      <c r="F5260" s="482"/>
      <c r="G5260" s="482"/>
      <c r="H5260" s="482"/>
      <c r="I5260" s="482"/>
      <c r="J5260" s="482"/>
      <c r="K5260" s="482"/>
      <c r="L5260" s="482"/>
      <c r="M5260" s="483"/>
      <c r="N5260" s="176">
        <v>14001469</v>
      </c>
      <c r="O5260" s="412" t="s">
        <v>325</v>
      </c>
      <c r="P5260" s="413"/>
      <c r="Q5260" s="8">
        <f>(45*2)+(8.4*2)</f>
        <v>106.8</v>
      </c>
      <c r="R5260" s="8"/>
      <c r="S5260" s="8"/>
      <c r="T5260" s="9">
        <v>2.5</v>
      </c>
      <c r="U5260" s="17">
        <f>+Q5260*T5260</f>
        <v>267</v>
      </c>
      <c r="V5260" s="182"/>
      <c r="W5260" s="191">
        <v>1</v>
      </c>
      <c r="X5260" s="199"/>
      <c r="Y5260" s="182">
        <f>+C5256</f>
        <v>98</v>
      </c>
      <c r="Z5260" s="41">
        <f>+SUMIF($N5260:$N5279,$Z$16,$U5260:$U5279)</f>
        <v>267</v>
      </c>
      <c r="AA5260" s="41">
        <f>+SUMIF($N5260:$N5279,$AA$16,$U5260:$U5279)</f>
        <v>282</v>
      </c>
      <c r="AB5260" s="41">
        <f>+SUMIF($N5260:$N5279,$AB$16,$U5260:$U5279)</f>
        <v>645</v>
      </c>
      <c r="AC5260" s="41">
        <f>+SUMIF($N5260:$N5279,$AC$16,$U5260:$U5279)</f>
        <v>285</v>
      </c>
      <c r="AD5260" s="41">
        <f>+SUMIF($N5260:$N5279,$AD$16,$U5260:$U5279)</f>
        <v>180</v>
      </c>
      <c r="AE5260" s="41">
        <f>+SUMIF($N5260:$N5279,$AE$16,$U5260:$U5279)</f>
        <v>185</v>
      </c>
      <c r="AF5260" s="41">
        <f>+SUMIF($N5260:$N5279,$AF$16,$U5260:$U5279)</f>
        <v>128</v>
      </c>
      <c r="AG5260" s="41">
        <f>+SUMIF($N5260:$N5279,$AG$16,$U5260:$U5279)</f>
        <v>122</v>
      </c>
      <c r="AH5260" s="41">
        <f>+SUMIF($N5260:$N5279,$AH$16,$U5260:$U5279)</f>
        <v>465</v>
      </c>
      <c r="AI5260" s="41">
        <f>+SUMIF($N5260:$N5279,$AI$16,$U5260:$U5279)</f>
        <v>500</v>
      </c>
      <c r="AJ5260" s="41">
        <f>+SUMIF($N5260:$N5279,$AJ$16,$U5260:$U5279)</f>
        <v>533.5</v>
      </c>
      <c r="AK5260" s="41">
        <f>+SUMIF($N5260:$N5279,$AK$16,$U5260:$U5279)</f>
        <v>0</v>
      </c>
      <c r="AL5260" s="41">
        <f>+SUMIF($N5260:$N5279,$AL$16,$U5260:$U5279)</f>
        <v>0</v>
      </c>
      <c r="AM5260" s="41">
        <f>+SUMIF($N5260:$N5279,$AM$16,$U5260:$U5279)</f>
        <v>0</v>
      </c>
      <c r="AN5260" s="41">
        <f>+SUMIF($N5260:$N5279,$AN$16,$U5260:$U5279)</f>
        <v>375</v>
      </c>
      <c r="AO5260" s="41">
        <f>+SUMIF($N5260:$N5279,$AO$16,$U5260:$U5279)</f>
        <v>0</v>
      </c>
      <c r="AP5260" s="41">
        <f>+SUMIF($N5260:$N5279,$AP$16,$U5260:$U5279)</f>
        <v>0</v>
      </c>
      <c r="AQ5260" s="41">
        <f>+SUMIF($N5260:$N5279,$AQ$16,$U5260:$U5279)</f>
        <v>315</v>
      </c>
      <c r="AR5260" s="41">
        <f>+SUMIF($N5260:$N5279,$AR$16,$U5260:$U5279)</f>
        <v>290</v>
      </c>
      <c r="AS5260" s="43"/>
      <c r="AT5260" s="43"/>
      <c r="AU5260" s="44"/>
      <c r="AV5260" s="182"/>
      <c r="AW5260" s="182"/>
      <c r="AX5260" s="182"/>
      <c r="AZ5260" s="207"/>
    </row>
    <row r="5261" spans="1:52" s="168" customFormat="1" ht="24.9" customHeight="1" x14ac:dyDescent="0.3">
      <c r="A5261" s="263"/>
      <c r="B5261" s="263"/>
      <c r="C5261" s="265"/>
      <c r="D5261" s="481"/>
      <c r="E5261" s="482"/>
      <c r="F5261" s="482"/>
      <c r="G5261" s="482"/>
      <c r="H5261" s="482"/>
      <c r="I5261" s="482"/>
      <c r="J5261" s="482"/>
      <c r="K5261" s="482"/>
      <c r="L5261" s="482"/>
      <c r="M5261" s="483"/>
      <c r="N5261" s="176">
        <v>14001481</v>
      </c>
      <c r="O5261" s="412" t="s">
        <v>325</v>
      </c>
      <c r="P5261" s="413"/>
      <c r="Q5261" s="8">
        <f>(48*2)+(8.4*2)</f>
        <v>112.8</v>
      </c>
      <c r="R5261" s="8"/>
      <c r="S5261" s="8"/>
      <c r="T5261" s="9">
        <v>2.5</v>
      </c>
      <c r="U5261" s="17">
        <f t="shared" ref="U5261:U5278" si="220">+Q5261*T5261</f>
        <v>282</v>
      </c>
      <c r="V5261" s="182"/>
      <c r="W5261" s="191">
        <v>2</v>
      </c>
      <c r="X5261" s="199"/>
      <c r="Y5261" s="182"/>
      <c r="Z5261" s="184"/>
      <c r="AA5261" s="184"/>
      <c r="AD5261" s="182"/>
      <c r="AG5261" s="182"/>
      <c r="AH5261" s="43"/>
      <c r="AI5261" s="43"/>
      <c r="AJ5261" s="43"/>
      <c r="AK5261" s="43"/>
      <c r="AL5261" s="43"/>
      <c r="AM5261" s="43"/>
      <c r="AN5261" s="43"/>
      <c r="AO5261" s="43"/>
      <c r="AP5261" s="43"/>
      <c r="AQ5261" s="43"/>
      <c r="AR5261" s="43"/>
      <c r="AS5261" s="43"/>
      <c r="AT5261" s="43"/>
      <c r="AU5261" s="44"/>
      <c r="AV5261" s="182"/>
      <c r="AW5261" s="182"/>
      <c r="AX5261" s="182"/>
      <c r="AZ5261" s="207"/>
    </row>
    <row r="5262" spans="1:52" s="168" customFormat="1" ht="24.9" customHeight="1" x14ac:dyDescent="0.3">
      <c r="A5262" s="263"/>
      <c r="B5262" s="263"/>
      <c r="C5262" s="265"/>
      <c r="D5262" s="481"/>
      <c r="E5262" s="482"/>
      <c r="F5262" s="482"/>
      <c r="G5262" s="482"/>
      <c r="H5262" s="482"/>
      <c r="I5262" s="482"/>
      <c r="J5262" s="482"/>
      <c r="K5262" s="482"/>
      <c r="L5262" s="482"/>
      <c r="M5262" s="483"/>
      <c r="N5262" s="176">
        <v>14000772</v>
      </c>
      <c r="O5262" s="412" t="s">
        <v>325</v>
      </c>
      <c r="P5262" s="413"/>
      <c r="Q5262" s="8">
        <v>258</v>
      </c>
      <c r="R5262" s="8"/>
      <c r="S5262" s="8"/>
      <c r="T5262" s="9">
        <v>2.5</v>
      </c>
      <c r="U5262" s="17">
        <f t="shared" si="220"/>
        <v>645</v>
      </c>
      <c r="V5262" s="182"/>
      <c r="W5262" s="191">
        <v>3</v>
      </c>
      <c r="X5262" s="199"/>
      <c r="Y5262" s="182"/>
      <c r="Z5262" s="184"/>
      <c r="AA5262" s="184"/>
      <c r="AD5262" s="182"/>
      <c r="AG5262" s="182"/>
      <c r="AH5262" s="43"/>
      <c r="AI5262" s="43"/>
      <c r="AJ5262" s="43"/>
      <c r="AK5262" s="43"/>
      <c r="AL5262" s="43"/>
      <c r="AM5262" s="43"/>
      <c r="AN5262" s="43"/>
      <c r="AO5262" s="43"/>
      <c r="AP5262" s="43"/>
      <c r="AQ5262" s="43"/>
      <c r="AR5262" s="43"/>
      <c r="AS5262" s="43"/>
      <c r="AT5262" s="43"/>
      <c r="AU5262" s="44"/>
      <c r="AV5262" s="182"/>
      <c r="AW5262" s="182"/>
      <c r="AX5262" s="182"/>
      <c r="AZ5262" s="207"/>
    </row>
    <row r="5263" spans="1:52" s="168" customFormat="1" ht="24.9" customHeight="1" x14ac:dyDescent="0.3">
      <c r="A5263" s="263"/>
      <c r="B5263" s="263"/>
      <c r="C5263" s="265"/>
      <c r="D5263" s="481"/>
      <c r="E5263" s="482"/>
      <c r="F5263" s="482"/>
      <c r="G5263" s="482"/>
      <c r="H5263" s="482"/>
      <c r="I5263" s="482"/>
      <c r="J5263" s="482"/>
      <c r="K5263" s="482"/>
      <c r="L5263" s="482"/>
      <c r="M5263" s="483"/>
      <c r="N5263" s="176">
        <v>14000741</v>
      </c>
      <c r="O5263" s="412" t="s">
        <v>325</v>
      </c>
      <c r="P5263" s="413"/>
      <c r="Q5263" s="8">
        <v>114</v>
      </c>
      <c r="R5263" s="8"/>
      <c r="S5263" s="8"/>
      <c r="T5263" s="9">
        <v>2.5</v>
      </c>
      <c r="U5263" s="17">
        <f t="shared" si="220"/>
        <v>285</v>
      </c>
      <c r="V5263" s="182"/>
      <c r="W5263" s="191">
        <v>4</v>
      </c>
      <c r="X5263" s="199"/>
      <c r="Y5263" s="182"/>
      <c r="Z5263" s="184"/>
      <c r="AA5263" s="184"/>
      <c r="AD5263" s="182"/>
      <c r="AG5263" s="182"/>
      <c r="AH5263" s="43"/>
      <c r="AI5263" s="43"/>
      <c r="AJ5263" s="43"/>
      <c r="AK5263" s="43"/>
      <c r="AL5263" s="43"/>
      <c r="AM5263" s="43"/>
      <c r="AN5263" s="43"/>
      <c r="AO5263" s="43"/>
      <c r="AP5263" s="43"/>
      <c r="AQ5263" s="43"/>
      <c r="AR5263" s="43"/>
      <c r="AS5263" s="43"/>
      <c r="AT5263" s="43"/>
      <c r="AU5263" s="44"/>
      <c r="AV5263" s="182"/>
      <c r="AW5263" s="182"/>
      <c r="AX5263" s="182"/>
      <c r="AZ5263" s="207"/>
    </row>
    <row r="5264" spans="1:52" s="168" customFormat="1" ht="24.9" customHeight="1" x14ac:dyDescent="0.3">
      <c r="A5264" s="263"/>
      <c r="B5264" s="263"/>
      <c r="C5264" s="265"/>
      <c r="D5264" s="481"/>
      <c r="E5264" s="482"/>
      <c r="F5264" s="482"/>
      <c r="G5264" s="482"/>
      <c r="H5264" s="482"/>
      <c r="I5264" s="482"/>
      <c r="J5264" s="482"/>
      <c r="K5264" s="482"/>
      <c r="L5264" s="482"/>
      <c r="M5264" s="483"/>
      <c r="N5264" s="176">
        <v>14000718</v>
      </c>
      <c r="O5264" s="412" t="s">
        <v>325</v>
      </c>
      <c r="P5264" s="413"/>
      <c r="Q5264" s="8">
        <v>72</v>
      </c>
      <c r="R5264" s="8"/>
      <c r="S5264" s="8"/>
      <c r="T5264" s="9">
        <v>2.5</v>
      </c>
      <c r="U5264" s="17">
        <f t="shared" si="220"/>
        <v>180</v>
      </c>
      <c r="V5264" s="182"/>
      <c r="W5264" s="191">
        <v>5</v>
      </c>
      <c r="X5264" s="199"/>
      <c r="Y5264" s="182"/>
      <c r="Z5264" s="184"/>
      <c r="AA5264" s="184"/>
      <c r="AD5264" s="182"/>
      <c r="AG5264" s="182"/>
      <c r="AH5264" s="43"/>
      <c r="AI5264" s="43"/>
      <c r="AJ5264" s="43"/>
      <c r="AK5264" s="43"/>
      <c r="AL5264" s="43"/>
      <c r="AM5264" s="43"/>
      <c r="AN5264" s="43"/>
      <c r="AO5264" s="43"/>
      <c r="AP5264" s="43"/>
      <c r="AQ5264" s="43"/>
      <c r="AR5264" s="43"/>
      <c r="AS5264" s="43"/>
      <c r="AT5264" s="43"/>
      <c r="AU5264" s="44"/>
      <c r="AV5264" s="182"/>
      <c r="AW5264" s="182"/>
      <c r="AX5264" s="182"/>
      <c r="AZ5264" s="207"/>
    </row>
    <row r="5265" spans="1:52" s="168" customFormat="1" ht="24.9" customHeight="1" x14ac:dyDescent="0.3">
      <c r="A5265" s="263"/>
      <c r="B5265" s="263"/>
      <c r="C5265" s="265"/>
      <c r="D5265" s="481"/>
      <c r="E5265" s="482"/>
      <c r="F5265" s="482"/>
      <c r="G5265" s="482"/>
      <c r="H5265" s="482"/>
      <c r="I5265" s="482"/>
      <c r="J5265" s="482"/>
      <c r="K5265" s="482"/>
      <c r="L5265" s="482"/>
      <c r="M5265" s="483"/>
      <c r="N5265" s="176">
        <v>14001678</v>
      </c>
      <c r="O5265" s="412" t="s">
        <v>325</v>
      </c>
      <c r="P5265" s="413"/>
      <c r="Q5265" s="8">
        <v>74</v>
      </c>
      <c r="R5265" s="8"/>
      <c r="S5265" s="8"/>
      <c r="T5265" s="9">
        <v>2.5</v>
      </c>
      <c r="U5265" s="17">
        <f t="shared" si="220"/>
        <v>185</v>
      </c>
      <c r="V5265" s="182"/>
      <c r="W5265" s="191">
        <v>6</v>
      </c>
      <c r="X5265" s="199"/>
      <c r="Y5265" s="182"/>
      <c r="Z5265" s="184"/>
      <c r="AA5265" s="184"/>
      <c r="AD5265" s="182"/>
      <c r="AG5265" s="182"/>
      <c r="AH5265" s="43"/>
      <c r="AI5265" s="43"/>
      <c r="AJ5265" s="43"/>
      <c r="AK5265" s="43"/>
      <c r="AL5265" s="43"/>
      <c r="AM5265" s="43"/>
      <c r="AN5265" s="43"/>
      <c r="AO5265" s="43"/>
      <c r="AP5265" s="43"/>
      <c r="AQ5265" s="43"/>
      <c r="AR5265" s="43"/>
      <c r="AS5265" s="43"/>
      <c r="AT5265" s="43"/>
      <c r="AU5265" s="44"/>
      <c r="AV5265" s="182"/>
      <c r="AW5265" s="182"/>
      <c r="AX5265" s="182"/>
      <c r="AZ5265" s="207"/>
    </row>
    <row r="5266" spans="1:52" s="168" customFormat="1" ht="24.9" customHeight="1" x14ac:dyDescent="0.3">
      <c r="A5266" s="263"/>
      <c r="B5266" s="263"/>
      <c r="C5266" s="265"/>
      <c r="D5266" s="481"/>
      <c r="E5266" s="482"/>
      <c r="F5266" s="482"/>
      <c r="G5266" s="482"/>
      <c r="H5266" s="482"/>
      <c r="I5266" s="482"/>
      <c r="J5266" s="482"/>
      <c r="K5266" s="482"/>
      <c r="L5266" s="482"/>
      <c r="M5266" s="483"/>
      <c r="N5266" s="176">
        <v>14001545</v>
      </c>
      <c r="O5266" s="412" t="s">
        <v>324</v>
      </c>
      <c r="P5266" s="413"/>
      <c r="Q5266" s="8">
        <v>128</v>
      </c>
      <c r="R5266" s="8"/>
      <c r="S5266" s="8"/>
      <c r="T5266" s="9">
        <v>1</v>
      </c>
      <c r="U5266" s="17">
        <f t="shared" si="220"/>
        <v>128</v>
      </c>
      <c r="V5266" s="182"/>
      <c r="W5266" s="191">
        <v>7</v>
      </c>
      <c r="X5266" s="199"/>
      <c r="Y5266" s="182"/>
      <c r="Z5266" s="184"/>
      <c r="AA5266" s="184"/>
      <c r="AD5266" s="182"/>
      <c r="AG5266" s="182"/>
      <c r="AH5266" s="43"/>
      <c r="AI5266" s="43"/>
      <c r="AJ5266" s="43"/>
      <c r="AK5266" s="43"/>
      <c r="AL5266" s="43"/>
      <c r="AM5266" s="43"/>
      <c r="AN5266" s="43"/>
      <c r="AO5266" s="43"/>
      <c r="AP5266" s="43"/>
      <c r="AQ5266" s="43"/>
      <c r="AR5266" s="43"/>
      <c r="AS5266" s="43"/>
      <c r="AT5266" s="43"/>
      <c r="AU5266" s="44"/>
      <c r="AV5266" s="182"/>
      <c r="AW5266" s="182"/>
      <c r="AX5266" s="182"/>
      <c r="AZ5266" s="207"/>
    </row>
    <row r="5267" spans="1:52" s="168" customFormat="1" ht="24.9" customHeight="1" x14ac:dyDescent="0.3">
      <c r="A5267" s="263"/>
      <c r="B5267" s="263"/>
      <c r="C5267" s="265"/>
      <c r="D5267" s="481"/>
      <c r="E5267" s="482"/>
      <c r="F5267" s="482"/>
      <c r="G5267" s="482"/>
      <c r="H5267" s="482"/>
      <c r="I5267" s="482"/>
      <c r="J5267" s="482"/>
      <c r="K5267" s="482"/>
      <c r="L5267" s="482"/>
      <c r="M5267" s="483"/>
      <c r="N5267" s="176">
        <v>14001517</v>
      </c>
      <c r="O5267" s="412" t="s">
        <v>324</v>
      </c>
      <c r="P5267" s="413"/>
      <c r="Q5267" s="8">
        <v>122</v>
      </c>
      <c r="R5267" s="8"/>
      <c r="S5267" s="8"/>
      <c r="T5267" s="9">
        <v>1</v>
      </c>
      <c r="U5267" s="17">
        <f t="shared" si="220"/>
        <v>122</v>
      </c>
      <c r="V5267" s="182"/>
      <c r="W5267" s="191">
        <v>8</v>
      </c>
      <c r="X5267" s="199"/>
      <c r="Y5267" s="182"/>
      <c r="Z5267" s="184"/>
      <c r="AA5267" s="184"/>
      <c r="AD5267" s="182"/>
      <c r="AG5267" s="182"/>
      <c r="AH5267" s="43"/>
      <c r="AI5267" s="43"/>
      <c r="AJ5267" s="43"/>
      <c r="AK5267" s="43"/>
      <c r="AL5267" s="43"/>
      <c r="AM5267" s="43"/>
      <c r="AN5267" s="43"/>
      <c r="AO5267" s="43"/>
      <c r="AP5267" s="43"/>
      <c r="AQ5267" s="43"/>
      <c r="AR5267" s="43"/>
      <c r="AS5267" s="43"/>
      <c r="AT5267" s="43"/>
      <c r="AU5267" s="44"/>
      <c r="AV5267" s="182"/>
      <c r="AW5267" s="182"/>
      <c r="AX5267" s="182"/>
      <c r="AZ5267" s="207"/>
    </row>
    <row r="5268" spans="1:52" s="168" customFormat="1" ht="24.9" customHeight="1" x14ac:dyDescent="0.3">
      <c r="A5268" s="263"/>
      <c r="B5268" s="263"/>
      <c r="C5268" s="265"/>
      <c r="D5268" s="481"/>
      <c r="E5268" s="482"/>
      <c r="F5268" s="482"/>
      <c r="G5268" s="482"/>
      <c r="H5268" s="482"/>
      <c r="I5268" s="482"/>
      <c r="J5268" s="482"/>
      <c r="K5268" s="482"/>
      <c r="L5268" s="482"/>
      <c r="M5268" s="483"/>
      <c r="N5268" s="176">
        <v>14001156</v>
      </c>
      <c r="O5268" s="412" t="s">
        <v>325</v>
      </c>
      <c r="P5268" s="413"/>
      <c r="Q5268" s="8">
        <v>186</v>
      </c>
      <c r="R5268" s="8"/>
      <c r="S5268" s="8"/>
      <c r="T5268" s="9">
        <v>2.5</v>
      </c>
      <c r="U5268" s="17">
        <f t="shared" si="220"/>
        <v>465</v>
      </c>
      <c r="V5268" s="182"/>
      <c r="W5268" s="191">
        <v>9</v>
      </c>
      <c r="X5268" s="199"/>
      <c r="Y5268" s="182"/>
      <c r="Z5268" s="184"/>
      <c r="AA5268" s="184"/>
      <c r="AD5268" s="182"/>
      <c r="AG5268" s="182"/>
      <c r="AH5268" s="43"/>
      <c r="AI5268" s="43"/>
      <c r="AJ5268" s="43"/>
      <c r="AK5268" s="43"/>
      <c r="AL5268" s="43"/>
      <c r="AM5268" s="43"/>
      <c r="AN5268" s="43"/>
      <c r="AO5268" s="43"/>
      <c r="AP5268" s="43"/>
      <c r="AQ5268" s="43"/>
      <c r="AR5268" s="43"/>
      <c r="AS5268" s="43"/>
      <c r="AT5268" s="43"/>
      <c r="AU5268" s="44"/>
      <c r="AV5268" s="182"/>
      <c r="AW5268" s="182"/>
      <c r="AX5268" s="182"/>
      <c r="AZ5268" s="207"/>
    </row>
    <row r="5269" spans="1:52" s="168" customFormat="1" ht="24.9" customHeight="1" x14ac:dyDescent="0.3">
      <c r="A5269" s="263"/>
      <c r="B5269" s="263"/>
      <c r="C5269" s="265"/>
      <c r="D5269" s="481"/>
      <c r="E5269" s="482"/>
      <c r="F5269" s="482"/>
      <c r="G5269" s="482"/>
      <c r="H5269" s="482"/>
      <c r="I5269" s="482"/>
      <c r="J5269" s="482"/>
      <c r="K5269" s="482"/>
      <c r="L5269" s="482"/>
      <c r="M5269" s="483"/>
      <c r="N5269" s="176">
        <v>14001367</v>
      </c>
      <c r="O5269" s="412" t="s">
        <v>325</v>
      </c>
      <c r="P5269" s="413"/>
      <c r="Q5269" s="8">
        <v>200</v>
      </c>
      <c r="R5269" s="8"/>
      <c r="S5269" s="8"/>
      <c r="T5269" s="9">
        <v>2.5</v>
      </c>
      <c r="U5269" s="17">
        <f t="shared" si="220"/>
        <v>500</v>
      </c>
      <c r="V5269" s="182"/>
      <c r="W5269" s="191">
        <v>10</v>
      </c>
      <c r="X5269" s="199"/>
      <c r="Y5269" s="182"/>
      <c r="Z5269" s="184"/>
      <c r="AA5269" s="184"/>
      <c r="AD5269" s="182"/>
      <c r="AG5269" s="182"/>
      <c r="AH5269" s="43"/>
      <c r="AI5269" s="43"/>
      <c r="AJ5269" s="43"/>
      <c r="AK5269" s="43"/>
      <c r="AL5269" s="43"/>
      <c r="AM5269" s="43"/>
      <c r="AN5269" s="43"/>
      <c r="AO5269" s="43"/>
      <c r="AP5269" s="43"/>
      <c r="AQ5269" s="43"/>
      <c r="AR5269" s="43"/>
      <c r="AS5269" s="43"/>
      <c r="AT5269" s="43"/>
      <c r="AU5269" s="44"/>
      <c r="AV5269" s="182"/>
      <c r="AW5269" s="182"/>
      <c r="AX5269" s="182"/>
      <c r="AZ5269" s="207"/>
    </row>
    <row r="5270" spans="1:52" s="168" customFormat="1" ht="24.9" customHeight="1" x14ac:dyDescent="0.3">
      <c r="A5270" s="263"/>
      <c r="B5270" s="263"/>
      <c r="C5270" s="265"/>
      <c r="D5270" s="481"/>
      <c r="E5270" s="482"/>
      <c r="F5270" s="482"/>
      <c r="G5270" s="482"/>
      <c r="H5270" s="482"/>
      <c r="I5270" s="482"/>
      <c r="J5270" s="482"/>
      <c r="K5270" s="482"/>
      <c r="L5270" s="482"/>
      <c r="M5270" s="483"/>
      <c r="N5270" s="176">
        <v>14000126</v>
      </c>
      <c r="O5270" s="412" t="s">
        <v>325</v>
      </c>
      <c r="P5270" s="413"/>
      <c r="Q5270" s="8">
        <v>213.4</v>
      </c>
      <c r="R5270" s="8"/>
      <c r="S5270" s="8"/>
      <c r="T5270" s="9">
        <v>2.5</v>
      </c>
      <c r="U5270" s="17">
        <f t="shared" si="220"/>
        <v>533.5</v>
      </c>
      <c r="V5270" s="182"/>
      <c r="W5270" s="191">
        <v>11</v>
      </c>
      <c r="X5270" s="199"/>
      <c r="Y5270" s="182"/>
      <c r="Z5270" s="184"/>
      <c r="AA5270" s="184"/>
      <c r="AD5270" s="182"/>
      <c r="AG5270" s="182"/>
      <c r="AH5270" s="43"/>
      <c r="AI5270" s="43"/>
      <c r="AJ5270" s="43"/>
      <c r="AK5270" s="43"/>
      <c r="AL5270" s="43"/>
      <c r="AM5270" s="43"/>
      <c r="AN5270" s="43"/>
      <c r="AO5270" s="43"/>
      <c r="AP5270" s="43"/>
      <c r="AQ5270" s="43"/>
      <c r="AR5270" s="43"/>
      <c r="AS5270" s="43"/>
      <c r="AT5270" s="43"/>
      <c r="AU5270" s="44"/>
      <c r="AV5270" s="182"/>
      <c r="AW5270" s="182"/>
      <c r="AX5270" s="182"/>
      <c r="AZ5270" s="207"/>
    </row>
    <row r="5271" spans="1:52" s="168" customFormat="1" ht="24.9" customHeight="1" x14ac:dyDescent="0.3">
      <c r="A5271" s="263"/>
      <c r="B5271" s="263"/>
      <c r="C5271" s="265"/>
      <c r="D5271" s="481"/>
      <c r="E5271" s="482"/>
      <c r="F5271" s="482"/>
      <c r="G5271" s="482"/>
      <c r="H5271" s="482"/>
      <c r="I5271" s="482"/>
      <c r="J5271" s="482"/>
      <c r="K5271" s="482"/>
      <c r="L5271" s="482"/>
      <c r="M5271" s="483"/>
      <c r="N5271" s="176"/>
      <c r="O5271" s="412"/>
      <c r="P5271" s="413"/>
      <c r="Q5271" s="8"/>
      <c r="R5271" s="8"/>
      <c r="S5271" s="8"/>
      <c r="T5271" s="9"/>
      <c r="U5271" s="17"/>
      <c r="V5271" s="182"/>
      <c r="W5271" s="191"/>
      <c r="X5271" s="199"/>
      <c r="Y5271" s="182"/>
      <c r="Z5271" s="184"/>
      <c r="AA5271" s="184"/>
      <c r="AD5271" s="182"/>
      <c r="AG5271" s="182"/>
      <c r="AH5271" s="43"/>
      <c r="AI5271" s="43"/>
      <c r="AJ5271" s="43"/>
      <c r="AK5271" s="43"/>
      <c r="AL5271" s="43"/>
      <c r="AM5271" s="43"/>
      <c r="AN5271" s="43"/>
      <c r="AO5271" s="43"/>
      <c r="AP5271" s="43"/>
      <c r="AQ5271" s="43"/>
      <c r="AR5271" s="43"/>
      <c r="AS5271" s="43"/>
      <c r="AT5271" s="43"/>
      <c r="AU5271" s="44"/>
      <c r="AV5271" s="182"/>
      <c r="AW5271" s="182"/>
      <c r="AX5271" s="182"/>
      <c r="AZ5271" s="207"/>
    </row>
    <row r="5272" spans="1:52" s="168" customFormat="1" ht="24.9" customHeight="1" x14ac:dyDescent="0.3">
      <c r="A5272" s="263"/>
      <c r="B5272" s="263"/>
      <c r="C5272" s="265"/>
      <c r="D5272" s="481"/>
      <c r="E5272" s="482"/>
      <c r="F5272" s="482"/>
      <c r="G5272" s="482"/>
      <c r="H5272" s="482"/>
      <c r="I5272" s="482"/>
      <c r="J5272" s="482"/>
      <c r="K5272" s="482"/>
      <c r="L5272" s="482"/>
      <c r="M5272" s="483"/>
      <c r="N5272" s="176"/>
      <c r="O5272" s="412"/>
      <c r="P5272" s="413"/>
      <c r="Q5272" s="8"/>
      <c r="R5272" s="8"/>
      <c r="S5272" s="8"/>
      <c r="T5272" s="9"/>
      <c r="U5272" s="17"/>
      <c r="V5272" s="182"/>
      <c r="W5272" s="191"/>
      <c r="X5272" s="199"/>
      <c r="Y5272" s="182"/>
      <c r="Z5272" s="184"/>
      <c r="AA5272" s="184"/>
      <c r="AD5272" s="182"/>
      <c r="AG5272" s="182"/>
      <c r="AH5272" s="43"/>
      <c r="AI5272" s="43"/>
      <c r="AJ5272" s="43"/>
      <c r="AK5272" s="43"/>
      <c r="AL5272" s="43"/>
      <c r="AM5272" s="43"/>
      <c r="AN5272" s="43"/>
      <c r="AO5272" s="43"/>
      <c r="AP5272" s="43"/>
      <c r="AQ5272" s="43"/>
      <c r="AR5272" s="43"/>
      <c r="AS5272" s="43"/>
      <c r="AT5272" s="43"/>
      <c r="AU5272" s="44"/>
      <c r="AV5272" s="182"/>
      <c r="AW5272" s="182"/>
      <c r="AX5272" s="182"/>
      <c r="AZ5272" s="207"/>
    </row>
    <row r="5273" spans="1:52" s="168" customFormat="1" ht="24.9" customHeight="1" x14ac:dyDescent="0.3">
      <c r="A5273" s="263"/>
      <c r="B5273" s="263"/>
      <c r="C5273" s="265"/>
      <c r="D5273" s="481"/>
      <c r="E5273" s="482"/>
      <c r="F5273" s="482"/>
      <c r="G5273" s="482"/>
      <c r="H5273" s="482"/>
      <c r="I5273" s="482"/>
      <c r="J5273" s="482"/>
      <c r="K5273" s="482"/>
      <c r="L5273" s="482"/>
      <c r="M5273" s="483"/>
      <c r="N5273" s="176"/>
      <c r="O5273" s="412"/>
      <c r="P5273" s="413"/>
      <c r="Q5273" s="8"/>
      <c r="R5273" s="8"/>
      <c r="S5273" s="8"/>
      <c r="T5273" s="9"/>
      <c r="U5273" s="17"/>
      <c r="V5273" s="182"/>
      <c r="W5273" s="191"/>
      <c r="X5273" s="199"/>
      <c r="Y5273" s="182"/>
      <c r="Z5273" s="184"/>
      <c r="AA5273" s="184"/>
      <c r="AD5273" s="182"/>
      <c r="AG5273" s="182"/>
      <c r="AH5273" s="43"/>
      <c r="AI5273" s="43"/>
      <c r="AJ5273" s="43"/>
      <c r="AK5273" s="43"/>
      <c r="AL5273" s="43"/>
      <c r="AM5273" s="43"/>
      <c r="AN5273" s="43"/>
      <c r="AO5273" s="43"/>
      <c r="AP5273" s="43"/>
      <c r="AQ5273" s="43"/>
      <c r="AR5273" s="43"/>
      <c r="AS5273" s="43"/>
      <c r="AT5273" s="43"/>
      <c r="AU5273" s="44"/>
      <c r="AV5273" s="182"/>
      <c r="AW5273" s="182"/>
      <c r="AX5273" s="182"/>
      <c r="AZ5273" s="207"/>
    </row>
    <row r="5274" spans="1:52" s="168" customFormat="1" ht="24.9" customHeight="1" x14ac:dyDescent="0.3">
      <c r="A5274" s="263"/>
      <c r="B5274" s="263"/>
      <c r="C5274" s="265"/>
      <c r="D5274" s="481"/>
      <c r="E5274" s="482"/>
      <c r="F5274" s="482"/>
      <c r="G5274" s="482"/>
      <c r="H5274" s="482"/>
      <c r="I5274" s="482"/>
      <c r="J5274" s="482"/>
      <c r="K5274" s="482"/>
      <c r="L5274" s="482"/>
      <c r="M5274" s="483"/>
      <c r="N5274" s="176">
        <v>14001506</v>
      </c>
      <c r="O5274" s="412" t="s">
        <v>325</v>
      </c>
      <c r="P5274" s="413"/>
      <c r="Q5274" s="8">
        <v>150</v>
      </c>
      <c r="R5274" s="8"/>
      <c r="S5274" s="8"/>
      <c r="T5274" s="9">
        <v>2.5</v>
      </c>
      <c r="U5274" s="17">
        <f t="shared" si="220"/>
        <v>375</v>
      </c>
      <c r="V5274" s="182"/>
      <c r="W5274" s="191">
        <v>15</v>
      </c>
      <c r="X5274" s="199"/>
      <c r="Y5274" s="182"/>
      <c r="Z5274" s="184"/>
      <c r="AA5274" s="184"/>
      <c r="AD5274" s="182"/>
      <c r="AG5274" s="182"/>
      <c r="AH5274" s="43"/>
      <c r="AI5274" s="43"/>
      <c r="AJ5274" s="43"/>
      <c r="AK5274" s="43"/>
      <c r="AL5274" s="43"/>
      <c r="AM5274" s="43"/>
      <c r="AN5274" s="43"/>
      <c r="AO5274" s="43"/>
      <c r="AP5274" s="43"/>
      <c r="AQ5274" s="43"/>
      <c r="AR5274" s="43"/>
      <c r="AS5274" s="43"/>
      <c r="AT5274" s="43"/>
      <c r="AU5274" s="44"/>
      <c r="AV5274" s="182"/>
      <c r="AW5274" s="182"/>
      <c r="AX5274" s="182"/>
      <c r="AZ5274" s="207"/>
    </row>
    <row r="5275" spans="1:52" s="168" customFormat="1" ht="24.9" customHeight="1" x14ac:dyDescent="0.3">
      <c r="A5275" s="263"/>
      <c r="B5275" s="263"/>
      <c r="C5275" s="265"/>
      <c r="D5275" s="481"/>
      <c r="E5275" s="482"/>
      <c r="F5275" s="482"/>
      <c r="G5275" s="482"/>
      <c r="H5275" s="482"/>
      <c r="I5275" s="482"/>
      <c r="J5275" s="482"/>
      <c r="K5275" s="482"/>
      <c r="L5275" s="482"/>
      <c r="M5275" s="483"/>
      <c r="N5275" s="176"/>
      <c r="O5275" s="412"/>
      <c r="P5275" s="413"/>
      <c r="Q5275" s="8"/>
      <c r="R5275" s="8"/>
      <c r="S5275" s="8"/>
      <c r="T5275" s="9"/>
      <c r="U5275" s="17"/>
      <c r="V5275" s="182"/>
      <c r="W5275" s="191"/>
      <c r="X5275" s="199"/>
      <c r="Y5275" s="182"/>
      <c r="Z5275" s="184"/>
      <c r="AA5275" s="184"/>
      <c r="AD5275" s="182"/>
      <c r="AG5275" s="182"/>
      <c r="AH5275" s="43"/>
      <c r="AI5275" s="43"/>
      <c r="AJ5275" s="43"/>
      <c r="AK5275" s="43"/>
      <c r="AL5275" s="43"/>
      <c r="AM5275" s="43"/>
      <c r="AN5275" s="43"/>
      <c r="AO5275" s="43"/>
      <c r="AP5275" s="43"/>
      <c r="AQ5275" s="43"/>
      <c r="AR5275" s="43"/>
      <c r="AS5275" s="43"/>
      <c r="AT5275" s="43"/>
      <c r="AU5275" s="44"/>
      <c r="AV5275" s="182"/>
      <c r="AW5275" s="182"/>
      <c r="AX5275" s="182"/>
      <c r="AZ5275" s="207"/>
    </row>
    <row r="5276" spans="1:52" s="168" customFormat="1" ht="24.9" customHeight="1" x14ac:dyDescent="0.3">
      <c r="A5276" s="263"/>
      <c r="B5276" s="263"/>
      <c r="C5276" s="265"/>
      <c r="D5276" s="481"/>
      <c r="E5276" s="482"/>
      <c r="F5276" s="482"/>
      <c r="G5276" s="482"/>
      <c r="H5276" s="482"/>
      <c r="I5276" s="482"/>
      <c r="J5276" s="482"/>
      <c r="K5276" s="482"/>
      <c r="L5276" s="482"/>
      <c r="M5276" s="483"/>
      <c r="N5276" s="176"/>
      <c r="O5276" s="412"/>
      <c r="P5276" s="413"/>
      <c r="Q5276" s="8"/>
      <c r="R5276" s="8"/>
      <c r="S5276" s="8"/>
      <c r="T5276" s="9"/>
      <c r="U5276" s="17"/>
      <c r="V5276" s="182"/>
      <c r="W5276" s="191"/>
      <c r="X5276" s="199"/>
      <c r="Y5276" s="182"/>
      <c r="Z5276" s="184"/>
      <c r="AA5276" s="184"/>
      <c r="AD5276" s="182"/>
      <c r="AG5276" s="182"/>
      <c r="AH5276" s="43"/>
      <c r="AI5276" s="43"/>
      <c r="AJ5276" s="43"/>
      <c r="AK5276" s="43"/>
      <c r="AL5276" s="43"/>
      <c r="AM5276" s="43"/>
      <c r="AN5276" s="43"/>
      <c r="AO5276" s="43"/>
      <c r="AP5276" s="43"/>
      <c r="AQ5276" s="43"/>
      <c r="AR5276" s="43"/>
      <c r="AS5276" s="43"/>
      <c r="AT5276" s="43"/>
      <c r="AU5276" s="44"/>
      <c r="AV5276" s="182"/>
      <c r="AW5276" s="182"/>
      <c r="AX5276" s="182"/>
      <c r="AZ5276" s="207"/>
    </row>
    <row r="5277" spans="1:52" s="168" customFormat="1" ht="24.9" customHeight="1" x14ac:dyDescent="0.3">
      <c r="A5277" s="263"/>
      <c r="B5277" s="263"/>
      <c r="C5277" s="265"/>
      <c r="D5277" s="481"/>
      <c r="E5277" s="482"/>
      <c r="F5277" s="482"/>
      <c r="G5277" s="482"/>
      <c r="H5277" s="482"/>
      <c r="I5277" s="482"/>
      <c r="J5277" s="482"/>
      <c r="K5277" s="482"/>
      <c r="L5277" s="482"/>
      <c r="M5277" s="483"/>
      <c r="N5277" s="176">
        <v>14001619</v>
      </c>
      <c r="O5277" s="412" t="s">
        <v>325</v>
      </c>
      <c r="P5277" s="413"/>
      <c r="Q5277" s="8">
        <v>126</v>
      </c>
      <c r="R5277" s="8"/>
      <c r="S5277" s="8"/>
      <c r="T5277" s="9">
        <v>2.5</v>
      </c>
      <c r="U5277" s="17">
        <f t="shared" si="220"/>
        <v>315</v>
      </c>
      <c r="V5277" s="182"/>
      <c r="W5277" s="191">
        <v>18</v>
      </c>
      <c r="X5277" s="199"/>
      <c r="Y5277" s="182"/>
      <c r="Z5277" s="184"/>
      <c r="AA5277" s="184"/>
      <c r="AD5277" s="182"/>
      <c r="AG5277" s="182"/>
      <c r="AH5277" s="43"/>
      <c r="AI5277" s="43"/>
      <c r="AJ5277" s="43"/>
      <c r="AK5277" s="43"/>
      <c r="AL5277" s="43"/>
      <c r="AM5277" s="43"/>
      <c r="AN5277" s="43"/>
      <c r="AO5277" s="43"/>
      <c r="AP5277" s="43"/>
      <c r="AQ5277" s="43"/>
      <c r="AR5277" s="43"/>
      <c r="AS5277" s="43"/>
      <c r="AT5277" s="43"/>
      <c r="AU5277" s="44"/>
      <c r="AV5277" s="182"/>
      <c r="AW5277" s="182"/>
      <c r="AX5277" s="182"/>
      <c r="AZ5277" s="207"/>
    </row>
    <row r="5278" spans="1:52" s="168" customFormat="1" ht="24.9" customHeight="1" x14ac:dyDescent="0.3">
      <c r="A5278" s="263"/>
      <c r="B5278" s="263"/>
      <c r="C5278" s="265"/>
      <c r="D5278" s="481"/>
      <c r="E5278" s="482"/>
      <c r="F5278" s="482"/>
      <c r="G5278" s="482"/>
      <c r="H5278" s="482"/>
      <c r="I5278" s="482"/>
      <c r="J5278" s="482"/>
      <c r="K5278" s="482"/>
      <c r="L5278" s="482"/>
      <c r="M5278" s="483"/>
      <c r="N5278" s="176">
        <v>14001616</v>
      </c>
      <c r="O5278" s="412" t="s">
        <v>325</v>
      </c>
      <c r="P5278" s="413"/>
      <c r="Q5278" s="8">
        <v>116</v>
      </c>
      <c r="R5278" s="8"/>
      <c r="S5278" s="8"/>
      <c r="T5278" s="9">
        <v>2.5</v>
      </c>
      <c r="U5278" s="17">
        <f t="shared" si="220"/>
        <v>290</v>
      </c>
      <c r="V5278" s="182"/>
      <c r="W5278" s="191">
        <v>19</v>
      </c>
      <c r="X5278" s="199"/>
      <c r="Y5278" s="182"/>
      <c r="Z5278" s="184"/>
      <c r="AA5278" s="184"/>
      <c r="AD5278" s="182"/>
      <c r="AG5278" s="182"/>
      <c r="AH5278" s="43"/>
      <c r="AI5278" s="43"/>
      <c r="AJ5278" s="43"/>
      <c r="AK5278" s="43"/>
      <c r="AL5278" s="43"/>
      <c r="AM5278" s="43"/>
      <c r="AN5278" s="43"/>
      <c r="AO5278" s="43"/>
      <c r="AP5278" s="43"/>
      <c r="AQ5278" s="43"/>
      <c r="AR5278" s="43"/>
      <c r="AS5278" s="43"/>
      <c r="AT5278" s="43"/>
      <c r="AU5278" s="44"/>
      <c r="AV5278" s="182"/>
      <c r="AW5278" s="182"/>
      <c r="AX5278" s="182"/>
      <c r="AZ5278" s="207"/>
    </row>
    <row r="5279" spans="1:52" s="168" customFormat="1" ht="24.9" customHeight="1" x14ac:dyDescent="0.3">
      <c r="A5279" s="263"/>
      <c r="B5279" s="263"/>
      <c r="C5279" s="265"/>
      <c r="D5279" s="481"/>
      <c r="E5279" s="482"/>
      <c r="F5279" s="482"/>
      <c r="G5279" s="482"/>
      <c r="H5279" s="482"/>
      <c r="I5279" s="482"/>
      <c r="J5279" s="482"/>
      <c r="K5279" s="482"/>
      <c r="L5279" s="482"/>
      <c r="M5279" s="483"/>
      <c r="N5279" s="176"/>
      <c r="O5279" s="412"/>
      <c r="P5279" s="413"/>
      <c r="Q5279" s="8"/>
      <c r="R5279" s="8"/>
      <c r="S5279" s="8"/>
      <c r="T5279" s="9"/>
      <c r="U5279" s="17"/>
      <c r="V5279" s="182"/>
      <c r="W5279" s="191"/>
      <c r="X5279" s="199"/>
      <c r="Y5279" s="182"/>
      <c r="Z5279" s="184"/>
      <c r="AA5279" s="184"/>
      <c r="AD5279" s="182"/>
      <c r="AG5279" s="182"/>
      <c r="AH5279" s="43"/>
      <c r="AI5279" s="43"/>
      <c r="AJ5279" s="43"/>
      <c r="AK5279" s="43"/>
      <c r="AL5279" s="43"/>
      <c r="AM5279" s="43"/>
      <c r="AN5279" s="43"/>
      <c r="AO5279" s="43"/>
      <c r="AP5279" s="43"/>
      <c r="AQ5279" s="43"/>
      <c r="AR5279" s="43"/>
      <c r="AS5279" s="43"/>
      <c r="AT5279" s="43"/>
      <c r="AU5279" s="44"/>
      <c r="AV5279" s="182"/>
      <c r="AW5279" s="182"/>
      <c r="AX5279" s="182"/>
      <c r="AZ5279" s="207"/>
    </row>
    <row r="5280" spans="1:52" s="168" customFormat="1" ht="24.9" customHeight="1" thickBot="1" x14ac:dyDescent="0.35">
      <c r="A5280" s="263"/>
      <c r="B5280" s="263"/>
      <c r="C5280" s="265"/>
      <c r="D5280" s="481"/>
      <c r="E5280" s="482"/>
      <c r="F5280" s="482"/>
      <c r="G5280" s="482"/>
      <c r="H5280" s="482"/>
      <c r="I5280" s="482"/>
      <c r="J5280" s="482"/>
      <c r="K5280" s="482"/>
      <c r="L5280" s="482"/>
      <c r="M5280" s="483"/>
      <c r="N5280" s="414" t="s">
        <v>16</v>
      </c>
      <c r="O5280" s="415"/>
      <c r="P5280" s="415"/>
      <c r="Q5280" s="415"/>
      <c r="R5280" s="415"/>
      <c r="S5280" s="415"/>
      <c r="T5280" s="415"/>
      <c r="U5280" s="18">
        <f>SUM(U5260:U5279)</f>
        <v>4572.5</v>
      </c>
      <c r="V5280" s="182"/>
      <c r="W5280" s="191"/>
      <c r="X5280" s="199"/>
      <c r="Y5280" s="182"/>
      <c r="Z5280" s="184"/>
      <c r="AA5280" s="184"/>
      <c r="AD5280" s="182"/>
      <c r="AG5280" s="182"/>
      <c r="AH5280" s="43"/>
      <c r="AI5280" s="43"/>
      <c r="AJ5280" s="43"/>
      <c r="AK5280" s="43"/>
      <c r="AL5280" s="43"/>
      <c r="AM5280" s="43"/>
      <c r="AN5280" s="43"/>
      <c r="AO5280" s="43"/>
      <c r="AP5280" s="43"/>
      <c r="AQ5280" s="43"/>
      <c r="AR5280" s="43"/>
      <c r="AS5280" s="43"/>
      <c r="AT5280" s="43"/>
      <c r="AU5280" s="44"/>
      <c r="AV5280" s="182"/>
      <c r="AW5280" s="182"/>
      <c r="AX5280" s="182"/>
      <c r="AZ5280" s="207"/>
    </row>
    <row r="5281" spans="1:52" s="168" customFormat="1" ht="14.4" customHeight="1" x14ac:dyDescent="0.3">
      <c r="A5281" s="263"/>
      <c r="B5281" s="263"/>
      <c r="C5281" s="265"/>
      <c r="D5281" s="481"/>
      <c r="E5281" s="482"/>
      <c r="F5281" s="482"/>
      <c r="G5281" s="482"/>
      <c r="H5281" s="482"/>
      <c r="I5281" s="482"/>
      <c r="J5281" s="482"/>
      <c r="K5281" s="482"/>
      <c r="L5281" s="482"/>
      <c r="M5281" s="483"/>
      <c r="N5281" s="416" t="s">
        <v>17</v>
      </c>
      <c r="O5281" s="417"/>
      <c r="P5281" s="417"/>
      <c r="Q5281" s="417"/>
      <c r="R5281" s="417"/>
      <c r="S5281" s="417"/>
      <c r="T5281" s="417"/>
      <c r="U5281" s="418"/>
      <c r="V5281" s="200"/>
      <c r="W5281" s="191"/>
      <c r="X5281" s="199"/>
      <c r="Y5281" s="182"/>
      <c r="Z5281" s="184"/>
      <c r="AA5281" s="184"/>
      <c r="AD5281" s="182"/>
      <c r="AG5281" s="182"/>
      <c r="AH5281" s="43"/>
      <c r="AI5281" s="43"/>
      <c r="AJ5281" s="43"/>
      <c r="AK5281" s="43"/>
      <c r="AL5281" s="43"/>
      <c r="AM5281" s="43"/>
      <c r="AN5281" s="43"/>
      <c r="AO5281" s="43"/>
      <c r="AP5281" s="43"/>
      <c r="AQ5281" s="43"/>
      <c r="AR5281" s="43"/>
      <c r="AS5281" s="43"/>
      <c r="AT5281" s="43"/>
      <c r="AU5281" s="44"/>
      <c r="AV5281" s="182"/>
      <c r="AW5281" s="182"/>
      <c r="AX5281" s="182"/>
      <c r="AZ5281" s="207"/>
    </row>
    <row r="5282" spans="1:52" s="168" customFormat="1" x14ac:dyDescent="0.3">
      <c r="A5282" s="263"/>
      <c r="B5282" s="263"/>
      <c r="C5282" s="265"/>
      <c r="D5282" s="481"/>
      <c r="E5282" s="482"/>
      <c r="F5282" s="482"/>
      <c r="G5282" s="482"/>
      <c r="H5282" s="482"/>
      <c r="I5282" s="482"/>
      <c r="J5282" s="482"/>
      <c r="K5282" s="482"/>
      <c r="L5282" s="482"/>
      <c r="M5282" s="483"/>
      <c r="N5282" s="419"/>
      <c r="O5282" s="420"/>
      <c r="P5282" s="420"/>
      <c r="Q5282" s="420"/>
      <c r="R5282" s="420"/>
      <c r="S5282" s="420"/>
      <c r="T5282" s="420"/>
      <c r="U5282" s="421"/>
      <c r="V5282" s="182"/>
      <c r="W5282" s="191"/>
      <c r="X5282" s="199"/>
      <c r="Y5282" s="182"/>
      <c r="Z5282" s="184"/>
      <c r="AA5282" s="184"/>
      <c r="AD5282" s="182"/>
      <c r="AG5282" s="182"/>
      <c r="AH5282" s="43"/>
      <c r="AI5282" s="43"/>
      <c r="AJ5282" s="43"/>
      <c r="AK5282" s="43"/>
      <c r="AL5282" s="43"/>
      <c r="AM5282" s="43"/>
      <c r="AN5282" s="43"/>
      <c r="AO5282" s="43"/>
      <c r="AP5282" s="43"/>
      <c r="AQ5282" s="43"/>
      <c r="AR5282" s="43"/>
      <c r="AS5282" s="43"/>
      <c r="AT5282" s="43"/>
      <c r="AU5282" s="44"/>
      <c r="AV5282" s="182"/>
      <c r="AW5282" s="182"/>
      <c r="AX5282" s="182"/>
      <c r="AZ5282" s="207"/>
    </row>
    <row r="5283" spans="1:52" s="168" customFormat="1" x14ac:dyDescent="0.3">
      <c r="A5283" s="263"/>
      <c r="B5283" s="263"/>
      <c r="C5283" s="265"/>
      <c r="D5283" s="481"/>
      <c r="E5283" s="482"/>
      <c r="F5283" s="482"/>
      <c r="G5283" s="482"/>
      <c r="H5283" s="482"/>
      <c r="I5283" s="482"/>
      <c r="J5283" s="482"/>
      <c r="K5283" s="482"/>
      <c r="L5283" s="482"/>
      <c r="M5283" s="483"/>
      <c r="N5283" s="419"/>
      <c r="O5283" s="420"/>
      <c r="P5283" s="420"/>
      <c r="Q5283" s="420"/>
      <c r="R5283" s="420"/>
      <c r="S5283" s="420"/>
      <c r="T5283" s="420"/>
      <c r="U5283" s="421"/>
      <c r="V5283" s="182"/>
      <c r="W5283" s="191"/>
      <c r="X5283" s="199"/>
      <c r="Y5283" s="182"/>
      <c r="Z5283" s="184"/>
      <c r="AA5283" s="184"/>
      <c r="AD5283" s="182"/>
      <c r="AG5283" s="182"/>
      <c r="AH5283" s="43"/>
      <c r="AI5283" s="43"/>
      <c r="AJ5283" s="43"/>
      <c r="AK5283" s="43"/>
      <c r="AL5283" s="43"/>
      <c r="AM5283" s="43"/>
      <c r="AN5283" s="43"/>
      <c r="AO5283" s="43"/>
      <c r="AP5283" s="43"/>
      <c r="AQ5283" s="43"/>
      <c r="AR5283" s="43"/>
      <c r="AS5283" s="43"/>
      <c r="AT5283" s="43"/>
      <c r="AU5283" s="44"/>
      <c r="AV5283" s="182"/>
      <c r="AW5283" s="182"/>
      <c r="AX5283" s="182"/>
      <c r="AZ5283" s="207"/>
    </row>
    <row r="5284" spans="1:52" s="168" customFormat="1" ht="14.4" thickBot="1" x14ac:dyDescent="0.35">
      <c r="A5284" s="263"/>
      <c r="B5284" s="263"/>
      <c r="C5284" s="265"/>
      <c r="D5284" s="425"/>
      <c r="E5284" s="426"/>
      <c r="F5284" s="426"/>
      <c r="G5284" s="426"/>
      <c r="H5284" s="426"/>
      <c r="I5284" s="426"/>
      <c r="J5284" s="426"/>
      <c r="K5284" s="426"/>
      <c r="L5284" s="426"/>
      <c r="M5284" s="427"/>
      <c r="N5284" s="422"/>
      <c r="O5284" s="423"/>
      <c r="P5284" s="423"/>
      <c r="Q5284" s="423"/>
      <c r="R5284" s="423"/>
      <c r="S5284" s="423"/>
      <c r="T5284" s="423"/>
      <c r="U5284" s="424"/>
      <c r="V5284" s="182"/>
      <c r="W5284" s="191"/>
      <c r="X5284" s="199"/>
      <c r="Y5284" s="182"/>
      <c r="Z5284" s="184"/>
      <c r="AA5284" s="184"/>
      <c r="AD5284" s="182"/>
      <c r="AG5284" s="182"/>
      <c r="AH5284" s="43"/>
      <c r="AI5284" s="43"/>
      <c r="AJ5284" s="43"/>
      <c r="AK5284" s="43"/>
      <c r="AL5284" s="43"/>
      <c r="AM5284" s="43"/>
      <c r="AN5284" s="43"/>
      <c r="AO5284" s="43"/>
      <c r="AP5284" s="43"/>
      <c r="AQ5284" s="43"/>
      <c r="AR5284" s="43"/>
      <c r="AS5284" s="43"/>
      <c r="AT5284" s="43"/>
      <c r="AU5284" s="44"/>
      <c r="AV5284" s="182"/>
      <c r="AW5284" s="182"/>
      <c r="AX5284" s="182"/>
      <c r="AZ5284" s="207"/>
    </row>
    <row r="5285" spans="1:52" s="168" customFormat="1" ht="5.25" customHeight="1" thickBot="1" x14ac:dyDescent="0.35">
      <c r="A5285" s="263"/>
      <c r="B5285" s="263"/>
      <c r="C5285" s="265"/>
      <c r="D5285" s="428"/>
      <c r="E5285" s="428"/>
      <c r="F5285" s="428"/>
      <c r="G5285" s="428"/>
      <c r="H5285" s="428"/>
      <c r="I5285" s="428"/>
      <c r="J5285" s="428"/>
      <c r="K5285" s="428"/>
      <c r="L5285" s="428"/>
      <c r="M5285" s="428"/>
      <c r="N5285" s="428"/>
      <c r="O5285" s="428"/>
      <c r="P5285" s="428"/>
      <c r="Q5285" s="428"/>
      <c r="R5285" s="428"/>
      <c r="S5285" s="428"/>
      <c r="T5285" s="428"/>
      <c r="U5285" s="428"/>
      <c r="V5285" s="182"/>
      <c r="W5285" s="191"/>
      <c r="X5285" s="199"/>
      <c r="Y5285" s="182"/>
      <c r="Z5285" s="184"/>
      <c r="AA5285" s="184"/>
      <c r="AD5285" s="182"/>
      <c r="AG5285" s="182"/>
      <c r="AH5285" s="43"/>
      <c r="AI5285" s="43"/>
      <c r="AJ5285" s="43"/>
      <c r="AK5285" s="43"/>
      <c r="AL5285" s="43"/>
      <c r="AM5285" s="43"/>
      <c r="AN5285" s="43"/>
      <c r="AO5285" s="43"/>
      <c r="AP5285" s="43"/>
      <c r="AQ5285" s="43"/>
      <c r="AR5285" s="43"/>
      <c r="AS5285" s="43"/>
      <c r="AT5285" s="43"/>
      <c r="AU5285" s="44"/>
      <c r="AV5285" s="182"/>
      <c r="AW5285" s="182"/>
      <c r="AX5285" s="182"/>
      <c r="AZ5285" s="207"/>
    </row>
    <row r="5286" spans="1:52" s="168" customFormat="1" ht="20.25" customHeight="1" x14ac:dyDescent="0.3">
      <c r="A5286" s="263"/>
      <c r="B5286" s="263"/>
      <c r="C5286" s="265"/>
      <c r="D5286" s="429" t="s">
        <v>18</v>
      </c>
      <c r="E5286" s="430"/>
      <c r="F5286" s="430"/>
      <c r="G5286" s="430"/>
      <c r="H5286" s="430"/>
      <c r="I5286" s="430"/>
      <c r="J5286" s="430"/>
      <c r="K5286" s="430"/>
      <c r="L5286" s="430"/>
      <c r="M5286" s="431"/>
      <c r="N5286" s="429" t="s">
        <v>19</v>
      </c>
      <c r="O5286" s="430"/>
      <c r="P5286" s="430"/>
      <c r="Q5286" s="430"/>
      <c r="R5286" s="430"/>
      <c r="S5286" s="430"/>
      <c r="T5286" s="430"/>
      <c r="U5286" s="431"/>
      <c r="V5286" s="182"/>
      <c r="W5286" s="191"/>
      <c r="X5286" s="199"/>
      <c r="Y5286" s="182"/>
      <c r="Z5286" s="184"/>
      <c r="AA5286" s="184"/>
      <c r="AD5286" s="182"/>
      <c r="AG5286" s="182"/>
      <c r="AH5286" s="43"/>
      <c r="AI5286" s="43"/>
      <c r="AJ5286" s="43"/>
      <c r="AK5286" s="43"/>
      <c r="AL5286" s="43"/>
      <c r="AM5286" s="43"/>
      <c r="AN5286" s="43"/>
      <c r="AO5286" s="43"/>
      <c r="AP5286" s="43"/>
      <c r="AQ5286" s="43"/>
      <c r="AR5286" s="43"/>
      <c r="AS5286" s="43"/>
      <c r="AT5286" s="43"/>
      <c r="AU5286" s="44"/>
      <c r="AV5286" s="182"/>
      <c r="AW5286" s="182"/>
      <c r="AX5286" s="182"/>
      <c r="AZ5286" s="207"/>
    </row>
    <row r="5287" spans="1:52" s="168" customFormat="1" x14ac:dyDescent="0.3">
      <c r="A5287" s="263"/>
      <c r="B5287" s="263"/>
      <c r="C5287" s="265"/>
      <c r="D5287" s="432" t="s">
        <v>20</v>
      </c>
      <c r="E5287" s="433"/>
      <c r="F5287" s="433"/>
      <c r="G5287" s="433"/>
      <c r="H5287" s="433"/>
      <c r="I5287" s="433"/>
      <c r="J5287" s="433"/>
      <c r="K5287" s="433"/>
      <c r="L5287" s="433"/>
      <c r="M5287" s="434"/>
      <c r="N5287" s="435" t="s">
        <v>21</v>
      </c>
      <c r="O5287" s="436"/>
      <c r="P5287" s="436"/>
      <c r="Q5287" s="436"/>
      <c r="R5287" s="436"/>
      <c r="S5287" s="436"/>
      <c r="T5287" s="436"/>
      <c r="U5287" s="437"/>
      <c r="V5287" s="182"/>
      <c r="W5287" s="191"/>
      <c r="X5287" s="199"/>
      <c r="Y5287" s="182"/>
      <c r="Z5287" s="184"/>
      <c r="AA5287" s="184"/>
      <c r="AD5287" s="182"/>
      <c r="AG5287" s="182"/>
      <c r="AH5287" s="43"/>
      <c r="AI5287" s="43"/>
      <c r="AJ5287" s="43"/>
      <c r="AK5287" s="43"/>
      <c r="AL5287" s="43"/>
      <c r="AM5287" s="43"/>
      <c r="AN5287" s="43"/>
      <c r="AO5287" s="43"/>
      <c r="AP5287" s="43"/>
      <c r="AQ5287" s="43"/>
      <c r="AR5287" s="43"/>
      <c r="AS5287" s="43"/>
      <c r="AT5287" s="43"/>
      <c r="AU5287" s="44"/>
      <c r="AV5287" s="182"/>
      <c r="AW5287" s="182"/>
      <c r="AX5287" s="182"/>
      <c r="AZ5287" s="207"/>
    </row>
    <row r="5288" spans="1:52" s="168" customFormat="1" ht="15.75" customHeight="1" x14ac:dyDescent="0.3">
      <c r="A5288" s="263"/>
      <c r="B5288" s="263"/>
      <c r="C5288" s="265"/>
      <c r="D5288" s="438" t="s">
        <v>22</v>
      </c>
      <c r="E5288" s="439"/>
      <c r="F5288" s="439"/>
      <c r="G5288" s="439"/>
      <c r="H5288" s="439"/>
      <c r="I5288" s="439"/>
      <c r="J5288" s="439"/>
      <c r="K5288" s="439"/>
      <c r="L5288" s="439"/>
      <c r="M5288" s="440"/>
      <c r="N5288" s="438" t="s">
        <v>22</v>
      </c>
      <c r="O5288" s="444"/>
      <c r="P5288" s="444"/>
      <c r="Q5288" s="444"/>
      <c r="R5288" s="444"/>
      <c r="S5288" s="444"/>
      <c r="T5288" s="444"/>
      <c r="U5288" s="440"/>
      <c r="V5288" s="182"/>
      <c r="W5288" s="191"/>
      <c r="X5288" s="199"/>
      <c r="Y5288" s="182"/>
      <c r="Z5288" s="184"/>
      <c r="AA5288" s="184"/>
      <c r="AD5288" s="182"/>
      <c r="AG5288" s="182"/>
      <c r="AH5288" s="43"/>
      <c r="AI5288" s="43"/>
      <c r="AJ5288" s="43"/>
      <c r="AK5288" s="43"/>
      <c r="AL5288" s="43"/>
      <c r="AM5288" s="43"/>
      <c r="AN5288" s="43"/>
      <c r="AO5288" s="43"/>
      <c r="AP5288" s="43"/>
      <c r="AQ5288" s="43"/>
      <c r="AR5288" s="43"/>
      <c r="AS5288" s="43"/>
      <c r="AT5288" s="43"/>
      <c r="AU5288" s="44"/>
      <c r="AV5288" s="182"/>
      <c r="AW5288" s="182"/>
      <c r="AX5288" s="182"/>
      <c r="AZ5288" s="207"/>
    </row>
    <row r="5289" spans="1:52" s="168" customFormat="1" ht="15.75" customHeight="1" x14ac:dyDescent="0.3">
      <c r="A5289" s="263"/>
      <c r="B5289" s="263"/>
      <c r="C5289" s="265"/>
      <c r="D5289" s="438"/>
      <c r="E5289" s="439"/>
      <c r="F5289" s="439"/>
      <c r="G5289" s="439"/>
      <c r="H5289" s="439"/>
      <c r="I5289" s="439"/>
      <c r="J5289" s="439"/>
      <c r="K5289" s="439"/>
      <c r="L5289" s="439"/>
      <c r="M5289" s="440"/>
      <c r="N5289" s="438"/>
      <c r="O5289" s="439"/>
      <c r="P5289" s="439"/>
      <c r="Q5289" s="439"/>
      <c r="R5289" s="439"/>
      <c r="S5289" s="439"/>
      <c r="T5289" s="439"/>
      <c r="U5289" s="440"/>
      <c r="V5289" s="182"/>
      <c r="W5289" s="191"/>
      <c r="X5289" s="199"/>
      <c r="Y5289" s="182"/>
      <c r="Z5289" s="184"/>
      <c r="AA5289" s="184"/>
      <c r="AD5289" s="182"/>
      <c r="AG5289" s="182"/>
      <c r="AH5289" s="43"/>
      <c r="AI5289" s="43"/>
      <c r="AJ5289" s="43"/>
      <c r="AK5289" s="43"/>
      <c r="AL5289" s="43"/>
      <c r="AM5289" s="43"/>
      <c r="AN5289" s="43"/>
      <c r="AO5289" s="43"/>
      <c r="AP5289" s="43"/>
      <c r="AQ5289" s="43"/>
      <c r="AR5289" s="43"/>
      <c r="AS5289" s="43"/>
      <c r="AT5289" s="43"/>
      <c r="AU5289" s="44"/>
      <c r="AV5289" s="182"/>
      <c r="AW5289" s="182"/>
      <c r="AX5289" s="182"/>
      <c r="AZ5289" s="207"/>
    </row>
    <row r="5290" spans="1:52" s="168" customFormat="1" ht="15.75" customHeight="1" x14ac:dyDescent="0.3">
      <c r="A5290" s="263"/>
      <c r="B5290" s="263"/>
      <c r="C5290" s="265"/>
      <c r="D5290" s="441"/>
      <c r="E5290" s="442"/>
      <c r="F5290" s="442"/>
      <c r="G5290" s="442"/>
      <c r="H5290" s="442"/>
      <c r="I5290" s="442"/>
      <c r="J5290" s="442"/>
      <c r="K5290" s="442"/>
      <c r="L5290" s="442"/>
      <c r="M5290" s="443"/>
      <c r="N5290" s="441"/>
      <c r="O5290" s="442"/>
      <c r="P5290" s="442"/>
      <c r="Q5290" s="442"/>
      <c r="R5290" s="442"/>
      <c r="S5290" s="442"/>
      <c r="T5290" s="442"/>
      <c r="U5290" s="443"/>
      <c r="V5290" s="182"/>
      <c r="W5290" s="191"/>
      <c r="X5290" s="199"/>
      <c r="Y5290" s="182"/>
      <c r="Z5290" s="184"/>
      <c r="AA5290" s="184"/>
      <c r="AD5290" s="182"/>
      <c r="AG5290" s="182"/>
      <c r="AH5290" s="43"/>
      <c r="AI5290" s="43"/>
      <c r="AJ5290" s="43"/>
      <c r="AK5290" s="43"/>
      <c r="AL5290" s="43"/>
      <c r="AM5290" s="43"/>
      <c r="AN5290" s="43"/>
      <c r="AO5290" s="43"/>
      <c r="AP5290" s="43"/>
      <c r="AQ5290" s="43"/>
      <c r="AR5290" s="43"/>
      <c r="AS5290" s="43"/>
      <c r="AT5290" s="43"/>
      <c r="AU5290" s="44"/>
      <c r="AV5290" s="182"/>
      <c r="AW5290" s="182"/>
      <c r="AX5290" s="182"/>
      <c r="AZ5290" s="207"/>
    </row>
    <row r="5291" spans="1:52" s="168" customFormat="1" x14ac:dyDescent="0.25">
      <c r="A5291" s="263"/>
      <c r="B5291" s="263"/>
      <c r="C5291" s="265"/>
      <c r="D5291" s="171" t="s">
        <v>23</v>
      </c>
      <c r="E5291" s="445" t="e">
        <f>+#REF!</f>
        <v>#REF!</v>
      </c>
      <c r="F5291" s="445"/>
      <c r="G5291" s="445"/>
      <c r="H5291" s="445"/>
      <c r="I5291" s="445"/>
      <c r="J5291" s="445"/>
      <c r="K5291" s="445"/>
      <c r="L5291" s="445"/>
      <c r="M5291" s="446"/>
      <c r="N5291" s="172" t="s">
        <v>23</v>
      </c>
      <c r="O5291" s="445" t="e">
        <f>+#REF!</f>
        <v>#REF!</v>
      </c>
      <c r="P5291" s="445"/>
      <c r="Q5291" s="445"/>
      <c r="R5291" s="445"/>
      <c r="S5291" s="445"/>
      <c r="T5291" s="445"/>
      <c r="U5291" s="446"/>
      <c r="V5291" s="182"/>
      <c r="W5291" s="191"/>
      <c r="X5291" s="199"/>
      <c r="Y5291" s="182"/>
      <c r="Z5291" s="184"/>
      <c r="AA5291" s="184"/>
      <c r="AD5291" s="182"/>
      <c r="AG5291" s="182"/>
      <c r="AH5291" s="43"/>
      <c r="AI5291" s="43"/>
      <c r="AJ5291" s="43"/>
      <c r="AK5291" s="43"/>
      <c r="AL5291" s="43"/>
      <c r="AM5291" s="43"/>
      <c r="AN5291" s="43"/>
      <c r="AO5291" s="43"/>
      <c r="AP5291" s="43"/>
      <c r="AQ5291" s="43"/>
      <c r="AR5291" s="43"/>
      <c r="AS5291" s="43"/>
      <c r="AT5291" s="43"/>
      <c r="AU5291" s="44"/>
      <c r="AV5291" s="182"/>
      <c r="AW5291" s="182"/>
      <c r="AX5291" s="182"/>
      <c r="AZ5291" s="207"/>
    </row>
    <row r="5292" spans="1:52" s="168" customFormat="1" ht="14.4" thickBot="1" x14ac:dyDescent="0.3">
      <c r="A5292" s="263"/>
      <c r="B5292" s="263"/>
      <c r="C5292" s="265"/>
      <c r="D5292" s="173" t="s">
        <v>25</v>
      </c>
      <c r="E5292" s="447" t="e">
        <f>+#REF!</f>
        <v>#REF!</v>
      </c>
      <c r="F5292" s="447"/>
      <c r="G5292" s="447"/>
      <c r="H5292" s="447"/>
      <c r="I5292" s="447"/>
      <c r="J5292" s="447"/>
      <c r="K5292" s="447"/>
      <c r="L5292" s="447"/>
      <c r="M5292" s="448"/>
      <c r="N5292" s="174" t="s">
        <v>25</v>
      </c>
      <c r="O5292" s="447" t="e">
        <f>+#REF!</f>
        <v>#REF!</v>
      </c>
      <c r="P5292" s="447"/>
      <c r="Q5292" s="447"/>
      <c r="R5292" s="447"/>
      <c r="S5292" s="447"/>
      <c r="T5292" s="447"/>
      <c r="U5292" s="448"/>
      <c r="V5292" s="182"/>
      <c r="W5292" s="191"/>
      <c r="X5292" s="199"/>
      <c r="Y5292" s="182"/>
      <c r="Z5292" s="184"/>
      <c r="AA5292" s="184"/>
      <c r="AD5292" s="182"/>
      <c r="AG5292" s="182"/>
      <c r="AH5292" s="43"/>
      <c r="AI5292" s="43"/>
      <c r="AJ5292" s="43"/>
      <c r="AK5292" s="43"/>
      <c r="AL5292" s="43"/>
      <c r="AM5292" s="43"/>
      <c r="AN5292" s="43"/>
      <c r="AO5292" s="43"/>
      <c r="AP5292" s="43"/>
      <c r="AQ5292" s="43"/>
      <c r="AR5292" s="43"/>
      <c r="AS5292" s="43"/>
      <c r="AT5292" s="43"/>
      <c r="AU5292" s="44"/>
      <c r="AV5292" s="182"/>
      <c r="AW5292" s="182"/>
      <c r="AX5292" s="182"/>
      <c r="AZ5292" s="207"/>
    </row>
    <row r="5293" spans="1:52" s="175" customFormat="1" ht="9.9" customHeight="1" thickBot="1" x14ac:dyDescent="0.3">
      <c r="A5293" s="266"/>
      <c r="B5293" s="266"/>
      <c r="C5293" s="267"/>
      <c r="N5293" s="15"/>
      <c r="V5293" s="34"/>
      <c r="W5293" s="58"/>
      <c r="X5293" s="85"/>
      <c r="Y5293" s="34"/>
      <c r="Z5293" s="185"/>
      <c r="AA5293" s="185"/>
      <c r="AD5293" s="34"/>
      <c r="AG5293" s="34"/>
      <c r="AH5293" s="45"/>
      <c r="AI5293" s="45"/>
      <c r="AJ5293" s="45"/>
      <c r="AK5293" s="45"/>
      <c r="AL5293" s="45"/>
      <c r="AM5293" s="45"/>
      <c r="AN5293" s="45"/>
      <c r="AO5293" s="45"/>
      <c r="AP5293" s="45"/>
      <c r="AQ5293" s="45"/>
      <c r="AR5293" s="45"/>
      <c r="AS5293" s="45"/>
      <c r="AT5293" s="45"/>
      <c r="AU5293" s="46"/>
      <c r="AV5293" s="34"/>
      <c r="AW5293" s="34"/>
      <c r="AX5293" s="34"/>
      <c r="AZ5293" s="139"/>
    </row>
    <row r="5294" spans="1:52" s="168" customFormat="1" ht="15.75" customHeight="1" x14ac:dyDescent="0.3">
      <c r="A5294" s="263"/>
      <c r="B5294" s="263"/>
      <c r="C5294" s="265"/>
      <c r="D5294" s="484"/>
      <c r="E5294" s="485"/>
      <c r="F5294" s="488" t="s">
        <v>0</v>
      </c>
      <c r="G5294" s="489"/>
      <c r="H5294" s="489"/>
      <c r="I5294" s="489"/>
      <c r="J5294" s="489"/>
      <c r="K5294" s="489"/>
      <c r="L5294" s="489"/>
      <c r="M5294" s="489"/>
      <c r="N5294" s="489"/>
      <c r="O5294" s="490"/>
      <c r="P5294" s="494" t="s">
        <v>1</v>
      </c>
      <c r="Q5294" s="495"/>
      <c r="R5294" s="495"/>
      <c r="S5294" s="496"/>
      <c r="T5294" s="500"/>
      <c r="U5294" s="501"/>
      <c r="V5294" s="182"/>
      <c r="W5294" s="191"/>
      <c r="X5294" s="199"/>
      <c r="Y5294" s="182"/>
      <c r="Z5294" s="184"/>
      <c r="AA5294" s="184"/>
      <c r="AD5294" s="182"/>
      <c r="AG5294" s="182"/>
      <c r="AH5294" s="43"/>
      <c r="AI5294" s="43"/>
      <c r="AJ5294" s="43"/>
      <c r="AK5294" s="43"/>
      <c r="AL5294" s="43"/>
      <c r="AM5294" s="43"/>
      <c r="AN5294" s="43"/>
      <c r="AO5294" s="43"/>
      <c r="AP5294" s="43"/>
      <c r="AQ5294" s="43"/>
      <c r="AR5294" s="43"/>
      <c r="AS5294" s="43"/>
      <c r="AT5294" s="43"/>
      <c r="AU5294" s="44"/>
      <c r="AV5294" s="182"/>
      <c r="AW5294" s="182"/>
      <c r="AX5294" s="182"/>
      <c r="AZ5294" s="207"/>
    </row>
    <row r="5295" spans="1:52" s="168" customFormat="1" ht="15" customHeight="1" x14ac:dyDescent="0.3">
      <c r="A5295" s="263"/>
      <c r="B5295" s="263"/>
      <c r="C5295" s="265"/>
      <c r="D5295" s="481"/>
      <c r="E5295" s="482"/>
      <c r="F5295" s="491"/>
      <c r="G5295" s="492"/>
      <c r="H5295" s="492"/>
      <c r="I5295" s="492"/>
      <c r="J5295" s="492"/>
      <c r="K5295" s="492"/>
      <c r="L5295" s="492"/>
      <c r="M5295" s="492"/>
      <c r="N5295" s="492"/>
      <c r="O5295" s="493"/>
      <c r="P5295" s="497"/>
      <c r="Q5295" s="498"/>
      <c r="R5295" s="498"/>
      <c r="S5295" s="499"/>
      <c r="T5295" s="502"/>
      <c r="U5295" s="503"/>
      <c r="V5295" s="182"/>
      <c r="W5295" s="191"/>
      <c r="X5295" s="199"/>
      <c r="Y5295" s="186"/>
      <c r="Z5295" s="184"/>
      <c r="AA5295" s="184"/>
      <c r="AD5295" s="182"/>
      <c r="AG5295" s="182"/>
      <c r="AH5295" s="43"/>
      <c r="AI5295" s="43"/>
      <c r="AJ5295" s="43"/>
      <c r="AK5295" s="43"/>
      <c r="AL5295" s="43"/>
      <c r="AM5295" s="43"/>
      <c r="AN5295" s="43"/>
      <c r="AO5295" s="43"/>
      <c r="AP5295" s="43"/>
      <c r="AQ5295" s="43"/>
      <c r="AR5295" s="43"/>
      <c r="AS5295" s="43"/>
      <c r="AT5295" s="43"/>
      <c r="AU5295" s="44"/>
      <c r="AV5295" s="182"/>
      <c r="AW5295" s="182"/>
      <c r="AX5295" s="182"/>
      <c r="AZ5295" s="207"/>
    </row>
    <row r="5296" spans="1:52" s="168" customFormat="1" ht="30" customHeight="1" thickBot="1" x14ac:dyDescent="0.35">
      <c r="A5296" s="263"/>
      <c r="B5296" s="263"/>
      <c r="C5296" s="265"/>
      <c r="D5296" s="486"/>
      <c r="E5296" s="487"/>
      <c r="F5296" s="506" t="s">
        <v>2</v>
      </c>
      <c r="G5296" s="507"/>
      <c r="H5296" s="507"/>
      <c r="I5296" s="507"/>
      <c r="J5296" s="507"/>
      <c r="K5296" s="507"/>
      <c r="L5296" s="507"/>
      <c r="M5296" s="507"/>
      <c r="N5296" s="507"/>
      <c r="O5296" s="508"/>
      <c r="P5296" s="181">
        <v>109</v>
      </c>
      <c r="Q5296" s="210" t="s">
        <v>3</v>
      </c>
      <c r="R5296" s="509">
        <v>147</v>
      </c>
      <c r="S5296" s="510"/>
      <c r="T5296" s="504"/>
      <c r="U5296" s="505"/>
      <c r="V5296" s="182">
        <f>+IF(C5305="","",1)</f>
        <v>1</v>
      </c>
      <c r="W5296" s="191"/>
      <c r="X5296" s="199"/>
      <c r="Y5296" s="39"/>
      <c r="Z5296" s="184"/>
      <c r="AA5296" s="184"/>
      <c r="AD5296" s="182"/>
      <c r="AG5296" s="182"/>
      <c r="AH5296" s="43"/>
      <c r="AI5296" s="43"/>
      <c r="AJ5296" s="43"/>
      <c r="AK5296" s="43"/>
      <c r="AL5296" s="43"/>
      <c r="AM5296" s="43"/>
      <c r="AN5296" s="43"/>
      <c r="AO5296" s="43"/>
      <c r="AP5296" s="43"/>
      <c r="AQ5296" s="43"/>
      <c r="AR5296" s="43"/>
      <c r="AS5296" s="43"/>
      <c r="AT5296" s="43"/>
      <c r="AU5296" s="44"/>
      <c r="AV5296" s="182"/>
      <c r="AW5296" s="182"/>
      <c r="AX5296" s="182"/>
      <c r="AZ5296" s="207"/>
    </row>
    <row r="5297" spans="1:52" s="168" customFormat="1" ht="5.25" customHeight="1" thickBot="1" x14ac:dyDescent="0.35">
      <c r="A5297" s="263"/>
      <c r="B5297" s="263"/>
      <c r="C5297" s="265"/>
      <c r="D5297" s="454"/>
      <c r="E5297" s="454"/>
      <c r="F5297" s="454"/>
      <c r="G5297" s="454"/>
      <c r="H5297" s="454"/>
      <c r="I5297" s="454"/>
      <c r="J5297" s="454"/>
      <c r="K5297" s="454"/>
      <c r="L5297" s="454"/>
      <c r="M5297" s="454"/>
      <c r="N5297" s="454"/>
      <c r="O5297" s="454"/>
      <c r="P5297" s="454"/>
      <c r="Q5297" s="454"/>
      <c r="R5297" s="454"/>
      <c r="S5297" s="454"/>
      <c r="T5297" s="454"/>
      <c r="U5297" s="454"/>
      <c r="V5297" s="182"/>
      <c r="W5297" s="191"/>
      <c r="X5297" s="199"/>
      <c r="Y5297" s="186"/>
      <c r="Z5297" s="184"/>
      <c r="AA5297" s="184"/>
      <c r="AD5297" s="182"/>
      <c r="AG5297" s="182"/>
      <c r="AH5297" s="43"/>
      <c r="AI5297" s="43"/>
      <c r="AJ5297" s="43"/>
      <c r="AK5297" s="43"/>
      <c r="AL5297" s="43"/>
      <c r="AM5297" s="43"/>
      <c r="AN5297" s="43"/>
      <c r="AO5297" s="43"/>
      <c r="AP5297" s="43"/>
      <c r="AQ5297" s="43"/>
      <c r="AR5297" s="43"/>
      <c r="AS5297" s="43"/>
      <c r="AT5297" s="43"/>
      <c r="AU5297" s="44"/>
      <c r="AV5297" s="182"/>
      <c r="AW5297" s="182"/>
      <c r="AX5297" s="182"/>
      <c r="AZ5297" s="207"/>
    </row>
    <row r="5298" spans="1:52" s="168" customFormat="1" ht="24.9" customHeight="1" x14ac:dyDescent="0.3">
      <c r="A5298" s="263"/>
      <c r="B5298" s="263"/>
      <c r="C5298" s="265"/>
      <c r="D5298" s="511" t="s">
        <v>4</v>
      </c>
      <c r="E5298" s="512"/>
      <c r="F5298" s="513" t="s">
        <v>168</v>
      </c>
      <c r="G5298" s="514"/>
      <c r="H5298" s="514"/>
      <c r="I5298" s="515"/>
      <c r="J5298" s="516" t="s">
        <v>5</v>
      </c>
      <c r="K5298" s="512"/>
      <c r="L5298" s="513" t="s">
        <v>102</v>
      </c>
      <c r="M5298" s="514"/>
      <c r="N5298" s="514"/>
      <c r="O5298" s="514"/>
      <c r="P5298" s="515"/>
      <c r="Q5298" s="164" t="s">
        <v>6</v>
      </c>
      <c r="R5298" s="513" t="s">
        <v>36</v>
      </c>
      <c r="S5298" s="514"/>
      <c r="T5298" s="514"/>
      <c r="U5298" s="517"/>
      <c r="V5298" s="182"/>
      <c r="W5298" s="191"/>
      <c r="X5298" s="199"/>
      <c r="Y5298" s="182"/>
      <c r="Z5298" s="184"/>
      <c r="AA5298" s="184"/>
      <c r="AD5298" s="182"/>
      <c r="AG5298" s="182"/>
      <c r="AH5298" s="43"/>
      <c r="AI5298" s="43"/>
      <c r="AJ5298" s="43"/>
      <c r="AK5298" s="43"/>
      <c r="AL5298" s="43"/>
      <c r="AM5298" s="43"/>
      <c r="AN5298" s="43"/>
      <c r="AO5298" s="43"/>
      <c r="AP5298" s="43"/>
      <c r="AQ5298" s="43"/>
      <c r="AR5298" s="43"/>
      <c r="AS5298" s="43"/>
      <c r="AT5298" s="43"/>
      <c r="AU5298" s="44"/>
      <c r="AV5298" s="182"/>
      <c r="AW5298" s="182"/>
      <c r="AX5298" s="182"/>
      <c r="AZ5298" s="207"/>
    </row>
    <row r="5299" spans="1:52" s="168" customFormat="1" ht="45" customHeight="1" thickBot="1" x14ac:dyDescent="0.35">
      <c r="A5299" s="263"/>
      <c r="B5299" s="263"/>
      <c r="C5299" s="265"/>
      <c r="D5299" s="518" t="s">
        <v>7</v>
      </c>
      <c r="E5299" s="519"/>
      <c r="F5299" s="520" t="s">
        <v>169</v>
      </c>
      <c r="G5299" s="521"/>
      <c r="H5299" s="521"/>
      <c r="I5299" s="521"/>
      <c r="J5299" s="521"/>
      <c r="K5299" s="521"/>
      <c r="L5299" s="521"/>
      <c r="M5299" s="521"/>
      <c r="N5299" s="521"/>
      <c r="O5299" s="521"/>
      <c r="P5299" s="521"/>
      <c r="Q5299" s="521"/>
      <c r="R5299" s="521"/>
      <c r="S5299" s="521"/>
      <c r="T5299" s="521"/>
      <c r="U5299" s="522"/>
      <c r="V5299" s="182"/>
      <c r="W5299" s="191"/>
      <c r="X5299" s="199"/>
      <c r="Y5299" s="182"/>
      <c r="Z5299" s="184"/>
      <c r="AA5299" s="184"/>
      <c r="AD5299" s="182"/>
      <c r="AG5299" s="182"/>
      <c r="AH5299" s="43"/>
      <c r="AI5299" s="43"/>
      <c r="AJ5299" s="43"/>
      <c r="AK5299" s="43"/>
      <c r="AL5299" s="43"/>
      <c r="AM5299" s="43"/>
      <c r="AN5299" s="43"/>
      <c r="AO5299" s="43"/>
      <c r="AP5299" s="43"/>
      <c r="AQ5299" s="43"/>
      <c r="AR5299" s="43"/>
      <c r="AS5299" s="43"/>
      <c r="AT5299" s="43"/>
      <c r="AU5299" s="44"/>
      <c r="AV5299" s="182"/>
      <c r="AW5299" s="182"/>
      <c r="AX5299" s="182"/>
      <c r="AZ5299" s="207"/>
    </row>
    <row r="5300" spans="1:52" s="168" customFormat="1" ht="5.0999999999999996" customHeight="1" thickBot="1" x14ac:dyDescent="0.35">
      <c r="A5300" s="263"/>
      <c r="B5300" s="263"/>
      <c r="C5300" s="265"/>
      <c r="D5300" s="523"/>
      <c r="E5300" s="523"/>
      <c r="F5300" s="523"/>
      <c r="G5300" s="523"/>
      <c r="H5300" s="523"/>
      <c r="I5300" s="523"/>
      <c r="J5300" s="523"/>
      <c r="K5300" s="523"/>
      <c r="L5300" s="523"/>
      <c r="M5300" s="523"/>
      <c r="N5300" s="523"/>
      <c r="O5300" s="523"/>
      <c r="P5300" s="523"/>
      <c r="Q5300" s="523"/>
      <c r="R5300" s="523"/>
      <c r="S5300" s="523"/>
      <c r="T5300" s="523"/>
      <c r="U5300" s="523"/>
      <c r="V5300" s="182"/>
      <c r="W5300" s="191"/>
      <c r="X5300" s="199"/>
      <c r="Y5300" s="182"/>
      <c r="Z5300" s="184"/>
      <c r="AA5300" s="184"/>
      <c r="AD5300" s="182"/>
      <c r="AG5300" s="182"/>
      <c r="AH5300" s="43"/>
      <c r="AI5300" s="43"/>
      <c r="AJ5300" s="43"/>
      <c r="AK5300" s="43"/>
      <c r="AL5300" s="43"/>
      <c r="AM5300" s="43"/>
      <c r="AN5300" s="43"/>
      <c r="AO5300" s="43"/>
      <c r="AP5300" s="43"/>
      <c r="AQ5300" s="43"/>
      <c r="AR5300" s="43"/>
      <c r="AS5300" s="43"/>
      <c r="AT5300" s="43"/>
      <c r="AU5300" s="44"/>
      <c r="AV5300" s="182"/>
      <c r="AW5300" s="182"/>
      <c r="AX5300" s="182"/>
      <c r="AZ5300" s="207"/>
    </row>
    <row r="5301" spans="1:52" s="168" customFormat="1" ht="24.9" customHeight="1" thickBot="1" x14ac:dyDescent="0.35">
      <c r="A5301" s="263"/>
      <c r="B5301" s="263"/>
      <c r="C5301" s="265"/>
      <c r="D5301" s="165" t="s">
        <v>103</v>
      </c>
      <c r="E5301" s="209" t="s">
        <v>106</v>
      </c>
      <c r="F5301" s="455" t="s">
        <v>104</v>
      </c>
      <c r="G5301" s="524"/>
      <c r="H5301" s="456"/>
      <c r="I5301" s="525">
        <v>44058</v>
      </c>
      <c r="J5301" s="526"/>
      <c r="K5301" s="526"/>
      <c r="L5301" s="526"/>
      <c r="M5301" s="526"/>
      <c r="N5301" s="527"/>
      <c r="O5301" s="166" t="s">
        <v>8</v>
      </c>
      <c r="P5301" s="449" t="s">
        <v>24</v>
      </c>
      <c r="Q5301" s="450"/>
      <c r="R5301" s="450"/>
      <c r="S5301" s="450"/>
      <c r="T5301" s="450"/>
      <c r="U5301" s="528"/>
      <c r="V5301" s="182"/>
      <c r="W5301" s="191"/>
      <c r="X5301" s="199"/>
      <c r="Y5301" s="182"/>
      <c r="Z5301" s="184"/>
      <c r="AA5301" s="184"/>
      <c r="AD5301" s="182"/>
      <c r="AG5301" s="182"/>
      <c r="AH5301" s="43"/>
      <c r="AI5301" s="43"/>
      <c r="AJ5301" s="43"/>
      <c r="AK5301" s="43"/>
      <c r="AL5301" s="43"/>
      <c r="AM5301" s="43"/>
      <c r="AN5301" s="43"/>
      <c r="AO5301" s="43"/>
      <c r="AP5301" s="43"/>
      <c r="AQ5301" s="43"/>
      <c r="AR5301" s="43"/>
      <c r="AS5301" s="43"/>
      <c r="AT5301" s="43"/>
      <c r="AU5301" s="44"/>
      <c r="AV5301" s="182"/>
      <c r="AW5301" s="182"/>
      <c r="AX5301" s="182"/>
      <c r="AZ5301" s="207"/>
    </row>
    <row r="5302" spans="1:52" s="168" customFormat="1" ht="5.0999999999999996" customHeight="1" thickBot="1" x14ac:dyDescent="0.35">
      <c r="A5302" s="263"/>
      <c r="B5302" s="263"/>
      <c r="C5302" s="265"/>
      <c r="D5302" s="208"/>
      <c r="E5302" s="208"/>
      <c r="F5302" s="208"/>
      <c r="G5302" s="208"/>
      <c r="H5302" s="208"/>
      <c r="I5302" s="208"/>
      <c r="J5302" s="208"/>
      <c r="K5302" s="208"/>
      <c r="L5302" s="208"/>
      <c r="M5302" s="208"/>
      <c r="N5302" s="208"/>
      <c r="O5302" s="208"/>
      <c r="P5302" s="208"/>
      <c r="Q5302" s="208"/>
      <c r="R5302" s="208"/>
      <c r="S5302" s="208"/>
      <c r="T5302" s="208"/>
      <c r="U5302" s="208"/>
      <c r="V5302" s="182"/>
      <c r="W5302" s="191"/>
      <c r="X5302" s="199"/>
      <c r="Y5302" s="182"/>
      <c r="Z5302" s="184"/>
      <c r="AA5302" s="184"/>
      <c r="AD5302" s="182"/>
      <c r="AG5302" s="182"/>
      <c r="AH5302" s="43"/>
      <c r="AI5302" s="43"/>
      <c r="AJ5302" s="43"/>
      <c r="AK5302" s="43"/>
      <c r="AL5302" s="43"/>
      <c r="AM5302" s="43"/>
      <c r="AN5302" s="43"/>
      <c r="AO5302" s="43"/>
      <c r="AP5302" s="43"/>
      <c r="AQ5302" s="43"/>
      <c r="AR5302" s="43"/>
      <c r="AS5302" s="43"/>
      <c r="AT5302" s="43"/>
      <c r="AU5302" s="44"/>
      <c r="AV5302" s="182"/>
      <c r="AW5302" s="182"/>
      <c r="AX5302" s="182"/>
      <c r="AZ5302" s="207"/>
    </row>
    <row r="5303" spans="1:52" s="168" customFormat="1" ht="24.9" customHeight="1" thickBot="1" x14ac:dyDescent="0.35">
      <c r="A5303" s="263"/>
      <c r="B5303" s="263"/>
      <c r="C5303" s="265"/>
      <c r="D5303" s="165" t="s">
        <v>31</v>
      </c>
      <c r="E5303" s="449"/>
      <c r="F5303" s="450"/>
      <c r="G5303" s="450"/>
      <c r="H5303" s="450"/>
      <c r="I5303" s="450"/>
      <c r="J5303" s="451"/>
      <c r="K5303" s="177" t="s">
        <v>105</v>
      </c>
      <c r="L5303" s="452"/>
      <c r="M5303" s="452"/>
      <c r="N5303" s="452"/>
      <c r="O5303" s="452"/>
      <c r="P5303" s="452"/>
      <c r="Q5303" s="452"/>
      <c r="R5303" s="452"/>
      <c r="S5303" s="452"/>
      <c r="T5303" s="452"/>
      <c r="U5303" s="453"/>
      <c r="V5303" s="182"/>
      <c r="W5303" s="191"/>
      <c r="X5303" s="199"/>
      <c r="Y5303" s="182"/>
      <c r="Z5303" s="184"/>
      <c r="AA5303" s="184"/>
      <c r="AD5303" s="182"/>
      <c r="AG5303" s="182"/>
      <c r="AH5303" s="43"/>
      <c r="AI5303" s="43"/>
      <c r="AJ5303" s="43"/>
      <c r="AK5303" s="43"/>
      <c r="AL5303" s="43"/>
      <c r="AM5303" s="43"/>
      <c r="AN5303" s="43"/>
      <c r="AO5303" s="43"/>
      <c r="AP5303" s="43"/>
      <c r="AQ5303" s="43"/>
      <c r="AR5303" s="43"/>
      <c r="AS5303" s="43"/>
      <c r="AT5303" s="43"/>
      <c r="AU5303" s="44"/>
      <c r="AV5303" s="182"/>
      <c r="AW5303" s="182"/>
      <c r="AX5303" s="182"/>
      <c r="AZ5303" s="207"/>
    </row>
    <row r="5304" spans="1:52" s="168" customFormat="1" ht="5.0999999999999996" customHeight="1" thickBot="1" x14ac:dyDescent="0.35">
      <c r="A5304" s="263"/>
      <c r="B5304" s="263"/>
      <c r="C5304" s="265"/>
      <c r="D5304" s="454"/>
      <c r="E5304" s="454"/>
      <c r="F5304" s="454"/>
      <c r="G5304" s="454"/>
      <c r="H5304" s="454"/>
      <c r="I5304" s="454"/>
      <c r="J5304" s="454"/>
      <c r="K5304" s="454"/>
      <c r="L5304" s="454"/>
      <c r="M5304" s="454"/>
      <c r="N5304" s="454"/>
      <c r="O5304" s="454"/>
      <c r="P5304" s="454"/>
      <c r="Q5304" s="454"/>
      <c r="R5304" s="454"/>
      <c r="S5304" s="454"/>
      <c r="T5304" s="454"/>
      <c r="U5304" s="454"/>
      <c r="V5304" s="182"/>
      <c r="W5304" s="191"/>
      <c r="X5304" s="199"/>
      <c r="Y5304" s="182"/>
      <c r="Z5304" s="184"/>
      <c r="AA5304" s="184"/>
      <c r="AD5304" s="182"/>
      <c r="AG5304" s="182"/>
      <c r="AH5304" s="43"/>
      <c r="AI5304" s="43"/>
      <c r="AJ5304" s="43"/>
      <c r="AK5304" s="43"/>
      <c r="AL5304" s="43"/>
      <c r="AM5304" s="43"/>
      <c r="AN5304" s="43"/>
      <c r="AO5304" s="43"/>
      <c r="AP5304" s="43"/>
      <c r="AQ5304" s="43"/>
      <c r="AR5304" s="43"/>
      <c r="AS5304" s="43"/>
      <c r="AT5304" s="43"/>
      <c r="AU5304" s="44"/>
      <c r="AV5304" s="182"/>
      <c r="AW5304" s="182"/>
      <c r="AX5304" s="182"/>
      <c r="AZ5304" s="207"/>
    </row>
    <row r="5305" spans="1:52" s="168" customFormat="1" ht="45" customHeight="1" thickBot="1" x14ac:dyDescent="0.35">
      <c r="A5305" s="263" t="str">
        <f>+E5305</f>
        <v>NP 46</v>
      </c>
      <c r="B5305" s="264">
        <f>+U5329</f>
        <v>24</v>
      </c>
      <c r="C5305" s="265">
        <v>99</v>
      </c>
      <c r="D5305" s="165" t="s">
        <v>9</v>
      </c>
      <c r="E5305" s="180" t="s">
        <v>247</v>
      </c>
      <c r="F5305" s="455" t="s">
        <v>29</v>
      </c>
      <c r="G5305" s="456"/>
      <c r="H5305" s="457" t="s">
        <v>252</v>
      </c>
      <c r="I5305" s="457"/>
      <c r="J5305" s="457"/>
      <c r="K5305" s="457"/>
      <c r="L5305" s="457"/>
      <c r="M5305" s="458"/>
      <c r="N5305" s="459" t="s">
        <v>32</v>
      </c>
      <c r="O5305" s="460"/>
      <c r="P5305" s="461"/>
      <c r="Q5305" s="462" t="s">
        <v>253</v>
      </c>
      <c r="R5305" s="463"/>
      <c r="S5305" s="463"/>
      <c r="T5305" s="463"/>
      <c r="U5305" s="464"/>
      <c r="V5305" s="182"/>
      <c r="W5305" s="191"/>
      <c r="X5305" s="199"/>
      <c r="Y5305" s="182"/>
      <c r="Z5305" s="186"/>
      <c r="AA5305" s="186"/>
      <c r="AD5305" s="182"/>
      <c r="AG5305" s="182"/>
      <c r="AH5305" s="43"/>
      <c r="AI5305" s="43"/>
      <c r="AJ5305" s="43"/>
      <c r="AK5305" s="43"/>
      <c r="AL5305" s="43"/>
      <c r="AM5305" s="43"/>
      <c r="AN5305" s="43"/>
      <c r="AO5305" s="43"/>
      <c r="AP5305" s="43"/>
      <c r="AQ5305" s="43"/>
      <c r="AR5305" s="43"/>
      <c r="AS5305" s="43"/>
      <c r="AT5305" s="43"/>
      <c r="AU5305" s="44"/>
      <c r="AV5305" s="182"/>
      <c r="AW5305" s="182"/>
      <c r="AX5305" s="182"/>
      <c r="AZ5305" s="207"/>
    </row>
    <row r="5306" spans="1:52" s="168" customFormat="1" ht="5.0999999999999996" customHeight="1" thickBot="1" x14ac:dyDescent="0.35">
      <c r="A5306" s="263"/>
      <c r="B5306" s="263"/>
      <c r="C5306" s="265"/>
      <c r="D5306" s="428"/>
      <c r="E5306" s="428"/>
      <c r="F5306" s="428"/>
      <c r="G5306" s="428"/>
      <c r="H5306" s="428"/>
      <c r="I5306" s="428"/>
      <c r="J5306" s="428"/>
      <c r="K5306" s="428"/>
      <c r="L5306" s="428"/>
      <c r="M5306" s="428"/>
      <c r="N5306" s="454"/>
      <c r="O5306" s="454"/>
      <c r="P5306" s="454"/>
      <c r="Q5306" s="454"/>
      <c r="R5306" s="454"/>
      <c r="S5306" s="454"/>
      <c r="T5306" s="454"/>
      <c r="U5306" s="454"/>
      <c r="V5306" s="182"/>
      <c r="W5306" s="191"/>
      <c r="X5306" s="199"/>
      <c r="Y5306" s="182"/>
      <c r="Z5306" s="193"/>
      <c r="AA5306" s="193"/>
      <c r="AD5306" s="182"/>
      <c r="AG5306" s="182"/>
      <c r="AH5306" s="43"/>
      <c r="AI5306" s="43"/>
      <c r="AJ5306" s="43"/>
      <c r="AK5306" s="43"/>
      <c r="AL5306" s="43"/>
      <c r="AM5306" s="43"/>
      <c r="AN5306" s="43"/>
      <c r="AO5306" s="43"/>
      <c r="AP5306" s="43"/>
      <c r="AQ5306" s="43"/>
      <c r="AR5306" s="43"/>
      <c r="AS5306" s="43"/>
      <c r="AT5306" s="43"/>
      <c r="AU5306" s="44"/>
      <c r="AV5306" s="182"/>
      <c r="AW5306" s="182"/>
      <c r="AX5306" s="182"/>
      <c r="AZ5306" s="207"/>
    </row>
    <row r="5307" spans="1:52" s="168" customFormat="1" ht="24.9" customHeight="1" x14ac:dyDescent="0.3">
      <c r="A5307" s="263"/>
      <c r="B5307" s="263"/>
      <c r="C5307" s="265"/>
      <c r="D5307" s="465" t="s">
        <v>30</v>
      </c>
      <c r="E5307" s="466"/>
      <c r="F5307" s="466"/>
      <c r="G5307" s="466"/>
      <c r="H5307" s="466"/>
      <c r="I5307" s="466"/>
      <c r="J5307" s="466"/>
      <c r="K5307" s="466"/>
      <c r="L5307" s="466"/>
      <c r="M5307" s="467"/>
      <c r="N5307" s="468" t="s">
        <v>11</v>
      </c>
      <c r="O5307" s="470" t="s">
        <v>12</v>
      </c>
      <c r="P5307" s="471"/>
      <c r="Q5307" s="474" t="s">
        <v>13</v>
      </c>
      <c r="R5307" s="475"/>
      <c r="S5307" s="476"/>
      <c r="T5307" s="477" t="s">
        <v>27</v>
      </c>
      <c r="U5307" s="479" t="s">
        <v>28</v>
      </c>
      <c r="V5307" s="182"/>
      <c r="W5307" s="191"/>
      <c r="X5307" s="199"/>
      <c r="Y5307" s="182"/>
      <c r="Z5307" s="193"/>
      <c r="AA5307" s="193"/>
      <c r="AD5307" s="182"/>
      <c r="AG5307" s="182"/>
      <c r="AH5307" s="43"/>
      <c r="AI5307" s="43"/>
      <c r="AJ5307" s="43"/>
      <c r="AK5307" s="43"/>
      <c r="AL5307" s="43"/>
      <c r="AM5307" s="43"/>
      <c r="AN5307" s="43"/>
      <c r="AO5307" s="43"/>
      <c r="AP5307" s="43"/>
      <c r="AQ5307" s="43"/>
      <c r="AR5307" s="43"/>
      <c r="AS5307" s="43"/>
      <c r="AT5307" s="43"/>
      <c r="AU5307" s="44"/>
      <c r="AV5307" s="182"/>
      <c r="AW5307" s="182"/>
      <c r="AX5307" s="182"/>
      <c r="AZ5307" s="207"/>
    </row>
    <row r="5308" spans="1:52" s="168" customFormat="1" ht="24.9" customHeight="1" x14ac:dyDescent="0.3">
      <c r="A5308" s="263"/>
      <c r="B5308" s="263"/>
      <c r="C5308" s="265"/>
      <c r="D5308" s="481"/>
      <c r="E5308" s="482"/>
      <c r="F5308" s="482"/>
      <c r="G5308" s="482"/>
      <c r="H5308" s="482"/>
      <c r="I5308" s="482"/>
      <c r="J5308" s="482"/>
      <c r="K5308" s="482"/>
      <c r="L5308" s="482"/>
      <c r="M5308" s="483"/>
      <c r="N5308" s="469"/>
      <c r="O5308" s="472"/>
      <c r="P5308" s="473"/>
      <c r="Q5308" s="170" t="s">
        <v>14</v>
      </c>
      <c r="R5308" s="170" t="s">
        <v>15</v>
      </c>
      <c r="S5308" s="170" t="s">
        <v>26</v>
      </c>
      <c r="T5308" s="478"/>
      <c r="U5308" s="480"/>
      <c r="V5308" s="182"/>
      <c r="W5308" s="191"/>
      <c r="X5308" s="199"/>
      <c r="Y5308" s="182"/>
      <c r="Z5308" s="194"/>
      <c r="AA5308" s="194"/>
      <c r="AD5308" s="182"/>
      <c r="AG5308" s="182"/>
      <c r="AH5308" s="43"/>
      <c r="AI5308" s="43"/>
      <c r="AJ5308" s="43"/>
      <c r="AK5308" s="43"/>
      <c r="AL5308" s="43"/>
      <c r="AM5308" s="43"/>
      <c r="AN5308" s="43"/>
      <c r="AO5308" s="43"/>
      <c r="AP5308" s="43"/>
      <c r="AQ5308" s="43"/>
      <c r="AR5308" s="43"/>
      <c r="AS5308" s="43"/>
      <c r="AT5308" s="43"/>
      <c r="AU5308" s="44"/>
      <c r="AV5308" s="182"/>
      <c r="AW5308" s="182"/>
      <c r="AX5308" s="182"/>
      <c r="AZ5308" s="207"/>
    </row>
    <row r="5309" spans="1:52" s="168" customFormat="1" ht="24.9" customHeight="1" x14ac:dyDescent="0.3">
      <c r="A5309" s="263"/>
      <c r="B5309" s="263"/>
      <c r="C5309" s="265"/>
      <c r="D5309" s="481"/>
      <c r="E5309" s="482"/>
      <c r="F5309" s="482"/>
      <c r="G5309" s="482"/>
      <c r="H5309" s="482"/>
      <c r="I5309" s="482"/>
      <c r="J5309" s="482"/>
      <c r="K5309" s="482"/>
      <c r="L5309" s="482"/>
      <c r="M5309" s="483"/>
      <c r="N5309" s="176">
        <v>14001469</v>
      </c>
      <c r="O5309" s="412" t="s">
        <v>323</v>
      </c>
      <c r="P5309" s="413"/>
      <c r="Q5309" s="8"/>
      <c r="R5309" s="8"/>
      <c r="S5309" s="8"/>
      <c r="T5309" s="9">
        <v>2</v>
      </c>
      <c r="U5309" s="17">
        <f>+T5309</f>
        <v>2</v>
      </c>
      <c r="V5309" s="182"/>
      <c r="W5309" s="191">
        <v>1</v>
      </c>
      <c r="X5309" s="199"/>
      <c r="Y5309" s="182">
        <f>+C5305</f>
        <v>99</v>
      </c>
      <c r="Z5309" s="41">
        <f>+SUMIF($N5309:$N5328,$Z$16,$U5309:$U5328)</f>
        <v>2</v>
      </c>
      <c r="AA5309" s="41">
        <f>+SUMIF($N5309:$N5328,$AA$16,$U5309:$U5328)</f>
        <v>2</v>
      </c>
      <c r="AB5309" s="41">
        <f>+SUMIF($N5309:$N5328,$AB$16,$U5309:$U5328)</f>
        <v>2</v>
      </c>
      <c r="AC5309" s="41">
        <f>+SUMIF($N5309:$N5328,$AC$16,$U5309:$U5328)</f>
        <v>2</v>
      </c>
      <c r="AD5309" s="41">
        <f>+SUMIF($N5309:$N5328,$AD$16,$U5309:$U5328)</f>
        <v>2</v>
      </c>
      <c r="AE5309" s="41">
        <f>+SUMIF($N5309:$N5328,$AE$16,$U5309:$U5328)</f>
        <v>2</v>
      </c>
      <c r="AF5309" s="41">
        <f>+SUMIF($N5309:$N5328,$AF$16,$U5309:$U5328)</f>
        <v>0</v>
      </c>
      <c r="AG5309" s="41">
        <f>+SUMIF($N5309:$N5328,$AG$16,$U5309:$U5328)</f>
        <v>0</v>
      </c>
      <c r="AH5309" s="41">
        <f>+SUMIF($N5309:$N5328,$AH$16,$U5309:$U5328)</f>
        <v>2</v>
      </c>
      <c r="AI5309" s="41">
        <f>+SUMIF($N5309:$N5328,$AI$16,$U5309:$U5328)</f>
        <v>2</v>
      </c>
      <c r="AJ5309" s="41">
        <f>+SUMIF($N5309:$N5328,$AJ$16,$U5309:$U5328)</f>
        <v>2</v>
      </c>
      <c r="AK5309" s="41">
        <f>+SUMIF($N5309:$N5328,$AK$16,$U5309:$U5328)</f>
        <v>0</v>
      </c>
      <c r="AL5309" s="41">
        <f>+SUMIF($N5309:$N5328,$AL$16,$U5309:$U5328)</f>
        <v>0</v>
      </c>
      <c r="AM5309" s="41">
        <f>+SUMIF($N5309:$N5328,$AM$16,$U5309:$U5328)</f>
        <v>0</v>
      </c>
      <c r="AN5309" s="41">
        <f>+SUMIF($N5309:$N5328,$AN$16,$U5309:$U5328)</f>
        <v>2</v>
      </c>
      <c r="AO5309" s="41">
        <f>+SUMIF($N5309:$N5328,$AO$16,$U5309:$U5328)</f>
        <v>0</v>
      </c>
      <c r="AP5309" s="41">
        <f>+SUMIF($N5309:$N5328,$AP$16,$U5309:$U5328)</f>
        <v>0</v>
      </c>
      <c r="AQ5309" s="41">
        <f>+SUMIF($N5309:$N5328,$AQ$16,$U5309:$U5328)</f>
        <v>2</v>
      </c>
      <c r="AR5309" s="41">
        <f>+SUMIF($N5309:$N5328,$AR$16,$U5309:$U5328)</f>
        <v>2</v>
      </c>
      <c r="AS5309" s="43"/>
      <c r="AT5309" s="43"/>
      <c r="AU5309" s="44"/>
      <c r="AV5309" s="182"/>
      <c r="AW5309" s="182"/>
      <c r="AX5309" s="182"/>
      <c r="AZ5309" s="207"/>
    </row>
    <row r="5310" spans="1:52" s="168" customFormat="1" ht="24.9" customHeight="1" x14ac:dyDescent="0.3">
      <c r="A5310" s="263"/>
      <c r="B5310" s="263"/>
      <c r="C5310" s="265"/>
      <c r="D5310" s="481"/>
      <c r="E5310" s="482"/>
      <c r="F5310" s="482"/>
      <c r="G5310" s="482"/>
      <c r="H5310" s="482"/>
      <c r="I5310" s="482"/>
      <c r="J5310" s="482"/>
      <c r="K5310" s="482"/>
      <c r="L5310" s="482"/>
      <c r="M5310" s="483"/>
      <c r="N5310" s="176">
        <v>14001481</v>
      </c>
      <c r="O5310" s="412" t="s">
        <v>323</v>
      </c>
      <c r="P5310" s="413"/>
      <c r="Q5310" s="8"/>
      <c r="R5310" s="8"/>
      <c r="S5310" s="8"/>
      <c r="T5310" s="9">
        <v>2</v>
      </c>
      <c r="U5310" s="17">
        <f t="shared" ref="U5310:U5324" si="221">+T5310</f>
        <v>2</v>
      </c>
      <c r="V5310" s="182"/>
      <c r="W5310" s="191">
        <v>2</v>
      </c>
      <c r="X5310" s="199"/>
      <c r="Y5310" s="182"/>
      <c r="Z5310" s="184"/>
      <c r="AA5310" s="184"/>
      <c r="AD5310" s="182"/>
      <c r="AG5310" s="182"/>
      <c r="AH5310" s="43"/>
      <c r="AI5310" s="43"/>
      <c r="AJ5310" s="43"/>
      <c r="AK5310" s="43"/>
      <c r="AL5310" s="43"/>
      <c r="AM5310" s="43"/>
      <c r="AN5310" s="43"/>
      <c r="AO5310" s="43"/>
      <c r="AP5310" s="43"/>
      <c r="AQ5310" s="43"/>
      <c r="AR5310" s="43"/>
      <c r="AS5310" s="43"/>
      <c r="AT5310" s="43"/>
      <c r="AU5310" s="44"/>
      <c r="AV5310" s="182"/>
      <c r="AW5310" s="182"/>
      <c r="AX5310" s="182"/>
      <c r="AZ5310" s="207"/>
    </row>
    <row r="5311" spans="1:52" s="168" customFormat="1" ht="24.9" customHeight="1" x14ac:dyDescent="0.3">
      <c r="A5311" s="263"/>
      <c r="B5311" s="263"/>
      <c r="C5311" s="265"/>
      <c r="D5311" s="481"/>
      <c r="E5311" s="482"/>
      <c r="F5311" s="482"/>
      <c r="G5311" s="482"/>
      <c r="H5311" s="482"/>
      <c r="I5311" s="482"/>
      <c r="J5311" s="482"/>
      <c r="K5311" s="482"/>
      <c r="L5311" s="482"/>
      <c r="M5311" s="483"/>
      <c r="N5311" s="176">
        <v>14000772</v>
      </c>
      <c r="O5311" s="412" t="s">
        <v>323</v>
      </c>
      <c r="P5311" s="413"/>
      <c r="Q5311" s="8"/>
      <c r="R5311" s="8"/>
      <c r="S5311" s="8"/>
      <c r="T5311" s="9">
        <v>2</v>
      </c>
      <c r="U5311" s="17">
        <f t="shared" si="221"/>
        <v>2</v>
      </c>
      <c r="V5311" s="182"/>
      <c r="W5311" s="191">
        <v>3</v>
      </c>
      <c r="X5311" s="199"/>
      <c r="Y5311" s="182"/>
      <c r="Z5311" s="184"/>
      <c r="AA5311" s="184"/>
      <c r="AD5311" s="182"/>
      <c r="AG5311" s="182"/>
      <c r="AH5311" s="43"/>
      <c r="AI5311" s="43"/>
      <c r="AJ5311" s="43"/>
      <c r="AK5311" s="43"/>
      <c r="AL5311" s="43"/>
      <c r="AM5311" s="43"/>
      <c r="AN5311" s="43"/>
      <c r="AO5311" s="43"/>
      <c r="AP5311" s="43"/>
      <c r="AQ5311" s="43"/>
      <c r="AR5311" s="43"/>
      <c r="AS5311" s="43"/>
      <c r="AT5311" s="43"/>
      <c r="AU5311" s="44"/>
      <c r="AV5311" s="182"/>
      <c r="AW5311" s="182"/>
      <c r="AX5311" s="182"/>
      <c r="AZ5311" s="207"/>
    </row>
    <row r="5312" spans="1:52" s="168" customFormat="1" ht="24.9" customHeight="1" x14ac:dyDescent="0.3">
      <c r="A5312" s="263"/>
      <c r="B5312" s="263"/>
      <c r="C5312" s="265"/>
      <c r="D5312" s="481"/>
      <c r="E5312" s="482"/>
      <c r="F5312" s="482"/>
      <c r="G5312" s="482"/>
      <c r="H5312" s="482"/>
      <c r="I5312" s="482"/>
      <c r="J5312" s="482"/>
      <c r="K5312" s="482"/>
      <c r="L5312" s="482"/>
      <c r="M5312" s="483"/>
      <c r="N5312" s="176">
        <v>14000741</v>
      </c>
      <c r="O5312" s="412" t="s">
        <v>323</v>
      </c>
      <c r="P5312" s="413"/>
      <c r="Q5312" s="8"/>
      <c r="R5312" s="8"/>
      <c r="S5312" s="8"/>
      <c r="T5312" s="9">
        <v>2</v>
      </c>
      <c r="U5312" s="17">
        <f t="shared" si="221"/>
        <v>2</v>
      </c>
      <c r="V5312" s="182"/>
      <c r="W5312" s="191">
        <v>4</v>
      </c>
      <c r="X5312" s="199"/>
      <c r="Y5312" s="182"/>
      <c r="Z5312" s="184"/>
      <c r="AA5312" s="184"/>
      <c r="AD5312" s="182"/>
      <c r="AG5312" s="182"/>
      <c r="AH5312" s="43"/>
      <c r="AI5312" s="43"/>
      <c r="AJ5312" s="43"/>
      <c r="AK5312" s="43"/>
      <c r="AL5312" s="43"/>
      <c r="AM5312" s="43"/>
      <c r="AN5312" s="43"/>
      <c r="AO5312" s="43"/>
      <c r="AP5312" s="43"/>
      <c r="AQ5312" s="43"/>
      <c r="AR5312" s="43"/>
      <c r="AS5312" s="43"/>
      <c r="AT5312" s="43"/>
      <c r="AU5312" s="44"/>
      <c r="AV5312" s="182"/>
      <c r="AW5312" s="182"/>
      <c r="AX5312" s="182"/>
      <c r="AZ5312" s="207"/>
    </row>
    <row r="5313" spans="1:52" s="168" customFormat="1" ht="24.9" customHeight="1" x14ac:dyDescent="0.3">
      <c r="A5313" s="263"/>
      <c r="B5313" s="263"/>
      <c r="C5313" s="265"/>
      <c r="D5313" s="481"/>
      <c r="E5313" s="482"/>
      <c r="F5313" s="482"/>
      <c r="G5313" s="482"/>
      <c r="H5313" s="482"/>
      <c r="I5313" s="482"/>
      <c r="J5313" s="482"/>
      <c r="K5313" s="482"/>
      <c r="L5313" s="482"/>
      <c r="M5313" s="483"/>
      <c r="N5313" s="176">
        <v>14000718</v>
      </c>
      <c r="O5313" s="412" t="s">
        <v>323</v>
      </c>
      <c r="P5313" s="413"/>
      <c r="Q5313" s="8"/>
      <c r="R5313" s="8"/>
      <c r="S5313" s="8"/>
      <c r="T5313" s="9">
        <v>2</v>
      </c>
      <c r="U5313" s="17">
        <f t="shared" si="221"/>
        <v>2</v>
      </c>
      <c r="V5313" s="182"/>
      <c r="W5313" s="191">
        <v>5</v>
      </c>
      <c r="X5313" s="199"/>
      <c r="Y5313" s="182"/>
      <c r="Z5313" s="184"/>
      <c r="AA5313" s="184"/>
      <c r="AD5313" s="182"/>
      <c r="AG5313" s="182"/>
      <c r="AH5313" s="43"/>
      <c r="AI5313" s="43"/>
      <c r="AJ5313" s="43"/>
      <c r="AK5313" s="43"/>
      <c r="AL5313" s="43"/>
      <c r="AM5313" s="43"/>
      <c r="AN5313" s="43"/>
      <c r="AO5313" s="43"/>
      <c r="AP5313" s="43"/>
      <c r="AQ5313" s="43"/>
      <c r="AR5313" s="43"/>
      <c r="AS5313" s="43"/>
      <c r="AT5313" s="43"/>
      <c r="AU5313" s="44"/>
      <c r="AV5313" s="182"/>
      <c r="AW5313" s="182"/>
      <c r="AX5313" s="182"/>
      <c r="AZ5313" s="207"/>
    </row>
    <row r="5314" spans="1:52" s="168" customFormat="1" ht="24.9" customHeight="1" x14ac:dyDescent="0.3">
      <c r="A5314" s="263"/>
      <c r="B5314" s="263"/>
      <c r="C5314" s="265"/>
      <c r="D5314" s="481"/>
      <c r="E5314" s="482"/>
      <c r="F5314" s="482"/>
      <c r="G5314" s="482"/>
      <c r="H5314" s="482"/>
      <c r="I5314" s="482"/>
      <c r="J5314" s="482"/>
      <c r="K5314" s="482"/>
      <c r="L5314" s="482"/>
      <c r="M5314" s="483"/>
      <c r="N5314" s="176">
        <v>14001678</v>
      </c>
      <c r="O5314" s="412" t="s">
        <v>323</v>
      </c>
      <c r="P5314" s="413"/>
      <c r="Q5314" s="8"/>
      <c r="R5314" s="8"/>
      <c r="S5314" s="8"/>
      <c r="T5314" s="9">
        <v>2</v>
      </c>
      <c r="U5314" s="17">
        <f t="shared" si="221"/>
        <v>2</v>
      </c>
      <c r="V5314" s="182"/>
      <c r="W5314" s="191">
        <v>6</v>
      </c>
      <c r="X5314" s="199"/>
      <c r="Y5314" s="182"/>
      <c r="Z5314" s="184"/>
      <c r="AA5314" s="184"/>
      <c r="AD5314" s="182"/>
      <c r="AG5314" s="182"/>
      <c r="AH5314" s="43"/>
      <c r="AI5314" s="43"/>
      <c r="AJ5314" s="43"/>
      <c r="AK5314" s="43"/>
      <c r="AL5314" s="43"/>
      <c r="AM5314" s="43"/>
      <c r="AN5314" s="43"/>
      <c r="AO5314" s="43"/>
      <c r="AP5314" s="43"/>
      <c r="AQ5314" s="43"/>
      <c r="AR5314" s="43"/>
      <c r="AS5314" s="43"/>
      <c r="AT5314" s="43"/>
      <c r="AU5314" s="44"/>
      <c r="AV5314" s="182"/>
      <c r="AW5314" s="182"/>
      <c r="AX5314" s="182"/>
      <c r="AZ5314" s="207"/>
    </row>
    <row r="5315" spans="1:52" s="168" customFormat="1" ht="24.9" customHeight="1" x14ac:dyDescent="0.3">
      <c r="A5315" s="263"/>
      <c r="B5315" s="263"/>
      <c r="C5315" s="265"/>
      <c r="D5315" s="481"/>
      <c r="E5315" s="482"/>
      <c r="F5315" s="482"/>
      <c r="G5315" s="482"/>
      <c r="H5315" s="482"/>
      <c r="I5315" s="482"/>
      <c r="J5315" s="482"/>
      <c r="K5315" s="482"/>
      <c r="L5315" s="482"/>
      <c r="M5315" s="483"/>
      <c r="N5315" s="176">
        <v>14001156</v>
      </c>
      <c r="O5315" s="412" t="s">
        <v>323</v>
      </c>
      <c r="P5315" s="413"/>
      <c r="Q5315" s="8"/>
      <c r="R5315" s="8"/>
      <c r="S5315" s="8"/>
      <c r="T5315" s="9">
        <v>2</v>
      </c>
      <c r="U5315" s="17">
        <f t="shared" si="221"/>
        <v>2</v>
      </c>
      <c r="V5315" s="182"/>
      <c r="W5315" s="191">
        <v>9</v>
      </c>
      <c r="X5315" s="199"/>
      <c r="Y5315" s="182"/>
      <c r="Z5315" s="184"/>
      <c r="AA5315" s="184"/>
      <c r="AD5315" s="182"/>
      <c r="AG5315" s="182"/>
      <c r="AH5315" s="43"/>
      <c r="AI5315" s="43"/>
      <c r="AJ5315" s="43"/>
      <c r="AK5315" s="43"/>
      <c r="AL5315" s="43"/>
      <c r="AM5315" s="43"/>
      <c r="AN5315" s="43"/>
      <c r="AO5315" s="43"/>
      <c r="AP5315" s="43"/>
      <c r="AQ5315" s="43"/>
      <c r="AR5315" s="43"/>
      <c r="AS5315" s="43"/>
      <c r="AT5315" s="43"/>
      <c r="AU5315" s="44"/>
      <c r="AV5315" s="182"/>
      <c r="AW5315" s="182"/>
      <c r="AX5315" s="182"/>
      <c r="AZ5315" s="207"/>
    </row>
    <row r="5316" spans="1:52" s="168" customFormat="1" ht="24.9" customHeight="1" x14ac:dyDescent="0.3">
      <c r="A5316" s="263"/>
      <c r="B5316" s="263"/>
      <c r="C5316" s="265"/>
      <c r="D5316" s="481"/>
      <c r="E5316" s="482"/>
      <c r="F5316" s="482"/>
      <c r="G5316" s="482"/>
      <c r="H5316" s="482"/>
      <c r="I5316" s="482"/>
      <c r="J5316" s="482"/>
      <c r="K5316" s="482"/>
      <c r="L5316" s="482"/>
      <c r="M5316" s="483"/>
      <c r="N5316" s="176">
        <v>14001367</v>
      </c>
      <c r="O5316" s="412" t="s">
        <v>323</v>
      </c>
      <c r="P5316" s="413"/>
      <c r="Q5316" s="8"/>
      <c r="R5316" s="8"/>
      <c r="S5316" s="8"/>
      <c r="T5316" s="9">
        <v>2</v>
      </c>
      <c r="U5316" s="17">
        <f t="shared" si="221"/>
        <v>2</v>
      </c>
      <c r="V5316" s="182"/>
      <c r="W5316" s="191">
        <v>10</v>
      </c>
      <c r="X5316" s="199"/>
      <c r="Y5316" s="182"/>
      <c r="Z5316" s="184"/>
      <c r="AA5316" s="184"/>
      <c r="AD5316" s="182"/>
      <c r="AG5316" s="182"/>
      <c r="AH5316" s="43"/>
      <c r="AI5316" s="43"/>
      <c r="AJ5316" s="43"/>
      <c r="AK5316" s="43"/>
      <c r="AL5316" s="43"/>
      <c r="AM5316" s="43"/>
      <c r="AN5316" s="43"/>
      <c r="AO5316" s="43"/>
      <c r="AP5316" s="43"/>
      <c r="AQ5316" s="43"/>
      <c r="AR5316" s="43"/>
      <c r="AS5316" s="43"/>
      <c r="AT5316" s="43"/>
      <c r="AU5316" s="44"/>
      <c r="AV5316" s="182"/>
      <c r="AW5316" s="182"/>
      <c r="AX5316" s="182"/>
      <c r="AZ5316" s="207"/>
    </row>
    <row r="5317" spans="1:52" s="168" customFormat="1" ht="24.9" customHeight="1" x14ac:dyDescent="0.3">
      <c r="A5317" s="263"/>
      <c r="B5317" s="263"/>
      <c r="C5317" s="265"/>
      <c r="D5317" s="481"/>
      <c r="E5317" s="482"/>
      <c r="F5317" s="482"/>
      <c r="G5317" s="482"/>
      <c r="H5317" s="482"/>
      <c r="I5317" s="482"/>
      <c r="J5317" s="482"/>
      <c r="K5317" s="482"/>
      <c r="L5317" s="482"/>
      <c r="M5317" s="483"/>
      <c r="N5317" s="176">
        <v>14000126</v>
      </c>
      <c r="O5317" s="412" t="s">
        <v>323</v>
      </c>
      <c r="P5317" s="413"/>
      <c r="Q5317" s="8"/>
      <c r="R5317" s="8"/>
      <c r="S5317" s="8"/>
      <c r="T5317" s="9">
        <v>2</v>
      </c>
      <c r="U5317" s="17">
        <f t="shared" si="221"/>
        <v>2</v>
      </c>
      <c r="V5317" s="182"/>
      <c r="W5317" s="191">
        <v>11</v>
      </c>
      <c r="X5317" s="199"/>
      <c r="Y5317" s="182"/>
      <c r="Z5317" s="184"/>
      <c r="AA5317" s="184"/>
      <c r="AD5317" s="182"/>
      <c r="AG5317" s="182"/>
      <c r="AH5317" s="43"/>
      <c r="AI5317" s="43"/>
      <c r="AJ5317" s="43"/>
      <c r="AK5317" s="43"/>
      <c r="AL5317" s="43"/>
      <c r="AM5317" s="43"/>
      <c r="AN5317" s="43"/>
      <c r="AO5317" s="43"/>
      <c r="AP5317" s="43"/>
      <c r="AQ5317" s="43"/>
      <c r="AR5317" s="43"/>
      <c r="AS5317" s="43"/>
      <c r="AT5317" s="43"/>
      <c r="AU5317" s="44"/>
      <c r="AV5317" s="182"/>
      <c r="AW5317" s="182"/>
      <c r="AX5317" s="182"/>
      <c r="AZ5317" s="207"/>
    </row>
    <row r="5318" spans="1:52" s="168" customFormat="1" ht="24.9" customHeight="1" x14ac:dyDescent="0.3">
      <c r="A5318" s="263"/>
      <c r="B5318" s="263"/>
      <c r="C5318" s="265"/>
      <c r="D5318" s="481"/>
      <c r="E5318" s="482"/>
      <c r="F5318" s="482"/>
      <c r="G5318" s="482"/>
      <c r="H5318" s="482"/>
      <c r="I5318" s="482"/>
      <c r="J5318" s="482"/>
      <c r="K5318" s="482"/>
      <c r="L5318" s="482"/>
      <c r="M5318" s="483"/>
      <c r="N5318" s="176"/>
      <c r="O5318" s="412"/>
      <c r="P5318" s="413"/>
      <c r="Q5318" s="8"/>
      <c r="R5318" s="8"/>
      <c r="S5318" s="8"/>
      <c r="T5318" s="9"/>
      <c r="U5318" s="17"/>
      <c r="V5318" s="182"/>
      <c r="W5318" s="191"/>
      <c r="X5318" s="199"/>
      <c r="Y5318" s="182"/>
      <c r="Z5318" s="184"/>
      <c r="AA5318" s="184"/>
      <c r="AD5318" s="182"/>
      <c r="AG5318" s="182"/>
      <c r="AH5318" s="43"/>
      <c r="AI5318" s="43"/>
      <c r="AJ5318" s="43"/>
      <c r="AK5318" s="43"/>
      <c r="AL5318" s="43"/>
      <c r="AM5318" s="43"/>
      <c r="AN5318" s="43"/>
      <c r="AO5318" s="43"/>
      <c r="AP5318" s="43"/>
      <c r="AQ5318" s="43"/>
      <c r="AR5318" s="43"/>
      <c r="AS5318" s="43"/>
      <c r="AT5318" s="43"/>
      <c r="AU5318" s="44"/>
      <c r="AV5318" s="182"/>
      <c r="AW5318" s="182"/>
      <c r="AX5318" s="182"/>
      <c r="AZ5318" s="207"/>
    </row>
    <row r="5319" spans="1:52" s="168" customFormat="1" ht="24.9" customHeight="1" x14ac:dyDescent="0.3">
      <c r="A5319" s="263"/>
      <c r="B5319" s="263"/>
      <c r="C5319" s="265"/>
      <c r="D5319" s="481"/>
      <c r="E5319" s="482"/>
      <c r="F5319" s="482"/>
      <c r="G5319" s="482"/>
      <c r="H5319" s="482"/>
      <c r="I5319" s="482"/>
      <c r="J5319" s="482"/>
      <c r="K5319" s="482"/>
      <c r="L5319" s="482"/>
      <c r="M5319" s="483"/>
      <c r="N5319" s="176"/>
      <c r="O5319" s="412"/>
      <c r="P5319" s="413"/>
      <c r="Q5319" s="8"/>
      <c r="R5319" s="8"/>
      <c r="S5319" s="8"/>
      <c r="T5319" s="9"/>
      <c r="U5319" s="17"/>
      <c r="V5319" s="182"/>
      <c r="W5319" s="191"/>
      <c r="X5319" s="199"/>
      <c r="Y5319" s="182"/>
      <c r="Z5319" s="184"/>
      <c r="AA5319" s="184"/>
      <c r="AD5319" s="182"/>
      <c r="AG5319" s="182"/>
      <c r="AH5319" s="43"/>
      <c r="AI5319" s="43"/>
      <c r="AJ5319" s="43"/>
      <c r="AK5319" s="43"/>
      <c r="AL5319" s="43"/>
      <c r="AM5319" s="43"/>
      <c r="AN5319" s="43"/>
      <c r="AO5319" s="43"/>
      <c r="AP5319" s="43"/>
      <c r="AQ5319" s="43"/>
      <c r="AR5319" s="43"/>
      <c r="AS5319" s="43"/>
      <c r="AT5319" s="43"/>
      <c r="AU5319" s="44"/>
      <c r="AV5319" s="182"/>
      <c r="AW5319" s="182"/>
      <c r="AX5319" s="182"/>
      <c r="AZ5319" s="207"/>
    </row>
    <row r="5320" spans="1:52" s="168" customFormat="1" ht="24.9" customHeight="1" x14ac:dyDescent="0.3">
      <c r="A5320" s="263"/>
      <c r="B5320" s="263"/>
      <c r="C5320" s="265"/>
      <c r="D5320" s="481"/>
      <c r="E5320" s="482"/>
      <c r="F5320" s="482"/>
      <c r="G5320" s="482"/>
      <c r="H5320" s="482"/>
      <c r="I5320" s="482"/>
      <c r="J5320" s="482"/>
      <c r="K5320" s="482"/>
      <c r="L5320" s="482"/>
      <c r="M5320" s="483"/>
      <c r="N5320" s="176"/>
      <c r="O5320" s="412"/>
      <c r="P5320" s="413"/>
      <c r="Q5320" s="8"/>
      <c r="R5320" s="8"/>
      <c r="S5320" s="8"/>
      <c r="T5320" s="9"/>
      <c r="U5320" s="17"/>
      <c r="V5320" s="182"/>
      <c r="W5320" s="191"/>
      <c r="X5320" s="199"/>
      <c r="Y5320" s="182"/>
      <c r="Z5320" s="184"/>
      <c r="AA5320" s="184"/>
      <c r="AD5320" s="182"/>
      <c r="AG5320" s="182"/>
      <c r="AH5320" s="43"/>
      <c r="AI5320" s="43"/>
      <c r="AJ5320" s="43"/>
      <c r="AK5320" s="43"/>
      <c r="AL5320" s="43"/>
      <c r="AM5320" s="43"/>
      <c r="AN5320" s="43"/>
      <c r="AO5320" s="43"/>
      <c r="AP5320" s="43"/>
      <c r="AQ5320" s="43"/>
      <c r="AR5320" s="43"/>
      <c r="AS5320" s="43"/>
      <c r="AT5320" s="43"/>
      <c r="AU5320" s="44"/>
      <c r="AV5320" s="182"/>
      <c r="AW5320" s="182"/>
      <c r="AX5320" s="182"/>
      <c r="AZ5320" s="207"/>
    </row>
    <row r="5321" spans="1:52" s="168" customFormat="1" ht="24.9" customHeight="1" x14ac:dyDescent="0.3">
      <c r="A5321" s="263"/>
      <c r="B5321" s="263"/>
      <c r="C5321" s="265"/>
      <c r="D5321" s="481"/>
      <c r="E5321" s="482"/>
      <c r="F5321" s="482"/>
      <c r="G5321" s="482"/>
      <c r="H5321" s="482"/>
      <c r="I5321" s="482"/>
      <c r="J5321" s="482"/>
      <c r="K5321" s="482"/>
      <c r="L5321" s="482"/>
      <c r="M5321" s="483"/>
      <c r="N5321" s="176">
        <v>14001506</v>
      </c>
      <c r="O5321" s="412" t="s">
        <v>323</v>
      </c>
      <c r="P5321" s="413"/>
      <c r="Q5321" s="8"/>
      <c r="R5321" s="8"/>
      <c r="S5321" s="8"/>
      <c r="T5321" s="9">
        <v>2</v>
      </c>
      <c r="U5321" s="17">
        <f t="shared" si="221"/>
        <v>2</v>
      </c>
      <c r="V5321" s="182"/>
      <c r="W5321" s="191">
        <v>15</v>
      </c>
      <c r="X5321" s="199"/>
      <c r="Y5321" s="182"/>
      <c r="Z5321" s="184"/>
      <c r="AA5321" s="184"/>
      <c r="AD5321" s="182"/>
      <c r="AG5321" s="182"/>
      <c r="AH5321" s="43"/>
      <c r="AI5321" s="43"/>
      <c r="AJ5321" s="43"/>
      <c r="AK5321" s="43"/>
      <c r="AL5321" s="43"/>
      <c r="AM5321" s="43"/>
      <c r="AN5321" s="43"/>
      <c r="AO5321" s="43"/>
      <c r="AP5321" s="43"/>
      <c r="AQ5321" s="43"/>
      <c r="AR5321" s="43"/>
      <c r="AS5321" s="43"/>
      <c r="AT5321" s="43"/>
      <c r="AU5321" s="44"/>
      <c r="AV5321" s="182"/>
      <c r="AW5321" s="182"/>
      <c r="AX5321" s="182"/>
      <c r="AZ5321" s="207"/>
    </row>
    <row r="5322" spans="1:52" s="168" customFormat="1" ht="24.9" customHeight="1" x14ac:dyDescent="0.3">
      <c r="A5322" s="263"/>
      <c r="B5322" s="263"/>
      <c r="C5322" s="265"/>
      <c r="D5322" s="481"/>
      <c r="E5322" s="482"/>
      <c r="F5322" s="482"/>
      <c r="G5322" s="482"/>
      <c r="H5322" s="482"/>
      <c r="I5322" s="482"/>
      <c r="J5322" s="482"/>
      <c r="K5322" s="482"/>
      <c r="L5322" s="482"/>
      <c r="M5322" s="483"/>
      <c r="N5322" s="176"/>
      <c r="O5322" s="412"/>
      <c r="P5322" s="413"/>
      <c r="Q5322" s="8"/>
      <c r="R5322" s="8"/>
      <c r="S5322" s="8"/>
      <c r="T5322" s="9"/>
      <c r="U5322" s="17"/>
      <c r="V5322" s="182"/>
      <c r="W5322" s="191"/>
      <c r="X5322" s="199"/>
      <c r="Y5322" s="182"/>
      <c r="Z5322" s="184"/>
      <c r="AA5322" s="184"/>
      <c r="AD5322" s="182"/>
      <c r="AG5322" s="182"/>
      <c r="AH5322" s="43"/>
      <c r="AI5322" s="43"/>
      <c r="AJ5322" s="43"/>
      <c r="AK5322" s="43"/>
      <c r="AL5322" s="43"/>
      <c r="AM5322" s="43"/>
      <c r="AN5322" s="43"/>
      <c r="AO5322" s="43"/>
      <c r="AP5322" s="43"/>
      <c r="AQ5322" s="43"/>
      <c r="AR5322" s="43"/>
      <c r="AS5322" s="43"/>
      <c r="AT5322" s="43"/>
      <c r="AU5322" s="44"/>
      <c r="AV5322" s="182"/>
      <c r="AW5322" s="182"/>
      <c r="AX5322" s="182"/>
      <c r="AZ5322" s="207"/>
    </row>
    <row r="5323" spans="1:52" s="168" customFormat="1" ht="24.9" customHeight="1" x14ac:dyDescent="0.3">
      <c r="A5323" s="263"/>
      <c r="B5323" s="263"/>
      <c r="C5323" s="265"/>
      <c r="D5323" s="481"/>
      <c r="E5323" s="482"/>
      <c r="F5323" s="482"/>
      <c r="G5323" s="482"/>
      <c r="H5323" s="482"/>
      <c r="I5323" s="482"/>
      <c r="J5323" s="482"/>
      <c r="K5323" s="482"/>
      <c r="L5323" s="482"/>
      <c r="M5323" s="483"/>
      <c r="N5323" s="176">
        <v>14001619</v>
      </c>
      <c r="O5323" s="412" t="s">
        <v>323</v>
      </c>
      <c r="P5323" s="413"/>
      <c r="Q5323" s="8"/>
      <c r="R5323" s="8"/>
      <c r="S5323" s="8"/>
      <c r="T5323" s="9">
        <v>2</v>
      </c>
      <c r="U5323" s="17">
        <f t="shared" si="221"/>
        <v>2</v>
      </c>
      <c r="V5323" s="182"/>
      <c r="W5323" s="191">
        <v>18</v>
      </c>
      <c r="X5323" s="199"/>
      <c r="Y5323" s="182"/>
      <c r="Z5323" s="184"/>
      <c r="AA5323" s="184"/>
      <c r="AD5323" s="182"/>
      <c r="AG5323" s="182"/>
      <c r="AH5323" s="43"/>
      <c r="AI5323" s="43"/>
      <c r="AJ5323" s="43"/>
      <c r="AK5323" s="43"/>
      <c r="AL5323" s="43"/>
      <c r="AM5323" s="43"/>
      <c r="AN5323" s="43"/>
      <c r="AO5323" s="43"/>
      <c r="AP5323" s="43"/>
      <c r="AQ5323" s="43"/>
      <c r="AR5323" s="43"/>
      <c r="AS5323" s="43"/>
      <c r="AT5323" s="43"/>
      <c r="AU5323" s="44"/>
      <c r="AV5323" s="182"/>
      <c r="AW5323" s="182"/>
      <c r="AX5323" s="182"/>
      <c r="AZ5323" s="207"/>
    </row>
    <row r="5324" spans="1:52" s="168" customFormat="1" ht="24.9" customHeight="1" x14ac:dyDescent="0.3">
      <c r="A5324" s="263"/>
      <c r="B5324" s="263"/>
      <c r="C5324" s="265"/>
      <c r="D5324" s="481"/>
      <c r="E5324" s="482"/>
      <c r="F5324" s="482"/>
      <c r="G5324" s="482"/>
      <c r="H5324" s="482"/>
      <c r="I5324" s="482"/>
      <c r="J5324" s="482"/>
      <c r="K5324" s="482"/>
      <c r="L5324" s="482"/>
      <c r="M5324" s="483"/>
      <c r="N5324" s="176">
        <v>14001616</v>
      </c>
      <c r="O5324" s="412" t="s">
        <v>323</v>
      </c>
      <c r="P5324" s="413"/>
      <c r="Q5324" s="8"/>
      <c r="R5324" s="8"/>
      <c r="S5324" s="8"/>
      <c r="T5324" s="9">
        <v>2</v>
      </c>
      <c r="U5324" s="17">
        <f t="shared" si="221"/>
        <v>2</v>
      </c>
      <c r="V5324" s="182"/>
      <c r="W5324" s="191">
        <v>19</v>
      </c>
      <c r="X5324" s="199"/>
      <c r="Y5324" s="182"/>
      <c r="Z5324" s="184"/>
      <c r="AA5324" s="184"/>
      <c r="AD5324" s="182"/>
      <c r="AG5324" s="182"/>
      <c r="AH5324" s="43"/>
      <c r="AI5324" s="43"/>
      <c r="AJ5324" s="43"/>
      <c r="AK5324" s="43"/>
      <c r="AL5324" s="43"/>
      <c r="AM5324" s="43"/>
      <c r="AN5324" s="43"/>
      <c r="AO5324" s="43"/>
      <c r="AP5324" s="43"/>
      <c r="AQ5324" s="43"/>
      <c r="AR5324" s="43"/>
      <c r="AS5324" s="43"/>
      <c r="AT5324" s="43"/>
      <c r="AU5324" s="44"/>
      <c r="AV5324" s="182"/>
      <c r="AW5324" s="182"/>
      <c r="AX5324" s="182"/>
      <c r="AZ5324" s="207"/>
    </row>
    <row r="5325" spans="1:52" s="168" customFormat="1" ht="24.9" customHeight="1" x14ac:dyDescent="0.3">
      <c r="A5325" s="263"/>
      <c r="B5325" s="263"/>
      <c r="C5325" s="265"/>
      <c r="D5325" s="481"/>
      <c r="E5325" s="482"/>
      <c r="F5325" s="482"/>
      <c r="G5325" s="482"/>
      <c r="H5325" s="482"/>
      <c r="I5325" s="482"/>
      <c r="J5325" s="482"/>
      <c r="K5325" s="482"/>
      <c r="L5325" s="482"/>
      <c r="M5325" s="483"/>
      <c r="N5325" s="176"/>
      <c r="O5325" s="412"/>
      <c r="P5325" s="413"/>
      <c r="Q5325" s="8"/>
      <c r="R5325" s="8"/>
      <c r="S5325" s="8"/>
      <c r="T5325" s="9"/>
      <c r="U5325" s="17"/>
      <c r="V5325" s="182"/>
      <c r="W5325" s="191"/>
      <c r="X5325" s="199"/>
      <c r="Y5325" s="182"/>
      <c r="Z5325" s="184"/>
      <c r="AA5325" s="184"/>
      <c r="AD5325" s="182"/>
      <c r="AG5325" s="182"/>
      <c r="AH5325" s="43"/>
      <c r="AI5325" s="43"/>
      <c r="AJ5325" s="43"/>
      <c r="AK5325" s="43"/>
      <c r="AL5325" s="43"/>
      <c r="AM5325" s="43"/>
      <c r="AN5325" s="43"/>
      <c r="AO5325" s="43"/>
      <c r="AP5325" s="43"/>
      <c r="AQ5325" s="43"/>
      <c r="AR5325" s="43"/>
      <c r="AS5325" s="43"/>
      <c r="AT5325" s="43"/>
      <c r="AU5325" s="44"/>
      <c r="AV5325" s="182"/>
      <c r="AW5325" s="182"/>
      <c r="AX5325" s="182"/>
      <c r="AZ5325" s="207"/>
    </row>
    <row r="5326" spans="1:52" s="168" customFormat="1" ht="24.9" customHeight="1" x14ac:dyDescent="0.3">
      <c r="A5326" s="263"/>
      <c r="B5326" s="263"/>
      <c r="C5326" s="265"/>
      <c r="D5326" s="481"/>
      <c r="E5326" s="482"/>
      <c r="F5326" s="482"/>
      <c r="G5326" s="482"/>
      <c r="H5326" s="482"/>
      <c r="I5326" s="482"/>
      <c r="J5326" s="482"/>
      <c r="K5326" s="482"/>
      <c r="L5326" s="482"/>
      <c r="M5326" s="483"/>
      <c r="N5326" s="176"/>
      <c r="O5326" s="412"/>
      <c r="P5326" s="413"/>
      <c r="Q5326" s="8"/>
      <c r="R5326" s="8"/>
      <c r="S5326" s="8"/>
      <c r="T5326" s="9"/>
      <c r="U5326" s="17"/>
      <c r="V5326" s="182"/>
      <c r="W5326" s="191"/>
      <c r="X5326" s="199"/>
      <c r="Y5326" s="182"/>
      <c r="Z5326" s="184"/>
      <c r="AA5326" s="184"/>
      <c r="AD5326" s="182"/>
      <c r="AG5326" s="182"/>
      <c r="AH5326" s="43"/>
      <c r="AI5326" s="43"/>
      <c r="AJ5326" s="43"/>
      <c r="AK5326" s="43"/>
      <c r="AL5326" s="43"/>
      <c r="AM5326" s="43"/>
      <c r="AN5326" s="43"/>
      <c r="AO5326" s="43"/>
      <c r="AP5326" s="43"/>
      <c r="AQ5326" s="43"/>
      <c r="AR5326" s="43"/>
      <c r="AS5326" s="43"/>
      <c r="AT5326" s="43"/>
      <c r="AU5326" s="44"/>
      <c r="AV5326" s="182"/>
      <c r="AW5326" s="182"/>
      <c r="AX5326" s="182"/>
      <c r="AZ5326" s="207"/>
    </row>
    <row r="5327" spans="1:52" s="168" customFormat="1" ht="24.9" customHeight="1" x14ac:dyDescent="0.3">
      <c r="A5327" s="263"/>
      <c r="B5327" s="263"/>
      <c r="C5327" s="265"/>
      <c r="D5327" s="481"/>
      <c r="E5327" s="482"/>
      <c r="F5327" s="482"/>
      <c r="G5327" s="482"/>
      <c r="H5327" s="482"/>
      <c r="I5327" s="482"/>
      <c r="J5327" s="482"/>
      <c r="K5327" s="482"/>
      <c r="L5327" s="482"/>
      <c r="M5327" s="483"/>
      <c r="N5327" s="176"/>
      <c r="O5327" s="412"/>
      <c r="P5327" s="413"/>
      <c r="Q5327" s="8"/>
      <c r="R5327" s="8"/>
      <c r="S5327" s="8"/>
      <c r="T5327" s="9"/>
      <c r="U5327" s="17"/>
      <c r="V5327" s="182"/>
      <c r="W5327" s="191"/>
      <c r="X5327" s="199"/>
      <c r="Y5327" s="182"/>
      <c r="Z5327" s="184"/>
      <c r="AA5327" s="184"/>
      <c r="AD5327" s="182"/>
      <c r="AG5327" s="182"/>
      <c r="AH5327" s="43"/>
      <c r="AI5327" s="43"/>
      <c r="AJ5327" s="43"/>
      <c r="AK5327" s="43"/>
      <c r="AL5327" s="43"/>
      <c r="AM5327" s="43"/>
      <c r="AN5327" s="43"/>
      <c r="AO5327" s="43"/>
      <c r="AP5327" s="43"/>
      <c r="AQ5327" s="43"/>
      <c r="AR5327" s="43"/>
      <c r="AS5327" s="43"/>
      <c r="AT5327" s="43"/>
      <c r="AU5327" s="44"/>
      <c r="AV5327" s="182"/>
      <c r="AW5327" s="182"/>
      <c r="AX5327" s="182"/>
      <c r="AZ5327" s="207"/>
    </row>
    <row r="5328" spans="1:52" s="168" customFormat="1" ht="24.9" customHeight="1" x14ac:dyDescent="0.3">
      <c r="A5328" s="263"/>
      <c r="B5328" s="263"/>
      <c r="C5328" s="265"/>
      <c r="D5328" s="481"/>
      <c r="E5328" s="482"/>
      <c r="F5328" s="482"/>
      <c r="G5328" s="482"/>
      <c r="H5328" s="482"/>
      <c r="I5328" s="482"/>
      <c r="J5328" s="482"/>
      <c r="K5328" s="482"/>
      <c r="L5328" s="482"/>
      <c r="M5328" s="483"/>
      <c r="N5328" s="176"/>
      <c r="O5328" s="412"/>
      <c r="P5328" s="413"/>
      <c r="Q5328" s="8"/>
      <c r="R5328" s="8"/>
      <c r="S5328" s="8"/>
      <c r="T5328" s="9"/>
      <c r="U5328" s="17"/>
      <c r="V5328" s="182"/>
      <c r="W5328" s="191"/>
      <c r="X5328" s="199"/>
      <c r="Y5328" s="182"/>
      <c r="Z5328" s="184"/>
      <c r="AA5328" s="184"/>
      <c r="AD5328" s="182"/>
      <c r="AG5328" s="182"/>
      <c r="AH5328" s="43"/>
      <c r="AI5328" s="43"/>
      <c r="AJ5328" s="43"/>
      <c r="AK5328" s="43"/>
      <c r="AL5328" s="43"/>
      <c r="AM5328" s="43"/>
      <c r="AN5328" s="43"/>
      <c r="AO5328" s="43"/>
      <c r="AP5328" s="43"/>
      <c r="AQ5328" s="43"/>
      <c r="AR5328" s="43"/>
      <c r="AS5328" s="43"/>
      <c r="AT5328" s="43"/>
      <c r="AU5328" s="44"/>
      <c r="AV5328" s="182"/>
      <c r="AW5328" s="182"/>
      <c r="AX5328" s="182"/>
      <c r="AZ5328" s="207"/>
    </row>
    <row r="5329" spans="1:52" s="168" customFormat="1" ht="24.9" customHeight="1" thickBot="1" x14ac:dyDescent="0.35">
      <c r="A5329" s="263"/>
      <c r="B5329" s="263"/>
      <c r="C5329" s="265"/>
      <c r="D5329" s="481"/>
      <c r="E5329" s="482"/>
      <c r="F5329" s="482"/>
      <c r="G5329" s="482"/>
      <c r="H5329" s="482"/>
      <c r="I5329" s="482"/>
      <c r="J5329" s="482"/>
      <c r="K5329" s="482"/>
      <c r="L5329" s="482"/>
      <c r="M5329" s="483"/>
      <c r="N5329" s="414" t="s">
        <v>16</v>
      </c>
      <c r="O5329" s="415"/>
      <c r="P5329" s="415"/>
      <c r="Q5329" s="415"/>
      <c r="R5329" s="415"/>
      <c r="S5329" s="415"/>
      <c r="T5329" s="415"/>
      <c r="U5329" s="18">
        <f>SUM(U5309:U5328)</f>
        <v>24</v>
      </c>
      <c r="V5329" s="182"/>
      <c r="W5329" s="191"/>
      <c r="X5329" s="199"/>
      <c r="Y5329" s="182"/>
      <c r="Z5329" s="184"/>
      <c r="AA5329" s="184"/>
      <c r="AD5329" s="182"/>
      <c r="AG5329" s="182"/>
      <c r="AH5329" s="43"/>
      <c r="AI5329" s="43"/>
      <c r="AJ5329" s="43"/>
      <c r="AK5329" s="43"/>
      <c r="AL5329" s="43"/>
      <c r="AM5329" s="43"/>
      <c r="AN5329" s="43"/>
      <c r="AO5329" s="43"/>
      <c r="AP5329" s="43"/>
      <c r="AQ5329" s="43"/>
      <c r="AR5329" s="43"/>
      <c r="AS5329" s="43"/>
      <c r="AT5329" s="43"/>
      <c r="AU5329" s="44"/>
      <c r="AV5329" s="182"/>
      <c r="AW5329" s="182"/>
      <c r="AX5329" s="182"/>
      <c r="AZ5329" s="207"/>
    </row>
    <row r="5330" spans="1:52" s="168" customFormat="1" ht="14.4" customHeight="1" x14ac:dyDescent="0.3">
      <c r="A5330" s="263"/>
      <c r="B5330" s="263"/>
      <c r="C5330" s="265"/>
      <c r="D5330" s="481"/>
      <c r="E5330" s="482"/>
      <c r="F5330" s="482"/>
      <c r="G5330" s="482"/>
      <c r="H5330" s="482"/>
      <c r="I5330" s="482"/>
      <c r="J5330" s="482"/>
      <c r="K5330" s="482"/>
      <c r="L5330" s="482"/>
      <c r="M5330" s="483"/>
      <c r="N5330" s="416" t="s">
        <v>17</v>
      </c>
      <c r="O5330" s="417"/>
      <c r="P5330" s="417"/>
      <c r="Q5330" s="417"/>
      <c r="R5330" s="417"/>
      <c r="S5330" s="417"/>
      <c r="T5330" s="417"/>
      <c r="U5330" s="418"/>
      <c r="V5330" s="200"/>
      <c r="W5330" s="191"/>
      <c r="X5330" s="199"/>
      <c r="Y5330" s="182"/>
      <c r="Z5330" s="184"/>
      <c r="AA5330" s="184"/>
      <c r="AD5330" s="182"/>
      <c r="AG5330" s="182"/>
      <c r="AH5330" s="43"/>
      <c r="AI5330" s="43"/>
      <c r="AJ5330" s="43"/>
      <c r="AK5330" s="43"/>
      <c r="AL5330" s="43"/>
      <c r="AM5330" s="43"/>
      <c r="AN5330" s="43"/>
      <c r="AO5330" s="43"/>
      <c r="AP5330" s="43"/>
      <c r="AQ5330" s="43"/>
      <c r="AR5330" s="43"/>
      <c r="AS5330" s="43"/>
      <c r="AT5330" s="43"/>
      <c r="AU5330" s="44"/>
      <c r="AV5330" s="182"/>
      <c r="AW5330" s="182"/>
      <c r="AX5330" s="182"/>
      <c r="AZ5330" s="207"/>
    </row>
    <row r="5331" spans="1:52" s="168" customFormat="1" x14ac:dyDescent="0.3">
      <c r="A5331" s="263"/>
      <c r="B5331" s="263"/>
      <c r="C5331" s="265"/>
      <c r="D5331" s="481"/>
      <c r="E5331" s="482"/>
      <c r="F5331" s="482"/>
      <c r="G5331" s="482"/>
      <c r="H5331" s="482"/>
      <c r="I5331" s="482"/>
      <c r="J5331" s="482"/>
      <c r="K5331" s="482"/>
      <c r="L5331" s="482"/>
      <c r="M5331" s="483"/>
      <c r="N5331" s="419"/>
      <c r="O5331" s="420"/>
      <c r="P5331" s="420"/>
      <c r="Q5331" s="420"/>
      <c r="R5331" s="420"/>
      <c r="S5331" s="420"/>
      <c r="T5331" s="420"/>
      <c r="U5331" s="421"/>
      <c r="V5331" s="182"/>
      <c r="W5331" s="191"/>
      <c r="X5331" s="199"/>
      <c r="Y5331" s="182"/>
      <c r="Z5331" s="184"/>
      <c r="AA5331" s="184"/>
      <c r="AD5331" s="182"/>
      <c r="AG5331" s="182"/>
      <c r="AH5331" s="43"/>
      <c r="AI5331" s="43"/>
      <c r="AJ5331" s="43"/>
      <c r="AK5331" s="43"/>
      <c r="AL5331" s="43"/>
      <c r="AM5331" s="43"/>
      <c r="AN5331" s="43"/>
      <c r="AO5331" s="43"/>
      <c r="AP5331" s="43"/>
      <c r="AQ5331" s="43"/>
      <c r="AR5331" s="43"/>
      <c r="AS5331" s="43"/>
      <c r="AT5331" s="43"/>
      <c r="AU5331" s="44"/>
      <c r="AV5331" s="182"/>
      <c r="AW5331" s="182"/>
      <c r="AX5331" s="182"/>
      <c r="AZ5331" s="207"/>
    </row>
    <row r="5332" spans="1:52" s="168" customFormat="1" x14ac:dyDescent="0.3">
      <c r="A5332" s="263"/>
      <c r="B5332" s="263"/>
      <c r="C5332" s="265"/>
      <c r="D5332" s="481"/>
      <c r="E5332" s="482"/>
      <c r="F5332" s="482"/>
      <c r="G5332" s="482"/>
      <c r="H5332" s="482"/>
      <c r="I5332" s="482"/>
      <c r="J5332" s="482"/>
      <c r="K5332" s="482"/>
      <c r="L5332" s="482"/>
      <c r="M5332" s="483"/>
      <c r="N5332" s="419"/>
      <c r="O5332" s="420"/>
      <c r="P5332" s="420"/>
      <c r="Q5332" s="420"/>
      <c r="R5332" s="420"/>
      <c r="S5332" s="420"/>
      <c r="T5332" s="420"/>
      <c r="U5332" s="421"/>
      <c r="V5332" s="182"/>
      <c r="W5332" s="191"/>
      <c r="X5332" s="199"/>
      <c r="Y5332" s="182"/>
      <c r="Z5332" s="184"/>
      <c r="AA5332" s="184"/>
      <c r="AD5332" s="182"/>
      <c r="AG5332" s="182"/>
      <c r="AH5332" s="43"/>
      <c r="AI5332" s="43"/>
      <c r="AJ5332" s="43"/>
      <c r="AK5332" s="43"/>
      <c r="AL5332" s="43"/>
      <c r="AM5332" s="43"/>
      <c r="AN5332" s="43"/>
      <c r="AO5332" s="43"/>
      <c r="AP5332" s="43"/>
      <c r="AQ5332" s="43"/>
      <c r="AR5332" s="43"/>
      <c r="AS5332" s="43"/>
      <c r="AT5332" s="43"/>
      <c r="AU5332" s="44"/>
      <c r="AV5332" s="182"/>
      <c r="AW5332" s="182"/>
      <c r="AX5332" s="182"/>
      <c r="AZ5332" s="207"/>
    </row>
    <row r="5333" spans="1:52" s="168" customFormat="1" ht="14.4" thickBot="1" x14ac:dyDescent="0.35">
      <c r="A5333" s="263"/>
      <c r="B5333" s="263"/>
      <c r="C5333" s="265"/>
      <c r="D5333" s="425"/>
      <c r="E5333" s="426"/>
      <c r="F5333" s="426"/>
      <c r="G5333" s="426"/>
      <c r="H5333" s="426"/>
      <c r="I5333" s="426"/>
      <c r="J5333" s="426"/>
      <c r="K5333" s="426"/>
      <c r="L5333" s="426"/>
      <c r="M5333" s="427"/>
      <c r="N5333" s="422"/>
      <c r="O5333" s="423"/>
      <c r="P5333" s="423"/>
      <c r="Q5333" s="423"/>
      <c r="R5333" s="423"/>
      <c r="S5333" s="423"/>
      <c r="T5333" s="423"/>
      <c r="U5333" s="424"/>
      <c r="V5333" s="182"/>
      <c r="W5333" s="191"/>
      <c r="X5333" s="199"/>
      <c r="Y5333" s="182"/>
      <c r="Z5333" s="184"/>
      <c r="AA5333" s="184"/>
      <c r="AD5333" s="182"/>
      <c r="AG5333" s="182"/>
      <c r="AH5333" s="43"/>
      <c r="AI5333" s="43"/>
      <c r="AJ5333" s="43"/>
      <c r="AK5333" s="43"/>
      <c r="AL5333" s="43"/>
      <c r="AM5333" s="43"/>
      <c r="AN5333" s="43"/>
      <c r="AO5333" s="43"/>
      <c r="AP5333" s="43"/>
      <c r="AQ5333" s="43"/>
      <c r="AR5333" s="43"/>
      <c r="AS5333" s="43"/>
      <c r="AT5333" s="43"/>
      <c r="AU5333" s="44"/>
      <c r="AV5333" s="182"/>
      <c r="AW5333" s="182"/>
      <c r="AX5333" s="182"/>
      <c r="AZ5333" s="207"/>
    </row>
    <row r="5334" spans="1:52" s="168" customFormat="1" ht="5.25" customHeight="1" thickBot="1" x14ac:dyDescent="0.35">
      <c r="A5334" s="263"/>
      <c r="B5334" s="263"/>
      <c r="C5334" s="265"/>
      <c r="D5334" s="428"/>
      <c r="E5334" s="428"/>
      <c r="F5334" s="428"/>
      <c r="G5334" s="428"/>
      <c r="H5334" s="428"/>
      <c r="I5334" s="428"/>
      <c r="J5334" s="428"/>
      <c r="K5334" s="428"/>
      <c r="L5334" s="428"/>
      <c r="M5334" s="428"/>
      <c r="N5334" s="428"/>
      <c r="O5334" s="428"/>
      <c r="P5334" s="428"/>
      <c r="Q5334" s="428"/>
      <c r="R5334" s="428"/>
      <c r="S5334" s="428"/>
      <c r="T5334" s="428"/>
      <c r="U5334" s="428"/>
      <c r="V5334" s="182"/>
      <c r="W5334" s="191"/>
      <c r="X5334" s="199"/>
      <c r="Y5334" s="182"/>
      <c r="Z5334" s="184"/>
      <c r="AA5334" s="184"/>
      <c r="AD5334" s="182"/>
      <c r="AG5334" s="182"/>
      <c r="AH5334" s="43"/>
      <c r="AI5334" s="43"/>
      <c r="AJ5334" s="43"/>
      <c r="AK5334" s="43"/>
      <c r="AL5334" s="43"/>
      <c r="AM5334" s="43"/>
      <c r="AN5334" s="43"/>
      <c r="AO5334" s="43"/>
      <c r="AP5334" s="43"/>
      <c r="AQ5334" s="43"/>
      <c r="AR5334" s="43"/>
      <c r="AS5334" s="43"/>
      <c r="AT5334" s="43"/>
      <c r="AU5334" s="44"/>
      <c r="AV5334" s="182"/>
      <c r="AW5334" s="182"/>
      <c r="AX5334" s="182"/>
      <c r="AZ5334" s="207"/>
    </row>
    <row r="5335" spans="1:52" s="168" customFormat="1" ht="20.25" customHeight="1" x14ac:dyDescent="0.3">
      <c r="A5335" s="263"/>
      <c r="B5335" s="263"/>
      <c r="C5335" s="265"/>
      <c r="D5335" s="429" t="s">
        <v>18</v>
      </c>
      <c r="E5335" s="430"/>
      <c r="F5335" s="430"/>
      <c r="G5335" s="430"/>
      <c r="H5335" s="430"/>
      <c r="I5335" s="430"/>
      <c r="J5335" s="430"/>
      <c r="K5335" s="430"/>
      <c r="L5335" s="430"/>
      <c r="M5335" s="431"/>
      <c r="N5335" s="429" t="s">
        <v>19</v>
      </c>
      <c r="O5335" s="430"/>
      <c r="P5335" s="430"/>
      <c r="Q5335" s="430"/>
      <c r="R5335" s="430"/>
      <c r="S5335" s="430"/>
      <c r="T5335" s="430"/>
      <c r="U5335" s="431"/>
      <c r="V5335" s="182"/>
      <c r="W5335" s="191"/>
      <c r="X5335" s="199"/>
      <c r="Y5335" s="182"/>
      <c r="Z5335" s="184"/>
      <c r="AA5335" s="184"/>
      <c r="AD5335" s="182"/>
      <c r="AG5335" s="182"/>
      <c r="AH5335" s="43"/>
      <c r="AI5335" s="43"/>
      <c r="AJ5335" s="43"/>
      <c r="AK5335" s="43"/>
      <c r="AL5335" s="43"/>
      <c r="AM5335" s="43"/>
      <c r="AN5335" s="43"/>
      <c r="AO5335" s="43"/>
      <c r="AP5335" s="43"/>
      <c r="AQ5335" s="43"/>
      <c r="AR5335" s="43"/>
      <c r="AS5335" s="43"/>
      <c r="AT5335" s="43"/>
      <c r="AU5335" s="44"/>
      <c r="AV5335" s="182"/>
      <c r="AW5335" s="182"/>
      <c r="AX5335" s="182"/>
      <c r="AZ5335" s="207"/>
    </row>
    <row r="5336" spans="1:52" s="168" customFormat="1" x14ac:dyDescent="0.3">
      <c r="A5336" s="263"/>
      <c r="B5336" s="263"/>
      <c r="C5336" s="265"/>
      <c r="D5336" s="432" t="s">
        <v>20</v>
      </c>
      <c r="E5336" s="433"/>
      <c r="F5336" s="433"/>
      <c r="G5336" s="433"/>
      <c r="H5336" s="433"/>
      <c r="I5336" s="433"/>
      <c r="J5336" s="433"/>
      <c r="K5336" s="433"/>
      <c r="L5336" s="433"/>
      <c r="M5336" s="434"/>
      <c r="N5336" s="435" t="s">
        <v>21</v>
      </c>
      <c r="O5336" s="436"/>
      <c r="P5336" s="436"/>
      <c r="Q5336" s="436"/>
      <c r="R5336" s="436"/>
      <c r="S5336" s="436"/>
      <c r="T5336" s="436"/>
      <c r="U5336" s="437"/>
      <c r="V5336" s="182"/>
      <c r="W5336" s="191"/>
      <c r="X5336" s="199"/>
      <c r="Y5336" s="182"/>
      <c r="Z5336" s="184"/>
      <c r="AA5336" s="184"/>
      <c r="AD5336" s="182"/>
      <c r="AG5336" s="182"/>
      <c r="AH5336" s="43"/>
      <c r="AI5336" s="43"/>
      <c r="AJ5336" s="43"/>
      <c r="AK5336" s="43"/>
      <c r="AL5336" s="43"/>
      <c r="AM5336" s="43"/>
      <c r="AN5336" s="43"/>
      <c r="AO5336" s="43"/>
      <c r="AP5336" s="43"/>
      <c r="AQ5336" s="43"/>
      <c r="AR5336" s="43"/>
      <c r="AS5336" s="43"/>
      <c r="AT5336" s="43"/>
      <c r="AU5336" s="44"/>
      <c r="AV5336" s="182"/>
      <c r="AW5336" s="182"/>
      <c r="AX5336" s="182"/>
      <c r="AZ5336" s="207"/>
    </row>
    <row r="5337" spans="1:52" s="168" customFormat="1" ht="15.75" customHeight="1" x14ac:dyDescent="0.3">
      <c r="A5337" s="263"/>
      <c r="B5337" s="263"/>
      <c r="C5337" s="265"/>
      <c r="D5337" s="438" t="s">
        <v>22</v>
      </c>
      <c r="E5337" s="439"/>
      <c r="F5337" s="439"/>
      <c r="G5337" s="439"/>
      <c r="H5337" s="439"/>
      <c r="I5337" s="439"/>
      <c r="J5337" s="439"/>
      <c r="K5337" s="439"/>
      <c r="L5337" s="439"/>
      <c r="M5337" s="440"/>
      <c r="N5337" s="438" t="s">
        <v>22</v>
      </c>
      <c r="O5337" s="444"/>
      <c r="P5337" s="444"/>
      <c r="Q5337" s="444"/>
      <c r="R5337" s="444"/>
      <c r="S5337" s="444"/>
      <c r="T5337" s="444"/>
      <c r="U5337" s="440"/>
      <c r="V5337" s="182"/>
      <c r="W5337" s="191"/>
      <c r="X5337" s="199"/>
      <c r="Y5337" s="182"/>
      <c r="Z5337" s="184"/>
      <c r="AA5337" s="184"/>
      <c r="AD5337" s="182"/>
      <c r="AG5337" s="182"/>
      <c r="AH5337" s="43"/>
      <c r="AI5337" s="43"/>
      <c r="AJ5337" s="43"/>
      <c r="AK5337" s="43"/>
      <c r="AL5337" s="43"/>
      <c r="AM5337" s="43"/>
      <c r="AN5337" s="43"/>
      <c r="AO5337" s="43"/>
      <c r="AP5337" s="43"/>
      <c r="AQ5337" s="43"/>
      <c r="AR5337" s="43"/>
      <c r="AS5337" s="43"/>
      <c r="AT5337" s="43"/>
      <c r="AU5337" s="44"/>
      <c r="AV5337" s="182"/>
      <c r="AW5337" s="182"/>
      <c r="AX5337" s="182"/>
      <c r="AZ5337" s="207"/>
    </row>
    <row r="5338" spans="1:52" s="168" customFormat="1" ht="15.75" customHeight="1" x14ac:dyDescent="0.3">
      <c r="A5338" s="263"/>
      <c r="B5338" s="263"/>
      <c r="C5338" s="265"/>
      <c r="D5338" s="438"/>
      <c r="E5338" s="439"/>
      <c r="F5338" s="439"/>
      <c r="G5338" s="439"/>
      <c r="H5338" s="439"/>
      <c r="I5338" s="439"/>
      <c r="J5338" s="439"/>
      <c r="K5338" s="439"/>
      <c r="L5338" s="439"/>
      <c r="M5338" s="440"/>
      <c r="N5338" s="438"/>
      <c r="O5338" s="439"/>
      <c r="P5338" s="439"/>
      <c r="Q5338" s="439"/>
      <c r="R5338" s="439"/>
      <c r="S5338" s="439"/>
      <c r="T5338" s="439"/>
      <c r="U5338" s="440"/>
      <c r="V5338" s="182"/>
      <c r="W5338" s="191"/>
      <c r="X5338" s="199"/>
      <c r="Y5338" s="182"/>
      <c r="Z5338" s="184"/>
      <c r="AA5338" s="184"/>
      <c r="AD5338" s="182"/>
      <c r="AG5338" s="182"/>
      <c r="AH5338" s="43"/>
      <c r="AI5338" s="43"/>
      <c r="AJ5338" s="43"/>
      <c r="AK5338" s="43"/>
      <c r="AL5338" s="43"/>
      <c r="AM5338" s="43"/>
      <c r="AN5338" s="43"/>
      <c r="AO5338" s="43"/>
      <c r="AP5338" s="43"/>
      <c r="AQ5338" s="43"/>
      <c r="AR5338" s="43"/>
      <c r="AS5338" s="43"/>
      <c r="AT5338" s="43"/>
      <c r="AU5338" s="44"/>
      <c r="AV5338" s="182"/>
      <c r="AW5338" s="182"/>
      <c r="AX5338" s="182"/>
      <c r="AZ5338" s="207"/>
    </row>
    <row r="5339" spans="1:52" s="168" customFormat="1" ht="15.75" customHeight="1" x14ac:dyDescent="0.3">
      <c r="A5339" s="263"/>
      <c r="B5339" s="263"/>
      <c r="C5339" s="265"/>
      <c r="D5339" s="441"/>
      <c r="E5339" s="442"/>
      <c r="F5339" s="442"/>
      <c r="G5339" s="442"/>
      <c r="H5339" s="442"/>
      <c r="I5339" s="442"/>
      <c r="J5339" s="442"/>
      <c r="K5339" s="442"/>
      <c r="L5339" s="442"/>
      <c r="M5339" s="443"/>
      <c r="N5339" s="441"/>
      <c r="O5339" s="442"/>
      <c r="P5339" s="442"/>
      <c r="Q5339" s="442"/>
      <c r="R5339" s="442"/>
      <c r="S5339" s="442"/>
      <c r="T5339" s="442"/>
      <c r="U5339" s="443"/>
      <c r="V5339" s="182"/>
      <c r="W5339" s="191"/>
      <c r="X5339" s="199"/>
      <c r="Y5339" s="182"/>
      <c r="Z5339" s="184"/>
      <c r="AA5339" s="184"/>
      <c r="AD5339" s="182"/>
      <c r="AG5339" s="182"/>
      <c r="AH5339" s="43"/>
      <c r="AI5339" s="43"/>
      <c r="AJ5339" s="43"/>
      <c r="AK5339" s="43"/>
      <c r="AL5339" s="43"/>
      <c r="AM5339" s="43"/>
      <c r="AN5339" s="43"/>
      <c r="AO5339" s="43"/>
      <c r="AP5339" s="43"/>
      <c r="AQ5339" s="43"/>
      <c r="AR5339" s="43"/>
      <c r="AS5339" s="43"/>
      <c r="AT5339" s="43"/>
      <c r="AU5339" s="44"/>
      <c r="AV5339" s="182"/>
      <c r="AW5339" s="182"/>
      <c r="AX5339" s="182"/>
      <c r="AZ5339" s="207"/>
    </row>
    <row r="5340" spans="1:52" s="168" customFormat="1" x14ac:dyDescent="0.25">
      <c r="A5340" s="263"/>
      <c r="B5340" s="263"/>
      <c r="C5340" s="265"/>
      <c r="D5340" s="171" t="s">
        <v>23</v>
      </c>
      <c r="E5340" s="445" t="e">
        <f>+#REF!</f>
        <v>#REF!</v>
      </c>
      <c r="F5340" s="445"/>
      <c r="G5340" s="445"/>
      <c r="H5340" s="445"/>
      <c r="I5340" s="445"/>
      <c r="J5340" s="445"/>
      <c r="K5340" s="445"/>
      <c r="L5340" s="445"/>
      <c r="M5340" s="446"/>
      <c r="N5340" s="172" t="s">
        <v>23</v>
      </c>
      <c r="O5340" s="445" t="e">
        <f>+#REF!</f>
        <v>#REF!</v>
      </c>
      <c r="P5340" s="445"/>
      <c r="Q5340" s="445"/>
      <c r="R5340" s="445"/>
      <c r="S5340" s="445"/>
      <c r="T5340" s="445"/>
      <c r="U5340" s="446"/>
      <c r="V5340" s="182"/>
      <c r="W5340" s="191"/>
      <c r="X5340" s="199"/>
      <c r="Y5340" s="182"/>
      <c r="Z5340" s="184"/>
      <c r="AA5340" s="184"/>
      <c r="AD5340" s="182"/>
      <c r="AG5340" s="182"/>
      <c r="AH5340" s="43"/>
      <c r="AI5340" s="43"/>
      <c r="AJ5340" s="43"/>
      <c r="AK5340" s="43"/>
      <c r="AL5340" s="43"/>
      <c r="AM5340" s="43"/>
      <c r="AN5340" s="43"/>
      <c r="AO5340" s="43"/>
      <c r="AP5340" s="43"/>
      <c r="AQ5340" s="43"/>
      <c r="AR5340" s="43"/>
      <c r="AS5340" s="43"/>
      <c r="AT5340" s="43"/>
      <c r="AU5340" s="44"/>
      <c r="AV5340" s="182"/>
      <c r="AW5340" s="182"/>
      <c r="AX5340" s="182"/>
      <c r="AZ5340" s="207"/>
    </row>
    <row r="5341" spans="1:52" s="168" customFormat="1" ht="14.4" thickBot="1" x14ac:dyDescent="0.3">
      <c r="A5341" s="263"/>
      <c r="B5341" s="263"/>
      <c r="C5341" s="265"/>
      <c r="D5341" s="173" t="s">
        <v>25</v>
      </c>
      <c r="E5341" s="447" t="e">
        <f>+#REF!</f>
        <v>#REF!</v>
      </c>
      <c r="F5341" s="447"/>
      <c r="G5341" s="447"/>
      <c r="H5341" s="447"/>
      <c r="I5341" s="447"/>
      <c r="J5341" s="447"/>
      <c r="K5341" s="447"/>
      <c r="L5341" s="447"/>
      <c r="M5341" s="448"/>
      <c r="N5341" s="174" t="s">
        <v>25</v>
      </c>
      <c r="O5341" s="447" t="e">
        <f>+#REF!</f>
        <v>#REF!</v>
      </c>
      <c r="P5341" s="447"/>
      <c r="Q5341" s="447"/>
      <c r="R5341" s="447"/>
      <c r="S5341" s="447"/>
      <c r="T5341" s="447"/>
      <c r="U5341" s="448"/>
      <c r="V5341" s="182"/>
      <c r="W5341" s="191"/>
      <c r="X5341" s="199"/>
      <c r="Y5341" s="182"/>
      <c r="Z5341" s="184"/>
      <c r="AA5341" s="184"/>
      <c r="AD5341" s="182"/>
      <c r="AG5341" s="182"/>
      <c r="AH5341" s="43"/>
      <c r="AI5341" s="43"/>
      <c r="AJ5341" s="43"/>
      <c r="AK5341" s="43"/>
      <c r="AL5341" s="43"/>
      <c r="AM5341" s="43"/>
      <c r="AN5341" s="43"/>
      <c r="AO5341" s="43"/>
      <c r="AP5341" s="43"/>
      <c r="AQ5341" s="43"/>
      <c r="AR5341" s="43"/>
      <c r="AS5341" s="43"/>
      <c r="AT5341" s="43"/>
      <c r="AU5341" s="44"/>
      <c r="AV5341" s="182"/>
      <c r="AW5341" s="182"/>
      <c r="AX5341" s="182"/>
      <c r="AZ5341" s="207"/>
    </row>
    <row r="5342" spans="1:52" s="175" customFormat="1" ht="9.9" customHeight="1" thickBot="1" x14ac:dyDescent="0.3">
      <c r="A5342" s="266"/>
      <c r="B5342" s="266"/>
      <c r="C5342" s="267"/>
      <c r="N5342" s="15"/>
      <c r="V5342" s="34"/>
      <c r="W5342" s="58"/>
      <c r="X5342" s="85"/>
      <c r="Y5342" s="34"/>
      <c r="Z5342" s="185"/>
      <c r="AA5342" s="185"/>
      <c r="AD5342" s="34"/>
      <c r="AG5342" s="34"/>
      <c r="AH5342" s="45"/>
      <c r="AI5342" s="45"/>
      <c r="AJ5342" s="45"/>
      <c r="AK5342" s="45"/>
      <c r="AL5342" s="45"/>
      <c r="AM5342" s="45"/>
      <c r="AN5342" s="45"/>
      <c r="AO5342" s="45"/>
      <c r="AP5342" s="45"/>
      <c r="AQ5342" s="45"/>
      <c r="AR5342" s="45"/>
      <c r="AS5342" s="45"/>
      <c r="AT5342" s="45"/>
      <c r="AU5342" s="46"/>
      <c r="AV5342" s="34"/>
      <c r="AW5342" s="34"/>
      <c r="AX5342" s="34"/>
      <c r="AZ5342" s="139"/>
    </row>
    <row r="5343" spans="1:52" s="168" customFormat="1" ht="15.75" customHeight="1" x14ac:dyDescent="0.3">
      <c r="A5343" s="263"/>
      <c r="B5343" s="263"/>
      <c r="C5343" s="265"/>
      <c r="D5343" s="484"/>
      <c r="E5343" s="485"/>
      <c r="F5343" s="488" t="s">
        <v>0</v>
      </c>
      <c r="G5343" s="489"/>
      <c r="H5343" s="489"/>
      <c r="I5343" s="489"/>
      <c r="J5343" s="489"/>
      <c r="K5343" s="489"/>
      <c r="L5343" s="489"/>
      <c r="M5343" s="489"/>
      <c r="N5343" s="489"/>
      <c r="O5343" s="490"/>
      <c r="P5343" s="494" t="s">
        <v>1</v>
      </c>
      <c r="Q5343" s="495"/>
      <c r="R5343" s="495"/>
      <c r="S5343" s="496"/>
      <c r="T5343" s="500"/>
      <c r="U5343" s="501"/>
      <c r="V5343" s="182"/>
      <c r="W5343" s="191"/>
      <c r="X5343" s="199"/>
      <c r="Y5343" s="182"/>
      <c r="Z5343" s="184"/>
      <c r="AA5343" s="184"/>
      <c r="AD5343" s="182"/>
      <c r="AG5343" s="182"/>
      <c r="AH5343" s="43"/>
      <c r="AI5343" s="43"/>
      <c r="AJ5343" s="43"/>
      <c r="AK5343" s="43"/>
      <c r="AL5343" s="43"/>
      <c r="AM5343" s="43"/>
      <c r="AN5343" s="43"/>
      <c r="AO5343" s="43"/>
      <c r="AP5343" s="43"/>
      <c r="AQ5343" s="43"/>
      <c r="AR5343" s="43"/>
      <c r="AS5343" s="43"/>
      <c r="AT5343" s="43"/>
      <c r="AU5343" s="44"/>
      <c r="AV5343" s="182"/>
      <c r="AW5343" s="182"/>
      <c r="AX5343" s="182"/>
      <c r="AZ5343" s="207"/>
    </row>
    <row r="5344" spans="1:52" s="168" customFormat="1" ht="15" customHeight="1" x14ac:dyDescent="0.3">
      <c r="A5344" s="263"/>
      <c r="B5344" s="263"/>
      <c r="C5344" s="265"/>
      <c r="D5344" s="481"/>
      <c r="E5344" s="482"/>
      <c r="F5344" s="491"/>
      <c r="G5344" s="492"/>
      <c r="H5344" s="492"/>
      <c r="I5344" s="492"/>
      <c r="J5344" s="492"/>
      <c r="K5344" s="492"/>
      <c r="L5344" s="492"/>
      <c r="M5344" s="492"/>
      <c r="N5344" s="492"/>
      <c r="O5344" s="493"/>
      <c r="P5344" s="497"/>
      <c r="Q5344" s="498"/>
      <c r="R5344" s="498"/>
      <c r="S5344" s="499"/>
      <c r="T5344" s="502"/>
      <c r="U5344" s="503"/>
      <c r="V5344" s="182"/>
      <c r="W5344" s="191"/>
      <c r="X5344" s="199"/>
      <c r="Y5344" s="186"/>
      <c r="Z5344" s="184"/>
      <c r="AA5344" s="184"/>
      <c r="AD5344" s="182"/>
      <c r="AG5344" s="182"/>
      <c r="AH5344" s="43"/>
      <c r="AI5344" s="43"/>
      <c r="AJ5344" s="43"/>
      <c r="AK5344" s="43"/>
      <c r="AL5344" s="43"/>
      <c r="AM5344" s="43"/>
      <c r="AN5344" s="43"/>
      <c r="AO5344" s="43"/>
      <c r="AP5344" s="43"/>
      <c r="AQ5344" s="43"/>
      <c r="AR5344" s="43"/>
      <c r="AS5344" s="43"/>
      <c r="AT5344" s="43"/>
      <c r="AU5344" s="44"/>
      <c r="AV5344" s="182"/>
      <c r="AW5344" s="182"/>
      <c r="AX5344" s="182"/>
      <c r="AZ5344" s="207"/>
    </row>
    <row r="5345" spans="1:52" s="168" customFormat="1" ht="30" customHeight="1" thickBot="1" x14ac:dyDescent="0.35">
      <c r="A5345" s="263"/>
      <c r="B5345" s="263"/>
      <c r="C5345" s="265"/>
      <c r="D5345" s="486"/>
      <c r="E5345" s="487"/>
      <c r="F5345" s="506" t="s">
        <v>2</v>
      </c>
      <c r="G5345" s="507"/>
      <c r="H5345" s="507"/>
      <c r="I5345" s="507"/>
      <c r="J5345" s="507"/>
      <c r="K5345" s="507"/>
      <c r="L5345" s="507"/>
      <c r="M5345" s="507"/>
      <c r="N5345" s="507"/>
      <c r="O5345" s="508"/>
      <c r="P5345" s="181">
        <v>110</v>
      </c>
      <c r="Q5345" s="210" t="s">
        <v>3</v>
      </c>
      <c r="R5345" s="509">
        <v>147</v>
      </c>
      <c r="S5345" s="510"/>
      <c r="T5345" s="504"/>
      <c r="U5345" s="505"/>
      <c r="V5345" s="182">
        <f>+IF(C5354="","",1)</f>
        <v>1</v>
      </c>
      <c r="W5345" s="191"/>
      <c r="X5345" s="199"/>
      <c r="Y5345" s="39"/>
      <c r="Z5345" s="184"/>
      <c r="AA5345" s="184"/>
      <c r="AD5345" s="182"/>
      <c r="AG5345" s="182"/>
      <c r="AH5345" s="43"/>
      <c r="AI5345" s="43"/>
      <c r="AJ5345" s="43"/>
      <c r="AK5345" s="43"/>
      <c r="AL5345" s="43"/>
      <c r="AM5345" s="43"/>
      <c r="AN5345" s="43"/>
      <c r="AO5345" s="43"/>
      <c r="AP5345" s="43"/>
      <c r="AQ5345" s="43"/>
      <c r="AR5345" s="43"/>
      <c r="AS5345" s="43"/>
      <c r="AT5345" s="43"/>
      <c r="AU5345" s="44"/>
      <c r="AV5345" s="182"/>
      <c r="AW5345" s="182"/>
      <c r="AX5345" s="182"/>
      <c r="AZ5345" s="207"/>
    </row>
    <row r="5346" spans="1:52" s="168" customFormat="1" ht="5.25" customHeight="1" thickBot="1" x14ac:dyDescent="0.35">
      <c r="A5346" s="263"/>
      <c r="B5346" s="263"/>
      <c r="C5346" s="265"/>
      <c r="D5346" s="454"/>
      <c r="E5346" s="454"/>
      <c r="F5346" s="454"/>
      <c r="G5346" s="454"/>
      <c r="H5346" s="454"/>
      <c r="I5346" s="454"/>
      <c r="J5346" s="454"/>
      <c r="K5346" s="454"/>
      <c r="L5346" s="454"/>
      <c r="M5346" s="454"/>
      <c r="N5346" s="454"/>
      <c r="O5346" s="454"/>
      <c r="P5346" s="454"/>
      <c r="Q5346" s="454"/>
      <c r="R5346" s="454"/>
      <c r="S5346" s="454"/>
      <c r="T5346" s="454"/>
      <c r="U5346" s="454"/>
      <c r="V5346" s="182"/>
      <c r="W5346" s="191"/>
      <c r="X5346" s="199"/>
      <c r="Y5346" s="186"/>
      <c r="Z5346" s="184"/>
      <c r="AA5346" s="184"/>
      <c r="AD5346" s="182"/>
      <c r="AG5346" s="182"/>
      <c r="AH5346" s="43"/>
      <c r="AI5346" s="43"/>
      <c r="AJ5346" s="43"/>
      <c r="AK5346" s="43"/>
      <c r="AL5346" s="43"/>
      <c r="AM5346" s="43"/>
      <c r="AN5346" s="43"/>
      <c r="AO5346" s="43"/>
      <c r="AP5346" s="43"/>
      <c r="AQ5346" s="43"/>
      <c r="AR5346" s="43"/>
      <c r="AS5346" s="43"/>
      <c r="AT5346" s="43"/>
      <c r="AU5346" s="44"/>
      <c r="AV5346" s="182"/>
      <c r="AW5346" s="182"/>
      <c r="AX5346" s="182"/>
      <c r="AZ5346" s="207"/>
    </row>
    <row r="5347" spans="1:52" s="168" customFormat="1" ht="24.9" customHeight="1" x14ac:dyDescent="0.3">
      <c r="A5347" s="263"/>
      <c r="B5347" s="263"/>
      <c r="C5347" s="265"/>
      <c r="D5347" s="511" t="s">
        <v>4</v>
      </c>
      <c r="E5347" s="512"/>
      <c r="F5347" s="513" t="s">
        <v>168</v>
      </c>
      <c r="G5347" s="514"/>
      <c r="H5347" s="514"/>
      <c r="I5347" s="515"/>
      <c r="J5347" s="516" t="s">
        <v>5</v>
      </c>
      <c r="K5347" s="512"/>
      <c r="L5347" s="513" t="s">
        <v>102</v>
      </c>
      <c r="M5347" s="514"/>
      <c r="N5347" s="514"/>
      <c r="O5347" s="514"/>
      <c r="P5347" s="515"/>
      <c r="Q5347" s="164" t="s">
        <v>6</v>
      </c>
      <c r="R5347" s="513" t="s">
        <v>36</v>
      </c>
      <c r="S5347" s="514"/>
      <c r="T5347" s="514"/>
      <c r="U5347" s="517"/>
      <c r="V5347" s="182"/>
      <c r="W5347" s="191"/>
      <c r="X5347" s="199"/>
      <c r="Y5347" s="182"/>
      <c r="Z5347" s="184"/>
      <c r="AA5347" s="184"/>
      <c r="AD5347" s="182"/>
      <c r="AG5347" s="182"/>
      <c r="AH5347" s="43"/>
      <c r="AI5347" s="43"/>
      <c r="AJ5347" s="43"/>
      <c r="AK5347" s="43"/>
      <c r="AL5347" s="43"/>
      <c r="AM5347" s="43"/>
      <c r="AN5347" s="43"/>
      <c r="AO5347" s="43"/>
      <c r="AP5347" s="43"/>
      <c r="AQ5347" s="43"/>
      <c r="AR5347" s="43"/>
      <c r="AS5347" s="43"/>
      <c r="AT5347" s="43"/>
      <c r="AU5347" s="44"/>
      <c r="AV5347" s="182"/>
      <c r="AW5347" s="182"/>
      <c r="AX5347" s="182"/>
      <c r="AZ5347" s="207"/>
    </row>
    <row r="5348" spans="1:52" s="168" customFormat="1" ht="45" customHeight="1" thickBot="1" x14ac:dyDescent="0.35">
      <c r="A5348" s="263"/>
      <c r="B5348" s="263"/>
      <c r="C5348" s="265"/>
      <c r="D5348" s="518" t="s">
        <v>7</v>
      </c>
      <c r="E5348" s="519"/>
      <c r="F5348" s="520" t="s">
        <v>169</v>
      </c>
      <c r="G5348" s="521"/>
      <c r="H5348" s="521"/>
      <c r="I5348" s="521"/>
      <c r="J5348" s="521"/>
      <c r="K5348" s="521"/>
      <c r="L5348" s="521"/>
      <c r="M5348" s="521"/>
      <c r="N5348" s="521"/>
      <c r="O5348" s="521"/>
      <c r="P5348" s="521"/>
      <c r="Q5348" s="521"/>
      <c r="R5348" s="521"/>
      <c r="S5348" s="521"/>
      <c r="T5348" s="521"/>
      <c r="U5348" s="522"/>
      <c r="V5348" s="182"/>
      <c r="W5348" s="191"/>
      <c r="X5348" s="199"/>
      <c r="Y5348" s="182"/>
      <c r="Z5348" s="184"/>
      <c r="AA5348" s="184"/>
      <c r="AD5348" s="182"/>
      <c r="AG5348" s="182"/>
      <c r="AH5348" s="43"/>
      <c r="AI5348" s="43"/>
      <c r="AJ5348" s="43"/>
      <c r="AK5348" s="43"/>
      <c r="AL5348" s="43"/>
      <c r="AM5348" s="43"/>
      <c r="AN5348" s="43"/>
      <c r="AO5348" s="43"/>
      <c r="AP5348" s="43"/>
      <c r="AQ5348" s="43"/>
      <c r="AR5348" s="43"/>
      <c r="AS5348" s="43"/>
      <c r="AT5348" s="43"/>
      <c r="AU5348" s="44"/>
      <c r="AV5348" s="182"/>
      <c r="AW5348" s="182"/>
      <c r="AX5348" s="182"/>
      <c r="AZ5348" s="207"/>
    </row>
    <row r="5349" spans="1:52" s="168" customFormat="1" ht="5.0999999999999996" customHeight="1" thickBot="1" x14ac:dyDescent="0.35">
      <c r="A5349" s="263"/>
      <c r="B5349" s="263"/>
      <c r="C5349" s="265"/>
      <c r="D5349" s="523"/>
      <c r="E5349" s="523"/>
      <c r="F5349" s="523"/>
      <c r="G5349" s="523"/>
      <c r="H5349" s="523"/>
      <c r="I5349" s="523"/>
      <c r="J5349" s="523"/>
      <c r="K5349" s="523"/>
      <c r="L5349" s="523"/>
      <c r="M5349" s="523"/>
      <c r="N5349" s="523"/>
      <c r="O5349" s="523"/>
      <c r="P5349" s="523"/>
      <c r="Q5349" s="523"/>
      <c r="R5349" s="523"/>
      <c r="S5349" s="523"/>
      <c r="T5349" s="523"/>
      <c r="U5349" s="523"/>
      <c r="V5349" s="182"/>
      <c r="W5349" s="191"/>
      <c r="X5349" s="199"/>
      <c r="Y5349" s="182"/>
      <c r="Z5349" s="184"/>
      <c r="AA5349" s="184"/>
      <c r="AD5349" s="182"/>
      <c r="AG5349" s="182"/>
      <c r="AH5349" s="43"/>
      <c r="AI5349" s="43"/>
      <c r="AJ5349" s="43"/>
      <c r="AK5349" s="43"/>
      <c r="AL5349" s="43"/>
      <c r="AM5349" s="43"/>
      <c r="AN5349" s="43"/>
      <c r="AO5349" s="43"/>
      <c r="AP5349" s="43"/>
      <c r="AQ5349" s="43"/>
      <c r="AR5349" s="43"/>
      <c r="AS5349" s="43"/>
      <c r="AT5349" s="43"/>
      <c r="AU5349" s="44"/>
      <c r="AV5349" s="182"/>
      <c r="AW5349" s="182"/>
      <c r="AX5349" s="182"/>
      <c r="AZ5349" s="207"/>
    </row>
    <row r="5350" spans="1:52" s="168" customFormat="1" ht="24.9" customHeight="1" thickBot="1" x14ac:dyDescent="0.35">
      <c r="A5350" s="263"/>
      <c r="B5350" s="263"/>
      <c r="C5350" s="265"/>
      <c r="D5350" s="165" t="s">
        <v>103</v>
      </c>
      <c r="E5350" s="209" t="s">
        <v>106</v>
      </c>
      <c r="F5350" s="455" t="s">
        <v>104</v>
      </c>
      <c r="G5350" s="524"/>
      <c r="H5350" s="456"/>
      <c r="I5350" s="525">
        <v>44058</v>
      </c>
      <c r="J5350" s="526"/>
      <c r="K5350" s="526"/>
      <c r="L5350" s="526"/>
      <c r="M5350" s="526"/>
      <c r="N5350" s="527"/>
      <c r="O5350" s="166" t="s">
        <v>8</v>
      </c>
      <c r="P5350" s="449" t="s">
        <v>24</v>
      </c>
      <c r="Q5350" s="450"/>
      <c r="R5350" s="450"/>
      <c r="S5350" s="450"/>
      <c r="T5350" s="450"/>
      <c r="U5350" s="528"/>
      <c r="V5350" s="182"/>
      <c r="W5350" s="191"/>
      <c r="X5350" s="199"/>
      <c r="Y5350" s="182"/>
      <c r="Z5350" s="184"/>
      <c r="AA5350" s="184"/>
      <c r="AD5350" s="182"/>
      <c r="AG5350" s="182"/>
      <c r="AH5350" s="43"/>
      <c r="AI5350" s="43"/>
      <c r="AJ5350" s="43"/>
      <c r="AK5350" s="43"/>
      <c r="AL5350" s="43"/>
      <c r="AM5350" s="43"/>
      <c r="AN5350" s="43"/>
      <c r="AO5350" s="43"/>
      <c r="AP5350" s="43"/>
      <c r="AQ5350" s="43"/>
      <c r="AR5350" s="43"/>
      <c r="AS5350" s="43"/>
      <c r="AT5350" s="43"/>
      <c r="AU5350" s="44"/>
      <c r="AV5350" s="182"/>
      <c r="AW5350" s="182"/>
      <c r="AX5350" s="182"/>
      <c r="AZ5350" s="207"/>
    </row>
    <row r="5351" spans="1:52" s="168" customFormat="1" ht="5.0999999999999996" customHeight="1" thickBot="1" x14ac:dyDescent="0.35">
      <c r="A5351" s="263"/>
      <c r="B5351" s="263"/>
      <c r="C5351" s="265"/>
      <c r="D5351" s="208"/>
      <c r="E5351" s="208"/>
      <c r="F5351" s="208"/>
      <c r="G5351" s="208"/>
      <c r="H5351" s="208"/>
      <c r="I5351" s="208"/>
      <c r="J5351" s="208"/>
      <c r="K5351" s="208"/>
      <c r="L5351" s="208"/>
      <c r="M5351" s="208"/>
      <c r="N5351" s="208"/>
      <c r="O5351" s="208"/>
      <c r="P5351" s="208"/>
      <c r="Q5351" s="208"/>
      <c r="R5351" s="208"/>
      <c r="S5351" s="208"/>
      <c r="T5351" s="208"/>
      <c r="U5351" s="208"/>
      <c r="V5351" s="182"/>
      <c r="W5351" s="191"/>
      <c r="X5351" s="199"/>
      <c r="Y5351" s="182"/>
      <c r="Z5351" s="184"/>
      <c r="AA5351" s="184"/>
      <c r="AD5351" s="182"/>
      <c r="AG5351" s="182"/>
      <c r="AH5351" s="43"/>
      <c r="AI5351" s="43"/>
      <c r="AJ5351" s="43"/>
      <c r="AK5351" s="43"/>
      <c r="AL5351" s="43"/>
      <c r="AM5351" s="43"/>
      <c r="AN5351" s="43"/>
      <c r="AO5351" s="43"/>
      <c r="AP5351" s="43"/>
      <c r="AQ5351" s="43"/>
      <c r="AR5351" s="43"/>
      <c r="AS5351" s="43"/>
      <c r="AT5351" s="43"/>
      <c r="AU5351" s="44"/>
      <c r="AV5351" s="182"/>
      <c r="AW5351" s="182"/>
      <c r="AX5351" s="182"/>
      <c r="AZ5351" s="207"/>
    </row>
    <row r="5352" spans="1:52" s="168" customFormat="1" ht="24.9" customHeight="1" thickBot="1" x14ac:dyDescent="0.35">
      <c r="A5352" s="263"/>
      <c r="B5352" s="263"/>
      <c r="C5352" s="265"/>
      <c r="D5352" s="165" t="s">
        <v>31</v>
      </c>
      <c r="E5352" s="449"/>
      <c r="F5352" s="450"/>
      <c r="G5352" s="450"/>
      <c r="H5352" s="450"/>
      <c r="I5352" s="450"/>
      <c r="J5352" s="451"/>
      <c r="K5352" s="177" t="s">
        <v>105</v>
      </c>
      <c r="L5352" s="452"/>
      <c r="M5352" s="452"/>
      <c r="N5352" s="452"/>
      <c r="O5352" s="452"/>
      <c r="P5352" s="452"/>
      <c r="Q5352" s="452"/>
      <c r="R5352" s="452"/>
      <c r="S5352" s="452"/>
      <c r="T5352" s="452"/>
      <c r="U5352" s="453"/>
      <c r="V5352" s="182"/>
      <c r="W5352" s="191"/>
      <c r="X5352" s="199"/>
      <c r="Y5352" s="182"/>
      <c r="Z5352" s="184"/>
      <c r="AA5352" s="184"/>
      <c r="AD5352" s="182"/>
      <c r="AG5352" s="182"/>
      <c r="AH5352" s="43"/>
      <c r="AI5352" s="43"/>
      <c r="AJ5352" s="43"/>
      <c r="AK5352" s="43"/>
      <c r="AL5352" s="43"/>
      <c r="AM5352" s="43"/>
      <c r="AN5352" s="43"/>
      <c r="AO5352" s="43"/>
      <c r="AP5352" s="43"/>
      <c r="AQ5352" s="43"/>
      <c r="AR5352" s="43"/>
      <c r="AS5352" s="43"/>
      <c r="AT5352" s="43"/>
      <c r="AU5352" s="44"/>
      <c r="AV5352" s="182"/>
      <c r="AW5352" s="182"/>
      <c r="AX5352" s="182"/>
      <c r="AZ5352" s="207"/>
    </row>
    <row r="5353" spans="1:52" s="168" customFormat="1" ht="5.0999999999999996" customHeight="1" thickBot="1" x14ac:dyDescent="0.35">
      <c r="A5353" s="263"/>
      <c r="B5353" s="263"/>
      <c r="C5353" s="265"/>
      <c r="D5353" s="454"/>
      <c r="E5353" s="454"/>
      <c r="F5353" s="454"/>
      <c r="G5353" s="454"/>
      <c r="H5353" s="454"/>
      <c r="I5353" s="454"/>
      <c r="J5353" s="454"/>
      <c r="K5353" s="454"/>
      <c r="L5353" s="454"/>
      <c r="M5353" s="454"/>
      <c r="N5353" s="454"/>
      <c r="O5353" s="454"/>
      <c r="P5353" s="454"/>
      <c r="Q5353" s="454"/>
      <c r="R5353" s="454"/>
      <c r="S5353" s="454"/>
      <c r="T5353" s="454"/>
      <c r="U5353" s="454"/>
      <c r="V5353" s="182"/>
      <c r="W5353" s="191"/>
      <c r="X5353" s="199"/>
      <c r="Y5353" s="182"/>
      <c r="Z5353" s="184"/>
      <c r="AA5353" s="184"/>
      <c r="AD5353" s="182"/>
      <c r="AG5353" s="182"/>
      <c r="AH5353" s="43"/>
      <c r="AI5353" s="43"/>
      <c r="AJ5353" s="43"/>
      <c r="AK5353" s="43"/>
      <c r="AL5353" s="43"/>
      <c r="AM5353" s="43"/>
      <c r="AN5353" s="43"/>
      <c r="AO5353" s="43"/>
      <c r="AP5353" s="43"/>
      <c r="AQ5353" s="43"/>
      <c r="AR5353" s="43"/>
      <c r="AS5353" s="43"/>
      <c r="AT5353" s="43"/>
      <c r="AU5353" s="44"/>
      <c r="AV5353" s="182"/>
      <c r="AW5353" s="182"/>
      <c r="AX5353" s="182"/>
      <c r="AZ5353" s="207"/>
    </row>
    <row r="5354" spans="1:52" s="168" customFormat="1" ht="45" customHeight="1" thickBot="1" x14ac:dyDescent="0.35">
      <c r="A5354" s="263" t="str">
        <f>+E5354</f>
        <v>NP 47</v>
      </c>
      <c r="B5354" s="264">
        <f>+U5378</f>
        <v>180</v>
      </c>
      <c r="C5354" s="265">
        <v>100</v>
      </c>
      <c r="D5354" s="165" t="s">
        <v>9</v>
      </c>
      <c r="E5354" s="180" t="s">
        <v>254</v>
      </c>
      <c r="F5354" s="455" t="s">
        <v>29</v>
      </c>
      <c r="G5354" s="456"/>
      <c r="H5354" s="457" t="s">
        <v>258</v>
      </c>
      <c r="I5354" s="457"/>
      <c r="J5354" s="457"/>
      <c r="K5354" s="457"/>
      <c r="L5354" s="457"/>
      <c r="M5354" s="458"/>
      <c r="N5354" s="459" t="s">
        <v>32</v>
      </c>
      <c r="O5354" s="460"/>
      <c r="P5354" s="461"/>
      <c r="Q5354" s="462" t="s">
        <v>49</v>
      </c>
      <c r="R5354" s="463"/>
      <c r="S5354" s="463"/>
      <c r="T5354" s="463"/>
      <c r="U5354" s="464"/>
      <c r="V5354" s="182"/>
      <c r="W5354" s="191"/>
      <c r="X5354" s="199"/>
      <c r="Y5354" s="182"/>
      <c r="Z5354" s="186"/>
      <c r="AA5354" s="186"/>
      <c r="AD5354" s="182"/>
      <c r="AG5354" s="182"/>
      <c r="AH5354" s="43"/>
      <c r="AI5354" s="43"/>
      <c r="AJ5354" s="43"/>
      <c r="AK5354" s="43"/>
      <c r="AL5354" s="43"/>
      <c r="AM5354" s="43"/>
      <c r="AN5354" s="43"/>
      <c r="AO5354" s="43"/>
      <c r="AP5354" s="43"/>
      <c r="AQ5354" s="43"/>
      <c r="AR5354" s="43"/>
      <c r="AS5354" s="43"/>
      <c r="AT5354" s="43"/>
      <c r="AU5354" s="44"/>
      <c r="AV5354" s="182"/>
      <c r="AW5354" s="182"/>
      <c r="AX5354" s="182"/>
      <c r="AZ5354" s="207"/>
    </row>
    <row r="5355" spans="1:52" s="168" customFormat="1" ht="5.0999999999999996" customHeight="1" thickBot="1" x14ac:dyDescent="0.35">
      <c r="A5355" s="263"/>
      <c r="B5355" s="263"/>
      <c r="C5355" s="265"/>
      <c r="D5355" s="428"/>
      <c r="E5355" s="428"/>
      <c r="F5355" s="428"/>
      <c r="G5355" s="428"/>
      <c r="H5355" s="428"/>
      <c r="I5355" s="428"/>
      <c r="J5355" s="428"/>
      <c r="K5355" s="428"/>
      <c r="L5355" s="428"/>
      <c r="M5355" s="428"/>
      <c r="N5355" s="454"/>
      <c r="O5355" s="454"/>
      <c r="P5355" s="454"/>
      <c r="Q5355" s="454"/>
      <c r="R5355" s="454"/>
      <c r="S5355" s="454"/>
      <c r="T5355" s="454"/>
      <c r="U5355" s="454"/>
      <c r="V5355" s="182"/>
      <c r="W5355" s="191"/>
      <c r="X5355" s="199"/>
      <c r="Y5355" s="182"/>
      <c r="Z5355" s="193"/>
      <c r="AA5355" s="193"/>
      <c r="AD5355" s="182"/>
      <c r="AG5355" s="182"/>
      <c r="AH5355" s="43"/>
      <c r="AI5355" s="43"/>
      <c r="AJ5355" s="43"/>
      <c r="AK5355" s="43"/>
      <c r="AL5355" s="43"/>
      <c r="AM5355" s="43"/>
      <c r="AN5355" s="43"/>
      <c r="AO5355" s="43"/>
      <c r="AP5355" s="43"/>
      <c r="AQ5355" s="43"/>
      <c r="AR5355" s="43"/>
      <c r="AS5355" s="43"/>
      <c r="AT5355" s="43"/>
      <c r="AU5355" s="44"/>
      <c r="AV5355" s="182"/>
      <c r="AW5355" s="182"/>
      <c r="AX5355" s="182"/>
      <c r="AZ5355" s="207"/>
    </row>
    <row r="5356" spans="1:52" s="168" customFormat="1" ht="24.9" customHeight="1" x14ac:dyDescent="0.3">
      <c r="A5356" s="263"/>
      <c r="B5356" s="263"/>
      <c r="C5356" s="265"/>
      <c r="D5356" s="465" t="s">
        <v>30</v>
      </c>
      <c r="E5356" s="466"/>
      <c r="F5356" s="466"/>
      <c r="G5356" s="466"/>
      <c r="H5356" s="466"/>
      <c r="I5356" s="466"/>
      <c r="J5356" s="466"/>
      <c r="K5356" s="466"/>
      <c r="L5356" s="466"/>
      <c r="M5356" s="467"/>
      <c r="N5356" s="468" t="s">
        <v>11</v>
      </c>
      <c r="O5356" s="470" t="s">
        <v>12</v>
      </c>
      <c r="P5356" s="471"/>
      <c r="Q5356" s="474" t="s">
        <v>13</v>
      </c>
      <c r="R5356" s="475"/>
      <c r="S5356" s="476"/>
      <c r="T5356" s="477" t="s">
        <v>27</v>
      </c>
      <c r="U5356" s="479" t="s">
        <v>28</v>
      </c>
      <c r="V5356" s="182"/>
      <c r="W5356" s="191"/>
      <c r="X5356" s="199"/>
      <c r="Y5356" s="182"/>
      <c r="Z5356" s="193"/>
      <c r="AA5356" s="193"/>
      <c r="AD5356" s="182"/>
      <c r="AG5356" s="182"/>
      <c r="AH5356" s="43"/>
      <c r="AI5356" s="43"/>
      <c r="AJ5356" s="43"/>
      <c r="AK5356" s="43"/>
      <c r="AL5356" s="43"/>
      <c r="AM5356" s="43"/>
      <c r="AN5356" s="43"/>
      <c r="AO5356" s="43"/>
      <c r="AP5356" s="43"/>
      <c r="AQ5356" s="43"/>
      <c r="AR5356" s="43"/>
      <c r="AS5356" s="43"/>
      <c r="AT5356" s="43"/>
      <c r="AU5356" s="44"/>
      <c r="AV5356" s="182"/>
      <c r="AW5356" s="182"/>
      <c r="AX5356" s="182"/>
      <c r="AZ5356" s="207"/>
    </row>
    <row r="5357" spans="1:52" s="168" customFormat="1" ht="24.9" customHeight="1" x14ac:dyDescent="0.3">
      <c r="A5357" s="263"/>
      <c r="B5357" s="263"/>
      <c r="C5357" s="265"/>
      <c r="D5357" s="481"/>
      <c r="E5357" s="482"/>
      <c r="F5357" s="482"/>
      <c r="G5357" s="482"/>
      <c r="H5357" s="482"/>
      <c r="I5357" s="482"/>
      <c r="J5357" s="482"/>
      <c r="K5357" s="482"/>
      <c r="L5357" s="482"/>
      <c r="M5357" s="483"/>
      <c r="N5357" s="469"/>
      <c r="O5357" s="472"/>
      <c r="P5357" s="473"/>
      <c r="Q5357" s="170" t="s">
        <v>14</v>
      </c>
      <c r="R5357" s="170" t="s">
        <v>15</v>
      </c>
      <c r="S5357" s="170" t="s">
        <v>26</v>
      </c>
      <c r="T5357" s="478"/>
      <c r="U5357" s="480"/>
      <c r="V5357" s="182"/>
      <c r="W5357" s="191"/>
      <c r="X5357" s="199"/>
      <c r="Y5357" s="182"/>
      <c r="Z5357" s="194"/>
      <c r="AA5357" s="194"/>
      <c r="AD5357" s="182"/>
      <c r="AG5357" s="182"/>
      <c r="AH5357" s="43"/>
      <c r="AI5357" s="43"/>
      <c r="AJ5357" s="43"/>
      <c r="AK5357" s="43"/>
      <c r="AL5357" s="43"/>
      <c r="AM5357" s="43"/>
      <c r="AN5357" s="43"/>
      <c r="AO5357" s="43"/>
      <c r="AP5357" s="43"/>
      <c r="AQ5357" s="43"/>
      <c r="AR5357" s="43"/>
      <c r="AS5357" s="43"/>
      <c r="AT5357" s="43"/>
      <c r="AU5357" s="44"/>
      <c r="AV5357" s="182"/>
      <c r="AW5357" s="182"/>
      <c r="AX5357" s="182"/>
      <c r="AZ5357" s="207"/>
    </row>
    <row r="5358" spans="1:52" s="168" customFormat="1" ht="24.9" customHeight="1" x14ac:dyDescent="0.3">
      <c r="A5358" s="263"/>
      <c r="B5358" s="263"/>
      <c r="C5358" s="265"/>
      <c r="D5358" s="481"/>
      <c r="E5358" s="482"/>
      <c r="F5358" s="482"/>
      <c r="G5358" s="482"/>
      <c r="H5358" s="482"/>
      <c r="I5358" s="482"/>
      <c r="J5358" s="482"/>
      <c r="K5358" s="482"/>
      <c r="L5358" s="482"/>
      <c r="M5358" s="483"/>
      <c r="N5358" s="176">
        <v>14001469</v>
      </c>
      <c r="O5358" s="412" t="s">
        <v>352</v>
      </c>
      <c r="P5358" s="413"/>
      <c r="Q5358" s="8">
        <v>45</v>
      </c>
      <c r="R5358" s="8"/>
      <c r="S5358" s="8"/>
      <c r="T5358" s="9">
        <v>1</v>
      </c>
      <c r="U5358" s="17">
        <f>+Q5358*T5358</f>
        <v>45</v>
      </c>
      <c r="V5358" s="182"/>
      <c r="W5358" s="191">
        <v>1</v>
      </c>
      <c r="X5358" s="199"/>
      <c r="Y5358" s="182">
        <f>+C5354</f>
        <v>100</v>
      </c>
      <c r="Z5358" s="41">
        <f>+SUMIF($N5358:$N5377,$Z$16,$U5358:$U5377)</f>
        <v>45</v>
      </c>
      <c r="AA5358" s="41">
        <f>+SUMIF($N5358:$N5377,$AA$16,$U5358:$U5377)</f>
        <v>48</v>
      </c>
      <c r="AB5358" s="41">
        <f>+SUMIF($N5358:$N5377,$AB$16,$U5358:$U5377)</f>
        <v>0</v>
      </c>
      <c r="AC5358" s="41">
        <f>+SUMIF($N5358:$N5377,$AC$16,$U5358:$U5377)</f>
        <v>0</v>
      </c>
      <c r="AD5358" s="41">
        <f>+SUMIF($N5358:$N5377,$AD$16,$U5358:$U5377)</f>
        <v>0</v>
      </c>
      <c r="AE5358" s="41">
        <f>+SUMIF($N5358:$N5377,$AE$16,$U5358:$U5377)</f>
        <v>0</v>
      </c>
      <c r="AF5358" s="41">
        <f>+SUMIF($N5358:$N5377,$AF$16,$U5358:$U5377)</f>
        <v>0</v>
      </c>
      <c r="AG5358" s="41">
        <f>+SUMIF($N5358:$N5377,$AG$16,$U5358:$U5377)</f>
        <v>0</v>
      </c>
      <c r="AH5358" s="41">
        <f>+SUMIF($N5358:$N5377,$AH$16,$U5358:$U5377)</f>
        <v>0</v>
      </c>
      <c r="AI5358" s="41">
        <f>+SUMIF($N5358:$N5377,$AI$16,$U5358:$U5377)</f>
        <v>0</v>
      </c>
      <c r="AJ5358" s="41">
        <f>+SUMIF($N5358:$N5377,$AJ$16,$U5358:$U5377)</f>
        <v>20</v>
      </c>
      <c r="AK5358" s="41">
        <f>+SUMIF($N5358:$N5377,$AK$16,$U5358:$U5377)</f>
        <v>0</v>
      </c>
      <c r="AL5358" s="41">
        <f>+SUMIF($N5358:$N5377,$AL$16,$U5358:$U5377)</f>
        <v>0</v>
      </c>
      <c r="AM5358" s="41">
        <f>+SUMIF($N5358:$N5377,$AM$16,$U5358:$U5377)</f>
        <v>0</v>
      </c>
      <c r="AN5358" s="41">
        <f>+SUMIF($N5358:$N5377,$AN$16,$U5358:$U5377)</f>
        <v>0</v>
      </c>
      <c r="AO5358" s="41">
        <f>+SUMIF($N5358:$N5377,$AO$16,$U5358:$U5377)</f>
        <v>0</v>
      </c>
      <c r="AP5358" s="41">
        <f>+SUMIF($N5358:$N5377,$AP$16,$U5358:$U5377)</f>
        <v>0</v>
      </c>
      <c r="AQ5358" s="41">
        <f>+SUMIF($N5358:$N5377,$AQ$16,$U5358:$U5377)</f>
        <v>15</v>
      </c>
      <c r="AR5358" s="41">
        <f>+SUMIF($N5358:$N5377,$AR$16,$U5358:$U5377)</f>
        <v>52</v>
      </c>
      <c r="AS5358" s="43"/>
      <c r="AT5358" s="43"/>
      <c r="AU5358" s="44"/>
      <c r="AV5358" s="182"/>
      <c r="AW5358" s="182"/>
      <c r="AX5358" s="182"/>
      <c r="AZ5358" s="207"/>
    </row>
    <row r="5359" spans="1:52" s="168" customFormat="1" ht="24.9" customHeight="1" x14ac:dyDescent="0.3">
      <c r="A5359" s="263"/>
      <c r="B5359" s="263"/>
      <c r="C5359" s="265"/>
      <c r="D5359" s="481"/>
      <c r="E5359" s="482"/>
      <c r="F5359" s="482"/>
      <c r="G5359" s="482"/>
      <c r="H5359" s="482"/>
      <c r="I5359" s="482"/>
      <c r="J5359" s="482"/>
      <c r="K5359" s="482"/>
      <c r="L5359" s="482"/>
      <c r="M5359" s="483"/>
      <c r="N5359" s="176">
        <v>14001481</v>
      </c>
      <c r="O5359" s="412" t="s">
        <v>352</v>
      </c>
      <c r="P5359" s="413"/>
      <c r="Q5359" s="8">
        <v>48</v>
      </c>
      <c r="R5359" s="8"/>
      <c r="S5359" s="8"/>
      <c r="T5359" s="9">
        <v>1</v>
      </c>
      <c r="U5359" s="17">
        <f t="shared" ref="U5359:U5363" si="222">+Q5359*T5359</f>
        <v>48</v>
      </c>
      <c r="V5359" s="182"/>
      <c r="W5359" s="191">
        <v>2</v>
      </c>
      <c r="X5359" s="199"/>
      <c r="Y5359" s="182"/>
      <c r="Z5359" s="184"/>
      <c r="AA5359" s="184"/>
      <c r="AD5359" s="182"/>
      <c r="AG5359" s="182"/>
      <c r="AH5359" s="43"/>
      <c r="AI5359" s="43"/>
      <c r="AJ5359" s="43"/>
      <c r="AK5359" s="43"/>
      <c r="AL5359" s="43"/>
      <c r="AM5359" s="43"/>
      <c r="AN5359" s="43"/>
      <c r="AO5359" s="43"/>
      <c r="AP5359" s="43"/>
      <c r="AQ5359" s="43"/>
      <c r="AR5359" s="43"/>
      <c r="AS5359" s="43"/>
      <c r="AT5359" s="43"/>
      <c r="AU5359" s="44"/>
      <c r="AV5359" s="182"/>
      <c r="AW5359" s="182"/>
      <c r="AX5359" s="182"/>
      <c r="AZ5359" s="207"/>
    </row>
    <row r="5360" spans="1:52" s="168" customFormat="1" ht="24.9" customHeight="1" x14ac:dyDescent="0.3">
      <c r="A5360" s="263"/>
      <c r="B5360" s="263"/>
      <c r="C5360" s="265"/>
      <c r="D5360" s="481"/>
      <c r="E5360" s="482"/>
      <c r="F5360" s="482"/>
      <c r="G5360" s="482"/>
      <c r="H5360" s="482"/>
      <c r="I5360" s="482"/>
      <c r="J5360" s="482"/>
      <c r="K5360" s="482"/>
      <c r="L5360" s="482"/>
      <c r="M5360" s="483"/>
      <c r="N5360" s="176">
        <v>14000126</v>
      </c>
      <c r="O5360" s="412" t="s">
        <v>353</v>
      </c>
      <c r="P5360" s="413"/>
      <c r="Q5360" s="8">
        <v>20</v>
      </c>
      <c r="R5360" s="8"/>
      <c r="S5360" s="8"/>
      <c r="T5360" s="9">
        <v>1</v>
      </c>
      <c r="U5360" s="17">
        <f t="shared" si="222"/>
        <v>20</v>
      </c>
      <c r="V5360" s="182"/>
      <c r="W5360" s="191">
        <v>11</v>
      </c>
      <c r="X5360" s="199"/>
      <c r="Y5360" s="182"/>
      <c r="Z5360" s="184"/>
      <c r="AA5360" s="184"/>
      <c r="AD5360" s="182"/>
      <c r="AG5360" s="182"/>
      <c r="AH5360" s="43"/>
      <c r="AI5360" s="43"/>
      <c r="AJ5360" s="43"/>
      <c r="AK5360" s="43"/>
      <c r="AL5360" s="43"/>
      <c r="AM5360" s="43"/>
      <c r="AN5360" s="43"/>
      <c r="AO5360" s="43"/>
      <c r="AP5360" s="43"/>
      <c r="AQ5360" s="43"/>
      <c r="AR5360" s="43"/>
      <c r="AS5360" s="43"/>
      <c r="AT5360" s="43"/>
      <c r="AU5360" s="44"/>
      <c r="AV5360" s="182"/>
      <c r="AW5360" s="182"/>
      <c r="AX5360" s="182"/>
      <c r="AZ5360" s="207"/>
    </row>
    <row r="5361" spans="1:52" s="168" customFormat="1" ht="24.9" customHeight="1" x14ac:dyDescent="0.3">
      <c r="A5361" s="263"/>
      <c r="B5361" s="263"/>
      <c r="C5361" s="265"/>
      <c r="D5361" s="481"/>
      <c r="E5361" s="482"/>
      <c r="F5361" s="482"/>
      <c r="G5361" s="482"/>
      <c r="H5361" s="482"/>
      <c r="I5361" s="482"/>
      <c r="J5361" s="482"/>
      <c r="K5361" s="482"/>
      <c r="L5361" s="482"/>
      <c r="M5361" s="483"/>
      <c r="N5361" s="176"/>
      <c r="O5361" s="412"/>
      <c r="P5361" s="413"/>
      <c r="Q5361" s="8"/>
      <c r="R5361" s="8"/>
      <c r="S5361" s="8"/>
      <c r="T5361" s="9"/>
      <c r="U5361" s="17"/>
      <c r="V5361" s="182"/>
      <c r="W5361" s="191"/>
      <c r="X5361" s="199"/>
      <c r="Y5361" s="182"/>
      <c r="Z5361" s="184"/>
      <c r="AA5361" s="184"/>
      <c r="AD5361" s="182"/>
      <c r="AG5361" s="182"/>
      <c r="AH5361" s="43"/>
      <c r="AI5361" s="43"/>
      <c r="AJ5361" s="43"/>
      <c r="AK5361" s="43"/>
      <c r="AL5361" s="43"/>
      <c r="AM5361" s="43"/>
      <c r="AN5361" s="43"/>
      <c r="AO5361" s="43"/>
      <c r="AP5361" s="43"/>
      <c r="AQ5361" s="43"/>
      <c r="AR5361" s="43"/>
      <c r="AS5361" s="43"/>
      <c r="AT5361" s="43"/>
      <c r="AU5361" s="44"/>
      <c r="AV5361" s="182"/>
      <c r="AW5361" s="182"/>
      <c r="AX5361" s="182"/>
      <c r="AZ5361" s="207"/>
    </row>
    <row r="5362" spans="1:52" s="168" customFormat="1" ht="24.9" customHeight="1" x14ac:dyDescent="0.3">
      <c r="A5362" s="263"/>
      <c r="B5362" s="263"/>
      <c r="C5362" s="265"/>
      <c r="D5362" s="481"/>
      <c r="E5362" s="482"/>
      <c r="F5362" s="482"/>
      <c r="G5362" s="482"/>
      <c r="H5362" s="482"/>
      <c r="I5362" s="482"/>
      <c r="J5362" s="482"/>
      <c r="K5362" s="482"/>
      <c r="L5362" s="482"/>
      <c r="M5362" s="483"/>
      <c r="N5362" s="176">
        <v>14001619</v>
      </c>
      <c r="O5362" s="412" t="s">
        <v>353</v>
      </c>
      <c r="P5362" s="413"/>
      <c r="Q5362" s="8">
        <v>15</v>
      </c>
      <c r="R5362" s="8"/>
      <c r="S5362" s="8"/>
      <c r="T5362" s="9">
        <v>1</v>
      </c>
      <c r="U5362" s="17">
        <f t="shared" si="222"/>
        <v>15</v>
      </c>
      <c r="V5362" s="182"/>
      <c r="W5362" s="191">
        <v>18</v>
      </c>
      <c r="X5362" s="199"/>
      <c r="Y5362" s="182"/>
      <c r="Z5362" s="184"/>
      <c r="AA5362" s="184"/>
      <c r="AD5362" s="182"/>
      <c r="AG5362" s="182"/>
      <c r="AH5362" s="43"/>
      <c r="AI5362" s="43"/>
      <c r="AJ5362" s="43"/>
      <c r="AK5362" s="43"/>
      <c r="AL5362" s="43"/>
      <c r="AM5362" s="43"/>
      <c r="AN5362" s="43"/>
      <c r="AO5362" s="43"/>
      <c r="AP5362" s="43"/>
      <c r="AQ5362" s="43"/>
      <c r="AR5362" s="43"/>
      <c r="AS5362" s="43"/>
      <c r="AT5362" s="43"/>
      <c r="AU5362" s="44"/>
      <c r="AV5362" s="182"/>
      <c r="AW5362" s="182"/>
      <c r="AX5362" s="182"/>
      <c r="AZ5362" s="207"/>
    </row>
    <row r="5363" spans="1:52" s="168" customFormat="1" ht="24.9" customHeight="1" x14ac:dyDescent="0.3">
      <c r="A5363" s="263"/>
      <c r="B5363" s="263"/>
      <c r="C5363" s="265"/>
      <c r="D5363" s="481"/>
      <c r="E5363" s="482"/>
      <c r="F5363" s="482"/>
      <c r="G5363" s="482"/>
      <c r="H5363" s="482"/>
      <c r="I5363" s="482"/>
      <c r="J5363" s="482"/>
      <c r="K5363" s="482"/>
      <c r="L5363" s="482"/>
      <c r="M5363" s="483"/>
      <c r="N5363" s="176">
        <v>14001616</v>
      </c>
      <c r="O5363" s="412" t="s">
        <v>352</v>
      </c>
      <c r="P5363" s="413"/>
      <c r="Q5363" s="8">
        <v>52</v>
      </c>
      <c r="R5363" s="8"/>
      <c r="S5363" s="8"/>
      <c r="T5363" s="9">
        <v>1</v>
      </c>
      <c r="U5363" s="17">
        <f t="shared" si="222"/>
        <v>52</v>
      </c>
      <c r="V5363" s="182"/>
      <c r="W5363" s="191">
        <v>19</v>
      </c>
      <c r="X5363" s="199"/>
      <c r="Y5363" s="182"/>
      <c r="Z5363" s="184"/>
      <c r="AA5363" s="184"/>
      <c r="AD5363" s="182"/>
      <c r="AG5363" s="182"/>
      <c r="AH5363" s="43"/>
      <c r="AI5363" s="43"/>
      <c r="AJ5363" s="43"/>
      <c r="AK5363" s="43"/>
      <c r="AL5363" s="43"/>
      <c r="AM5363" s="43"/>
      <c r="AN5363" s="43"/>
      <c r="AO5363" s="43"/>
      <c r="AP5363" s="43"/>
      <c r="AQ5363" s="43"/>
      <c r="AR5363" s="43"/>
      <c r="AS5363" s="43"/>
      <c r="AT5363" s="43"/>
      <c r="AU5363" s="44"/>
      <c r="AV5363" s="182"/>
      <c r="AW5363" s="182"/>
      <c r="AX5363" s="182"/>
      <c r="AZ5363" s="207"/>
    </row>
    <row r="5364" spans="1:52" s="168" customFormat="1" ht="24.9" customHeight="1" x14ac:dyDescent="0.3">
      <c r="A5364" s="263"/>
      <c r="B5364" s="263"/>
      <c r="C5364" s="265"/>
      <c r="D5364" s="481"/>
      <c r="E5364" s="482"/>
      <c r="F5364" s="482"/>
      <c r="G5364" s="482"/>
      <c r="H5364" s="482"/>
      <c r="I5364" s="482"/>
      <c r="J5364" s="482"/>
      <c r="K5364" s="482"/>
      <c r="L5364" s="482"/>
      <c r="M5364" s="483"/>
      <c r="N5364" s="176"/>
      <c r="O5364" s="412"/>
      <c r="P5364" s="413"/>
      <c r="Q5364" s="8"/>
      <c r="R5364" s="8"/>
      <c r="S5364" s="8"/>
      <c r="T5364" s="9"/>
      <c r="U5364" s="17"/>
      <c r="V5364" s="182"/>
      <c r="W5364" s="191"/>
      <c r="X5364" s="199"/>
      <c r="Y5364" s="182"/>
      <c r="Z5364" s="184"/>
      <c r="AA5364" s="184"/>
      <c r="AD5364" s="182"/>
      <c r="AG5364" s="182"/>
      <c r="AH5364" s="43"/>
      <c r="AI5364" s="43"/>
      <c r="AJ5364" s="43"/>
      <c r="AK5364" s="43"/>
      <c r="AL5364" s="43"/>
      <c r="AM5364" s="43"/>
      <c r="AN5364" s="43"/>
      <c r="AO5364" s="43"/>
      <c r="AP5364" s="43"/>
      <c r="AQ5364" s="43"/>
      <c r="AR5364" s="43"/>
      <c r="AS5364" s="43"/>
      <c r="AT5364" s="43"/>
      <c r="AU5364" s="44"/>
      <c r="AV5364" s="182"/>
      <c r="AW5364" s="182"/>
      <c r="AX5364" s="182"/>
      <c r="AZ5364" s="207"/>
    </row>
    <row r="5365" spans="1:52" s="168" customFormat="1" ht="24.9" customHeight="1" x14ac:dyDescent="0.3">
      <c r="A5365" s="263"/>
      <c r="B5365" s="263"/>
      <c r="C5365" s="265"/>
      <c r="D5365" s="481"/>
      <c r="E5365" s="482"/>
      <c r="F5365" s="482"/>
      <c r="G5365" s="482"/>
      <c r="H5365" s="482"/>
      <c r="I5365" s="482"/>
      <c r="J5365" s="482"/>
      <c r="K5365" s="482"/>
      <c r="L5365" s="482"/>
      <c r="M5365" s="483"/>
      <c r="N5365" s="176"/>
      <c r="O5365" s="412"/>
      <c r="P5365" s="413"/>
      <c r="Q5365" s="8"/>
      <c r="R5365" s="8"/>
      <c r="S5365" s="8"/>
      <c r="T5365" s="9"/>
      <c r="U5365" s="17"/>
      <c r="V5365" s="182"/>
      <c r="W5365" s="191"/>
      <c r="X5365" s="199"/>
      <c r="Y5365" s="182"/>
      <c r="Z5365" s="184"/>
      <c r="AA5365" s="184"/>
      <c r="AD5365" s="182"/>
      <c r="AG5365" s="182"/>
      <c r="AH5365" s="43"/>
      <c r="AI5365" s="43"/>
      <c r="AJ5365" s="43"/>
      <c r="AK5365" s="43"/>
      <c r="AL5365" s="43"/>
      <c r="AM5365" s="43"/>
      <c r="AN5365" s="43"/>
      <c r="AO5365" s="43"/>
      <c r="AP5365" s="43"/>
      <c r="AQ5365" s="43"/>
      <c r="AR5365" s="43"/>
      <c r="AS5365" s="43"/>
      <c r="AT5365" s="43"/>
      <c r="AU5365" s="44"/>
      <c r="AV5365" s="182"/>
      <c r="AW5365" s="182"/>
      <c r="AX5365" s="182"/>
      <c r="AZ5365" s="207"/>
    </row>
    <row r="5366" spans="1:52" s="168" customFormat="1" ht="24.9" customHeight="1" x14ac:dyDescent="0.3">
      <c r="A5366" s="263"/>
      <c r="B5366" s="263"/>
      <c r="C5366" s="265"/>
      <c r="D5366" s="481"/>
      <c r="E5366" s="482"/>
      <c r="F5366" s="482"/>
      <c r="G5366" s="482"/>
      <c r="H5366" s="482"/>
      <c r="I5366" s="482"/>
      <c r="J5366" s="482"/>
      <c r="K5366" s="482"/>
      <c r="L5366" s="482"/>
      <c r="M5366" s="483"/>
      <c r="N5366" s="176"/>
      <c r="O5366" s="412"/>
      <c r="P5366" s="413"/>
      <c r="Q5366" s="8"/>
      <c r="R5366" s="8"/>
      <c r="S5366" s="8"/>
      <c r="T5366" s="9"/>
      <c r="U5366" s="17"/>
      <c r="V5366" s="182"/>
      <c r="W5366" s="191"/>
      <c r="X5366" s="199"/>
      <c r="Y5366" s="182"/>
      <c r="Z5366" s="184"/>
      <c r="AA5366" s="184"/>
      <c r="AD5366" s="182"/>
      <c r="AG5366" s="182"/>
      <c r="AH5366" s="43"/>
      <c r="AI5366" s="43"/>
      <c r="AJ5366" s="43"/>
      <c r="AK5366" s="43"/>
      <c r="AL5366" s="43"/>
      <c r="AM5366" s="43"/>
      <c r="AN5366" s="43"/>
      <c r="AO5366" s="43"/>
      <c r="AP5366" s="43"/>
      <c r="AQ5366" s="43"/>
      <c r="AR5366" s="43"/>
      <c r="AS5366" s="43"/>
      <c r="AT5366" s="43"/>
      <c r="AU5366" s="44"/>
      <c r="AV5366" s="182"/>
      <c r="AW5366" s="182"/>
      <c r="AX5366" s="182"/>
      <c r="AZ5366" s="207"/>
    </row>
    <row r="5367" spans="1:52" s="168" customFormat="1" ht="24.9" customHeight="1" x14ac:dyDescent="0.3">
      <c r="A5367" s="263"/>
      <c r="B5367" s="263"/>
      <c r="C5367" s="265"/>
      <c r="D5367" s="481"/>
      <c r="E5367" s="482"/>
      <c r="F5367" s="482"/>
      <c r="G5367" s="482"/>
      <c r="H5367" s="482"/>
      <c r="I5367" s="482"/>
      <c r="J5367" s="482"/>
      <c r="K5367" s="482"/>
      <c r="L5367" s="482"/>
      <c r="M5367" s="483"/>
      <c r="N5367" s="176"/>
      <c r="O5367" s="412"/>
      <c r="P5367" s="413"/>
      <c r="Q5367" s="8"/>
      <c r="R5367" s="8"/>
      <c r="S5367" s="8"/>
      <c r="T5367" s="9"/>
      <c r="U5367" s="17"/>
      <c r="V5367" s="182"/>
      <c r="W5367" s="191"/>
      <c r="X5367" s="199"/>
      <c r="Y5367" s="182"/>
      <c r="Z5367" s="184"/>
      <c r="AA5367" s="184"/>
      <c r="AD5367" s="182"/>
      <c r="AG5367" s="182"/>
      <c r="AH5367" s="43"/>
      <c r="AI5367" s="43"/>
      <c r="AJ5367" s="43"/>
      <c r="AK5367" s="43"/>
      <c r="AL5367" s="43"/>
      <c r="AM5367" s="43"/>
      <c r="AN5367" s="43"/>
      <c r="AO5367" s="43"/>
      <c r="AP5367" s="43"/>
      <c r="AQ5367" s="43"/>
      <c r="AR5367" s="43"/>
      <c r="AS5367" s="43"/>
      <c r="AT5367" s="43"/>
      <c r="AU5367" s="44"/>
      <c r="AV5367" s="182"/>
      <c r="AW5367" s="182"/>
      <c r="AX5367" s="182"/>
      <c r="AZ5367" s="207"/>
    </row>
    <row r="5368" spans="1:52" s="168" customFormat="1" ht="24.9" customHeight="1" x14ac:dyDescent="0.3">
      <c r="A5368" s="263"/>
      <c r="B5368" s="263"/>
      <c r="C5368" s="265"/>
      <c r="D5368" s="481"/>
      <c r="E5368" s="482"/>
      <c r="F5368" s="482"/>
      <c r="G5368" s="482"/>
      <c r="H5368" s="482"/>
      <c r="I5368" s="482"/>
      <c r="J5368" s="482"/>
      <c r="K5368" s="482"/>
      <c r="L5368" s="482"/>
      <c r="M5368" s="483"/>
      <c r="N5368" s="176"/>
      <c r="O5368" s="412"/>
      <c r="P5368" s="413"/>
      <c r="Q5368" s="8"/>
      <c r="R5368" s="8"/>
      <c r="S5368" s="8"/>
      <c r="T5368" s="9"/>
      <c r="U5368" s="17"/>
      <c r="V5368" s="182"/>
      <c r="W5368" s="191"/>
      <c r="X5368" s="199"/>
      <c r="Y5368" s="182"/>
      <c r="Z5368" s="184"/>
      <c r="AA5368" s="184"/>
      <c r="AD5368" s="182"/>
      <c r="AG5368" s="182"/>
      <c r="AH5368" s="43"/>
      <c r="AI5368" s="43"/>
      <c r="AJ5368" s="43"/>
      <c r="AK5368" s="43"/>
      <c r="AL5368" s="43"/>
      <c r="AM5368" s="43"/>
      <c r="AN5368" s="43"/>
      <c r="AO5368" s="43"/>
      <c r="AP5368" s="43"/>
      <c r="AQ5368" s="43"/>
      <c r="AR5368" s="43"/>
      <c r="AS5368" s="43"/>
      <c r="AT5368" s="43"/>
      <c r="AU5368" s="44"/>
      <c r="AV5368" s="182"/>
      <c r="AW5368" s="182"/>
      <c r="AX5368" s="182"/>
      <c r="AZ5368" s="207"/>
    </row>
    <row r="5369" spans="1:52" s="168" customFormat="1" ht="24.9" customHeight="1" x14ac:dyDescent="0.3">
      <c r="A5369" s="263"/>
      <c r="B5369" s="263"/>
      <c r="C5369" s="265"/>
      <c r="D5369" s="481"/>
      <c r="E5369" s="482"/>
      <c r="F5369" s="482"/>
      <c r="G5369" s="482"/>
      <c r="H5369" s="482"/>
      <c r="I5369" s="482"/>
      <c r="J5369" s="482"/>
      <c r="K5369" s="482"/>
      <c r="L5369" s="482"/>
      <c r="M5369" s="483"/>
      <c r="N5369" s="176"/>
      <c r="O5369" s="412"/>
      <c r="P5369" s="413"/>
      <c r="Q5369" s="8"/>
      <c r="R5369" s="8"/>
      <c r="S5369" s="8"/>
      <c r="T5369" s="9"/>
      <c r="U5369" s="17"/>
      <c r="V5369" s="182"/>
      <c r="W5369" s="191"/>
      <c r="X5369" s="199"/>
      <c r="Y5369" s="182"/>
      <c r="Z5369" s="184"/>
      <c r="AA5369" s="184"/>
      <c r="AD5369" s="182"/>
      <c r="AG5369" s="182"/>
      <c r="AH5369" s="43"/>
      <c r="AI5369" s="43"/>
      <c r="AJ5369" s="43"/>
      <c r="AK5369" s="43"/>
      <c r="AL5369" s="43"/>
      <c r="AM5369" s="43"/>
      <c r="AN5369" s="43"/>
      <c r="AO5369" s="43"/>
      <c r="AP5369" s="43"/>
      <c r="AQ5369" s="43"/>
      <c r="AR5369" s="43"/>
      <c r="AS5369" s="43"/>
      <c r="AT5369" s="43"/>
      <c r="AU5369" s="44"/>
      <c r="AV5369" s="182"/>
      <c r="AW5369" s="182"/>
      <c r="AX5369" s="182"/>
      <c r="AZ5369" s="207"/>
    </row>
    <row r="5370" spans="1:52" s="168" customFormat="1" ht="24.9" customHeight="1" x14ac:dyDescent="0.3">
      <c r="A5370" s="263"/>
      <c r="B5370" s="263"/>
      <c r="C5370" s="265"/>
      <c r="D5370" s="481"/>
      <c r="E5370" s="482"/>
      <c r="F5370" s="482"/>
      <c r="G5370" s="482"/>
      <c r="H5370" s="482"/>
      <c r="I5370" s="482"/>
      <c r="J5370" s="482"/>
      <c r="K5370" s="482"/>
      <c r="L5370" s="482"/>
      <c r="M5370" s="483"/>
      <c r="N5370" s="176"/>
      <c r="O5370" s="412"/>
      <c r="P5370" s="413"/>
      <c r="Q5370" s="8"/>
      <c r="R5370" s="8"/>
      <c r="S5370" s="8"/>
      <c r="T5370" s="9"/>
      <c r="U5370" s="17"/>
      <c r="V5370" s="182"/>
      <c r="W5370" s="191"/>
      <c r="X5370" s="199"/>
      <c r="Y5370" s="182"/>
      <c r="Z5370" s="184"/>
      <c r="AA5370" s="184"/>
      <c r="AD5370" s="182"/>
      <c r="AG5370" s="182"/>
      <c r="AH5370" s="43"/>
      <c r="AI5370" s="43"/>
      <c r="AJ5370" s="43"/>
      <c r="AK5370" s="43"/>
      <c r="AL5370" s="43"/>
      <c r="AM5370" s="43"/>
      <c r="AN5370" s="43"/>
      <c r="AO5370" s="43"/>
      <c r="AP5370" s="43"/>
      <c r="AQ5370" s="43"/>
      <c r="AR5370" s="43"/>
      <c r="AS5370" s="43"/>
      <c r="AT5370" s="43"/>
      <c r="AU5370" s="44"/>
      <c r="AV5370" s="182"/>
      <c r="AW5370" s="182"/>
      <c r="AX5370" s="182"/>
      <c r="AZ5370" s="207"/>
    </row>
    <row r="5371" spans="1:52" s="168" customFormat="1" ht="24.9" customHeight="1" x14ac:dyDescent="0.3">
      <c r="A5371" s="263"/>
      <c r="B5371" s="263"/>
      <c r="C5371" s="265"/>
      <c r="D5371" s="481"/>
      <c r="E5371" s="482"/>
      <c r="F5371" s="482"/>
      <c r="G5371" s="482"/>
      <c r="H5371" s="482"/>
      <c r="I5371" s="482"/>
      <c r="J5371" s="482"/>
      <c r="K5371" s="482"/>
      <c r="L5371" s="482"/>
      <c r="M5371" s="483"/>
      <c r="N5371" s="176"/>
      <c r="O5371" s="412"/>
      <c r="P5371" s="413"/>
      <c r="Q5371" s="8"/>
      <c r="R5371" s="8"/>
      <c r="S5371" s="8"/>
      <c r="T5371" s="9"/>
      <c r="U5371" s="17"/>
      <c r="V5371" s="182"/>
      <c r="W5371" s="191"/>
      <c r="X5371" s="199"/>
      <c r="Y5371" s="182"/>
      <c r="Z5371" s="184"/>
      <c r="AA5371" s="184"/>
      <c r="AD5371" s="182"/>
      <c r="AG5371" s="182"/>
      <c r="AH5371" s="43"/>
      <c r="AI5371" s="43"/>
      <c r="AJ5371" s="43"/>
      <c r="AK5371" s="43"/>
      <c r="AL5371" s="43"/>
      <c r="AM5371" s="43"/>
      <c r="AN5371" s="43"/>
      <c r="AO5371" s="43"/>
      <c r="AP5371" s="43"/>
      <c r="AQ5371" s="43"/>
      <c r="AR5371" s="43"/>
      <c r="AS5371" s="43"/>
      <c r="AT5371" s="43"/>
      <c r="AU5371" s="44"/>
      <c r="AV5371" s="182"/>
      <c r="AW5371" s="182"/>
      <c r="AX5371" s="182"/>
      <c r="AZ5371" s="207"/>
    </row>
    <row r="5372" spans="1:52" s="168" customFormat="1" ht="24.9" customHeight="1" x14ac:dyDescent="0.3">
      <c r="A5372" s="263"/>
      <c r="B5372" s="263"/>
      <c r="C5372" s="265"/>
      <c r="D5372" s="481"/>
      <c r="E5372" s="482"/>
      <c r="F5372" s="482"/>
      <c r="G5372" s="482"/>
      <c r="H5372" s="482"/>
      <c r="I5372" s="482"/>
      <c r="J5372" s="482"/>
      <c r="K5372" s="482"/>
      <c r="L5372" s="482"/>
      <c r="M5372" s="483"/>
      <c r="N5372" s="176"/>
      <c r="O5372" s="412"/>
      <c r="P5372" s="413"/>
      <c r="Q5372" s="8"/>
      <c r="R5372" s="8"/>
      <c r="S5372" s="8"/>
      <c r="T5372" s="9"/>
      <c r="U5372" s="17"/>
      <c r="V5372" s="182"/>
      <c r="W5372" s="191"/>
      <c r="X5372" s="199"/>
      <c r="Y5372" s="182"/>
      <c r="Z5372" s="184"/>
      <c r="AA5372" s="184"/>
      <c r="AD5372" s="182"/>
      <c r="AG5372" s="182"/>
      <c r="AH5372" s="43"/>
      <c r="AI5372" s="43"/>
      <c r="AJ5372" s="43"/>
      <c r="AK5372" s="43"/>
      <c r="AL5372" s="43"/>
      <c r="AM5372" s="43"/>
      <c r="AN5372" s="43"/>
      <c r="AO5372" s="43"/>
      <c r="AP5372" s="43"/>
      <c r="AQ5372" s="43"/>
      <c r="AR5372" s="43"/>
      <c r="AS5372" s="43"/>
      <c r="AT5372" s="43"/>
      <c r="AU5372" s="44"/>
      <c r="AV5372" s="182"/>
      <c r="AW5372" s="182"/>
      <c r="AX5372" s="182"/>
      <c r="AZ5372" s="207"/>
    </row>
    <row r="5373" spans="1:52" s="168" customFormat="1" ht="24.9" customHeight="1" x14ac:dyDescent="0.3">
      <c r="A5373" s="263"/>
      <c r="B5373" s="263"/>
      <c r="C5373" s="265"/>
      <c r="D5373" s="481"/>
      <c r="E5373" s="482"/>
      <c r="F5373" s="482"/>
      <c r="G5373" s="482"/>
      <c r="H5373" s="482"/>
      <c r="I5373" s="482"/>
      <c r="J5373" s="482"/>
      <c r="K5373" s="482"/>
      <c r="L5373" s="482"/>
      <c r="M5373" s="483"/>
      <c r="N5373" s="176"/>
      <c r="O5373" s="412"/>
      <c r="P5373" s="413"/>
      <c r="Q5373" s="8"/>
      <c r="R5373" s="8"/>
      <c r="S5373" s="8"/>
      <c r="T5373" s="9"/>
      <c r="U5373" s="17"/>
      <c r="V5373" s="182"/>
      <c r="W5373" s="191"/>
      <c r="X5373" s="199"/>
      <c r="Y5373" s="182"/>
      <c r="Z5373" s="184"/>
      <c r="AA5373" s="184"/>
      <c r="AD5373" s="182"/>
      <c r="AG5373" s="182"/>
      <c r="AH5373" s="43"/>
      <c r="AI5373" s="43"/>
      <c r="AJ5373" s="43"/>
      <c r="AK5373" s="43"/>
      <c r="AL5373" s="43"/>
      <c r="AM5373" s="43"/>
      <c r="AN5373" s="43"/>
      <c r="AO5373" s="43"/>
      <c r="AP5373" s="43"/>
      <c r="AQ5373" s="43"/>
      <c r="AR5373" s="43"/>
      <c r="AS5373" s="43"/>
      <c r="AT5373" s="43"/>
      <c r="AU5373" s="44"/>
      <c r="AV5373" s="182"/>
      <c r="AW5373" s="182"/>
      <c r="AX5373" s="182"/>
      <c r="AZ5373" s="207"/>
    </row>
    <row r="5374" spans="1:52" s="168" customFormat="1" ht="24.9" customHeight="1" x14ac:dyDescent="0.3">
      <c r="A5374" s="263"/>
      <c r="B5374" s="263"/>
      <c r="C5374" s="265"/>
      <c r="D5374" s="481"/>
      <c r="E5374" s="482"/>
      <c r="F5374" s="482"/>
      <c r="G5374" s="482"/>
      <c r="H5374" s="482"/>
      <c r="I5374" s="482"/>
      <c r="J5374" s="482"/>
      <c r="K5374" s="482"/>
      <c r="L5374" s="482"/>
      <c r="M5374" s="483"/>
      <c r="N5374" s="176"/>
      <c r="O5374" s="412"/>
      <c r="P5374" s="413"/>
      <c r="Q5374" s="8"/>
      <c r="R5374" s="8"/>
      <c r="S5374" s="8"/>
      <c r="T5374" s="9"/>
      <c r="U5374" s="17"/>
      <c r="V5374" s="182"/>
      <c r="W5374" s="191"/>
      <c r="X5374" s="199"/>
      <c r="Y5374" s="182"/>
      <c r="Z5374" s="184"/>
      <c r="AA5374" s="184"/>
      <c r="AD5374" s="182"/>
      <c r="AG5374" s="182"/>
      <c r="AH5374" s="43"/>
      <c r="AI5374" s="43"/>
      <c r="AJ5374" s="43"/>
      <c r="AK5374" s="43"/>
      <c r="AL5374" s="43"/>
      <c r="AM5374" s="43"/>
      <c r="AN5374" s="43"/>
      <c r="AO5374" s="43"/>
      <c r="AP5374" s="43"/>
      <c r="AQ5374" s="43"/>
      <c r="AR5374" s="43"/>
      <c r="AS5374" s="43"/>
      <c r="AT5374" s="43"/>
      <c r="AU5374" s="44"/>
      <c r="AV5374" s="182"/>
      <c r="AW5374" s="182"/>
      <c r="AX5374" s="182"/>
      <c r="AZ5374" s="207"/>
    </row>
    <row r="5375" spans="1:52" s="168" customFormat="1" ht="24.9" customHeight="1" x14ac:dyDescent="0.3">
      <c r="A5375" s="263"/>
      <c r="B5375" s="263"/>
      <c r="C5375" s="265"/>
      <c r="D5375" s="481"/>
      <c r="E5375" s="482"/>
      <c r="F5375" s="482"/>
      <c r="G5375" s="482"/>
      <c r="H5375" s="482"/>
      <c r="I5375" s="482"/>
      <c r="J5375" s="482"/>
      <c r="K5375" s="482"/>
      <c r="L5375" s="482"/>
      <c r="M5375" s="483"/>
      <c r="N5375" s="176"/>
      <c r="O5375" s="412"/>
      <c r="P5375" s="413"/>
      <c r="Q5375" s="8"/>
      <c r="R5375" s="8"/>
      <c r="S5375" s="8"/>
      <c r="T5375" s="9"/>
      <c r="U5375" s="17"/>
      <c r="V5375" s="182"/>
      <c r="W5375" s="191"/>
      <c r="X5375" s="199"/>
      <c r="Y5375" s="182"/>
      <c r="Z5375" s="184"/>
      <c r="AA5375" s="184"/>
      <c r="AD5375" s="182"/>
      <c r="AG5375" s="182"/>
      <c r="AH5375" s="43"/>
      <c r="AI5375" s="43"/>
      <c r="AJ5375" s="43"/>
      <c r="AK5375" s="43"/>
      <c r="AL5375" s="43"/>
      <c r="AM5375" s="43"/>
      <c r="AN5375" s="43"/>
      <c r="AO5375" s="43"/>
      <c r="AP5375" s="43"/>
      <c r="AQ5375" s="43"/>
      <c r="AR5375" s="43"/>
      <c r="AS5375" s="43"/>
      <c r="AT5375" s="43"/>
      <c r="AU5375" s="44"/>
      <c r="AV5375" s="182"/>
      <c r="AW5375" s="182"/>
      <c r="AX5375" s="182"/>
      <c r="AZ5375" s="207"/>
    </row>
    <row r="5376" spans="1:52" s="168" customFormat="1" ht="24.9" customHeight="1" x14ac:dyDescent="0.3">
      <c r="A5376" s="263"/>
      <c r="B5376" s="263"/>
      <c r="C5376" s="265"/>
      <c r="D5376" s="481"/>
      <c r="E5376" s="482"/>
      <c r="F5376" s="482"/>
      <c r="G5376" s="482"/>
      <c r="H5376" s="482"/>
      <c r="I5376" s="482"/>
      <c r="J5376" s="482"/>
      <c r="K5376" s="482"/>
      <c r="L5376" s="482"/>
      <c r="M5376" s="483"/>
      <c r="N5376" s="176"/>
      <c r="O5376" s="412"/>
      <c r="P5376" s="413"/>
      <c r="Q5376" s="8"/>
      <c r="R5376" s="8"/>
      <c r="S5376" s="8"/>
      <c r="T5376" s="9"/>
      <c r="U5376" s="17"/>
      <c r="V5376" s="182"/>
      <c r="W5376" s="191"/>
      <c r="X5376" s="199"/>
      <c r="Y5376" s="182"/>
      <c r="Z5376" s="184"/>
      <c r="AA5376" s="184"/>
      <c r="AD5376" s="182"/>
      <c r="AG5376" s="182"/>
      <c r="AH5376" s="43"/>
      <c r="AI5376" s="43"/>
      <c r="AJ5376" s="43"/>
      <c r="AK5376" s="43"/>
      <c r="AL5376" s="43"/>
      <c r="AM5376" s="43"/>
      <c r="AN5376" s="43"/>
      <c r="AO5376" s="43"/>
      <c r="AP5376" s="43"/>
      <c r="AQ5376" s="43"/>
      <c r="AR5376" s="43"/>
      <c r="AS5376" s="43"/>
      <c r="AT5376" s="43"/>
      <c r="AU5376" s="44"/>
      <c r="AV5376" s="182"/>
      <c r="AW5376" s="182"/>
      <c r="AX5376" s="182"/>
      <c r="AZ5376" s="207"/>
    </row>
    <row r="5377" spans="1:52" s="168" customFormat="1" ht="24.9" customHeight="1" x14ac:dyDescent="0.3">
      <c r="A5377" s="263"/>
      <c r="B5377" s="263"/>
      <c r="C5377" s="265"/>
      <c r="D5377" s="481"/>
      <c r="E5377" s="482"/>
      <c r="F5377" s="482"/>
      <c r="G5377" s="482"/>
      <c r="H5377" s="482"/>
      <c r="I5377" s="482"/>
      <c r="J5377" s="482"/>
      <c r="K5377" s="482"/>
      <c r="L5377" s="482"/>
      <c r="M5377" s="483"/>
      <c r="N5377" s="176"/>
      <c r="O5377" s="412"/>
      <c r="P5377" s="413"/>
      <c r="Q5377" s="8"/>
      <c r="R5377" s="8"/>
      <c r="S5377" s="8"/>
      <c r="T5377" s="9"/>
      <c r="U5377" s="17"/>
      <c r="V5377" s="182"/>
      <c r="W5377" s="191"/>
      <c r="X5377" s="199"/>
      <c r="Y5377" s="182"/>
      <c r="Z5377" s="184"/>
      <c r="AA5377" s="184"/>
      <c r="AD5377" s="182"/>
      <c r="AG5377" s="182"/>
      <c r="AH5377" s="43"/>
      <c r="AI5377" s="43"/>
      <c r="AJ5377" s="43"/>
      <c r="AK5377" s="43"/>
      <c r="AL5377" s="43"/>
      <c r="AM5377" s="43"/>
      <c r="AN5377" s="43"/>
      <c r="AO5377" s="43"/>
      <c r="AP5377" s="43"/>
      <c r="AQ5377" s="43"/>
      <c r="AR5377" s="43"/>
      <c r="AS5377" s="43"/>
      <c r="AT5377" s="43"/>
      <c r="AU5377" s="44"/>
      <c r="AV5377" s="182"/>
      <c r="AW5377" s="182"/>
      <c r="AX5377" s="182"/>
      <c r="AZ5377" s="207"/>
    </row>
    <row r="5378" spans="1:52" s="168" customFormat="1" ht="24.9" customHeight="1" thickBot="1" x14ac:dyDescent="0.35">
      <c r="A5378" s="263"/>
      <c r="B5378" s="263"/>
      <c r="C5378" s="265"/>
      <c r="D5378" s="481"/>
      <c r="E5378" s="482"/>
      <c r="F5378" s="482"/>
      <c r="G5378" s="482"/>
      <c r="H5378" s="482"/>
      <c r="I5378" s="482"/>
      <c r="J5378" s="482"/>
      <c r="K5378" s="482"/>
      <c r="L5378" s="482"/>
      <c r="M5378" s="483"/>
      <c r="N5378" s="414" t="s">
        <v>16</v>
      </c>
      <c r="O5378" s="415"/>
      <c r="P5378" s="415"/>
      <c r="Q5378" s="415"/>
      <c r="R5378" s="415"/>
      <c r="S5378" s="415"/>
      <c r="T5378" s="415"/>
      <c r="U5378" s="18">
        <f>SUM(U5358:U5377)</f>
        <v>180</v>
      </c>
      <c r="V5378" s="182"/>
      <c r="W5378" s="191"/>
      <c r="X5378" s="199"/>
      <c r="Y5378" s="182"/>
      <c r="Z5378" s="184"/>
      <c r="AA5378" s="184"/>
      <c r="AD5378" s="182"/>
      <c r="AG5378" s="182"/>
      <c r="AH5378" s="43"/>
      <c r="AI5378" s="43"/>
      <c r="AJ5378" s="43"/>
      <c r="AK5378" s="43"/>
      <c r="AL5378" s="43"/>
      <c r="AM5378" s="43"/>
      <c r="AN5378" s="43"/>
      <c r="AO5378" s="43"/>
      <c r="AP5378" s="43"/>
      <c r="AQ5378" s="43"/>
      <c r="AR5378" s="43"/>
      <c r="AS5378" s="43"/>
      <c r="AT5378" s="43"/>
      <c r="AU5378" s="44"/>
      <c r="AV5378" s="182"/>
      <c r="AW5378" s="182"/>
      <c r="AX5378" s="182"/>
      <c r="AZ5378" s="207"/>
    </row>
    <row r="5379" spans="1:52" s="168" customFormat="1" ht="14.4" customHeight="1" x14ac:dyDescent="0.3">
      <c r="A5379" s="263"/>
      <c r="B5379" s="263"/>
      <c r="C5379" s="265"/>
      <c r="D5379" s="481"/>
      <c r="E5379" s="482"/>
      <c r="F5379" s="482"/>
      <c r="G5379" s="482"/>
      <c r="H5379" s="482"/>
      <c r="I5379" s="482"/>
      <c r="J5379" s="482"/>
      <c r="K5379" s="482"/>
      <c r="L5379" s="482"/>
      <c r="M5379" s="483"/>
      <c r="N5379" s="416" t="s">
        <v>17</v>
      </c>
      <c r="O5379" s="417"/>
      <c r="P5379" s="417"/>
      <c r="Q5379" s="417"/>
      <c r="R5379" s="417"/>
      <c r="S5379" s="417"/>
      <c r="T5379" s="417"/>
      <c r="U5379" s="418"/>
      <c r="V5379" s="200"/>
      <c r="W5379" s="191"/>
      <c r="X5379" s="199"/>
      <c r="Y5379" s="182"/>
      <c r="Z5379" s="184"/>
      <c r="AA5379" s="184"/>
      <c r="AD5379" s="182"/>
      <c r="AG5379" s="182"/>
      <c r="AH5379" s="43"/>
      <c r="AI5379" s="43"/>
      <c r="AJ5379" s="43"/>
      <c r="AK5379" s="43"/>
      <c r="AL5379" s="43"/>
      <c r="AM5379" s="43"/>
      <c r="AN5379" s="43"/>
      <c r="AO5379" s="43"/>
      <c r="AP5379" s="43"/>
      <c r="AQ5379" s="43"/>
      <c r="AR5379" s="43"/>
      <c r="AS5379" s="43"/>
      <c r="AT5379" s="43"/>
      <c r="AU5379" s="44"/>
      <c r="AV5379" s="182"/>
      <c r="AW5379" s="182"/>
      <c r="AX5379" s="182"/>
      <c r="AZ5379" s="207"/>
    </row>
    <row r="5380" spans="1:52" s="168" customFormat="1" x14ac:dyDescent="0.3">
      <c r="A5380" s="263"/>
      <c r="B5380" s="263"/>
      <c r="C5380" s="265"/>
      <c r="D5380" s="481"/>
      <c r="E5380" s="482"/>
      <c r="F5380" s="482"/>
      <c r="G5380" s="482"/>
      <c r="H5380" s="482"/>
      <c r="I5380" s="482"/>
      <c r="J5380" s="482"/>
      <c r="K5380" s="482"/>
      <c r="L5380" s="482"/>
      <c r="M5380" s="483"/>
      <c r="N5380" s="419"/>
      <c r="O5380" s="420"/>
      <c r="P5380" s="420"/>
      <c r="Q5380" s="420"/>
      <c r="R5380" s="420"/>
      <c r="S5380" s="420"/>
      <c r="T5380" s="420"/>
      <c r="U5380" s="421"/>
      <c r="V5380" s="182"/>
      <c r="W5380" s="191"/>
      <c r="X5380" s="199"/>
      <c r="Y5380" s="182"/>
      <c r="Z5380" s="184"/>
      <c r="AA5380" s="184"/>
      <c r="AD5380" s="182"/>
      <c r="AG5380" s="182"/>
      <c r="AH5380" s="43"/>
      <c r="AI5380" s="43"/>
      <c r="AJ5380" s="43"/>
      <c r="AK5380" s="43"/>
      <c r="AL5380" s="43"/>
      <c r="AM5380" s="43"/>
      <c r="AN5380" s="43"/>
      <c r="AO5380" s="43"/>
      <c r="AP5380" s="43"/>
      <c r="AQ5380" s="43"/>
      <c r="AR5380" s="43"/>
      <c r="AS5380" s="43"/>
      <c r="AT5380" s="43"/>
      <c r="AU5380" s="44"/>
      <c r="AV5380" s="182"/>
      <c r="AW5380" s="182"/>
      <c r="AX5380" s="182"/>
      <c r="AZ5380" s="207"/>
    </row>
    <row r="5381" spans="1:52" s="168" customFormat="1" x14ac:dyDescent="0.3">
      <c r="A5381" s="263"/>
      <c r="B5381" s="263"/>
      <c r="C5381" s="265"/>
      <c r="D5381" s="481"/>
      <c r="E5381" s="482"/>
      <c r="F5381" s="482"/>
      <c r="G5381" s="482"/>
      <c r="H5381" s="482"/>
      <c r="I5381" s="482"/>
      <c r="J5381" s="482"/>
      <c r="K5381" s="482"/>
      <c r="L5381" s="482"/>
      <c r="M5381" s="483"/>
      <c r="N5381" s="419"/>
      <c r="O5381" s="420"/>
      <c r="P5381" s="420"/>
      <c r="Q5381" s="420"/>
      <c r="R5381" s="420"/>
      <c r="S5381" s="420"/>
      <c r="T5381" s="420"/>
      <c r="U5381" s="421"/>
      <c r="V5381" s="182"/>
      <c r="W5381" s="191"/>
      <c r="X5381" s="199"/>
      <c r="Y5381" s="182"/>
      <c r="Z5381" s="184"/>
      <c r="AA5381" s="184"/>
      <c r="AD5381" s="182"/>
      <c r="AG5381" s="182"/>
      <c r="AH5381" s="43"/>
      <c r="AI5381" s="43"/>
      <c r="AJ5381" s="43"/>
      <c r="AK5381" s="43"/>
      <c r="AL5381" s="43"/>
      <c r="AM5381" s="43"/>
      <c r="AN5381" s="43"/>
      <c r="AO5381" s="43"/>
      <c r="AP5381" s="43"/>
      <c r="AQ5381" s="43"/>
      <c r="AR5381" s="43"/>
      <c r="AS5381" s="43"/>
      <c r="AT5381" s="43"/>
      <c r="AU5381" s="44"/>
      <c r="AV5381" s="182"/>
      <c r="AW5381" s="182"/>
      <c r="AX5381" s="182"/>
      <c r="AZ5381" s="207"/>
    </row>
    <row r="5382" spans="1:52" s="168" customFormat="1" ht="14.4" thickBot="1" x14ac:dyDescent="0.35">
      <c r="A5382" s="263"/>
      <c r="B5382" s="263"/>
      <c r="C5382" s="265"/>
      <c r="D5382" s="425"/>
      <c r="E5382" s="426"/>
      <c r="F5382" s="426"/>
      <c r="G5382" s="426"/>
      <c r="H5382" s="426"/>
      <c r="I5382" s="426"/>
      <c r="J5382" s="426"/>
      <c r="K5382" s="426"/>
      <c r="L5382" s="426"/>
      <c r="M5382" s="427"/>
      <c r="N5382" s="422"/>
      <c r="O5382" s="423"/>
      <c r="P5382" s="423"/>
      <c r="Q5382" s="423"/>
      <c r="R5382" s="423"/>
      <c r="S5382" s="423"/>
      <c r="T5382" s="423"/>
      <c r="U5382" s="424"/>
      <c r="V5382" s="182"/>
      <c r="W5382" s="191"/>
      <c r="X5382" s="199"/>
      <c r="Y5382" s="182"/>
      <c r="Z5382" s="184"/>
      <c r="AA5382" s="184"/>
      <c r="AD5382" s="182"/>
      <c r="AG5382" s="182"/>
      <c r="AH5382" s="43"/>
      <c r="AI5382" s="43"/>
      <c r="AJ5382" s="43"/>
      <c r="AK5382" s="43"/>
      <c r="AL5382" s="43"/>
      <c r="AM5382" s="43"/>
      <c r="AN5382" s="43"/>
      <c r="AO5382" s="43"/>
      <c r="AP5382" s="43"/>
      <c r="AQ5382" s="43"/>
      <c r="AR5382" s="43"/>
      <c r="AS5382" s="43"/>
      <c r="AT5382" s="43"/>
      <c r="AU5382" s="44"/>
      <c r="AV5382" s="182"/>
      <c r="AW5382" s="182"/>
      <c r="AX5382" s="182"/>
      <c r="AZ5382" s="207"/>
    </row>
    <row r="5383" spans="1:52" s="168" customFormat="1" ht="5.25" customHeight="1" thickBot="1" x14ac:dyDescent="0.35">
      <c r="A5383" s="263"/>
      <c r="B5383" s="263"/>
      <c r="C5383" s="265"/>
      <c r="D5383" s="428"/>
      <c r="E5383" s="428"/>
      <c r="F5383" s="428"/>
      <c r="G5383" s="428"/>
      <c r="H5383" s="428"/>
      <c r="I5383" s="428"/>
      <c r="J5383" s="428"/>
      <c r="K5383" s="428"/>
      <c r="L5383" s="428"/>
      <c r="M5383" s="428"/>
      <c r="N5383" s="428"/>
      <c r="O5383" s="428"/>
      <c r="P5383" s="428"/>
      <c r="Q5383" s="428"/>
      <c r="R5383" s="428"/>
      <c r="S5383" s="428"/>
      <c r="T5383" s="428"/>
      <c r="U5383" s="428"/>
      <c r="V5383" s="182"/>
      <c r="W5383" s="191"/>
      <c r="X5383" s="199"/>
      <c r="Y5383" s="182"/>
      <c r="Z5383" s="184"/>
      <c r="AA5383" s="184"/>
      <c r="AD5383" s="182"/>
      <c r="AG5383" s="182"/>
      <c r="AH5383" s="43"/>
      <c r="AI5383" s="43"/>
      <c r="AJ5383" s="43"/>
      <c r="AK5383" s="43"/>
      <c r="AL5383" s="43"/>
      <c r="AM5383" s="43"/>
      <c r="AN5383" s="43"/>
      <c r="AO5383" s="43"/>
      <c r="AP5383" s="43"/>
      <c r="AQ5383" s="43"/>
      <c r="AR5383" s="43"/>
      <c r="AS5383" s="43"/>
      <c r="AT5383" s="43"/>
      <c r="AU5383" s="44"/>
      <c r="AV5383" s="182"/>
      <c r="AW5383" s="182"/>
      <c r="AX5383" s="182"/>
      <c r="AZ5383" s="207"/>
    </row>
    <row r="5384" spans="1:52" s="168" customFormat="1" ht="20.25" customHeight="1" x14ac:dyDescent="0.3">
      <c r="A5384" s="263"/>
      <c r="B5384" s="263"/>
      <c r="C5384" s="265"/>
      <c r="D5384" s="429" t="s">
        <v>18</v>
      </c>
      <c r="E5384" s="430"/>
      <c r="F5384" s="430"/>
      <c r="G5384" s="430"/>
      <c r="H5384" s="430"/>
      <c r="I5384" s="430"/>
      <c r="J5384" s="430"/>
      <c r="K5384" s="430"/>
      <c r="L5384" s="430"/>
      <c r="M5384" s="431"/>
      <c r="N5384" s="429" t="s">
        <v>19</v>
      </c>
      <c r="O5384" s="430"/>
      <c r="P5384" s="430"/>
      <c r="Q5384" s="430"/>
      <c r="R5384" s="430"/>
      <c r="S5384" s="430"/>
      <c r="T5384" s="430"/>
      <c r="U5384" s="431"/>
      <c r="V5384" s="182"/>
      <c r="W5384" s="191"/>
      <c r="X5384" s="199"/>
      <c r="Y5384" s="182"/>
      <c r="Z5384" s="184"/>
      <c r="AA5384" s="184"/>
      <c r="AD5384" s="182"/>
      <c r="AG5384" s="182"/>
      <c r="AH5384" s="43"/>
      <c r="AI5384" s="43"/>
      <c r="AJ5384" s="43"/>
      <c r="AK5384" s="43"/>
      <c r="AL5384" s="43"/>
      <c r="AM5384" s="43"/>
      <c r="AN5384" s="43"/>
      <c r="AO5384" s="43"/>
      <c r="AP5384" s="43"/>
      <c r="AQ5384" s="43"/>
      <c r="AR5384" s="43"/>
      <c r="AS5384" s="43"/>
      <c r="AT5384" s="43"/>
      <c r="AU5384" s="44"/>
      <c r="AV5384" s="182"/>
      <c r="AW5384" s="182"/>
      <c r="AX5384" s="182"/>
      <c r="AZ5384" s="207"/>
    </row>
    <row r="5385" spans="1:52" s="168" customFormat="1" x14ac:dyDescent="0.3">
      <c r="A5385" s="263"/>
      <c r="B5385" s="263"/>
      <c r="C5385" s="265"/>
      <c r="D5385" s="432" t="s">
        <v>20</v>
      </c>
      <c r="E5385" s="433"/>
      <c r="F5385" s="433"/>
      <c r="G5385" s="433"/>
      <c r="H5385" s="433"/>
      <c r="I5385" s="433"/>
      <c r="J5385" s="433"/>
      <c r="K5385" s="433"/>
      <c r="L5385" s="433"/>
      <c r="M5385" s="434"/>
      <c r="N5385" s="435" t="s">
        <v>21</v>
      </c>
      <c r="O5385" s="436"/>
      <c r="P5385" s="436"/>
      <c r="Q5385" s="436"/>
      <c r="R5385" s="436"/>
      <c r="S5385" s="436"/>
      <c r="T5385" s="436"/>
      <c r="U5385" s="437"/>
      <c r="V5385" s="182"/>
      <c r="W5385" s="191"/>
      <c r="X5385" s="199"/>
      <c r="Y5385" s="182"/>
      <c r="Z5385" s="184"/>
      <c r="AA5385" s="184"/>
      <c r="AD5385" s="182"/>
      <c r="AG5385" s="182"/>
      <c r="AH5385" s="43"/>
      <c r="AI5385" s="43"/>
      <c r="AJ5385" s="43"/>
      <c r="AK5385" s="43"/>
      <c r="AL5385" s="43"/>
      <c r="AM5385" s="43"/>
      <c r="AN5385" s="43"/>
      <c r="AO5385" s="43"/>
      <c r="AP5385" s="43"/>
      <c r="AQ5385" s="43"/>
      <c r="AR5385" s="43"/>
      <c r="AS5385" s="43"/>
      <c r="AT5385" s="43"/>
      <c r="AU5385" s="44"/>
      <c r="AV5385" s="182"/>
      <c r="AW5385" s="182"/>
      <c r="AX5385" s="182"/>
      <c r="AZ5385" s="207"/>
    </row>
    <row r="5386" spans="1:52" s="168" customFormat="1" ht="15.75" customHeight="1" x14ac:dyDescent="0.3">
      <c r="A5386" s="263"/>
      <c r="B5386" s="263"/>
      <c r="C5386" s="265"/>
      <c r="D5386" s="438" t="s">
        <v>22</v>
      </c>
      <c r="E5386" s="439"/>
      <c r="F5386" s="439"/>
      <c r="G5386" s="439"/>
      <c r="H5386" s="439"/>
      <c r="I5386" s="439"/>
      <c r="J5386" s="439"/>
      <c r="K5386" s="439"/>
      <c r="L5386" s="439"/>
      <c r="M5386" s="440"/>
      <c r="N5386" s="438" t="s">
        <v>22</v>
      </c>
      <c r="O5386" s="444"/>
      <c r="P5386" s="444"/>
      <c r="Q5386" s="444"/>
      <c r="R5386" s="444"/>
      <c r="S5386" s="444"/>
      <c r="T5386" s="444"/>
      <c r="U5386" s="440"/>
      <c r="V5386" s="182"/>
      <c r="W5386" s="191"/>
      <c r="X5386" s="199"/>
      <c r="Y5386" s="182"/>
      <c r="Z5386" s="184"/>
      <c r="AA5386" s="184"/>
      <c r="AD5386" s="182"/>
      <c r="AG5386" s="182"/>
      <c r="AH5386" s="43"/>
      <c r="AI5386" s="43"/>
      <c r="AJ5386" s="43"/>
      <c r="AK5386" s="43"/>
      <c r="AL5386" s="43"/>
      <c r="AM5386" s="43"/>
      <c r="AN5386" s="43"/>
      <c r="AO5386" s="43"/>
      <c r="AP5386" s="43"/>
      <c r="AQ5386" s="43"/>
      <c r="AR5386" s="43"/>
      <c r="AS5386" s="43"/>
      <c r="AT5386" s="43"/>
      <c r="AU5386" s="44"/>
      <c r="AV5386" s="182"/>
      <c r="AW5386" s="182"/>
      <c r="AX5386" s="182"/>
      <c r="AZ5386" s="207"/>
    </row>
    <row r="5387" spans="1:52" s="168" customFormat="1" ht="15.75" customHeight="1" x14ac:dyDescent="0.3">
      <c r="A5387" s="263"/>
      <c r="B5387" s="263"/>
      <c r="C5387" s="265"/>
      <c r="D5387" s="438"/>
      <c r="E5387" s="439"/>
      <c r="F5387" s="439"/>
      <c r="G5387" s="439"/>
      <c r="H5387" s="439"/>
      <c r="I5387" s="439"/>
      <c r="J5387" s="439"/>
      <c r="K5387" s="439"/>
      <c r="L5387" s="439"/>
      <c r="M5387" s="440"/>
      <c r="N5387" s="438"/>
      <c r="O5387" s="439"/>
      <c r="P5387" s="439"/>
      <c r="Q5387" s="439"/>
      <c r="R5387" s="439"/>
      <c r="S5387" s="439"/>
      <c r="T5387" s="439"/>
      <c r="U5387" s="440"/>
      <c r="V5387" s="182"/>
      <c r="W5387" s="191"/>
      <c r="X5387" s="199"/>
      <c r="Y5387" s="182"/>
      <c r="Z5387" s="184"/>
      <c r="AA5387" s="184"/>
      <c r="AD5387" s="182"/>
      <c r="AG5387" s="182"/>
      <c r="AH5387" s="43"/>
      <c r="AI5387" s="43"/>
      <c r="AJ5387" s="43"/>
      <c r="AK5387" s="43"/>
      <c r="AL5387" s="43"/>
      <c r="AM5387" s="43"/>
      <c r="AN5387" s="43"/>
      <c r="AO5387" s="43"/>
      <c r="AP5387" s="43"/>
      <c r="AQ5387" s="43"/>
      <c r="AR5387" s="43"/>
      <c r="AS5387" s="43"/>
      <c r="AT5387" s="43"/>
      <c r="AU5387" s="44"/>
      <c r="AV5387" s="182"/>
      <c r="AW5387" s="182"/>
      <c r="AX5387" s="182"/>
      <c r="AZ5387" s="207"/>
    </row>
    <row r="5388" spans="1:52" s="168" customFormat="1" ht="15.75" customHeight="1" x14ac:dyDescent="0.3">
      <c r="A5388" s="263"/>
      <c r="B5388" s="263"/>
      <c r="C5388" s="265"/>
      <c r="D5388" s="441"/>
      <c r="E5388" s="442"/>
      <c r="F5388" s="442"/>
      <c r="G5388" s="442"/>
      <c r="H5388" s="442"/>
      <c r="I5388" s="442"/>
      <c r="J5388" s="442"/>
      <c r="K5388" s="442"/>
      <c r="L5388" s="442"/>
      <c r="M5388" s="443"/>
      <c r="N5388" s="441"/>
      <c r="O5388" s="442"/>
      <c r="P5388" s="442"/>
      <c r="Q5388" s="442"/>
      <c r="R5388" s="442"/>
      <c r="S5388" s="442"/>
      <c r="T5388" s="442"/>
      <c r="U5388" s="443"/>
      <c r="V5388" s="182"/>
      <c r="W5388" s="191"/>
      <c r="X5388" s="199"/>
      <c r="Y5388" s="182"/>
      <c r="Z5388" s="184"/>
      <c r="AA5388" s="184"/>
      <c r="AD5388" s="182"/>
      <c r="AG5388" s="182"/>
      <c r="AH5388" s="43"/>
      <c r="AI5388" s="43"/>
      <c r="AJ5388" s="43"/>
      <c r="AK5388" s="43"/>
      <c r="AL5388" s="43"/>
      <c r="AM5388" s="43"/>
      <c r="AN5388" s="43"/>
      <c r="AO5388" s="43"/>
      <c r="AP5388" s="43"/>
      <c r="AQ5388" s="43"/>
      <c r="AR5388" s="43"/>
      <c r="AS5388" s="43"/>
      <c r="AT5388" s="43"/>
      <c r="AU5388" s="44"/>
      <c r="AV5388" s="182"/>
      <c r="AW5388" s="182"/>
      <c r="AX5388" s="182"/>
      <c r="AZ5388" s="207"/>
    </row>
    <row r="5389" spans="1:52" s="168" customFormat="1" x14ac:dyDescent="0.25">
      <c r="A5389" s="263"/>
      <c r="B5389" s="263"/>
      <c r="C5389" s="265"/>
      <c r="D5389" s="171" t="s">
        <v>23</v>
      </c>
      <c r="E5389" s="445" t="e">
        <f>+#REF!</f>
        <v>#REF!</v>
      </c>
      <c r="F5389" s="445"/>
      <c r="G5389" s="445"/>
      <c r="H5389" s="445"/>
      <c r="I5389" s="445"/>
      <c r="J5389" s="445"/>
      <c r="K5389" s="445"/>
      <c r="L5389" s="445"/>
      <c r="M5389" s="446"/>
      <c r="N5389" s="172" t="s">
        <v>23</v>
      </c>
      <c r="O5389" s="445" t="e">
        <f>+#REF!</f>
        <v>#REF!</v>
      </c>
      <c r="P5389" s="445"/>
      <c r="Q5389" s="445"/>
      <c r="R5389" s="445"/>
      <c r="S5389" s="445"/>
      <c r="T5389" s="445"/>
      <c r="U5389" s="446"/>
      <c r="V5389" s="182"/>
      <c r="W5389" s="191"/>
      <c r="X5389" s="199"/>
      <c r="Y5389" s="182"/>
      <c r="Z5389" s="184"/>
      <c r="AA5389" s="184"/>
      <c r="AD5389" s="182"/>
      <c r="AG5389" s="182"/>
      <c r="AH5389" s="43"/>
      <c r="AI5389" s="43"/>
      <c r="AJ5389" s="43"/>
      <c r="AK5389" s="43"/>
      <c r="AL5389" s="43"/>
      <c r="AM5389" s="43"/>
      <c r="AN5389" s="43"/>
      <c r="AO5389" s="43"/>
      <c r="AP5389" s="43"/>
      <c r="AQ5389" s="43"/>
      <c r="AR5389" s="43"/>
      <c r="AS5389" s="43"/>
      <c r="AT5389" s="43"/>
      <c r="AU5389" s="44"/>
      <c r="AV5389" s="182"/>
      <c r="AW5389" s="182"/>
      <c r="AX5389" s="182"/>
      <c r="AZ5389" s="207"/>
    </row>
    <row r="5390" spans="1:52" s="168" customFormat="1" ht="14.4" thickBot="1" x14ac:dyDescent="0.3">
      <c r="A5390" s="263"/>
      <c r="B5390" s="263"/>
      <c r="C5390" s="265"/>
      <c r="D5390" s="173" t="s">
        <v>25</v>
      </c>
      <c r="E5390" s="447" t="e">
        <f>+#REF!</f>
        <v>#REF!</v>
      </c>
      <c r="F5390" s="447"/>
      <c r="G5390" s="447"/>
      <c r="H5390" s="447"/>
      <c r="I5390" s="447"/>
      <c r="J5390" s="447"/>
      <c r="K5390" s="447"/>
      <c r="L5390" s="447"/>
      <c r="M5390" s="448"/>
      <c r="N5390" s="174" t="s">
        <v>25</v>
      </c>
      <c r="O5390" s="447" t="e">
        <f>+#REF!</f>
        <v>#REF!</v>
      </c>
      <c r="P5390" s="447"/>
      <c r="Q5390" s="447"/>
      <c r="R5390" s="447"/>
      <c r="S5390" s="447"/>
      <c r="T5390" s="447"/>
      <c r="U5390" s="448"/>
      <c r="V5390" s="182"/>
      <c r="W5390" s="191"/>
      <c r="X5390" s="199"/>
      <c r="Y5390" s="182"/>
      <c r="Z5390" s="184"/>
      <c r="AA5390" s="184"/>
      <c r="AD5390" s="182"/>
      <c r="AG5390" s="182"/>
      <c r="AH5390" s="43"/>
      <c r="AI5390" s="43"/>
      <c r="AJ5390" s="43"/>
      <c r="AK5390" s="43"/>
      <c r="AL5390" s="43"/>
      <c r="AM5390" s="43"/>
      <c r="AN5390" s="43"/>
      <c r="AO5390" s="43"/>
      <c r="AP5390" s="43"/>
      <c r="AQ5390" s="43"/>
      <c r="AR5390" s="43"/>
      <c r="AS5390" s="43"/>
      <c r="AT5390" s="43"/>
      <c r="AU5390" s="44"/>
      <c r="AV5390" s="182"/>
      <c r="AW5390" s="182"/>
      <c r="AX5390" s="182"/>
      <c r="AZ5390" s="207"/>
    </row>
    <row r="5391" spans="1:52" s="175" customFormat="1" ht="9.9" customHeight="1" thickBot="1" x14ac:dyDescent="0.3">
      <c r="A5391" s="266"/>
      <c r="B5391" s="266"/>
      <c r="C5391" s="267"/>
      <c r="N5391" s="15"/>
      <c r="V5391" s="34"/>
      <c r="W5391" s="58"/>
      <c r="X5391" s="85"/>
      <c r="Y5391" s="34"/>
      <c r="Z5391" s="185"/>
      <c r="AA5391" s="185"/>
      <c r="AD5391" s="34"/>
      <c r="AG5391" s="34"/>
      <c r="AH5391" s="45"/>
      <c r="AI5391" s="45"/>
      <c r="AJ5391" s="45"/>
      <c r="AK5391" s="45"/>
      <c r="AL5391" s="45"/>
      <c r="AM5391" s="45"/>
      <c r="AN5391" s="45"/>
      <c r="AO5391" s="45"/>
      <c r="AP5391" s="45"/>
      <c r="AQ5391" s="45"/>
      <c r="AR5391" s="45"/>
      <c r="AS5391" s="45"/>
      <c r="AT5391" s="45"/>
      <c r="AU5391" s="46"/>
      <c r="AV5391" s="34"/>
      <c r="AW5391" s="34"/>
      <c r="AX5391" s="34"/>
      <c r="AZ5391" s="139"/>
    </row>
    <row r="5392" spans="1:52" s="168" customFormat="1" ht="15.75" customHeight="1" x14ac:dyDescent="0.3">
      <c r="A5392" s="263"/>
      <c r="B5392" s="263"/>
      <c r="C5392" s="265"/>
      <c r="D5392" s="484"/>
      <c r="E5392" s="485"/>
      <c r="F5392" s="488" t="s">
        <v>0</v>
      </c>
      <c r="G5392" s="489"/>
      <c r="H5392" s="489"/>
      <c r="I5392" s="489"/>
      <c r="J5392" s="489"/>
      <c r="K5392" s="489"/>
      <c r="L5392" s="489"/>
      <c r="M5392" s="489"/>
      <c r="N5392" s="489"/>
      <c r="O5392" s="490"/>
      <c r="P5392" s="494" t="s">
        <v>1</v>
      </c>
      <c r="Q5392" s="495"/>
      <c r="R5392" s="495"/>
      <c r="S5392" s="496"/>
      <c r="T5392" s="500"/>
      <c r="U5392" s="501"/>
      <c r="V5392" s="182"/>
      <c r="W5392" s="191"/>
      <c r="X5392" s="199"/>
      <c r="Y5392" s="182"/>
      <c r="Z5392" s="184"/>
      <c r="AA5392" s="184"/>
      <c r="AD5392" s="182"/>
      <c r="AG5392" s="182"/>
      <c r="AH5392" s="43"/>
      <c r="AI5392" s="43"/>
      <c r="AJ5392" s="43"/>
      <c r="AK5392" s="43"/>
      <c r="AL5392" s="43"/>
      <c r="AM5392" s="43"/>
      <c r="AN5392" s="43"/>
      <c r="AO5392" s="43"/>
      <c r="AP5392" s="43"/>
      <c r="AQ5392" s="43"/>
      <c r="AR5392" s="43"/>
      <c r="AS5392" s="43"/>
      <c r="AT5392" s="43"/>
      <c r="AU5392" s="44"/>
      <c r="AV5392" s="182"/>
      <c r="AW5392" s="182"/>
      <c r="AX5392" s="182"/>
      <c r="AZ5392" s="207"/>
    </row>
    <row r="5393" spans="1:52" s="168" customFormat="1" ht="15" customHeight="1" x14ac:dyDescent="0.3">
      <c r="A5393" s="263"/>
      <c r="B5393" s="263"/>
      <c r="C5393" s="265"/>
      <c r="D5393" s="481"/>
      <c r="E5393" s="482"/>
      <c r="F5393" s="491"/>
      <c r="G5393" s="492"/>
      <c r="H5393" s="492"/>
      <c r="I5393" s="492"/>
      <c r="J5393" s="492"/>
      <c r="K5393" s="492"/>
      <c r="L5393" s="492"/>
      <c r="M5393" s="492"/>
      <c r="N5393" s="492"/>
      <c r="O5393" s="493"/>
      <c r="P5393" s="497"/>
      <c r="Q5393" s="498"/>
      <c r="R5393" s="498"/>
      <c r="S5393" s="499"/>
      <c r="T5393" s="502"/>
      <c r="U5393" s="503"/>
      <c r="V5393" s="182"/>
      <c r="W5393" s="191"/>
      <c r="X5393" s="199"/>
      <c r="Y5393" s="186"/>
      <c r="Z5393" s="184"/>
      <c r="AA5393" s="184"/>
      <c r="AD5393" s="182"/>
      <c r="AG5393" s="182"/>
      <c r="AH5393" s="43"/>
      <c r="AI5393" s="43"/>
      <c r="AJ5393" s="43"/>
      <c r="AK5393" s="43"/>
      <c r="AL5393" s="43"/>
      <c r="AM5393" s="43"/>
      <c r="AN5393" s="43"/>
      <c r="AO5393" s="43"/>
      <c r="AP5393" s="43"/>
      <c r="AQ5393" s="43"/>
      <c r="AR5393" s="43"/>
      <c r="AS5393" s="43"/>
      <c r="AT5393" s="43"/>
      <c r="AU5393" s="44"/>
      <c r="AV5393" s="182"/>
      <c r="AW5393" s="182"/>
      <c r="AX5393" s="182"/>
      <c r="AZ5393" s="207"/>
    </row>
    <row r="5394" spans="1:52" s="168" customFormat="1" ht="30" customHeight="1" thickBot="1" x14ac:dyDescent="0.35">
      <c r="A5394" s="263"/>
      <c r="B5394" s="263"/>
      <c r="C5394" s="265"/>
      <c r="D5394" s="486"/>
      <c r="E5394" s="487"/>
      <c r="F5394" s="506" t="s">
        <v>2</v>
      </c>
      <c r="G5394" s="507"/>
      <c r="H5394" s="507"/>
      <c r="I5394" s="507"/>
      <c r="J5394" s="507"/>
      <c r="K5394" s="507"/>
      <c r="L5394" s="507"/>
      <c r="M5394" s="507"/>
      <c r="N5394" s="507"/>
      <c r="O5394" s="508"/>
      <c r="P5394" s="181">
        <v>111</v>
      </c>
      <c r="Q5394" s="210" t="s">
        <v>3</v>
      </c>
      <c r="R5394" s="509">
        <v>147</v>
      </c>
      <c r="S5394" s="510"/>
      <c r="T5394" s="504"/>
      <c r="U5394" s="505"/>
      <c r="V5394" s="182">
        <f>+IF(C5403="","",1)</f>
        <v>1</v>
      </c>
      <c r="W5394" s="191"/>
      <c r="X5394" s="199"/>
      <c r="Y5394" s="39"/>
      <c r="Z5394" s="184"/>
      <c r="AA5394" s="184"/>
      <c r="AD5394" s="182"/>
      <c r="AG5394" s="182"/>
      <c r="AH5394" s="43"/>
      <c r="AI5394" s="43"/>
      <c r="AJ5394" s="43"/>
      <c r="AK5394" s="43"/>
      <c r="AL5394" s="43"/>
      <c r="AM5394" s="43"/>
      <c r="AN5394" s="43"/>
      <c r="AO5394" s="43"/>
      <c r="AP5394" s="43"/>
      <c r="AQ5394" s="43"/>
      <c r="AR5394" s="43"/>
      <c r="AS5394" s="43"/>
      <c r="AT5394" s="43"/>
      <c r="AU5394" s="44"/>
      <c r="AV5394" s="182"/>
      <c r="AW5394" s="182"/>
      <c r="AX5394" s="182"/>
      <c r="AZ5394" s="207"/>
    </row>
    <row r="5395" spans="1:52" s="168" customFormat="1" ht="5.25" customHeight="1" thickBot="1" x14ac:dyDescent="0.35">
      <c r="A5395" s="263"/>
      <c r="B5395" s="263"/>
      <c r="C5395" s="265"/>
      <c r="D5395" s="454"/>
      <c r="E5395" s="454"/>
      <c r="F5395" s="454"/>
      <c r="G5395" s="454"/>
      <c r="H5395" s="454"/>
      <c r="I5395" s="454"/>
      <c r="J5395" s="454"/>
      <c r="K5395" s="454"/>
      <c r="L5395" s="454"/>
      <c r="M5395" s="454"/>
      <c r="N5395" s="454"/>
      <c r="O5395" s="454"/>
      <c r="P5395" s="454"/>
      <c r="Q5395" s="454"/>
      <c r="R5395" s="454"/>
      <c r="S5395" s="454"/>
      <c r="T5395" s="454"/>
      <c r="U5395" s="454"/>
      <c r="V5395" s="182"/>
      <c r="W5395" s="191"/>
      <c r="X5395" s="199"/>
      <c r="Y5395" s="186"/>
      <c r="Z5395" s="184"/>
      <c r="AA5395" s="184"/>
      <c r="AD5395" s="182"/>
      <c r="AG5395" s="182"/>
      <c r="AH5395" s="43"/>
      <c r="AI5395" s="43"/>
      <c r="AJ5395" s="43"/>
      <c r="AK5395" s="43"/>
      <c r="AL5395" s="43"/>
      <c r="AM5395" s="43"/>
      <c r="AN5395" s="43"/>
      <c r="AO5395" s="43"/>
      <c r="AP5395" s="43"/>
      <c r="AQ5395" s="43"/>
      <c r="AR5395" s="43"/>
      <c r="AS5395" s="43"/>
      <c r="AT5395" s="43"/>
      <c r="AU5395" s="44"/>
      <c r="AV5395" s="182"/>
      <c r="AW5395" s="182"/>
      <c r="AX5395" s="182"/>
      <c r="AZ5395" s="207"/>
    </row>
    <row r="5396" spans="1:52" s="168" customFormat="1" ht="24.9" customHeight="1" x14ac:dyDescent="0.3">
      <c r="A5396" s="263"/>
      <c r="B5396" s="263"/>
      <c r="C5396" s="265"/>
      <c r="D5396" s="511" t="s">
        <v>4</v>
      </c>
      <c r="E5396" s="512"/>
      <c r="F5396" s="513" t="s">
        <v>168</v>
      </c>
      <c r="G5396" s="514"/>
      <c r="H5396" s="514"/>
      <c r="I5396" s="515"/>
      <c r="J5396" s="516" t="s">
        <v>5</v>
      </c>
      <c r="K5396" s="512"/>
      <c r="L5396" s="513" t="s">
        <v>102</v>
      </c>
      <c r="M5396" s="514"/>
      <c r="N5396" s="514"/>
      <c r="O5396" s="514"/>
      <c r="P5396" s="515"/>
      <c r="Q5396" s="164" t="s">
        <v>6</v>
      </c>
      <c r="R5396" s="513" t="s">
        <v>36</v>
      </c>
      <c r="S5396" s="514"/>
      <c r="T5396" s="514"/>
      <c r="U5396" s="517"/>
      <c r="V5396" s="182"/>
      <c r="W5396" s="191"/>
      <c r="X5396" s="199"/>
      <c r="Y5396" s="182"/>
      <c r="Z5396" s="184"/>
      <c r="AA5396" s="184"/>
      <c r="AD5396" s="182"/>
      <c r="AG5396" s="182"/>
      <c r="AH5396" s="43"/>
      <c r="AI5396" s="43"/>
      <c r="AJ5396" s="43"/>
      <c r="AK5396" s="43"/>
      <c r="AL5396" s="43"/>
      <c r="AM5396" s="43"/>
      <c r="AN5396" s="43"/>
      <c r="AO5396" s="43"/>
      <c r="AP5396" s="43"/>
      <c r="AQ5396" s="43"/>
      <c r="AR5396" s="43"/>
      <c r="AS5396" s="43"/>
      <c r="AT5396" s="43"/>
      <c r="AU5396" s="44"/>
      <c r="AV5396" s="182"/>
      <c r="AW5396" s="182"/>
      <c r="AX5396" s="182"/>
      <c r="AZ5396" s="207"/>
    </row>
    <row r="5397" spans="1:52" s="168" customFormat="1" ht="45" customHeight="1" thickBot="1" x14ac:dyDescent="0.35">
      <c r="A5397" s="263"/>
      <c r="B5397" s="263"/>
      <c r="C5397" s="265"/>
      <c r="D5397" s="518" t="s">
        <v>7</v>
      </c>
      <c r="E5397" s="519"/>
      <c r="F5397" s="520" t="s">
        <v>169</v>
      </c>
      <c r="G5397" s="521"/>
      <c r="H5397" s="521"/>
      <c r="I5397" s="521"/>
      <c r="J5397" s="521"/>
      <c r="K5397" s="521"/>
      <c r="L5397" s="521"/>
      <c r="M5397" s="521"/>
      <c r="N5397" s="521"/>
      <c r="O5397" s="521"/>
      <c r="P5397" s="521"/>
      <c r="Q5397" s="521"/>
      <c r="R5397" s="521"/>
      <c r="S5397" s="521"/>
      <c r="T5397" s="521"/>
      <c r="U5397" s="522"/>
      <c r="V5397" s="182"/>
      <c r="W5397" s="191"/>
      <c r="X5397" s="199"/>
      <c r="Y5397" s="182"/>
      <c r="Z5397" s="184"/>
      <c r="AA5397" s="184"/>
      <c r="AD5397" s="182"/>
      <c r="AG5397" s="182"/>
      <c r="AH5397" s="43"/>
      <c r="AI5397" s="43"/>
      <c r="AJ5397" s="43"/>
      <c r="AK5397" s="43"/>
      <c r="AL5397" s="43"/>
      <c r="AM5397" s="43"/>
      <c r="AN5397" s="43"/>
      <c r="AO5397" s="43"/>
      <c r="AP5397" s="43"/>
      <c r="AQ5397" s="43"/>
      <c r="AR5397" s="43"/>
      <c r="AS5397" s="43"/>
      <c r="AT5397" s="43"/>
      <c r="AU5397" s="44"/>
      <c r="AV5397" s="182"/>
      <c r="AW5397" s="182"/>
      <c r="AX5397" s="182"/>
      <c r="AZ5397" s="207"/>
    </row>
    <row r="5398" spans="1:52" s="168" customFormat="1" ht="5.0999999999999996" customHeight="1" thickBot="1" x14ac:dyDescent="0.35">
      <c r="A5398" s="263"/>
      <c r="B5398" s="263"/>
      <c r="C5398" s="265"/>
      <c r="D5398" s="523"/>
      <c r="E5398" s="523"/>
      <c r="F5398" s="523"/>
      <c r="G5398" s="523"/>
      <c r="H5398" s="523"/>
      <c r="I5398" s="523"/>
      <c r="J5398" s="523"/>
      <c r="K5398" s="523"/>
      <c r="L5398" s="523"/>
      <c r="M5398" s="523"/>
      <c r="N5398" s="523"/>
      <c r="O5398" s="523"/>
      <c r="P5398" s="523"/>
      <c r="Q5398" s="523"/>
      <c r="R5398" s="523"/>
      <c r="S5398" s="523"/>
      <c r="T5398" s="523"/>
      <c r="U5398" s="523"/>
      <c r="V5398" s="182"/>
      <c r="W5398" s="191"/>
      <c r="X5398" s="199"/>
      <c r="Y5398" s="182"/>
      <c r="Z5398" s="184"/>
      <c r="AA5398" s="184"/>
      <c r="AD5398" s="182"/>
      <c r="AG5398" s="182"/>
      <c r="AH5398" s="43"/>
      <c r="AI5398" s="43"/>
      <c r="AJ5398" s="43"/>
      <c r="AK5398" s="43"/>
      <c r="AL5398" s="43"/>
      <c r="AM5398" s="43"/>
      <c r="AN5398" s="43"/>
      <c r="AO5398" s="43"/>
      <c r="AP5398" s="43"/>
      <c r="AQ5398" s="43"/>
      <c r="AR5398" s="43"/>
      <c r="AS5398" s="43"/>
      <c r="AT5398" s="43"/>
      <c r="AU5398" s="44"/>
      <c r="AV5398" s="182"/>
      <c r="AW5398" s="182"/>
      <c r="AX5398" s="182"/>
      <c r="AZ5398" s="207"/>
    </row>
    <row r="5399" spans="1:52" s="168" customFormat="1" ht="24.9" customHeight="1" thickBot="1" x14ac:dyDescent="0.35">
      <c r="A5399" s="263"/>
      <c r="B5399" s="263"/>
      <c r="C5399" s="265"/>
      <c r="D5399" s="165" t="s">
        <v>103</v>
      </c>
      <c r="E5399" s="209" t="s">
        <v>106</v>
      </c>
      <c r="F5399" s="455" t="s">
        <v>104</v>
      </c>
      <c r="G5399" s="524"/>
      <c r="H5399" s="456"/>
      <c r="I5399" s="525">
        <v>44058</v>
      </c>
      <c r="J5399" s="526"/>
      <c r="K5399" s="526"/>
      <c r="L5399" s="526"/>
      <c r="M5399" s="526"/>
      <c r="N5399" s="527"/>
      <c r="O5399" s="166" t="s">
        <v>8</v>
      </c>
      <c r="P5399" s="449" t="s">
        <v>24</v>
      </c>
      <c r="Q5399" s="450"/>
      <c r="R5399" s="450"/>
      <c r="S5399" s="450"/>
      <c r="T5399" s="450"/>
      <c r="U5399" s="528"/>
      <c r="V5399" s="182"/>
      <c r="W5399" s="191"/>
      <c r="X5399" s="199"/>
      <c r="Y5399" s="182"/>
      <c r="Z5399" s="184"/>
      <c r="AA5399" s="184"/>
      <c r="AD5399" s="182"/>
      <c r="AG5399" s="182"/>
      <c r="AH5399" s="43"/>
      <c r="AI5399" s="43"/>
      <c r="AJ5399" s="43"/>
      <c r="AK5399" s="43"/>
      <c r="AL5399" s="43"/>
      <c r="AM5399" s="43"/>
      <c r="AN5399" s="43"/>
      <c r="AO5399" s="43"/>
      <c r="AP5399" s="43"/>
      <c r="AQ5399" s="43"/>
      <c r="AR5399" s="43"/>
      <c r="AS5399" s="43"/>
      <c r="AT5399" s="43"/>
      <c r="AU5399" s="44"/>
      <c r="AV5399" s="182"/>
      <c r="AW5399" s="182"/>
      <c r="AX5399" s="182"/>
      <c r="AZ5399" s="207"/>
    </row>
    <row r="5400" spans="1:52" s="168" customFormat="1" ht="5.0999999999999996" customHeight="1" thickBot="1" x14ac:dyDescent="0.35">
      <c r="A5400" s="263"/>
      <c r="B5400" s="263"/>
      <c r="C5400" s="265"/>
      <c r="D5400" s="208"/>
      <c r="E5400" s="208"/>
      <c r="F5400" s="208"/>
      <c r="G5400" s="208"/>
      <c r="H5400" s="208"/>
      <c r="I5400" s="208"/>
      <c r="J5400" s="208"/>
      <c r="K5400" s="208"/>
      <c r="L5400" s="208"/>
      <c r="M5400" s="208"/>
      <c r="N5400" s="208"/>
      <c r="O5400" s="208"/>
      <c r="P5400" s="208"/>
      <c r="Q5400" s="208"/>
      <c r="R5400" s="208"/>
      <c r="S5400" s="208"/>
      <c r="T5400" s="208"/>
      <c r="U5400" s="208"/>
      <c r="V5400" s="182"/>
      <c r="W5400" s="191"/>
      <c r="X5400" s="199"/>
      <c r="Y5400" s="182"/>
      <c r="Z5400" s="184"/>
      <c r="AA5400" s="184"/>
      <c r="AD5400" s="182"/>
      <c r="AG5400" s="182"/>
      <c r="AH5400" s="43"/>
      <c r="AI5400" s="43"/>
      <c r="AJ5400" s="43"/>
      <c r="AK5400" s="43"/>
      <c r="AL5400" s="43"/>
      <c r="AM5400" s="43"/>
      <c r="AN5400" s="43"/>
      <c r="AO5400" s="43"/>
      <c r="AP5400" s="43"/>
      <c r="AQ5400" s="43"/>
      <c r="AR5400" s="43"/>
      <c r="AS5400" s="43"/>
      <c r="AT5400" s="43"/>
      <c r="AU5400" s="44"/>
      <c r="AV5400" s="182"/>
      <c r="AW5400" s="182"/>
      <c r="AX5400" s="182"/>
      <c r="AZ5400" s="207"/>
    </row>
    <row r="5401" spans="1:52" s="168" customFormat="1" ht="24.9" customHeight="1" thickBot="1" x14ac:dyDescent="0.35">
      <c r="A5401" s="263"/>
      <c r="B5401" s="263"/>
      <c r="C5401" s="265"/>
      <c r="D5401" s="165" t="s">
        <v>31</v>
      </c>
      <c r="E5401" s="449"/>
      <c r="F5401" s="450"/>
      <c r="G5401" s="450"/>
      <c r="H5401" s="450"/>
      <c r="I5401" s="450"/>
      <c r="J5401" s="451"/>
      <c r="K5401" s="177" t="s">
        <v>105</v>
      </c>
      <c r="L5401" s="452"/>
      <c r="M5401" s="452"/>
      <c r="N5401" s="452"/>
      <c r="O5401" s="452"/>
      <c r="P5401" s="452"/>
      <c r="Q5401" s="452"/>
      <c r="R5401" s="452"/>
      <c r="S5401" s="452"/>
      <c r="T5401" s="452"/>
      <c r="U5401" s="453"/>
      <c r="V5401" s="182"/>
      <c r="W5401" s="191"/>
      <c r="X5401" s="199"/>
      <c r="Y5401" s="182"/>
      <c r="Z5401" s="184"/>
      <c r="AA5401" s="184"/>
      <c r="AD5401" s="182"/>
      <c r="AG5401" s="182"/>
      <c r="AH5401" s="43"/>
      <c r="AI5401" s="43"/>
      <c r="AJ5401" s="43"/>
      <c r="AK5401" s="43"/>
      <c r="AL5401" s="43"/>
      <c r="AM5401" s="43"/>
      <c r="AN5401" s="43"/>
      <c r="AO5401" s="43"/>
      <c r="AP5401" s="43"/>
      <c r="AQ5401" s="43"/>
      <c r="AR5401" s="43"/>
      <c r="AS5401" s="43"/>
      <c r="AT5401" s="43"/>
      <c r="AU5401" s="44"/>
      <c r="AV5401" s="182"/>
      <c r="AW5401" s="182"/>
      <c r="AX5401" s="182"/>
      <c r="AZ5401" s="207"/>
    </row>
    <row r="5402" spans="1:52" s="168" customFormat="1" ht="5.0999999999999996" customHeight="1" thickBot="1" x14ac:dyDescent="0.35">
      <c r="A5402" s="263"/>
      <c r="B5402" s="263"/>
      <c r="C5402" s="265"/>
      <c r="D5402" s="454"/>
      <c r="E5402" s="454"/>
      <c r="F5402" s="454"/>
      <c r="G5402" s="454"/>
      <c r="H5402" s="454"/>
      <c r="I5402" s="454"/>
      <c r="J5402" s="454"/>
      <c r="K5402" s="454"/>
      <c r="L5402" s="454"/>
      <c r="M5402" s="454"/>
      <c r="N5402" s="454"/>
      <c r="O5402" s="454"/>
      <c r="P5402" s="454"/>
      <c r="Q5402" s="454"/>
      <c r="R5402" s="454"/>
      <c r="S5402" s="454"/>
      <c r="T5402" s="454"/>
      <c r="U5402" s="454"/>
      <c r="V5402" s="182"/>
      <c r="W5402" s="191"/>
      <c r="X5402" s="199"/>
      <c r="Y5402" s="182"/>
      <c r="Z5402" s="184"/>
      <c r="AA5402" s="184"/>
      <c r="AD5402" s="182"/>
      <c r="AG5402" s="182"/>
      <c r="AH5402" s="43"/>
      <c r="AI5402" s="43"/>
      <c r="AJ5402" s="43"/>
      <c r="AK5402" s="43"/>
      <c r="AL5402" s="43"/>
      <c r="AM5402" s="43"/>
      <c r="AN5402" s="43"/>
      <c r="AO5402" s="43"/>
      <c r="AP5402" s="43"/>
      <c r="AQ5402" s="43"/>
      <c r="AR5402" s="43"/>
      <c r="AS5402" s="43"/>
      <c r="AT5402" s="43"/>
      <c r="AU5402" s="44"/>
      <c r="AV5402" s="182"/>
      <c r="AW5402" s="182"/>
      <c r="AX5402" s="182"/>
      <c r="AZ5402" s="207"/>
    </row>
    <row r="5403" spans="1:52" s="168" customFormat="1" ht="45" customHeight="1" thickBot="1" x14ac:dyDescent="0.35">
      <c r="A5403" s="263" t="str">
        <f>+E5403</f>
        <v>NP 48</v>
      </c>
      <c r="B5403" s="264">
        <f>+U5427</f>
        <v>36</v>
      </c>
      <c r="C5403" s="265">
        <v>101</v>
      </c>
      <c r="D5403" s="165" t="s">
        <v>9</v>
      </c>
      <c r="E5403" s="180" t="s">
        <v>255</v>
      </c>
      <c r="F5403" s="455" t="s">
        <v>29</v>
      </c>
      <c r="G5403" s="456"/>
      <c r="H5403" s="457" t="s">
        <v>259</v>
      </c>
      <c r="I5403" s="457"/>
      <c r="J5403" s="457"/>
      <c r="K5403" s="457"/>
      <c r="L5403" s="457"/>
      <c r="M5403" s="458"/>
      <c r="N5403" s="459" t="s">
        <v>32</v>
      </c>
      <c r="O5403" s="460"/>
      <c r="P5403" s="461"/>
      <c r="Q5403" s="462" t="s">
        <v>54</v>
      </c>
      <c r="R5403" s="463"/>
      <c r="S5403" s="463"/>
      <c r="T5403" s="463"/>
      <c r="U5403" s="464"/>
      <c r="V5403" s="182"/>
      <c r="W5403" s="191"/>
      <c r="X5403" s="199"/>
      <c r="Y5403" s="182"/>
      <c r="Z5403" s="186"/>
      <c r="AA5403" s="186"/>
      <c r="AD5403" s="182"/>
      <c r="AG5403" s="182"/>
      <c r="AH5403" s="43"/>
      <c r="AI5403" s="43"/>
      <c r="AJ5403" s="43"/>
      <c r="AK5403" s="43"/>
      <c r="AL5403" s="43"/>
      <c r="AM5403" s="43"/>
      <c r="AN5403" s="43"/>
      <c r="AO5403" s="43"/>
      <c r="AP5403" s="43"/>
      <c r="AQ5403" s="43"/>
      <c r="AR5403" s="43"/>
      <c r="AS5403" s="43"/>
      <c r="AT5403" s="43"/>
      <c r="AU5403" s="44"/>
      <c r="AV5403" s="182"/>
      <c r="AW5403" s="182"/>
      <c r="AX5403" s="182"/>
      <c r="AZ5403" s="207"/>
    </row>
    <row r="5404" spans="1:52" s="168" customFormat="1" ht="5.0999999999999996" customHeight="1" thickBot="1" x14ac:dyDescent="0.35">
      <c r="A5404" s="263"/>
      <c r="B5404" s="263"/>
      <c r="C5404" s="265"/>
      <c r="D5404" s="428"/>
      <c r="E5404" s="428"/>
      <c r="F5404" s="428"/>
      <c r="G5404" s="428"/>
      <c r="H5404" s="428"/>
      <c r="I5404" s="428"/>
      <c r="J5404" s="428"/>
      <c r="K5404" s="428"/>
      <c r="L5404" s="428"/>
      <c r="M5404" s="428"/>
      <c r="N5404" s="454"/>
      <c r="O5404" s="454"/>
      <c r="P5404" s="454"/>
      <c r="Q5404" s="454"/>
      <c r="R5404" s="454"/>
      <c r="S5404" s="454"/>
      <c r="T5404" s="454"/>
      <c r="U5404" s="454"/>
      <c r="V5404" s="182"/>
      <c r="W5404" s="191"/>
      <c r="X5404" s="199"/>
      <c r="Y5404" s="182"/>
      <c r="Z5404" s="193"/>
      <c r="AA5404" s="193"/>
      <c r="AD5404" s="182"/>
      <c r="AG5404" s="182"/>
      <c r="AH5404" s="43"/>
      <c r="AI5404" s="43"/>
      <c r="AJ5404" s="43"/>
      <c r="AK5404" s="43"/>
      <c r="AL5404" s="43"/>
      <c r="AM5404" s="43"/>
      <c r="AN5404" s="43"/>
      <c r="AO5404" s="43"/>
      <c r="AP5404" s="43"/>
      <c r="AQ5404" s="43"/>
      <c r="AR5404" s="43"/>
      <c r="AS5404" s="43"/>
      <c r="AT5404" s="43"/>
      <c r="AU5404" s="44"/>
      <c r="AV5404" s="182"/>
      <c r="AW5404" s="182"/>
      <c r="AX5404" s="182"/>
      <c r="AZ5404" s="207"/>
    </row>
    <row r="5405" spans="1:52" s="168" customFormat="1" ht="24.9" customHeight="1" x14ac:dyDescent="0.3">
      <c r="A5405" s="263"/>
      <c r="B5405" s="263"/>
      <c r="C5405" s="265"/>
      <c r="D5405" s="465" t="s">
        <v>30</v>
      </c>
      <c r="E5405" s="466"/>
      <c r="F5405" s="466"/>
      <c r="G5405" s="466"/>
      <c r="H5405" s="466"/>
      <c r="I5405" s="466"/>
      <c r="J5405" s="466"/>
      <c r="K5405" s="466"/>
      <c r="L5405" s="466"/>
      <c r="M5405" s="467"/>
      <c r="N5405" s="468" t="s">
        <v>11</v>
      </c>
      <c r="O5405" s="470" t="s">
        <v>12</v>
      </c>
      <c r="P5405" s="471"/>
      <c r="Q5405" s="474" t="s">
        <v>13</v>
      </c>
      <c r="R5405" s="475"/>
      <c r="S5405" s="476"/>
      <c r="T5405" s="477" t="s">
        <v>27</v>
      </c>
      <c r="U5405" s="479" t="s">
        <v>28</v>
      </c>
      <c r="V5405" s="182"/>
      <c r="W5405" s="191"/>
      <c r="X5405" s="199"/>
      <c r="Y5405" s="182"/>
      <c r="Z5405" s="193"/>
      <c r="AA5405" s="193"/>
      <c r="AD5405" s="182"/>
      <c r="AG5405" s="182"/>
      <c r="AH5405" s="43"/>
      <c r="AI5405" s="43"/>
      <c r="AJ5405" s="43"/>
      <c r="AK5405" s="43"/>
      <c r="AL5405" s="43"/>
      <c r="AM5405" s="43"/>
      <c r="AN5405" s="43"/>
      <c r="AO5405" s="43"/>
      <c r="AP5405" s="43"/>
      <c r="AQ5405" s="43"/>
      <c r="AR5405" s="43"/>
      <c r="AS5405" s="43"/>
      <c r="AT5405" s="43"/>
      <c r="AU5405" s="44"/>
      <c r="AV5405" s="182"/>
      <c r="AW5405" s="182"/>
      <c r="AX5405" s="182"/>
      <c r="AZ5405" s="207"/>
    </row>
    <row r="5406" spans="1:52" s="168" customFormat="1" ht="24.9" customHeight="1" x14ac:dyDescent="0.3">
      <c r="A5406" s="263"/>
      <c r="B5406" s="263"/>
      <c r="C5406" s="265"/>
      <c r="D5406" s="481"/>
      <c r="E5406" s="482"/>
      <c r="F5406" s="482"/>
      <c r="G5406" s="482"/>
      <c r="H5406" s="482"/>
      <c r="I5406" s="482"/>
      <c r="J5406" s="482"/>
      <c r="K5406" s="482"/>
      <c r="L5406" s="482"/>
      <c r="M5406" s="483"/>
      <c r="N5406" s="469"/>
      <c r="O5406" s="472"/>
      <c r="P5406" s="473"/>
      <c r="Q5406" s="170" t="s">
        <v>14</v>
      </c>
      <c r="R5406" s="170" t="s">
        <v>15</v>
      </c>
      <c r="S5406" s="170" t="s">
        <v>26</v>
      </c>
      <c r="T5406" s="478"/>
      <c r="U5406" s="480"/>
      <c r="V5406" s="182"/>
      <c r="W5406" s="191"/>
      <c r="X5406" s="199"/>
      <c r="Y5406" s="182"/>
      <c r="Z5406" s="194"/>
      <c r="AA5406" s="194"/>
      <c r="AD5406" s="182"/>
      <c r="AG5406" s="182"/>
      <c r="AH5406" s="43"/>
      <c r="AI5406" s="43"/>
      <c r="AJ5406" s="43"/>
      <c r="AK5406" s="43"/>
      <c r="AL5406" s="43"/>
      <c r="AM5406" s="43"/>
      <c r="AN5406" s="43"/>
      <c r="AO5406" s="43"/>
      <c r="AP5406" s="43"/>
      <c r="AQ5406" s="43"/>
      <c r="AR5406" s="43"/>
      <c r="AS5406" s="43"/>
      <c r="AT5406" s="43"/>
      <c r="AU5406" s="44"/>
      <c r="AV5406" s="182"/>
      <c r="AW5406" s="182"/>
      <c r="AX5406" s="182"/>
      <c r="AZ5406" s="207"/>
    </row>
    <row r="5407" spans="1:52" s="168" customFormat="1" ht="24.9" customHeight="1" x14ac:dyDescent="0.3">
      <c r="A5407" s="263"/>
      <c r="B5407" s="263"/>
      <c r="C5407" s="265"/>
      <c r="D5407" s="481"/>
      <c r="E5407" s="482"/>
      <c r="F5407" s="482"/>
      <c r="G5407" s="482"/>
      <c r="H5407" s="482"/>
      <c r="I5407" s="482"/>
      <c r="J5407" s="482"/>
      <c r="K5407" s="482"/>
      <c r="L5407" s="482"/>
      <c r="M5407" s="483"/>
      <c r="N5407" s="176">
        <v>14001469</v>
      </c>
      <c r="O5407" s="412" t="s">
        <v>352</v>
      </c>
      <c r="P5407" s="413"/>
      <c r="Q5407" s="8"/>
      <c r="R5407" s="8"/>
      <c r="S5407" s="8"/>
      <c r="T5407" s="9">
        <v>8</v>
      </c>
      <c r="U5407" s="17">
        <f>+T5407</f>
        <v>8</v>
      </c>
      <c r="V5407" s="182"/>
      <c r="W5407" s="191">
        <v>1</v>
      </c>
      <c r="X5407" s="199"/>
      <c r="Y5407" s="182">
        <f>+C5403</f>
        <v>101</v>
      </c>
      <c r="Z5407" s="41">
        <f>+SUMIF($N5407:$N5426,$Z$16,$U5407:$U5426)</f>
        <v>8</v>
      </c>
      <c r="AA5407" s="41">
        <f>+SUMIF($N5407:$N5426,$AA$16,$U5407:$U5426)</f>
        <v>8</v>
      </c>
      <c r="AB5407" s="41">
        <f>+SUMIF($N5407:$N5426,$AB$16,$U5407:$U5426)</f>
        <v>0</v>
      </c>
      <c r="AC5407" s="41">
        <f>+SUMIF($N5407:$N5426,$AC$16,$U5407:$U5426)</f>
        <v>0</v>
      </c>
      <c r="AD5407" s="41">
        <f>+SUMIF($N5407:$N5426,$AD$16,$U5407:$U5426)</f>
        <v>0</v>
      </c>
      <c r="AE5407" s="41">
        <f>+SUMIF($N5407:$N5426,$AE$16,$U5407:$U5426)</f>
        <v>0</v>
      </c>
      <c r="AF5407" s="41">
        <f>+SUMIF($N5407:$N5426,$AF$16,$U5407:$U5426)</f>
        <v>0</v>
      </c>
      <c r="AG5407" s="41">
        <f>+SUMIF($N5407:$N5426,$AG$16,$U5407:$U5426)</f>
        <v>0</v>
      </c>
      <c r="AH5407" s="41">
        <f>+SUMIF($N5407:$N5426,$AH$16,$U5407:$U5426)</f>
        <v>0</v>
      </c>
      <c r="AI5407" s="41">
        <f>+SUMIF($N5407:$N5426,$AI$16,$U5407:$U5426)</f>
        <v>0</v>
      </c>
      <c r="AJ5407" s="41">
        <f>+SUMIF($N5407:$N5426,$AJ$16,$U5407:$U5426)</f>
        <v>8</v>
      </c>
      <c r="AK5407" s="41">
        <f>+SUMIF($N5407:$N5426,$AK$16,$U5407:$U5426)</f>
        <v>0</v>
      </c>
      <c r="AL5407" s="41">
        <f>+SUMIF($N5407:$N5426,$AL$16,$U5407:$U5426)</f>
        <v>0</v>
      </c>
      <c r="AM5407" s="41">
        <f>+SUMIF($N5407:$N5426,$AM$16,$U5407:$U5426)</f>
        <v>0</v>
      </c>
      <c r="AN5407" s="41">
        <f>+SUMIF($N5407:$N5426,$AN$16,$U5407:$U5426)</f>
        <v>0</v>
      </c>
      <c r="AO5407" s="41">
        <f>+SUMIF($N5407:$N5426,$AO$16,$U5407:$U5426)</f>
        <v>0</v>
      </c>
      <c r="AP5407" s="41">
        <f>+SUMIF($N5407:$N5426,$AP$16,$U5407:$U5426)</f>
        <v>0</v>
      </c>
      <c r="AQ5407" s="41">
        <f>+SUMIF($N5407:$N5426,$AQ$16,$U5407:$U5426)</f>
        <v>6</v>
      </c>
      <c r="AR5407" s="41">
        <f>+SUMIF($N5407:$N5426,$AR$16,$U5407:$U5426)</f>
        <v>6</v>
      </c>
      <c r="AS5407" s="43"/>
      <c r="AT5407" s="43"/>
      <c r="AU5407" s="44"/>
      <c r="AV5407" s="182"/>
      <c r="AW5407" s="182"/>
      <c r="AX5407" s="182"/>
      <c r="AZ5407" s="207"/>
    </row>
    <row r="5408" spans="1:52" s="168" customFormat="1" ht="24.9" customHeight="1" x14ac:dyDescent="0.3">
      <c r="A5408" s="263"/>
      <c r="B5408" s="263"/>
      <c r="C5408" s="265"/>
      <c r="D5408" s="481"/>
      <c r="E5408" s="482"/>
      <c r="F5408" s="482"/>
      <c r="G5408" s="482"/>
      <c r="H5408" s="482"/>
      <c r="I5408" s="482"/>
      <c r="J5408" s="482"/>
      <c r="K5408" s="482"/>
      <c r="L5408" s="482"/>
      <c r="M5408" s="483"/>
      <c r="N5408" s="176">
        <v>14001481</v>
      </c>
      <c r="O5408" s="412" t="s">
        <v>352</v>
      </c>
      <c r="P5408" s="413"/>
      <c r="Q5408" s="8"/>
      <c r="R5408" s="8"/>
      <c r="S5408" s="8"/>
      <c r="T5408" s="9">
        <v>8</v>
      </c>
      <c r="U5408" s="17">
        <f t="shared" ref="U5408:U5412" si="223">+T5408</f>
        <v>8</v>
      </c>
      <c r="V5408" s="182"/>
      <c r="W5408" s="191">
        <v>2</v>
      </c>
      <c r="X5408" s="199"/>
      <c r="Y5408" s="182"/>
      <c r="Z5408" s="184"/>
      <c r="AA5408" s="184"/>
      <c r="AD5408" s="182"/>
      <c r="AG5408" s="182"/>
      <c r="AH5408" s="43"/>
      <c r="AI5408" s="43"/>
      <c r="AJ5408" s="43"/>
      <c r="AK5408" s="43"/>
      <c r="AL5408" s="43"/>
      <c r="AM5408" s="43"/>
      <c r="AN5408" s="43"/>
      <c r="AO5408" s="43"/>
      <c r="AP5408" s="43"/>
      <c r="AQ5408" s="43"/>
      <c r="AR5408" s="43"/>
      <c r="AS5408" s="43"/>
      <c r="AT5408" s="43"/>
      <c r="AU5408" s="44"/>
      <c r="AV5408" s="182"/>
      <c r="AW5408" s="182"/>
      <c r="AX5408" s="182"/>
      <c r="AZ5408" s="207"/>
    </row>
    <row r="5409" spans="1:52" s="168" customFormat="1" ht="24.9" customHeight="1" x14ac:dyDescent="0.3">
      <c r="A5409" s="263"/>
      <c r="B5409" s="263"/>
      <c r="C5409" s="265"/>
      <c r="D5409" s="481"/>
      <c r="E5409" s="482"/>
      <c r="F5409" s="482"/>
      <c r="G5409" s="482"/>
      <c r="H5409" s="482"/>
      <c r="I5409" s="482"/>
      <c r="J5409" s="482"/>
      <c r="K5409" s="482"/>
      <c r="L5409" s="482"/>
      <c r="M5409" s="483"/>
      <c r="N5409" s="176">
        <v>14000126</v>
      </c>
      <c r="O5409" s="412" t="s">
        <v>353</v>
      </c>
      <c r="P5409" s="413"/>
      <c r="Q5409" s="8"/>
      <c r="R5409" s="8"/>
      <c r="S5409" s="8"/>
      <c r="T5409" s="9">
        <v>8</v>
      </c>
      <c r="U5409" s="17">
        <f t="shared" si="223"/>
        <v>8</v>
      </c>
      <c r="V5409" s="182"/>
      <c r="W5409" s="191">
        <v>11</v>
      </c>
      <c r="X5409" s="199"/>
      <c r="Y5409" s="182"/>
      <c r="Z5409" s="184"/>
      <c r="AA5409" s="184"/>
      <c r="AD5409" s="182"/>
      <c r="AG5409" s="182"/>
      <c r="AH5409" s="43"/>
      <c r="AI5409" s="43"/>
      <c r="AJ5409" s="43"/>
      <c r="AK5409" s="43"/>
      <c r="AL5409" s="43"/>
      <c r="AM5409" s="43"/>
      <c r="AN5409" s="43"/>
      <c r="AO5409" s="43"/>
      <c r="AP5409" s="43"/>
      <c r="AQ5409" s="43"/>
      <c r="AR5409" s="43"/>
      <c r="AS5409" s="43"/>
      <c r="AT5409" s="43"/>
      <c r="AU5409" s="44"/>
      <c r="AV5409" s="182"/>
      <c r="AW5409" s="182"/>
      <c r="AX5409" s="182"/>
      <c r="AZ5409" s="207"/>
    </row>
    <row r="5410" spans="1:52" s="168" customFormat="1" ht="24.9" customHeight="1" x14ac:dyDescent="0.3">
      <c r="A5410" s="263"/>
      <c r="B5410" s="263"/>
      <c r="C5410" s="265"/>
      <c r="D5410" s="481"/>
      <c r="E5410" s="482"/>
      <c r="F5410" s="482"/>
      <c r="G5410" s="482"/>
      <c r="H5410" s="482"/>
      <c r="I5410" s="482"/>
      <c r="J5410" s="482"/>
      <c r="K5410" s="482"/>
      <c r="L5410" s="482"/>
      <c r="M5410" s="483"/>
      <c r="N5410" s="176"/>
      <c r="O5410" s="412"/>
      <c r="P5410" s="413"/>
      <c r="Q5410" s="8"/>
      <c r="R5410" s="8"/>
      <c r="S5410" s="8"/>
      <c r="T5410" s="9"/>
      <c r="U5410" s="17"/>
      <c r="V5410" s="182"/>
      <c r="W5410" s="191"/>
      <c r="X5410" s="199"/>
      <c r="Y5410" s="182"/>
      <c r="Z5410" s="184"/>
      <c r="AA5410" s="184"/>
      <c r="AD5410" s="182"/>
      <c r="AG5410" s="182"/>
      <c r="AH5410" s="43"/>
      <c r="AI5410" s="43"/>
      <c r="AJ5410" s="43"/>
      <c r="AK5410" s="43"/>
      <c r="AL5410" s="43"/>
      <c r="AM5410" s="43"/>
      <c r="AN5410" s="43"/>
      <c r="AO5410" s="43"/>
      <c r="AP5410" s="43"/>
      <c r="AQ5410" s="43"/>
      <c r="AR5410" s="43"/>
      <c r="AS5410" s="43"/>
      <c r="AT5410" s="43"/>
      <c r="AU5410" s="44"/>
      <c r="AV5410" s="182"/>
      <c r="AW5410" s="182"/>
      <c r="AX5410" s="182"/>
      <c r="AZ5410" s="207"/>
    </row>
    <row r="5411" spans="1:52" s="168" customFormat="1" ht="24.9" customHeight="1" x14ac:dyDescent="0.3">
      <c r="A5411" s="263"/>
      <c r="B5411" s="263"/>
      <c r="C5411" s="265"/>
      <c r="D5411" s="481"/>
      <c r="E5411" s="482"/>
      <c r="F5411" s="482"/>
      <c r="G5411" s="482"/>
      <c r="H5411" s="482"/>
      <c r="I5411" s="482"/>
      <c r="J5411" s="482"/>
      <c r="K5411" s="482"/>
      <c r="L5411" s="482"/>
      <c r="M5411" s="483"/>
      <c r="N5411" s="176">
        <v>14001619</v>
      </c>
      <c r="O5411" s="412" t="s">
        <v>353</v>
      </c>
      <c r="P5411" s="413"/>
      <c r="Q5411" s="8"/>
      <c r="R5411" s="8"/>
      <c r="S5411" s="8"/>
      <c r="T5411" s="9">
        <v>6</v>
      </c>
      <c r="U5411" s="17">
        <f t="shared" si="223"/>
        <v>6</v>
      </c>
      <c r="V5411" s="182"/>
      <c r="W5411" s="191">
        <v>18</v>
      </c>
      <c r="X5411" s="199"/>
      <c r="Y5411" s="182"/>
      <c r="Z5411" s="184"/>
      <c r="AA5411" s="184"/>
      <c r="AD5411" s="182"/>
      <c r="AG5411" s="182"/>
      <c r="AH5411" s="43"/>
      <c r="AI5411" s="43"/>
      <c r="AJ5411" s="43"/>
      <c r="AK5411" s="43"/>
      <c r="AL5411" s="43"/>
      <c r="AM5411" s="43"/>
      <c r="AN5411" s="43"/>
      <c r="AO5411" s="43"/>
      <c r="AP5411" s="43"/>
      <c r="AQ5411" s="43"/>
      <c r="AR5411" s="43"/>
      <c r="AS5411" s="43"/>
      <c r="AT5411" s="43"/>
      <c r="AU5411" s="44"/>
      <c r="AV5411" s="182"/>
      <c r="AW5411" s="182"/>
      <c r="AX5411" s="182"/>
      <c r="AZ5411" s="207"/>
    </row>
    <row r="5412" spans="1:52" s="168" customFormat="1" ht="24.9" customHeight="1" x14ac:dyDescent="0.3">
      <c r="A5412" s="263"/>
      <c r="B5412" s="263"/>
      <c r="C5412" s="265"/>
      <c r="D5412" s="481"/>
      <c r="E5412" s="482"/>
      <c r="F5412" s="482"/>
      <c r="G5412" s="482"/>
      <c r="H5412" s="482"/>
      <c r="I5412" s="482"/>
      <c r="J5412" s="482"/>
      <c r="K5412" s="482"/>
      <c r="L5412" s="482"/>
      <c r="M5412" s="483"/>
      <c r="N5412" s="176">
        <v>14001616</v>
      </c>
      <c r="O5412" s="412" t="s">
        <v>352</v>
      </c>
      <c r="P5412" s="413"/>
      <c r="Q5412" s="8"/>
      <c r="R5412" s="8"/>
      <c r="S5412" s="8"/>
      <c r="T5412" s="9">
        <v>6</v>
      </c>
      <c r="U5412" s="17">
        <f t="shared" si="223"/>
        <v>6</v>
      </c>
      <c r="V5412" s="182"/>
      <c r="W5412" s="191">
        <v>19</v>
      </c>
      <c r="X5412" s="199"/>
      <c r="Y5412" s="182"/>
      <c r="Z5412" s="184"/>
      <c r="AA5412" s="184"/>
      <c r="AD5412" s="182"/>
      <c r="AG5412" s="182"/>
      <c r="AH5412" s="43"/>
      <c r="AI5412" s="43"/>
      <c r="AJ5412" s="43"/>
      <c r="AK5412" s="43"/>
      <c r="AL5412" s="43"/>
      <c r="AM5412" s="43"/>
      <c r="AN5412" s="43"/>
      <c r="AO5412" s="43"/>
      <c r="AP5412" s="43"/>
      <c r="AQ5412" s="43"/>
      <c r="AR5412" s="43"/>
      <c r="AS5412" s="43"/>
      <c r="AT5412" s="43"/>
      <c r="AU5412" s="44"/>
      <c r="AV5412" s="182"/>
      <c r="AW5412" s="182"/>
      <c r="AX5412" s="182"/>
      <c r="AZ5412" s="207"/>
    </row>
    <row r="5413" spans="1:52" s="168" customFormat="1" ht="24.9" customHeight="1" x14ac:dyDescent="0.3">
      <c r="A5413" s="263"/>
      <c r="B5413" s="263"/>
      <c r="C5413" s="265"/>
      <c r="D5413" s="481"/>
      <c r="E5413" s="482"/>
      <c r="F5413" s="482"/>
      <c r="G5413" s="482"/>
      <c r="H5413" s="482"/>
      <c r="I5413" s="482"/>
      <c r="J5413" s="482"/>
      <c r="K5413" s="482"/>
      <c r="L5413" s="482"/>
      <c r="M5413" s="483"/>
      <c r="N5413" s="176"/>
      <c r="O5413" s="412"/>
      <c r="P5413" s="413"/>
      <c r="Q5413" s="8"/>
      <c r="R5413" s="8"/>
      <c r="S5413" s="8"/>
      <c r="T5413" s="9"/>
      <c r="U5413" s="17"/>
      <c r="V5413" s="182"/>
      <c r="W5413" s="191"/>
      <c r="X5413" s="199"/>
      <c r="Y5413" s="182"/>
      <c r="Z5413" s="184"/>
      <c r="AA5413" s="184"/>
      <c r="AD5413" s="182"/>
      <c r="AG5413" s="182"/>
      <c r="AH5413" s="43"/>
      <c r="AI5413" s="43"/>
      <c r="AJ5413" s="43"/>
      <c r="AK5413" s="43"/>
      <c r="AL5413" s="43"/>
      <c r="AM5413" s="43"/>
      <c r="AN5413" s="43"/>
      <c r="AO5413" s="43"/>
      <c r="AP5413" s="43"/>
      <c r="AQ5413" s="43"/>
      <c r="AR5413" s="43"/>
      <c r="AS5413" s="43"/>
      <c r="AT5413" s="43"/>
      <c r="AU5413" s="44"/>
      <c r="AV5413" s="182"/>
      <c r="AW5413" s="182"/>
      <c r="AX5413" s="182"/>
      <c r="AZ5413" s="207"/>
    </row>
    <row r="5414" spans="1:52" s="168" customFormat="1" ht="24.9" customHeight="1" x14ac:dyDescent="0.3">
      <c r="A5414" s="263"/>
      <c r="B5414" s="263"/>
      <c r="C5414" s="265"/>
      <c r="D5414" s="481"/>
      <c r="E5414" s="482"/>
      <c r="F5414" s="482"/>
      <c r="G5414" s="482"/>
      <c r="H5414" s="482"/>
      <c r="I5414" s="482"/>
      <c r="J5414" s="482"/>
      <c r="K5414" s="482"/>
      <c r="L5414" s="482"/>
      <c r="M5414" s="483"/>
      <c r="N5414" s="176"/>
      <c r="O5414" s="412"/>
      <c r="P5414" s="413"/>
      <c r="Q5414" s="8"/>
      <c r="R5414" s="8"/>
      <c r="S5414" s="8"/>
      <c r="T5414" s="9"/>
      <c r="U5414" s="17"/>
      <c r="V5414" s="182"/>
      <c r="W5414" s="191"/>
      <c r="X5414" s="199"/>
      <c r="Y5414" s="182"/>
      <c r="Z5414" s="184"/>
      <c r="AA5414" s="184"/>
      <c r="AD5414" s="182"/>
      <c r="AG5414" s="182"/>
      <c r="AH5414" s="43"/>
      <c r="AI5414" s="43"/>
      <c r="AJ5414" s="43"/>
      <c r="AK5414" s="43"/>
      <c r="AL5414" s="43"/>
      <c r="AM5414" s="43"/>
      <c r="AN5414" s="43"/>
      <c r="AO5414" s="43"/>
      <c r="AP5414" s="43"/>
      <c r="AQ5414" s="43"/>
      <c r="AR5414" s="43"/>
      <c r="AS5414" s="43"/>
      <c r="AT5414" s="43"/>
      <c r="AU5414" s="44"/>
      <c r="AV5414" s="182"/>
      <c r="AW5414" s="182"/>
      <c r="AX5414" s="182"/>
      <c r="AZ5414" s="207"/>
    </row>
    <row r="5415" spans="1:52" s="168" customFormat="1" ht="24.9" customHeight="1" x14ac:dyDescent="0.3">
      <c r="A5415" s="263"/>
      <c r="B5415" s="263"/>
      <c r="C5415" s="265"/>
      <c r="D5415" s="481"/>
      <c r="E5415" s="482"/>
      <c r="F5415" s="482"/>
      <c r="G5415" s="482"/>
      <c r="H5415" s="482"/>
      <c r="I5415" s="482"/>
      <c r="J5415" s="482"/>
      <c r="K5415" s="482"/>
      <c r="L5415" s="482"/>
      <c r="M5415" s="483"/>
      <c r="N5415" s="176"/>
      <c r="O5415" s="412"/>
      <c r="P5415" s="413"/>
      <c r="Q5415" s="8"/>
      <c r="R5415" s="8"/>
      <c r="S5415" s="8"/>
      <c r="T5415" s="9"/>
      <c r="U5415" s="17"/>
      <c r="V5415" s="182"/>
      <c r="W5415" s="191"/>
      <c r="X5415" s="199"/>
      <c r="Y5415" s="182"/>
      <c r="Z5415" s="184"/>
      <c r="AA5415" s="184"/>
      <c r="AD5415" s="182"/>
      <c r="AG5415" s="182"/>
      <c r="AH5415" s="43"/>
      <c r="AI5415" s="43"/>
      <c r="AJ5415" s="43"/>
      <c r="AK5415" s="43"/>
      <c r="AL5415" s="43"/>
      <c r="AM5415" s="43"/>
      <c r="AN5415" s="43"/>
      <c r="AO5415" s="43"/>
      <c r="AP5415" s="43"/>
      <c r="AQ5415" s="43"/>
      <c r="AR5415" s="43"/>
      <c r="AS5415" s="43"/>
      <c r="AT5415" s="43"/>
      <c r="AU5415" s="44"/>
      <c r="AV5415" s="182"/>
      <c r="AW5415" s="182"/>
      <c r="AX5415" s="182"/>
      <c r="AZ5415" s="207"/>
    </row>
    <row r="5416" spans="1:52" s="168" customFormat="1" ht="24.9" customHeight="1" x14ac:dyDescent="0.3">
      <c r="A5416" s="263"/>
      <c r="B5416" s="263"/>
      <c r="C5416" s="265"/>
      <c r="D5416" s="481"/>
      <c r="E5416" s="482"/>
      <c r="F5416" s="482"/>
      <c r="G5416" s="482"/>
      <c r="H5416" s="482"/>
      <c r="I5416" s="482"/>
      <c r="J5416" s="482"/>
      <c r="K5416" s="482"/>
      <c r="L5416" s="482"/>
      <c r="M5416" s="483"/>
      <c r="N5416" s="176"/>
      <c r="O5416" s="412"/>
      <c r="P5416" s="413"/>
      <c r="Q5416" s="8"/>
      <c r="R5416" s="8"/>
      <c r="S5416" s="8"/>
      <c r="T5416" s="9"/>
      <c r="U5416" s="17"/>
      <c r="V5416" s="182"/>
      <c r="W5416" s="191"/>
      <c r="X5416" s="199"/>
      <c r="Y5416" s="182"/>
      <c r="Z5416" s="184"/>
      <c r="AA5416" s="184"/>
      <c r="AD5416" s="182"/>
      <c r="AG5416" s="182"/>
      <c r="AH5416" s="43"/>
      <c r="AI5416" s="43"/>
      <c r="AJ5416" s="43"/>
      <c r="AK5416" s="43"/>
      <c r="AL5416" s="43"/>
      <c r="AM5416" s="43"/>
      <c r="AN5416" s="43"/>
      <c r="AO5416" s="43"/>
      <c r="AP5416" s="43"/>
      <c r="AQ5416" s="43"/>
      <c r="AR5416" s="43"/>
      <c r="AS5416" s="43"/>
      <c r="AT5416" s="43"/>
      <c r="AU5416" s="44"/>
      <c r="AV5416" s="182"/>
      <c r="AW5416" s="182"/>
      <c r="AX5416" s="182"/>
      <c r="AZ5416" s="207"/>
    </row>
    <row r="5417" spans="1:52" s="168" customFormat="1" ht="24.9" customHeight="1" x14ac:dyDescent="0.3">
      <c r="A5417" s="263"/>
      <c r="B5417" s="263"/>
      <c r="C5417" s="265"/>
      <c r="D5417" s="481"/>
      <c r="E5417" s="482"/>
      <c r="F5417" s="482"/>
      <c r="G5417" s="482"/>
      <c r="H5417" s="482"/>
      <c r="I5417" s="482"/>
      <c r="J5417" s="482"/>
      <c r="K5417" s="482"/>
      <c r="L5417" s="482"/>
      <c r="M5417" s="483"/>
      <c r="N5417" s="176"/>
      <c r="O5417" s="412"/>
      <c r="P5417" s="413"/>
      <c r="Q5417" s="8"/>
      <c r="R5417" s="8"/>
      <c r="S5417" s="8"/>
      <c r="T5417" s="9"/>
      <c r="U5417" s="17"/>
      <c r="V5417" s="182"/>
      <c r="W5417" s="191"/>
      <c r="X5417" s="199"/>
      <c r="Y5417" s="182"/>
      <c r="Z5417" s="184"/>
      <c r="AA5417" s="184"/>
      <c r="AD5417" s="182"/>
      <c r="AG5417" s="182"/>
      <c r="AH5417" s="43"/>
      <c r="AI5417" s="43"/>
      <c r="AJ5417" s="43"/>
      <c r="AK5417" s="43"/>
      <c r="AL5417" s="43"/>
      <c r="AM5417" s="43"/>
      <c r="AN5417" s="43"/>
      <c r="AO5417" s="43"/>
      <c r="AP5417" s="43"/>
      <c r="AQ5417" s="43"/>
      <c r="AR5417" s="43"/>
      <c r="AS5417" s="43"/>
      <c r="AT5417" s="43"/>
      <c r="AU5417" s="44"/>
      <c r="AV5417" s="182"/>
      <c r="AW5417" s="182"/>
      <c r="AX5417" s="182"/>
      <c r="AZ5417" s="207"/>
    </row>
    <row r="5418" spans="1:52" s="168" customFormat="1" ht="24.9" customHeight="1" x14ac:dyDescent="0.3">
      <c r="A5418" s="263"/>
      <c r="B5418" s="263"/>
      <c r="C5418" s="265"/>
      <c r="D5418" s="481"/>
      <c r="E5418" s="482"/>
      <c r="F5418" s="482"/>
      <c r="G5418" s="482"/>
      <c r="H5418" s="482"/>
      <c r="I5418" s="482"/>
      <c r="J5418" s="482"/>
      <c r="K5418" s="482"/>
      <c r="L5418" s="482"/>
      <c r="M5418" s="483"/>
      <c r="N5418" s="176"/>
      <c r="O5418" s="412"/>
      <c r="P5418" s="413"/>
      <c r="Q5418" s="8"/>
      <c r="R5418" s="8"/>
      <c r="S5418" s="8"/>
      <c r="T5418" s="9"/>
      <c r="U5418" s="17"/>
      <c r="V5418" s="182"/>
      <c r="W5418" s="191"/>
      <c r="X5418" s="199"/>
      <c r="Y5418" s="182"/>
      <c r="Z5418" s="184"/>
      <c r="AA5418" s="184"/>
      <c r="AD5418" s="182"/>
      <c r="AG5418" s="182"/>
      <c r="AH5418" s="43"/>
      <c r="AI5418" s="43"/>
      <c r="AJ5418" s="43"/>
      <c r="AK5418" s="43"/>
      <c r="AL5418" s="43"/>
      <c r="AM5418" s="43"/>
      <c r="AN5418" s="43"/>
      <c r="AO5418" s="43"/>
      <c r="AP5418" s="43"/>
      <c r="AQ5418" s="43"/>
      <c r="AR5418" s="43"/>
      <c r="AS5418" s="43"/>
      <c r="AT5418" s="43"/>
      <c r="AU5418" s="44"/>
      <c r="AV5418" s="182"/>
      <c r="AW5418" s="182"/>
      <c r="AX5418" s="182"/>
      <c r="AZ5418" s="207"/>
    </row>
    <row r="5419" spans="1:52" s="168" customFormat="1" ht="24.9" customHeight="1" x14ac:dyDescent="0.3">
      <c r="A5419" s="263"/>
      <c r="B5419" s="263"/>
      <c r="C5419" s="265"/>
      <c r="D5419" s="481"/>
      <c r="E5419" s="482"/>
      <c r="F5419" s="482"/>
      <c r="G5419" s="482"/>
      <c r="H5419" s="482"/>
      <c r="I5419" s="482"/>
      <c r="J5419" s="482"/>
      <c r="K5419" s="482"/>
      <c r="L5419" s="482"/>
      <c r="M5419" s="483"/>
      <c r="N5419" s="176"/>
      <c r="O5419" s="412"/>
      <c r="P5419" s="413"/>
      <c r="Q5419" s="8"/>
      <c r="R5419" s="8"/>
      <c r="S5419" s="8"/>
      <c r="T5419" s="9"/>
      <c r="U5419" s="17"/>
      <c r="V5419" s="182"/>
      <c r="W5419" s="191"/>
      <c r="X5419" s="199"/>
      <c r="Y5419" s="182"/>
      <c r="Z5419" s="184"/>
      <c r="AA5419" s="184"/>
      <c r="AD5419" s="182"/>
      <c r="AG5419" s="182"/>
      <c r="AH5419" s="43"/>
      <c r="AI5419" s="43"/>
      <c r="AJ5419" s="43"/>
      <c r="AK5419" s="43"/>
      <c r="AL5419" s="43"/>
      <c r="AM5419" s="43"/>
      <c r="AN5419" s="43"/>
      <c r="AO5419" s="43"/>
      <c r="AP5419" s="43"/>
      <c r="AQ5419" s="43"/>
      <c r="AR5419" s="43"/>
      <c r="AS5419" s="43"/>
      <c r="AT5419" s="43"/>
      <c r="AU5419" s="44"/>
      <c r="AV5419" s="182"/>
      <c r="AW5419" s="182"/>
      <c r="AX5419" s="182"/>
      <c r="AZ5419" s="207"/>
    </row>
    <row r="5420" spans="1:52" s="168" customFormat="1" ht="24.9" customHeight="1" x14ac:dyDescent="0.3">
      <c r="A5420" s="263"/>
      <c r="B5420" s="263"/>
      <c r="C5420" s="265"/>
      <c r="D5420" s="481"/>
      <c r="E5420" s="482"/>
      <c r="F5420" s="482"/>
      <c r="G5420" s="482"/>
      <c r="H5420" s="482"/>
      <c r="I5420" s="482"/>
      <c r="J5420" s="482"/>
      <c r="K5420" s="482"/>
      <c r="L5420" s="482"/>
      <c r="M5420" s="483"/>
      <c r="N5420" s="176"/>
      <c r="O5420" s="412"/>
      <c r="P5420" s="413"/>
      <c r="Q5420" s="8"/>
      <c r="R5420" s="8"/>
      <c r="S5420" s="8"/>
      <c r="T5420" s="9"/>
      <c r="U5420" s="17"/>
      <c r="V5420" s="182"/>
      <c r="W5420" s="191"/>
      <c r="X5420" s="199"/>
      <c r="Y5420" s="182"/>
      <c r="Z5420" s="184"/>
      <c r="AA5420" s="184"/>
      <c r="AD5420" s="182"/>
      <c r="AG5420" s="182"/>
      <c r="AH5420" s="43"/>
      <c r="AI5420" s="43"/>
      <c r="AJ5420" s="43"/>
      <c r="AK5420" s="43"/>
      <c r="AL5420" s="43"/>
      <c r="AM5420" s="43"/>
      <c r="AN5420" s="43"/>
      <c r="AO5420" s="43"/>
      <c r="AP5420" s="43"/>
      <c r="AQ5420" s="43"/>
      <c r="AR5420" s="43"/>
      <c r="AS5420" s="43"/>
      <c r="AT5420" s="43"/>
      <c r="AU5420" s="44"/>
      <c r="AV5420" s="182"/>
      <c r="AW5420" s="182"/>
      <c r="AX5420" s="182"/>
      <c r="AZ5420" s="207"/>
    </row>
    <row r="5421" spans="1:52" s="168" customFormat="1" ht="24.9" customHeight="1" x14ac:dyDescent="0.3">
      <c r="A5421" s="263"/>
      <c r="B5421" s="263"/>
      <c r="C5421" s="265"/>
      <c r="D5421" s="481"/>
      <c r="E5421" s="482"/>
      <c r="F5421" s="482"/>
      <c r="G5421" s="482"/>
      <c r="H5421" s="482"/>
      <c r="I5421" s="482"/>
      <c r="J5421" s="482"/>
      <c r="K5421" s="482"/>
      <c r="L5421" s="482"/>
      <c r="M5421" s="483"/>
      <c r="N5421" s="176"/>
      <c r="O5421" s="412"/>
      <c r="P5421" s="413"/>
      <c r="Q5421" s="8"/>
      <c r="R5421" s="8"/>
      <c r="S5421" s="8"/>
      <c r="T5421" s="9"/>
      <c r="U5421" s="17"/>
      <c r="V5421" s="182"/>
      <c r="W5421" s="191"/>
      <c r="X5421" s="199"/>
      <c r="Y5421" s="182"/>
      <c r="Z5421" s="184"/>
      <c r="AA5421" s="184"/>
      <c r="AD5421" s="182"/>
      <c r="AG5421" s="182"/>
      <c r="AH5421" s="43"/>
      <c r="AI5421" s="43"/>
      <c r="AJ5421" s="43"/>
      <c r="AK5421" s="43"/>
      <c r="AL5421" s="43"/>
      <c r="AM5421" s="43"/>
      <c r="AN5421" s="43"/>
      <c r="AO5421" s="43"/>
      <c r="AP5421" s="43"/>
      <c r="AQ5421" s="43"/>
      <c r="AR5421" s="43"/>
      <c r="AS5421" s="43"/>
      <c r="AT5421" s="43"/>
      <c r="AU5421" s="44"/>
      <c r="AV5421" s="182"/>
      <c r="AW5421" s="182"/>
      <c r="AX5421" s="182"/>
      <c r="AZ5421" s="207"/>
    </row>
    <row r="5422" spans="1:52" s="168" customFormat="1" ht="24.9" customHeight="1" x14ac:dyDescent="0.3">
      <c r="A5422" s="263"/>
      <c r="B5422" s="263"/>
      <c r="C5422" s="265"/>
      <c r="D5422" s="481"/>
      <c r="E5422" s="482"/>
      <c r="F5422" s="482"/>
      <c r="G5422" s="482"/>
      <c r="H5422" s="482"/>
      <c r="I5422" s="482"/>
      <c r="J5422" s="482"/>
      <c r="K5422" s="482"/>
      <c r="L5422" s="482"/>
      <c r="M5422" s="483"/>
      <c r="N5422" s="176"/>
      <c r="O5422" s="412"/>
      <c r="P5422" s="413"/>
      <c r="Q5422" s="8"/>
      <c r="R5422" s="8"/>
      <c r="S5422" s="8"/>
      <c r="T5422" s="9"/>
      <c r="U5422" s="17"/>
      <c r="V5422" s="182"/>
      <c r="W5422" s="191"/>
      <c r="X5422" s="199"/>
      <c r="Y5422" s="182"/>
      <c r="Z5422" s="184"/>
      <c r="AA5422" s="184"/>
      <c r="AD5422" s="182"/>
      <c r="AG5422" s="182"/>
      <c r="AH5422" s="43"/>
      <c r="AI5422" s="43"/>
      <c r="AJ5422" s="43"/>
      <c r="AK5422" s="43"/>
      <c r="AL5422" s="43"/>
      <c r="AM5422" s="43"/>
      <c r="AN5422" s="43"/>
      <c r="AO5422" s="43"/>
      <c r="AP5422" s="43"/>
      <c r="AQ5422" s="43"/>
      <c r="AR5422" s="43"/>
      <c r="AS5422" s="43"/>
      <c r="AT5422" s="43"/>
      <c r="AU5422" s="44"/>
      <c r="AV5422" s="182"/>
      <c r="AW5422" s="182"/>
      <c r="AX5422" s="182"/>
      <c r="AZ5422" s="207"/>
    </row>
    <row r="5423" spans="1:52" s="168" customFormat="1" ht="24.9" customHeight="1" x14ac:dyDescent="0.3">
      <c r="A5423" s="263"/>
      <c r="B5423" s="263"/>
      <c r="C5423" s="265"/>
      <c r="D5423" s="481"/>
      <c r="E5423" s="482"/>
      <c r="F5423" s="482"/>
      <c r="G5423" s="482"/>
      <c r="H5423" s="482"/>
      <c r="I5423" s="482"/>
      <c r="J5423" s="482"/>
      <c r="K5423" s="482"/>
      <c r="L5423" s="482"/>
      <c r="M5423" s="483"/>
      <c r="N5423" s="176"/>
      <c r="O5423" s="412"/>
      <c r="P5423" s="413"/>
      <c r="Q5423" s="8"/>
      <c r="R5423" s="8"/>
      <c r="S5423" s="8"/>
      <c r="T5423" s="9"/>
      <c r="U5423" s="17"/>
      <c r="V5423" s="182"/>
      <c r="W5423" s="191"/>
      <c r="X5423" s="199"/>
      <c r="Y5423" s="182"/>
      <c r="Z5423" s="184"/>
      <c r="AA5423" s="184"/>
      <c r="AD5423" s="182"/>
      <c r="AG5423" s="182"/>
      <c r="AH5423" s="43"/>
      <c r="AI5423" s="43"/>
      <c r="AJ5423" s="43"/>
      <c r="AK5423" s="43"/>
      <c r="AL5423" s="43"/>
      <c r="AM5423" s="43"/>
      <c r="AN5423" s="43"/>
      <c r="AO5423" s="43"/>
      <c r="AP5423" s="43"/>
      <c r="AQ5423" s="43"/>
      <c r="AR5423" s="43"/>
      <c r="AS5423" s="43"/>
      <c r="AT5423" s="43"/>
      <c r="AU5423" s="44"/>
      <c r="AV5423" s="182"/>
      <c r="AW5423" s="182"/>
      <c r="AX5423" s="182"/>
      <c r="AZ5423" s="207"/>
    </row>
    <row r="5424" spans="1:52" s="168" customFormat="1" ht="24.9" customHeight="1" x14ac:dyDescent="0.3">
      <c r="A5424" s="263"/>
      <c r="B5424" s="263"/>
      <c r="C5424" s="265"/>
      <c r="D5424" s="481"/>
      <c r="E5424" s="482"/>
      <c r="F5424" s="482"/>
      <c r="G5424" s="482"/>
      <c r="H5424" s="482"/>
      <c r="I5424" s="482"/>
      <c r="J5424" s="482"/>
      <c r="K5424" s="482"/>
      <c r="L5424" s="482"/>
      <c r="M5424" s="483"/>
      <c r="N5424" s="176"/>
      <c r="O5424" s="412"/>
      <c r="P5424" s="413"/>
      <c r="Q5424" s="8"/>
      <c r="R5424" s="8"/>
      <c r="S5424" s="8"/>
      <c r="T5424" s="9"/>
      <c r="U5424" s="17"/>
      <c r="V5424" s="182"/>
      <c r="W5424" s="191"/>
      <c r="X5424" s="199"/>
      <c r="Y5424" s="182"/>
      <c r="Z5424" s="184"/>
      <c r="AA5424" s="184"/>
      <c r="AD5424" s="182"/>
      <c r="AG5424" s="182"/>
      <c r="AH5424" s="43"/>
      <c r="AI5424" s="43"/>
      <c r="AJ5424" s="43"/>
      <c r="AK5424" s="43"/>
      <c r="AL5424" s="43"/>
      <c r="AM5424" s="43"/>
      <c r="AN5424" s="43"/>
      <c r="AO5424" s="43"/>
      <c r="AP5424" s="43"/>
      <c r="AQ5424" s="43"/>
      <c r="AR5424" s="43"/>
      <c r="AS5424" s="43"/>
      <c r="AT5424" s="43"/>
      <c r="AU5424" s="44"/>
      <c r="AV5424" s="182"/>
      <c r="AW5424" s="182"/>
      <c r="AX5424" s="182"/>
      <c r="AZ5424" s="207"/>
    </row>
    <row r="5425" spans="1:52" s="168" customFormat="1" ht="24.9" customHeight="1" x14ac:dyDescent="0.3">
      <c r="A5425" s="263"/>
      <c r="B5425" s="263"/>
      <c r="C5425" s="265"/>
      <c r="D5425" s="481"/>
      <c r="E5425" s="482"/>
      <c r="F5425" s="482"/>
      <c r="G5425" s="482"/>
      <c r="H5425" s="482"/>
      <c r="I5425" s="482"/>
      <c r="J5425" s="482"/>
      <c r="K5425" s="482"/>
      <c r="L5425" s="482"/>
      <c r="M5425" s="483"/>
      <c r="N5425" s="176"/>
      <c r="O5425" s="412"/>
      <c r="P5425" s="413"/>
      <c r="Q5425" s="8"/>
      <c r="R5425" s="8"/>
      <c r="S5425" s="8"/>
      <c r="T5425" s="9"/>
      <c r="U5425" s="17"/>
      <c r="V5425" s="182"/>
      <c r="W5425" s="191"/>
      <c r="X5425" s="199"/>
      <c r="Y5425" s="182"/>
      <c r="Z5425" s="184"/>
      <c r="AA5425" s="184"/>
      <c r="AD5425" s="182"/>
      <c r="AG5425" s="182"/>
      <c r="AH5425" s="43"/>
      <c r="AI5425" s="43"/>
      <c r="AJ5425" s="43"/>
      <c r="AK5425" s="43"/>
      <c r="AL5425" s="43"/>
      <c r="AM5425" s="43"/>
      <c r="AN5425" s="43"/>
      <c r="AO5425" s="43"/>
      <c r="AP5425" s="43"/>
      <c r="AQ5425" s="43"/>
      <c r="AR5425" s="43"/>
      <c r="AS5425" s="43"/>
      <c r="AT5425" s="43"/>
      <c r="AU5425" s="44"/>
      <c r="AV5425" s="182"/>
      <c r="AW5425" s="182"/>
      <c r="AX5425" s="182"/>
      <c r="AZ5425" s="207"/>
    </row>
    <row r="5426" spans="1:52" s="168" customFormat="1" ht="24.9" customHeight="1" x14ac:dyDescent="0.3">
      <c r="A5426" s="263"/>
      <c r="B5426" s="263"/>
      <c r="C5426" s="265"/>
      <c r="D5426" s="481"/>
      <c r="E5426" s="482"/>
      <c r="F5426" s="482"/>
      <c r="G5426" s="482"/>
      <c r="H5426" s="482"/>
      <c r="I5426" s="482"/>
      <c r="J5426" s="482"/>
      <c r="K5426" s="482"/>
      <c r="L5426" s="482"/>
      <c r="M5426" s="483"/>
      <c r="N5426" s="176"/>
      <c r="O5426" s="412"/>
      <c r="P5426" s="413"/>
      <c r="Q5426" s="8"/>
      <c r="R5426" s="8"/>
      <c r="S5426" s="8"/>
      <c r="T5426" s="9"/>
      <c r="U5426" s="17"/>
      <c r="V5426" s="182"/>
      <c r="W5426" s="191"/>
      <c r="X5426" s="199"/>
      <c r="Y5426" s="182"/>
      <c r="Z5426" s="184"/>
      <c r="AA5426" s="184"/>
      <c r="AD5426" s="182"/>
      <c r="AG5426" s="182"/>
      <c r="AH5426" s="43"/>
      <c r="AI5426" s="43"/>
      <c r="AJ5426" s="43"/>
      <c r="AK5426" s="43"/>
      <c r="AL5426" s="43"/>
      <c r="AM5426" s="43"/>
      <c r="AN5426" s="43"/>
      <c r="AO5426" s="43"/>
      <c r="AP5426" s="43"/>
      <c r="AQ5426" s="43"/>
      <c r="AR5426" s="43"/>
      <c r="AS5426" s="43"/>
      <c r="AT5426" s="43"/>
      <c r="AU5426" s="44"/>
      <c r="AV5426" s="182"/>
      <c r="AW5426" s="182"/>
      <c r="AX5426" s="182"/>
      <c r="AZ5426" s="207"/>
    </row>
    <row r="5427" spans="1:52" s="168" customFormat="1" ht="24.9" customHeight="1" thickBot="1" x14ac:dyDescent="0.35">
      <c r="A5427" s="263"/>
      <c r="B5427" s="263"/>
      <c r="C5427" s="265"/>
      <c r="D5427" s="481"/>
      <c r="E5427" s="482"/>
      <c r="F5427" s="482"/>
      <c r="G5427" s="482"/>
      <c r="H5427" s="482"/>
      <c r="I5427" s="482"/>
      <c r="J5427" s="482"/>
      <c r="K5427" s="482"/>
      <c r="L5427" s="482"/>
      <c r="M5427" s="483"/>
      <c r="N5427" s="414" t="s">
        <v>16</v>
      </c>
      <c r="O5427" s="415"/>
      <c r="P5427" s="415"/>
      <c r="Q5427" s="415"/>
      <c r="R5427" s="415"/>
      <c r="S5427" s="415"/>
      <c r="T5427" s="415"/>
      <c r="U5427" s="18">
        <f>SUM(U5407:U5426)</f>
        <v>36</v>
      </c>
      <c r="V5427" s="182"/>
      <c r="W5427" s="191"/>
      <c r="X5427" s="199"/>
      <c r="Y5427" s="182"/>
      <c r="Z5427" s="184"/>
      <c r="AA5427" s="184"/>
      <c r="AD5427" s="182"/>
      <c r="AG5427" s="182"/>
      <c r="AH5427" s="43"/>
      <c r="AI5427" s="43"/>
      <c r="AJ5427" s="43"/>
      <c r="AK5427" s="43"/>
      <c r="AL5427" s="43"/>
      <c r="AM5427" s="43"/>
      <c r="AN5427" s="43"/>
      <c r="AO5427" s="43"/>
      <c r="AP5427" s="43"/>
      <c r="AQ5427" s="43"/>
      <c r="AR5427" s="43"/>
      <c r="AS5427" s="43"/>
      <c r="AT5427" s="43"/>
      <c r="AU5427" s="44"/>
      <c r="AV5427" s="182"/>
      <c r="AW5427" s="182"/>
      <c r="AX5427" s="182"/>
      <c r="AZ5427" s="207"/>
    </row>
    <row r="5428" spans="1:52" s="168" customFormat="1" ht="14.4" customHeight="1" x14ac:dyDescent="0.3">
      <c r="A5428" s="263"/>
      <c r="B5428" s="263"/>
      <c r="C5428" s="265"/>
      <c r="D5428" s="481"/>
      <c r="E5428" s="482"/>
      <c r="F5428" s="482"/>
      <c r="G5428" s="482"/>
      <c r="H5428" s="482"/>
      <c r="I5428" s="482"/>
      <c r="J5428" s="482"/>
      <c r="K5428" s="482"/>
      <c r="L5428" s="482"/>
      <c r="M5428" s="483"/>
      <c r="N5428" s="416" t="s">
        <v>17</v>
      </c>
      <c r="O5428" s="417"/>
      <c r="P5428" s="417"/>
      <c r="Q5428" s="417"/>
      <c r="R5428" s="417"/>
      <c r="S5428" s="417"/>
      <c r="T5428" s="417"/>
      <c r="U5428" s="418"/>
      <c r="V5428" s="200"/>
      <c r="W5428" s="191"/>
      <c r="X5428" s="199"/>
      <c r="Y5428" s="182"/>
      <c r="Z5428" s="184"/>
      <c r="AA5428" s="184"/>
      <c r="AD5428" s="182"/>
      <c r="AG5428" s="182"/>
      <c r="AH5428" s="43"/>
      <c r="AI5428" s="43"/>
      <c r="AJ5428" s="43"/>
      <c r="AK5428" s="43"/>
      <c r="AL5428" s="43"/>
      <c r="AM5428" s="43"/>
      <c r="AN5428" s="43"/>
      <c r="AO5428" s="43"/>
      <c r="AP5428" s="43"/>
      <c r="AQ5428" s="43"/>
      <c r="AR5428" s="43"/>
      <c r="AS5428" s="43"/>
      <c r="AT5428" s="43"/>
      <c r="AU5428" s="44"/>
      <c r="AV5428" s="182"/>
      <c r="AW5428" s="182"/>
      <c r="AX5428" s="182"/>
      <c r="AZ5428" s="207"/>
    </row>
    <row r="5429" spans="1:52" s="168" customFormat="1" x14ac:dyDescent="0.3">
      <c r="A5429" s="263"/>
      <c r="B5429" s="263"/>
      <c r="C5429" s="265"/>
      <c r="D5429" s="481"/>
      <c r="E5429" s="482"/>
      <c r="F5429" s="482"/>
      <c r="G5429" s="482"/>
      <c r="H5429" s="482"/>
      <c r="I5429" s="482"/>
      <c r="J5429" s="482"/>
      <c r="K5429" s="482"/>
      <c r="L5429" s="482"/>
      <c r="M5429" s="483"/>
      <c r="N5429" s="419"/>
      <c r="O5429" s="420"/>
      <c r="P5429" s="420"/>
      <c r="Q5429" s="420"/>
      <c r="R5429" s="420"/>
      <c r="S5429" s="420"/>
      <c r="T5429" s="420"/>
      <c r="U5429" s="421"/>
      <c r="V5429" s="182"/>
      <c r="W5429" s="191"/>
      <c r="X5429" s="199"/>
      <c r="Y5429" s="182"/>
      <c r="Z5429" s="184"/>
      <c r="AA5429" s="184"/>
      <c r="AD5429" s="182"/>
      <c r="AG5429" s="182"/>
      <c r="AH5429" s="43"/>
      <c r="AI5429" s="43"/>
      <c r="AJ5429" s="43"/>
      <c r="AK5429" s="43"/>
      <c r="AL5429" s="43"/>
      <c r="AM5429" s="43"/>
      <c r="AN5429" s="43"/>
      <c r="AO5429" s="43"/>
      <c r="AP5429" s="43"/>
      <c r="AQ5429" s="43"/>
      <c r="AR5429" s="43"/>
      <c r="AS5429" s="43"/>
      <c r="AT5429" s="43"/>
      <c r="AU5429" s="44"/>
      <c r="AV5429" s="182"/>
      <c r="AW5429" s="182"/>
      <c r="AX5429" s="182"/>
      <c r="AZ5429" s="207"/>
    </row>
    <row r="5430" spans="1:52" s="168" customFormat="1" x14ac:dyDescent="0.3">
      <c r="A5430" s="263"/>
      <c r="B5430" s="263"/>
      <c r="C5430" s="265"/>
      <c r="D5430" s="481"/>
      <c r="E5430" s="482"/>
      <c r="F5430" s="482"/>
      <c r="G5430" s="482"/>
      <c r="H5430" s="482"/>
      <c r="I5430" s="482"/>
      <c r="J5430" s="482"/>
      <c r="K5430" s="482"/>
      <c r="L5430" s="482"/>
      <c r="M5430" s="483"/>
      <c r="N5430" s="419"/>
      <c r="O5430" s="420"/>
      <c r="P5430" s="420"/>
      <c r="Q5430" s="420"/>
      <c r="R5430" s="420"/>
      <c r="S5430" s="420"/>
      <c r="T5430" s="420"/>
      <c r="U5430" s="421"/>
      <c r="V5430" s="182"/>
      <c r="W5430" s="191"/>
      <c r="X5430" s="199"/>
      <c r="Y5430" s="182"/>
      <c r="Z5430" s="184"/>
      <c r="AA5430" s="184"/>
      <c r="AD5430" s="182"/>
      <c r="AG5430" s="182"/>
      <c r="AH5430" s="43"/>
      <c r="AI5430" s="43"/>
      <c r="AJ5430" s="43"/>
      <c r="AK5430" s="43"/>
      <c r="AL5430" s="43"/>
      <c r="AM5430" s="43"/>
      <c r="AN5430" s="43"/>
      <c r="AO5430" s="43"/>
      <c r="AP5430" s="43"/>
      <c r="AQ5430" s="43"/>
      <c r="AR5430" s="43"/>
      <c r="AS5430" s="43"/>
      <c r="AT5430" s="43"/>
      <c r="AU5430" s="44"/>
      <c r="AV5430" s="182"/>
      <c r="AW5430" s="182"/>
      <c r="AX5430" s="182"/>
      <c r="AZ5430" s="207"/>
    </row>
    <row r="5431" spans="1:52" s="168" customFormat="1" ht="14.4" thickBot="1" x14ac:dyDescent="0.35">
      <c r="A5431" s="263"/>
      <c r="B5431" s="263"/>
      <c r="C5431" s="265"/>
      <c r="D5431" s="425"/>
      <c r="E5431" s="426"/>
      <c r="F5431" s="426"/>
      <c r="G5431" s="426"/>
      <c r="H5431" s="426"/>
      <c r="I5431" s="426"/>
      <c r="J5431" s="426"/>
      <c r="K5431" s="426"/>
      <c r="L5431" s="426"/>
      <c r="M5431" s="427"/>
      <c r="N5431" s="422"/>
      <c r="O5431" s="423"/>
      <c r="P5431" s="423"/>
      <c r="Q5431" s="423"/>
      <c r="R5431" s="423"/>
      <c r="S5431" s="423"/>
      <c r="T5431" s="423"/>
      <c r="U5431" s="424"/>
      <c r="V5431" s="182"/>
      <c r="W5431" s="191"/>
      <c r="X5431" s="199"/>
      <c r="Y5431" s="182"/>
      <c r="Z5431" s="184"/>
      <c r="AA5431" s="184"/>
      <c r="AD5431" s="182"/>
      <c r="AG5431" s="182"/>
      <c r="AH5431" s="43"/>
      <c r="AI5431" s="43"/>
      <c r="AJ5431" s="43"/>
      <c r="AK5431" s="43"/>
      <c r="AL5431" s="43"/>
      <c r="AM5431" s="43"/>
      <c r="AN5431" s="43"/>
      <c r="AO5431" s="43"/>
      <c r="AP5431" s="43"/>
      <c r="AQ5431" s="43"/>
      <c r="AR5431" s="43"/>
      <c r="AS5431" s="43"/>
      <c r="AT5431" s="43"/>
      <c r="AU5431" s="44"/>
      <c r="AV5431" s="182"/>
      <c r="AW5431" s="182"/>
      <c r="AX5431" s="182"/>
      <c r="AZ5431" s="207"/>
    </row>
    <row r="5432" spans="1:52" s="168" customFormat="1" ht="5.25" customHeight="1" thickBot="1" x14ac:dyDescent="0.35">
      <c r="A5432" s="263"/>
      <c r="B5432" s="263"/>
      <c r="C5432" s="265"/>
      <c r="D5432" s="428"/>
      <c r="E5432" s="428"/>
      <c r="F5432" s="428"/>
      <c r="G5432" s="428"/>
      <c r="H5432" s="428"/>
      <c r="I5432" s="428"/>
      <c r="J5432" s="428"/>
      <c r="K5432" s="428"/>
      <c r="L5432" s="428"/>
      <c r="M5432" s="428"/>
      <c r="N5432" s="428"/>
      <c r="O5432" s="428"/>
      <c r="P5432" s="428"/>
      <c r="Q5432" s="428"/>
      <c r="R5432" s="428"/>
      <c r="S5432" s="428"/>
      <c r="T5432" s="428"/>
      <c r="U5432" s="428"/>
      <c r="V5432" s="182"/>
      <c r="W5432" s="191"/>
      <c r="X5432" s="199"/>
      <c r="Y5432" s="182"/>
      <c r="Z5432" s="184"/>
      <c r="AA5432" s="184"/>
      <c r="AD5432" s="182"/>
      <c r="AG5432" s="182"/>
      <c r="AH5432" s="43"/>
      <c r="AI5432" s="43"/>
      <c r="AJ5432" s="43"/>
      <c r="AK5432" s="43"/>
      <c r="AL5432" s="43"/>
      <c r="AM5432" s="43"/>
      <c r="AN5432" s="43"/>
      <c r="AO5432" s="43"/>
      <c r="AP5432" s="43"/>
      <c r="AQ5432" s="43"/>
      <c r="AR5432" s="43"/>
      <c r="AS5432" s="43"/>
      <c r="AT5432" s="43"/>
      <c r="AU5432" s="44"/>
      <c r="AV5432" s="182"/>
      <c r="AW5432" s="182"/>
      <c r="AX5432" s="182"/>
      <c r="AZ5432" s="207"/>
    </row>
    <row r="5433" spans="1:52" s="168" customFormat="1" ht="20.25" customHeight="1" x14ac:dyDescent="0.3">
      <c r="A5433" s="263"/>
      <c r="B5433" s="263"/>
      <c r="C5433" s="265"/>
      <c r="D5433" s="429" t="s">
        <v>18</v>
      </c>
      <c r="E5433" s="430"/>
      <c r="F5433" s="430"/>
      <c r="G5433" s="430"/>
      <c r="H5433" s="430"/>
      <c r="I5433" s="430"/>
      <c r="J5433" s="430"/>
      <c r="K5433" s="430"/>
      <c r="L5433" s="430"/>
      <c r="M5433" s="431"/>
      <c r="N5433" s="429" t="s">
        <v>19</v>
      </c>
      <c r="O5433" s="430"/>
      <c r="P5433" s="430"/>
      <c r="Q5433" s="430"/>
      <c r="R5433" s="430"/>
      <c r="S5433" s="430"/>
      <c r="T5433" s="430"/>
      <c r="U5433" s="431"/>
      <c r="V5433" s="182"/>
      <c r="W5433" s="191"/>
      <c r="X5433" s="199"/>
      <c r="Y5433" s="182"/>
      <c r="Z5433" s="184"/>
      <c r="AA5433" s="184"/>
      <c r="AD5433" s="182"/>
      <c r="AG5433" s="182"/>
      <c r="AH5433" s="43"/>
      <c r="AI5433" s="43"/>
      <c r="AJ5433" s="43"/>
      <c r="AK5433" s="43"/>
      <c r="AL5433" s="43"/>
      <c r="AM5433" s="43"/>
      <c r="AN5433" s="43"/>
      <c r="AO5433" s="43"/>
      <c r="AP5433" s="43"/>
      <c r="AQ5433" s="43"/>
      <c r="AR5433" s="43"/>
      <c r="AS5433" s="43"/>
      <c r="AT5433" s="43"/>
      <c r="AU5433" s="44"/>
      <c r="AV5433" s="182"/>
      <c r="AW5433" s="182"/>
      <c r="AX5433" s="182"/>
      <c r="AZ5433" s="207"/>
    </row>
    <row r="5434" spans="1:52" s="168" customFormat="1" x14ac:dyDescent="0.3">
      <c r="A5434" s="263"/>
      <c r="B5434" s="263"/>
      <c r="C5434" s="265"/>
      <c r="D5434" s="432" t="s">
        <v>20</v>
      </c>
      <c r="E5434" s="433"/>
      <c r="F5434" s="433"/>
      <c r="G5434" s="433"/>
      <c r="H5434" s="433"/>
      <c r="I5434" s="433"/>
      <c r="J5434" s="433"/>
      <c r="K5434" s="433"/>
      <c r="L5434" s="433"/>
      <c r="M5434" s="434"/>
      <c r="N5434" s="435" t="s">
        <v>21</v>
      </c>
      <c r="O5434" s="436"/>
      <c r="P5434" s="436"/>
      <c r="Q5434" s="436"/>
      <c r="R5434" s="436"/>
      <c r="S5434" s="436"/>
      <c r="T5434" s="436"/>
      <c r="U5434" s="437"/>
      <c r="V5434" s="182"/>
      <c r="W5434" s="191"/>
      <c r="X5434" s="199"/>
      <c r="Y5434" s="182"/>
      <c r="Z5434" s="184"/>
      <c r="AA5434" s="184"/>
      <c r="AD5434" s="182"/>
      <c r="AG5434" s="182"/>
      <c r="AH5434" s="43"/>
      <c r="AI5434" s="43"/>
      <c r="AJ5434" s="43"/>
      <c r="AK5434" s="43"/>
      <c r="AL5434" s="43"/>
      <c r="AM5434" s="43"/>
      <c r="AN5434" s="43"/>
      <c r="AO5434" s="43"/>
      <c r="AP5434" s="43"/>
      <c r="AQ5434" s="43"/>
      <c r="AR5434" s="43"/>
      <c r="AS5434" s="43"/>
      <c r="AT5434" s="43"/>
      <c r="AU5434" s="44"/>
      <c r="AV5434" s="182"/>
      <c r="AW5434" s="182"/>
      <c r="AX5434" s="182"/>
      <c r="AZ5434" s="207"/>
    </row>
    <row r="5435" spans="1:52" s="168" customFormat="1" ht="15.75" customHeight="1" x14ac:dyDescent="0.3">
      <c r="A5435" s="263"/>
      <c r="B5435" s="263"/>
      <c r="C5435" s="265"/>
      <c r="D5435" s="438" t="s">
        <v>22</v>
      </c>
      <c r="E5435" s="439"/>
      <c r="F5435" s="439"/>
      <c r="G5435" s="439"/>
      <c r="H5435" s="439"/>
      <c r="I5435" s="439"/>
      <c r="J5435" s="439"/>
      <c r="K5435" s="439"/>
      <c r="L5435" s="439"/>
      <c r="M5435" s="440"/>
      <c r="N5435" s="438" t="s">
        <v>22</v>
      </c>
      <c r="O5435" s="444"/>
      <c r="P5435" s="444"/>
      <c r="Q5435" s="444"/>
      <c r="R5435" s="444"/>
      <c r="S5435" s="444"/>
      <c r="T5435" s="444"/>
      <c r="U5435" s="440"/>
      <c r="V5435" s="182"/>
      <c r="W5435" s="191"/>
      <c r="X5435" s="199"/>
      <c r="Y5435" s="182"/>
      <c r="Z5435" s="184"/>
      <c r="AA5435" s="184"/>
      <c r="AD5435" s="182"/>
      <c r="AG5435" s="182"/>
      <c r="AH5435" s="43"/>
      <c r="AI5435" s="43"/>
      <c r="AJ5435" s="43"/>
      <c r="AK5435" s="43"/>
      <c r="AL5435" s="43"/>
      <c r="AM5435" s="43"/>
      <c r="AN5435" s="43"/>
      <c r="AO5435" s="43"/>
      <c r="AP5435" s="43"/>
      <c r="AQ5435" s="43"/>
      <c r="AR5435" s="43"/>
      <c r="AS5435" s="43"/>
      <c r="AT5435" s="43"/>
      <c r="AU5435" s="44"/>
      <c r="AV5435" s="182"/>
      <c r="AW5435" s="182"/>
      <c r="AX5435" s="182"/>
      <c r="AZ5435" s="207"/>
    </row>
    <row r="5436" spans="1:52" s="168" customFormat="1" ht="15.75" customHeight="1" x14ac:dyDescent="0.3">
      <c r="A5436" s="263"/>
      <c r="B5436" s="263"/>
      <c r="C5436" s="265"/>
      <c r="D5436" s="438"/>
      <c r="E5436" s="439"/>
      <c r="F5436" s="439"/>
      <c r="G5436" s="439"/>
      <c r="H5436" s="439"/>
      <c r="I5436" s="439"/>
      <c r="J5436" s="439"/>
      <c r="K5436" s="439"/>
      <c r="L5436" s="439"/>
      <c r="M5436" s="440"/>
      <c r="N5436" s="438"/>
      <c r="O5436" s="439"/>
      <c r="P5436" s="439"/>
      <c r="Q5436" s="439"/>
      <c r="R5436" s="439"/>
      <c r="S5436" s="439"/>
      <c r="T5436" s="439"/>
      <c r="U5436" s="440"/>
      <c r="V5436" s="182"/>
      <c r="W5436" s="191"/>
      <c r="X5436" s="199"/>
      <c r="Y5436" s="182"/>
      <c r="Z5436" s="184"/>
      <c r="AA5436" s="184"/>
      <c r="AD5436" s="182"/>
      <c r="AG5436" s="182"/>
      <c r="AH5436" s="43"/>
      <c r="AI5436" s="43"/>
      <c r="AJ5436" s="43"/>
      <c r="AK5436" s="43"/>
      <c r="AL5436" s="43"/>
      <c r="AM5436" s="43"/>
      <c r="AN5436" s="43"/>
      <c r="AO5436" s="43"/>
      <c r="AP5436" s="43"/>
      <c r="AQ5436" s="43"/>
      <c r="AR5436" s="43"/>
      <c r="AS5436" s="43"/>
      <c r="AT5436" s="43"/>
      <c r="AU5436" s="44"/>
      <c r="AV5436" s="182"/>
      <c r="AW5436" s="182"/>
      <c r="AX5436" s="182"/>
      <c r="AZ5436" s="207"/>
    </row>
    <row r="5437" spans="1:52" s="168" customFormat="1" ht="15.75" customHeight="1" x14ac:dyDescent="0.3">
      <c r="A5437" s="263"/>
      <c r="B5437" s="263"/>
      <c r="C5437" s="265"/>
      <c r="D5437" s="441"/>
      <c r="E5437" s="442"/>
      <c r="F5437" s="442"/>
      <c r="G5437" s="442"/>
      <c r="H5437" s="442"/>
      <c r="I5437" s="442"/>
      <c r="J5437" s="442"/>
      <c r="K5437" s="442"/>
      <c r="L5437" s="442"/>
      <c r="M5437" s="443"/>
      <c r="N5437" s="441"/>
      <c r="O5437" s="442"/>
      <c r="P5437" s="442"/>
      <c r="Q5437" s="442"/>
      <c r="R5437" s="442"/>
      <c r="S5437" s="442"/>
      <c r="T5437" s="442"/>
      <c r="U5437" s="443"/>
      <c r="V5437" s="182"/>
      <c r="W5437" s="191"/>
      <c r="X5437" s="199"/>
      <c r="Y5437" s="182"/>
      <c r="Z5437" s="184"/>
      <c r="AA5437" s="184"/>
      <c r="AD5437" s="182"/>
      <c r="AG5437" s="182"/>
      <c r="AH5437" s="43"/>
      <c r="AI5437" s="43"/>
      <c r="AJ5437" s="43"/>
      <c r="AK5437" s="43"/>
      <c r="AL5437" s="43"/>
      <c r="AM5437" s="43"/>
      <c r="AN5437" s="43"/>
      <c r="AO5437" s="43"/>
      <c r="AP5437" s="43"/>
      <c r="AQ5437" s="43"/>
      <c r="AR5437" s="43"/>
      <c r="AS5437" s="43"/>
      <c r="AT5437" s="43"/>
      <c r="AU5437" s="44"/>
      <c r="AV5437" s="182"/>
      <c r="AW5437" s="182"/>
      <c r="AX5437" s="182"/>
      <c r="AZ5437" s="207"/>
    </row>
    <row r="5438" spans="1:52" s="168" customFormat="1" x14ac:dyDescent="0.25">
      <c r="A5438" s="263"/>
      <c r="B5438" s="263"/>
      <c r="C5438" s="265"/>
      <c r="D5438" s="171" t="s">
        <v>23</v>
      </c>
      <c r="E5438" s="445" t="e">
        <f>+#REF!</f>
        <v>#REF!</v>
      </c>
      <c r="F5438" s="445"/>
      <c r="G5438" s="445"/>
      <c r="H5438" s="445"/>
      <c r="I5438" s="445"/>
      <c r="J5438" s="445"/>
      <c r="K5438" s="445"/>
      <c r="L5438" s="445"/>
      <c r="M5438" s="446"/>
      <c r="N5438" s="172" t="s">
        <v>23</v>
      </c>
      <c r="O5438" s="445" t="e">
        <f>+#REF!</f>
        <v>#REF!</v>
      </c>
      <c r="P5438" s="445"/>
      <c r="Q5438" s="445"/>
      <c r="R5438" s="445"/>
      <c r="S5438" s="445"/>
      <c r="T5438" s="445"/>
      <c r="U5438" s="446"/>
      <c r="V5438" s="182"/>
      <c r="W5438" s="191"/>
      <c r="X5438" s="199"/>
      <c r="Y5438" s="182"/>
      <c r="Z5438" s="184"/>
      <c r="AA5438" s="184"/>
      <c r="AD5438" s="182"/>
      <c r="AG5438" s="182"/>
      <c r="AH5438" s="43"/>
      <c r="AI5438" s="43"/>
      <c r="AJ5438" s="43"/>
      <c r="AK5438" s="43"/>
      <c r="AL5438" s="43"/>
      <c r="AM5438" s="43"/>
      <c r="AN5438" s="43"/>
      <c r="AO5438" s="43"/>
      <c r="AP5438" s="43"/>
      <c r="AQ5438" s="43"/>
      <c r="AR5438" s="43"/>
      <c r="AS5438" s="43"/>
      <c r="AT5438" s="43"/>
      <c r="AU5438" s="44"/>
      <c r="AV5438" s="182"/>
      <c r="AW5438" s="182"/>
      <c r="AX5438" s="182"/>
      <c r="AZ5438" s="207"/>
    </row>
    <row r="5439" spans="1:52" s="168" customFormat="1" ht="14.4" thickBot="1" x14ac:dyDescent="0.3">
      <c r="A5439" s="263"/>
      <c r="B5439" s="263"/>
      <c r="C5439" s="265"/>
      <c r="D5439" s="173" t="s">
        <v>25</v>
      </c>
      <c r="E5439" s="447" t="e">
        <f>+#REF!</f>
        <v>#REF!</v>
      </c>
      <c r="F5439" s="447"/>
      <c r="G5439" s="447"/>
      <c r="H5439" s="447"/>
      <c r="I5439" s="447"/>
      <c r="J5439" s="447"/>
      <c r="K5439" s="447"/>
      <c r="L5439" s="447"/>
      <c r="M5439" s="448"/>
      <c r="N5439" s="174" t="s">
        <v>25</v>
      </c>
      <c r="O5439" s="447" t="e">
        <f>+#REF!</f>
        <v>#REF!</v>
      </c>
      <c r="P5439" s="447"/>
      <c r="Q5439" s="447"/>
      <c r="R5439" s="447"/>
      <c r="S5439" s="447"/>
      <c r="T5439" s="447"/>
      <c r="U5439" s="448"/>
      <c r="V5439" s="182"/>
      <c r="W5439" s="191"/>
      <c r="X5439" s="199"/>
      <c r="Y5439" s="182"/>
      <c r="Z5439" s="184"/>
      <c r="AA5439" s="184"/>
      <c r="AD5439" s="182"/>
      <c r="AG5439" s="182"/>
      <c r="AH5439" s="43"/>
      <c r="AI5439" s="43"/>
      <c r="AJ5439" s="43"/>
      <c r="AK5439" s="43"/>
      <c r="AL5439" s="43"/>
      <c r="AM5439" s="43"/>
      <c r="AN5439" s="43"/>
      <c r="AO5439" s="43"/>
      <c r="AP5439" s="43"/>
      <c r="AQ5439" s="43"/>
      <c r="AR5439" s="43"/>
      <c r="AS5439" s="43"/>
      <c r="AT5439" s="43"/>
      <c r="AU5439" s="44"/>
      <c r="AV5439" s="182"/>
      <c r="AW5439" s="182"/>
      <c r="AX5439" s="182"/>
      <c r="AZ5439" s="207"/>
    </row>
    <row r="5440" spans="1:52" s="175" customFormat="1" ht="9.9" customHeight="1" thickBot="1" x14ac:dyDescent="0.3">
      <c r="A5440" s="266"/>
      <c r="B5440" s="266"/>
      <c r="C5440" s="267"/>
      <c r="N5440" s="15"/>
      <c r="V5440" s="34"/>
      <c r="W5440" s="58"/>
      <c r="X5440" s="85"/>
      <c r="Y5440" s="34"/>
      <c r="Z5440" s="185"/>
      <c r="AA5440" s="185"/>
      <c r="AD5440" s="34"/>
      <c r="AG5440" s="34"/>
      <c r="AH5440" s="45"/>
      <c r="AI5440" s="45"/>
      <c r="AJ5440" s="45"/>
      <c r="AK5440" s="45"/>
      <c r="AL5440" s="45"/>
      <c r="AM5440" s="45"/>
      <c r="AN5440" s="45"/>
      <c r="AO5440" s="45"/>
      <c r="AP5440" s="45"/>
      <c r="AQ5440" s="45"/>
      <c r="AR5440" s="45"/>
      <c r="AS5440" s="45"/>
      <c r="AT5440" s="45"/>
      <c r="AU5440" s="46"/>
      <c r="AV5440" s="34"/>
      <c r="AW5440" s="34"/>
      <c r="AX5440" s="34"/>
      <c r="AZ5440" s="139"/>
    </row>
    <row r="5441" spans="1:52" s="168" customFormat="1" ht="15.75" customHeight="1" x14ac:dyDescent="0.3">
      <c r="A5441" s="263"/>
      <c r="B5441" s="263"/>
      <c r="C5441" s="265"/>
      <c r="D5441" s="484"/>
      <c r="E5441" s="485"/>
      <c r="F5441" s="488" t="s">
        <v>0</v>
      </c>
      <c r="G5441" s="489"/>
      <c r="H5441" s="489"/>
      <c r="I5441" s="489"/>
      <c r="J5441" s="489"/>
      <c r="K5441" s="489"/>
      <c r="L5441" s="489"/>
      <c r="M5441" s="489"/>
      <c r="N5441" s="489"/>
      <c r="O5441" s="490"/>
      <c r="P5441" s="494" t="s">
        <v>1</v>
      </c>
      <c r="Q5441" s="495"/>
      <c r="R5441" s="495"/>
      <c r="S5441" s="496"/>
      <c r="T5441" s="500"/>
      <c r="U5441" s="501"/>
      <c r="V5441" s="182"/>
      <c r="W5441" s="191"/>
      <c r="X5441" s="199"/>
      <c r="Y5441" s="182"/>
      <c r="Z5441" s="184"/>
      <c r="AA5441" s="184"/>
      <c r="AD5441" s="182"/>
      <c r="AG5441" s="182"/>
      <c r="AH5441" s="43"/>
      <c r="AI5441" s="43"/>
      <c r="AJ5441" s="43"/>
      <c r="AK5441" s="43"/>
      <c r="AL5441" s="43"/>
      <c r="AM5441" s="43"/>
      <c r="AN5441" s="43"/>
      <c r="AO5441" s="43"/>
      <c r="AP5441" s="43"/>
      <c r="AQ5441" s="43"/>
      <c r="AR5441" s="43"/>
      <c r="AS5441" s="43"/>
      <c r="AT5441" s="43"/>
      <c r="AU5441" s="44"/>
      <c r="AV5441" s="182"/>
      <c r="AW5441" s="182"/>
      <c r="AX5441" s="182"/>
      <c r="AZ5441" s="207"/>
    </row>
    <row r="5442" spans="1:52" s="168" customFormat="1" ht="15" customHeight="1" x14ac:dyDescent="0.3">
      <c r="A5442" s="263"/>
      <c r="B5442" s="263"/>
      <c r="C5442" s="265"/>
      <c r="D5442" s="481"/>
      <c r="E5442" s="482"/>
      <c r="F5442" s="491"/>
      <c r="G5442" s="492"/>
      <c r="H5442" s="492"/>
      <c r="I5442" s="492"/>
      <c r="J5442" s="492"/>
      <c r="K5442" s="492"/>
      <c r="L5442" s="492"/>
      <c r="M5442" s="492"/>
      <c r="N5442" s="492"/>
      <c r="O5442" s="493"/>
      <c r="P5442" s="497"/>
      <c r="Q5442" s="498"/>
      <c r="R5442" s="498"/>
      <c r="S5442" s="499"/>
      <c r="T5442" s="502"/>
      <c r="U5442" s="503"/>
      <c r="V5442" s="182"/>
      <c r="W5442" s="191"/>
      <c r="X5442" s="199"/>
      <c r="Y5442" s="186"/>
      <c r="Z5442" s="184"/>
      <c r="AA5442" s="184"/>
      <c r="AD5442" s="182"/>
      <c r="AG5442" s="182"/>
      <c r="AH5442" s="43"/>
      <c r="AI5442" s="43"/>
      <c r="AJ5442" s="43"/>
      <c r="AK5442" s="43"/>
      <c r="AL5442" s="43"/>
      <c r="AM5442" s="43"/>
      <c r="AN5442" s="43"/>
      <c r="AO5442" s="43"/>
      <c r="AP5442" s="43"/>
      <c r="AQ5442" s="43"/>
      <c r="AR5442" s="43"/>
      <c r="AS5442" s="43"/>
      <c r="AT5442" s="43"/>
      <c r="AU5442" s="44"/>
      <c r="AV5442" s="182"/>
      <c r="AW5442" s="182"/>
      <c r="AX5442" s="182"/>
      <c r="AZ5442" s="207"/>
    </row>
    <row r="5443" spans="1:52" s="168" customFormat="1" ht="30" customHeight="1" thickBot="1" x14ac:dyDescent="0.35">
      <c r="A5443" s="263"/>
      <c r="B5443" s="263"/>
      <c r="C5443" s="265"/>
      <c r="D5443" s="486"/>
      <c r="E5443" s="487"/>
      <c r="F5443" s="506" t="s">
        <v>2</v>
      </c>
      <c r="G5443" s="507"/>
      <c r="H5443" s="507"/>
      <c r="I5443" s="507"/>
      <c r="J5443" s="507"/>
      <c r="K5443" s="507"/>
      <c r="L5443" s="507"/>
      <c r="M5443" s="507"/>
      <c r="N5443" s="507"/>
      <c r="O5443" s="508"/>
      <c r="P5443" s="181">
        <v>112</v>
      </c>
      <c r="Q5443" s="210" t="s">
        <v>3</v>
      </c>
      <c r="R5443" s="509">
        <v>147</v>
      </c>
      <c r="S5443" s="510"/>
      <c r="T5443" s="504"/>
      <c r="U5443" s="505"/>
      <c r="V5443" s="182">
        <f>+IF(C5452="","",1)</f>
        <v>1</v>
      </c>
      <c r="W5443" s="191"/>
      <c r="X5443" s="199"/>
      <c r="Y5443" s="39"/>
      <c r="Z5443" s="184"/>
      <c r="AA5443" s="184"/>
      <c r="AD5443" s="182"/>
      <c r="AG5443" s="182"/>
      <c r="AH5443" s="43"/>
      <c r="AI5443" s="43"/>
      <c r="AJ5443" s="43"/>
      <c r="AK5443" s="43"/>
      <c r="AL5443" s="43"/>
      <c r="AM5443" s="43"/>
      <c r="AN5443" s="43"/>
      <c r="AO5443" s="43"/>
      <c r="AP5443" s="43"/>
      <c r="AQ5443" s="43"/>
      <c r="AR5443" s="43"/>
      <c r="AS5443" s="43"/>
      <c r="AT5443" s="43"/>
      <c r="AU5443" s="44"/>
      <c r="AV5443" s="182"/>
      <c r="AW5443" s="182"/>
      <c r="AX5443" s="182"/>
      <c r="AZ5443" s="207"/>
    </row>
    <row r="5444" spans="1:52" s="168" customFormat="1" ht="5.25" customHeight="1" thickBot="1" x14ac:dyDescent="0.35">
      <c r="A5444" s="263"/>
      <c r="B5444" s="263"/>
      <c r="C5444" s="265"/>
      <c r="D5444" s="454"/>
      <c r="E5444" s="454"/>
      <c r="F5444" s="454"/>
      <c r="G5444" s="454"/>
      <c r="H5444" s="454"/>
      <c r="I5444" s="454"/>
      <c r="J5444" s="454"/>
      <c r="K5444" s="454"/>
      <c r="L5444" s="454"/>
      <c r="M5444" s="454"/>
      <c r="N5444" s="454"/>
      <c r="O5444" s="454"/>
      <c r="P5444" s="454"/>
      <c r="Q5444" s="454"/>
      <c r="R5444" s="454"/>
      <c r="S5444" s="454"/>
      <c r="T5444" s="454"/>
      <c r="U5444" s="454"/>
      <c r="V5444" s="182"/>
      <c r="W5444" s="191"/>
      <c r="X5444" s="199"/>
      <c r="Y5444" s="186"/>
      <c r="Z5444" s="184"/>
      <c r="AA5444" s="184"/>
      <c r="AD5444" s="182"/>
      <c r="AG5444" s="182"/>
      <c r="AH5444" s="43"/>
      <c r="AI5444" s="43"/>
      <c r="AJ5444" s="43"/>
      <c r="AK5444" s="43"/>
      <c r="AL5444" s="43"/>
      <c r="AM5444" s="43"/>
      <c r="AN5444" s="43"/>
      <c r="AO5444" s="43"/>
      <c r="AP5444" s="43"/>
      <c r="AQ5444" s="43"/>
      <c r="AR5444" s="43"/>
      <c r="AS5444" s="43"/>
      <c r="AT5444" s="43"/>
      <c r="AU5444" s="44"/>
      <c r="AV5444" s="182"/>
      <c r="AW5444" s="182"/>
      <c r="AX5444" s="182"/>
      <c r="AZ5444" s="207"/>
    </row>
    <row r="5445" spans="1:52" s="168" customFormat="1" ht="24.9" customHeight="1" x14ac:dyDescent="0.3">
      <c r="A5445" s="263"/>
      <c r="B5445" s="263"/>
      <c r="C5445" s="265"/>
      <c r="D5445" s="511" t="s">
        <v>4</v>
      </c>
      <c r="E5445" s="512"/>
      <c r="F5445" s="513" t="s">
        <v>168</v>
      </c>
      <c r="G5445" s="514"/>
      <c r="H5445" s="514"/>
      <c r="I5445" s="515"/>
      <c r="J5445" s="516" t="s">
        <v>5</v>
      </c>
      <c r="K5445" s="512"/>
      <c r="L5445" s="513" t="s">
        <v>102</v>
      </c>
      <c r="M5445" s="514"/>
      <c r="N5445" s="514"/>
      <c r="O5445" s="514"/>
      <c r="P5445" s="515"/>
      <c r="Q5445" s="164" t="s">
        <v>6</v>
      </c>
      <c r="R5445" s="513" t="s">
        <v>36</v>
      </c>
      <c r="S5445" s="514"/>
      <c r="T5445" s="514"/>
      <c r="U5445" s="517"/>
      <c r="V5445" s="182"/>
      <c r="W5445" s="191"/>
      <c r="X5445" s="199"/>
      <c r="Y5445" s="182"/>
      <c r="Z5445" s="184"/>
      <c r="AA5445" s="184"/>
      <c r="AD5445" s="182"/>
      <c r="AG5445" s="182"/>
      <c r="AH5445" s="43"/>
      <c r="AI5445" s="43"/>
      <c r="AJ5445" s="43"/>
      <c r="AK5445" s="43"/>
      <c r="AL5445" s="43"/>
      <c r="AM5445" s="43"/>
      <c r="AN5445" s="43"/>
      <c r="AO5445" s="43"/>
      <c r="AP5445" s="43"/>
      <c r="AQ5445" s="43"/>
      <c r="AR5445" s="43"/>
      <c r="AS5445" s="43"/>
      <c r="AT5445" s="43"/>
      <c r="AU5445" s="44"/>
      <c r="AV5445" s="182"/>
      <c r="AW5445" s="182"/>
      <c r="AX5445" s="182"/>
      <c r="AZ5445" s="207"/>
    </row>
    <row r="5446" spans="1:52" s="168" customFormat="1" ht="45" customHeight="1" thickBot="1" x14ac:dyDescent="0.35">
      <c r="A5446" s="263"/>
      <c r="B5446" s="263"/>
      <c r="C5446" s="265"/>
      <c r="D5446" s="518" t="s">
        <v>7</v>
      </c>
      <c r="E5446" s="519"/>
      <c r="F5446" s="520" t="s">
        <v>169</v>
      </c>
      <c r="G5446" s="521"/>
      <c r="H5446" s="521"/>
      <c r="I5446" s="521"/>
      <c r="J5446" s="521"/>
      <c r="K5446" s="521"/>
      <c r="L5446" s="521"/>
      <c r="M5446" s="521"/>
      <c r="N5446" s="521"/>
      <c r="O5446" s="521"/>
      <c r="P5446" s="521"/>
      <c r="Q5446" s="521"/>
      <c r="R5446" s="521"/>
      <c r="S5446" s="521"/>
      <c r="T5446" s="521"/>
      <c r="U5446" s="522"/>
      <c r="V5446" s="182"/>
      <c r="W5446" s="191"/>
      <c r="X5446" s="199"/>
      <c r="Y5446" s="182"/>
      <c r="Z5446" s="184"/>
      <c r="AA5446" s="184"/>
      <c r="AD5446" s="182"/>
      <c r="AG5446" s="182"/>
      <c r="AH5446" s="43"/>
      <c r="AI5446" s="43"/>
      <c r="AJ5446" s="43"/>
      <c r="AK5446" s="43"/>
      <c r="AL5446" s="43"/>
      <c r="AM5446" s="43"/>
      <c r="AN5446" s="43"/>
      <c r="AO5446" s="43"/>
      <c r="AP5446" s="43"/>
      <c r="AQ5446" s="43"/>
      <c r="AR5446" s="43"/>
      <c r="AS5446" s="43"/>
      <c r="AT5446" s="43"/>
      <c r="AU5446" s="44"/>
      <c r="AV5446" s="182"/>
      <c r="AW5446" s="182"/>
      <c r="AX5446" s="182"/>
      <c r="AZ5446" s="207"/>
    </row>
    <row r="5447" spans="1:52" s="168" customFormat="1" ht="5.0999999999999996" customHeight="1" thickBot="1" x14ac:dyDescent="0.35">
      <c r="A5447" s="263"/>
      <c r="B5447" s="263"/>
      <c r="C5447" s="265"/>
      <c r="D5447" s="523"/>
      <c r="E5447" s="523"/>
      <c r="F5447" s="523"/>
      <c r="G5447" s="523"/>
      <c r="H5447" s="523"/>
      <c r="I5447" s="523"/>
      <c r="J5447" s="523"/>
      <c r="K5447" s="523"/>
      <c r="L5447" s="523"/>
      <c r="M5447" s="523"/>
      <c r="N5447" s="523"/>
      <c r="O5447" s="523"/>
      <c r="P5447" s="523"/>
      <c r="Q5447" s="523"/>
      <c r="R5447" s="523"/>
      <c r="S5447" s="523"/>
      <c r="T5447" s="523"/>
      <c r="U5447" s="523"/>
      <c r="V5447" s="182"/>
      <c r="W5447" s="191"/>
      <c r="X5447" s="199"/>
      <c r="Y5447" s="182"/>
      <c r="Z5447" s="184"/>
      <c r="AA5447" s="184"/>
      <c r="AD5447" s="182"/>
      <c r="AG5447" s="182"/>
      <c r="AH5447" s="43"/>
      <c r="AI5447" s="43"/>
      <c r="AJ5447" s="43"/>
      <c r="AK5447" s="43"/>
      <c r="AL5447" s="43"/>
      <c r="AM5447" s="43"/>
      <c r="AN5447" s="43"/>
      <c r="AO5447" s="43"/>
      <c r="AP5447" s="43"/>
      <c r="AQ5447" s="43"/>
      <c r="AR5447" s="43"/>
      <c r="AS5447" s="43"/>
      <c r="AT5447" s="43"/>
      <c r="AU5447" s="44"/>
      <c r="AV5447" s="182"/>
      <c r="AW5447" s="182"/>
      <c r="AX5447" s="182"/>
      <c r="AZ5447" s="207"/>
    </row>
    <row r="5448" spans="1:52" s="168" customFormat="1" ht="24.9" customHeight="1" thickBot="1" x14ac:dyDescent="0.35">
      <c r="A5448" s="263"/>
      <c r="B5448" s="263"/>
      <c r="C5448" s="265"/>
      <c r="D5448" s="165" t="s">
        <v>103</v>
      </c>
      <c r="E5448" s="209" t="s">
        <v>106</v>
      </c>
      <c r="F5448" s="455" t="s">
        <v>104</v>
      </c>
      <c r="G5448" s="524"/>
      <c r="H5448" s="456"/>
      <c r="I5448" s="525">
        <v>44058</v>
      </c>
      <c r="J5448" s="526"/>
      <c r="K5448" s="526"/>
      <c r="L5448" s="526"/>
      <c r="M5448" s="526"/>
      <c r="N5448" s="527"/>
      <c r="O5448" s="166" t="s">
        <v>8</v>
      </c>
      <c r="P5448" s="449" t="s">
        <v>24</v>
      </c>
      <c r="Q5448" s="450"/>
      <c r="R5448" s="450"/>
      <c r="S5448" s="450"/>
      <c r="T5448" s="450"/>
      <c r="U5448" s="528"/>
      <c r="V5448" s="182"/>
      <c r="W5448" s="191"/>
      <c r="X5448" s="199"/>
      <c r="Y5448" s="182"/>
      <c r="Z5448" s="184"/>
      <c r="AA5448" s="184"/>
      <c r="AD5448" s="182"/>
      <c r="AG5448" s="182"/>
      <c r="AH5448" s="43"/>
      <c r="AI5448" s="43"/>
      <c r="AJ5448" s="43"/>
      <c r="AK5448" s="43"/>
      <c r="AL5448" s="43"/>
      <c r="AM5448" s="43"/>
      <c r="AN5448" s="43"/>
      <c r="AO5448" s="43"/>
      <c r="AP5448" s="43"/>
      <c r="AQ5448" s="43"/>
      <c r="AR5448" s="43"/>
      <c r="AS5448" s="43"/>
      <c r="AT5448" s="43"/>
      <c r="AU5448" s="44"/>
      <c r="AV5448" s="182"/>
      <c r="AW5448" s="182"/>
      <c r="AX5448" s="182"/>
      <c r="AZ5448" s="207"/>
    </row>
    <row r="5449" spans="1:52" s="168" customFormat="1" ht="5.0999999999999996" customHeight="1" thickBot="1" x14ac:dyDescent="0.35">
      <c r="A5449" s="263"/>
      <c r="B5449" s="263"/>
      <c r="C5449" s="265"/>
      <c r="D5449" s="208"/>
      <c r="E5449" s="208"/>
      <c r="F5449" s="208"/>
      <c r="G5449" s="208"/>
      <c r="H5449" s="208"/>
      <c r="I5449" s="208"/>
      <c r="J5449" s="208"/>
      <c r="K5449" s="208"/>
      <c r="L5449" s="208"/>
      <c r="M5449" s="208"/>
      <c r="N5449" s="208"/>
      <c r="O5449" s="208"/>
      <c r="P5449" s="208"/>
      <c r="Q5449" s="208"/>
      <c r="R5449" s="208"/>
      <c r="S5449" s="208"/>
      <c r="T5449" s="208"/>
      <c r="U5449" s="208"/>
      <c r="V5449" s="182"/>
      <c r="W5449" s="191"/>
      <c r="X5449" s="199"/>
      <c r="Y5449" s="182"/>
      <c r="Z5449" s="184"/>
      <c r="AA5449" s="184"/>
      <c r="AD5449" s="182"/>
      <c r="AG5449" s="182"/>
      <c r="AH5449" s="43"/>
      <c r="AI5449" s="43"/>
      <c r="AJ5449" s="43"/>
      <c r="AK5449" s="43"/>
      <c r="AL5449" s="43"/>
      <c r="AM5449" s="43"/>
      <c r="AN5449" s="43"/>
      <c r="AO5449" s="43"/>
      <c r="AP5449" s="43"/>
      <c r="AQ5449" s="43"/>
      <c r="AR5449" s="43"/>
      <c r="AS5449" s="43"/>
      <c r="AT5449" s="43"/>
      <c r="AU5449" s="44"/>
      <c r="AV5449" s="182"/>
      <c r="AW5449" s="182"/>
      <c r="AX5449" s="182"/>
      <c r="AZ5449" s="207"/>
    </row>
    <row r="5450" spans="1:52" s="168" customFormat="1" ht="24.9" customHeight="1" thickBot="1" x14ac:dyDescent="0.35">
      <c r="A5450" s="263"/>
      <c r="B5450" s="263"/>
      <c r="C5450" s="265"/>
      <c r="D5450" s="165" t="s">
        <v>31</v>
      </c>
      <c r="E5450" s="449"/>
      <c r="F5450" s="450"/>
      <c r="G5450" s="450"/>
      <c r="H5450" s="450"/>
      <c r="I5450" s="450"/>
      <c r="J5450" s="451"/>
      <c r="K5450" s="177" t="s">
        <v>105</v>
      </c>
      <c r="L5450" s="452"/>
      <c r="M5450" s="452"/>
      <c r="N5450" s="452"/>
      <c r="O5450" s="452"/>
      <c r="P5450" s="452"/>
      <c r="Q5450" s="452"/>
      <c r="R5450" s="452"/>
      <c r="S5450" s="452"/>
      <c r="T5450" s="452"/>
      <c r="U5450" s="453"/>
      <c r="V5450" s="182"/>
      <c r="W5450" s="191"/>
      <c r="X5450" s="199"/>
      <c r="Y5450" s="182"/>
      <c r="Z5450" s="184"/>
      <c r="AA5450" s="184"/>
      <c r="AD5450" s="182"/>
      <c r="AG5450" s="182"/>
      <c r="AH5450" s="43"/>
      <c r="AI5450" s="43"/>
      <c r="AJ5450" s="43"/>
      <c r="AK5450" s="43"/>
      <c r="AL5450" s="43"/>
      <c r="AM5450" s="43"/>
      <c r="AN5450" s="43"/>
      <c r="AO5450" s="43"/>
      <c r="AP5450" s="43"/>
      <c r="AQ5450" s="43"/>
      <c r="AR5450" s="43"/>
      <c r="AS5450" s="43"/>
      <c r="AT5450" s="43"/>
      <c r="AU5450" s="44"/>
      <c r="AV5450" s="182"/>
      <c r="AW5450" s="182"/>
      <c r="AX5450" s="182"/>
      <c r="AZ5450" s="207"/>
    </row>
    <row r="5451" spans="1:52" s="168" customFormat="1" ht="5.0999999999999996" customHeight="1" thickBot="1" x14ac:dyDescent="0.35">
      <c r="A5451" s="263"/>
      <c r="B5451" s="263"/>
      <c r="C5451" s="265"/>
      <c r="D5451" s="454"/>
      <c r="E5451" s="454"/>
      <c r="F5451" s="454"/>
      <c r="G5451" s="454"/>
      <c r="H5451" s="454"/>
      <c r="I5451" s="454"/>
      <c r="J5451" s="454"/>
      <c r="K5451" s="454"/>
      <c r="L5451" s="454"/>
      <c r="M5451" s="454"/>
      <c r="N5451" s="454"/>
      <c r="O5451" s="454"/>
      <c r="P5451" s="454"/>
      <c r="Q5451" s="454"/>
      <c r="R5451" s="454"/>
      <c r="S5451" s="454"/>
      <c r="T5451" s="454"/>
      <c r="U5451" s="454"/>
      <c r="V5451" s="182"/>
      <c r="W5451" s="191"/>
      <c r="X5451" s="199"/>
      <c r="Y5451" s="182"/>
      <c r="Z5451" s="184"/>
      <c r="AA5451" s="184"/>
      <c r="AD5451" s="182"/>
      <c r="AG5451" s="182"/>
      <c r="AH5451" s="43"/>
      <c r="AI5451" s="43"/>
      <c r="AJ5451" s="43"/>
      <c r="AK5451" s="43"/>
      <c r="AL5451" s="43"/>
      <c r="AM5451" s="43"/>
      <c r="AN5451" s="43"/>
      <c r="AO5451" s="43"/>
      <c r="AP5451" s="43"/>
      <c r="AQ5451" s="43"/>
      <c r="AR5451" s="43"/>
      <c r="AS5451" s="43"/>
      <c r="AT5451" s="43"/>
      <c r="AU5451" s="44"/>
      <c r="AV5451" s="182"/>
      <c r="AW5451" s="182"/>
      <c r="AX5451" s="182"/>
      <c r="AZ5451" s="207"/>
    </row>
    <row r="5452" spans="1:52" s="168" customFormat="1" ht="45" customHeight="1" thickBot="1" x14ac:dyDescent="0.35">
      <c r="A5452" s="263" t="str">
        <f>+E5452</f>
        <v>NP 49</v>
      </c>
      <c r="B5452" s="264">
        <f>+U5476</f>
        <v>10</v>
      </c>
      <c r="C5452" s="265">
        <v>102</v>
      </c>
      <c r="D5452" s="165" t="s">
        <v>9</v>
      </c>
      <c r="E5452" s="180" t="s">
        <v>256</v>
      </c>
      <c r="F5452" s="455" t="s">
        <v>29</v>
      </c>
      <c r="G5452" s="456"/>
      <c r="H5452" s="457" t="s">
        <v>260</v>
      </c>
      <c r="I5452" s="457"/>
      <c r="J5452" s="457"/>
      <c r="K5452" s="457"/>
      <c r="L5452" s="457"/>
      <c r="M5452" s="458"/>
      <c r="N5452" s="459" t="s">
        <v>32</v>
      </c>
      <c r="O5452" s="460"/>
      <c r="P5452" s="461"/>
      <c r="Q5452" s="462" t="s">
        <v>54</v>
      </c>
      <c r="R5452" s="463"/>
      <c r="S5452" s="463"/>
      <c r="T5452" s="463"/>
      <c r="U5452" s="464"/>
      <c r="V5452" s="182"/>
      <c r="W5452" s="191"/>
      <c r="X5452" s="199"/>
      <c r="Y5452" s="182"/>
      <c r="Z5452" s="186"/>
      <c r="AA5452" s="186"/>
      <c r="AD5452" s="182"/>
      <c r="AG5452" s="182"/>
      <c r="AH5452" s="43"/>
      <c r="AI5452" s="43"/>
      <c r="AJ5452" s="43"/>
      <c r="AK5452" s="43"/>
      <c r="AL5452" s="43"/>
      <c r="AM5452" s="43"/>
      <c r="AN5452" s="43"/>
      <c r="AO5452" s="43"/>
      <c r="AP5452" s="43"/>
      <c r="AQ5452" s="43"/>
      <c r="AR5452" s="43"/>
      <c r="AS5452" s="43"/>
      <c r="AT5452" s="43"/>
      <c r="AU5452" s="44"/>
      <c r="AV5452" s="182"/>
      <c r="AW5452" s="182"/>
      <c r="AX5452" s="182"/>
      <c r="AZ5452" s="207"/>
    </row>
    <row r="5453" spans="1:52" s="168" customFormat="1" ht="5.0999999999999996" customHeight="1" thickBot="1" x14ac:dyDescent="0.35">
      <c r="A5453" s="263"/>
      <c r="B5453" s="263"/>
      <c r="C5453" s="265"/>
      <c r="D5453" s="428"/>
      <c r="E5453" s="428"/>
      <c r="F5453" s="428"/>
      <c r="G5453" s="428"/>
      <c r="H5453" s="428"/>
      <c r="I5453" s="428"/>
      <c r="J5453" s="428"/>
      <c r="K5453" s="428"/>
      <c r="L5453" s="428"/>
      <c r="M5453" s="428"/>
      <c r="N5453" s="454"/>
      <c r="O5453" s="454"/>
      <c r="P5453" s="454"/>
      <c r="Q5453" s="454"/>
      <c r="R5453" s="454"/>
      <c r="S5453" s="454"/>
      <c r="T5453" s="454"/>
      <c r="U5453" s="454"/>
      <c r="V5453" s="182"/>
      <c r="W5453" s="191"/>
      <c r="X5453" s="199"/>
      <c r="Y5453" s="182"/>
      <c r="Z5453" s="193"/>
      <c r="AA5453" s="193"/>
      <c r="AD5453" s="182"/>
      <c r="AG5453" s="182"/>
      <c r="AH5453" s="43"/>
      <c r="AI5453" s="43"/>
      <c r="AJ5453" s="43"/>
      <c r="AK5453" s="43"/>
      <c r="AL5453" s="43"/>
      <c r="AM5453" s="43"/>
      <c r="AN5453" s="43"/>
      <c r="AO5453" s="43"/>
      <c r="AP5453" s="43"/>
      <c r="AQ5453" s="43"/>
      <c r="AR5453" s="43"/>
      <c r="AS5453" s="43"/>
      <c r="AT5453" s="43"/>
      <c r="AU5453" s="44"/>
      <c r="AV5453" s="182"/>
      <c r="AW5453" s="182"/>
      <c r="AX5453" s="182"/>
      <c r="AZ5453" s="207"/>
    </row>
    <row r="5454" spans="1:52" s="168" customFormat="1" ht="24.9" customHeight="1" x14ac:dyDescent="0.3">
      <c r="A5454" s="263"/>
      <c r="B5454" s="263"/>
      <c r="C5454" s="265"/>
      <c r="D5454" s="465" t="s">
        <v>30</v>
      </c>
      <c r="E5454" s="466"/>
      <c r="F5454" s="466"/>
      <c r="G5454" s="466"/>
      <c r="H5454" s="466"/>
      <c r="I5454" s="466"/>
      <c r="J5454" s="466"/>
      <c r="K5454" s="466"/>
      <c r="L5454" s="466"/>
      <c r="M5454" s="467"/>
      <c r="N5454" s="468" t="s">
        <v>11</v>
      </c>
      <c r="O5454" s="470" t="s">
        <v>12</v>
      </c>
      <c r="P5454" s="471"/>
      <c r="Q5454" s="474" t="s">
        <v>13</v>
      </c>
      <c r="R5454" s="475"/>
      <c r="S5454" s="476"/>
      <c r="T5454" s="477" t="s">
        <v>27</v>
      </c>
      <c r="U5454" s="479" t="s">
        <v>28</v>
      </c>
      <c r="V5454" s="182"/>
      <c r="W5454" s="191"/>
      <c r="X5454" s="199"/>
      <c r="Y5454" s="182"/>
      <c r="Z5454" s="193"/>
      <c r="AA5454" s="193"/>
      <c r="AD5454" s="182"/>
      <c r="AG5454" s="182"/>
      <c r="AH5454" s="43"/>
      <c r="AI5454" s="43"/>
      <c r="AJ5454" s="43"/>
      <c r="AK5454" s="43"/>
      <c r="AL5454" s="43"/>
      <c r="AM5454" s="43"/>
      <c r="AN5454" s="43"/>
      <c r="AO5454" s="43"/>
      <c r="AP5454" s="43"/>
      <c r="AQ5454" s="43"/>
      <c r="AR5454" s="43"/>
      <c r="AS5454" s="43"/>
      <c r="AT5454" s="43"/>
      <c r="AU5454" s="44"/>
      <c r="AV5454" s="182"/>
      <c r="AW5454" s="182"/>
      <c r="AX5454" s="182"/>
      <c r="AZ5454" s="207"/>
    </row>
    <row r="5455" spans="1:52" s="168" customFormat="1" ht="24.9" customHeight="1" x14ac:dyDescent="0.3">
      <c r="A5455" s="263"/>
      <c r="B5455" s="263"/>
      <c r="C5455" s="265"/>
      <c r="D5455" s="481"/>
      <c r="E5455" s="482"/>
      <c r="F5455" s="482"/>
      <c r="G5455" s="482"/>
      <c r="H5455" s="482"/>
      <c r="I5455" s="482"/>
      <c r="J5455" s="482"/>
      <c r="K5455" s="482"/>
      <c r="L5455" s="482"/>
      <c r="M5455" s="483"/>
      <c r="N5455" s="469"/>
      <c r="O5455" s="472"/>
      <c r="P5455" s="473"/>
      <c r="Q5455" s="170" t="s">
        <v>14</v>
      </c>
      <c r="R5455" s="170" t="s">
        <v>15</v>
      </c>
      <c r="S5455" s="170" t="s">
        <v>26</v>
      </c>
      <c r="T5455" s="478"/>
      <c r="U5455" s="480"/>
      <c r="V5455" s="182"/>
      <c r="W5455" s="191"/>
      <c r="X5455" s="199"/>
      <c r="Y5455" s="182"/>
      <c r="Z5455" s="194"/>
      <c r="AA5455" s="194"/>
      <c r="AD5455" s="182"/>
      <c r="AG5455" s="182"/>
      <c r="AH5455" s="43"/>
      <c r="AI5455" s="43"/>
      <c r="AJ5455" s="43"/>
      <c r="AK5455" s="43"/>
      <c r="AL5455" s="43"/>
      <c r="AM5455" s="43"/>
      <c r="AN5455" s="43"/>
      <c r="AO5455" s="43"/>
      <c r="AP5455" s="43"/>
      <c r="AQ5455" s="43"/>
      <c r="AR5455" s="43"/>
      <c r="AS5455" s="43"/>
      <c r="AT5455" s="43"/>
      <c r="AU5455" s="44"/>
      <c r="AV5455" s="182"/>
      <c r="AW5455" s="182"/>
      <c r="AX5455" s="182"/>
      <c r="AZ5455" s="207"/>
    </row>
    <row r="5456" spans="1:52" s="168" customFormat="1" ht="24.9" customHeight="1" x14ac:dyDescent="0.3">
      <c r="A5456" s="263"/>
      <c r="B5456" s="263"/>
      <c r="C5456" s="265"/>
      <c r="D5456" s="481"/>
      <c r="E5456" s="482"/>
      <c r="F5456" s="482"/>
      <c r="G5456" s="482"/>
      <c r="H5456" s="482"/>
      <c r="I5456" s="482"/>
      <c r="J5456" s="482"/>
      <c r="K5456" s="482"/>
      <c r="L5456" s="482"/>
      <c r="M5456" s="483"/>
      <c r="N5456" s="176">
        <v>14001469</v>
      </c>
      <c r="O5456" s="412" t="s">
        <v>352</v>
      </c>
      <c r="P5456" s="413"/>
      <c r="Q5456" s="8"/>
      <c r="R5456" s="8"/>
      <c r="S5456" s="8"/>
      <c r="T5456" s="9">
        <v>2</v>
      </c>
      <c r="U5456" s="17">
        <f>+T5456</f>
        <v>2</v>
      </c>
      <c r="V5456" s="182"/>
      <c r="W5456" s="191">
        <v>1</v>
      </c>
      <c r="X5456" s="199"/>
      <c r="Y5456" s="182">
        <f>+C5452</f>
        <v>102</v>
      </c>
      <c r="Z5456" s="41">
        <f>+SUMIF($N5456:$N5475,$Z$16,$U5456:$U5475)</f>
        <v>2</v>
      </c>
      <c r="AA5456" s="41">
        <f>+SUMIF($N5456:$N5475,$AA$16,$U5456:$U5475)</f>
        <v>2</v>
      </c>
      <c r="AB5456" s="41">
        <f>+SUMIF($N5456:$N5475,$AB$16,$U5456:$U5475)</f>
        <v>0</v>
      </c>
      <c r="AC5456" s="41">
        <f>+SUMIF($N5456:$N5475,$AC$16,$U5456:$U5475)</f>
        <v>0</v>
      </c>
      <c r="AD5456" s="41">
        <f>+SUMIF($N5456:$N5475,$AD$16,$U5456:$U5475)</f>
        <v>0</v>
      </c>
      <c r="AE5456" s="41">
        <f>+SUMIF($N5456:$N5475,$AE$16,$U5456:$U5475)</f>
        <v>0</v>
      </c>
      <c r="AF5456" s="41">
        <f>+SUMIF($N5456:$N5475,$AF$16,$U5456:$U5475)</f>
        <v>0</v>
      </c>
      <c r="AG5456" s="41">
        <f>+SUMIF($N5456:$N5475,$AG$16,$U5456:$U5475)</f>
        <v>0</v>
      </c>
      <c r="AH5456" s="41">
        <f>+SUMIF($N5456:$N5475,$AH$16,$U5456:$U5475)</f>
        <v>0</v>
      </c>
      <c r="AI5456" s="41">
        <f>+SUMIF($N5456:$N5475,$AI$16,$U5456:$U5475)</f>
        <v>0</v>
      </c>
      <c r="AJ5456" s="41">
        <f>+SUMIF($N5456:$N5475,$AJ$16,$U5456:$U5475)</f>
        <v>2</v>
      </c>
      <c r="AK5456" s="41">
        <f>+SUMIF($N5456:$N5475,$AK$16,$U5456:$U5475)</f>
        <v>0</v>
      </c>
      <c r="AL5456" s="41">
        <f>+SUMIF($N5456:$N5475,$AL$16,$U5456:$U5475)</f>
        <v>0</v>
      </c>
      <c r="AM5456" s="41">
        <f>+SUMIF($N5456:$N5475,$AM$16,$U5456:$U5475)</f>
        <v>0</v>
      </c>
      <c r="AN5456" s="41">
        <f>+SUMIF($N5456:$N5475,$AN$16,$U5456:$U5475)</f>
        <v>0</v>
      </c>
      <c r="AO5456" s="41">
        <f>+SUMIF($N5456:$N5475,$AO$16,$U5456:$U5475)</f>
        <v>0</v>
      </c>
      <c r="AP5456" s="41">
        <f>+SUMIF($N5456:$N5475,$AP$16,$U5456:$U5475)</f>
        <v>0</v>
      </c>
      <c r="AQ5456" s="41">
        <f>+SUMIF($N5456:$N5475,$AQ$16,$U5456:$U5475)</f>
        <v>2</v>
      </c>
      <c r="AR5456" s="41">
        <f>+SUMIF($N5456:$N5475,$AR$16,$U5456:$U5475)</f>
        <v>2</v>
      </c>
      <c r="AS5456" s="43"/>
      <c r="AT5456" s="43"/>
      <c r="AU5456" s="44"/>
      <c r="AV5456" s="182"/>
      <c r="AW5456" s="182"/>
      <c r="AX5456" s="182"/>
      <c r="AZ5456" s="207"/>
    </row>
    <row r="5457" spans="1:52" s="168" customFormat="1" ht="24.9" customHeight="1" x14ac:dyDescent="0.3">
      <c r="A5457" s="263"/>
      <c r="B5457" s="263"/>
      <c r="C5457" s="265"/>
      <c r="D5457" s="481"/>
      <c r="E5457" s="482"/>
      <c r="F5457" s="482"/>
      <c r="G5457" s="482"/>
      <c r="H5457" s="482"/>
      <c r="I5457" s="482"/>
      <c r="J5457" s="482"/>
      <c r="K5457" s="482"/>
      <c r="L5457" s="482"/>
      <c r="M5457" s="483"/>
      <c r="N5457" s="176">
        <v>14001481</v>
      </c>
      <c r="O5457" s="412" t="s">
        <v>352</v>
      </c>
      <c r="P5457" s="413"/>
      <c r="Q5457" s="8"/>
      <c r="R5457" s="8"/>
      <c r="S5457" s="8"/>
      <c r="T5457" s="9">
        <v>2</v>
      </c>
      <c r="U5457" s="17">
        <f t="shared" ref="U5457:U5461" si="224">+T5457</f>
        <v>2</v>
      </c>
      <c r="V5457" s="182"/>
      <c r="W5457" s="191">
        <v>2</v>
      </c>
      <c r="X5457" s="199"/>
      <c r="Y5457" s="182"/>
      <c r="Z5457" s="184"/>
      <c r="AA5457" s="184"/>
      <c r="AD5457" s="182"/>
      <c r="AG5457" s="182"/>
      <c r="AH5457" s="43"/>
      <c r="AI5457" s="43"/>
      <c r="AJ5457" s="43"/>
      <c r="AK5457" s="43"/>
      <c r="AL5457" s="43"/>
      <c r="AM5457" s="43"/>
      <c r="AN5457" s="43"/>
      <c r="AO5457" s="43"/>
      <c r="AP5457" s="43"/>
      <c r="AQ5457" s="43"/>
      <c r="AR5457" s="43"/>
      <c r="AS5457" s="43"/>
      <c r="AT5457" s="43"/>
      <c r="AU5457" s="44"/>
      <c r="AV5457" s="182"/>
      <c r="AW5457" s="182"/>
      <c r="AX5457" s="182"/>
      <c r="AZ5457" s="207"/>
    </row>
    <row r="5458" spans="1:52" s="168" customFormat="1" ht="24.9" customHeight="1" x14ac:dyDescent="0.3">
      <c r="A5458" s="263"/>
      <c r="B5458" s="263"/>
      <c r="C5458" s="265"/>
      <c r="D5458" s="481"/>
      <c r="E5458" s="482"/>
      <c r="F5458" s="482"/>
      <c r="G5458" s="482"/>
      <c r="H5458" s="482"/>
      <c r="I5458" s="482"/>
      <c r="J5458" s="482"/>
      <c r="K5458" s="482"/>
      <c r="L5458" s="482"/>
      <c r="M5458" s="483"/>
      <c r="N5458" s="176">
        <v>14000126</v>
      </c>
      <c r="O5458" s="412" t="s">
        <v>353</v>
      </c>
      <c r="P5458" s="413"/>
      <c r="Q5458" s="8"/>
      <c r="R5458" s="8"/>
      <c r="S5458" s="8"/>
      <c r="T5458" s="9">
        <v>2</v>
      </c>
      <c r="U5458" s="17">
        <f t="shared" si="224"/>
        <v>2</v>
      </c>
      <c r="V5458" s="182"/>
      <c r="W5458" s="191">
        <v>11</v>
      </c>
      <c r="X5458" s="199"/>
      <c r="Y5458" s="182"/>
      <c r="Z5458" s="184"/>
      <c r="AA5458" s="184"/>
      <c r="AD5458" s="182"/>
      <c r="AG5458" s="182"/>
      <c r="AH5458" s="43"/>
      <c r="AI5458" s="43"/>
      <c r="AJ5458" s="43"/>
      <c r="AK5458" s="43"/>
      <c r="AL5458" s="43"/>
      <c r="AM5458" s="43"/>
      <c r="AN5458" s="43"/>
      <c r="AO5458" s="43"/>
      <c r="AP5458" s="43"/>
      <c r="AQ5458" s="43"/>
      <c r="AR5458" s="43"/>
      <c r="AS5458" s="43"/>
      <c r="AT5458" s="43"/>
      <c r="AU5458" s="44"/>
      <c r="AV5458" s="182"/>
      <c r="AW5458" s="182"/>
      <c r="AX5458" s="182"/>
      <c r="AZ5458" s="207"/>
    </row>
    <row r="5459" spans="1:52" s="168" customFormat="1" ht="24.9" customHeight="1" x14ac:dyDescent="0.3">
      <c r="A5459" s="263"/>
      <c r="B5459" s="263"/>
      <c r="C5459" s="265"/>
      <c r="D5459" s="481"/>
      <c r="E5459" s="482"/>
      <c r="F5459" s="482"/>
      <c r="G5459" s="482"/>
      <c r="H5459" s="482"/>
      <c r="I5459" s="482"/>
      <c r="J5459" s="482"/>
      <c r="K5459" s="482"/>
      <c r="L5459" s="482"/>
      <c r="M5459" s="483"/>
      <c r="N5459" s="176"/>
      <c r="O5459" s="412"/>
      <c r="P5459" s="413"/>
      <c r="Q5459" s="8"/>
      <c r="R5459" s="8"/>
      <c r="S5459" s="8"/>
      <c r="T5459" s="9"/>
      <c r="U5459" s="17"/>
      <c r="V5459" s="182"/>
      <c r="W5459" s="191"/>
      <c r="X5459" s="199"/>
      <c r="Y5459" s="182"/>
      <c r="Z5459" s="184"/>
      <c r="AA5459" s="184"/>
      <c r="AD5459" s="182"/>
      <c r="AG5459" s="182"/>
      <c r="AH5459" s="43"/>
      <c r="AI5459" s="43"/>
      <c r="AJ5459" s="43"/>
      <c r="AK5459" s="43"/>
      <c r="AL5459" s="43"/>
      <c r="AM5459" s="43"/>
      <c r="AN5459" s="43"/>
      <c r="AO5459" s="43"/>
      <c r="AP5459" s="43"/>
      <c r="AQ5459" s="43"/>
      <c r="AR5459" s="43"/>
      <c r="AS5459" s="43"/>
      <c r="AT5459" s="43"/>
      <c r="AU5459" s="44"/>
      <c r="AV5459" s="182"/>
      <c r="AW5459" s="182"/>
      <c r="AX5459" s="182"/>
      <c r="AZ5459" s="207"/>
    </row>
    <row r="5460" spans="1:52" s="168" customFormat="1" ht="24.9" customHeight="1" x14ac:dyDescent="0.3">
      <c r="A5460" s="263"/>
      <c r="B5460" s="263"/>
      <c r="C5460" s="265"/>
      <c r="D5460" s="481"/>
      <c r="E5460" s="482"/>
      <c r="F5460" s="482"/>
      <c r="G5460" s="482"/>
      <c r="H5460" s="482"/>
      <c r="I5460" s="482"/>
      <c r="J5460" s="482"/>
      <c r="K5460" s="482"/>
      <c r="L5460" s="482"/>
      <c r="M5460" s="483"/>
      <c r="N5460" s="176">
        <v>14001619</v>
      </c>
      <c r="O5460" s="412" t="s">
        <v>353</v>
      </c>
      <c r="P5460" s="413"/>
      <c r="Q5460" s="8"/>
      <c r="R5460" s="8"/>
      <c r="S5460" s="8"/>
      <c r="T5460" s="9">
        <v>2</v>
      </c>
      <c r="U5460" s="17">
        <f t="shared" si="224"/>
        <v>2</v>
      </c>
      <c r="V5460" s="182"/>
      <c r="W5460" s="191">
        <v>18</v>
      </c>
      <c r="X5460" s="199"/>
      <c r="Y5460" s="182"/>
      <c r="Z5460" s="184"/>
      <c r="AA5460" s="184"/>
      <c r="AD5460" s="182"/>
      <c r="AG5460" s="182"/>
      <c r="AH5460" s="43"/>
      <c r="AI5460" s="43"/>
      <c r="AJ5460" s="43"/>
      <c r="AK5460" s="43"/>
      <c r="AL5460" s="43"/>
      <c r="AM5460" s="43"/>
      <c r="AN5460" s="43"/>
      <c r="AO5460" s="43"/>
      <c r="AP5460" s="43"/>
      <c r="AQ5460" s="43"/>
      <c r="AR5460" s="43"/>
      <c r="AS5460" s="43"/>
      <c r="AT5460" s="43"/>
      <c r="AU5460" s="44"/>
      <c r="AV5460" s="182"/>
      <c r="AW5460" s="182"/>
      <c r="AX5460" s="182"/>
      <c r="AZ5460" s="207"/>
    </row>
    <row r="5461" spans="1:52" s="168" customFormat="1" ht="24.9" customHeight="1" x14ac:dyDescent="0.3">
      <c r="A5461" s="263"/>
      <c r="B5461" s="263"/>
      <c r="C5461" s="265"/>
      <c r="D5461" s="481"/>
      <c r="E5461" s="482"/>
      <c r="F5461" s="482"/>
      <c r="G5461" s="482"/>
      <c r="H5461" s="482"/>
      <c r="I5461" s="482"/>
      <c r="J5461" s="482"/>
      <c r="K5461" s="482"/>
      <c r="L5461" s="482"/>
      <c r="M5461" s="483"/>
      <c r="N5461" s="176">
        <v>14001616</v>
      </c>
      <c r="O5461" s="412" t="s">
        <v>352</v>
      </c>
      <c r="P5461" s="413"/>
      <c r="Q5461" s="8"/>
      <c r="R5461" s="8"/>
      <c r="S5461" s="8"/>
      <c r="T5461" s="9">
        <v>2</v>
      </c>
      <c r="U5461" s="17">
        <f t="shared" si="224"/>
        <v>2</v>
      </c>
      <c r="V5461" s="182"/>
      <c r="W5461" s="191">
        <v>19</v>
      </c>
      <c r="X5461" s="199"/>
      <c r="Y5461" s="182"/>
      <c r="Z5461" s="184"/>
      <c r="AA5461" s="184"/>
      <c r="AD5461" s="182"/>
      <c r="AG5461" s="182"/>
      <c r="AH5461" s="43"/>
      <c r="AI5461" s="43"/>
      <c r="AJ5461" s="43"/>
      <c r="AK5461" s="43"/>
      <c r="AL5461" s="43"/>
      <c r="AM5461" s="43"/>
      <c r="AN5461" s="43"/>
      <c r="AO5461" s="43"/>
      <c r="AP5461" s="43"/>
      <c r="AQ5461" s="43"/>
      <c r="AR5461" s="43"/>
      <c r="AS5461" s="43"/>
      <c r="AT5461" s="43"/>
      <c r="AU5461" s="44"/>
      <c r="AV5461" s="182"/>
      <c r="AW5461" s="182"/>
      <c r="AX5461" s="182"/>
      <c r="AZ5461" s="207"/>
    </row>
    <row r="5462" spans="1:52" s="168" customFormat="1" ht="24.9" customHeight="1" x14ac:dyDescent="0.3">
      <c r="A5462" s="263"/>
      <c r="B5462" s="263"/>
      <c r="C5462" s="265"/>
      <c r="D5462" s="481"/>
      <c r="E5462" s="482"/>
      <c r="F5462" s="482"/>
      <c r="G5462" s="482"/>
      <c r="H5462" s="482"/>
      <c r="I5462" s="482"/>
      <c r="J5462" s="482"/>
      <c r="K5462" s="482"/>
      <c r="L5462" s="482"/>
      <c r="M5462" s="483"/>
      <c r="N5462" s="176"/>
      <c r="O5462" s="412"/>
      <c r="P5462" s="413"/>
      <c r="Q5462" s="8"/>
      <c r="R5462" s="8"/>
      <c r="S5462" s="8"/>
      <c r="T5462" s="9"/>
      <c r="U5462" s="17"/>
      <c r="V5462" s="182"/>
      <c r="W5462" s="191"/>
      <c r="X5462" s="199"/>
      <c r="Y5462" s="182"/>
      <c r="Z5462" s="184"/>
      <c r="AA5462" s="184"/>
      <c r="AD5462" s="182"/>
      <c r="AG5462" s="182"/>
      <c r="AH5462" s="43"/>
      <c r="AI5462" s="43"/>
      <c r="AJ5462" s="43"/>
      <c r="AK5462" s="43"/>
      <c r="AL5462" s="43"/>
      <c r="AM5462" s="43"/>
      <c r="AN5462" s="43"/>
      <c r="AO5462" s="43"/>
      <c r="AP5462" s="43"/>
      <c r="AQ5462" s="43"/>
      <c r="AR5462" s="43"/>
      <c r="AS5462" s="43"/>
      <c r="AT5462" s="43"/>
      <c r="AU5462" s="44"/>
      <c r="AV5462" s="182"/>
      <c r="AW5462" s="182"/>
      <c r="AX5462" s="182"/>
      <c r="AZ5462" s="207"/>
    </row>
    <row r="5463" spans="1:52" s="168" customFormat="1" ht="24.9" customHeight="1" x14ac:dyDescent="0.3">
      <c r="A5463" s="263"/>
      <c r="B5463" s="263"/>
      <c r="C5463" s="265"/>
      <c r="D5463" s="481"/>
      <c r="E5463" s="482"/>
      <c r="F5463" s="482"/>
      <c r="G5463" s="482"/>
      <c r="H5463" s="482"/>
      <c r="I5463" s="482"/>
      <c r="J5463" s="482"/>
      <c r="K5463" s="482"/>
      <c r="L5463" s="482"/>
      <c r="M5463" s="483"/>
      <c r="N5463" s="176"/>
      <c r="O5463" s="412"/>
      <c r="P5463" s="413"/>
      <c r="Q5463" s="8"/>
      <c r="R5463" s="8"/>
      <c r="S5463" s="8"/>
      <c r="T5463" s="9"/>
      <c r="U5463" s="17"/>
      <c r="V5463" s="182"/>
      <c r="W5463" s="191"/>
      <c r="X5463" s="199"/>
      <c r="Y5463" s="182"/>
      <c r="Z5463" s="184"/>
      <c r="AA5463" s="184"/>
      <c r="AD5463" s="182"/>
      <c r="AG5463" s="182"/>
      <c r="AH5463" s="43"/>
      <c r="AI5463" s="43"/>
      <c r="AJ5463" s="43"/>
      <c r="AK5463" s="43"/>
      <c r="AL5463" s="43"/>
      <c r="AM5463" s="43"/>
      <c r="AN5463" s="43"/>
      <c r="AO5463" s="43"/>
      <c r="AP5463" s="43"/>
      <c r="AQ5463" s="43"/>
      <c r="AR5463" s="43"/>
      <c r="AS5463" s="43"/>
      <c r="AT5463" s="43"/>
      <c r="AU5463" s="44"/>
      <c r="AV5463" s="182"/>
      <c r="AW5463" s="182"/>
      <c r="AX5463" s="182"/>
      <c r="AZ5463" s="207"/>
    </row>
    <row r="5464" spans="1:52" s="168" customFormat="1" ht="24.9" customHeight="1" x14ac:dyDescent="0.3">
      <c r="A5464" s="263"/>
      <c r="B5464" s="263"/>
      <c r="C5464" s="265"/>
      <c r="D5464" s="481"/>
      <c r="E5464" s="482"/>
      <c r="F5464" s="482"/>
      <c r="G5464" s="482"/>
      <c r="H5464" s="482"/>
      <c r="I5464" s="482"/>
      <c r="J5464" s="482"/>
      <c r="K5464" s="482"/>
      <c r="L5464" s="482"/>
      <c r="M5464" s="483"/>
      <c r="N5464" s="176"/>
      <c r="O5464" s="412"/>
      <c r="P5464" s="413"/>
      <c r="Q5464" s="8"/>
      <c r="R5464" s="8"/>
      <c r="S5464" s="8"/>
      <c r="T5464" s="9"/>
      <c r="U5464" s="17"/>
      <c r="V5464" s="182"/>
      <c r="W5464" s="191"/>
      <c r="X5464" s="199"/>
      <c r="Y5464" s="182"/>
      <c r="Z5464" s="184"/>
      <c r="AA5464" s="184"/>
      <c r="AD5464" s="182"/>
      <c r="AG5464" s="182"/>
      <c r="AH5464" s="43"/>
      <c r="AI5464" s="43"/>
      <c r="AJ5464" s="43"/>
      <c r="AK5464" s="43"/>
      <c r="AL5464" s="43"/>
      <c r="AM5464" s="43"/>
      <c r="AN5464" s="43"/>
      <c r="AO5464" s="43"/>
      <c r="AP5464" s="43"/>
      <c r="AQ5464" s="43"/>
      <c r="AR5464" s="43"/>
      <c r="AS5464" s="43"/>
      <c r="AT5464" s="43"/>
      <c r="AU5464" s="44"/>
      <c r="AV5464" s="182"/>
      <c r="AW5464" s="182"/>
      <c r="AX5464" s="182"/>
      <c r="AZ5464" s="207"/>
    </row>
    <row r="5465" spans="1:52" s="168" customFormat="1" ht="24.9" customHeight="1" x14ac:dyDescent="0.3">
      <c r="A5465" s="263"/>
      <c r="B5465" s="263"/>
      <c r="C5465" s="265"/>
      <c r="D5465" s="481"/>
      <c r="E5465" s="482"/>
      <c r="F5465" s="482"/>
      <c r="G5465" s="482"/>
      <c r="H5465" s="482"/>
      <c r="I5465" s="482"/>
      <c r="J5465" s="482"/>
      <c r="K5465" s="482"/>
      <c r="L5465" s="482"/>
      <c r="M5465" s="483"/>
      <c r="N5465" s="176"/>
      <c r="O5465" s="412"/>
      <c r="P5465" s="413"/>
      <c r="Q5465" s="8"/>
      <c r="R5465" s="8"/>
      <c r="S5465" s="8"/>
      <c r="T5465" s="9"/>
      <c r="U5465" s="17"/>
      <c r="V5465" s="182"/>
      <c r="W5465" s="191"/>
      <c r="X5465" s="199"/>
      <c r="Y5465" s="182"/>
      <c r="Z5465" s="184"/>
      <c r="AA5465" s="184"/>
      <c r="AD5465" s="182"/>
      <c r="AG5465" s="182"/>
      <c r="AH5465" s="43"/>
      <c r="AI5465" s="43"/>
      <c r="AJ5465" s="43"/>
      <c r="AK5465" s="43"/>
      <c r="AL5465" s="43"/>
      <c r="AM5465" s="43"/>
      <c r="AN5465" s="43"/>
      <c r="AO5465" s="43"/>
      <c r="AP5465" s="43"/>
      <c r="AQ5465" s="43"/>
      <c r="AR5465" s="43"/>
      <c r="AS5465" s="43"/>
      <c r="AT5465" s="43"/>
      <c r="AU5465" s="44"/>
      <c r="AV5465" s="182"/>
      <c r="AW5465" s="182"/>
      <c r="AX5465" s="182"/>
      <c r="AZ5465" s="207"/>
    </row>
    <row r="5466" spans="1:52" s="168" customFormat="1" ht="24.9" customHeight="1" x14ac:dyDescent="0.3">
      <c r="A5466" s="263"/>
      <c r="B5466" s="263"/>
      <c r="C5466" s="265"/>
      <c r="D5466" s="481"/>
      <c r="E5466" s="482"/>
      <c r="F5466" s="482"/>
      <c r="G5466" s="482"/>
      <c r="H5466" s="482"/>
      <c r="I5466" s="482"/>
      <c r="J5466" s="482"/>
      <c r="K5466" s="482"/>
      <c r="L5466" s="482"/>
      <c r="M5466" s="483"/>
      <c r="N5466" s="176"/>
      <c r="O5466" s="412"/>
      <c r="P5466" s="413"/>
      <c r="Q5466" s="8"/>
      <c r="R5466" s="8"/>
      <c r="S5466" s="8"/>
      <c r="T5466" s="9"/>
      <c r="U5466" s="17"/>
      <c r="V5466" s="182"/>
      <c r="W5466" s="191"/>
      <c r="X5466" s="199"/>
      <c r="Y5466" s="182"/>
      <c r="Z5466" s="184"/>
      <c r="AA5466" s="184"/>
      <c r="AD5466" s="182"/>
      <c r="AG5466" s="182"/>
      <c r="AH5466" s="43"/>
      <c r="AI5466" s="43"/>
      <c r="AJ5466" s="43"/>
      <c r="AK5466" s="43"/>
      <c r="AL5466" s="43"/>
      <c r="AM5466" s="43"/>
      <c r="AN5466" s="43"/>
      <c r="AO5466" s="43"/>
      <c r="AP5466" s="43"/>
      <c r="AQ5466" s="43"/>
      <c r="AR5466" s="43"/>
      <c r="AS5466" s="43"/>
      <c r="AT5466" s="43"/>
      <c r="AU5466" s="44"/>
      <c r="AV5466" s="182"/>
      <c r="AW5466" s="182"/>
      <c r="AX5466" s="182"/>
      <c r="AZ5466" s="207"/>
    </row>
    <row r="5467" spans="1:52" s="168" customFormat="1" ht="24.9" customHeight="1" x14ac:dyDescent="0.3">
      <c r="A5467" s="263"/>
      <c r="B5467" s="263"/>
      <c r="C5467" s="265"/>
      <c r="D5467" s="481"/>
      <c r="E5467" s="482"/>
      <c r="F5467" s="482"/>
      <c r="G5467" s="482"/>
      <c r="H5467" s="482"/>
      <c r="I5467" s="482"/>
      <c r="J5467" s="482"/>
      <c r="K5467" s="482"/>
      <c r="L5467" s="482"/>
      <c r="M5467" s="483"/>
      <c r="N5467" s="176"/>
      <c r="O5467" s="412"/>
      <c r="P5467" s="413"/>
      <c r="Q5467" s="8"/>
      <c r="R5467" s="8"/>
      <c r="S5467" s="8"/>
      <c r="T5467" s="9"/>
      <c r="U5467" s="17"/>
      <c r="V5467" s="182"/>
      <c r="W5467" s="191"/>
      <c r="X5467" s="199"/>
      <c r="Y5467" s="182"/>
      <c r="Z5467" s="184"/>
      <c r="AA5467" s="184"/>
      <c r="AD5467" s="182"/>
      <c r="AG5467" s="182"/>
      <c r="AH5467" s="43"/>
      <c r="AI5467" s="43"/>
      <c r="AJ5467" s="43"/>
      <c r="AK5467" s="43"/>
      <c r="AL5467" s="43"/>
      <c r="AM5467" s="43"/>
      <c r="AN5467" s="43"/>
      <c r="AO5467" s="43"/>
      <c r="AP5467" s="43"/>
      <c r="AQ5467" s="43"/>
      <c r="AR5467" s="43"/>
      <c r="AS5467" s="43"/>
      <c r="AT5467" s="43"/>
      <c r="AU5467" s="44"/>
      <c r="AV5467" s="182"/>
      <c r="AW5467" s="182"/>
      <c r="AX5467" s="182"/>
      <c r="AZ5467" s="207"/>
    </row>
    <row r="5468" spans="1:52" s="168" customFormat="1" ht="24.9" customHeight="1" x14ac:dyDescent="0.3">
      <c r="A5468" s="263"/>
      <c r="B5468" s="263"/>
      <c r="C5468" s="265"/>
      <c r="D5468" s="481"/>
      <c r="E5468" s="482"/>
      <c r="F5468" s="482"/>
      <c r="G5468" s="482"/>
      <c r="H5468" s="482"/>
      <c r="I5468" s="482"/>
      <c r="J5468" s="482"/>
      <c r="K5468" s="482"/>
      <c r="L5468" s="482"/>
      <c r="M5468" s="483"/>
      <c r="N5468" s="176"/>
      <c r="O5468" s="412"/>
      <c r="P5468" s="413"/>
      <c r="Q5468" s="8"/>
      <c r="R5468" s="8"/>
      <c r="S5468" s="8"/>
      <c r="T5468" s="9"/>
      <c r="U5468" s="17"/>
      <c r="V5468" s="182"/>
      <c r="W5468" s="191"/>
      <c r="X5468" s="199"/>
      <c r="Y5468" s="182"/>
      <c r="Z5468" s="184"/>
      <c r="AA5468" s="184"/>
      <c r="AD5468" s="182"/>
      <c r="AG5468" s="182"/>
      <c r="AH5468" s="43"/>
      <c r="AI5468" s="43"/>
      <c r="AJ5468" s="43"/>
      <c r="AK5468" s="43"/>
      <c r="AL5468" s="43"/>
      <c r="AM5468" s="43"/>
      <c r="AN5468" s="43"/>
      <c r="AO5468" s="43"/>
      <c r="AP5468" s="43"/>
      <c r="AQ5468" s="43"/>
      <c r="AR5468" s="43"/>
      <c r="AS5468" s="43"/>
      <c r="AT5468" s="43"/>
      <c r="AU5468" s="44"/>
      <c r="AV5468" s="182"/>
      <c r="AW5468" s="182"/>
      <c r="AX5468" s="182"/>
      <c r="AZ5468" s="207"/>
    </row>
    <row r="5469" spans="1:52" s="168" customFormat="1" ht="24.9" customHeight="1" x14ac:dyDescent="0.3">
      <c r="A5469" s="263"/>
      <c r="B5469" s="263"/>
      <c r="C5469" s="265"/>
      <c r="D5469" s="481"/>
      <c r="E5469" s="482"/>
      <c r="F5469" s="482"/>
      <c r="G5469" s="482"/>
      <c r="H5469" s="482"/>
      <c r="I5469" s="482"/>
      <c r="J5469" s="482"/>
      <c r="K5469" s="482"/>
      <c r="L5469" s="482"/>
      <c r="M5469" s="483"/>
      <c r="N5469" s="176"/>
      <c r="O5469" s="412"/>
      <c r="P5469" s="413"/>
      <c r="Q5469" s="8"/>
      <c r="R5469" s="8"/>
      <c r="S5469" s="8"/>
      <c r="T5469" s="9"/>
      <c r="U5469" s="17"/>
      <c r="V5469" s="182"/>
      <c r="W5469" s="191"/>
      <c r="X5469" s="199"/>
      <c r="Y5469" s="182"/>
      <c r="Z5469" s="184"/>
      <c r="AA5469" s="184"/>
      <c r="AD5469" s="182"/>
      <c r="AG5469" s="182"/>
      <c r="AH5469" s="43"/>
      <c r="AI5469" s="43"/>
      <c r="AJ5469" s="43"/>
      <c r="AK5469" s="43"/>
      <c r="AL5469" s="43"/>
      <c r="AM5469" s="43"/>
      <c r="AN5469" s="43"/>
      <c r="AO5469" s="43"/>
      <c r="AP5469" s="43"/>
      <c r="AQ5469" s="43"/>
      <c r="AR5469" s="43"/>
      <c r="AS5469" s="43"/>
      <c r="AT5469" s="43"/>
      <c r="AU5469" s="44"/>
      <c r="AV5469" s="182"/>
      <c r="AW5469" s="182"/>
      <c r="AX5469" s="182"/>
      <c r="AZ5469" s="207"/>
    </row>
    <row r="5470" spans="1:52" s="168" customFormat="1" ht="24.9" customHeight="1" x14ac:dyDescent="0.3">
      <c r="A5470" s="263"/>
      <c r="B5470" s="263"/>
      <c r="C5470" s="265"/>
      <c r="D5470" s="481"/>
      <c r="E5470" s="482"/>
      <c r="F5470" s="482"/>
      <c r="G5470" s="482"/>
      <c r="H5470" s="482"/>
      <c r="I5470" s="482"/>
      <c r="J5470" s="482"/>
      <c r="K5470" s="482"/>
      <c r="L5470" s="482"/>
      <c r="M5470" s="483"/>
      <c r="N5470" s="176"/>
      <c r="O5470" s="412"/>
      <c r="P5470" s="413"/>
      <c r="Q5470" s="8"/>
      <c r="R5470" s="8"/>
      <c r="S5470" s="8"/>
      <c r="T5470" s="9"/>
      <c r="U5470" s="17"/>
      <c r="V5470" s="182"/>
      <c r="W5470" s="191"/>
      <c r="X5470" s="199"/>
      <c r="Y5470" s="182"/>
      <c r="Z5470" s="184"/>
      <c r="AA5470" s="184"/>
      <c r="AD5470" s="182"/>
      <c r="AG5470" s="182"/>
      <c r="AH5470" s="43"/>
      <c r="AI5470" s="43"/>
      <c r="AJ5470" s="43"/>
      <c r="AK5470" s="43"/>
      <c r="AL5470" s="43"/>
      <c r="AM5470" s="43"/>
      <c r="AN5470" s="43"/>
      <c r="AO5470" s="43"/>
      <c r="AP5470" s="43"/>
      <c r="AQ5470" s="43"/>
      <c r="AR5470" s="43"/>
      <c r="AS5470" s="43"/>
      <c r="AT5470" s="43"/>
      <c r="AU5470" s="44"/>
      <c r="AV5470" s="182"/>
      <c r="AW5470" s="182"/>
      <c r="AX5470" s="182"/>
      <c r="AZ5470" s="207"/>
    </row>
    <row r="5471" spans="1:52" s="168" customFormat="1" ht="24.9" customHeight="1" x14ac:dyDescent="0.3">
      <c r="A5471" s="263"/>
      <c r="B5471" s="263"/>
      <c r="C5471" s="265"/>
      <c r="D5471" s="481"/>
      <c r="E5471" s="482"/>
      <c r="F5471" s="482"/>
      <c r="G5471" s="482"/>
      <c r="H5471" s="482"/>
      <c r="I5471" s="482"/>
      <c r="J5471" s="482"/>
      <c r="K5471" s="482"/>
      <c r="L5471" s="482"/>
      <c r="M5471" s="483"/>
      <c r="N5471" s="176"/>
      <c r="O5471" s="412"/>
      <c r="P5471" s="413"/>
      <c r="Q5471" s="8"/>
      <c r="R5471" s="8"/>
      <c r="S5471" s="8"/>
      <c r="T5471" s="9"/>
      <c r="U5471" s="17"/>
      <c r="V5471" s="182"/>
      <c r="W5471" s="191"/>
      <c r="X5471" s="199"/>
      <c r="Y5471" s="182"/>
      <c r="Z5471" s="184"/>
      <c r="AA5471" s="184"/>
      <c r="AD5471" s="182"/>
      <c r="AG5471" s="182"/>
      <c r="AH5471" s="43"/>
      <c r="AI5471" s="43"/>
      <c r="AJ5471" s="43"/>
      <c r="AK5471" s="43"/>
      <c r="AL5471" s="43"/>
      <c r="AM5471" s="43"/>
      <c r="AN5471" s="43"/>
      <c r="AO5471" s="43"/>
      <c r="AP5471" s="43"/>
      <c r="AQ5471" s="43"/>
      <c r="AR5471" s="43"/>
      <c r="AS5471" s="43"/>
      <c r="AT5471" s="43"/>
      <c r="AU5471" s="44"/>
      <c r="AV5471" s="182"/>
      <c r="AW5471" s="182"/>
      <c r="AX5471" s="182"/>
      <c r="AZ5471" s="207"/>
    </row>
    <row r="5472" spans="1:52" s="168" customFormat="1" ht="24.9" customHeight="1" x14ac:dyDescent="0.3">
      <c r="A5472" s="263"/>
      <c r="B5472" s="263"/>
      <c r="C5472" s="265"/>
      <c r="D5472" s="481"/>
      <c r="E5472" s="482"/>
      <c r="F5472" s="482"/>
      <c r="G5472" s="482"/>
      <c r="H5472" s="482"/>
      <c r="I5472" s="482"/>
      <c r="J5472" s="482"/>
      <c r="K5472" s="482"/>
      <c r="L5472" s="482"/>
      <c r="M5472" s="483"/>
      <c r="N5472" s="176"/>
      <c r="O5472" s="412"/>
      <c r="P5472" s="413"/>
      <c r="Q5472" s="8"/>
      <c r="R5472" s="8"/>
      <c r="S5472" s="8"/>
      <c r="T5472" s="9"/>
      <c r="U5472" s="17"/>
      <c r="V5472" s="182"/>
      <c r="W5472" s="191"/>
      <c r="X5472" s="199"/>
      <c r="Y5472" s="182"/>
      <c r="Z5472" s="184"/>
      <c r="AA5472" s="184"/>
      <c r="AD5472" s="182"/>
      <c r="AG5472" s="182"/>
      <c r="AH5472" s="43"/>
      <c r="AI5472" s="43"/>
      <c r="AJ5472" s="43"/>
      <c r="AK5472" s="43"/>
      <c r="AL5472" s="43"/>
      <c r="AM5472" s="43"/>
      <c r="AN5472" s="43"/>
      <c r="AO5472" s="43"/>
      <c r="AP5472" s="43"/>
      <c r="AQ5472" s="43"/>
      <c r="AR5472" s="43"/>
      <c r="AS5472" s="43"/>
      <c r="AT5472" s="43"/>
      <c r="AU5472" s="44"/>
      <c r="AV5472" s="182"/>
      <c r="AW5472" s="182"/>
      <c r="AX5472" s="182"/>
      <c r="AZ5472" s="207"/>
    </row>
    <row r="5473" spans="1:52" s="168" customFormat="1" ht="24.9" customHeight="1" x14ac:dyDescent="0.3">
      <c r="A5473" s="263"/>
      <c r="B5473" s="263"/>
      <c r="C5473" s="265"/>
      <c r="D5473" s="481"/>
      <c r="E5473" s="482"/>
      <c r="F5473" s="482"/>
      <c r="G5473" s="482"/>
      <c r="H5473" s="482"/>
      <c r="I5473" s="482"/>
      <c r="J5473" s="482"/>
      <c r="K5473" s="482"/>
      <c r="L5473" s="482"/>
      <c r="M5473" s="483"/>
      <c r="N5473" s="176"/>
      <c r="O5473" s="412"/>
      <c r="P5473" s="413"/>
      <c r="Q5473" s="8"/>
      <c r="R5473" s="8"/>
      <c r="S5473" s="8"/>
      <c r="T5473" s="9"/>
      <c r="U5473" s="17"/>
      <c r="V5473" s="182"/>
      <c r="W5473" s="191"/>
      <c r="X5473" s="199"/>
      <c r="Y5473" s="182"/>
      <c r="Z5473" s="184"/>
      <c r="AA5473" s="184"/>
      <c r="AD5473" s="182"/>
      <c r="AG5473" s="182"/>
      <c r="AH5473" s="43"/>
      <c r="AI5473" s="43"/>
      <c r="AJ5473" s="43"/>
      <c r="AK5473" s="43"/>
      <c r="AL5473" s="43"/>
      <c r="AM5473" s="43"/>
      <c r="AN5473" s="43"/>
      <c r="AO5473" s="43"/>
      <c r="AP5473" s="43"/>
      <c r="AQ5473" s="43"/>
      <c r="AR5473" s="43"/>
      <c r="AS5473" s="43"/>
      <c r="AT5473" s="43"/>
      <c r="AU5473" s="44"/>
      <c r="AV5473" s="182"/>
      <c r="AW5473" s="182"/>
      <c r="AX5473" s="182"/>
      <c r="AZ5473" s="207"/>
    </row>
    <row r="5474" spans="1:52" s="168" customFormat="1" ht="24.9" customHeight="1" x14ac:dyDescent="0.3">
      <c r="A5474" s="263"/>
      <c r="B5474" s="263"/>
      <c r="C5474" s="265"/>
      <c r="D5474" s="481"/>
      <c r="E5474" s="482"/>
      <c r="F5474" s="482"/>
      <c r="G5474" s="482"/>
      <c r="H5474" s="482"/>
      <c r="I5474" s="482"/>
      <c r="J5474" s="482"/>
      <c r="K5474" s="482"/>
      <c r="L5474" s="482"/>
      <c r="M5474" s="483"/>
      <c r="N5474" s="176"/>
      <c r="O5474" s="412"/>
      <c r="P5474" s="413"/>
      <c r="Q5474" s="8"/>
      <c r="R5474" s="8"/>
      <c r="S5474" s="8"/>
      <c r="T5474" s="9"/>
      <c r="U5474" s="17"/>
      <c r="V5474" s="182"/>
      <c r="W5474" s="191"/>
      <c r="X5474" s="199"/>
      <c r="Y5474" s="182"/>
      <c r="Z5474" s="184"/>
      <c r="AA5474" s="184"/>
      <c r="AD5474" s="182"/>
      <c r="AG5474" s="182"/>
      <c r="AH5474" s="43"/>
      <c r="AI5474" s="43"/>
      <c r="AJ5474" s="43"/>
      <c r="AK5474" s="43"/>
      <c r="AL5474" s="43"/>
      <c r="AM5474" s="43"/>
      <c r="AN5474" s="43"/>
      <c r="AO5474" s="43"/>
      <c r="AP5474" s="43"/>
      <c r="AQ5474" s="43"/>
      <c r="AR5474" s="43"/>
      <c r="AS5474" s="43"/>
      <c r="AT5474" s="43"/>
      <c r="AU5474" s="44"/>
      <c r="AV5474" s="182"/>
      <c r="AW5474" s="182"/>
      <c r="AX5474" s="182"/>
      <c r="AZ5474" s="207"/>
    </row>
    <row r="5475" spans="1:52" s="168" customFormat="1" ht="24.9" customHeight="1" x14ac:dyDescent="0.3">
      <c r="A5475" s="263"/>
      <c r="B5475" s="263"/>
      <c r="C5475" s="265"/>
      <c r="D5475" s="481"/>
      <c r="E5475" s="482"/>
      <c r="F5475" s="482"/>
      <c r="G5475" s="482"/>
      <c r="H5475" s="482"/>
      <c r="I5475" s="482"/>
      <c r="J5475" s="482"/>
      <c r="K5475" s="482"/>
      <c r="L5475" s="482"/>
      <c r="M5475" s="483"/>
      <c r="N5475" s="176"/>
      <c r="O5475" s="412"/>
      <c r="P5475" s="413"/>
      <c r="Q5475" s="8"/>
      <c r="R5475" s="8"/>
      <c r="S5475" s="8"/>
      <c r="T5475" s="9"/>
      <c r="U5475" s="17"/>
      <c r="V5475" s="182"/>
      <c r="W5475" s="191"/>
      <c r="X5475" s="199"/>
      <c r="Y5475" s="182"/>
      <c r="Z5475" s="184"/>
      <c r="AA5475" s="184"/>
      <c r="AD5475" s="182"/>
      <c r="AG5475" s="182"/>
      <c r="AH5475" s="43"/>
      <c r="AI5475" s="43"/>
      <c r="AJ5475" s="43"/>
      <c r="AK5475" s="43"/>
      <c r="AL5475" s="43"/>
      <c r="AM5475" s="43"/>
      <c r="AN5475" s="43"/>
      <c r="AO5475" s="43"/>
      <c r="AP5475" s="43"/>
      <c r="AQ5475" s="43"/>
      <c r="AR5475" s="43"/>
      <c r="AS5475" s="43"/>
      <c r="AT5475" s="43"/>
      <c r="AU5475" s="44"/>
      <c r="AV5475" s="182"/>
      <c r="AW5475" s="182"/>
      <c r="AX5475" s="182"/>
      <c r="AZ5475" s="207"/>
    </row>
    <row r="5476" spans="1:52" s="168" customFormat="1" ht="24.9" customHeight="1" thickBot="1" x14ac:dyDescent="0.35">
      <c r="A5476" s="263"/>
      <c r="B5476" s="263"/>
      <c r="C5476" s="265"/>
      <c r="D5476" s="481"/>
      <c r="E5476" s="482"/>
      <c r="F5476" s="482"/>
      <c r="G5476" s="482"/>
      <c r="H5476" s="482"/>
      <c r="I5476" s="482"/>
      <c r="J5476" s="482"/>
      <c r="K5476" s="482"/>
      <c r="L5476" s="482"/>
      <c r="M5476" s="483"/>
      <c r="N5476" s="414" t="s">
        <v>16</v>
      </c>
      <c r="O5476" s="415"/>
      <c r="P5476" s="415"/>
      <c r="Q5476" s="415"/>
      <c r="R5476" s="415"/>
      <c r="S5476" s="415"/>
      <c r="T5476" s="415"/>
      <c r="U5476" s="18">
        <f>SUM(U5456:U5475)</f>
        <v>10</v>
      </c>
      <c r="V5476" s="182"/>
      <c r="W5476" s="191"/>
      <c r="X5476" s="199"/>
      <c r="Y5476" s="182"/>
      <c r="Z5476" s="184"/>
      <c r="AA5476" s="184"/>
      <c r="AD5476" s="182"/>
      <c r="AG5476" s="182"/>
      <c r="AH5476" s="43"/>
      <c r="AI5476" s="43"/>
      <c r="AJ5476" s="43"/>
      <c r="AK5476" s="43"/>
      <c r="AL5476" s="43"/>
      <c r="AM5476" s="43"/>
      <c r="AN5476" s="43"/>
      <c r="AO5476" s="43"/>
      <c r="AP5476" s="43"/>
      <c r="AQ5476" s="43"/>
      <c r="AR5476" s="43"/>
      <c r="AS5476" s="43"/>
      <c r="AT5476" s="43"/>
      <c r="AU5476" s="44"/>
      <c r="AV5476" s="182"/>
      <c r="AW5476" s="182"/>
      <c r="AX5476" s="182"/>
      <c r="AZ5476" s="207"/>
    </row>
    <row r="5477" spans="1:52" s="168" customFormat="1" ht="14.4" customHeight="1" x14ac:dyDescent="0.3">
      <c r="A5477" s="263"/>
      <c r="B5477" s="263"/>
      <c r="C5477" s="265"/>
      <c r="D5477" s="481"/>
      <c r="E5477" s="482"/>
      <c r="F5477" s="482"/>
      <c r="G5477" s="482"/>
      <c r="H5477" s="482"/>
      <c r="I5477" s="482"/>
      <c r="J5477" s="482"/>
      <c r="K5477" s="482"/>
      <c r="L5477" s="482"/>
      <c r="M5477" s="483"/>
      <c r="N5477" s="416" t="s">
        <v>17</v>
      </c>
      <c r="O5477" s="417"/>
      <c r="P5477" s="417"/>
      <c r="Q5477" s="417"/>
      <c r="R5477" s="417"/>
      <c r="S5477" s="417"/>
      <c r="T5477" s="417"/>
      <c r="U5477" s="418"/>
      <c r="V5477" s="200"/>
      <c r="W5477" s="191"/>
      <c r="X5477" s="199"/>
      <c r="Y5477" s="182"/>
      <c r="Z5477" s="184"/>
      <c r="AA5477" s="184"/>
      <c r="AD5477" s="182"/>
      <c r="AG5477" s="182"/>
      <c r="AH5477" s="43"/>
      <c r="AI5477" s="43"/>
      <c r="AJ5477" s="43"/>
      <c r="AK5477" s="43"/>
      <c r="AL5477" s="43"/>
      <c r="AM5477" s="43"/>
      <c r="AN5477" s="43"/>
      <c r="AO5477" s="43"/>
      <c r="AP5477" s="43"/>
      <c r="AQ5477" s="43"/>
      <c r="AR5477" s="43"/>
      <c r="AS5477" s="43"/>
      <c r="AT5477" s="43"/>
      <c r="AU5477" s="44"/>
      <c r="AV5477" s="182"/>
      <c r="AW5477" s="182"/>
      <c r="AX5477" s="182"/>
      <c r="AZ5477" s="207"/>
    </row>
    <row r="5478" spans="1:52" s="168" customFormat="1" x14ac:dyDescent="0.3">
      <c r="A5478" s="263"/>
      <c r="B5478" s="263"/>
      <c r="C5478" s="265"/>
      <c r="D5478" s="481"/>
      <c r="E5478" s="482"/>
      <c r="F5478" s="482"/>
      <c r="G5478" s="482"/>
      <c r="H5478" s="482"/>
      <c r="I5478" s="482"/>
      <c r="J5478" s="482"/>
      <c r="K5478" s="482"/>
      <c r="L5478" s="482"/>
      <c r="M5478" s="483"/>
      <c r="N5478" s="419"/>
      <c r="O5478" s="420"/>
      <c r="P5478" s="420"/>
      <c r="Q5478" s="420"/>
      <c r="R5478" s="420"/>
      <c r="S5478" s="420"/>
      <c r="T5478" s="420"/>
      <c r="U5478" s="421"/>
      <c r="V5478" s="182"/>
      <c r="W5478" s="191"/>
      <c r="X5478" s="199"/>
      <c r="Y5478" s="182"/>
      <c r="Z5478" s="184"/>
      <c r="AA5478" s="184"/>
      <c r="AD5478" s="182"/>
      <c r="AG5478" s="182"/>
      <c r="AH5478" s="43"/>
      <c r="AI5478" s="43"/>
      <c r="AJ5478" s="43"/>
      <c r="AK5478" s="43"/>
      <c r="AL5478" s="43"/>
      <c r="AM5478" s="43"/>
      <c r="AN5478" s="43"/>
      <c r="AO5478" s="43"/>
      <c r="AP5478" s="43"/>
      <c r="AQ5478" s="43"/>
      <c r="AR5478" s="43"/>
      <c r="AS5478" s="43"/>
      <c r="AT5478" s="43"/>
      <c r="AU5478" s="44"/>
      <c r="AV5478" s="182"/>
      <c r="AW5478" s="182"/>
      <c r="AX5478" s="182"/>
      <c r="AZ5478" s="207"/>
    </row>
    <row r="5479" spans="1:52" s="168" customFormat="1" x14ac:dyDescent="0.3">
      <c r="A5479" s="263"/>
      <c r="B5479" s="263"/>
      <c r="C5479" s="265"/>
      <c r="D5479" s="481"/>
      <c r="E5479" s="482"/>
      <c r="F5479" s="482"/>
      <c r="G5479" s="482"/>
      <c r="H5479" s="482"/>
      <c r="I5479" s="482"/>
      <c r="J5479" s="482"/>
      <c r="K5479" s="482"/>
      <c r="L5479" s="482"/>
      <c r="M5479" s="483"/>
      <c r="N5479" s="419"/>
      <c r="O5479" s="420"/>
      <c r="P5479" s="420"/>
      <c r="Q5479" s="420"/>
      <c r="R5479" s="420"/>
      <c r="S5479" s="420"/>
      <c r="T5479" s="420"/>
      <c r="U5479" s="421"/>
      <c r="V5479" s="182"/>
      <c r="W5479" s="191"/>
      <c r="X5479" s="199"/>
      <c r="Y5479" s="182"/>
      <c r="Z5479" s="184"/>
      <c r="AA5479" s="184"/>
      <c r="AD5479" s="182"/>
      <c r="AG5479" s="182"/>
      <c r="AH5479" s="43"/>
      <c r="AI5479" s="43"/>
      <c r="AJ5479" s="43"/>
      <c r="AK5479" s="43"/>
      <c r="AL5479" s="43"/>
      <c r="AM5479" s="43"/>
      <c r="AN5479" s="43"/>
      <c r="AO5479" s="43"/>
      <c r="AP5479" s="43"/>
      <c r="AQ5479" s="43"/>
      <c r="AR5479" s="43"/>
      <c r="AS5479" s="43"/>
      <c r="AT5479" s="43"/>
      <c r="AU5479" s="44"/>
      <c r="AV5479" s="182"/>
      <c r="AW5479" s="182"/>
      <c r="AX5479" s="182"/>
      <c r="AZ5479" s="207"/>
    </row>
    <row r="5480" spans="1:52" s="168" customFormat="1" ht="14.4" thickBot="1" x14ac:dyDescent="0.35">
      <c r="A5480" s="263"/>
      <c r="B5480" s="263"/>
      <c r="C5480" s="265"/>
      <c r="D5480" s="425"/>
      <c r="E5480" s="426"/>
      <c r="F5480" s="426"/>
      <c r="G5480" s="426"/>
      <c r="H5480" s="426"/>
      <c r="I5480" s="426"/>
      <c r="J5480" s="426"/>
      <c r="K5480" s="426"/>
      <c r="L5480" s="426"/>
      <c r="M5480" s="427"/>
      <c r="N5480" s="422"/>
      <c r="O5480" s="423"/>
      <c r="P5480" s="423"/>
      <c r="Q5480" s="423"/>
      <c r="R5480" s="423"/>
      <c r="S5480" s="423"/>
      <c r="T5480" s="423"/>
      <c r="U5480" s="424"/>
      <c r="V5480" s="182"/>
      <c r="W5480" s="191"/>
      <c r="X5480" s="199"/>
      <c r="Y5480" s="182"/>
      <c r="Z5480" s="184"/>
      <c r="AA5480" s="184"/>
      <c r="AD5480" s="182"/>
      <c r="AG5480" s="182"/>
      <c r="AH5480" s="43"/>
      <c r="AI5480" s="43"/>
      <c r="AJ5480" s="43"/>
      <c r="AK5480" s="43"/>
      <c r="AL5480" s="43"/>
      <c r="AM5480" s="43"/>
      <c r="AN5480" s="43"/>
      <c r="AO5480" s="43"/>
      <c r="AP5480" s="43"/>
      <c r="AQ5480" s="43"/>
      <c r="AR5480" s="43"/>
      <c r="AS5480" s="43"/>
      <c r="AT5480" s="43"/>
      <c r="AU5480" s="44"/>
      <c r="AV5480" s="182"/>
      <c r="AW5480" s="182"/>
      <c r="AX5480" s="182"/>
      <c r="AZ5480" s="207"/>
    </row>
    <row r="5481" spans="1:52" s="168" customFormat="1" ht="5.25" customHeight="1" thickBot="1" x14ac:dyDescent="0.35">
      <c r="A5481" s="263"/>
      <c r="B5481" s="263"/>
      <c r="C5481" s="265"/>
      <c r="D5481" s="428"/>
      <c r="E5481" s="428"/>
      <c r="F5481" s="428"/>
      <c r="G5481" s="428"/>
      <c r="H5481" s="428"/>
      <c r="I5481" s="428"/>
      <c r="J5481" s="428"/>
      <c r="K5481" s="428"/>
      <c r="L5481" s="428"/>
      <c r="M5481" s="428"/>
      <c r="N5481" s="428"/>
      <c r="O5481" s="428"/>
      <c r="P5481" s="428"/>
      <c r="Q5481" s="428"/>
      <c r="R5481" s="428"/>
      <c r="S5481" s="428"/>
      <c r="T5481" s="428"/>
      <c r="U5481" s="428"/>
      <c r="V5481" s="182"/>
      <c r="W5481" s="191"/>
      <c r="X5481" s="199"/>
      <c r="Y5481" s="182"/>
      <c r="Z5481" s="184"/>
      <c r="AA5481" s="184"/>
      <c r="AD5481" s="182"/>
      <c r="AG5481" s="182"/>
      <c r="AH5481" s="43"/>
      <c r="AI5481" s="43"/>
      <c r="AJ5481" s="43"/>
      <c r="AK5481" s="43"/>
      <c r="AL5481" s="43"/>
      <c r="AM5481" s="43"/>
      <c r="AN5481" s="43"/>
      <c r="AO5481" s="43"/>
      <c r="AP5481" s="43"/>
      <c r="AQ5481" s="43"/>
      <c r="AR5481" s="43"/>
      <c r="AS5481" s="43"/>
      <c r="AT5481" s="43"/>
      <c r="AU5481" s="44"/>
      <c r="AV5481" s="182"/>
      <c r="AW5481" s="182"/>
      <c r="AX5481" s="182"/>
      <c r="AZ5481" s="207"/>
    </row>
    <row r="5482" spans="1:52" s="168" customFormat="1" ht="20.25" customHeight="1" x14ac:dyDescent="0.3">
      <c r="A5482" s="263"/>
      <c r="B5482" s="263"/>
      <c r="C5482" s="265"/>
      <c r="D5482" s="429" t="s">
        <v>18</v>
      </c>
      <c r="E5482" s="430"/>
      <c r="F5482" s="430"/>
      <c r="G5482" s="430"/>
      <c r="H5482" s="430"/>
      <c r="I5482" s="430"/>
      <c r="J5482" s="430"/>
      <c r="K5482" s="430"/>
      <c r="L5482" s="430"/>
      <c r="M5482" s="431"/>
      <c r="N5482" s="429" t="s">
        <v>19</v>
      </c>
      <c r="O5482" s="430"/>
      <c r="P5482" s="430"/>
      <c r="Q5482" s="430"/>
      <c r="R5482" s="430"/>
      <c r="S5482" s="430"/>
      <c r="T5482" s="430"/>
      <c r="U5482" s="431"/>
      <c r="V5482" s="182"/>
      <c r="W5482" s="191"/>
      <c r="X5482" s="199"/>
      <c r="Y5482" s="182"/>
      <c r="Z5482" s="184"/>
      <c r="AA5482" s="184"/>
      <c r="AD5482" s="182"/>
      <c r="AG5482" s="182"/>
      <c r="AH5482" s="43"/>
      <c r="AI5482" s="43"/>
      <c r="AJ5482" s="43"/>
      <c r="AK5482" s="43"/>
      <c r="AL5482" s="43"/>
      <c r="AM5482" s="43"/>
      <c r="AN5482" s="43"/>
      <c r="AO5482" s="43"/>
      <c r="AP5482" s="43"/>
      <c r="AQ5482" s="43"/>
      <c r="AR5482" s="43"/>
      <c r="AS5482" s="43"/>
      <c r="AT5482" s="43"/>
      <c r="AU5482" s="44"/>
      <c r="AV5482" s="182"/>
      <c r="AW5482" s="182"/>
      <c r="AX5482" s="182"/>
      <c r="AZ5482" s="207"/>
    </row>
    <row r="5483" spans="1:52" s="168" customFormat="1" x14ac:dyDescent="0.3">
      <c r="A5483" s="263"/>
      <c r="B5483" s="263"/>
      <c r="C5483" s="265"/>
      <c r="D5483" s="432" t="s">
        <v>20</v>
      </c>
      <c r="E5483" s="433"/>
      <c r="F5483" s="433"/>
      <c r="G5483" s="433"/>
      <c r="H5483" s="433"/>
      <c r="I5483" s="433"/>
      <c r="J5483" s="433"/>
      <c r="K5483" s="433"/>
      <c r="L5483" s="433"/>
      <c r="M5483" s="434"/>
      <c r="N5483" s="435" t="s">
        <v>21</v>
      </c>
      <c r="O5483" s="436"/>
      <c r="P5483" s="436"/>
      <c r="Q5483" s="436"/>
      <c r="R5483" s="436"/>
      <c r="S5483" s="436"/>
      <c r="T5483" s="436"/>
      <c r="U5483" s="437"/>
      <c r="V5483" s="182"/>
      <c r="W5483" s="191"/>
      <c r="X5483" s="199"/>
      <c r="Y5483" s="182"/>
      <c r="Z5483" s="184"/>
      <c r="AA5483" s="184"/>
      <c r="AD5483" s="182"/>
      <c r="AG5483" s="182"/>
      <c r="AH5483" s="43"/>
      <c r="AI5483" s="43"/>
      <c r="AJ5483" s="43"/>
      <c r="AK5483" s="43"/>
      <c r="AL5483" s="43"/>
      <c r="AM5483" s="43"/>
      <c r="AN5483" s="43"/>
      <c r="AO5483" s="43"/>
      <c r="AP5483" s="43"/>
      <c r="AQ5483" s="43"/>
      <c r="AR5483" s="43"/>
      <c r="AS5483" s="43"/>
      <c r="AT5483" s="43"/>
      <c r="AU5483" s="44"/>
      <c r="AV5483" s="182"/>
      <c r="AW5483" s="182"/>
      <c r="AX5483" s="182"/>
      <c r="AZ5483" s="207"/>
    </row>
    <row r="5484" spans="1:52" s="168" customFormat="1" ht="15.75" customHeight="1" x14ac:dyDescent="0.3">
      <c r="A5484" s="263"/>
      <c r="B5484" s="263"/>
      <c r="C5484" s="265"/>
      <c r="D5484" s="438" t="s">
        <v>22</v>
      </c>
      <c r="E5484" s="439"/>
      <c r="F5484" s="439"/>
      <c r="G5484" s="439"/>
      <c r="H5484" s="439"/>
      <c r="I5484" s="439"/>
      <c r="J5484" s="439"/>
      <c r="K5484" s="439"/>
      <c r="L5484" s="439"/>
      <c r="M5484" s="440"/>
      <c r="N5484" s="438" t="s">
        <v>22</v>
      </c>
      <c r="O5484" s="444"/>
      <c r="P5484" s="444"/>
      <c r="Q5484" s="444"/>
      <c r="R5484" s="444"/>
      <c r="S5484" s="444"/>
      <c r="T5484" s="444"/>
      <c r="U5484" s="440"/>
      <c r="V5484" s="182"/>
      <c r="W5484" s="191"/>
      <c r="X5484" s="199"/>
      <c r="Y5484" s="182"/>
      <c r="Z5484" s="184"/>
      <c r="AA5484" s="184"/>
      <c r="AD5484" s="182"/>
      <c r="AG5484" s="182"/>
      <c r="AH5484" s="43"/>
      <c r="AI5484" s="43"/>
      <c r="AJ5484" s="43"/>
      <c r="AK5484" s="43"/>
      <c r="AL5484" s="43"/>
      <c r="AM5484" s="43"/>
      <c r="AN5484" s="43"/>
      <c r="AO5484" s="43"/>
      <c r="AP5484" s="43"/>
      <c r="AQ5484" s="43"/>
      <c r="AR5484" s="43"/>
      <c r="AS5484" s="43"/>
      <c r="AT5484" s="43"/>
      <c r="AU5484" s="44"/>
      <c r="AV5484" s="182"/>
      <c r="AW5484" s="182"/>
      <c r="AX5484" s="182"/>
      <c r="AZ5484" s="207"/>
    </row>
    <row r="5485" spans="1:52" s="168" customFormat="1" ht="15.75" customHeight="1" x14ac:dyDescent="0.3">
      <c r="A5485" s="263"/>
      <c r="B5485" s="263"/>
      <c r="C5485" s="265"/>
      <c r="D5485" s="438"/>
      <c r="E5485" s="439"/>
      <c r="F5485" s="439"/>
      <c r="G5485" s="439"/>
      <c r="H5485" s="439"/>
      <c r="I5485" s="439"/>
      <c r="J5485" s="439"/>
      <c r="K5485" s="439"/>
      <c r="L5485" s="439"/>
      <c r="M5485" s="440"/>
      <c r="N5485" s="438"/>
      <c r="O5485" s="439"/>
      <c r="P5485" s="439"/>
      <c r="Q5485" s="439"/>
      <c r="R5485" s="439"/>
      <c r="S5485" s="439"/>
      <c r="T5485" s="439"/>
      <c r="U5485" s="440"/>
      <c r="V5485" s="182"/>
      <c r="W5485" s="191"/>
      <c r="X5485" s="199"/>
      <c r="Y5485" s="182"/>
      <c r="Z5485" s="184"/>
      <c r="AA5485" s="184"/>
      <c r="AD5485" s="182"/>
      <c r="AG5485" s="182"/>
      <c r="AH5485" s="43"/>
      <c r="AI5485" s="43"/>
      <c r="AJ5485" s="43"/>
      <c r="AK5485" s="43"/>
      <c r="AL5485" s="43"/>
      <c r="AM5485" s="43"/>
      <c r="AN5485" s="43"/>
      <c r="AO5485" s="43"/>
      <c r="AP5485" s="43"/>
      <c r="AQ5485" s="43"/>
      <c r="AR5485" s="43"/>
      <c r="AS5485" s="43"/>
      <c r="AT5485" s="43"/>
      <c r="AU5485" s="44"/>
      <c r="AV5485" s="182"/>
      <c r="AW5485" s="182"/>
      <c r="AX5485" s="182"/>
      <c r="AZ5485" s="207"/>
    </row>
    <row r="5486" spans="1:52" s="168" customFormat="1" ht="15.75" customHeight="1" x14ac:dyDescent="0.3">
      <c r="A5486" s="263"/>
      <c r="B5486" s="263"/>
      <c r="C5486" s="265"/>
      <c r="D5486" s="441"/>
      <c r="E5486" s="442"/>
      <c r="F5486" s="442"/>
      <c r="G5486" s="442"/>
      <c r="H5486" s="442"/>
      <c r="I5486" s="442"/>
      <c r="J5486" s="442"/>
      <c r="K5486" s="442"/>
      <c r="L5486" s="442"/>
      <c r="M5486" s="443"/>
      <c r="N5486" s="441"/>
      <c r="O5486" s="442"/>
      <c r="P5486" s="442"/>
      <c r="Q5486" s="442"/>
      <c r="R5486" s="442"/>
      <c r="S5486" s="442"/>
      <c r="T5486" s="442"/>
      <c r="U5486" s="443"/>
      <c r="V5486" s="182"/>
      <c r="W5486" s="191"/>
      <c r="X5486" s="199"/>
      <c r="Y5486" s="182"/>
      <c r="Z5486" s="184"/>
      <c r="AA5486" s="184"/>
      <c r="AD5486" s="182"/>
      <c r="AG5486" s="182"/>
      <c r="AH5486" s="43"/>
      <c r="AI5486" s="43"/>
      <c r="AJ5486" s="43"/>
      <c r="AK5486" s="43"/>
      <c r="AL5486" s="43"/>
      <c r="AM5486" s="43"/>
      <c r="AN5486" s="43"/>
      <c r="AO5486" s="43"/>
      <c r="AP5486" s="43"/>
      <c r="AQ5486" s="43"/>
      <c r="AR5486" s="43"/>
      <c r="AS5486" s="43"/>
      <c r="AT5486" s="43"/>
      <c r="AU5486" s="44"/>
      <c r="AV5486" s="182"/>
      <c r="AW5486" s="182"/>
      <c r="AX5486" s="182"/>
      <c r="AZ5486" s="207"/>
    </row>
    <row r="5487" spans="1:52" s="168" customFormat="1" x14ac:dyDescent="0.25">
      <c r="A5487" s="263"/>
      <c r="B5487" s="263"/>
      <c r="C5487" s="265"/>
      <c r="D5487" s="171" t="s">
        <v>23</v>
      </c>
      <c r="E5487" s="445" t="e">
        <f>+#REF!</f>
        <v>#REF!</v>
      </c>
      <c r="F5487" s="445"/>
      <c r="G5487" s="445"/>
      <c r="H5487" s="445"/>
      <c r="I5487" s="445"/>
      <c r="J5487" s="445"/>
      <c r="K5487" s="445"/>
      <c r="L5487" s="445"/>
      <c r="M5487" s="446"/>
      <c r="N5487" s="172" t="s">
        <v>23</v>
      </c>
      <c r="O5487" s="445" t="e">
        <f>+#REF!</f>
        <v>#REF!</v>
      </c>
      <c r="P5487" s="445"/>
      <c r="Q5487" s="445"/>
      <c r="R5487" s="445"/>
      <c r="S5487" s="445"/>
      <c r="T5487" s="445"/>
      <c r="U5487" s="446"/>
      <c r="V5487" s="182"/>
      <c r="W5487" s="191"/>
      <c r="X5487" s="199"/>
      <c r="Y5487" s="182"/>
      <c r="Z5487" s="184"/>
      <c r="AA5487" s="184"/>
      <c r="AD5487" s="182"/>
      <c r="AG5487" s="182"/>
      <c r="AH5487" s="43"/>
      <c r="AI5487" s="43"/>
      <c r="AJ5487" s="43"/>
      <c r="AK5487" s="43"/>
      <c r="AL5487" s="43"/>
      <c r="AM5487" s="43"/>
      <c r="AN5487" s="43"/>
      <c r="AO5487" s="43"/>
      <c r="AP5487" s="43"/>
      <c r="AQ5487" s="43"/>
      <c r="AR5487" s="43"/>
      <c r="AS5487" s="43"/>
      <c r="AT5487" s="43"/>
      <c r="AU5487" s="44"/>
      <c r="AV5487" s="182"/>
      <c r="AW5487" s="182"/>
      <c r="AX5487" s="182"/>
      <c r="AZ5487" s="207"/>
    </row>
    <row r="5488" spans="1:52" s="168" customFormat="1" ht="14.4" thickBot="1" x14ac:dyDescent="0.3">
      <c r="A5488" s="263"/>
      <c r="B5488" s="263"/>
      <c r="C5488" s="265"/>
      <c r="D5488" s="173" t="s">
        <v>25</v>
      </c>
      <c r="E5488" s="447" t="e">
        <f>+#REF!</f>
        <v>#REF!</v>
      </c>
      <c r="F5488" s="447"/>
      <c r="G5488" s="447"/>
      <c r="H5488" s="447"/>
      <c r="I5488" s="447"/>
      <c r="J5488" s="447"/>
      <c r="K5488" s="447"/>
      <c r="L5488" s="447"/>
      <c r="M5488" s="448"/>
      <c r="N5488" s="174" t="s">
        <v>25</v>
      </c>
      <c r="O5488" s="447" t="e">
        <f>+#REF!</f>
        <v>#REF!</v>
      </c>
      <c r="P5488" s="447"/>
      <c r="Q5488" s="447"/>
      <c r="R5488" s="447"/>
      <c r="S5488" s="447"/>
      <c r="T5488" s="447"/>
      <c r="U5488" s="448"/>
      <c r="V5488" s="182"/>
      <c r="W5488" s="191"/>
      <c r="X5488" s="199"/>
      <c r="Y5488" s="182"/>
      <c r="Z5488" s="184"/>
      <c r="AA5488" s="184"/>
      <c r="AD5488" s="182"/>
      <c r="AG5488" s="182"/>
      <c r="AH5488" s="43"/>
      <c r="AI5488" s="43"/>
      <c r="AJ5488" s="43"/>
      <c r="AK5488" s="43"/>
      <c r="AL5488" s="43"/>
      <c r="AM5488" s="43"/>
      <c r="AN5488" s="43"/>
      <c r="AO5488" s="43"/>
      <c r="AP5488" s="43"/>
      <c r="AQ5488" s="43"/>
      <c r="AR5488" s="43"/>
      <c r="AS5488" s="43"/>
      <c r="AT5488" s="43"/>
      <c r="AU5488" s="44"/>
      <c r="AV5488" s="182"/>
      <c r="AW5488" s="182"/>
      <c r="AX5488" s="182"/>
      <c r="AZ5488" s="207"/>
    </row>
    <row r="5489" spans="1:52" s="175" customFormat="1" ht="9.9" customHeight="1" thickBot="1" x14ac:dyDescent="0.3">
      <c r="A5489" s="266"/>
      <c r="B5489" s="266"/>
      <c r="C5489" s="267"/>
      <c r="N5489" s="15"/>
      <c r="V5489" s="34"/>
      <c r="W5489" s="58"/>
      <c r="X5489" s="85"/>
      <c r="Y5489" s="34"/>
      <c r="Z5489" s="185"/>
      <c r="AA5489" s="185"/>
      <c r="AD5489" s="34"/>
      <c r="AG5489" s="34"/>
      <c r="AH5489" s="45"/>
      <c r="AI5489" s="45"/>
      <c r="AJ5489" s="45"/>
      <c r="AK5489" s="45"/>
      <c r="AL5489" s="45"/>
      <c r="AM5489" s="45"/>
      <c r="AN5489" s="45"/>
      <c r="AO5489" s="45"/>
      <c r="AP5489" s="45"/>
      <c r="AQ5489" s="45"/>
      <c r="AR5489" s="45"/>
      <c r="AS5489" s="45"/>
      <c r="AT5489" s="45"/>
      <c r="AU5489" s="46"/>
      <c r="AV5489" s="34"/>
      <c r="AW5489" s="34"/>
      <c r="AX5489" s="34"/>
      <c r="AZ5489" s="139"/>
    </row>
    <row r="5490" spans="1:52" s="168" customFormat="1" ht="15.75" customHeight="1" x14ac:dyDescent="0.3">
      <c r="A5490" s="263"/>
      <c r="B5490" s="263"/>
      <c r="C5490" s="265"/>
      <c r="D5490" s="484"/>
      <c r="E5490" s="485"/>
      <c r="F5490" s="488" t="s">
        <v>0</v>
      </c>
      <c r="G5490" s="489"/>
      <c r="H5490" s="489"/>
      <c r="I5490" s="489"/>
      <c r="J5490" s="489"/>
      <c r="K5490" s="489"/>
      <c r="L5490" s="489"/>
      <c r="M5490" s="489"/>
      <c r="N5490" s="489"/>
      <c r="O5490" s="490"/>
      <c r="P5490" s="494" t="s">
        <v>1</v>
      </c>
      <c r="Q5490" s="495"/>
      <c r="R5490" s="495"/>
      <c r="S5490" s="496"/>
      <c r="T5490" s="500"/>
      <c r="U5490" s="501"/>
      <c r="V5490" s="182"/>
      <c r="W5490" s="191"/>
      <c r="X5490" s="199"/>
      <c r="Y5490" s="182"/>
      <c r="Z5490" s="184"/>
      <c r="AA5490" s="184"/>
      <c r="AD5490" s="182"/>
      <c r="AG5490" s="182"/>
      <c r="AH5490" s="43"/>
      <c r="AI5490" s="43"/>
      <c r="AJ5490" s="43"/>
      <c r="AK5490" s="43"/>
      <c r="AL5490" s="43"/>
      <c r="AM5490" s="43"/>
      <c r="AN5490" s="43"/>
      <c r="AO5490" s="43"/>
      <c r="AP5490" s="43"/>
      <c r="AQ5490" s="43"/>
      <c r="AR5490" s="43"/>
      <c r="AS5490" s="43"/>
      <c r="AT5490" s="43"/>
      <c r="AU5490" s="44"/>
      <c r="AV5490" s="182"/>
      <c r="AW5490" s="182"/>
      <c r="AX5490" s="182"/>
      <c r="AZ5490" s="207"/>
    </row>
    <row r="5491" spans="1:52" s="168" customFormat="1" ht="15" customHeight="1" x14ac:dyDescent="0.3">
      <c r="A5491" s="263"/>
      <c r="B5491" s="263"/>
      <c r="C5491" s="265"/>
      <c r="D5491" s="481"/>
      <c r="E5491" s="482"/>
      <c r="F5491" s="491"/>
      <c r="G5491" s="492"/>
      <c r="H5491" s="492"/>
      <c r="I5491" s="492"/>
      <c r="J5491" s="492"/>
      <c r="K5491" s="492"/>
      <c r="L5491" s="492"/>
      <c r="M5491" s="492"/>
      <c r="N5491" s="492"/>
      <c r="O5491" s="493"/>
      <c r="P5491" s="497"/>
      <c r="Q5491" s="498"/>
      <c r="R5491" s="498"/>
      <c r="S5491" s="499"/>
      <c r="T5491" s="502"/>
      <c r="U5491" s="503"/>
      <c r="V5491" s="182"/>
      <c r="W5491" s="191"/>
      <c r="X5491" s="199"/>
      <c r="Y5491" s="186"/>
      <c r="Z5491" s="184"/>
      <c r="AA5491" s="184"/>
      <c r="AD5491" s="182"/>
      <c r="AG5491" s="182"/>
      <c r="AH5491" s="43"/>
      <c r="AI5491" s="43"/>
      <c r="AJ5491" s="43"/>
      <c r="AK5491" s="43"/>
      <c r="AL5491" s="43"/>
      <c r="AM5491" s="43"/>
      <c r="AN5491" s="43"/>
      <c r="AO5491" s="43"/>
      <c r="AP5491" s="43"/>
      <c r="AQ5491" s="43"/>
      <c r="AR5491" s="43"/>
      <c r="AS5491" s="43"/>
      <c r="AT5491" s="43"/>
      <c r="AU5491" s="44"/>
      <c r="AV5491" s="182"/>
      <c r="AW5491" s="182"/>
      <c r="AX5491" s="182"/>
      <c r="AZ5491" s="207"/>
    </row>
    <row r="5492" spans="1:52" s="168" customFormat="1" ht="30" customHeight="1" thickBot="1" x14ac:dyDescent="0.35">
      <c r="A5492" s="263"/>
      <c r="B5492" s="263"/>
      <c r="C5492" s="265"/>
      <c r="D5492" s="486"/>
      <c r="E5492" s="487"/>
      <c r="F5492" s="506" t="s">
        <v>2</v>
      </c>
      <c r="G5492" s="507"/>
      <c r="H5492" s="507"/>
      <c r="I5492" s="507"/>
      <c r="J5492" s="507"/>
      <c r="K5492" s="507"/>
      <c r="L5492" s="507"/>
      <c r="M5492" s="507"/>
      <c r="N5492" s="507"/>
      <c r="O5492" s="508"/>
      <c r="P5492" s="181">
        <v>113</v>
      </c>
      <c r="Q5492" s="210" t="s">
        <v>3</v>
      </c>
      <c r="R5492" s="509">
        <v>147</v>
      </c>
      <c r="S5492" s="510"/>
      <c r="T5492" s="504"/>
      <c r="U5492" s="505"/>
      <c r="V5492" s="182">
        <f>+IF(C5501="","",1)</f>
        <v>1</v>
      </c>
      <c r="W5492" s="191"/>
      <c r="X5492" s="199"/>
      <c r="Y5492" s="39"/>
      <c r="Z5492" s="184"/>
      <c r="AA5492" s="184"/>
      <c r="AD5492" s="182"/>
      <c r="AG5492" s="182"/>
      <c r="AH5492" s="43"/>
      <c r="AI5492" s="43"/>
      <c r="AJ5492" s="43"/>
      <c r="AK5492" s="43"/>
      <c r="AL5492" s="43"/>
      <c r="AM5492" s="43"/>
      <c r="AN5492" s="43"/>
      <c r="AO5492" s="43"/>
      <c r="AP5492" s="43"/>
      <c r="AQ5492" s="43"/>
      <c r="AR5492" s="43"/>
      <c r="AS5492" s="43"/>
      <c r="AT5492" s="43"/>
      <c r="AU5492" s="44"/>
      <c r="AV5492" s="182"/>
      <c r="AW5492" s="182"/>
      <c r="AX5492" s="182"/>
      <c r="AZ5492" s="207"/>
    </row>
    <row r="5493" spans="1:52" s="168" customFormat="1" ht="5.25" customHeight="1" thickBot="1" x14ac:dyDescent="0.35">
      <c r="A5493" s="263"/>
      <c r="B5493" s="263"/>
      <c r="C5493" s="265"/>
      <c r="D5493" s="454"/>
      <c r="E5493" s="454"/>
      <c r="F5493" s="454"/>
      <c r="G5493" s="454"/>
      <c r="H5493" s="454"/>
      <c r="I5493" s="454"/>
      <c r="J5493" s="454"/>
      <c r="K5493" s="454"/>
      <c r="L5493" s="454"/>
      <c r="M5493" s="454"/>
      <c r="N5493" s="454"/>
      <c r="O5493" s="454"/>
      <c r="P5493" s="454"/>
      <c r="Q5493" s="454"/>
      <c r="R5493" s="454"/>
      <c r="S5493" s="454"/>
      <c r="T5493" s="454"/>
      <c r="U5493" s="454"/>
      <c r="V5493" s="182"/>
      <c r="W5493" s="191"/>
      <c r="X5493" s="199"/>
      <c r="Y5493" s="186"/>
      <c r="Z5493" s="184"/>
      <c r="AA5493" s="184"/>
      <c r="AD5493" s="182"/>
      <c r="AG5493" s="182"/>
      <c r="AH5493" s="43"/>
      <c r="AI5493" s="43"/>
      <c r="AJ5493" s="43"/>
      <c r="AK5493" s="43"/>
      <c r="AL5493" s="43"/>
      <c r="AM5493" s="43"/>
      <c r="AN5493" s="43"/>
      <c r="AO5493" s="43"/>
      <c r="AP5493" s="43"/>
      <c r="AQ5493" s="43"/>
      <c r="AR5493" s="43"/>
      <c r="AS5493" s="43"/>
      <c r="AT5493" s="43"/>
      <c r="AU5493" s="44"/>
      <c r="AV5493" s="182"/>
      <c r="AW5493" s="182"/>
      <c r="AX5493" s="182"/>
      <c r="AZ5493" s="207"/>
    </row>
    <row r="5494" spans="1:52" s="168" customFormat="1" ht="24.9" customHeight="1" x14ac:dyDescent="0.3">
      <c r="A5494" s="263"/>
      <c r="B5494" s="263"/>
      <c r="C5494" s="265"/>
      <c r="D5494" s="511" t="s">
        <v>4</v>
      </c>
      <c r="E5494" s="512"/>
      <c r="F5494" s="513" t="s">
        <v>168</v>
      </c>
      <c r="G5494" s="514"/>
      <c r="H5494" s="514"/>
      <c r="I5494" s="515"/>
      <c r="J5494" s="516" t="s">
        <v>5</v>
      </c>
      <c r="K5494" s="512"/>
      <c r="L5494" s="513" t="s">
        <v>102</v>
      </c>
      <c r="M5494" s="514"/>
      <c r="N5494" s="514"/>
      <c r="O5494" s="514"/>
      <c r="P5494" s="515"/>
      <c r="Q5494" s="164" t="s">
        <v>6</v>
      </c>
      <c r="R5494" s="513" t="s">
        <v>36</v>
      </c>
      <c r="S5494" s="514"/>
      <c r="T5494" s="514"/>
      <c r="U5494" s="517"/>
      <c r="V5494" s="182"/>
      <c r="W5494" s="191"/>
      <c r="X5494" s="199"/>
      <c r="Y5494" s="182"/>
      <c r="Z5494" s="184"/>
      <c r="AA5494" s="184"/>
      <c r="AD5494" s="182"/>
      <c r="AG5494" s="182"/>
      <c r="AH5494" s="43"/>
      <c r="AI5494" s="43"/>
      <c r="AJ5494" s="43"/>
      <c r="AK5494" s="43"/>
      <c r="AL5494" s="43"/>
      <c r="AM5494" s="43"/>
      <c r="AN5494" s="43"/>
      <c r="AO5494" s="43"/>
      <c r="AP5494" s="43"/>
      <c r="AQ5494" s="43"/>
      <c r="AR5494" s="43"/>
      <c r="AS5494" s="43"/>
      <c r="AT5494" s="43"/>
      <c r="AU5494" s="44"/>
      <c r="AV5494" s="182"/>
      <c r="AW5494" s="182"/>
      <c r="AX5494" s="182"/>
      <c r="AZ5494" s="207"/>
    </row>
    <row r="5495" spans="1:52" s="168" customFormat="1" ht="45" customHeight="1" thickBot="1" x14ac:dyDescent="0.35">
      <c r="A5495" s="263"/>
      <c r="B5495" s="263"/>
      <c r="C5495" s="265"/>
      <c r="D5495" s="518" t="s">
        <v>7</v>
      </c>
      <c r="E5495" s="519"/>
      <c r="F5495" s="520" t="s">
        <v>169</v>
      </c>
      <c r="G5495" s="521"/>
      <c r="H5495" s="521"/>
      <c r="I5495" s="521"/>
      <c r="J5495" s="521"/>
      <c r="K5495" s="521"/>
      <c r="L5495" s="521"/>
      <c r="M5495" s="521"/>
      <c r="N5495" s="521"/>
      <c r="O5495" s="521"/>
      <c r="P5495" s="521"/>
      <c r="Q5495" s="521"/>
      <c r="R5495" s="521"/>
      <c r="S5495" s="521"/>
      <c r="T5495" s="521"/>
      <c r="U5495" s="522"/>
      <c r="V5495" s="182"/>
      <c r="W5495" s="191"/>
      <c r="X5495" s="199"/>
      <c r="Y5495" s="182"/>
      <c r="Z5495" s="184"/>
      <c r="AA5495" s="184"/>
      <c r="AD5495" s="182"/>
      <c r="AG5495" s="182"/>
      <c r="AH5495" s="43"/>
      <c r="AI5495" s="43"/>
      <c r="AJ5495" s="43"/>
      <c r="AK5495" s="43"/>
      <c r="AL5495" s="43"/>
      <c r="AM5495" s="43"/>
      <c r="AN5495" s="43"/>
      <c r="AO5495" s="43"/>
      <c r="AP5495" s="43"/>
      <c r="AQ5495" s="43"/>
      <c r="AR5495" s="43"/>
      <c r="AS5495" s="43"/>
      <c r="AT5495" s="43"/>
      <c r="AU5495" s="44"/>
      <c r="AV5495" s="182"/>
      <c r="AW5495" s="182"/>
      <c r="AX5495" s="182"/>
      <c r="AZ5495" s="207"/>
    </row>
    <row r="5496" spans="1:52" s="168" customFormat="1" ht="5.0999999999999996" customHeight="1" thickBot="1" x14ac:dyDescent="0.35">
      <c r="A5496" s="263"/>
      <c r="B5496" s="263"/>
      <c r="C5496" s="265"/>
      <c r="D5496" s="523"/>
      <c r="E5496" s="523"/>
      <c r="F5496" s="523"/>
      <c r="G5496" s="523"/>
      <c r="H5496" s="523"/>
      <c r="I5496" s="523"/>
      <c r="J5496" s="523"/>
      <c r="K5496" s="523"/>
      <c r="L5496" s="523"/>
      <c r="M5496" s="523"/>
      <c r="N5496" s="523"/>
      <c r="O5496" s="523"/>
      <c r="P5496" s="523"/>
      <c r="Q5496" s="523"/>
      <c r="R5496" s="523"/>
      <c r="S5496" s="523"/>
      <c r="T5496" s="523"/>
      <c r="U5496" s="523"/>
      <c r="V5496" s="182"/>
      <c r="W5496" s="191"/>
      <c r="X5496" s="199"/>
      <c r="Y5496" s="182"/>
      <c r="Z5496" s="184"/>
      <c r="AA5496" s="184"/>
      <c r="AD5496" s="182"/>
      <c r="AG5496" s="182"/>
      <c r="AH5496" s="43"/>
      <c r="AI5496" s="43"/>
      <c r="AJ5496" s="43"/>
      <c r="AK5496" s="43"/>
      <c r="AL5496" s="43"/>
      <c r="AM5496" s="43"/>
      <c r="AN5496" s="43"/>
      <c r="AO5496" s="43"/>
      <c r="AP5496" s="43"/>
      <c r="AQ5496" s="43"/>
      <c r="AR5496" s="43"/>
      <c r="AS5496" s="43"/>
      <c r="AT5496" s="43"/>
      <c r="AU5496" s="44"/>
      <c r="AV5496" s="182"/>
      <c r="AW5496" s="182"/>
      <c r="AX5496" s="182"/>
      <c r="AZ5496" s="207"/>
    </row>
    <row r="5497" spans="1:52" s="168" customFormat="1" ht="24.9" customHeight="1" thickBot="1" x14ac:dyDescent="0.35">
      <c r="A5497" s="263"/>
      <c r="B5497" s="263"/>
      <c r="C5497" s="265"/>
      <c r="D5497" s="165" t="s">
        <v>103</v>
      </c>
      <c r="E5497" s="209" t="s">
        <v>106</v>
      </c>
      <c r="F5497" s="455" t="s">
        <v>104</v>
      </c>
      <c r="G5497" s="524"/>
      <c r="H5497" s="456"/>
      <c r="I5497" s="525">
        <v>44058</v>
      </c>
      <c r="J5497" s="526"/>
      <c r="K5497" s="526"/>
      <c r="L5497" s="526"/>
      <c r="M5497" s="526"/>
      <c r="N5497" s="527"/>
      <c r="O5497" s="166" t="s">
        <v>8</v>
      </c>
      <c r="P5497" s="449" t="s">
        <v>24</v>
      </c>
      <c r="Q5497" s="450"/>
      <c r="R5497" s="450"/>
      <c r="S5497" s="450"/>
      <c r="T5497" s="450"/>
      <c r="U5497" s="528"/>
      <c r="V5497" s="182"/>
      <c r="W5497" s="191"/>
      <c r="X5497" s="199"/>
      <c r="Y5497" s="182"/>
      <c r="Z5497" s="184"/>
      <c r="AA5497" s="184"/>
      <c r="AD5497" s="182"/>
      <c r="AG5497" s="182"/>
      <c r="AH5497" s="43"/>
      <c r="AI5497" s="43"/>
      <c r="AJ5497" s="43"/>
      <c r="AK5497" s="43"/>
      <c r="AL5497" s="43"/>
      <c r="AM5497" s="43"/>
      <c r="AN5497" s="43"/>
      <c r="AO5497" s="43"/>
      <c r="AP5497" s="43"/>
      <c r="AQ5497" s="43"/>
      <c r="AR5497" s="43"/>
      <c r="AS5497" s="43"/>
      <c r="AT5497" s="43"/>
      <c r="AU5497" s="44"/>
      <c r="AV5497" s="182"/>
      <c r="AW5497" s="182"/>
      <c r="AX5497" s="182"/>
      <c r="AZ5497" s="207"/>
    </row>
    <row r="5498" spans="1:52" s="168" customFormat="1" ht="5.0999999999999996" customHeight="1" thickBot="1" x14ac:dyDescent="0.35">
      <c r="A5498" s="263"/>
      <c r="B5498" s="263"/>
      <c r="C5498" s="265"/>
      <c r="D5498" s="208"/>
      <c r="E5498" s="208"/>
      <c r="F5498" s="208"/>
      <c r="G5498" s="208"/>
      <c r="H5498" s="208"/>
      <c r="I5498" s="208"/>
      <c r="J5498" s="208"/>
      <c r="K5498" s="208"/>
      <c r="L5498" s="208"/>
      <c r="M5498" s="208"/>
      <c r="N5498" s="208"/>
      <c r="O5498" s="208"/>
      <c r="P5498" s="208"/>
      <c r="Q5498" s="208"/>
      <c r="R5498" s="208"/>
      <c r="S5498" s="208"/>
      <c r="T5498" s="208"/>
      <c r="U5498" s="208"/>
      <c r="V5498" s="182"/>
      <c r="W5498" s="191"/>
      <c r="X5498" s="199"/>
      <c r="Y5498" s="182"/>
      <c r="Z5498" s="184"/>
      <c r="AA5498" s="184"/>
      <c r="AD5498" s="182"/>
      <c r="AG5498" s="182"/>
      <c r="AH5498" s="43"/>
      <c r="AI5498" s="43"/>
      <c r="AJ5498" s="43"/>
      <c r="AK5498" s="43"/>
      <c r="AL5498" s="43"/>
      <c r="AM5498" s="43"/>
      <c r="AN5498" s="43"/>
      <c r="AO5498" s="43"/>
      <c r="AP5498" s="43"/>
      <c r="AQ5498" s="43"/>
      <c r="AR5498" s="43"/>
      <c r="AS5498" s="43"/>
      <c r="AT5498" s="43"/>
      <c r="AU5498" s="44"/>
      <c r="AV5498" s="182"/>
      <c r="AW5498" s="182"/>
      <c r="AX5498" s="182"/>
      <c r="AZ5498" s="207"/>
    </row>
    <row r="5499" spans="1:52" s="168" customFormat="1" ht="24.9" customHeight="1" thickBot="1" x14ac:dyDescent="0.35">
      <c r="A5499" s="263"/>
      <c r="B5499" s="263"/>
      <c r="C5499" s="265"/>
      <c r="D5499" s="165" t="s">
        <v>31</v>
      </c>
      <c r="E5499" s="449"/>
      <c r="F5499" s="450"/>
      <c r="G5499" s="450"/>
      <c r="H5499" s="450"/>
      <c r="I5499" s="450"/>
      <c r="J5499" s="451"/>
      <c r="K5499" s="177" t="s">
        <v>105</v>
      </c>
      <c r="L5499" s="452"/>
      <c r="M5499" s="452"/>
      <c r="N5499" s="452"/>
      <c r="O5499" s="452"/>
      <c r="P5499" s="452"/>
      <c r="Q5499" s="452"/>
      <c r="R5499" s="452"/>
      <c r="S5499" s="452"/>
      <c r="T5499" s="452"/>
      <c r="U5499" s="453"/>
      <c r="V5499" s="182"/>
      <c r="W5499" s="191"/>
      <c r="X5499" s="199"/>
      <c r="Y5499" s="182"/>
      <c r="Z5499" s="184"/>
      <c r="AA5499" s="184"/>
      <c r="AD5499" s="182"/>
      <c r="AG5499" s="182"/>
      <c r="AH5499" s="43"/>
      <c r="AI5499" s="43"/>
      <c r="AJ5499" s="43"/>
      <c r="AK5499" s="43"/>
      <c r="AL5499" s="43"/>
      <c r="AM5499" s="43"/>
      <c r="AN5499" s="43"/>
      <c r="AO5499" s="43"/>
      <c r="AP5499" s="43"/>
      <c r="AQ5499" s="43"/>
      <c r="AR5499" s="43"/>
      <c r="AS5499" s="43"/>
      <c r="AT5499" s="43"/>
      <c r="AU5499" s="44"/>
      <c r="AV5499" s="182"/>
      <c r="AW5499" s="182"/>
      <c r="AX5499" s="182"/>
      <c r="AZ5499" s="207"/>
    </row>
    <row r="5500" spans="1:52" s="168" customFormat="1" ht="5.0999999999999996" customHeight="1" thickBot="1" x14ac:dyDescent="0.35">
      <c r="A5500" s="263"/>
      <c r="B5500" s="263"/>
      <c r="C5500" s="265"/>
      <c r="D5500" s="454"/>
      <c r="E5500" s="454"/>
      <c r="F5500" s="454"/>
      <c r="G5500" s="454"/>
      <c r="H5500" s="454"/>
      <c r="I5500" s="454"/>
      <c r="J5500" s="454"/>
      <c r="K5500" s="454"/>
      <c r="L5500" s="454"/>
      <c r="M5500" s="454"/>
      <c r="N5500" s="454"/>
      <c r="O5500" s="454"/>
      <c r="P5500" s="454"/>
      <c r="Q5500" s="454"/>
      <c r="R5500" s="454"/>
      <c r="S5500" s="454"/>
      <c r="T5500" s="454"/>
      <c r="U5500" s="454"/>
      <c r="V5500" s="182"/>
      <c r="W5500" s="191"/>
      <c r="X5500" s="199"/>
      <c r="Y5500" s="182"/>
      <c r="Z5500" s="184"/>
      <c r="AA5500" s="184"/>
      <c r="AD5500" s="182"/>
      <c r="AG5500" s="182"/>
      <c r="AH5500" s="43"/>
      <c r="AI5500" s="43"/>
      <c r="AJ5500" s="43"/>
      <c r="AK5500" s="43"/>
      <c r="AL5500" s="43"/>
      <c r="AM5500" s="43"/>
      <c r="AN5500" s="43"/>
      <c r="AO5500" s="43"/>
      <c r="AP5500" s="43"/>
      <c r="AQ5500" s="43"/>
      <c r="AR5500" s="43"/>
      <c r="AS5500" s="43"/>
      <c r="AT5500" s="43"/>
      <c r="AU5500" s="44"/>
      <c r="AV5500" s="182"/>
      <c r="AW5500" s="182"/>
      <c r="AX5500" s="182"/>
      <c r="AZ5500" s="207"/>
    </row>
    <row r="5501" spans="1:52" s="168" customFormat="1" ht="45" customHeight="1" thickBot="1" x14ac:dyDescent="0.35">
      <c r="A5501" s="263" t="str">
        <f>+E5501</f>
        <v>NP 50</v>
      </c>
      <c r="B5501" s="264">
        <f>+U5525</f>
        <v>40</v>
      </c>
      <c r="C5501" s="265">
        <v>103</v>
      </c>
      <c r="D5501" s="165" t="s">
        <v>9</v>
      </c>
      <c r="E5501" s="180" t="s">
        <v>257</v>
      </c>
      <c r="F5501" s="455" t="s">
        <v>29</v>
      </c>
      <c r="G5501" s="456"/>
      <c r="H5501" s="457" t="s">
        <v>261</v>
      </c>
      <c r="I5501" s="457"/>
      <c r="J5501" s="457"/>
      <c r="K5501" s="457"/>
      <c r="L5501" s="457"/>
      <c r="M5501" s="458"/>
      <c r="N5501" s="459" t="s">
        <v>32</v>
      </c>
      <c r="O5501" s="460"/>
      <c r="P5501" s="461"/>
      <c r="Q5501" s="462" t="s">
        <v>54</v>
      </c>
      <c r="R5501" s="463"/>
      <c r="S5501" s="463"/>
      <c r="T5501" s="463"/>
      <c r="U5501" s="464"/>
      <c r="V5501" s="182"/>
      <c r="W5501" s="191"/>
      <c r="X5501" s="199"/>
      <c r="Y5501" s="182"/>
      <c r="Z5501" s="186"/>
      <c r="AA5501" s="186"/>
      <c r="AD5501" s="182"/>
      <c r="AG5501" s="182"/>
      <c r="AH5501" s="43"/>
      <c r="AI5501" s="43"/>
      <c r="AJ5501" s="43"/>
      <c r="AK5501" s="43"/>
      <c r="AL5501" s="43"/>
      <c r="AM5501" s="43"/>
      <c r="AN5501" s="43"/>
      <c r="AO5501" s="43"/>
      <c r="AP5501" s="43"/>
      <c r="AQ5501" s="43"/>
      <c r="AR5501" s="43"/>
      <c r="AS5501" s="43"/>
      <c r="AT5501" s="43"/>
      <c r="AU5501" s="44"/>
      <c r="AV5501" s="182"/>
      <c r="AW5501" s="182"/>
      <c r="AX5501" s="182"/>
      <c r="AZ5501" s="207"/>
    </row>
    <row r="5502" spans="1:52" s="168" customFormat="1" ht="5.0999999999999996" customHeight="1" thickBot="1" x14ac:dyDescent="0.35">
      <c r="A5502" s="263"/>
      <c r="B5502" s="263"/>
      <c r="C5502" s="265"/>
      <c r="D5502" s="428"/>
      <c r="E5502" s="428"/>
      <c r="F5502" s="428"/>
      <c r="G5502" s="428"/>
      <c r="H5502" s="428"/>
      <c r="I5502" s="428"/>
      <c r="J5502" s="428"/>
      <c r="K5502" s="428"/>
      <c r="L5502" s="428"/>
      <c r="M5502" s="428"/>
      <c r="N5502" s="454"/>
      <c r="O5502" s="454"/>
      <c r="P5502" s="454"/>
      <c r="Q5502" s="454"/>
      <c r="R5502" s="454"/>
      <c r="S5502" s="454"/>
      <c r="T5502" s="454"/>
      <c r="U5502" s="454"/>
      <c r="V5502" s="182"/>
      <c r="W5502" s="191"/>
      <c r="X5502" s="199"/>
      <c r="Y5502" s="182"/>
      <c r="Z5502" s="193"/>
      <c r="AA5502" s="193"/>
      <c r="AD5502" s="182"/>
      <c r="AG5502" s="182"/>
      <c r="AH5502" s="43"/>
      <c r="AI5502" s="43"/>
      <c r="AJ5502" s="43"/>
      <c r="AK5502" s="43"/>
      <c r="AL5502" s="43"/>
      <c r="AM5502" s="43"/>
      <c r="AN5502" s="43"/>
      <c r="AO5502" s="43"/>
      <c r="AP5502" s="43"/>
      <c r="AQ5502" s="43"/>
      <c r="AR5502" s="43"/>
      <c r="AS5502" s="43"/>
      <c r="AT5502" s="43"/>
      <c r="AU5502" s="44"/>
      <c r="AV5502" s="182"/>
      <c r="AW5502" s="182"/>
      <c r="AX5502" s="182"/>
      <c r="AZ5502" s="207"/>
    </row>
    <row r="5503" spans="1:52" s="168" customFormat="1" ht="24.9" customHeight="1" x14ac:dyDescent="0.3">
      <c r="A5503" s="263"/>
      <c r="B5503" s="263"/>
      <c r="C5503" s="265"/>
      <c r="D5503" s="465" t="s">
        <v>30</v>
      </c>
      <c r="E5503" s="466"/>
      <c r="F5503" s="466"/>
      <c r="G5503" s="466"/>
      <c r="H5503" s="466"/>
      <c r="I5503" s="466"/>
      <c r="J5503" s="466"/>
      <c r="K5503" s="466"/>
      <c r="L5503" s="466"/>
      <c r="M5503" s="467"/>
      <c r="N5503" s="468" t="s">
        <v>11</v>
      </c>
      <c r="O5503" s="470" t="s">
        <v>12</v>
      </c>
      <c r="P5503" s="471"/>
      <c r="Q5503" s="474" t="s">
        <v>13</v>
      </c>
      <c r="R5503" s="475"/>
      <c r="S5503" s="476"/>
      <c r="T5503" s="477" t="s">
        <v>27</v>
      </c>
      <c r="U5503" s="479" t="s">
        <v>28</v>
      </c>
      <c r="V5503" s="182"/>
      <c r="W5503" s="191"/>
      <c r="X5503" s="199"/>
      <c r="Y5503" s="182"/>
      <c r="Z5503" s="193"/>
      <c r="AA5503" s="193"/>
      <c r="AD5503" s="182"/>
      <c r="AG5503" s="182"/>
      <c r="AH5503" s="43"/>
      <c r="AI5503" s="43"/>
      <c r="AJ5503" s="43"/>
      <c r="AK5503" s="43"/>
      <c r="AL5503" s="43"/>
      <c r="AM5503" s="43"/>
      <c r="AN5503" s="43"/>
      <c r="AO5503" s="43"/>
      <c r="AP5503" s="43"/>
      <c r="AQ5503" s="43"/>
      <c r="AR5503" s="43"/>
      <c r="AS5503" s="43"/>
      <c r="AT5503" s="43"/>
      <c r="AU5503" s="44"/>
      <c r="AV5503" s="182"/>
      <c r="AW5503" s="182"/>
      <c r="AX5503" s="182"/>
      <c r="AZ5503" s="207"/>
    </row>
    <row r="5504" spans="1:52" s="168" customFormat="1" ht="24.9" customHeight="1" x14ac:dyDescent="0.3">
      <c r="A5504" s="263"/>
      <c r="B5504" s="263"/>
      <c r="C5504" s="265"/>
      <c r="D5504" s="481"/>
      <c r="E5504" s="482"/>
      <c r="F5504" s="482"/>
      <c r="G5504" s="482"/>
      <c r="H5504" s="482"/>
      <c r="I5504" s="482"/>
      <c r="J5504" s="482"/>
      <c r="K5504" s="482"/>
      <c r="L5504" s="482"/>
      <c r="M5504" s="483"/>
      <c r="N5504" s="469"/>
      <c r="O5504" s="472"/>
      <c r="P5504" s="473"/>
      <c r="Q5504" s="170" t="s">
        <v>14</v>
      </c>
      <c r="R5504" s="170" t="s">
        <v>15</v>
      </c>
      <c r="S5504" s="170" t="s">
        <v>26</v>
      </c>
      <c r="T5504" s="478"/>
      <c r="U5504" s="480"/>
      <c r="V5504" s="182"/>
      <c r="W5504" s="191"/>
      <c r="X5504" s="199"/>
      <c r="Y5504" s="182"/>
      <c r="Z5504" s="194"/>
      <c r="AA5504" s="194"/>
      <c r="AD5504" s="182"/>
      <c r="AG5504" s="182"/>
      <c r="AH5504" s="43"/>
      <c r="AI5504" s="43"/>
      <c r="AJ5504" s="43"/>
      <c r="AK5504" s="43"/>
      <c r="AL5504" s="43"/>
      <c r="AM5504" s="43"/>
      <c r="AN5504" s="43"/>
      <c r="AO5504" s="43"/>
      <c r="AP5504" s="43"/>
      <c r="AQ5504" s="43"/>
      <c r="AR5504" s="43"/>
      <c r="AS5504" s="43"/>
      <c r="AT5504" s="43"/>
      <c r="AU5504" s="44"/>
      <c r="AV5504" s="182"/>
      <c r="AW5504" s="182"/>
      <c r="AX5504" s="182"/>
      <c r="AZ5504" s="207"/>
    </row>
    <row r="5505" spans="1:52" s="168" customFormat="1" ht="24.9" customHeight="1" x14ac:dyDescent="0.3">
      <c r="A5505" s="263"/>
      <c r="B5505" s="263"/>
      <c r="C5505" s="265"/>
      <c r="D5505" s="481"/>
      <c r="E5505" s="482"/>
      <c r="F5505" s="482"/>
      <c r="G5505" s="482"/>
      <c r="H5505" s="482"/>
      <c r="I5505" s="482"/>
      <c r="J5505" s="482"/>
      <c r="K5505" s="482"/>
      <c r="L5505" s="482"/>
      <c r="M5505" s="483"/>
      <c r="N5505" s="176">
        <v>14001469</v>
      </c>
      <c r="O5505" s="412" t="s">
        <v>352</v>
      </c>
      <c r="P5505" s="413"/>
      <c r="Q5505" s="8"/>
      <c r="R5505" s="8"/>
      <c r="S5505" s="8"/>
      <c r="T5505" s="9">
        <v>8</v>
      </c>
      <c r="U5505" s="17">
        <f>+T5505</f>
        <v>8</v>
      </c>
      <c r="V5505" s="182"/>
      <c r="W5505" s="191">
        <v>1</v>
      </c>
      <c r="X5505" s="199"/>
      <c r="Y5505" s="182">
        <f>+C5501</f>
        <v>103</v>
      </c>
      <c r="Z5505" s="41">
        <f>+SUMIF($N5505:$N5524,$Z$16,$U5505:$U5524)</f>
        <v>8</v>
      </c>
      <c r="AA5505" s="41">
        <f>+SUMIF($N5505:$N5524,$AA$16,$U5505:$U5524)</f>
        <v>8</v>
      </c>
      <c r="AB5505" s="41">
        <f>+SUMIF($N5505:$N5524,$AB$16,$U5505:$U5524)</f>
        <v>0</v>
      </c>
      <c r="AC5505" s="41">
        <f>+SUMIF($N5505:$N5524,$AC$16,$U5505:$U5524)</f>
        <v>0</v>
      </c>
      <c r="AD5505" s="41">
        <f>+SUMIF($N5505:$N5524,$AD$16,$U5505:$U5524)</f>
        <v>0</v>
      </c>
      <c r="AE5505" s="41">
        <f>+SUMIF($N5505:$N5524,$AE$16,$U5505:$U5524)</f>
        <v>0</v>
      </c>
      <c r="AF5505" s="41">
        <f>+SUMIF($N5505:$N5524,$AF$16,$U5505:$U5524)</f>
        <v>0</v>
      </c>
      <c r="AG5505" s="41">
        <f>+SUMIF($N5505:$N5524,$AG$16,$U5505:$U5524)</f>
        <v>0</v>
      </c>
      <c r="AH5505" s="41">
        <f>+SUMIF($N5505:$N5524,$AH$16,$U5505:$U5524)</f>
        <v>0</v>
      </c>
      <c r="AI5505" s="41">
        <f>+SUMIF($N5505:$N5524,$AI$16,$U5505:$U5524)</f>
        <v>0</v>
      </c>
      <c r="AJ5505" s="41">
        <f>+SUMIF($N5505:$N5524,$AJ$16,$U5505:$U5524)</f>
        <v>8</v>
      </c>
      <c r="AK5505" s="41">
        <f>+SUMIF($N5505:$N5524,$AK$16,$U5505:$U5524)</f>
        <v>0</v>
      </c>
      <c r="AL5505" s="41">
        <f>+SUMIF($N5505:$N5524,$AL$16,$U5505:$U5524)</f>
        <v>0</v>
      </c>
      <c r="AM5505" s="41">
        <f>+SUMIF($N5505:$N5524,$AM$16,$U5505:$U5524)</f>
        <v>0</v>
      </c>
      <c r="AN5505" s="41">
        <f>+SUMIF($N5505:$N5524,$AN$16,$U5505:$U5524)</f>
        <v>0</v>
      </c>
      <c r="AO5505" s="41">
        <f>+SUMIF($N5505:$N5524,$AO$16,$U5505:$U5524)</f>
        <v>0</v>
      </c>
      <c r="AP5505" s="41">
        <f>+SUMIF($N5505:$N5524,$AP$16,$U5505:$U5524)</f>
        <v>0</v>
      </c>
      <c r="AQ5505" s="41">
        <f>+SUMIF($N5505:$N5524,$AQ$16,$U5505:$U5524)</f>
        <v>8</v>
      </c>
      <c r="AR5505" s="41">
        <f>+SUMIF($N5505:$N5524,$AR$16,$U5505:$U5524)</f>
        <v>8</v>
      </c>
      <c r="AS5505" s="43"/>
      <c r="AT5505" s="43"/>
      <c r="AU5505" s="44"/>
      <c r="AV5505" s="182"/>
      <c r="AW5505" s="182"/>
      <c r="AX5505" s="182"/>
      <c r="AZ5505" s="207"/>
    </row>
    <row r="5506" spans="1:52" s="168" customFormat="1" ht="24.9" customHeight="1" x14ac:dyDescent="0.3">
      <c r="A5506" s="263"/>
      <c r="B5506" s="263"/>
      <c r="C5506" s="265"/>
      <c r="D5506" s="481"/>
      <c r="E5506" s="482"/>
      <c r="F5506" s="482"/>
      <c r="G5506" s="482"/>
      <c r="H5506" s="482"/>
      <c r="I5506" s="482"/>
      <c r="J5506" s="482"/>
      <c r="K5506" s="482"/>
      <c r="L5506" s="482"/>
      <c r="M5506" s="483"/>
      <c r="N5506" s="176">
        <v>14001481</v>
      </c>
      <c r="O5506" s="412" t="s">
        <v>352</v>
      </c>
      <c r="P5506" s="413"/>
      <c r="Q5506" s="8"/>
      <c r="R5506" s="8"/>
      <c r="S5506" s="8"/>
      <c r="T5506" s="9">
        <v>8</v>
      </c>
      <c r="U5506" s="17">
        <f t="shared" ref="U5506:U5510" si="225">+T5506</f>
        <v>8</v>
      </c>
      <c r="V5506" s="182"/>
      <c r="W5506" s="191">
        <v>2</v>
      </c>
      <c r="X5506" s="199"/>
      <c r="Y5506" s="182"/>
      <c r="Z5506" s="184"/>
      <c r="AA5506" s="184"/>
      <c r="AD5506" s="182"/>
      <c r="AG5506" s="182"/>
      <c r="AH5506" s="43"/>
      <c r="AI5506" s="43"/>
      <c r="AJ5506" s="43"/>
      <c r="AK5506" s="43"/>
      <c r="AL5506" s="43"/>
      <c r="AM5506" s="43"/>
      <c r="AN5506" s="43"/>
      <c r="AO5506" s="43"/>
      <c r="AP5506" s="43"/>
      <c r="AQ5506" s="43"/>
      <c r="AR5506" s="43"/>
      <c r="AS5506" s="43"/>
      <c r="AT5506" s="43"/>
      <c r="AU5506" s="44"/>
      <c r="AV5506" s="182"/>
      <c r="AW5506" s="182"/>
      <c r="AX5506" s="182"/>
      <c r="AZ5506" s="207"/>
    </row>
    <row r="5507" spans="1:52" s="168" customFormat="1" ht="24.9" customHeight="1" x14ac:dyDescent="0.3">
      <c r="A5507" s="263"/>
      <c r="B5507" s="263"/>
      <c r="C5507" s="265"/>
      <c r="D5507" s="481"/>
      <c r="E5507" s="482"/>
      <c r="F5507" s="482"/>
      <c r="G5507" s="482"/>
      <c r="H5507" s="482"/>
      <c r="I5507" s="482"/>
      <c r="J5507" s="482"/>
      <c r="K5507" s="482"/>
      <c r="L5507" s="482"/>
      <c r="M5507" s="483"/>
      <c r="N5507" s="176">
        <v>14000126</v>
      </c>
      <c r="O5507" s="412" t="s">
        <v>353</v>
      </c>
      <c r="P5507" s="413"/>
      <c r="Q5507" s="8"/>
      <c r="R5507" s="8"/>
      <c r="S5507" s="8"/>
      <c r="T5507" s="9">
        <v>8</v>
      </c>
      <c r="U5507" s="17">
        <f t="shared" si="225"/>
        <v>8</v>
      </c>
      <c r="V5507" s="182"/>
      <c r="W5507" s="191">
        <v>11</v>
      </c>
      <c r="X5507" s="199"/>
      <c r="Y5507" s="182"/>
      <c r="Z5507" s="184"/>
      <c r="AA5507" s="184"/>
      <c r="AD5507" s="182"/>
      <c r="AG5507" s="182"/>
      <c r="AH5507" s="43"/>
      <c r="AI5507" s="43"/>
      <c r="AJ5507" s="43"/>
      <c r="AK5507" s="43"/>
      <c r="AL5507" s="43"/>
      <c r="AM5507" s="43"/>
      <c r="AN5507" s="43"/>
      <c r="AO5507" s="43"/>
      <c r="AP5507" s="43"/>
      <c r="AQ5507" s="43"/>
      <c r="AR5507" s="43"/>
      <c r="AS5507" s="43"/>
      <c r="AT5507" s="43"/>
      <c r="AU5507" s="44"/>
      <c r="AV5507" s="182"/>
      <c r="AW5507" s="182"/>
      <c r="AX5507" s="182"/>
      <c r="AZ5507" s="207"/>
    </row>
    <row r="5508" spans="1:52" s="168" customFormat="1" ht="24.9" customHeight="1" x14ac:dyDescent="0.3">
      <c r="A5508" s="263"/>
      <c r="B5508" s="263"/>
      <c r="C5508" s="265"/>
      <c r="D5508" s="481"/>
      <c r="E5508" s="482"/>
      <c r="F5508" s="482"/>
      <c r="G5508" s="482"/>
      <c r="H5508" s="482"/>
      <c r="I5508" s="482"/>
      <c r="J5508" s="482"/>
      <c r="K5508" s="482"/>
      <c r="L5508" s="482"/>
      <c r="M5508" s="483"/>
      <c r="N5508" s="176"/>
      <c r="O5508" s="412"/>
      <c r="P5508" s="413"/>
      <c r="Q5508" s="8"/>
      <c r="R5508" s="8"/>
      <c r="S5508" s="8"/>
      <c r="T5508" s="9"/>
      <c r="U5508" s="17"/>
      <c r="V5508" s="182"/>
      <c r="W5508" s="191"/>
      <c r="X5508" s="199"/>
      <c r="Y5508" s="182"/>
      <c r="Z5508" s="184"/>
      <c r="AA5508" s="184"/>
      <c r="AD5508" s="182"/>
      <c r="AG5508" s="182"/>
      <c r="AH5508" s="43"/>
      <c r="AI5508" s="43"/>
      <c r="AJ5508" s="43"/>
      <c r="AK5508" s="43"/>
      <c r="AL5508" s="43"/>
      <c r="AM5508" s="43"/>
      <c r="AN5508" s="43"/>
      <c r="AO5508" s="43"/>
      <c r="AP5508" s="43"/>
      <c r="AQ5508" s="43"/>
      <c r="AR5508" s="43"/>
      <c r="AS5508" s="43"/>
      <c r="AT5508" s="43"/>
      <c r="AU5508" s="44"/>
      <c r="AV5508" s="182"/>
      <c r="AW5508" s="182"/>
      <c r="AX5508" s="182"/>
      <c r="AZ5508" s="207"/>
    </row>
    <row r="5509" spans="1:52" s="168" customFormat="1" ht="24.9" customHeight="1" x14ac:dyDescent="0.3">
      <c r="A5509" s="263"/>
      <c r="B5509" s="263"/>
      <c r="C5509" s="265"/>
      <c r="D5509" s="481"/>
      <c r="E5509" s="482"/>
      <c r="F5509" s="482"/>
      <c r="G5509" s="482"/>
      <c r="H5509" s="482"/>
      <c r="I5509" s="482"/>
      <c r="J5509" s="482"/>
      <c r="K5509" s="482"/>
      <c r="L5509" s="482"/>
      <c r="M5509" s="483"/>
      <c r="N5509" s="176">
        <v>14001619</v>
      </c>
      <c r="O5509" s="412" t="s">
        <v>353</v>
      </c>
      <c r="P5509" s="413"/>
      <c r="Q5509" s="8"/>
      <c r="R5509" s="8"/>
      <c r="S5509" s="8"/>
      <c r="T5509" s="9">
        <v>8</v>
      </c>
      <c r="U5509" s="17">
        <f t="shared" si="225"/>
        <v>8</v>
      </c>
      <c r="V5509" s="182"/>
      <c r="W5509" s="191">
        <v>18</v>
      </c>
      <c r="X5509" s="199"/>
      <c r="Y5509" s="182"/>
      <c r="Z5509" s="184"/>
      <c r="AA5509" s="184"/>
      <c r="AD5509" s="182"/>
      <c r="AG5509" s="182"/>
      <c r="AH5509" s="43"/>
      <c r="AI5509" s="43"/>
      <c r="AJ5509" s="43"/>
      <c r="AK5509" s="43"/>
      <c r="AL5509" s="43"/>
      <c r="AM5509" s="43"/>
      <c r="AN5509" s="43"/>
      <c r="AO5509" s="43"/>
      <c r="AP5509" s="43"/>
      <c r="AQ5509" s="43"/>
      <c r="AR5509" s="43"/>
      <c r="AS5509" s="43"/>
      <c r="AT5509" s="43"/>
      <c r="AU5509" s="44"/>
      <c r="AV5509" s="182"/>
      <c r="AW5509" s="182"/>
      <c r="AX5509" s="182"/>
      <c r="AZ5509" s="207"/>
    </row>
    <row r="5510" spans="1:52" s="168" customFormat="1" ht="24.9" customHeight="1" x14ac:dyDescent="0.3">
      <c r="A5510" s="263"/>
      <c r="B5510" s="263"/>
      <c r="C5510" s="265"/>
      <c r="D5510" s="481"/>
      <c r="E5510" s="482"/>
      <c r="F5510" s="482"/>
      <c r="G5510" s="482"/>
      <c r="H5510" s="482"/>
      <c r="I5510" s="482"/>
      <c r="J5510" s="482"/>
      <c r="K5510" s="482"/>
      <c r="L5510" s="482"/>
      <c r="M5510" s="483"/>
      <c r="N5510" s="176">
        <v>14001616</v>
      </c>
      <c r="O5510" s="412" t="s">
        <v>352</v>
      </c>
      <c r="P5510" s="413"/>
      <c r="Q5510" s="8"/>
      <c r="R5510" s="8"/>
      <c r="S5510" s="8"/>
      <c r="T5510" s="9">
        <v>8</v>
      </c>
      <c r="U5510" s="17">
        <f t="shared" si="225"/>
        <v>8</v>
      </c>
      <c r="V5510" s="182"/>
      <c r="W5510" s="191">
        <v>19</v>
      </c>
      <c r="X5510" s="199"/>
      <c r="Y5510" s="182"/>
      <c r="Z5510" s="184"/>
      <c r="AA5510" s="184"/>
      <c r="AD5510" s="182"/>
      <c r="AG5510" s="182"/>
      <c r="AH5510" s="43"/>
      <c r="AI5510" s="43"/>
      <c r="AJ5510" s="43"/>
      <c r="AK5510" s="43"/>
      <c r="AL5510" s="43"/>
      <c r="AM5510" s="43"/>
      <c r="AN5510" s="43"/>
      <c r="AO5510" s="43"/>
      <c r="AP5510" s="43"/>
      <c r="AQ5510" s="43"/>
      <c r="AR5510" s="43"/>
      <c r="AS5510" s="43"/>
      <c r="AT5510" s="43"/>
      <c r="AU5510" s="44"/>
      <c r="AV5510" s="182"/>
      <c r="AW5510" s="182"/>
      <c r="AX5510" s="182"/>
      <c r="AZ5510" s="207"/>
    </row>
    <row r="5511" spans="1:52" s="168" customFormat="1" ht="24.9" customHeight="1" x14ac:dyDescent="0.3">
      <c r="A5511" s="263"/>
      <c r="B5511" s="263"/>
      <c r="C5511" s="265"/>
      <c r="D5511" s="481"/>
      <c r="E5511" s="482"/>
      <c r="F5511" s="482"/>
      <c r="G5511" s="482"/>
      <c r="H5511" s="482"/>
      <c r="I5511" s="482"/>
      <c r="J5511" s="482"/>
      <c r="K5511" s="482"/>
      <c r="L5511" s="482"/>
      <c r="M5511" s="483"/>
      <c r="N5511" s="176"/>
      <c r="O5511" s="412"/>
      <c r="P5511" s="413"/>
      <c r="Q5511" s="8"/>
      <c r="R5511" s="8"/>
      <c r="S5511" s="8"/>
      <c r="T5511" s="9"/>
      <c r="U5511" s="17"/>
      <c r="V5511" s="182"/>
      <c r="W5511" s="191"/>
      <c r="X5511" s="199"/>
      <c r="Y5511" s="182"/>
      <c r="Z5511" s="184"/>
      <c r="AA5511" s="184"/>
      <c r="AD5511" s="182"/>
      <c r="AG5511" s="182"/>
      <c r="AH5511" s="43"/>
      <c r="AI5511" s="43"/>
      <c r="AJ5511" s="43"/>
      <c r="AK5511" s="43"/>
      <c r="AL5511" s="43"/>
      <c r="AM5511" s="43"/>
      <c r="AN5511" s="43"/>
      <c r="AO5511" s="43"/>
      <c r="AP5511" s="43"/>
      <c r="AQ5511" s="43"/>
      <c r="AR5511" s="43"/>
      <c r="AS5511" s="43"/>
      <c r="AT5511" s="43"/>
      <c r="AU5511" s="44"/>
      <c r="AV5511" s="182"/>
      <c r="AW5511" s="182"/>
      <c r="AX5511" s="182"/>
      <c r="AZ5511" s="207"/>
    </row>
    <row r="5512" spans="1:52" s="168" customFormat="1" ht="24.9" customHeight="1" x14ac:dyDescent="0.3">
      <c r="A5512" s="263"/>
      <c r="B5512" s="263"/>
      <c r="C5512" s="265"/>
      <c r="D5512" s="481"/>
      <c r="E5512" s="482"/>
      <c r="F5512" s="482"/>
      <c r="G5512" s="482"/>
      <c r="H5512" s="482"/>
      <c r="I5512" s="482"/>
      <c r="J5512" s="482"/>
      <c r="K5512" s="482"/>
      <c r="L5512" s="482"/>
      <c r="M5512" s="483"/>
      <c r="N5512" s="176"/>
      <c r="O5512" s="412"/>
      <c r="P5512" s="413"/>
      <c r="Q5512" s="8"/>
      <c r="R5512" s="8"/>
      <c r="S5512" s="8"/>
      <c r="T5512" s="9"/>
      <c r="U5512" s="17"/>
      <c r="V5512" s="182"/>
      <c r="W5512" s="191"/>
      <c r="X5512" s="199"/>
      <c r="Y5512" s="182"/>
      <c r="Z5512" s="184"/>
      <c r="AA5512" s="184"/>
      <c r="AD5512" s="182"/>
      <c r="AG5512" s="182"/>
      <c r="AH5512" s="43"/>
      <c r="AI5512" s="43"/>
      <c r="AJ5512" s="43"/>
      <c r="AK5512" s="43"/>
      <c r="AL5512" s="43"/>
      <c r="AM5512" s="43"/>
      <c r="AN5512" s="43"/>
      <c r="AO5512" s="43"/>
      <c r="AP5512" s="43"/>
      <c r="AQ5512" s="43"/>
      <c r="AR5512" s="43"/>
      <c r="AS5512" s="43"/>
      <c r="AT5512" s="43"/>
      <c r="AU5512" s="44"/>
      <c r="AV5512" s="182"/>
      <c r="AW5512" s="182"/>
      <c r="AX5512" s="182"/>
      <c r="AZ5512" s="207"/>
    </row>
    <row r="5513" spans="1:52" s="168" customFormat="1" ht="24.9" customHeight="1" x14ac:dyDescent="0.3">
      <c r="A5513" s="263"/>
      <c r="B5513" s="263"/>
      <c r="C5513" s="265"/>
      <c r="D5513" s="481"/>
      <c r="E5513" s="482"/>
      <c r="F5513" s="482"/>
      <c r="G5513" s="482"/>
      <c r="H5513" s="482"/>
      <c r="I5513" s="482"/>
      <c r="J5513" s="482"/>
      <c r="K5513" s="482"/>
      <c r="L5513" s="482"/>
      <c r="M5513" s="483"/>
      <c r="N5513" s="176"/>
      <c r="O5513" s="412"/>
      <c r="P5513" s="413"/>
      <c r="Q5513" s="8"/>
      <c r="R5513" s="8"/>
      <c r="S5513" s="8"/>
      <c r="T5513" s="9"/>
      <c r="U5513" s="17"/>
      <c r="V5513" s="182"/>
      <c r="W5513" s="191"/>
      <c r="X5513" s="199"/>
      <c r="Y5513" s="182"/>
      <c r="Z5513" s="184"/>
      <c r="AA5513" s="184"/>
      <c r="AD5513" s="182"/>
      <c r="AG5513" s="182"/>
      <c r="AH5513" s="43"/>
      <c r="AI5513" s="43"/>
      <c r="AJ5513" s="43"/>
      <c r="AK5513" s="43"/>
      <c r="AL5513" s="43"/>
      <c r="AM5513" s="43"/>
      <c r="AN5513" s="43"/>
      <c r="AO5513" s="43"/>
      <c r="AP5513" s="43"/>
      <c r="AQ5513" s="43"/>
      <c r="AR5513" s="43"/>
      <c r="AS5513" s="43"/>
      <c r="AT5513" s="43"/>
      <c r="AU5513" s="44"/>
      <c r="AV5513" s="182"/>
      <c r="AW5513" s="182"/>
      <c r="AX5513" s="182"/>
      <c r="AZ5513" s="207"/>
    </row>
    <row r="5514" spans="1:52" s="168" customFormat="1" ht="24.9" customHeight="1" x14ac:dyDescent="0.3">
      <c r="A5514" s="263"/>
      <c r="B5514" s="263"/>
      <c r="C5514" s="265"/>
      <c r="D5514" s="481"/>
      <c r="E5514" s="482"/>
      <c r="F5514" s="482"/>
      <c r="G5514" s="482"/>
      <c r="H5514" s="482"/>
      <c r="I5514" s="482"/>
      <c r="J5514" s="482"/>
      <c r="K5514" s="482"/>
      <c r="L5514" s="482"/>
      <c r="M5514" s="483"/>
      <c r="N5514" s="176"/>
      <c r="O5514" s="412"/>
      <c r="P5514" s="413"/>
      <c r="Q5514" s="8"/>
      <c r="R5514" s="8"/>
      <c r="S5514" s="8"/>
      <c r="T5514" s="9"/>
      <c r="U5514" s="17"/>
      <c r="V5514" s="182"/>
      <c r="W5514" s="191"/>
      <c r="X5514" s="199"/>
      <c r="Y5514" s="182"/>
      <c r="Z5514" s="184"/>
      <c r="AA5514" s="184"/>
      <c r="AD5514" s="182"/>
      <c r="AG5514" s="182"/>
      <c r="AH5514" s="43"/>
      <c r="AI5514" s="43"/>
      <c r="AJ5514" s="43"/>
      <c r="AK5514" s="43"/>
      <c r="AL5514" s="43"/>
      <c r="AM5514" s="43"/>
      <c r="AN5514" s="43"/>
      <c r="AO5514" s="43"/>
      <c r="AP5514" s="43"/>
      <c r="AQ5514" s="43"/>
      <c r="AR5514" s="43"/>
      <c r="AS5514" s="43"/>
      <c r="AT5514" s="43"/>
      <c r="AU5514" s="44"/>
      <c r="AV5514" s="182"/>
      <c r="AW5514" s="182"/>
      <c r="AX5514" s="182"/>
      <c r="AZ5514" s="207"/>
    </row>
    <row r="5515" spans="1:52" s="168" customFormat="1" ht="24.9" customHeight="1" x14ac:dyDescent="0.3">
      <c r="A5515" s="263"/>
      <c r="B5515" s="263"/>
      <c r="C5515" s="265"/>
      <c r="D5515" s="481"/>
      <c r="E5515" s="482"/>
      <c r="F5515" s="482"/>
      <c r="G5515" s="482"/>
      <c r="H5515" s="482"/>
      <c r="I5515" s="482"/>
      <c r="J5515" s="482"/>
      <c r="K5515" s="482"/>
      <c r="L5515" s="482"/>
      <c r="M5515" s="483"/>
      <c r="N5515" s="176"/>
      <c r="O5515" s="412"/>
      <c r="P5515" s="413"/>
      <c r="Q5515" s="8"/>
      <c r="R5515" s="8"/>
      <c r="S5515" s="8"/>
      <c r="T5515" s="9"/>
      <c r="U5515" s="17"/>
      <c r="V5515" s="182"/>
      <c r="W5515" s="191"/>
      <c r="X5515" s="199"/>
      <c r="Y5515" s="182"/>
      <c r="Z5515" s="184"/>
      <c r="AA5515" s="184"/>
      <c r="AD5515" s="182"/>
      <c r="AG5515" s="182"/>
      <c r="AH5515" s="43"/>
      <c r="AI5515" s="43"/>
      <c r="AJ5515" s="43"/>
      <c r="AK5515" s="43"/>
      <c r="AL5515" s="43"/>
      <c r="AM5515" s="43"/>
      <c r="AN5515" s="43"/>
      <c r="AO5515" s="43"/>
      <c r="AP5515" s="43"/>
      <c r="AQ5515" s="43"/>
      <c r="AR5515" s="43"/>
      <c r="AS5515" s="43"/>
      <c r="AT5515" s="43"/>
      <c r="AU5515" s="44"/>
      <c r="AV5515" s="182"/>
      <c r="AW5515" s="182"/>
      <c r="AX5515" s="182"/>
      <c r="AZ5515" s="207"/>
    </row>
    <row r="5516" spans="1:52" s="168" customFormat="1" ht="24.9" customHeight="1" x14ac:dyDescent="0.3">
      <c r="A5516" s="263"/>
      <c r="B5516" s="263"/>
      <c r="C5516" s="265"/>
      <c r="D5516" s="481"/>
      <c r="E5516" s="482"/>
      <c r="F5516" s="482"/>
      <c r="G5516" s="482"/>
      <c r="H5516" s="482"/>
      <c r="I5516" s="482"/>
      <c r="J5516" s="482"/>
      <c r="K5516" s="482"/>
      <c r="L5516" s="482"/>
      <c r="M5516" s="483"/>
      <c r="N5516" s="176"/>
      <c r="O5516" s="412"/>
      <c r="P5516" s="413"/>
      <c r="Q5516" s="8"/>
      <c r="R5516" s="8"/>
      <c r="S5516" s="8"/>
      <c r="T5516" s="9"/>
      <c r="U5516" s="17"/>
      <c r="V5516" s="182"/>
      <c r="W5516" s="191"/>
      <c r="X5516" s="199"/>
      <c r="Y5516" s="182"/>
      <c r="Z5516" s="184"/>
      <c r="AA5516" s="184"/>
      <c r="AD5516" s="182"/>
      <c r="AG5516" s="182"/>
      <c r="AH5516" s="43"/>
      <c r="AI5516" s="43"/>
      <c r="AJ5516" s="43"/>
      <c r="AK5516" s="43"/>
      <c r="AL5516" s="43"/>
      <c r="AM5516" s="43"/>
      <c r="AN5516" s="43"/>
      <c r="AO5516" s="43"/>
      <c r="AP5516" s="43"/>
      <c r="AQ5516" s="43"/>
      <c r="AR5516" s="43"/>
      <c r="AS5516" s="43"/>
      <c r="AT5516" s="43"/>
      <c r="AU5516" s="44"/>
      <c r="AV5516" s="182"/>
      <c r="AW5516" s="182"/>
      <c r="AX5516" s="182"/>
      <c r="AZ5516" s="207"/>
    </row>
    <row r="5517" spans="1:52" s="168" customFormat="1" ht="24.9" customHeight="1" x14ac:dyDescent="0.3">
      <c r="A5517" s="263"/>
      <c r="B5517" s="263"/>
      <c r="C5517" s="265"/>
      <c r="D5517" s="481"/>
      <c r="E5517" s="482"/>
      <c r="F5517" s="482"/>
      <c r="G5517" s="482"/>
      <c r="H5517" s="482"/>
      <c r="I5517" s="482"/>
      <c r="J5517" s="482"/>
      <c r="K5517" s="482"/>
      <c r="L5517" s="482"/>
      <c r="M5517" s="483"/>
      <c r="N5517" s="176"/>
      <c r="O5517" s="412"/>
      <c r="P5517" s="413"/>
      <c r="Q5517" s="8"/>
      <c r="R5517" s="8"/>
      <c r="S5517" s="8"/>
      <c r="T5517" s="9"/>
      <c r="U5517" s="17"/>
      <c r="V5517" s="182"/>
      <c r="W5517" s="191"/>
      <c r="X5517" s="199"/>
      <c r="Y5517" s="182"/>
      <c r="Z5517" s="184"/>
      <c r="AA5517" s="184"/>
      <c r="AD5517" s="182"/>
      <c r="AG5517" s="182"/>
      <c r="AH5517" s="43"/>
      <c r="AI5517" s="43"/>
      <c r="AJ5517" s="43"/>
      <c r="AK5517" s="43"/>
      <c r="AL5517" s="43"/>
      <c r="AM5517" s="43"/>
      <c r="AN5517" s="43"/>
      <c r="AO5517" s="43"/>
      <c r="AP5517" s="43"/>
      <c r="AQ5517" s="43"/>
      <c r="AR5517" s="43"/>
      <c r="AS5517" s="43"/>
      <c r="AT5517" s="43"/>
      <c r="AU5517" s="44"/>
      <c r="AV5517" s="182"/>
      <c r="AW5517" s="182"/>
      <c r="AX5517" s="182"/>
      <c r="AZ5517" s="207"/>
    </row>
    <row r="5518" spans="1:52" s="168" customFormat="1" ht="24.9" customHeight="1" x14ac:dyDescent="0.3">
      <c r="A5518" s="263"/>
      <c r="B5518" s="263"/>
      <c r="C5518" s="265"/>
      <c r="D5518" s="481"/>
      <c r="E5518" s="482"/>
      <c r="F5518" s="482"/>
      <c r="G5518" s="482"/>
      <c r="H5518" s="482"/>
      <c r="I5518" s="482"/>
      <c r="J5518" s="482"/>
      <c r="K5518" s="482"/>
      <c r="L5518" s="482"/>
      <c r="M5518" s="483"/>
      <c r="N5518" s="176"/>
      <c r="O5518" s="412"/>
      <c r="P5518" s="413"/>
      <c r="Q5518" s="8"/>
      <c r="R5518" s="8"/>
      <c r="S5518" s="8"/>
      <c r="T5518" s="9"/>
      <c r="U5518" s="17"/>
      <c r="V5518" s="182"/>
      <c r="W5518" s="191"/>
      <c r="X5518" s="199"/>
      <c r="Y5518" s="182"/>
      <c r="Z5518" s="184"/>
      <c r="AA5518" s="184"/>
      <c r="AD5518" s="182"/>
      <c r="AG5518" s="182"/>
      <c r="AH5518" s="43"/>
      <c r="AI5518" s="43"/>
      <c r="AJ5518" s="43"/>
      <c r="AK5518" s="43"/>
      <c r="AL5518" s="43"/>
      <c r="AM5518" s="43"/>
      <c r="AN5518" s="43"/>
      <c r="AO5518" s="43"/>
      <c r="AP5518" s="43"/>
      <c r="AQ5518" s="43"/>
      <c r="AR5518" s="43"/>
      <c r="AS5518" s="43"/>
      <c r="AT5518" s="43"/>
      <c r="AU5518" s="44"/>
      <c r="AV5518" s="182"/>
      <c r="AW5518" s="182"/>
      <c r="AX5518" s="182"/>
      <c r="AZ5518" s="207"/>
    </row>
    <row r="5519" spans="1:52" s="168" customFormat="1" ht="24.9" customHeight="1" x14ac:dyDescent="0.3">
      <c r="A5519" s="263"/>
      <c r="B5519" s="263"/>
      <c r="C5519" s="265"/>
      <c r="D5519" s="481"/>
      <c r="E5519" s="482"/>
      <c r="F5519" s="482"/>
      <c r="G5519" s="482"/>
      <c r="H5519" s="482"/>
      <c r="I5519" s="482"/>
      <c r="J5519" s="482"/>
      <c r="K5519" s="482"/>
      <c r="L5519" s="482"/>
      <c r="M5519" s="483"/>
      <c r="N5519" s="176"/>
      <c r="O5519" s="412"/>
      <c r="P5519" s="413"/>
      <c r="Q5519" s="8"/>
      <c r="R5519" s="8"/>
      <c r="S5519" s="8"/>
      <c r="T5519" s="9"/>
      <c r="U5519" s="17"/>
      <c r="V5519" s="182"/>
      <c r="W5519" s="191"/>
      <c r="X5519" s="199"/>
      <c r="Y5519" s="182"/>
      <c r="Z5519" s="184"/>
      <c r="AA5519" s="184"/>
      <c r="AD5519" s="182"/>
      <c r="AG5519" s="182"/>
      <c r="AH5519" s="43"/>
      <c r="AI5519" s="43"/>
      <c r="AJ5519" s="43"/>
      <c r="AK5519" s="43"/>
      <c r="AL5519" s="43"/>
      <c r="AM5519" s="43"/>
      <c r="AN5519" s="43"/>
      <c r="AO5519" s="43"/>
      <c r="AP5519" s="43"/>
      <c r="AQ5519" s="43"/>
      <c r="AR5519" s="43"/>
      <c r="AS5519" s="43"/>
      <c r="AT5519" s="43"/>
      <c r="AU5519" s="44"/>
      <c r="AV5519" s="182"/>
      <c r="AW5519" s="182"/>
      <c r="AX5519" s="182"/>
      <c r="AZ5519" s="207"/>
    </row>
    <row r="5520" spans="1:52" s="168" customFormat="1" ht="24.9" customHeight="1" x14ac:dyDescent="0.3">
      <c r="A5520" s="263"/>
      <c r="B5520" s="263"/>
      <c r="C5520" s="265"/>
      <c r="D5520" s="481"/>
      <c r="E5520" s="482"/>
      <c r="F5520" s="482"/>
      <c r="G5520" s="482"/>
      <c r="H5520" s="482"/>
      <c r="I5520" s="482"/>
      <c r="J5520" s="482"/>
      <c r="K5520" s="482"/>
      <c r="L5520" s="482"/>
      <c r="M5520" s="483"/>
      <c r="N5520" s="176"/>
      <c r="O5520" s="412"/>
      <c r="P5520" s="413"/>
      <c r="Q5520" s="8"/>
      <c r="R5520" s="8"/>
      <c r="S5520" s="8"/>
      <c r="T5520" s="9"/>
      <c r="U5520" s="17"/>
      <c r="V5520" s="182"/>
      <c r="W5520" s="191"/>
      <c r="X5520" s="199"/>
      <c r="Y5520" s="182"/>
      <c r="Z5520" s="184"/>
      <c r="AA5520" s="184"/>
      <c r="AD5520" s="182"/>
      <c r="AG5520" s="182"/>
      <c r="AH5520" s="43"/>
      <c r="AI5520" s="43"/>
      <c r="AJ5520" s="43"/>
      <c r="AK5520" s="43"/>
      <c r="AL5520" s="43"/>
      <c r="AM5520" s="43"/>
      <c r="AN5520" s="43"/>
      <c r="AO5520" s="43"/>
      <c r="AP5520" s="43"/>
      <c r="AQ5520" s="43"/>
      <c r="AR5520" s="43"/>
      <c r="AS5520" s="43"/>
      <c r="AT5520" s="43"/>
      <c r="AU5520" s="44"/>
      <c r="AV5520" s="182"/>
      <c r="AW5520" s="182"/>
      <c r="AX5520" s="182"/>
      <c r="AZ5520" s="207"/>
    </row>
    <row r="5521" spans="1:52" s="168" customFormat="1" ht="24.9" customHeight="1" x14ac:dyDescent="0.3">
      <c r="A5521" s="263"/>
      <c r="B5521" s="263"/>
      <c r="C5521" s="265"/>
      <c r="D5521" s="481"/>
      <c r="E5521" s="482"/>
      <c r="F5521" s="482"/>
      <c r="G5521" s="482"/>
      <c r="H5521" s="482"/>
      <c r="I5521" s="482"/>
      <c r="J5521" s="482"/>
      <c r="K5521" s="482"/>
      <c r="L5521" s="482"/>
      <c r="M5521" s="483"/>
      <c r="N5521" s="176"/>
      <c r="O5521" s="412"/>
      <c r="P5521" s="413"/>
      <c r="Q5521" s="8"/>
      <c r="R5521" s="8"/>
      <c r="S5521" s="8"/>
      <c r="T5521" s="9"/>
      <c r="U5521" s="17"/>
      <c r="V5521" s="182"/>
      <c r="W5521" s="191"/>
      <c r="X5521" s="199"/>
      <c r="Y5521" s="182"/>
      <c r="Z5521" s="184"/>
      <c r="AA5521" s="184"/>
      <c r="AD5521" s="182"/>
      <c r="AG5521" s="182"/>
      <c r="AH5521" s="43"/>
      <c r="AI5521" s="43"/>
      <c r="AJ5521" s="43"/>
      <c r="AK5521" s="43"/>
      <c r="AL5521" s="43"/>
      <c r="AM5521" s="43"/>
      <c r="AN5521" s="43"/>
      <c r="AO5521" s="43"/>
      <c r="AP5521" s="43"/>
      <c r="AQ5521" s="43"/>
      <c r="AR5521" s="43"/>
      <c r="AS5521" s="43"/>
      <c r="AT5521" s="43"/>
      <c r="AU5521" s="44"/>
      <c r="AV5521" s="182"/>
      <c r="AW5521" s="182"/>
      <c r="AX5521" s="182"/>
      <c r="AZ5521" s="207"/>
    </row>
    <row r="5522" spans="1:52" s="168" customFormat="1" ht="24.9" customHeight="1" x14ac:dyDescent="0.3">
      <c r="A5522" s="263"/>
      <c r="B5522" s="263"/>
      <c r="C5522" s="265"/>
      <c r="D5522" s="481"/>
      <c r="E5522" s="482"/>
      <c r="F5522" s="482"/>
      <c r="G5522" s="482"/>
      <c r="H5522" s="482"/>
      <c r="I5522" s="482"/>
      <c r="J5522" s="482"/>
      <c r="K5522" s="482"/>
      <c r="L5522" s="482"/>
      <c r="M5522" s="483"/>
      <c r="N5522" s="176"/>
      <c r="O5522" s="412"/>
      <c r="P5522" s="413"/>
      <c r="Q5522" s="8"/>
      <c r="R5522" s="8"/>
      <c r="S5522" s="8"/>
      <c r="T5522" s="9"/>
      <c r="U5522" s="17"/>
      <c r="V5522" s="182"/>
      <c r="W5522" s="191"/>
      <c r="X5522" s="199"/>
      <c r="Y5522" s="182"/>
      <c r="Z5522" s="184"/>
      <c r="AA5522" s="184"/>
      <c r="AD5522" s="182"/>
      <c r="AG5522" s="182"/>
      <c r="AH5522" s="43"/>
      <c r="AI5522" s="43"/>
      <c r="AJ5522" s="43"/>
      <c r="AK5522" s="43"/>
      <c r="AL5522" s="43"/>
      <c r="AM5522" s="43"/>
      <c r="AN5522" s="43"/>
      <c r="AO5522" s="43"/>
      <c r="AP5522" s="43"/>
      <c r="AQ5522" s="43"/>
      <c r="AR5522" s="43"/>
      <c r="AS5522" s="43"/>
      <c r="AT5522" s="43"/>
      <c r="AU5522" s="44"/>
      <c r="AV5522" s="182"/>
      <c r="AW5522" s="182"/>
      <c r="AX5522" s="182"/>
      <c r="AZ5522" s="207"/>
    </row>
    <row r="5523" spans="1:52" s="168" customFormat="1" ht="24.9" customHeight="1" x14ac:dyDescent="0.3">
      <c r="A5523" s="263"/>
      <c r="B5523" s="263"/>
      <c r="C5523" s="265"/>
      <c r="D5523" s="481"/>
      <c r="E5523" s="482"/>
      <c r="F5523" s="482"/>
      <c r="G5523" s="482"/>
      <c r="H5523" s="482"/>
      <c r="I5523" s="482"/>
      <c r="J5523" s="482"/>
      <c r="K5523" s="482"/>
      <c r="L5523" s="482"/>
      <c r="M5523" s="483"/>
      <c r="N5523" s="176"/>
      <c r="O5523" s="412"/>
      <c r="P5523" s="413"/>
      <c r="Q5523" s="8"/>
      <c r="R5523" s="8"/>
      <c r="S5523" s="8"/>
      <c r="T5523" s="9"/>
      <c r="U5523" s="17"/>
      <c r="V5523" s="182"/>
      <c r="W5523" s="191"/>
      <c r="X5523" s="199"/>
      <c r="Y5523" s="182"/>
      <c r="Z5523" s="184"/>
      <c r="AA5523" s="184"/>
      <c r="AD5523" s="182"/>
      <c r="AG5523" s="182"/>
      <c r="AH5523" s="43"/>
      <c r="AI5523" s="43"/>
      <c r="AJ5523" s="43"/>
      <c r="AK5523" s="43"/>
      <c r="AL5523" s="43"/>
      <c r="AM5523" s="43"/>
      <c r="AN5523" s="43"/>
      <c r="AO5523" s="43"/>
      <c r="AP5523" s="43"/>
      <c r="AQ5523" s="43"/>
      <c r="AR5523" s="43"/>
      <c r="AS5523" s="43"/>
      <c r="AT5523" s="43"/>
      <c r="AU5523" s="44"/>
      <c r="AV5523" s="182"/>
      <c r="AW5523" s="182"/>
      <c r="AX5523" s="182"/>
      <c r="AZ5523" s="207"/>
    </row>
    <row r="5524" spans="1:52" s="168" customFormat="1" ht="24.9" customHeight="1" x14ac:dyDescent="0.3">
      <c r="A5524" s="263"/>
      <c r="B5524" s="263"/>
      <c r="C5524" s="265"/>
      <c r="D5524" s="481"/>
      <c r="E5524" s="482"/>
      <c r="F5524" s="482"/>
      <c r="G5524" s="482"/>
      <c r="H5524" s="482"/>
      <c r="I5524" s="482"/>
      <c r="J5524" s="482"/>
      <c r="K5524" s="482"/>
      <c r="L5524" s="482"/>
      <c r="M5524" s="483"/>
      <c r="N5524" s="176"/>
      <c r="O5524" s="412"/>
      <c r="P5524" s="413"/>
      <c r="Q5524" s="8"/>
      <c r="R5524" s="8"/>
      <c r="S5524" s="8"/>
      <c r="T5524" s="9"/>
      <c r="U5524" s="17"/>
      <c r="V5524" s="182"/>
      <c r="W5524" s="191"/>
      <c r="X5524" s="199"/>
      <c r="Y5524" s="182"/>
      <c r="Z5524" s="184"/>
      <c r="AA5524" s="184"/>
      <c r="AD5524" s="182"/>
      <c r="AG5524" s="182"/>
      <c r="AH5524" s="43"/>
      <c r="AI5524" s="43"/>
      <c r="AJ5524" s="43"/>
      <c r="AK5524" s="43"/>
      <c r="AL5524" s="43"/>
      <c r="AM5524" s="43"/>
      <c r="AN5524" s="43"/>
      <c r="AO5524" s="43"/>
      <c r="AP5524" s="43"/>
      <c r="AQ5524" s="43"/>
      <c r="AR5524" s="43"/>
      <c r="AS5524" s="43"/>
      <c r="AT5524" s="43"/>
      <c r="AU5524" s="44"/>
      <c r="AV5524" s="182"/>
      <c r="AW5524" s="182"/>
      <c r="AX5524" s="182"/>
      <c r="AZ5524" s="207"/>
    </row>
    <row r="5525" spans="1:52" s="168" customFormat="1" ht="24.9" customHeight="1" thickBot="1" x14ac:dyDescent="0.35">
      <c r="A5525" s="263"/>
      <c r="B5525" s="263"/>
      <c r="C5525" s="265"/>
      <c r="D5525" s="481"/>
      <c r="E5525" s="482"/>
      <c r="F5525" s="482"/>
      <c r="G5525" s="482"/>
      <c r="H5525" s="482"/>
      <c r="I5525" s="482"/>
      <c r="J5525" s="482"/>
      <c r="K5525" s="482"/>
      <c r="L5525" s="482"/>
      <c r="M5525" s="483"/>
      <c r="N5525" s="414" t="s">
        <v>16</v>
      </c>
      <c r="O5525" s="415"/>
      <c r="P5525" s="415"/>
      <c r="Q5525" s="415"/>
      <c r="R5525" s="415"/>
      <c r="S5525" s="415"/>
      <c r="T5525" s="415"/>
      <c r="U5525" s="18">
        <f>SUM(U5505:U5524)</f>
        <v>40</v>
      </c>
      <c r="V5525" s="182"/>
      <c r="W5525" s="191"/>
      <c r="X5525" s="199"/>
      <c r="Y5525" s="182"/>
      <c r="Z5525" s="184"/>
      <c r="AA5525" s="184"/>
      <c r="AD5525" s="182"/>
      <c r="AG5525" s="182"/>
      <c r="AH5525" s="43"/>
      <c r="AI5525" s="43"/>
      <c r="AJ5525" s="43"/>
      <c r="AK5525" s="43"/>
      <c r="AL5525" s="43"/>
      <c r="AM5525" s="43"/>
      <c r="AN5525" s="43"/>
      <c r="AO5525" s="43"/>
      <c r="AP5525" s="43"/>
      <c r="AQ5525" s="43"/>
      <c r="AR5525" s="43"/>
      <c r="AS5525" s="43"/>
      <c r="AT5525" s="43"/>
      <c r="AU5525" s="44"/>
      <c r="AV5525" s="182"/>
      <c r="AW5525" s="182"/>
      <c r="AX5525" s="182"/>
      <c r="AZ5525" s="207"/>
    </row>
    <row r="5526" spans="1:52" s="168" customFormat="1" ht="14.4" customHeight="1" x14ac:dyDescent="0.3">
      <c r="A5526" s="263"/>
      <c r="B5526" s="263"/>
      <c r="C5526" s="265"/>
      <c r="D5526" s="481"/>
      <c r="E5526" s="482"/>
      <c r="F5526" s="482"/>
      <c r="G5526" s="482"/>
      <c r="H5526" s="482"/>
      <c r="I5526" s="482"/>
      <c r="J5526" s="482"/>
      <c r="K5526" s="482"/>
      <c r="L5526" s="482"/>
      <c r="M5526" s="483"/>
      <c r="N5526" s="416" t="s">
        <v>17</v>
      </c>
      <c r="O5526" s="417"/>
      <c r="P5526" s="417"/>
      <c r="Q5526" s="417"/>
      <c r="R5526" s="417"/>
      <c r="S5526" s="417"/>
      <c r="T5526" s="417"/>
      <c r="U5526" s="418"/>
      <c r="V5526" s="200"/>
      <c r="W5526" s="191"/>
      <c r="X5526" s="199"/>
      <c r="Y5526" s="182"/>
      <c r="Z5526" s="184"/>
      <c r="AA5526" s="184"/>
      <c r="AD5526" s="182"/>
      <c r="AG5526" s="182"/>
      <c r="AH5526" s="43"/>
      <c r="AI5526" s="43"/>
      <c r="AJ5526" s="43"/>
      <c r="AK5526" s="43"/>
      <c r="AL5526" s="43"/>
      <c r="AM5526" s="43"/>
      <c r="AN5526" s="43"/>
      <c r="AO5526" s="43"/>
      <c r="AP5526" s="43"/>
      <c r="AQ5526" s="43"/>
      <c r="AR5526" s="43"/>
      <c r="AS5526" s="43"/>
      <c r="AT5526" s="43"/>
      <c r="AU5526" s="44"/>
      <c r="AV5526" s="182"/>
      <c r="AW5526" s="182"/>
      <c r="AX5526" s="182"/>
      <c r="AZ5526" s="207"/>
    </row>
    <row r="5527" spans="1:52" s="168" customFormat="1" x14ac:dyDescent="0.3">
      <c r="A5527" s="263"/>
      <c r="B5527" s="263"/>
      <c r="C5527" s="265"/>
      <c r="D5527" s="481"/>
      <c r="E5527" s="482"/>
      <c r="F5527" s="482"/>
      <c r="G5527" s="482"/>
      <c r="H5527" s="482"/>
      <c r="I5527" s="482"/>
      <c r="J5527" s="482"/>
      <c r="K5527" s="482"/>
      <c r="L5527" s="482"/>
      <c r="M5527" s="483"/>
      <c r="N5527" s="419"/>
      <c r="O5527" s="420"/>
      <c r="P5527" s="420"/>
      <c r="Q5527" s="420"/>
      <c r="R5527" s="420"/>
      <c r="S5527" s="420"/>
      <c r="T5527" s="420"/>
      <c r="U5527" s="421"/>
      <c r="V5527" s="182"/>
      <c r="W5527" s="191"/>
      <c r="X5527" s="199"/>
      <c r="Y5527" s="182"/>
      <c r="Z5527" s="184"/>
      <c r="AA5527" s="184"/>
      <c r="AD5527" s="182"/>
      <c r="AG5527" s="182"/>
      <c r="AH5527" s="43"/>
      <c r="AI5527" s="43"/>
      <c r="AJ5527" s="43"/>
      <c r="AK5527" s="43"/>
      <c r="AL5527" s="43"/>
      <c r="AM5527" s="43"/>
      <c r="AN5527" s="43"/>
      <c r="AO5527" s="43"/>
      <c r="AP5527" s="43"/>
      <c r="AQ5527" s="43"/>
      <c r="AR5527" s="43"/>
      <c r="AS5527" s="43"/>
      <c r="AT5527" s="43"/>
      <c r="AU5527" s="44"/>
      <c r="AV5527" s="182"/>
      <c r="AW5527" s="182"/>
      <c r="AX5527" s="182"/>
      <c r="AZ5527" s="207"/>
    </row>
    <row r="5528" spans="1:52" s="168" customFormat="1" x14ac:dyDescent="0.3">
      <c r="A5528" s="263"/>
      <c r="B5528" s="263"/>
      <c r="C5528" s="265"/>
      <c r="D5528" s="481"/>
      <c r="E5528" s="482"/>
      <c r="F5528" s="482"/>
      <c r="G5528" s="482"/>
      <c r="H5528" s="482"/>
      <c r="I5528" s="482"/>
      <c r="J5528" s="482"/>
      <c r="K5528" s="482"/>
      <c r="L5528" s="482"/>
      <c r="M5528" s="483"/>
      <c r="N5528" s="419"/>
      <c r="O5528" s="420"/>
      <c r="P5528" s="420"/>
      <c r="Q5528" s="420"/>
      <c r="R5528" s="420"/>
      <c r="S5528" s="420"/>
      <c r="T5528" s="420"/>
      <c r="U5528" s="421"/>
      <c r="V5528" s="182"/>
      <c r="W5528" s="191"/>
      <c r="X5528" s="199"/>
      <c r="Y5528" s="182"/>
      <c r="Z5528" s="184"/>
      <c r="AA5528" s="184"/>
      <c r="AD5528" s="182"/>
      <c r="AG5528" s="182"/>
      <c r="AH5528" s="43"/>
      <c r="AI5528" s="43"/>
      <c r="AJ5528" s="43"/>
      <c r="AK5528" s="43"/>
      <c r="AL5528" s="43"/>
      <c r="AM5528" s="43"/>
      <c r="AN5528" s="43"/>
      <c r="AO5528" s="43"/>
      <c r="AP5528" s="43"/>
      <c r="AQ5528" s="43"/>
      <c r="AR5528" s="43"/>
      <c r="AS5528" s="43"/>
      <c r="AT5528" s="43"/>
      <c r="AU5528" s="44"/>
      <c r="AV5528" s="182"/>
      <c r="AW5528" s="182"/>
      <c r="AX5528" s="182"/>
      <c r="AZ5528" s="207"/>
    </row>
    <row r="5529" spans="1:52" s="168" customFormat="1" ht="14.4" thickBot="1" x14ac:dyDescent="0.35">
      <c r="A5529" s="263"/>
      <c r="B5529" s="263"/>
      <c r="C5529" s="265"/>
      <c r="D5529" s="425"/>
      <c r="E5529" s="426"/>
      <c r="F5529" s="426"/>
      <c r="G5529" s="426"/>
      <c r="H5529" s="426"/>
      <c r="I5529" s="426"/>
      <c r="J5529" s="426"/>
      <c r="K5529" s="426"/>
      <c r="L5529" s="426"/>
      <c r="M5529" s="427"/>
      <c r="N5529" s="422"/>
      <c r="O5529" s="423"/>
      <c r="P5529" s="423"/>
      <c r="Q5529" s="423"/>
      <c r="R5529" s="423"/>
      <c r="S5529" s="423"/>
      <c r="T5529" s="423"/>
      <c r="U5529" s="424"/>
      <c r="V5529" s="182"/>
      <c r="W5529" s="191"/>
      <c r="X5529" s="199"/>
      <c r="Y5529" s="182"/>
      <c r="Z5529" s="184"/>
      <c r="AA5529" s="184"/>
      <c r="AD5529" s="182"/>
      <c r="AG5529" s="182"/>
      <c r="AH5529" s="43"/>
      <c r="AI5529" s="43"/>
      <c r="AJ5529" s="43"/>
      <c r="AK5529" s="43"/>
      <c r="AL5529" s="43"/>
      <c r="AM5529" s="43"/>
      <c r="AN5529" s="43"/>
      <c r="AO5529" s="43"/>
      <c r="AP5529" s="43"/>
      <c r="AQ5529" s="43"/>
      <c r="AR5529" s="43"/>
      <c r="AS5529" s="43"/>
      <c r="AT5529" s="43"/>
      <c r="AU5529" s="44"/>
      <c r="AV5529" s="182"/>
      <c r="AW5529" s="182"/>
      <c r="AX5529" s="182"/>
      <c r="AZ5529" s="207"/>
    </row>
    <row r="5530" spans="1:52" s="168" customFormat="1" ht="5.25" customHeight="1" thickBot="1" x14ac:dyDescent="0.35">
      <c r="A5530" s="263"/>
      <c r="B5530" s="263"/>
      <c r="C5530" s="265"/>
      <c r="D5530" s="428"/>
      <c r="E5530" s="428"/>
      <c r="F5530" s="428"/>
      <c r="G5530" s="428"/>
      <c r="H5530" s="428"/>
      <c r="I5530" s="428"/>
      <c r="J5530" s="428"/>
      <c r="K5530" s="428"/>
      <c r="L5530" s="428"/>
      <c r="M5530" s="428"/>
      <c r="N5530" s="428"/>
      <c r="O5530" s="428"/>
      <c r="P5530" s="428"/>
      <c r="Q5530" s="428"/>
      <c r="R5530" s="428"/>
      <c r="S5530" s="428"/>
      <c r="T5530" s="428"/>
      <c r="U5530" s="428"/>
      <c r="V5530" s="182"/>
      <c r="W5530" s="191"/>
      <c r="X5530" s="199"/>
      <c r="Y5530" s="182"/>
      <c r="Z5530" s="184"/>
      <c r="AA5530" s="184"/>
      <c r="AD5530" s="182"/>
      <c r="AG5530" s="182"/>
      <c r="AH5530" s="43"/>
      <c r="AI5530" s="43"/>
      <c r="AJ5530" s="43"/>
      <c r="AK5530" s="43"/>
      <c r="AL5530" s="43"/>
      <c r="AM5530" s="43"/>
      <c r="AN5530" s="43"/>
      <c r="AO5530" s="43"/>
      <c r="AP5530" s="43"/>
      <c r="AQ5530" s="43"/>
      <c r="AR5530" s="43"/>
      <c r="AS5530" s="43"/>
      <c r="AT5530" s="43"/>
      <c r="AU5530" s="44"/>
      <c r="AV5530" s="182"/>
      <c r="AW5530" s="182"/>
      <c r="AX5530" s="182"/>
      <c r="AZ5530" s="207"/>
    </row>
    <row r="5531" spans="1:52" s="168" customFormat="1" ht="20.25" customHeight="1" x14ac:dyDescent="0.3">
      <c r="A5531" s="263"/>
      <c r="B5531" s="263"/>
      <c r="C5531" s="265"/>
      <c r="D5531" s="429" t="s">
        <v>18</v>
      </c>
      <c r="E5531" s="430"/>
      <c r="F5531" s="430"/>
      <c r="G5531" s="430"/>
      <c r="H5531" s="430"/>
      <c r="I5531" s="430"/>
      <c r="J5531" s="430"/>
      <c r="K5531" s="430"/>
      <c r="L5531" s="430"/>
      <c r="M5531" s="431"/>
      <c r="N5531" s="429" t="s">
        <v>19</v>
      </c>
      <c r="O5531" s="430"/>
      <c r="P5531" s="430"/>
      <c r="Q5531" s="430"/>
      <c r="R5531" s="430"/>
      <c r="S5531" s="430"/>
      <c r="T5531" s="430"/>
      <c r="U5531" s="431"/>
      <c r="V5531" s="182"/>
      <c r="W5531" s="191"/>
      <c r="X5531" s="199"/>
      <c r="Y5531" s="182"/>
      <c r="Z5531" s="184"/>
      <c r="AA5531" s="184"/>
      <c r="AD5531" s="182"/>
      <c r="AG5531" s="182"/>
      <c r="AH5531" s="43"/>
      <c r="AI5531" s="43"/>
      <c r="AJ5531" s="43"/>
      <c r="AK5531" s="43"/>
      <c r="AL5531" s="43"/>
      <c r="AM5531" s="43"/>
      <c r="AN5531" s="43"/>
      <c r="AO5531" s="43"/>
      <c r="AP5531" s="43"/>
      <c r="AQ5531" s="43"/>
      <c r="AR5531" s="43"/>
      <c r="AS5531" s="43"/>
      <c r="AT5531" s="43"/>
      <c r="AU5531" s="44"/>
      <c r="AV5531" s="182"/>
      <c r="AW5531" s="182"/>
      <c r="AX5531" s="182"/>
      <c r="AZ5531" s="207"/>
    </row>
    <row r="5532" spans="1:52" s="168" customFormat="1" x14ac:dyDescent="0.3">
      <c r="A5532" s="263"/>
      <c r="B5532" s="263"/>
      <c r="C5532" s="265"/>
      <c r="D5532" s="432" t="s">
        <v>20</v>
      </c>
      <c r="E5532" s="433"/>
      <c r="F5532" s="433"/>
      <c r="G5532" s="433"/>
      <c r="H5532" s="433"/>
      <c r="I5532" s="433"/>
      <c r="J5532" s="433"/>
      <c r="K5532" s="433"/>
      <c r="L5532" s="433"/>
      <c r="M5532" s="434"/>
      <c r="N5532" s="435" t="s">
        <v>21</v>
      </c>
      <c r="O5532" s="436"/>
      <c r="P5532" s="436"/>
      <c r="Q5532" s="436"/>
      <c r="R5532" s="436"/>
      <c r="S5532" s="436"/>
      <c r="T5532" s="436"/>
      <c r="U5532" s="437"/>
      <c r="V5532" s="182"/>
      <c r="W5532" s="191"/>
      <c r="X5532" s="199"/>
      <c r="Y5532" s="182"/>
      <c r="Z5532" s="184"/>
      <c r="AA5532" s="184"/>
      <c r="AD5532" s="182"/>
      <c r="AG5532" s="182"/>
      <c r="AH5532" s="43"/>
      <c r="AI5532" s="43"/>
      <c r="AJ5532" s="43"/>
      <c r="AK5532" s="43"/>
      <c r="AL5532" s="43"/>
      <c r="AM5532" s="43"/>
      <c r="AN5532" s="43"/>
      <c r="AO5532" s="43"/>
      <c r="AP5532" s="43"/>
      <c r="AQ5532" s="43"/>
      <c r="AR5532" s="43"/>
      <c r="AS5532" s="43"/>
      <c r="AT5532" s="43"/>
      <c r="AU5532" s="44"/>
      <c r="AV5532" s="182"/>
      <c r="AW5532" s="182"/>
      <c r="AX5532" s="182"/>
      <c r="AZ5532" s="207"/>
    </row>
    <row r="5533" spans="1:52" s="168" customFormat="1" ht="15.75" customHeight="1" x14ac:dyDescent="0.3">
      <c r="A5533" s="263"/>
      <c r="B5533" s="263"/>
      <c r="C5533" s="265"/>
      <c r="D5533" s="438" t="s">
        <v>22</v>
      </c>
      <c r="E5533" s="439"/>
      <c r="F5533" s="439"/>
      <c r="G5533" s="439"/>
      <c r="H5533" s="439"/>
      <c r="I5533" s="439"/>
      <c r="J5533" s="439"/>
      <c r="K5533" s="439"/>
      <c r="L5533" s="439"/>
      <c r="M5533" s="440"/>
      <c r="N5533" s="438" t="s">
        <v>22</v>
      </c>
      <c r="O5533" s="444"/>
      <c r="P5533" s="444"/>
      <c r="Q5533" s="444"/>
      <c r="R5533" s="444"/>
      <c r="S5533" s="444"/>
      <c r="T5533" s="444"/>
      <c r="U5533" s="440"/>
      <c r="V5533" s="182"/>
      <c r="W5533" s="191"/>
      <c r="X5533" s="199"/>
      <c r="Y5533" s="182"/>
      <c r="Z5533" s="184"/>
      <c r="AA5533" s="184"/>
      <c r="AD5533" s="182"/>
      <c r="AG5533" s="182"/>
      <c r="AH5533" s="43"/>
      <c r="AI5533" s="43"/>
      <c r="AJ5533" s="43"/>
      <c r="AK5533" s="43"/>
      <c r="AL5533" s="43"/>
      <c r="AM5533" s="43"/>
      <c r="AN5533" s="43"/>
      <c r="AO5533" s="43"/>
      <c r="AP5533" s="43"/>
      <c r="AQ5533" s="43"/>
      <c r="AR5533" s="43"/>
      <c r="AS5533" s="43"/>
      <c r="AT5533" s="43"/>
      <c r="AU5533" s="44"/>
      <c r="AV5533" s="182"/>
      <c r="AW5533" s="182"/>
      <c r="AX5533" s="182"/>
      <c r="AZ5533" s="207"/>
    </row>
    <row r="5534" spans="1:52" s="168" customFormat="1" ht="15.75" customHeight="1" x14ac:dyDescent="0.3">
      <c r="A5534" s="263"/>
      <c r="B5534" s="263"/>
      <c r="C5534" s="265"/>
      <c r="D5534" s="438"/>
      <c r="E5534" s="439"/>
      <c r="F5534" s="439"/>
      <c r="G5534" s="439"/>
      <c r="H5534" s="439"/>
      <c r="I5534" s="439"/>
      <c r="J5534" s="439"/>
      <c r="K5534" s="439"/>
      <c r="L5534" s="439"/>
      <c r="M5534" s="440"/>
      <c r="N5534" s="438"/>
      <c r="O5534" s="439"/>
      <c r="P5534" s="439"/>
      <c r="Q5534" s="439"/>
      <c r="R5534" s="439"/>
      <c r="S5534" s="439"/>
      <c r="T5534" s="439"/>
      <c r="U5534" s="440"/>
      <c r="V5534" s="182"/>
      <c r="W5534" s="191"/>
      <c r="X5534" s="199"/>
      <c r="Y5534" s="182"/>
      <c r="Z5534" s="184"/>
      <c r="AA5534" s="184"/>
      <c r="AD5534" s="182"/>
      <c r="AG5534" s="182"/>
      <c r="AH5534" s="43"/>
      <c r="AI5534" s="43"/>
      <c r="AJ5534" s="43"/>
      <c r="AK5534" s="43"/>
      <c r="AL5534" s="43"/>
      <c r="AM5534" s="43"/>
      <c r="AN5534" s="43"/>
      <c r="AO5534" s="43"/>
      <c r="AP5534" s="43"/>
      <c r="AQ5534" s="43"/>
      <c r="AR5534" s="43"/>
      <c r="AS5534" s="43"/>
      <c r="AT5534" s="43"/>
      <c r="AU5534" s="44"/>
      <c r="AV5534" s="182"/>
      <c r="AW5534" s="182"/>
      <c r="AX5534" s="182"/>
      <c r="AZ5534" s="207"/>
    </row>
    <row r="5535" spans="1:52" s="168" customFormat="1" ht="15.75" customHeight="1" x14ac:dyDescent="0.3">
      <c r="A5535" s="263"/>
      <c r="B5535" s="263"/>
      <c r="C5535" s="265"/>
      <c r="D5535" s="441"/>
      <c r="E5535" s="442"/>
      <c r="F5535" s="442"/>
      <c r="G5535" s="442"/>
      <c r="H5535" s="442"/>
      <c r="I5535" s="442"/>
      <c r="J5535" s="442"/>
      <c r="K5535" s="442"/>
      <c r="L5535" s="442"/>
      <c r="M5535" s="443"/>
      <c r="N5535" s="441"/>
      <c r="O5535" s="442"/>
      <c r="P5535" s="442"/>
      <c r="Q5535" s="442"/>
      <c r="R5535" s="442"/>
      <c r="S5535" s="442"/>
      <c r="T5535" s="442"/>
      <c r="U5535" s="443"/>
      <c r="V5535" s="182"/>
      <c r="W5535" s="191"/>
      <c r="X5535" s="199"/>
      <c r="Y5535" s="182"/>
      <c r="Z5535" s="184"/>
      <c r="AA5535" s="184"/>
      <c r="AD5535" s="182"/>
      <c r="AG5535" s="182"/>
      <c r="AH5535" s="43"/>
      <c r="AI5535" s="43"/>
      <c r="AJ5535" s="43"/>
      <c r="AK5535" s="43"/>
      <c r="AL5535" s="43"/>
      <c r="AM5535" s="43"/>
      <c r="AN5535" s="43"/>
      <c r="AO5535" s="43"/>
      <c r="AP5535" s="43"/>
      <c r="AQ5535" s="43"/>
      <c r="AR5535" s="43"/>
      <c r="AS5535" s="43"/>
      <c r="AT5535" s="43"/>
      <c r="AU5535" s="44"/>
      <c r="AV5535" s="182"/>
      <c r="AW5535" s="182"/>
      <c r="AX5535" s="182"/>
      <c r="AZ5535" s="207"/>
    </row>
    <row r="5536" spans="1:52" s="168" customFormat="1" x14ac:dyDescent="0.25">
      <c r="A5536" s="263"/>
      <c r="B5536" s="263"/>
      <c r="C5536" s="265"/>
      <c r="D5536" s="171" t="s">
        <v>23</v>
      </c>
      <c r="E5536" s="445" t="e">
        <f>+#REF!</f>
        <v>#REF!</v>
      </c>
      <c r="F5536" s="445"/>
      <c r="G5536" s="445"/>
      <c r="H5536" s="445"/>
      <c r="I5536" s="445"/>
      <c r="J5536" s="445"/>
      <c r="K5536" s="445"/>
      <c r="L5536" s="445"/>
      <c r="M5536" s="446"/>
      <c r="N5536" s="172" t="s">
        <v>23</v>
      </c>
      <c r="O5536" s="445" t="e">
        <f>+#REF!</f>
        <v>#REF!</v>
      </c>
      <c r="P5536" s="445"/>
      <c r="Q5536" s="445"/>
      <c r="R5536" s="445"/>
      <c r="S5536" s="445"/>
      <c r="T5536" s="445"/>
      <c r="U5536" s="446"/>
      <c r="V5536" s="182"/>
      <c r="W5536" s="191"/>
      <c r="X5536" s="199"/>
      <c r="Y5536" s="182"/>
      <c r="Z5536" s="184"/>
      <c r="AA5536" s="184"/>
      <c r="AD5536" s="182"/>
      <c r="AG5536" s="182"/>
      <c r="AH5536" s="43"/>
      <c r="AI5536" s="43"/>
      <c r="AJ5536" s="43"/>
      <c r="AK5536" s="43"/>
      <c r="AL5536" s="43"/>
      <c r="AM5536" s="43"/>
      <c r="AN5536" s="43"/>
      <c r="AO5536" s="43"/>
      <c r="AP5536" s="43"/>
      <c r="AQ5536" s="43"/>
      <c r="AR5536" s="43"/>
      <c r="AS5536" s="43"/>
      <c r="AT5536" s="43"/>
      <c r="AU5536" s="44"/>
      <c r="AV5536" s="182"/>
      <c r="AW5536" s="182"/>
      <c r="AX5536" s="182"/>
      <c r="AZ5536" s="207"/>
    </row>
    <row r="5537" spans="1:52" s="168" customFormat="1" ht="14.4" thickBot="1" x14ac:dyDescent="0.3">
      <c r="A5537" s="263"/>
      <c r="B5537" s="263"/>
      <c r="C5537" s="265"/>
      <c r="D5537" s="173" t="s">
        <v>25</v>
      </c>
      <c r="E5537" s="447" t="e">
        <f>+#REF!</f>
        <v>#REF!</v>
      </c>
      <c r="F5537" s="447"/>
      <c r="G5537" s="447"/>
      <c r="H5537" s="447"/>
      <c r="I5537" s="447"/>
      <c r="J5537" s="447"/>
      <c r="K5537" s="447"/>
      <c r="L5537" s="447"/>
      <c r="M5537" s="448"/>
      <c r="N5537" s="174" t="s">
        <v>25</v>
      </c>
      <c r="O5537" s="447" t="e">
        <f>+#REF!</f>
        <v>#REF!</v>
      </c>
      <c r="P5537" s="447"/>
      <c r="Q5537" s="447"/>
      <c r="R5537" s="447"/>
      <c r="S5537" s="447"/>
      <c r="T5537" s="447"/>
      <c r="U5537" s="448"/>
      <c r="V5537" s="182"/>
      <c r="W5537" s="191"/>
      <c r="X5537" s="199"/>
      <c r="Y5537" s="182"/>
      <c r="Z5537" s="184"/>
      <c r="AA5537" s="184"/>
      <c r="AD5537" s="182"/>
      <c r="AG5537" s="182"/>
      <c r="AH5537" s="43"/>
      <c r="AI5537" s="43"/>
      <c r="AJ5537" s="43"/>
      <c r="AK5537" s="43"/>
      <c r="AL5537" s="43"/>
      <c r="AM5537" s="43"/>
      <c r="AN5537" s="43"/>
      <c r="AO5537" s="43"/>
      <c r="AP5537" s="43"/>
      <c r="AQ5537" s="43"/>
      <c r="AR5537" s="43"/>
      <c r="AS5537" s="43"/>
      <c r="AT5537" s="43"/>
      <c r="AU5537" s="44"/>
      <c r="AV5537" s="182"/>
      <c r="AW5537" s="182"/>
      <c r="AX5537" s="182"/>
      <c r="AZ5537" s="207"/>
    </row>
    <row r="5538" spans="1:52" s="175" customFormat="1" ht="9.9" customHeight="1" thickBot="1" x14ac:dyDescent="0.3">
      <c r="A5538" s="266"/>
      <c r="B5538" s="266"/>
      <c r="C5538" s="267"/>
      <c r="N5538" s="15"/>
      <c r="V5538" s="34"/>
      <c r="W5538" s="58"/>
      <c r="X5538" s="85"/>
      <c r="Y5538" s="34"/>
      <c r="Z5538" s="185"/>
      <c r="AA5538" s="185"/>
      <c r="AD5538" s="34"/>
      <c r="AG5538" s="34"/>
      <c r="AH5538" s="45"/>
      <c r="AI5538" s="45"/>
      <c r="AJ5538" s="45"/>
      <c r="AK5538" s="45"/>
      <c r="AL5538" s="45"/>
      <c r="AM5538" s="45"/>
      <c r="AN5538" s="45"/>
      <c r="AO5538" s="45"/>
      <c r="AP5538" s="45"/>
      <c r="AQ5538" s="45"/>
      <c r="AR5538" s="45"/>
      <c r="AS5538" s="45"/>
      <c r="AT5538" s="45"/>
      <c r="AU5538" s="46"/>
      <c r="AV5538" s="34"/>
      <c r="AW5538" s="34"/>
      <c r="AX5538" s="34"/>
      <c r="AZ5538" s="139"/>
    </row>
    <row r="5539" spans="1:52" s="168" customFormat="1" ht="15.75" customHeight="1" x14ac:dyDescent="0.3">
      <c r="A5539" s="263"/>
      <c r="B5539" s="263"/>
      <c r="C5539" s="265"/>
      <c r="D5539" s="484"/>
      <c r="E5539" s="485"/>
      <c r="F5539" s="488" t="s">
        <v>0</v>
      </c>
      <c r="G5539" s="489"/>
      <c r="H5539" s="489"/>
      <c r="I5539" s="489"/>
      <c r="J5539" s="489"/>
      <c r="K5539" s="489"/>
      <c r="L5539" s="489"/>
      <c r="M5539" s="489"/>
      <c r="N5539" s="489"/>
      <c r="O5539" s="490"/>
      <c r="P5539" s="494" t="s">
        <v>1</v>
      </c>
      <c r="Q5539" s="495"/>
      <c r="R5539" s="495"/>
      <c r="S5539" s="496"/>
      <c r="T5539" s="500"/>
      <c r="U5539" s="501"/>
      <c r="V5539" s="182"/>
      <c r="W5539" s="191"/>
      <c r="X5539" s="199"/>
      <c r="Y5539" s="182"/>
      <c r="Z5539" s="184"/>
      <c r="AA5539" s="184"/>
      <c r="AD5539" s="182"/>
      <c r="AG5539" s="182"/>
      <c r="AH5539" s="43"/>
      <c r="AI5539" s="43"/>
      <c r="AJ5539" s="43"/>
      <c r="AK5539" s="43"/>
      <c r="AL5539" s="43"/>
      <c r="AM5539" s="43"/>
      <c r="AN5539" s="43"/>
      <c r="AO5539" s="43"/>
      <c r="AP5539" s="43"/>
      <c r="AQ5539" s="43"/>
      <c r="AR5539" s="43"/>
      <c r="AS5539" s="43"/>
      <c r="AT5539" s="43"/>
      <c r="AU5539" s="44"/>
      <c r="AV5539" s="182"/>
      <c r="AW5539" s="182"/>
      <c r="AX5539" s="182"/>
      <c r="AZ5539" s="207"/>
    </row>
    <row r="5540" spans="1:52" s="168" customFormat="1" ht="15" customHeight="1" x14ac:dyDescent="0.3">
      <c r="A5540" s="263"/>
      <c r="B5540" s="263"/>
      <c r="C5540" s="265"/>
      <c r="D5540" s="481"/>
      <c r="E5540" s="482"/>
      <c r="F5540" s="491"/>
      <c r="G5540" s="492"/>
      <c r="H5540" s="492"/>
      <c r="I5540" s="492"/>
      <c r="J5540" s="492"/>
      <c r="K5540" s="492"/>
      <c r="L5540" s="492"/>
      <c r="M5540" s="492"/>
      <c r="N5540" s="492"/>
      <c r="O5540" s="493"/>
      <c r="P5540" s="497"/>
      <c r="Q5540" s="498"/>
      <c r="R5540" s="498"/>
      <c r="S5540" s="499"/>
      <c r="T5540" s="502"/>
      <c r="U5540" s="503"/>
      <c r="V5540" s="182"/>
      <c r="W5540" s="191"/>
      <c r="X5540" s="199"/>
      <c r="Y5540" s="186"/>
      <c r="Z5540" s="184"/>
      <c r="AA5540" s="184"/>
      <c r="AD5540" s="182"/>
      <c r="AG5540" s="182"/>
      <c r="AH5540" s="43"/>
      <c r="AI5540" s="43"/>
      <c r="AJ5540" s="43"/>
      <c r="AK5540" s="43"/>
      <c r="AL5540" s="43"/>
      <c r="AM5540" s="43"/>
      <c r="AN5540" s="43"/>
      <c r="AO5540" s="43"/>
      <c r="AP5540" s="43"/>
      <c r="AQ5540" s="43"/>
      <c r="AR5540" s="43"/>
      <c r="AS5540" s="43"/>
      <c r="AT5540" s="43"/>
      <c r="AU5540" s="44"/>
      <c r="AV5540" s="182"/>
      <c r="AW5540" s="182"/>
      <c r="AX5540" s="182"/>
      <c r="AZ5540" s="207"/>
    </row>
    <row r="5541" spans="1:52" s="168" customFormat="1" ht="30" customHeight="1" thickBot="1" x14ac:dyDescent="0.35">
      <c r="A5541" s="263"/>
      <c r="B5541" s="263"/>
      <c r="C5541" s="265"/>
      <c r="D5541" s="486"/>
      <c r="E5541" s="487"/>
      <c r="F5541" s="506" t="s">
        <v>2</v>
      </c>
      <c r="G5541" s="507"/>
      <c r="H5541" s="507"/>
      <c r="I5541" s="507"/>
      <c r="J5541" s="507"/>
      <c r="K5541" s="507"/>
      <c r="L5541" s="507"/>
      <c r="M5541" s="507"/>
      <c r="N5541" s="507"/>
      <c r="O5541" s="508"/>
      <c r="P5541" s="181">
        <v>114</v>
      </c>
      <c r="Q5541" s="210" t="s">
        <v>3</v>
      </c>
      <c r="R5541" s="509">
        <v>147</v>
      </c>
      <c r="S5541" s="510"/>
      <c r="T5541" s="504"/>
      <c r="U5541" s="505"/>
      <c r="V5541" s="182">
        <f>+IF(C5550="","",1)</f>
        <v>1</v>
      </c>
      <c r="W5541" s="191"/>
      <c r="X5541" s="199"/>
      <c r="Y5541" s="39"/>
      <c r="Z5541" s="184"/>
      <c r="AA5541" s="184"/>
      <c r="AD5541" s="182"/>
      <c r="AG5541" s="182"/>
      <c r="AH5541" s="43"/>
      <c r="AI5541" s="43"/>
      <c r="AJ5541" s="43"/>
      <c r="AK5541" s="43"/>
      <c r="AL5541" s="43"/>
      <c r="AM5541" s="43"/>
      <c r="AN5541" s="43"/>
      <c r="AO5541" s="43"/>
      <c r="AP5541" s="43"/>
      <c r="AQ5541" s="43"/>
      <c r="AR5541" s="43"/>
      <c r="AS5541" s="43"/>
      <c r="AT5541" s="43"/>
      <c r="AU5541" s="44"/>
      <c r="AV5541" s="182"/>
      <c r="AW5541" s="182"/>
      <c r="AX5541" s="182"/>
      <c r="AZ5541" s="207"/>
    </row>
    <row r="5542" spans="1:52" s="168" customFormat="1" ht="5.25" customHeight="1" thickBot="1" x14ac:dyDescent="0.35">
      <c r="A5542" s="263"/>
      <c r="B5542" s="263"/>
      <c r="C5542" s="265"/>
      <c r="D5542" s="454"/>
      <c r="E5542" s="454"/>
      <c r="F5542" s="454"/>
      <c r="G5542" s="454"/>
      <c r="H5542" s="454"/>
      <c r="I5542" s="454"/>
      <c r="J5542" s="454"/>
      <c r="K5542" s="454"/>
      <c r="L5542" s="454"/>
      <c r="M5542" s="454"/>
      <c r="N5542" s="454"/>
      <c r="O5542" s="454"/>
      <c r="P5542" s="454"/>
      <c r="Q5542" s="454"/>
      <c r="R5542" s="454"/>
      <c r="S5542" s="454"/>
      <c r="T5542" s="454"/>
      <c r="U5542" s="454"/>
      <c r="V5542" s="182"/>
      <c r="W5542" s="191"/>
      <c r="X5542" s="199"/>
      <c r="Y5542" s="186"/>
      <c r="Z5542" s="184"/>
      <c r="AA5542" s="184"/>
      <c r="AD5542" s="182"/>
      <c r="AG5542" s="182"/>
      <c r="AH5542" s="43"/>
      <c r="AI5542" s="43"/>
      <c r="AJ5542" s="43"/>
      <c r="AK5542" s="43"/>
      <c r="AL5542" s="43"/>
      <c r="AM5542" s="43"/>
      <c r="AN5542" s="43"/>
      <c r="AO5542" s="43"/>
      <c r="AP5542" s="43"/>
      <c r="AQ5542" s="43"/>
      <c r="AR5542" s="43"/>
      <c r="AS5542" s="43"/>
      <c r="AT5542" s="43"/>
      <c r="AU5542" s="44"/>
      <c r="AV5542" s="182"/>
      <c r="AW5542" s="182"/>
      <c r="AX5542" s="182"/>
      <c r="AZ5542" s="207"/>
    </row>
    <row r="5543" spans="1:52" s="168" customFormat="1" ht="24.9" customHeight="1" x14ac:dyDescent="0.3">
      <c r="A5543" s="263"/>
      <c r="B5543" s="263"/>
      <c r="C5543" s="265"/>
      <c r="D5543" s="511" t="s">
        <v>4</v>
      </c>
      <c r="E5543" s="512"/>
      <c r="F5543" s="513" t="s">
        <v>168</v>
      </c>
      <c r="G5543" s="514"/>
      <c r="H5543" s="514"/>
      <c r="I5543" s="515"/>
      <c r="J5543" s="516" t="s">
        <v>5</v>
      </c>
      <c r="K5543" s="512"/>
      <c r="L5543" s="513" t="s">
        <v>102</v>
      </c>
      <c r="M5543" s="514"/>
      <c r="N5543" s="514"/>
      <c r="O5543" s="514"/>
      <c r="P5543" s="515"/>
      <c r="Q5543" s="164" t="s">
        <v>6</v>
      </c>
      <c r="R5543" s="513" t="s">
        <v>36</v>
      </c>
      <c r="S5543" s="514"/>
      <c r="T5543" s="514"/>
      <c r="U5543" s="517"/>
      <c r="V5543" s="182"/>
      <c r="W5543" s="191"/>
      <c r="X5543" s="199"/>
      <c r="Y5543" s="182"/>
      <c r="Z5543" s="184"/>
      <c r="AA5543" s="184"/>
      <c r="AD5543" s="182"/>
      <c r="AG5543" s="182"/>
      <c r="AH5543" s="43"/>
      <c r="AI5543" s="43"/>
      <c r="AJ5543" s="43"/>
      <c r="AK5543" s="43"/>
      <c r="AL5543" s="43"/>
      <c r="AM5543" s="43"/>
      <c r="AN5543" s="43"/>
      <c r="AO5543" s="43"/>
      <c r="AP5543" s="43"/>
      <c r="AQ5543" s="43"/>
      <c r="AR5543" s="43"/>
      <c r="AS5543" s="43"/>
      <c r="AT5543" s="43"/>
      <c r="AU5543" s="44"/>
      <c r="AV5543" s="182"/>
      <c r="AW5543" s="182"/>
      <c r="AX5543" s="182"/>
      <c r="AZ5543" s="207"/>
    </row>
    <row r="5544" spans="1:52" s="168" customFormat="1" ht="45" customHeight="1" thickBot="1" x14ac:dyDescent="0.35">
      <c r="A5544" s="263"/>
      <c r="B5544" s="263"/>
      <c r="C5544" s="265"/>
      <c r="D5544" s="518" t="s">
        <v>7</v>
      </c>
      <c r="E5544" s="519"/>
      <c r="F5544" s="520" t="s">
        <v>169</v>
      </c>
      <c r="G5544" s="521"/>
      <c r="H5544" s="521"/>
      <c r="I5544" s="521"/>
      <c r="J5544" s="521"/>
      <c r="K5544" s="521"/>
      <c r="L5544" s="521"/>
      <c r="M5544" s="521"/>
      <c r="N5544" s="521"/>
      <c r="O5544" s="521"/>
      <c r="P5544" s="521"/>
      <c r="Q5544" s="521"/>
      <c r="R5544" s="521"/>
      <c r="S5544" s="521"/>
      <c r="T5544" s="521"/>
      <c r="U5544" s="522"/>
      <c r="V5544" s="182"/>
      <c r="W5544" s="191"/>
      <c r="X5544" s="199"/>
      <c r="Y5544" s="182"/>
      <c r="Z5544" s="184"/>
      <c r="AA5544" s="184"/>
      <c r="AD5544" s="182"/>
      <c r="AG5544" s="182"/>
      <c r="AH5544" s="43"/>
      <c r="AI5544" s="43"/>
      <c r="AJ5544" s="43"/>
      <c r="AK5544" s="43"/>
      <c r="AL5544" s="43"/>
      <c r="AM5544" s="43"/>
      <c r="AN5544" s="43"/>
      <c r="AO5544" s="43"/>
      <c r="AP5544" s="43"/>
      <c r="AQ5544" s="43"/>
      <c r="AR5544" s="43"/>
      <c r="AS5544" s="43"/>
      <c r="AT5544" s="43"/>
      <c r="AU5544" s="44"/>
      <c r="AV5544" s="182"/>
      <c r="AW5544" s="182"/>
      <c r="AX5544" s="182"/>
      <c r="AZ5544" s="207"/>
    </row>
    <row r="5545" spans="1:52" s="168" customFormat="1" ht="5.0999999999999996" customHeight="1" thickBot="1" x14ac:dyDescent="0.35">
      <c r="A5545" s="263"/>
      <c r="B5545" s="263"/>
      <c r="C5545" s="265"/>
      <c r="D5545" s="523"/>
      <c r="E5545" s="523"/>
      <c r="F5545" s="523"/>
      <c r="G5545" s="523"/>
      <c r="H5545" s="523"/>
      <c r="I5545" s="523"/>
      <c r="J5545" s="523"/>
      <c r="K5545" s="523"/>
      <c r="L5545" s="523"/>
      <c r="M5545" s="523"/>
      <c r="N5545" s="523"/>
      <c r="O5545" s="523"/>
      <c r="P5545" s="523"/>
      <c r="Q5545" s="523"/>
      <c r="R5545" s="523"/>
      <c r="S5545" s="523"/>
      <c r="T5545" s="523"/>
      <c r="U5545" s="523"/>
      <c r="V5545" s="182"/>
      <c r="W5545" s="191"/>
      <c r="X5545" s="199"/>
      <c r="Y5545" s="182"/>
      <c r="Z5545" s="184"/>
      <c r="AA5545" s="184"/>
      <c r="AD5545" s="182"/>
      <c r="AG5545" s="182"/>
      <c r="AH5545" s="43"/>
      <c r="AI5545" s="43"/>
      <c r="AJ5545" s="43"/>
      <c r="AK5545" s="43"/>
      <c r="AL5545" s="43"/>
      <c r="AM5545" s="43"/>
      <c r="AN5545" s="43"/>
      <c r="AO5545" s="43"/>
      <c r="AP5545" s="43"/>
      <c r="AQ5545" s="43"/>
      <c r="AR5545" s="43"/>
      <c r="AS5545" s="43"/>
      <c r="AT5545" s="43"/>
      <c r="AU5545" s="44"/>
      <c r="AV5545" s="182"/>
      <c r="AW5545" s="182"/>
      <c r="AX5545" s="182"/>
      <c r="AZ5545" s="207"/>
    </row>
    <row r="5546" spans="1:52" s="168" customFormat="1" ht="24.9" customHeight="1" thickBot="1" x14ac:dyDescent="0.35">
      <c r="A5546" s="263"/>
      <c r="B5546" s="263"/>
      <c r="C5546" s="265"/>
      <c r="D5546" s="165" t="s">
        <v>103</v>
      </c>
      <c r="E5546" s="209" t="s">
        <v>106</v>
      </c>
      <c r="F5546" s="455" t="s">
        <v>104</v>
      </c>
      <c r="G5546" s="524"/>
      <c r="H5546" s="456"/>
      <c r="I5546" s="525">
        <v>44058</v>
      </c>
      <c r="J5546" s="526"/>
      <c r="K5546" s="526"/>
      <c r="L5546" s="526"/>
      <c r="M5546" s="526"/>
      <c r="N5546" s="527"/>
      <c r="O5546" s="166" t="s">
        <v>8</v>
      </c>
      <c r="P5546" s="449" t="s">
        <v>24</v>
      </c>
      <c r="Q5546" s="450"/>
      <c r="R5546" s="450"/>
      <c r="S5546" s="450"/>
      <c r="T5546" s="450"/>
      <c r="U5546" s="528"/>
      <c r="V5546" s="182"/>
      <c r="W5546" s="191"/>
      <c r="X5546" s="199"/>
      <c r="Y5546" s="182"/>
      <c r="Z5546" s="184"/>
      <c r="AA5546" s="184"/>
      <c r="AD5546" s="182"/>
      <c r="AG5546" s="182"/>
      <c r="AH5546" s="43"/>
      <c r="AI5546" s="43"/>
      <c r="AJ5546" s="43"/>
      <c r="AK5546" s="43"/>
      <c r="AL5546" s="43"/>
      <c r="AM5546" s="43"/>
      <c r="AN5546" s="43"/>
      <c r="AO5546" s="43"/>
      <c r="AP5546" s="43"/>
      <c r="AQ5546" s="43"/>
      <c r="AR5546" s="43"/>
      <c r="AS5546" s="43"/>
      <c r="AT5546" s="43"/>
      <c r="AU5546" s="44"/>
      <c r="AV5546" s="182"/>
      <c r="AW5546" s="182"/>
      <c r="AX5546" s="182"/>
      <c r="AZ5546" s="207"/>
    </row>
    <row r="5547" spans="1:52" s="168" customFormat="1" ht="5.0999999999999996" customHeight="1" thickBot="1" x14ac:dyDescent="0.35">
      <c r="A5547" s="263"/>
      <c r="B5547" s="263"/>
      <c r="C5547" s="265"/>
      <c r="D5547" s="208"/>
      <c r="E5547" s="208"/>
      <c r="F5547" s="208"/>
      <c r="G5547" s="208"/>
      <c r="H5547" s="208"/>
      <c r="I5547" s="208"/>
      <c r="J5547" s="208"/>
      <c r="K5547" s="208"/>
      <c r="L5547" s="208"/>
      <c r="M5547" s="208"/>
      <c r="N5547" s="208"/>
      <c r="O5547" s="208"/>
      <c r="P5547" s="208"/>
      <c r="Q5547" s="208"/>
      <c r="R5547" s="208"/>
      <c r="S5547" s="208"/>
      <c r="T5547" s="208"/>
      <c r="U5547" s="208"/>
      <c r="V5547" s="182"/>
      <c r="W5547" s="191"/>
      <c r="X5547" s="199"/>
      <c r="Y5547" s="182"/>
      <c r="Z5547" s="184"/>
      <c r="AA5547" s="184"/>
      <c r="AD5547" s="182"/>
      <c r="AG5547" s="182"/>
      <c r="AH5547" s="43"/>
      <c r="AI5547" s="43"/>
      <c r="AJ5547" s="43"/>
      <c r="AK5547" s="43"/>
      <c r="AL5547" s="43"/>
      <c r="AM5547" s="43"/>
      <c r="AN5547" s="43"/>
      <c r="AO5547" s="43"/>
      <c r="AP5547" s="43"/>
      <c r="AQ5547" s="43"/>
      <c r="AR5547" s="43"/>
      <c r="AS5547" s="43"/>
      <c r="AT5547" s="43"/>
      <c r="AU5547" s="44"/>
      <c r="AV5547" s="182"/>
      <c r="AW5547" s="182"/>
      <c r="AX5547" s="182"/>
      <c r="AZ5547" s="207"/>
    </row>
    <row r="5548" spans="1:52" s="168" customFormat="1" ht="24.9" customHeight="1" thickBot="1" x14ac:dyDescent="0.35">
      <c r="A5548" s="263"/>
      <c r="B5548" s="263"/>
      <c r="C5548" s="265"/>
      <c r="D5548" s="165" t="s">
        <v>31</v>
      </c>
      <c r="E5548" s="449"/>
      <c r="F5548" s="450"/>
      <c r="G5548" s="450"/>
      <c r="H5548" s="450"/>
      <c r="I5548" s="450"/>
      <c r="J5548" s="451"/>
      <c r="K5548" s="177" t="s">
        <v>105</v>
      </c>
      <c r="L5548" s="452"/>
      <c r="M5548" s="452"/>
      <c r="N5548" s="452"/>
      <c r="O5548" s="452"/>
      <c r="P5548" s="452"/>
      <c r="Q5548" s="452"/>
      <c r="R5548" s="452"/>
      <c r="S5548" s="452"/>
      <c r="T5548" s="452"/>
      <c r="U5548" s="453"/>
      <c r="V5548" s="182"/>
      <c r="W5548" s="191"/>
      <c r="X5548" s="199"/>
      <c r="Y5548" s="182"/>
      <c r="Z5548" s="184"/>
      <c r="AA5548" s="184"/>
      <c r="AD5548" s="182"/>
      <c r="AG5548" s="182"/>
      <c r="AH5548" s="43"/>
      <c r="AI5548" s="43"/>
      <c r="AJ5548" s="43"/>
      <c r="AK5548" s="43"/>
      <c r="AL5548" s="43"/>
      <c r="AM5548" s="43"/>
      <c r="AN5548" s="43"/>
      <c r="AO5548" s="43"/>
      <c r="AP5548" s="43"/>
      <c r="AQ5548" s="43"/>
      <c r="AR5548" s="43"/>
      <c r="AS5548" s="43"/>
      <c r="AT5548" s="43"/>
      <c r="AU5548" s="44"/>
      <c r="AV5548" s="182"/>
      <c r="AW5548" s="182"/>
      <c r="AX5548" s="182"/>
      <c r="AZ5548" s="207"/>
    </row>
    <row r="5549" spans="1:52" s="168" customFormat="1" ht="5.0999999999999996" customHeight="1" thickBot="1" x14ac:dyDescent="0.35">
      <c r="A5549" s="263"/>
      <c r="B5549" s="263"/>
      <c r="C5549" s="265"/>
      <c r="D5549" s="454"/>
      <c r="E5549" s="454"/>
      <c r="F5549" s="454"/>
      <c r="G5549" s="454"/>
      <c r="H5549" s="454"/>
      <c r="I5549" s="454"/>
      <c r="J5549" s="454"/>
      <c r="K5549" s="454"/>
      <c r="L5549" s="454"/>
      <c r="M5549" s="454"/>
      <c r="N5549" s="454"/>
      <c r="O5549" s="454"/>
      <c r="P5549" s="454"/>
      <c r="Q5549" s="454"/>
      <c r="R5549" s="454"/>
      <c r="S5549" s="454"/>
      <c r="T5549" s="454"/>
      <c r="U5549" s="454"/>
      <c r="V5549" s="182"/>
      <c r="W5549" s="191"/>
      <c r="X5549" s="199"/>
      <c r="Y5549" s="182"/>
      <c r="Z5549" s="184"/>
      <c r="AA5549" s="184"/>
      <c r="AD5549" s="182"/>
      <c r="AG5549" s="182"/>
      <c r="AH5549" s="43"/>
      <c r="AI5549" s="43"/>
      <c r="AJ5549" s="43"/>
      <c r="AK5549" s="43"/>
      <c r="AL5549" s="43"/>
      <c r="AM5549" s="43"/>
      <c r="AN5549" s="43"/>
      <c r="AO5549" s="43"/>
      <c r="AP5549" s="43"/>
      <c r="AQ5549" s="43"/>
      <c r="AR5549" s="43"/>
      <c r="AS5549" s="43"/>
      <c r="AT5549" s="43"/>
      <c r="AU5549" s="44"/>
      <c r="AV5549" s="182"/>
      <c r="AW5549" s="182"/>
      <c r="AX5549" s="182"/>
      <c r="AZ5549" s="207"/>
    </row>
    <row r="5550" spans="1:52" s="168" customFormat="1" ht="45" customHeight="1" thickBot="1" x14ac:dyDescent="0.35">
      <c r="A5550" s="263" t="str">
        <f>+E5550</f>
        <v>NP 51</v>
      </c>
      <c r="B5550" s="264">
        <f>+U5574</f>
        <v>24</v>
      </c>
      <c r="C5550" s="265">
        <v>104</v>
      </c>
      <c r="D5550" s="165" t="s">
        <v>9</v>
      </c>
      <c r="E5550" s="180" t="s">
        <v>271</v>
      </c>
      <c r="F5550" s="455" t="s">
        <v>29</v>
      </c>
      <c r="G5550" s="456"/>
      <c r="H5550" s="457" t="s">
        <v>262</v>
      </c>
      <c r="I5550" s="457"/>
      <c r="J5550" s="457"/>
      <c r="K5550" s="457"/>
      <c r="L5550" s="457"/>
      <c r="M5550" s="458"/>
      <c r="N5550" s="459" t="s">
        <v>32</v>
      </c>
      <c r="O5550" s="460"/>
      <c r="P5550" s="461"/>
      <c r="Q5550" s="462" t="s">
        <v>54</v>
      </c>
      <c r="R5550" s="463"/>
      <c r="S5550" s="463"/>
      <c r="T5550" s="463"/>
      <c r="U5550" s="464"/>
      <c r="V5550" s="182"/>
      <c r="W5550" s="191"/>
      <c r="X5550" s="199"/>
      <c r="Y5550" s="182"/>
      <c r="Z5550" s="186"/>
      <c r="AA5550" s="186"/>
      <c r="AD5550" s="182"/>
      <c r="AG5550" s="182"/>
      <c r="AH5550" s="43"/>
      <c r="AI5550" s="43"/>
      <c r="AJ5550" s="43"/>
      <c r="AK5550" s="43"/>
      <c r="AL5550" s="43"/>
      <c r="AM5550" s="43"/>
      <c r="AN5550" s="43"/>
      <c r="AO5550" s="43"/>
      <c r="AP5550" s="43"/>
      <c r="AQ5550" s="43"/>
      <c r="AR5550" s="43"/>
      <c r="AS5550" s="43"/>
      <c r="AT5550" s="43"/>
      <c r="AU5550" s="44"/>
      <c r="AV5550" s="182"/>
      <c r="AW5550" s="182"/>
      <c r="AX5550" s="182"/>
      <c r="AZ5550" s="207"/>
    </row>
    <row r="5551" spans="1:52" s="168" customFormat="1" ht="5.0999999999999996" customHeight="1" thickBot="1" x14ac:dyDescent="0.35">
      <c r="A5551" s="263"/>
      <c r="B5551" s="263"/>
      <c r="C5551" s="265"/>
      <c r="D5551" s="428"/>
      <c r="E5551" s="428"/>
      <c r="F5551" s="428"/>
      <c r="G5551" s="428"/>
      <c r="H5551" s="428"/>
      <c r="I5551" s="428"/>
      <c r="J5551" s="428"/>
      <c r="K5551" s="428"/>
      <c r="L5551" s="428"/>
      <c r="M5551" s="428"/>
      <c r="N5551" s="454"/>
      <c r="O5551" s="454"/>
      <c r="P5551" s="454"/>
      <c r="Q5551" s="454"/>
      <c r="R5551" s="454"/>
      <c r="S5551" s="454"/>
      <c r="T5551" s="454"/>
      <c r="U5551" s="454"/>
      <c r="V5551" s="182"/>
      <c r="W5551" s="191"/>
      <c r="X5551" s="199"/>
      <c r="Y5551" s="182"/>
      <c r="Z5551" s="193"/>
      <c r="AA5551" s="193"/>
      <c r="AD5551" s="182"/>
      <c r="AG5551" s="182"/>
      <c r="AH5551" s="43"/>
      <c r="AI5551" s="43"/>
      <c r="AJ5551" s="43"/>
      <c r="AK5551" s="43"/>
      <c r="AL5551" s="43"/>
      <c r="AM5551" s="43"/>
      <c r="AN5551" s="43"/>
      <c r="AO5551" s="43"/>
      <c r="AP5551" s="43"/>
      <c r="AQ5551" s="43"/>
      <c r="AR5551" s="43"/>
      <c r="AS5551" s="43"/>
      <c r="AT5551" s="43"/>
      <c r="AU5551" s="44"/>
      <c r="AV5551" s="182"/>
      <c r="AW5551" s="182"/>
      <c r="AX5551" s="182"/>
      <c r="AZ5551" s="207"/>
    </row>
    <row r="5552" spans="1:52" s="168" customFormat="1" ht="24.9" customHeight="1" x14ac:dyDescent="0.3">
      <c r="A5552" s="263"/>
      <c r="B5552" s="263"/>
      <c r="C5552" s="265"/>
      <c r="D5552" s="465" t="s">
        <v>30</v>
      </c>
      <c r="E5552" s="466"/>
      <c r="F5552" s="466"/>
      <c r="G5552" s="466"/>
      <c r="H5552" s="466"/>
      <c r="I5552" s="466"/>
      <c r="J5552" s="466"/>
      <c r="K5552" s="466"/>
      <c r="L5552" s="466"/>
      <c r="M5552" s="467"/>
      <c r="N5552" s="468" t="s">
        <v>11</v>
      </c>
      <c r="O5552" s="470" t="s">
        <v>12</v>
      </c>
      <c r="P5552" s="471"/>
      <c r="Q5552" s="474" t="s">
        <v>13</v>
      </c>
      <c r="R5552" s="475"/>
      <c r="S5552" s="476"/>
      <c r="T5552" s="477" t="s">
        <v>27</v>
      </c>
      <c r="U5552" s="479" t="s">
        <v>28</v>
      </c>
      <c r="V5552" s="182"/>
      <c r="W5552" s="191"/>
      <c r="X5552" s="199"/>
      <c r="Y5552" s="182"/>
      <c r="Z5552" s="193"/>
      <c r="AA5552" s="193"/>
      <c r="AD5552" s="182"/>
      <c r="AG5552" s="182"/>
      <c r="AH5552" s="43"/>
      <c r="AI5552" s="43"/>
      <c r="AJ5552" s="43"/>
      <c r="AK5552" s="43"/>
      <c r="AL5552" s="43"/>
      <c r="AM5552" s="43"/>
      <c r="AN5552" s="43"/>
      <c r="AO5552" s="43"/>
      <c r="AP5552" s="43"/>
      <c r="AQ5552" s="43"/>
      <c r="AR5552" s="43"/>
      <c r="AS5552" s="43"/>
      <c r="AT5552" s="43"/>
      <c r="AU5552" s="44"/>
      <c r="AV5552" s="182"/>
      <c r="AW5552" s="182"/>
      <c r="AX5552" s="182"/>
      <c r="AZ5552" s="207"/>
    </row>
    <row r="5553" spans="1:52" s="168" customFormat="1" ht="24.9" customHeight="1" x14ac:dyDescent="0.3">
      <c r="A5553" s="263"/>
      <c r="B5553" s="263"/>
      <c r="C5553" s="265"/>
      <c r="D5553" s="481"/>
      <c r="E5553" s="482"/>
      <c r="F5553" s="482"/>
      <c r="G5553" s="482"/>
      <c r="H5553" s="482"/>
      <c r="I5553" s="482"/>
      <c r="J5553" s="482"/>
      <c r="K5553" s="482"/>
      <c r="L5553" s="482"/>
      <c r="M5553" s="483"/>
      <c r="N5553" s="469"/>
      <c r="O5553" s="472"/>
      <c r="P5553" s="473"/>
      <c r="Q5553" s="170" t="s">
        <v>14</v>
      </c>
      <c r="R5553" s="170" t="s">
        <v>15</v>
      </c>
      <c r="S5553" s="170" t="s">
        <v>26</v>
      </c>
      <c r="T5553" s="478"/>
      <c r="U5553" s="480"/>
      <c r="V5553" s="182"/>
      <c r="W5553" s="191"/>
      <c r="X5553" s="199"/>
      <c r="Y5553" s="182"/>
      <c r="Z5553" s="194"/>
      <c r="AA5553" s="194"/>
      <c r="AD5553" s="182"/>
      <c r="AG5553" s="182"/>
      <c r="AH5553" s="43"/>
      <c r="AI5553" s="43"/>
      <c r="AJ5553" s="43"/>
      <c r="AK5553" s="43"/>
      <c r="AL5553" s="43"/>
      <c r="AM5553" s="43"/>
      <c r="AN5553" s="43"/>
      <c r="AO5553" s="43"/>
      <c r="AP5553" s="43"/>
      <c r="AQ5553" s="43"/>
      <c r="AR5553" s="43"/>
      <c r="AS5553" s="43"/>
      <c r="AT5553" s="43"/>
      <c r="AU5553" s="44"/>
      <c r="AV5553" s="182"/>
      <c r="AW5553" s="182"/>
      <c r="AX5553" s="182"/>
      <c r="AZ5553" s="207"/>
    </row>
    <row r="5554" spans="1:52" s="168" customFormat="1" ht="24.9" customHeight="1" x14ac:dyDescent="0.3">
      <c r="A5554" s="263"/>
      <c r="B5554" s="263"/>
      <c r="C5554" s="265"/>
      <c r="D5554" s="481"/>
      <c r="E5554" s="482"/>
      <c r="F5554" s="482"/>
      <c r="G5554" s="482"/>
      <c r="H5554" s="482"/>
      <c r="I5554" s="482"/>
      <c r="J5554" s="482"/>
      <c r="K5554" s="482"/>
      <c r="L5554" s="482"/>
      <c r="M5554" s="483"/>
      <c r="N5554" s="215">
        <v>14001469</v>
      </c>
      <c r="O5554" s="534" t="s">
        <v>352</v>
      </c>
      <c r="P5554" s="535"/>
      <c r="Q5554" s="154"/>
      <c r="R5554" s="154"/>
      <c r="S5554" s="154"/>
      <c r="T5554" s="155">
        <v>4</v>
      </c>
      <c r="U5554" s="156">
        <f>+T5554</f>
        <v>4</v>
      </c>
      <c r="V5554" s="182"/>
      <c r="W5554" s="191">
        <v>1</v>
      </c>
      <c r="X5554" s="199"/>
      <c r="Y5554" s="182">
        <f>+C5550</f>
        <v>104</v>
      </c>
      <c r="Z5554" s="41">
        <f>+SUMIF($N5554:$N5573,$Z$16,$U5554:$U5573)</f>
        <v>4</v>
      </c>
      <c r="AA5554" s="41">
        <f>+SUMIF($N5554:$N5573,$AA$16,$U5554:$U5573)</f>
        <v>4</v>
      </c>
      <c r="AB5554" s="41">
        <f>+SUMIF($N5554:$N5573,$AB$16,$U5554:$U5573)</f>
        <v>0</v>
      </c>
      <c r="AC5554" s="41">
        <f>+SUMIF($N5554:$N5573,$AC$16,$U5554:$U5573)</f>
        <v>0</v>
      </c>
      <c r="AD5554" s="41">
        <f>+SUMIF($N5554:$N5573,$AD$16,$U5554:$U5573)</f>
        <v>0</v>
      </c>
      <c r="AE5554" s="41">
        <f>+SUMIF($N5554:$N5573,$AE$16,$U5554:$U5573)</f>
        <v>0</v>
      </c>
      <c r="AF5554" s="41">
        <f>+SUMIF($N5554:$N5573,$AF$16,$U5554:$U5573)</f>
        <v>0</v>
      </c>
      <c r="AG5554" s="41">
        <f>+SUMIF($N5554:$N5573,$AG$16,$U5554:$U5573)</f>
        <v>0</v>
      </c>
      <c r="AH5554" s="41">
        <f>+SUMIF($N5554:$N5573,$AH$16,$U5554:$U5573)</f>
        <v>0</v>
      </c>
      <c r="AI5554" s="41">
        <f>+SUMIF($N5554:$N5573,$AI$16,$U5554:$U5573)</f>
        <v>0</v>
      </c>
      <c r="AJ5554" s="41">
        <f>+SUMIF($N5554:$N5573,$AJ$16,$U5554:$U5573)</f>
        <v>4</v>
      </c>
      <c r="AK5554" s="41">
        <f>+SUMIF($N5554:$N5573,$AK$16,$U5554:$U5573)</f>
        <v>0</v>
      </c>
      <c r="AL5554" s="41">
        <f>+SUMIF($N5554:$N5573,$AL$16,$U5554:$U5573)</f>
        <v>0</v>
      </c>
      <c r="AM5554" s="41">
        <f>+SUMIF($N5554:$N5573,$AM$16,$U5554:$U5573)</f>
        <v>0</v>
      </c>
      <c r="AN5554" s="41">
        <f>+SUMIF($N5554:$N5573,$AN$16,$U5554:$U5573)</f>
        <v>0</v>
      </c>
      <c r="AO5554" s="41">
        <f>+SUMIF($N5554:$N5573,$AO$16,$U5554:$U5573)</f>
        <v>0</v>
      </c>
      <c r="AP5554" s="41">
        <f>+SUMIF($N5554:$N5573,$AP$16,$U5554:$U5573)</f>
        <v>0</v>
      </c>
      <c r="AQ5554" s="41">
        <f>+SUMIF($N5554:$N5573,$AQ$16,$U5554:$U5573)</f>
        <v>6</v>
      </c>
      <c r="AR5554" s="41">
        <f>+SUMIF($N5554:$N5573,$AR$16,$U5554:$U5573)</f>
        <v>6</v>
      </c>
      <c r="AS5554" s="43"/>
      <c r="AT5554" s="43"/>
      <c r="AU5554" s="44"/>
      <c r="AV5554" s="182"/>
      <c r="AW5554" s="182"/>
      <c r="AX5554" s="182"/>
      <c r="AZ5554" s="207"/>
    </row>
    <row r="5555" spans="1:52" s="168" customFormat="1" ht="24.9" customHeight="1" x14ac:dyDescent="0.3">
      <c r="A5555" s="263"/>
      <c r="B5555" s="263"/>
      <c r="C5555" s="265"/>
      <c r="D5555" s="481"/>
      <c r="E5555" s="482"/>
      <c r="F5555" s="482"/>
      <c r="G5555" s="482"/>
      <c r="H5555" s="482"/>
      <c r="I5555" s="482"/>
      <c r="J5555" s="482"/>
      <c r="K5555" s="482"/>
      <c r="L5555" s="482"/>
      <c r="M5555" s="483"/>
      <c r="N5555" s="215">
        <v>14001481</v>
      </c>
      <c r="O5555" s="534" t="s">
        <v>352</v>
      </c>
      <c r="P5555" s="535"/>
      <c r="Q5555" s="154"/>
      <c r="R5555" s="154"/>
      <c r="S5555" s="154"/>
      <c r="T5555" s="155">
        <v>4</v>
      </c>
      <c r="U5555" s="156">
        <f t="shared" ref="U5555:U5559" si="226">+T5555</f>
        <v>4</v>
      </c>
      <c r="V5555" s="182"/>
      <c r="W5555" s="191">
        <v>2</v>
      </c>
      <c r="X5555" s="199"/>
      <c r="Y5555" s="182"/>
      <c r="Z5555" s="184"/>
      <c r="AA5555" s="184"/>
      <c r="AD5555" s="182"/>
      <c r="AG5555" s="182"/>
      <c r="AH5555" s="43"/>
      <c r="AI5555" s="43"/>
      <c r="AJ5555" s="43"/>
      <c r="AK5555" s="43"/>
      <c r="AL5555" s="43"/>
      <c r="AM5555" s="43"/>
      <c r="AN5555" s="43"/>
      <c r="AO5555" s="43"/>
      <c r="AP5555" s="43"/>
      <c r="AQ5555" s="43"/>
      <c r="AR5555" s="43"/>
      <c r="AS5555" s="43"/>
      <c r="AT5555" s="43"/>
      <c r="AU5555" s="44"/>
      <c r="AV5555" s="182"/>
      <c r="AW5555" s="182"/>
      <c r="AX5555" s="182"/>
      <c r="AZ5555" s="207"/>
    </row>
    <row r="5556" spans="1:52" s="168" customFormat="1" ht="24.9" customHeight="1" x14ac:dyDescent="0.3">
      <c r="A5556" s="263"/>
      <c r="B5556" s="263"/>
      <c r="C5556" s="265"/>
      <c r="D5556" s="481"/>
      <c r="E5556" s="482"/>
      <c r="F5556" s="482"/>
      <c r="G5556" s="482"/>
      <c r="H5556" s="482"/>
      <c r="I5556" s="482"/>
      <c r="J5556" s="482"/>
      <c r="K5556" s="482"/>
      <c r="L5556" s="482"/>
      <c r="M5556" s="483"/>
      <c r="N5556" s="215">
        <v>14000126</v>
      </c>
      <c r="O5556" s="534" t="s">
        <v>353</v>
      </c>
      <c r="P5556" s="535"/>
      <c r="Q5556" s="154"/>
      <c r="R5556" s="154"/>
      <c r="S5556" s="154"/>
      <c r="T5556" s="155">
        <v>4</v>
      </c>
      <c r="U5556" s="156">
        <f t="shared" si="226"/>
        <v>4</v>
      </c>
      <c r="V5556" s="182"/>
      <c r="W5556" s="191">
        <v>11</v>
      </c>
      <c r="X5556" s="199"/>
      <c r="Y5556" s="182"/>
      <c r="Z5556" s="184"/>
      <c r="AA5556" s="184"/>
      <c r="AD5556" s="182"/>
      <c r="AG5556" s="182"/>
      <c r="AH5556" s="43"/>
      <c r="AI5556" s="43"/>
      <c r="AJ5556" s="43"/>
      <c r="AK5556" s="43"/>
      <c r="AL5556" s="43"/>
      <c r="AM5556" s="43"/>
      <c r="AN5556" s="43"/>
      <c r="AO5556" s="43"/>
      <c r="AP5556" s="43"/>
      <c r="AQ5556" s="43"/>
      <c r="AR5556" s="43"/>
      <c r="AS5556" s="43"/>
      <c r="AT5556" s="43"/>
      <c r="AU5556" s="44"/>
      <c r="AV5556" s="182"/>
      <c r="AW5556" s="182"/>
      <c r="AX5556" s="182"/>
      <c r="AZ5556" s="207"/>
    </row>
    <row r="5557" spans="1:52" s="168" customFormat="1" ht="24.9" customHeight="1" x14ac:dyDescent="0.3">
      <c r="A5557" s="263"/>
      <c r="B5557" s="263"/>
      <c r="C5557" s="265"/>
      <c r="D5557" s="481"/>
      <c r="E5557" s="482"/>
      <c r="F5557" s="482"/>
      <c r="G5557" s="482"/>
      <c r="H5557" s="482"/>
      <c r="I5557" s="482"/>
      <c r="J5557" s="482"/>
      <c r="K5557" s="482"/>
      <c r="L5557" s="482"/>
      <c r="M5557" s="483"/>
      <c r="N5557" s="215"/>
      <c r="O5557" s="534"/>
      <c r="P5557" s="535"/>
      <c r="Q5557" s="154"/>
      <c r="R5557" s="154"/>
      <c r="S5557" s="154"/>
      <c r="T5557" s="155"/>
      <c r="U5557" s="156"/>
      <c r="V5557" s="182"/>
      <c r="W5557" s="191"/>
      <c r="X5557" s="199"/>
      <c r="Y5557" s="182"/>
      <c r="Z5557" s="184"/>
      <c r="AA5557" s="184"/>
      <c r="AD5557" s="182"/>
      <c r="AG5557" s="182"/>
      <c r="AH5557" s="43"/>
      <c r="AI5557" s="43"/>
      <c r="AJ5557" s="43"/>
      <c r="AK5557" s="43"/>
      <c r="AL5557" s="43"/>
      <c r="AM5557" s="43"/>
      <c r="AN5557" s="43"/>
      <c r="AO5557" s="43"/>
      <c r="AP5557" s="43"/>
      <c r="AQ5557" s="43"/>
      <c r="AR5557" s="43"/>
      <c r="AS5557" s="43"/>
      <c r="AT5557" s="43"/>
      <c r="AU5557" s="44"/>
      <c r="AV5557" s="182"/>
      <c r="AW5557" s="182"/>
      <c r="AX5557" s="182"/>
      <c r="AZ5557" s="207"/>
    </row>
    <row r="5558" spans="1:52" s="168" customFormat="1" ht="24.9" customHeight="1" x14ac:dyDescent="0.3">
      <c r="A5558" s="263"/>
      <c r="B5558" s="263"/>
      <c r="C5558" s="265"/>
      <c r="D5558" s="481"/>
      <c r="E5558" s="482"/>
      <c r="F5558" s="482"/>
      <c r="G5558" s="482"/>
      <c r="H5558" s="482"/>
      <c r="I5558" s="482"/>
      <c r="J5558" s="482"/>
      <c r="K5558" s="482"/>
      <c r="L5558" s="482"/>
      <c r="M5558" s="483"/>
      <c r="N5558" s="215">
        <v>14001619</v>
      </c>
      <c r="O5558" s="534" t="s">
        <v>353</v>
      </c>
      <c r="P5558" s="535"/>
      <c r="Q5558" s="154"/>
      <c r="R5558" s="154"/>
      <c r="S5558" s="154"/>
      <c r="T5558" s="155">
        <v>6</v>
      </c>
      <c r="U5558" s="156">
        <f t="shared" si="226"/>
        <v>6</v>
      </c>
      <c r="V5558" s="182"/>
      <c r="W5558" s="191">
        <v>18</v>
      </c>
      <c r="X5558" s="199"/>
      <c r="Y5558" s="182"/>
      <c r="Z5558" s="184"/>
      <c r="AA5558" s="184"/>
      <c r="AD5558" s="182"/>
      <c r="AG5558" s="182"/>
      <c r="AH5558" s="43"/>
      <c r="AI5558" s="43"/>
      <c r="AJ5558" s="43"/>
      <c r="AK5558" s="43"/>
      <c r="AL5558" s="43"/>
      <c r="AM5558" s="43"/>
      <c r="AN5558" s="43"/>
      <c r="AO5558" s="43"/>
      <c r="AP5558" s="43"/>
      <c r="AQ5558" s="43"/>
      <c r="AR5558" s="43"/>
      <c r="AS5558" s="43"/>
      <c r="AT5558" s="43"/>
      <c r="AU5558" s="44"/>
      <c r="AV5558" s="182"/>
      <c r="AW5558" s="182"/>
      <c r="AX5558" s="182"/>
      <c r="AZ5558" s="207"/>
    </row>
    <row r="5559" spans="1:52" s="168" customFormat="1" ht="24.9" customHeight="1" x14ac:dyDescent="0.3">
      <c r="A5559" s="263"/>
      <c r="B5559" s="263"/>
      <c r="C5559" s="265"/>
      <c r="D5559" s="481"/>
      <c r="E5559" s="482"/>
      <c r="F5559" s="482"/>
      <c r="G5559" s="482"/>
      <c r="H5559" s="482"/>
      <c r="I5559" s="482"/>
      <c r="J5559" s="482"/>
      <c r="K5559" s="482"/>
      <c r="L5559" s="482"/>
      <c r="M5559" s="483"/>
      <c r="N5559" s="215">
        <v>14001616</v>
      </c>
      <c r="O5559" s="534" t="s">
        <v>352</v>
      </c>
      <c r="P5559" s="535"/>
      <c r="Q5559" s="154"/>
      <c r="R5559" s="154"/>
      <c r="S5559" s="154"/>
      <c r="T5559" s="155">
        <v>6</v>
      </c>
      <c r="U5559" s="156">
        <f t="shared" si="226"/>
        <v>6</v>
      </c>
      <c r="V5559" s="182"/>
      <c r="W5559" s="191">
        <v>19</v>
      </c>
      <c r="X5559" s="199"/>
      <c r="Y5559" s="182"/>
      <c r="Z5559" s="184"/>
      <c r="AA5559" s="184"/>
      <c r="AD5559" s="182"/>
      <c r="AG5559" s="182"/>
      <c r="AH5559" s="43"/>
      <c r="AI5559" s="43"/>
      <c r="AJ5559" s="43"/>
      <c r="AK5559" s="43"/>
      <c r="AL5559" s="43"/>
      <c r="AM5559" s="43"/>
      <c r="AN5559" s="43"/>
      <c r="AO5559" s="43"/>
      <c r="AP5559" s="43"/>
      <c r="AQ5559" s="43"/>
      <c r="AR5559" s="43"/>
      <c r="AS5559" s="43"/>
      <c r="AT5559" s="43"/>
      <c r="AU5559" s="44"/>
      <c r="AV5559" s="182"/>
      <c r="AW5559" s="182"/>
      <c r="AX5559" s="182"/>
      <c r="AZ5559" s="207"/>
    </row>
    <row r="5560" spans="1:52" s="168" customFormat="1" ht="24.9" customHeight="1" x14ac:dyDescent="0.3">
      <c r="A5560" s="263"/>
      <c r="B5560" s="263"/>
      <c r="C5560" s="265"/>
      <c r="D5560" s="481"/>
      <c r="E5560" s="482"/>
      <c r="F5560" s="482"/>
      <c r="G5560" s="482"/>
      <c r="H5560" s="482"/>
      <c r="I5560" s="482"/>
      <c r="J5560" s="482"/>
      <c r="K5560" s="482"/>
      <c r="L5560" s="482"/>
      <c r="M5560" s="483"/>
      <c r="N5560" s="215"/>
      <c r="O5560" s="534"/>
      <c r="P5560" s="535"/>
      <c r="Q5560" s="154"/>
      <c r="R5560" s="154"/>
      <c r="S5560" s="154"/>
      <c r="T5560" s="155"/>
      <c r="U5560" s="156"/>
      <c r="V5560" s="182"/>
      <c r="W5560" s="191"/>
      <c r="X5560" s="199"/>
      <c r="Y5560" s="182"/>
      <c r="Z5560" s="184"/>
      <c r="AA5560" s="184"/>
      <c r="AD5560" s="182"/>
      <c r="AG5560" s="182"/>
      <c r="AH5560" s="43"/>
      <c r="AI5560" s="43"/>
      <c r="AJ5560" s="43"/>
      <c r="AK5560" s="43"/>
      <c r="AL5560" s="43"/>
      <c r="AM5560" s="43"/>
      <c r="AN5560" s="43"/>
      <c r="AO5560" s="43"/>
      <c r="AP5560" s="43"/>
      <c r="AQ5560" s="43"/>
      <c r="AR5560" s="43"/>
      <c r="AS5560" s="43"/>
      <c r="AT5560" s="43"/>
      <c r="AU5560" s="44"/>
      <c r="AV5560" s="182"/>
      <c r="AW5560" s="182"/>
      <c r="AX5560" s="182"/>
      <c r="AZ5560" s="207"/>
    </row>
    <row r="5561" spans="1:52" s="168" customFormat="1" ht="24.9" customHeight="1" x14ac:dyDescent="0.3">
      <c r="A5561" s="263"/>
      <c r="B5561" s="263"/>
      <c r="C5561" s="265"/>
      <c r="D5561" s="481"/>
      <c r="E5561" s="482"/>
      <c r="F5561" s="482"/>
      <c r="G5561" s="482"/>
      <c r="H5561" s="482"/>
      <c r="I5561" s="482"/>
      <c r="J5561" s="482"/>
      <c r="K5561" s="482"/>
      <c r="L5561" s="482"/>
      <c r="M5561" s="483"/>
      <c r="N5561" s="215"/>
      <c r="O5561" s="534"/>
      <c r="P5561" s="535"/>
      <c r="Q5561" s="154"/>
      <c r="R5561" s="154"/>
      <c r="S5561" s="154"/>
      <c r="T5561" s="155"/>
      <c r="U5561" s="156"/>
      <c r="V5561" s="182"/>
      <c r="W5561" s="191"/>
      <c r="X5561" s="199"/>
      <c r="Y5561" s="182"/>
      <c r="Z5561" s="184"/>
      <c r="AA5561" s="184"/>
      <c r="AD5561" s="182"/>
      <c r="AG5561" s="182"/>
      <c r="AH5561" s="43"/>
      <c r="AI5561" s="43"/>
      <c r="AJ5561" s="43"/>
      <c r="AK5561" s="43"/>
      <c r="AL5561" s="43"/>
      <c r="AM5561" s="43"/>
      <c r="AN5561" s="43"/>
      <c r="AO5561" s="43"/>
      <c r="AP5561" s="43"/>
      <c r="AQ5561" s="43"/>
      <c r="AR5561" s="43"/>
      <c r="AS5561" s="43"/>
      <c r="AT5561" s="43"/>
      <c r="AU5561" s="44"/>
      <c r="AV5561" s="182"/>
      <c r="AW5561" s="182"/>
      <c r="AX5561" s="182"/>
      <c r="AZ5561" s="207"/>
    </row>
    <row r="5562" spans="1:52" s="168" customFormat="1" ht="24.9" customHeight="1" x14ac:dyDescent="0.3">
      <c r="A5562" s="263"/>
      <c r="B5562" s="263"/>
      <c r="C5562" s="265"/>
      <c r="D5562" s="481"/>
      <c r="E5562" s="482"/>
      <c r="F5562" s="482"/>
      <c r="G5562" s="482"/>
      <c r="H5562" s="482"/>
      <c r="I5562" s="482"/>
      <c r="J5562" s="482"/>
      <c r="K5562" s="482"/>
      <c r="L5562" s="482"/>
      <c r="M5562" s="483"/>
      <c r="N5562" s="215"/>
      <c r="O5562" s="534"/>
      <c r="P5562" s="535"/>
      <c r="Q5562" s="154"/>
      <c r="R5562" s="154"/>
      <c r="S5562" s="154"/>
      <c r="T5562" s="155"/>
      <c r="U5562" s="156"/>
      <c r="V5562" s="182"/>
      <c r="W5562" s="191"/>
      <c r="X5562" s="199"/>
      <c r="Y5562" s="182"/>
      <c r="Z5562" s="184"/>
      <c r="AA5562" s="184"/>
      <c r="AD5562" s="182"/>
      <c r="AG5562" s="182"/>
      <c r="AH5562" s="43"/>
      <c r="AI5562" s="43"/>
      <c r="AJ5562" s="43"/>
      <c r="AK5562" s="43"/>
      <c r="AL5562" s="43"/>
      <c r="AM5562" s="43"/>
      <c r="AN5562" s="43"/>
      <c r="AO5562" s="43"/>
      <c r="AP5562" s="43"/>
      <c r="AQ5562" s="43"/>
      <c r="AR5562" s="43"/>
      <c r="AS5562" s="43"/>
      <c r="AT5562" s="43"/>
      <c r="AU5562" s="44"/>
      <c r="AV5562" s="182"/>
      <c r="AW5562" s="182"/>
      <c r="AX5562" s="182"/>
      <c r="AZ5562" s="207"/>
    </row>
    <row r="5563" spans="1:52" s="168" customFormat="1" ht="24.9" customHeight="1" x14ac:dyDescent="0.3">
      <c r="A5563" s="263"/>
      <c r="B5563" s="263"/>
      <c r="C5563" s="265"/>
      <c r="D5563" s="481"/>
      <c r="E5563" s="482"/>
      <c r="F5563" s="482"/>
      <c r="G5563" s="482"/>
      <c r="H5563" s="482"/>
      <c r="I5563" s="482"/>
      <c r="J5563" s="482"/>
      <c r="K5563" s="482"/>
      <c r="L5563" s="482"/>
      <c r="M5563" s="483"/>
      <c r="N5563" s="176"/>
      <c r="O5563" s="412"/>
      <c r="P5563" s="413"/>
      <c r="Q5563" s="8"/>
      <c r="R5563" s="8"/>
      <c r="S5563" s="8"/>
      <c r="T5563" s="9"/>
      <c r="U5563" s="17"/>
      <c r="V5563" s="182"/>
      <c r="W5563" s="191"/>
      <c r="X5563" s="199"/>
      <c r="Y5563" s="182"/>
      <c r="Z5563" s="184"/>
      <c r="AA5563" s="184"/>
      <c r="AD5563" s="182"/>
      <c r="AG5563" s="182"/>
      <c r="AH5563" s="43"/>
      <c r="AI5563" s="43"/>
      <c r="AJ5563" s="43"/>
      <c r="AK5563" s="43"/>
      <c r="AL5563" s="43"/>
      <c r="AM5563" s="43"/>
      <c r="AN5563" s="43"/>
      <c r="AO5563" s="43"/>
      <c r="AP5563" s="43"/>
      <c r="AQ5563" s="43"/>
      <c r="AR5563" s="43"/>
      <c r="AS5563" s="43"/>
      <c r="AT5563" s="43"/>
      <c r="AU5563" s="44"/>
      <c r="AV5563" s="182"/>
      <c r="AW5563" s="182"/>
      <c r="AX5563" s="182"/>
      <c r="AZ5563" s="207"/>
    </row>
    <row r="5564" spans="1:52" s="168" customFormat="1" ht="24.9" customHeight="1" x14ac:dyDescent="0.3">
      <c r="A5564" s="263"/>
      <c r="B5564" s="263"/>
      <c r="C5564" s="265"/>
      <c r="D5564" s="481"/>
      <c r="E5564" s="482"/>
      <c r="F5564" s="482"/>
      <c r="G5564" s="482"/>
      <c r="H5564" s="482"/>
      <c r="I5564" s="482"/>
      <c r="J5564" s="482"/>
      <c r="K5564" s="482"/>
      <c r="L5564" s="482"/>
      <c r="M5564" s="483"/>
      <c r="N5564" s="176"/>
      <c r="O5564" s="412"/>
      <c r="P5564" s="413"/>
      <c r="Q5564" s="8"/>
      <c r="R5564" s="8"/>
      <c r="S5564" s="8"/>
      <c r="T5564" s="9"/>
      <c r="U5564" s="17"/>
      <c r="V5564" s="182"/>
      <c r="W5564" s="191"/>
      <c r="X5564" s="199"/>
      <c r="Y5564" s="182"/>
      <c r="Z5564" s="184"/>
      <c r="AA5564" s="184"/>
      <c r="AD5564" s="182"/>
      <c r="AG5564" s="182"/>
      <c r="AH5564" s="43"/>
      <c r="AI5564" s="43"/>
      <c r="AJ5564" s="43"/>
      <c r="AK5564" s="43"/>
      <c r="AL5564" s="43"/>
      <c r="AM5564" s="43"/>
      <c r="AN5564" s="43"/>
      <c r="AO5564" s="43"/>
      <c r="AP5564" s="43"/>
      <c r="AQ5564" s="43"/>
      <c r="AR5564" s="43"/>
      <c r="AS5564" s="43"/>
      <c r="AT5564" s="43"/>
      <c r="AU5564" s="44"/>
      <c r="AV5564" s="182"/>
      <c r="AW5564" s="182"/>
      <c r="AX5564" s="182"/>
      <c r="AZ5564" s="207"/>
    </row>
    <row r="5565" spans="1:52" s="168" customFormat="1" ht="24.9" customHeight="1" x14ac:dyDescent="0.3">
      <c r="A5565" s="263"/>
      <c r="B5565" s="263"/>
      <c r="C5565" s="265"/>
      <c r="D5565" s="481"/>
      <c r="E5565" s="482"/>
      <c r="F5565" s="482"/>
      <c r="G5565" s="482"/>
      <c r="H5565" s="482"/>
      <c r="I5565" s="482"/>
      <c r="J5565" s="482"/>
      <c r="K5565" s="482"/>
      <c r="L5565" s="482"/>
      <c r="M5565" s="483"/>
      <c r="N5565" s="176"/>
      <c r="O5565" s="412"/>
      <c r="P5565" s="413"/>
      <c r="Q5565" s="8"/>
      <c r="R5565" s="8"/>
      <c r="S5565" s="8"/>
      <c r="T5565" s="9"/>
      <c r="U5565" s="17"/>
      <c r="V5565" s="182"/>
      <c r="W5565" s="191"/>
      <c r="X5565" s="199"/>
      <c r="Y5565" s="182"/>
      <c r="Z5565" s="184"/>
      <c r="AA5565" s="184"/>
      <c r="AD5565" s="182"/>
      <c r="AG5565" s="182"/>
      <c r="AH5565" s="43"/>
      <c r="AI5565" s="43"/>
      <c r="AJ5565" s="43"/>
      <c r="AK5565" s="43"/>
      <c r="AL5565" s="43"/>
      <c r="AM5565" s="43"/>
      <c r="AN5565" s="43"/>
      <c r="AO5565" s="43"/>
      <c r="AP5565" s="43"/>
      <c r="AQ5565" s="43"/>
      <c r="AR5565" s="43"/>
      <c r="AS5565" s="43"/>
      <c r="AT5565" s="43"/>
      <c r="AU5565" s="44"/>
      <c r="AV5565" s="182"/>
      <c r="AW5565" s="182"/>
      <c r="AX5565" s="182"/>
      <c r="AZ5565" s="207"/>
    </row>
    <row r="5566" spans="1:52" s="168" customFormat="1" ht="24.9" customHeight="1" x14ac:dyDescent="0.3">
      <c r="A5566" s="263"/>
      <c r="B5566" s="263"/>
      <c r="C5566" s="265"/>
      <c r="D5566" s="481"/>
      <c r="E5566" s="482"/>
      <c r="F5566" s="482"/>
      <c r="G5566" s="482"/>
      <c r="H5566" s="482"/>
      <c r="I5566" s="482"/>
      <c r="J5566" s="482"/>
      <c r="K5566" s="482"/>
      <c r="L5566" s="482"/>
      <c r="M5566" s="483"/>
      <c r="N5566" s="176"/>
      <c r="O5566" s="412"/>
      <c r="P5566" s="413"/>
      <c r="Q5566" s="8"/>
      <c r="R5566" s="8"/>
      <c r="S5566" s="8"/>
      <c r="T5566" s="9"/>
      <c r="U5566" s="17"/>
      <c r="V5566" s="182"/>
      <c r="W5566" s="191"/>
      <c r="X5566" s="199"/>
      <c r="Y5566" s="182"/>
      <c r="Z5566" s="184"/>
      <c r="AA5566" s="184"/>
      <c r="AD5566" s="182"/>
      <c r="AG5566" s="182"/>
      <c r="AH5566" s="43"/>
      <c r="AI5566" s="43"/>
      <c r="AJ5566" s="43"/>
      <c r="AK5566" s="43"/>
      <c r="AL5566" s="43"/>
      <c r="AM5566" s="43"/>
      <c r="AN5566" s="43"/>
      <c r="AO5566" s="43"/>
      <c r="AP5566" s="43"/>
      <c r="AQ5566" s="43"/>
      <c r="AR5566" s="43"/>
      <c r="AS5566" s="43"/>
      <c r="AT5566" s="43"/>
      <c r="AU5566" s="44"/>
      <c r="AV5566" s="182"/>
      <c r="AW5566" s="182"/>
      <c r="AX5566" s="182"/>
      <c r="AZ5566" s="207"/>
    </row>
    <row r="5567" spans="1:52" s="168" customFormat="1" ht="24.9" customHeight="1" x14ac:dyDescent="0.3">
      <c r="A5567" s="263"/>
      <c r="B5567" s="263"/>
      <c r="C5567" s="265"/>
      <c r="D5567" s="481"/>
      <c r="E5567" s="482"/>
      <c r="F5567" s="482"/>
      <c r="G5567" s="482"/>
      <c r="H5567" s="482"/>
      <c r="I5567" s="482"/>
      <c r="J5567" s="482"/>
      <c r="K5567" s="482"/>
      <c r="L5567" s="482"/>
      <c r="M5567" s="483"/>
      <c r="N5567" s="176"/>
      <c r="O5567" s="412"/>
      <c r="P5567" s="413"/>
      <c r="Q5567" s="8"/>
      <c r="R5567" s="8"/>
      <c r="S5567" s="8"/>
      <c r="T5567" s="9"/>
      <c r="U5567" s="17"/>
      <c r="V5567" s="182"/>
      <c r="W5567" s="191"/>
      <c r="X5567" s="199"/>
      <c r="Y5567" s="182"/>
      <c r="Z5567" s="184"/>
      <c r="AA5567" s="184"/>
      <c r="AD5567" s="182"/>
      <c r="AG5567" s="182"/>
      <c r="AH5567" s="43"/>
      <c r="AI5567" s="43"/>
      <c r="AJ5567" s="43"/>
      <c r="AK5567" s="43"/>
      <c r="AL5567" s="43"/>
      <c r="AM5567" s="43"/>
      <c r="AN5567" s="43"/>
      <c r="AO5567" s="43"/>
      <c r="AP5567" s="43"/>
      <c r="AQ5567" s="43"/>
      <c r="AR5567" s="43"/>
      <c r="AS5567" s="43"/>
      <c r="AT5567" s="43"/>
      <c r="AU5567" s="44"/>
      <c r="AV5567" s="182"/>
      <c r="AW5567" s="182"/>
      <c r="AX5567" s="182"/>
      <c r="AZ5567" s="207"/>
    </row>
    <row r="5568" spans="1:52" s="168" customFormat="1" ht="24.9" customHeight="1" x14ac:dyDescent="0.3">
      <c r="A5568" s="263"/>
      <c r="B5568" s="263"/>
      <c r="C5568" s="265"/>
      <c r="D5568" s="481"/>
      <c r="E5568" s="482"/>
      <c r="F5568" s="482"/>
      <c r="G5568" s="482"/>
      <c r="H5568" s="482"/>
      <c r="I5568" s="482"/>
      <c r="J5568" s="482"/>
      <c r="K5568" s="482"/>
      <c r="L5568" s="482"/>
      <c r="M5568" s="483"/>
      <c r="N5568" s="176"/>
      <c r="O5568" s="412"/>
      <c r="P5568" s="413"/>
      <c r="Q5568" s="8"/>
      <c r="R5568" s="8"/>
      <c r="S5568" s="8"/>
      <c r="T5568" s="9"/>
      <c r="U5568" s="17"/>
      <c r="V5568" s="182"/>
      <c r="W5568" s="191"/>
      <c r="X5568" s="199"/>
      <c r="Y5568" s="182"/>
      <c r="Z5568" s="184"/>
      <c r="AA5568" s="184"/>
      <c r="AD5568" s="182"/>
      <c r="AG5568" s="182"/>
      <c r="AH5568" s="43"/>
      <c r="AI5568" s="43"/>
      <c r="AJ5568" s="43"/>
      <c r="AK5568" s="43"/>
      <c r="AL5568" s="43"/>
      <c r="AM5568" s="43"/>
      <c r="AN5568" s="43"/>
      <c r="AO5568" s="43"/>
      <c r="AP5568" s="43"/>
      <c r="AQ5568" s="43"/>
      <c r="AR5568" s="43"/>
      <c r="AS5568" s="43"/>
      <c r="AT5568" s="43"/>
      <c r="AU5568" s="44"/>
      <c r="AV5568" s="182"/>
      <c r="AW5568" s="182"/>
      <c r="AX5568" s="182"/>
      <c r="AZ5568" s="207"/>
    </row>
    <row r="5569" spans="1:52" s="168" customFormat="1" ht="24.9" customHeight="1" x14ac:dyDescent="0.3">
      <c r="A5569" s="263"/>
      <c r="B5569" s="263"/>
      <c r="C5569" s="265"/>
      <c r="D5569" s="481"/>
      <c r="E5569" s="482"/>
      <c r="F5569" s="482"/>
      <c r="G5569" s="482"/>
      <c r="H5569" s="482"/>
      <c r="I5569" s="482"/>
      <c r="J5569" s="482"/>
      <c r="K5569" s="482"/>
      <c r="L5569" s="482"/>
      <c r="M5569" s="483"/>
      <c r="N5569" s="176"/>
      <c r="O5569" s="412"/>
      <c r="P5569" s="413"/>
      <c r="Q5569" s="8"/>
      <c r="R5569" s="8"/>
      <c r="S5569" s="8"/>
      <c r="T5569" s="9"/>
      <c r="U5569" s="17"/>
      <c r="V5569" s="182"/>
      <c r="W5569" s="191"/>
      <c r="X5569" s="199"/>
      <c r="Y5569" s="182"/>
      <c r="Z5569" s="184"/>
      <c r="AA5569" s="184"/>
      <c r="AD5569" s="182"/>
      <c r="AG5569" s="182"/>
      <c r="AH5569" s="43"/>
      <c r="AI5569" s="43"/>
      <c r="AJ5569" s="43"/>
      <c r="AK5569" s="43"/>
      <c r="AL5569" s="43"/>
      <c r="AM5569" s="43"/>
      <c r="AN5569" s="43"/>
      <c r="AO5569" s="43"/>
      <c r="AP5569" s="43"/>
      <c r="AQ5569" s="43"/>
      <c r="AR5569" s="43"/>
      <c r="AS5569" s="43"/>
      <c r="AT5569" s="43"/>
      <c r="AU5569" s="44"/>
      <c r="AV5569" s="182"/>
      <c r="AW5569" s="182"/>
      <c r="AX5569" s="182"/>
      <c r="AZ5569" s="207"/>
    </row>
    <row r="5570" spans="1:52" s="168" customFormat="1" ht="24.9" customHeight="1" x14ac:dyDescent="0.3">
      <c r="A5570" s="263"/>
      <c r="B5570" s="263"/>
      <c r="C5570" s="265"/>
      <c r="D5570" s="481"/>
      <c r="E5570" s="482"/>
      <c r="F5570" s="482"/>
      <c r="G5570" s="482"/>
      <c r="H5570" s="482"/>
      <c r="I5570" s="482"/>
      <c r="J5570" s="482"/>
      <c r="K5570" s="482"/>
      <c r="L5570" s="482"/>
      <c r="M5570" s="483"/>
      <c r="N5570" s="176"/>
      <c r="O5570" s="412"/>
      <c r="P5570" s="413"/>
      <c r="Q5570" s="8"/>
      <c r="R5570" s="8"/>
      <c r="S5570" s="8"/>
      <c r="T5570" s="9"/>
      <c r="U5570" s="17"/>
      <c r="V5570" s="182"/>
      <c r="W5570" s="191"/>
      <c r="X5570" s="199"/>
      <c r="Y5570" s="182"/>
      <c r="Z5570" s="184"/>
      <c r="AA5570" s="184"/>
      <c r="AD5570" s="182"/>
      <c r="AG5570" s="182"/>
      <c r="AH5570" s="43"/>
      <c r="AI5570" s="43"/>
      <c r="AJ5570" s="43"/>
      <c r="AK5570" s="43"/>
      <c r="AL5570" s="43"/>
      <c r="AM5570" s="43"/>
      <c r="AN5570" s="43"/>
      <c r="AO5570" s="43"/>
      <c r="AP5570" s="43"/>
      <c r="AQ5570" s="43"/>
      <c r="AR5570" s="43"/>
      <c r="AS5570" s="43"/>
      <c r="AT5570" s="43"/>
      <c r="AU5570" s="44"/>
      <c r="AV5570" s="182"/>
      <c r="AW5570" s="182"/>
      <c r="AX5570" s="182"/>
      <c r="AZ5570" s="207"/>
    </row>
    <row r="5571" spans="1:52" s="168" customFormat="1" ht="24.9" customHeight="1" x14ac:dyDescent="0.3">
      <c r="A5571" s="263"/>
      <c r="B5571" s="263"/>
      <c r="C5571" s="265"/>
      <c r="D5571" s="481"/>
      <c r="E5571" s="482"/>
      <c r="F5571" s="482"/>
      <c r="G5571" s="482"/>
      <c r="H5571" s="482"/>
      <c r="I5571" s="482"/>
      <c r="J5571" s="482"/>
      <c r="K5571" s="482"/>
      <c r="L5571" s="482"/>
      <c r="M5571" s="483"/>
      <c r="N5571" s="176"/>
      <c r="O5571" s="412"/>
      <c r="P5571" s="413"/>
      <c r="Q5571" s="8"/>
      <c r="R5571" s="8"/>
      <c r="S5571" s="8"/>
      <c r="T5571" s="9"/>
      <c r="U5571" s="17"/>
      <c r="V5571" s="182"/>
      <c r="W5571" s="191"/>
      <c r="X5571" s="199"/>
      <c r="Y5571" s="182"/>
      <c r="Z5571" s="184"/>
      <c r="AA5571" s="184"/>
      <c r="AD5571" s="182"/>
      <c r="AG5571" s="182"/>
      <c r="AH5571" s="43"/>
      <c r="AI5571" s="43"/>
      <c r="AJ5571" s="43"/>
      <c r="AK5571" s="43"/>
      <c r="AL5571" s="43"/>
      <c r="AM5571" s="43"/>
      <c r="AN5571" s="43"/>
      <c r="AO5571" s="43"/>
      <c r="AP5571" s="43"/>
      <c r="AQ5571" s="43"/>
      <c r="AR5571" s="43"/>
      <c r="AS5571" s="43"/>
      <c r="AT5571" s="43"/>
      <c r="AU5571" s="44"/>
      <c r="AV5571" s="182"/>
      <c r="AW5571" s="182"/>
      <c r="AX5571" s="182"/>
      <c r="AZ5571" s="207"/>
    </row>
    <row r="5572" spans="1:52" s="168" customFormat="1" ht="24.9" customHeight="1" x14ac:dyDescent="0.3">
      <c r="A5572" s="263"/>
      <c r="B5572" s="263"/>
      <c r="C5572" s="265"/>
      <c r="D5572" s="481"/>
      <c r="E5572" s="482"/>
      <c r="F5572" s="482"/>
      <c r="G5572" s="482"/>
      <c r="H5572" s="482"/>
      <c r="I5572" s="482"/>
      <c r="J5572" s="482"/>
      <c r="K5572" s="482"/>
      <c r="L5572" s="482"/>
      <c r="M5572" s="483"/>
      <c r="N5572" s="176"/>
      <c r="O5572" s="412"/>
      <c r="P5572" s="413"/>
      <c r="Q5572" s="8"/>
      <c r="R5572" s="8"/>
      <c r="S5572" s="8"/>
      <c r="T5572" s="9"/>
      <c r="U5572" s="17"/>
      <c r="V5572" s="182"/>
      <c r="W5572" s="191"/>
      <c r="X5572" s="199"/>
      <c r="Y5572" s="182"/>
      <c r="Z5572" s="184"/>
      <c r="AA5572" s="184"/>
      <c r="AD5572" s="182"/>
      <c r="AG5572" s="182"/>
      <c r="AH5572" s="43"/>
      <c r="AI5572" s="43"/>
      <c r="AJ5572" s="43"/>
      <c r="AK5572" s="43"/>
      <c r="AL5572" s="43"/>
      <c r="AM5572" s="43"/>
      <c r="AN5572" s="43"/>
      <c r="AO5572" s="43"/>
      <c r="AP5572" s="43"/>
      <c r="AQ5572" s="43"/>
      <c r="AR5572" s="43"/>
      <c r="AS5572" s="43"/>
      <c r="AT5572" s="43"/>
      <c r="AU5572" s="44"/>
      <c r="AV5572" s="182"/>
      <c r="AW5572" s="182"/>
      <c r="AX5572" s="182"/>
      <c r="AZ5572" s="207"/>
    </row>
    <row r="5573" spans="1:52" s="168" customFormat="1" ht="24.9" customHeight="1" x14ac:dyDescent="0.3">
      <c r="A5573" s="263"/>
      <c r="B5573" s="263"/>
      <c r="C5573" s="265"/>
      <c r="D5573" s="481"/>
      <c r="E5573" s="482"/>
      <c r="F5573" s="482"/>
      <c r="G5573" s="482"/>
      <c r="H5573" s="482"/>
      <c r="I5573" s="482"/>
      <c r="J5573" s="482"/>
      <c r="K5573" s="482"/>
      <c r="L5573" s="482"/>
      <c r="M5573" s="483"/>
      <c r="N5573" s="176"/>
      <c r="O5573" s="412"/>
      <c r="P5573" s="413"/>
      <c r="Q5573" s="8"/>
      <c r="R5573" s="8"/>
      <c r="S5573" s="8"/>
      <c r="T5573" s="9"/>
      <c r="U5573" s="17"/>
      <c r="V5573" s="182"/>
      <c r="W5573" s="191"/>
      <c r="X5573" s="199"/>
      <c r="Y5573" s="182"/>
      <c r="Z5573" s="184"/>
      <c r="AA5573" s="184"/>
      <c r="AD5573" s="182"/>
      <c r="AG5573" s="182"/>
      <c r="AH5573" s="43"/>
      <c r="AI5573" s="43"/>
      <c r="AJ5573" s="43"/>
      <c r="AK5573" s="43"/>
      <c r="AL5573" s="43"/>
      <c r="AM5573" s="43"/>
      <c r="AN5573" s="43"/>
      <c r="AO5573" s="43"/>
      <c r="AP5573" s="43"/>
      <c r="AQ5573" s="43"/>
      <c r="AR5573" s="43"/>
      <c r="AS5573" s="43"/>
      <c r="AT5573" s="43"/>
      <c r="AU5573" s="44"/>
      <c r="AV5573" s="182"/>
      <c r="AW5573" s="182"/>
      <c r="AX5573" s="182"/>
      <c r="AZ5573" s="207"/>
    </row>
    <row r="5574" spans="1:52" s="168" customFormat="1" ht="24.9" customHeight="1" thickBot="1" x14ac:dyDescent="0.35">
      <c r="A5574" s="263"/>
      <c r="B5574" s="263"/>
      <c r="C5574" s="265"/>
      <c r="D5574" s="481"/>
      <c r="E5574" s="482"/>
      <c r="F5574" s="482"/>
      <c r="G5574" s="482"/>
      <c r="H5574" s="482"/>
      <c r="I5574" s="482"/>
      <c r="J5574" s="482"/>
      <c r="K5574" s="482"/>
      <c r="L5574" s="482"/>
      <c r="M5574" s="483"/>
      <c r="N5574" s="414" t="s">
        <v>16</v>
      </c>
      <c r="O5574" s="415"/>
      <c r="P5574" s="415"/>
      <c r="Q5574" s="415"/>
      <c r="R5574" s="415"/>
      <c r="S5574" s="415"/>
      <c r="T5574" s="415"/>
      <c r="U5574" s="18">
        <f>SUM(U5554:U5573)</f>
        <v>24</v>
      </c>
      <c r="V5574" s="182"/>
      <c r="W5574" s="191"/>
      <c r="X5574" s="199"/>
      <c r="Y5574" s="182"/>
      <c r="Z5574" s="184"/>
      <c r="AA5574" s="184"/>
      <c r="AD5574" s="182"/>
      <c r="AG5574" s="182"/>
      <c r="AH5574" s="43"/>
      <c r="AI5574" s="43"/>
      <c r="AJ5574" s="43"/>
      <c r="AK5574" s="43"/>
      <c r="AL5574" s="43"/>
      <c r="AM5574" s="43"/>
      <c r="AN5574" s="43"/>
      <c r="AO5574" s="43"/>
      <c r="AP5574" s="43"/>
      <c r="AQ5574" s="43"/>
      <c r="AR5574" s="43"/>
      <c r="AS5574" s="43"/>
      <c r="AT5574" s="43"/>
      <c r="AU5574" s="44"/>
      <c r="AV5574" s="182"/>
      <c r="AW5574" s="182"/>
      <c r="AX5574" s="182"/>
      <c r="AZ5574" s="207"/>
    </row>
    <row r="5575" spans="1:52" s="168" customFormat="1" ht="14.4" customHeight="1" x14ac:dyDescent="0.3">
      <c r="A5575" s="263"/>
      <c r="B5575" s="263"/>
      <c r="C5575" s="265"/>
      <c r="D5575" s="481"/>
      <c r="E5575" s="482"/>
      <c r="F5575" s="482"/>
      <c r="G5575" s="482"/>
      <c r="H5575" s="482"/>
      <c r="I5575" s="482"/>
      <c r="J5575" s="482"/>
      <c r="K5575" s="482"/>
      <c r="L5575" s="482"/>
      <c r="M5575" s="483"/>
      <c r="N5575" s="416" t="s">
        <v>17</v>
      </c>
      <c r="O5575" s="417"/>
      <c r="P5575" s="417"/>
      <c r="Q5575" s="417"/>
      <c r="R5575" s="417"/>
      <c r="S5575" s="417"/>
      <c r="T5575" s="417"/>
      <c r="U5575" s="418"/>
      <c r="V5575" s="200"/>
      <c r="W5575" s="191"/>
      <c r="X5575" s="199"/>
      <c r="Y5575" s="182"/>
      <c r="Z5575" s="184"/>
      <c r="AA5575" s="184"/>
      <c r="AD5575" s="182"/>
      <c r="AG5575" s="182"/>
      <c r="AH5575" s="43"/>
      <c r="AI5575" s="43"/>
      <c r="AJ5575" s="43"/>
      <c r="AK5575" s="43"/>
      <c r="AL5575" s="43"/>
      <c r="AM5575" s="43"/>
      <c r="AN5575" s="43"/>
      <c r="AO5575" s="43"/>
      <c r="AP5575" s="43"/>
      <c r="AQ5575" s="43"/>
      <c r="AR5575" s="43"/>
      <c r="AS5575" s="43"/>
      <c r="AT5575" s="43"/>
      <c r="AU5575" s="44"/>
      <c r="AV5575" s="182"/>
      <c r="AW5575" s="182"/>
      <c r="AX5575" s="182"/>
      <c r="AZ5575" s="207"/>
    </row>
    <row r="5576" spans="1:52" s="168" customFormat="1" x14ac:dyDescent="0.3">
      <c r="A5576" s="263"/>
      <c r="B5576" s="263"/>
      <c r="C5576" s="265"/>
      <c r="D5576" s="481"/>
      <c r="E5576" s="482"/>
      <c r="F5576" s="482"/>
      <c r="G5576" s="482"/>
      <c r="H5576" s="482"/>
      <c r="I5576" s="482"/>
      <c r="J5576" s="482"/>
      <c r="K5576" s="482"/>
      <c r="L5576" s="482"/>
      <c r="M5576" s="483"/>
      <c r="N5576" s="419"/>
      <c r="O5576" s="420"/>
      <c r="P5576" s="420"/>
      <c r="Q5576" s="420"/>
      <c r="R5576" s="420"/>
      <c r="S5576" s="420"/>
      <c r="T5576" s="420"/>
      <c r="U5576" s="421"/>
      <c r="V5576" s="182"/>
      <c r="W5576" s="191"/>
      <c r="X5576" s="199"/>
      <c r="Y5576" s="182"/>
      <c r="Z5576" s="184"/>
      <c r="AA5576" s="184"/>
      <c r="AD5576" s="182"/>
      <c r="AG5576" s="182"/>
      <c r="AH5576" s="43"/>
      <c r="AI5576" s="43"/>
      <c r="AJ5576" s="43"/>
      <c r="AK5576" s="43"/>
      <c r="AL5576" s="43"/>
      <c r="AM5576" s="43"/>
      <c r="AN5576" s="43"/>
      <c r="AO5576" s="43"/>
      <c r="AP5576" s="43"/>
      <c r="AQ5576" s="43"/>
      <c r="AR5576" s="43"/>
      <c r="AS5576" s="43"/>
      <c r="AT5576" s="43"/>
      <c r="AU5576" s="44"/>
      <c r="AV5576" s="182"/>
      <c r="AW5576" s="182"/>
      <c r="AX5576" s="182"/>
      <c r="AZ5576" s="207"/>
    </row>
    <row r="5577" spans="1:52" s="168" customFormat="1" x14ac:dyDescent="0.3">
      <c r="A5577" s="263"/>
      <c r="B5577" s="263"/>
      <c r="C5577" s="265"/>
      <c r="D5577" s="481"/>
      <c r="E5577" s="482"/>
      <c r="F5577" s="482"/>
      <c r="G5577" s="482"/>
      <c r="H5577" s="482"/>
      <c r="I5577" s="482"/>
      <c r="J5577" s="482"/>
      <c r="K5577" s="482"/>
      <c r="L5577" s="482"/>
      <c r="M5577" s="483"/>
      <c r="N5577" s="419"/>
      <c r="O5577" s="420"/>
      <c r="P5577" s="420"/>
      <c r="Q5577" s="420"/>
      <c r="R5577" s="420"/>
      <c r="S5577" s="420"/>
      <c r="T5577" s="420"/>
      <c r="U5577" s="421"/>
      <c r="V5577" s="182"/>
      <c r="W5577" s="191"/>
      <c r="X5577" s="199"/>
      <c r="Y5577" s="182"/>
      <c r="Z5577" s="184"/>
      <c r="AA5577" s="184"/>
      <c r="AD5577" s="182"/>
      <c r="AG5577" s="182"/>
      <c r="AH5577" s="43"/>
      <c r="AI5577" s="43"/>
      <c r="AJ5577" s="43"/>
      <c r="AK5577" s="43"/>
      <c r="AL5577" s="43"/>
      <c r="AM5577" s="43"/>
      <c r="AN5577" s="43"/>
      <c r="AO5577" s="43"/>
      <c r="AP5577" s="43"/>
      <c r="AQ5577" s="43"/>
      <c r="AR5577" s="43"/>
      <c r="AS5577" s="43"/>
      <c r="AT5577" s="43"/>
      <c r="AU5577" s="44"/>
      <c r="AV5577" s="182"/>
      <c r="AW5577" s="182"/>
      <c r="AX5577" s="182"/>
      <c r="AZ5577" s="207"/>
    </row>
    <row r="5578" spans="1:52" s="168" customFormat="1" ht="14.4" thickBot="1" x14ac:dyDescent="0.35">
      <c r="A5578" s="263"/>
      <c r="B5578" s="263"/>
      <c r="C5578" s="265"/>
      <c r="D5578" s="425"/>
      <c r="E5578" s="426"/>
      <c r="F5578" s="426"/>
      <c r="G5578" s="426"/>
      <c r="H5578" s="426"/>
      <c r="I5578" s="426"/>
      <c r="J5578" s="426"/>
      <c r="K5578" s="426"/>
      <c r="L5578" s="426"/>
      <c r="M5578" s="427"/>
      <c r="N5578" s="422"/>
      <c r="O5578" s="423"/>
      <c r="P5578" s="423"/>
      <c r="Q5578" s="423"/>
      <c r="R5578" s="423"/>
      <c r="S5578" s="423"/>
      <c r="T5578" s="423"/>
      <c r="U5578" s="424"/>
      <c r="V5578" s="182"/>
      <c r="W5578" s="191"/>
      <c r="X5578" s="199"/>
      <c r="Y5578" s="182"/>
      <c r="Z5578" s="184"/>
      <c r="AA5578" s="184"/>
      <c r="AD5578" s="182"/>
      <c r="AG5578" s="182"/>
      <c r="AH5578" s="43"/>
      <c r="AI5578" s="43"/>
      <c r="AJ5578" s="43"/>
      <c r="AK5578" s="43"/>
      <c r="AL5578" s="43"/>
      <c r="AM5578" s="43"/>
      <c r="AN5578" s="43"/>
      <c r="AO5578" s="43"/>
      <c r="AP5578" s="43"/>
      <c r="AQ5578" s="43"/>
      <c r="AR5578" s="43"/>
      <c r="AS5578" s="43"/>
      <c r="AT5578" s="43"/>
      <c r="AU5578" s="44"/>
      <c r="AV5578" s="182"/>
      <c r="AW5578" s="182"/>
      <c r="AX5578" s="182"/>
      <c r="AZ5578" s="207"/>
    </row>
    <row r="5579" spans="1:52" s="168" customFormat="1" ht="5.25" customHeight="1" thickBot="1" x14ac:dyDescent="0.35">
      <c r="A5579" s="263"/>
      <c r="B5579" s="263"/>
      <c r="C5579" s="265"/>
      <c r="D5579" s="428"/>
      <c r="E5579" s="428"/>
      <c r="F5579" s="428"/>
      <c r="G5579" s="428"/>
      <c r="H5579" s="428"/>
      <c r="I5579" s="428"/>
      <c r="J5579" s="428"/>
      <c r="K5579" s="428"/>
      <c r="L5579" s="428"/>
      <c r="M5579" s="428"/>
      <c r="N5579" s="428"/>
      <c r="O5579" s="428"/>
      <c r="P5579" s="428"/>
      <c r="Q5579" s="428"/>
      <c r="R5579" s="428"/>
      <c r="S5579" s="428"/>
      <c r="T5579" s="428"/>
      <c r="U5579" s="428"/>
      <c r="V5579" s="182"/>
      <c r="W5579" s="191"/>
      <c r="X5579" s="199"/>
      <c r="Y5579" s="182"/>
      <c r="Z5579" s="184"/>
      <c r="AA5579" s="184"/>
      <c r="AD5579" s="182"/>
      <c r="AG5579" s="182"/>
      <c r="AH5579" s="43"/>
      <c r="AI5579" s="43"/>
      <c r="AJ5579" s="43"/>
      <c r="AK5579" s="43"/>
      <c r="AL5579" s="43"/>
      <c r="AM5579" s="43"/>
      <c r="AN5579" s="43"/>
      <c r="AO5579" s="43"/>
      <c r="AP5579" s="43"/>
      <c r="AQ5579" s="43"/>
      <c r="AR5579" s="43"/>
      <c r="AS5579" s="43"/>
      <c r="AT5579" s="43"/>
      <c r="AU5579" s="44"/>
      <c r="AV5579" s="182"/>
      <c r="AW5579" s="182"/>
      <c r="AX5579" s="182"/>
      <c r="AZ5579" s="207"/>
    </row>
    <row r="5580" spans="1:52" s="168" customFormat="1" ht="20.25" customHeight="1" x14ac:dyDescent="0.3">
      <c r="A5580" s="263"/>
      <c r="B5580" s="263"/>
      <c r="C5580" s="265"/>
      <c r="D5580" s="429" t="s">
        <v>18</v>
      </c>
      <c r="E5580" s="430"/>
      <c r="F5580" s="430"/>
      <c r="G5580" s="430"/>
      <c r="H5580" s="430"/>
      <c r="I5580" s="430"/>
      <c r="J5580" s="430"/>
      <c r="K5580" s="430"/>
      <c r="L5580" s="430"/>
      <c r="M5580" s="431"/>
      <c r="N5580" s="429" t="s">
        <v>19</v>
      </c>
      <c r="O5580" s="430"/>
      <c r="P5580" s="430"/>
      <c r="Q5580" s="430"/>
      <c r="R5580" s="430"/>
      <c r="S5580" s="430"/>
      <c r="T5580" s="430"/>
      <c r="U5580" s="431"/>
      <c r="V5580" s="182"/>
      <c r="W5580" s="191"/>
      <c r="X5580" s="199"/>
      <c r="Y5580" s="182"/>
      <c r="Z5580" s="184"/>
      <c r="AA5580" s="184"/>
      <c r="AD5580" s="182"/>
      <c r="AG5580" s="182"/>
      <c r="AH5580" s="43"/>
      <c r="AI5580" s="43"/>
      <c r="AJ5580" s="43"/>
      <c r="AK5580" s="43"/>
      <c r="AL5580" s="43"/>
      <c r="AM5580" s="43"/>
      <c r="AN5580" s="43"/>
      <c r="AO5580" s="43"/>
      <c r="AP5580" s="43"/>
      <c r="AQ5580" s="43"/>
      <c r="AR5580" s="43"/>
      <c r="AS5580" s="43"/>
      <c r="AT5580" s="43"/>
      <c r="AU5580" s="44"/>
      <c r="AV5580" s="182"/>
      <c r="AW5580" s="182"/>
      <c r="AX5580" s="182"/>
      <c r="AZ5580" s="207"/>
    </row>
    <row r="5581" spans="1:52" s="168" customFormat="1" x14ac:dyDescent="0.3">
      <c r="A5581" s="263"/>
      <c r="B5581" s="263"/>
      <c r="C5581" s="265"/>
      <c r="D5581" s="432" t="s">
        <v>20</v>
      </c>
      <c r="E5581" s="433"/>
      <c r="F5581" s="433"/>
      <c r="G5581" s="433"/>
      <c r="H5581" s="433"/>
      <c r="I5581" s="433"/>
      <c r="J5581" s="433"/>
      <c r="K5581" s="433"/>
      <c r="L5581" s="433"/>
      <c r="M5581" s="434"/>
      <c r="N5581" s="435" t="s">
        <v>21</v>
      </c>
      <c r="O5581" s="436"/>
      <c r="P5581" s="436"/>
      <c r="Q5581" s="436"/>
      <c r="R5581" s="436"/>
      <c r="S5581" s="436"/>
      <c r="T5581" s="436"/>
      <c r="U5581" s="437"/>
      <c r="V5581" s="182"/>
      <c r="W5581" s="191"/>
      <c r="X5581" s="199"/>
      <c r="Y5581" s="182"/>
      <c r="Z5581" s="184"/>
      <c r="AA5581" s="184"/>
      <c r="AD5581" s="182"/>
      <c r="AG5581" s="182"/>
      <c r="AH5581" s="43"/>
      <c r="AI5581" s="43"/>
      <c r="AJ5581" s="43"/>
      <c r="AK5581" s="43"/>
      <c r="AL5581" s="43"/>
      <c r="AM5581" s="43"/>
      <c r="AN5581" s="43"/>
      <c r="AO5581" s="43"/>
      <c r="AP5581" s="43"/>
      <c r="AQ5581" s="43"/>
      <c r="AR5581" s="43"/>
      <c r="AS5581" s="43"/>
      <c r="AT5581" s="43"/>
      <c r="AU5581" s="44"/>
      <c r="AV5581" s="182"/>
      <c r="AW5581" s="182"/>
      <c r="AX5581" s="182"/>
      <c r="AZ5581" s="207"/>
    </row>
    <row r="5582" spans="1:52" s="168" customFormat="1" ht="15.75" customHeight="1" x14ac:dyDescent="0.3">
      <c r="A5582" s="263"/>
      <c r="B5582" s="263"/>
      <c r="C5582" s="265"/>
      <c r="D5582" s="438" t="s">
        <v>22</v>
      </c>
      <c r="E5582" s="439"/>
      <c r="F5582" s="439"/>
      <c r="G5582" s="439"/>
      <c r="H5582" s="439"/>
      <c r="I5582" s="439"/>
      <c r="J5582" s="439"/>
      <c r="K5582" s="439"/>
      <c r="L5582" s="439"/>
      <c r="M5582" s="440"/>
      <c r="N5582" s="438" t="s">
        <v>22</v>
      </c>
      <c r="O5582" s="444"/>
      <c r="P5582" s="444"/>
      <c r="Q5582" s="444"/>
      <c r="R5582" s="444"/>
      <c r="S5582" s="444"/>
      <c r="T5582" s="444"/>
      <c r="U5582" s="440"/>
      <c r="V5582" s="182"/>
      <c r="W5582" s="191"/>
      <c r="X5582" s="199"/>
      <c r="Y5582" s="182"/>
      <c r="Z5582" s="184"/>
      <c r="AA5582" s="184"/>
      <c r="AD5582" s="182"/>
      <c r="AG5582" s="182"/>
      <c r="AH5582" s="43"/>
      <c r="AI5582" s="43"/>
      <c r="AJ5582" s="43"/>
      <c r="AK5582" s="43"/>
      <c r="AL5582" s="43"/>
      <c r="AM5582" s="43"/>
      <c r="AN5582" s="43"/>
      <c r="AO5582" s="43"/>
      <c r="AP5582" s="43"/>
      <c r="AQ5582" s="43"/>
      <c r="AR5582" s="43"/>
      <c r="AS5582" s="43"/>
      <c r="AT5582" s="43"/>
      <c r="AU5582" s="44"/>
      <c r="AV5582" s="182"/>
      <c r="AW5582" s="182"/>
      <c r="AX5582" s="182"/>
      <c r="AZ5582" s="207"/>
    </row>
    <row r="5583" spans="1:52" s="168" customFormat="1" ht="15.75" customHeight="1" x14ac:dyDescent="0.3">
      <c r="A5583" s="263"/>
      <c r="B5583" s="263"/>
      <c r="C5583" s="265"/>
      <c r="D5583" s="438"/>
      <c r="E5583" s="439"/>
      <c r="F5583" s="439"/>
      <c r="G5583" s="439"/>
      <c r="H5583" s="439"/>
      <c r="I5583" s="439"/>
      <c r="J5583" s="439"/>
      <c r="K5583" s="439"/>
      <c r="L5583" s="439"/>
      <c r="M5583" s="440"/>
      <c r="N5583" s="438"/>
      <c r="O5583" s="439"/>
      <c r="P5583" s="439"/>
      <c r="Q5583" s="439"/>
      <c r="R5583" s="439"/>
      <c r="S5583" s="439"/>
      <c r="T5583" s="439"/>
      <c r="U5583" s="440"/>
      <c r="V5583" s="182"/>
      <c r="W5583" s="191"/>
      <c r="X5583" s="199"/>
      <c r="Y5583" s="182"/>
      <c r="Z5583" s="184"/>
      <c r="AA5583" s="184"/>
      <c r="AD5583" s="182"/>
      <c r="AG5583" s="182"/>
      <c r="AH5583" s="43"/>
      <c r="AI5583" s="43"/>
      <c r="AJ5583" s="43"/>
      <c r="AK5583" s="43"/>
      <c r="AL5583" s="43"/>
      <c r="AM5583" s="43"/>
      <c r="AN5583" s="43"/>
      <c r="AO5583" s="43"/>
      <c r="AP5583" s="43"/>
      <c r="AQ5583" s="43"/>
      <c r="AR5583" s="43"/>
      <c r="AS5583" s="43"/>
      <c r="AT5583" s="43"/>
      <c r="AU5583" s="44"/>
      <c r="AV5583" s="182"/>
      <c r="AW5583" s="182"/>
      <c r="AX5583" s="182"/>
      <c r="AZ5583" s="207"/>
    </row>
    <row r="5584" spans="1:52" s="168" customFormat="1" ht="15.75" customHeight="1" x14ac:dyDescent="0.3">
      <c r="A5584" s="263"/>
      <c r="B5584" s="263"/>
      <c r="C5584" s="265"/>
      <c r="D5584" s="441"/>
      <c r="E5584" s="442"/>
      <c r="F5584" s="442"/>
      <c r="G5584" s="442"/>
      <c r="H5584" s="442"/>
      <c r="I5584" s="442"/>
      <c r="J5584" s="442"/>
      <c r="K5584" s="442"/>
      <c r="L5584" s="442"/>
      <c r="M5584" s="443"/>
      <c r="N5584" s="441"/>
      <c r="O5584" s="442"/>
      <c r="P5584" s="442"/>
      <c r="Q5584" s="442"/>
      <c r="R5584" s="442"/>
      <c r="S5584" s="442"/>
      <c r="T5584" s="442"/>
      <c r="U5584" s="443"/>
      <c r="V5584" s="182"/>
      <c r="W5584" s="191"/>
      <c r="X5584" s="199"/>
      <c r="Y5584" s="182"/>
      <c r="Z5584" s="184"/>
      <c r="AA5584" s="184"/>
      <c r="AD5584" s="182"/>
      <c r="AG5584" s="182"/>
      <c r="AH5584" s="43"/>
      <c r="AI5584" s="43"/>
      <c r="AJ5584" s="43"/>
      <c r="AK5584" s="43"/>
      <c r="AL5584" s="43"/>
      <c r="AM5584" s="43"/>
      <c r="AN5584" s="43"/>
      <c r="AO5584" s="43"/>
      <c r="AP5584" s="43"/>
      <c r="AQ5584" s="43"/>
      <c r="AR5584" s="43"/>
      <c r="AS5584" s="43"/>
      <c r="AT5584" s="43"/>
      <c r="AU5584" s="44"/>
      <c r="AV5584" s="182"/>
      <c r="AW5584" s="182"/>
      <c r="AX5584" s="182"/>
      <c r="AZ5584" s="207"/>
    </row>
    <row r="5585" spans="1:52" s="168" customFormat="1" x14ac:dyDescent="0.25">
      <c r="A5585" s="263"/>
      <c r="B5585" s="263"/>
      <c r="C5585" s="265"/>
      <c r="D5585" s="171" t="s">
        <v>23</v>
      </c>
      <c r="E5585" s="445" t="e">
        <f>+#REF!</f>
        <v>#REF!</v>
      </c>
      <c r="F5585" s="445"/>
      <c r="G5585" s="445"/>
      <c r="H5585" s="445"/>
      <c r="I5585" s="445"/>
      <c r="J5585" s="445"/>
      <c r="K5585" s="445"/>
      <c r="L5585" s="445"/>
      <c r="M5585" s="446"/>
      <c r="N5585" s="172" t="s">
        <v>23</v>
      </c>
      <c r="O5585" s="445" t="e">
        <f>+#REF!</f>
        <v>#REF!</v>
      </c>
      <c r="P5585" s="445"/>
      <c r="Q5585" s="445"/>
      <c r="R5585" s="445"/>
      <c r="S5585" s="445"/>
      <c r="T5585" s="445"/>
      <c r="U5585" s="446"/>
      <c r="V5585" s="182"/>
      <c r="W5585" s="191"/>
      <c r="X5585" s="199"/>
      <c r="Y5585" s="182"/>
      <c r="Z5585" s="184"/>
      <c r="AA5585" s="184"/>
      <c r="AD5585" s="182"/>
      <c r="AG5585" s="182"/>
      <c r="AH5585" s="43"/>
      <c r="AI5585" s="43"/>
      <c r="AJ5585" s="43"/>
      <c r="AK5585" s="43"/>
      <c r="AL5585" s="43"/>
      <c r="AM5585" s="43"/>
      <c r="AN5585" s="43"/>
      <c r="AO5585" s="43"/>
      <c r="AP5585" s="43"/>
      <c r="AQ5585" s="43"/>
      <c r="AR5585" s="43"/>
      <c r="AS5585" s="43"/>
      <c r="AT5585" s="43"/>
      <c r="AU5585" s="44"/>
      <c r="AV5585" s="182"/>
      <c r="AW5585" s="182"/>
      <c r="AX5585" s="182"/>
      <c r="AZ5585" s="207"/>
    </row>
    <row r="5586" spans="1:52" s="168" customFormat="1" ht="14.4" thickBot="1" x14ac:dyDescent="0.3">
      <c r="A5586" s="263"/>
      <c r="B5586" s="263"/>
      <c r="C5586" s="265"/>
      <c r="D5586" s="173" t="s">
        <v>25</v>
      </c>
      <c r="E5586" s="447" t="e">
        <f>+#REF!</f>
        <v>#REF!</v>
      </c>
      <c r="F5586" s="447"/>
      <c r="G5586" s="447"/>
      <c r="H5586" s="447"/>
      <c r="I5586" s="447"/>
      <c r="J5586" s="447"/>
      <c r="K5586" s="447"/>
      <c r="L5586" s="447"/>
      <c r="M5586" s="448"/>
      <c r="N5586" s="174" t="s">
        <v>25</v>
      </c>
      <c r="O5586" s="447" t="e">
        <f>+#REF!</f>
        <v>#REF!</v>
      </c>
      <c r="P5586" s="447"/>
      <c r="Q5586" s="447"/>
      <c r="R5586" s="447"/>
      <c r="S5586" s="447"/>
      <c r="T5586" s="447"/>
      <c r="U5586" s="448"/>
      <c r="V5586" s="182"/>
      <c r="W5586" s="191"/>
      <c r="X5586" s="199"/>
      <c r="Y5586" s="182"/>
      <c r="Z5586" s="184"/>
      <c r="AA5586" s="184"/>
      <c r="AD5586" s="182"/>
      <c r="AG5586" s="182"/>
      <c r="AH5586" s="43"/>
      <c r="AI5586" s="43"/>
      <c r="AJ5586" s="43"/>
      <c r="AK5586" s="43"/>
      <c r="AL5586" s="43"/>
      <c r="AM5586" s="43"/>
      <c r="AN5586" s="43"/>
      <c r="AO5586" s="43"/>
      <c r="AP5586" s="43"/>
      <c r="AQ5586" s="43"/>
      <c r="AR5586" s="43"/>
      <c r="AS5586" s="43"/>
      <c r="AT5586" s="43"/>
      <c r="AU5586" s="44"/>
      <c r="AV5586" s="182"/>
      <c r="AW5586" s="182"/>
      <c r="AX5586" s="182"/>
      <c r="AZ5586" s="207"/>
    </row>
    <row r="5587" spans="1:52" s="175" customFormat="1" ht="9.9" customHeight="1" thickBot="1" x14ac:dyDescent="0.3">
      <c r="A5587" s="266"/>
      <c r="B5587" s="266"/>
      <c r="C5587" s="267"/>
      <c r="N5587" s="15"/>
      <c r="V5587" s="34"/>
      <c r="W5587" s="58"/>
      <c r="X5587" s="85"/>
      <c r="Y5587" s="34"/>
      <c r="Z5587" s="185"/>
      <c r="AA5587" s="185"/>
      <c r="AD5587" s="34"/>
      <c r="AG5587" s="34"/>
      <c r="AH5587" s="45"/>
      <c r="AI5587" s="45"/>
      <c r="AJ5587" s="45"/>
      <c r="AK5587" s="45"/>
      <c r="AL5587" s="45"/>
      <c r="AM5587" s="45"/>
      <c r="AN5587" s="45"/>
      <c r="AO5587" s="45"/>
      <c r="AP5587" s="45"/>
      <c r="AQ5587" s="45"/>
      <c r="AR5587" s="45"/>
      <c r="AS5587" s="45"/>
      <c r="AT5587" s="45"/>
      <c r="AU5587" s="46"/>
      <c r="AV5587" s="34"/>
      <c r="AW5587" s="34"/>
      <c r="AX5587" s="34"/>
      <c r="AZ5587" s="139"/>
    </row>
    <row r="5588" spans="1:52" s="168" customFormat="1" ht="15.75" customHeight="1" x14ac:dyDescent="0.3">
      <c r="A5588" s="263"/>
      <c r="B5588" s="263"/>
      <c r="C5588" s="265"/>
      <c r="D5588" s="484"/>
      <c r="E5588" s="485"/>
      <c r="F5588" s="488" t="s">
        <v>0</v>
      </c>
      <c r="G5588" s="489"/>
      <c r="H5588" s="489"/>
      <c r="I5588" s="489"/>
      <c r="J5588" s="489"/>
      <c r="K5588" s="489"/>
      <c r="L5588" s="489"/>
      <c r="M5588" s="489"/>
      <c r="N5588" s="489"/>
      <c r="O5588" s="490"/>
      <c r="P5588" s="494" t="s">
        <v>1</v>
      </c>
      <c r="Q5588" s="495"/>
      <c r="R5588" s="495"/>
      <c r="S5588" s="496"/>
      <c r="T5588" s="500"/>
      <c r="U5588" s="501"/>
      <c r="V5588" s="182"/>
      <c r="W5588" s="191"/>
      <c r="X5588" s="199"/>
      <c r="Y5588" s="182"/>
      <c r="Z5588" s="184"/>
      <c r="AA5588" s="184"/>
      <c r="AD5588" s="182"/>
      <c r="AG5588" s="182"/>
      <c r="AH5588" s="43"/>
      <c r="AI5588" s="43"/>
      <c r="AJ5588" s="43"/>
      <c r="AK5588" s="43"/>
      <c r="AL5588" s="43"/>
      <c r="AM5588" s="43"/>
      <c r="AN5588" s="43"/>
      <c r="AO5588" s="43"/>
      <c r="AP5588" s="43"/>
      <c r="AQ5588" s="43"/>
      <c r="AR5588" s="43"/>
      <c r="AS5588" s="43"/>
      <c r="AT5588" s="43"/>
      <c r="AU5588" s="44"/>
      <c r="AV5588" s="182"/>
      <c r="AW5588" s="182"/>
      <c r="AX5588" s="182"/>
      <c r="AZ5588" s="207"/>
    </row>
    <row r="5589" spans="1:52" s="168" customFormat="1" ht="15" customHeight="1" x14ac:dyDescent="0.3">
      <c r="A5589" s="263"/>
      <c r="B5589" s="263"/>
      <c r="C5589" s="265"/>
      <c r="D5589" s="481"/>
      <c r="E5589" s="482"/>
      <c r="F5589" s="491"/>
      <c r="G5589" s="492"/>
      <c r="H5589" s="492"/>
      <c r="I5589" s="492"/>
      <c r="J5589" s="492"/>
      <c r="K5589" s="492"/>
      <c r="L5589" s="492"/>
      <c r="M5589" s="492"/>
      <c r="N5589" s="492"/>
      <c r="O5589" s="493"/>
      <c r="P5589" s="497"/>
      <c r="Q5589" s="498"/>
      <c r="R5589" s="498"/>
      <c r="S5589" s="499"/>
      <c r="T5589" s="502"/>
      <c r="U5589" s="503"/>
      <c r="V5589" s="182"/>
      <c r="W5589" s="191"/>
      <c r="X5589" s="199"/>
      <c r="Y5589" s="186"/>
      <c r="Z5589" s="184"/>
      <c r="AA5589" s="184"/>
      <c r="AD5589" s="182"/>
      <c r="AG5589" s="182"/>
      <c r="AH5589" s="43"/>
      <c r="AI5589" s="43"/>
      <c r="AJ5589" s="43"/>
      <c r="AK5589" s="43"/>
      <c r="AL5589" s="43"/>
      <c r="AM5589" s="43"/>
      <c r="AN5589" s="43"/>
      <c r="AO5589" s="43"/>
      <c r="AP5589" s="43"/>
      <c r="AQ5589" s="43"/>
      <c r="AR5589" s="43"/>
      <c r="AS5589" s="43"/>
      <c r="AT5589" s="43"/>
      <c r="AU5589" s="44"/>
      <c r="AV5589" s="182"/>
      <c r="AW5589" s="182"/>
      <c r="AX5589" s="182"/>
      <c r="AZ5589" s="207"/>
    </row>
    <row r="5590" spans="1:52" s="168" customFormat="1" ht="30" customHeight="1" thickBot="1" x14ac:dyDescent="0.35">
      <c r="A5590" s="263"/>
      <c r="B5590" s="263"/>
      <c r="C5590" s="265"/>
      <c r="D5590" s="486"/>
      <c r="E5590" s="487"/>
      <c r="F5590" s="506" t="s">
        <v>2</v>
      </c>
      <c r="G5590" s="507"/>
      <c r="H5590" s="507"/>
      <c r="I5590" s="507"/>
      <c r="J5590" s="507"/>
      <c r="K5590" s="507"/>
      <c r="L5590" s="507"/>
      <c r="M5590" s="507"/>
      <c r="N5590" s="507"/>
      <c r="O5590" s="508"/>
      <c r="P5590" s="181">
        <v>115</v>
      </c>
      <c r="Q5590" s="210" t="s">
        <v>3</v>
      </c>
      <c r="R5590" s="509">
        <v>147</v>
      </c>
      <c r="S5590" s="510"/>
      <c r="T5590" s="504"/>
      <c r="U5590" s="505"/>
      <c r="V5590" s="182">
        <f>+IF(C5599="","",1)</f>
        <v>1</v>
      </c>
      <c r="W5590" s="191"/>
      <c r="X5590" s="199"/>
      <c r="Y5590" s="39"/>
      <c r="Z5590" s="184"/>
      <c r="AA5590" s="184"/>
      <c r="AD5590" s="182"/>
      <c r="AG5590" s="182"/>
      <c r="AH5590" s="43"/>
      <c r="AI5590" s="43"/>
      <c r="AJ5590" s="43"/>
      <c r="AK5590" s="43"/>
      <c r="AL5590" s="43"/>
      <c r="AM5590" s="43"/>
      <c r="AN5590" s="43"/>
      <c r="AO5590" s="43"/>
      <c r="AP5590" s="43"/>
      <c r="AQ5590" s="43"/>
      <c r="AR5590" s="43"/>
      <c r="AS5590" s="43"/>
      <c r="AT5590" s="43"/>
      <c r="AU5590" s="44"/>
      <c r="AV5590" s="182"/>
      <c r="AW5590" s="182"/>
      <c r="AX5590" s="182"/>
      <c r="AZ5590" s="207"/>
    </row>
    <row r="5591" spans="1:52" s="168" customFormat="1" ht="5.25" customHeight="1" thickBot="1" x14ac:dyDescent="0.35">
      <c r="A5591" s="263"/>
      <c r="B5591" s="263"/>
      <c r="C5591" s="265"/>
      <c r="D5591" s="454"/>
      <c r="E5591" s="454"/>
      <c r="F5591" s="454"/>
      <c r="G5591" s="454"/>
      <c r="H5591" s="454"/>
      <c r="I5591" s="454"/>
      <c r="J5591" s="454"/>
      <c r="K5591" s="454"/>
      <c r="L5591" s="454"/>
      <c r="M5591" s="454"/>
      <c r="N5591" s="454"/>
      <c r="O5591" s="454"/>
      <c r="P5591" s="454"/>
      <c r="Q5591" s="454"/>
      <c r="R5591" s="454"/>
      <c r="S5591" s="454"/>
      <c r="T5591" s="454"/>
      <c r="U5591" s="454"/>
      <c r="V5591" s="182"/>
      <c r="W5591" s="191"/>
      <c r="X5591" s="199"/>
      <c r="Y5591" s="186"/>
      <c r="Z5591" s="184"/>
      <c r="AA5591" s="184"/>
      <c r="AD5591" s="182"/>
      <c r="AG5591" s="182"/>
      <c r="AH5591" s="43"/>
      <c r="AI5591" s="43"/>
      <c r="AJ5591" s="43"/>
      <c r="AK5591" s="43"/>
      <c r="AL5591" s="43"/>
      <c r="AM5591" s="43"/>
      <c r="AN5591" s="43"/>
      <c r="AO5591" s="43"/>
      <c r="AP5591" s="43"/>
      <c r="AQ5591" s="43"/>
      <c r="AR5591" s="43"/>
      <c r="AS5591" s="43"/>
      <c r="AT5591" s="43"/>
      <c r="AU5591" s="44"/>
      <c r="AV5591" s="182"/>
      <c r="AW5591" s="182"/>
      <c r="AX5591" s="182"/>
      <c r="AZ5591" s="207"/>
    </row>
    <row r="5592" spans="1:52" s="168" customFormat="1" ht="24.9" customHeight="1" x14ac:dyDescent="0.3">
      <c r="A5592" s="263"/>
      <c r="B5592" s="263"/>
      <c r="C5592" s="265"/>
      <c r="D5592" s="511" t="s">
        <v>4</v>
      </c>
      <c r="E5592" s="512"/>
      <c r="F5592" s="513" t="s">
        <v>168</v>
      </c>
      <c r="G5592" s="514"/>
      <c r="H5592" s="514"/>
      <c r="I5592" s="515"/>
      <c r="J5592" s="516" t="s">
        <v>5</v>
      </c>
      <c r="K5592" s="512"/>
      <c r="L5592" s="513" t="s">
        <v>102</v>
      </c>
      <c r="M5592" s="514"/>
      <c r="N5592" s="514"/>
      <c r="O5592" s="514"/>
      <c r="P5592" s="515"/>
      <c r="Q5592" s="164" t="s">
        <v>6</v>
      </c>
      <c r="R5592" s="513" t="s">
        <v>36</v>
      </c>
      <c r="S5592" s="514"/>
      <c r="T5592" s="514"/>
      <c r="U5592" s="517"/>
      <c r="V5592" s="182"/>
      <c r="W5592" s="191"/>
      <c r="X5592" s="199"/>
      <c r="Y5592" s="182"/>
      <c r="Z5592" s="184"/>
      <c r="AA5592" s="184"/>
      <c r="AD5592" s="182"/>
      <c r="AG5592" s="182"/>
      <c r="AH5592" s="43"/>
      <c r="AI5592" s="43"/>
      <c r="AJ5592" s="43"/>
      <c r="AK5592" s="43"/>
      <c r="AL5592" s="43"/>
      <c r="AM5592" s="43"/>
      <c r="AN5592" s="43"/>
      <c r="AO5592" s="43"/>
      <c r="AP5592" s="43"/>
      <c r="AQ5592" s="43"/>
      <c r="AR5592" s="43"/>
      <c r="AS5592" s="43"/>
      <c r="AT5592" s="43"/>
      <c r="AU5592" s="44"/>
      <c r="AV5592" s="182"/>
      <c r="AW5592" s="182"/>
      <c r="AX5592" s="182"/>
      <c r="AZ5592" s="207"/>
    </row>
    <row r="5593" spans="1:52" s="168" customFormat="1" ht="45" customHeight="1" thickBot="1" x14ac:dyDescent="0.35">
      <c r="A5593" s="263"/>
      <c r="B5593" s="263"/>
      <c r="C5593" s="265"/>
      <c r="D5593" s="518" t="s">
        <v>7</v>
      </c>
      <c r="E5593" s="519"/>
      <c r="F5593" s="520" t="s">
        <v>169</v>
      </c>
      <c r="G5593" s="521"/>
      <c r="H5593" s="521"/>
      <c r="I5593" s="521"/>
      <c r="J5593" s="521"/>
      <c r="K5593" s="521"/>
      <c r="L5593" s="521"/>
      <c r="M5593" s="521"/>
      <c r="N5593" s="521"/>
      <c r="O5593" s="521"/>
      <c r="P5593" s="521"/>
      <c r="Q5593" s="521"/>
      <c r="R5593" s="521"/>
      <c r="S5593" s="521"/>
      <c r="T5593" s="521"/>
      <c r="U5593" s="522"/>
      <c r="V5593" s="182"/>
      <c r="W5593" s="191"/>
      <c r="X5593" s="199"/>
      <c r="Y5593" s="182"/>
      <c r="Z5593" s="184"/>
      <c r="AA5593" s="184"/>
      <c r="AD5593" s="182"/>
      <c r="AG5593" s="182"/>
      <c r="AH5593" s="43"/>
      <c r="AI5593" s="43"/>
      <c r="AJ5593" s="43"/>
      <c r="AK5593" s="43"/>
      <c r="AL5593" s="43"/>
      <c r="AM5593" s="43"/>
      <c r="AN5593" s="43"/>
      <c r="AO5593" s="43"/>
      <c r="AP5593" s="43"/>
      <c r="AQ5593" s="43"/>
      <c r="AR5593" s="43"/>
      <c r="AS5593" s="43"/>
      <c r="AT5593" s="43"/>
      <c r="AU5593" s="44"/>
      <c r="AV5593" s="182"/>
      <c r="AW5593" s="182"/>
      <c r="AX5593" s="182"/>
      <c r="AZ5593" s="207"/>
    </row>
    <row r="5594" spans="1:52" s="168" customFormat="1" ht="5.0999999999999996" customHeight="1" thickBot="1" x14ac:dyDescent="0.35">
      <c r="A5594" s="263"/>
      <c r="B5594" s="263"/>
      <c r="C5594" s="265"/>
      <c r="D5594" s="523"/>
      <c r="E5594" s="523"/>
      <c r="F5594" s="523"/>
      <c r="G5594" s="523"/>
      <c r="H5594" s="523"/>
      <c r="I5594" s="523"/>
      <c r="J5594" s="523"/>
      <c r="K5594" s="523"/>
      <c r="L5594" s="523"/>
      <c r="M5594" s="523"/>
      <c r="N5594" s="523"/>
      <c r="O5594" s="523"/>
      <c r="P5594" s="523"/>
      <c r="Q5594" s="523"/>
      <c r="R5594" s="523"/>
      <c r="S5594" s="523"/>
      <c r="T5594" s="523"/>
      <c r="U5594" s="523"/>
      <c r="V5594" s="182"/>
      <c r="W5594" s="191"/>
      <c r="X5594" s="199"/>
      <c r="Y5594" s="182"/>
      <c r="Z5594" s="184"/>
      <c r="AA5594" s="184"/>
      <c r="AD5594" s="182"/>
      <c r="AG5594" s="182"/>
      <c r="AH5594" s="43"/>
      <c r="AI5594" s="43"/>
      <c r="AJ5594" s="43"/>
      <c r="AK5594" s="43"/>
      <c r="AL5594" s="43"/>
      <c r="AM5594" s="43"/>
      <c r="AN5594" s="43"/>
      <c r="AO5594" s="43"/>
      <c r="AP5594" s="43"/>
      <c r="AQ5594" s="43"/>
      <c r="AR5594" s="43"/>
      <c r="AS5594" s="43"/>
      <c r="AT5594" s="43"/>
      <c r="AU5594" s="44"/>
      <c r="AV5594" s="182"/>
      <c r="AW5594" s="182"/>
      <c r="AX5594" s="182"/>
      <c r="AZ5594" s="207"/>
    </row>
    <row r="5595" spans="1:52" s="168" customFormat="1" ht="24.9" customHeight="1" thickBot="1" x14ac:dyDescent="0.35">
      <c r="A5595" s="263"/>
      <c r="B5595" s="263"/>
      <c r="C5595" s="265"/>
      <c r="D5595" s="165" t="s">
        <v>103</v>
      </c>
      <c r="E5595" s="209" t="s">
        <v>106</v>
      </c>
      <c r="F5595" s="455" t="s">
        <v>104</v>
      </c>
      <c r="G5595" s="524"/>
      <c r="H5595" s="456"/>
      <c r="I5595" s="525">
        <v>44058</v>
      </c>
      <c r="J5595" s="526"/>
      <c r="K5595" s="526"/>
      <c r="L5595" s="526"/>
      <c r="M5595" s="526"/>
      <c r="N5595" s="527"/>
      <c r="O5595" s="166" t="s">
        <v>8</v>
      </c>
      <c r="P5595" s="449" t="s">
        <v>24</v>
      </c>
      <c r="Q5595" s="450"/>
      <c r="R5595" s="450"/>
      <c r="S5595" s="450"/>
      <c r="T5595" s="450"/>
      <c r="U5595" s="528"/>
      <c r="V5595" s="182"/>
      <c r="W5595" s="191"/>
      <c r="X5595" s="199"/>
      <c r="Y5595" s="182"/>
      <c r="Z5595" s="184"/>
      <c r="AA5595" s="184"/>
      <c r="AD5595" s="182"/>
      <c r="AG5595" s="182"/>
      <c r="AH5595" s="43"/>
      <c r="AI5595" s="43"/>
      <c r="AJ5595" s="43"/>
      <c r="AK5595" s="43"/>
      <c r="AL5595" s="43"/>
      <c r="AM5595" s="43"/>
      <c r="AN5595" s="43"/>
      <c r="AO5595" s="43"/>
      <c r="AP5595" s="43"/>
      <c r="AQ5595" s="43"/>
      <c r="AR5595" s="43"/>
      <c r="AS5595" s="43"/>
      <c r="AT5595" s="43"/>
      <c r="AU5595" s="44"/>
      <c r="AV5595" s="182"/>
      <c r="AW5595" s="182"/>
      <c r="AX5595" s="182"/>
      <c r="AZ5595" s="207"/>
    </row>
    <row r="5596" spans="1:52" s="168" customFormat="1" ht="5.0999999999999996" customHeight="1" thickBot="1" x14ac:dyDescent="0.35">
      <c r="A5596" s="263"/>
      <c r="B5596" s="263"/>
      <c r="C5596" s="265"/>
      <c r="D5596" s="208"/>
      <c r="E5596" s="208"/>
      <c r="F5596" s="208"/>
      <c r="G5596" s="208"/>
      <c r="H5596" s="208"/>
      <c r="I5596" s="208"/>
      <c r="J5596" s="208"/>
      <c r="K5596" s="208"/>
      <c r="L5596" s="208"/>
      <c r="M5596" s="208"/>
      <c r="N5596" s="208"/>
      <c r="O5596" s="208"/>
      <c r="P5596" s="208"/>
      <c r="Q5596" s="208"/>
      <c r="R5596" s="208"/>
      <c r="S5596" s="208"/>
      <c r="T5596" s="208"/>
      <c r="U5596" s="208"/>
      <c r="V5596" s="182"/>
      <c r="W5596" s="191"/>
      <c r="X5596" s="199"/>
      <c r="Y5596" s="182"/>
      <c r="Z5596" s="184"/>
      <c r="AA5596" s="184"/>
      <c r="AD5596" s="182"/>
      <c r="AG5596" s="182"/>
      <c r="AH5596" s="43"/>
      <c r="AI5596" s="43"/>
      <c r="AJ5596" s="43"/>
      <c r="AK5596" s="43"/>
      <c r="AL5596" s="43"/>
      <c r="AM5596" s="43"/>
      <c r="AN5596" s="43"/>
      <c r="AO5596" s="43"/>
      <c r="AP5596" s="43"/>
      <c r="AQ5596" s="43"/>
      <c r="AR5596" s="43"/>
      <c r="AS5596" s="43"/>
      <c r="AT5596" s="43"/>
      <c r="AU5596" s="44"/>
      <c r="AV5596" s="182"/>
      <c r="AW5596" s="182"/>
      <c r="AX5596" s="182"/>
      <c r="AZ5596" s="207"/>
    </row>
    <row r="5597" spans="1:52" s="168" customFormat="1" ht="24.9" customHeight="1" thickBot="1" x14ac:dyDescent="0.35">
      <c r="A5597" s="263"/>
      <c r="B5597" s="263"/>
      <c r="C5597" s="265"/>
      <c r="D5597" s="165" t="s">
        <v>31</v>
      </c>
      <c r="E5597" s="449"/>
      <c r="F5597" s="450"/>
      <c r="G5597" s="450"/>
      <c r="H5597" s="450"/>
      <c r="I5597" s="450"/>
      <c r="J5597" s="451"/>
      <c r="K5597" s="177" t="s">
        <v>105</v>
      </c>
      <c r="L5597" s="452"/>
      <c r="M5597" s="452"/>
      <c r="N5597" s="452"/>
      <c r="O5597" s="452"/>
      <c r="P5597" s="452"/>
      <c r="Q5597" s="452"/>
      <c r="R5597" s="452"/>
      <c r="S5597" s="452"/>
      <c r="T5597" s="452"/>
      <c r="U5597" s="453"/>
      <c r="V5597" s="182"/>
      <c r="W5597" s="191"/>
      <c r="X5597" s="199"/>
      <c r="Y5597" s="182"/>
      <c r="Z5597" s="184"/>
      <c r="AA5597" s="184"/>
      <c r="AD5597" s="182"/>
      <c r="AG5597" s="182"/>
      <c r="AH5597" s="43"/>
      <c r="AI5597" s="43"/>
      <c r="AJ5597" s="43"/>
      <c r="AK5597" s="43"/>
      <c r="AL5597" s="43"/>
      <c r="AM5597" s="43"/>
      <c r="AN5597" s="43"/>
      <c r="AO5597" s="43"/>
      <c r="AP5597" s="43"/>
      <c r="AQ5597" s="43"/>
      <c r="AR5597" s="43"/>
      <c r="AS5597" s="43"/>
      <c r="AT5597" s="43"/>
      <c r="AU5597" s="44"/>
      <c r="AV5597" s="182"/>
      <c r="AW5597" s="182"/>
      <c r="AX5597" s="182"/>
      <c r="AZ5597" s="207"/>
    </row>
    <row r="5598" spans="1:52" s="168" customFormat="1" ht="5.0999999999999996" customHeight="1" thickBot="1" x14ac:dyDescent="0.35">
      <c r="A5598" s="263"/>
      <c r="B5598" s="263"/>
      <c r="C5598" s="265"/>
      <c r="D5598" s="454"/>
      <c r="E5598" s="454"/>
      <c r="F5598" s="454"/>
      <c r="G5598" s="454"/>
      <c r="H5598" s="454"/>
      <c r="I5598" s="454"/>
      <c r="J5598" s="454"/>
      <c r="K5598" s="454"/>
      <c r="L5598" s="454"/>
      <c r="M5598" s="454"/>
      <c r="N5598" s="454"/>
      <c r="O5598" s="454"/>
      <c r="P5598" s="454"/>
      <c r="Q5598" s="454"/>
      <c r="R5598" s="454"/>
      <c r="S5598" s="454"/>
      <c r="T5598" s="454"/>
      <c r="U5598" s="454"/>
      <c r="V5598" s="182"/>
      <c r="W5598" s="191"/>
      <c r="X5598" s="199"/>
      <c r="Y5598" s="182"/>
      <c r="Z5598" s="184"/>
      <c r="AA5598" s="184"/>
      <c r="AD5598" s="182"/>
      <c r="AG5598" s="182"/>
      <c r="AH5598" s="43"/>
      <c r="AI5598" s="43"/>
      <c r="AJ5598" s="43"/>
      <c r="AK5598" s="43"/>
      <c r="AL5598" s="43"/>
      <c r="AM5598" s="43"/>
      <c r="AN5598" s="43"/>
      <c r="AO5598" s="43"/>
      <c r="AP5598" s="43"/>
      <c r="AQ5598" s="43"/>
      <c r="AR5598" s="43"/>
      <c r="AS5598" s="43"/>
      <c r="AT5598" s="43"/>
      <c r="AU5598" s="44"/>
      <c r="AV5598" s="182"/>
      <c r="AW5598" s="182"/>
      <c r="AX5598" s="182"/>
      <c r="AZ5598" s="207"/>
    </row>
    <row r="5599" spans="1:52" s="168" customFormat="1" ht="45" customHeight="1" thickBot="1" x14ac:dyDescent="0.35">
      <c r="A5599" s="263" t="str">
        <f>+E5599</f>
        <v>NP 52</v>
      </c>
      <c r="B5599" s="264">
        <f>+U5623</f>
        <v>5</v>
      </c>
      <c r="C5599" s="265">
        <v>105</v>
      </c>
      <c r="D5599" s="165" t="s">
        <v>9</v>
      </c>
      <c r="E5599" s="180" t="s">
        <v>272</v>
      </c>
      <c r="F5599" s="455" t="s">
        <v>29</v>
      </c>
      <c r="G5599" s="456"/>
      <c r="H5599" s="457" t="s">
        <v>263</v>
      </c>
      <c r="I5599" s="457"/>
      <c r="J5599" s="457"/>
      <c r="K5599" s="457"/>
      <c r="L5599" s="457"/>
      <c r="M5599" s="458"/>
      <c r="N5599" s="459" t="s">
        <v>32</v>
      </c>
      <c r="O5599" s="460"/>
      <c r="P5599" s="461"/>
      <c r="Q5599" s="462" t="s">
        <v>54</v>
      </c>
      <c r="R5599" s="463"/>
      <c r="S5599" s="463"/>
      <c r="T5599" s="463"/>
      <c r="U5599" s="464"/>
      <c r="V5599" s="182"/>
      <c r="W5599" s="191"/>
      <c r="X5599" s="199"/>
      <c r="Y5599" s="182"/>
      <c r="Z5599" s="186"/>
      <c r="AA5599" s="186"/>
      <c r="AD5599" s="182"/>
      <c r="AG5599" s="182"/>
      <c r="AH5599" s="43"/>
      <c r="AI5599" s="43"/>
      <c r="AJ5599" s="43"/>
      <c r="AK5599" s="43"/>
      <c r="AL5599" s="43"/>
      <c r="AM5599" s="43"/>
      <c r="AN5599" s="43"/>
      <c r="AO5599" s="43"/>
      <c r="AP5599" s="43"/>
      <c r="AQ5599" s="43"/>
      <c r="AR5599" s="43"/>
      <c r="AS5599" s="43"/>
      <c r="AT5599" s="43"/>
      <c r="AU5599" s="44"/>
      <c r="AV5599" s="182"/>
      <c r="AW5599" s="182"/>
      <c r="AX5599" s="182"/>
      <c r="AZ5599" s="207"/>
    </row>
    <row r="5600" spans="1:52" s="168" customFormat="1" ht="5.0999999999999996" customHeight="1" thickBot="1" x14ac:dyDescent="0.35">
      <c r="A5600" s="263"/>
      <c r="B5600" s="263"/>
      <c r="C5600" s="265"/>
      <c r="D5600" s="428"/>
      <c r="E5600" s="428"/>
      <c r="F5600" s="428"/>
      <c r="G5600" s="428"/>
      <c r="H5600" s="428"/>
      <c r="I5600" s="428"/>
      <c r="J5600" s="428"/>
      <c r="K5600" s="428"/>
      <c r="L5600" s="428"/>
      <c r="M5600" s="428"/>
      <c r="N5600" s="454"/>
      <c r="O5600" s="454"/>
      <c r="P5600" s="454"/>
      <c r="Q5600" s="454"/>
      <c r="R5600" s="454"/>
      <c r="S5600" s="454"/>
      <c r="T5600" s="454"/>
      <c r="U5600" s="454"/>
      <c r="V5600" s="182"/>
      <c r="W5600" s="191"/>
      <c r="X5600" s="199"/>
      <c r="Y5600" s="182"/>
      <c r="Z5600" s="193"/>
      <c r="AA5600" s="193"/>
      <c r="AD5600" s="182"/>
      <c r="AG5600" s="182"/>
      <c r="AH5600" s="43"/>
      <c r="AI5600" s="43"/>
      <c r="AJ5600" s="43"/>
      <c r="AK5600" s="43"/>
      <c r="AL5600" s="43"/>
      <c r="AM5600" s="43"/>
      <c r="AN5600" s="43"/>
      <c r="AO5600" s="43"/>
      <c r="AP5600" s="43"/>
      <c r="AQ5600" s="43"/>
      <c r="AR5600" s="43"/>
      <c r="AS5600" s="43"/>
      <c r="AT5600" s="43"/>
      <c r="AU5600" s="44"/>
      <c r="AV5600" s="182"/>
      <c r="AW5600" s="182"/>
      <c r="AX5600" s="182"/>
      <c r="AZ5600" s="207"/>
    </row>
    <row r="5601" spans="1:52" s="168" customFormat="1" ht="24.9" customHeight="1" x14ac:dyDescent="0.3">
      <c r="A5601" s="263"/>
      <c r="B5601" s="263"/>
      <c r="C5601" s="265"/>
      <c r="D5601" s="465" t="s">
        <v>30</v>
      </c>
      <c r="E5601" s="466"/>
      <c r="F5601" s="466"/>
      <c r="G5601" s="466"/>
      <c r="H5601" s="466"/>
      <c r="I5601" s="466"/>
      <c r="J5601" s="466"/>
      <c r="K5601" s="466"/>
      <c r="L5601" s="466"/>
      <c r="M5601" s="467"/>
      <c r="N5601" s="468" t="s">
        <v>11</v>
      </c>
      <c r="O5601" s="470" t="s">
        <v>12</v>
      </c>
      <c r="P5601" s="471"/>
      <c r="Q5601" s="474" t="s">
        <v>13</v>
      </c>
      <c r="R5601" s="475"/>
      <c r="S5601" s="476"/>
      <c r="T5601" s="477" t="s">
        <v>27</v>
      </c>
      <c r="U5601" s="479" t="s">
        <v>28</v>
      </c>
      <c r="V5601" s="182"/>
      <c r="W5601" s="191"/>
      <c r="X5601" s="199"/>
      <c r="Y5601" s="182"/>
      <c r="Z5601" s="193"/>
      <c r="AA5601" s="193"/>
      <c r="AD5601" s="182"/>
      <c r="AG5601" s="182"/>
      <c r="AH5601" s="43"/>
      <c r="AI5601" s="43"/>
      <c r="AJ5601" s="43"/>
      <c r="AK5601" s="43"/>
      <c r="AL5601" s="43"/>
      <c r="AM5601" s="43"/>
      <c r="AN5601" s="43"/>
      <c r="AO5601" s="43"/>
      <c r="AP5601" s="43"/>
      <c r="AQ5601" s="43"/>
      <c r="AR5601" s="43"/>
      <c r="AS5601" s="43"/>
      <c r="AT5601" s="43"/>
      <c r="AU5601" s="44"/>
      <c r="AV5601" s="182"/>
      <c r="AW5601" s="182"/>
      <c r="AX5601" s="182"/>
      <c r="AZ5601" s="207"/>
    </row>
    <row r="5602" spans="1:52" s="168" customFormat="1" ht="24.9" customHeight="1" x14ac:dyDescent="0.3">
      <c r="A5602" s="263"/>
      <c r="B5602" s="263"/>
      <c r="C5602" s="265"/>
      <c r="D5602" s="481"/>
      <c r="E5602" s="482"/>
      <c r="F5602" s="482"/>
      <c r="G5602" s="482"/>
      <c r="H5602" s="482"/>
      <c r="I5602" s="482"/>
      <c r="J5602" s="482"/>
      <c r="K5602" s="482"/>
      <c r="L5602" s="482"/>
      <c r="M5602" s="483"/>
      <c r="N5602" s="469"/>
      <c r="O5602" s="472"/>
      <c r="P5602" s="473"/>
      <c r="Q5602" s="170" t="s">
        <v>14</v>
      </c>
      <c r="R5602" s="170" t="s">
        <v>15</v>
      </c>
      <c r="S5602" s="170" t="s">
        <v>26</v>
      </c>
      <c r="T5602" s="478"/>
      <c r="U5602" s="480"/>
      <c r="V5602" s="182"/>
      <c r="W5602" s="191"/>
      <c r="X5602" s="199"/>
      <c r="Y5602" s="182"/>
      <c r="Z5602" s="194"/>
      <c r="AA5602" s="194"/>
      <c r="AD5602" s="182"/>
      <c r="AG5602" s="182"/>
      <c r="AH5602" s="43"/>
      <c r="AI5602" s="43"/>
      <c r="AJ5602" s="43"/>
      <c r="AK5602" s="43"/>
      <c r="AL5602" s="43"/>
      <c r="AM5602" s="43"/>
      <c r="AN5602" s="43"/>
      <c r="AO5602" s="43"/>
      <c r="AP5602" s="43"/>
      <c r="AQ5602" s="43"/>
      <c r="AR5602" s="43"/>
      <c r="AS5602" s="43"/>
      <c r="AT5602" s="43"/>
      <c r="AU5602" s="44"/>
      <c r="AV5602" s="182"/>
      <c r="AW5602" s="182"/>
      <c r="AX5602" s="182"/>
      <c r="AZ5602" s="207"/>
    </row>
    <row r="5603" spans="1:52" s="168" customFormat="1" ht="24.9" customHeight="1" x14ac:dyDescent="0.3">
      <c r="A5603" s="263"/>
      <c r="B5603" s="263"/>
      <c r="C5603" s="265"/>
      <c r="D5603" s="481"/>
      <c r="E5603" s="482"/>
      <c r="F5603" s="482"/>
      <c r="G5603" s="482"/>
      <c r="H5603" s="482"/>
      <c r="I5603" s="482"/>
      <c r="J5603" s="482"/>
      <c r="K5603" s="482"/>
      <c r="L5603" s="482"/>
      <c r="M5603" s="483"/>
      <c r="N5603" s="176">
        <v>14001469</v>
      </c>
      <c r="O5603" s="412" t="s">
        <v>352</v>
      </c>
      <c r="P5603" s="413"/>
      <c r="Q5603" s="8"/>
      <c r="R5603" s="8"/>
      <c r="S5603" s="8"/>
      <c r="T5603" s="9">
        <v>1</v>
      </c>
      <c r="U5603" s="17">
        <f>+T5603</f>
        <v>1</v>
      </c>
      <c r="V5603" s="182"/>
      <c r="W5603" s="191">
        <v>1</v>
      </c>
      <c r="X5603" s="199"/>
      <c r="Y5603" s="182">
        <f>+C5599</f>
        <v>105</v>
      </c>
      <c r="Z5603" s="41">
        <f>+SUMIF($N5603:$N5622,$Z$16,$U5603:$U5622)</f>
        <v>1</v>
      </c>
      <c r="AA5603" s="41">
        <f>+SUMIF($N5603:$N5622,$AA$16,$U5603:$U5622)</f>
        <v>1</v>
      </c>
      <c r="AB5603" s="41">
        <f>+SUMIF($N5603:$N5622,$AB$16,$U5603:$U5622)</f>
        <v>0</v>
      </c>
      <c r="AC5603" s="41">
        <f>+SUMIF($N5603:$N5622,$AC$16,$U5603:$U5622)</f>
        <v>0</v>
      </c>
      <c r="AD5603" s="41">
        <f>+SUMIF($N5603:$N5622,$AD$16,$U5603:$U5622)</f>
        <v>0</v>
      </c>
      <c r="AE5603" s="41">
        <f>+SUMIF($N5603:$N5622,$AE$16,$U5603:$U5622)</f>
        <v>0</v>
      </c>
      <c r="AF5603" s="41">
        <f>+SUMIF($N5603:$N5622,$AF$16,$U5603:$U5622)</f>
        <v>0</v>
      </c>
      <c r="AG5603" s="41">
        <f>+SUMIF($N5603:$N5622,$AG$16,$U5603:$U5622)</f>
        <v>0</v>
      </c>
      <c r="AH5603" s="41">
        <f>+SUMIF($N5603:$N5622,$AH$16,$U5603:$U5622)</f>
        <v>0</v>
      </c>
      <c r="AI5603" s="41">
        <f>+SUMIF($N5603:$N5622,$AI$16,$U5603:$U5622)</f>
        <v>0</v>
      </c>
      <c r="AJ5603" s="41">
        <f>+SUMIF($N5603:$N5622,$AJ$16,$U5603:$U5622)</f>
        <v>1</v>
      </c>
      <c r="AK5603" s="41">
        <f>+SUMIF($N5603:$N5622,$AK$16,$U5603:$U5622)</f>
        <v>0</v>
      </c>
      <c r="AL5603" s="41">
        <f>+SUMIF($N5603:$N5622,$AL$16,$U5603:$U5622)</f>
        <v>0</v>
      </c>
      <c r="AM5603" s="41">
        <f>+SUMIF($N5603:$N5622,$AM$16,$U5603:$U5622)</f>
        <v>0</v>
      </c>
      <c r="AN5603" s="41">
        <f>+SUMIF($N5603:$N5622,$AN$16,$U5603:$U5622)</f>
        <v>0</v>
      </c>
      <c r="AO5603" s="41">
        <f>+SUMIF($N5603:$N5622,$AO$16,$U5603:$U5622)</f>
        <v>0</v>
      </c>
      <c r="AP5603" s="41">
        <f>+SUMIF($N5603:$N5622,$AP$16,$U5603:$U5622)</f>
        <v>0</v>
      </c>
      <c r="AQ5603" s="41">
        <f>+SUMIF($N5603:$N5622,$AQ$16,$U5603:$U5622)</f>
        <v>1</v>
      </c>
      <c r="AR5603" s="41">
        <f>+SUMIF($N5603:$N5622,$AR$16,$U5603:$U5622)</f>
        <v>1</v>
      </c>
      <c r="AS5603" s="43"/>
      <c r="AT5603" s="43"/>
      <c r="AU5603" s="44"/>
      <c r="AV5603" s="182"/>
      <c r="AW5603" s="182"/>
      <c r="AX5603" s="182"/>
      <c r="AZ5603" s="207"/>
    </row>
    <row r="5604" spans="1:52" s="168" customFormat="1" ht="24.9" customHeight="1" x14ac:dyDescent="0.3">
      <c r="A5604" s="263"/>
      <c r="B5604" s="263"/>
      <c r="C5604" s="265"/>
      <c r="D5604" s="481"/>
      <c r="E5604" s="482"/>
      <c r="F5604" s="482"/>
      <c r="G5604" s="482"/>
      <c r="H5604" s="482"/>
      <c r="I5604" s="482"/>
      <c r="J5604" s="482"/>
      <c r="K5604" s="482"/>
      <c r="L5604" s="482"/>
      <c r="M5604" s="483"/>
      <c r="N5604" s="176">
        <v>14001481</v>
      </c>
      <c r="O5604" s="412" t="s">
        <v>352</v>
      </c>
      <c r="P5604" s="413"/>
      <c r="Q5604" s="8"/>
      <c r="R5604" s="8"/>
      <c r="S5604" s="8"/>
      <c r="T5604" s="9">
        <v>1</v>
      </c>
      <c r="U5604" s="17">
        <f t="shared" ref="U5604:U5608" si="227">+T5604</f>
        <v>1</v>
      </c>
      <c r="V5604" s="182"/>
      <c r="W5604" s="191">
        <v>2</v>
      </c>
      <c r="X5604" s="199"/>
      <c r="Y5604" s="182"/>
      <c r="Z5604" s="184"/>
      <c r="AA5604" s="184"/>
      <c r="AD5604" s="182"/>
      <c r="AG5604" s="182"/>
      <c r="AH5604" s="43"/>
      <c r="AI5604" s="43"/>
      <c r="AJ5604" s="43"/>
      <c r="AK5604" s="43"/>
      <c r="AL5604" s="43"/>
      <c r="AM5604" s="43"/>
      <c r="AN5604" s="43"/>
      <c r="AO5604" s="43"/>
      <c r="AP5604" s="43"/>
      <c r="AQ5604" s="43"/>
      <c r="AR5604" s="43"/>
      <c r="AS5604" s="43"/>
      <c r="AT5604" s="43"/>
      <c r="AU5604" s="44"/>
      <c r="AV5604" s="182"/>
      <c r="AW5604" s="182"/>
      <c r="AX5604" s="182"/>
      <c r="AZ5604" s="207"/>
    </row>
    <row r="5605" spans="1:52" s="168" customFormat="1" ht="24.9" customHeight="1" x14ac:dyDescent="0.3">
      <c r="A5605" s="263"/>
      <c r="B5605" s="263"/>
      <c r="C5605" s="265"/>
      <c r="D5605" s="481"/>
      <c r="E5605" s="482"/>
      <c r="F5605" s="482"/>
      <c r="G5605" s="482"/>
      <c r="H5605" s="482"/>
      <c r="I5605" s="482"/>
      <c r="J5605" s="482"/>
      <c r="K5605" s="482"/>
      <c r="L5605" s="482"/>
      <c r="M5605" s="483"/>
      <c r="N5605" s="176">
        <v>14000126</v>
      </c>
      <c r="O5605" s="412" t="s">
        <v>353</v>
      </c>
      <c r="P5605" s="413"/>
      <c r="Q5605" s="8"/>
      <c r="R5605" s="8"/>
      <c r="S5605" s="8"/>
      <c r="T5605" s="9">
        <v>1</v>
      </c>
      <c r="U5605" s="17">
        <f t="shared" si="227"/>
        <v>1</v>
      </c>
      <c r="V5605" s="182"/>
      <c r="W5605" s="191">
        <v>11</v>
      </c>
      <c r="X5605" s="199"/>
      <c r="Y5605" s="182"/>
      <c r="Z5605" s="184"/>
      <c r="AA5605" s="184"/>
      <c r="AD5605" s="182"/>
      <c r="AG5605" s="182"/>
      <c r="AH5605" s="43"/>
      <c r="AI5605" s="43"/>
      <c r="AJ5605" s="43"/>
      <c r="AK5605" s="43"/>
      <c r="AL5605" s="43"/>
      <c r="AM5605" s="43"/>
      <c r="AN5605" s="43"/>
      <c r="AO5605" s="43"/>
      <c r="AP5605" s="43"/>
      <c r="AQ5605" s="43"/>
      <c r="AR5605" s="43"/>
      <c r="AS5605" s="43"/>
      <c r="AT5605" s="43"/>
      <c r="AU5605" s="44"/>
      <c r="AV5605" s="182"/>
      <c r="AW5605" s="182"/>
      <c r="AX5605" s="182"/>
      <c r="AZ5605" s="207"/>
    </row>
    <row r="5606" spans="1:52" s="168" customFormat="1" ht="24.9" customHeight="1" x14ac:dyDescent="0.3">
      <c r="A5606" s="263"/>
      <c r="B5606" s="263"/>
      <c r="C5606" s="265"/>
      <c r="D5606" s="481"/>
      <c r="E5606" s="482"/>
      <c r="F5606" s="482"/>
      <c r="G5606" s="482"/>
      <c r="H5606" s="482"/>
      <c r="I5606" s="482"/>
      <c r="J5606" s="482"/>
      <c r="K5606" s="482"/>
      <c r="L5606" s="482"/>
      <c r="M5606" s="483"/>
      <c r="N5606" s="176"/>
      <c r="O5606" s="412"/>
      <c r="P5606" s="413"/>
      <c r="Q5606" s="8"/>
      <c r="R5606" s="8"/>
      <c r="S5606" s="8"/>
      <c r="T5606" s="9"/>
      <c r="U5606" s="17"/>
      <c r="V5606" s="182"/>
      <c r="W5606" s="191"/>
      <c r="X5606" s="199"/>
      <c r="Y5606" s="182"/>
      <c r="Z5606" s="184"/>
      <c r="AA5606" s="184"/>
      <c r="AD5606" s="182"/>
      <c r="AG5606" s="182"/>
      <c r="AH5606" s="43"/>
      <c r="AI5606" s="43"/>
      <c r="AJ5606" s="43"/>
      <c r="AK5606" s="43"/>
      <c r="AL5606" s="43"/>
      <c r="AM5606" s="43"/>
      <c r="AN5606" s="43"/>
      <c r="AO5606" s="43"/>
      <c r="AP5606" s="43"/>
      <c r="AQ5606" s="43"/>
      <c r="AR5606" s="43"/>
      <c r="AS5606" s="43"/>
      <c r="AT5606" s="43"/>
      <c r="AU5606" s="44"/>
      <c r="AV5606" s="182"/>
      <c r="AW5606" s="182"/>
      <c r="AX5606" s="182"/>
      <c r="AZ5606" s="207"/>
    </row>
    <row r="5607" spans="1:52" s="168" customFormat="1" ht="24.9" customHeight="1" x14ac:dyDescent="0.3">
      <c r="A5607" s="263"/>
      <c r="B5607" s="263"/>
      <c r="C5607" s="265"/>
      <c r="D5607" s="481"/>
      <c r="E5607" s="482"/>
      <c r="F5607" s="482"/>
      <c r="G5607" s="482"/>
      <c r="H5607" s="482"/>
      <c r="I5607" s="482"/>
      <c r="J5607" s="482"/>
      <c r="K5607" s="482"/>
      <c r="L5607" s="482"/>
      <c r="M5607" s="483"/>
      <c r="N5607" s="176">
        <v>14001619</v>
      </c>
      <c r="O5607" s="412" t="s">
        <v>353</v>
      </c>
      <c r="P5607" s="413"/>
      <c r="Q5607" s="8"/>
      <c r="R5607" s="8"/>
      <c r="S5607" s="8"/>
      <c r="T5607" s="9">
        <v>1</v>
      </c>
      <c r="U5607" s="17">
        <f t="shared" si="227"/>
        <v>1</v>
      </c>
      <c r="V5607" s="182"/>
      <c r="W5607" s="191">
        <v>18</v>
      </c>
      <c r="X5607" s="199"/>
      <c r="Y5607" s="182"/>
      <c r="Z5607" s="184"/>
      <c r="AA5607" s="184"/>
      <c r="AD5607" s="182"/>
      <c r="AG5607" s="182"/>
      <c r="AH5607" s="43"/>
      <c r="AI5607" s="43"/>
      <c r="AJ5607" s="43"/>
      <c r="AK5607" s="43"/>
      <c r="AL5607" s="43"/>
      <c r="AM5607" s="43"/>
      <c r="AN5607" s="43"/>
      <c r="AO5607" s="43"/>
      <c r="AP5607" s="43"/>
      <c r="AQ5607" s="43"/>
      <c r="AR5607" s="43"/>
      <c r="AS5607" s="43"/>
      <c r="AT5607" s="43"/>
      <c r="AU5607" s="44"/>
      <c r="AV5607" s="182"/>
      <c r="AW5607" s="182"/>
      <c r="AX5607" s="182"/>
      <c r="AZ5607" s="207"/>
    </row>
    <row r="5608" spans="1:52" s="168" customFormat="1" ht="24.9" customHeight="1" x14ac:dyDescent="0.3">
      <c r="A5608" s="263"/>
      <c r="B5608" s="263"/>
      <c r="C5608" s="265"/>
      <c r="D5608" s="481"/>
      <c r="E5608" s="482"/>
      <c r="F5608" s="482"/>
      <c r="G5608" s="482"/>
      <c r="H5608" s="482"/>
      <c r="I5608" s="482"/>
      <c r="J5608" s="482"/>
      <c r="K5608" s="482"/>
      <c r="L5608" s="482"/>
      <c r="M5608" s="483"/>
      <c r="N5608" s="176">
        <v>14001616</v>
      </c>
      <c r="O5608" s="412" t="s">
        <v>352</v>
      </c>
      <c r="P5608" s="413"/>
      <c r="Q5608" s="8"/>
      <c r="R5608" s="8"/>
      <c r="S5608" s="8"/>
      <c r="T5608" s="9">
        <v>1</v>
      </c>
      <c r="U5608" s="17">
        <f t="shared" si="227"/>
        <v>1</v>
      </c>
      <c r="V5608" s="182"/>
      <c r="W5608" s="191">
        <v>19</v>
      </c>
      <c r="X5608" s="199"/>
      <c r="Y5608" s="182"/>
      <c r="Z5608" s="184"/>
      <c r="AA5608" s="184"/>
      <c r="AD5608" s="182"/>
      <c r="AG5608" s="182"/>
      <c r="AH5608" s="43"/>
      <c r="AI5608" s="43"/>
      <c r="AJ5608" s="43"/>
      <c r="AK5608" s="43"/>
      <c r="AL5608" s="43"/>
      <c r="AM5608" s="43"/>
      <c r="AN5608" s="43"/>
      <c r="AO5608" s="43"/>
      <c r="AP5608" s="43"/>
      <c r="AQ5608" s="43"/>
      <c r="AR5608" s="43"/>
      <c r="AS5608" s="43"/>
      <c r="AT5608" s="43"/>
      <c r="AU5608" s="44"/>
      <c r="AV5608" s="182"/>
      <c r="AW5608" s="182"/>
      <c r="AX5608" s="182"/>
      <c r="AZ5608" s="207"/>
    </row>
    <row r="5609" spans="1:52" s="168" customFormat="1" ht="24.9" customHeight="1" x14ac:dyDescent="0.3">
      <c r="A5609" s="263"/>
      <c r="B5609" s="263"/>
      <c r="C5609" s="265"/>
      <c r="D5609" s="481"/>
      <c r="E5609" s="482"/>
      <c r="F5609" s="482"/>
      <c r="G5609" s="482"/>
      <c r="H5609" s="482"/>
      <c r="I5609" s="482"/>
      <c r="J5609" s="482"/>
      <c r="K5609" s="482"/>
      <c r="L5609" s="482"/>
      <c r="M5609" s="483"/>
      <c r="N5609" s="176"/>
      <c r="O5609" s="412"/>
      <c r="P5609" s="413"/>
      <c r="Q5609" s="8"/>
      <c r="R5609" s="8"/>
      <c r="S5609" s="8"/>
      <c r="T5609" s="9"/>
      <c r="U5609" s="17"/>
      <c r="V5609" s="182"/>
      <c r="W5609" s="191"/>
      <c r="X5609" s="199"/>
      <c r="Y5609" s="182"/>
      <c r="Z5609" s="184"/>
      <c r="AA5609" s="184"/>
      <c r="AD5609" s="182"/>
      <c r="AG5609" s="182"/>
      <c r="AH5609" s="43"/>
      <c r="AI5609" s="43"/>
      <c r="AJ5609" s="43"/>
      <c r="AK5609" s="43"/>
      <c r="AL5609" s="43"/>
      <c r="AM5609" s="43"/>
      <c r="AN5609" s="43"/>
      <c r="AO5609" s="43"/>
      <c r="AP5609" s="43"/>
      <c r="AQ5609" s="43"/>
      <c r="AR5609" s="43"/>
      <c r="AS5609" s="43"/>
      <c r="AT5609" s="43"/>
      <c r="AU5609" s="44"/>
      <c r="AV5609" s="182"/>
      <c r="AW5609" s="182"/>
      <c r="AX5609" s="182"/>
      <c r="AZ5609" s="207"/>
    </row>
    <row r="5610" spans="1:52" s="168" customFormat="1" ht="24.9" customHeight="1" x14ac:dyDescent="0.3">
      <c r="A5610" s="263"/>
      <c r="B5610" s="263"/>
      <c r="C5610" s="265"/>
      <c r="D5610" s="481"/>
      <c r="E5610" s="482"/>
      <c r="F5610" s="482"/>
      <c r="G5610" s="482"/>
      <c r="H5610" s="482"/>
      <c r="I5610" s="482"/>
      <c r="J5610" s="482"/>
      <c r="K5610" s="482"/>
      <c r="L5610" s="482"/>
      <c r="M5610" s="483"/>
      <c r="N5610" s="176"/>
      <c r="O5610" s="412"/>
      <c r="P5610" s="413"/>
      <c r="Q5610" s="8"/>
      <c r="R5610" s="8"/>
      <c r="S5610" s="8"/>
      <c r="T5610" s="9"/>
      <c r="U5610" s="17"/>
      <c r="V5610" s="182"/>
      <c r="W5610" s="191"/>
      <c r="X5610" s="199"/>
      <c r="Y5610" s="182"/>
      <c r="Z5610" s="184"/>
      <c r="AA5610" s="184"/>
      <c r="AD5610" s="182"/>
      <c r="AG5610" s="182"/>
      <c r="AH5610" s="43"/>
      <c r="AI5610" s="43"/>
      <c r="AJ5610" s="43"/>
      <c r="AK5610" s="43"/>
      <c r="AL5610" s="43"/>
      <c r="AM5610" s="43"/>
      <c r="AN5610" s="43"/>
      <c r="AO5610" s="43"/>
      <c r="AP5610" s="43"/>
      <c r="AQ5610" s="43"/>
      <c r="AR5610" s="43"/>
      <c r="AS5610" s="43"/>
      <c r="AT5610" s="43"/>
      <c r="AU5610" s="44"/>
      <c r="AV5610" s="182"/>
      <c r="AW5610" s="182"/>
      <c r="AX5610" s="182"/>
      <c r="AZ5610" s="207"/>
    </row>
    <row r="5611" spans="1:52" s="168" customFormat="1" ht="24.9" customHeight="1" x14ac:dyDescent="0.3">
      <c r="A5611" s="263"/>
      <c r="B5611" s="263"/>
      <c r="C5611" s="265"/>
      <c r="D5611" s="481"/>
      <c r="E5611" s="482"/>
      <c r="F5611" s="482"/>
      <c r="G5611" s="482"/>
      <c r="H5611" s="482"/>
      <c r="I5611" s="482"/>
      <c r="J5611" s="482"/>
      <c r="K5611" s="482"/>
      <c r="L5611" s="482"/>
      <c r="M5611" s="483"/>
      <c r="N5611" s="176"/>
      <c r="O5611" s="412"/>
      <c r="P5611" s="413"/>
      <c r="Q5611" s="8"/>
      <c r="R5611" s="8"/>
      <c r="S5611" s="8"/>
      <c r="T5611" s="9"/>
      <c r="U5611" s="17"/>
      <c r="V5611" s="182"/>
      <c r="W5611" s="191"/>
      <c r="X5611" s="199"/>
      <c r="Y5611" s="182"/>
      <c r="Z5611" s="184"/>
      <c r="AA5611" s="184"/>
      <c r="AD5611" s="182"/>
      <c r="AG5611" s="182"/>
      <c r="AH5611" s="43"/>
      <c r="AI5611" s="43"/>
      <c r="AJ5611" s="43"/>
      <c r="AK5611" s="43"/>
      <c r="AL5611" s="43"/>
      <c r="AM5611" s="43"/>
      <c r="AN5611" s="43"/>
      <c r="AO5611" s="43"/>
      <c r="AP5611" s="43"/>
      <c r="AQ5611" s="43"/>
      <c r="AR5611" s="43"/>
      <c r="AS5611" s="43"/>
      <c r="AT5611" s="43"/>
      <c r="AU5611" s="44"/>
      <c r="AV5611" s="182"/>
      <c r="AW5611" s="182"/>
      <c r="AX5611" s="182"/>
      <c r="AZ5611" s="207"/>
    </row>
    <row r="5612" spans="1:52" s="168" customFormat="1" ht="24.9" customHeight="1" x14ac:dyDescent="0.3">
      <c r="A5612" s="263"/>
      <c r="B5612" s="263"/>
      <c r="C5612" s="265"/>
      <c r="D5612" s="481"/>
      <c r="E5612" s="482"/>
      <c r="F5612" s="482"/>
      <c r="G5612" s="482"/>
      <c r="H5612" s="482"/>
      <c r="I5612" s="482"/>
      <c r="J5612" s="482"/>
      <c r="K5612" s="482"/>
      <c r="L5612" s="482"/>
      <c r="M5612" s="483"/>
      <c r="N5612" s="176"/>
      <c r="O5612" s="412"/>
      <c r="P5612" s="413"/>
      <c r="Q5612" s="8"/>
      <c r="R5612" s="8"/>
      <c r="S5612" s="8"/>
      <c r="T5612" s="9"/>
      <c r="U5612" s="17"/>
      <c r="V5612" s="182"/>
      <c r="W5612" s="191"/>
      <c r="X5612" s="199"/>
      <c r="Y5612" s="182"/>
      <c r="Z5612" s="184"/>
      <c r="AA5612" s="184"/>
      <c r="AD5612" s="182"/>
      <c r="AG5612" s="182"/>
      <c r="AH5612" s="43"/>
      <c r="AI5612" s="43"/>
      <c r="AJ5612" s="43"/>
      <c r="AK5612" s="43"/>
      <c r="AL5612" s="43"/>
      <c r="AM5612" s="43"/>
      <c r="AN5612" s="43"/>
      <c r="AO5612" s="43"/>
      <c r="AP5612" s="43"/>
      <c r="AQ5612" s="43"/>
      <c r="AR5612" s="43"/>
      <c r="AS5612" s="43"/>
      <c r="AT5612" s="43"/>
      <c r="AU5612" s="44"/>
      <c r="AV5612" s="182"/>
      <c r="AW5612" s="182"/>
      <c r="AX5612" s="182"/>
      <c r="AZ5612" s="207"/>
    </row>
    <row r="5613" spans="1:52" s="168" customFormat="1" ht="24.9" customHeight="1" x14ac:dyDescent="0.3">
      <c r="A5613" s="263"/>
      <c r="B5613" s="263"/>
      <c r="C5613" s="265"/>
      <c r="D5613" s="481"/>
      <c r="E5613" s="482"/>
      <c r="F5613" s="482"/>
      <c r="G5613" s="482"/>
      <c r="H5613" s="482"/>
      <c r="I5613" s="482"/>
      <c r="J5613" s="482"/>
      <c r="K5613" s="482"/>
      <c r="L5613" s="482"/>
      <c r="M5613" s="483"/>
      <c r="N5613" s="176"/>
      <c r="O5613" s="412"/>
      <c r="P5613" s="413"/>
      <c r="Q5613" s="8"/>
      <c r="R5613" s="8"/>
      <c r="S5613" s="8"/>
      <c r="T5613" s="9"/>
      <c r="U5613" s="17"/>
      <c r="V5613" s="182"/>
      <c r="W5613" s="191"/>
      <c r="X5613" s="199"/>
      <c r="Y5613" s="182"/>
      <c r="Z5613" s="184"/>
      <c r="AA5613" s="184"/>
      <c r="AD5613" s="182"/>
      <c r="AG5613" s="182"/>
      <c r="AH5613" s="43"/>
      <c r="AI5613" s="43"/>
      <c r="AJ5613" s="43"/>
      <c r="AK5613" s="43"/>
      <c r="AL5613" s="43"/>
      <c r="AM5613" s="43"/>
      <c r="AN5613" s="43"/>
      <c r="AO5613" s="43"/>
      <c r="AP5613" s="43"/>
      <c r="AQ5613" s="43"/>
      <c r="AR5613" s="43"/>
      <c r="AS5613" s="43"/>
      <c r="AT5613" s="43"/>
      <c r="AU5613" s="44"/>
      <c r="AV5613" s="182"/>
      <c r="AW5613" s="182"/>
      <c r="AX5613" s="182"/>
      <c r="AZ5613" s="207"/>
    </row>
    <row r="5614" spans="1:52" s="168" customFormat="1" ht="24.9" customHeight="1" x14ac:dyDescent="0.3">
      <c r="A5614" s="263"/>
      <c r="B5614" s="263"/>
      <c r="C5614" s="265"/>
      <c r="D5614" s="481"/>
      <c r="E5614" s="482"/>
      <c r="F5614" s="482"/>
      <c r="G5614" s="482"/>
      <c r="H5614" s="482"/>
      <c r="I5614" s="482"/>
      <c r="J5614" s="482"/>
      <c r="K5614" s="482"/>
      <c r="L5614" s="482"/>
      <c r="M5614" s="483"/>
      <c r="N5614" s="176"/>
      <c r="O5614" s="412"/>
      <c r="P5614" s="413"/>
      <c r="Q5614" s="8"/>
      <c r="R5614" s="8"/>
      <c r="S5614" s="8"/>
      <c r="T5614" s="9"/>
      <c r="U5614" s="17"/>
      <c r="V5614" s="182"/>
      <c r="W5614" s="191"/>
      <c r="X5614" s="199"/>
      <c r="Y5614" s="182"/>
      <c r="Z5614" s="184"/>
      <c r="AA5614" s="184"/>
      <c r="AD5614" s="182"/>
      <c r="AG5614" s="182"/>
      <c r="AH5614" s="43"/>
      <c r="AI5614" s="43"/>
      <c r="AJ5614" s="43"/>
      <c r="AK5614" s="43"/>
      <c r="AL5614" s="43"/>
      <c r="AM5614" s="43"/>
      <c r="AN5614" s="43"/>
      <c r="AO5614" s="43"/>
      <c r="AP5614" s="43"/>
      <c r="AQ5614" s="43"/>
      <c r="AR5614" s="43"/>
      <c r="AS5614" s="43"/>
      <c r="AT5614" s="43"/>
      <c r="AU5614" s="44"/>
      <c r="AV5614" s="182"/>
      <c r="AW5614" s="182"/>
      <c r="AX5614" s="182"/>
      <c r="AZ5614" s="207"/>
    </row>
    <row r="5615" spans="1:52" s="168" customFormat="1" ht="24.9" customHeight="1" x14ac:dyDescent="0.3">
      <c r="A5615" s="263"/>
      <c r="B5615" s="263"/>
      <c r="C5615" s="265"/>
      <c r="D5615" s="481"/>
      <c r="E5615" s="482"/>
      <c r="F5615" s="482"/>
      <c r="G5615" s="482"/>
      <c r="H5615" s="482"/>
      <c r="I5615" s="482"/>
      <c r="J5615" s="482"/>
      <c r="K5615" s="482"/>
      <c r="L5615" s="482"/>
      <c r="M5615" s="483"/>
      <c r="N5615" s="176"/>
      <c r="O5615" s="412"/>
      <c r="P5615" s="413"/>
      <c r="Q5615" s="8"/>
      <c r="R5615" s="8"/>
      <c r="S5615" s="8"/>
      <c r="T5615" s="9"/>
      <c r="U5615" s="17"/>
      <c r="V5615" s="182"/>
      <c r="W5615" s="191"/>
      <c r="X5615" s="199"/>
      <c r="Y5615" s="182"/>
      <c r="Z5615" s="184"/>
      <c r="AA5615" s="184"/>
      <c r="AD5615" s="182"/>
      <c r="AG5615" s="182"/>
      <c r="AH5615" s="43"/>
      <c r="AI5615" s="43"/>
      <c r="AJ5615" s="43"/>
      <c r="AK5615" s="43"/>
      <c r="AL5615" s="43"/>
      <c r="AM5615" s="43"/>
      <c r="AN5615" s="43"/>
      <c r="AO5615" s="43"/>
      <c r="AP5615" s="43"/>
      <c r="AQ5615" s="43"/>
      <c r="AR5615" s="43"/>
      <c r="AS5615" s="43"/>
      <c r="AT5615" s="43"/>
      <c r="AU5615" s="44"/>
      <c r="AV5615" s="182"/>
      <c r="AW5615" s="182"/>
      <c r="AX5615" s="182"/>
      <c r="AZ5615" s="207"/>
    </row>
    <row r="5616" spans="1:52" s="168" customFormat="1" ht="24.9" customHeight="1" x14ac:dyDescent="0.3">
      <c r="A5616" s="263"/>
      <c r="B5616" s="263"/>
      <c r="C5616" s="265"/>
      <c r="D5616" s="481"/>
      <c r="E5616" s="482"/>
      <c r="F5616" s="482"/>
      <c r="G5616" s="482"/>
      <c r="H5616" s="482"/>
      <c r="I5616" s="482"/>
      <c r="J5616" s="482"/>
      <c r="K5616" s="482"/>
      <c r="L5616" s="482"/>
      <c r="M5616" s="483"/>
      <c r="N5616" s="176"/>
      <c r="O5616" s="412"/>
      <c r="P5616" s="413"/>
      <c r="Q5616" s="8"/>
      <c r="R5616" s="8"/>
      <c r="S5616" s="8"/>
      <c r="T5616" s="9"/>
      <c r="U5616" s="17"/>
      <c r="V5616" s="182"/>
      <c r="W5616" s="191"/>
      <c r="X5616" s="199"/>
      <c r="Y5616" s="182"/>
      <c r="Z5616" s="184"/>
      <c r="AA5616" s="184"/>
      <c r="AD5616" s="182"/>
      <c r="AG5616" s="182"/>
      <c r="AH5616" s="43"/>
      <c r="AI5616" s="43"/>
      <c r="AJ5616" s="43"/>
      <c r="AK5616" s="43"/>
      <c r="AL5616" s="43"/>
      <c r="AM5616" s="43"/>
      <c r="AN5616" s="43"/>
      <c r="AO5616" s="43"/>
      <c r="AP5616" s="43"/>
      <c r="AQ5616" s="43"/>
      <c r="AR5616" s="43"/>
      <c r="AS5616" s="43"/>
      <c r="AT5616" s="43"/>
      <c r="AU5616" s="44"/>
      <c r="AV5616" s="182"/>
      <c r="AW5616" s="182"/>
      <c r="AX5616" s="182"/>
      <c r="AZ5616" s="207"/>
    </row>
    <row r="5617" spans="1:52" s="168" customFormat="1" ht="24.9" customHeight="1" x14ac:dyDescent="0.3">
      <c r="A5617" s="263"/>
      <c r="B5617" s="263"/>
      <c r="C5617" s="265"/>
      <c r="D5617" s="481"/>
      <c r="E5617" s="482"/>
      <c r="F5617" s="482"/>
      <c r="G5617" s="482"/>
      <c r="H5617" s="482"/>
      <c r="I5617" s="482"/>
      <c r="J5617" s="482"/>
      <c r="K5617" s="482"/>
      <c r="L5617" s="482"/>
      <c r="M5617" s="483"/>
      <c r="N5617" s="176"/>
      <c r="O5617" s="412"/>
      <c r="P5617" s="413"/>
      <c r="Q5617" s="8"/>
      <c r="R5617" s="8"/>
      <c r="S5617" s="8"/>
      <c r="T5617" s="9"/>
      <c r="U5617" s="17"/>
      <c r="V5617" s="182"/>
      <c r="W5617" s="191"/>
      <c r="X5617" s="199"/>
      <c r="Y5617" s="182"/>
      <c r="Z5617" s="184"/>
      <c r="AA5617" s="184"/>
      <c r="AD5617" s="182"/>
      <c r="AG5617" s="182"/>
      <c r="AH5617" s="43"/>
      <c r="AI5617" s="43"/>
      <c r="AJ5617" s="43"/>
      <c r="AK5617" s="43"/>
      <c r="AL5617" s="43"/>
      <c r="AM5617" s="43"/>
      <c r="AN5617" s="43"/>
      <c r="AO5617" s="43"/>
      <c r="AP5617" s="43"/>
      <c r="AQ5617" s="43"/>
      <c r="AR5617" s="43"/>
      <c r="AS5617" s="43"/>
      <c r="AT5617" s="43"/>
      <c r="AU5617" s="44"/>
      <c r="AV5617" s="182"/>
      <c r="AW5617" s="182"/>
      <c r="AX5617" s="182"/>
      <c r="AZ5617" s="207"/>
    </row>
    <row r="5618" spans="1:52" s="168" customFormat="1" ht="24.9" customHeight="1" x14ac:dyDescent="0.3">
      <c r="A5618" s="263"/>
      <c r="B5618" s="263"/>
      <c r="C5618" s="265"/>
      <c r="D5618" s="481"/>
      <c r="E5618" s="482"/>
      <c r="F5618" s="482"/>
      <c r="G5618" s="482"/>
      <c r="H5618" s="482"/>
      <c r="I5618" s="482"/>
      <c r="J5618" s="482"/>
      <c r="K5618" s="482"/>
      <c r="L5618" s="482"/>
      <c r="M5618" s="483"/>
      <c r="N5618" s="176"/>
      <c r="O5618" s="412"/>
      <c r="P5618" s="413"/>
      <c r="Q5618" s="8"/>
      <c r="R5618" s="8"/>
      <c r="S5618" s="8"/>
      <c r="T5618" s="9"/>
      <c r="U5618" s="17"/>
      <c r="V5618" s="182"/>
      <c r="W5618" s="191"/>
      <c r="X5618" s="199"/>
      <c r="Y5618" s="182"/>
      <c r="Z5618" s="184"/>
      <c r="AA5618" s="184"/>
      <c r="AD5618" s="182"/>
      <c r="AG5618" s="182"/>
      <c r="AH5618" s="43"/>
      <c r="AI5618" s="43"/>
      <c r="AJ5618" s="43"/>
      <c r="AK5618" s="43"/>
      <c r="AL5618" s="43"/>
      <c r="AM5618" s="43"/>
      <c r="AN5618" s="43"/>
      <c r="AO5618" s="43"/>
      <c r="AP5618" s="43"/>
      <c r="AQ5618" s="43"/>
      <c r="AR5618" s="43"/>
      <c r="AS5618" s="43"/>
      <c r="AT5618" s="43"/>
      <c r="AU5618" s="44"/>
      <c r="AV5618" s="182"/>
      <c r="AW5618" s="182"/>
      <c r="AX5618" s="182"/>
      <c r="AZ5618" s="207"/>
    </row>
    <row r="5619" spans="1:52" s="168" customFormat="1" ht="24.9" customHeight="1" x14ac:dyDescent="0.3">
      <c r="A5619" s="263"/>
      <c r="B5619" s="263"/>
      <c r="C5619" s="265"/>
      <c r="D5619" s="481"/>
      <c r="E5619" s="482"/>
      <c r="F5619" s="482"/>
      <c r="G5619" s="482"/>
      <c r="H5619" s="482"/>
      <c r="I5619" s="482"/>
      <c r="J5619" s="482"/>
      <c r="K5619" s="482"/>
      <c r="L5619" s="482"/>
      <c r="M5619" s="483"/>
      <c r="N5619" s="176"/>
      <c r="O5619" s="412"/>
      <c r="P5619" s="413"/>
      <c r="Q5619" s="8"/>
      <c r="R5619" s="8"/>
      <c r="S5619" s="8"/>
      <c r="T5619" s="9"/>
      <c r="U5619" s="17"/>
      <c r="V5619" s="182"/>
      <c r="W5619" s="191"/>
      <c r="X5619" s="199"/>
      <c r="Y5619" s="182"/>
      <c r="Z5619" s="184"/>
      <c r="AA5619" s="184"/>
      <c r="AD5619" s="182"/>
      <c r="AG5619" s="182"/>
      <c r="AH5619" s="43"/>
      <c r="AI5619" s="43"/>
      <c r="AJ5619" s="43"/>
      <c r="AK5619" s="43"/>
      <c r="AL5619" s="43"/>
      <c r="AM5619" s="43"/>
      <c r="AN5619" s="43"/>
      <c r="AO5619" s="43"/>
      <c r="AP5619" s="43"/>
      <c r="AQ5619" s="43"/>
      <c r="AR5619" s="43"/>
      <c r="AS5619" s="43"/>
      <c r="AT5619" s="43"/>
      <c r="AU5619" s="44"/>
      <c r="AV5619" s="182"/>
      <c r="AW5619" s="182"/>
      <c r="AX5619" s="182"/>
      <c r="AZ5619" s="207"/>
    </row>
    <row r="5620" spans="1:52" s="168" customFormat="1" ht="24.9" customHeight="1" x14ac:dyDescent="0.3">
      <c r="A5620" s="263"/>
      <c r="B5620" s="263"/>
      <c r="C5620" s="265"/>
      <c r="D5620" s="481"/>
      <c r="E5620" s="482"/>
      <c r="F5620" s="482"/>
      <c r="G5620" s="482"/>
      <c r="H5620" s="482"/>
      <c r="I5620" s="482"/>
      <c r="J5620" s="482"/>
      <c r="K5620" s="482"/>
      <c r="L5620" s="482"/>
      <c r="M5620" s="483"/>
      <c r="N5620" s="176"/>
      <c r="O5620" s="412"/>
      <c r="P5620" s="413"/>
      <c r="Q5620" s="8"/>
      <c r="R5620" s="8"/>
      <c r="S5620" s="8"/>
      <c r="T5620" s="9"/>
      <c r="U5620" s="17"/>
      <c r="V5620" s="182"/>
      <c r="W5620" s="191"/>
      <c r="X5620" s="199"/>
      <c r="Y5620" s="182"/>
      <c r="Z5620" s="184"/>
      <c r="AA5620" s="184"/>
      <c r="AD5620" s="182"/>
      <c r="AG5620" s="182"/>
      <c r="AH5620" s="43"/>
      <c r="AI5620" s="43"/>
      <c r="AJ5620" s="43"/>
      <c r="AK5620" s="43"/>
      <c r="AL5620" s="43"/>
      <c r="AM5620" s="43"/>
      <c r="AN5620" s="43"/>
      <c r="AO5620" s="43"/>
      <c r="AP5620" s="43"/>
      <c r="AQ5620" s="43"/>
      <c r="AR5620" s="43"/>
      <c r="AS5620" s="43"/>
      <c r="AT5620" s="43"/>
      <c r="AU5620" s="44"/>
      <c r="AV5620" s="182"/>
      <c r="AW5620" s="182"/>
      <c r="AX5620" s="182"/>
      <c r="AZ5620" s="207"/>
    </row>
    <row r="5621" spans="1:52" s="168" customFormat="1" ht="24.9" customHeight="1" x14ac:dyDescent="0.3">
      <c r="A5621" s="263"/>
      <c r="B5621" s="263"/>
      <c r="C5621" s="265"/>
      <c r="D5621" s="481"/>
      <c r="E5621" s="482"/>
      <c r="F5621" s="482"/>
      <c r="G5621" s="482"/>
      <c r="H5621" s="482"/>
      <c r="I5621" s="482"/>
      <c r="J5621" s="482"/>
      <c r="K5621" s="482"/>
      <c r="L5621" s="482"/>
      <c r="M5621" s="483"/>
      <c r="N5621" s="176"/>
      <c r="O5621" s="412"/>
      <c r="P5621" s="413"/>
      <c r="Q5621" s="8"/>
      <c r="R5621" s="8"/>
      <c r="S5621" s="8"/>
      <c r="T5621" s="9"/>
      <c r="U5621" s="17"/>
      <c r="V5621" s="182"/>
      <c r="W5621" s="191"/>
      <c r="X5621" s="199"/>
      <c r="Y5621" s="182"/>
      <c r="Z5621" s="184"/>
      <c r="AA5621" s="184"/>
      <c r="AD5621" s="182"/>
      <c r="AG5621" s="182"/>
      <c r="AH5621" s="43"/>
      <c r="AI5621" s="43"/>
      <c r="AJ5621" s="43"/>
      <c r="AK5621" s="43"/>
      <c r="AL5621" s="43"/>
      <c r="AM5621" s="43"/>
      <c r="AN5621" s="43"/>
      <c r="AO5621" s="43"/>
      <c r="AP5621" s="43"/>
      <c r="AQ5621" s="43"/>
      <c r="AR5621" s="43"/>
      <c r="AS5621" s="43"/>
      <c r="AT5621" s="43"/>
      <c r="AU5621" s="44"/>
      <c r="AV5621" s="182"/>
      <c r="AW5621" s="182"/>
      <c r="AX5621" s="182"/>
      <c r="AZ5621" s="207"/>
    </row>
    <row r="5622" spans="1:52" s="168" customFormat="1" ht="24.9" customHeight="1" x14ac:dyDescent="0.3">
      <c r="A5622" s="263"/>
      <c r="B5622" s="263"/>
      <c r="C5622" s="265"/>
      <c r="D5622" s="481"/>
      <c r="E5622" s="482"/>
      <c r="F5622" s="482"/>
      <c r="G5622" s="482"/>
      <c r="H5622" s="482"/>
      <c r="I5622" s="482"/>
      <c r="J5622" s="482"/>
      <c r="K5622" s="482"/>
      <c r="L5622" s="482"/>
      <c r="M5622" s="483"/>
      <c r="N5622" s="176"/>
      <c r="O5622" s="412"/>
      <c r="P5622" s="413"/>
      <c r="Q5622" s="8"/>
      <c r="R5622" s="8"/>
      <c r="S5622" s="8"/>
      <c r="T5622" s="9"/>
      <c r="U5622" s="17"/>
      <c r="V5622" s="182"/>
      <c r="W5622" s="191"/>
      <c r="X5622" s="199"/>
      <c r="Y5622" s="182"/>
      <c r="Z5622" s="184"/>
      <c r="AA5622" s="184"/>
      <c r="AD5622" s="182"/>
      <c r="AG5622" s="182"/>
      <c r="AH5622" s="43"/>
      <c r="AI5622" s="43"/>
      <c r="AJ5622" s="43"/>
      <c r="AK5622" s="43"/>
      <c r="AL5622" s="43"/>
      <c r="AM5622" s="43"/>
      <c r="AN5622" s="43"/>
      <c r="AO5622" s="43"/>
      <c r="AP5622" s="43"/>
      <c r="AQ5622" s="43"/>
      <c r="AR5622" s="43"/>
      <c r="AS5622" s="43"/>
      <c r="AT5622" s="43"/>
      <c r="AU5622" s="44"/>
      <c r="AV5622" s="182"/>
      <c r="AW5622" s="182"/>
      <c r="AX5622" s="182"/>
      <c r="AZ5622" s="207"/>
    </row>
    <row r="5623" spans="1:52" s="168" customFormat="1" ht="24.9" customHeight="1" thickBot="1" x14ac:dyDescent="0.35">
      <c r="A5623" s="263"/>
      <c r="B5623" s="263"/>
      <c r="C5623" s="265"/>
      <c r="D5623" s="481"/>
      <c r="E5623" s="482"/>
      <c r="F5623" s="482"/>
      <c r="G5623" s="482"/>
      <c r="H5623" s="482"/>
      <c r="I5623" s="482"/>
      <c r="J5623" s="482"/>
      <c r="K5623" s="482"/>
      <c r="L5623" s="482"/>
      <c r="M5623" s="483"/>
      <c r="N5623" s="414" t="s">
        <v>16</v>
      </c>
      <c r="O5623" s="415"/>
      <c r="P5623" s="415"/>
      <c r="Q5623" s="415"/>
      <c r="R5623" s="415"/>
      <c r="S5623" s="415"/>
      <c r="T5623" s="415"/>
      <c r="U5623" s="18">
        <f>SUM(U5603:U5622)</f>
        <v>5</v>
      </c>
      <c r="V5623" s="182"/>
      <c r="W5623" s="191"/>
      <c r="X5623" s="199"/>
      <c r="Y5623" s="182"/>
      <c r="Z5623" s="184"/>
      <c r="AA5623" s="184"/>
      <c r="AD5623" s="182"/>
      <c r="AG5623" s="182"/>
      <c r="AH5623" s="43"/>
      <c r="AI5623" s="43"/>
      <c r="AJ5623" s="43"/>
      <c r="AK5623" s="43"/>
      <c r="AL5623" s="43"/>
      <c r="AM5623" s="43"/>
      <c r="AN5623" s="43"/>
      <c r="AO5623" s="43"/>
      <c r="AP5623" s="43"/>
      <c r="AQ5623" s="43"/>
      <c r="AR5623" s="43"/>
      <c r="AS5623" s="43"/>
      <c r="AT5623" s="43"/>
      <c r="AU5623" s="44"/>
      <c r="AV5623" s="182"/>
      <c r="AW5623" s="182"/>
      <c r="AX5623" s="182"/>
      <c r="AZ5623" s="207"/>
    </row>
    <row r="5624" spans="1:52" s="168" customFormat="1" ht="14.4" customHeight="1" x14ac:dyDescent="0.3">
      <c r="A5624" s="263"/>
      <c r="B5624" s="263"/>
      <c r="C5624" s="265"/>
      <c r="D5624" s="481"/>
      <c r="E5624" s="482"/>
      <c r="F5624" s="482"/>
      <c r="G5624" s="482"/>
      <c r="H5624" s="482"/>
      <c r="I5624" s="482"/>
      <c r="J5624" s="482"/>
      <c r="K5624" s="482"/>
      <c r="L5624" s="482"/>
      <c r="M5624" s="483"/>
      <c r="N5624" s="416" t="s">
        <v>17</v>
      </c>
      <c r="O5624" s="417"/>
      <c r="P5624" s="417"/>
      <c r="Q5624" s="417"/>
      <c r="R5624" s="417"/>
      <c r="S5624" s="417"/>
      <c r="T5624" s="417"/>
      <c r="U5624" s="418"/>
      <c r="V5624" s="200"/>
      <c r="W5624" s="191"/>
      <c r="X5624" s="199"/>
      <c r="Y5624" s="182"/>
      <c r="Z5624" s="184"/>
      <c r="AA5624" s="184"/>
      <c r="AD5624" s="182"/>
      <c r="AG5624" s="182"/>
      <c r="AH5624" s="43"/>
      <c r="AI5624" s="43"/>
      <c r="AJ5624" s="43"/>
      <c r="AK5624" s="43"/>
      <c r="AL5624" s="43"/>
      <c r="AM5624" s="43"/>
      <c r="AN5624" s="43"/>
      <c r="AO5624" s="43"/>
      <c r="AP5624" s="43"/>
      <c r="AQ5624" s="43"/>
      <c r="AR5624" s="43"/>
      <c r="AS5624" s="43"/>
      <c r="AT5624" s="43"/>
      <c r="AU5624" s="44"/>
      <c r="AV5624" s="182"/>
      <c r="AW5624" s="182"/>
      <c r="AX5624" s="182"/>
      <c r="AZ5624" s="207"/>
    </row>
    <row r="5625" spans="1:52" s="168" customFormat="1" x14ac:dyDescent="0.3">
      <c r="A5625" s="263"/>
      <c r="B5625" s="263"/>
      <c r="C5625" s="265"/>
      <c r="D5625" s="481"/>
      <c r="E5625" s="482"/>
      <c r="F5625" s="482"/>
      <c r="G5625" s="482"/>
      <c r="H5625" s="482"/>
      <c r="I5625" s="482"/>
      <c r="J5625" s="482"/>
      <c r="K5625" s="482"/>
      <c r="L5625" s="482"/>
      <c r="M5625" s="483"/>
      <c r="N5625" s="419"/>
      <c r="O5625" s="420"/>
      <c r="P5625" s="420"/>
      <c r="Q5625" s="420"/>
      <c r="R5625" s="420"/>
      <c r="S5625" s="420"/>
      <c r="T5625" s="420"/>
      <c r="U5625" s="421"/>
      <c r="V5625" s="182"/>
      <c r="W5625" s="191"/>
      <c r="X5625" s="199"/>
      <c r="Y5625" s="182"/>
      <c r="Z5625" s="184"/>
      <c r="AA5625" s="184"/>
      <c r="AD5625" s="182"/>
      <c r="AG5625" s="182"/>
      <c r="AH5625" s="43"/>
      <c r="AI5625" s="43"/>
      <c r="AJ5625" s="43"/>
      <c r="AK5625" s="43"/>
      <c r="AL5625" s="43"/>
      <c r="AM5625" s="43"/>
      <c r="AN5625" s="43"/>
      <c r="AO5625" s="43"/>
      <c r="AP5625" s="43"/>
      <c r="AQ5625" s="43"/>
      <c r="AR5625" s="43"/>
      <c r="AS5625" s="43"/>
      <c r="AT5625" s="43"/>
      <c r="AU5625" s="44"/>
      <c r="AV5625" s="182"/>
      <c r="AW5625" s="182"/>
      <c r="AX5625" s="182"/>
      <c r="AZ5625" s="207"/>
    </row>
    <row r="5626" spans="1:52" s="168" customFormat="1" x14ac:dyDescent="0.3">
      <c r="A5626" s="263"/>
      <c r="B5626" s="263"/>
      <c r="C5626" s="265"/>
      <c r="D5626" s="481"/>
      <c r="E5626" s="482"/>
      <c r="F5626" s="482"/>
      <c r="G5626" s="482"/>
      <c r="H5626" s="482"/>
      <c r="I5626" s="482"/>
      <c r="J5626" s="482"/>
      <c r="K5626" s="482"/>
      <c r="L5626" s="482"/>
      <c r="M5626" s="483"/>
      <c r="N5626" s="419"/>
      <c r="O5626" s="420"/>
      <c r="P5626" s="420"/>
      <c r="Q5626" s="420"/>
      <c r="R5626" s="420"/>
      <c r="S5626" s="420"/>
      <c r="T5626" s="420"/>
      <c r="U5626" s="421"/>
      <c r="V5626" s="182"/>
      <c r="W5626" s="191"/>
      <c r="X5626" s="199"/>
      <c r="Y5626" s="182"/>
      <c r="Z5626" s="184"/>
      <c r="AA5626" s="184"/>
      <c r="AD5626" s="182"/>
      <c r="AG5626" s="182"/>
      <c r="AH5626" s="43"/>
      <c r="AI5626" s="43"/>
      <c r="AJ5626" s="43"/>
      <c r="AK5626" s="43"/>
      <c r="AL5626" s="43"/>
      <c r="AM5626" s="43"/>
      <c r="AN5626" s="43"/>
      <c r="AO5626" s="43"/>
      <c r="AP5626" s="43"/>
      <c r="AQ5626" s="43"/>
      <c r="AR5626" s="43"/>
      <c r="AS5626" s="43"/>
      <c r="AT5626" s="43"/>
      <c r="AU5626" s="44"/>
      <c r="AV5626" s="182"/>
      <c r="AW5626" s="182"/>
      <c r="AX5626" s="182"/>
      <c r="AZ5626" s="207"/>
    </row>
    <row r="5627" spans="1:52" s="168" customFormat="1" ht="14.4" thickBot="1" x14ac:dyDescent="0.35">
      <c r="A5627" s="263"/>
      <c r="B5627" s="263"/>
      <c r="C5627" s="265"/>
      <c r="D5627" s="425"/>
      <c r="E5627" s="426"/>
      <c r="F5627" s="426"/>
      <c r="G5627" s="426"/>
      <c r="H5627" s="426"/>
      <c r="I5627" s="426"/>
      <c r="J5627" s="426"/>
      <c r="K5627" s="426"/>
      <c r="L5627" s="426"/>
      <c r="M5627" s="427"/>
      <c r="N5627" s="422"/>
      <c r="O5627" s="423"/>
      <c r="P5627" s="423"/>
      <c r="Q5627" s="423"/>
      <c r="R5627" s="423"/>
      <c r="S5627" s="423"/>
      <c r="T5627" s="423"/>
      <c r="U5627" s="424"/>
      <c r="V5627" s="182"/>
      <c r="W5627" s="191"/>
      <c r="X5627" s="199"/>
      <c r="Y5627" s="182"/>
      <c r="Z5627" s="184"/>
      <c r="AA5627" s="184"/>
      <c r="AD5627" s="182"/>
      <c r="AG5627" s="182"/>
      <c r="AH5627" s="43"/>
      <c r="AI5627" s="43"/>
      <c r="AJ5627" s="43"/>
      <c r="AK5627" s="43"/>
      <c r="AL5627" s="43"/>
      <c r="AM5627" s="43"/>
      <c r="AN5627" s="43"/>
      <c r="AO5627" s="43"/>
      <c r="AP5627" s="43"/>
      <c r="AQ5627" s="43"/>
      <c r="AR5627" s="43"/>
      <c r="AS5627" s="43"/>
      <c r="AT5627" s="43"/>
      <c r="AU5627" s="44"/>
      <c r="AV5627" s="182"/>
      <c r="AW5627" s="182"/>
      <c r="AX5627" s="182"/>
      <c r="AZ5627" s="207"/>
    </row>
    <row r="5628" spans="1:52" s="168" customFormat="1" ht="5.25" customHeight="1" thickBot="1" x14ac:dyDescent="0.35">
      <c r="A5628" s="263"/>
      <c r="B5628" s="263"/>
      <c r="C5628" s="265"/>
      <c r="D5628" s="428"/>
      <c r="E5628" s="428"/>
      <c r="F5628" s="428"/>
      <c r="G5628" s="428"/>
      <c r="H5628" s="428"/>
      <c r="I5628" s="428"/>
      <c r="J5628" s="428"/>
      <c r="K5628" s="428"/>
      <c r="L5628" s="428"/>
      <c r="M5628" s="428"/>
      <c r="N5628" s="428"/>
      <c r="O5628" s="428"/>
      <c r="P5628" s="428"/>
      <c r="Q5628" s="428"/>
      <c r="R5628" s="428"/>
      <c r="S5628" s="428"/>
      <c r="T5628" s="428"/>
      <c r="U5628" s="428"/>
      <c r="V5628" s="182"/>
      <c r="W5628" s="191"/>
      <c r="X5628" s="199"/>
      <c r="Y5628" s="182"/>
      <c r="Z5628" s="184"/>
      <c r="AA5628" s="184"/>
      <c r="AD5628" s="182"/>
      <c r="AG5628" s="182"/>
      <c r="AH5628" s="43"/>
      <c r="AI5628" s="43"/>
      <c r="AJ5628" s="43"/>
      <c r="AK5628" s="43"/>
      <c r="AL5628" s="43"/>
      <c r="AM5628" s="43"/>
      <c r="AN5628" s="43"/>
      <c r="AO5628" s="43"/>
      <c r="AP5628" s="43"/>
      <c r="AQ5628" s="43"/>
      <c r="AR5628" s="43"/>
      <c r="AS5628" s="43"/>
      <c r="AT5628" s="43"/>
      <c r="AU5628" s="44"/>
      <c r="AV5628" s="182"/>
      <c r="AW5628" s="182"/>
      <c r="AX5628" s="182"/>
      <c r="AZ5628" s="207"/>
    </row>
    <row r="5629" spans="1:52" s="168" customFormat="1" ht="20.25" customHeight="1" x14ac:dyDescent="0.3">
      <c r="A5629" s="263"/>
      <c r="B5629" s="263"/>
      <c r="C5629" s="265"/>
      <c r="D5629" s="429" t="s">
        <v>18</v>
      </c>
      <c r="E5629" s="430"/>
      <c r="F5629" s="430"/>
      <c r="G5629" s="430"/>
      <c r="H5629" s="430"/>
      <c r="I5629" s="430"/>
      <c r="J5629" s="430"/>
      <c r="K5629" s="430"/>
      <c r="L5629" s="430"/>
      <c r="M5629" s="431"/>
      <c r="N5629" s="429" t="s">
        <v>19</v>
      </c>
      <c r="O5629" s="430"/>
      <c r="P5629" s="430"/>
      <c r="Q5629" s="430"/>
      <c r="R5629" s="430"/>
      <c r="S5629" s="430"/>
      <c r="T5629" s="430"/>
      <c r="U5629" s="431"/>
      <c r="V5629" s="182"/>
      <c r="W5629" s="191"/>
      <c r="X5629" s="199"/>
      <c r="Y5629" s="182"/>
      <c r="Z5629" s="184"/>
      <c r="AA5629" s="184"/>
      <c r="AD5629" s="182"/>
      <c r="AG5629" s="182"/>
      <c r="AH5629" s="43"/>
      <c r="AI5629" s="43"/>
      <c r="AJ5629" s="43"/>
      <c r="AK5629" s="43"/>
      <c r="AL5629" s="43"/>
      <c r="AM5629" s="43"/>
      <c r="AN5629" s="43"/>
      <c r="AO5629" s="43"/>
      <c r="AP5629" s="43"/>
      <c r="AQ5629" s="43"/>
      <c r="AR5629" s="43"/>
      <c r="AS5629" s="43"/>
      <c r="AT5629" s="43"/>
      <c r="AU5629" s="44"/>
      <c r="AV5629" s="182"/>
      <c r="AW5629" s="182"/>
      <c r="AX5629" s="182"/>
      <c r="AZ5629" s="207"/>
    </row>
    <row r="5630" spans="1:52" s="168" customFormat="1" x14ac:dyDescent="0.3">
      <c r="A5630" s="263"/>
      <c r="B5630" s="263"/>
      <c r="C5630" s="265"/>
      <c r="D5630" s="432" t="s">
        <v>20</v>
      </c>
      <c r="E5630" s="433"/>
      <c r="F5630" s="433"/>
      <c r="G5630" s="433"/>
      <c r="H5630" s="433"/>
      <c r="I5630" s="433"/>
      <c r="J5630" s="433"/>
      <c r="K5630" s="433"/>
      <c r="L5630" s="433"/>
      <c r="M5630" s="434"/>
      <c r="N5630" s="435" t="s">
        <v>21</v>
      </c>
      <c r="O5630" s="436"/>
      <c r="P5630" s="436"/>
      <c r="Q5630" s="436"/>
      <c r="R5630" s="436"/>
      <c r="S5630" s="436"/>
      <c r="T5630" s="436"/>
      <c r="U5630" s="437"/>
      <c r="V5630" s="182"/>
      <c r="W5630" s="191"/>
      <c r="X5630" s="199"/>
      <c r="Y5630" s="182"/>
      <c r="Z5630" s="184"/>
      <c r="AA5630" s="184"/>
      <c r="AD5630" s="182"/>
      <c r="AG5630" s="182"/>
      <c r="AH5630" s="43"/>
      <c r="AI5630" s="43"/>
      <c r="AJ5630" s="43"/>
      <c r="AK5630" s="43"/>
      <c r="AL5630" s="43"/>
      <c r="AM5630" s="43"/>
      <c r="AN5630" s="43"/>
      <c r="AO5630" s="43"/>
      <c r="AP5630" s="43"/>
      <c r="AQ5630" s="43"/>
      <c r="AR5630" s="43"/>
      <c r="AS5630" s="43"/>
      <c r="AT5630" s="43"/>
      <c r="AU5630" s="44"/>
      <c r="AV5630" s="182"/>
      <c r="AW5630" s="182"/>
      <c r="AX5630" s="182"/>
      <c r="AZ5630" s="207"/>
    </row>
    <row r="5631" spans="1:52" s="168" customFormat="1" ht="15.75" customHeight="1" x14ac:dyDescent="0.3">
      <c r="A5631" s="263"/>
      <c r="B5631" s="263"/>
      <c r="C5631" s="265"/>
      <c r="D5631" s="438" t="s">
        <v>22</v>
      </c>
      <c r="E5631" s="439"/>
      <c r="F5631" s="439"/>
      <c r="G5631" s="439"/>
      <c r="H5631" s="439"/>
      <c r="I5631" s="439"/>
      <c r="J5631" s="439"/>
      <c r="K5631" s="439"/>
      <c r="L5631" s="439"/>
      <c r="M5631" s="440"/>
      <c r="N5631" s="438" t="s">
        <v>22</v>
      </c>
      <c r="O5631" s="444"/>
      <c r="P5631" s="444"/>
      <c r="Q5631" s="444"/>
      <c r="R5631" s="444"/>
      <c r="S5631" s="444"/>
      <c r="T5631" s="444"/>
      <c r="U5631" s="440"/>
      <c r="V5631" s="182"/>
      <c r="W5631" s="191"/>
      <c r="X5631" s="199"/>
      <c r="Y5631" s="182"/>
      <c r="Z5631" s="184"/>
      <c r="AA5631" s="184"/>
      <c r="AD5631" s="182"/>
      <c r="AG5631" s="182"/>
      <c r="AH5631" s="43"/>
      <c r="AI5631" s="43"/>
      <c r="AJ5631" s="43"/>
      <c r="AK5631" s="43"/>
      <c r="AL5631" s="43"/>
      <c r="AM5631" s="43"/>
      <c r="AN5631" s="43"/>
      <c r="AO5631" s="43"/>
      <c r="AP5631" s="43"/>
      <c r="AQ5631" s="43"/>
      <c r="AR5631" s="43"/>
      <c r="AS5631" s="43"/>
      <c r="AT5631" s="43"/>
      <c r="AU5631" s="44"/>
      <c r="AV5631" s="182"/>
      <c r="AW5631" s="182"/>
      <c r="AX5631" s="182"/>
      <c r="AZ5631" s="207"/>
    </row>
    <row r="5632" spans="1:52" s="168" customFormat="1" ht="15.75" customHeight="1" x14ac:dyDescent="0.3">
      <c r="A5632" s="263"/>
      <c r="B5632" s="263"/>
      <c r="C5632" s="265"/>
      <c r="D5632" s="438"/>
      <c r="E5632" s="439"/>
      <c r="F5632" s="439"/>
      <c r="G5632" s="439"/>
      <c r="H5632" s="439"/>
      <c r="I5632" s="439"/>
      <c r="J5632" s="439"/>
      <c r="K5632" s="439"/>
      <c r="L5632" s="439"/>
      <c r="M5632" s="440"/>
      <c r="N5632" s="438"/>
      <c r="O5632" s="439"/>
      <c r="P5632" s="439"/>
      <c r="Q5632" s="439"/>
      <c r="R5632" s="439"/>
      <c r="S5632" s="439"/>
      <c r="T5632" s="439"/>
      <c r="U5632" s="440"/>
      <c r="V5632" s="182"/>
      <c r="W5632" s="191"/>
      <c r="X5632" s="199"/>
      <c r="Y5632" s="182"/>
      <c r="Z5632" s="184"/>
      <c r="AA5632" s="184"/>
      <c r="AD5632" s="182"/>
      <c r="AG5632" s="182"/>
      <c r="AH5632" s="43"/>
      <c r="AI5632" s="43"/>
      <c r="AJ5632" s="43"/>
      <c r="AK5632" s="43"/>
      <c r="AL5632" s="43"/>
      <c r="AM5632" s="43"/>
      <c r="AN5632" s="43"/>
      <c r="AO5632" s="43"/>
      <c r="AP5632" s="43"/>
      <c r="AQ5632" s="43"/>
      <c r="AR5632" s="43"/>
      <c r="AS5632" s="43"/>
      <c r="AT5632" s="43"/>
      <c r="AU5632" s="44"/>
      <c r="AV5632" s="182"/>
      <c r="AW5632" s="182"/>
      <c r="AX5632" s="182"/>
      <c r="AZ5632" s="207"/>
    </row>
    <row r="5633" spans="1:52" s="168" customFormat="1" ht="15.75" customHeight="1" x14ac:dyDescent="0.3">
      <c r="A5633" s="263"/>
      <c r="B5633" s="263"/>
      <c r="C5633" s="265"/>
      <c r="D5633" s="441"/>
      <c r="E5633" s="442"/>
      <c r="F5633" s="442"/>
      <c r="G5633" s="442"/>
      <c r="H5633" s="442"/>
      <c r="I5633" s="442"/>
      <c r="J5633" s="442"/>
      <c r="K5633" s="442"/>
      <c r="L5633" s="442"/>
      <c r="M5633" s="443"/>
      <c r="N5633" s="441"/>
      <c r="O5633" s="442"/>
      <c r="P5633" s="442"/>
      <c r="Q5633" s="442"/>
      <c r="R5633" s="442"/>
      <c r="S5633" s="442"/>
      <c r="T5633" s="442"/>
      <c r="U5633" s="443"/>
      <c r="V5633" s="182"/>
      <c r="W5633" s="191"/>
      <c r="X5633" s="199"/>
      <c r="Y5633" s="182"/>
      <c r="Z5633" s="184"/>
      <c r="AA5633" s="184"/>
      <c r="AD5633" s="182"/>
      <c r="AG5633" s="182"/>
      <c r="AH5633" s="43"/>
      <c r="AI5633" s="43"/>
      <c r="AJ5633" s="43"/>
      <c r="AK5633" s="43"/>
      <c r="AL5633" s="43"/>
      <c r="AM5633" s="43"/>
      <c r="AN5633" s="43"/>
      <c r="AO5633" s="43"/>
      <c r="AP5633" s="43"/>
      <c r="AQ5633" s="43"/>
      <c r="AR5633" s="43"/>
      <c r="AS5633" s="43"/>
      <c r="AT5633" s="43"/>
      <c r="AU5633" s="44"/>
      <c r="AV5633" s="182"/>
      <c r="AW5633" s="182"/>
      <c r="AX5633" s="182"/>
      <c r="AZ5633" s="207"/>
    </row>
    <row r="5634" spans="1:52" s="168" customFormat="1" x14ac:dyDescent="0.25">
      <c r="A5634" s="263"/>
      <c r="B5634" s="263"/>
      <c r="C5634" s="265"/>
      <c r="D5634" s="171" t="s">
        <v>23</v>
      </c>
      <c r="E5634" s="445" t="e">
        <f>+#REF!</f>
        <v>#REF!</v>
      </c>
      <c r="F5634" s="445"/>
      <c r="G5634" s="445"/>
      <c r="H5634" s="445"/>
      <c r="I5634" s="445"/>
      <c r="J5634" s="445"/>
      <c r="K5634" s="445"/>
      <c r="L5634" s="445"/>
      <c r="M5634" s="446"/>
      <c r="N5634" s="172" t="s">
        <v>23</v>
      </c>
      <c r="O5634" s="445" t="e">
        <f>+#REF!</f>
        <v>#REF!</v>
      </c>
      <c r="P5634" s="445"/>
      <c r="Q5634" s="445"/>
      <c r="R5634" s="445"/>
      <c r="S5634" s="445"/>
      <c r="T5634" s="445"/>
      <c r="U5634" s="446"/>
      <c r="V5634" s="182"/>
      <c r="W5634" s="191"/>
      <c r="X5634" s="199"/>
      <c r="Y5634" s="182"/>
      <c r="Z5634" s="184"/>
      <c r="AA5634" s="184"/>
      <c r="AD5634" s="182"/>
      <c r="AG5634" s="182"/>
      <c r="AH5634" s="43"/>
      <c r="AI5634" s="43"/>
      <c r="AJ5634" s="43"/>
      <c r="AK5634" s="43"/>
      <c r="AL5634" s="43"/>
      <c r="AM5634" s="43"/>
      <c r="AN5634" s="43"/>
      <c r="AO5634" s="43"/>
      <c r="AP5634" s="43"/>
      <c r="AQ5634" s="43"/>
      <c r="AR5634" s="43"/>
      <c r="AS5634" s="43"/>
      <c r="AT5634" s="43"/>
      <c r="AU5634" s="44"/>
      <c r="AV5634" s="182"/>
      <c r="AW5634" s="182"/>
      <c r="AX5634" s="182"/>
      <c r="AZ5634" s="207"/>
    </row>
    <row r="5635" spans="1:52" s="168" customFormat="1" ht="14.4" thickBot="1" x14ac:dyDescent="0.3">
      <c r="A5635" s="263"/>
      <c r="B5635" s="263"/>
      <c r="C5635" s="265"/>
      <c r="D5635" s="173" t="s">
        <v>25</v>
      </c>
      <c r="E5635" s="447" t="e">
        <f>+#REF!</f>
        <v>#REF!</v>
      </c>
      <c r="F5635" s="447"/>
      <c r="G5635" s="447"/>
      <c r="H5635" s="447"/>
      <c r="I5635" s="447"/>
      <c r="J5635" s="447"/>
      <c r="K5635" s="447"/>
      <c r="L5635" s="447"/>
      <c r="M5635" s="448"/>
      <c r="N5635" s="174" t="s">
        <v>25</v>
      </c>
      <c r="O5635" s="447" t="e">
        <f>+#REF!</f>
        <v>#REF!</v>
      </c>
      <c r="P5635" s="447"/>
      <c r="Q5635" s="447"/>
      <c r="R5635" s="447"/>
      <c r="S5635" s="447"/>
      <c r="T5635" s="447"/>
      <c r="U5635" s="448"/>
      <c r="V5635" s="182"/>
      <c r="W5635" s="191"/>
      <c r="X5635" s="199"/>
      <c r="Y5635" s="182"/>
      <c r="Z5635" s="184"/>
      <c r="AA5635" s="184"/>
      <c r="AD5635" s="182"/>
      <c r="AG5635" s="182"/>
      <c r="AH5635" s="43"/>
      <c r="AI5635" s="43"/>
      <c r="AJ5635" s="43"/>
      <c r="AK5635" s="43"/>
      <c r="AL5635" s="43"/>
      <c r="AM5635" s="43"/>
      <c r="AN5635" s="43"/>
      <c r="AO5635" s="43"/>
      <c r="AP5635" s="43"/>
      <c r="AQ5635" s="43"/>
      <c r="AR5635" s="43"/>
      <c r="AS5635" s="43"/>
      <c r="AT5635" s="43"/>
      <c r="AU5635" s="44"/>
      <c r="AV5635" s="182"/>
      <c r="AW5635" s="182"/>
      <c r="AX5635" s="182"/>
      <c r="AZ5635" s="207"/>
    </row>
    <row r="5636" spans="1:52" s="175" customFormat="1" ht="9.9" customHeight="1" thickBot="1" x14ac:dyDescent="0.3">
      <c r="A5636" s="266"/>
      <c r="B5636" s="266"/>
      <c r="C5636" s="267"/>
      <c r="N5636" s="15"/>
      <c r="V5636" s="34"/>
      <c r="W5636" s="58"/>
      <c r="X5636" s="85"/>
      <c r="Y5636" s="34"/>
      <c r="Z5636" s="185"/>
      <c r="AA5636" s="185"/>
      <c r="AD5636" s="34"/>
      <c r="AG5636" s="34"/>
      <c r="AH5636" s="45"/>
      <c r="AI5636" s="45"/>
      <c r="AJ5636" s="45"/>
      <c r="AK5636" s="45"/>
      <c r="AL5636" s="45"/>
      <c r="AM5636" s="45"/>
      <c r="AN5636" s="45"/>
      <c r="AO5636" s="45"/>
      <c r="AP5636" s="45"/>
      <c r="AQ5636" s="45"/>
      <c r="AR5636" s="45"/>
      <c r="AS5636" s="45"/>
      <c r="AT5636" s="45"/>
      <c r="AU5636" s="46"/>
      <c r="AV5636" s="34"/>
      <c r="AW5636" s="34"/>
      <c r="AX5636" s="34"/>
      <c r="AZ5636" s="139"/>
    </row>
    <row r="5637" spans="1:52" s="168" customFormat="1" ht="15.75" customHeight="1" x14ac:dyDescent="0.3">
      <c r="A5637" s="263"/>
      <c r="B5637" s="263"/>
      <c r="C5637" s="265"/>
      <c r="D5637" s="484"/>
      <c r="E5637" s="485"/>
      <c r="F5637" s="488" t="s">
        <v>0</v>
      </c>
      <c r="G5637" s="489"/>
      <c r="H5637" s="489"/>
      <c r="I5637" s="489"/>
      <c r="J5637" s="489"/>
      <c r="K5637" s="489"/>
      <c r="L5637" s="489"/>
      <c r="M5637" s="489"/>
      <c r="N5637" s="489"/>
      <c r="O5637" s="490"/>
      <c r="P5637" s="494" t="s">
        <v>1</v>
      </c>
      <c r="Q5637" s="495"/>
      <c r="R5637" s="495"/>
      <c r="S5637" s="496"/>
      <c r="T5637" s="500"/>
      <c r="U5637" s="501"/>
      <c r="V5637" s="182"/>
      <c r="W5637" s="191"/>
      <c r="X5637" s="199"/>
      <c r="Y5637" s="182"/>
      <c r="Z5637" s="184"/>
      <c r="AA5637" s="184"/>
      <c r="AD5637" s="182"/>
      <c r="AG5637" s="182"/>
      <c r="AH5637" s="43"/>
      <c r="AI5637" s="43"/>
      <c r="AJ5637" s="43"/>
      <c r="AK5637" s="43"/>
      <c r="AL5637" s="43"/>
      <c r="AM5637" s="43"/>
      <c r="AN5637" s="43"/>
      <c r="AO5637" s="43"/>
      <c r="AP5637" s="43"/>
      <c r="AQ5637" s="43"/>
      <c r="AR5637" s="43"/>
      <c r="AS5637" s="43"/>
      <c r="AT5637" s="43"/>
      <c r="AU5637" s="44"/>
      <c r="AV5637" s="182"/>
      <c r="AW5637" s="182"/>
      <c r="AX5637" s="182"/>
      <c r="AZ5637" s="207"/>
    </row>
    <row r="5638" spans="1:52" s="168" customFormat="1" ht="15" customHeight="1" x14ac:dyDescent="0.3">
      <c r="A5638" s="263"/>
      <c r="B5638" s="263"/>
      <c r="C5638" s="265"/>
      <c r="D5638" s="481"/>
      <c r="E5638" s="482"/>
      <c r="F5638" s="491"/>
      <c r="G5638" s="492"/>
      <c r="H5638" s="492"/>
      <c r="I5638" s="492"/>
      <c r="J5638" s="492"/>
      <c r="K5638" s="492"/>
      <c r="L5638" s="492"/>
      <c r="M5638" s="492"/>
      <c r="N5638" s="492"/>
      <c r="O5638" s="493"/>
      <c r="P5638" s="497"/>
      <c r="Q5638" s="498"/>
      <c r="R5638" s="498"/>
      <c r="S5638" s="499"/>
      <c r="T5638" s="502"/>
      <c r="U5638" s="503"/>
      <c r="V5638" s="182"/>
      <c r="W5638" s="191"/>
      <c r="X5638" s="199"/>
      <c r="Y5638" s="186"/>
      <c r="Z5638" s="184"/>
      <c r="AA5638" s="184"/>
      <c r="AD5638" s="182"/>
      <c r="AG5638" s="182"/>
      <c r="AH5638" s="43"/>
      <c r="AI5638" s="43"/>
      <c r="AJ5638" s="43"/>
      <c r="AK5638" s="43"/>
      <c r="AL5638" s="43"/>
      <c r="AM5638" s="43"/>
      <c r="AN5638" s="43"/>
      <c r="AO5638" s="43"/>
      <c r="AP5638" s="43"/>
      <c r="AQ5638" s="43"/>
      <c r="AR5638" s="43"/>
      <c r="AS5638" s="43"/>
      <c r="AT5638" s="43"/>
      <c r="AU5638" s="44"/>
      <c r="AV5638" s="182"/>
      <c r="AW5638" s="182"/>
      <c r="AX5638" s="182"/>
      <c r="AZ5638" s="207"/>
    </row>
    <row r="5639" spans="1:52" s="168" customFormat="1" ht="30" customHeight="1" thickBot="1" x14ac:dyDescent="0.35">
      <c r="A5639" s="263"/>
      <c r="B5639" s="263"/>
      <c r="C5639" s="265"/>
      <c r="D5639" s="486"/>
      <c r="E5639" s="487"/>
      <c r="F5639" s="506" t="s">
        <v>2</v>
      </c>
      <c r="G5639" s="507"/>
      <c r="H5639" s="507"/>
      <c r="I5639" s="507"/>
      <c r="J5639" s="507"/>
      <c r="K5639" s="507"/>
      <c r="L5639" s="507"/>
      <c r="M5639" s="507"/>
      <c r="N5639" s="507"/>
      <c r="O5639" s="508"/>
      <c r="P5639" s="181">
        <v>116</v>
      </c>
      <c r="Q5639" s="210" t="s">
        <v>3</v>
      </c>
      <c r="R5639" s="509">
        <v>147</v>
      </c>
      <c r="S5639" s="510"/>
      <c r="T5639" s="504"/>
      <c r="U5639" s="505"/>
      <c r="V5639" s="182">
        <f>+IF(C5648="","",1)</f>
        <v>1</v>
      </c>
      <c r="W5639" s="191"/>
      <c r="X5639" s="199"/>
      <c r="Y5639" s="39"/>
      <c r="Z5639" s="184"/>
      <c r="AA5639" s="184"/>
      <c r="AD5639" s="182"/>
      <c r="AG5639" s="182"/>
      <c r="AH5639" s="43"/>
      <c r="AI5639" s="43"/>
      <c r="AJ5639" s="43"/>
      <c r="AK5639" s="43"/>
      <c r="AL5639" s="43"/>
      <c r="AM5639" s="43"/>
      <c r="AN5639" s="43"/>
      <c r="AO5639" s="43"/>
      <c r="AP5639" s="43"/>
      <c r="AQ5639" s="43"/>
      <c r="AR5639" s="43"/>
      <c r="AS5639" s="43"/>
      <c r="AT5639" s="43"/>
      <c r="AU5639" s="44"/>
      <c r="AV5639" s="182"/>
      <c r="AW5639" s="182"/>
      <c r="AX5639" s="182"/>
      <c r="AZ5639" s="207"/>
    </row>
    <row r="5640" spans="1:52" s="168" customFormat="1" ht="5.25" customHeight="1" thickBot="1" x14ac:dyDescent="0.35">
      <c r="A5640" s="263"/>
      <c r="B5640" s="263"/>
      <c r="C5640" s="265"/>
      <c r="D5640" s="454"/>
      <c r="E5640" s="454"/>
      <c r="F5640" s="454"/>
      <c r="G5640" s="454"/>
      <c r="H5640" s="454"/>
      <c r="I5640" s="454"/>
      <c r="J5640" s="454"/>
      <c r="K5640" s="454"/>
      <c r="L5640" s="454"/>
      <c r="M5640" s="454"/>
      <c r="N5640" s="454"/>
      <c r="O5640" s="454"/>
      <c r="P5640" s="454"/>
      <c r="Q5640" s="454"/>
      <c r="R5640" s="454"/>
      <c r="S5640" s="454"/>
      <c r="T5640" s="454"/>
      <c r="U5640" s="454"/>
      <c r="V5640" s="182"/>
      <c r="W5640" s="191"/>
      <c r="X5640" s="199"/>
      <c r="Y5640" s="186"/>
      <c r="Z5640" s="184"/>
      <c r="AA5640" s="184"/>
      <c r="AD5640" s="182"/>
      <c r="AG5640" s="182"/>
      <c r="AH5640" s="43"/>
      <c r="AI5640" s="43"/>
      <c r="AJ5640" s="43"/>
      <c r="AK5640" s="43"/>
      <c r="AL5640" s="43"/>
      <c r="AM5640" s="43"/>
      <c r="AN5640" s="43"/>
      <c r="AO5640" s="43"/>
      <c r="AP5640" s="43"/>
      <c r="AQ5640" s="43"/>
      <c r="AR5640" s="43"/>
      <c r="AS5640" s="43"/>
      <c r="AT5640" s="43"/>
      <c r="AU5640" s="44"/>
      <c r="AV5640" s="182"/>
      <c r="AW5640" s="182"/>
      <c r="AX5640" s="182"/>
      <c r="AZ5640" s="207"/>
    </row>
    <row r="5641" spans="1:52" s="168" customFormat="1" ht="24.9" customHeight="1" x14ac:dyDescent="0.3">
      <c r="A5641" s="263"/>
      <c r="B5641" s="263"/>
      <c r="C5641" s="265"/>
      <c r="D5641" s="511" t="s">
        <v>4</v>
      </c>
      <c r="E5641" s="512"/>
      <c r="F5641" s="513" t="s">
        <v>168</v>
      </c>
      <c r="G5641" s="514"/>
      <c r="H5641" s="514"/>
      <c r="I5641" s="515"/>
      <c r="J5641" s="516" t="s">
        <v>5</v>
      </c>
      <c r="K5641" s="512"/>
      <c r="L5641" s="513" t="s">
        <v>102</v>
      </c>
      <c r="M5641" s="514"/>
      <c r="N5641" s="514"/>
      <c r="O5641" s="514"/>
      <c r="P5641" s="515"/>
      <c r="Q5641" s="164" t="s">
        <v>6</v>
      </c>
      <c r="R5641" s="513" t="s">
        <v>36</v>
      </c>
      <c r="S5641" s="514"/>
      <c r="T5641" s="514"/>
      <c r="U5641" s="517"/>
      <c r="V5641" s="182"/>
      <c r="W5641" s="191"/>
      <c r="X5641" s="199"/>
      <c r="Y5641" s="182"/>
      <c r="Z5641" s="184"/>
      <c r="AA5641" s="184"/>
      <c r="AD5641" s="182"/>
      <c r="AG5641" s="182"/>
      <c r="AH5641" s="43"/>
      <c r="AI5641" s="43"/>
      <c r="AJ5641" s="43"/>
      <c r="AK5641" s="43"/>
      <c r="AL5641" s="43"/>
      <c r="AM5641" s="43"/>
      <c r="AN5641" s="43"/>
      <c r="AO5641" s="43"/>
      <c r="AP5641" s="43"/>
      <c r="AQ5641" s="43"/>
      <c r="AR5641" s="43"/>
      <c r="AS5641" s="43"/>
      <c r="AT5641" s="43"/>
      <c r="AU5641" s="44"/>
      <c r="AV5641" s="182"/>
      <c r="AW5641" s="182"/>
      <c r="AX5641" s="182"/>
      <c r="AZ5641" s="207"/>
    </row>
    <row r="5642" spans="1:52" s="168" customFormat="1" ht="45" customHeight="1" thickBot="1" x14ac:dyDescent="0.35">
      <c r="A5642" s="263"/>
      <c r="B5642" s="263"/>
      <c r="C5642" s="265"/>
      <c r="D5642" s="518" t="s">
        <v>7</v>
      </c>
      <c r="E5642" s="519"/>
      <c r="F5642" s="520" t="s">
        <v>169</v>
      </c>
      <c r="G5642" s="521"/>
      <c r="H5642" s="521"/>
      <c r="I5642" s="521"/>
      <c r="J5642" s="521"/>
      <c r="K5642" s="521"/>
      <c r="L5642" s="521"/>
      <c r="M5642" s="521"/>
      <c r="N5642" s="521"/>
      <c r="O5642" s="521"/>
      <c r="P5642" s="521"/>
      <c r="Q5642" s="521"/>
      <c r="R5642" s="521"/>
      <c r="S5642" s="521"/>
      <c r="T5642" s="521"/>
      <c r="U5642" s="522"/>
      <c r="V5642" s="182"/>
      <c r="W5642" s="191"/>
      <c r="X5642" s="199"/>
      <c r="Y5642" s="182"/>
      <c r="Z5642" s="184"/>
      <c r="AA5642" s="184"/>
      <c r="AD5642" s="182"/>
      <c r="AG5642" s="182"/>
      <c r="AH5642" s="43"/>
      <c r="AI5642" s="43"/>
      <c r="AJ5642" s="43"/>
      <c r="AK5642" s="43"/>
      <c r="AL5642" s="43"/>
      <c r="AM5642" s="43"/>
      <c r="AN5642" s="43"/>
      <c r="AO5642" s="43"/>
      <c r="AP5642" s="43"/>
      <c r="AQ5642" s="43"/>
      <c r="AR5642" s="43"/>
      <c r="AS5642" s="43"/>
      <c r="AT5642" s="43"/>
      <c r="AU5642" s="44"/>
      <c r="AV5642" s="182"/>
      <c r="AW5642" s="182"/>
      <c r="AX5642" s="182"/>
      <c r="AZ5642" s="207"/>
    </row>
    <row r="5643" spans="1:52" s="168" customFormat="1" ht="5.0999999999999996" customHeight="1" thickBot="1" x14ac:dyDescent="0.35">
      <c r="A5643" s="263"/>
      <c r="B5643" s="263"/>
      <c r="C5643" s="265"/>
      <c r="D5643" s="523"/>
      <c r="E5643" s="523"/>
      <c r="F5643" s="523"/>
      <c r="G5643" s="523"/>
      <c r="H5643" s="523"/>
      <c r="I5643" s="523"/>
      <c r="J5643" s="523"/>
      <c r="K5643" s="523"/>
      <c r="L5643" s="523"/>
      <c r="M5643" s="523"/>
      <c r="N5643" s="523"/>
      <c r="O5643" s="523"/>
      <c r="P5643" s="523"/>
      <c r="Q5643" s="523"/>
      <c r="R5643" s="523"/>
      <c r="S5643" s="523"/>
      <c r="T5643" s="523"/>
      <c r="U5643" s="523"/>
      <c r="V5643" s="182"/>
      <c r="W5643" s="191"/>
      <c r="X5643" s="199"/>
      <c r="Y5643" s="182"/>
      <c r="Z5643" s="184"/>
      <c r="AA5643" s="184"/>
      <c r="AD5643" s="182"/>
      <c r="AG5643" s="182"/>
      <c r="AH5643" s="43"/>
      <c r="AI5643" s="43"/>
      <c r="AJ5643" s="43"/>
      <c r="AK5643" s="43"/>
      <c r="AL5643" s="43"/>
      <c r="AM5643" s="43"/>
      <c r="AN5643" s="43"/>
      <c r="AO5643" s="43"/>
      <c r="AP5643" s="43"/>
      <c r="AQ5643" s="43"/>
      <c r="AR5643" s="43"/>
      <c r="AS5643" s="43"/>
      <c r="AT5643" s="43"/>
      <c r="AU5643" s="44"/>
      <c r="AV5643" s="182"/>
      <c r="AW5643" s="182"/>
      <c r="AX5643" s="182"/>
      <c r="AZ5643" s="207"/>
    </row>
    <row r="5644" spans="1:52" s="168" customFormat="1" ht="24.9" customHeight="1" thickBot="1" x14ac:dyDescent="0.35">
      <c r="A5644" s="263"/>
      <c r="B5644" s="263"/>
      <c r="C5644" s="265"/>
      <c r="D5644" s="165" t="s">
        <v>103</v>
      </c>
      <c r="E5644" s="209" t="s">
        <v>106</v>
      </c>
      <c r="F5644" s="455" t="s">
        <v>104</v>
      </c>
      <c r="G5644" s="524"/>
      <c r="H5644" s="456"/>
      <c r="I5644" s="525">
        <v>44058</v>
      </c>
      <c r="J5644" s="526"/>
      <c r="K5644" s="526"/>
      <c r="L5644" s="526"/>
      <c r="M5644" s="526"/>
      <c r="N5644" s="527"/>
      <c r="O5644" s="166" t="s">
        <v>8</v>
      </c>
      <c r="P5644" s="449" t="s">
        <v>24</v>
      </c>
      <c r="Q5644" s="450"/>
      <c r="R5644" s="450"/>
      <c r="S5644" s="450"/>
      <c r="T5644" s="450"/>
      <c r="U5644" s="528"/>
      <c r="V5644" s="182"/>
      <c r="W5644" s="191"/>
      <c r="X5644" s="199"/>
      <c r="Y5644" s="182"/>
      <c r="Z5644" s="184"/>
      <c r="AA5644" s="184"/>
      <c r="AD5644" s="182"/>
      <c r="AG5644" s="182"/>
      <c r="AH5644" s="43"/>
      <c r="AI5644" s="43"/>
      <c r="AJ5644" s="43"/>
      <c r="AK5644" s="43"/>
      <c r="AL5644" s="43"/>
      <c r="AM5644" s="43"/>
      <c r="AN5644" s="43"/>
      <c r="AO5644" s="43"/>
      <c r="AP5644" s="43"/>
      <c r="AQ5644" s="43"/>
      <c r="AR5644" s="43"/>
      <c r="AS5644" s="43"/>
      <c r="AT5644" s="43"/>
      <c r="AU5644" s="44"/>
      <c r="AV5644" s="182"/>
      <c r="AW5644" s="182"/>
      <c r="AX5644" s="182"/>
      <c r="AZ5644" s="207"/>
    </row>
    <row r="5645" spans="1:52" s="168" customFormat="1" ht="5.0999999999999996" customHeight="1" thickBot="1" x14ac:dyDescent="0.35">
      <c r="A5645" s="263"/>
      <c r="B5645" s="263"/>
      <c r="C5645" s="265"/>
      <c r="D5645" s="208"/>
      <c r="E5645" s="208"/>
      <c r="F5645" s="208"/>
      <c r="G5645" s="208"/>
      <c r="H5645" s="208"/>
      <c r="I5645" s="208"/>
      <c r="J5645" s="208"/>
      <c r="K5645" s="208"/>
      <c r="L5645" s="208"/>
      <c r="M5645" s="208"/>
      <c r="N5645" s="208"/>
      <c r="O5645" s="208"/>
      <c r="P5645" s="208"/>
      <c r="Q5645" s="208"/>
      <c r="R5645" s="208"/>
      <c r="S5645" s="208"/>
      <c r="T5645" s="208"/>
      <c r="U5645" s="208"/>
      <c r="V5645" s="182"/>
      <c r="W5645" s="191"/>
      <c r="X5645" s="199"/>
      <c r="Y5645" s="182"/>
      <c r="Z5645" s="184"/>
      <c r="AA5645" s="184"/>
      <c r="AD5645" s="182"/>
      <c r="AG5645" s="182"/>
      <c r="AH5645" s="43"/>
      <c r="AI5645" s="43"/>
      <c r="AJ5645" s="43"/>
      <c r="AK5645" s="43"/>
      <c r="AL5645" s="43"/>
      <c r="AM5645" s="43"/>
      <c r="AN5645" s="43"/>
      <c r="AO5645" s="43"/>
      <c r="AP5645" s="43"/>
      <c r="AQ5645" s="43"/>
      <c r="AR5645" s="43"/>
      <c r="AS5645" s="43"/>
      <c r="AT5645" s="43"/>
      <c r="AU5645" s="44"/>
      <c r="AV5645" s="182"/>
      <c r="AW5645" s="182"/>
      <c r="AX5645" s="182"/>
      <c r="AZ5645" s="207"/>
    </row>
    <row r="5646" spans="1:52" s="168" customFormat="1" ht="24.9" customHeight="1" thickBot="1" x14ac:dyDescent="0.35">
      <c r="A5646" s="263"/>
      <c r="B5646" s="263"/>
      <c r="C5646" s="265"/>
      <c r="D5646" s="165" t="s">
        <v>31</v>
      </c>
      <c r="E5646" s="449"/>
      <c r="F5646" s="450"/>
      <c r="G5646" s="450"/>
      <c r="H5646" s="450"/>
      <c r="I5646" s="450"/>
      <c r="J5646" s="451"/>
      <c r="K5646" s="177" t="s">
        <v>105</v>
      </c>
      <c r="L5646" s="452"/>
      <c r="M5646" s="452"/>
      <c r="N5646" s="452"/>
      <c r="O5646" s="452"/>
      <c r="P5646" s="452"/>
      <c r="Q5646" s="452"/>
      <c r="R5646" s="452"/>
      <c r="S5646" s="452"/>
      <c r="T5646" s="452"/>
      <c r="U5646" s="453"/>
      <c r="V5646" s="182"/>
      <c r="W5646" s="191"/>
      <c r="X5646" s="199"/>
      <c r="Y5646" s="182"/>
      <c r="Z5646" s="184"/>
      <c r="AA5646" s="184"/>
      <c r="AD5646" s="182"/>
      <c r="AG5646" s="182"/>
      <c r="AH5646" s="43"/>
      <c r="AI5646" s="43"/>
      <c r="AJ5646" s="43"/>
      <c r="AK5646" s="43"/>
      <c r="AL5646" s="43"/>
      <c r="AM5646" s="43"/>
      <c r="AN5646" s="43"/>
      <c r="AO5646" s="43"/>
      <c r="AP5646" s="43"/>
      <c r="AQ5646" s="43"/>
      <c r="AR5646" s="43"/>
      <c r="AS5646" s="43"/>
      <c r="AT5646" s="43"/>
      <c r="AU5646" s="44"/>
      <c r="AV5646" s="182"/>
      <c r="AW5646" s="182"/>
      <c r="AX5646" s="182"/>
      <c r="AZ5646" s="207"/>
    </row>
    <row r="5647" spans="1:52" s="168" customFormat="1" ht="5.0999999999999996" customHeight="1" thickBot="1" x14ac:dyDescent="0.35">
      <c r="A5647" s="263"/>
      <c r="B5647" s="263"/>
      <c r="C5647" s="265"/>
      <c r="D5647" s="454"/>
      <c r="E5647" s="454"/>
      <c r="F5647" s="454"/>
      <c r="G5647" s="454"/>
      <c r="H5647" s="454"/>
      <c r="I5647" s="454"/>
      <c r="J5647" s="454"/>
      <c r="K5647" s="454"/>
      <c r="L5647" s="454"/>
      <c r="M5647" s="454"/>
      <c r="N5647" s="454"/>
      <c r="O5647" s="454"/>
      <c r="P5647" s="454"/>
      <c r="Q5647" s="454"/>
      <c r="R5647" s="454"/>
      <c r="S5647" s="454"/>
      <c r="T5647" s="454"/>
      <c r="U5647" s="454"/>
      <c r="V5647" s="182"/>
      <c r="W5647" s="191"/>
      <c r="X5647" s="199"/>
      <c r="Y5647" s="182"/>
      <c r="Z5647" s="184"/>
      <c r="AA5647" s="184"/>
      <c r="AD5647" s="182"/>
      <c r="AG5647" s="182"/>
      <c r="AH5647" s="43"/>
      <c r="AI5647" s="43"/>
      <c r="AJ5647" s="43"/>
      <c r="AK5647" s="43"/>
      <c r="AL5647" s="43"/>
      <c r="AM5647" s="43"/>
      <c r="AN5647" s="43"/>
      <c r="AO5647" s="43"/>
      <c r="AP5647" s="43"/>
      <c r="AQ5647" s="43"/>
      <c r="AR5647" s="43"/>
      <c r="AS5647" s="43"/>
      <c r="AT5647" s="43"/>
      <c r="AU5647" s="44"/>
      <c r="AV5647" s="182"/>
      <c r="AW5647" s="182"/>
      <c r="AX5647" s="182"/>
      <c r="AZ5647" s="207"/>
    </row>
    <row r="5648" spans="1:52" s="168" customFormat="1" ht="45" customHeight="1" thickBot="1" x14ac:dyDescent="0.35">
      <c r="A5648" s="263" t="str">
        <f>+E5648</f>
        <v>NP 53</v>
      </c>
      <c r="B5648" s="264">
        <f>+U5672</f>
        <v>5</v>
      </c>
      <c r="C5648" s="265">
        <v>106</v>
      </c>
      <c r="D5648" s="165" t="s">
        <v>9</v>
      </c>
      <c r="E5648" s="180" t="s">
        <v>273</v>
      </c>
      <c r="F5648" s="455" t="s">
        <v>29</v>
      </c>
      <c r="G5648" s="456"/>
      <c r="H5648" s="457" t="s">
        <v>264</v>
      </c>
      <c r="I5648" s="457"/>
      <c r="J5648" s="457"/>
      <c r="K5648" s="457"/>
      <c r="L5648" s="457"/>
      <c r="M5648" s="458"/>
      <c r="N5648" s="459" t="s">
        <v>32</v>
      </c>
      <c r="O5648" s="460"/>
      <c r="P5648" s="461"/>
      <c r="Q5648" s="462" t="s">
        <v>54</v>
      </c>
      <c r="R5648" s="463"/>
      <c r="S5648" s="463"/>
      <c r="T5648" s="463"/>
      <c r="U5648" s="464"/>
      <c r="V5648" s="182"/>
      <c r="W5648" s="191"/>
      <c r="X5648" s="199"/>
      <c r="Y5648" s="182"/>
      <c r="Z5648" s="186"/>
      <c r="AA5648" s="186"/>
      <c r="AD5648" s="182"/>
      <c r="AG5648" s="182"/>
      <c r="AH5648" s="43"/>
      <c r="AI5648" s="43"/>
      <c r="AJ5648" s="43"/>
      <c r="AK5648" s="43"/>
      <c r="AL5648" s="43"/>
      <c r="AM5648" s="43"/>
      <c r="AN5648" s="43"/>
      <c r="AO5648" s="43"/>
      <c r="AP5648" s="43"/>
      <c r="AQ5648" s="43"/>
      <c r="AR5648" s="43"/>
      <c r="AS5648" s="43"/>
      <c r="AT5648" s="43"/>
      <c r="AU5648" s="44"/>
      <c r="AV5648" s="182"/>
      <c r="AW5648" s="182"/>
      <c r="AX5648" s="182"/>
      <c r="AZ5648" s="207"/>
    </row>
    <row r="5649" spans="1:52" s="168" customFormat="1" ht="5.0999999999999996" customHeight="1" thickBot="1" x14ac:dyDescent="0.35">
      <c r="A5649" s="263"/>
      <c r="B5649" s="263"/>
      <c r="C5649" s="265"/>
      <c r="D5649" s="428"/>
      <c r="E5649" s="428"/>
      <c r="F5649" s="428"/>
      <c r="G5649" s="428"/>
      <c r="H5649" s="428"/>
      <c r="I5649" s="428"/>
      <c r="J5649" s="428"/>
      <c r="K5649" s="428"/>
      <c r="L5649" s="428"/>
      <c r="M5649" s="428"/>
      <c r="N5649" s="454"/>
      <c r="O5649" s="454"/>
      <c r="P5649" s="454"/>
      <c r="Q5649" s="454"/>
      <c r="R5649" s="454"/>
      <c r="S5649" s="454"/>
      <c r="T5649" s="454"/>
      <c r="U5649" s="454"/>
      <c r="V5649" s="182"/>
      <c r="W5649" s="191"/>
      <c r="X5649" s="199"/>
      <c r="Y5649" s="182"/>
      <c r="Z5649" s="193"/>
      <c r="AA5649" s="193"/>
      <c r="AD5649" s="182"/>
      <c r="AG5649" s="182"/>
      <c r="AH5649" s="43"/>
      <c r="AI5649" s="43"/>
      <c r="AJ5649" s="43"/>
      <c r="AK5649" s="43"/>
      <c r="AL5649" s="43"/>
      <c r="AM5649" s="43"/>
      <c r="AN5649" s="43"/>
      <c r="AO5649" s="43"/>
      <c r="AP5649" s="43"/>
      <c r="AQ5649" s="43"/>
      <c r="AR5649" s="43"/>
      <c r="AS5649" s="43"/>
      <c r="AT5649" s="43"/>
      <c r="AU5649" s="44"/>
      <c r="AV5649" s="182"/>
      <c r="AW5649" s="182"/>
      <c r="AX5649" s="182"/>
      <c r="AZ5649" s="207"/>
    </row>
    <row r="5650" spans="1:52" s="168" customFormat="1" ht="24.9" customHeight="1" x14ac:dyDescent="0.3">
      <c r="A5650" s="263"/>
      <c r="B5650" s="263"/>
      <c r="C5650" s="265"/>
      <c r="D5650" s="465" t="s">
        <v>30</v>
      </c>
      <c r="E5650" s="466"/>
      <c r="F5650" s="466"/>
      <c r="G5650" s="466"/>
      <c r="H5650" s="466"/>
      <c r="I5650" s="466"/>
      <c r="J5650" s="466"/>
      <c r="K5650" s="466"/>
      <c r="L5650" s="466"/>
      <c r="M5650" s="467"/>
      <c r="N5650" s="468" t="s">
        <v>11</v>
      </c>
      <c r="O5650" s="470" t="s">
        <v>12</v>
      </c>
      <c r="P5650" s="471"/>
      <c r="Q5650" s="474" t="s">
        <v>13</v>
      </c>
      <c r="R5650" s="475"/>
      <c r="S5650" s="476"/>
      <c r="T5650" s="477" t="s">
        <v>27</v>
      </c>
      <c r="U5650" s="479" t="s">
        <v>28</v>
      </c>
      <c r="V5650" s="182"/>
      <c r="W5650" s="191"/>
      <c r="X5650" s="199"/>
      <c r="Y5650" s="182"/>
      <c r="Z5650" s="193"/>
      <c r="AA5650" s="193"/>
      <c r="AD5650" s="182"/>
      <c r="AG5650" s="182"/>
      <c r="AH5650" s="43"/>
      <c r="AI5650" s="43"/>
      <c r="AJ5650" s="43"/>
      <c r="AK5650" s="43"/>
      <c r="AL5650" s="43"/>
      <c r="AM5650" s="43"/>
      <c r="AN5650" s="43"/>
      <c r="AO5650" s="43"/>
      <c r="AP5650" s="43"/>
      <c r="AQ5650" s="43"/>
      <c r="AR5650" s="43"/>
      <c r="AS5650" s="43"/>
      <c r="AT5650" s="43"/>
      <c r="AU5650" s="44"/>
      <c r="AV5650" s="182"/>
      <c r="AW5650" s="182"/>
      <c r="AX5650" s="182"/>
      <c r="AZ5650" s="207"/>
    </row>
    <row r="5651" spans="1:52" s="168" customFormat="1" ht="24.9" customHeight="1" x14ac:dyDescent="0.3">
      <c r="A5651" s="263"/>
      <c r="B5651" s="263"/>
      <c r="C5651" s="265"/>
      <c r="D5651" s="481"/>
      <c r="E5651" s="482"/>
      <c r="F5651" s="482"/>
      <c r="G5651" s="482"/>
      <c r="H5651" s="482"/>
      <c r="I5651" s="482"/>
      <c r="J5651" s="482"/>
      <c r="K5651" s="482"/>
      <c r="L5651" s="482"/>
      <c r="M5651" s="483"/>
      <c r="N5651" s="469"/>
      <c r="O5651" s="472"/>
      <c r="P5651" s="473"/>
      <c r="Q5651" s="170" t="s">
        <v>14</v>
      </c>
      <c r="R5651" s="170" t="s">
        <v>15</v>
      </c>
      <c r="S5651" s="170" t="s">
        <v>26</v>
      </c>
      <c r="T5651" s="478"/>
      <c r="U5651" s="480"/>
      <c r="V5651" s="182"/>
      <c r="W5651" s="191"/>
      <c r="X5651" s="199"/>
      <c r="Y5651" s="182"/>
      <c r="Z5651" s="194"/>
      <c r="AA5651" s="194"/>
      <c r="AD5651" s="182"/>
      <c r="AG5651" s="182"/>
      <c r="AH5651" s="43"/>
      <c r="AI5651" s="43"/>
      <c r="AJ5651" s="43"/>
      <c r="AK5651" s="43"/>
      <c r="AL5651" s="43"/>
      <c r="AM5651" s="43"/>
      <c r="AN5651" s="43"/>
      <c r="AO5651" s="43"/>
      <c r="AP5651" s="43"/>
      <c r="AQ5651" s="43"/>
      <c r="AR5651" s="43"/>
      <c r="AS5651" s="43"/>
      <c r="AT5651" s="43"/>
      <c r="AU5651" s="44"/>
      <c r="AV5651" s="182"/>
      <c r="AW5651" s="182"/>
      <c r="AX5651" s="182"/>
      <c r="AZ5651" s="207"/>
    </row>
    <row r="5652" spans="1:52" s="168" customFormat="1" ht="24.9" customHeight="1" x14ac:dyDescent="0.3">
      <c r="A5652" s="263"/>
      <c r="B5652" s="263"/>
      <c r="C5652" s="265"/>
      <c r="D5652" s="481"/>
      <c r="E5652" s="482"/>
      <c r="F5652" s="482"/>
      <c r="G5652" s="482"/>
      <c r="H5652" s="482"/>
      <c r="I5652" s="482"/>
      <c r="J5652" s="482"/>
      <c r="K5652" s="482"/>
      <c r="L5652" s="482"/>
      <c r="M5652" s="483"/>
      <c r="N5652" s="176">
        <v>14001469</v>
      </c>
      <c r="O5652" s="412" t="s">
        <v>352</v>
      </c>
      <c r="P5652" s="413"/>
      <c r="Q5652" s="8"/>
      <c r="R5652" s="8"/>
      <c r="S5652" s="8"/>
      <c r="T5652" s="9">
        <v>1</v>
      </c>
      <c r="U5652" s="17">
        <f>+T5652</f>
        <v>1</v>
      </c>
      <c r="V5652" s="182"/>
      <c r="W5652" s="191">
        <v>1</v>
      </c>
      <c r="X5652" s="199"/>
      <c r="Y5652" s="182">
        <f>+C5648</f>
        <v>106</v>
      </c>
      <c r="Z5652" s="41">
        <f>+SUMIF($N5652:$N5671,$Z$16,$U5652:$U5671)</f>
        <v>1</v>
      </c>
      <c r="AA5652" s="41">
        <f>+SUMIF($N5652:$N5671,$AA$16,$U5652:$U5671)</f>
        <v>1</v>
      </c>
      <c r="AB5652" s="41">
        <f>+SUMIF($N5652:$N5671,$AB$16,$U5652:$U5671)</f>
        <v>0</v>
      </c>
      <c r="AC5652" s="41">
        <f>+SUMIF($N5652:$N5671,$AC$16,$U5652:$U5671)</f>
        <v>0</v>
      </c>
      <c r="AD5652" s="41">
        <f>+SUMIF($N5652:$N5671,$AD$16,$U5652:$U5671)</f>
        <v>0</v>
      </c>
      <c r="AE5652" s="41">
        <f>+SUMIF($N5652:$N5671,$AE$16,$U5652:$U5671)</f>
        <v>0</v>
      </c>
      <c r="AF5652" s="41">
        <f>+SUMIF($N5652:$N5671,$AF$16,$U5652:$U5671)</f>
        <v>0</v>
      </c>
      <c r="AG5652" s="41">
        <f>+SUMIF($N5652:$N5671,$AG$16,$U5652:$U5671)</f>
        <v>0</v>
      </c>
      <c r="AH5652" s="41">
        <f>+SUMIF($N5652:$N5671,$AH$16,$U5652:$U5671)</f>
        <v>0</v>
      </c>
      <c r="AI5652" s="41">
        <f>+SUMIF($N5652:$N5671,$AI$16,$U5652:$U5671)</f>
        <v>0</v>
      </c>
      <c r="AJ5652" s="41">
        <f>+SUMIF($N5652:$N5671,$AJ$16,$U5652:$U5671)</f>
        <v>1</v>
      </c>
      <c r="AK5652" s="41">
        <f>+SUMIF($N5652:$N5671,$AK$16,$U5652:$U5671)</f>
        <v>0</v>
      </c>
      <c r="AL5652" s="41">
        <f>+SUMIF($N5652:$N5671,$AL$16,$U5652:$U5671)</f>
        <v>0</v>
      </c>
      <c r="AM5652" s="41">
        <f>+SUMIF($N5652:$N5671,$AM$16,$U5652:$U5671)</f>
        <v>0</v>
      </c>
      <c r="AN5652" s="41">
        <f>+SUMIF($N5652:$N5671,$AN$16,$U5652:$U5671)</f>
        <v>0</v>
      </c>
      <c r="AO5652" s="41">
        <f>+SUMIF($N5652:$N5671,$AO$16,$U5652:$U5671)</f>
        <v>0</v>
      </c>
      <c r="AP5652" s="41">
        <f>+SUMIF($N5652:$N5671,$AP$16,$U5652:$U5671)</f>
        <v>0</v>
      </c>
      <c r="AQ5652" s="41">
        <f>+SUMIF($N5652:$N5671,$AQ$16,$U5652:$U5671)</f>
        <v>1</v>
      </c>
      <c r="AR5652" s="41">
        <f>+SUMIF($N5652:$N5671,$AR$16,$U5652:$U5671)</f>
        <v>1</v>
      </c>
      <c r="AS5652" s="43"/>
      <c r="AT5652" s="43"/>
      <c r="AU5652" s="44"/>
      <c r="AV5652" s="182"/>
      <c r="AW5652" s="182"/>
      <c r="AX5652" s="182"/>
      <c r="AZ5652" s="207"/>
    </row>
    <row r="5653" spans="1:52" s="168" customFormat="1" ht="24.9" customHeight="1" x14ac:dyDescent="0.3">
      <c r="A5653" s="263"/>
      <c r="B5653" s="263"/>
      <c r="C5653" s="265"/>
      <c r="D5653" s="481"/>
      <c r="E5653" s="482"/>
      <c r="F5653" s="482"/>
      <c r="G5653" s="482"/>
      <c r="H5653" s="482"/>
      <c r="I5653" s="482"/>
      <c r="J5653" s="482"/>
      <c r="K5653" s="482"/>
      <c r="L5653" s="482"/>
      <c r="M5653" s="483"/>
      <c r="N5653" s="176">
        <v>14001481</v>
      </c>
      <c r="O5653" s="412" t="s">
        <v>352</v>
      </c>
      <c r="P5653" s="413"/>
      <c r="Q5653" s="8"/>
      <c r="R5653" s="8"/>
      <c r="S5653" s="8"/>
      <c r="T5653" s="9">
        <v>1</v>
      </c>
      <c r="U5653" s="17">
        <f t="shared" ref="U5653:U5657" si="228">+T5653</f>
        <v>1</v>
      </c>
      <c r="V5653" s="182"/>
      <c r="W5653" s="191">
        <v>2</v>
      </c>
      <c r="X5653" s="199"/>
      <c r="Y5653" s="182"/>
      <c r="Z5653" s="184"/>
      <c r="AA5653" s="184"/>
      <c r="AD5653" s="182"/>
      <c r="AG5653" s="182"/>
      <c r="AH5653" s="43"/>
      <c r="AI5653" s="43"/>
      <c r="AJ5653" s="43"/>
      <c r="AK5653" s="43"/>
      <c r="AL5653" s="43"/>
      <c r="AM5653" s="43"/>
      <c r="AN5653" s="43"/>
      <c r="AO5653" s="43"/>
      <c r="AP5653" s="43"/>
      <c r="AQ5653" s="43"/>
      <c r="AR5653" s="43"/>
      <c r="AS5653" s="43"/>
      <c r="AT5653" s="43"/>
      <c r="AU5653" s="44"/>
      <c r="AV5653" s="182"/>
      <c r="AW5653" s="182"/>
      <c r="AX5653" s="182"/>
      <c r="AZ5653" s="207"/>
    </row>
    <row r="5654" spans="1:52" s="168" customFormat="1" ht="24.9" customHeight="1" x14ac:dyDescent="0.3">
      <c r="A5654" s="263"/>
      <c r="B5654" s="263"/>
      <c r="C5654" s="265"/>
      <c r="D5654" s="481"/>
      <c r="E5654" s="482"/>
      <c r="F5654" s="482"/>
      <c r="G5654" s="482"/>
      <c r="H5654" s="482"/>
      <c r="I5654" s="482"/>
      <c r="J5654" s="482"/>
      <c r="K5654" s="482"/>
      <c r="L5654" s="482"/>
      <c r="M5654" s="483"/>
      <c r="N5654" s="176">
        <v>14000126</v>
      </c>
      <c r="O5654" s="412" t="s">
        <v>353</v>
      </c>
      <c r="P5654" s="413"/>
      <c r="Q5654" s="8"/>
      <c r="R5654" s="8"/>
      <c r="S5654" s="8"/>
      <c r="T5654" s="9">
        <v>1</v>
      </c>
      <c r="U5654" s="17">
        <f t="shared" si="228"/>
        <v>1</v>
      </c>
      <c r="V5654" s="182"/>
      <c r="W5654" s="191">
        <v>11</v>
      </c>
      <c r="X5654" s="199"/>
      <c r="Y5654" s="182"/>
      <c r="Z5654" s="184"/>
      <c r="AA5654" s="184"/>
      <c r="AD5654" s="182"/>
      <c r="AG5654" s="182"/>
      <c r="AH5654" s="43"/>
      <c r="AI5654" s="43"/>
      <c r="AJ5654" s="43"/>
      <c r="AK5654" s="43"/>
      <c r="AL5654" s="43"/>
      <c r="AM5654" s="43"/>
      <c r="AN5654" s="43"/>
      <c r="AO5654" s="43"/>
      <c r="AP5654" s="43"/>
      <c r="AQ5654" s="43"/>
      <c r="AR5654" s="43"/>
      <c r="AS5654" s="43"/>
      <c r="AT5654" s="43"/>
      <c r="AU5654" s="44"/>
      <c r="AV5654" s="182"/>
      <c r="AW5654" s="182"/>
      <c r="AX5654" s="182"/>
      <c r="AZ5654" s="207"/>
    </row>
    <row r="5655" spans="1:52" s="168" customFormat="1" ht="24.9" customHeight="1" x14ac:dyDescent="0.3">
      <c r="A5655" s="263"/>
      <c r="B5655" s="263"/>
      <c r="C5655" s="265"/>
      <c r="D5655" s="481"/>
      <c r="E5655" s="482"/>
      <c r="F5655" s="482"/>
      <c r="G5655" s="482"/>
      <c r="H5655" s="482"/>
      <c r="I5655" s="482"/>
      <c r="J5655" s="482"/>
      <c r="K5655" s="482"/>
      <c r="L5655" s="482"/>
      <c r="M5655" s="483"/>
      <c r="N5655" s="176"/>
      <c r="O5655" s="412"/>
      <c r="P5655" s="413"/>
      <c r="Q5655" s="8"/>
      <c r="R5655" s="8"/>
      <c r="S5655" s="8"/>
      <c r="T5655" s="9"/>
      <c r="U5655" s="17"/>
      <c r="V5655" s="182"/>
      <c r="W5655" s="191"/>
      <c r="X5655" s="199"/>
      <c r="Y5655" s="182"/>
      <c r="Z5655" s="184"/>
      <c r="AA5655" s="184"/>
      <c r="AD5655" s="182"/>
      <c r="AG5655" s="182"/>
      <c r="AH5655" s="43"/>
      <c r="AI5655" s="43"/>
      <c r="AJ5655" s="43"/>
      <c r="AK5655" s="43"/>
      <c r="AL5655" s="43"/>
      <c r="AM5655" s="43"/>
      <c r="AN5655" s="43"/>
      <c r="AO5655" s="43"/>
      <c r="AP5655" s="43"/>
      <c r="AQ5655" s="43"/>
      <c r="AR5655" s="43"/>
      <c r="AS5655" s="43"/>
      <c r="AT5655" s="43"/>
      <c r="AU5655" s="44"/>
      <c r="AV5655" s="182"/>
      <c r="AW5655" s="182"/>
      <c r="AX5655" s="182"/>
      <c r="AZ5655" s="207"/>
    </row>
    <row r="5656" spans="1:52" s="168" customFormat="1" ht="24.9" customHeight="1" x14ac:dyDescent="0.3">
      <c r="A5656" s="263"/>
      <c r="B5656" s="263"/>
      <c r="C5656" s="265"/>
      <c r="D5656" s="481"/>
      <c r="E5656" s="482"/>
      <c r="F5656" s="482"/>
      <c r="G5656" s="482"/>
      <c r="H5656" s="482"/>
      <c r="I5656" s="482"/>
      <c r="J5656" s="482"/>
      <c r="K5656" s="482"/>
      <c r="L5656" s="482"/>
      <c r="M5656" s="483"/>
      <c r="N5656" s="176">
        <v>14001619</v>
      </c>
      <c r="O5656" s="412" t="s">
        <v>353</v>
      </c>
      <c r="P5656" s="413"/>
      <c r="Q5656" s="8"/>
      <c r="R5656" s="8"/>
      <c r="S5656" s="8"/>
      <c r="T5656" s="9">
        <v>1</v>
      </c>
      <c r="U5656" s="17">
        <f t="shared" si="228"/>
        <v>1</v>
      </c>
      <c r="V5656" s="182"/>
      <c r="W5656" s="191">
        <v>18</v>
      </c>
      <c r="X5656" s="199"/>
      <c r="Y5656" s="182"/>
      <c r="Z5656" s="184"/>
      <c r="AA5656" s="184"/>
      <c r="AD5656" s="182"/>
      <c r="AG5656" s="182"/>
      <c r="AH5656" s="43"/>
      <c r="AI5656" s="43"/>
      <c r="AJ5656" s="43"/>
      <c r="AK5656" s="43"/>
      <c r="AL5656" s="43"/>
      <c r="AM5656" s="43"/>
      <c r="AN5656" s="43"/>
      <c r="AO5656" s="43"/>
      <c r="AP5656" s="43"/>
      <c r="AQ5656" s="43"/>
      <c r="AR5656" s="43"/>
      <c r="AS5656" s="43"/>
      <c r="AT5656" s="43"/>
      <c r="AU5656" s="44"/>
      <c r="AV5656" s="182"/>
      <c r="AW5656" s="182"/>
      <c r="AX5656" s="182"/>
      <c r="AZ5656" s="207"/>
    </row>
    <row r="5657" spans="1:52" s="168" customFormat="1" ht="24.9" customHeight="1" x14ac:dyDescent="0.3">
      <c r="A5657" s="263"/>
      <c r="B5657" s="263"/>
      <c r="C5657" s="265"/>
      <c r="D5657" s="481"/>
      <c r="E5657" s="482"/>
      <c r="F5657" s="482"/>
      <c r="G5657" s="482"/>
      <c r="H5657" s="482"/>
      <c r="I5657" s="482"/>
      <c r="J5657" s="482"/>
      <c r="K5657" s="482"/>
      <c r="L5657" s="482"/>
      <c r="M5657" s="483"/>
      <c r="N5657" s="176">
        <v>14001616</v>
      </c>
      <c r="O5657" s="412" t="s">
        <v>352</v>
      </c>
      <c r="P5657" s="413"/>
      <c r="Q5657" s="8"/>
      <c r="R5657" s="8"/>
      <c r="S5657" s="8"/>
      <c r="T5657" s="9">
        <v>1</v>
      </c>
      <c r="U5657" s="17">
        <f t="shared" si="228"/>
        <v>1</v>
      </c>
      <c r="V5657" s="182"/>
      <c r="W5657" s="191">
        <v>19</v>
      </c>
      <c r="X5657" s="199"/>
      <c r="Y5657" s="182"/>
      <c r="Z5657" s="184"/>
      <c r="AA5657" s="184"/>
      <c r="AD5657" s="182"/>
      <c r="AG5657" s="182"/>
      <c r="AH5657" s="43"/>
      <c r="AI5657" s="43"/>
      <c r="AJ5657" s="43"/>
      <c r="AK5657" s="43"/>
      <c r="AL5657" s="43"/>
      <c r="AM5657" s="43"/>
      <c r="AN5657" s="43"/>
      <c r="AO5657" s="43"/>
      <c r="AP5657" s="43"/>
      <c r="AQ5657" s="43"/>
      <c r="AR5657" s="43"/>
      <c r="AS5657" s="43"/>
      <c r="AT5657" s="43"/>
      <c r="AU5657" s="44"/>
      <c r="AV5657" s="182"/>
      <c r="AW5657" s="182"/>
      <c r="AX5657" s="182"/>
      <c r="AZ5657" s="207"/>
    </row>
    <row r="5658" spans="1:52" s="168" customFormat="1" ht="24.9" customHeight="1" x14ac:dyDescent="0.3">
      <c r="A5658" s="263"/>
      <c r="B5658" s="263"/>
      <c r="C5658" s="265"/>
      <c r="D5658" s="481"/>
      <c r="E5658" s="482"/>
      <c r="F5658" s="482"/>
      <c r="G5658" s="482"/>
      <c r="H5658" s="482"/>
      <c r="I5658" s="482"/>
      <c r="J5658" s="482"/>
      <c r="K5658" s="482"/>
      <c r="L5658" s="482"/>
      <c r="M5658" s="483"/>
      <c r="N5658" s="176"/>
      <c r="O5658" s="412"/>
      <c r="P5658" s="413"/>
      <c r="Q5658" s="8"/>
      <c r="R5658" s="8"/>
      <c r="S5658" s="8"/>
      <c r="T5658" s="9"/>
      <c r="U5658" s="17"/>
      <c r="V5658" s="182"/>
      <c r="W5658" s="191"/>
      <c r="X5658" s="199"/>
      <c r="Y5658" s="182"/>
      <c r="Z5658" s="184"/>
      <c r="AA5658" s="184"/>
      <c r="AD5658" s="182"/>
      <c r="AG5658" s="182"/>
      <c r="AH5658" s="43"/>
      <c r="AI5658" s="43"/>
      <c r="AJ5658" s="43"/>
      <c r="AK5658" s="43"/>
      <c r="AL5658" s="43"/>
      <c r="AM5658" s="43"/>
      <c r="AN5658" s="43"/>
      <c r="AO5658" s="43"/>
      <c r="AP5658" s="43"/>
      <c r="AQ5658" s="43"/>
      <c r="AR5658" s="43"/>
      <c r="AS5658" s="43"/>
      <c r="AT5658" s="43"/>
      <c r="AU5658" s="44"/>
      <c r="AV5658" s="182"/>
      <c r="AW5658" s="182"/>
      <c r="AX5658" s="182"/>
      <c r="AZ5658" s="207"/>
    </row>
    <row r="5659" spans="1:52" s="168" customFormat="1" ht="24.9" customHeight="1" x14ac:dyDescent="0.3">
      <c r="A5659" s="263"/>
      <c r="B5659" s="263"/>
      <c r="C5659" s="265"/>
      <c r="D5659" s="481"/>
      <c r="E5659" s="482"/>
      <c r="F5659" s="482"/>
      <c r="G5659" s="482"/>
      <c r="H5659" s="482"/>
      <c r="I5659" s="482"/>
      <c r="J5659" s="482"/>
      <c r="K5659" s="482"/>
      <c r="L5659" s="482"/>
      <c r="M5659" s="483"/>
      <c r="N5659" s="176"/>
      <c r="O5659" s="412"/>
      <c r="P5659" s="413"/>
      <c r="Q5659" s="8"/>
      <c r="R5659" s="8"/>
      <c r="S5659" s="8"/>
      <c r="T5659" s="9"/>
      <c r="U5659" s="17"/>
      <c r="V5659" s="182"/>
      <c r="W5659" s="191"/>
      <c r="X5659" s="199"/>
      <c r="Y5659" s="182"/>
      <c r="Z5659" s="184"/>
      <c r="AA5659" s="184"/>
      <c r="AD5659" s="182"/>
      <c r="AG5659" s="182"/>
      <c r="AH5659" s="43"/>
      <c r="AI5659" s="43"/>
      <c r="AJ5659" s="43"/>
      <c r="AK5659" s="43"/>
      <c r="AL5659" s="43"/>
      <c r="AM5659" s="43"/>
      <c r="AN5659" s="43"/>
      <c r="AO5659" s="43"/>
      <c r="AP5659" s="43"/>
      <c r="AQ5659" s="43"/>
      <c r="AR5659" s="43"/>
      <c r="AS5659" s="43"/>
      <c r="AT5659" s="43"/>
      <c r="AU5659" s="44"/>
      <c r="AV5659" s="182"/>
      <c r="AW5659" s="182"/>
      <c r="AX5659" s="182"/>
      <c r="AZ5659" s="207"/>
    </row>
    <row r="5660" spans="1:52" s="168" customFormat="1" ht="24.9" customHeight="1" x14ac:dyDescent="0.3">
      <c r="A5660" s="263"/>
      <c r="B5660" s="263"/>
      <c r="C5660" s="265"/>
      <c r="D5660" s="481"/>
      <c r="E5660" s="482"/>
      <c r="F5660" s="482"/>
      <c r="G5660" s="482"/>
      <c r="H5660" s="482"/>
      <c r="I5660" s="482"/>
      <c r="J5660" s="482"/>
      <c r="K5660" s="482"/>
      <c r="L5660" s="482"/>
      <c r="M5660" s="483"/>
      <c r="N5660" s="176"/>
      <c r="O5660" s="412"/>
      <c r="P5660" s="413"/>
      <c r="Q5660" s="8"/>
      <c r="R5660" s="8"/>
      <c r="S5660" s="8"/>
      <c r="T5660" s="9"/>
      <c r="U5660" s="17"/>
      <c r="V5660" s="182"/>
      <c r="W5660" s="191"/>
      <c r="X5660" s="199"/>
      <c r="Y5660" s="182"/>
      <c r="Z5660" s="184"/>
      <c r="AA5660" s="184"/>
      <c r="AD5660" s="182"/>
      <c r="AG5660" s="182"/>
      <c r="AH5660" s="43"/>
      <c r="AI5660" s="43"/>
      <c r="AJ5660" s="43"/>
      <c r="AK5660" s="43"/>
      <c r="AL5660" s="43"/>
      <c r="AM5660" s="43"/>
      <c r="AN5660" s="43"/>
      <c r="AO5660" s="43"/>
      <c r="AP5660" s="43"/>
      <c r="AQ5660" s="43"/>
      <c r="AR5660" s="43"/>
      <c r="AS5660" s="43"/>
      <c r="AT5660" s="43"/>
      <c r="AU5660" s="44"/>
      <c r="AV5660" s="182"/>
      <c r="AW5660" s="182"/>
      <c r="AX5660" s="182"/>
      <c r="AZ5660" s="207"/>
    </row>
    <row r="5661" spans="1:52" s="168" customFormat="1" ht="24.9" customHeight="1" x14ac:dyDescent="0.3">
      <c r="A5661" s="263"/>
      <c r="B5661" s="263"/>
      <c r="C5661" s="265"/>
      <c r="D5661" s="481"/>
      <c r="E5661" s="482"/>
      <c r="F5661" s="482"/>
      <c r="G5661" s="482"/>
      <c r="H5661" s="482"/>
      <c r="I5661" s="482"/>
      <c r="J5661" s="482"/>
      <c r="K5661" s="482"/>
      <c r="L5661" s="482"/>
      <c r="M5661" s="483"/>
      <c r="N5661" s="176"/>
      <c r="O5661" s="412"/>
      <c r="P5661" s="413"/>
      <c r="Q5661" s="8"/>
      <c r="R5661" s="8"/>
      <c r="S5661" s="8"/>
      <c r="T5661" s="9"/>
      <c r="U5661" s="17"/>
      <c r="V5661" s="182"/>
      <c r="W5661" s="191"/>
      <c r="X5661" s="199"/>
      <c r="Y5661" s="182"/>
      <c r="Z5661" s="184"/>
      <c r="AA5661" s="184"/>
      <c r="AD5661" s="182"/>
      <c r="AG5661" s="182"/>
      <c r="AH5661" s="43"/>
      <c r="AI5661" s="43"/>
      <c r="AJ5661" s="43"/>
      <c r="AK5661" s="43"/>
      <c r="AL5661" s="43"/>
      <c r="AM5661" s="43"/>
      <c r="AN5661" s="43"/>
      <c r="AO5661" s="43"/>
      <c r="AP5661" s="43"/>
      <c r="AQ5661" s="43"/>
      <c r="AR5661" s="43"/>
      <c r="AS5661" s="43"/>
      <c r="AT5661" s="43"/>
      <c r="AU5661" s="44"/>
      <c r="AV5661" s="182"/>
      <c r="AW5661" s="182"/>
      <c r="AX5661" s="182"/>
      <c r="AZ5661" s="207"/>
    </row>
    <row r="5662" spans="1:52" s="168" customFormat="1" ht="24.9" customHeight="1" x14ac:dyDescent="0.3">
      <c r="A5662" s="263"/>
      <c r="B5662" s="263"/>
      <c r="C5662" s="265"/>
      <c r="D5662" s="481"/>
      <c r="E5662" s="482"/>
      <c r="F5662" s="482"/>
      <c r="G5662" s="482"/>
      <c r="H5662" s="482"/>
      <c r="I5662" s="482"/>
      <c r="J5662" s="482"/>
      <c r="K5662" s="482"/>
      <c r="L5662" s="482"/>
      <c r="M5662" s="483"/>
      <c r="N5662" s="176"/>
      <c r="O5662" s="412"/>
      <c r="P5662" s="413"/>
      <c r="Q5662" s="8"/>
      <c r="R5662" s="8"/>
      <c r="S5662" s="8"/>
      <c r="T5662" s="9"/>
      <c r="U5662" s="17"/>
      <c r="V5662" s="182"/>
      <c r="W5662" s="191"/>
      <c r="X5662" s="199"/>
      <c r="Y5662" s="182"/>
      <c r="Z5662" s="184"/>
      <c r="AA5662" s="184"/>
      <c r="AD5662" s="182"/>
      <c r="AG5662" s="182"/>
      <c r="AH5662" s="43"/>
      <c r="AI5662" s="43"/>
      <c r="AJ5662" s="43"/>
      <c r="AK5662" s="43"/>
      <c r="AL5662" s="43"/>
      <c r="AM5662" s="43"/>
      <c r="AN5662" s="43"/>
      <c r="AO5662" s="43"/>
      <c r="AP5662" s="43"/>
      <c r="AQ5662" s="43"/>
      <c r="AR5662" s="43"/>
      <c r="AS5662" s="43"/>
      <c r="AT5662" s="43"/>
      <c r="AU5662" s="44"/>
      <c r="AV5662" s="182"/>
      <c r="AW5662" s="182"/>
      <c r="AX5662" s="182"/>
      <c r="AZ5662" s="207"/>
    </row>
    <row r="5663" spans="1:52" s="168" customFormat="1" ht="24.9" customHeight="1" x14ac:dyDescent="0.3">
      <c r="A5663" s="263"/>
      <c r="B5663" s="263"/>
      <c r="C5663" s="265"/>
      <c r="D5663" s="481"/>
      <c r="E5663" s="482"/>
      <c r="F5663" s="482"/>
      <c r="G5663" s="482"/>
      <c r="H5663" s="482"/>
      <c r="I5663" s="482"/>
      <c r="J5663" s="482"/>
      <c r="K5663" s="482"/>
      <c r="L5663" s="482"/>
      <c r="M5663" s="483"/>
      <c r="N5663" s="176"/>
      <c r="O5663" s="412"/>
      <c r="P5663" s="413"/>
      <c r="Q5663" s="8"/>
      <c r="R5663" s="8"/>
      <c r="S5663" s="8"/>
      <c r="T5663" s="9"/>
      <c r="U5663" s="17"/>
      <c r="V5663" s="182"/>
      <c r="W5663" s="191"/>
      <c r="X5663" s="199"/>
      <c r="Y5663" s="182"/>
      <c r="Z5663" s="184"/>
      <c r="AA5663" s="184"/>
      <c r="AD5663" s="182"/>
      <c r="AG5663" s="182"/>
      <c r="AH5663" s="43"/>
      <c r="AI5663" s="43"/>
      <c r="AJ5663" s="43"/>
      <c r="AK5663" s="43"/>
      <c r="AL5663" s="43"/>
      <c r="AM5663" s="43"/>
      <c r="AN5663" s="43"/>
      <c r="AO5663" s="43"/>
      <c r="AP5663" s="43"/>
      <c r="AQ5663" s="43"/>
      <c r="AR5663" s="43"/>
      <c r="AS5663" s="43"/>
      <c r="AT5663" s="43"/>
      <c r="AU5663" s="44"/>
      <c r="AV5663" s="182"/>
      <c r="AW5663" s="182"/>
      <c r="AX5663" s="182"/>
      <c r="AZ5663" s="207"/>
    </row>
    <row r="5664" spans="1:52" s="168" customFormat="1" ht="24.9" customHeight="1" x14ac:dyDescent="0.3">
      <c r="A5664" s="263"/>
      <c r="B5664" s="263"/>
      <c r="C5664" s="265"/>
      <c r="D5664" s="481"/>
      <c r="E5664" s="482"/>
      <c r="F5664" s="482"/>
      <c r="G5664" s="482"/>
      <c r="H5664" s="482"/>
      <c r="I5664" s="482"/>
      <c r="J5664" s="482"/>
      <c r="K5664" s="482"/>
      <c r="L5664" s="482"/>
      <c r="M5664" s="483"/>
      <c r="N5664" s="176"/>
      <c r="O5664" s="412"/>
      <c r="P5664" s="413"/>
      <c r="Q5664" s="8"/>
      <c r="R5664" s="8"/>
      <c r="S5664" s="8"/>
      <c r="T5664" s="9"/>
      <c r="U5664" s="17"/>
      <c r="V5664" s="182"/>
      <c r="W5664" s="191"/>
      <c r="X5664" s="199"/>
      <c r="Y5664" s="182"/>
      <c r="Z5664" s="184"/>
      <c r="AA5664" s="184"/>
      <c r="AD5664" s="182"/>
      <c r="AG5664" s="182"/>
      <c r="AH5664" s="43"/>
      <c r="AI5664" s="43"/>
      <c r="AJ5664" s="43"/>
      <c r="AK5664" s="43"/>
      <c r="AL5664" s="43"/>
      <c r="AM5664" s="43"/>
      <c r="AN5664" s="43"/>
      <c r="AO5664" s="43"/>
      <c r="AP5664" s="43"/>
      <c r="AQ5664" s="43"/>
      <c r="AR5664" s="43"/>
      <c r="AS5664" s="43"/>
      <c r="AT5664" s="43"/>
      <c r="AU5664" s="44"/>
      <c r="AV5664" s="182"/>
      <c r="AW5664" s="182"/>
      <c r="AX5664" s="182"/>
      <c r="AZ5664" s="207"/>
    </row>
    <row r="5665" spans="1:52" s="168" customFormat="1" ht="24.9" customHeight="1" x14ac:dyDescent="0.3">
      <c r="A5665" s="263"/>
      <c r="B5665" s="263"/>
      <c r="C5665" s="265"/>
      <c r="D5665" s="481"/>
      <c r="E5665" s="482"/>
      <c r="F5665" s="482"/>
      <c r="G5665" s="482"/>
      <c r="H5665" s="482"/>
      <c r="I5665" s="482"/>
      <c r="J5665" s="482"/>
      <c r="K5665" s="482"/>
      <c r="L5665" s="482"/>
      <c r="M5665" s="483"/>
      <c r="N5665" s="176"/>
      <c r="O5665" s="412"/>
      <c r="P5665" s="413"/>
      <c r="Q5665" s="8"/>
      <c r="R5665" s="8"/>
      <c r="S5665" s="8"/>
      <c r="T5665" s="9"/>
      <c r="U5665" s="17"/>
      <c r="V5665" s="182"/>
      <c r="W5665" s="191"/>
      <c r="X5665" s="199"/>
      <c r="Y5665" s="182"/>
      <c r="Z5665" s="184"/>
      <c r="AA5665" s="184"/>
      <c r="AD5665" s="182"/>
      <c r="AG5665" s="182"/>
      <c r="AH5665" s="43"/>
      <c r="AI5665" s="43"/>
      <c r="AJ5665" s="43"/>
      <c r="AK5665" s="43"/>
      <c r="AL5665" s="43"/>
      <c r="AM5665" s="43"/>
      <c r="AN5665" s="43"/>
      <c r="AO5665" s="43"/>
      <c r="AP5665" s="43"/>
      <c r="AQ5665" s="43"/>
      <c r="AR5665" s="43"/>
      <c r="AS5665" s="43"/>
      <c r="AT5665" s="43"/>
      <c r="AU5665" s="44"/>
      <c r="AV5665" s="182"/>
      <c r="AW5665" s="182"/>
      <c r="AX5665" s="182"/>
      <c r="AZ5665" s="207"/>
    </row>
    <row r="5666" spans="1:52" s="168" customFormat="1" ht="24.9" customHeight="1" x14ac:dyDescent="0.3">
      <c r="A5666" s="263"/>
      <c r="B5666" s="263"/>
      <c r="C5666" s="265"/>
      <c r="D5666" s="481"/>
      <c r="E5666" s="482"/>
      <c r="F5666" s="482"/>
      <c r="G5666" s="482"/>
      <c r="H5666" s="482"/>
      <c r="I5666" s="482"/>
      <c r="J5666" s="482"/>
      <c r="K5666" s="482"/>
      <c r="L5666" s="482"/>
      <c r="M5666" s="483"/>
      <c r="N5666" s="176"/>
      <c r="O5666" s="412"/>
      <c r="P5666" s="413"/>
      <c r="Q5666" s="8"/>
      <c r="R5666" s="8"/>
      <c r="S5666" s="8"/>
      <c r="T5666" s="9"/>
      <c r="U5666" s="17"/>
      <c r="V5666" s="182"/>
      <c r="W5666" s="191"/>
      <c r="X5666" s="199"/>
      <c r="Y5666" s="182"/>
      <c r="Z5666" s="184"/>
      <c r="AA5666" s="184"/>
      <c r="AD5666" s="182"/>
      <c r="AG5666" s="182"/>
      <c r="AH5666" s="43"/>
      <c r="AI5666" s="43"/>
      <c r="AJ5666" s="43"/>
      <c r="AK5666" s="43"/>
      <c r="AL5666" s="43"/>
      <c r="AM5666" s="43"/>
      <c r="AN5666" s="43"/>
      <c r="AO5666" s="43"/>
      <c r="AP5666" s="43"/>
      <c r="AQ5666" s="43"/>
      <c r="AR5666" s="43"/>
      <c r="AS5666" s="43"/>
      <c r="AT5666" s="43"/>
      <c r="AU5666" s="44"/>
      <c r="AV5666" s="182"/>
      <c r="AW5666" s="182"/>
      <c r="AX5666" s="182"/>
      <c r="AZ5666" s="207"/>
    </row>
    <row r="5667" spans="1:52" s="168" customFormat="1" ht="24.9" customHeight="1" x14ac:dyDescent="0.3">
      <c r="A5667" s="263"/>
      <c r="B5667" s="263"/>
      <c r="C5667" s="265"/>
      <c r="D5667" s="481"/>
      <c r="E5667" s="482"/>
      <c r="F5667" s="482"/>
      <c r="G5667" s="482"/>
      <c r="H5667" s="482"/>
      <c r="I5667" s="482"/>
      <c r="J5667" s="482"/>
      <c r="K5667" s="482"/>
      <c r="L5667" s="482"/>
      <c r="M5667" s="483"/>
      <c r="N5667" s="176"/>
      <c r="O5667" s="412"/>
      <c r="P5667" s="413"/>
      <c r="Q5667" s="8"/>
      <c r="R5667" s="8"/>
      <c r="S5667" s="8"/>
      <c r="T5667" s="9"/>
      <c r="U5667" s="17"/>
      <c r="V5667" s="182"/>
      <c r="W5667" s="191"/>
      <c r="X5667" s="199"/>
      <c r="Y5667" s="182"/>
      <c r="Z5667" s="184"/>
      <c r="AA5667" s="184"/>
      <c r="AD5667" s="182"/>
      <c r="AG5667" s="182"/>
      <c r="AH5667" s="43"/>
      <c r="AI5667" s="43"/>
      <c r="AJ5667" s="43"/>
      <c r="AK5667" s="43"/>
      <c r="AL5667" s="43"/>
      <c r="AM5667" s="43"/>
      <c r="AN5667" s="43"/>
      <c r="AO5667" s="43"/>
      <c r="AP5667" s="43"/>
      <c r="AQ5667" s="43"/>
      <c r="AR5667" s="43"/>
      <c r="AS5667" s="43"/>
      <c r="AT5667" s="43"/>
      <c r="AU5667" s="44"/>
      <c r="AV5667" s="182"/>
      <c r="AW5667" s="182"/>
      <c r="AX5667" s="182"/>
      <c r="AZ5667" s="207"/>
    </row>
    <row r="5668" spans="1:52" s="168" customFormat="1" ht="24.9" customHeight="1" x14ac:dyDescent="0.3">
      <c r="A5668" s="263"/>
      <c r="B5668" s="263"/>
      <c r="C5668" s="265"/>
      <c r="D5668" s="481"/>
      <c r="E5668" s="482"/>
      <c r="F5668" s="482"/>
      <c r="G5668" s="482"/>
      <c r="H5668" s="482"/>
      <c r="I5668" s="482"/>
      <c r="J5668" s="482"/>
      <c r="K5668" s="482"/>
      <c r="L5668" s="482"/>
      <c r="M5668" s="483"/>
      <c r="N5668" s="176"/>
      <c r="O5668" s="412"/>
      <c r="P5668" s="413"/>
      <c r="Q5668" s="8"/>
      <c r="R5668" s="8"/>
      <c r="S5668" s="8"/>
      <c r="T5668" s="9"/>
      <c r="U5668" s="17"/>
      <c r="V5668" s="182"/>
      <c r="W5668" s="191"/>
      <c r="X5668" s="199"/>
      <c r="Y5668" s="182"/>
      <c r="Z5668" s="184"/>
      <c r="AA5668" s="184"/>
      <c r="AD5668" s="182"/>
      <c r="AG5668" s="182"/>
      <c r="AH5668" s="43"/>
      <c r="AI5668" s="43"/>
      <c r="AJ5668" s="43"/>
      <c r="AK5668" s="43"/>
      <c r="AL5668" s="43"/>
      <c r="AM5668" s="43"/>
      <c r="AN5668" s="43"/>
      <c r="AO5668" s="43"/>
      <c r="AP5668" s="43"/>
      <c r="AQ5668" s="43"/>
      <c r="AR5668" s="43"/>
      <c r="AS5668" s="43"/>
      <c r="AT5668" s="43"/>
      <c r="AU5668" s="44"/>
      <c r="AV5668" s="182"/>
      <c r="AW5668" s="182"/>
      <c r="AX5668" s="182"/>
      <c r="AZ5668" s="207"/>
    </row>
    <row r="5669" spans="1:52" s="168" customFormat="1" ht="24.9" customHeight="1" x14ac:dyDescent="0.3">
      <c r="A5669" s="263"/>
      <c r="B5669" s="263"/>
      <c r="C5669" s="265"/>
      <c r="D5669" s="481"/>
      <c r="E5669" s="482"/>
      <c r="F5669" s="482"/>
      <c r="G5669" s="482"/>
      <c r="H5669" s="482"/>
      <c r="I5669" s="482"/>
      <c r="J5669" s="482"/>
      <c r="K5669" s="482"/>
      <c r="L5669" s="482"/>
      <c r="M5669" s="483"/>
      <c r="N5669" s="176"/>
      <c r="O5669" s="412"/>
      <c r="P5669" s="413"/>
      <c r="Q5669" s="8"/>
      <c r="R5669" s="8"/>
      <c r="S5669" s="8"/>
      <c r="T5669" s="9"/>
      <c r="U5669" s="17"/>
      <c r="V5669" s="182"/>
      <c r="W5669" s="191"/>
      <c r="X5669" s="199"/>
      <c r="Y5669" s="182"/>
      <c r="Z5669" s="184"/>
      <c r="AA5669" s="184"/>
      <c r="AD5669" s="182"/>
      <c r="AG5669" s="182"/>
      <c r="AH5669" s="43"/>
      <c r="AI5669" s="43"/>
      <c r="AJ5669" s="43"/>
      <c r="AK5669" s="43"/>
      <c r="AL5669" s="43"/>
      <c r="AM5669" s="43"/>
      <c r="AN5669" s="43"/>
      <c r="AO5669" s="43"/>
      <c r="AP5669" s="43"/>
      <c r="AQ5669" s="43"/>
      <c r="AR5669" s="43"/>
      <c r="AS5669" s="43"/>
      <c r="AT5669" s="43"/>
      <c r="AU5669" s="44"/>
      <c r="AV5669" s="182"/>
      <c r="AW5669" s="182"/>
      <c r="AX5669" s="182"/>
      <c r="AZ5669" s="207"/>
    </row>
    <row r="5670" spans="1:52" s="168" customFormat="1" ht="24.9" customHeight="1" x14ac:dyDescent="0.3">
      <c r="A5670" s="263"/>
      <c r="B5670" s="263"/>
      <c r="C5670" s="265"/>
      <c r="D5670" s="481"/>
      <c r="E5670" s="482"/>
      <c r="F5670" s="482"/>
      <c r="G5670" s="482"/>
      <c r="H5670" s="482"/>
      <c r="I5670" s="482"/>
      <c r="J5670" s="482"/>
      <c r="K5670" s="482"/>
      <c r="L5670" s="482"/>
      <c r="M5670" s="483"/>
      <c r="N5670" s="176"/>
      <c r="O5670" s="412"/>
      <c r="P5670" s="413"/>
      <c r="Q5670" s="8"/>
      <c r="R5670" s="8"/>
      <c r="S5670" s="8"/>
      <c r="T5670" s="9"/>
      <c r="U5670" s="17"/>
      <c r="V5670" s="182"/>
      <c r="W5670" s="191"/>
      <c r="X5670" s="199"/>
      <c r="Y5670" s="182"/>
      <c r="Z5670" s="184"/>
      <c r="AA5670" s="184"/>
      <c r="AD5670" s="182"/>
      <c r="AG5670" s="182"/>
      <c r="AH5670" s="43"/>
      <c r="AI5670" s="43"/>
      <c r="AJ5670" s="43"/>
      <c r="AK5670" s="43"/>
      <c r="AL5670" s="43"/>
      <c r="AM5670" s="43"/>
      <c r="AN5670" s="43"/>
      <c r="AO5670" s="43"/>
      <c r="AP5670" s="43"/>
      <c r="AQ5670" s="43"/>
      <c r="AR5670" s="43"/>
      <c r="AS5670" s="43"/>
      <c r="AT5670" s="43"/>
      <c r="AU5670" s="44"/>
      <c r="AV5670" s="182"/>
      <c r="AW5670" s="182"/>
      <c r="AX5670" s="182"/>
      <c r="AZ5670" s="207"/>
    </row>
    <row r="5671" spans="1:52" s="168" customFormat="1" ht="24.9" customHeight="1" x14ac:dyDescent="0.3">
      <c r="A5671" s="263"/>
      <c r="B5671" s="263"/>
      <c r="C5671" s="265"/>
      <c r="D5671" s="481"/>
      <c r="E5671" s="482"/>
      <c r="F5671" s="482"/>
      <c r="G5671" s="482"/>
      <c r="H5671" s="482"/>
      <c r="I5671" s="482"/>
      <c r="J5671" s="482"/>
      <c r="K5671" s="482"/>
      <c r="L5671" s="482"/>
      <c r="M5671" s="483"/>
      <c r="N5671" s="176"/>
      <c r="O5671" s="412"/>
      <c r="P5671" s="413"/>
      <c r="Q5671" s="8"/>
      <c r="R5671" s="8"/>
      <c r="S5671" s="8"/>
      <c r="T5671" s="9"/>
      <c r="U5671" s="17"/>
      <c r="V5671" s="182"/>
      <c r="W5671" s="191"/>
      <c r="X5671" s="199"/>
      <c r="Y5671" s="182"/>
      <c r="Z5671" s="184"/>
      <c r="AA5671" s="184"/>
      <c r="AD5671" s="182"/>
      <c r="AG5671" s="182"/>
      <c r="AH5671" s="43"/>
      <c r="AI5671" s="43"/>
      <c r="AJ5671" s="43"/>
      <c r="AK5671" s="43"/>
      <c r="AL5671" s="43"/>
      <c r="AM5671" s="43"/>
      <c r="AN5671" s="43"/>
      <c r="AO5671" s="43"/>
      <c r="AP5671" s="43"/>
      <c r="AQ5671" s="43"/>
      <c r="AR5671" s="43"/>
      <c r="AS5671" s="43"/>
      <c r="AT5671" s="43"/>
      <c r="AU5671" s="44"/>
      <c r="AV5671" s="182"/>
      <c r="AW5671" s="182"/>
      <c r="AX5671" s="182"/>
      <c r="AZ5671" s="207"/>
    </row>
    <row r="5672" spans="1:52" s="168" customFormat="1" ht="24.9" customHeight="1" thickBot="1" x14ac:dyDescent="0.35">
      <c r="A5672" s="263"/>
      <c r="B5672" s="263"/>
      <c r="C5672" s="265"/>
      <c r="D5672" s="481"/>
      <c r="E5672" s="482"/>
      <c r="F5672" s="482"/>
      <c r="G5672" s="482"/>
      <c r="H5672" s="482"/>
      <c r="I5672" s="482"/>
      <c r="J5672" s="482"/>
      <c r="K5672" s="482"/>
      <c r="L5672" s="482"/>
      <c r="M5672" s="483"/>
      <c r="N5672" s="414" t="s">
        <v>16</v>
      </c>
      <c r="O5672" s="415"/>
      <c r="P5672" s="415"/>
      <c r="Q5672" s="415"/>
      <c r="R5672" s="415"/>
      <c r="S5672" s="415"/>
      <c r="T5672" s="415"/>
      <c r="U5672" s="18">
        <f>SUM(U5652:U5671)</f>
        <v>5</v>
      </c>
      <c r="V5672" s="182"/>
      <c r="W5672" s="191"/>
      <c r="X5672" s="199"/>
      <c r="Y5672" s="182"/>
      <c r="Z5672" s="184"/>
      <c r="AA5672" s="184"/>
      <c r="AD5672" s="182"/>
      <c r="AG5672" s="182"/>
      <c r="AH5672" s="43"/>
      <c r="AI5672" s="43"/>
      <c r="AJ5672" s="43"/>
      <c r="AK5672" s="43"/>
      <c r="AL5672" s="43"/>
      <c r="AM5672" s="43"/>
      <c r="AN5672" s="43"/>
      <c r="AO5672" s="43"/>
      <c r="AP5672" s="43"/>
      <c r="AQ5672" s="43"/>
      <c r="AR5672" s="43"/>
      <c r="AS5672" s="43"/>
      <c r="AT5672" s="43"/>
      <c r="AU5672" s="44"/>
      <c r="AV5672" s="182"/>
      <c r="AW5672" s="182"/>
      <c r="AX5672" s="182"/>
      <c r="AZ5672" s="207"/>
    </row>
    <row r="5673" spans="1:52" s="168" customFormat="1" ht="14.4" customHeight="1" x14ac:dyDescent="0.3">
      <c r="A5673" s="263"/>
      <c r="B5673" s="263"/>
      <c r="C5673" s="265"/>
      <c r="D5673" s="481"/>
      <c r="E5673" s="482"/>
      <c r="F5673" s="482"/>
      <c r="G5673" s="482"/>
      <c r="H5673" s="482"/>
      <c r="I5673" s="482"/>
      <c r="J5673" s="482"/>
      <c r="K5673" s="482"/>
      <c r="L5673" s="482"/>
      <c r="M5673" s="483"/>
      <c r="N5673" s="416" t="s">
        <v>17</v>
      </c>
      <c r="O5673" s="417"/>
      <c r="P5673" s="417"/>
      <c r="Q5673" s="417"/>
      <c r="R5673" s="417"/>
      <c r="S5673" s="417"/>
      <c r="T5673" s="417"/>
      <c r="U5673" s="418"/>
      <c r="V5673" s="200"/>
      <c r="W5673" s="191"/>
      <c r="X5673" s="199"/>
      <c r="Y5673" s="182"/>
      <c r="Z5673" s="184"/>
      <c r="AA5673" s="184"/>
      <c r="AD5673" s="182"/>
      <c r="AG5673" s="182"/>
      <c r="AH5673" s="43"/>
      <c r="AI5673" s="43"/>
      <c r="AJ5673" s="43"/>
      <c r="AK5673" s="43"/>
      <c r="AL5673" s="43"/>
      <c r="AM5673" s="43"/>
      <c r="AN5673" s="43"/>
      <c r="AO5673" s="43"/>
      <c r="AP5673" s="43"/>
      <c r="AQ5673" s="43"/>
      <c r="AR5673" s="43"/>
      <c r="AS5673" s="43"/>
      <c r="AT5673" s="43"/>
      <c r="AU5673" s="44"/>
      <c r="AV5673" s="182"/>
      <c r="AW5673" s="182"/>
      <c r="AX5673" s="182"/>
      <c r="AZ5673" s="207"/>
    </row>
    <row r="5674" spans="1:52" s="168" customFormat="1" x14ac:dyDescent="0.3">
      <c r="A5674" s="263"/>
      <c r="B5674" s="263"/>
      <c r="C5674" s="265"/>
      <c r="D5674" s="481"/>
      <c r="E5674" s="482"/>
      <c r="F5674" s="482"/>
      <c r="G5674" s="482"/>
      <c r="H5674" s="482"/>
      <c r="I5674" s="482"/>
      <c r="J5674" s="482"/>
      <c r="K5674" s="482"/>
      <c r="L5674" s="482"/>
      <c r="M5674" s="483"/>
      <c r="N5674" s="419"/>
      <c r="O5674" s="420"/>
      <c r="P5674" s="420"/>
      <c r="Q5674" s="420"/>
      <c r="R5674" s="420"/>
      <c r="S5674" s="420"/>
      <c r="T5674" s="420"/>
      <c r="U5674" s="421"/>
      <c r="V5674" s="182"/>
      <c r="W5674" s="191"/>
      <c r="X5674" s="199"/>
      <c r="Y5674" s="182"/>
      <c r="Z5674" s="184"/>
      <c r="AA5674" s="184"/>
      <c r="AD5674" s="182"/>
      <c r="AG5674" s="182"/>
      <c r="AH5674" s="43"/>
      <c r="AI5674" s="43"/>
      <c r="AJ5674" s="43"/>
      <c r="AK5674" s="43"/>
      <c r="AL5674" s="43"/>
      <c r="AM5674" s="43"/>
      <c r="AN5674" s="43"/>
      <c r="AO5674" s="43"/>
      <c r="AP5674" s="43"/>
      <c r="AQ5674" s="43"/>
      <c r="AR5674" s="43"/>
      <c r="AS5674" s="43"/>
      <c r="AT5674" s="43"/>
      <c r="AU5674" s="44"/>
      <c r="AV5674" s="182"/>
      <c r="AW5674" s="182"/>
      <c r="AX5674" s="182"/>
      <c r="AZ5674" s="207"/>
    </row>
    <row r="5675" spans="1:52" s="168" customFormat="1" x14ac:dyDescent="0.3">
      <c r="A5675" s="263"/>
      <c r="B5675" s="263"/>
      <c r="C5675" s="265"/>
      <c r="D5675" s="481"/>
      <c r="E5675" s="482"/>
      <c r="F5675" s="482"/>
      <c r="G5675" s="482"/>
      <c r="H5675" s="482"/>
      <c r="I5675" s="482"/>
      <c r="J5675" s="482"/>
      <c r="K5675" s="482"/>
      <c r="L5675" s="482"/>
      <c r="M5675" s="483"/>
      <c r="N5675" s="419"/>
      <c r="O5675" s="420"/>
      <c r="P5675" s="420"/>
      <c r="Q5675" s="420"/>
      <c r="R5675" s="420"/>
      <c r="S5675" s="420"/>
      <c r="T5675" s="420"/>
      <c r="U5675" s="421"/>
      <c r="V5675" s="182"/>
      <c r="W5675" s="191"/>
      <c r="X5675" s="199"/>
      <c r="Y5675" s="182"/>
      <c r="Z5675" s="184"/>
      <c r="AA5675" s="184"/>
      <c r="AD5675" s="182"/>
      <c r="AG5675" s="182"/>
      <c r="AH5675" s="43"/>
      <c r="AI5675" s="43"/>
      <c r="AJ5675" s="43"/>
      <c r="AK5675" s="43"/>
      <c r="AL5675" s="43"/>
      <c r="AM5675" s="43"/>
      <c r="AN5675" s="43"/>
      <c r="AO5675" s="43"/>
      <c r="AP5675" s="43"/>
      <c r="AQ5675" s="43"/>
      <c r="AR5675" s="43"/>
      <c r="AS5675" s="43"/>
      <c r="AT5675" s="43"/>
      <c r="AU5675" s="44"/>
      <c r="AV5675" s="182"/>
      <c r="AW5675" s="182"/>
      <c r="AX5675" s="182"/>
      <c r="AZ5675" s="207"/>
    </row>
    <row r="5676" spans="1:52" s="168" customFormat="1" ht="14.4" thickBot="1" x14ac:dyDescent="0.35">
      <c r="A5676" s="263"/>
      <c r="B5676" s="263"/>
      <c r="C5676" s="265"/>
      <c r="D5676" s="425"/>
      <c r="E5676" s="426"/>
      <c r="F5676" s="426"/>
      <c r="G5676" s="426"/>
      <c r="H5676" s="426"/>
      <c r="I5676" s="426"/>
      <c r="J5676" s="426"/>
      <c r="K5676" s="426"/>
      <c r="L5676" s="426"/>
      <c r="M5676" s="427"/>
      <c r="N5676" s="422"/>
      <c r="O5676" s="423"/>
      <c r="P5676" s="423"/>
      <c r="Q5676" s="423"/>
      <c r="R5676" s="423"/>
      <c r="S5676" s="423"/>
      <c r="T5676" s="423"/>
      <c r="U5676" s="424"/>
      <c r="V5676" s="182"/>
      <c r="W5676" s="191"/>
      <c r="X5676" s="199"/>
      <c r="Y5676" s="182"/>
      <c r="Z5676" s="184"/>
      <c r="AA5676" s="184"/>
      <c r="AD5676" s="182"/>
      <c r="AG5676" s="182"/>
      <c r="AH5676" s="43"/>
      <c r="AI5676" s="43"/>
      <c r="AJ5676" s="43"/>
      <c r="AK5676" s="43"/>
      <c r="AL5676" s="43"/>
      <c r="AM5676" s="43"/>
      <c r="AN5676" s="43"/>
      <c r="AO5676" s="43"/>
      <c r="AP5676" s="43"/>
      <c r="AQ5676" s="43"/>
      <c r="AR5676" s="43"/>
      <c r="AS5676" s="43"/>
      <c r="AT5676" s="43"/>
      <c r="AU5676" s="44"/>
      <c r="AV5676" s="182"/>
      <c r="AW5676" s="182"/>
      <c r="AX5676" s="182"/>
      <c r="AZ5676" s="207"/>
    </row>
    <row r="5677" spans="1:52" s="168" customFormat="1" ht="5.25" customHeight="1" thickBot="1" x14ac:dyDescent="0.35">
      <c r="A5677" s="263"/>
      <c r="B5677" s="263"/>
      <c r="C5677" s="265"/>
      <c r="D5677" s="428"/>
      <c r="E5677" s="428"/>
      <c r="F5677" s="428"/>
      <c r="G5677" s="428"/>
      <c r="H5677" s="428"/>
      <c r="I5677" s="428"/>
      <c r="J5677" s="428"/>
      <c r="K5677" s="428"/>
      <c r="L5677" s="428"/>
      <c r="M5677" s="428"/>
      <c r="N5677" s="428"/>
      <c r="O5677" s="428"/>
      <c r="P5677" s="428"/>
      <c r="Q5677" s="428"/>
      <c r="R5677" s="428"/>
      <c r="S5677" s="428"/>
      <c r="T5677" s="428"/>
      <c r="U5677" s="428"/>
      <c r="V5677" s="182"/>
      <c r="W5677" s="191"/>
      <c r="X5677" s="199"/>
      <c r="Y5677" s="182"/>
      <c r="Z5677" s="184"/>
      <c r="AA5677" s="184"/>
      <c r="AD5677" s="182"/>
      <c r="AG5677" s="182"/>
      <c r="AH5677" s="43"/>
      <c r="AI5677" s="43"/>
      <c r="AJ5677" s="43"/>
      <c r="AK5677" s="43"/>
      <c r="AL5677" s="43"/>
      <c r="AM5677" s="43"/>
      <c r="AN5677" s="43"/>
      <c r="AO5677" s="43"/>
      <c r="AP5677" s="43"/>
      <c r="AQ5677" s="43"/>
      <c r="AR5677" s="43"/>
      <c r="AS5677" s="43"/>
      <c r="AT5677" s="43"/>
      <c r="AU5677" s="44"/>
      <c r="AV5677" s="182"/>
      <c r="AW5677" s="182"/>
      <c r="AX5677" s="182"/>
      <c r="AZ5677" s="207"/>
    </row>
    <row r="5678" spans="1:52" s="168" customFormat="1" ht="20.25" customHeight="1" x14ac:dyDescent="0.3">
      <c r="A5678" s="263"/>
      <c r="B5678" s="263"/>
      <c r="C5678" s="265"/>
      <c r="D5678" s="429" t="s">
        <v>18</v>
      </c>
      <c r="E5678" s="430"/>
      <c r="F5678" s="430"/>
      <c r="G5678" s="430"/>
      <c r="H5678" s="430"/>
      <c r="I5678" s="430"/>
      <c r="J5678" s="430"/>
      <c r="K5678" s="430"/>
      <c r="L5678" s="430"/>
      <c r="M5678" s="431"/>
      <c r="N5678" s="429" t="s">
        <v>19</v>
      </c>
      <c r="O5678" s="430"/>
      <c r="P5678" s="430"/>
      <c r="Q5678" s="430"/>
      <c r="R5678" s="430"/>
      <c r="S5678" s="430"/>
      <c r="T5678" s="430"/>
      <c r="U5678" s="431"/>
      <c r="V5678" s="182"/>
      <c r="W5678" s="191"/>
      <c r="X5678" s="199"/>
      <c r="Y5678" s="182"/>
      <c r="Z5678" s="184"/>
      <c r="AA5678" s="184"/>
      <c r="AD5678" s="182"/>
      <c r="AG5678" s="182"/>
      <c r="AH5678" s="43"/>
      <c r="AI5678" s="43"/>
      <c r="AJ5678" s="43"/>
      <c r="AK5678" s="43"/>
      <c r="AL5678" s="43"/>
      <c r="AM5678" s="43"/>
      <c r="AN5678" s="43"/>
      <c r="AO5678" s="43"/>
      <c r="AP5678" s="43"/>
      <c r="AQ5678" s="43"/>
      <c r="AR5678" s="43"/>
      <c r="AS5678" s="43"/>
      <c r="AT5678" s="43"/>
      <c r="AU5678" s="44"/>
      <c r="AV5678" s="182"/>
      <c r="AW5678" s="182"/>
      <c r="AX5678" s="182"/>
      <c r="AZ5678" s="207"/>
    </row>
    <row r="5679" spans="1:52" s="168" customFormat="1" x14ac:dyDescent="0.3">
      <c r="A5679" s="263"/>
      <c r="B5679" s="263"/>
      <c r="C5679" s="265"/>
      <c r="D5679" s="432" t="s">
        <v>20</v>
      </c>
      <c r="E5679" s="433"/>
      <c r="F5679" s="433"/>
      <c r="G5679" s="433"/>
      <c r="H5679" s="433"/>
      <c r="I5679" s="433"/>
      <c r="J5679" s="433"/>
      <c r="K5679" s="433"/>
      <c r="L5679" s="433"/>
      <c r="M5679" s="434"/>
      <c r="N5679" s="435" t="s">
        <v>21</v>
      </c>
      <c r="O5679" s="436"/>
      <c r="P5679" s="436"/>
      <c r="Q5679" s="436"/>
      <c r="R5679" s="436"/>
      <c r="S5679" s="436"/>
      <c r="T5679" s="436"/>
      <c r="U5679" s="437"/>
      <c r="V5679" s="182"/>
      <c r="W5679" s="191"/>
      <c r="X5679" s="199"/>
      <c r="Y5679" s="182"/>
      <c r="Z5679" s="184"/>
      <c r="AA5679" s="184"/>
      <c r="AD5679" s="182"/>
      <c r="AG5679" s="182"/>
      <c r="AH5679" s="43"/>
      <c r="AI5679" s="43"/>
      <c r="AJ5679" s="43"/>
      <c r="AK5679" s="43"/>
      <c r="AL5679" s="43"/>
      <c r="AM5679" s="43"/>
      <c r="AN5679" s="43"/>
      <c r="AO5679" s="43"/>
      <c r="AP5679" s="43"/>
      <c r="AQ5679" s="43"/>
      <c r="AR5679" s="43"/>
      <c r="AS5679" s="43"/>
      <c r="AT5679" s="43"/>
      <c r="AU5679" s="44"/>
      <c r="AV5679" s="182"/>
      <c r="AW5679" s="182"/>
      <c r="AX5679" s="182"/>
      <c r="AZ5679" s="207"/>
    </row>
    <row r="5680" spans="1:52" s="168" customFormat="1" ht="15.75" customHeight="1" x14ac:dyDescent="0.3">
      <c r="A5680" s="263"/>
      <c r="B5680" s="263"/>
      <c r="C5680" s="265"/>
      <c r="D5680" s="438" t="s">
        <v>22</v>
      </c>
      <c r="E5680" s="439"/>
      <c r="F5680" s="439"/>
      <c r="G5680" s="439"/>
      <c r="H5680" s="439"/>
      <c r="I5680" s="439"/>
      <c r="J5680" s="439"/>
      <c r="K5680" s="439"/>
      <c r="L5680" s="439"/>
      <c r="M5680" s="440"/>
      <c r="N5680" s="438" t="s">
        <v>22</v>
      </c>
      <c r="O5680" s="444"/>
      <c r="P5680" s="444"/>
      <c r="Q5680" s="444"/>
      <c r="R5680" s="444"/>
      <c r="S5680" s="444"/>
      <c r="T5680" s="444"/>
      <c r="U5680" s="440"/>
      <c r="V5680" s="182"/>
      <c r="W5680" s="191"/>
      <c r="X5680" s="199"/>
      <c r="Y5680" s="182"/>
      <c r="Z5680" s="184"/>
      <c r="AA5680" s="184"/>
      <c r="AD5680" s="182"/>
      <c r="AG5680" s="182"/>
      <c r="AH5680" s="43"/>
      <c r="AI5680" s="43"/>
      <c r="AJ5680" s="43"/>
      <c r="AK5680" s="43"/>
      <c r="AL5680" s="43"/>
      <c r="AM5680" s="43"/>
      <c r="AN5680" s="43"/>
      <c r="AO5680" s="43"/>
      <c r="AP5680" s="43"/>
      <c r="AQ5680" s="43"/>
      <c r="AR5680" s="43"/>
      <c r="AS5680" s="43"/>
      <c r="AT5680" s="43"/>
      <c r="AU5680" s="44"/>
      <c r="AV5680" s="182"/>
      <c r="AW5680" s="182"/>
      <c r="AX5680" s="182"/>
      <c r="AZ5680" s="207"/>
    </row>
    <row r="5681" spans="1:52" s="168" customFormat="1" ht="15.75" customHeight="1" x14ac:dyDescent="0.3">
      <c r="A5681" s="263"/>
      <c r="B5681" s="263"/>
      <c r="C5681" s="265"/>
      <c r="D5681" s="438"/>
      <c r="E5681" s="439"/>
      <c r="F5681" s="439"/>
      <c r="G5681" s="439"/>
      <c r="H5681" s="439"/>
      <c r="I5681" s="439"/>
      <c r="J5681" s="439"/>
      <c r="K5681" s="439"/>
      <c r="L5681" s="439"/>
      <c r="M5681" s="440"/>
      <c r="N5681" s="438"/>
      <c r="O5681" s="439"/>
      <c r="P5681" s="439"/>
      <c r="Q5681" s="439"/>
      <c r="R5681" s="439"/>
      <c r="S5681" s="439"/>
      <c r="T5681" s="439"/>
      <c r="U5681" s="440"/>
      <c r="V5681" s="182"/>
      <c r="W5681" s="191"/>
      <c r="X5681" s="199"/>
      <c r="Y5681" s="182"/>
      <c r="Z5681" s="184"/>
      <c r="AA5681" s="184"/>
      <c r="AD5681" s="182"/>
      <c r="AG5681" s="182"/>
      <c r="AH5681" s="43"/>
      <c r="AI5681" s="43"/>
      <c r="AJ5681" s="43"/>
      <c r="AK5681" s="43"/>
      <c r="AL5681" s="43"/>
      <c r="AM5681" s="43"/>
      <c r="AN5681" s="43"/>
      <c r="AO5681" s="43"/>
      <c r="AP5681" s="43"/>
      <c r="AQ5681" s="43"/>
      <c r="AR5681" s="43"/>
      <c r="AS5681" s="43"/>
      <c r="AT5681" s="43"/>
      <c r="AU5681" s="44"/>
      <c r="AV5681" s="182"/>
      <c r="AW5681" s="182"/>
      <c r="AX5681" s="182"/>
      <c r="AZ5681" s="207"/>
    </row>
    <row r="5682" spans="1:52" s="168" customFormat="1" ht="15.75" customHeight="1" x14ac:dyDescent="0.3">
      <c r="A5682" s="263"/>
      <c r="B5682" s="263"/>
      <c r="C5682" s="265"/>
      <c r="D5682" s="441"/>
      <c r="E5682" s="442"/>
      <c r="F5682" s="442"/>
      <c r="G5682" s="442"/>
      <c r="H5682" s="442"/>
      <c r="I5682" s="442"/>
      <c r="J5682" s="442"/>
      <c r="K5682" s="442"/>
      <c r="L5682" s="442"/>
      <c r="M5682" s="443"/>
      <c r="N5682" s="441"/>
      <c r="O5682" s="442"/>
      <c r="P5682" s="442"/>
      <c r="Q5682" s="442"/>
      <c r="R5682" s="442"/>
      <c r="S5682" s="442"/>
      <c r="T5682" s="442"/>
      <c r="U5682" s="443"/>
      <c r="V5682" s="182"/>
      <c r="W5682" s="191"/>
      <c r="X5682" s="199"/>
      <c r="Y5682" s="182"/>
      <c r="Z5682" s="184"/>
      <c r="AA5682" s="184"/>
      <c r="AD5682" s="182"/>
      <c r="AG5682" s="182"/>
      <c r="AH5682" s="43"/>
      <c r="AI5682" s="43"/>
      <c r="AJ5682" s="43"/>
      <c r="AK5682" s="43"/>
      <c r="AL5682" s="43"/>
      <c r="AM5682" s="43"/>
      <c r="AN5682" s="43"/>
      <c r="AO5682" s="43"/>
      <c r="AP5682" s="43"/>
      <c r="AQ5682" s="43"/>
      <c r="AR5682" s="43"/>
      <c r="AS5682" s="43"/>
      <c r="AT5682" s="43"/>
      <c r="AU5682" s="44"/>
      <c r="AV5682" s="182"/>
      <c r="AW5682" s="182"/>
      <c r="AX5682" s="182"/>
      <c r="AZ5682" s="207"/>
    </row>
    <row r="5683" spans="1:52" s="168" customFormat="1" x14ac:dyDescent="0.25">
      <c r="A5683" s="263"/>
      <c r="B5683" s="263"/>
      <c r="C5683" s="265"/>
      <c r="D5683" s="171" t="s">
        <v>23</v>
      </c>
      <c r="E5683" s="445" t="e">
        <f>+#REF!</f>
        <v>#REF!</v>
      </c>
      <c r="F5683" s="445"/>
      <c r="G5683" s="445"/>
      <c r="H5683" s="445"/>
      <c r="I5683" s="445"/>
      <c r="J5683" s="445"/>
      <c r="K5683" s="445"/>
      <c r="L5683" s="445"/>
      <c r="M5683" s="446"/>
      <c r="N5683" s="172" t="s">
        <v>23</v>
      </c>
      <c r="O5683" s="445" t="e">
        <f>+#REF!</f>
        <v>#REF!</v>
      </c>
      <c r="P5683" s="445"/>
      <c r="Q5683" s="445"/>
      <c r="R5683" s="445"/>
      <c r="S5683" s="445"/>
      <c r="T5683" s="445"/>
      <c r="U5683" s="446"/>
      <c r="V5683" s="182"/>
      <c r="W5683" s="191"/>
      <c r="X5683" s="199"/>
      <c r="Y5683" s="182"/>
      <c r="Z5683" s="184"/>
      <c r="AA5683" s="184"/>
      <c r="AD5683" s="182"/>
      <c r="AG5683" s="182"/>
      <c r="AH5683" s="43"/>
      <c r="AI5683" s="43"/>
      <c r="AJ5683" s="43"/>
      <c r="AK5683" s="43"/>
      <c r="AL5683" s="43"/>
      <c r="AM5683" s="43"/>
      <c r="AN5683" s="43"/>
      <c r="AO5683" s="43"/>
      <c r="AP5683" s="43"/>
      <c r="AQ5683" s="43"/>
      <c r="AR5683" s="43"/>
      <c r="AS5683" s="43"/>
      <c r="AT5683" s="43"/>
      <c r="AU5683" s="44"/>
      <c r="AV5683" s="182"/>
      <c r="AW5683" s="182"/>
      <c r="AX5683" s="182"/>
      <c r="AZ5683" s="207"/>
    </row>
    <row r="5684" spans="1:52" s="168" customFormat="1" ht="14.4" thickBot="1" x14ac:dyDescent="0.3">
      <c r="A5684" s="263"/>
      <c r="B5684" s="263"/>
      <c r="C5684" s="265"/>
      <c r="D5684" s="173" t="s">
        <v>25</v>
      </c>
      <c r="E5684" s="447" t="e">
        <f>+#REF!</f>
        <v>#REF!</v>
      </c>
      <c r="F5684" s="447"/>
      <c r="G5684" s="447"/>
      <c r="H5684" s="447"/>
      <c r="I5684" s="447"/>
      <c r="J5684" s="447"/>
      <c r="K5684" s="447"/>
      <c r="L5684" s="447"/>
      <c r="M5684" s="448"/>
      <c r="N5684" s="174" t="s">
        <v>25</v>
      </c>
      <c r="O5684" s="447" t="e">
        <f>+#REF!</f>
        <v>#REF!</v>
      </c>
      <c r="P5684" s="447"/>
      <c r="Q5684" s="447"/>
      <c r="R5684" s="447"/>
      <c r="S5684" s="447"/>
      <c r="T5684" s="447"/>
      <c r="U5684" s="448"/>
      <c r="V5684" s="182"/>
      <c r="W5684" s="191"/>
      <c r="X5684" s="199"/>
      <c r="Y5684" s="182"/>
      <c r="Z5684" s="184"/>
      <c r="AA5684" s="184"/>
      <c r="AD5684" s="182"/>
      <c r="AG5684" s="182"/>
      <c r="AH5684" s="43"/>
      <c r="AI5684" s="43"/>
      <c r="AJ5684" s="43"/>
      <c r="AK5684" s="43"/>
      <c r="AL5684" s="43"/>
      <c r="AM5684" s="43"/>
      <c r="AN5684" s="43"/>
      <c r="AO5684" s="43"/>
      <c r="AP5684" s="43"/>
      <c r="AQ5684" s="43"/>
      <c r="AR5684" s="43"/>
      <c r="AS5684" s="43"/>
      <c r="AT5684" s="43"/>
      <c r="AU5684" s="44"/>
      <c r="AV5684" s="182"/>
      <c r="AW5684" s="182"/>
      <c r="AX5684" s="182"/>
      <c r="AZ5684" s="207"/>
    </row>
    <row r="5685" spans="1:52" s="175" customFormat="1" ht="9.9" customHeight="1" thickBot="1" x14ac:dyDescent="0.3">
      <c r="A5685" s="266"/>
      <c r="B5685" s="266"/>
      <c r="C5685" s="267"/>
      <c r="N5685" s="15"/>
      <c r="V5685" s="34"/>
      <c r="W5685" s="58"/>
      <c r="X5685" s="85"/>
      <c r="Y5685" s="34"/>
      <c r="Z5685" s="185"/>
      <c r="AA5685" s="185"/>
      <c r="AD5685" s="34"/>
      <c r="AG5685" s="34"/>
      <c r="AH5685" s="45"/>
      <c r="AI5685" s="45"/>
      <c r="AJ5685" s="45"/>
      <c r="AK5685" s="45"/>
      <c r="AL5685" s="45"/>
      <c r="AM5685" s="45"/>
      <c r="AN5685" s="45"/>
      <c r="AO5685" s="45"/>
      <c r="AP5685" s="45"/>
      <c r="AQ5685" s="45"/>
      <c r="AR5685" s="45"/>
      <c r="AS5685" s="45"/>
      <c r="AT5685" s="45"/>
      <c r="AU5685" s="46"/>
      <c r="AV5685" s="34"/>
      <c r="AW5685" s="34"/>
      <c r="AX5685" s="34"/>
      <c r="AZ5685" s="139"/>
    </row>
    <row r="5686" spans="1:52" s="168" customFormat="1" ht="15.75" customHeight="1" x14ac:dyDescent="0.3">
      <c r="A5686" s="263"/>
      <c r="B5686" s="263"/>
      <c r="C5686" s="265"/>
      <c r="D5686" s="484"/>
      <c r="E5686" s="485"/>
      <c r="F5686" s="488" t="s">
        <v>0</v>
      </c>
      <c r="G5686" s="489"/>
      <c r="H5686" s="489"/>
      <c r="I5686" s="489"/>
      <c r="J5686" s="489"/>
      <c r="K5686" s="489"/>
      <c r="L5686" s="489"/>
      <c r="M5686" s="489"/>
      <c r="N5686" s="489"/>
      <c r="O5686" s="490"/>
      <c r="P5686" s="494" t="s">
        <v>1</v>
      </c>
      <c r="Q5686" s="495"/>
      <c r="R5686" s="495"/>
      <c r="S5686" s="496"/>
      <c r="T5686" s="500"/>
      <c r="U5686" s="501"/>
      <c r="V5686" s="182"/>
      <c r="W5686" s="191"/>
      <c r="X5686" s="199"/>
      <c r="Y5686" s="182"/>
      <c r="Z5686" s="184"/>
      <c r="AA5686" s="184"/>
      <c r="AD5686" s="182"/>
      <c r="AG5686" s="182"/>
      <c r="AH5686" s="43"/>
      <c r="AI5686" s="43"/>
      <c r="AJ5686" s="43"/>
      <c r="AK5686" s="43"/>
      <c r="AL5686" s="43"/>
      <c r="AM5686" s="43"/>
      <c r="AN5686" s="43"/>
      <c r="AO5686" s="43"/>
      <c r="AP5686" s="43"/>
      <c r="AQ5686" s="43"/>
      <c r="AR5686" s="43"/>
      <c r="AS5686" s="43"/>
      <c r="AT5686" s="43"/>
      <c r="AU5686" s="44"/>
      <c r="AV5686" s="182"/>
      <c r="AW5686" s="182"/>
      <c r="AX5686" s="182"/>
      <c r="AZ5686" s="207"/>
    </row>
    <row r="5687" spans="1:52" s="168" customFormat="1" ht="15" customHeight="1" x14ac:dyDescent="0.3">
      <c r="A5687" s="263"/>
      <c r="B5687" s="263"/>
      <c r="C5687" s="265"/>
      <c r="D5687" s="481"/>
      <c r="E5687" s="482"/>
      <c r="F5687" s="491"/>
      <c r="G5687" s="492"/>
      <c r="H5687" s="492"/>
      <c r="I5687" s="492"/>
      <c r="J5687" s="492"/>
      <c r="K5687" s="492"/>
      <c r="L5687" s="492"/>
      <c r="M5687" s="492"/>
      <c r="N5687" s="492"/>
      <c r="O5687" s="493"/>
      <c r="P5687" s="497"/>
      <c r="Q5687" s="498"/>
      <c r="R5687" s="498"/>
      <c r="S5687" s="499"/>
      <c r="T5687" s="502"/>
      <c r="U5687" s="503"/>
      <c r="V5687" s="182"/>
      <c r="W5687" s="191"/>
      <c r="X5687" s="199"/>
      <c r="Y5687" s="186"/>
      <c r="Z5687" s="184"/>
      <c r="AA5687" s="184"/>
      <c r="AD5687" s="182"/>
      <c r="AG5687" s="182"/>
      <c r="AH5687" s="43"/>
      <c r="AI5687" s="43"/>
      <c r="AJ5687" s="43"/>
      <c r="AK5687" s="43"/>
      <c r="AL5687" s="43"/>
      <c r="AM5687" s="43"/>
      <c r="AN5687" s="43"/>
      <c r="AO5687" s="43"/>
      <c r="AP5687" s="43"/>
      <c r="AQ5687" s="43"/>
      <c r="AR5687" s="43"/>
      <c r="AS5687" s="43"/>
      <c r="AT5687" s="43"/>
      <c r="AU5687" s="44"/>
      <c r="AV5687" s="182"/>
      <c r="AW5687" s="182"/>
      <c r="AX5687" s="182"/>
      <c r="AZ5687" s="207"/>
    </row>
    <row r="5688" spans="1:52" s="168" customFormat="1" ht="30" customHeight="1" thickBot="1" x14ac:dyDescent="0.35">
      <c r="A5688" s="263"/>
      <c r="B5688" s="263"/>
      <c r="C5688" s="265"/>
      <c r="D5688" s="486"/>
      <c r="E5688" s="487"/>
      <c r="F5688" s="506" t="s">
        <v>2</v>
      </c>
      <c r="G5688" s="507"/>
      <c r="H5688" s="507"/>
      <c r="I5688" s="507"/>
      <c r="J5688" s="507"/>
      <c r="K5688" s="507"/>
      <c r="L5688" s="507"/>
      <c r="M5688" s="507"/>
      <c r="N5688" s="507"/>
      <c r="O5688" s="508"/>
      <c r="P5688" s="181">
        <v>117</v>
      </c>
      <c r="Q5688" s="210" t="s">
        <v>3</v>
      </c>
      <c r="R5688" s="509">
        <v>147</v>
      </c>
      <c r="S5688" s="510"/>
      <c r="T5688" s="504"/>
      <c r="U5688" s="505"/>
      <c r="V5688" s="182">
        <f>+IF(C5697="","",1)</f>
        <v>1</v>
      </c>
      <c r="W5688" s="191"/>
      <c r="X5688" s="199"/>
      <c r="Y5688" s="39"/>
      <c r="Z5688" s="184"/>
      <c r="AA5688" s="184"/>
      <c r="AD5688" s="182"/>
      <c r="AG5688" s="182"/>
      <c r="AH5688" s="43"/>
      <c r="AI5688" s="43"/>
      <c r="AJ5688" s="43"/>
      <c r="AK5688" s="43"/>
      <c r="AL5688" s="43"/>
      <c r="AM5688" s="43"/>
      <c r="AN5688" s="43"/>
      <c r="AO5688" s="43"/>
      <c r="AP5688" s="43"/>
      <c r="AQ5688" s="43"/>
      <c r="AR5688" s="43"/>
      <c r="AS5688" s="43"/>
      <c r="AT5688" s="43"/>
      <c r="AU5688" s="44"/>
      <c r="AV5688" s="182"/>
      <c r="AW5688" s="182"/>
      <c r="AX5688" s="182"/>
      <c r="AZ5688" s="207"/>
    </row>
    <row r="5689" spans="1:52" s="168" customFormat="1" ht="5.25" customHeight="1" thickBot="1" x14ac:dyDescent="0.35">
      <c r="A5689" s="263"/>
      <c r="B5689" s="263"/>
      <c r="C5689" s="265"/>
      <c r="D5689" s="454"/>
      <c r="E5689" s="454"/>
      <c r="F5689" s="454"/>
      <c r="G5689" s="454"/>
      <c r="H5689" s="454"/>
      <c r="I5689" s="454"/>
      <c r="J5689" s="454"/>
      <c r="K5689" s="454"/>
      <c r="L5689" s="454"/>
      <c r="M5689" s="454"/>
      <c r="N5689" s="454"/>
      <c r="O5689" s="454"/>
      <c r="P5689" s="454"/>
      <c r="Q5689" s="454"/>
      <c r="R5689" s="454"/>
      <c r="S5689" s="454"/>
      <c r="T5689" s="454"/>
      <c r="U5689" s="454"/>
      <c r="V5689" s="182"/>
      <c r="W5689" s="191"/>
      <c r="X5689" s="199"/>
      <c r="Y5689" s="186"/>
      <c r="Z5689" s="184"/>
      <c r="AA5689" s="184"/>
      <c r="AD5689" s="182"/>
      <c r="AG5689" s="182"/>
      <c r="AH5689" s="43"/>
      <c r="AI5689" s="43"/>
      <c r="AJ5689" s="43"/>
      <c r="AK5689" s="43"/>
      <c r="AL5689" s="43"/>
      <c r="AM5689" s="43"/>
      <c r="AN5689" s="43"/>
      <c r="AO5689" s="43"/>
      <c r="AP5689" s="43"/>
      <c r="AQ5689" s="43"/>
      <c r="AR5689" s="43"/>
      <c r="AS5689" s="43"/>
      <c r="AT5689" s="43"/>
      <c r="AU5689" s="44"/>
      <c r="AV5689" s="182"/>
      <c r="AW5689" s="182"/>
      <c r="AX5689" s="182"/>
      <c r="AZ5689" s="207"/>
    </row>
    <row r="5690" spans="1:52" s="168" customFormat="1" ht="24.9" customHeight="1" x14ac:dyDescent="0.3">
      <c r="A5690" s="263"/>
      <c r="B5690" s="263"/>
      <c r="C5690" s="265"/>
      <c r="D5690" s="511" t="s">
        <v>4</v>
      </c>
      <c r="E5690" s="512"/>
      <c r="F5690" s="513" t="s">
        <v>168</v>
      </c>
      <c r="G5690" s="514"/>
      <c r="H5690" s="514"/>
      <c r="I5690" s="515"/>
      <c r="J5690" s="516" t="s">
        <v>5</v>
      </c>
      <c r="K5690" s="512"/>
      <c r="L5690" s="513" t="s">
        <v>102</v>
      </c>
      <c r="M5690" s="514"/>
      <c r="N5690" s="514"/>
      <c r="O5690" s="514"/>
      <c r="P5690" s="515"/>
      <c r="Q5690" s="164" t="s">
        <v>6</v>
      </c>
      <c r="R5690" s="513" t="s">
        <v>36</v>
      </c>
      <c r="S5690" s="514"/>
      <c r="T5690" s="514"/>
      <c r="U5690" s="517"/>
      <c r="V5690" s="182"/>
      <c r="W5690" s="191"/>
      <c r="X5690" s="199"/>
      <c r="Y5690" s="182"/>
      <c r="Z5690" s="184"/>
      <c r="AA5690" s="184"/>
      <c r="AD5690" s="182"/>
      <c r="AG5690" s="182"/>
      <c r="AH5690" s="43"/>
      <c r="AI5690" s="43"/>
      <c r="AJ5690" s="43"/>
      <c r="AK5690" s="43"/>
      <c r="AL5690" s="43"/>
      <c r="AM5690" s="43"/>
      <c r="AN5690" s="43"/>
      <c r="AO5690" s="43"/>
      <c r="AP5690" s="43"/>
      <c r="AQ5690" s="43"/>
      <c r="AR5690" s="43"/>
      <c r="AS5690" s="43"/>
      <c r="AT5690" s="43"/>
      <c r="AU5690" s="44"/>
      <c r="AV5690" s="182"/>
      <c r="AW5690" s="182"/>
      <c r="AX5690" s="182"/>
      <c r="AZ5690" s="207"/>
    </row>
    <row r="5691" spans="1:52" s="168" customFormat="1" ht="45" customHeight="1" thickBot="1" x14ac:dyDescent="0.35">
      <c r="A5691" s="263"/>
      <c r="B5691" s="263"/>
      <c r="C5691" s="265"/>
      <c r="D5691" s="518" t="s">
        <v>7</v>
      </c>
      <c r="E5691" s="519"/>
      <c r="F5691" s="520" t="s">
        <v>169</v>
      </c>
      <c r="G5691" s="521"/>
      <c r="H5691" s="521"/>
      <c r="I5691" s="521"/>
      <c r="J5691" s="521"/>
      <c r="K5691" s="521"/>
      <c r="L5691" s="521"/>
      <c r="M5691" s="521"/>
      <c r="N5691" s="521"/>
      <c r="O5691" s="521"/>
      <c r="P5691" s="521"/>
      <c r="Q5691" s="521"/>
      <c r="R5691" s="521"/>
      <c r="S5691" s="521"/>
      <c r="T5691" s="521"/>
      <c r="U5691" s="522"/>
      <c r="V5691" s="182"/>
      <c r="W5691" s="191"/>
      <c r="X5691" s="199"/>
      <c r="Y5691" s="182"/>
      <c r="Z5691" s="184"/>
      <c r="AA5691" s="184"/>
      <c r="AD5691" s="182"/>
      <c r="AG5691" s="182"/>
      <c r="AH5691" s="43"/>
      <c r="AI5691" s="43"/>
      <c r="AJ5691" s="43"/>
      <c r="AK5691" s="43"/>
      <c r="AL5691" s="43"/>
      <c r="AM5691" s="43"/>
      <c r="AN5691" s="43"/>
      <c r="AO5691" s="43"/>
      <c r="AP5691" s="43"/>
      <c r="AQ5691" s="43"/>
      <c r="AR5691" s="43"/>
      <c r="AS5691" s="43"/>
      <c r="AT5691" s="43"/>
      <c r="AU5691" s="44"/>
      <c r="AV5691" s="182"/>
      <c r="AW5691" s="182"/>
      <c r="AX5691" s="182"/>
      <c r="AZ5691" s="207"/>
    </row>
    <row r="5692" spans="1:52" s="168" customFormat="1" ht="5.0999999999999996" customHeight="1" thickBot="1" x14ac:dyDescent="0.35">
      <c r="A5692" s="263"/>
      <c r="B5692" s="263"/>
      <c r="C5692" s="265"/>
      <c r="D5692" s="523"/>
      <c r="E5692" s="523"/>
      <c r="F5692" s="523"/>
      <c r="G5692" s="523"/>
      <c r="H5692" s="523"/>
      <c r="I5692" s="523"/>
      <c r="J5692" s="523"/>
      <c r="K5692" s="523"/>
      <c r="L5692" s="523"/>
      <c r="M5692" s="523"/>
      <c r="N5692" s="523"/>
      <c r="O5692" s="523"/>
      <c r="P5692" s="523"/>
      <c r="Q5692" s="523"/>
      <c r="R5692" s="523"/>
      <c r="S5692" s="523"/>
      <c r="T5692" s="523"/>
      <c r="U5692" s="523"/>
      <c r="V5692" s="182"/>
      <c r="W5692" s="191"/>
      <c r="X5692" s="199"/>
      <c r="Y5692" s="182"/>
      <c r="Z5692" s="184"/>
      <c r="AA5692" s="184"/>
      <c r="AD5692" s="182"/>
      <c r="AG5692" s="182"/>
      <c r="AH5692" s="43"/>
      <c r="AI5692" s="43"/>
      <c r="AJ5692" s="43"/>
      <c r="AK5692" s="43"/>
      <c r="AL5692" s="43"/>
      <c r="AM5692" s="43"/>
      <c r="AN5692" s="43"/>
      <c r="AO5692" s="43"/>
      <c r="AP5692" s="43"/>
      <c r="AQ5692" s="43"/>
      <c r="AR5692" s="43"/>
      <c r="AS5692" s="43"/>
      <c r="AT5692" s="43"/>
      <c r="AU5692" s="44"/>
      <c r="AV5692" s="182"/>
      <c r="AW5692" s="182"/>
      <c r="AX5692" s="182"/>
      <c r="AZ5692" s="207"/>
    </row>
    <row r="5693" spans="1:52" s="168" customFormat="1" ht="24.9" customHeight="1" thickBot="1" x14ac:dyDescent="0.35">
      <c r="A5693" s="263"/>
      <c r="B5693" s="263"/>
      <c r="C5693" s="265"/>
      <c r="D5693" s="165" t="s">
        <v>103</v>
      </c>
      <c r="E5693" s="209" t="s">
        <v>106</v>
      </c>
      <c r="F5693" s="455" t="s">
        <v>104</v>
      </c>
      <c r="G5693" s="524"/>
      <c r="H5693" s="456"/>
      <c r="I5693" s="525">
        <v>44058</v>
      </c>
      <c r="J5693" s="526"/>
      <c r="K5693" s="526"/>
      <c r="L5693" s="526"/>
      <c r="M5693" s="526"/>
      <c r="N5693" s="527"/>
      <c r="O5693" s="166" t="s">
        <v>8</v>
      </c>
      <c r="P5693" s="449" t="s">
        <v>24</v>
      </c>
      <c r="Q5693" s="450"/>
      <c r="R5693" s="450"/>
      <c r="S5693" s="450"/>
      <c r="T5693" s="450"/>
      <c r="U5693" s="528"/>
      <c r="V5693" s="182"/>
      <c r="W5693" s="191"/>
      <c r="X5693" s="199"/>
      <c r="Y5693" s="182"/>
      <c r="Z5693" s="184"/>
      <c r="AA5693" s="184"/>
      <c r="AD5693" s="182"/>
      <c r="AG5693" s="182"/>
      <c r="AH5693" s="43"/>
      <c r="AI5693" s="43"/>
      <c r="AJ5693" s="43"/>
      <c r="AK5693" s="43"/>
      <c r="AL5693" s="43"/>
      <c r="AM5693" s="43"/>
      <c r="AN5693" s="43"/>
      <c r="AO5693" s="43"/>
      <c r="AP5693" s="43"/>
      <c r="AQ5693" s="43"/>
      <c r="AR5693" s="43"/>
      <c r="AS5693" s="43"/>
      <c r="AT5693" s="43"/>
      <c r="AU5693" s="44"/>
      <c r="AV5693" s="182"/>
      <c r="AW5693" s="182"/>
      <c r="AX5693" s="182"/>
      <c r="AZ5693" s="207"/>
    </row>
    <row r="5694" spans="1:52" s="168" customFormat="1" ht="5.0999999999999996" customHeight="1" thickBot="1" x14ac:dyDescent="0.35">
      <c r="A5694" s="263"/>
      <c r="B5694" s="263"/>
      <c r="C5694" s="265"/>
      <c r="D5694" s="208"/>
      <c r="E5694" s="208"/>
      <c r="F5694" s="208"/>
      <c r="G5694" s="208"/>
      <c r="H5694" s="208"/>
      <c r="I5694" s="208"/>
      <c r="J5694" s="208"/>
      <c r="K5694" s="208"/>
      <c r="L5694" s="208"/>
      <c r="M5694" s="208"/>
      <c r="N5694" s="208"/>
      <c r="O5694" s="208"/>
      <c r="P5694" s="208"/>
      <c r="Q5694" s="208"/>
      <c r="R5694" s="208"/>
      <c r="S5694" s="208"/>
      <c r="T5694" s="208"/>
      <c r="U5694" s="208"/>
      <c r="V5694" s="182"/>
      <c r="W5694" s="191"/>
      <c r="X5694" s="199"/>
      <c r="Y5694" s="182"/>
      <c r="Z5694" s="184"/>
      <c r="AA5694" s="184"/>
      <c r="AD5694" s="182"/>
      <c r="AG5694" s="182"/>
      <c r="AH5694" s="43"/>
      <c r="AI5694" s="43"/>
      <c r="AJ5694" s="43"/>
      <c r="AK5694" s="43"/>
      <c r="AL5694" s="43"/>
      <c r="AM5694" s="43"/>
      <c r="AN5694" s="43"/>
      <c r="AO5694" s="43"/>
      <c r="AP5694" s="43"/>
      <c r="AQ5694" s="43"/>
      <c r="AR5694" s="43"/>
      <c r="AS5694" s="43"/>
      <c r="AT5694" s="43"/>
      <c r="AU5694" s="44"/>
      <c r="AV5694" s="182"/>
      <c r="AW5694" s="182"/>
      <c r="AX5694" s="182"/>
      <c r="AZ5694" s="207"/>
    </row>
    <row r="5695" spans="1:52" s="168" customFormat="1" ht="24.9" customHeight="1" thickBot="1" x14ac:dyDescent="0.35">
      <c r="A5695" s="263"/>
      <c r="B5695" s="263"/>
      <c r="C5695" s="265"/>
      <c r="D5695" s="165" t="s">
        <v>31</v>
      </c>
      <c r="E5695" s="449"/>
      <c r="F5695" s="450"/>
      <c r="G5695" s="450"/>
      <c r="H5695" s="450"/>
      <c r="I5695" s="450"/>
      <c r="J5695" s="451"/>
      <c r="K5695" s="177" t="s">
        <v>105</v>
      </c>
      <c r="L5695" s="452"/>
      <c r="M5695" s="452"/>
      <c r="N5695" s="452"/>
      <c r="O5695" s="452"/>
      <c r="P5695" s="452"/>
      <c r="Q5695" s="452"/>
      <c r="R5695" s="452"/>
      <c r="S5695" s="452"/>
      <c r="T5695" s="452"/>
      <c r="U5695" s="453"/>
      <c r="V5695" s="182"/>
      <c r="W5695" s="191"/>
      <c r="X5695" s="199"/>
      <c r="Y5695" s="182"/>
      <c r="Z5695" s="184"/>
      <c r="AA5695" s="184"/>
      <c r="AD5695" s="182"/>
      <c r="AG5695" s="182"/>
      <c r="AH5695" s="43"/>
      <c r="AI5695" s="43"/>
      <c r="AJ5695" s="43"/>
      <c r="AK5695" s="43"/>
      <c r="AL5695" s="43"/>
      <c r="AM5695" s="43"/>
      <c r="AN5695" s="43"/>
      <c r="AO5695" s="43"/>
      <c r="AP5695" s="43"/>
      <c r="AQ5695" s="43"/>
      <c r="AR5695" s="43"/>
      <c r="AS5695" s="43"/>
      <c r="AT5695" s="43"/>
      <c r="AU5695" s="44"/>
      <c r="AV5695" s="182"/>
      <c r="AW5695" s="182"/>
      <c r="AX5695" s="182"/>
      <c r="AZ5695" s="207"/>
    </row>
    <row r="5696" spans="1:52" s="168" customFormat="1" ht="5.0999999999999996" customHeight="1" thickBot="1" x14ac:dyDescent="0.35">
      <c r="A5696" s="263"/>
      <c r="B5696" s="263"/>
      <c r="C5696" s="265"/>
      <c r="D5696" s="454"/>
      <c r="E5696" s="454"/>
      <c r="F5696" s="454"/>
      <c r="G5696" s="454"/>
      <c r="H5696" s="454"/>
      <c r="I5696" s="454"/>
      <c r="J5696" s="454"/>
      <c r="K5696" s="454"/>
      <c r="L5696" s="454"/>
      <c r="M5696" s="454"/>
      <c r="N5696" s="454"/>
      <c r="O5696" s="454"/>
      <c r="P5696" s="454"/>
      <c r="Q5696" s="454"/>
      <c r="R5696" s="454"/>
      <c r="S5696" s="454"/>
      <c r="T5696" s="454"/>
      <c r="U5696" s="454"/>
      <c r="V5696" s="182"/>
      <c r="W5696" s="191"/>
      <c r="X5696" s="199"/>
      <c r="Y5696" s="182"/>
      <c r="Z5696" s="184"/>
      <c r="AA5696" s="184"/>
      <c r="AD5696" s="182"/>
      <c r="AG5696" s="182"/>
      <c r="AH5696" s="43"/>
      <c r="AI5696" s="43"/>
      <c r="AJ5696" s="43"/>
      <c r="AK5696" s="43"/>
      <c r="AL5696" s="43"/>
      <c r="AM5696" s="43"/>
      <c r="AN5696" s="43"/>
      <c r="AO5696" s="43"/>
      <c r="AP5696" s="43"/>
      <c r="AQ5696" s="43"/>
      <c r="AR5696" s="43"/>
      <c r="AS5696" s="43"/>
      <c r="AT5696" s="43"/>
      <c r="AU5696" s="44"/>
      <c r="AV5696" s="182"/>
      <c r="AW5696" s="182"/>
      <c r="AX5696" s="182"/>
      <c r="AZ5696" s="207"/>
    </row>
    <row r="5697" spans="1:52" s="168" customFormat="1" ht="45" customHeight="1" thickBot="1" x14ac:dyDescent="0.35">
      <c r="A5697" s="263" t="str">
        <f>+E5697</f>
        <v>NP 54</v>
      </c>
      <c r="B5697" s="264">
        <f>+U5721</f>
        <v>20</v>
      </c>
      <c r="C5697" s="265">
        <v>107</v>
      </c>
      <c r="D5697" s="165" t="s">
        <v>9</v>
      </c>
      <c r="E5697" s="180" t="s">
        <v>274</v>
      </c>
      <c r="F5697" s="455" t="s">
        <v>29</v>
      </c>
      <c r="G5697" s="456"/>
      <c r="H5697" s="457" t="s">
        <v>265</v>
      </c>
      <c r="I5697" s="457"/>
      <c r="J5697" s="457"/>
      <c r="K5697" s="457"/>
      <c r="L5697" s="457"/>
      <c r="M5697" s="458"/>
      <c r="N5697" s="459" t="s">
        <v>32</v>
      </c>
      <c r="O5697" s="460"/>
      <c r="P5697" s="461"/>
      <c r="Q5697" s="462" t="s">
        <v>54</v>
      </c>
      <c r="R5697" s="463"/>
      <c r="S5697" s="463"/>
      <c r="T5697" s="463"/>
      <c r="U5697" s="464"/>
      <c r="V5697" s="182"/>
      <c r="W5697" s="191"/>
      <c r="X5697" s="199"/>
      <c r="Y5697" s="182"/>
      <c r="Z5697" s="186"/>
      <c r="AA5697" s="186"/>
      <c r="AD5697" s="182"/>
      <c r="AG5697" s="182"/>
      <c r="AH5697" s="43"/>
      <c r="AI5697" s="43"/>
      <c r="AJ5697" s="43"/>
      <c r="AK5697" s="43"/>
      <c r="AL5697" s="43"/>
      <c r="AM5697" s="43"/>
      <c r="AN5697" s="43"/>
      <c r="AO5697" s="43"/>
      <c r="AP5697" s="43"/>
      <c r="AQ5697" s="43"/>
      <c r="AR5697" s="43"/>
      <c r="AS5697" s="43"/>
      <c r="AT5697" s="43"/>
      <c r="AU5697" s="44"/>
      <c r="AV5697" s="182"/>
      <c r="AW5697" s="182"/>
      <c r="AX5697" s="182"/>
      <c r="AZ5697" s="207"/>
    </row>
    <row r="5698" spans="1:52" s="168" customFormat="1" ht="5.0999999999999996" customHeight="1" thickBot="1" x14ac:dyDescent="0.35">
      <c r="A5698" s="263"/>
      <c r="B5698" s="263"/>
      <c r="C5698" s="265"/>
      <c r="D5698" s="428"/>
      <c r="E5698" s="428"/>
      <c r="F5698" s="428"/>
      <c r="G5698" s="428"/>
      <c r="H5698" s="428"/>
      <c r="I5698" s="428"/>
      <c r="J5698" s="428"/>
      <c r="K5698" s="428"/>
      <c r="L5698" s="428"/>
      <c r="M5698" s="428"/>
      <c r="N5698" s="454"/>
      <c r="O5698" s="454"/>
      <c r="P5698" s="454"/>
      <c r="Q5698" s="454"/>
      <c r="R5698" s="454"/>
      <c r="S5698" s="454"/>
      <c r="T5698" s="454"/>
      <c r="U5698" s="454"/>
      <c r="V5698" s="182"/>
      <c r="W5698" s="191"/>
      <c r="X5698" s="199"/>
      <c r="Y5698" s="182"/>
      <c r="Z5698" s="193"/>
      <c r="AA5698" s="193"/>
      <c r="AD5698" s="182"/>
      <c r="AG5698" s="182"/>
      <c r="AH5698" s="43"/>
      <c r="AI5698" s="43"/>
      <c r="AJ5698" s="43"/>
      <c r="AK5698" s="43"/>
      <c r="AL5698" s="43"/>
      <c r="AM5698" s="43"/>
      <c r="AN5698" s="43"/>
      <c r="AO5698" s="43"/>
      <c r="AP5698" s="43"/>
      <c r="AQ5698" s="43"/>
      <c r="AR5698" s="43"/>
      <c r="AS5698" s="43"/>
      <c r="AT5698" s="43"/>
      <c r="AU5698" s="44"/>
      <c r="AV5698" s="182"/>
      <c r="AW5698" s="182"/>
      <c r="AX5698" s="182"/>
      <c r="AZ5698" s="207"/>
    </row>
    <row r="5699" spans="1:52" s="168" customFormat="1" ht="24.9" customHeight="1" x14ac:dyDescent="0.3">
      <c r="A5699" s="263"/>
      <c r="B5699" s="263"/>
      <c r="C5699" s="265"/>
      <c r="D5699" s="465" t="s">
        <v>30</v>
      </c>
      <c r="E5699" s="466"/>
      <c r="F5699" s="466"/>
      <c r="G5699" s="466"/>
      <c r="H5699" s="466"/>
      <c r="I5699" s="466"/>
      <c r="J5699" s="466"/>
      <c r="K5699" s="466"/>
      <c r="L5699" s="466"/>
      <c r="M5699" s="467"/>
      <c r="N5699" s="468" t="s">
        <v>11</v>
      </c>
      <c r="O5699" s="470" t="s">
        <v>12</v>
      </c>
      <c r="P5699" s="471"/>
      <c r="Q5699" s="474" t="s">
        <v>13</v>
      </c>
      <c r="R5699" s="475"/>
      <c r="S5699" s="476"/>
      <c r="T5699" s="477" t="s">
        <v>27</v>
      </c>
      <c r="U5699" s="479" t="s">
        <v>28</v>
      </c>
      <c r="V5699" s="182"/>
      <c r="W5699" s="191"/>
      <c r="X5699" s="199"/>
      <c r="Y5699" s="182"/>
      <c r="Z5699" s="193"/>
      <c r="AA5699" s="193"/>
      <c r="AD5699" s="182"/>
      <c r="AG5699" s="182"/>
      <c r="AH5699" s="43"/>
      <c r="AI5699" s="43"/>
      <c r="AJ5699" s="43"/>
      <c r="AK5699" s="43"/>
      <c r="AL5699" s="43"/>
      <c r="AM5699" s="43"/>
      <c r="AN5699" s="43"/>
      <c r="AO5699" s="43"/>
      <c r="AP5699" s="43"/>
      <c r="AQ5699" s="43"/>
      <c r="AR5699" s="43"/>
      <c r="AS5699" s="43"/>
      <c r="AT5699" s="43"/>
      <c r="AU5699" s="44"/>
      <c r="AV5699" s="182"/>
      <c r="AW5699" s="182"/>
      <c r="AX5699" s="182"/>
      <c r="AZ5699" s="207"/>
    </row>
    <row r="5700" spans="1:52" s="168" customFormat="1" ht="24.9" customHeight="1" x14ac:dyDescent="0.3">
      <c r="A5700" s="263"/>
      <c r="B5700" s="263"/>
      <c r="C5700" s="265"/>
      <c r="D5700" s="481"/>
      <c r="E5700" s="482"/>
      <c r="F5700" s="482"/>
      <c r="G5700" s="482"/>
      <c r="H5700" s="482"/>
      <c r="I5700" s="482"/>
      <c r="J5700" s="482"/>
      <c r="K5700" s="482"/>
      <c r="L5700" s="482"/>
      <c r="M5700" s="483"/>
      <c r="N5700" s="469"/>
      <c r="O5700" s="472"/>
      <c r="P5700" s="473"/>
      <c r="Q5700" s="170" t="s">
        <v>14</v>
      </c>
      <c r="R5700" s="170" t="s">
        <v>15</v>
      </c>
      <c r="S5700" s="170" t="s">
        <v>26</v>
      </c>
      <c r="T5700" s="478"/>
      <c r="U5700" s="480"/>
      <c r="V5700" s="182"/>
      <c r="W5700" s="191"/>
      <c r="X5700" s="199"/>
      <c r="Y5700" s="182"/>
      <c r="Z5700" s="194"/>
      <c r="AA5700" s="194"/>
      <c r="AD5700" s="182"/>
      <c r="AG5700" s="182"/>
      <c r="AH5700" s="43"/>
      <c r="AI5700" s="43"/>
      <c r="AJ5700" s="43"/>
      <c r="AK5700" s="43"/>
      <c r="AL5700" s="43"/>
      <c r="AM5700" s="43"/>
      <c r="AN5700" s="43"/>
      <c r="AO5700" s="43"/>
      <c r="AP5700" s="43"/>
      <c r="AQ5700" s="43"/>
      <c r="AR5700" s="43"/>
      <c r="AS5700" s="43"/>
      <c r="AT5700" s="43"/>
      <c r="AU5700" s="44"/>
      <c r="AV5700" s="182"/>
      <c r="AW5700" s="182"/>
      <c r="AX5700" s="182"/>
      <c r="AZ5700" s="207"/>
    </row>
    <row r="5701" spans="1:52" s="168" customFormat="1" ht="24.9" customHeight="1" x14ac:dyDescent="0.3">
      <c r="A5701" s="263"/>
      <c r="B5701" s="263"/>
      <c r="C5701" s="265"/>
      <c r="D5701" s="481"/>
      <c r="E5701" s="482"/>
      <c r="F5701" s="482"/>
      <c r="G5701" s="482"/>
      <c r="H5701" s="482"/>
      <c r="I5701" s="482"/>
      <c r="J5701" s="482"/>
      <c r="K5701" s="482"/>
      <c r="L5701" s="482"/>
      <c r="M5701" s="483"/>
      <c r="N5701" s="176">
        <v>14001469</v>
      </c>
      <c r="O5701" s="412" t="s">
        <v>352</v>
      </c>
      <c r="P5701" s="413"/>
      <c r="Q5701" s="8"/>
      <c r="R5701" s="8"/>
      <c r="S5701" s="8"/>
      <c r="T5701" s="9">
        <v>4</v>
      </c>
      <c r="U5701" s="17">
        <f>+T5701</f>
        <v>4</v>
      </c>
      <c r="V5701" s="182"/>
      <c r="W5701" s="191">
        <v>1</v>
      </c>
      <c r="X5701" s="199"/>
      <c r="Y5701" s="182">
        <f>+C5697</f>
        <v>107</v>
      </c>
      <c r="Z5701" s="41">
        <f>+SUMIF($N5701:$N5720,$Z$16,$U5701:$U5720)</f>
        <v>4</v>
      </c>
      <c r="AA5701" s="41">
        <f>+SUMIF($N5701:$N5720,$AA$16,$U5701:$U5720)</f>
        <v>4</v>
      </c>
      <c r="AB5701" s="41">
        <f>+SUMIF($N5701:$N5720,$AB$16,$U5701:$U5720)</f>
        <v>0</v>
      </c>
      <c r="AC5701" s="41">
        <f>+SUMIF($N5701:$N5720,$AC$16,$U5701:$U5720)</f>
        <v>0</v>
      </c>
      <c r="AD5701" s="41">
        <f>+SUMIF($N5701:$N5720,$AD$16,$U5701:$U5720)</f>
        <v>0</v>
      </c>
      <c r="AE5701" s="41">
        <f>+SUMIF($N5701:$N5720,$AE$16,$U5701:$U5720)</f>
        <v>0</v>
      </c>
      <c r="AF5701" s="41">
        <f>+SUMIF($N5701:$N5720,$AF$16,$U5701:$U5720)</f>
        <v>0</v>
      </c>
      <c r="AG5701" s="41">
        <f>+SUMIF($N5701:$N5720,$AG$16,$U5701:$U5720)</f>
        <v>0</v>
      </c>
      <c r="AH5701" s="41">
        <f>+SUMIF($N5701:$N5720,$AH$16,$U5701:$U5720)</f>
        <v>0</v>
      </c>
      <c r="AI5701" s="41">
        <f>+SUMIF($N5701:$N5720,$AI$16,$U5701:$U5720)</f>
        <v>0</v>
      </c>
      <c r="AJ5701" s="41">
        <f>+SUMIF($N5701:$N5720,$AJ$16,$U5701:$U5720)</f>
        <v>4</v>
      </c>
      <c r="AK5701" s="41">
        <f>+SUMIF($N5701:$N5720,$AK$16,$U5701:$U5720)</f>
        <v>0</v>
      </c>
      <c r="AL5701" s="41">
        <f>+SUMIF($N5701:$N5720,$AL$16,$U5701:$U5720)</f>
        <v>0</v>
      </c>
      <c r="AM5701" s="41">
        <f>+SUMIF($N5701:$N5720,$AM$16,$U5701:$U5720)</f>
        <v>0</v>
      </c>
      <c r="AN5701" s="41">
        <f>+SUMIF($N5701:$N5720,$AN$16,$U5701:$U5720)</f>
        <v>0</v>
      </c>
      <c r="AO5701" s="41">
        <f>+SUMIF($N5701:$N5720,$AO$16,$U5701:$U5720)</f>
        <v>0</v>
      </c>
      <c r="AP5701" s="41">
        <f>+SUMIF($N5701:$N5720,$AP$16,$U5701:$U5720)</f>
        <v>0</v>
      </c>
      <c r="AQ5701" s="41">
        <f>+SUMIF($N5701:$N5720,$AQ$16,$U5701:$U5720)</f>
        <v>4</v>
      </c>
      <c r="AR5701" s="41">
        <f>+SUMIF($N5701:$N5720,$AR$16,$U5701:$U5720)</f>
        <v>4</v>
      </c>
      <c r="AS5701" s="43"/>
      <c r="AT5701" s="43"/>
      <c r="AU5701" s="44"/>
      <c r="AV5701" s="182"/>
      <c r="AW5701" s="182"/>
      <c r="AX5701" s="182"/>
      <c r="AZ5701" s="207"/>
    </row>
    <row r="5702" spans="1:52" s="168" customFormat="1" ht="24.9" customHeight="1" x14ac:dyDescent="0.3">
      <c r="A5702" s="263"/>
      <c r="B5702" s="263"/>
      <c r="C5702" s="265"/>
      <c r="D5702" s="481"/>
      <c r="E5702" s="482"/>
      <c r="F5702" s="482"/>
      <c r="G5702" s="482"/>
      <c r="H5702" s="482"/>
      <c r="I5702" s="482"/>
      <c r="J5702" s="482"/>
      <c r="K5702" s="482"/>
      <c r="L5702" s="482"/>
      <c r="M5702" s="483"/>
      <c r="N5702" s="176">
        <v>14001481</v>
      </c>
      <c r="O5702" s="412" t="s">
        <v>352</v>
      </c>
      <c r="P5702" s="413"/>
      <c r="Q5702" s="8"/>
      <c r="R5702" s="8"/>
      <c r="S5702" s="8"/>
      <c r="T5702" s="9">
        <v>4</v>
      </c>
      <c r="U5702" s="17">
        <f t="shared" ref="U5702:U5706" si="229">+T5702</f>
        <v>4</v>
      </c>
      <c r="V5702" s="182"/>
      <c r="W5702" s="191">
        <v>2</v>
      </c>
      <c r="X5702" s="199"/>
      <c r="Y5702" s="182"/>
      <c r="Z5702" s="184"/>
      <c r="AA5702" s="184"/>
      <c r="AD5702" s="182"/>
      <c r="AG5702" s="182"/>
      <c r="AH5702" s="43"/>
      <c r="AI5702" s="43"/>
      <c r="AJ5702" s="43"/>
      <c r="AK5702" s="43"/>
      <c r="AL5702" s="43"/>
      <c r="AM5702" s="43"/>
      <c r="AN5702" s="43"/>
      <c r="AO5702" s="43"/>
      <c r="AP5702" s="43"/>
      <c r="AQ5702" s="43"/>
      <c r="AR5702" s="43"/>
      <c r="AS5702" s="43"/>
      <c r="AT5702" s="43"/>
      <c r="AU5702" s="44"/>
      <c r="AV5702" s="182"/>
      <c r="AW5702" s="182"/>
      <c r="AX5702" s="182"/>
      <c r="AZ5702" s="207"/>
    </row>
    <row r="5703" spans="1:52" s="168" customFormat="1" ht="24.9" customHeight="1" x14ac:dyDescent="0.3">
      <c r="A5703" s="263"/>
      <c r="B5703" s="263"/>
      <c r="C5703" s="265"/>
      <c r="D5703" s="481"/>
      <c r="E5703" s="482"/>
      <c r="F5703" s="482"/>
      <c r="G5703" s="482"/>
      <c r="H5703" s="482"/>
      <c r="I5703" s="482"/>
      <c r="J5703" s="482"/>
      <c r="K5703" s="482"/>
      <c r="L5703" s="482"/>
      <c r="M5703" s="483"/>
      <c r="N5703" s="176">
        <v>14000126</v>
      </c>
      <c r="O5703" s="412" t="s">
        <v>353</v>
      </c>
      <c r="P5703" s="413"/>
      <c r="Q5703" s="8"/>
      <c r="R5703" s="8"/>
      <c r="S5703" s="8"/>
      <c r="T5703" s="9">
        <v>4</v>
      </c>
      <c r="U5703" s="17">
        <f t="shared" si="229"/>
        <v>4</v>
      </c>
      <c r="V5703" s="182"/>
      <c r="W5703" s="191">
        <v>11</v>
      </c>
      <c r="X5703" s="199"/>
      <c r="Y5703" s="182"/>
      <c r="Z5703" s="184"/>
      <c r="AA5703" s="184"/>
      <c r="AD5703" s="182"/>
      <c r="AG5703" s="182"/>
      <c r="AH5703" s="43"/>
      <c r="AI5703" s="43"/>
      <c r="AJ5703" s="43"/>
      <c r="AK5703" s="43"/>
      <c r="AL5703" s="43"/>
      <c r="AM5703" s="43"/>
      <c r="AN5703" s="43"/>
      <c r="AO5703" s="43"/>
      <c r="AP5703" s="43"/>
      <c r="AQ5703" s="43"/>
      <c r="AR5703" s="43"/>
      <c r="AS5703" s="43"/>
      <c r="AT5703" s="43"/>
      <c r="AU5703" s="44"/>
      <c r="AV5703" s="182"/>
      <c r="AW5703" s="182"/>
      <c r="AX5703" s="182"/>
      <c r="AZ5703" s="207"/>
    </row>
    <row r="5704" spans="1:52" s="168" customFormat="1" ht="24.9" customHeight="1" x14ac:dyDescent="0.3">
      <c r="A5704" s="263"/>
      <c r="B5704" s="263"/>
      <c r="C5704" s="265"/>
      <c r="D5704" s="481"/>
      <c r="E5704" s="482"/>
      <c r="F5704" s="482"/>
      <c r="G5704" s="482"/>
      <c r="H5704" s="482"/>
      <c r="I5704" s="482"/>
      <c r="J5704" s="482"/>
      <c r="K5704" s="482"/>
      <c r="L5704" s="482"/>
      <c r="M5704" s="483"/>
      <c r="N5704" s="176"/>
      <c r="O5704" s="412"/>
      <c r="P5704" s="413"/>
      <c r="Q5704" s="8"/>
      <c r="R5704" s="8"/>
      <c r="S5704" s="8"/>
      <c r="T5704" s="9"/>
      <c r="U5704" s="17"/>
      <c r="V5704" s="182"/>
      <c r="W5704" s="191"/>
      <c r="X5704" s="199"/>
      <c r="Y5704" s="182"/>
      <c r="Z5704" s="184"/>
      <c r="AA5704" s="184"/>
      <c r="AD5704" s="182"/>
      <c r="AG5704" s="182"/>
      <c r="AH5704" s="43"/>
      <c r="AI5704" s="43"/>
      <c r="AJ5704" s="43"/>
      <c r="AK5704" s="43"/>
      <c r="AL5704" s="43"/>
      <c r="AM5704" s="43"/>
      <c r="AN5704" s="43"/>
      <c r="AO5704" s="43"/>
      <c r="AP5704" s="43"/>
      <c r="AQ5704" s="43"/>
      <c r="AR5704" s="43"/>
      <c r="AS5704" s="43"/>
      <c r="AT5704" s="43"/>
      <c r="AU5704" s="44"/>
      <c r="AV5704" s="182"/>
      <c r="AW5704" s="182"/>
      <c r="AX5704" s="182"/>
      <c r="AZ5704" s="207"/>
    </row>
    <row r="5705" spans="1:52" s="168" customFormat="1" ht="24.9" customHeight="1" x14ac:dyDescent="0.3">
      <c r="A5705" s="263"/>
      <c r="B5705" s="263"/>
      <c r="C5705" s="265"/>
      <c r="D5705" s="481"/>
      <c r="E5705" s="482"/>
      <c r="F5705" s="482"/>
      <c r="G5705" s="482"/>
      <c r="H5705" s="482"/>
      <c r="I5705" s="482"/>
      <c r="J5705" s="482"/>
      <c r="K5705" s="482"/>
      <c r="L5705" s="482"/>
      <c r="M5705" s="483"/>
      <c r="N5705" s="176">
        <v>14001619</v>
      </c>
      <c r="O5705" s="412" t="s">
        <v>353</v>
      </c>
      <c r="P5705" s="413"/>
      <c r="Q5705" s="8"/>
      <c r="R5705" s="8"/>
      <c r="S5705" s="8"/>
      <c r="T5705" s="9">
        <v>4</v>
      </c>
      <c r="U5705" s="17">
        <f t="shared" si="229"/>
        <v>4</v>
      </c>
      <c r="V5705" s="182"/>
      <c r="W5705" s="191">
        <v>18</v>
      </c>
      <c r="X5705" s="199"/>
      <c r="Y5705" s="182"/>
      <c r="Z5705" s="184"/>
      <c r="AA5705" s="184"/>
      <c r="AD5705" s="182"/>
      <c r="AG5705" s="182"/>
      <c r="AH5705" s="43"/>
      <c r="AI5705" s="43"/>
      <c r="AJ5705" s="43"/>
      <c r="AK5705" s="43"/>
      <c r="AL5705" s="43"/>
      <c r="AM5705" s="43"/>
      <c r="AN5705" s="43"/>
      <c r="AO5705" s="43"/>
      <c r="AP5705" s="43"/>
      <c r="AQ5705" s="43"/>
      <c r="AR5705" s="43"/>
      <c r="AS5705" s="43"/>
      <c r="AT5705" s="43"/>
      <c r="AU5705" s="44"/>
      <c r="AV5705" s="182"/>
      <c r="AW5705" s="182"/>
      <c r="AX5705" s="182"/>
      <c r="AZ5705" s="207"/>
    </row>
    <row r="5706" spans="1:52" s="168" customFormat="1" ht="24.9" customHeight="1" x14ac:dyDescent="0.3">
      <c r="A5706" s="263"/>
      <c r="B5706" s="263"/>
      <c r="C5706" s="265"/>
      <c r="D5706" s="481"/>
      <c r="E5706" s="482"/>
      <c r="F5706" s="482"/>
      <c r="G5706" s="482"/>
      <c r="H5706" s="482"/>
      <c r="I5706" s="482"/>
      <c r="J5706" s="482"/>
      <c r="K5706" s="482"/>
      <c r="L5706" s="482"/>
      <c r="M5706" s="483"/>
      <c r="N5706" s="176">
        <v>14001616</v>
      </c>
      <c r="O5706" s="412" t="s">
        <v>352</v>
      </c>
      <c r="P5706" s="413"/>
      <c r="Q5706" s="8"/>
      <c r="R5706" s="8"/>
      <c r="S5706" s="8"/>
      <c r="T5706" s="9">
        <v>4</v>
      </c>
      <c r="U5706" s="17">
        <f t="shared" si="229"/>
        <v>4</v>
      </c>
      <c r="V5706" s="182"/>
      <c r="W5706" s="191">
        <v>19</v>
      </c>
      <c r="X5706" s="199"/>
      <c r="Y5706" s="182"/>
      <c r="Z5706" s="184"/>
      <c r="AA5706" s="184"/>
      <c r="AD5706" s="182"/>
      <c r="AG5706" s="182"/>
      <c r="AH5706" s="43"/>
      <c r="AI5706" s="43"/>
      <c r="AJ5706" s="43"/>
      <c r="AK5706" s="43"/>
      <c r="AL5706" s="43"/>
      <c r="AM5706" s="43"/>
      <c r="AN5706" s="43"/>
      <c r="AO5706" s="43"/>
      <c r="AP5706" s="43"/>
      <c r="AQ5706" s="43"/>
      <c r="AR5706" s="43"/>
      <c r="AS5706" s="43"/>
      <c r="AT5706" s="43"/>
      <c r="AU5706" s="44"/>
      <c r="AV5706" s="182"/>
      <c r="AW5706" s="182"/>
      <c r="AX5706" s="182"/>
      <c r="AZ5706" s="207"/>
    </row>
    <row r="5707" spans="1:52" s="168" customFormat="1" ht="24.9" customHeight="1" x14ac:dyDescent="0.3">
      <c r="A5707" s="263"/>
      <c r="B5707" s="263"/>
      <c r="C5707" s="265"/>
      <c r="D5707" s="481"/>
      <c r="E5707" s="482"/>
      <c r="F5707" s="482"/>
      <c r="G5707" s="482"/>
      <c r="H5707" s="482"/>
      <c r="I5707" s="482"/>
      <c r="J5707" s="482"/>
      <c r="K5707" s="482"/>
      <c r="L5707" s="482"/>
      <c r="M5707" s="483"/>
      <c r="N5707" s="176"/>
      <c r="O5707" s="412"/>
      <c r="P5707" s="413"/>
      <c r="Q5707" s="8"/>
      <c r="R5707" s="8"/>
      <c r="S5707" s="8"/>
      <c r="T5707" s="9"/>
      <c r="U5707" s="17"/>
      <c r="V5707" s="182"/>
      <c r="W5707" s="191"/>
      <c r="X5707" s="199"/>
      <c r="Y5707" s="182"/>
      <c r="Z5707" s="184"/>
      <c r="AA5707" s="184"/>
      <c r="AD5707" s="182"/>
      <c r="AG5707" s="182"/>
      <c r="AH5707" s="43"/>
      <c r="AI5707" s="43"/>
      <c r="AJ5707" s="43"/>
      <c r="AK5707" s="43"/>
      <c r="AL5707" s="43"/>
      <c r="AM5707" s="43"/>
      <c r="AN5707" s="43"/>
      <c r="AO5707" s="43"/>
      <c r="AP5707" s="43"/>
      <c r="AQ5707" s="43"/>
      <c r="AR5707" s="43"/>
      <c r="AS5707" s="43"/>
      <c r="AT5707" s="43"/>
      <c r="AU5707" s="44"/>
      <c r="AV5707" s="182"/>
      <c r="AW5707" s="182"/>
      <c r="AX5707" s="182"/>
      <c r="AZ5707" s="207"/>
    </row>
    <row r="5708" spans="1:52" s="168" customFormat="1" ht="24.9" customHeight="1" x14ac:dyDescent="0.3">
      <c r="A5708" s="263"/>
      <c r="B5708" s="263"/>
      <c r="C5708" s="265"/>
      <c r="D5708" s="481"/>
      <c r="E5708" s="482"/>
      <c r="F5708" s="482"/>
      <c r="G5708" s="482"/>
      <c r="H5708" s="482"/>
      <c r="I5708" s="482"/>
      <c r="J5708" s="482"/>
      <c r="K5708" s="482"/>
      <c r="L5708" s="482"/>
      <c r="M5708" s="483"/>
      <c r="N5708" s="176"/>
      <c r="O5708" s="412"/>
      <c r="P5708" s="413"/>
      <c r="Q5708" s="8"/>
      <c r="R5708" s="8"/>
      <c r="S5708" s="8"/>
      <c r="T5708" s="9"/>
      <c r="U5708" s="17"/>
      <c r="V5708" s="182"/>
      <c r="W5708" s="191"/>
      <c r="X5708" s="199"/>
      <c r="Y5708" s="182"/>
      <c r="Z5708" s="184"/>
      <c r="AA5708" s="184"/>
      <c r="AD5708" s="182"/>
      <c r="AG5708" s="182"/>
      <c r="AH5708" s="43"/>
      <c r="AI5708" s="43"/>
      <c r="AJ5708" s="43"/>
      <c r="AK5708" s="43"/>
      <c r="AL5708" s="43"/>
      <c r="AM5708" s="43"/>
      <c r="AN5708" s="43"/>
      <c r="AO5708" s="43"/>
      <c r="AP5708" s="43"/>
      <c r="AQ5708" s="43"/>
      <c r="AR5708" s="43"/>
      <c r="AS5708" s="43"/>
      <c r="AT5708" s="43"/>
      <c r="AU5708" s="44"/>
      <c r="AV5708" s="182"/>
      <c r="AW5708" s="182"/>
      <c r="AX5708" s="182"/>
      <c r="AZ5708" s="207"/>
    </row>
    <row r="5709" spans="1:52" s="168" customFormat="1" ht="24.9" customHeight="1" x14ac:dyDescent="0.3">
      <c r="A5709" s="263"/>
      <c r="B5709" s="263"/>
      <c r="C5709" s="265"/>
      <c r="D5709" s="481"/>
      <c r="E5709" s="482"/>
      <c r="F5709" s="482"/>
      <c r="G5709" s="482"/>
      <c r="H5709" s="482"/>
      <c r="I5709" s="482"/>
      <c r="J5709" s="482"/>
      <c r="K5709" s="482"/>
      <c r="L5709" s="482"/>
      <c r="M5709" s="483"/>
      <c r="N5709" s="176"/>
      <c r="O5709" s="412"/>
      <c r="P5709" s="413"/>
      <c r="Q5709" s="8"/>
      <c r="R5709" s="8"/>
      <c r="S5709" s="8"/>
      <c r="T5709" s="9"/>
      <c r="U5709" s="17"/>
      <c r="V5709" s="182"/>
      <c r="W5709" s="191"/>
      <c r="X5709" s="199"/>
      <c r="Y5709" s="182"/>
      <c r="Z5709" s="184"/>
      <c r="AA5709" s="184"/>
      <c r="AD5709" s="182"/>
      <c r="AG5709" s="182"/>
      <c r="AH5709" s="43"/>
      <c r="AI5709" s="43"/>
      <c r="AJ5709" s="43"/>
      <c r="AK5709" s="43"/>
      <c r="AL5709" s="43"/>
      <c r="AM5709" s="43"/>
      <c r="AN5709" s="43"/>
      <c r="AO5709" s="43"/>
      <c r="AP5709" s="43"/>
      <c r="AQ5709" s="43"/>
      <c r="AR5709" s="43"/>
      <c r="AS5709" s="43"/>
      <c r="AT5709" s="43"/>
      <c r="AU5709" s="44"/>
      <c r="AV5709" s="182"/>
      <c r="AW5709" s="182"/>
      <c r="AX5709" s="182"/>
      <c r="AZ5709" s="207"/>
    </row>
    <row r="5710" spans="1:52" s="168" customFormat="1" ht="24.9" customHeight="1" x14ac:dyDescent="0.3">
      <c r="A5710" s="263"/>
      <c r="B5710" s="263"/>
      <c r="C5710" s="265"/>
      <c r="D5710" s="481"/>
      <c r="E5710" s="482"/>
      <c r="F5710" s="482"/>
      <c r="G5710" s="482"/>
      <c r="H5710" s="482"/>
      <c r="I5710" s="482"/>
      <c r="J5710" s="482"/>
      <c r="K5710" s="482"/>
      <c r="L5710" s="482"/>
      <c r="M5710" s="483"/>
      <c r="N5710" s="176"/>
      <c r="O5710" s="412"/>
      <c r="P5710" s="413"/>
      <c r="Q5710" s="8"/>
      <c r="R5710" s="8"/>
      <c r="S5710" s="8"/>
      <c r="T5710" s="9"/>
      <c r="U5710" s="17"/>
      <c r="V5710" s="182"/>
      <c r="W5710" s="191"/>
      <c r="X5710" s="199"/>
      <c r="Y5710" s="182"/>
      <c r="Z5710" s="184"/>
      <c r="AA5710" s="184"/>
      <c r="AD5710" s="182"/>
      <c r="AG5710" s="182"/>
      <c r="AH5710" s="43"/>
      <c r="AI5710" s="43"/>
      <c r="AJ5710" s="43"/>
      <c r="AK5710" s="43"/>
      <c r="AL5710" s="43"/>
      <c r="AM5710" s="43"/>
      <c r="AN5710" s="43"/>
      <c r="AO5710" s="43"/>
      <c r="AP5710" s="43"/>
      <c r="AQ5710" s="43"/>
      <c r="AR5710" s="43"/>
      <c r="AS5710" s="43"/>
      <c r="AT5710" s="43"/>
      <c r="AU5710" s="44"/>
      <c r="AV5710" s="182"/>
      <c r="AW5710" s="182"/>
      <c r="AX5710" s="182"/>
      <c r="AZ5710" s="207"/>
    </row>
    <row r="5711" spans="1:52" s="168" customFormat="1" ht="24.9" customHeight="1" x14ac:dyDescent="0.3">
      <c r="A5711" s="263"/>
      <c r="B5711" s="263"/>
      <c r="C5711" s="265"/>
      <c r="D5711" s="481"/>
      <c r="E5711" s="482"/>
      <c r="F5711" s="482"/>
      <c r="G5711" s="482"/>
      <c r="H5711" s="482"/>
      <c r="I5711" s="482"/>
      <c r="J5711" s="482"/>
      <c r="K5711" s="482"/>
      <c r="L5711" s="482"/>
      <c r="M5711" s="483"/>
      <c r="N5711" s="176"/>
      <c r="O5711" s="412"/>
      <c r="P5711" s="413"/>
      <c r="Q5711" s="8"/>
      <c r="R5711" s="8"/>
      <c r="S5711" s="8"/>
      <c r="T5711" s="9"/>
      <c r="U5711" s="17"/>
      <c r="V5711" s="182"/>
      <c r="W5711" s="191"/>
      <c r="X5711" s="199"/>
      <c r="Y5711" s="182"/>
      <c r="Z5711" s="184"/>
      <c r="AA5711" s="184"/>
      <c r="AD5711" s="182"/>
      <c r="AG5711" s="182"/>
      <c r="AH5711" s="43"/>
      <c r="AI5711" s="43"/>
      <c r="AJ5711" s="43"/>
      <c r="AK5711" s="43"/>
      <c r="AL5711" s="43"/>
      <c r="AM5711" s="43"/>
      <c r="AN5711" s="43"/>
      <c r="AO5711" s="43"/>
      <c r="AP5711" s="43"/>
      <c r="AQ5711" s="43"/>
      <c r="AR5711" s="43"/>
      <c r="AS5711" s="43"/>
      <c r="AT5711" s="43"/>
      <c r="AU5711" s="44"/>
      <c r="AV5711" s="182"/>
      <c r="AW5711" s="182"/>
      <c r="AX5711" s="182"/>
      <c r="AZ5711" s="207"/>
    </row>
    <row r="5712" spans="1:52" s="168" customFormat="1" ht="24.9" customHeight="1" x14ac:dyDescent="0.3">
      <c r="A5712" s="263"/>
      <c r="B5712" s="263"/>
      <c r="C5712" s="265"/>
      <c r="D5712" s="481"/>
      <c r="E5712" s="482"/>
      <c r="F5712" s="482"/>
      <c r="G5712" s="482"/>
      <c r="H5712" s="482"/>
      <c r="I5712" s="482"/>
      <c r="J5712" s="482"/>
      <c r="K5712" s="482"/>
      <c r="L5712" s="482"/>
      <c r="M5712" s="483"/>
      <c r="N5712" s="176"/>
      <c r="O5712" s="412"/>
      <c r="P5712" s="413"/>
      <c r="Q5712" s="8"/>
      <c r="R5712" s="8"/>
      <c r="S5712" s="8"/>
      <c r="T5712" s="9"/>
      <c r="U5712" s="17"/>
      <c r="V5712" s="182"/>
      <c r="W5712" s="191"/>
      <c r="X5712" s="199"/>
      <c r="Y5712" s="182"/>
      <c r="Z5712" s="184"/>
      <c r="AA5712" s="184"/>
      <c r="AD5712" s="182"/>
      <c r="AG5712" s="182"/>
      <c r="AH5712" s="43"/>
      <c r="AI5712" s="43"/>
      <c r="AJ5712" s="43"/>
      <c r="AK5712" s="43"/>
      <c r="AL5712" s="43"/>
      <c r="AM5712" s="43"/>
      <c r="AN5712" s="43"/>
      <c r="AO5712" s="43"/>
      <c r="AP5712" s="43"/>
      <c r="AQ5712" s="43"/>
      <c r="AR5712" s="43"/>
      <c r="AS5712" s="43"/>
      <c r="AT5712" s="43"/>
      <c r="AU5712" s="44"/>
      <c r="AV5712" s="182"/>
      <c r="AW5712" s="182"/>
      <c r="AX5712" s="182"/>
      <c r="AZ5712" s="207"/>
    </row>
    <row r="5713" spans="1:52" s="168" customFormat="1" ht="24.9" customHeight="1" x14ac:dyDescent="0.3">
      <c r="A5713" s="263"/>
      <c r="B5713" s="263"/>
      <c r="C5713" s="265"/>
      <c r="D5713" s="481"/>
      <c r="E5713" s="482"/>
      <c r="F5713" s="482"/>
      <c r="G5713" s="482"/>
      <c r="H5713" s="482"/>
      <c r="I5713" s="482"/>
      <c r="J5713" s="482"/>
      <c r="K5713" s="482"/>
      <c r="L5713" s="482"/>
      <c r="M5713" s="483"/>
      <c r="N5713" s="176"/>
      <c r="O5713" s="412"/>
      <c r="P5713" s="413"/>
      <c r="Q5713" s="8"/>
      <c r="R5713" s="8"/>
      <c r="S5713" s="8"/>
      <c r="T5713" s="9"/>
      <c r="U5713" s="17"/>
      <c r="V5713" s="182"/>
      <c r="W5713" s="191"/>
      <c r="X5713" s="199"/>
      <c r="Y5713" s="182"/>
      <c r="Z5713" s="184"/>
      <c r="AA5713" s="184"/>
      <c r="AD5713" s="182"/>
      <c r="AG5713" s="182"/>
      <c r="AH5713" s="43"/>
      <c r="AI5713" s="43"/>
      <c r="AJ5713" s="43"/>
      <c r="AK5713" s="43"/>
      <c r="AL5713" s="43"/>
      <c r="AM5713" s="43"/>
      <c r="AN5713" s="43"/>
      <c r="AO5713" s="43"/>
      <c r="AP5713" s="43"/>
      <c r="AQ5713" s="43"/>
      <c r="AR5713" s="43"/>
      <c r="AS5713" s="43"/>
      <c r="AT5713" s="43"/>
      <c r="AU5713" s="44"/>
      <c r="AV5713" s="182"/>
      <c r="AW5713" s="182"/>
      <c r="AX5713" s="182"/>
      <c r="AZ5713" s="207"/>
    </row>
    <row r="5714" spans="1:52" s="168" customFormat="1" ht="24.9" customHeight="1" x14ac:dyDescent="0.3">
      <c r="A5714" s="263"/>
      <c r="B5714" s="263"/>
      <c r="C5714" s="265"/>
      <c r="D5714" s="481"/>
      <c r="E5714" s="482"/>
      <c r="F5714" s="482"/>
      <c r="G5714" s="482"/>
      <c r="H5714" s="482"/>
      <c r="I5714" s="482"/>
      <c r="J5714" s="482"/>
      <c r="K5714" s="482"/>
      <c r="L5714" s="482"/>
      <c r="M5714" s="483"/>
      <c r="N5714" s="176"/>
      <c r="O5714" s="412"/>
      <c r="P5714" s="413"/>
      <c r="Q5714" s="8"/>
      <c r="R5714" s="8"/>
      <c r="S5714" s="8"/>
      <c r="T5714" s="9"/>
      <c r="U5714" s="17"/>
      <c r="V5714" s="182"/>
      <c r="W5714" s="191"/>
      <c r="X5714" s="199"/>
      <c r="Y5714" s="182"/>
      <c r="Z5714" s="184"/>
      <c r="AA5714" s="184"/>
      <c r="AD5714" s="182"/>
      <c r="AG5714" s="182"/>
      <c r="AH5714" s="43"/>
      <c r="AI5714" s="43"/>
      <c r="AJ5714" s="43"/>
      <c r="AK5714" s="43"/>
      <c r="AL5714" s="43"/>
      <c r="AM5714" s="43"/>
      <c r="AN5714" s="43"/>
      <c r="AO5714" s="43"/>
      <c r="AP5714" s="43"/>
      <c r="AQ5714" s="43"/>
      <c r="AR5714" s="43"/>
      <c r="AS5714" s="43"/>
      <c r="AT5714" s="43"/>
      <c r="AU5714" s="44"/>
      <c r="AV5714" s="182"/>
      <c r="AW5714" s="182"/>
      <c r="AX5714" s="182"/>
      <c r="AZ5714" s="207"/>
    </row>
    <row r="5715" spans="1:52" s="168" customFormat="1" ht="24.9" customHeight="1" x14ac:dyDescent="0.3">
      <c r="A5715" s="263"/>
      <c r="B5715" s="263"/>
      <c r="C5715" s="265"/>
      <c r="D5715" s="481"/>
      <c r="E5715" s="482"/>
      <c r="F5715" s="482"/>
      <c r="G5715" s="482"/>
      <c r="H5715" s="482"/>
      <c r="I5715" s="482"/>
      <c r="J5715" s="482"/>
      <c r="K5715" s="482"/>
      <c r="L5715" s="482"/>
      <c r="M5715" s="483"/>
      <c r="N5715" s="176"/>
      <c r="O5715" s="412"/>
      <c r="P5715" s="413"/>
      <c r="Q5715" s="8"/>
      <c r="R5715" s="8"/>
      <c r="S5715" s="8"/>
      <c r="T5715" s="9"/>
      <c r="U5715" s="17"/>
      <c r="V5715" s="182"/>
      <c r="W5715" s="191"/>
      <c r="X5715" s="199"/>
      <c r="Y5715" s="182"/>
      <c r="Z5715" s="184"/>
      <c r="AA5715" s="184"/>
      <c r="AD5715" s="182"/>
      <c r="AG5715" s="182"/>
      <c r="AH5715" s="43"/>
      <c r="AI5715" s="43"/>
      <c r="AJ5715" s="43"/>
      <c r="AK5715" s="43"/>
      <c r="AL5715" s="43"/>
      <c r="AM5715" s="43"/>
      <c r="AN5715" s="43"/>
      <c r="AO5715" s="43"/>
      <c r="AP5715" s="43"/>
      <c r="AQ5715" s="43"/>
      <c r="AR5715" s="43"/>
      <c r="AS5715" s="43"/>
      <c r="AT5715" s="43"/>
      <c r="AU5715" s="44"/>
      <c r="AV5715" s="182"/>
      <c r="AW5715" s="182"/>
      <c r="AX5715" s="182"/>
      <c r="AZ5715" s="207"/>
    </row>
    <row r="5716" spans="1:52" s="168" customFormat="1" ht="24.9" customHeight="1" x14ac:dyDescent="0.3">
      <c r="A5716" s="263"/>
      <c r="B5716" s="263"/>
      <c r="C5716" s="265"/>
      <c r="D5716" s="481"/>
      <c r="E5716" s="482"/>
      <c r="F5716" s="482"/>
      <c r="G5716" s="482"/>
      <c r="H5716" s="482"/>
      <c r="I5716" s="482"/>
      <c r="J5716" s="482"/>
      <c r="K5716" s="482"/>
      <c r="L5716" s="482"/>
      <c r="M5716" s="483"/>
      <c r="N5716" s="176"/>
      <c r="O5716" s="412"/>
      <c r="P5716" s="413"/>
      <c r="Q5716" s="8"/>
      <c r="R5716" s="8"/>
      <c r="S5716" s="8"/>
      <c r="T5716" s="9"/>
      <c r="U5716" s="17"/>
      <c r="V5716" s="182"/>
      <c r="W5716" s="191"/>
      <c r="X5716" s="199"/>
      <c r="Y5716" s="182"/>
      <c r="Z5716" s="184"/>
      <c r="AA5716" s="184"/>
      <c r="AD5716" s="182"/>
      <c r="AG5716" s="182"/>
      <c r="AH5716" s="43"/>
      <c r="AI5716" s="43"/>
      <c r="AJ5716" s="43"/>
      <c r="AK5716" s="43"/>
      <c r="AL5716" s="43"/>
      <c r="AM5716" s="43"/>
      <c r="AN5716" s="43"/>
      <c r="AO5716" s="43"/>
      <c r="AP5716" s="43"/>
      <c r="AQ5716" s="43"/>
      <c r="AR5716" s="43"/>
      <c r="AS5716" s="43"/>
      <c r="AT5716" s="43"/>
      <c r="AU5716" s="44"/>
      <c r="AV5716" s="182"/>
      <c r="AW5716" s="182"/>
      <c r="AX5716" s="182"/>
      <c r="AZ5716" s="207"/>
    </row>
    <row r="5717" spans="1:52" s="168" customFormat="1" ht="24.9" customHeight="1" x14ac:dyDescent="0.3">
      <c r="A5717" s="263"/>
      <c r="B5717" s="263"/>
      <c r="C5717" s="265"/>
      <c r="D5717" s="481"/>
      <c r="E5717" s="482"/>
      <c r="F5717" s="482"/>
      <c r="G5717" s="482"/>
      <c r="H5717" s="482"/>
      <c r="I5717" s="482"/>
      <c r="J5717" s="482"/>
      <c r="K5717" s="482"/>
      <c r="L5717" s="482"/>
      <c r="M5717" s="483"/>
      <c r="N5717" s="176"/>
      <c r="O5717" s="412"/>
      <c r="P5717" s="413"/>
      <c r="Q5717" s="8"/>
      <c r="R5717" s="8"/>
      <c r="S5717" s="8"/>
      <c r="T5717" s="9"/>
      <c r="U5717" s="17"/>
      <c r="V5717" s="182"/>
      <c r="W5717" s="191"/>
      <c r="X5717" s="199"/>
      <c r="Y5717" s="182"/>
      <c r="Z5717" s="184"/>
      <c r="AA5717" s="184"/>
      <c r="AD5717" s="182"/>
      <c r="AG5717" s="182"/>
      <c r="AH5717" s="43"/>
      <c r="AI5717" s="43"/>
      <c r="AJ5717" s="43"/>
      <c r="AK5717" s="43"/>
      <c r="AL5717" s="43"/>
      <c r="AM5717" s="43"/>
      <c r="AN5717" s="43"/>
      <c r="AO5717" s="43"/>
      <c r="AP5717" s="43"/>
      <c r="AQ5717" s="43"/>
      <c r="AR5717" s="43"/>
      <c r="AS5717" s="43"/>
      <c r="AT5717" s="43"/>
      <c r="AU5717" s="44"/>
      <c r="AV5717" s="182"/>
      <c r="AW5717" s="182"/>
      <c r="AX5717" s="182"/>
      <c r="AZ5717" s="207"/>
    </row>
    <row r="5718" spans="1:52" s="168" customFormat="1" ht="24.9" customHeight="1" x14ac:dyDescent="0.3">
      <c r="A5718" s="263"/>
      <c r="B5718" s="263"/>
      <c r="C5718" s="265"/>
      <c r="D5718" s="481"/>
      <c r="E5718" s="482"/>
      <c r="F5718" s="482"/>
      <c r="G5718" s="482"/>
      <c r="H5718" s="482"/>
      <c r="I5718" s="482"/>
      <c r="J5718" s="482"/>
      <c r="K5718" s="482"/>
      <c r="L5718" s="482"/>
      <c r="M5718" s="483"/>
      <c r="N5718" s="176"/>
      <c r="O5718" s="412"/>
      <c r="P5718" s="413"/>
      <c r="Q5718" s="8"/>
      <c r="R5718" s="8"/>
      <c r="S5718" s="8"/>
      <c r="T5718" s="9"/>
      <c r="U5718" s="17"/>
      <c r="V5718" s="182"/>
      <c r="W5718" s="191"/>
      <c r="X5718" s="199"/>
      <c r="Y5718" s="182"/>
      <c r="Z5718" s="184"/>
      <c r="AA5718" s="184"/>
      <c r="AD5718" s="182"/>
      <c r="AG5718" s="182"/>
      <c r="AH5718" s="43"/>
      <c r="AI5718" s="43"/>
      <c r="AJ5718" s="43"/>
      <c r="AK5718" s="43"/>
      <c r="AL5718" s="43"/>
      <c r="AM5718" s="43"/>
      <c r="AN5718" s="43"/>
      <c r="AO5718" s="43"/>
      <c r="AP5718" s="43"/>
      <c r="AQ5718" s="43"/>
      <c r="AR5718" s="43"/>
      <c r="AS5718" s="43"/>
      <c r="AT5718" s="43"/>
      <c r="AU5718" s="44"/>
      <c r="AV5718" s="182"/>
      <c r="AW5718" s="182"/>
      <c r="AX5718" s="182"/>
      <c r="AZ5718" s="207"/>
    </row>
    <row r="5719" spans="1:52" s="168" customFormat="1" ht="24.9" customHeight="1" x14ac:dyDescent="0.3">
      <c r="A5719" s="263"/>
      <c r="B5719" s="263"/>
      <c r="C5719" s="265"/>
      <c r="D5719" s="481"/>
      <c r="E5719" s="482"/>
      <c r="F5719" s="482"/>
      <c r="G5719" s="482"/>
      <c r="H5719" s="482"/>
      <c r="I5719" s="482"/>
      <c r="J5719" s="482"/>
      <c r="K5719" s="482"/>
      <c r="L5719" s="482"/>
      <c r="M5719" s="483"/>
      <c r="N5719" s="176"/>
      <c r="O5719" s="412"/>
      <c r="P5719" s="413"/>
      <c r="Q5719" s="8"/>
      <c r="R5719" s="8"/>
      <c r="S5719" s="8"/>
      <c r="T5719" s="9"/>
      <c r="U5719" s="17"/>
      <c r="V5719" s="182"/>
      <c r="W5719" s="191"/>
      <c r="X5719" s="199"/>
      <c r="Y5719" s="182"/>
      <c r="Z5719" s="184"/>
      <c r="AA5719" s="184"/>
      <c r="AD5719" s="182"/>
      <c r="AG5719" s="182"/>
      <c r="AH5719" s="43"/>
      <c r="AI5719" s="43"/>
      <c r="AJ5719" s="43"/>
      <c r="AK5719" s="43"/>
      <c r="AL5719" s="43"/>
      <c r="AM5719" s="43"/>
      <c r="AN5719" s="43"/>
      <c r="AO5719" s="43"/>
      <c r="AP5719" s="43"/>
      <c r="AQ5719" s="43"/>
      <c r="AR5719" s="43"/>
      <c r="AS5719" s="43"/>
      <c r="AT5719" s="43"/>
      <c r="AU5719" s="44"/>
      <c r="AV5719" s="182"/>
      <c r="AW5719" s="182"/>
      <c r="AX5719" s="182"/>
      <c r="AZ5719" s="207"/>
    </row>
    <row r="5720" spans="1:52" s="168" customFormat="1" ht="24.9" customHeight="1" x14ac:dyDescent="0.3">
      <c r="A5720" s="263"/>
      <c r="B5720" s="263"/>
      <c r="C5720" s="265"/>
      <c r="D5720" s="481"/>
      <c r="E5720" s="482"/>
      <c r="F5720" s="482"/>
      <c r="G5720" s="482"/>
      <c r="H5720" s="482"/>
      <c r="I5720" s="482"/>
      <c r="J5720" s="482"/>
      <c r="K5720" s="482"/>
      <c r="L5720" s="482"/>
      <c r="M5720" s="483"/>
      <c r="N5720" s="176"/>
      <c r="O5720" s="412"/>
      <c r="P5720" s="413"/>
      <c r="Q5720" s="8"/>
      <c r="R5720" s="8"/>
      <c r="S5720" s="8"/>
      <c r="T5720" s="9"/>
      <c r="U5720" s="17"/>
      <c r="V5720" s="182"/>
      <c r="W5720" s="191"/>
      <c r="X5720" s="199"/>
      <c r="Y5720" s="182"/>
      <c r="Z5720" s="184"/>
      <c r="AA5720" s="184"/>
      <c r="AD5720" s="182"/>
      <c r="AG5720" s="182"/>
      <c r="AH5720" s="43"/>
      <c r="AI5720" s="43"/>
      <c r="AJ5720" s="43"/>
      <c r="AK5720" s="43"/>
      <c r="AL5720" s="43"/>
      <c r="AM5720" s="43"/>
      <c r="AN5720" s="43"/>
      <c r="AO5720" s="43"/>
      <c r="AP5720" s="43"/>
      <c r="AQ5720" s="43"/>
      <c r="AR5720" s="43"/>
      <c r="AS5720" s="43"/>
      <c r="AT5720" s="43"/>
      <c r="AU5720" s="44"/>
      <c r="AV5720" s="182"/>
      <c r="AW5720" s="182"/>
      <c r="AX5720" s="182"/>
      <c r="AZ5720" s="207"/>
    </row>
    <row r="5721" spans="1:52" s="168" customFormat="1" ht="24.9" customHeight="1" thickBot="1" x14ac:dyDescent="0.35">
      <c r="A5721" s="263"/>
      <c r="B5721" s="263"/>
      <c r="C5721" s="265"/>
      <c r="D5721" s="481"/>
      <c r="E5721" s="482"/>
      <c r="F5721" s="482"/>
      <c r="G5721" s="482"/>
      <c r="H5721" s="482"/>
      <c r="I5721" s="482"/>
      <c r="J5721" s="482"/>
      <c r="K5721" s="482"/>
      <c r="L5721" s="482"/>
      <c r="M5721" s="483"/>
      <c r="N5721" s="414" t="s">
        <v>16</v>
      </c>
      <c r="O5721" s="415"/>
      <c r="P5721" s="415"/>
      <c r="Q5721" s="415"/>
      <c r="R5721" s="415"/>
      <c r="S5721" s="415"/>
      <c r="T5721" s="415"/>
      <c r="U5721" s="18">
        <f>SUM(U5701:U5720)</f>
        <v>20</v>
      </c>
      <c r="V5721" s="182"/>
      <c r="W5721" s="191"/>
      <c r="X5721" s="199"/>
      <c r="Y5721" s="182"/>
      <c r="Z5721" s="184"/>
      <c r="AA5721" s="184"/>
      <c r="AD5721" s="182"/>
      <c r="AG5721" s="182"/>
      <c r="AH5721" s="43"/>
      <c r="AI5721" s="43"/>
      <c r="AJ5721" s="43"/>
      <c r="AK5721" s="43"/>
      <c r="AL5721" s="43"/>
      <c r="AM5721" s="43"/>
      <c r="AN5721" s="43"/>
      <c r="AO5721" s="43"/>
      <c r="AP5721" s="43"/>
      <c r="AQ5721" s="43"/>
      <c r="AR5721" s="43"/>
      <c r="AS5721" s="43"/>
      <c r="AT5721" s="43"/>
      <c r="AU5721" s="44"/>
      <c r="AV5721" s="182"/>
      <c r="AW5721" s="182"/>
      <c r="AX5721" s="182"/>
      <c r="AZ5721" s="207"/>
    </row>
    <row r="5722" spans="1:52" s="168" customFormat="1" ht="14.4" customHeight="1" x14ac:dyDescent="0.3">
      <c r="A5722" s="263"/>
      <c r="B5722" s="263"/>
      <c r="C5722" s="265"/>
      <c r="D5722" s="481"/>
      <c r="E5722" s="482"/>
      <c r="F5722" s="482"/>
      <c r="G5722" s="482"/>
      <c r="H5722" s="482"/>
      <c r="I5722" s="482"/>
      <c r="J5722" s="482"/>
      <c r="K5722" s="482"/>
      <c r="L5722" s="482"/>
      <c r="M5722" s="483"/>
      <c r="N5722" s="416" t="s">
        <v>17</v>
      </c>
      <c r="O5722" s="417"/>
      <c r="P5722" s="417"/>
      <c r="Q5722" s="417"/>
      <c r="R5722" s="417"/>
      <c r="S5722" s="417"/>
      <c r="T5722" s="417"/>
      <c r="U5722" s="418"/>
      <c r="V5722" s="200"/>
      <c r="W5722" s="191"/>
      <c r="X5722" s="199"/>
      <c r="Y5722" s="182"/>
      <c r="Z5722" s="184"/>
      <c r="AA5722" s="184"/>
      <c r="AD5722" s="182"/>
      <c r="AG5722" s="182"/>
      <c r="AH5722" s="43"/>
      <c r="AI5722" s="43"/>
      <c r="AJ5722" s="43"/>
      <c r="AK5722" s="43"/>
      <c r="AL5722" s="43"/>
      <c r="AM5722" s="43"/>
      <c r="AN5722" s="43"/>
      <c r="AO5722" s="43"/>
      <c r="AP5722" s="43"/>
      <c r="AQ5722" s="43"/>
      <c r="AR5722" s="43"/>
      <c r="AS5722" s="43"/>
      <c r="AT5722" s="43"/>
      <c r="AU5722" s="44"/>
      <c r="AV5722" s="182"/>
      <c r="AW5722" s="182"/>
      <c r="AX5722" s="182"/>
      <c r="AZ5722" s="207"/>
    </row>
    <row r="5723" spans="1:52" s="168" customFormat="1" x14ac:dyDescent="0.3">
      <c r="A5723" s="263"/>
      <c r="B5723" s="263"/>
      <c r="C5723" s="265"/>
      <c r="D5723" s="481"/>
      <c r="E5723" s="482"/>
      <c r="F5723" s="482"/>
      <c r="G5723" s="482"/>
      <c r="H5723" s="482"/>
      <c r="I5723" s="482"/>
      <c r="J5723" s="482"/>
      <c r="K5723" s="482"/>
      <c r="L5723" s="482"/>
      <c r="M5723" s="483"/>
      <c r="N5723" s="419"/>
      <c r="O5723" s="420"/>
      <c r="P5723" s="420"/>
      <c r="Q5723" s="420"/>
      <c r="R5723" s="420"/>
      <c r="S5723" s="420"/>
      <c r="T5723" s="420"/>
      <c r="U5723" s="421"/>
      <c r="V5723" s="182"/>
      <c r="W5723" s="191"/>
      <c r="X5723" s="199"/>
      <c r="Y5723" s="182"/>
      <c r="Z5723" s="184"/>
      <c r="AA5723" s="184"/>
      <c r="AD5723" s="182"/>
      <c r="AG5723" s="182"/>
      <c r="AH5723" s="43"/>
      <c r="AI5723" s="43"/>
      <c r="AJ5723" s="43"/>
      <c r="AK5723" s="43"/>
      <c r="AL5723" s="43"/>
      <c r="AM5723" s="43"/>
      <c r="AN5723" s="43"/>
      <c r="AO5723" s="43"/>
      <c r="AP5723" s="43"/>
      <c r="AQ5723" s="43"/>
      <c r="AR5723" s="43"/>
      <c r="AS5723" s="43"/>
      <c r="AT5723" s="43"/>
      <c r="AU5723" s="44"/>
      <c r="AV5723" s="182"/>
      <c r="AW5723" s="182"/>
      <c r="AX5723" s="182"/>
      <c r="AZ5723" s="207"/>
    </row>
    <row r="5724" spans="1:52" s="168" customFormat="1" x14ac:dyDescent="0.3">
      <c r="A5724" s="263"/>
      <c r="B5724" s="263"/>
      <c r="C5724" s="265"/>
      <c r="D5724" s="481"/>
      <c r="E5724" s="482"/>
      <c r="F5724" s="482"/>
      <c r="G5724" s="482"/>
      <c r="H5724" s="482"/>
      <c r="I5724" s="482"/>
      <c r="J5724" s="482"/>
      <c r="K5724" s="482"/>
      <c r="L5724" s="482"/>
      <c r="M5724" s="483"/>
      <c r="N5724" s="419"/>
      <c r="O5724" s="420"/>
      <c r="P5724" s="420"/>
      <c r="Q5724" s="420"/>
      <c r="R5724" s="420"/>
      <c r="S5724" s="420"/>
      <c r="T5724" s="420"/>
      <c r="U5724" s="421"/>
      <c r="V5724" s="182"/>
      <c r="W5724" s="191"/>
      <c r="X5724" s="199"/>
      <c r="Y5724" s="182"/>
      <c r="Z5724" s="184"/>
      <c r="AA5724" s="184"/>
      <c r="AD5724" s="182"/>
      <c r="AG5724" s="182"/>
      <c r="AH5724" s="43"/>
      <c r="AI5724" s="43"/>
      <c r="AJ5724" s="43"/>
      <c r="AK5724" s="43"/>
      <c r="AL5724" s="43"/>
      <c r="AM5724" s="43"/>
      <c r="AN5724" s="43"/>
      <c r="AO5724" s="43"/>
      <c r="AP5724" s="43"/>
      <c r="AQ5724" s="43"/>
      <c r="AR5724" s="43"/>
      <c r="AS5724" s="43"/>
      <c r="AT5724" s="43"/>
      <c r="AU5724" s="44"/>
      <c r="AV5724" s="182"/>
      <c r="AW5724" s="182"/>
      <c r="AX5724" s="182"/>
      <c r="AZ5724" s="207"/>
    </row>
    <row r="5725" spans="1:52" s="168" customFormat="1" ht="14.4" thickBot="1" x14ac:dyDescent="0.35">
      <c r="A5725" s="263"/>
      <c r="B5725" s="263"/>
      <c r="C5725" s="265"/>
      <c r="D5725" s="425"/>
      <c r="E5725" s="426"/>
      <c r="F5725" s="426"/>
      <c r="G5725" s="426"/>
      <c r="H5725" s="426"/>
      <c r="I5725" s="426"/>
      <c r="J5725" s="426"/>
      <c r="K5725" s="426"/>
      <c r="L5725" s="426"/>
      <c r="M5725" s="427"/>
      <c r="N5725" s="422"/>
      <c r="O5725" s="423"/>
      <c r="P5725" s="423"/>
      <c r="Q5725" s="423"/>
      <c r="R5725" s="423"/>
      <c r="S5725" s="423"/>
      <c r="T5725" s="423"/>
      <c r="U5725" s="424"/>
      <c r="V5725" s="182"/>
      <c r="W5725" s="191"/>
      <c r="X5725" s="199"/>
      <c r="Y5725" s="182"/>
      <c r="Z5725" s="184"/>
      <c r="AA5725" s="184"/>
      <c r="AD5725" s="182"/>
      <c r="AG5725" s="182"/>
      <c r="AH5725" s="43"/>
      <c r="AI5725" s="43"/>
      <c r="AJ5725" s="43"/>
      <c r="AK5725" s="43"/>
      <c r="AL5725" s="43"/>
      <c r="AM5725" s="43"/>
      <c r="AN5725" s="43"/>
      <c r="AO5725" s="43"/>
      <c r="AP5725" s="43"/>
      <c r="AQ5725" s="43"/>
      <c r="AR5725" s="43"/>
      <c r="AS5725" s="43"/>
      <c r="AT5725" s="43"/>
      <c r="AU5725" s="44"/>
      <c r="AV5725" s="182"/>
      <c r="AW5725" s="182"/>
      <c r="AX5725" s="182"/>
      <c r="AZ5725" s="207"/>
    </row>
    <row r="5726" spans="1:52" s="168" customFormat="1" ht="5.25" customHeight="1" thickBot="1" x14ac:dyDescent="0.35">
      <c r="A5726" s="263"/>
      <c r="B5726" s="263"/>
      <c r="C5726" s="265"/>
      <c r="D5726" s="428"/>
      <c r="E5726" s="428"/>
      <c r="F5726" s="428"/>
      <c r="G5726" s="428"/>
      <c r="H5726" s="428"/>
      <c r="I5726" s="428"/>
      <c r="J5726" s="428"/>
      <c r="K5726" s="428"/>
      <c r="L5726" s="428"/>
      <c r="M5726" s="428"/>
      <c r="N5726" s="428"/>
      <c r="O5726" s="428"/>
      <c r="P5726" s="428"/>
      <c r="Q5726" s="428"/>
      <c r="R5726" s="428"/>
      <c r="S5726" s="428"/>
      <c r="T5726" s="428"/>
      <c r="U5726" s="428"/>
      <c r="V5726" s="182"/>
      <c r="W5726" s="191"/>
      <c r="X5726" s="199"/>
      <c r="Y5726" s="182"/>
      <c r="Z5726" s="184"/>
      <c r="AA5726" s="184"/>
      <c r="AD5726" s="182"/>
      <c r="AG5726" s="182"/>
      <c r="AH5726" s="43"/>
      <c r="AI5726" s="43"/>
      <c r="AJ5726" s="43"/>
      <c r="AK5726" s="43"/>
      <c r="AL5726" s="43"/>
      <c r="AM5726" s="43"/>
      <c r="AN5726" s="43"/>
      <c r="AO5726" s="43"/>
      <c r="AP5726" s="43"/>
      <c r="AQ5726" s="43"/>
      <c r="AR5726" s="43"/>
      <c r="AS5726" s="43"/>
      <c r="AT5726" s="43"/>
      <c r="AU5726" s="44"/>
      <c r="AV5726" s="182"/>
      <c r="AW5726" s="182"/>
      <c r="AX5726" s="182"/>
      <c r="AZ5726" s="207"/>
    </row>
    <row r="5727" spans="1:52" s="168" customFormat="1" ht="20.25" customHeight="1" x14ac:dyDescent="0.3">
      <c r="A5727" s="263"/>
      <c r="B5727" s="263"/>
      <c r="C5727" s="265"/>
      <c r="D5727" s="429" t="s">
        <v>18</v>
      </c>
      <c r="E5727" s="430"/>
      <c r="F5727" s="430"/>
      <c r="G5727" s="430"/>
      <c r="H5727" s="430"/>
      <c r="I5727" s="430"/>
      <c r="J5727" s="430"/>
      <c r="K5727" s="430"/>
      <c r="L5727" s="430"/>
      <c r="M5727" s="431"/>
      <c r="N5727" s="429" t="s">
        <v>19</v>
      </c>
      <c r="O5727" s="430"/>
      <c r="P5727" s="430"/>
      <c r="Q5727" s="430"/>
      <c r="R5727" s="430"/>
      <c r="S5727" s="430"/>
      <c r="T5727" s="430"/>
      <c r="U5727" s="431"/>
      <c r="V5727" s="182"/>
      <c r="W5727" s="191"/>
      <c r="X5727" s="199"/>
      <c r="Y5727" s="182"/>
      <c r="Z5727" s="184"/>
      <c r="AA5727" s="184"/>
      <c r="AD5727" s="182"/>
      <c r="AG5727" s="182"/>
      <c r="AH5727" s="43"/>
      <c r="AI5727" s="43"/>
      <c r="AJ5727" s="43"/>
      <c r="AK5727" s="43"/>
      <c r="AL5727" s="43"/>
      <c r="AM5727" s="43"/>
      <c r="AN5727" s="43"/>
      <c r="AO5727" s="43"/>
      <c r="AP5727" s="43"/>
      <c r="AQ5727" s="43"/>
      <c r="AR5727" s="43"/>
      <c r="AS5727" s="43"/>
      <c r="AT5727" s="43"/>
      <c r="AU5727" s="44"/>
      <c r="AV5727" s="182"/>
      <c r="AW5727" s="182"/>
      <c r="AX5727" s="182"/>
      <c r="AZ5727" s="207"/>
    </row>
    <row r="5728" spans="1:52" s="168" customFormat="1" x14ac:dyDescent="0.3">
      <c r="A5728" s="263"/>
      <c r="B5728" s="263"/>
      <c r="C5728" s="265"/>
      <c r="D5728" s="432" t="s">
        <v>20</v>
      </c>
      <c r="E5728" s="433"/>
      <c r="F5728" s="433"/>
      <c r="G5728" s="433"/>
      <c r="H5728" s="433"/>
      <c r="I5728" s="433"/>
      <c r="J5728" s="433"/>
      <c r="K5728" s="433"/>
      <c r="L5728" s="433"/>
      <c r="M5728" s="434"/>
      <c r="N5728" s="435" t="s">
        <v>21</v>
      </c>
      <c r="O5728" s="436"/>
      <c r="P5728" s="436"/>
      <c r="Q5728" s="436"/>
      <c r="R5728" s="436"/>
      <c r="S5728" s="436"/>
      <c r="T5728" s="436"/>
      <c r="U5728" s="437"/>
      <c r="V5728" s="182"/>
      <c r="W5728" s="191"/>
      <c r="X5728" s="199"/>
      <c r="Y5728" s="182"/>
      <c r="Z5728" s="184"/>
      <c r="AA5728" s="184"/>
      <c r="AD5728" s="182"/>
      <c r="AG5728" s="182"/>
      <c r="AH5728" s="43"/>
      <c r="AI5728" s="43"/>
      <c r="AJ5728" s="43"/>
      <c r="AK5728" s="43"/>
      <c r="AL5728" s="43"/>
      <c r="AM5728" s="43"/>
      <c r="AN5728" s="43"/>
      <c r="AO5728" s="43"/>
      <c r="AP5728" s="43"/>
      <c r="AQ5728" s="43"/>
      <c r="AR5728" s="43"/>
      <c r="AS5728" s="43"/>
      <c r="AT5728" s="43"/>
      <c r="AU5728" s="44"/>
      <c r="AV5728" s="182"/>
      <c r="AW5728" s="182"/>
      <c r="AX5728" s="182"/>
      <c r="AZ5728" s="207"/>
    </row>
    <row r="5729" spans="1:52" s="168" customFormat="1" ht="15.75" customHeight="1" x14ac:dyDescent="0.3">
      <c r="A5729" s="263"/>
      <c r="B5729" s="263"/>
      <c r="C5729" s="265"/>
      <c r="D5729" s="438" t="s">
        <v>22</v>
      </c>
      <c r="E5729" s="439"/>
      <c r="F5729" s="439"/>
      <c r="G5729" s="439"/>
      <c r="H5729" s="439"/>
      <c r="I5729" s="439"/>
      <c r="J5729" s="439"/>
      <c r="K5729" s="439"/>
      <c r="L5729" s="439"/>
      <c r="M5729" s="440"/>
      <c r="N5729" s="438" t="s">
        <v>22</v>
      </c>
      <c r="O5729" s="444"/>
      <c r="P5729" s="444"/>
      <c r="Q5729" s="444"/>
      <c r="R5729" s="444"/>
      <c r="S5729" s="444"/>
      <c r="T5729" s="444"/>
      <c r="U5729" s="440"/>
      <c r="V5729" s="182"/>
      <c r="W5729" s="191"/>
      <c r="X5729" s="199"/>
      <c r="Y5729" s="182"/>
      <c r="Z5729" s="184"/>
      <c r="AA5729" s="184"/>
      <c r="AD5729" s="182"/>
      <c r="AG5729" s="182"/>
      <c r="AH5729" s="43"/>
      <c r="AI5729" s="43"/>
      <c r="AJ5729" s="43"/>
      <c r="AK5729" s="43"/>
      <c r="AL5729" s="43"/>
      <c r="AM5729" s="43"/>
      <c r="AN5729" s="43"/>
      <c r="AO5729" s="43"/>
      <c r="AP5729" s="43"/>
      <c r="AQ5729" s="43"/>
      <c r="AR5729" s="43"/>
      <c r="AS5729" s="43"/>
      <c r="AT5729" s="43"/>
      <c r="AU5729" s="44"/>
      <c r="AV5729" s="182"/>
      <c r="AW5729" s="182"/>
      <c r="AX5729" s="182"/>
      <c r="AZ5729" s="207"/>
    </row>
    <row r="5730" spans="1:52" s="168" customFormat="1" ht="15.75" customHeight="1" x14ac:dyDescent="0.3">
      <c r="A5730" s="263"/>
      <c r="B5730" s="263"/>
      <c r="C5730" s="265"/>
      <c r="D5730" s="438"/>
      <c r="E5730" s="439"/>
      <c r="F5730" s="439"/>
      <c r="G5730" s="439"/>
      <c r="H5730" s="439"/>
      <c r="I5730" s="439"/>
      <c r="J5730" s="439"/>
      <c r="K5730" s="439"/>
      <c r="L5730" s="439"/>
      <c r="M5730" s="440"/>
      <c r="N5730" s="438"/>
      <c r="O5730" s="439"/>
      <c r="P5730" s="439"/>
      <c r="Q5730" s="439"/>
      <c r="R5730" s="439"/>
      <c r="S5730" s="439"/>
      <c r="T5730" s="439"/>
      <c r="U5730" s="440"/>
      <c r="V5730" s="182"/>
      <c r="W5730" s="191"/>
      <c r="X5730" s="199"/>
      <c r="Y5730" s="182"/>
      <c r="Z5730" s="184"/>
      <c r="AA5730" s="184"/>
      <c r="AD5730" s="182"/>
      <c r="AG5730" s="182"/>
      <c r="AH5730" s="43"/>
      <c r="AI5730" s="43"/>
      <c r="AJ5730" s="43"/>
      <c r="AK5730" s="43"/>
      <c r="AL5730" s="43"/>
      <c r="AM5730" s="43"/>
      <c r="AN5730" s="43"/>
      <c r="AO5730" s="43"/>
      <c r="AP5730" s="43"/>
      <c r="AQ5730" s="43"/>
      <c r="AR5730" s="43"/>
      <c r="AS5730" s="43"/>
      <c r="AT5730" s="43"/>
      <c r="AU5730" s="44"/>
      <c r="AV5730" s="182"/>
      <c r="AW5730" s="182"/>
      <c r="AX5730" s="182"/>
      <c r="AZ5730" s="207"/>
    </row>
    <row r="5731" spans="1:52" s="168" customFormat="1" ht="15.75" customHeight="1" x14ac:dyDescent="0.3">
      <c r="A5731" s="263"/>
      <c r="B5731" s="263"/>
      <c r="C5731" s="265"/>
      <c r="D5731" s="441"/>
      <c r="E5731" s="442"/>
      <c r="F5731" s="442"/>
      <c r="G5731" s="442"/>
      <c r="H5731" s="442"/>
      <c r="I5731" s="442"/>
      <c r="J5731" s="442"/>
      <c r="K5731" s="442"/>
      <c r="L5731" s="442"/>
      <c r="M5731" s="443"/>
      <c r="N5731" s="441"/>
      <c r="O5731" s="442"/>
      <c r="P5731" s="442"/>
      <c r="Q5731" s="442"/>
      <c r="R5731" s="442"/>
      <c r="S5731" s="442"/>
      <c r="T5731" s="442"/>
      <c r="U5731" s="443"/>
      <c r="V5731" s="182"/>
      <c r="W5731" s="191"/>
      <c r="X5731" s="199"/>
      <c r="Y5731" s="182"/>
      <c r="Z5731" s="184"/>
      <c r="AA5731" s="184"/>
      <c r="AD5731" s="182"/>
      <c r="AG5731" s="182"/>
      <c r="AH5731" s="43"/>
      <c r="AI5731" s="43"/>
      <c r="AJ5731" s="43"/>
      <c r="AK5731" s="43"/>
      <c r="AL5731" s="43"/>
      <c r="AM5731" s="43"/>
      <c r="AN5731" s="43"/>
      <c r="AO5731" s="43"/>
      <c r="AP5731" s="43"/>
      <c r="AQ5731" s="43"/>
      <c r="AR5731" s="43"/>
      <c r="AS5731" s="43"/>
      <c r="AT5731" s="43"/>
      <c r="AU5731" s="44"/>
      <c r="AV5731" s="182"/>
      <c r="AW5731" s="182"/>
      <c r="AX5731" s="182"/>
      <c r="AZ5731" s="207"/>
    </row>
    <row r="5732" spans="1:52" s="168" customFormat="1" x14ac:dyDescent="0.25">
      <c r="A5732" s="263"/>
      <c r="B5732" s="263"/>
      <c r="C5732" s="265"/>
      <c r="D5732" s="171" t="s">
        <v>23</v>
      </c>
      <c r="E5732" s="445" t="e">
        <f>+#REF!</f>
        <v>#REF!</v>
      </c>
      <c r="F5732" s="445"/>
      <c r="G5732" s="445"/>
      <c r="H5732" s="445"/>
      <c r="I5732" s="445"/>
      <c r="J5732" s="445"/>
      <c r="K5732" s="445"/>
      <c r="L5732" s="445"/>
      <c r="M5732" s="446"/>
      <c r="N5732" s="172" t="s">
        <v>23</v>
      </c>
      <c r="O5732" s="445" t="e">
        <f>+#REF!</f>
        <v>#REF!</v>
      </c>
      <c r="P5732" s="445"/>
      <c r="Q5732" s="445"/>
      <c r="R5732" s="445"/>
      <c r="S5732" s="445"/>
      <c r="T5732" s="445"/>
      <c r="U5732" s="446"/>
      <c r="V5732" s="182"/>
      <c r="W5732" s="191"/>
      <c r="X5732" s="199"/>
      <c r="Y5732" s="182"/>
      <c r="Z5732" s="184"/>
      <c r="AA5732" s="184"/>
      <c r="AD5732" s="182"/>
      <c r="AG5732" s="182"/>
      <c r="AH5732" s="43"/>
      <c r="AI5732" s="43"/>
      <c r="AJ5732" s="43"/>
      <c r="AK5732" s="43"/>
      <c r="AL5732" s="43"/>
      <c r="AM5732" s="43"/>
      <c r="AN5732" s="43"/>
      <c r="AO5732" s="43"/>
      <c r="AP5732" s="43"/>
      <c r="AQ5732" s="43"/>
      <c r="AR5732" s="43"/>
      <c r="AS5732" s="43"/>
      <c r="AT5732" s="43"/>
      <c r="AU5732" s="44"/>
      <c r="AV5732" s="182"/>
      <c r="AW5732" s="182"/>
      <c r="AX5732" s="182"/>
      <c r="AZ5732" s="207"/>
    </row>
    <row r="5733" spans="1:52" s="168" customFormat="1" ht="14.4" thickBot="1" x14ac:dyDescent="0.3">
      <c r="A5733" s="263"/>
      <c r="B5733" s="263"/>
      <c r="C5733" s="265"/>
      <c r="D5733" s="173" t="s">
        <v>25</v>
      </c>
      <c r="E5733" s="447" t="e">
        <f>+#REF!</f>
        <v>#REF!</v>
      </c>
      <c r="F5733" s="447"/>
      <c r="G5733" s="447"/>
      <c r="H5733" s="447"/>
      <c r="I5733" s="447"/>
      <c r="J5733" s="447"/>
      <c r="K5733" s="447"/>
      <c r="L5733" s="447"/>
      <c r="M5733" s="448"/>
      <c r="N5733" s="174" t="s">
        <v>25</v>
      </c>
      <c r="O5733" s="447" t="e">
        <f>+#REF!</f>
        <v>#REF!</v>
      </c>
      <c r="P5733" s="447"/>
      <c r="Q5733" s="447"/>
      <c r="R5733" s="447"/>
      <c r="S5733" s="447"/>
      <c r="T5733" s="447"/>
      <c r="U5733" s="448"/>
      <c r="V5733" s="182"/>
      <c r="W5733" s="191"/>
      <c r="X5733" s="199"/>
      <c r="Y5733" s="182"/>
      <c r="Z5733" s="184"/>
      <c r="AA5733" s="184"/>
      <c r="AD5733" s="182"/>
      <c r="AG5733" s="182"/>
      <c r="AH5733" s="43"/>
      <c r="AI5733" s="43"/>
      <c r="AJ5733" s="43"/>
      <c r="AK5733" s="43"/>
      <c r="AL5733" s="43"/>
      <c r="AM5733" s="43"/>
      <c r="AN5733" s="43"/>
      <c r="AO5733" s="43"/>
      <c r="AP5733" s="43"/>
      <c r="AQ5733" s="43"/>
      <c r="AR5733" s="43"/>
      <c r="AS5733" s="43"/>
      <c r="AT5733" s="43"/>
      <c r="AU5733" s="44"/>
      <c r="AV5733" s="182"/>
      <c r="AW5733" s="182"/>
      <c r="AX5733" s="182"/>
      <c r="AZ5733" s="207"/>
    </row>
    <row r="5734" spans="1:52" s="175" customFormat="1" ht="9.9" customHeight="1" thickBot="1" x14ac:dyDescent="0.3">
      <c r="A5734" s="266"/>
      <c r="B5734" s="266"/>
      <c r="C5734" s="267"/>
      <c r="N5734" s="15"/>
      <c r="V5734" s="34"/>
      <c r="W5734" s="58"/>
      <c r="X5734" s="85"/>
      <c r="Y5734" s="34"/>
      <c r="Z5734" s="185"/>
      <c r="AA5734" s="185"/>
      <c r="AD5734" s="34"/>
      <c r="AG5734" s="34"/>
      <c r="AH5734" s="45"/>
      <c r="AI5734" s="45"/>
      <c r="AJ5734" s="45"/>
      <c r="AK5734" s="45"/>
      <c r="AL5734" s="45"/>
      <c r="AM5734" s="45"/>
      <c r="AN5734" s="45"/>
      <c r="AO5734" s="45"/>
      <c r="AP5734" s="45"/>
      <c r="AQ5734" s="45"/>
      <c r="AR5734" s="45"/>
      <c r="AS5734" s="45"/>
      <c r="AT5734" s="45"/>
      <c r="AU5734" s="46"/>
      <c r="AV5734" s="34"/>
      <c r="AW5734" s="34"/>
      <c r="AX5734" s="34"/>
      <c r="AZ5734" s="139"/>
    </row>
    <row r="5735" spans="1:52" s="168" customFormat="1" ht="15.75" customHeight="1" x14ac:dyDescent="0.3">
      <c r="A5735" s="263"/>
      <c r="B5735" s="263"/>
      <c r="C5735" s="265"/>
      <c r="D5735" s="484"/>
      <c r="E5735" s="485"/>
      <c r="F5735" s="488" t="s">
        <v>0</v>
      </c>
      <c r="G5735" s="489"/>
      <c r="H5735" s="489"/>
      <c r="I5735" s="489"/>
      <c r="J5735" s="489"/>
      <c r="K5735" s="489"/>
      <c r="L5735" s="489"/>
      <c r="M5735" s="489"/>
      <c r="N5735" s="489"/>
      <c r="O5735" s="490"/>
      <c r="P5735" s="494" t="s">
        <v>1</v>
      </c>
      <c r="Q5735" s="495"/>
      <c r="R5735" s="495"/>
      <c r="S5735" s="496"/>
      <c r="T5735" s="500"/>
      <c r="U5735" s="501"/>
      <c r="V5735" s="182"/>
      <c r="W5735" s="191"/>
      <c r="X5735" s="199"/>
      <c r="Y5735" s="182"/>
      <c r="Z5735" s="184"/>
      <c r="AA5735" s="184"/>
      <c r="AD5735" s="182"/>
      <c r="AG5735" s="182"/>
      <c r="AH5735" s="43"/>
      <c r="AI5735" s="43"/>
      <c r="AJ5735" s="43"/>
      <c r="AK5735" s="43"/>
      <c r="AL5735" s="43"/>
      <c r="AM5735" s="43"/>
      <c r="AN5735" s="43"/>
      <c r="AO5735" s="43"/>
      <c r="AP5735" s="43"/>
      <c r="AQ5735" s="43"/>
      <c r="AR5735" s="43"/>
      <c r="AS5735" s="43"/>
      <c r="AT5735" s="43"/>
      <c r="AU5735" s="44"/>
      <c r="AV5735" s="182"/>
      <c r="AW5735" s="182"/>
      <c r="AX5735" s="182"/>
      <c r="AZ5735" s="207"/>
    </row>
    <row r="5736" spans="1:52" s="168" customFormat="1" ht="15" customHeight="1" x14ac:dyDescent="0.3">
      <c r="A5736" s="263"/>
      <c r="B5736" s="263"/>
      <c r="C5736" s="265"/>
      <c r="D5736" s="481"/>
      <c r="E5736" s="482"/>
      <c r="F5736" s="491"/>
      <c r="G5736" s="492"/>
      <c r="H5736" s="492"/>
      <c r="I5736" s="492"/>
      <c r="J5736" s="492"/>
      <c r="K5736" s="492"/>
      <c r="L5736" s="492"/>
      <c r="M5736" s="492"/>
      <c r="N5736" s="492"/>
      <c r="O5736" s="493"/>
      <c r="P5736" s="497"/>
      <c r="Q5736" s="498"/>
      <c r="R5736" s="498"/>
      <c r="S5736" s="499"/>
      <c r="T5736" s="502"/>
      <c r="U5736" s="503"/>
      <c r="V5736" s="182"/>
      <c r="W5736" s="191"/>
      <c r="X5736" s="199"/>
      <c r="Y5736" s="186"/>
      <c r="Z5736" s="184"/>
      <c r="AA5736" s="184"/>
      <c r="AD5736" s="182"/>
      <c r="AG5736" s="182"/>
      <c r="AH5736" s="43"/>
      <c r="AI5736" s="43"/>
      <c r="AJ5736" s="43"/>
      <c r="AK5736" s="43"/>
      <c r="AL5736" s="43"/>
      <c r="AM5736" s="43"/>
      <c r="AN5736" s="43"/>
      <c r="AO5736" s="43"/>
      <c r="AP5736" s="43"/>
      <c r="AQ5736" s="43"/>
      <c r="AR5736" s="43"/>
      <c r="AS5736" s="43"/>
      <c r="AT5736" s="43"/>
      <c r="AU5736" s="44"/>
      <c r="AV5736" s="182"/>
      <c r="AW5736" s="182"/>
      <c r="AX5736" s="182"/>
      <c r="AZ5736" s="207"/>
    </row>
    <row r="5737" spans="1:52" s="168" customFormat="1" ht="30" customHeight="1" thickBot="1" x14ac:dyDescent="0.35">
      <c r="A5737" s="263"/>
      <c r="B5737" s="263"/>
      <c r="C5737" s="265"/>
      <c r="D5737" s="486"/>
      <c r="E5737" s="487"/>
      <c r="F5737" s="506" t="s">
        <v>2</v>
      </c>
      <c r="G5737" s="507"/>
      <c r="H5737" s="507"/>
      <c r="I5737" s="507"/>
      <c r="J5737" s="507"/>
      <c r="K5737" s="507"/>
      <c r="L5737" s="507"/>
      <c r="M5737" s="507"/>
      <c r="N5737" s="507"/>
      <c r="O5737" s="508"/>
      <c r="P5737" s="181">
        <v>118</v>
      </c>
      <c r="Q5737" s="210" t="s">
        <v>3</v>
      </c>
      <c r="R5737" s="509">
        <v>147</v>
      </c>
      <c r="S5737" s="510"/>
      <c r="T5737" s="504"/>
      <c r="U5737" s="505"/>
      <c r="V5737" s="182">
        <f>+IF(C5746="","",1)</f>
        <v>1</v>
      </c>
      <c r="W5737" s="191"/>
      <c r="X5737" s="199"/>
      <c r="Y5737" s="39"/>
      <c r="Z5737" s="184"/>
      <c r="AA5737" s="184"/>
      <c r="AD5737" s="182"/>
      <c r="AG5737" s="182"/>
      <c r="AH5737" s="43"/>
      <c r="AI5737" s="43"/>
      <c r="AJ5737" s="43"/>
      <c r="AK5737" s="43"/>
      <c r="AL5737" s="43"/>
      <c r="AM5737" s="43"/>
      <c r="AN5737" s="43"/>
      <c r="AO5737" s="43"/>
      <c r="AP5737" s="43"/>
      <c r="AQ5737" s="43"/>
      <c r="AR5737" s="43"/>
      <c r="AS5737" s="43"/>
      <c r="AT5737" s="43"/>
      <c r="AU5737" s="44"/>
      <c r="AV5737" s="182"/>
      <c r="AW5737" s="182"/>
      <c r="AX5737" s="182"/>
      <c r="AZ5737" s="207"/>
    </row>
    <row r="5738" spans="1:52" s="168" customFormat="1" ht="5.25" customHeight="1" thickBot="1" x14ac:dyDescent="0.35">
      <c r="A5738" s="263"/>
      <c r="B5738" s="263"/>
      <c r="C5738" s="265"/>
      <c r="D5738" s="454"/>
      <c r="E5738" s="454"/>
      <c r="F5738" s="454"/>
      <c r="G5738" s="454"/>
      <c r="H5738" s="454"/>
      <c r="I5738" s="454"/>
      <c r="J5738" s="454"/>
      <c r="K5738" s="454"/>
      <c r="L5738" s="454"/>
      <c r="M5738" s="454"/>
      <c r="N5738" s="454"/>
      <c r="O5738" s="454"/>
      <c r="P5738" s="454"/>
      <c r="Q5738" s="454"/>
      <c r="R5738" s="454"/>
      <c r="S5738" s="454"/>
      <c r="T5738" s="454"/>
      <c r="U5738" s="454"/>
      <c r="V5738" s="182"/>
      <c r="W5738" s="191"/>
      <c r="X5738" s="199"/>
      <c r="Y5738" s="186"/>
      <c r="Z5738" s="184"/>
      <c r="AA5738" s="184"/>
      <c r="AD5738" s="182"/>
      <c r="AG5738" s="182"/>
      <c r="AH5738" s="43"/>
      <c r="AI5738" s="43"/>
      <c r="AJ5738" s="43"/>
      <c r="AK5738" s="43"/>
      <c r="AL5738" s="43"/>
      <c r="AM5738" s="43"/>
      <c r="AN5738" s="43"/>
      <c r="AO5738" s="43"/>
      <c r="AP5738" s="43"/>
      <c r="AQ5738" s="43"/>
      <c r="AR5738" s="43"/>
      <c r="AS5738" s="43"/>
      <c r="AT5738" s="43"/>
      <c r="AU5738" s="44"/>
      <c r="AV5738" s="182"/>
      <c r="AW5738" s="182"/>
      <c r="AX5738" s="182"/>
      <c r="AZ5738" s="207"/>
    </row>
    <row r="5739" spans="1:52" s="168" customFormat="1" ht="24.9" customHeight="1" x14ac:dyDescent="0.3">
      <c r="A5739" s="263"/>
      <c r="B5739" s="263"/>
      <c r="C5739" s="265"/>
      <c r="D5739" s="511" t="s">
        <v>4</v>
      </c>
      <c r="E5739" s="512"/>
      <c r="F5739" s="513" t="s">
        <v>168</v>
      </c>
      <c r="G5739" s="514"/>
      <c r="H5739" s="514"/>
      <c r="I5739" s="515"/>
      <c r="J5739" s="516" t="s">
        <v>5</v>
      </c>
      <c r="K5739" s="512"/>
      <c r="L5739" s="513" t="s">
        <v>102</v>
      </c>
      <c r="M5739" s="514"/>
      <c r="N5739" s="514"/>
      <c r="O5739" s="514"/>
      <c r="P5739" s="515"/>
      <c r="Q5739" s="164" t="s">
        <v>6</v>
      </c>
      <c r="R5739" s="513" t="s">
        <v>36</v>
      </c>
      <c r="S5739" s="514"/>
      <c r="T5739" s="514"/>
      <c r="U5739" s="517"/>
      <c r="V5739" s="182"/>
      <c r="W5739" s="191"/>
      <c r="X5739" s="199"/>
      <c r="Y5739" s="182"/>
      <c r="Z5739" s="184"/>
      <c r="AA5739" s="184"/>
      <c r="AD5739" s="182"/>
      <c r="AG5739" s="182"/>
      <c r="AH5739" s="43"/>
      <c r="AI5739" s="43"/>
      <c r="AJ5739" s="43"/>
      <c r="AK5739" s="43"/>
      <c r="AL5739" s="43"/>
      <c r="AM5739" s="43"/>
      <c r="AN5739" s="43"/>
      <c r="AO5739" s="43"/>
      <c r="AP5739" s="43"/>
      <c r="AQ5739" s="43"/>
      <c r="AR5739" s="43"/>
      <c r="AS5739" s="43"/>
      <c r="AT5739" s="43"/>
      <c r="AU5739" s="44"/>
      <c r="AV5739" s="182"/>
      <c r="AW5739" s="182"/>
      <c r="AX5739" s="182"/>
      <c r="AZ5739" s="207"/>
    </row>
    <row r="5740" spans="1:52" s="168" customFormat="1" ht="45" customHeight="1" thickBot="1" x14ac:dyDescent="0.35">
      <c r="A5740" s="263"/>
      <c r="B5740" s="263"/>
      <c r="C5740" s="265"/>
      <c r="D5740" s="518" t="s">
        <v>7</v>
      </c>
      <c r="E5740" s="519"/>
      <c r="F5740" s="520" t="s">
        <v>169</v>
      </c>
      <c r="G5740" s="521"/>
      <c r="H5740" s="521"/>
      <c r="I5740" s="521"/>
      <c r="J5740" s="521"/>
      <c r="K5740" s="521"/>
      <c r="L5740" s="521"/>
      <c r="M5740" s="521"/>
      <c r="N5740" s="521"/>
      <c r="O5740" s="521"/>
      <c r="P5740" s="521"/>
      <c r="Q5740" s="521"/>
      <c r="R5740" s="521"/>
      <c r="S5740" s="521"/>
      <c r="T5740" s="521"/>
      <c r="U5740" s="522"/>
      <c r="V5740" s="182"/>
      <c r="W5740" s="191"/>
      <c r="X5740" s="199"/>
      <c r="Y5740" s="182"/>
      <c r="Z5740" s="184"/>
      <c r="AA5740" s="184"/>
      <c r="AD5740" s="182"/>
      <c r="AG5740" s="182"/>
      <c r="AH5740" s="43"/>
      <c r="AI5740" s="43"/>
      <c r="AJ5740" s="43"/>
      <c r="AK5740" s="43"/>
      <c r="AL5740" s="43"/>
      <c r="AM5740" s="43"/>
      <c r="AN5740" s="43"/>
      <c r="AO5740" s="43"/>
      <c r="AP5740" s="43"/>
      <c r="AQ5740" s="43"/>
      <c r="AR5740" s="43"/>
      <c r="AS5740" s="43"/>
      <c r="AT5740" s="43"/>
      <c r="AU5740" s="44"/>
      <c r="AV5740" s="182"/>
      <c r="AW5740" s="182"/>
      <c r="AX5740" s="182"/>
      <c r="AZ5740" s="207"/>
    </row>
    <row r="5741" spans="1:52" s="168" customFormat="1" ht="5.0999999999999996" customHeight="1" thickBot="1" x14ac:dyDescent="0.35">
      <c r="A5741" s="263"/>
      <c r="B5741" s="263"/>
      <c r="C5741" s="265"/>
      <c r="D5741" s="523"/>
      <c r="E5741" s="523"/>
      <c r="F5741" s="523"/>
      <c r="G5741" s="523"/>
      <c r="H5741" s="523"/>
      <c r="I5741" s="523"/>
      <c r="J5741" s="523"/>
      <c r="K5741" s="523"/>
      <c r="L5741" s="523"/>
      <c r="M5741" s="523"/>
      <c r="N5741" s="523"/>
      <c r="O5741" s="523"/>
      <c r="P5741" s="523"/>
      <c r="Q5741" s="523"/>
      <c r="R5741" s="523"/>
      <c r="S5741" s="523"/>
      <c r="T5741" s="523"/>
      <c r="U5741" s="523"/>
      <c r="V5741" s="182"/>
      <c r="W5741" s="191"/>
      <c r="X5741" s="199"/>
      <c r="Y5741" s="182"/>
      <c r="Z5741" s="184"/>
      <c r="AA5741" s="184"/>
      <c r="AD5741" s="182"/>
      <c r="AG5741" s="182"/>
      <c r="AH5741" s="43"/>
      <c r="AI5741" s="43"/>
      <c r="AJ5741" s="43"/>
      <c r="AK5741" s="43"/>
      <c r="AL5741" s="43"/>
      <c r="AM5741" s="43"/>
      <c r="AN5741" s="43"/>
      <c r="AO5741" s="43"/>
      <c r="AP5741" s="43"/>
      <c r="AQ5741" s="43"/>
      <c r="AR5741" s="43"/>
      <c r="AS5741" s="43"/>
      <c r="AT5741" s="43"/>
      <c r="AU5741" s="44"/>
      <c r="AV5741" s="182"/>
      <c r="AW5741" s="182"/>
      <c r="AX5741" s="182"/>
      <c r="AZ5741" s="207"/>
    </row>
    <row r="5742" spans="1:52" s="168" customFormat="1" ht="24.9" customHeight="1" thickBot="1" x14ac:dyDescent="0.35">
      <c r="A5742" s="263"/>
      <c r="B5742" s="263"/>
      <c r="C5742" s="265"/>
      <c r="D5742" s="165" t="s">
        <v>103</v>
      </c>
      <c r="E5742" s="209" t="s">
        <v>106</v>
      </c>
      <c r="F5742" s="455" t="s">
        <v>104</v>
      </c>
      <c r="G5742" s="524"/>
      <c r="H5742" s="456"/>
      <c r="I5742" s="525">
        <v>44058</v>
      </c>
      <c r="J5742" s="526"/>
      <c r="K5742" s="526"/>
      <c r="L5742" s="526"/>
      <c r="M5742" s="526"/>
      <c r="N5742" s="527"/>
      <c r="O5742" s="166" t="s">
        <v>8</v>
      </c>
      <c r="P5742" s="449" t="s">
        <v>24</v>
      </c>
      <c r="Q5742" s="450"/>
      <c r="R5742" s="450"/>
      <c r="S5742" s="450"/>
      <c r="T5742" s="450"/>
      <c r="U5742" s="528"/>
      <c r="V5742" s="182"/>
      <c r="W5742" s="191"/>
      <c r="X5742" s="199"/>
      <c r="Y5742" s="182"/>
      <c r="Z5742" s="184"/>
      <c r="AA5742" s="184"/>
      <c r="AD5742" s="182"/>
      <c r="AG5742" s="182"/>
      <c r="AH5742" s="43"/>
      <c r="AI5742" s="43"/>
      <c r="AJ5742" s="43"/>
      <c r="AK5742" s="43"/>
      <c r="AL5742" s="43"/>
      <c r="AM5742" s="43"/>
      <c r="AN5742" s="43"/>
      <c r="AO5742" s="43"/>
      <c r="AP5742" s="43"/>
      <c r="AQ5742" s="43"/>
      <c r="AR5742" s="43"/>
      <c r="AS5742" s="43"/>
      <c r="AT5742" s="43"/>
      <c r="AU5742" s="44"/>
      <c r="AV5742" s="182"/>
      <c r="AW5742" s="182"/>
      <c r="AX5742" s="182"/>
      <c r="AZ5742" s="207"/>
    </row>
    <row r="5743" spans="1:52" s="168" customFormat="1" ht="5.0999999999999996" customHeight="1" thickBot="1" x14ac:dyDescent="0.35">
      <c r="A5743" s="263"/>
      <c r="B5743" s="263"/>
      <c r="C5743" s="265"/>
      <c r="D5743" s="208"/>
      <c r="E5743" s="208"/>
      <c r="F5743" s="208"/>
      <c r="G5743" s="208"/>
      <c r="H5743" s="208"/>
      <c r="I5743" s="208"/>
      <c r="J5743" s="208"/>
      <c r="K5743" s="208"/>
      <c r="L5743" s="208"/>
      <c r="M5743" s="208"/>
      <c r="N5743" s="208"/>
      <c r="O5743" s="208"/>
      <c r="P5743" s="208"/>
      <c r="Q5743" s="208"/>
      <c r="R5743" s="208"/>
      <c r="S5743" s="208"/>
      <c r="T5743" s="208"/>
      <c r="U5743" s="208"/>
      <c r="V5743" s="182"/>
      <c r="W5743" s="191"/>
      <c r="X5743" s="199"/>
      <c r="Y5743" s="182"/>
      <c r="Z5743" s="184"/>
      <c r="AA5743" s="184"/>
      <c r="AD5743" s="182"/>
      <c r="AG5743" s="182"/>
      <c r="AH5743" s="43"/>
      <c r="AI5743" s="43"/>
      <c r="AJ5743" s="43"/>
      <c r="AK5743" s="43"/>
      <c r="AL5743" s="43"/>
      <c r="AM5743" s="43"/>
      <c r="AN5743" s="43"/>
      <c r="AO5743" s="43"/>
      <c r="AP5743" s="43"/>
      <c r="AQ5743" s="43"/>
      <c r="AR5743" s="43"/>
      <c r="AS5743" s="43"/>
      <c r="AT5743" s="43"/>
      <c r="AU5743" s="44"/>
      <c r="AV5743" s="182"/>
      <c r="AW5743" s="182"/>
      <c r="AX5743" s="182"/>
      <c r="AZ5743" s="207"/>
    </row>
    <row r="5744" spans="1:52" s="168" customFormat="1" ht="24.9" customHeight="1" thickBot="1" x14ac:dyDescent="0.35">
      <c r="A5744" s="263"/>
      <c r="B5744" s="263"/>
      <c r="C5744" s="265"/>
      <c r="D5744" s="165" t="s">
        <v>31</v>
      </c>
      <c r="E5744" s="449"/>
      <c r="F5744" s="450"/>
      <c r="G5744" s="450"/>
      <c r="H5744" s="450"/>
      <c r="I5744" s="450"/>
      <c r="J5744" s="451"/>
      <c r="K5744" s="177" t="s">
        <v>105</v>
      </c>
      <c r="L5744" s="452"/>
      <c r="M5744" s="452"/>
      <c r="N5744" s="452"/>
      <c r="O5744" s="452"/>
      <c r="P5744" s="452"/>
      <c r="Q5744" s="452"/>
      <c r="R5744" s="452"/>
      <c r="S5744" s="452"/>
      <c r="T5744" s="452"/>
      <c r="U5744" s="453"/>
      <c r="V5744" s="182"/>
      <c r="W5744" s="191"/>
      <c r="X5744" s="199"/>
      <c r="Y5744" s="182"/>
      <c r="Z5744" s="184"/>
      <c r="AA5744" s="184"/>
      <c r="AD5744" s="182"/>
      <c r="AG5744" s="182"/>
      <c r="AH5744" s="43"/>
      <c r="AI5744" s="43"/>
      <c r="AJ5744" s="43"/>
      <c r="AK5744" s="43"/>
      <c r="AL5744" s="43"/>
      <c r="AM5744" s="43"/>
      <c r="AN5744" s="43"/>
      <c r="AO5744" s="43"/>
      <c r="AP5744" s="43"/>
      <c r="AQ5744" s="43"/>
      <c r="AR5744" s="43"/>
      <c r="AS5744" s="43"/>
      <c r="AT5744" s="43"/>
      <c r="AU5744" s="44"/>
      <c r="AV5744" s="182"/>
      <c r="AW5744" s="182"/>
      <c r="AX5744" s="182"/>
      <c r="AZ5744" s="207"/>
    </row>
    <row r="5745" spans="1:52" s="168" customFormat="1" ht="5.0999999999999996" customHeight="1" thickBot="1" x14ac:dyDescent="0.35">
      <c r="A5745" s="263"/>
      <c r="B5745" s="263"/>
      <c r="C5745" s="265"/>
      <c r="D5745" s="454"/>
      <c r="E5745" s="454"/>
      <c r="F5745" s="454"/>
      <c r="G5745" s="454"/>
      <c r="H5745" s="454"/>
      <c r="I5745" s="454"/>
      <c r="J5745" s="454"/>
      <c r="K5745" s="454"/>
      <c r="L5745" s="454"/>
      <c r="M5745" s="454"/>
      <c r="N5745" s="454"/>
      <c r="O5745" s="454"/>
      <c r="P5745" s="454"/>
      <c r="Q5745" s="454"/>
      <c r="R5745" s="454"/>
      <c r="S5745" s="454"/>
      <c r="T5745" s="454"/>
      <c r="U5745" s="454"/>
      <c r="V5745" s="182"/>
      <c r="W5745" s="191"/>
      <c r="X5745" s="199"/>
      <c r="Y5745" s="182"/>
      <c r="Z5745" s="184"/>
      <c r="AA5745" s="184"/>
      <c r="AD5745" s="182"/>
      <c r="AG5745" s="182"/>
      <c r="AH5745" s="43"/>
      <c r="AI5745" s="43"/>
      <c r="AJ5745" s="43"/>
      <c r="AK5745" s="43"/>
      <c r="AL5745" s="43"/>
      <c r="AM5745" s="43"/>
      <c r="AN5745" s="43"/>
      <c r="AO5745" s="43"/>
      <c r="AP5745" s="43"/>
      <c r="AQ5745" s="43"/>
      <c r="AR5745" s="43"/>
      <c r="AS5745" s="43"/>
      <c r="AT5745" s="43"/>
      <c r="AU5745" s="44"/>
      <c r="AV5745" s="182"/>
      <c r="AW5745" s="182"/>
      <c r="AX5745" s="182"/>
      <c r="AZ5745" s="207"/>
    </row>
    <row r="5746" spans="1:52" s="168" customFormat="1" ht="45" customHeight="1" thickBot="1" x14ac:dyDescent="0.35">
      <c r="A5746" s="263" t="str">
        <f>+E5746</f>
        <v>NP 55</v>
      </c>
      <c r="B5746" s="264">
        <f>+U5770</f>
        <v>24</v>
      </c>
      <c r="C5746" s="265">
        <v>108</v>
      </c>
      <c r="D5746" s="165" t="s">
        <v>9</v>
      </c>
      <c r="E5746" s="180" t="s">
        <v>275</v>
      </c>
      <c r="F5746" s="455" t="s">
        <v>29</v>
      </c>
      <c r="G5746" s="456"/>
      <c r="H5746" s="457" t="s">
        <v>266</v>
      </c>
      <c r="I5746" s="457"/>
      <c r="J5746" s="457"/>
      <c r="K5746" s="457"/>
      <c r="L5746" s="457"/>
      <c r="M5746" s="458"/>
      <c r="N5746" s="459" t="s">
        <v>32</v>
      </c>
      <c r="O5746" s="460"/>
      <c r="P5746" s="461"/>
      <c r="Q5746" s="462" t="s">
        <v>54</v>
      </c>
      <c r="R5746" s="463"/>
      <c r="S5746" s="463"/>
      <c r="T5746" s="463"/>
      <c r="U5746" s="464"/>
      <c r="V5746" s="182"/>
      <c r="W5746" s="191"/>
      <c r="X5746" s="199"/>
      <c r="Y5746" s="182"/>
      <c r="Z5746" s="186"/>
      <c r="AA5746" s="186"/>
      <c r="AD5746" s="182"/>
      <c r="AG5746" s="182"/>
      <c r="AH5746" s="43"/>
      <c r="AI5746" s="43"/>
      <c r="AJ5746" s="43"/>
      <c r="AK5746" s="43"/>
      <c r="AL5746" s="43"/>
      <c r="AM5746" s="43"/>
      <c r="AN5746" s="43"/>
      <c r="AO5746" s="43"/>
      <c r="AP5746" s="43"/>
      <c r="AQ5746" s="43"/>
      <c r="AR5746" s="43"/>
      <c r="AS5746" s="43"/>
      <c r="AT5746" s="43"/>
      <c r="AU5746" s="44"/>
      <c r="AV5746" s="182"/>
      <c r="AW5746" s="182"/>
      <c r="AX5746" s="182"/>
      <c r="AZ5746" s="207"/>
    </row>
    <row r="5747" spans="1:52" s="168" customFormat="1" ht="5.0999999999999996" customHeight="1" thickBot="1" x14ac:dyDescent="0.35">
      <c r="A5747" s="263"/>
      <c r="B5747" s="263"/>
      <c r="C5747" s="265"/>
      <c r="D5747" s="428"/>
      <c r="E5747" s="428"/>
      <c r="F5747" s="428"/>
      <c r="G5747" s="428"/>
      <c r="H5747" s="428"/>
      <c r="I5747" s="428"/>
      <c r="J5747" s="428"/>
      <c r="K5747" s="428"/>
      <c r="L5747" s="428"/>
      <c r="M5747" s="428"/>
      <c r="N5747" s="454"/>
      <c r="O5747" s="454"/>
      <c r="P5747" s="454"/>
      <c r="Q5747" s="454"/>
      <c r="R5747" s="454"/>
      <c r="S5747" s="454"/>
      <c r="T5747" s="454"/>
      <c r="U5747" s="454"/>
      <c r="V5747" s="182"/>
      <c r="W5747" s="191"/>
      <c r="X5747" s="199"/>
      <c r="Y5747" s="182"/>
      <c r="Z5747" s="193"/>
      <c r="AA5747" s="193"/>
      <c r="AD5747" s="182"/>
      <c r="AG5747" s="182"/>
      <c r="AH5747" s="43"/>
      <c r="AI5747" s="43"/>
      <c r="AJ5747" s="43"/>
      <c r="AK5747" s="43"/>
      <c r="AL5747" s="43"/>
      <c r="AM5747" s="43"/>
      <c r="AN5747" s="43"/>
      <c r="AO5747" s="43"/>
      <c r="AP5747" s="43"/>
      <c r="AQ5747" s="43"/>
      <c r="AR5747" s="43"/>
      <c r="AS5747" s="43"/>
      <c r="AT5747" s="43"/>
      <c r="AU5747" s="44"/>
      <c r="AV5747" s="182"/>
      <c r="AW5747" s="182"/>
      <c r="AX5747" s="182"/>
      <c r="AZ5747" s="207"/>
    </row>
    <row r="5748" spans="1:52" s="168" customFormat="1" ht="24.9" customHeight="1" x14ac:dyDescent="0.3">
      <c r="A5748" s="263"/>
      <c r="B5748" s="263"/>
      <c r="C5748" s="265"/>
      <c r="D5748" s="465" t="s">
        <v>30</v>
      </c>
      <c r="E5748" s="466"/>
      <c r="F5748" s="466"/>
      <c r="G5748" s="466"/>
      <c r="H5748" s="466"/>
      <c r="I5748" s="466"/>
      <c r="J5748" s="466"/>
      <c r="K5748" s="466"/>
      <c r="L5748" s="466"/>
      <c r="M5748" s="467"/>
      <c r="N5748" s="468" t="s">
        <v>11</v>
      </c>
      <c r="O5748" s="470" t="s">
        <v>12</v>
      </c>
      <c r="P5748" s="471"/>
      <c r="Q5748" s="474" t="s">
        <v>13</v>
      </c>
      <c r="R5748" s="475"/>
      <c r="S5748" s="476"/>
      <c r="T5748" s="477" t="s">
        <v>27</v>
      </c>
      <c r="U5748" s="479" t="s">
        <v>28</v>
      </c>
      <c r="V5748" s="182"/>
      <c r="W5748" s="191"/>
      <c r="X5748" s="199"/>
      <c r="Y5748" s="182"/>
      <c r="Z5748" s="193"/>
      <c r="AA5748" s="193"/>
      <c r="AD5748" s="182"/>
      <c r="AG5748" s="182"/>
      <c r="AH5748" s="43"/>
      <c r="AI5748" s="43"/>
      <c r="AJ5748" s="43"/>
      <c r="AK5748" s="43"/>
      <c r="AL5748" s="43"/>
      <c r="AM5748" s="43"/>
      <c r="AN5748" s="43"/>
      <c r="AO5748" s="43"/>
      <c r="AP5748" s="43"/>
      <c r="AQ5748" s="43"/>
      <c r="AR5748" s="43"/>
      <c r="AS5748" s="43"/>
      <c r="AT5748" s="43"/>
      <c r="AU5748" s="44"/>
      <c r="AV5748" s="182"/>
      <c r="AW5748" s="182"/>
      <c r="AX5748" s="182"/>
      <c r="AZ5748" s="207"/>
    </row>
    <row r="5749" spans="1:52" s="168" customFormat="1" ht="24.9" customHeight="1" x14ac:dyDescent="0.3">
      <c r="A5749" s="263"/>
      <c r="B5749" s="263"/>
      <c r="C5749" s="265"/>
      <c r="D5749" s="481"/>
      <c r="E5749" s="482"/>
      <c r="F5749" s="482"/>
      <c r="G5749" s="482"/>
      <c r="H5749" s="482"/>
      <c r="I5749" s="482"/>
      <c r="J5749" s="482"/>
      <c r="K5749" s="482"/>
      <c r="L5749" s="482"/>
      <c r="M5749" s="483"/>
      <c r="N5749" s="469"/>
      <c r="O5749" s="472"/>
      <c r="P5749" s="473"/>
      <c r="Q5749" s="170" t="s">
        <v>14</v>
      </c>
      <c r="R5749" s="170" t="s">
        <v>15</v>
      </c>
      <c r="S5749" s="170" t="s">
        <v>26</v>
      </c>
      <c r="T5749" s="478"/>
      <c r="U5749" s="480"/>
      <c r="V5749" s="182"/>
      <c r="W5749" s="191"/>
      <c r="X5749" s="199"/>
      <c r="Y5749" s="182"/>
      <c r="Z5749" s="194"/>
      <c r="AA5749" s="194"/>
      <c r="AD5749" s="182"/>
      <c r="AG5749" s="182"/>
      <c r="AH5749" s="43"/>
      <c r="AI5749" s="43"/>
      <c r="AJ5749" s="43"/>
      <c r="AK5749" s="43"/>
      <c r="AL5749" s="43"/>
      <c r="AM5749" s="43"/>
      <c r="AN5749" s="43"/>
      <c r="AO5749" s="43"/>
      <c r="AP5749" s="43"/>
      <c r="AQ5749" s="43"/>
      <c r="AR5749" s="43"/>
      <c r="AS5749" s="43"/>
      <c r="AT5749" s="43"/>
      <c r="AU5749" s="44"/>
      <c r="AV5749" s="182"/>
      <c r="AW5749" s="182"/>
      <c r="AX5749" s="182"/>
      <c r="AZ5749" s="207"/>
    </row>
    <row r="5750" spans="1:52" s="168" customFormat="1" ht="24.9" customHeight="1" x14ac:dyDescent="0.3">
      <c r="A5750" s="263"/>
      <c r="B5750" s="263"/>
      <c r="C5750" s="265"/>
      <c r="D5750" s="481"/>
      <c r="E5750" s="482"/>
      <c r="F5750" s="482"/>
      <c r="G5750" s="482"/>
      <c r="H5750" s="482"/>
      <c r="I5750" s="482"/>
      <c r="J5750" s="482"/>
      <c r="K5750" s="482"/>
      <c r="L5750" s="482"/>
      <c r="M5750" s="483"/>
      <c r="N5750" s="176">
        <v>14001469</v>
      </c>
      <c r="O5750" s="412" t="s">
        <v>352</v>
      </c>
      <c r="P5750" s="413"/>
      <c r="Q5750" s="8"/>
      <c r="R5750" s="8"/>
      <c r="S5750" s="8"/>
      <c r="T5750" s="9">
        <v>4</v>
      </c>
      <c r="U5750" s="17">
        <f>+T5750</f>
        <v>4</v>
      </c>
      <c r="V5750" s="182"/>
      <c r="W5750" s="191">
        <v>1</v>
      </c>
      <c r="X5750" s="199"/>
      <c r="Y5750" s="182">
        <f>+C5746</f>
        <v>108</v>
      </c>
      <c r="Z5750" s="41">
        <f>+SUMIF($N5750:$N5769,$Z$16,$U5750:$U5769)</f>
        <v>4</v>
      </c>
      <c r="AA5750" s="41">
        <f>+SUMIF($N5750:$N5769,$AA$16,$U5750:$U5769)</f>
        <v>4</v>
      </c>
      <c r="AB5750" s="41">
        <f>+SUMIF($N5750:$N5769,$AB$16,$U5750:$U5769)</f>
        <v>0</v>
      </c>
      <c r="AC5750" s="41">
        <f>+SUMIF($N5750:$N5769,$AC$16,$U5750:$U5769)</f>
        <v>0</v>
      </c>
      <c r="AD5750" s="41">
        <f>+SUMIF($N5750:$N5769,$AD$16,$U5750:$U5769)</f>
        <v>0</v>
      </c>
      <c r="AE5750" s="41">
        <f>+SUMIF($N5750:$N5769,$AE$16,$U5750:$U5769)</f>
        <v>0</v>
      </c>
      <c r="AF5750" s="41">
        <f>+SUMIF($N5750:$N5769,$AF$16,$U5750:$U5769)</f>
        <v>0</v>
      </c>
      <c r="AG5750" s="41">
        <f>+SUMIF($N5750:$N5769,$AG$16,$U5750:$U5769)</f>
        <v>0</v>
      </c>
      <c r="AH5750" s="41">
        <f>+SUMIF($N5750:$N5769,$AH$16,$U5750:$U5769)</f>
        <v>0</v>
      </c>
      <c r="AI5750" s="41">
        <f>+SUMIF($N5750:$N5769,$AI$16,$U5750:$U5769)</f>
        <v>0</v>
      </c>
      <c r="AJ5750" s="41">
        <f>+SUMIF($N5750:$N5769,$AJ$16,$U5750:$U5769)</f>
        <v>4</v>
      </c>
      <c r="AK5750" s="41">
        <f>+SUMIF($N5750:$N5769,$AK$16,$U5750:$U5769)</f>
        <v>0</v>
      </c>
      <c r="AL5750" s="41">
        <f>+SUMIF($N5750:$N5769,$AL$16,$U5750:$U5769)</f>
        <v>0</v>
      </c>
      <c r="AM5750" s="41">
        <f>+SUMIF($N5750:$N5769,$AM$16,$U5750:$U5769)</f>
        <v>0</v>
      </c>
      <c r="AN5750" s="41">
        <f>+SUMIF($N5750:$N5769,$AN$16,$U5750:$U5769)</f>
        <v>0</v>
      </c>
      <c r="AO5750" s="41">
        <f>+SUMIF($N5750:$N5769,$AO$16,$U5750:$U5769)</f>
        <v>0</v>
      </c>
      <c r="AP5750" s="41">
        <f>+SUMIF($N5750:$N5769,$AP$16,$U5750:$U5769)</f>
        <v>0</v>
      </c>
      <c r="AQ5750" s="41">
        <f>+SUMIF($N5750:$N5769,$AQ$16,$U5750:$U5769)</f>
        <v>6</v>
      </c>
      <c r="AR5750" s="41">
        <f>+SUMIF($N5750:$N5769,$AR$16,$U5750:$U5769)</f>
        <v>6</v>
      </c>
      <c r="AS5750" s="43"/>
      <c r="AT5750" s="43"/>
      <c r="AU5750" s="44"/>
      <c r="AV5750" s="182"/>
      <c r="AW5750" s="182"/>
      <c r="AX5750" s="182"/>
      <c r="AZ5750" s="207"/>
    </row>
    <row r="5751" spans="1:52" s="168" customFormat="1" ht="24.9" customHeight="1" x14ac:dyDescent="0.3">
      <c r="A5751" s="263"/>
      <c r="B5751" s="263"/>
      <c r="C5751" s="265"/>
      <c r="D5751" s="481"/>
      <c r="E5751" s="482"/>
      <c r="F5751" s="482"/>
      <c r="G5751" s="482"/>
      <c r="H5751" s="482"/>
      <c r="I5751" s="482"/>
      <c r="J5751" s="482"/>
      <c r="K5751" s="482"/>
      <c r="L5751" s="482"/>
      <c r="M5751" s="483"/>
      <c r="N5751" s="176">
        <v>14001481</v>
      </c>
      <c r="O5751" s="412" t="s">
        <v>352</v>
      </c>
      <c r="P5751" s="413"/>
      <c r="Q5751" s="8"/>
      <c r="R5751" s="8"/>
      <c r="S5751" s="8"/>
      <c r="T5751" s="9">
        <v>4</v>
      </c>
      <c r="U5751" s="17">
        <f t="shared" ref="U5751:U5755" si="230">+T5751</f>
        <v>4</v>
      </c>
      <c r="V5751" s="182"/>
      <c r="W5751" s="191">
        <v>2</v>
      </c>
      <c r="X5751" s="199"/>
      <c r="Y5751" s="182"/>
      <c r="Z5751" s="184"/>
      <c r="AA5751" s="184"/>
      <c r="AD5751" s="182"/>
      <c r="AG5751" s="182"/>
      <c r="AH5751" s="43"/>
      <c r="AI5751" s="43"/>
      <c r="AJ5751" s="43"/>
      <c r="AK5751" s="43"/>
      <c r="AL5751" s="43"/>
      <c r="AM5751" s="43"/>
      <c r="AN5751" s="43"/>
      <c r="AO5751" s="43"/>
      <c r="AP5751" s="43"/>
      <c r="AQ5751" s="43"/>
      <c r="AR5751" s="43"/>
      <c r="AS5751" s="43"/>
      <c r="AT5751" s="43"/>
      <c r="AU5751" s="44"/>
      <c r="AV5751" s="182"/>
      <c r="AW5751" s="182"/>
      <c r="AX5751" s="182"/>
      <c r="AZ5751" s="207"/>
    </row>
    <row r="5752" spans="1:52" s="168" customFormat="1" ht="24.9" customHeight="1" x14ac:dyDescent="0.3">
      <c r="A5752" s="263"/>
      <c r="B5752" s="263"/>
      <c r="C5752" s="265"/>
      <c r="D5752" s="481"/>
      <c r="E5752" s="482"/>
      <c r="F5752" s="482"/>
      <c r="G5752" s="482"/>
      <c r="H5752" s="482"/>
      <c r="I5752" s="482"/>
      <c r="J5752" s="482"/>
      <c r="K5752" s="482"/>
      <c r="L5752" s="482"/>
      <c r="M5752" s="483"/>
      <c r="N5752" s="176">
        <v>14000126</v>
      </c>
      <c r="O5752" s="412" t="s">
        <v>353</v>
      </c>
      <c r="P5752" s="413"/>
      <c r="Q5752" s="8"/>
      <c r="R5752" s="8"/>
      <c r="S5752" s="8"/>
      <c r="T5752" s="9">
        <v>4</v>
      </c>
      <c r="U5752" s="17">
        <f>+T5752</f>
        <v>4</v>
      </c>
      <c r="V5752" s="182"/>
      <c r="W5752" s="191">
        <v>11</v>
      </c>
      <c r="X5752" s="199"/>
      <c r="Y5752" s="182"/>
      <c r="Z5752" s="184"/>
      <c r="AA5752" s="184"/>
      <c r="AD5752" s="182"/>
      <c r="AG5752" s="182"/>
      <c r="AH5752" s="43"/>
      <c r="AI5752" s="43"/>
      <c r="AJ5752" s="43"/>
      <c r="AK5752" s="43"/>
      <c r="AL5752" s="43"/>
      <c r="AM5752" s="43"/>
      <c r="AN5752" s="43"/>
      <c r="AO5752" s="43"/>
      <c r="AP5752" s="43"/>
      <c r="AQ5752" s="43"/>
      <c r="AR5752" s="43"/>
      <c r="AS5752" s="43"/>
      <c r="AT5752" s="43"/>
      <c r="AU5752" s="44"/>
      <c r="AV5752" s="182"/>
      <c r="AW5752" s="182"/>
      <c r="AX5752" s="182"/>
      <c r="AZ5752" s="207"/>
    </row>
    <row r="5753" spans="1:52" s="168" customFormat="1" ht="24.9" customHeight="1" x14ac:dyDescent="0.3">
      <c r="A5753" s="263"/>
      <c r="B5753" s="263"/>
      <c r="C5753" s="265"/>
      <c r="D5753" s="481"/>
      <c r="E5753" s="482"/>
      <c r="F5753" s="482"/>
      <c r="G5753" s="482"/>
      <c r="H5753" s="482"/>
      <c r="I5753" s="482"/>
      <c r="J5753" s="482"/>
      <c r="K5753" s="482"/>
      <c r="L5753" s="482"/>
      <c r="M5753" s="483"/>
      <c r="N5753" s="176"/>
      <c r="O5753" s="412"/>
      <c r="P5753" s="413"/>
      <c r="Q5753" s="8"/>
      <c r="R5753" s="8"/>
      <c r="S5753" s="8"/>
      <c r="T5753" s="9"/>
      <c r="U5753" s="17"/>
      <c r="V5753" s="182"/>
      <c r="W5753" s="191"/>
      <c r="X5753" s="199"/>
      <c r="Y5753" s="182"/>
      <c r="Z5753" s="184"/>
      <c r="AA5753" s="184"/>
      <c r="AD5753" s="182"/>
      <c r="AG5753" s="182"/>
      <c r="AH5753" s="43"/>
      <c r="AI5753" s="43"/>
      <c r="AJ5753" s="43"/>
      <c r="AK5753" s="43"/>
      <c r="AL5753" s="43"/>
      <c r="AM5753" s="43"/>
      <c r="AN5753" s="43"/>
      <c r="AO5753" s="43"/>
      <c r="AP5753" s="43"/>
      <c r="AQ5753" s="43"/>
      <c r="AR5753" s="43"/>
      <c r="AS5753" s="43"/>
      <c r="AT5753" s="43"/>
      <c r="AU5753" s="44"/>
      <c r="AV5753" s="182"/>
      <c r="AW5753" s="182"/>
      <c r="AX5753" s="182"/>
      <c r="AZ5753" s="207"/>
    </row>
    <row r="5754" spans="1:52" s="168" customFormat="1" ht="24.9" customHeight="1" x14ac:dyDescent="0.3">
      <c r="A5754" s="263"/>
      <c r="B5754" s="263"/>
      <c r="C5754" s="265"/>
      <c r="D5754" s="481"/>
      <c r="E5754" s="482"/>
      <c r="F5754" s="482"/>
      <c r="G5754" s="482"/>
      <c r="H5754" s="482"/>
      <c r="I5754" s="482"/>
      <c r="J5754" s="482"/>
      <c r="K5754" s="482"/>
      <c r="L5754" s="482"/>
      <c r="M5754" s="483"/>
      <c r="N5754" s="176">
        <v>14001619</v>
      </c>
      <c r="O5754" s="412" t="s">
        <v>353</v>
      </c>
      <c r="P5754" s="413"/>
      <c r="Q5754" s="8"/>
      <c r="R5754" s="8"/>
      <c r="S5754" s="8"/>
      <c r="T5754" s="9">
        <v>6</v>
      </c>
      <c r="U5754" s="17">
        <f t="shared" si="230"/>
        <v>6</v>
      </c>
      <c r="V5754" s="182"/>
      <c r="W5754" s="191">
        <v>18</v>
      </c>
      <c r="X5754" s="199"/>
      <c r="Y5754" s="182"/>
      <c r="Z5754" s="184"/>
      <c r="AA5754" s="184"/>
      <c r="AD5754" s="182"/>
      <c r="AG5754" s="182"/>
      <c r="AH5754" s="43"/>
      <c r="AI5754" s="43"/>
      <c r="AJ5754" s="43"/>
      <c r="AK5754" s="43"/>
      <c r="AL5754" s="43"/>
      <c r="AM5754" s="43"/>
      <c r="AN5754" s="43"/>
      <c r="AO5754" s="43"/>
      <c r="AP5754" s="43"/>
      <c r="AQ5754" s="43"/>
      <c r="AR5754" s="43"/>
      <c r="AS5754" s="43"/>
      <c r="AT5754" s="43"/>
      <c r="AU5754" s="44"/>
      <c r="AV5754" s="182"/>
      <c r="AW5754" s="182"/>
      <c r="AX5754" s="182"/>
      <c r="AZ5754" s="207"/>
    </row>
    <row r="5755" spans="1:52" s="168" customFormat="1" ht="24.9" customHeight="1" x14ac:dyDescent="0.3">
      <c r="A5755" s="263"/>
      <c r="B5755" s="263"/>
      <c r="C5755" s="265"/>
      <c r="D5755" s="481"/>
      <c r="E5755" s="482"/>
      <c r="F5755" s="482"/>
      <c r="G5755" s="482"/>
      <c r="H5755" s="482"/>
      <c r="I5755" s="482"/>
      <c r="J5755" s="482"/>
      <c r="K5755" s="482"/>
      <c r="L5755" s="482"/>
      <c r="M5755" s="483"/>
      <c r="N5755" s="176">
        <v>14001616</v>
      </c>
      <c r="O5755" s="412" t="s">
        <v>352</v>
      </c>
      <c r="P5755" s="413"/>
      <c r="Q5755" s="8"/>
      <c r="R5755" s="8"/>
      <c r="S5755" s="8"/>
      <c r="T5755" s="9">
        <v>6</v>
      </c>
      <c r="U5755" s="17">
        <f t="shared" si="230"/>
        <v>6</v>
      </c>
      <c r="V5755" s="182"/>
      <c r="W5755" s="191">
        <v>19</v>
      </c>
      <c r="X5755" s="199"/>
      <c r="Y5755" s="182"/>
      <c r="Z5755" s="184"/>
      <c r="AA5755" s="184"/>
      <c r="AD5755" s="182"/>
      <c r="AG5755" s="182"/>
      <c r="AH5755" s="43"/>
      <c r="AI5755" s="43"/>
      <c r="AJ5755" s="43"/>
      <c r="AK5755" s="43"/>
      <c r="AL5755" s="43"/>
      <c r="AM5755" s="43"/>
      <c r="AN5755" s="43"/>
      <c r="AO5755" s="43"/>
      <c r="AP5755" s="43"/>
      <c r="AQ5755" s="43"/>
      <c r="AR5755" s="43"/>
      <c r="AS5755" s="43"/>
      <c r="AT5755" s="43"/>
      <c r="AU5755" s="44"/>
      <c r="AV5755" s="182"/>
      <c r="AW5755" s="182"/>
      <c r="AX5755" s="182"/>
      <c r="AZ5755" s="207"/>
    </row>
    <row r="5756" spans="1:52" s="168" customFormat="1" ht="24.9" customHeight="1" x14ac:dyDescent="0.3">
      <c r="A5756" s="263"/>
      <c r="B5756" s="263"/>
      <c r="C5756" s="265"/>
      <c r="D5756" s="481"/>
      <c r="E5756" s="482"/>
      <c r="F5756" s="482"/>
      <c r="G5756" s="482"/>
      <c r="H5756" s="482"/>
      <c r="I5756" s="482"/>
      <c r="J5756" s="482"/>
      <c r="K5756" s="482"/>
      <c r="L5756" s="482"/>
      <c r="M5756" s="483"/>
      <c r="N5756" s="176"/>
      <c r="O5756" s="412"/>
      <c r="P5756" s="413"/>
      <c r="Q5756" s="8"/>
      <c r="R5756" s="8"/>
      <c r="S5756" s="8"/>
      <c r="T5756" s="9"/>
      <c r="U5756" s="17"/>
      <c r="V5756" s="182"/>
      <c r="W5756" s="191"/>
      <c r="X5756" s="199"/>
      <c r="Y5756" s="182"/>
      <c r="Z5756" s="184"/>
      <c r="AA5756" s="184"/>
      <c r="AD5756" s="182"/>
      <c r="AG5756" s="182"/>
      <c r="AH5756" s="43"/>
      <c r="AI5756" s="43"/>
      <c r="AJ5756" s="43"/>
      <c r="AK5756" s="43"/>
      <c r="AL5756" s="43"/>
      <c r="AM5756" s="43"/>
      <c r="AN5756" s="43"/>
      <c r="AO5756" s="43"/>
      <c r="AP5756" s="43"/>
      <c r="AQ5756" s="43"/>
      <c r="AR5756" s="43"/>
      <c r="AS5756" s="43"/>
      <c r="AT5756" s="43"/>
      <c r="AU5756" s="44"/>
      <c r="AV5756" s="182"/>
      <c r="AW5756" s="182"/>
      <c r="AX5756" s="182"/>
      <c r="AZ5756" s="207"/>
    </row>
    <row r="5757" spans="1:52" s="168" customFormat="1" ht="24.9" customHeight="1" x14ac:dyDescent="0.3">
      <c r="A5757" s="263"/>
      <c r="B5757" s="263"/>
      <c r="C5757" s="265"/>
      <c r="D5757" s="481"/>
      <c r="E5757" s="482"/>
      <c r="F5757" s="482"/>
      <c r="G5757" s="482"/>
      <c r="H5757" s="482"/>
      <c r="I5757" s="482"/>
      <c r="J5757" s="482"/>
      <c r="K5757" s="482"/>
      <c r="L5757" s="482"/>
      <c r="M5757" s="483"/>
      <c r="N5757" s="176"/>
      <c r="O5757" s="412"/>
      <c r="P5757" s="413"/>
      <c r="Q5757" s="8"/>
      <c r="R5757" s="8"/>
      <c r="S5757" s="8"/>
      <c r="T5757" s="9"/>
      <c r="U5757" s="17"/>
      <c r="V5757" s="182"/>
      <c r="W5757" s="191"/>
      <c r="X5757" s="199"/>
      <c r="Y5757" s="182"/>
      <c r="Z5757" s="184"/>
      <c r="AA5757" s="184"/>
      <c r="AD5757" s="182"/>
      <c r="AG5757" s="182"/>
      <c r="AH5757" s="43"/>
      <c r="AI5757" s="43"/>
      <c r="AJ5757" s="43"/>
      <c r="AK5757" s="43"/>
      <c r="AL5757" s="43"/>
      <c r="AM5757" s="43"/>
      <c r="AN5757" s="43"/>
      <c r="AO5757" s="43"/>
      <c r="AP5757" s="43"/>
      <c r="AQ5757" s="43"/>
      <c r="AR5757" s="43"/>
      <c r="AS5757" s="43"/>
      <c r="AT5757" s="43"/>
      <c r="AU5757" s="44"/>
      <c r="AV5757" s="182"/>
      <c r="AW5757" s="182"/>
      <c r="AX5757" s="182"/>
      <c r="AZ5757" s="207"/>
    </row>
    <row r="5758" spans="1:52" s="168" customFormat="1" ht="24.9" customHeight="1" x14ac:dyDescent="0.3">
      <c r="A5758" s="263"/>
      <c r="B5758" s="263"/>
      <c r="C5758" s="265"/>
      <c r="D5758" s="481"/>
      <c r="E5758" s="482"/>
      <c r="F5758" s="482"/>
      <c r="G5758" s="482"/>
      <c r="H5758" s="482"/>
      <c r="I5758" s="482"/>
      <c r="J5758" s="482"/>
      <c r="K5758" s="482"/>
      <c r="L5758" s="482"/>
      <c r="M5758" s="483"/>
      <c r="N5758" s="176"/>
      <c r="O5758" s="412"/>
      <c r="P5758" s="413"/>
      <c r="Q5758" s="8"/>
      <c r="R5758" s="8"/>
      <c r="S5758" s="8"/>
      <c r="T5758" s="9"/>
      <c r="U5758" s="17"/>
      <c r="V5758" s="182"/>
      <c r="W5758" s="191"/>
      <c r="X5758" s="199"/>
      <c r="Y5758" s="182"/>
      <c r="Z5758" s="184"/>
      <c r="AA5758" s="184"/>
      <c r="AD5758" s="182"/>
      <c r="AG5758" s="182"/>
      <c r="AH5758" s="43"/>
      <c r="AI5758" s="43"/>
      <c r="AJ5758" s="43"/>
      <c r="AK5758" s="43"/>
      <c r="AL5758" s="43"/>
      <c r="AM5758" s="43"/>
      <c r="AN5758" s="43"/>
      <c r="AO5758" s="43"/>
      <c r="AP5758" s="43"/>
      <c r="AQ5758" s="43"/>
      <c r="AR5758" s="43"/>
      <c r="AS5758" s="43"/>
      <c r="AT5758" s="43"/>
      <c r="AU5758" s="44"/>
      <c r="AV5758" s="182"/>
      <c r="AW5758" s="182"/>
      <c r="AX5758" s="182"/>
      <c r="AZ5758" s="207"/>
    </row>
    <row r="5759" spans="1:52" s="168" customFormat="1" ht="24.9" customHeight="1" x14ac:dyDescent="0.3">
      <c r="A5759" s="263"/>
      <c r="B5759" s="263"/>
      <c r="C5759" s="265"/>
      <c r="D5759" s="481"/>
      <c r="E5759" s="482"/>
      <c r="F5759" s="482"/>
      <c r="G5759" s="482"/>
      <c r="H5759" s="482"/>
      <c r="I5759" s="482"/>
      <c r="J5759" s="482"/>
      <c r="K5759" s="482"/>
      <c r="L5759" s="482"/>
      <c r="M5759" s="483"/>
      <c r="N5759" s="176"/>
      <c r="O5759" s="412"/>
      <c r="P5759" s="413"/>
      <c r="Q5759" s="8"/>
      <c r="R5759" s="8"/>
      <c r="S5759" s="8"/>
      <c r="T5759" s="9"/>
      <c r="U5759" s="17"/>
      <c r="V5759" s="182"/>
      <c r="W5759" s="191"/>
      <c r="X5759" s="199"/>
      <c r="Y5759" s="182"/>
      <c r="Z5759" s="184"/>
      <c r="AA5759" s="184"/>
      <c r="AD5759" s="182"/>
      <c r="AG5759" s="182"/>
      <c r="AH5759" s="43"/>
      <c r="AI5759" s="43"/>
      <c r="AJ5759" s="43"/>
      <c r="AK5759" s="43"/>
      <c r="AL5759" s="43"/>
      <c r="AM5759" s="43"/>
      <c r="AN5759" s="43"/>
      <c r="AO5759" s="43"/>
      <c r="AP5759" s="43"/>
      <c r="AQ5759" s="43"/>
      <c r="AR5759" s="43"/>
      <c r="AS5759" s="43"/>
      <c r="AT5759" s="43"/>
      <c r="AU5759" s="44"/>
      <c r="AV5759" s="182"/>
      <c r="AW5759" s="182"/>
      <c r="AX5759" s="182"/>
      <c r="AZ5759" s="207"/>
    </row>
    <row r="5760" spans="1:52" s="168" customFormat="1" ht="24.9" customHeight="1" x14ac:dyDescent="0.3">
      <c r="A5760" s="263"/>
      <c r="B5760" s="263"/>
      <c r="C5760" s="265"/>
      <c r="D5760" s="481"/>
      <c r="E5760" s="482"/>
      <c r="F5760" s="482"/>
      <c r="G5760" s="482"/>
      <c r="H5760" s="482"/>
      <c r="I5760" s="482"/>
      <c r="J5760" s="482"/>
      <c r="K5760" s="482"/>
      <c r="L5760" s="482"/>
      <c r="M5760" s="483"/>
      <c r="N5760" s="176"/>
      <c r="O5760" s="412"/>
      <c r="P5760" s="413"/>
      <c r="Q5760" s="8"/>
      <c r="R5760" s="8"/>
      <c r="S5760" s="8"/>
      <c r="T5760" s="9"/>
      <c r="U5760" s="17"/>
      <c r="V5760" s="182"/>
      <c r="W5760" s="191"/>
      <c r="X5760" s="199"/>
      <c r="Y5760" s="182"/>
      <c r="Z5760" s="184"/>
      <c r="AA5760" s="184"/>
      <c r="AD5760" s="182"/>
      <c r="AG5760" s="182"/>
      <c r="AH5760" s="43"/>
      <c r="AI5760" s="43"/>
      <c r="AJ5760" s="43"/>
      <c r="AK5760" s="43"/>
      <c r="AL5760" s="43"/>
      <c r="AM5760" s="43"/>
      <c r="AN5760" s="43"/>
      <c r="AO5760" s="43"/>
      <c r="AP5760" s="43"/>
      <c r="AQ5760" s="43"/>
      <c r="AR5760" s="43"/>
      <c r="AS5760" s="43"/>
      <c r="AT5760" s="43"/>
      <c r="AU5760" s="44"/>
      <c r="AV5760" s="182"/>
      <c r="AW5760" s="182"/>
      <c r="AX5760" s="182"/>
      <c r="AZ5760" s="207"/>
    </row>
    <row r="5761" spans="1:52" s="168" customFormat="1" ht="24.9" customHeight="1" x14ac:dyDescent="0.3">
      <c r="A5761" s="263"/>
      <c r="B5761" s="263"/>
      <c r="C5761" s="265"/>
      <c r="D5761" s="481"/>
      <c r="E5761" s="482"/>
      <c r="F5761" s="482"/>
      <c r="G5761" s="482"/>
      <c r="H5761" s="482"/>
      <c r="I5761" s="482"/>
      <c r="J5761" s="482"/>
      <c r="K5761" s="482"/>
      <c r="L5761" s="482"/>
      <c r="M5761" s="483"/>
      <c r="N5761" s="176"/>
      <c r="O5761" s="412"/>
      <c r="P5761" s="413"/>
      <c r="Q5761" s="8"/>
      <c r="R5761" s="8"/>
      <c r="S5761" s="8"/>
      <c r="T5761" s="9"/>
      <c r="U5761" s="17"/>
      <c r="V5761" s="182"/>
      <c r="W5761" s="191"/>
      <c r="X5761" s="199"/>
      <c r="Y5761" s="182"/>
      <c r="Z5761" s="184"/>
      <c r="AA5761" s="184"/>
      <c r="AD5761" s="182"/>
      <c r="AG5761" s="182"/>
      <c r="AH5761" s="43"/>
      <c r="AI5761" s="43"/>
      <c r="AJ5761" s="43"/>
      <c r="AK5761" s="43"/>
      <c r="AL5761" s="43"/>
      <c r="AM5761" s="43"/>
      <c r="AN5761" s="43"/>
      <c r="AO5761" s="43"/>
      <c r="AP5761" s="43"/>
      <c r="AQ5761" s="43"/>
      <c r="AR5761" s="43"/>
      <c r="AS5761" s="43"/>
      <c r="AT5761" s="43"/>
      <c r="AU5761" s="44"/>
      <c r="AV5761" s="182"/>
      <c r="AW5761" s="182"/>
      <c r="AX5761" s="182"/>
      <c r="AZ5761" s="207"/>
    </row>
    <row r="5762" spans="1:52" s="168" customFormat="1" ht="24.9" customHeight="1" x14ac:dyDescent="0.3">
      <c r="A5762" s="263"/>
      <c r="B5762" s="263"/>
      <c r="C5762" s="265"/>
      <c r="D5762" s="481"/>
      <c r="E5762" s="482"/>
      <c r="F5762" s="482"/>
      <c r="G5762" s="482"/>
      <c r="H5762" s="482"/>
      <c r="I5762" s="482"/>
      <c r="J5762" s="482"/>
      <c r="K5762" s="482"/>
      <c r="L5762" s="482"/>
      <c r="M5762" s="483"/>
      <c r="N5762" s="176"/>
      <c r="O5762" s="412"/>
      <c r="P5762" s="413"/>
      <c r="Q5762" s="8"/>
      <c r="R5762" s="8"/>
      <c r="S5762" s="8"/>
      <c r="T5762" s="9"/>
      <c r="U5762" s="17"/>
      <c r="V5762" s="182"/>
      <c r="W5762" s="191"/>
      <c r="X5762" s="199"/>
      <c r="Y5762" s="182"/>
      <c r="Z5762" s="184"/>
      <c r="AA5762" s="184"/>
      <c r="AD5762" s="182"/>
      <c r="AG5762" s="182"/>
      <c r="AH5762" s="43"/>
      <c r="AI5762" s="43"/>
      <c r="AJ5762" s="43"/>
      <c r="AK5762" s="43"/>
      <c r="AL5762" s="43"/>
      <c r="AM5762" s="43"/>
      <c r="AN5762" s="43"/>
      <c r="AO5762" s="43"/>
      <c r="AP5762" s="43"/>
      <c r="AQ5762" s="43"/>
      <c r="AR5762" s="43"/>
      <c r="AS5762" s="43"/>
      <c r="AT5762" s="43"/>
      <c r="AU5762" s="44"/>
      <c r="AV5762" s="182"/>
      <c r="AW5762" s="182"/>
      <c r="AX5762" s="182"/>
      <c r="AZ5762" s="207"/>
    </row>
    <row r="5763" spans="1:52" s="168" customFormat="1" ht="24.9" customHeight="1" x14ac:dyDescent="0.3">
      <c r="A5763" s="263"/>
      <c r="B5763" s="263"/>
      <c r="C5763" s="265"/>
      <c r="D5763" s="481"/>
      <c r="E5763" s="482"/>
      <c r="F5763" s="482"/>
      <c r="G5763" s="482"/>
      <c r="H5763" s="482"/>
      <c r="I5763" s="482"/>
      <c r="J5763" s="482"/>
      <c r="K5763" s="482"/>
      <c r="L5763" s="482"/>
      <c r="M5763" s="483"/>
      <c r="N5763" s="176"/>
      <c r="O5763" s="412"/>
      <c r="P5763" s="413"/>
      <c r="Q5763" s="8"/>
      <c r="R5763" s="8"/>
      <c r="S5763" s="8"/>
      <c r="T5763" s="9"/>
      <c r="U5763" s="17"/>
      <c r="V5763" s="182"/>
      <c r="W5763" s="191"/>
      <c r="X5763" s="199"/>
      <c r="Y5763" s="182"/>
      <c r="Z5763" s="184"/>
      <c r="AA5763" s="184"/>
      <c r="AD5763" s="182"/>
      <c r="AG5763" s="182"/>
      <c r="AH5763" s="43"/>
      <c r="AI5763" s="43"/>
      <c r="AJ5763" s="43"/>
      <c r="AK5763" s="43"/>
      <c r="AL5763" s="43"/>
      <c r="AM5763" s="43"/>
      <c r="AN5763" s="43"/>
      <c r="AO5763" s="43"/>
      <c r="AP5763" s="43"/>
      <c r="AQ5763" s="43"/>
      <c r="AR5763" s="43"/>
      <c r="AS5763" s="43"/>
      <c r="AT5763" s="43"/>
      <c r="AU5763" s="44"/>
      <c r="AV5763" s="182"/>
      <c r="AW5763" s="182"/>
      <c r="AX5763" s="182"/>
      <c r="AZ5763" s="207"/>
    </row>
    <row r="5764" spans="1:52" s="168" customFormat="1" ht="24.9" customHeight="1" x14ac:dyDescent="0.3">
      <c r="A5764" s="263"/>
      <c r="B5764" s="263"/>
      <c r="C5764" s="265"/>
      <c r="D5764" s="481"/>
      <c r="E5764" s="482"/>
      <c r="F5764" s="482"/>
      <c r="G5764" s="482"/>
      <c r="H5764" s="482"/>
      <c r="I5764" s="482"/>
      <c r="J5764" s="482"/>
      <c r="K5764" s="482"/>
      <c r="L5764" s="482"/>
      <c r="M5764" s="483"/>
      <c r="N5764" s="176"/>
      <c r="O5764" s="412"/>
      <c r="P5764" s="413"/>
      <c r="Q5764" s="8"/>
      <c r="R5764" s="8"/>
      <c r="S5764" s="8"/>
      <c r="T5764" s="9"/>
      <c r="U5764" s="17"/>
      <c r="V5764" s="182"/>
      <c r="W5764" s="191"/>
      <c r="X5764" s="199"/>
      <c r="Y5764" s="182"/>
      <c r="Z5764" s="184"/>
      <c r="AA5764" s="184"/>
      <c r="AD5764" s="182"/>
      <c r="AG5764" s="182"/>
      <c r="AH5764" s="43"/>
      <c r="AI5764" s="43"/>
      <c r="AJ5764" s="43"/>
      <c r="AK5764" s="43"/>
      <c r="AL5764" s="43"/>
      <c r="AM5764" s="43"/>
      <c r="AN5764" s="43"/>
      <c r="AO5764" s="43"/>
      <c r="AP5764" s="43"/>
      <c r="AQ5764" s="43"/>
      <c r="AR5764" s="43"/>
      <c r="AS5764" s="43"/>
      <c r="AT5764" s="43"/>
      <c r="AU5764" s="44"/>
      <c r="AV5764" s="182"/>
      <c r="AW5764" s="182"/>
      <c r="AX5764" s="182"/>
      <c r="AZ5764" s="207"/>
    </row>
    <row r="5765" spans="1:52" s="168" customFormat="1" ht="24.9" customHeight="1" x14ac:dyDescent="0.3">
      <c r="A5765" s="263"/>
      <c r="B5765" s="263"/>
      <c r="C5765" s="265"/>
      <c r="D5765" s="481"/>
      <c r="E5765" s="482"/>
      <c r="F5765" s="482"/>
      <c r="G5765" s="482"/>
      <c r="H5765" s="482"/>
      <c r="I5765" s="482"/>
      <c r="J5765" s="482"/>
      <c r="K5765" s="482"/>
      <c r="L5765" s="482"/>
      <c r="M5765" s="483"/>
      <c r="N5765" s="176"/>
      <c r="O5765" s="412"/>
      <c r="P5765" s="413"/>
      <c r="Q5765" s="8"/>
      <c r="R5765" s="8"/>
      <c r="S5765" s="8"/>
      <c r="T5765" s="9"/>
      <c r="U5765" s="17"/>
      <c r="V5765" s="182"/>
      <c r="W5765" s="191"/>
      <c r="X5765" s="199"/>
      <c r="Y5765" s="182"/>
      <c r="Z5765" s="184"/>
      <c r="AA5765" s="184"/>
      <c r="AD5765" s="182"/>
      <c r="AG5765" s="182"/>
      <c r="AH5765" s="43"/>
      <c r="AI5765" s="43"/>
      <c r="AJ5765" s="43"/>
      <c r="AK5765" s="43"/>
      <c r="AL5765" s="43"/>
      <c r="AM5765" s="43"/>
      <c r="AN5765" s="43"/>
      <c r="AO5765" s="43"/>
      <c r="AP5765" s="43"/>
      <c r="AQ5765" s="43"/>
      <c r="AR5765" s="43"/>
      <c r="AS5765" s="43"/>
      <c r="AT5765" s="43"/>
      <c r="AU5765" s="44"/>
      <c r="AV5765" s="182"/>
      <c r="AW5765" s="182"/>
      <c r="AX5765" s="182"/>
      <c r="AZ5765" s="207"/>
    </row>
    <row r="5766" spans="1:52" s="168" customFormat="1" ht="24.9" customHeight="1" x14ac:dyDescent="0.3">
      <c r="A5766" s="263"/>
      <c r="B5766" s="263"/>
      <c r="C5766" s="265"/>
      <c r="D5766" s="481"/>
      <c r="E5766" s="482"/>
      <c r="F5766" s="482"/>
      <c r="G5766" s="482"/>
      <c r="H5766" s="482"/>
      <c r="I5766" s="482"/>
      <c r="J5766" s="482"/>
      <c r="K5766" s="482"/>
      <c r="L5766" s="482"/>
      <c r="M5766" s="483"/>
      <c r="N5766" s="176"/>
      <c r="O5766" s="412"/>
      <c r="P5766" s="413"/>
      <c r="Q5766" s="8"/>
      <c r="R5766" s="8"/>
      <c r="S5766" s="8"/>
      <c r="T5766" s="9"/>
      <c r="U5766" s="17"/>
      <c r="V5766" s="182"/>
      <c r="W5766" s="191"/>
      <c r="X5766" s="199"/>
      <c r="Y5766" s="182"/>
      <c r="Z5766" s="184"/>
      <c r="AA5766" s="184"/>
      <c r="AD5766" s="182"/>
      <c r="AG5766" s="182"/>
      <c r="AH5766" s="43"/>
      <c r="AI5766" s="43"/>
      <c r="AJ5766" s="43"/>
      <c r="AK5766" s="43"/>
      <c r="AL5766" s="43"/>
      <c r="AM5766" s="43"/>
      <c r="AN5766" s="43"/>
      <c r="AO5766" s="43"/>
      <c r="AP5766" s="43"/>
      <c r="AQ5766" s="43"/>
      <c r="AR5766" s="43"/>
      <c r="AS5766" s="43"/>
      <c r="AT5766" s="43"/>
      <c r="AU5766" s="44"/>
      <c r="AV5766" s="182"/>
      <c r="AW5766" s="182"/>
      <c r="AX5766" s="182"/>
      <c r="AZ5766" s="207"/>
    </row>
    <row r="5767" spans="1:52" s="168" customFormat="1" ht="24.9" customHeight="1" x14ac:dyDescent="0.3">
      <c r="A5767" s="263"/>
      <c r="B5767" s="263"/>
      <c r="C5767" s="265"/>
      <c r="D5767" s="481"/>
      <c r="E5767" s="482"/>
      <c r="F5767" s="482"/>
      <c r="G5767" s="482"/>
      <c r="H5767" s="482"/>
      <c r="I5767" s="482"/>
      <c r="J5767" s="482"/>
      <c r="K5767" s="482"/>
      <c r="L5767" s="482"/>
      <c r="M5767" s="483"/>
      <c r="N5767" s="176"/>
      <c r="O5767" s="412"/>
      <c r="P5767" s="413"/>
      <c r="Q5767" s="8"/>
      <c r="R5767" s="8"/>
      <c r="S5767" s="8"/>
      <c r="T5767" s="9"/>
      <c r="U5767" s="17"/>
      <c r="V5767" s="182"/>
      <c r="W5767" s="191"/>
      <c r="X5767" s="199"/>
      <c r="Y5767" s="182"/>
      <c r="Z5767" s="184"/>
      <c r="AA5767" s="184"/>
      <c r="AD5767" s="182"/>
      <c r="AG5767" s="182"/>
      <c r="AH5767" s="43"/>
      <c r="AI5767" s="43"/>
      <c r="AJ5767" s="43"/>
      <c r="AK5767" s="43"/>
      <c r="AL5767" s="43"/>
      <c r="AM5767" s="43"/>
      <c r="AN5767" s="43"/>
      <c r="AO5767" s="43"/>
      <c r="AP5767" s="43"/>
      <c r="AQ5767" s="43"/>
      <c r="AR5767" s="43"/>
      <c r="AS5767" s="43"/>
      <c r="AT5767" s="43"/>
      <c r="AU5767" s="44"/>
      <c r="AV5767" s="182"/>
      <c r="AW5767" s="182"/>
      <c r="AX5767" s="182"/>
      <c r="AZ5767" s="207"/>
    </row>
    <row r="5768" spans="1:52" s="168" customFormat="1" ht="24.9" customHeight="1" x14ac:dyDescent="0.3">
      <c r="A5768" s="263"/>
      <c r="B5768" s="263"/>
      <c r="C5768" s="265"/>
      <c r="D5768" s="481"/>
      <c r="E5768" s="482"/>
      <c r="F5768" s="482"/>
      <c r="G5768" s="482"/>
      <c r="H5768" s="482"/>
      <c r="I5768" s="482"/>
      <c r="J5768" s="482"/>
      <c r="K5768" s="482"/>
      <c r="L5768" s="482"/>
      <c r="M5768" s="483"/>
      <c r="N5768" s="176"/>
      <c r="O5768" s="412"/>
      <c r="P5768" s="413"/>
      <c r="Q5768" s="8"/>
      <c r="R5768" s="8"/>
      <c r="S5768" s="8"/>
      <c r="T5768" s="9"/>
      <c r="U5768" s="17"/>
      <c r="V5768" s="182"/>
      <c r="W5768" s="191"/>
      <c r="X5768" s="199"/>
      <c r="Y5768" s="182"/>
      <c r="Z5768" s="184"/>
      <c r="AA5768" s="184"/>
      <c r="AD5768" s="182"/>
      <c r="AG5768" s="182"/>
      <c r="AH5768" s="43"/>
      <c r="AI5768" s="43"/>
      <c r="AJ5768" s="43"/>
      <c r="AK5768" s="43"/>
      <c r="AL5768" s="43"/>
      <c r="AM5768" s="43"/>
      <c r="AN5768" s="43"/>
      <c r="AO5768" s="43"/>
      <c r="AP5768" s="43"/>
      <c r="AQ5768" s="43"/>
      <c r="AR5768" s="43"/>
      <c r="AS5768" s="43"/>
      <c r="AT5768" s="43"/>
      <c r="AU5768" s="44"/>
      <c r="AV5768" s="182"/>
      <c r="AW5768" s="182"/>
      <c r="AX5768" s="182"/>
      <c r="AZ5768" s="207"/>
    </row>
    <row r="5769" spans="1:52" s="168" customFormat="1" ht="24.9" customHeight="1" x14ac:dyDescent="0.3">
      <c r="A5769" s="263"/>
      <c r="B5769" s="263"/>
      <c r="C5769" s="265"/>
      <c r="D5769" s="481"/>
      <c r="E5769" s="482"/>
      <c r="F5769" s="482"/>
      <c r="G5769" s="482"/>
      <c r="H5769" s="482"/>
      <c r="I5769" s="482"/>
      <c r="J5769" s="482"/>
      <c r="K5769" s="482"/>
      <c r="L5769" s="482"/>
      <c r="M5769" s="483"/>
      <c r="N5769" s="176"/>
      <c r="O5769" s="412"/>
      <c r="P5769" s="413"/>
      <c r="Q5769" s="8"/>
      <c r="R5769" s="8"/>
      <c r="S5769" s="8"/>
      <c r="T5769" s="9"/>
      <c r="U5769" s="17"/>
      <c r="V5769" s="182"/>
      <c r="W5769" s="191"/>
      <c r="X5769" s="199"/>
      <c r="Y5769" s="182"/>
      <c r="Z5769" s="184"/>
      <c r="AA5769" s="184"/>
      <c r="AD5769" s="182"/>
      <c r="AG5769" s="182"/>
      <c r="AH5769" s="43"/>
      <c r="AI5769" s="43"/>
      <c r="AJ5769" s="43"/>
      <c r="AK5769" s="43"/>
      <c r="AL5769" s="43"/>
      <c r="AM5769" s="43"/>
      <c r="AN5769" s="43"/>
      <c r="AO5769" s="43"/>
      <c r="AP5769" s="43"/>
      <c r="AQ5769" s="43"/>
      <c r="AR5769" s="43"/>
      <c r="AS5769" s="43"/>
      <c r="AT5769" s="43"/>
      <c r="AU5769" s="44"/>
      <c r="AV5769" s="182"/>
      <c r="AW5769" s="182"/>
      <c r="AX5769" s="182"/>
      <c r="AZ5769" s="207"/>
    </row>
    <row r="5770" spans="1:52" s="168" customFormat="1" ht="24.9" customHeight="1" thickBot="1" x14ac:dyDescent="0.35">
      <c r="A5770" s="263"/>
      <c r="B5770" s="263"/>
      <c r="C5770" s="265"/>
      <c r="D5770" s="481"/>
      <c r="E5770" s="482"/>
      <c r="F5770" s="482"/>
      <c r="G5770" s="482"/>
      <c r="H5770" s="482"/>
      <c r="I5770" s="482"/>
      <c r="J5770" s="482"/>
      <c r="K5770" s="482"/>
      <c r="L5770" s="482"/>
      <c r="M5770" s="483"/>
      <c r="N5770" s="414" t="s">
        <v>16</v>
      </c>
      <c r="O5770" s="415"/>
      <c r="P5770" s="415"/>
      <c r="Q5770" s="415"/>
      <c r="R5770" s="415"/>
      <c r="S5770" s="415"/>
      <c r="T5770" s="415"/>
      <c r="U5770" s="18">
        <f>SUM(U5750:U5769)</f>
        <v>24</v>
      </c>
      <c r="V5770" s="182"/>
      <c r="W5770" s="191"/>
      <c r="X5770" s="199"/>
      <c r="Y5770" s="182"/>
      <c r="Z5770" s="184"/>
      <c r="AA5770" s="184"/>
      <c r="AD5770" s="182"/>
      <c r="AG5770" s="182"/>
      <c r="AH5770" s="43"/>
      <c r="AI5770" s="43"/>
      <c r="AJ5770" s="43"/>
      <c r="AK5770" s="43"/>
      <c r="AL5770" s="43"/>
      <c r="AM5770" s="43"/>
      <c r="AN5770" s="43"/>
      <c r="AO5770" s="43"/>
      <c r="AP5770" s="43"/>
      <c r="AQ5770" s="43"/>
      <c r="AR5770" s="43"/>
      <c r="AS5770" s="43"/>
      <c r="AT5770" s="43"/>
      <c r="AU5770" s="44"/>
      <c r="AV5770" s="182"/>
      <c r="AW5770" s="182"/>
      <c r="AX5770" s="182"/>
      <c r="AZ5770" s="207"/>
    </row>
    <row r="5771" spans="1:52" s="168" customFormat="1" ht="14.4" customHeight="1" x14ac:dyDescent="0.3">
      <c r="A5771" s="263"/>
      <c r="B5771" s="263"/>
      <c r="C5771" s="265"/>
      <c r="D5771" s="481"/>
      <c r="E5771" s="482"/>
      <c r="F5771" s="482"/>
      <c r="G5771" s="482"/>
      <c r="H5771" s="482"/>
      <c r="I5771" s="482"/>
      <c r="J5771" s="482"/>
      <c r="K5771" s="482"/>
      <c r="L5771" s="482"/>
      <c r="M5771" s="483"/>
      <c r="N5771" s="416" t="s">
        <v>17</v>
      </c>
      <c r="O5771" s="417"/>
      <c r="P5771" s="417"/>
      <c r="Q5771" s="417"/>
      <c r="R5771" s="417"/>
      <c r="S5771" s="417"/>
      <c r="T5771" s="417"/>
      <c r="U5771" s="418"/>
      <c r="V5771" s="200"/>
      <c r="W5771" s="191"/>
      <c r="X5771" s="199"/>
      <c r="Y5771" s="182"/>
      <c r="Z5771" s="184"/>
      <c r="AA5771" s="184"/>
      <c r="AD5771" s="182"/>
      <c r="AG5771" s="182"/>
      <c r="AH5771" s="43"/>
      <c r="AI5771" s="43"/>
      <c r="AJ5771" s="43"/>
      <c r="AK5771" s="43"/>
      <c r="AL5771" s="43"/>
      <c r="AM5771" s="43"/>
      <c r="AN5771" s="43"/>
      <c r="AO5771" s="43"/>
      <c r="AP5771" s="43"/>
      <c r="AQ5771" s="43"/>
      <c r="AR5771" s="43"/>
      <c r="AS5771" s="43"/>
      <c r="AT5771" s="43"/>
      <c r="AU5771" s="44"/>
      <c r="AV5771" s="182"/>
      <c r="AW5771" s="182"/>
      <c r="AX5771" s="182"/>
      <c r="AZ5771" s="207"/>
    </row>
    <row r="5772" spans="1:52" s="168" customFormat="1" x14ac:dyDescent="0.3">
      <c r="A5772" s="263"/>
      <c r="B5772" s="263"/>
      <c r="C5772" s="265"/>
      <c r="D5772" s="481"/>
      <c r="E5772" s="482"/>
      <c r="F5772" s="482"/>
      <c r="G5772" s="482"/>
      <c r="H5772" s="482"/>
      <c r="I5772" s="482"/>
      <c r="J5772" s="482"/>
      <c r="K5772" s="482"/>
      <c r="L5772" s="482"/>
      <c r="M5772" s="483"/>
      <c r="N5772" s="419"/>
      <c r="O5772" s="420"/>
      <c r="P5772" s="420"/>
      <c r="Q5772" s="420"/>
      <c r="R5772" s="420"/>
      <c r="S5772" s="420"/>
      <c r="T5772" s="420"/>
      <c r="U5772" s="421"/>
      <c r="V5772" s="182"/>
      <c r="W5772" s="191"/>
      <c r="X5772" s="199"/>
      <c r="Y5772" s="182"/>
      <c r="Z5772" s="184"/>
      <c r="AA5772" s="184"/>
      <c r="AD5772" s="182"/>
      <c r="AG5772" s="182"/>
      <c r="AH5772" s="43"/>
      <c r="AI5772" s="43"/>
      <c r="AJ5772" s="43"/>
      <c r="AK5772" s="43"/>
      <c r="AL5772" s="43"/>
      <c r="AM5772" s="43"/>
      <c r="AN5772" s="43"/>
      <c r="AO5772" s="43"/>
      <c r="AP5772" s="43"/>
      <c r="AQ5772" s="43"/>
      <c r="AR5772" s="43"/>
      <c r="AS5772" s="43"/>
      <c r="AT5772" s="43"/>
      <c r="AU5772" s="44"/>
      <c r="AV5772" s="182"/>
      <c r="AW5772" s="182"/>
      <c r="AX5772" s="182"/>
      <c r="AZ5772" s="207"/>
    </row>
    <row r="5773" spans="1:52" s="168" customFormat="1" x14ac:dyDescent="0.3">
      <c r="A5773" s="263"/>
      <c r="B5773" s="263"/>
      <c r="C5773" s="265"/>
      <c r="D5773" s="481"/>
      <c r="E5773" s="482"/>
      <c r="F5773" s="482"/>
      <c r="G5773" s="482"/>
      <c r="H5773" s="482"/>
      <c r="I5773" s="482"/>
      <c r="J5773" s="482"/>
      <c r="K5773" s="482"/>
      <c r="L5773" s="482"/>
      <c r="M5773" s="483"/>
      <c r="N5773" s="419"/>
      <c r="O5773" s="420"/>
      <c r="P5773" s="420"/>
      <c r="Q5773" s="420"/>
      <c r="R5773" s="420"/>
      <c r="S5773" s="420"/>
      <c r="T5773" s="420"/>
      <c r="U5773" s="421"/>
      <c r="V5773" s="182"/>
      <c r="W5773" s="191"/>
      <c r="X5773" s="199"/>
      <c r="Y5773" s="182"/>
      <c r="Z5773" s="184"/>
      <c r="AA5773" s="184"/>
      <c r="AD5773" s="182"/>
      <c r="AG5773" s="182"/>
      <c r="AH5773" s="43"/>
      <c r="AI5773" s="43"/>
      <c r="AJ5773" s="43"/>
      <c r="AK5773" s="43"/>
      <c r="AL5773" s="43"/>
      <c r="AM5773" s="43"/>
      <c r="AN5773" s="43"/>
      <c r="AO5773" s="43"/>
      <c r="AP5773" s="43"/>
      <c r="AQ5773" s="43"/>
      <c r="AR5773" s="43"/>
      <c r="AS5773" s="43"/>
      <c r="AT5773" s="43"/>
      <c r="AU5773" s="44"/>
      <c r="AV5773" s="182"/>
      <c r="AW5773" s="182"/>
      <c r="AX5773" s="182"/>
      <c r="AZ5773" s="207"/>
    </row>
    <row r="5774" spans="1:52" s="168" customFormat="1" ht="14.4" thickBot="1" x14ac:dyDescent="0.35">
      <c r="A5774" s="263"/>
      <c r="B5774" s="263"/>
      <c r="C5774" s="265"/>
      <c r="D5774" s="425"/>
      <c r="E5774" s="426"/>
      <c r="F5774" s="426"/>
      <c r="G5774" s="426"/>
      <c r="H5774" s="426"/>
      <c r="I5774" s="426"/>
      <c r="J5774" s="426"/>
      <c r="K5774" s="426"/>
      <c r="L5774" s="426"/>
      <c r="M5774" s="427"/>
      <c r="N5774" s="422"/>
      <c r="O5774" s="423"/>
      <c r="P5774" s="423"/>
      <c r="Q5774" s="423"/>
      <c r="R5774" s="423"/>
      <c r="S5774" s="423"/>
      <c r="T5774" s="423"/>
      <c r="U5774" s="424"/>
      <c r="V5774" s="182"/>
      <c r="W5774" s="191"/>
      <c r="X5774" s="199"/>
      <c r="Y5774" s="182"/>
      <c r="Z5774" s="184"/>
      <c r="AA5774" s="184"/>
      <c r="AD5774" s="182"/>
      <c r="AG5774" s="182"/>
      <c r="AH5774" s="43"/>
      <c r="AI5774" s="43"/>
      <c r="AJ5774" s="43"/>
      <c r="AK5774" s="43"/>
      <c r="AL5774" s="43"/>
      <c r="AM5774" s="43"/>
      <c r="AN5774" s="43"/>
      <c r="AO5774" s="43"/>
      <c r="AP5774" s="43"/>
      <c r="AQ5774" s="43"/>
      <c r="AR5774" s="43"/>
      <c r="AS5774" s="43"/>
      <c r="AT5774" s="43"/>
      <c r="AU5774" s="44"/>
      <c r="AV5774" s="182"/>
      <c r="AW5774" s="182"/>
      <c r="AX5774" s="182"/>
      <c r="AZ5774" s="207"/>
    </row>
    <row r="5775" spans="1:52" s="168" customFormat="1" ht="5.25" customHeight="1" thickBot="1" x14ac:dyDescent="0.35">
      <c r="A5775" s="263"/>
      <c r="B5775" s="263"/>
      <c r="C5775" s="265"/>
      <c r="D5775" s="428"/>
      <c r="E5775" s="428"/>
      <c r="F5775" s="428"/>
      <c r="G5775" s="428"/>
      <c r="H5775" s="428"/>
      <c r="I5775" s="428"/>
      <c r="J5775" s="428"/>
      <c r="K5775" s="428"/>
      <c r="L5775" s="428"/>
      <c r="M5775" s="428"/>
      <c r="N5775" s="428"/>
      <c r="O5775" s="428"/>
      <c r="P5775" s="428"/>
      <c r="Q5775" s="428"/>
      <c r="R5775" s="428"/>
      <c r="S5775" s="428"/>
      <c r="T5775" s="428"/>
      <c r="U5775" s="428"/>
      <c r="V5775" s="182"/>
      <c r="W5775" s="191"/>
      <c r="X5775" s="199"/>
      <c r="Y5775" s="182"/>
      <c r="Z5775" s="184"/>
      <c r="AA5775" s="184"/>
      <c r="AD5775" s="182"/>
      <c r="AG5775" s="182"/>
      <c r="AH5775" s="43"/>
      <c r="AI5775" s="43"/>
      <c r="AJ5775" s="43"/>
      <c r="AK5775" s="43"/>
      <c r="AL5775" s="43"/>
      <c r="AM5775" s="43"/>
      <c r="AN5775" s="43"/>
      <c r="AO5775" s="43"/>
      <c r="AP5775" s="43"/>
      <c r="AQ5775" s="43"/>
      <c r="AR5775" s="43"/>
      <c r="AS5775" s="43"/>
      <c r="AT5775" s="43"/>
      <c r="AU5775" s="44"/>
      <c r="AV5775" s="182"/>
      <c r="AW5775" s="182"/>
      <c r="AX5775" s="182"/>
      <c r="AZ5775" s="207"/>
    </row>
    <row r="5776" spans="1:52" s="168" customFormat="1" ht="20.25" customHeight="1" x14ac:dyDescent="0.3">
      <c r="A5776" s="263"/>
      <c r="B5776" s="263"/>
      <c r="C5776" s="265"/>
      <c r="D5776" s="429" t="s">
        <v>18</v>
      </c>
      <c r="E5776" s="430"/>
      <c r="F5776" s="430"/>
      <c r="G5776" s="430"/>
      <c r="H5776" s="430"/>
      <c r="I5776" s="430"/>
      <c r="J5776" s="430"/>
      <c r="K5776" s="430"/>
      <c r="L5776" s="430"/>
      <c r="M5776" s="431"/>
      <c r="N5776" s="429" t="s">
        <v>19</v>
      </c>
      <c r="O5776" s="430"/>
      <c r="P5776" s="430"/>
      <c r="Q5776" s="430"/>
      <c r="R5776" s="430"/>
      <c r="S5776" s="430"/>
      <c r="T5776" s="430"/>
      <c r="U5776" s="431"/>
      <c r="V5776" s="182"/>
      <c r="W5776" s="191"/>
      <c r="X5776" s="199"/>
      <c r="Y5776" s="182"/>
      <c r="Z5776" s="184"/>
      <c r="AA5776" s="184"/>
      <c r="AD5776" s="182"/>
      <c r="AG5776" s="182"/>
      <c r="AH5776" s="43"/>
      <c r="AI5776" s="43"/>
      <c r="AJ5776" s="43"/>
      <c r="AK5776" s="43"/>
      <c r="AL5776" s="43"/>
      <c r="AM5776" s="43"/>
      <c r="AN5776" s="43"/>
      <c r="AO5776" s="43"/>
      <c r="AP5776" s="43"/>
      <c r="AQ5776" s="43"/>
      <c r="AR5776" s="43"/>
      <c r="AS5776" s="43"/>
      <c r="AT5776" s="43"/>
      <c r="AU5776" s="44"/>
      <c r="AV5776" s="182"/>
      <c r="AW5776" s="182"/>
      <c r="AX5776" s="182"/>
      <c r="AZ5776" s="207"/>
    </row>
    <row r="5777" spans="1:52" s="168" customFormat="1" x14ac:dyDescent="0.3">
      <c r="A5777" s="263"/>
      <c r="B5777" s="263"/>
      <c r="C5777" s="265"/>
      <c r="D5777" s="432" t="s">
        <v>20</v>
      </c>
      <c r="E5777" s="433"/>
      <c r="F5777" s="433"/>
      <c r="G5777" s="433"/>
      <c r="H5777" s="433"/>
      <c r="I5777" s="433"/>
      <c r="J5777" s="433"/>
      <c r="K5777" s="433"/>
      <c r="L5777" s="433"/>
      <c r="M5777" s="434"/>
      <c r="N5777" s="435" t="s">
        <v>21</v>
      </c>
      <c r="O5777" s="436"/>
      <c r="P5777" s="436"/>
      <c r="Q5777" s="436"/>
      <c r="R5777" s="436"/>
      <c r="S5777" s="436"/>
      <c r="T5777" s="436"/>
      <c r="U5777" s="437"/>
      <c r="V5777" s="182"/>
      <c r="W5777" s="191"/>
      <c r="X5777" s="199"/>
      <c r="Y5777" s="182"/>
      <c r="Z5777" s="184"/>
      <c r="AA5777" s="184"/>
      <c r="AD5777" s="182"/>
      <c r="AG5777" s="182"/>
      <c r="AH5777" s="43"/>
      <c r="AI5777" s="43"/>
      <c r="AJ5777" s="43"/>
      <c r="AK5777" s="43"/>
      <c r="AL5777" s="43"/>
      <c r="AM5777" s="43"/>
      <c r="AN5777" s="43"/>
      <c r="AO5777" s="43"/>
      <c r="AP5777" s="43"/>
      <c r="AQ5777" s="43"/>
      <c r="AR5777" s="43"/>
      <c r="AS5777" s="43"/>
      <c r="AT5777" s="43"/>
      <c r="AU5777" s="44"/>
      <c r="AV5777" s="182"/>
      <c r="AW5777" s="182"/>
      <c r="AX5777" s="182"/>
      <c r="AZ5777" s="207"/>
    </row>
    <row r="5778" spans="1:52" s="168" customFormat="1" ht="15.75" customHeight="1" x14ac:dyDescent="0.3">
      <c r="A5778" s="263"/>
      <c r="B5778" s="263"/>
      <c r="C5778" s="265"/>
      <c r="D5778" s="438" t="s">
        <v>22</v>
      </c>
      <c r="E5778" s="439"/>
      <c r="F5778" s="439"/>
      <c r="G5778" s="439"/>
      <c r="H5778" s="439"/>
      <c r="I5778" s="439"/>
      <c r="J5778" s="439"/>
      <c r="K5778" s="439"/>
      <c r="L5778" s="439"/>
      <c r="M5778" s="440"/>
      <c r="N5778" s="438" t="s">
        <v>22</v>
      </c>
      <c r="O5778" s="444"/>
      <c r="P5778" s="444"/>
      <c r="Q5778" s="444"/>
      <c r="R5778" s="444"/>
      <c r="S5778" s="444"/>
      <c r="T5778" s="444"/>
      <c r="U5778" s="440"/>
      <c r="V5778" s="182"/>
      <c r="W5778" s="191"/>
      <c r="X5778" s="199"/>
      <c r="Y5778" s="182"/>
      <c r="Z5778" s="184"/>
      <c r="AA5778" s="184"/>
      <c r="AD5778" s="182"/>
      <c r="AG5778" s="182"/>
      <c r="AH5778" s="43"/>
      <c r="AI5778" s="43"/>
      <c r="AJ5778" s="43"/>
      <c r="AK5778" s="43"/>
      <c r="AL5778" s="43"/>
      <c r="AM5778" s="43"/>
      <c r="AN5778" s="43"/>
      <c r="AO5778" s="43"/>
      <c r="AP5778" s="43"/>
      <c r="AQ5778" s="43"/>
      <c r="AR5778" s="43"/>
      <c r="AS5778" s="43"/>
      <c r="AT5778" s="43"/>
      <c r="AU5778" s="44"/>
      <c r="AV5778" s="182"/>
      <c r="AW5778" s="182"/>
      <c r="AX5778" s="182"/>
      <c r="AZ5778" s="207"/>
    </row>
    <row r="5779" spans="1:52" s="168" customFormat="1" ht="15.75" customHeight="1" x14ac:dyDescent="0.3">
      <c r="A5779" s="263"/>
      <c r="B5779" s="263"/>
      <c r="C5779" s="265"/>
      <c r="D5779" s="438"/>
      <c r="E5779" s="439"/>
      <c r="F5779" s="439"/>
      <c r="G5779" s="439"/>
      <c r="H5779" s="439"/>
      <c r="I5779" s="439"/>
      <c r="J5779" s="439"/>
      <c r="K5779" s="439"/>
      <c r="L5779" s="439"/>
      <c r="M5779" s="440"/>
      <c r="N5779" s="438"/>
      <c r="O5779" s="439"/>
      <c r="P5779" s="439"/>
      <c r="Q5779" s="439"/>
      <c r="R5779" s="439"/>
      <c r="S5779" s="439"/>
      <c r="T5779" s="439"/>
      <c r="U5779" s="440"/>
      <c r="V5779" s="182"/>
      <c r="W5779" s="191"/>
      <c r="X5779" s="199"/>
      <c r="Y5779" s="182"/>
      <c r="Z5779" s="184"/>
      <c r="AA5779" s="184"/>
      <c r="AD5779" s="182"/>
      <c r="AG5779" s="182"/>
      <c r="AH5779" s="43"/>
      <c r="AI5779" s="43"/>
      <c r="AJ5779" s="43"/>
      <c r="AK5779" s="43"/>
      <c r="AL5779" s="43"/>
      <c r="AM5779" s="43"/>
      <c r="AN5779" s="43"/>
      <c r="AO5779" s="43"/>
      <c r="AP5779" s="43"/>
      <c r="AQ5779" s="43"/>
      <c r="AR5779" s="43"/>
      <c r="AS5779" s="43"/>
      <c r="AT5779" s="43"/>
      <c r="AU5779" s="44"/>
      <c r="AV5779" s="182"/>
      <c r="AW5779" s="182"/>
      <c r="AX5779" s="182"/>
      <c r="AZ5779" s="207"/>
    </row>
    <row r="5780" spans="1:52" s="168" customFormat="1" ht="15.75" customHeight="1" x14ac:dyDescent="0.3">
      <c r="A5780" s="263"/>
      <c r="B5780" s="263"/>
      <c r="C5780" s="265"/>
      <c r="D5780" s="441"/>
      <c r="E5780" s="442"/>
      <c r="F5780" s="442"/>
      <c r="G5780" s="442"/>
      <c r="H5780" s="442"/>
      <c r="I5780" s="442"/>
      <c r="J5780" s="442"/>
      <c r="K5780" s="442"/>
      <c r="L5780" s="442"/>
      <c r="M5780" s="443"/>
      <c r="N5780" s="441"/>
      <c r="O5780" s="442"/>
      <c r="P5780" s="442"/>
      <c r="Q5780" s="442"/>
      <c r="R5780" s="442"/>
      <c r="S5780" s="442"/>
      <c r="T5780" s="442"/>
      <c r="U5780" s="443"/>
      <c r="V5780" s="182"/>
      <c r="W5780" s="191"/>
      <c r="X5780" s="199"/>
      <c r="Y5780" s="182"/>
      <c r="Z5780" s="184"/>
      <c r="AA5780" s="184"/>
      <c r="AD5780" s="182"/>
      <c r="AG5780" s="182"/>
      <c r="AH5780" s="43"/>
      <c r="AI5780" s="43"/>
      <c r="AJ5780" s="43"/>
      <c r="AK5780" s="43"/>
      <c r="AL5780" s="43"/>
      <c r="AM5780" s="43"/>
      <c r="AN5780" s="43"/>
      <c r="AO5780" s="43"/>
      <c r="AP5780" s="43"/>
      <c r="AQ5780" s="43"/>
      <c r="AR5780" s="43"/>
      <c r="AS5780" s="43"/>
      <c r="AT5780" s="43"/>
      <c r="AU5780" s="44"/>
      <c r="AV5780" s="182"/>
      <c r="AW5780" s="182"/>
      <c r="AX5780" s="182"/>
      <c r="AZ5780" s="207"/>
    </row>
    <row r="5781" spans="1:52" s="168" customFormat="1" x14ac:dyDescent="0.25">
      <c r="A5781" s="263"/>
      <c r="B5781" s="263"/>
      <c r="C5781" s="265"/>
      <c r="D5781" s="171" t="s">
        <v>23</v>
      </c>
      <c r="E5781" s="445" t="e">
        <f>+#REF!</f>
        <v>#REF!</v>
      </c>
      <c r="F5781" s="445"/>
      <c r="G5781" s="445"/>
      <c r="H5781" s="445"/>
      <c r="I5781" s="445"/>
      <c r="J5781" s="445"/>
      <c r="K5781" s="445"/>
      <c r="L5781" s="445"/>
      <c r="M5781" s="446"/>
      <c r="N5781" s="172" t="s">
        <v>23</v>
      </c>
      <c r="O5781" s="445" t="e">
        <f>+#REF!</f>
        <v>#REF!</v>
      </c>
      <c r="P5781" s="445"/>
      <c r="Q5781" s="445"/>
      <c r="R5781" s="445"/>
      <c r="S5781" s="445"/>
      <c r="T5781" s="445"/>
      <c r="U5781" s="446"/>
      <c r="V5781" s="182"/>
      <c r="W5781" s="191"/>
      <c r="X5781" s="199"/>
      <c r="Y5781" s="182"/>
      <c r="Z5781" s="184"/>
      <c r="AA5781" s="184"/>
      <c r="AD5781" s="182"/>
      <c r="AG5781" s="182"/>
      <c r="AH5781" s="43"/>
      <c r="AI5781" s="43"/>
      <c r="AJ5781" s="43"/>
      <c r="AK5781" s="43"/>
      <c r="AL5781" s="43"/>
      <c r="AM5781" s="43"/>
      <c r="AN5781" s="43"/>
      <c r="AO5781" s="43"/>
      <c r="AP5781" s="43"/>
      <c r="AQ5781" s="43"/>
      <c r="AR5781" s="43"/>
      <c r="AS5781" s="43"/>
      <c r="AT5781" s="43"/>
      <c r="AU5781" s="44"/>
      <c r="AV5781" s="182"/>
      <c r="AW5781" s="182"/>
      <c r="AX5781" s="182"/>
      <c r="AZ5781" s="207"/>
    </row>
    <row r="5782" spans="1:52" s="168" customFormat="1" ht="14.4" thickBot="1" x14ac:dyDescent="0.3">
      <c r="A5782" s="263"/>
      <c r="B5782" s="263"/>
      <c r="C5782" s="265"/>
      <c r="D5782" s="173" t="s">
        <v>25</v>
      </c>
      <c r="E5782" s="447" t="e">
        <f>+#REF!</f>
        <v>#REF!</v>
      </c>
      <c r="F5782" s="447"/>
      <c r="G5782" s="447"/>
      <c r="H5782" s="447"/>
      <c r="I5782" s="447"/>
      <c r="J5782" s="447"/>
      <c r="K5782" s="447"/>
      <c r="L5782" s="447"/>
      <c r="M5782" s="448"/>
      <c r="N5782" s="174" t="s">
        <v>25</v>
      </c>
      <c r="O5782" s="447" t="e">
        <f>+#REF!</f>
        <v>#REF!</v>
      </c>
      <c r="P5782" s="447"/>
      <c r="Q5782" s="447"/>
      <c r="R5782" s="447"/>
      <c r="S5782" s="447"/>
      <c r="T5782" s="447"/>
      <c r="U5782" s="448"/>
      <c r="V5782" s="182"/>
      <c r="W5782" s="191"/>
      <c r="X5782" s="199"/>
      <c r="Y5782" s="182"/>
      <c r="Z5782" s="184"/>
      <c r="AA5782" s="184"/>
      <c r="AD5782" s="182"/>
      <c r="AG5782" s="182"/>
      <c r="AH5782" s="43"/>
      <c r="AI5782" s="43"/>
      <c r="AJ5782" s="43"/>
      <c r="AK5782" s="43"/>
      <c r="AL5782" s="43"/>
      <c r="AM5782" s="43"/>
      <c r="AN5782" s="43"/>
      <c r="AO5782" s="43"/>
      <c r="AP5782" s="43"/>
      <c r="AQ5782" s="43"/>
      <c r="AR5782" s="43"/>
      <c r="AS5782" s="43"/>
      <c r="AT5782" s="43"/>
      <c r="AU5782" s="44"/>
      <c r="AV5782" s="182"/>
      <c r="AW5782" s="182"/>
      <c r="AX5782" s="182"/>
      <c r="AZ5782" s="207"/>
    </row>
    <row r="5783" spans="1:52" s="175" customFormat="1" ht="9.9" customHeight="1" thickBot="1" x14ac:dyDescent="0.3">
      <c r="A5783" s="266"/>
      <c r="B5783" s="266"/>
      <c r="C5783" s="267"/>
      <c r="N5783" s="15"/>
      <c r="V5783" s="34"/>
      <c r="W5783" s="58"/>
      <c r="X5783" s="85"/>
      <c r="Y5783" s="34"/>
      <c r="Z5783" s="185"/>
      <c r="AA5783" s="185"/>
      <c r="AD5783" s="34"/>
      <c r="AG5783" s="34"/>
      <c r="AH5783" s="45"/>
      <c r="AI5783" s="45"/>
      <c r="AJ5783" s="45"/>
      <c r="AK5783" s="45"/>
      <c r="AL5783" s="45"/>
      <c r="AM5783" s="45"/>
      <c r="AN5783" s="45"/>
      <c r="AO5783" s="45"/>
      <c r="AP5783" s="45"/>
      <c r="AQ5783" s="45"/>
      <c r="AR5783" s="45"/>
      <c r="AS5783" s="45"/>
      <c r="AT5783" s="45"/>
      <c r="AU5783" s="46"/>
      <c r="AV5783" s="34"/>
      <c r="AW5783" s="34"/>
      <c r="AX5783" s="34"/>
      <c r="AZ5783" s="139"/>
    </row>
    <row r="5784" spans="1:52" s="168" customFormat="1" ht="15.75" customHeight="1" x14ac:dyDescent="0.3">
      <c r="A5784" s="263"/>
      <c r="B5784" s="263"/>
      <c r="C5784" s="265"/>
      <c r="D5784" s="484"/>
      <c r="E5784" s="485"/>
      <c r="F5784" s="488" t="s">
        <v>0</v>
      </c>
      <c r="G5784" s="489"/>
      <c r="H5784" s="489"/>
      <c r="I5784" s="489"/>
      <c r="J5784" s="489"/>
      <c r="K5784" s="489"/>
      <c r="L5784" s="489"/>
      <c r="M5784" s="489"/>
      <c r="N5784" s="489"/>
      <c r="O5784" s="490"/>
      <c r="P5784" s="494" t="s">
        <v>1</v>
      </c>
      <c r="Q5784" s="495"/>
      <c r="R5784" s="495"/>
      <c r="S5784" s="496"/>
      <c r="T5784" s="500"/>
      <c r="U5784" s="501"/>
      <c r="V5784" s="182"/>
      <c r="W5784" s="191"/>
      <c r="X5784" s="199"/>
      <c r="Y5784" s="182"/>
      <c r="Z5784" s="184"/>
      <c r="AA5784" s="184"/>
      <c r="AD5784" s="182"/>
      <c r="AG5784" s="182"/>
      <c r="AH5784" s="43"/>
      <c r="AI5784" s="43"/>
      <c r="AJ5784" s="43"/>
      <c r="AK5784" s="43"/>
      <c r="AL5784" s="43"/>
      <c r="AM5784" s="43"/>
      <c r="AN5784" s="43"/>
      <c r="AO5784" s="43"/>
      <c r="AP5784" s="43"/>
      <c r="AQ5784" s="43"/>
      <c r="AR5784" s="43"/>
      <c r="AS5784" s="43"/>
      <c r="AT5784" s="43"/>
      <c r="AU5784" s="44"/>
      <c r="AV5784" s="182"/>
      <c r="AW5784" s="182"/>
      <c r="AX5784" s="182"/>
      <c r="AZ5784" s="207"/>
    </row>
    <row r="5785" spans="1:52" s="168" customFormat="1" ht="15" customHeight="1" x14ac:dyDescent="0.3">
      <c r="A5785" s="263"/>
      <c r="B5785" s="263"/>
      <c r="C5785" s="265"/>
      <c r="D5785" s="481"/>
      <c r="E5785" s="482"/>
      <c r="F5785" s="491"/>
      <c r="G5785" s="492"/>
      <c r="H5785" s="492"/>
      <c r="I5785" s="492"/>
      <c r="J5785" s="492"/>
      <c r="K5785" s="492"/>
      <c r="L5785" s="492"/>
      <c r="M5785" s="492"/>
      <c r="N5785" s="492"/>
      <c r="O5785" s="493"/>
      <c r="P5785" s="497"/>
      <c r="Q5785" s="498"/>
      <c r="R5785" s="498"/>
      <c r="S5785" s="499"/>
      <c r="T5785" s="502"/>
      <c r="U5785" s="503"/>
      <c r="V5785" s="182"/>
      <c r="W5785" s="191"/>
      <c r="X5785" s="199"/>
      <c r="Y5785" s="186"/>
      <c r="Z5785" s="184"/>
      <c r="AA5785" s="184"/>
      <c r="AD5785" s="182"/>
      <c r="AG5785" s="182"/>
      <c r="AH5785" s="43"/>
      <c r="AI5785" s="43"/>
      <c r="AJ5785" s="43"/>
      <c r="AK5785" s="43"/>
      <c r="AL5785" s="43"/>
      <c r="AM5785" s="43"/>
      <c r="AN5785" s="43"/>
      <c r="AO5785" s="43"/>
      <c r="AP5785" s="43"/>
      <c r="AQ5785" s="43"/>
      <c r="AR5785" s="43"/>
      <c r="AS5785" s="43"/>
      <c r="AT5785" s="43"/>
      <c r="AU5785" s="44"/>
      <c r="AV5785" s="182"/>
      <c r="AW5785" s="182"/>
      <c r="AX5785" s="182"/>
      <c r="AZ5785" s="207"/>
    </row>
    <row r="5786" spans="1:52" s="168" customFormat="1" ht="30" customHeight="1" thickBot="1" x14ac:dyDescent="0.35">
      <c r="A5786" s="263"/>
      <c r="B5786" s="263"/>
      <c r="C5786" s="265"/>
      <c r="D5786" s="486"/>
      <c r="E5786" s="487"/>
      <c r="F5786" s="506" t="s">
        <v>2</v>
      </c>
      <c r="G5786" s="507"/>
      <c r="H5786" s="507"/>
      <c r="I5786" s="507"/>
      <c r="J5786" s="507"/>
      <c r="K5786" s="507"/>
      <c r="L5786" s="507"/>
      <c r="M5786" s="507"/>
      <c r="N5786" s="507"/>
      <c r="O5786" s="508"/>
      <c r="P5786" s="181">
        <v>119</v>
      </c>
      <c r="Q5786" s="210" t="s">
        <v>3</v>
      </c>
      <c r="R5786" s="509">
        <v>147</v>
      </c>
      <c r="S5786" s="510"/>
      <c r="T5786" s="504"/>
      <c r="U5786" s="505"/>
      <c r="V5786" s="182">
        <f>+IF(C5795="","",1)</f>
        <v>1</v>
      </c>
      <c r="W5786" s="191"/>
      <c r="X5786" s="199"/>
      <c r="Y5786" s="39"/>
      <c r="Z5786" s="184"/>
      <c r="AA5786" s="184"/>
      <c r="AD5786" s="182"/>
      <c r="AG5786" s="182"/>
      <c r="AH5786" s="43"/>
      <c r="AI5786" s="43"/>
      <c r="AJ5786" s="43"/>
      <c r="AK5786" s="43"/>
      <c r="AL5786" s="43"/>
      <c r="AM5786" s="43"/>
      <c r="AN5786" s="43"/>
      <c r="AO5786" s="43"/>
      <c r="AP5786" s="43"/>
      <c r="AQ5786" s="43"/>
      <c r="AR5786" s="43"/>
      <c r="AS5786" s="43"/>
      <c r="AT5786" s="43"/>
      <c r="AU5786" s="44"/>
      <c r="AV5786" s="182"/>
      <c r="AW5786" s="182"/>
      <c r="AX5786" s="182"/>
      <c r="AZ5786" s="207"/>
    </row>
    <row r="5787" spans="1:52" s="168" customFormat="1" ht="5.25" customHeight="1" thickBot="1" x14ac:dyDescent="0.35">
      <c r="A5787" s="263"/>
      <c r="B5787" s="263"/>
      <c r="C5787" s="265"/>
      <c r="D5787" s="454"/>
      <c r="E5787" s="454"/>
      <c r="F5787" s="454"/>
      <c r="G5787" s="454"/>
      <c r="H5787" s="454"/>
      <c r="I5787" s="454"/>
      <c r="J5787" s="454"/>
      <c r="K5787" s="454"/>
      <c r="L5787" s="454"/>
      <c r="M5787" s="454"/>
      <c r="N5787" s="454"/>
      <c r="O5787" s="454"/>
      <c r="P5787" s="454"/>
      <c r="Q5787" s="454"/>
      <c r="R5787" s="454"/>
      <c r="S5787" s="454"/>
      <c r="T5787" s="454"/>
      <c r="U5787" s="454"/>
      <c r="V5787" s="182"/>
      <c r="W5787" s="191"/>
      <c r="X5787" s="199"/>
      <c r="Y5787" s="186"/>
      <c r="Z5787" s="184"/>
      <c r="AA5787" s="184"/>
      <c r="AD5787" s="182"/>
      <c r="AG5787" s="182"/>
      <c r="AH5787" s="43"/>
      <c r="AI5787" s="43"/>
      <c r="AJ5787" s="43"/>
      <c r="AK5787" s="43"/>
      <c r="AL5787" s="43"/>
      <c r="AM5787" s="43"/>
      <c r="AN5787" s="43"/>
      <c r="AO5787" s="43"/>
      <c r="AP5787" s="43"/>
      <c r="AQ5787" s="43"/>
      <c r="AR5787" s="43"/>
      <c r="AS5787" s="43"/>
      <c r="AT5787" s="43"/>
      <c r="AU5787" s="44"/>
      <c r="AV5787" s="182"/>
      <c r="AW5787" s="182"/>
      <c r="AX5787" s="182"/>
      <c r="AZ5787" s="207"/>
    </row>
    <row r="5788" spans="1:52" s="168" customFormat="1" ht="24.9" customHeight="1" x14ac:dyDescent="0.3">
      <c r="A5788" s="263"/>
      <c r="B5788" s="263"/>
      <c r="C5788" s="265"/>
      <c r="D5788" s="511" t="s">
        <v>4</v>
      </c>
      <c r="E5788" s="512"/>
      <c r="F5788" s="513" t="s">
        <v>168</v>
      </c>
      <c r="G5788" s="514"/>
      <c r="H5788" s="514"/>
      <c r="I5788" s="515"/>
      <c r="J5788" s="516" t="s">
        <v>5</v>
      </c>
      <c r="K5788" s="512"/>
      <c r="L5788" s="513" t="s">
        <v>102</v>
      </c>
      <c r="M5788" s="514"/>
      <c r="N5788" s="514"/>
      <c r="O5788" s="514"/>
      <c r="P5788" s="515"/>
      <c r="Q5788" s="164" t="s">
        <v>6</v>
      </c>
      <c r="R5788" s="513" t="s">
        <v>36</v>
      </c>
      <c r="S5788" s="514"/>
      <c r="T5788" s="514"/>
      <c r="U5788" s="517"/>
      <c r="V5788" s="182"/>
      <c r="W5788" s="191"/>
      <c r="X5788" s="199"/>
      <c r="Y5788" s="182"/>
      <c r="Z5788" s="184"/>
      <c r="AA5788" s="184"/>
      <c r="AD5788" s="182"/>
      <c r="AG5788" s="182"/>
      <c r="AH5788" s="43"/>
      <c r="AI5788" s="43"/>
      <c r="AJ5788" s="43"/>
      <c r="AK5788" s="43"/>
      <c r="AL5788" s="43"/>
      <c r="AM5788" s="43"/>
      <c r="AN5788" s="43"/>
      <c r="AO5788" s="43"/>
      <c r="AP5788" s="43"/>
      <c r="AQ5788" s="43"/>
      <c r="AR5788" s="43"/>
      <c r="AS5788" s="43"/>
      <c r="AT5788" s="43"/>
      <c r="AU5788" s="44"/>
      <c r="AV5788" s="182"/>
      <c r="AW5788" s="182"/>
      <c r="AX5788" s="182"/>
      <c r="AZ5788" s="207"/>
    </row>
    <row r="5789" spans="1:52" s="168" customFormat="1" ht="45" customHeight="1" thickBot="1" x14ac:dyDescent="0.35">
      <c r="A5789" s="263"/>
      <c r="B5789" s="263"/>
      <c r="C5789" s="265"/>
      <c r="D5789" s="518" t="s">
        <v>7</v>
      </c>
      <c r="E5789" s="519"/>
      <c r="F5789" s="520" t="s">
        <v>169</v>
      </c>
      <c r="G5789" s="521"/>
      <c r="H5789" s="521"/>
      <c r="I5789" s="521"/>
      <c r="J5789" s="521"/>
      <c r="K5789" s="521"/>
      <c r="L5789" s="521"/>
      <c r="M5789" s="521"/>
      <c r="N5789" s="521"/>
      <c r="O5789" s="521"/>
      <c r="P5789" s="521"/>
      <c r="Q5789" s="521"/>
      <c r="R5789" s="521"/>
      <c r="S5789" s="521"/>
      <c r="T5789" s="521"/>
      <c r="U5789" s="522"/>
      <c r="V5789" s="182"/>
      <c r="W5789" s="191"/>
      <c r="X5789" s="199"/>
      <c r="Y5789" s="182"/>
      <c r="Z5789" s="184"/>
      <c r="AA5789" s="184"/>
      <c r="AD5789" s="182"/>
      <c r="AG5789" s="182"/>
      <c r="AH5789" s="43"/>
      <c r="AI5789" s="43"/>
      <c r="AJ5789" s="43"/>
      <c r="AK5789" s="43"/>
      <c r="AL5789" s="43"/>
      <c r="AM5789" s="43"/>
      <c r="AN5789" s="43"/>
      <c r="AO5789" s="43"/>
      <c r="AP5789" s="43"/>
      <c r="AQ5789" s="43"/>
      <c r="AR5789" s="43"/>
      <c r="AS5789" s="43"/>
      <c r="AT5789" s="43"/>
      <c r="AU5789" s="44"/>
      <c r="AV5789" s="182"/>
      <c r="AW5789" s="182"/>
      <c r="AX5789" s="182"/>
      <c r="AZ5789" s="207"/>
    </row>
    <row r="5790" spans="1:52" s="168" customFormat="1" ht="5.0999999999999996" customHeight="1" thickBot="1" x14ac:dyDescent="0.35">
      <c r="A5790" s="263"/>
      <c r="B5790" s="263"/>
      <c r="C5790" s="265"/>
      <c r="D5790" s="523"/>
      <c r="E5790" s="523"/>
      <c r="F5790" s="523"/>
      <c r="G5790" s="523"/>
      <c r="H5790" s="523"/>
      <c r="I5790" s="523"/>
      <c r="J5790" s="523"/>
      <c r="K5790" s="523"/>
      <c r="L5790" s="523"/>
      <c r="M5790" s="523"/>
      <c r="N5790" s="523"/>
      <c r="O5790" s="523"/>
      <c r="P5790" s="523"/>
      <c r="Q5790" s="523"/>
      <c r="R5790" s="523"/>
      <c r="S5790" s="523"/>
      <c r="T5790" s="523"/>
      <c r="U5790" s="523"/>
      <c r="V5790" s="182"/>
      <c r="W5790" s="191"/>
      <c r="X5790" s="199"/>
      <c r="Y5790" s="182"/>
      <c r="Z5790" s="184"/>
      <c r="AA5790" s="184"/>
      <c r="AD5790" s="182"/>
      <c r="AG5790" s="182"/>
      <c r="AH5790" s="43"/>
      <c r="AI5790" s="43"/>
      <c r="AJ5790" s="43"/>
      <c r="AK5790" s="43"/>
      <c r="AL5790" s="43"/>
      <c r="AM5790" s="43"/>
      <c r="AN5790" s="43"/>
      <c r="AO5790" s="43"/>
      <c r="AP5790" s="43"/>
      <c r="AQ5790" s="43"/>
      <c r="AR5790" s="43"/>
      <c r="AS5790" s="43"/>
      <c r="AT5790" s="43"/>
      <c r="AU5790" s="44"/>
      <c r="AV5790" s="182"/>
      <c r="AW5790" s="182"/>
      <c r="AX5790" s="182"/>
      <c r="AZ5790" s="207"/>
    </row>
    <row r="5791" spans="1:52" s="168" customFormat="1" ht="24.9" customHeight="1" thickBot="1" x14ac:dyDescent="0.35">
      <c r="A5791" s="263"/>
      <c r="B5791" s="263"/>
      <c r="C5791" s="265"/>
      <c r="D5791" s="165" t="s">
        <v>103</v>
      </c>
      <c r="E5791" s="209" t="s">
        <v>106</v>
      </c>
      <c r="F5791" s="455" t="s">
        <v>104</v>
      </c>
      <c r="G5791" s="524"/>
      <c r="H5791" s="456"/>
      <c r="I5791" s="525">
        <v>44058</v>
      </c>
      <c r="J5791" s="526"/>
      <c r="K5791" s="526"/>
      <c r="L5791" s="526"/>
      <c r="M5791" s="526"/>
      <c r="N5791" s="527"/>
      <c r="O5791" s="166" t="s">
        <v>8</v>
      </c>
      <c r="P5791" s="449" t="s">
        <v>24</v>
      </c>
      <c r="Q5791" s="450"/>
      <c r="R5791" s="450"/>
      <c r="S5791" s="450"/>
      <c r="T5791" s="450"/>
      <c r="U5791" s="528"/>
      <c r="V5791" s="182"/>
      <c r="W5791" s="191"/>
      <c r="X5791" s="199"/>
      <c r="Y5791" s="182"/>
      <c r="Z5791" s="184"/>
      <c r="AA5791" s="184"/>
      <c r="AD5791" s="182"/>
      <c r="AG5791" s="182"/>
      <c r="AH5791" s="43"/>
      <c r="AI5791" s="43"/>
      <c r="AJ5791" s="43"/>
      <c r="AK5791" s="43"/>
      <c r="AL5791" s="43"/>
      <c r="AM5791" s="43"/>
      <c r="AN5791" s="43"/>
      <c r="AO5791" s="43"/>
      <c r="AP5791" s="43"/>
      <c r="AQ5791" s="43"/>
      <c r="AR5791" s="43"/>
      <c r="AS5791" s="43"/>
      <c r="AT5791" s="43"/>
      <c r="AU5791" s="44"/>
      <c r="AV5791" s="182"/>
      <c r="AW5791" s="182"/>
      <c r="AX5791" s="182"/>
      <c r="AZ5791" s="207"/>
    </row>
    <row r="5792" spans="1:52" s="168" customFormat="1" ht="5.0999999999999996" customHeight="1" thickBot="1" x14ac:dyDescent="0.35">
      <c r="A5792" s="263"/>
      <c r="B5792" s="263"/>
      <c r="C5792" s="265"/>
      <c r="D5792" s="208"/>
      <c r="E5792" s="208"/>
      <c r="F5792" s="208"/>
      <c r="G5792" s="208"/>
      <c r="H5792" s="208"/>
      <c r="I5792" s="208"/>
      <c r="J5792" s="208"/>
      <c r="K5792" s="208"/>
      <c r="L5792" s="208"/>
      <c r="M5792" s="208"/>
      <c r="N5792" s="208"/>
      <c r="O5792" s="208"/>
      <c r="P5792" s="208"/>
      <c r="Q5792" s="208"/>
      <c r="R5792" s="208"/>
      <c r="S5792" s="208"/>
      <c r="T5792" s="208"/>
      <c r="U5792" s="208"/>
      <c r="V5792" s="182"/>
      <c r="W5792" s="191"/>
      <c r="X5792" s="199"/>
      <c r="Y5792" s="182"/>
      <c r="Z5792" s="184"/>
      <c r="AA5792" s="184"/>
      <c r="AD5792" s="182"/>
      <c r="AG5792" s="182"/>
      <c r="AH5792" s="43"/>
      <c r="AI5792" s="43"/>
      <c r="AJ5792" s="43"/>
      <c r="AK5792" s="43"/>
      <c r="AL5792" s="43"/>
      <c r="AM5792" s="43"/>
      <c r="AN5792" s="43"/>
      <c r="AO5792" s="43"/>
      <c r="AP5792" s="43"/>
      <c r="AQ5792" s="43"/>
      <c r="AR5792" s="43"/>
      <c r="AS5792" s="43"/>
      <c r="AT5792" s="43"/>
      <c r="AU5792" s="44"/>
      <c r="AV5792" s="182"/>
      <c r="AW5792" s="182"/>
      <c r="AX5792" s="182"/>
      <c r="AZ5792" s="207"/>
    </row>
    <row r="5793" spans="1:52" s="168" customFormat="1" ht="24.9" customHeight="1" thickBot="1" x14ac:dyDescent="0.35">
      <c r="A5793" s="263"/>
      <c r="B5793" s="263"/>
      <c r="C5793" s="265"/>
      <c r="D5793" s="165" t="s">
        <v>31</v>
      </c>
      <c r="E5793" s="449"/>
      <c r="F5793" s="450"/>
      <c r="G5793" s="450"/>
      <c r="H5793" s="450"/>
      <c r="I5793" s="450"/>
      <c r="J5793" s="451"/>
      <c r="K5793" s="177" t="s">
        <v>105</v>
      </c>
      <c r="L5793" s="452"/>
      <c r="M5793" s="452"/>
      <c r="N5793" s="452"/>
      <c r="O5793" s="452"/>
      <c r="P5793" s="452"/>
      <c r="Q5793" s="452"/>
      <c r="R5793" s="452"/>
      <c r="S5793" s="452"/>
      <c r="T5793" s="452"/>
      <c r="U5793" s="453"/>
      <c r="V5793" s="182"/>
      <c r="W5793" s="191"/>
      <c r="X5793" s="199"/>
      <c r="Y5793" s="182"/>
      <c r="Z5793" s="184"/>
      <c r="AA5793" s="184"/>
      <c r="AD5793" s="182"/>
      <c r="AG5793" s="182"/>
      <c r="AH5793" s="43"/>
      <c r="AI5793" s="43"/>
      <c r="AJ5793" s="43"/>
      <c r="AK5793" s="43"/>
      <c r="AL5793" s="43"/>
      <c r="AM5793" s="43"/>
      <c r="AN5793" s="43"/>
      <c r="AO5793" s="43"/>
      <c r="AP5793" s="43"/>
      <c r="AQ5793" s="43"/>
      <c r="AR5793" s="43"/>
      <c r="AS5793" s="43"/>
      <c r="AT5793" s="43"/>
      <c r="AU5793" s="44"/>
      <c r="AV5793" s="182"/>
      <c r="AW5793" s="182"/>
      <c r="AX5793" s="182"/>
      <c r="AZ5793" s="207"/>
    </row>
    <row r="5794" spans="1:52" s="168" customFormat="1" ht="5.0999999999999996" customHeight="1" thickBot="1" x14ac:dyDescent="0.35">
      <c r="A5794" s="263"/>
      <c r="B5794" s="263"/>
      <c r="C5794" s="265"/>
      <c r="D5794" s="454"/>
      <c r="E5794" s="454"/>
      <c r="F5794" s="454"/>
      <c r="G5794" s="454"/>
      <c r="H5794" s="454"/>
      <c r="I5794" s="454"/>
      <c r="J5794" s="454"/>
      <c r="K5794" s="454"/>
      <c r="L5794" s="454"/>
      <c r="M5794" s="454"/>
      <c r="N5794" s="454"/>
      <c r="O5794" s="454"/>
      <c r="P5794" s="454"/>
      <c r="Q5794" s="454"/>
      <c r="R5794" s="454"/>
      <c r="S5794" s="454"/>
      <c r="T5794" s="454"/>
      <c r="U5794" s="454"/>
      <c r="V5794" s="182"/>
      <c r="W5794" s="191"/>
      <c r="X5794" s="199"/>
      <c r="Y5794" s="182"/>
      <c r="Z5794" s="184"/>
      <c r="AA5794" s="184"/>
      <c r="AD5794" s="182"/>
      <c r="AG5794" s="182"/>
      <c r="AH5794" s="43"/>
      <c r="AI5794" s="43"/>
      <c r="AJ5794" s="43"/>
      <c r="AK5794" s="43"/>
      <c r="AL5794" s="43"/>
      <c r="AM5794" s="43"/>
      <c r="AN5794" s="43"/>
      <c r="AO5794" s="43"/>
      <c r="AP5794" s="43"/>
      <c r="AQ5794" s="43"/>
      <c r="AR5794" s="43"/>
      <c r="AS5794" s="43"/>
      <c r="AT5794" s="43"/>
      <c r="AU5794" s="44"/>
      <c r="AV5794" s="182"/>
      <c r="AW5794" s="182"/>
      <c r="AX5794" s="182"/>
      <c r="AZ5794" s="207"/>
    </row>
    <row r="5795" spans="1:52" s="168" customFormat="1" ht="45" customHeight="1" thickBot="1" x14ac:dyDescent="0.35">
      <c r="A5795" s="263" t="str">
        <f>+E5795</f>
        <v>NP 56</v>
      </c>
      <c r="B5795" s="264">
        <f>+U5819</f>
        <v>10</v>
      </c>
      <c r="C5795" s="265">
        <v>109</v>
      </c>
      <c r="D5795" s="165" t="s">
        <v>9</v>
      </c>
      <c r="E5795" s="180" t="s">
        <v>276</v>
      </c>
      <c r="F5795" s="455" t="s">
        <v>29</v>
      </c>
      <c r="G5795" s="456"/>
      <c r="H5795" s="457" t="s">
        <v>267</v>
      </c>
      <c r="I5795" s="457"/>
      <c r="J5795" s="457"/>
      <c r="K5795" s="457"/>
      <c r="L5795" s="457"/>
      <c r="M5795" s="458"/>
      <c r="N5795" s="459" t="s">
        <v>32</v>
      </c>
      <c r="O5795" s="460"/>
      <c r="P5795" s="461"/>
      <c r="Q5795" s="462" t="s">
        <v>54</v>
      </c>
      <c r="R5795" s="463"/>
      <c r="S5795" s="463"/>
      <c r="T5795" s="463"/>
      <c r="U5795" s="464"/>
      <c r="V5795" s="182"/>
      <c r="W5795" s="191"/>
      <c r="X5795" s="199"/>
      <c r="Y5795" s="182"/>
      <c r="Z5795" s="186"/>
      <c r="AA5795" s="186"/>
      <c r="AD5795" s="182"/>
      <c r="AG5795" s="182"/>
      <c r="AH5795" s="43"/>
      <c r="AI5795" s="43"/>
      <c r="AJ5795" s="43"/>
      <c r="AK5795" s="43"/>
      <c r="AL5795" s="43"/>
      <c r="AM5795" s="43"/>
      <c r="AN5795" s="43"/>
      <c r="AO5795" s="43"/>
      <c r="AP5795" s="43"/>
      <c r="AQ5795" s="43"/>
      <c r="AR5795" s="43"/>
      <c r="AS5795" s="43"/>
      <c r="AT5795" s="43"/>
      <c r="AU5795" s="44"/>
      <c r="AV5795" s="182"/>
      <c r="AW5795" s="182"/>
      <c r="AX5795" s="182"/>
      <c r="AZ5795" s="207"/>
    </row>
    <row r="5796" spans="1:52" s="168" customFormat="1" ht="5.0999999999999996" customHeight="1" thickBot="1" x14ac:dyDescent="0.35">
      <c r="A5796" s="263"/>
      <c r="B5796" s="263"/>
      <c r="C5796" s="265"/>
      <c r="D5796" s="428"/>
      <c r="E5796" s="428"/>
      <c r="F5796" s="428"/>
      <c r="G5796" s="428"/>
      <c r="H5796" s="428"/>
      <c r="I5796" s="428"/>
      <c r="J5796" s="428"/>
      <c r="K5796" s="428"/>
      <c r="L5796" s="428"/>
      <c r="M5796" s="428"/>
      <c r="N5796" s="454"/>
      <c r="O5796" s="454"/>
      <c r="P5796" s="454"/>
      <c r="Q5796" s="454"/>
      <c r="R5796" s="454"/>
      <c r="S5796" s="454"/>
      <c r="T5796" s="454"/>
      <c r="U5796" s="454"/>
      <c r="V5796" s="182"/>
      <c r="W5796" s="191"/>
      <c r="X5796" s="199"/>
      <c r="Y5796" s="182"/>
      <c r="Z5796" s="193"/>
      <c r="AA5796" s="193"/>
      <c r="AD5796" s="182"/>
      <c r="AG5796" s="182"/>
      <c r="AH5796" s="43"/>
      <c r="AI5796" s="43"/>
      <c r="AJ5796" s="43"/>
      <c r="AK5796" s="43"/>
      <c r="AL5796" s="43"/>
      <c r="AM5796" s="43"/>
      <c r="AN5796" s="43"/>
      <c r="AO5796" s="43"/>
      <c r="AP5796" s="43"/>
      <c r="AQ5796" s="43"/>
      <c r="AR5796" s="43"/>
      <c r="AS5796" s="43"/>
      <c r="AT5796" s="43"/>
      <c r="AU5796" s="44"/>
      <c r="AV5796" s="182"/>
      <c r="AW5796" s="182"/>
      <c r="AX5796" s="182"/>
      <c r="AZ5796" s="207"/>
    </row>
    <row r="5797" spans="1:52" s="168" customFormat="1" ht="24.9" customHeight="1" x14ac:dyDescent="0.3">
      <c r="A5797" s="263"/>
      <c r="B5797" s="263"/>
      <c r="C5797" s="265"/>
      <c r="D5797" s="465" t="s">
        <v>30</v>
      </c>
      <c r="E5797" s="466"/>
      <c r="F5797" s="466"/>
      <c r="G5797" s="466"/>
      <c r="H5797" s="466"/>
      <c r="I5797" s="466"/>
      <c r="J5797" s="466"/>
      <c r="K5797" s="466"/>
      <c r="L5797" s="466"/>
      <c r="M5797" s="467"/>
      <c r="N5797" s="468" t="s">
        <v>11</v>
      </c>
      <c r="O5797" s="470" t="s">
        <v>12</v>
      </c>
      <c r="P5797" s="471"/>
      <c r="Q5797" s="474" t="s">
        <v>13</v>
      </c>
      <c r="R5797" s="475"/>
      <c r="S5797" s="476"/>
      <c r="T5797" s="477" t="s">
        <v>27</v>
      </c>
      <c r="U5797" s="479" t="s">
        <v>28</v>
      </c>
      <c r="V5797" s="182"/>
      <c r="W5797" s="191"/>
      <c r="X5797" s="199"/>
      <c r="Y5797" s="182"/>
      <c r="Z5797" s="193"/>
      <c r="AA5797" s="193"/>
      <c r="AD5797" s="182"/>
      <c r="AG5797" s="182"/>
      <c r="AH5797" s="43"/>
      <c r="AI5797" s="43"/>
      <c r="AJ5797" s="43"/>
      <c r="AK5797" s="43"/>
      <c r="AL5797" s="43"/>
      <c r="AM5797" s="43"/>
      <c r="AN5797" s="43"/>
      <c r="AO5797" s="43"/>
      <c r="AP5797" s="43"/>
      <c r="AQ5797" s="43"/>
      <c r="AR5797" s="43"/>
      <c r="AS5797" s="43"/>
      <c r="AT5797" s="43"/>
      <c r="AU5797" s="44"/>
      <c r="AV5797" s="182"/>
      <c r="AW5797" s="182"/>
      <c r="AX5797" s="182"/>
      <c r="AZ5797" s="207"/>
    </row>
    <row r="5798" spans="1:52" s="168" customFormat="1" ht="24.9" customHeight="1" x14ac:dyDescent="0.3">
      <c r="A5798" s="263"/>
      <c r="B5798" s="263"/>
      <c r="C5798" s="265"/>
      <c r="D5798" s="481"/>
      <c r="E5798" s="482"/>
      <c r="F5798" s="482"/>
      <c r="G5798" s="482"/>
      <c r="H5798" s="482"/>
      <c r="I5798" s="482"/>
      <c r="J5798" s="482"/>
      <c r="K5798" s="482"/>
      <c r="L5798" s="482"/>
      <c r="M5798" s="483"/>
      <c r="N5798" s="469"/>
      <c r="O5798" s="472"/>
      <c r="P5798" s="473"/>
      <c r="Q5798" s="170" t="s">
        <v>14</v>
      </c>
      <c r="R5798" s="170" t="s">
        <v>15</v>
      </c>
      <c r="S5798" s="170" t="s">
        <v>26</v>
      </c>
      <c r="T5798" s="478"/>
      <c r="U5798" s="480"/>
      <c r="V5798" s="182"/>
      <c r="W5798" s="191"/>
      <c r="X5798" s="199"/>
      <c r="Y5798" s="182"/>
      <c r="Z5798" s="194"/>
      <c r="AA5798" s="194"/>
      <c r="AD5798" s="182"/>
      <c r="AG5798" s="182"/>
      <c r="AH5798" s="43"/>
      <c r="AI5798" s="43"/>
      <c r="AJ5798" s="43"/>
      <c r="AK5798" s="43"/>
      <c r="AL5798" s="43"/>
      <c r="AM5798" s="43"/>
      <c r="AN5798" s="43"/>
      <c r="AO5798" s="43"/>
      <c r="AP5798" s="43"/>
      <c r="AQ5798" s="43"/>
      <c r="AR5798" s="43"/>
      <c r="AS5798" s="43"/>
      <c r="AT5798" s="43"/>
      <c r="AU5798" s="44"/>
      <c r="AV5798" s="182"/>
      <c r="AW5798" s="182"/>
      <c r="AX5798" s="182"/>
      <c r="AZ5798" s="207"/>
    </row>
    <row r="5799" spans="1:52" s="168" customFormat="1" ht="24.9" customHeight="1" x14ac:dyDescent="0.3">
      <c r="A5799" s="263"/>
      <c r="B5799" s="263"/>
      <c r="C5799" s="265"/>
      <c r="D5799" s="481"/>
      <c r="E5799" s="482"/>
      <c r="F5799" s="482"/>
      <c r="G5799" s="482"/>
      <c r="H5799" s="482"/>
      <c r="I5799" s="482"/>
      <c r="J5799" s="482"/>
      <c r="K5799" s="482"/>
      <c r="L5799" s="482"/>
      <c r="M5799" s="483"/>
      <c r="N5799" s="176">
        <v>14001469</v>
      </c>
      <c r="O5799" s="412" t="s">
        <v>352</v>
      </c>
      <c r="P5799" s="413"/>
      <c r="Q5799" s="8"/>
      <c r="R5799" s="8"/>
      <c r="S5799" s="8"/>
      <c r="T5799" s="9">
        <v>2</v>
      </c>
      <c r="U5799" s="17">
        <f>+T5799</f>
        <v>2</v>
      </c>
      <c r="V5799" s="182"/>
      <c r="W5799" s="191">
        <v>1</v>
      </c>
      <c r="X5799" s="199"/>
      <c r="Y5799" s="182">
        <f>+C5795</f>
        <v>109</v>
      </c>
      <c r="Z5799" s="41">
        <f>+SUMIF($N5799:$N5818,$Z$16,$U5799:$U5818)</f>
        <v>2</v>
      </c>
      <c r="AA5799" s="41">
        <f>+SUMIF($N5799:$N5818,$AA$16,$U5799:$U5818)</f>
        <v>2</v>
      </c>
      <c r="AB5799" s="41">
        <f>+SUMIF($N5799:$N5818,$AB$16,$U5799:$U5818)</f>
        <v>0</v>
      </c>
      <c r="AC5799" s="41">
        <f>+SUMIF($N5799:$N5818,$AC$16,$U5799:$U5818)</f>
        <v>0</v>
      </c>
      <c r="AD5799" s="41">
        <f>+SUMIF($N5799:$N5818,$AD$16,$U5799:$U5818)</f>
        <v>0</v>
      </c>
      <c r="AE5799" s="41">
        <f>+SUMIF($N5799:$N5818,$AE$16,$U5799:$U5818)</f>
        <v>0</v>
      </c>
      <c r="AF5799" s="41">
        <f>+SUMIF($N5799:$N5818,$AF$16,$U5799:$U5818)</f>
        <v>0</v>
      </c>
      <c r="AG5799" s="41">
        <f>+SUMIF($N5799:$N5818,$AG$16,$U5799:$U5818)</f>
        <v>0</v>
      </c>
      <c r="AH5799" s="41">
        <f>+SUMIF($N5799:$N5818,$AH$16,$U5799:$U5818)</f>
        <v>0</v>
      </c>
      <c r="AI5799" s="41">
        <f>+SUMIF($N5799:$N5818,$AI$16,$U5799:$U5818)</f>
        <v>0</v>
      </c>
      <c r="AJ5799" s="41">
        <f>+SUMIF($N5799:$N5818,$AJ$16,$U5799:$U5818)</f>
        <v>2</v>
      </c>
      <c r="AK5799" s="41">
        <f>+SUMIF($N5799:$N5818,$AK$16,$U5799:$U5818)</f>
        <v>0</v>
      </c>
      <c r="AL5799" s="41">
        <f>+SUMIF($N5799:$N5818,$AL$16,$U5799:$U5818)</f>
        <v>0</v>
      </c>
      <c r="AM5799" s="41">
        <f>+SUMIF($N5799:$N5818,$AM$16,$U5799:$U5818)</f>
        <v>0</v>
      </c>
      <c r="AN5799" s="41">
        <f>+SUMIF($N5799:$N5818,$AN$16,$U5799:$U5818)</f>
        <v>0</v>
      </c>
      <c r="AO5799" s="41">
        <f>+SUMIF($N5799:$N5818,$AO$16,$U5799:$U5818)</f>
        <v>0</v>
      </c>
      <c r="AP5799" s="41">
        <f>+SUMIF($N5799:$N5818,$AP$16,$U5799:$U5818)</f>
        <v>0</v>
      </c>
      <c r="AQ5799" s="41">
        <f>+SUMIF($N5799:$N5818,$AQ$16,$U5799:$U5818)</f>
        <v>2</v>
      </c>
      <c r="AR5799" s="41">
        <f>+SUMIF($N5799:$N5818,$AR$16,$U5799:$U5818)</f>
        <v>2</v>
      </c>
      <c r="AS5799" s="43"/>
      <c r="AT5799" s="43"/>
      <c r="AU5799" s="44"/>
      <c r="AV5799" s="182"/>
      <c r="AW5799" s="182"/>
      <c r="AX5799" s="182"/>
      <c r="AZ5799" s="207"/>
    </row>
    <row r="5800" spans="1:52" s="168" customFormat="1" ht="24.9" customHeight="1" x14ac:dyDescent="0.3">
      <c r="A5800" s="263"/>
      <c r="B5800" s="263"/>
      <c r="C5800" s="265"/>
      <c r="D5800" s="481"/>
      <c r="E5800" s="482"/>
      <c r="F5800" s="482"/>
      <c r="G5800" s="482"/>
      <c r="H5800" s="482"/>
      <c r="I5800" s="482"/>
      <c r="J5800" s="482"/>
      <c r="K5800" s="482"/>
      <c r="L5800" s="482"/>
      <c r="M5800" s="483"/>
      <c r="N5800" s="176">
        <v>14001481</v>
      </c>
      <c r="O5800" s="412" t="s">
        <v>352</v>
      </c>
      <c r="P5800" s="413"/>
      <c r="Q5800" s="8"/>
      <c r="R5800" s="8"/>
      <c r="S5800" s="8"/>
      <c r="T5800" s="9">
        <v>2</v>
      </c>
      <c r="U5800" s="17">
        <f t="shared" ref="U5800:U5804" si="231">+T5800</f>
        <v>2</v>
      </c>
      <c r="V5800" s="182"/>
      <c r="W5800" s="191">
        <v>2</v>
      </c>
      <c r="X5800" s="199"/>
      <c r="Y5800" s="182"/>
      <c r="Z5800" s="184"/>
      <c r="AA5800" s="184"/>
      <c r="AD5800" s="182"/>
      <c r="AG5800" s="182"/>
      <c r="AH5800" s="43"/>
      <c r="AI5800" s="43"/>
      <c r="AJ5800" s="43"/>
      <c r="AK5800" s="43"/>
      <c r="AL5800" s="43"/>
      <c r="AM5800" s="43"/>
      <c r="AN5800" s="43"/>
      <c r="AO5800" s="43"/>
      <c r="AP5800" s="43"/>
      <c r="AQ5800" s="43"/>
      <c r="AR5800" s="43"/>
      <c r="AS5800" s="43"/>
      <c r="AT5800" s="43"/>
      <c r="AU5800" s="44"/>
      <c r="AV5800" s="182"/>
      <c r="AW5800" s="182"/>
      <c r="AX5800" s="182"/>
      <c r="AZ5800" s="207"/>
    </row>
    <row r="5801" spans="1:52" s="168" customFormat="1" ht="24.9" customHeight="1" x14ac:dyDescent="0.3">
      <c r="A5801" s="263"/>
      <c r="B5801" s="263"/>
      <c r="C5801" s="265"/>
      <c r="D5801" s="481"/>
      <c r="E5801" s="482"/>
      <c r="F5801" s="482"/>
      <c r="G5801" s="482"/>
      <c r="H5801" s="482"/>
      <c r="I5801" s="482"/>
      <c r="J5801" s="482"/>
      <c r="K5801" s="482"/>
      <c r="L5801" s="482"/>
      <c r="M5801" s="483"/>
      <c r="N5801" s="176">
        <v>14000126</v>
      </c>
      <c r="O5801" s="412" t="s">
        <v>353</v>
      </c>
      <c r="P5801" s="413"/>
      <c r="Q5801" s="8"/>
      <c r="R5801" s="8"/>
      <c r="S5801" s="8"/>
      <c r="T5801" s="9">
        <v>2</v>
      </c>
      <c r="U5801" s="17">
        <f t="shared" si="231"/>
        <v>2</v>
      </c>
      <c r="V5801" s="182"/>
      <c r="W5801" s="191">
        <v>11</v>
      </c>
      <c r="X5801" s="199"/>
      <c r="Y5801" s="182"/>
      <c r="Z5801" s="184"/>
      <c r="AA5801" s="184"/>
      <c r="AD5801" s="182"/>
      <c r="AG5801" s="182"/>
      <c r="AH5801" s="43"/>
      <c r="AI5801" s="43"/>
      <c r="AJ5801" s="43"/>
      <c r="AK5801" s="43"/>
      <c r="AL5801" s="43"/>
      <c r="AM5801" s="43"/>
      <c r="AN5801" s="43"/>
      <c r="AO5801" s="43"/>
      <c r="AP5801" s="43"/>
      <c r="AQ5801" s="43"/>
      <c r="AR5801" s="43"/>
      <c r="AS5801" s="43"/>
      <c r="AT5801" s="43"/>
      <c r="AU5801" s="44"/>
      <c r="AV5801" s="182"/>
      <c r="AW5801" s="182"/>
      <c r="AX5801" s="182"/>
      <c r="AZ5801" s="207"/>
    </row>
    <row r="5802" spans="1:52" s="168" customFormat="1" ht="24.9" customHeight="1" x14ac:dyDescent="0.3">
      <c r="A5802" s="263"/>
      <c r="B5802" s="263"/>
      <c r="C5802" s="265"/>
      <c r="D5802" s="481"/>
      <c r="E5802" s="482"/>
      <c r="F5802" s="482"/>
      <c r="G5802" s="482"/>
      <c r="H5802" s="482"/>
      <c r="I5802" s="482"/>
      <c r="J5802" s="482"/>
      <c r="K5802" s="482"/>
      <c r="L5802" s="482"/>
      <c r="M5802" s="483"/>
      <c r="N5802" s="176"/>
      <c r="O5802" s="412"/>
      <c r="P5802" s="413"/>
      <c r="Q5802" s="8"/>
      <c r="R5802" s="8"/>
      <c r="S5802" s="8"/>
      <c r="T5802" s="9"/>
      <c r="U5802" s="17"/>
      <c r="V5802" s="182"/>
      <c r="W5802" s="191"/>
      <c r="X5802" s="199"/>
      <c r="Y5802" s="182"/>
      <c r="Z5802" s="184"/>
      <c r="AA5802" s="184"/>
      <c r="AD5802" s="182"/>
      <c r="AG5802" s="182"/>
      <c r="AH5802" s="43"/>
      <c r="AI5802" s="43"/>
      <c r="AJ5802" s="43"/>
      <c r="AK5802" s="43"/>
      <c r="AL5802" s="43"/>
      <c r="AM5802" s="43"/>
      <c r="AN5802" s="43"/>
      <c r="AO5802" s="43"/>
      <c r="AP5802" s="43"/>
      <c r="AQ5802" s="43"/>
      <c r="AR5802" s="43"/>
      <c r="AS5802" s="43"/>
      <c r="AT5802" s="43"/>
      <c r="AU5802" s="44"/>
      <c r="AV5802" s="182"/>
      <c r="AW5802" s="182"/>
      <c r="AX5802" s="182"/>
      <c r="AZ5802" s="207"/>
    </row>
    <row r="5803" spans="1:52" s="168" customFormat="1" ht="24.9" customHeight="1" x14ac:dyDescent="0.3">
      <c r="A5803" s="263"/>
      <c r="B5803" s="263"/>
      <c r="C5803" s="265"/>
      <c r="D5803" s="481"/>
      <c r="E5803" s="482"/>
      <c r="F5803" s="482"/>
      <c r="G5803" s="482"/>
      <c r="H5803" s="482"/>
      <c r="I5803" s="482"/>
      <c r="J5803" s="482"/>
      <c r="K5803" s="482"/>
      <c r="L5803" s="482"/>
      <c r="M5803" s="483"/>
      <c r="N5803" s="176">
        <v>14001619</v>
      </c>
      <c r="O5803" s="412" t="s">
        <v>353</v>
      </c>
      <c r="P5803" s="413"/>
      <c r="Q5803" s="8"/>
      <c r="R5803" s="8"/>
      <c r="S5803" s="8"/>
      <c r="T5803" s="9">
        <v>2</v>
      </c>
      <c r="U5803" s="17">
        <f t="shared" si="231"/>
        <v>2</v>
      </c>
      <c r="V5803" s="182"/>
      <c r="W5803" s="191">
        <v>18</v>
      </c>
      <c r="X5803" s="199"/>
      <c r="Y5803" s="182"/>
      <c r="Z5803" s="184"/>
      <c r="AA5803" s="184"/>
      <c r="AD5803" s="182"/>
      <c r="AG5803" s="182"/>
      <c r="AH5803" s="43"/>
      <c r="AI5803" s="43"/>
      <c r="AJ5803" s="43"/>
      <c r="AK5803" s="43"/>
      <c r="AL5803" s="43"/>
      <c r="AM5803" s="43"/>
      <c r="AN5803" s="43"/>
      <c r="AO5803" s="43"/>
      <c r="AP5803" s="43"/>
      <c r="AQ5803" s="43"/>
      <c r="AR5803" s="43"/>
      <c r="AS5803" s="43"/>
      <c r="AT5803" s="43"/>
      <c r="AU5803" s="44"/>
      <c r="AV5803" s="182"/>
      <c r="AW5803" s="182"/>
      <c r="AX5803" s="182"/>
      <c r="AZ5803" s="207"/>
    </row>
    <row r="5804" spans="1:52" s="168" customFormat="1" ht="24.9" customHeight="1" x14ac:dyDescent="0.3">
      <c r="A5804" s="263"/>
      <c r="B5804" s="263"/>
      <c r="C5804" s="265"/>
      <c r="D5804" s="481"/>
      <c r="E5804" s="482"/>
      <c r="F5804" s="482"/>
      <c r="G5804" s="482"/>
      <c r="H5804" s="482"/>
      <c r="I5804" s="482"/>
      <c r="J5804" s="482"/>
      <c r="K5804" s="482"/>
      <c r="L5804" s="482"/>
      <c r="M5804" s="483"/>
      <c r="N5804" s="176">
        <v>14001616</v>
      </c>
      <c r="O5804" s="412" t="s">
        <v>352</v>
      </c>
      <c r="P5804" s="413"/>
      <c r="Q5804" s="8"/>
      <c r="R5804" s="8"/>
      <c r="S5804" s="8"/>
      <c r="T5804" s="9">
        <v>2</v>
      </c>
      <c r="U5804" s="17">
        <f t="shared" si="231"/>
        <v>2</v>
      </c>
      <c r="V5804" s="182"/>
      <c r="W5804" s="191">
        <v>19</v>
      </c>
      <c r="X5804" s="199"/>
      <c r="Y5804" s="182"/>
      <c r="Z5804" s="184"/>
      <c r="AA5804" s="184"/>
      <c r="AD5804" s="182"/>
      <c r="AG5804" s="182"/>
      <c r="AH5804" s="43"/>
      <c r="AI5804" s="43"/>
      <c r="AJ5804" s="43"/>
      <c r="AK5804" s="43"/>
      <c r="AL5804" s="43"/>
      <c r="AM5804" s="43"/>
      <c r="AN5804" s="43"/>
      <c r="AO5804" s="43"/>
      <c r="AP5804" s="43"/>
      <c r="AQ5804" s="43"/>
      <c r="AR5804" s="43"/>
      <c r="AS5804" s="43"/>
      <c r="AT5804" s="43"/>
      <c r="AU5804" s="44"/>
      <c r="AV5804" s="182"/>
      <c r="AW5804" s="182"/>
      <c r="AX5804" s="182"/>
      <c r="AZ5804" s="207"/>
    </row>
    <row r="5805" spans="1:52" s="168" customFormat="1" ht="24.9" customHeight="1" x14ac:dyDescent="0.3">
      <c r="A5805" s="263"/>
      <c r="B5805" s="263"/>
      <c r="C5805" s="265"/>
      <c r="D5805" s="481"/>
      <c r="E5805" s="482"/>
      <c r="F5805" s="482"/>
      <c r="G5805" s="482"/>
      <c r="H5805" s="482"/>
      <c r="I5805" s="482"/>
      <c r="J5805" s="482"/>
      <c r="K5805" s="482"/>
      <c r="L5805" s="482"/>
      <c r="M5805" s="483"/>
      <c r="N5805" s="176"/>
      <c r="O5805" s="412"/>
      <c r="P5805" s="413"/>
      <c r="Q5805" s="8"/>
      <c r="R5805" s="8"/>
      <c r="S5805" s="8"/>
      <c r="T5805" s="9"/>
      <c r="U5805" s="17"/>
      <c r="V5805" s="182"/>
      <c r="W5805" s="191"/>
      <c r="X5805" s="199"/>
      <c r="Y5805" s="182"/>
      <c r="Z5805" s="184"/>
      <c r="AA5805" s="184"/>
      <c r="AD5805" s="182"/>
      <c r="AG5805" s="182"/>
      <c r="AH5805" s="43"/>
      <c r="AI5805" s="43"/>
      <c r="AJ5805" s="43"/>
      <c r="AK5805" s="43"/>
      <c r="AL5805" s="43"/>
      <c r="AM5805" s="43"/>
      <c r="AN5805" s="43"/>
      <c r="AO5805" s="43"/>
      <c r="AP5805" s="43"/>
      <c r="AQ5805" s="43"/>
      <c r="AR5805" s="43"/>
      <c r="AS5805" s="43"/>
      <c r="AT5805" s="43"/>
      <c r="AU5805" s="44"/>
      <c r="AV5805" s="182"/>
      <c r="AW5805" s="182"/>
      <c r="AX5805" s="182"/>
      <c r="AZ5805" s="207"/>
    </row>
    <row r="5806" spans="1:52" s="168" customFormat="1" ht="24.9" customHeight="1" x14ac:dyDescent="0.3">
      <c r="A5806" s="263"/>
      <c r="B5806" s="263"/>
      <c r="C5806" s="265"/>
      <c r="D5806" s="481"/>
      <c r="E5806" s="482"/>
      <c r="F5806" s="482"/>
      <c r="G5806" s="482"/>
      <c r="H5806" s="482"/>
      <c r="I5806" s="482"/>
      <c r="J5806" s="482"/>
      <c r="K5806" s="482"/>
      <c r="L5806" s="482"/>
      <c r="M5806" s="483"/>
      <c r="N5806" s="176"/>
      <c r="O5806" s="412"/>
      <c r="P5806" s="413"/>
      <c r="Q5806" s="8"/>
      <c r="R5806" s="8"/>
      <c r="S5806" s="8"/>
      <c r="T5806" s="9"/>
      <c r="U5806" s="17"/>
      <c r="V5806" s="182"/>
      <c r="W5806" s="191"/>
      <c r="X5806" s="199"/>
      <c r="Y5806" s="182"/>
      <c r="Z5806" s="184"/>
      <c r="AA5806" s="184"/>
      <c r="AD5806" s="182"/>
      <c r="AG5806" s="182"/>
      <c r="AH5806" s="43"/>
      <c r="AI5806" s="43"/>
      <c r="AJ5806" s="43"/>
      <c r="AK5806" s="43"/>
      <c r="AL5806" s="43"/>
      <c r="AM5806" s="43"/>
      <c r="AN5806" s="43"/>
      <c r="AO5806" s="43"/>
      <c r="AP5806" s="43"/>
      <c r="AQ5806" s="43"/>
      <c r="AR5806" s="43"/>
      <c r="AS5806" s="43"/>
      <c r="AT5806" s="43"/>
      <c r="AU5806" s="44"/>
      <c r="AV5806" s="182"/>
      <c r="AW5806" s="182"/>
      <c r="AX5806" s="182"/>
      <c r="AZ5806" s="207"/>
    </row>
    <row r="5807" spans="1:52" s="168" customFormat="1" ht="24.9" customHeight="1" x14ac:dyDescent="0.3">
      <c r="A5807" s="263"/>
      <c r="B5807" s="263"/>
      <c r="C5807" s="265"/>
      <c r="D5807" s="481"/>
      <c r="E5807" s="482"/>
      <c r="F5807" s="482"/>
      <c r="G5807" s="482"/>
      <c r="H5807" s="482"/>
      <c r="I5807" s="482"/>
      <c r="J5807" s="482"/>
      <c r="K5807" s="482"/>
      <c r="L5807" s="482"/>
      <c r="M5807" s="483"/>
      <c r="N5807" s="176"/>
      <c r="O5807" s="412"/>
      <c r="P5807" s="413"/>
      <c r="Q5807" s="8"/>
      <c r="R5807" s="8"/>
      <c r="S5807" s="8"/>
      <c r="T5807" s="9"/>
      <c r="U5807" s="17"/>
      <c r="V5807" s="182"/>
      <c r="W5807" s="191"/>
      <c r="X5807" s="199"/>
      <c r="Y5807" s="182"/>
      <c r="Z5807" s="184"/>
      <c r="AA5807" s="184"/>
      <c r="AD5807" s="182"/>
      <c r="AG5807" s="182"/>
      <c r="AH5807" s="43"/>
      <c r="AI5807" s="43"/>
      <c r="AJ5807" s="43"/>
      <c r="AK5807" s="43"/>
      <c r="AL5807" s="43"/>
      <c r="AM5807" s="43"/>
      <c r="AN5807" s="43"/>
      <c r="AO5807" s="43"/>
      <c r="AP5807" s="43"/>
      <c r="AQ5807" s="43"/>
      <c r="AR5807" s="43"/>
      <c r="AS5807" s="43"/>
      <c r="AT5807" s="43"/>
      <c r="AU5807" s="44"/>
      <c r="AV5807" s="182"/>
      <c r="AW5807" s="182"/>
      <c r="AX5807" s="182"/>
      <c r="AZ5807" s="207"/>
    </row>
    <row r="5808" spans="1:52" s="168" customFormat="1" ht="24.9" customHeight="1" x14ac:dyDescent="0.3">
      <c r="A5808" s="263"/>
      <c r="B5808" s="263"/>
      <c r="C5808" s="265"/>
      <c r="D5808" s="481"/>
      <c r="E5808" s="482"/>
      <c r="F5808" s="482"/>
      <c r="G5808" s="482"/>
      <c r="H5808" s="482"/>
      <c r="I5808" s="482"/>
      <c r="J5808" s="482"/>
      <c r="K5808" s="482"/>
      <c r="L5808" s="482"/>
      <c r="M5808" s="483"/>
      <c r="N5808" s="176"/>
      <c r="O5808" s="412"/>
      <c r="P5808" s="413"/>
      <c r="Q5808" s="8"/>
      <c r="R5808" s="8"/>
      <c r="S5808" s="8"/>
      <c r="T5808" s="9"/>
      <c r="U5808" s="17"/>
      <c r="V5808" s="182"/>
      <c r="W5808" s="191"/>
      <c r="X5808" s="199"/>
      <c r="Y5808" s="182"/>
      <c r="Z5808" s="184"/>
      <c r="AA5808" s="184"/>
      <c r="AD5808" s="182"/>
      <c r="AG5808" s="182"/>
      <c r="AH5808" s="43"/>
      <c r="AI5808" s="43"/>
      <c r="AJ5808" s="43"/>
      <c r="AK5808" s="43"/>
      <c r="AL5808" s="43"/>
      <c r="AM5808" s="43"/>
      <c r="AN5808" s="43"/>
      <c r="AO5808" s="43"/>
      <c r="AP5808" s="43"/>
      <c r="AQ5808" s="43"/>
      <c r="AR5808" s="43"/>
      <c r="AS5808" s="43"/>
      <c r="AT5808" s="43"/>
      <c r="AU5808" s="44"/>
      <c r="AV5808" s="182"/>
      <c r="AW5808" s="182"/>
      <c r="AX5808" s="182"/>
      <c r="AZ5808" s="207"/>
    </row>
    <row r="5809" spans="1:52" s="168" customFormat="1" ht="24.9" customHeight="1" x14ac:dyDescent="0.3">
      <c r="A5809" s="263"/>
      <c r="B5809" s="263"/>
      <c r="C5809" s="265"/>
      <c r="D5809" s="481"/>
      <c r="E5809" s="482"/>
      <c r="F5809" s="482"/>
      <c r="G5809" s="482"/>
      <c r="H5809" s="482"/>
      <c r="I5809" s="482"/>
      <c r="J5809" s="482"/>
      <c r="K5809" s="482"/>
      <c r="L5809" s="482"/>
      <c r="M5809" s="483"/>
      <c r="N5809" s="176"/>
      <c r="O5809" s="412"/>
      <c r="P5809" s="413"/>
      <c r="Q5809" s="8"/>
      <c r="R5809" s="8"/>
      <c r="S5809" s="8"/>
      <c r="T5809" s="9"/>
      <c r="U5809" s="17"/>
      <c r="V5809" s="182"/>
      <c r="W5809" s="191"/>
      <c r="X5809" s="199"/>
      <c r="Y5809" s="182"/>
      <c r="Z5809" s="184"/>
      <c r="AA5809" s="184"/>
      <c r="AD5809" s="182"/>
      <c r="AG5809" s="182"/>
      <c r="AH5809" s="43"/>
      <c r="AI5809" s="43"/>
      <c r="AJ5809" s="43"/>
      <c r="AK5809" s="43"/>
      <c r="AL5809" s="43"/>
      <c r="AM5809" s="43"/>
      <c r="AN5809" s="43"/>
      <c r="AO5809" s="43"/>
      <c r="AP5809" s="43"/>
      <c r="AQ5809" s="43"/>
      <c r="AR5809" s="43"/>
      <c r="AS5809" s="43"/>
      <c r="AT5809" s="43"/>
      <c r="AU5809" s="44"/>
      <c r="AV5809" s="182"/>
      <c r="AW5809" s="182"/>
      <c r="AX5809" s="182"/>
      <c r="AZ5809" s="207"/>
    </row>
    <row r="5810" spans="1:52" s="168" customFormat="1" ht="24.9" customHeight="1" x14ac:dyDescent="0.3">
      <c r="A5810" s="263"/>
      <c r="B5810" s="263"/>
      <c r="C5810" s="265"/>
      <c r="D5810" s="481"/>
      <c r="E5810" s="482"/>
      <c r="F5810" s="482"/>
      <c r="G5810" s="482"/>
      <c r="H5810" s="482"/>
      <c r="I5810" s="482"/>
      <c r="J5810" s="482"/>
      <c r="K5810" s="482"/>
      <c r="L5810" s="482"/>
      <c r="M5810" s="483"/>
      <c r="N5810" s="176"/>
      <c r="O5810" s="412"/>
      <c r="P5810" s="413"/>
      <c r="Q5810" s="8"/>
      <c r="R5810" s="8"/>
      <c r="S5810" s="8"/>
      <c r="T5810" s="9"/>
      <c r="U5810" s="17"/>
      <c r="V5810" s="182"/>
      <c r="W5810" s="191"/>
      <c r="X5810" s="199"/>
      <c r="Y5810" s="182"/>
      <c r="Z5810" s="184"/>
      <c r="AA5810" s="184"/>
      <c r="AD5810" s="182"/>
      <c r="AG5810" s="182"/>
      <c r="AH5810" s="43"/>
      <c r="AI5810" s="43"/>
      <c r="AJ5810" s="43"/>
      <c r="AK5810" s="43"/>
      <c r="AL5810" s="43"/>
      <c r="AM5810" s="43"/>
      <c r="AN5810" s="43"/>
      <c r="AO5810" s="43"/>
      <c r="AP5810" s="43"/>
      <c r="AQ5810" s="43"/>
      <c r="AR5810" s="43"/>
      <c r="AS5810" s="43"/>
      <c r="AT5810" s="43"/>
      <c r="AU5810" s="44"/>
      <c r="AV5810" s="182"/>
      <c r="AW5810" s="182"/>
      <c r="AX5810" s="182"/>
      <c r="AZ5810" s="207"/>
    </row>
    <row r="5811" spans="1:52" s="168" customFormat="1" ht="24.9" customHeight="1" x14ac:dyDescent="0.3">
      <c r="A5811" s="263"/>
      <c r="B5811" s="263"/>
      <c r="C5811" s="265"/>
      <c r="D5811" s="481"/>
      <c r="E5811" s="482"/>
      <c r="F5811" s="482"/>
      <c r="G5811" s="482"/>
      <c r="H5811" s="482"/>
      <c r="I5811" s="482"/>
      <c r="J5811" s="482"/>
      <c r="K5811" s="482"/>
      <c r="L5811" s="482"/>
      <c r="M5811" s="483"/>
      <c r="N5811" s="176"/>
      <c r="O5811" s="412"/>
      <c r="P5811" s="413"/>
      <c r="Q5811" s="8"/>
      <c r="R5811" s="8"/>
      <c r="S5811" s="8"/>
      <c r="T5811" s="9"/>
      <c r="U5811" s="17"/>
      <c r="V5811" s="182"/>
      <c r="W5811" s="191"/>
      <c r="X5811" s="199"/>
      <c r="Y5811" s="182"/>
      <c r="Z5811" s="184"/>
      <c r="AA5811" s="184"/>
      <c r="AD5811" s="182"/>
      <c r="AG5811" s="182"/>
      <c r="AH5811" s="43"/>
      <c r="AI5811" s="43"/>
      <c r="AJ5811" s="43"/>
      <c r="AK5811" s="43"/>
      <c r="AL5811" s="43"/>
      <c r="AM5811" s="43"/>
      <c r="AN5811" s="43"/>
      <c r="AO5811" s="43"/>
      <c r="AP5811" s="43"/>
      <c r="AQ5811" s="43"/>
      <c r="AR5811" s="43"/>
      <c r="AS5811" s="43"/>
      <c r="AT5811" s="43"/>
      <c r="AU5811" s="44"/>
      <c r="AV5811" s="182"/>
      <c r="AW5811" s="182"/>
      <c r="AX5811" s="182"/>
      <c r="AZ5811" s="207"/>
    </row>
    <row r="5812" spans="1:52" s="168" customFormat="1" ht="24.9" customHeight="1" x14ac:dyDescent="0.3">
      <c r="A5812" s="263"/>
      <c r="B5812" s="263"/>
      <c r="C5812" s="265"/>
      <c r="D5812" s="481"/>
      <c r="E5812" s="482"/>
      <c r="F5812" s="482"/>
      <c r="G5812" s="482"/>
      <c r="H5812" s="482"/>
      <c r="I5812" s="482"/>
      <c r="J5812" s="482"/>
      <c r="K5812" s="482"/>
      <c r="L5812" s="482"/>
      <c r="M5812" s="483"/>
      <c r="N5812" s="176"/>
      <c r="O5812" s="412"/>
      <c r="P5812" s="413"/>
      <c r="Q5812" s="8"/>
      <c r="R5812" s="8"/>
      <c r="S5812" s="8"/>
      <c r="T5812" s="9"/>
      <c r="U5812" s="17"/>
      <c r="V5812" s="182"/>
      <c r="W5812" s="191"/>
      <c r="X5812" s="199"/>
      <c r="Y5812" s="182"/>
      <c r="Z5812" s="184"/>
      <c r="AA5812" s="184"/>
      <c r="AD5812" s="182"/>
      <c r="AG5812" s="182"/>
      <c r="AH5812" s="43"/>
      <c r="AI5812" s="43"/>
      <c r="AJ5812" s="43"/>
      <c r="AK5812" s="43"/>
      <c r="AL5812" s="43"/>
      <c r="AM5812" s="43"/>
      <c r="AN5812" s="43"/>
      <c r="AO5812" s="43"/>
      <c r="AP5812" s="43"/>
      <c r="AQ5812" s="43"/>
      <c r="AR5812" s="43"/>
      <c r="AS5812" s="43"/>
      <c r="AT5812" s="43"/>
      <c r="AU5812" s="44"/>
      <c r="AV5812" s="182"/>
      <c r="AW5812" s="182"/>
      <c r="AX5812" s="182"/>
      <c r="AZ5812" s="207"/>
    </row>
    <row r="5813" spans="1:52" s="168" customFormat="1" ht="24.9" customHeight="1" x14ac:dyDescent="0.3">
      <c r="A5813" s="263"/>
      <c r="B5813" s="263"/>
      <c r="C5813" s="265"/>
      <c r="D5813" s="481"/>
      <c r="E5813" s="482"/>
      <c r="F5813" s="482"/>
      <c r="G5813" s="482"/>
      <c r="H5813" s="482"/>
      <c r="I5813" s="482"/>
      <c r="J5813" s="482"/>
      <c r="K5813" s="482"/>
      <c r="L5813" s="482"/>
      <c r="M5813" s="483"/>
      <c r="N5813" s="176"/>
      <c r="O5813" s="412"/>
      <c r="P5813" s="413"/>
      <c r="Q5813" s="8"/>
      <c r="R5813" s="8"/>
      <c r="S5813" s="8"/>
      <c r="T5813" s="9"/>
      <c r="U5813" s="17"/>
      <c r="V5813" s="182"/>
      <c r="W5813" s="191"/>
      <c r="X5813" s="199"/>
      <c r="Y5813" s="182"/>
      <c r="Z5813" s="184"/>
      <c r="AA5813" s="184"/>
      <c r="AD5813" s="182"/>
      <c r="AG5813" s="182"/>
      <c r="AH5813" s="43"/>
      <c r="AI5813" s="43"/>
      <c r="AJ5813" s="43"/>
      <c r="AK5813" s="43"/>
      <c r="AL5813" s="43"/>
      <c r="AM5813" s="43"/>
      <c r="AN5813" s="43"/>
      <c r="AO5813" s="43"/>
      <c r="AP5813" s="43"/>
      <c r="AQ5813" s="43"/>
      <c r="AR5813" s="43"/>
      <c r="AS5813" s="43"/>
      <c r="AT5813" s="43"/>
      <c r="AU5813" s="44"/>
      <c r="AV5813" s="182"/>
      <c r="AW5813" s="182"/>
      <c r="AX5813" s="182"/>
      <c r="AZ5813" s="207"/>
    </row>
    <row r="5814" spans="1:52" s="168" customFormat="1" ht="24.9" customHeight="1" x14ac:dyDescent="0.3">
      <c r="A5814" s="263"/>
      <c r="B5814" s="263"/>
      <c r="C5814" s="265"/>
      <c r="D5814" s="481"/>
      <c r="E5814" s="482"/>
      <c r="F5814" s="482"/>
      <c r="G5814" s="482"/>
      <c r="H5814" s="482"/>
      <c r="I5814" s="482"/>
      <c r="J5814" s="482"/>
      <c r="K5814" s="482"/>
      <c r="L5814" s="482"/>
      <c r="M5814" s="483"/>
      <c r="N5814" s="176"/>
      <c r="O5814" s="412"/>
      <c r="P5814" s="413"/>
      <c r="Q5814" s="8"/>
      <c r="R5814" s="8"/>
      <c r="S5814" s="8"/>
      <c r="T5814" s="9"/>
      <c r="U5814" s="17"/>
      <c r="V5814" s="182"/>
      <c r="W5814" s="191"/>
      <c r="X5814" s="199"/>
      <c r="Y5814" s="182"/>
      <c r="Z5814" s="184"/>
      <c r="AA5814" s="184"/>
      <c r="AD5814" s="182"/>
      <c r="AG5814" s="182"/>
      <c r="AH5814" s="43"/>
      <c r="AI5814" s="43"/>
      <c r="AJ5814" s="43"/>
      <c r="AK5814" s="43"/>
      <c r="AL5814" s="43"/>
      <c r="AM5814" s="43"/>
      <c r="AN5814" s="43"/>
      <c r="AO5814" s="43"/>
      <c r="AP5814" s="43"/>
      <c r="AQ5814" s="43"/>
      <c r="AR5814" s="43"/>
      <c r="AS5814" s="43"/>
      <c r="AT5814" s="43"/>
      <c r="AU5814" s="44"/>
      <c r="AV5814" s="182"/>
      <c r="AW5814" s="182"/>
      <c r="AX5814" s="182"/>
      <c r="AZ5814" s="207"/>
    </row>
    <row r="5815" spans="1:52" s="168" customFormat="1" ht="24.9" customHeight="1" x14ac:dyDescent="0.3">
      <c r="A5815" s="263"/>
      <c r="B5815" s="263"/>
      <c r="C5815" s="265"/>
      <c r="D5815" s="481"/>
      <c r="E5815" s="482"/>
      <c r="F5815" s="482"/>
      <c r="G5815" s="482"/>
      <c r="H5815" s="482"/>
      <c r="I5815" s="482"/>
      <c r="J5815" s="482"/>
      <c r="K5815" s="482"/>
      <c r="L5815" s="482"/>
      <c r="M5815" s="483"/>
      <c r="N5815" s="176"/>
      <c r="O5815" s="412"/>
      <c r="P5815" s="413"/>
      <c r="Q5815" s="8"/>
      <c r="R5815" s="8"/>
      <c r="S5815" s="8"/>
      <c r="T5815" s="9"/>
      <c r="U5815" s="17"/>
      <c r="V5815" s="182"/>
      <c r="W5815" s="191"/>
      <c r="X5815" s="199"/>
      <c r="Y5815" s="182"/>
      <c r="Z5815" s="184"/>
      <c r="AA5815" s="184"/>
      <c r="AD5815" s="182"/>
      <c r="AG5815" s="182"/>
      <c r="AH5815" s="43"/>
      <c r="AI5815" s="43"/>
      <c r="AJ5815" s="43"/>
      <c r="AK5815" s="43"/>
      <c r="AL5815" s="43"/>
      <c r="AM5815" s="43"/>
      <c r="AN5815" s="43"/>
      <c r="AO5815" s="43"/>
      <c r="AP5815" s="43"/>
      <c r="AQ5815" s="43"/>
      <c r="AR5815" s="43"/>
      <c r="AS5815" s="43"/>
      <c r="AT5815" s="43"/>
      <c r="AU5815" s="44"/>
      <c r="AV5815" s="182"/>
      <c r="AW5815" s="182"/>
      <c r="AX5815" s="182"/>
      <c r="AZ5815" s="207"/>
    </row>
    <row r="5816" spans="1:52" s="168" customFormat="1" ht="24.9" customHeight="1" x14ac:dyDescent="0.3">
      <c r="A5816" s="263"/>
      <c r="B5816" s="263"/>
      <c r="C5816" s="265"/>
      <c r="D5816" s="481"/>
      <c r="E5816" s="482"/>
      <c r="F5816" s="482"/>
      <c r="G5816" s="482"/>
      <c r="H5816" s="482"/>
      <c r="I5816" s="482"/>
      <c r="J5816" s="482"/>
      <c r="K5816" s="482"/>
      <c r="L5816" s="482"/>
      <c r="M5816" s="483"/>
      <c r="N5816" s="176"/>
      <c r="O5816" s="412"/>
      <c r="P5816" s="413"/>
      <c r="Q5816" s="8"/>
      <c r="R5816" s="8"/>
      <c r="S5816" s="8"/>
      <c r="T5816" s="9"/>
      <c r="U5816" s="17"/>
      <c r="V5816" s="182"/>
      <c r="W5816" s="191"/>
      <c r="X5816" s="199"/>
      <c r="Y5816" s="182"/>
      <c r="Z5816" s="184"/>
      <c r="AA5816" s="184"/>
      <c r="AD5816" s="182"/>
      <c r="AG5816" s="182"/>
      <c r="AH5816" s="43"/>
      <c r="AI5816" s="43"/>
      <c r="AJ5816" s="43"/>
      <c r="AK5816" s="43"/>
      <c r="AL5816" s="43"/>
      <c r="AM5816" s="43"/>
      <c r="AN5816" s="43"/>
      <c r="AO5816" s="43"/>
      <c r="AP5816" s="43"/>
      <c r="AQ5816" s="43"/>
      <c r="AR5816" s="43"/>
      <c r="AS5816" s="43"/>
      <c r="AT5816" s="43"/>
      <c r="AU5816" s="44"/>
      <c r="AV5816" s="182"/>
      <c r="AW5816" s="182"/>
      <c r="AX5816" s="182"/>
      <c r="AZ5816" s="207"/>
    </row>
    <row r="5817" spans="1:52" s="168" customFormat="1" ht="24.9" customHeight="1" x14ac:dyDescent="0.3">
      <c r="A5817" s="263"/>
      <c r="B5817" s="263"/>
      <c r="C5817" s="265"/>
      <c r="D5817" s="481"/>
      <c r="E5817" s="482"/>
      <c r="F5817" s="482"/>
      <c r="G5817" s="482"/>
      <c r="H5817" s="482"/>
      <c r="I5817" s="482"/>
      <c r="J5817" s="482"/>
      <c r="K5817" s="482"/>
      <c r="L5817" s="482"/>
      <c r="M5817" s="483"/>
      <c r="N5817" s="176"/>
      <c r="O5817" s="412"/>
      <c r="P5817" s="413"/>
      <c r="Q5817" s="8"/>
      <c r="R5817" s="8"/>
      <c r="S5817" s="8"/>
      <c r="T5817" s="9"/>
      <c r="U5817" s="17"/>
      <c r="V5817" s="182"/>
      <c r="W5817" s="191"/>
      <c r="X5817" s="199"/>
      <c r="Y5817" s="182"/>
      <c r="Z5817" s="184"/>
      <c r="AA5817" s="184"/>
      <c r="AD5817" s="182"/>
      <c r="AG5817" s="182"/>
      <c r="AH5817" s="43"/>
      <c r="AI5817" s="43"/>
      <c r="AJ5817" s="43"/>
      <c r="AK5817" s="43"/>
      <c r="AL5817" s="43"/>
      <c r="AM5817" s="43"/>
      <c r="AN5817" s="43"/>
      <c r="AO5817" s="43"/>
      <c r="AP5817" s="43"/>
      <c r="AQ5817" s="43"/>
      <c r="AR5817" s="43"/>
      <c r="AS5817" s="43"/>
      <c r="AT5817" s="43"/>
      <c r="AU5817" s="44"/>
      <c r="AV5817" s="182"/>
      <c r="AW5817" s="182"/>
      <c r="AX5817" s="182"/>
      <c r="AZ5817" s="207"/>
    </row>
    <row r="5818" spans="1:52" s="168" customFormat="1" ht="24.9" customHeight="1" x14ac:dyDescent="0.3">
      <c r="A5818" s="263"/>
      <c r="B5818" s="263"/>
      <c r="C5818" s="265"/>
      <c r="D5818" s="481"/>
      <c r="E5818" s="482"/>
      <c r="F5818" s="482"/>
      <c r="G5818" s="482"/>
      <c r="H5818" s="482"/>
      <c r="I5818" s="482"/>
      <c r="J5818" s="482"/>
      <c r="K5818" s="482"/>
      <c r="L5818" s="482"/>
      <c r="M5818" s="483"/>
      <c r="N5818" s="176"/>
      <c r="O5818" s="412"/>
      <c r="P5818" s="413"/>
      <c r="Q5818" s="8"/>
      <c r="R5818" s="8"/>
      <c r="S5818" s="8"/>
      <c r="T5818" s="9"/>
      <c r="U5818" s="17"/>
      <c r="V5818" s="182"/>
      <c r="W5818" s="191"/>
      <c r="X5818" s="199"/>
      <c r="Y5818" s="182"/>
      <c r="Z5818" s="184"/>
      <c r="AA5818" s="184"/>
      <c r="AD5818" s="182"/>
      <c r="AG5818" s="182"/>
      <c r="AH5818" s="43"/>
      <c r="AI5818" s="43"/>
      <c r="AJ5818" s="43"/>
      <c r="AK5818" s="43"/>
      <c r="AL5818" s="43"/>
      <c r="AM5818" s="43"/>
      <c r="AN5818" s="43"/>
      <c r="AO5818" s="43"/>
      <c r="AP5818" s="43"/>
      <c r="AQ5818" s="43"/>
      <c r="AR5818" s="43"/>
      <c r="AS5818" s="43"/>
      <c r="AT5818" s="43"/>
      <c r="AU5818" s="44"/>
      <c r="AV5818" s="182"/>
      <c r="AW5818" s="182"/>
      <c r="AX5818" s="182"/>
      <c r="AZ5818" s="207"/>
    </row>
    <row r="5819" spans="1:52" s="168" customFormat="1" ht="24.9" customHeight="1" thickBot="1" x14ac:dyDescent="0.35">
      <c r="A5819" s="263"/>
      <c r="B5819" s="263"/>
      <c r="C5819" s="265"/>
      <c r="D5819" s="481"/>
      <c r="E5819" s="482"/>
      <c r="F5819" s="482"/>
      <c r="G5819" s="482"/>
      <c r="H5819" s="482"/>
      <c r="I5819" s="482"/>
      <c r="J5819" s="482"/>
      <c r="K5819" s="482"/>
      <c r="L5819" s="482"/>
      <c r="M5819" s="483"/>
      <c r="N5819" s="414" t="s">
        <v>16</v>
      </c>
      <c r="O5819" s="415"/>
      <c r="P5819" s="415"/>
      <c r="Q5819" s="415"/>
      <c r="R5819" s="415"/>
      <c r="S5819" s="415"/>
      <c r="T5819" s="415"/>
      <c r="U5819" s="18">
        <f>SUM(U5799:U5818)</f>
        <v>10</v>
      </c>
      <c r="V5819" s="182"/>
      <c r="W5819" s="191"/>
      <c r="X5819" s="199"/>
      <c r="Y5819" s="182"/>
      <c r="Z5819" s="184"/>
      <c r="AA5819" s="184"/>
      <c r="AD5819" s="182"/>
      <c r="AG5819" s="182"/>
      <c r="AH5819" s="43"/>
      <c r="AI5819" s="43"/>
      <c r="AJ5819" s="43"/>
      <c r="AK5819" s="43"/>
      <c r="AL5819" s="43"/>
      <c r="AM5819" s="43"/>
      <c r="AN5819" s="43"/>
      <c r="AO5819" s="43"/>
      <c r="AP5819" s="43"/>
      <c r="AQ5819" s="43"/>
      <c r="AR5819" s="43"/>
      <c r="AS5819" s="43"/>
      <c r="AT5819" s="43"/>
      <c r="AU5819" s="44"/>
      <c r="AV5819" s="182"/>
      <c r="AW5819" s="182"/>
      <c r="AX5819" s="182"/>
      <c r="AZ5819" s="207"/>
    </row>
    <row r="5820" spans="1:52" s="168" customFormat="1" ht="14.4" customHeight="1" x14ac:dyDescent="0.3">
      <c r="A5820" s="263"/>
      <c r="B5820" s="263"/>
      <c r="C5820" s="265"/>
      <c r="D5820" s="481"/>
      <c r="E5820" s="482"/>
      <c r="F5820" s="482"/>
      <c r="G5820" s="482"/>
      <c r="H5820" s="482"/>
      <c r="I5820" s="482"/>
      <c r="J5820" s="482"/>
      <c r="K5820" s="482"/>
      <c r="L5820" s="482"/>
      <c r="M5820" s="483"/>
      <c r="N5820" s="416" t="s">
        <v>17</v>
      </c>
      <c r="O5820" s="417"/>
      <c r="P5820" s="417"/>
      <c r="Q5820" s="417"/>
      <c r="R5820" s="417"/>
      <c r="S5820" s="417"/>
      <c r="T5820" s="417"/>
      <c r="U5820" s="418"/>
      <c r="V5820" s="200"/>
      <c r="W5820" s="191"/>
      <c r="X5820" s="199"/>
      <c r="Y5820" s="182"/>
      <c r="Z5820" s="184"/>
      <c r="AA5820" s="184"/>
      <c r="AD5820" s="182"/>
      <c r="AG5820" s="182"/>
      <c r="AH5820" s="43"/>
      <c r="AI5820" s="43"/>
      <c r="AJ5820" s="43"/>
      <c r="AK5820" s="43"/>
      <c r="AL5820" s="43"/>
      <c r="AM5820" s="43"/>
      <c r="AN5820" s="43"/>
      <c r="AO5820" s="43"/>
      <c r="AP5820" s="43"/>
      <c r="AQ5820" s="43"/>
      <c r="AR5820" s="43"/>
      <c r="AS5820" s="43"/>
      <c r="AT5820" s="43"/>
      <c r="AU5820" s="44"/>
      <c r="AV5820" s="182"/>
      <c r="AW5820" s="182"/>
      <c r="AX5820" s="182"/>
      <c r="AZ5820" s="207"/>
    </row>
    <row r="5821" spans="1:52" s="168" customFormat="1" x14ac:dyDescent="0.3">
      <c r="A5821" s="263"/>
      <c r="B5821" s="263"/>
      <c r="C5821" s="265"/>
      <c r="D5821" s="481"/>
      <c r="E5821" s="482"/>
      <c r="F5821" s="482"/>
      <c r="G5821" s="482"/>
      <c r="H5821" s="482"/>
      <c r="I5821" s="482"/>
      <c r="J5821" s="482"/>
      <c r="K5821" s="482"/>
      <c r="L5821" s="482"/>
      <c r="M5821" s="483"/>
      <c r="N5821" s="419"/>
      <c r="O5821" s="420"/>
      <c r="P5821" s="420"/>
      <c r="Q5821" s="420"/>
      <c r="R5821" s="420"/>
      <c r="S5821" s="420"/>
      <c r="T5821" s="420"/>
      <c r="U5821" s="421"/>
      <c r="V5821" s="182"/>
      <c r="W5821" s="191"/>
      <c r="X5821" s="199"/>
      <c r="Y5821" s="182"/>
      <c r="Z5821" s="184"/>
      <c r="AA5821" s="184"/>
      <c r="AD5821" s="182"/>
      <c r="AG5821" s="182"/>
      <c r="AH5821" s="43"/>
      <c r="AI5821" s="43"/>
      <c r="AJ5821" s="43"/>
      <c r="AK5821" s="43"/>
      <c r="AL5821" s="43"/>
      <c r="AM5821" s="43"/>
      <c r="AN5821" s="43"/>
      <c r="AO5821" s="43"/>
      <c r="AP5821" s="43"/>
      <c r="AQ5821" s="43"/>
      <c r="AR5821" s="43"/>
      <c r="AS5821" s="43"/>
      <c r="AT5821" s="43"/>
      <c r="AU5821" s="44"/>
      <c r="AV5821" s="182"/>
      <c r="AW5821" s="182"/>
      <c r="AX5821" s="182"/>
      <c r="AZ5821" s="207"/>
    </row>
    <row r="5822" spans="1:52" s="168" customFormat="1" x14ac:dyDescent="0.3">
      <c r="A5822" s="263"/>
      <c r="B5822" s="263"/>
      <c r="C5822" s="265"/>
      <c r="D5822" s="481"/>
      <c r="E5822" s="482"/>
      <c r="F5822" s="482"/>
      <c r="G5822" s="482"/>
      <c r="H5822" s="482"/>
      <c r="I5822" s="482"/>
      <c r="J5822" s="482"/>
      <c r="K5822" s="482"/>
      <c r="L5822" s="482"/>
      <c r="M5822" s="483"/>
      <c r="N5822" s="419"/>
      <c r="O5822" s="420"/>
      <c r="P5822" s="420"/>
      <c r="Q5822" s="420"/>
      <c r="R5822" s="420"/>
      <c r="S5822" s="420"/>
      <c r="T5822" s="420"/>
      <c r="U5822" s="421"/>
      <c r="V5822" s="182"/>
      <c r="W5822" s="191"/>
      <c r="X5822" s="199"/>
      <c r="Y5822" s="182"/>
      <c r="Z5822" s="184"/>
      <c r="AA5822" s="184"/>
      <c r="AD5822" s="182"/>
      <c r="AG5822" s="182"/>
      <c r="AH5822" s="43"/>
      <c r="AI5822" s="43"/>
      <c r="AJ5822" s="43"/>
      <c r="AK5822" s="43"/>
      <c r="AL5822" s="43"/>
      <c r="AM5822" s="43"/>
      <c r="AN5822" s="43"/>
      <c r="AO5822" s="43"/>
      <c r="AP5822" s="43"/>
      <c r="AQ5822" s="43"/>
      <c r="AR5822" s="43"/>
      <c r="AS5822" s="43"/>
      <c r="AT5822" s="43"/>
      <c r="AU5822" s="44"/>
      <c r="AV5822" s="182"/>
      <c r="AW5822" s="182"/>
      <c r="AX5822" s="182"/>
      <c r="AZ5822" s="207"/>
    </row>
    <row r="5823" spans="1:52" s="168" customFormat="1" ht="14.4" thickBot="1" x14ac:dyDescent="0.35">
      <c r="A5823" s="263"/>
      <c r="B5823" s="263"/>
      <c r="C5823" s="265"/>
      <c r="D5823" s="425"/>
      <c r="E5823" s="426"/>
      <c r="F5823" s="426"/>
      <c r="G5823" s="426"/>
      <c r="H5823" s="426"/>
      <c r="I5823" s="426"/>
      <c r="J5823" s="426"/>
      <c r="K5823" s="426"/>
      <c r="L5823" s="426"/>
      <c r="M5823" s="427"/>
      <c r="N5823" s="422"/>
      <c r="O5823" s="423"/>
      <c r="P5823" s="423"/>
      <c r="Q5823" s="423"/>
      <c r="R5823" s="423"/>
      <c r="S5823" s="423"/>
      <c r="T5823" s="423"/>
      <c r="U5823" s="424"/>
      <c r="V5823" s="182"/>
      <c r="W5823" s="191"/>
      <c r="X5823" s="199"/>
      <c r="Y5823" s="182"/>
      <c r="Z5823" s="184"/>
      <c r="AA5823" s="184"/>
      <c r="AD5823" s="182"/>
      <c r="AG5823" s="182"/>
      <c r="AH5823" s="43"/>
      <c r="AI5823" s="43"/>
      <c r="AJ5823" s="43"/>
      <c r="AK5823" s="43"/>
      <c r="AL5823" s="43"/>
      <c r="AM5823" s="43"/>
      <c r="AN5823" s="43"/>
      <c r="AO5823" s="43"/>
      <c r="AP5823" s="43"/>
      <c r="AQ5823" s="43"/>
      <c r="AR5823" s="43"/>
      <c r="AS5823" s="43"/>
      <c r="AT5823" s="43"/>
      <c r="AU5823" s="44"/>
      <c r="AV5823" s="182"/>
      <c r="AW5823" s="182"/>
      <c r="AX5823" s="182"/>
      <c r="AZ5823" s="207"/>
    </row>
    <row r="5824" spans="1:52" s="168" customFormat="1" ht="5.25" customHeight="1" thickBot="1" x14ac:dyDescent="0.35">
      <c r="A5824" s="263"/>
      <c r="B5824" s="263"/>
      <c r="C5824" s="265"/>
      <c r="D5824" s="428"/>
      <c r="E5824" s="428"/>
      <c r="F5824" s="428"/>
      <c r="G5824" s="428"/>
      <c r="H5824" s="428"/>
      <c r="I5824" s="428"/>
      <c r="J5824" s="428"/>
      <c r="K5824" s="428"/>
      <c r="L5824" s="428"/>
      <c r="M5824" s="428"/>
      <c r="N5824" s="428"/>
      <c r="O5824" s="428"/>
      <c r="P5824" s="428"/>
      <c r="Q5824" s="428"/>
      <c r="R5824" s="428"/>
      <c r="S5824" s="428"/>
      <c r="T5824" s="428"/>
      <c r="U5824" s="428"/>
      <c r="V5824" s="182"/>
      <c r="W5824" s="191"/>
      <c r="X5824" s="199"/>
      <c r="Y5824" s="182"/>
      <c r="Z5824" s="184"/>
      <c r="AA5824" s="184"/>
      <c r="AD5824" s="182"/>
      <c r="AG5824" s="182"/>
      <c r="AH5824" s="43"/>
      <c r="AI5824" s="43"/>
      <c r="AJ5824" s="43"/>
      <c r="AK5824" s="43"/>
      <c r="AL5824" s="43"/>
      <c r="AM5824" s="43"/>
      <c r="AN5824" s="43"/>
      <c r="AO5824" s="43"/>
      <c r="AP5824" s="43"/>
      <c r="AQ5824" s="43"/>
      <c r="AR5824" s="43"/>
      <c r="AS5824" s="43"/>
      <c r="AT5824" s="43"/>
      <c r="AU5824" s="44"/>
      <c r="AV5824" s="182"/>
      <c r="AW5824" s="182"/>
      <c r="AX5824" s="182"/>
      <c r="AZ5824" s="207"/>
    </row>
    <row r="5825" spans="1:52" s="168" customFormat="1" ht="20.25" customHeight="1" x14ac:dyDescent="0.3">
      <c r="A5825" s="263"/>
      <c r="B5825" s="263"/>
      <c r="C5825" s="265"/>
      <c r="D5825" s="429" t="s">
        <v>18</v>
      </c>
      <c r="E5825" s="430"/>
      <c r="F5825" s="430"/>
      <c r="G5825" s="430"/>
      <c r="H5825" s="430"/>
      <c r="I5825" s="430"/>
      <c r="J5825" s="430"/>
      <c r="K5825" s="430"/>
      <c r="L5825" s="430"/>
      <c r="M5825" s="431"/>
      <c r="N5825" s="429" t="s">
        <v>19</v>
      </c>
      <c r="O5825" s="430"/>
      <c r="P5825" s="430"/>
      <c r="Q5825" s="430"/>
      <c r="R5825" s="430"/>
      <c r="S5825" s="430"/>
      <c r="T5825" s="430"/>
      <c r="U5825" s="431"/>
      <c r="V5825" s="182"/>
      <c r="W5825" s="191"/>
      <c r="X5825" s="199"/>
      <c r="Y5825" s="182"/>
      <c r="Z5825" s="184"/>
      <c r="AA5825" s="184"/>
      <c r="AD5825" s="182"/>
      <c r="AG5825" s="182"/>
      <c r="AH5825" s="43"/>
      <c r="AI5825" s="43"/>
      <c r="AJ5825" s="43"/>
      <c r="AK5825" s="43"/>
      <c r="AL5825" s="43"/>
      <c r="AM5825" s="43"/>
      <c r="AN5825" s="43"/>
      <c r="AO5825" s="43"/>
      <c r="AP5825" s="43"/>
      <c r="AQ5825" s="43"/>
      <c r="AR5825" s="43"/>
      <c r="AS5825" s="43"/>
      <c r="AT5825" s="43"/>
      <c r="AU5825" s="44"/>
      <c r="AV5825" s="182"/>
      <c r="AW5825" s="182"/>
      <c r="AX5825" s="182"/>
      <c r="AZ5825" s="207"/>
    </row>
    <row r="5826" spans="1:52" s="168" customFormat="1" x14ac:dyDescent="0.3">
      <c r="A5826" s="263"/>
      <c r="B5826" s="263"/>
      <c r="C5826" s="265"/>
      <c r="D5826" s="432" t="s">
        <v>20</v>
      </c>
      <c r="E5826" s="433"/>
      <c r="F5826" s="433"/>
      <c r="G5826" s="433"/>
      <c r="H5826" s="433"/>
      <c r="I5826" s="433"/>
      <c r="J5826" s="433"/>
      <c r="K5826" s="433"/>
      <c r="L5826" s="433"/>
      <c r="M5826" s="434"/>
      <c r="N5826" s="435" t="s">
        <v>21</v>
      </c>
      <c r="O5826" s="436"/>
      <c r="P5826" s="436"/>
      <c r="Q5826" s="436"/>
      <c r="R5826" s="436"/>
      <c r="S5826" s="436"/>
      <c r="T5826" s="436"/>
      <c r="U5826" s="437"/>
      <c r="V5826" s="182"/>
      <c r="W5826" s="191"/>
      <c r="X5826" s="199"/>
      <c r="Y5826" s="182"/>
      <c r="Z5826" s="184"/>
      <c r="AA5826" s="184"/>
      <c r="AD5826" s="182"/>
      <c r="AG5826" s="182"/>
      <c r="AH5826" s="43"/>
      <c r="AI5826" s="43"/>
      <c r="AJ5826" s="43"/>
      <c r="AK5826" s="43"/>
      <c r="AL5826" s="43"/>
      <c r="AM5826" s="43"/>
      <c r="AN5826" s="43"/>
      <c r="AO5826" s="43"/>
      <c r="AP5826" s="43"/>
      <c r="AQ5826" s="43"/>
      <c r="AR5826" s="43"/>
      <c r="AS5826" s="43"/>
      <c r="AT5826" s="43"/>
      <c r="AU5826" s="44"/>
      <c r="AV5826" s="182"/>
      <c r="AW5826" s="182"/>
      <c r="AX5826" s="182"/>
      <c r="AZ5826" s="207"/>
    </row>
    <row r="5827" spans="1:52" s="168" customFormat="1" ht="15.75" customHeight="1" x14ac:dyDescent="0.3">
      <c r="A5827" s="263"/>
      <c r="B5827" s="263"/>
      <c r="C5827" s="265"/>
      <c r="D5827" s="438" t="s">
        <v>22</v>
      </c>
      <c r="E5827" s="439"/>
      <c r="F5827" s="439"/>
      <c r="G5827" s="439"/>
      <c r="H5827" s="439"/>
      <c r="I5827" s="439"/>
      <c r="J5827" s="439"/>
      <c r="K5827" s="439"/>
      <c r="L5827" s="439"/>
      <c r="M5827" s="440"/>
      <c r="N5827" s="438" t="s">
        <v>22</v>
      </c>
      <c r="O5827" s="444"/>
      <c r="P5827" s="444"/>
      <c r="Q5827" s="444"/>
      <c r="R5827" s="444"/>
      <c r="S5827" s="444"/>
      <c r="T5827" s="444"/>
      <c r="U5827" s="440"/>
      <c r="V5827" s="182"/>
      <c r="W5827" s="191"/>
      <c r="X5827" s="199"/>
      <c r="Y5827" s="182"/>
      <c r="Z5827" s="184"/>
      <c r="AA5827" s="184"/>
      <c r="AD5827" s="182"/>
      <c r="AG5827" s="182"/>
      <c r="AH5827" s="43"/>
      <c r="AI5827" s="43"/>
      <c r="AJ5827" s="43"/>
      <c r="AK5827" s="43"/>
      <c r="AL5827" s="43"/>
      <c r="AM5827" s="43"/>
      <c r="AN5827" s="43"/>
      <c r="AO5827" s="43"/>
      <c r="AP5827" s="43"/>
      <c r="AQ5827" s="43"/>
      <c r="AR5827" s="43"/>
      <c r="AS5827" s="43"/>
      <c r="AT5827" s="43"/>
      <c r="AU5827" s="44"/>
      <c r="AV5827" s="182"/>
      <c r="AW5827" s="182"/>
      <c r="AX5827" s="182"/>
      <c r="AZ5827" s="207"/>
    </row>
    <row r="5828" spans="1:52" s="168" customFormat="1" ht="15.75" customHeight="1" x14ac:dyDescent="0.3">
      <c r="A5828" s="263"/>
      <c r="B5828" s="263"/>
      <c r="C5828" s="265"/>
      <c r="D5828" s="438"/>
      <c r="E5828" s="439"/>
      <c r="F5828" s="439"/>
      <c r="G5828" s="439"/>
      <c r="H5828" s="439"/>
      <c r="I5828" s="439"/>
      <c r="J5828" s="439"/>
      <c r="K5828" s="439"/>
      <c r="L5828" s="439"/>
      <c r="M5828" s="440"/>
      <c r="N5828" s="438"/>
      <c r="O5828" s="439"/>
      <c r="P5828" s="439"/>
      <c r="Q5828" s="439"/>
      <c r="R5828" s="439"/>
      <c r="S5828" s="439"/>
      <c r="T5828" s="439"/>
      <c r="U5828" s="440"/>
      <c r="V5828" s="182"/>
      <c r="W5828" s="191"/>
      <c r="X5828" s="199"/>
      <c r="Y5828" s="182"/>
      <c r="Z5828" s="184"/>
      <c r="AA5828" s="184"/>
      <c r="AD5828" s="182"/>
      <c r="AG5828" s="182"/>
      <c r="AH5828" s="43"/>
      <c r="AI5828" s="43"/>
      <c r="AJ5828" s="43"/>
      <c r="AK5828" s="43"/>
      <c r="AL5828" s="43"/>
      <c r="AM5828" s="43"/>
      <c r="AN5828" s="43"/>
      <c r="AO5828" s="43"/>
      <c r="AP5828" s="43"/>
      <c r="AQ5828" s="43"/>
      <c r="AR5828" s="43"/>
      <c r="AS5828" s="43"/>
      <c r="AT5828" s="43"/>
      <c r="AU5828" s="44"/>
      <c r="AV5828" s="182"/>
      <c r="AW5828" s="182"/>
      <c r="AX5828" s="182"/>
      <c r="AZ5828" s="207"/>
    </row>
    <row r="5829" spans="1:52" s="168" customFormat="1" ht="15.75" customHeight="1" x14ac:dyDescent="0.3">
      <c r="A5829" s="263"/>
      <c r="B5829" s="263"/>
      <c r="C5829" s="265"/>
      <c r="D5829" s="441"/>
      <c r="E5829" s="442"/>
      <c r="F5829" s="442"/>
      <c r="G5829" s="442"/>
      <c r="H5829" s="442"/>
      <c r="I5829" s="442"/>
      <c r="J5829" s="442"/>
      <c r="K5829" s="442"/>
      <c r="L5829" s="442"/>
      <c r="M5829" s="443"/>
      <c r="N5829" s="441"/>
      <c r="O5829" s="442"/>
      <c r="P5829" s="442"/>
      <c r="Q5829" s="442"/>
      <c r="R5829" s="442"/>
      <c r="S5829" s="442"/>
      <c r="T5829" s="442"/>
      <c r="U5829" s="443"/>
      <c r="V5829" s="182"/>
      <c r="W5829" s="191"/>
      <c r="X5829" s="199"/>
      <c r="Y5829" s="182"/>
      <c r="Z5829" s="184"/>
      <c r="AA5829" s="184"/>
      <c r="AD5829" s="182"/>
      <c r="AG5829" s="182"/>
      <c r="AH5829" s="43"/>
      <c r="AI5829" s="43"/>
      <c r="AJ5829" s="43"/>
      <c r="AK5829" s="43"/>
      <c r="AL5829" s="43"/>
      <c r="AM5829" s="43"/>
      <c r="AN5829" s="43"/>
      <c r="AO5829" s="43"/>
      <c r="AP5829" s="43"/>
      <c r="AQ5829" s="43"/>
      <c r="AR5829" s="43"/>
      <c r="AS5829" s="43"/>
      <c r="AT5829" s="43"/>
      <c r="AU5829" s="44"/>
      <c r="AV5829" s="182"/>
      <c r="AW5829" s="182"/>
      <c r="AX5829" s="182"/>
      <c r="AZ5829" s="207"/>
    </row>
    <row r="5830" spans="1:52" s="168" customFormat="1" x14ac:dyDescent="0.25">
      <c r="A5830" s="263"/>
      <c r="B5830" s="263"/>
      <c r="C5830" s="265"/>
      <c r="D5830" s="171" t="s">
        <v>23</v>
      </c>
      <c r="E5830" s="445" t="e">
        <f>+#REF!</f>
        <v>#REF!</v>
      </c>
      <c r="F5830" s="445"/>
      <c r="G5830" s="445"/>
      <c r="H5830" s="445"/>
      <c r="I5830" s="445"/>
      <c r="J5830" s="445"/>
      <c r="K5830" s="445"/>
      <c r="L5830" s="445"/>
      <c r="M5830" s="446"/>
      <c r="N5830" s="172" t="s">
        <v>23</v>
      </c>
      <c r="O5830" s="445" t="e">
        <f>+#REF!</f>
        <v>#REF!</v>
      </c>
      <c r="P5830" s="445"/>
      <c r="Q5830" s="445"/>
      <c r="R5830" s="445"/>
      <c r="S5830" s="445"/>
      <c r="T5830" s="445"/>
      <c r="U5830" s="446"/>
      <c r="V5830" s="182"/>
      <c r="W5830" s="191"/>
      <c r="X5830" s="199"/>
      <c r="Y5830" s="182"/>
      <c r="Z5830" s="184"/>
      <c r="AA5830" s="184"/>
      <c r="AD5830" s="182"/>
      <c r="AG5830" s="182"/>
      <c r="AH5830" s="43"/>
      <c r="AI5830" s="43"/>
      <c r="AJ5830" s="43"/>
      <c r="AK5830" s="43"/>
      <c r="AL5830" s="43"/>
      <c r="AM5830" s="43"/>
      <c r="AN5830" s="43"/>
      <c r="AO5830" s="43"/>
      <c r="AP5830" s="43"/>
      <c r="AQ5830" s="43"/>
      <c r="AR5830" s="43"/>
      <c r="AS5830" s="43"/>
      <c r="AT5830" s="43"/>
      <c r="AU5830" s="44"/>
      <c r="AV5830" s="182"/>
      <c r="AW5830" s="182"/>
      <c r="AX5830" s="182"/>
      <c r="AZ5830" s="207"/>
    </row>
    <row r="5831" spans="1:52" s="168" customFormat="1" ht="14.4" thickBot="1" x14ac:dyDescent="0.3">
      <c r="A5831" s="263"/>
      <c r="B5831" s="263"/>
      <c r="C5831" s="265"/>
      <c r="D5831" s="173" t="s">
        <v>25</v>
      </c>
      <c r="E5831" s="447" t="e">
        <f>+#REF!</f>
        <v>#REF!</v>
      </c>
      <c r="F5831" s="447"/>
      <c r="G5831" s="447"/>
      <c r="H5831" s="447"/>
      <c r="I5831" s="447"/>
      <c r="J5831" s="447"/>
      <c r="K5831" s="447"/>
      <c r="L5831" s="447"/>
      <c r="M5831" s="448"/>
      <c r="N5831" s="174" t="s">
        <v>25</v>
      </c>
      <c r="O5831" s="447" t="e">
        <f>+#REF!</f>
        <v>#REF!</v>
      </c>
      <c r="P5831" s="447"/>
      <c r="Q5831" s="447"/>
      <c r="R5831" s="447"/>
      <c r="S5831" s="447"/>
      <c r="T5831" s="447"/>
      <c r="U5831" s="448"/>
      <c r="V5831" s="182"/>
      <c r="W5831" s="191"/>
      <c r="X5831" s="199"/>
      <c r="Y5831" s="182"/>
      <c r="Z5831" s="184"/>
      <c r="AA5831" s="184"/>
      <c r="AD5831" s="182"/>
      <c r="AG5831" s="182"/>
      <c r="AH5831" s="43"/>
      <c r="AI5831" s="43"/>
      <c r="AJ5831" s="43"/>
      <c r="AK5831" s="43"/>
      <c r="AL5831" s="43"/>
      <c r="AM5831" s="43"/>
      <c r="AN5831" s="43"/>
      <c r="AO5831" s="43"/>
      <c r="AP5831" s="43"/>
      <c r="AQ5831" s="43"/>
      <c r="AR5831" s="43"/>
      <c r="AS5831" s="43"/>
      <c r="AT5831" s="43"/>
      <c r="AU5831" s="44"/>
      <c r="AV5831" s="182"/>
      <c r="AW5831" s="182"/>
      <c r="AX5831" s="182"/>
      <c r="AZ5831" s="207"/>
    </row>
    <row r="5832" spans="1:52" s="175" customFormat="1" ht="9.9" customHeight="1" thickBot="1" x14ac:dyDescent="0.3">
      <c r="A5832" s="266"/>
      <c r="B5832" s="266"/>
      <c r="C5832" s="267"/>
      <c r="N5832" s="15"/>
      <c r="V5832" s="34"/>
      <c r="W5832" s="58"/>
      <c r="X5832" s="85"/>
      <c r="Y5832" s="34"/>
      <c r="Z5832" s="185"/>
      <c r="AA5832" s="185"/>
      <c r="AD5832" s="34"/>
      <c r="AG5832" s="34"/>
      <c r="AH5832" s="45"/>
      <c r="AI5832" s="45"/>
      <c r="AJ5832" s="45"/>
      <c r="AK5832" s="45"/>
      <c r="AL5832" s="45"/>
      <c r="AM5832" s="45"/>
      <c r="AN5832" s="45"/>
      <c r="AO5832" s="45"/>
      <c r="AP5832" s="45"/>
      <c r="AQ5832" s="45"/>
      <c r="AR5832" s="45"/>
      <c r="AS5832" s="45"/>
      <c r="AT5832" s="45"/>
      <c r="AU5832" s="46"/>
      <c r="AV5832" s="34"/>
      <c r="AW5832" s="34"/>
      <c r="AX5832" s="34"/>
      <c r="AZ5832" s="139"/>
    </row>
    <row r="5833" spans="1:52" s="168" customFormat="1" ht="15.75" customHeight="1" x14ac:dyDescent="0.3">
      <c r="A5833" s="263"/>
      <c r="B5833" s="263"/>
      <c r="C5833" s="265"/>
      <c r="D5833" s="484"/>
      <c r="E5833" s="485"/>
      <c r="F5833" s="488" t="s">
        <v>0</v>
      </c>
      <c r="G5833" s="489"/>
      <c r="H5833" s="489"/>
      <c r="I5833" s="489"/>
      <c r="J5833" s="489"/>
      <c r="K5833" s="489"/>
      <c r="L5833" s="489"/>
      <c r="M5833" s="489"/>
      <c r="N5833" s="489"/>
      <c r="O5833" s="490"/>
      <c r="P5833" s="494" t="s">
        <v>1</v>
      </c>
      <c r="Q5833" s="495"/>
      <c r="R5833" s="495"/>
      <c r="S5833" s="496"/>
      <c r="T5833" s="500"/>
      <c r="U5833" s="501"/>
      <c r="V5833" s="182"/>
      <c r="W5833" s="191"/>
      <c r="X5833" s="199"/>
      <c r="Y5833" s="182"/>
      <c r="Z5833" s="184"/>
      <c r="AA5833" s="184"/>
      <c r="AD5833" s="182"/>
      <c r="AG5833" s="182"/>
      <c r="AH5833" s="43"/>
      <c r="AI5833" s="43"/>
      <c r="AJ5833" s="43"/>
      <c r="AK5833" s="43"/>
      <c r="AL5833" s="43"/>
      <c r="AM5833" s="43"/>
      <c r="AN5833" s="43"/>
      <c r="AO5833" s="43"/>
      <c r="AP5833" s="43"/>
      <c r="AQ5833" s="43"/>
      <c r="AR5833" s="43"/>
      <c r="AS5833" s="43"/>
      <c r="AT5833" s="43"/>
      <c r="AU5833" s="44"/>
      <c r="AV5833" s="182"/>
      <c r="AW5833" s="182"/>
      <c r="AX5833" s="182"/>
      <c r="AZ5833" s="207"/>
    </row>
    <row r="5834" spans="1:52" s="168" customFormat="1" ht="15" customHeight="1" x14ac:dyDescent="0.3">
      <c r="A5834" s="263"/>
      <c r="B5834" s="263"/>
      <c r="C5834" s="265"/>
      <c r="D5834" s="481"/>
      <c r="E5834" s="482"/>
      <c r="F5834" s="491"/>
      <c r="G5834" s="492"/>
      <c r="H5834" s="492"/>
      <c r="I5834" s="492"/>
      <c r="J5834" s="492"/>
      <c r="K5834" s="492"/>
      <c r="L5834" s="492"/>
      <c r="M5834" s="492"/>
      <c r="N5834" s="492"/>
      <c r="O5834" s="493"/>
      <c r="P5834" s="497"/>
      <c r="Q5834" s="498"/>
      <c r="R5834" s="498"/>
      <c r="S5834" s="499"/>
      <c r="T5834" s="502"/>
      <c r="U5834" s="503"/>
      <c r="V5834" s="182"/>
      <c r="W5834" s="191"/>
      <c r="X5834" s="199"/>
      <c r="Y5834" s="186"/>
      <c r="Z5834" s="184"/>
      <c r="AA5834" s="184"/>
      <c r="AD5834" s="182"/>
      <c r="AG5834" s="182"/>
      <c r="AH5834" s="43"/>
      <c r="AI5834" s="43"/>
      <c r="AJ5834" s="43"/>
      <c r="AK5834" s="43"/>
      <c r="AL5834" s="43"/>
      <c r="AM5834" s="43"/>
      <c r="AN5834" s="43"/>
      <c r="AO5834" s="43"/>
      <c r="AP5834" s="43"/>
      <c r="AQ5834" s="43"/>
      <c r="AR5834" s="43"/>
      <c r="AS5834" s="43"/>
      <c r="AT5834" s="43"/>
      <c r="AU5834" s="44"/>
      <c r="AV5834" s="182"/>
      <c r="AW5834" s="182"/>
      <c r="AX5834" s="182"/>
      <c r="AZ5834" s="207"/>
    </row>
    <row r="5835" spans="1:52" s="168" customFormat="1" ht="30" customHeight="1" thickBot="1" x14ac:dyDescent="0.35">
      <c r="A5835" s="263"/>
      <c r="B5835" s="263"/>
      <c r="C5835" s="265"/>
      <c r="D5835" s="486"/>
      <c r="E5835" s="487"/>
      <c r="F5835" s="506" t="s">
        <v>2</v>
      </c>
      <c r="G5835" s="507"/>
      <c r="H5835" s="507"/>
      <c r="I5835" s="507"/>
      <c r="J5835" s="507"/>
      <c r="K5835" s="507"/>
      <c r="L5835" s="507"/>
      <c r="M5835" s="507"/>
      <c r="N5835" s="507"/>
      <c r="O5835" s="508"/>
      <c r="P5835" s="181">
        <v>120</v>
      </c>
      <c r="Q5835" s="210" t="s">
        <v>3</v>
      </c>
      <c r="R5835" s="509">
        <v>147</v>
      </c>
      <c r="S5835" s="510"/>
      <c r="T5835" s="504"/>
      <c r="U5835" s="505"/>
      <c r="V5835" s="182">
        <f>+IF(C5844="","",1)</f>
        <v>1</v>
      </c>
      <c r="W5835" s="191"/>
      <c r="X5835" s="199"/>
      <c r="Y5835" s="39"/>
      <c r="Z5835" s="184"/>
      <c r="AA5835" s="184"/>
      <c r="AD5835" s="182"/>
      <c r="AG5835" s="182"/>
      <c r="AH5835" s="43"/>
      <c r="AI5835" s="43"/>
      <c r="AJ5835" s="43"/>
      <c r="AK5835" s="43"/>
      <c r="AL5835" s="43"/>
      <c r="AM5835" s="43"/>
      <c r="AN5835" s="43"/>
      <c r="AO5835" s="43"/>
      <c r="AP5835" s="43"/>
      <c r="AQ5835" s="43"/>
      <c r="AR5835" s="43"/>
      <c r="AS5835" s="43"/>
      <c r="AT5835" s="43"/>
      <c r="AU5835" s="44"/>
      <c r="AV5835" s="182"/>
      <c r="AW5835" s="182"/>
      <c r="AX5835" s="182"/>
      <c r="AZ5835" s="207"/>
    </row>
    <row r="5836" spans="1:52" s="168" customFormat="1" ht="5.25" customHeight="1" thickBot="1" x14ac:dyDescent="0.35">
      <c r="A5836" s="263"/>
      <c r="B5836" s="263"/>
      <c r="C5836" s="265"/>
      <c r="D5836" s="454"/>
      <c r="E5836" s="454"/>
      <c r="F5836" s="454"/>
      <c r="G5836" s="454"/>
      <c r="H5836" s="454"/>
      <c r="I5836" s="454"/>
      <c r="J5836" s="454"/>
      <c r="K5836" s="454"/>
      <c r="L5836" s="454"/>
      <c r="M5836" s="454"/>
      <c r="N5836" s="454"/>
      <c r="O5836" s="454"/>
      <c r="P5836" s="454"/>
      <c r="Q5836" s="454"/>
      <c r="R5836" s="454"/>
      <c r="S5836" s="454"/>
      <c r="T5836" s="454"/>
      <c r="U5836" s="454"/>
      <c r="V5836" s="182"/>
      <c r="W5836" s="191"/>
      <c r="X5836" s="199"/>
      <c r="Y5836" s="186"/>
      <c r="Z5836" s="184"/>
      <c r="AA5836" s="184"/>
      <c r="AD5836" s="182"/>
      <c r="AG5836" s="182"/>
      <c r="AH5836" s="43"/>
      <c r="AI5836" s="43"/>
      <c r="AJ5836" s="43"/>
      <c r="AK5836" s="43"/>
      <c r="AL5836" s="43"/>
      <c r="AM5836" s="43"/>
      <c r="AN5836" s="43"/>
      <c r="AO5836" s="43"/>
      <c r="AP5836" s="43"/>
      <c r="AQ5836" s="43"/>
      <c r="AR5836" s="43"/>
      <c r="AS5836" s="43"/>
      <c r="AT5836" s="43"/>
      <c r="AU5836" s="44"/>
      <c r="AV5836" s="182"/>
      <c r="AW5836" s="182"/>
      <c r="AX5836" s="182"/>
      <c r="AZ5836" s="207"/>
    </row>
    <row r="5837" spans="1:52" s="168" customFormat="1" ht="24.9" customHeight="1" x14ac:dyDescent="0.3">
      <c r="A5837" s="263"/>
      <c r="B5837" s="263"/>
      <c r="C5837" s="265"/>
      <c r="D5837" s="511" t="s">
        <v>4</v>
      </c>
      <c r="E5837" s="512"/>
      <c r="F5837" s="513" t="s">
        <v>168</v>
      </c>
      <c r="G5837" s="514"/>
      <c r="H5837" s="514"/>
      <c r="I5837" s="515"/>
      <c r="J5837" s="516" t="s">
        <v>5</v>
      </c>
      <c r="K5837" s="512"/>
      <c r="L5837" s="513" t="s">
        <v>102</v>
      </c>
      <c r="M5837" s="514"/>
      <c r="N5837" s="514"/>
      <c r="O5837" s="514"/>
      <c r="P5837" s="515"/>
      <c r="Q5837" s="164" t="s">
        <v>6</v>
      </c>
      <c r="R5837" s="513" t="s">
        <v>36</v>
      </c>
      <c r="S5837" s="514"/>
      <c r="T5837" s="514"/>
      <c r="U5837" s="517"/>
      <c r="V5837" s="182"/>
      <c r="W5837" s="191"/>
      <c r="X5837" s="199"/>
      <c r="Y5837" s="182"/>
      <c r="Z5837" s="184"/>
      <c r="AA5837" s="184"/>
      <c r="AD5837" s="182"/>
      <c r="AG5837" s="182"/>
      <c r="AH5837" s="43"/>
      <c r="AI5837" s="43"/>
      <c r="AJ5837" s="43"/>
      <c r="AK5837" s="43"/>
      <c r="AL5837" s="43"/>
      <c r="AM5837" s="43"/>
      <c r="AN5837" s="43"/>
      <c r="AO5837" s="43"/>
      <c r="AP5837" s="43"/>
      <c r="AQ5837" s="43"/>
      <c r="AR5837" s="43"/>
      <c r="AS5837" s="43"/>
      <c r="AT5837" s="43"/>
      <c r="AU5837" s="44"/>
      <c r="AV5837" s="182"/>
      <c r="AW5837" s="182"/>
      <c r="AX5837" s="182"/>
      <c r="AZ5837" s="207"/>
    </row>
    <row r="5838" spans="1:52" s="168" customFormat="1" ht="45" customHeight="1" thickBot="1" x14ac:dyDescent="0.35">
      <c r="A5838" s="263"/>
      <c r="B5838" s="263"/>
      <c r="C5838" s="265"/>
      <c r="D5838" s="518" t="s">
        <v>7</v>
      </c>
      <c r="E5838" s="519"/>
      <c r="F5838" s="520" t="s">
        <v>169</v>
      </c>
      <c r="G5838" s="521"/>
      <c r="H5838" s="521"/>
      <c r="I5838" s="521"/>
      <c r="J5838" s="521"/>
      <c r="K5838" s="521"/>
      <c r="L5838" s="521"/>
      <c r="M5838" s="521"/>
      <c r="N5838" s="521"/>
      <c r="O5838" s="521"/>
      <c r="P5838" s="521"/>
      <c r="Q5838" s="521"/>
      <c r="R5838" s="521"/>
      <c r="S5838" s="521"/>
      <c r="T5838" s="521"/>
      <c r="U5838" s="522"/>
      <c r="V5838" s="182"/>
      <c r="W5838" s="191"/>
      <c r="X5838" s="199"/>
      <c r="Y5838" s="182"/>
      <c r="Z5838" s="184"/>
      <c r="AA5838" s="184"/>
      <c r="AD5838" s="182"/>
      <c r="AG5838" s="182"/>
      <c r="AH5838" s="43"/>
      <c r="AI5838" s="43"/>
      <c r="AJ5838" s="43"/>
      <c r="AK5838" s="43"/>
      <c r="AL5838" s="43"/>
      <c r="AM5838" s="43"/>
      <c r="AN5838" s="43"/>
      <c r="AO5838" s="43"/>
      <c r="AP5838" s="43"/>
      <c r="AQ5838" s="43"/>
      <c r="AR5838" s="43"/>
      <c r="AS5838" s="43"/>
      <c r="AT5838" s="43"/>
      <c r="AU5838" s="44"/>
      <c r="AV5838" s="182"/>
      <c r="AW5838" s="182"/>
      <c r="AX5838" s="182"/>
      <c r="AZ5838" s="207"/>
    </row>
    <row r="5839" spans="1:52" s="168" customFormat="1" ht="5.0999999999999996" customHeight="1" thickBot="1" x14ac:dyDescent="0.35">
      <c r="A5839" s="263"/>
      <c r="B5839" s="263"/>
      <c r="C5839" s="265"/>
      <c r="D5839" s="523"/>
      <c r="E5839" s="523"/>
      <c r="F5839" s="523"/>
      <c r="G5839" s="523"/>
      <c r="H5839" s="523"/>
      <c r="I5839" s="523"/>
      <c r="J5839" s="523"/>
      <c r="K5839" s="523"/>
      <c r="L5839" s="523"/>
      <c r="M5839" s="523"/>
      <c r="N5839" s="523"/>
      <c r="O5839" s="523"/>
      <c r="P5839" s="523"/>
      <c r="Q5839" s="523"/>
      <c r="R5839" s="523"/>
      <c r="S5839" s="523"/>
      <c r="T5839" s="523"/>
      <c r="U5839" s="523"/>
      <c r="V5839" s="182"/>
      <c r="W5839" s="191"/>
      <c r="X5839" s="199"/>
      <c r="Y5839" s="182"/>
      <c r="Z5839" s="184"/>
      <c r="AA5839" s="184"/>
      <c r="AD5839" s="182"/>
      <c r="AG5839" s="182"/>
      <c r="AH5839" s="43"/>
      <c r="AI5839" s="43"/>
      <c r="AJ5839" s="43"/>
      <c r="AK5839" s="43"/>
      <c r="AL5839" s="43"/>
      <c r="AM5839" s="43"/>
      <c r="AN5839" s="43"/>
      <c r="AO5839" s="43"/>
      <c r="AP5839" s="43"/>
      <c r="AQ5839" s="43"/>
      <c r="AR5839" s="43"/>
      <c r="AS5839" s="43"/>
      <c r="AT5839" s="43"/>
      <c r="AU5839" s="44"/>
      <c r="AV5839" s="182"/>
      <c r="AW5839" s="182"/>
      <c r="AX5839" s="182"/>
      <c r="AZ5839" s="207"/>
    </row>
    <row r="5840" spans="1:52" s="168" customFormat="1" ht="24.9" customHeight="1" thickBot="1" x14ac:dyDescent="0.35">
      <c r="A5840" s="263"/>
      <c r="B5840" s="263"/>
      <c r="C5840" s="265"/>
      <c r="D5840" s="165" t="s">
        <v>103</v>
      </c>
      <c r="E5840" s="209" t="s">
        <v>106</v>
      </c>
      <c r="F5840" s="455" t="s">
        <v>104</v>
      </c>
      <c r="G5840" s="524"/>
      <c r="H5840" s="456"/>
      <c r="I5840" s="525">
        <v>44058</v>
      </c>
      <c r="J5840" s="526"/>
      <c r="K5840" s="526"/>
      <c r="L5840" s="526"/>
      <c r="M5840" s="526"/>
      <c r="N5840" s="527"/>
      <c r="O5840" s="166" t="s">
        <v>8</v>
      </c>
      <c r="P5840" s="449" t="s">
        <v>24</v>
      </c>
      <c r="Q5840" s="450"/>
      <c r="R5840" s="450"/>
      <c r="S5840" s="450"/>
      <c r="T5840" s="450"/>
      <c r="U5840" s="528"/>
      <c r="V5840" s="182"/>
      <c r="W5840" s="191"/>
      <c r="X5840" s="199"/>
      <c r="Y5840" s="182"/>
      <c r="Z5840" s="184"/>
      <c r="AA5840" s="184"/>
      <c r="AD5840" s="182"/>
      <c r="AG5840" s="182"/>
      <c r="AH5840" s="43"/>
      <c r="AI5840" s="43"/>
      <c r="AJ5840" s="43"/>
      <c r="AK5840" s="43"/>
      <c r="AL5840" s="43"/>
      <c r="AM5840" s="43"/>
      <c r="AN5840" s="43"/>
      <c r="AO5840" s="43"/>
      <c r="AP5840" s="43"/>
      <c r="AQ5840" s="43"/>
      <c r="AR5840" s="43"/>
      <c r="AS5840" s="43"/>
      <c r="AT5840" s="43"/>
      <c r="AU5840" s="44"/>
      <c r="AV5840" s="182"/>
      <c r="AW5840" s="182"/>
      <c r="AX5840" s="182"/>
      <c r="AZ5840" s="207"/>
    </row>
    <row r="5841" spans="1:52" s="168" customFormat="1" ht="5.0999999999999996" customHeight="1" thickBot="1" x14ac:dyDescent="0.35">
      <c r="A5841" s="263"/>
      <c r="B5841" s="263"/>
      <c r="C5841" s="265"/>
      <c r="D5841" s="208"/>
      <c r="E5841" s="208"/>
      <c r="F5841" s="208"/>
      <c r="G5841" s="208"/>
      <c r="H5841" s="208"/>
      <c r="I5841" s="208"/>
      <c r="J5841" s="208"/>
      <c r="K5841" s="208"/>
      <c r="L5841" s="208"/>
      <c r="M5841" s="208"/>
      <c r="N5841" s="208"/>
      <c r="O5841" s="208"/>
      <c r="P5841" s="208"/>
      <c r="Q5841" s="208"/>
      <c r="R5841" s="208"/>
      <c r="S5841" s="208"/>
      <c r="T5841" s="208"/>
      <c r="U5841" s="208"/>
      <c r="V5841" s="182"/>
      <c r="W5841" s="191"/>
      <c r="X5841" s="199"/>
      <c r="Y5841" s="182"/>
      <c r="Z5841" s="184"/>
      <c r="AA5841" s="184"/>
      <c r="AD5841" s="182"/>
      <c r="AG5841" s="182"/>
      <c r="AH5841" s="43"/>
      <c r="AI5841" s="43"/>
      <c r="AJ5841" s="43"/>
      <c r="AK5841" s="43"/>
      <c r="AL5841" s="43"/>
      <c r="AM5841" s="43"/>
      <c r="AN5841" s="43"/>
      <c r="AO5841" s="43"/>
      <c r="AP5841" s="43"/>
      <c r="AQ5841" s="43"/>
      <c r="AR5841" s="43"/>
      <c r="AS5841" s="43"/>
      <c r="AT5841" s="43"/>
      <c r="AU5841" s="44"/>
      <c r="AV5841" s="182"/>
      <c r="AW5841" s="182"/>
      <c r="AX5841" s="182"/>
      <c r="AZ5841" s="207"/>
    </row>
    <row r="5842" spans="1:52" s="168" customFormat="1" ht="24.9" customHeight="1" thickBot="1" x14ac:dyDescent="0.35">
      <c r="A5842" s="263"/>
      <c r="B5842" s="263"/>
      <c r="C5842" s="265"/>
      <c r="D5842" s="165" t="s">
        <v>31</v>
      </c>
      <c r="E5842" s="449"/>
      <c r="F5842" s="450"/>
      <c r="G5842" s="450"/>
      <c r="H5842" s="450"/>
      <c r="I5842" s="450"/>
      <c r="J5842" s="451"/>
      <c r="K5842" s="177" t="s">
        <v>105</v>
      </c>
      <c r="L5842" s="452"/>
      <c r="M5842" s="452"/>
      <c r="N5842" s="452"/>
      <c r="O5842" s="452"/>
      <c r="P5842" s="452"/>
      <c r="Q5842" s="452"/>
      <c r="R5842" s="452"/>
      <c r="S5842" s="452"/>
      <c r="T5842" s="452"/>
      <c r="U5842" s="453"/>
      <c r="V5842" s="182"/>
      <c r="W5842" s="191"/>
      <c r="X5842" s="199"/>
      <c r="Y5842" s="182"/>
      <c r="Z5842" s="184"/>
      <c r="AA5842" s="184"/>
      <c r="AD5842" s="182"/>
      <c r="AG5842" s="182"/>
      <c r="AH5842" s="43"/>
      <c r="AI5842" s="43"/>
      <c r="AJ5842" s="43"/>
      <c r="AK5842" s="43"/>
      <c r="AL5842" s="43"/>
      <c r="AM5842" s="43"/>
      <c r="AN5842" s="43"/>
      <c r="AO5842" s="43"/>
      <c r="AP5842" s="43"/>
      <c r="AQ5842" s="43"/>
      <c r="AR5842" s="43"/>
      <c r="AS5842" s="43"/>
      <c r="AT5842" s="43"/>
      <c r="AU5842" s="44"/>
      <c r="AV5842" s="182"/>
      <c r="AW5842" s="182"/>
      <c r="AX5842" s="182"/>
      <c r="AZ5842" s="207"/>
    </row>
    <row r="5843" spans="1:52" s="168" customFormat="1" ht="5.0999999999999996" customHeight="1" thickBot="1" x14ac:dyDescent="0.35">
      <c r="A5843" s="263"/>
      <c r="B5843" s="263"/>
      <c r="C5843" s="265"/>
      <c r="D5843" s="454"/>
      <c r="E5843" s="454"/>
      <c r="F5843" s="454"/>
      <c r="G5843" s="454"/>
      <c r="H5843" s="454"/>
      <c r="I5843" s="454"/>
      <c r="J5843" s="454"/>
      <c r="K5843" s="454"/>
      <c r="L5843" s="454"/>
      <c r="M5843" s="454"/>
      <c r="N5843" s="454"/>
      <c r="O5843" s="454"/>
      <c r="P5843" s="454"/>
      <c r="Q5843" s="454"/>
      <c r="R5843" s="454"/>
      <c r="S5843" s="454"/>
      <c r="T5843" s="454"/>
      <c r="U5843" s="454"/>
      <c r="V5843" s="182"/>
      <c r="W5843" s="191"/>
      <c r="X5843" s="199"/>
      <c r="Y5843" s="182"/>
      <c r="Z5843" s="184"/>
      <c r="AA5843" s="184"/>
      <c r="AD5843" s="182"/>
      <c r="AG5843" s="182"/>
      <c r="AH5843" s="43"/>
      <c r="AI5843" s="43"/>
      <c r="AJ5843" s="43"/>
      <c r="AK5843" s="43"/>
      <c r="AL5843" s="43"/>
      <c r="AM5843" s="43"/>
      <c r="AN5843" s="43"/>
      <c r="AO5843" s="43"/>
      <c r="AP5843" s="43"/>
      <c r="AQ5843" s="43"/>
      <c r="AR5843" s="43"/>
      <c r="AS5843" s="43"/>
      <c r="AT5843" s="43"/>
      <c r="AU5843" s="44"/>
      <c r="AV5843" s="182"/>
      <c r="AW5843" s="182"/>
      <c r="AX5843" s="182"/>
      <c r="AZ5843" s="207"/>
    </row>
    <row r="5844" spans="1:52" s="168" customFormat="1" ht="45" customHeight="1" thickBot="1" x14ac:dyDescent="0.35">
      <c r="A5844" s="263" t="str">
        <f>+E5844</f>
        <v>NP 57</v>
      </c>
      <c r="B5844" s="264">
        <f>+U5868</f>
        <v>28</v>
      </c>
      <c r="C5844" s="265">
        <v>110</v>
      </c>
      <c r="D5844" s="165" t="s">
        <v>9</v>
      </c>
      <c r="E5844" s="180" t="s">
        <v>277</v>
      </c>
      <c r="F5844" s="455" t="s">
        <v>29</v>
      </c>
      <c r="G5844" s="456"/>
      <c r="H5844" s="457" t="s">
        <v>268</v>
      </c>
      <c r="I5844" s="457"/>
      <c r="J5844" s="457"/>
      <c r="K5844" s="457"/>
      <c r="L5844" s="457"/>
      <c r="M5844" s="458"/>
      <c r="N5844" s="459" t="s">
        <v>32</v>
      </c>
      <c r="O5844" s="460"/>
      <c r="P5844" s="461"/>
      <c r="Q5844" s="462" t="s">
        <v>54</v>
      </c>
      <c r="R5844" s="463"/>
      <c r="S5844" s="463"/>
      <c r="T5844" s="463"/>
      <c r="U5844" s="464"/>
      <c r="V5844" s="182"/>
      <c r="W5844" s="191"/>
      <c r="X5844" s="199"/>
      <c r="Y5844" s="182"/>
      <c r="Z5844" s="186"/>
      <c r="AA5844" s="186"/>
      <c r="AD5844" s="182"/>
      <c r="AG5844" s="182"/>
      <c r="AH5844" s="43"/>
      <c r="AI5844" s="43"/>
      <c r="AJ5844" s="43"/>
      <c r="AK5844" s="43"/>
      <c r="AL5844" s="43"/>
      <c r="AM5844" s="43"/>
      <c r="AN5844" s="43"/>
      <c r="AO5844" s="43"/>
      <c r="AP5844" s="43"/>
      <c r="AQ5844" s="43"/>
      <c r="AR5844" s="43"/>
      <c r="AS5844" s="43"/>
      <c r="AT5844" s="43"/>
      <c r="AU5844" s="44"/>
      <c r="AV5844" s="182"/>
      <c r="AW5844" s="182"/>
      <c r="AX5844" s="182"/>
      <c r="AZ5844" s="207"/>
    </row>
    <row r="5845" spans="1:52" s="168" customFormat="1" ht="5.0999999999999996" customHeight="1" thickBot="1" x14ac:dyDescent="0.35">
      <c r="A5845" s="263"/>
      <c r="B5845" s="263"/>
      <c r="C5845" s="265"/>
      <c r="D5845" s="428"/>
      <c r="E5845" s="428"/>
      <c r="F5845" s="428"/>
      <c r="G5845" s="428"/>
      <c r="H5845" s="428"/>
      <c r="I5845" s="428"/>
      <c r="J5845" s="428"/>
      <c r="K5845" s="428"/>
      <c r="L5845" s="428"/>
      <c r="M5845" s="428"/>
      <c r="N5845" s="454"/>
      <c r="O5845" s="454"/>
      <c r="P5845" s="454"/>
      <c r="Q5845" s="454"/>
      <c r="R5845" s="454"/>
      <c r="S5845" s="454"/>
      <c r="T5845" s="454"/>
      <c r="U5845" s="454"/>
      <c r="V5845" s="182"/>
      <c r="W5845" s="191"/>
      <c r="X5845" s="199"/>
      <c r="Y5845" s="182"/>
      <c r="Z5845" s="193"/>
      <c r="AA5845" s="193"/>
      <c r="AD5845" s="182"/>
      <c r="AG5845" s="182"/>
      <c r="AH5845" s="43"/>
      <c r="AI5845" s="43"/>
      <c r="AJ5845" s="43"/>
      <c r="AK5845" s="43"/>
      <c r="AL5845" s="43"/>
      <c r="AM5845" s="43"/>
      <c r="AN5845" s="43"/>
      <c r="AO5845" s="43"/>
      <c r="AP5845" s="43"/>
      <c r="AQ5845" s="43"/>
      <c r="AR5845" s="43"/>
      <c r="AS5845" s="43"/>
      <c r="AT5845" s="43"/>
      <c r="AU5845" s="44"/>
      <c r="AV5845" s="182"/>
      <c r="AW5845" s="182"/>
      <c r="AX5845" s="182"/>
      <c r="AZ5845" s="207"/>
    </row>
    <row r="5846" spans="1:52" s="168" customFormat="1" ht="24.9" customHeight="1" x14ac:dyDescent="0.3">
      <c r="A5846" s="263"/>
      <c r="B5846" s="263"/>
      <c r="C5846" s="265"/>
      <c r="D5846" s="465" t="s">
        <v>30</v>
      </c>
      <c r="E5846" s="466"/>
      <c r="F5846" s="466"/>
      <c r="G5846" s="466"/>
      <c r="H5846" s="466"/>
      <c r="I5846" s="466"/>
      <c r="J5846" s="466"/>
      <c r="K5846" s="466"/>
      <c r="L5846" s="466"/>
      <c r="M5846" s="467"/>
      <c r="N5846" s="468" t="s">
        <v>11</v>
      </c>
      <c r="O5846" s="470" t="s">
        <v>12</v>
      </c>
      <c r="P5846" s="471"/>
      <c r="Q5846" s="474" t="s">
        <v>13</v>
      </c>
      <c r="R5846" s="475"/>
      <c r="S5846" s="476"/>
      <c r="T5846" s="477" t="s">
        <v>27</v>
      </c>
      <c r="U5846" s="479" t="s">
        <v>28</v>
      </c>
      <c r="V5846" s="182"/>
      <c r="W5846" s="191"/>
      <c r="X5846" s="199"/>
      <c r="Y5846" s="182"/>
      <c r="Z5846" s="193"/>
      <c r="AA5846" s="193"/>
      <c r="AD5846" s="182"/>
      <c r="AG5846" s="182"/>
      <c r="AH5846" s="43"/>
      <c r="AI5846" s="43"/>
      <c r="AJ5846" s="43"/>
      <c r="AK5846" s="43"/>
      <c r="AL5846" s="43"/>
      <c r="AM5846" s="43"/>
      <c r="AN5846" s="43"/>
      <c r="AO5846" s="43"/>
      <c r="AP5846" s="43"/>
      <c r="AQ5846" s="43"/>
      <c r="AR5846" s="43"/>
      <c r="AS5846" s="43"/>
      <c r="AT5846" s="43"/>
      <c r="AU5846" s="44"/>
      <c r="AV5846" s="182"/>
      <c r="AW5846" s="182"/>
      <c r="AX5846" s="182"/>
      <c r="AZ5846" s="207"/>
    </row>
    <row r="5847" spans="1:52" s="168" customFormat="1" ht="24.9" customHeight="1" x14ac:dyDescent="0.3">
      <c r="A5847" s="263"/>
      <c r="B5847" s="263"/>
      <c r="C5847" s="265"/>
      <c r="D5847" s="481"/>
      <c r="E5847" s="482"/>
      <c r="F5847" s="482"/>
      <c r="G5847" s="482"/>
      <c r="H5847" s="482"/>
      <c r="I5847" s="482"/>
      <c r="J5847" s="482"/>
      <c r="K5847" s="482"/>
      <c r="L5847" s="482"/>
      <c r="M5847" s="483"/>
      <c r="N5847" s="469"/>
      <c r="O5847" s="472"/>
      <c r="P5847" s="473"/>
      <c r="Q5847" s="170" t="s">
        <v>14</v>
      </c>
      <c r="R5847" s="170" t="s">
        <v>15</v>
      </c>
      <c r="S5847" s="170" t="s">
        <v>26</v>
      </c>
      <c r="T5847" s="478"/>
      <c r="U5847" s="480"/>
      <c r="V5847" s="182"/>
      <c r="W5847" s="191"/>
      <c r="X5847" s="199"/>
      <c r="Y5847" s="182"/>
      <c r="Z5847" s="194"/>
      <c r="AA5847" s="194"/>
      <c r="AD5847" s="182"/>
      <c r="AG5847" s="182"/>
      <c r="AH5847" s="43"/>
      <c r="AI5847" s="43"/>
      <c r="AJ5847" s="43"/>
      <c r="AK5847" s="43"/>
      <c r="AL5847" s="43"/>
      <c r="AM5847" s="43"/>
      <c r="AN5847" s="43"/>
      <c r="AO5847" s="43"/>
      <c r="AP5847" s="43"/>
      <c r="AQ5847" s="43"/>
      <c r="AR5847" s="43"/>
      <c r="AS5847" s="43"/>
      <c r="AT5847" s="43"/>
      <c r="AU5847" s="44"/>
      <c r="AV5847" s="182"/>
      <c r="AW5847" s="182"/>
      <c r="AX5847" s="182"/>
      <c r="AZ5847" s="207"/>
    </row>
    <row r="5848" spans="1:52" s="168" customFormat="1" ht="24.9" customHeight="1" x14ac:dyDescent="0.3">
      <c r="A5848" s="263"/>
      <c r="B5848" s="263"/>
      <c r="C5848" s="265"/>
      <c r="D5848" s="481"/>
      <c r="E5848" s="482"/>
      <c r="F5848" s="482"/>
      <c r="G5848" s="482"/>
      <c r="H5848" s="482"/>
      <c r="I5848" s="482"/>
      <c r="J5848" s="482"/>
      <c r="K5848" s="482"/>
      <c r="L5848" s="482"/>
      <c r="M5848" s="483"/>
      <c r="N5848" s="176">
        <v>14001469</v>
      </c>
      <c r="O5848" s="412" t="s">
        <v>352</v>
      </c>
      <c r="P5848" s="413"/>
      <c r="Q5848" s="8"/>
      <c r="R5848" s="8"/>
      <c r="S5848" s="8"/>
      <c r="T5848" s="9">
        <v>4</v>
      </c>
      <c r="U5848" s="17">
        <f>+T5848</f>
        <v>4</v>
      </c>
      <c r="V5848" s="182"/>
      <c r="W5848" s="191">
        <v>1</v>
      </c>
      <c r="X5848" s="199"/>
      <c r="Y5848" s="182">
        <f>+C5844</f>
        <v>110</v>
      </c>
      <c r="Z5848" s="41">
        <f>+SUMIF($N5848:$N5867,$Z$16,$U5848:$U5867)</f>
        <v>4</v>
      </c>
      <c r="AA5848" s="41">
        <f>+SUMIF($N5848:$N5867,$AA$16,$U5848:$U5867)</f>
        <v>4</v>
      </c>
      <c r="AB5848" s="41">
        <f>+SUMIF($N5848:$N5867,$AB$16,$U5848:$U5867)</f>
        <v>0</v>
      </c>
      <c r="AC5848" s="41">
        <f>+SUMIF($N5848:$N5867,$AC$16,$U5848:$U5867)</f>
        <v>0</v>
      </c>
      <c r="AD5848" s="41">
        <f>+SUMIF($N5848:$N5867,$AD$16,$U5848:$U5867)</f>
        <v>0</v>
      </c>
      <c r="AE5848" s="41">
        <f>+SUMIF($N5848:$N5867,$AE$16,$U5848:$U5867)</f>
        <v>0</v>
      </c>
      <c r="AF5848" s="41">
        <f>+SUMIF($N5848:$N5867,$AF$16,$U5848:$U5867)</f>
        <v>0</v>
      </c>
      <c r="AG5848" s="41">
        <f>+SUMIF($N5848:$N5867,$AG$16,$U5848:$U5867)</f>
        <v>0</v>
      </c>
      <c r="AH5848" s="41">
        <f>+SUMIF($N5848:$N5867,$AH$16,$U5848:$U5867)</f>
        <v>0</v>
      </c>
      <c r="AI5848" s="41">
        <f>+SUMIF($N5848:$N5867,$AI$16,$U5848:$U5867)</f>
        <v>0</v>
      </c>
      <c r="AJ5848" s="41">
        <f>+SUMIF($N5848:$N5867,$AJ$16,$U5848:$U5867)</f>
        <v>8</v>
      </c>
      <c r="AK5848" s="41">
        <f>+SUMIF($N5848:$N5867,$AK$16,$U5848:$U5867)</f>
        <v>0</v>
      </c>
      <c r="AL5848" s="41">
        <f>+SUMIF($N5848:$N5867,$AL$16,$U5848:$U5867)</f>
        <v>0</v>
      </c>
      <c r="AM5848" s="41">
        <f>+SUMIF($N5848:$N5867,$AM$16,$U5848:$U5867)</f>
        <v>0</v>
      </c>
      <c r="AN5848" s="41">
        <f>+SUMIF($N5848:$N5867,$AN$16,$U5848:$U5867)</f>
        <v>0</v>
      </c>
      <c r="AO5848" s="41">
        <f>+SUMIF($N5848:$N5867,$AO$16,$U5848:$U5867)</f>
        <v>0</v>
      </c>
      <c r="AP5848" s="41">
        <f>+SUMIF($N5848:$N5867,$AP$16,$U5848:$U5867)</f>
        <v>0</v>
      </c>
      <c r="AQ5848" s="41">
        <f>+SUMIF($N5848:$N5867,$AQ$16,$U5848:$U5867)</f>
        <v>8</v>
      </c>
      <c r="AR5848" s="41">
        <f>+SUMIF($N5848:$N5867,$AR$16,$U5848:$U5867)</f>
        <v>4</v>
      </c>
      <c r="AS5848" s="43"/>
      <c r="AT5848" s="43"/>
      <c r="AU5848" s="44"/>
      <c r="AV5848" s="182"/>
      <c r="AW5848" s="182"/>
      <c r="AX5848" s="182"/>
      <c r="AZ5848" s="207"/>
    </row>
    <row r="5849" spans="1:52" s="168" customFormat="1" ht="24.9" customHeight="1" x14ac:dyDescent="0.3">
      <c r="A5849" s="263"/>
      <c r="B5849" s="263"/>
      <c r="C5849" s="265"/>
      <c r="D5849" s="481"/>
      <c r="E5849" s="482"/>
      <c r="F5849" s="482"/>
      <c r="G5849" s="482"/>
      <c r="H5849" s="482"/>
      <c r="I5849" s="482"/>
      <c r="J5849" s="482"/>
      <c r="K5849" s="482"/>
      <c r="L5849" s="482"/>
      <c r="M5849" s="483"/>
      <c r="N5849" s="176">
        <v>14001481</v>
      </c>
      <c r="O5849" s="412" t="s">
        <v>352</v>
      </c>
      <c r="P5849" s="413"/>
      <c r="Q5849" s="8"/>
      <c r="R5849" s="8"/>
      <c r="S5849" s="8"/>
      <c r="T5849" s="9">
        <v>4</v>
      </c>
      <c r="U5849" s="17">
        <f t="shared" ref="U5849:U5853" si="232">+T5849</f>
        <v>4</v>
      </c>
      <c r="V5849" s="182"/>
      <c r="W5849" s="191">
        <v>2</v>
      </c>
      <c r="X5849" s="199"/>
      <c r="Y5849" s="182"/>
      <c r="Z5849" s="184"/>
      <c r="AA5849" s="184"/>
      <c r="AD5849" s="182"/>
      <c r="AG5849" s="182"/>
      <c r="AH5849" s="43"/>
      <c r="AI5849" s="43"/>
      <c r="AJ5849" s="43"/>
      <c r="AK5849" s="43"/>
      <c r="AL5849" s="43"/>
      <c r="AM5849" s="43"/>
      <c r="AN5849" s="43"/>
      <c r="AO5849" s="43"/>
      <c r="AP5849" s="43"/>
      <c r="AQ5849" s="43"/>
      <c r="AR5849" s="43"/>
      <c r="AS5849" s="43"/>
      <c r="AT5849" s="43"/>
      <c r="AU5849" s="44"/>
      <c r="AV5849" s="182"/>
      <c r="AW5849" s="182"/>
      <c r="AX5849" s="182"/>
      <c r="AZ5849" s="207"/>
    </row>
    <row r="5850" spans="1:52" s="168" customFormat="1" ht="24.9" customHeight="1" x14ac:dyDescent="0.3">
      <c r="A5850" s="263"/>
      <c r="B5850" s="263"/>
      <c r="C5850" s="265"/>
      <c r="D5850" s="481"/>
      <c r="E5850" s="482"/>
      <c r="F5850" s="482"/>
      <c r="G5850" s="482"/>
      <c r="H5850" s="482"/>
      <c r="I5850" s="482"/>
      <c r="J5850" s="482"/>
      <c r="K5850" s="482"/>
      <c r="L5850" s="482"/>
      <c r="M5850" s="483"/>
      <c r="N5850" s="176">
        <v>14000126</v>
      </c>
      <c r="O5850" s="412" t="s">
        <v>353</v>
      </c>
      <c r="P5850" s="413"/>
      <c r="Q5850" s="8"/>
      <c r="R5850" s="8"/>
      <c r="S5850" s="8"/>
      <c r="T5850" s="9">
        <v>8</v>
      </c>
      <c r="U5850" s="17">
        <f t="shared" si="232"/>
        <v>8</v>
      </c>
      <c r="V5850" s="182"/>
      <c r="W5850" s="191">
        <v>11</v>
      </c>
      <c r="X5850" s="199"/>
      <c r="Y5850" s="182"/>
      <c r="Z5850" s="184"/>
      <c r="AA5850" s="184"/>
      <c r="AD5850" s="182"/>
      <c r="AG5850" s="182"/>
      <c r="AH5850" s="43"/>
      <c r="AI5850" s="43"/>
      <c r="AJ5850" s="43"/>
      <c r="AK5850" s="43"/>
      <c r="AL5850" s="43"/>
      <c r="AM5850" s="43"/>
      <c r="AN5850" s="43"/>
      <c r="AO5850" s="43"/>
      <c r="AP5850" s="43"/>
      <c r="AQ5850" s="43"/>
      <c r="AR5850" s="43"/>
      <c r="AS5850" s="43"/>
      <c r="AT5850" s="43"/>
      <c r="AU5850" s="44"/>
      <c r="AV5850" s="182"/>
      <c r="AW5850" s="182"/>
      <c r="AX5850" s="182"/>
      <c r="AZ5850" s="207"/>
    </row>
    <row r="5851" spans="1:52" s="168" customFormat="1" ht="24.9" customHeight="1" x14ac:dyDescent="0.3">
      <c r="A5851" s="263"/>
      <c r="B5851" s="263"/>
      <c r="C5851" s="265"/>
      <c r="D5851" s="481"/>
      <c r="E5851" s="482"/>
      <c r="F5851" s="482"/>
      <c r="G5851" s="482"/>
      <c r="H5851" s="482"/>
      <c r="I5851" s="482"/>
      <c r="J5851" s="482"/>
      <c r="K5851" s="482"/>
      <c r="L5851" s="482"/>
      <c r="M5851" s="483"/>
      <c r="N5851" s="176"/>
      <c r="O5851" s="412"/>
      <c r="P5851" s="413"/>
      <c r="Q5851" s="8"/>
      <c r="R5851" s="8"/>
      <c r="S5851" s="8"/>
      <c r="T5851" s="9"/>
      <c r="U5851" s="17"/>
      <c r="V5851" s="182"/>
      <c r="W5851" s="191"/>
      <c r="X5851" s="199"/>
      <c r="Y5851" s="182"/>
      <c r="Z5851" s="184"/>
      <c r="AA5851" s="184"/>
      <c r="AD5851" s="182"/>
      <c r="AG5851" s="182"/>
      <c r="AH5851" s="43"/>
      <c r="AI5851" s="43"/>
      <c r="AJ5851" s="43"/>
      <c r="AK5851" s="43"/>
      <c r="AL5851" s="43"/>
      <c r="AM5851" s="43"/>
      <c r="AN5851" s="43"/>
      <c r="AO5851" s="43"/>
      <c r="AP5851" s="43"/>
      <c r="AQ5851" s="43"/>
      <c r="AR5851" s="43"/>
      <c r="AS5851" s="43"/>
      <c r="AT5851" s="43"/>
      <c r="AU5851" s="44"/>
      <c r="AV5851" s="182"/>
      <c r="AW5851" s="182"/>
      <c r="AX5851" s="182"/>
      <c r="AZ5851" s="207"/>
    </row>
    <row r="5852" spans="1:52" s="168" customFormat="1" ht="24.9" customHeight="1" x14ac:dyDescent="0.3">
      <c r="A5852" s="263"/>
      <c r="B5852" s="263"/>
      <c r="C5852" s="265"/>
      <c r="D5852" s="481"/>
      <c r="E5852" s="482"/>
      <c r="F5852" s="482"/>
      <c r="G5852" s="482"/>
      <c r="H5852" s="482"/>
      <c r="I5852" s="482"/>
      <c r="J5852" s="482"/>
      <c r="K5852" s="482"/>
      <c r="L5852" s="482"/>
      <c r="M5852" s="483"/>
      <c r="N5852" s="176">
        <v>14001619</v>
      </c>
      <c r="O5852" s="412" t="s">
        <v>353</v>
      </c>
      <c r="P5852" s="413"/>
      <c r="Q5852" s="8"/>
      <c r="R5852" s="8"/>
      <c r="S5852" s="8"/>
      <c r="T5852" s="9">
        <v>8</v>
      </c>
      <c r="U5852" s="17">
        <f t="shared" si="232"/>
        <v>8</v>
      </c>
      <c r="V5852" s="182"/>
      <c r="W5852" s="191">
        <v>18</v>
      </c>
      <c r="X5852" s="199"/>
      <c r="Y5852" s="182"/>
      <c r="Z5852" s="184"/>
      <c r="AA5852" s="184"/>
      <c r="AD5852" s="182"/>
      <c r="AG5852" s="182"/>
      <c r="AH5852" s="43"/>
      <c r="AI5852" s="43"/>
      <c r="AJ5852" s="43"/>
      <c r="AK5852" s="43"/>
      <c r="AL5852" s="43"/>
      <c r="AM5852" s="43"/>
      <c r="AN5852" s="43"/>
      <c r="AO5852" s="43"/>
      <c r="AP5852" s="43"/>
      <c r="AQ5852" s="43"/>
      <c r="AR5852" s="43"/>
      <c r="AS5852" s="43"/>
      <c r="AT5852" s="43"/>
      <c r="AU5852" s="44"/>
      <c r="AV5852" s="182"/>
      <c r="AW5852" s="182"/>
      <c r="AX5852" s="182"/>
      <c r="AZ5852" s="207"/>
    </row>
    <row r="5853" spans="1:52" s="168" customFormat="1" ht="24.9" customHeight="1" x14ac:dyDescent="0.3">
      <c r="A5853" s="263"/>
      <c r="B5853" s="263"/>
      <c r="C5853" s="265"/>
      <c r="D5853" s="481"/>
      <c r="E5853" s="482"/>
      <c r="F5853" s="482"/>
      <c r="G5853" s="482"/>
      <c r="H5853" s="482"/>
      <c r="I5853" s="482"/>
      <c r="J5853" s="482"/>
      <c r="K5853" s="482"/>
      <c r="L5853" s="482"/>
      <c r="M5853" s="483"/>
      <c r="N5853" s="176">
        <v>14001616</v>
      </c>
      <c r="O5853" s="412" t="s">
        <v>352</v>
      </c>
      <c r="P5853" s="413"/>
      <c r="Q5853" s="8"/>
      <c r="R5853" s="8"/>
      <c r="S5853" s="8"/>
      <c r="T5853" s="9">
        <v>4</v>
      </c>
      <c r="U5853" s="17">
        <f t="shared" si="232"/>
        <v>4</v>
      </c>
      <c r="V5853" s="182"/>
      <c r="W5853" s="191">
        <v>19</v>
      </c>
      <c r="X5853" s="199"/>
      <c r="Y5853" s="182"/>
      <c r="Z5853" s="184"/>
      <c r="AA5853" s="184"/>
      <c r="AD5853" s="182"/>
      <c r="AG5853" s="182"/>
      <c r="AH5853" s="43"/>
      <c r="AI5853" s="43"/>
      <c r="AJ5853" s="43"/>
      <c r="AK5853" s="43"/>
      <c r="AL5853" s="43"/>
      <c r="AM5853" s="43"/>
      <c r="AN5853" s="43"/>
      <c r="AO5853" s="43"/>
      <c r="AP5853" s="43"/>
      <c r="AQ5853" s="43"/>
      <c r="AR5853" s="43"/>
      <c r="AS5853" s="43"/>
      <c r="AT5853" s="43"/>
      <c r="AU5853" s="44"/>
      <c r="AV5853" s="182"/>
      <c r="AW5853" s="182"/>
      <c r="AX5853" s="182"/>
      <c r="AZ5853" s="207"/>
    </row>
    <row r="5854" spans="1:52" s="168" customFormat="1" ht="24.9" customHeight="1" x14ac:dyDescent="0.3">
      <c r="A5854" s="263"/>
      <c r="B5854" s="263"/>
      <c r="C5854" s="265"/>
      <c r="D5854" s="481"/>
      <c r="E5854" s="482"/>
      <c r="F5854" s="482"/>
      <c r="G5854" s="482"/>
      <c r="H5854" s="482"/>
      <c r="I5854" s="482"/>
      <c r="J5854" s="482"/>
      <c r="K5854" s="482"/>
      <c r="L5854" s="482"/>
      <c r="M5854" s="483"/>
      <c r="N5854" s="176"/>
      <c r="O5854" s="412"/>
      <c r="P5854" s="413"/>
      <c r="Q5854" s="8"/>
      <c r="R5854" s="8"/>
      <c r="S5854" s="8"/>
      <c r="T5854" s="9"/>
      <c r="U5854" s="17"/>
      <c r="V5854" s="182"/>
      <c r="W5854" s="191"/>
      <c r="X5854" s="199"/>
      <c r="Y5854" s="182"/>
      <c r="Z5854" s="184"/>
      <c r="AA5854" s="184"/>
      <c r="AD5854" s="182"/>
      <c r="AG5854" s="182"/>
      <c r="AH5854" s="43"/>
      <c r="AI5854" s="43"/>
      <c r="AJ5854" s="43"/>
      <c r="AK5854" s="43"/>
      <c r="AL5854" s="43"/>
      <c r="AM5854" s="43"/>
      <c r="AN5854" s="43"/>
      <c r="AO5854" s="43"/>
      <c r="AP5854" s="43"/>
      <c r="AQ5854" s="43"/>
      <c r="AR5854" s="43"/>
      <c r="AS5854" s="43"/>
      <c r="AT5854" s="43"/>
      <c r="AU5854" s="44"/>
      <c r="AV5854" s="182"/>
      <c r="AW5854" s="182"/>
      <c r="AX5854" s="182"/>
      <c r="AZ5854" s="207"/>
    </row>
    <row r="5855" spans="1:52" s="168" customFormat="1" ht="24.9" customHeight="1" x14ac:dyDescent="0.3">
      <c r="A5855" s="263"/>
      <c r="B5855" s="263"/>
      <c r="C5855" s="265"/>
      <c r="D5855" s="481"/>
      <c r="E5855" s="482"/>
      <c r="F5855" s="482"/>
      <c r="G5855" s="482"/>
      <c r="H5855" s="482"/>
      <c r="I5855" s="482"/>
      <c r="J5855" s="482"/>
      <c r="K5855" s="482"/>
      <c r="L5855" s="482"/>
      <c r="M5855" s="483"/>
      <c r="N5855" s="176"/>
      <c r="O5855" s="412"/>
      <c r="P5855" s="413"/>
      <c r="Q5855" s="8"/>
      <c r="R5855" s="8"/>
      <c r="S5855" s="8"/>
      <c r="T5855" s="9"/>
      <c r="U5855" s="17"/>
      <c r="V5855" s="182"/>
      <c r="W5855" s="191"/>
      <c r="X5855" s="199"/>
      <c r="Y5855" s="182"/>
      <c r="Z5855" s="184"/>
      <c r="AA5855" s="184"/>
      <c r="AD5855" s="182"/>
      <c r="AG5855" s="182"/>
      <c r="AH5855" s="43"/>
      <c r="AI5855" s="43"/>
      <c r="AJ5855" s="43"/>
      <c r="AK5855" s="43"/>
      <c r="AL5855" s="43"/>
      <c r="AM5855" s="43"/>
      <c r="AN5855" s="43"/>
      <c r="AO5855" s="43"/>
      <c r="AP5855" s="43"/>
      <c r="AQ5855" s="43"/>
      <c r="AR5855" s="43"/>
      <c r="AS5855" s="43"/>
      <c r="AT5855" s="43"/>
      <c r="AU5855" s="44"/>
      <c r="AV5855" s="182"/>
      <c r="AW5855" s="182"/>
      <c r="AX5855" s="182"/>
      <c r="AZ5855" s="207"/>
    </row>
    <row r="5856" spans="1:52" s="168" customFormat="1" ht="24.9" customHeight="1" x14ac:dyDescent="0.3">
      <c r="A5856" s="263"/>
      <c r="B5856" s="263"/>
      <c r="C5856" s="265"/>
      <c r="D5856" s="481"/>
      <c r="E5856" s="482"/>
      <c r="F5856" s="482"/>
      <c r="G5856" s="482"/>
      <c r="H5856" s="482"/>
      <c r="I5856" s="482"/>
      <c r="J5856" s="482"/>
      <c r="K5856" s="482"/>
      <c r="L5856" s="482"/>
      <c r="M5856" s="483"/>
      <c r="N5856" s="176"/>
      <c r="O5856" s="412"/>
      <c r="P5856" s="413"/>
      <c r="Q5856" s="8"/>
      <c r="R5856" s="8"/>
      <c r="S5856" s="8"/>
      <c r="T5856" s="9"/>
      <c r="U5856" s="17"/>
      <c r="V5856" s="182"/>
      <c r="W5856" s="191"/>
      <c r="X5856" s="199"/>
      <c r="Y5856" s="182"/>
      <c r="Z5856" s="184"/>
      <c r="AA5856" s="184"/>
      <c r="AD5856" s="182"/>
      <c r="AG5856" s="182"/>
      <c r="AH5856" s="43"/>
      <c r="AI5856" s="43"/>
      <c r="AJ5856" s="43"/>
      <c r="AK5856" s="43"/>
      <c r="AL5856" s="43"/>
      <c r="AM5856" s="43"/>
      <c r="AN5856" s="43"/>
      <c r="AO5856" s="43"/>
      <c r="AP5856" s="43"/>
      <c r="AQ5856" s="43"/>
      <c r="AR5856" s="43"/>
      <c r="AS5856" s="43"/>
      <c r="AT5856" s="43"/>
      <c r="AU5856" s="44"/>
      <c r="AV5856" s="182"/>
      <c r="AW5856" s="182"/>
      <c r="AX5856" s="182"/>
      <c r="AZ5856" s="207"/>
    </row>
    <row r="5857" spans="1:52" s="168" customFormat="1" ht="24.9" customHeight="1" x14ac:dyDescent="0.3">
      <c r="A5857" s="263"/>
      <c r="B5857" s="263"/>
      <c r="C5857" s="265"/>
      <c r="D5857" s="481"/>
      <c r="E5857" s="482"/>
      <c r="F5857" s="482"/>
      <c r="G5857" s="482"/>
      <c r="H5857" s="482"/>
      <c r="I5857" s="482"/>
      <c r="J5857" s="482"/>
      <c r="K5857" s="482"/>
      <c r="L5857" s="482"/>
      <c r="M5857" s="483"/>
      <c r="N5857" s="176"/>
      <c r="O5857" s="412"/>
      <c r="P5857" s="413"/>
      <c r="Q5857" s="8"/>
      <c r="R5857" s="8"/>
      <c r="S5857" s="8"/>
      <c r="T5857" s="9"/>
      <c r="U5857" s="17"/>
      <c r="V5857" s="182"/>
      <c r="W5857" s="191"/>
      <c r="X5857" s="199"/>
      <c r="Y5857" s="182"/>
      <c r="Z5857" s="184"/>
      <c r="AA5857" s="184"/>
      <c r="AD5857" s="182"/>
      <c r="AG5857" s="182"/>
      <c r="AH5857" s="43"/>
      <c r="AI5857" s="43"/>
      <c r="AJ5857" s="43"/>
      <c r="AK5857" s="43"/>
      <c r="AL5857" s="43"/>
      <c r="AM5857" s="43"/>
      <c r="AN5857" s="43"/>
      <c r="AO5857" s="43"/>
      <c r="AP5857" s="43"/>
      <c r="AQ5857" s="43"/>
      <c r="AR5857" s="43"/>
      <c r="AS5857" s="43"/>
      <c r="AT5857" s="43"/>
      <c r="AU5857" s="44"/>
      <c r="AV5857" s="182"/>
      <c r="AW5857" s="182"/>
      <c r="AX5857" s="182"/>
      <c r="AZ5857" s="207"/>
    </row>
    <row r="5858" spans="1:52" s="168" customFormat="1" ht="24.9" customHeight="1" x14ac:dyDescent="0.3">
      <c r="A5858" s="263"/>
      <c r="B5858" s="263"/>
      <c r="C5858" s="265"/>
      <c r="D5858" s="481"/>
      <c r="E5858" s="482"/>
      <c r="F5858" s="482"/>
      <c r="G5858" s="482"/>
      <c r="H5858" s="482"/>
      <c r="I5858" s="482"/>
      <c r="J5858" s="482"/>
      <c r="K5858" s="482"/>
      <c r="L5858" s="482"/>
      <c r="M5858" s="483"/>
      <c r="N5858" s="176"/>
      <c r="O5858" s="412"/>
      <c r="P5858" s="413"/>
      <c r="Q5858" s="8"/>
      <c r="R5858" s="8"/>
      <c r="S5858" s="8"/>
      <c r="T5858" s="9"/>
      <c r="U5858" s="17"/>
      <c r="V5858" s="182"/>
      <c r="W5858" s="191"/>
      <c r="X5858" s="199"/>
      <c r="Y5858" s="182"/>
      <c r="Z5858" s="184"/>
      <c r="AA5858" s="184"/>
      <c r="AD5858" s="182"/>
      <c r="AG5858" s="182"/>
      <c r="AH5858" s="43"/>
      <c r="AI5858" s="43"/>
      <c r="AJ5858" s="43"/>
      <c r="AK5858" s="43"/>
      <c r="AL5858" s="43"/>
      <c r="AM5858" s="43"/>
      <c r="AN5858" s="43"/>
      <c r="AO5858" s="43"/>
      <c r="AP5858" s="43"/>
      <c r="AQ5858" s="43"/>
      <c r="AR5858" s="43"/>
      <c r="AS5858" s="43"/>
      <c r="AT5858" s="43"/>
      <c r="AU5858" s="44"/>
      <c r="AV5858" s="182"/>
      <c r="AW5858" s="182"/>
      <c r="AX5858" s="182"/>
      <c r="AZ5858" s="207"/>
    </row>
    <row r="5859" spans="1:52" s="168" customFormat="1" ht="24.9" customHeight="1" x14ac:dyDescent="0.3">
      <c r="A5859" s="263"/>
      <c r="B5859" s="263"/>
      <c r="C5859" s="265"/>
      <c r="D5859" s="481"/>
      <c r="E5859" s="482"/>
      <c r="F5859" s="482"/>
      <c r="G5859" s="482"/>
      <c r="H5859" s="482"/>
      <c r="I5859" s="482"/>
      <c r="J5859" s="482"/>
      <c r="K5859" s="482"/>
      <c r="L5859" s="482"/>
      <c r="M5859" s="483"/>
      <c r="N5859" s="176"/>
      <c r="O5859" s="412"/>
      <c r="P5859" s="413"/>
      <c r="Q5859" s="8"/>
      <c r="R5859" s="8"/>
      <c r="S5859" s="8"/>
      <c r="T5859" s="9"/>
      <c r="U5859" s="17"/>
      <c r="V5859" s="182"/>
      <c r="W5859" s="191"/>
      <c r="X5859" s="199"/>
      <c r="Y5859" s="182"/>
      <c r="Z5859" s="184"/>
      <c r="AA5859" s="184"/>
      <c r="AD5859" s="182"/>
      <c r="AG5859" s="182"/>
      <c r="AH5859" s="43"/>
      <c r="AI5859" s="43"/>
      <c r="AJ5859" s="43"/>
      <c r="AK5859" s="43"/>
      <c r="AL5859" s="43"/>
      <c r="AM5859" s="43"/>
      <c r="AN5859" s="43"/>
      <c r="AO5859" s="43"/>
      <c r="AP5859" s="43"/>
      <c r="AQ5859" s="43"/>
      <c r="AR5859" s="43"/>
      <c r="AS5859" s="43"/>
      <c r="AT5859" s="43"/>
      <c r="AU5859" s="44"/>
      <c r="AV5859" s="182"/>
      <c r="AW5859" s="182"/>
      <c r="AX5859" s="182"/>
      <c r="AZ5859" s="207"/>
    </row>
    <row r="5860" spans="1:52" s="168" customFormat="1" ht="24.9" customHeight="1" x14ac:dyDescent="0.3">
      <c r="A5860" s="263"/>
      <c r="B5860" s="263"/>
      <c r="C5860" s="265"/>
      <c r="D5860" s="481"/>
      <c r="E5860" s="482"/>
      <c r="F5860" s="482"/>
      <c r="G5860" s="482"/>
      <c r="H5860" s="482"/>
      <c r="I5860" s="482"/>
      <c r="J5860" s="482"/>
      <c r="K5860" s="482"/>
      <c r="L5860" s="482"/>
      <c r="M5860" s="483"/>
      <c r="N5860" s="176"/>
      <c r="O5860" s="412"/>
      <c r="P5860" s="413"/>
      <c r="Q5860" s="8"/>
      <c r="R5860" s="8"/>
      <c r="S5860" s="8"/>
      <c r="T5860" s="9"/>
      <c r="U5860" s="17"/>
      <c r="V5860" s="182"/>
      <c r="W5860" s="191"/>
      <c r="X5860" s="199"/>
      <c r="Y5860" s="182"/>
      <c r="Z5860" s="184"/>
      <c r="AA5860" s="184"/>
      <c r="AD5860" s="182"/>
      <c r="AG5860" s="182"/>
      <c r="AH5860" s="43"/>
      <c r="AI5860" s="43"/>
      <c r="AJ5860" s="43"/>
      <c r="AK5860" s="43"/>
      <c r="AL5860" s="43"/>
      <c r="AM5860" s="43"/>
      <c r="AN5860" s="43"/>
      <c r="AO5860" s="43"/>
      <c r="AP5860" s="43"/>
      <c r="AQ5860" s="43"/>
      <c r="AR5860" s="43"/>
      <c r="AS5860" s="43"/>
      <c r="AT5860" s="43"/>
      <c r="AU5860" s="44"/>
      <c r="AV5860" s="182"/>
      <c r="AW5860" s="182"/>
      <c r="AX5860" s="182"/>
      <c r="AZ5860" s="207"/>
    </row>
    <row r="5861" spans="1:52" s="168" customFormat="1" ht="24.9" customHeight="1" x14ac:dyDescent="0.3">
      <c r="A5861" s="263"/>
      <c r="B5861" s="263"/>
      <c r="C5861" s="265"/>
      <c r="D5861" s="481"/>
      <c r="E5861" s="482"/>
      <c r="F5861" s="482"/>
      <c r="G5861" s="482"/>
      <c r="H5861" s="482"/>
      <c r="I5861" s="482"/>
      <c r="J5861" s="482"/>
      <c r="K5861" s="482"/>
      <c r="L5861" s="482"/>
      <c r="M5861" s="483"/>
      <c r="N5861" s="176"/>
      <c r="O5861" s="412"/>
      <c r="P5861" s="413"/>
      <c r="Q5861" s="8"/>
      <c r="R5861" s="8"/>
      <c r="S5861" s="8"/>
      <c r="T5861" s="9"/>
      <c r="U5861" s="17"/>
      <c r="V5861" s="182"/>
      <c r="W5861" s="191"/>
      <c r="X5861" s="199"/>
      <c r="Y5861" s="182"/>
      <c r="Z5861" s="184"/>
      <c r="AA5861" s="184"/>
      <c r="AD5861" s="182"/>
      <c r="AG5861" s="182"/>
      <c r="AH5861" s="43"/>
      <c r="AI5861" s="43"/>
      <c r="AJ5861" s="43"/>
      <c r="AK5861" s="43"/>
      <c r="AL5861" s="43"/>
      <c r="AM5861" s="43"/>
      <c r="AN5861" s="43"/>
      <c r="AO5861" s="43"/>
      <c r="AP5861" s="43"/>
      <c r="AQ5861" s="43"/>
      <c r="AR5861" s="43"/>
      <c r="AS5861" s="43"/>
      <c r="AT5861" s="43"/>
      <c r="AU5861" s="44"/>
      <c r="AV5861" s="182"/>
      <c r="AW5861" s="182"/>
      <c r="AX5861" s="182"/>
      <c r="AZ5861" s="207"/>
    </row>
    <row r="5862" spans="1:52" s="168" customFormat="1" ht="24.9" customHeight="1" x14ac:dyDescent="0.3">
      <c r="A5862" s="263"/>
      <c r="B5862" s="263"/>
      <c r="C5862" s="265"/>
      <c r="D5862" s="481"/>
      <c r="E5862" s="482"/>
      <c r="F5862" s="482"/>
      <c r="G5862" s="482"/>
      <c r="H5862" s="482"/>
      <c r="I5862" s="482"/>
      <c r="J5862" s="482"/>
      <c r="K5862" s="482"/>
      <c r="L5862" s="482"/>
      <c r="M5862" s="483"/>
      <c r="N5862" s="176"/>
      <c r="O5862" s="412"/>
      <c r="P5862" s="413"/>
      <c r="Q5862" s="8"/>
      <c r="R5862" s="8"/>
      <c r="S5862" s="8"/>
      <c r="T5862" s="9"/>
      <c r="U5862" s="17"/>
      <c r="V5862" s="182"/>
      <c r="W5862" s="191"/>
      <c r="X5862" s="199"/>
      <c r="Y5862" s="182"/>
      <c r="Z5862" s="184"/>
      <c r="AA5862" s="184"/>
      <c r="AD5862" s="182"/>
      <c r="AG5862" s="182"/>
      <c r="AH5862" s="43"/>
      <c r="AI5862" s="43"/>
      <c r="AJ5862" s="43"/>
      <c r="AK5862" s="43"/>
      <c r="AL5862" s="43"/>
      <c r="AM5862" s="43"/>
      <c r="AN5862" s="43"/>
      <c r="AO5862" s="43"/>
      <c r="AP5862" s="43"/>
      <c r="AQ5862" s="43"/>
      <c r="AR5862" s="43"/>
      <c r="AS5862" s="43"/>
      <c r="AT5862" s="43"/>
      <c r="AU5862" s="44"/>
      <c r="AV5862" s="182"/>
      <c r="AW5862" s="182"/>
      <c r="AX5862" s="182"/>
      <c r="AZ5862" s="207"/>
    </row>
    <row r="5863" spans="1:52" s="168" customFormat="1" ht="24.9" customHeight="1" x14ac:dyDescent="0.3">
      <c r="A5863" s="263"/>
      <c r="B5863" s="263"/>
      <c r="C5863" s="265"/>
      <c r="D5863" s="481"/>
      <c r="E5863" s="482"/>
      <c r="F5863" s="482"/>
      <c r="G5863" s="482"/>
      <c r="H5863" s="482"/>
      <c r="I5863" s="482"/>
      <c r="J5863" s="482"/>
      <c r="K5863" s="482"/>
      <c r="L5863" s="482"/>
      <c r="M5863" s="483"/>
      <c r="N5863" s="176"/>
      <c r="O5863" s="412"/>
      <c r="P5863" s="413"/>
      <c r="Q5863" s="8"/>
      <c r="R5863" s="8"/>
      <c r="S5863" s="8"/>
      <c r="T5863" s="9"/>
      <c r="U5863" s="17"/>
      <c r="V5863" s="182"/>
      <c r="W5863" s="191"/>
      <c r="X5863" s="199"/>
      <c r="Y5863" s="182"/>
      <c r="Z5863" s="184"/>
      <c r="AA5863" s="184"/>
      <c r="AD5863" s="182"/>
      <c r="AG5863" s="182"/>
      <c r="AH5863" s="43"/>
      <c r="AI5863" s="43"/>
      <c r="AJ5863" s="43"/>
      <c r="AK5863" s="43"/>
      <c r="AL5863" s="43"/>
      <c r="AM5863" s="43"/>
      <c r="AN5863" s="43"/>
      <c r="AO5863" s="43"/>
      <c r="AP5863" s="43"/>
      <c r="AQ5863" s="43"/>
      <c r="AR5863" s="43"/>
      <c r="AS5863" s="43"/>
      <c r="AT5863" s="43"/>
      <c r="AU5863" s="44"/>
      <c r="AV5863" s="182"/>
      <c r="AW5863" s="182"/>
      <c r="AX5863" s="182"/>
      <c r="AZ5863" s="207"/>
    </row>
    <row r="5864" spans="1:52" s="168" customFormat="1" ht="24.9" customHeight="1" x14ac:dyDescent="0.3">
      <c r="A5864" s="263"/>
      <c r="B5864" s="263"/>
      <c r="C5864" s="265"/>
      <c r="D5864" s="481"/>
      <c r="E5864" s="482"/>
      <c r="F5864" s="482"/>
      <c r="G5864" s="482"/>
      <c r="H5864" s="482"/>
      <c r="I5864" s="482"/>
      <c r="J5864" s="482"/>
      <c r="K5864" s="482"/>
      <c r="L5864" s="482"/>
      <c r="M5864" s="483"/>
      <c r="N5864" s="176"/>
      <c r="O5864" s="412"/>
      <c r="P5864" s="413"/>
      <c r="Q5864" s="8"/>
      <c r="R5864" s="8"/>
      <c r="S5864" s="8"/>
      <c r="T5864" s="9"/>
      <c r="U5864" s="17"/>
      <c r="V5864" s="182"/>
      <c r="W5864" s="191"/>
      <c r="X5864" s="199"/>
      <c r="Y5864" s="182"/>
      <c r="Z5864" s="184"/>
      <c r="AA5864" s="184"/>
      <c r="AD5864" s="182"/>
      <c r="AG5864" s="182"/>
      <c r="AH5864" s="43"/>
      <c r="AI5864" s="43"/>
      <c r="AJ5864" s="43"/>
      <c r="AK5864" s="43"/>
      <c r="AL5864" s="43"/>
      <c r="AM5864" s="43"/>
      <c r="AN5864" s="43"/>
      <c r="AO5864" s="43"/>
      <c r="AP5864" s="43"/>
      <c r="AQ5864" s="43"/>
      <c r="AR5864" s="43"/>
      <c r="AS5864" s="43"/>
      <c r="AT5864" s="43"/>
      <c r="AU5864" s="44"/>
      <c r="AV5864" s="182"/>
      <c r="AW5864" s="182"/>
      <c r="AX5864" s="182"/>
      <c r="AZ5864" s="207"/>
    </row>
    <row r="5865" spans="1:52" s="168" customFormat="1" ht="24.9" customHeight="1" x14ac:dyDescent="0.3">
      <c r="A5865" s="263"/>
      <c r="B5865" s="263"/>
      <c r="C5865" s="265"/>
      <c r="D5865" s="481"/>
      <c r="E5865" s="482"/>
      <c r="F5865" s="482"/>
      <c r="G5865" s="482"/>
      <c r="H5865" s="482"/>
      <c r="I5865" s="482"/>
      <c r="J5865" s="482"/>
      <c r="K5865" s="482"/>
      <c r="L5865" s="482"/>
      <c r="M5865" s="483"/>
      <c r="N5865" s="176"/>
      <c r="O5865" s="412"/>
      <c r="P5865" s="413"/>
      <c r="Q5865" s="8"/>
      <c r="R5865" s="8"/>
      <c r="S5865" s="8"/>
      <c r="T5865" s="9"/>
      <c r="U5865" s="17"/>
      <c r="V5865" s="182"/>
      <c r="W5865" s="191"/>
      <c r="X5865" s="199"/>
      <c r="Y5865" s="182"/>
      <c r="Z5865" s="184"/>
      <c r="AA5865" s="184"/>
      <c r="AD5865" s="182"/>
      <c r="AG5865" s="182"/>
      <c r="AH5865" s="43"/>
      <c r="AI5865" s="43"/>
      <c r="AJ5865" s="43"/>
      <c r="AK5865" s="43"/>
      <c r="AL5865" s="43"/>
      <c r="AM5865" s="43"/>
      <c r="AN5865" s="43"/>
      <c r="AO5865" s="43"/>
      <c r="AP5865" s="43"/>
      <c r="AQ5865" s="43"/>
      <c r="AR5865" s="43"/>
      <c r="AS5865" s="43"/>
      <c r="AT5865" s="43"/>
      <c r="AU5865" s="44"/>
      <c r="AV5865" s="182"/>
      <c r="AW5865" s="182"/>
      <c r="AX5865" s="182"/>
      <c r="AZ5865" s="207"/>
    </row>
    <row r="5866" spans="1:52" s="168" customFormat="1" ht="24.9" customHeight="1" x14ac:dyDescent="0.3">
      <c r="A5866" s="263"/>
      <c r="B5866" s="263"/>
      <c r="C5866" s="265"/>
      <c r="D5866" s="481"/>
      <c r="E5866" s="482"/>
      <c r="F5866" s="482"/>
      <c r="G5866" s="482"/>
      <c r="H5866" s="482"/>
      <c r="I5866" s="482"/>
      <c r="J5866" s="482"/>
      <c r="K5866" s="482"/>
      <c r="L5866" s="482"/>
      <c r="M5866" s="483"/>
      <c r="N5866" s="176"/>
      <c r="O5866" s="412"/>
      <c r="P5866" s="413"/>
      <c r="Q5866" s="8"/>
      <c r="R5866" s="8"/>
      <c r="S5866" s="8"/>
      <c r="T5866" s="9"/>
      <c r="U5866" s="17"/>
      <c r="V5866" s="182"/>
      <c r="W5866" s="191"/>
      <c r="X5866" s="199"/>
      <c r="Y5866" s="182"/>
      <c r="Z5866" s="184"/>
      <c r="AA5866" s="184"/>
      <c r="AD5866" s="182"/>
      <c r="AG5866" s="182"/>
      <c r="AH5866" s="43"/>
      <c r="AI5866" s="43"/>
      <c r="AJ5866" s="43"/>
      <c r="AK5866" s="43"/>
      <c r="AL5866" s="43"/>
      <c r="AM5866" s="43"/>
      <c r="AN5866" s="43"/>
      <c r="AO5866" s="43"/>
      <c r="AP5866" s="43"/>
      <c r="AQ5866" s="43"/>
      <c r="AR5866" s="43"/>
      <c r="AS5866" s="43"/>
      <c r="AT5866" s="43"/>
      <c r="AU5866" s="44"/>
      <c r="AV5866" s="182"/>
      <c r="AW5866" s="182"/>
      <c r="AX5866" s="182"/>
      <c r="AZ5866" s="207"/>
    </row>
    <row r="5867" spans="1:52" s="168" customFormat="1" ht="24.9" customHeight="1" x14ac:dyDescent="0.3">
      <c r="A5867" s="263"/>
      <c r="B5867" s="263"/>
      <c r="C5867" s="265"/>
      <c r="D5867" s="481"/>
      <c r="E5867" s="482"/>
      <c r="F5867" s="482"/>
      <c r="G5867" s="482"/>
      <c r="H5867" s="482"/>
      <c r="I5867" s="482"/>
      <c r="J5867" s="482"/>
      <c r="K5867" s="482"/>
      <c r="L5867" s="482"/>
      <c r="M5867" s="483"/>
      <c r="N5867" s="176"/>
      <c r="O5867" s="412"/>
      <c r="P5867" s="413"/>
      <c r="Q5867" s="8"/>
      <c r="R5867" s="8"/>
      <c r="S5867" s="8"/>
      <c r="T5867" s="9"/>
      <c r="U5867" s="17"/>
      <c r="V5867" s="182"/>
      <c r="W5867" s="191"/>
      <c r="X5867" s="199"/>
      <c r="Y5867" s="182"/>
      <c r="Z5867" s="184"/>
      <c r="AA5867" s="184"/>
      <c r="AD5867" s="182"/>
      <c r="AG5867" s="182"/>
      <c r="AH5867" s="43"/>
      <c r="AI5867" s="43"/>
      <c r="AJ5867" s="43"/>
      <c r="AK5867" s="43"/>
      <c r="AL5867" s="43"/>
      <c r="AM5867" s="43"/>
      <c r="AN5867" s="43"/>
      <c r="AO5867" s="43"/>
      <c r="AP5867" s="43"/>
      <c r="AQ5867" s="43"/>
      <c r="AR5867" s="43"/>
      <c r="AS5867" s="43"/>
      <c r="AT5867" s="43"/>
      <c r="AU5867" s="44"/>
      <c r="AV5867" s="182"/>
      <c r="AW5867" s="182"/>
      <c r="AX5867" s="182"/>
      <c r="AZ5867" s="207"/>
    </row>
    <row r="5868" spans="1:52" s="168" customFormat="1" ht="24.9" customHeight="1" thickBot="1" x14ac:dyDescent="0.35">
      <c r="A5868" s="263"/>
      <c r="B5868" s="263"/>
      <c r="C5868" s="265"/>
      <c r="D5868" s="481"/>
      <c r="E5868" s="482"/>
      <c r="F5868" s="482"/>
      <c r="G5868" s="482"/>
      <c r="H5868" s="482"/>
      <c r="I5868" s="482"/>
      <c r="J5868" s="482"/>
      <c r="K5868" s="482"/>
      <c r="L5868" s="482"/>
      <c r="M5868" s="483"/>
      <c r="N5868" s="414" t="s">
        <v>16</v>
      </c>
      <c r="O5868" s="415"/>
      <c r="P5868" s="415"/>
      <c r="Q5868" s="415"/>
      <c r="R5868" s="415"/>
      <c r="S5868" s="415"/>
      <c r="T5868" s="415"/>
      <c r="U5868" s="18">
        <f>SUM(U5848:U5867)</f>
        <v>28</v>
      </c>
      <c r="V5868" s="182"/>
      <c r="W5868" s="191"/>
      <c r="X5868" s="199"/>
      <c r="Y5868" s="182"/>
      <c r="Z5868" s="184"/>
      <c r="AA5868" s="184"/>
      <c r="AD5868" s="182"/>
      <c r="AG5868" s="182"/>
      <c r="AH5868" s="43"/>
      <c r="AI5868" s="43"/>
      <c r="AJ5868" s="43"/>
      <c r="AK5868" s="43"/>
      <c r="AL5868" s="43"/>
      <c r="AM5868" s="43"/>
      <c r="AN5868" s="43"/>
      <c r="AO5868" s="43"/>
      <c r="AP5868" s="43"/>
      <c r="AQ5868" s="43"/>
      <c r="AR5868" s="43"/>
      <c r="AS5868" s="43"/>
      <c r="AT5868" s="43"/>
      <c r="AU5868" s="44"/>
      <c r="AV5868" s="182"/>
      <c r="AW5868" s="182"/>
      <c r="AX5868" s="182"/>
      <c r="AZ5868" s="207"/>
    </row>
    <row r="5869" spans="1:52" s="168" customFormat="1" ht="14.4" customHeight="1" x14ac:dyDescent="0.3">
      <c r="A5869" s="263"/>
      <c r="B5869" s="263"/>
      <c r="C5869" s="265"/>
      <c r="D5869" s="481"/>
      <c r="E5869" s="482"/>
      <c r="F5869" s="482"/>
      <c r="G5869" s="482"/>
      <c r="H5869" s="482"/>
      <c r="I5869" s="482"/>
      <c r="J5869" s="482"/>
      <c r="K5869" s="482"/>
      <c r="L5869" s="482"/>
      <c r="M5869" s="483"/>
      <c r="N5869" s="416" t="s">
        <v>17</v>
      </c>
      <c r="O5869" s="417"/>
      <c r="P5869" s="417"/>
      <c r="Q5869" s="417"/>
      <c r="R5869" s="417"/>
      <c r="S5869" s="417"/>
      <c r="T5869" s="417"/>
      <c r="U5869" s="418"/>
      <c r="V5869" s="200"/>
      <c r="W5869" s="191"/>
      <c r="X5869" s="199"/>
      <c r="Y5869" s="182"/>
      <c r="Z5869" s="184"/>
      <c r="AA5869" s="184"/>
      <c r="AD5869" s="182"/>
      <c r="AG5869" s="182"/>
      <c r="AH5869" s="43"/>
      <c r="AI5869" s="43"/>
      <c r="AJ5869" s="43"/>
      <c r="AK5869" s="43"/>
      <c r="AL5869" s="43"/>
      <c r="AM5869" s="43"/>
      <c r="AN5869" s="43"/>
      <c r="AO5869" s="43"/>
      <c r="AP5869" s="43"/>
      <c r="AQ5869" s="43"/>
      <c r="AR5869" s="43"/>
      <c r="AS5869" s="43"/>
      <c r="AT5869" s="43"/>
      <c r="AU5869" s="44"/>
      <c r="AV5869" s="182"/>
      <c r="AW5869" s="182"/>
      <c r="AX5869" s="182"/>
      <c r="AZ5869" s="207"/>
    </row>
    <row r="5870" spans="1:52" s="168" customFormat="1" x14ac:dyDescent="0.3">
      <c r="A5870" s="263"/>
      <c r="B5870" s="263"/>
      <c r="C5870" s="265"/>
      <c r="D5870" s="481"/>
      <c r="E5870" s="482"/>
      <c r="F5870" s="482"/>
      <c r="G5870" s="482"/>
      <c r="H5870" s="482"/>
      <c r="I5870" s="482"/>
      <c r="J5870" s="482"/>
      <c r="K5870" s="482"/>
      <c r="L5870" s="482"/>
      <c r="M5870" s="483"/>
      <c r="N5870" s="419"/>
      <c r="O5870" s="420"/>
      <c r="P5870" s="420"/>
      <c r="Q5870" s="420"/>
      <c r="R5870" s="420"/>
      <c r="S5870" s="420"/>
      <c r="T5870" s="420"/>
      <c r="U5870" s="421"/>
      <c r="V5870" s="182"/>
      <c r="W5870" s="191"/>
      <c r="X5870" s="199"/>
      <c r="Y5870" s="182"/>
      <c r="Z5870" s="184"/>
      <c r="AA5870" s="184"/>
      <c r="AD5870" s="182"/>
      <c r="AG5870" s="182"/>
      <c r="AH5870" s="43"/>
      <c r="AI5870" s="43"/>
      <c r="AJ5870" s="43"/>
      <c r="AK5870" s="43"/>
      <c r="AL5870" s="43"/>
      <c r="AM5870" s="43"/>
      <c r="AN5870" s="43"/>
      <c r="AO5870" s="43"/>
      <c r="AP5870" s="43"/>
      <c r="AQ5870" s="43"/>
      <c r="AR5870" s="43"/>
      <c r="AS5870" s="43"/>
      <c r="AT5870" s="43"/>
      <c r="AU5870" s="44"/>
      <c r="AV5870" s="182"/>
      <c r="AW5870" s="182"/>
      <c r="AX5870" s="182"/>
      <c r="AZ5870" s="207"/>
    </row>
    <row r="5871" spans="1:52" s="168" customFormat="1" x14ac:dyDescent="0.3">
      <c r="A5871" s="263"/>
      <c r="B5871" s="263"/>
      <c r="C5871" s="265"/>
      <c r="D5871" s="481"/>
      <c r="E5871" s="482"/>
      <c r="F5871" s="482"/>
      <c r="G5871" s="482"/>
      <c r="H5871" s="482"/>
      <c r="I5871" s="482"/>
      <c r="J5871" s="482"/>
      <c r="K5871" s="482"/>
      <c r="L5871" s="482"/>
      <c r="M5871" s="483"/>
      <c r="N5871" s="419"/>
      <c r="O5871" s="420"/>
      <c r="P5871" s="420"/>
      <c r="Q5871" s="420"/>
      <c r="R5871" s="420"/>
      <c r="S5871" s="420"/>
      <c r="T5871" s="420"/>
      <c r="U5871" s="421"/>
      <c r="V5871" s="182"/>
      <c r="W5871" s="191"/>
      <c r="X5871" s="199"/>
      <c r="Y5871" s="182"/>
      <c r="Z5871" s="184"/>
      <c r="AA5871" s="184"/>
      <c r="AD5871" s="182"/>
      <c r="AG5871" s="182"/>
      <c r="AH5871" s="43"/>
      <c r="AI5871" s="43"/>
      <c r="AJ5871" s="43"/>
      <c r="AK5871" s="43"/>
      <c r="AL5871" s="43"/>
      <c r="AM5871" s="43"/>
      <c r="AN5871" s="43"/>
      <c r="AO5871" s="43"/>
      <c r="AP5871" s="43"/>
      <c r="AQ5871" s="43"/>
      <c r="AR5871" s="43"/>
      <c r="AS5871" s="43"/>
      <c r="AT5871" s="43"/>
      <c r="AU5871" s="44"/>
      <c r="AV5871" s="182"/>
      <c r="AW5871" s="182"/>
      <c r="AX5871" s="182"/>
      <c r="AZ5871" s="207"/>
    </row>
    <row r="5872" spans="1:52" s="168" customFormat="1" ht="14.4" thickBot="1" x14ac:dyDescent="0.35">
      <c r="A5872" s="263"/>
      <c r="B5872" s="263"/>
      <c r="C5872" s="265"/>
      <c r="D5872" s="425"/>
      <c r="E5872" s="426"/>
      <c r="F5872" s="426"/>
      <c r="G5872" s="426"/>
      <c r="H5872" s="426"/>
      <c r="I5872" s="426"/>
      <c r="J5872" s="426"/>
      <c r="K5872" s="426"/>
      <c r="L5872" s="426"/>
      <c r="M5872" s="427"/>
      <c r="N5872" s="422"/>
      <c r="O5872" s="423"/>
      <c r="P5872" s="423"/>
      <c r="Q5872" s="423"/>
      <c r="R5872" s="423"/>
      <c r="S5872" s="423"/>
      <c r="T5872" s="423"/>
      <c r="U5872" s="424"/>
      <c r="V5872" s="182"/>
      <c r="W5872" s="191"/>
      <c r="X5872" s="199"/>
      <c r="Y5872" s="182"/>
      <c r="Z5872" s="184"/>
      <c r="AA5872" s="184"/>
      <c r="AD5872" s="182"/>
      <c r="AG5872" s="182"/>
      <c r="AH5872" s="43"/>
      <c r="AI5872" s="43"/>
      <c r="AJ5872" s="43"/>
      <c r="AK5872" s="43"/>
      <c r="AL5872" s="43"/>
      <c r="AM5872" s="43"/>
      <c r="AN5872" s="43"/>
      <c r="AO5872" s="43"/>
      <c r="AP5872" s="43"/>
      <c r="AQ5872" s="43"/>
      <c r="AR5872" s="43"/>
      <c r="AS5872" s="43"/>
      <c r="AT5872" s="43"/>
      <c r="AU5872" s="44"/>
      <c r="AV5872" s="182"/>
      <c r="AW5872" s="182"/>
      <c r="AX5872" s="182"/>
      <c r="AZ5872" s="207"/>
    </row>
    <row r="5873" spans="1:52" s="168" customFormat="1" ht="5.25" customHeight="1" thickBot="1" x14ac:dyDescent="0.35">
      <c r="A5873" s="263"/>
      <c r="B5873" s="263"/>
      <c r="C5873" s="265"/>
      <c r="D5873" s="428"/>
      <c r="E5873" s="428"/>
      <c r="F5873" s="428"/>
      <c r="G5873" s="428"/>
      <c r="H5873" s="428"/>
      <c r="I5873" s="428"/>
      <c r="J5873" s="428"/>
      <c r="K5873" s="428"/>
      <c r="L5873" s="428"/>
      <c r="M5873" s="428"/>
      <c r="N5873" s="428"/>
      <c r="O5873" s="428"/>
      <c r="P5873" s="428"/>
      <c r="Q5873" s="428"/>
      <c r="R5873" s="428"/>
      <c r="S5873" s="428"/>
      <c r="T5873" s="428"/>
      <c r="U5873" s="428"/>
      <c r="V5873" s="182"/>
      <c r="W5873" s="191"/>
      <c r="X5873" s="199"/>
      <c r="Y5873" s="182"/>
      <c r="Z5873" s="184"/>
      <c r="AA5873" s="184"/>
      <c r="AD5873" s="182"/>
      <c r="AG5873" s="182"/>
      <c r="AH5873" s="43"/>
      <c r="AI5873" s="43"/>
      <c r="AJ5873" s="43"/>
      <c r="AK5873" s="43"/>
      <c r="AL5873" s="43"/>
      <c r="AM5873" s="43"/>
      <c r="AN5873" s="43"/>
      <c r="AO5873" s="43"/>
      <c r="AP5873" s="43"/>
      <c r="AQ5873" s="43"/>
      <c r="AR5873" s="43"/>
      <c r="AS5873" s="43"/>
      <c r="AT5873" s="43"/>
      <c r="AU5873" s="44"/>
      <c r="AV5873" s="182"/>
      <c r="AW5873" s="182"/>
      <c r="AX5873" s="182"/>
      <c r="AZ5873" s="207"/>
    </row>
    <row r="5874" spans="1:52" s="168" customFormat="1" ht="20.25" customHeight="1" x14ac:dyDescent="0.3">
      <c r="A5874" s="263"/>
      <c r="B5874" s="263"/>
      <c r="C5874" s="265"/>
      <c r="D5874" s="429" t="s">
        <v>18</v>
      </c>
      <c r="E5874" s="430"/>
      <c r="F5874" s="430"/>
      <c r="G5874" s="430"/>
      <c r="H5874" s="430"/>
      <c r="I5874" s="430"/>
      <c r="J5874" s="430"/>
      <c r="K5874" s="430"/>
      <c r="L5874" s="430"/>
      <c r="M5874" s="431"/>
      <c r="N5874" s="429" t="s">
        <v>19</v>
      </c>
      <c r="O5874" s="430"/>
      <c r="P5874" s="430"/>
      <c r="Q5874" s="430"/>
      <c r="R5874" s="430"/>
      <c r="S5874" s="430"/>
      <c r="T5874" s="430"/>
      <c r="U5874" s="431"/>
      <c r="V5874" s="182"/>
      <c r="W5874" s="191"/>
      <c r="X5874" s="199"/>
      <c r="Y5874" s="182"/>
      <c r="Z5874" s="184"/>
      <c r="AA5874" s="184"/>
      <c r="AD5874" s="182"/>
      <c r="AG5874" s="182"/>
      <c r="AH5874" s="43"/>
      <c r="AI5874" s="43"/>
      <c r="AJ5874" s="43"/>
      <c r="AK5874" s="43"/>
      <c r="AL5874" s="43"/>
      <c r="AM5874" s="43"/>
      <c r="AN5874" s="43"/>
      <c r="AO5874" s="43"/>
      <c r="AP5874" s="43"/>
      <c r="AQ5874" s="43"/>
      <c r="AR5874" s="43"/>
      <c r="AS5874" s="43"/>
      <c r="AT5874" s="43"/>
      <c r="AU5874" s="44"/>
      <c r="AV5874" s="182"/>
      <c r="AW5874" s="182"/>
      <c r="AX5874" s="182"/>
      <c r="AZ5874" s="207"/>
    </row>
    <row r="5875" spans="1:52" s="168" customFormat="1" x14ac:dyDescent="0.3">
      <c r="A5875" s="263"/>
      <c r="B5875" s="263"/>
      <c r="C5875" s="265"/>
      <c r="D5875" s="432" t="s">
        <v>20</v>
      </c>
      <c r="E5875" s="433"/>
      <c r="F5875" s="433"/>
      <c r="G5875" s="433"/>
      <c r="H5875" s="433"/>
      <c r="I5875" s="433"/>
      <c r="J5875" s="433"/>
      <c r="K5875" s="433"/>
      <c r="L5875" s="433"/>
      <c r="M5875" s="434"/>
      <c r="N5875" s="435" t="s">
        <v>21</v>
      </c>
      <c r="O5875" s="436"/>
      <c r="P5875" s="436"/>
      <c r="Q5875" s="436"/>
      <c r="R5875" s="436"/>
      <c r="S5875" s="436"/>
      <c r="T5875" s="436"/>
      <c r="U5875" s="437"/>
      <c r="V5875" s="182"/>
      <c r="W5875" s="191"/>
      <c r="X5875" s="199"/>
      <c r="Y5875" s="182"/>
      <c r="Z5875" s="184"/>
      <c r="AA5875" s="184"/>
      <c r="AD5875" s="182"/>
      <c r="AG5875" s="182"/>
      <c r="AH5875" s="43"/>
      <c r="AI5875" s="43"/>
      <c r="AJ5875" s="43"/>
      <c r="AK5875" s="43"/>
      <c r="AL5875" s="43"/>
      <c r="AM5875" s="43"/>
      <c r="AN5875" s="43"/>
      <c r="AO5875" s="43"/>
      <c r="AP5875" s="43"/>
      <c r="AQ5875" s="43"/>
      <c r="AR5875" s="43"/>
      <c r="AS5875" s="43"/>
      <c r="AT5875" s="43"/>
      <c r="AU5875" s="44"/>
      <c r="AV5875" s="182"/>
      <c r="AW5875" s="182"/>
      <c r="AX5875" s="182"/>
      <c r="AZ5875" s="207"/>
    </row>
    <row r="5876" spans="1:52" s="168" customFormat="1" ht="15.75" customHeight="1" x14ac:dyDescent="0.3">
      <c r="A5876" s="263"/>
      <c r="B5876" s="263"/>
      <c r="C5876" s="265"/>
      <c r="D5876" s="438" t="s">
        <v>22</v>
      </c>
      <c r="E5876" s="439"/>
      <c r="F5876" s="439"/>
      <c r="G5876" s="439"/>
      <c r="H5876" s="439"/>
      <c r="I5876" s="439"/>
      <c r="J5876" s="439"/>
      <c r="K5876" s="439"/>
      <c r="L5876" s="439"/>
      <c r="M5876" s="440"/>
      <c r="N5876" s="438" t="s">
        <v>22</v>
      </c>
      <c r="O5876" s="444"/>
      <c r="P5876" s="444"/>
      <c r="Q5876" s="444"/>
      <c r="R5876" s="444"/>
      <c r="S5876" s="444"/>
      <c r="T5876" s="444"/>
      <c r="U5876" s="440"/>
      <c r="V5876" s="182"/>
      <c r="W5876" s="191"/>
      <c r="X5876" s="199"/>
      <c r="Y5876" s="182"/>
      <c r="Z5876" s="184"/>
      <c r="AA5876" s="184"/>
      <c r="AD5876" s="182"/>
      <c r="AG5876" s="182"/>
      <c r="AH5876" s="43"/>
      <c r="AI5876" s="43"/>
      <c r="AJ5876" s="43"/>
      <c r="AK5876" s="43"/>
      <c r="AL5876" s="43"/>
      <c r="AM5876" s="43"/>
      <c r="AN5876" s="43"/>
      <c r="AO5876" s="43"/>
      <c r="AP5876" s="43"/>
      <c r="AQ5876" s="43"/>
      <c r="AR5876" s="43"/>
      <c r="AS5876" s="43"/>
      <c r="AT5876" s="43"/>
      <c r="AU5876" s="44"/>
      <c r="AV5876" s="182"/>
      <c r="AW5876" s="182"/>
      <c r="AX5876" s="182"/>
      <c r="AZ5876" s="207"/>
    </row>
    <row r="5877" spans="1:52" s="168" customFormat="1" ht="15.75" customHeight="1" x14ac:dyDescent="0.3">
      <c r="A5877" s="263"/>
      <c r="B5877" s="263"/>
      <c r="C5877" s="265"/>
      <c r="D5877" s="438"/>
      <c r="E5877" s="439"/>
      <c r="F5877" s="439"/>
      <c r="G5877" s="439"/>
      <c r="H5877" s="439"/>
      <c r="I5877" s="439"/>
      <c r="J5877" s="439"/>
      <c r="K5877" s="439"/>
      <c r="L5877" s="439"/>
      <c r="M5877" s="440"/>
      <c r="N5877" s="438"/>
      <c r="O5877" s="439"/>
      <c r="P5877" s="439"/>
      <c r="Q5877" s="439"/>
      <c r="R5877" s="439"/>
      <c r="S5877" s="439"/>
      <c r="T5877" s="439"/>
      <c r="U5877" s="440"/>
      <c r="V5877" s="182"/>
      <c r="W5877" s="191"/>
      <c r="X5877" s="199"/>
      <c r="Y5877" s="182"/>
      <c r="Z5877" s="184"/>
      <c r="AA5877" s="184"/>
      <c r="AD5877" s="182"/>
      <c r="AG5877" s="182"/>
      <c r="AH5877" s="43"/>
      <c r="AI5877" s="43"/>
      <c r="AJ5877" s="43"/>
      <c r="AK5877" s="43"/>
      <c r="AL5877" s="43"/>
      <c r="AM5877" s="43"/>
      <c r="AN5877" s="43"/>
      <c r="AO5877" s="43"/>
      <c r="AP5877" s="43"/>
      <c r="AQ5877" s="43"/>
      <c r="AR5877" s="43"/>
      <c r="AS5877" s="43"/>
      <c r="AT5877" s="43"/>
      <c r="AU5877" s="44"/>
      <c r="AV5877" s="182"/>
      <c r="AW5877" s="182"/>
      <c r="AX5877" s="182"/>
      <c r="AZ5877" s="207"/>
    </row>
    <row r="5878" spans="1:52" s="168" customFormat="1" ht="15.75" customHeight="1" x14ac:dyDescent="0.3">
      <c r="A5878" s="263"/>
      <c r="B5878" s="263"/>
      <c r="C5878" s="265"/>
      <c r="D5878" s="441"/>
      <c r="E5878" s="442"/>
      <c r="F5878" s="442"/>
      <c r="G5878" s="442"/>
      <c r="H5878" s="442"/>
      <c r="I5878" s="442"/>
      <c r="J5878" s="442"/>
      <c r="K5878" s="442"/>
      <c r="L5878" s="442"/>
      <c r="M5878" s="443"/>
      <c r="N5878" s="441"/>
      <c r="O5878" s="442"/>
      <c r="P5878" s="442"/>
      <c r="Q5878" s="442"/>
      <c r="R5878" s="442"/>
      <c r="S5878" s="442"/>
      <c r="T5878" s="442"/>
      <c r="U5878" s="443"/>
      <c r="V5878" s="182"/>
      <c r="W5878" s="191"/>
      <c r="X5878" s="199"/>
      <c r="Y5878" s="182"/>
      <c r="Z5878" s="184"/>
      <c r="AA5878" s="184"/>
      <c r="AD5878" s="182"/>
      <c r="AG5878" s="182"/>
      <c r="AH5878" s="43"/>
      <c r="AI5878" s="43"/>
      <c r="AJ5878" s="43"/>
      <c r="AK5878" s="43"/>
      <c r="AL5878" s="43"/>
      <c r="AM5878" s="43"/>
      <c r="AN5878" s="43"/>
      <c r="AO5878" s="43"/>
      <c r="AP5878" s="43"/>
      <c r="AQ5878" s="43"/>
      <c r="AR5878" s="43"/>
      <c r="AS5878" s="43"/>
      <c r="AT5878" s="43"/>
      <c r="AU5878" s="44"/>
      <c r="AV5878" s="182"/>
      <c r="AW5878" s="182"/>
      <c r="AX5878" s="182"/>
      <c r="AZ5878" s="207"/>
    </row>
    <row r="5879" spans="1:52" s="168" customFormat="1" x14ac:dyDescent="0.25">
      <c r="A5879" s="263"/>
      <c r="B5879" s="263"/>
      <c r="C5879" s="265"/>
      <c r="D5879" s="171" t="s">
        <v>23</v>
      </c>
      <c r="E5879" s="445" t="e">
        <f>+#REF!</f>
        <v>#REF!</v>
      </c>
      <c r="F5879" s="445"/>
      <c r="G5879" s="445"/>
      <c r="H5879" s="445"/>
      <c r="I5879" s="445"/>
      <c r="J5879" s="445"/>
      <c r="K5879" s="445"/>
      <c r="L5879" s="445"/>
      <c r="M5879" s="446"/>
      <c r="N5879" s="172" t="s">
        <v>23</v>
      </c>
      <c r="O5879" s="445" t="e">
        <f>+#REF!</f>
        <v>#REF!</v>
      </c>
      <c r="P5879" s="445"/>
      <c r="Q5879" s="445"/>
      <c r="R5879" s="445"/>
      <c r="S5879" s="445"/>
      <c r="T5879" s="445"/>
      <c r="U5879" s="446"/>
      <c r="V5879" s="182"/>
      <c r="W5879" s="191"/>
      <c r="X5879" s="199"/>
      <c r="Y5879" s="182"/>
      <c r="Z5879" s="184"/>
      <c r="AA5879" s="184"/>
      <c r="AD5879" s="182"/>
      <c r="AG5879" s="182"/>
      <c r="AH5879" s="43"/>
      <c r="AI5879" s="43"/>
      <c r="AJ5879" s="43"/>
      <c r="AK5879" s="43"/>
      <c r="AL5879" s="43"/>
      <c r="AM5879" s="43"/>
      <c r="AN5879" s="43"/>
      <c r="AO5879" s="43"/>
      <c r="AP5879" s="43"/>
      <c r="AQ5879" s="43"/>
      <c r="AR5879" s="43"/>
      <c r="AS5879" s="43"/>
      <c r="AT5879" s="43"/>
      <c r="AU5879" s="44"/>
      <c r="AV5879" s="182"/>
      <c r="AW5879" s="182"/>
      <c r="AX5879" s="182"/>
      <c r="AZ5879" s="207"/>
    </row>
    <row r="5880" spans="1:52" s="168" customFormat="1" ht="14.4" thickBot="1" x14ac:dyDescent="0.3">
      <c r="A5880" s="263"/>
      <c r="B5880" s="263"/>
      <c r="C5880" s="265"/>
      <c r="D5880" s="173" t="s">
        <v>25</v>
      </c>
      <c r="E5880" s="447" t="e">
        <f>+#REF!</f>
        <v>#REF!</v>
      </c>
      <c r="F5880" s="447"/>
      <c r="G5880" s="447"/>
      <c r="H5880" s="447"/>
      <c r="I5880" s="447"/>
      <c r="J5880" s="447"/>
      <c r="K5880" s="447"/>
      <c r="L5880" s="447"/>
      <c r="M5880" s="448"/>
      <c r="N5880" s="174" t="s">
        <v>25</v>
      </c>
      <c r="O5880" s="447" t="e">
        <f>+#REF!</f>
        <v>#REF!</v>
      </c>
      <c r="P5880" s="447"/>
      <c r="Q5880" s="447"/>
      <c r="R5880" s="447"/>
      <c r="S5880" s="447"/>
      <c r="T5880" s="447"/>
      <c r="U5880" s="448"/>
      <c r="V5880" s="182"/>
      <c r="W5880" s="191"/>
      <c r="X5880" s="199"/>
      <c r="Y5880" s="182"/>
      <c r="Z5880" s="184"/>
      <c r="AA5880" s="184"/>
      <c r="AD5880" s="182"/>
      <c r="AG5880" s="182"/>
      <c r="AH5880" s="43"/>
      <c r="AI5880" s="43"/>
      <c r="AJ5880" s="43"/>
      <c r="AK5880" s="43"/>
      <c r="AL5880" s="43"/>
      <c r="AM5880" s="43"/>
      <c r="AN5880" s="43"/>
      <c r="AO5880" s="43"/>
      <c r="AP5880" s="43"/>
      <c r="AQ5880" s="43"/>
      <c r="AR5880" s="43"/>
      <c r="AS5880" s="43"/>
      <c r="AT5880" s="43"/>
      <c r="AU5880" s="44"/>
      <c r="AV5880" s="182"/>
      <c r="AW5880" s="182"/>
      <c r="AX5880" s="182"/>
      <c r="AZ5880" s="207"/>
    </row>
    <row r="5881" spans="1:52" s="175" customFormat="1" ht="9.9" customHeight="1" thickBot="1" x14ac:dyDescent="0.3">
      <c r="A5881" s="266"/>
      <c r="B5881" s="266"/>
      <c r="C5881" s="267"/>
      <c r="N5881" s="15"/>
      <c r="V5881" s="34"/>
      <c r="W5881" s="58"/>
      <c r="X5881" s="85"/>
      <c r="Y5881" s="34"/>
      <c r="Z5881" s="185"/>
      <c r="AA5881" s="185"/>
      <c r="AD5881" s="34"/>
      <c r="AG5881" s="34"/>
      <c r="AH5881" s="45"/>
      <c r="AI5881" s="45"/>
      <c r="AJ5881" s="45"/>
      <c r="AK5881" s="45"/>
      <c r="AL5881" s="45"/>
      <c r="AM5881" s="45"/>
      <c r="AN5881" s="45"/>
      <c r="AO5881" s="45"/>
      <c r="AP5881" s="45"/>
      <c r="AQ5881" s="45"/>
      <c r="AR5881" s="45"/>
      <c r="AS5881" s="45"/>
      <c r="AT5881" s="45"/>
      <c r="AU5881" s="46"/>
      <c r="AV5881" s="34"/>
      <c r="AW5881" s="34"/>
      <c r="AX5881" s="34"/>
      <c r="AZ5881" s="139"/>
    </row>
    <row r="5882" spans="1:52" s="168" customFormat="1" ht="15.75" customHeight="1" x14ac:dyDescent="0.3">
      <c r="A5882" s="263"/>
      <c r="B5882" s="263"/>
      <c r="C5882" s="265"/>
      <c r="D5882" s="484"/>
      <c r="E5882" s="485"/>
      <c r="F5882" s="488" t="s">
        <v>0</v>
      </c>
      <c r="G5882" s="489"/>
      <c r="H5882" s="489"/>
      <c r="I5882" s="489"/>
      <c r="J5882" s="489"/>
      <c r="K5882" s="489"/>
      <c r="L5882" s="489"/>
      <c r="M5882" s="489"/>
      <c r="N5882" s="489"/>
      <c r="O5882" s="490"/>
      <c r="P5882" s="494" t="s">
        <v>1</v>
      </c>
      <c r="Q5882" s="495"/>
      <c r="R5882" s="495"/>
      <c r="S5882" s="496"/>
      <c r="T5882" s="500"/>
      <c r="U5882" s="501"/>
      <c r="V5882" s="182"/>
      <c r="W5882" s="191"/>
      <c r="X5882" s="199"/>
      <c r="Y5882" s="182"/>
      <c r="Z5882" s="184"/>
      <c r="AA5882" s="184"/>
      <c r="AD5882" s="182"/>
      <c r="AG5882" s="182"/>
      <c r="AH5882" s="43"/>
      <c r="AI5882" s="43"/>
      <c r="AJ5882" s="43"/>
      <c r="AK5882" s="43"/>
      <c r="AL5882" s="43"/>
      <c r="AM5882" s="43"/>
      <c r="AN5882" s="43"/>
      <c r="AO5882" s="43"/>
      <c r="AP5882" s="43"/>
      <c r="AQ5882" s="43"/>
      <c r="AR5882" s="43"/>
      <c r="AS5882" s="43"/>
      <c r="AT5882" s="43"/>
      <c r="AU5882" s="44"/>
      <c r="AV5882" s="182"/>
      <c r="AW5882" s="182"/>
      <c r="AX5882" s="182"/>
      <c r="AZ5882" s="207"/>
    </row>
    <row r="5883" spans="1:52" s="168" customFormat="1" ht="15" customHeight="1" x14ac:dyDescent="0.3">
      <c r="A5883" s="263"/>
      <c r="B5883" s="263"/>
      <c r="C5883" s="265"/>
      <c r="D5883" s="481"/>
      <c r="E5883" s="482"/>
      <c r="F5883" s="491"/>
      <c r="G5883" s="492"/>
      <c r="H5883" s="492"/>
      <c r="I5883" s="492"/>
      <c r="J5883" s="492"/>
      <c r="K5883" s="492"/>
      <c r="L5883" s="492"/>
      <c r="M5883" s="492"/>
      <c r="N5883" s="492"/>
      <c r="O5883" s="493"/>
      <c r="P5883" s="497"/>
      <c r="Q5883" s="498"/>
      <c r="R5883" s="498"/>
      <c r="S5883" s="499"/>
      <c r="T5883" s="502"/>
      <c r="U5883" s="503"/>
      <c r="V5883" s="182"/>
      <c r="W5883" s="191"/>
      <c r="X5883" s="199"/>
      <c r="Y5883" s="186"/>
      <c r="Z5883" s="184"/>
      <c r="AA5883" s="184"/>
      <c r="AD5883" s="182"/>
      <c r="AG5883" s="182"/>
      <c r="AH5883" s="43"/>
      <c r="AI5883" s="43"/>
      <c r="AJ5883" s="43"/>
      <c r="AK5883" s="43"/>
      <c r="AL5883" s="43"/>
      <c r="AM5883" s="43"/>
      <c r="AN5883" s="43"/>
      <c r="AO5883" s="43"/>
      <c r="AP5883" s="43"/>
      <c r="AQ5883" s="43"/>
      <c r="AR5883" s="43"/>
      <c r="AS5883" s="43"/>
      <c r="AT5883" s="43"/>
      <c r="AU5883" s="44"/>
      <c r="AV5883" s="182"/>
      <c r="AW5883" s="182"/>
      <c r="AX5883" s="182"/>
      <c r="AZ5883" s="207"/>
    </row>
    <row r="5884" spans="1:52" s="168" customFormat="1" ht="30" customHeight="1" thickBot="1" x14ac:dyDescent="0.35">
      <c r="A5884" s="263"/>
      <c r="B5884" s="263"/>
      <c r="C5884" s="265"/>
      <c r="D5884" s="486"/>
      <c r="E5884" s="487"/>
      <c r="F5884" s="506" t="s">
        <v>2</v>
      </c>
      <c r="G5884" s="507"/>
      <c r="H5884" s="507"/>
      <c r="I5884" s="507"/>
      <c r="J5884" s="507"/>
      <c r="K5884" s="507"/>
      <c r="L5884" s="507"/>
      <c r="M5884" s="507"/>
      <c r="N5884" s="507"/>
      <c r="O5884" s="508"/>
      <c r="P5884" s="181">
        <v>121</v>
      </c>
      <c r="Q5884" s="210" t="s">
        <v>3</v>
      </c>
      <c r="R5884" s="509">
        <v>147</v>
      </c>
      <c r="S5884" s="510"/>
      <c r="T5884" s="504"/>
      <c r="U5884" s="505"/>
      <c r="V5884" s="182">
        <f>+IF(C5893="","",1)</f>
        <v>1</v>
      </c>
      <c r="W5884" s="191"/>
      <c r="X5884" s="199"/>
      <c r="Y5884" s="39"/>
      <c r="Z5884" s="184"/>
      <c r="AA5884" s="184"/>
      <c r="AD5884" s="182"/>
      <c r="AG5884" s="182"/>
      <c r="AH5884" s="43"/>
      <c r="AI5884" s="43"/>
      <c r="AJ5884" s="43"/>
      <c r="AK5884" s="43"/>
      <c r="AL5884" s="43"/>
      <c r="AM5884" s="43"/>
      <c r="AN5884" s="43"/>
      <c r="AO5884" s="43"/>
      <c r="AP5884" s="43"/>
      <c r="AQ5884" s="43"/>
      <c r="AR5884" s="43"/>
      <c r="AS5884" s="43"/>
      <c r="AT5884" s="43"/>
      <c r="AU5884" s="44"/>
      <c r="AV5884" s="182"/>
      <c r="AW5884" s="182"/>
      <c r="AX5884" s="182"/>
      <c r="AZ5884" s="207"/>
    </row>
    <row r="5885" spans="1:52" s="168" customFormat="1" ht="5.25" customHeight="1" thickBot="1" x14ac:dyDescent="0.35">
      <c r="A5885" s="263"/>
      <c r="B5885" s="263"/>
      <c r="C5885" s="265"/>
      <c r="D5885" s="454"/>
      <c r="E5885" s="454"/>
      <c r="F5885" s="454"/>
      <c r="G5885" s="454"/>
      <c r="H5885" s="454"/>
      <c r="I5885" s="454"/>
      <c r="J5885" s="454"/>
      <c r="K5885" s="454"/>
      <c r="L5885" s="454"/>
      <c r="M5885" s="454"/>
      <c r="N5885" s="454"/>
      <c r="O5885" s="454"/>
      <c r="P5885" s="454"/>
      <c r="Q5885" s="454"/>
      <c r="R5885" s="454"/>
      <c r="S5885" s="454"/>
      <c r="T5885" s="454"/>
      <c r="U5885" s="454"/>
      <c r="V5885" s="182"/>
      <c r="W5885" s="191"/>
      <c r="X5885" s="199"/>
      <c r="Y5885" s="186"/>
      <c r="Z5885" s="184"/>
      <c r="AA5885" s="184"/>
      <c r="AD5885" s="182"/>
      <c r="AG5885" s="182"/>
      <c r="AH5885" s="43"/>
      <c r="AI5885" s="43"/>
      <c r="AJ5885" s="43"/>
      <c r="AK5885" s="43"/>
      <c r="AL5885" s="43"/>
      <c r="AM5885" s="43"/>
      <c r="AN5885" s="43"/>
      <c r="AO5885" s="43"/>
      <c r="AP5885" s="43"/>
      <c r="AQ5885" s="43"/>
      <c r="AR5885" s="43"/>
      <c r="AS5885" s="43"/>
      <c r="AT5885" s="43"/>
      <c r="AU5885" s="44"/>
      <c r="AV5885" s="182"/>
      <c r="AW5885" s="182"/>
      <c r="AX5885" s="182"/>
      <c r="AZ5885" s="207"/>
    </row>
    <row r="5886" spans="1:52" s="168" customFormat="1" ht="24.9" customHeight="1" x14ac:dyDescent="0.3">
      <c r="A5886" s="263"/>
      <c r="B5886" s="263"/>
      <c r="C5886" s="265"/>
      <c r="D5886" s="511" t="s">
        <v>4</v>
      </c>
      <c r="E5886" s="512"/>
      <c r="F5886" s="513" t="s">
        <v>168</v>
      </c>
      <c r="G5886" s="514"/>
      <c r="H5886" s="514"/>
      <c r="I5886" s="515"/>
      <c r="J5886" s="516" t="s">
        <v>5</v>
      </c>
      <c r="K5886" s="512"/>
      <c r="L5886" s="513" t="s">
        <v>102</v>
      </c>
      <c r="M5886" s="514"/>
      <c r="N5886" s="514"/>
      <c r="O5886" s="514"/>
      <c r="P5886" s="515"/>
      <c r="Q5886" s="164" t="s">
        <v>6</v>
      </c>
      <c r="R5886" s="513" t="s">
        <v>36</v>
      </c>
      <c r="S5886" s="514"/>
      <c r="T5886" s="514"/>
      <c r="U5886" s="517"/>
      <c r="V5886" s="182"/>
      <c r="W5886" s="191"/>
      <c r="X5886" s="199"/>
      <c r="Y5886" s="182"/>
      <c r="Z5886" s="184"/>
      <c r="AA5886" s="184"/>
      <c r="AD5886" s="182"/>
      <c r="AG5886" s="182"/>
      <c r="AH5886" s="43"/>
      <c r="AI5886" s="43"/>
      <c r="AJ5886" s="43"/>
      <c r="AK5886" s="43"/>
      <c r="AL5886" s="43"/>
      <c r="AM5886" s="43"/>
      <c r="AN5886" s="43"/>
      <c r="AO5886" s="43"/>
      <c r="AP5886" s="43"/>
      <c r="AQ5886" s="43"/>
      <c r="AR5886" s="43"/>
      <c r="AS5886" s="43"/>
      <c r="AT5886" s="43"/>
      <c r="AU5886" s="44"/>
      <c r="AV5886" s="182"/>
      <c r="AW5886" s="182"/>
      <c r="AX5886" s="182"/>
      <c r="AZ5886" s="207"/>
    </row>
    <row r="5887" spans="1:52" s="168" customFormat="1" ht="45" customHeight="1" thickBot="1" x14ac:dyDescent="0.35">
      <c r="A5887" s="263"/>
      <c r="B5887" s="263"/>
      <c r="C5887" s="265"/>
      <c r="D5887" s="518" t="s">
        <v>7</v>
      </c>
      <c r="E5887" s="519"/>
      <c r="F5887" s="520" t="s">
        <v>169</v>
      </c>
      <c r="G5887" s="521"/>
      <c r="H5887" s="521"/>
      <c r="I5887" s="521"/>
      <c r="J5887" s="521"/>
      <c r="K5887" s="521"/>
      <c r="L5887" s="521"/>
      <c r="M5887" s="521"/>
      <c r="N5887" s="521"/>
      <c r="O5887" s="521"/>
      <c r="P5887" s="521"/>
      <c r="Q5887" s="521"/>
      <c r="R5887" s="521"/>
      <c r="S5887" s="521"/>
      <c r="T5887" s="521"/>
      <c r="U5887" s="522"/>
      <c r="V5887" s="182"/>
      <c r="W5887" s="191"/>
      <c r="X5887" s="199"/>
      <c r="Y5887" s="182"/>
      <c r="Z5887" s="184"/>
      <c r="AA5887" s="184"/>
      <c r="AD5887" s="182"/>
      <c r="AG5887" s="182"/>
      <c r="AH5887" s="43"/>
      <c r="AI5887" s="43"/>
      <c r="AJ5887" s="43"/>
      <c r="AK5887" s="43"/>
      <c r="AL5887" s="43"/>
      <c r="AM5887" s="43"/>
      <c r="AN5887" s="43"/>
      <c r="AO5887" s="43"/>
      <c r="AP5887" s="43"/>
      <c r="AQ5887" s="43"/>
      <c r="AR5887" s="43"/>
      <c r="AS5887" s="43"/>
      <c r="AT5887" s="43"/>
      <c r="AU5887" s="44"/>
      <c r="AV5887" s="182"/>
      <c r="AW5887" s="182"/>
      <c r="AX5887" s="182"/>
      <c r="AZ5887" s="207"/>
    </row>
    <row r="5888" spans="1:52" s="168" customFormat="1" ht="5.0999999999999996" customHeight="1" thickBot="1" x14ac:dyDescent="0.35">
      <c r="A5888" s="263"/>
      <c r="B5888" s="263"/>
      <c r="C5888" s="265"/>
      <c r="D5888" s="523"/>
      <c r="E5888" s="523"/>
      <c r="F5888" s="523"/>
      <c r="G5888" s="523"/>
      <c r="H5888" s="523"/>
      <c r="I5888" s="523"/>
      <c r="J5888" s="523"/>
      <c r="K5888" s="523"/>
      <c r="L5888" s="523"/>
      <c r="M5888" s="523"/>
      <c r="N5888" s="523"/>
      <c r="O5888" s="523"/>
      <c r="P5888" s="523"/>
      <c r="Q5888" s="523"/>
      <c r="R5888" s="523"/>
      <c r="S5888" s="523"/>
      <c r="T5888" s="523"/>
      <c r="U5888" s="523"/>
      <c r="V5888" s="182"/>
      <c r="W5888" s="191"/>
      <c r="X5888" s="199"/>
      <c r="Y5888" s="182"/>
      <c r="Z5888" s="184"/>
      <c r="AA5888" s="184"/>
      <c r="AD5888" s="182"/>
      <c r="AG5888" s="182"/>
      <c r="AH5888" s="43"/>
      <c r="AI5888" s="43"/>
      <c r="AJ5888" s="43"/>
      <c r="AK5888" s="43"/>
      <c r="AL5888" s="43"/>
      <c r="AM5888" s="43"/>
      <c r="AN5888" s="43"/>
      <c r="AO5888" s="43"/>
      <c r="AP5888" s="43"/>
      <c r="AQ5888" s="43"/>
      <c r="AR5888" s="43"/>
      <c r="AS5888" s="43"/>
      <c r="AT5888" s="43"/>
      <c r="AU5888" s="44"/>
      <c r="AV5888" s="182"/>
      <c r="AW5888" s="182"/>
      <c r="AX5888" s="182"/>
      <c r="AZ5888" s="207"/>
    </row>
    <row r="5889" spans="1:52" s="168" customFormat="1" ht="24.9" customHeight="1" thickBot="1" x14ac:dyDescent="0.35">
      <c r="A5889" s="263"/>
      <c r="B5889" s="263"/>
      <c r="C5889" s="265"/>
      <c r="D5889" s="165" t="s">
        <v>103</v>
      </c>
      <c r="E5889" s="209" t="s">
        <v>106</v>
      </c>
      <c r="F5889" s="455" t="s">
        <v>104</v>
      </c>
      <c r="G5889" s="524"/>
      <c r="H5889" s="456"/>
      <c r="I5889" s="525">
        <v>44058</v>
      </c>
      <c r="J5889" s="526"/>
      <c r="K5889" s="526"/>
      <c r="L5889" s="526"/>
      <c r="M5889" s="526"/>
      <c r="N5889" s="527"/>
      <c r="O5889" s="166" t="s">
        <v>8</v>
      </c>
      <c r="P5889" s="449" t="s">
        <v>24</v>
      </c>
      <c r="Q5889" s="450"/>
      <c r="R5889" s="450"/>
      <c r="S5889" s="450"/>
      <c r="T5889" s="450"/>
      <c r="U5889" s="528"/>
      <c r="V5889" s="182"/>
      <c r="W5889" s="191"/>
      <c r="X5889" s="199"/>
      <c r="Y5889" s="182"/>
      <c r="Z5889" s="184"/>
      <c r="AA5889" s="184"/>
      <c r="AD5889" s="182"/>
      <c r="AG5889" s="182"/>
      <c r="AH5889" s="43"/>
      <c r="AI5889" s="43"/>
      <c r="AJ5889" s="43"/>
      <c r="AK5889" s="43"/>
      <c r="AL5889" s="43"/>
      <c r="AM5889" s="43"/>
      <c r="AN5889" s="43"/>
      <c r="AO5889" s="43"/>
      <c r="AP5889" s="43"/>
      <c r="AQ5889" s="43"/>
      <c r="AR5889" s="43"/>
      <c r="AS5889" s="43"/>
      <c r="AT5889" s="43"/>
      <c r="AU5889" s="44"/>
      <c r="AV5889" s="182"/>
      <c r="AW5889" s="182"/>
      <c r="AX5889" s="182"/>
      <c r="AZ5889" s="207"/>
    </row>
    <row r="5890" spans="1:52" s="168" customFormat="1" ht="5.0999999999999996" customHeight="1" thickBot="1" x14ac:dyDescent="0.35">
      <c r="A5890" s="263"/>
      <c r="B5890" s="263"/>
      <c r="C5890" s="265"/>
      <c r="D5890" s="208"/>
      <c r="E5890" s="208"/>
      <c r="F5890" s="208"/>
      <c r="G5890" s="208"/>
      <c r="H5890" s="208"/>
      <c r="I5890" s="208"/>
      <c r="J5890" s="208"/>
      <c r="K5890" s="208"/>
      <c r="L5890" s="208"/>
      <c r="M5890" s="208"/>
      <c r="N5890" s="208"/>
      <c r="O5890" s="208"/>
      <c r="P5890" s="208"/>
      <c r="Q5890" s="208"/>
      <c r="R5890" s="208"/>
      <c r="S5890" s="208"/>
      <c r="T5890" s="208"/>
      <c r="U5890" s="208"/>
      <c r="V5890" s="182"/>
      <c r="W5890" s="191"/>
      <c r="X5890" s="199"/>
      <c r="Y5890" s="182"/>
      <c r="Z5890" s="184"/>
      <c r="AA5890" s="184"/>
      <c r="AD5890" s="182"/>
      <c r="AG5890" s="182"/>
      <c r="AH5890" s="43"/>
      <c r="AI5890" s="43"/>
      <c r="AJ5890" s="43"/>
      <c r="AK5890" s="43"/>
      <c r="AL5890" s="43"/>
      <c r="AM5890" s="43"/>
      <c r="AN5890" s="43"/>
      <c r="AO5890" s="43"/>
      <c r="AP5890" s="43"/>
      <c r="AQ5890" s="43"/>
      <c r="AR5890" s="43"/>
      <c r="AS5890" s="43"/>
      <c r="AT5890" s="43"/>
      <c r="AU5890" s="44"/>
      <c r="AV5890" s="182"/>
      <c r="AW5890" s="182"/>
      <c r="AX5890" s="182"/>
      <c r="AZ5890" s="207"/>
    </row>
    <row r="5891" spans="1:52" s="168" customFormat="1" ht="24.9" customHeight="1" thickBot="1" x14ac:dyDescent="0.35">
      <c r="A5891" s="263"/>
      <c r="B5891" s="263"/>
      <c r="C5891" s="265"/>
      <c r="D5891" s="165" t="s">
        <v>31</v>
      </c>
      <c r="E5891" s="449"/>
      <c r="F5891" s="450"/>
      <c r="G5891" s="450"/>
      <c r="H5891" s="450"/>
      <c r="I5891" s="450"/>
      <c r="J5891" s="451"/>
      <c r="K5891" s="177" t="s">
        <v>105</v>
      </c>
      <c r="L5891" s="452"/>
      <c r="M5891" s="452"/>
      <c r="N5891" s="452"/>
      <c r="O5891" s="452"/>
      <c r="P5891" s="452"/>
      <c r="Q5891" s="452"/>
      <c r="R5891" s="452"/>
      <c r="S5891" s="452"/>
      <c r="T5891" s="452"/>
      <c r="U5891" s="453"/>
      <c r="V5891" s="182"/>
      <c r="W5891" s="191"/>
      <c r="X5891" s="199"/>
      <c r="Y5891" s="182"/>
      <c r="Z5891" s="184"/>
      <c r="AA5891" s="184"/>
      <c r="AD5891" s="182"/>
      <c r="AG5891" s="182"/>
      <c r="AH5891" s="43"/>
      <c r="AI5891" s="43"/>
      <c r="AJ5891" s="43"/>
      <c r="AK5891" s="43"/>
      <c r="AL5891" s="43"/>
      <c r="AM5891" s="43"/>
      <c r="AN5891" s="43"/>
      <c r="AO5891" s="43"/>
      <c r="AP5891" s="43"/>
      <c r="AQ5891" s="43"/>
      <c r="AR5891" s="43"/>
      <c r="AS5891" s="43"/>
      <c r="AT5891" s="43"/>
      <c r="AU5891" s="44"/>
      <c r="AV5891" s="182"/>
      <c r="AW5891" s="182"/>
      <c r="AX5891" s="182"/>
      <c r="AZ5891" s="207"/>
    </row>
    <row r="5892" spans="1:52" s="168" customFormat="1" ht="5.0999999999999996" customHeight="1" thickBot="1" x14ac:dyDescent="0.35">
      <c r="A5892" s="263"/>
      <c r="B5892" s="263"/>
      <c r="C5892" s="265"/>
      <c r="D5892" s="454"/>
      <c r="E5892" s="454"/>
      <c r="F5892" s="454"/>
      <c r="G5892" s="454"/>
      <c r="H5892" s="454"/>
      <c r="I5892" s="454"/>
      <c r="J5892" s="454"/>
      <c r="K5892" s="454"/>
      <c r="L5892" s="454"/>
      <c r="M5892" s="454"/>
      <c r="N5892" s="454"/>
      <c r="O5892" s="454"/>
      <c r="P5892" s="454"/>
      <c r="Q5892" s="454"/>
      <c r="R5892" s="454"/>
      <c r="S5892" s="454"/>
      <c r="T5892" s="454"/>
      <c r="U5892" s="454"/>
      <c r="V5892" s="182"/>
      <c r="W5892" s="191"/>
      <c r="X5892" s="199"/>
      <c r="Y5892" s="182"/>
      <c r="Z5892" s="184"/>
      <c r="AA5892" s="184"/>
      <c r="AD5892" s="182"/>
      <c r="AG5892" s="182"/>
      <c r="AH5892" s="43"/>
      <c r="AI5892" s="43"/>
      <c r="AJ5892" s="43"/>
      <c r="AK5892" s="43"/>
      <c r="AL5892" s="43"/>
      <c r="AM5892" s="43"/>
      <c r="AN5892" s="43"/>
      <c r="AO5892" s="43"/>
      <c r="AP5892" s="43"/>
      <c r="AQ5892" s="43"/>
      <c r="AR5892" s="43"/>
      <c r="AS5892" s="43"/>
      <c r="AT5892" s="43"/>
      <c r="AU5892" s="44"/>
      <c r="AV5892" s="182"/>
      <c r="AW5892" s="182"/>
      <c r="AX5892" s="182"/>
      <c r="AZ5892" s="207"/>
    </row>
    <row r="5893" spans="1:52" s="168" customFormat="1" ht="45" customHeight="1" thickBot="1" x14ac:dyDescent="0.35">
      <c r="A5893" s="263" t="str">
        <f>+E5893</f>
        <v>NP 58</v>
      </c>
      <c r="B5893" s="264">
        <f>+U5917</f>
        <v>15</v>
      </c>
      <c r="C5893" s="265">
        <v>111</v>
      </c>
      <c r="D5893" s="165" t="s">
        <v>9</v>
      </c>
      <c r="E5893" s="180" t="s">
        <v>278</v>
      </c>
      <c r="F5893" s="455" t="s">
        <v>29</v>
      </c>
      <c r="G5893" s="456"/>
      <c r="H5893" s="457" t="s">
        <v>269</v>
      </c>
      <c r="I5893" s="457"/>
      <c r="J5893" s="457"/>
      <c r="K5893" s="457"/>
      <c r="L5893" s="457"/>
      <c r="M5893" s="458"/>
      <c r="N5893" s="459" t="s">
        <v>32</v>
      </c>
      <c r="O5893" s="460"/>
      <c r="P5893" s="461"/>
      <c r="Q5893" s="462" t="s">
        <v>54</v>
      </c>
      <c r="R5893" s="463"/>
      <c r="S5893" s="463"/>
      <c r="T5893" s="463"/>
      <c r="U5893" s="464"/>
      <c r="V5893" s="182"/>
      <c r="W5893" s="191"/>
      <c r="X5893" s="199"/>
      <c r="Y5893" s="182"/>
      <c r="Z5893" s="186"/>
      <c r="AA5893" s="186"/>
      <c r="AD5893" s="182"/>
      <c r="AG5893" s="182"/>
      <c r="AH5893" s="43"/>
      <c r="AI5893" s="43"/>
      <c r="AJ5893" s="43"/>
      <c r="AK5893" s="43"/>
      <c r="AL5893" s="43"/>
      <c r="AM5893" s="43"/>
      <c r="AN5893" s="43"/>
      <c r="AO5893" s="43"/>
      <c r="AP5893" s="43"/>
      <c r="AQ5893" s="43"/>
      <c r="AR5893" s="43"/>
      <c r="AS5893" s="43"/>
      <c r="AT5893" s="43"/>
      <c r="AU5893" s="44"/>
      <c r="AV5893" s="182"/>
      <c r="AW5893" s="182"/>
      <c r="AX5893" s="182"/>
      <c r="AZ5893" s="207"/>
    </row>
    <row r="5894" spans="1:52" s="168" customFormat="1" ht="5.0999999999999996" customHeight="1" thickBot="1" x14ac:dyDescent="0.35">
      <c r="A5894" s="263"/>
      <c r="B5894" s="263"/>
      <c r="C5894" s="265"/>
      <c r="D5894" s="428"/>
      <c r="E5894" s="428"/>
      <c r="F5894" s="428"/>
      <c r="G5894" s="428"/>
      <c r="H5894" s="428"/>
      <c r="I5894" s="428"/>
      <c r="J5894" s="428"/>
      <c r="K5894" s="428"/>
      <c r="L5894" s="428"/>
      <c r="M5894" s="428"/>
      <c r="N5894" s="454"/>
      <c r="O5894" s="454"/>
      <c r="P5894" s="454"/>
      <c r="Q5894" s="454"/>
      <c r="R5894" s="454"/>
      <c r="S5894" s="454"/>
      <c r="T5894" s="454"/>
      <c r="U5894" s="454"/>
      <c r="V5894" s="182"/>
      <c r="W5894" s="191"/>
      <c r="X5894" s="199"/>
      <c r="Y5894" s="182"/>
      <c r="Z5894" s="193"/>
      <c r="AA5894" s="193"/>
      <c r="AD5894" s="182"/>
      <c r="AG5894" s="182"/>
      <c r="AH5894" s="43"/>
      <c r="AI5894" s="43"/>
      <c r="AJ5894" s="43"/>
      <c r="AK5894" s="43"/>
      <c r="AL5894" s="43"/>
      <c r="AM5894" s="43"/>
      <c r="AN5894" s="43"/>
      <c r="AO5894" s="43"/>
      <c r="AP5894" s="43"/>
      <c r="AQ5894" s="43"/>
      <c r="AR5894" s="43"/>
      <c r="AS5894" s="43"/>
      <c r="AT5894" s="43"/>
      <c r="AU5894" s="44"/>
      <c r="AV5894" s="182"/>
      <c r="AW5894" s="182"/>
      <c r="AX5894" s="182"/>
      <c r="AZ5894" s="207"/>
    </row>
    <row r="5895" spans="1:52" s="168" customFormat="1" ht="24.9" customHeight="1" x14ac:dyDescent="0.3">
      <c r="A5895" s="263"/>
      <c r="B5895" s="263"/>
      <c r="C5895" s="265"/>
      <c r="D5895" s="465" t="s">
        <v>30</v>
      </c>
      <c r="E5895" s="466"/>
      <c r="F5895" s="466"/>
      <c r="G5895" s="466"/>
      <c r="H5895" s="466"/>
      <c r="I5895" s="466"/>
      <c r="J5895" s="466"/>
      <c r="K5895" s="466"/>
      <c r="L5895" s="466"/>
      <c r="M5895" s="467"/>
      <c r="N5895" s="468" t="s">
        <v>11</v>
      </c>
      <c r="O5895" s="470" t="s">
        <v>12</v>
      </c>
      <c r="P5895" s="471"/>
      <c r="Q5895" s="474" t="s">
        <v>13</v>
      </c>
      <c r="R5895" s="475"/>
      <c r="S5895" s="476"/>
      <c r="T5895" s="477" t="s">
        <v>27</v>
      </c>
      <c r="U5895" s="479" t="s">
        <v>28</v>
      </c>
      <c r="V5895" s="182"/>
      <c r="W5895" s="191"/>
      <c r="X5895" s="199"/>
      <c r="Y5895" s="182"/>
      <c r="Z5895" s="193"/>
      <c r="AA5895" s="193"/>
      <c r="AD5895" s="182"/>
      <c r="AG5895" s="182"/>
      <c r="AH5895" s="43"/>
      <c r="AI5895" s="43"/>
      <c r="AJ5895" s="43"/>
      <c r="AK5895" s="43"/>
      <c r="AL5895" s="43"/>
      <c r="AM5895" s="43"/>
      <c r="AN5895" s="43"/>
      <c r="AO5895" s="43"/>
      <c r="AP5895" s="43"/>
      <c r="AQ5895" s="43"/>
      <c r="AR5895" s="43"/>
      <c r="AS5895" s="43"/>
      <c r="AT5895" s="43"/>
      <c r="AU5895" s="44"/>
      <c r="AV5895" s="182"/>
      <c r="AW5895" s="182"/>
      <c r="AX5895" s="182"/>
      <c r="AZ5895" s="207"/>
    </row>
    <row r="5896" spans="1:52" s="168" customFormat="1" ht="24.9" customHeight="1" x14ac:dyDescent="0.3">
      <c r="A5896" s="263"/>
      <c r="B5896" s="263"/>
      <c r="C5896" s="265"/>
      <c r="D5896" s="481"/>
      <c r="E5896" s="482"/>
      <c r="F5896" s="482"/>
      <c r="G5896" s="482"/>
      <c r="H5896" s="482"/>
      <c r="I5896" s="482"/>
      <c r="J5896" s="482"/>
      <c r="K5896" s="482"/>
      <c r="L5896" s="482"/>
      <c r="M5896" s="483"/>
      <c r="N5896" s="469"/>
      <c r="O5896" s="472"/>
      <c r="P5896" s="473"/>
      <c r="Q5896" s="170" t="s">
        <v>14</v>
      </c>
      <c r="R5896" s="170" t="s">
        <v>15</v>
      </c>
      <c r="S5896" s="170" t="s">
        <v>26</v>
      </c>
      <c r="T5896" s="478"/>
      <c r="U5896" s="480"/>
      <c r="V5896" s="182"/>
      <c r="W5896" s="191"/>
      <c r="X5896" s="199"/>
      <c r="Y5896" s="182"/>
      <c r="Z5896" s="194"/>
      <c r="AA5896" s="194"/>
      <c r="AD5896" s="182"/>
      <c r="AG5896" s="182"/>
      <c r="AH5896" s="43"/>
      <c r="AI5896" s="43"/>
      <c r="AJ5896" s="43"/>
      <c r="AK5896" s="43"/>
      <c r="AL5896" s="43"/>
      <c r="AM5896" s="43"/>
      <c r="AN5896" s="43"/>
      <c r="AO5896" s="43"/>
      <c r="AP5896" s="43"/>
      <c r="AQ5896" s="43"/>
      <c r="AR5896" s="43"/>
      <c r="AS5896" s="43"/>
      <c r="AT5896" s="43"/>
      <c r="AU5896" s="44"/>
      <c r="AV5896" s="182"/>
      <c r="AW5896" s="182"/>
      <c r="AX5896" s="182"/>
      <c r="AZ5896" s="207"/>
    </row>
    <row r="5897" spans="1:52" s="168" customFormat="1" ht="24.9" customHeight="1" x14ac:dyDescent="0.3">
      <c r="A5897" s="263"/>
      <c r="B5897" s="263"/>
      <c r="C5897" s="265"/>
      <c r="D5897" s="481"/>
      <c r="E5897" s="482"/>
      <c r="F5897" s="482"/>
      <c r="G5897" s="482"/>
      <c r="H5897" s="482"/>
      <c r="I5897" s="482"/>
      <c r="J5897" s="482"/>
      <c r="K5897" s="482"/>
      <c r="L5897" s="482"/>
      <c r="M5897" s="483"/>
      <c r="N5897" s="176">
        <v>14001469</v>
      </c>
      <c r="O5897" s="412" t="s">
        <v>352</v>
      </c>
      <c r="P5897" s="413"/>
      <c r="Q5897" s="8"/>
      <c r="R5897" s="8"/>
      <c r="S5897" s="8"/>
      <c r="T5897" s="9">
        <v>3</v>
      </c>
      <c r="U5897" s="17">
        <f>+T5897</f>
        <v>3</v>
      </c>
      <c r="V5897" s="182"/>
      <c r="W5897" s="191">
        <v>1</v>
      </c>
      <c r="X5897" s="199"/>
      <c r="Y5897" s="182">
        <f>+C5893</f>
        <v>111</v>
      </c>
      <c r="Z5897" s="41">
        <f>+SUMIF($N5897:$N5916,$Z$16,$U5897:$U5916)</f>
        <v>3</v>
      </c>
      <c r="AA5897" s="41">
        <f>+SUMIF($N5897:$N5916,$AA$16,$U5897:$U5916)</f>
        <v>3</v>
      </c>
      <c r="AB5897" s="41">
        <f>+SUMIF($N5897:$N5916,$AB$16,$U5897:$U5916)</f>
        <v>0</v>
      </c>
      <c r="AC5897" s="41">
        <f>+SUMIF($N5897:$N5916,$AC$16,$U5897:$U5916)</f>
        <v>0</v>
      </c>
      <c r="AD5897" s="41">
        <f>+SUMIF($N5897:$N5916,$AD$16,$U5897:$U5916)</f>
        <v>0</v>
      </c>
      <c r="AE5897" s="41">
        <f>+SUMIF($N5897:$N5916,$AE$16,$U5897:$U5916)</f>
        <v>0</v>
      </c>
      <c r="AF5897" s="41">
        <f>+SUMIF($N5897:$N5916,$AF$16,$U5897:$U5916)</f>
        <v>0</v>
      </c>
      <c r="AG5897" s="41">
        <f>+SUMIF($N5897:$N5916,$AG$16,$U5897:$U5916)</f>
        <v>0</v>
      </c>
      <c r="AH5897" s="41">
        <f>+SUMIF($N5897:$N5916,$AH$16,$U5897:$U5916)</f>
        <v>0</v>
      </c>
      <c r="AI5897" s="41">
        <f>+SUMIF($N5897:$N5916,$AI$16,$U5897:$U5916)</f>
        <v>0</v>
      </c>
      <c r="AJ5897" s="41">
        <f>+SUMIF($N5897:$N5916,$AJ$16,$U5897:$U5916)</f>
        <v>3</v>
      </c>
      <c r="AK5897" s="41">
        <f>+SUMIF($N5897:$N5916,$AK$16,$U5897:$U5916)</f>
        <v>0</v>
      </c>
      <c r="AL5897" s="41">
        <f>+SUMIF($N5897:$N5916,$AL$16,$U5897:$U5916)</f>
        <v>0</v>
      </c>
      <c r="AM5897" s="41">
        <f>+SUMIF($N5897:$N5916,$AM$16,$U5897:$U5916)</f>
        <v>0</v>
      </c>
      <c r="AN5897" s="41">
        <f>+SUMIF($N5897:$N5916,$AN$16,$U5897:$U5916)</f>
        <v>0</v>
      </c>
      <c r="AO5897" s="41">
        <f>+SUMIF($N5897:$N5916,$AO$16,$U5897:$U5916)</f>
        <v>0</v>
      </c>
      <c r="AP5897" s="41">
        <f>+SUMIF($N5897:$N5916,$AP$16,$U5897:$U5916)</f>
        <v>0</v>
      </c>
      <c r="AQ5897" s="41">
        <f>+SUMIF($N5897:$N5916,$AQ$16,$U5897:$U5916)</f>
        <v>3</v>
      </c>
      <c r="AR5897" s="41">
        <f>+SUMIF($N5897:$N5916,$AR$16,$U5897:$U5916)</f>
        <v>3</v>
      </c>
      <c r="AS5897" s="43"/>
      <c r="AT5897" s="43"/>
      <c r="AU5897" s="44"/>
      <c r="AV5897" s="182"/>
      <c r="AW5897" s="182"/>
      <c r="AX5897" s="182"/>
      <c r="AZ5897" s="207"/>
    </row>
    <row r="5898" spans="1:52" s="168" customFormat="1" ht="24.9" customHeight="1" x14ac:dyDescent="0.3">
      <c r="A5898" s="263"/>
      <c r="B5898" s="263"/>
      <c r="C5898" s="265"/>
      <c r="D5898" s="481"/>
      <c r="E5898" s="482"/>
      <c r="F5898" s="482"/>
      <c r="G5898" s="482"/>
      <c r="H5898" s="482"/>
      <c r="I5898" s="482"/>
      <c r="J5898" s="482"/>
      <c r="K5898" s="482"/>
      <c r="L5898" s="482"/>
      <c r="M5898" s="483"/>
      <c r="N5898" s="176">
        <v>14001481</v>
      </c>
      <c r="O5898" s="412" t="s">
        <v>352</v>
      </c>
      <c r="P5898" s="413"/>
      <c r="Q5898" s="8"/>
      <c r="R5898" s="8"/>
      <c r="S5898" s="8"/>
      <c r="T5898" s="9">
        <v>3</v>
      </c>
      <c r="U5898" s="17">
        <f t="shared" ref="U5898:U5902" si="233">+T5898</f>
        <v>3</v>
      </c>
      <c r="V5898" s="182"/>
      <c r="W5898" s="191">
        <v>2</v>
      </c>
      <c r="X5898" s="199"/>
      <c r="Y5898" s="182"/>
      <c r="Z5898" s="184"/>
      <c r="AA5898" s="184"/>
      <c r="AD5898" s="182"/>
      <c r="AG5898" s="182"/>
      <c r="AH5898" s="43"/>
      <c r="AI5898" s="43"/>
      <c r="AJ5898" s="43"/>
      <c r="AK5898" s="43"/>
      <c r="AL5898" s="43"/>
      <c r="AM5898" s="43"/>
      <c r="AN5898" s="43"/>
      <c r="AO5898" s="43"/>
      <c r="AP5898" s="43"/>
      <c r="AQ5898" s="43"/>
      <c r="AR5898" s="43"/>
      <c r="AS5898" s="43"/>
      <c r="AT5898" s="43"/>
      <c r="AU5898" s="44"/>
      <c r="AV5898" s="182"/>
      <c r="AW5898" s="182"/>
      <c r="AX5898" s="182"/>
      <c r="AZ5898" s="207"/>
    </row>
    <row r="5899" spans="1:52" s="168" customFormat="1" ht="24.9" customHeight="1" x14ac:dyDescent="0.3">
      <c r="A5899" s="263"/>
      <c r="B5899" s="263"/>
      <c r="C5899" s="265"/>
      <c r="D5899" s="481"/>
      <c r="E5899" s="482"/>
      <c r="F5899" s="482"/>
      <c r="G5899" s="482"/>
      <c r="H5899" s="482"/>
      <c r="I5899" s="482"/>
      <c r="J5899" s="482"/>
      <c r="K5899" s="482"/>
      <c r="L5899" s="482"/>
      <c r="M5899" s="483"/>
      <c r="N5899" s="176">
        <v>14000126</v>
      </c>
      <c r="O5899" s="412" t="s">
        <v>353</v>
      </c>
      <c r="P5899" s="413"/>
      <c r="Q5899" s="8"/>
      <c r="R5899" s="8"/>
      <c r="S5899" s="8"/>
      <c r="T5899" s="9">
        <v>3</v>
      </c>
      <c r="U5899" s="17">
        <f t="shared" si="233"/>
        <v>3</v>
      </c>
      <c r="V5899" s="182"/>
      <c r="W5899" s="191">
        <v>11</v>
      </c>
      <c r="X5899" s="199"/>
      <c r="Y5899" s="182"/>
      <c r="Z5899" s="184"/>
      <c r="AA5899" s="184"/>
      <c r="AD5899" s="182"/>
      <c r="AG5899" s="182"/>
      <c r="AH5899" s="43"/>
      <c r="AI5899" s="43"/>
      <c r="AJ5899" s="43"/>
      <c r="AK5899" s="43"/>
      <c r="AL5899" s="43"/>
      <c r="AM5899" s="43"/>
      <c r="AN5899" s="43"/>
      <c r="AO5899" s="43"/>
      <c r="AP5899" s="43"/>
      <c r="AQ5899" s="43"/>
      <c r="AR5899" s="43"/>
      <c r="AS5899" s="43"/>
      <c r="AT5899" s="43"/>
      <c r="AU5899" s="44"/>
      <c r="AV5899" s="182"/>
      <c r="AW5899" s="182"/>
      <c r="AX5899" s="182"/>
      <c r="AZ5899" s="207"/>
    </row>
    <row r="5900" spans="1:52" s="168" customFormat="1" ht="24.9" customHeight="1" x14ac:dyDescent="0.3">
      <c r="A5900" s="263"/>
      <c r="B5900" s="263"/>
      <c r="C5900" s="265"/>
      <c r="D5900" s="481"/>
      <c r="E5900" s="482"/>
      <c r="F5900" s="482"/>
      <c r="G5900" s="482"/>
      <c r="H5900" s="482"/>
      <c r="I5900" s="482"/>
      <c r="J5900" s="482"/>
      <c r="K5900" s="482"/>
      <c r="L5900" s="482"/>
      <c r="M5900" s="483"/>
      <c r="N5900" s="176"/>
      <c r="O5900" s="412"/>
      <c r="P5900" s="413"/>
      <c r="Q5900" s="8"/>
      <c r="R5900" s="8"/>
      <c r="S5900" s="8"/>
      <c r="T5900" s="9"/>
      <c r="U5900" s="17"/>
      <c r="V5900" s="182"/>
      <c r="W5900" s="191"/>
      <c r="X5900" s="199"/>
      <c r="Y5900" s="182"/>
      <c r="Z5900" s="184"/>
      <c r="AA5900" s="184"/>
      <c r="AD5900" s="182"/>
      <c r="AG5900" s="182"/>
      <c r="AH5900" s="43"/>
      <c r="AI5900" s="43"/>
      <c r="AJ5900" s="43"/>
      <c r="AK5900" s="43"/>
      <c r="AL5900" s="43"/>
      <c r="AM5900" s="43"/>
      <c r="AN5900" s="43"/>
      <c r="AO5900" s="43"/>
      <c r="AP5900" s="43"/>
      <c r="AQ5900" s="43"/>
      <c r="AR5900" s="43"/>
      <c r="AS5900" s="43"/>
      <c r="AT5900" s="43"/>
      <c r="AU5900" s="44"/>
      <c r="AV5900" s="182"/>
      <c r="AW5900" s="182"/>
      <c r="AX5900" s="182"/>
      <c r="AZ5900" s="207"/>
    </row>
    <row r="5901" spans="1:52" s="168" customFormat="1" ht="24.9" customHeight="1" x14ac:dyDescent="0.3">
      <c r="A5901" s="263"/>
      <c r="B5901" s="263"/>
      <c r="C5901" s="265"/>
      <c r="D5901" s="481"/>
      <c r="E5901" s="482"/>
      <c r="F5901" s="482"/>
      <c r="G5901" s="482"/>
      <c r="H5901" s="482"/>
      <c r="I5901" s="482"/>
      <c r="J5901" s="482"/>
      <c r="K5901" s="482"/>
      <c r="L5901" s="482"/>
      <c r="M5901" s="483"/>
      <c r="N5901" s="176">
        <v>14001619</v>
      </c>
      <c r="O5901" s="412" t="s">
        <v>353</v>
      </c>
      <c r="P5901" s="413"/>
      <c r="Q5901" s="8"/>
      <c r="R5901" s="8"/>
      <c r="S5901" s="8"/>
      <c r="T5901" s="9">
        <v>3</v>
      </c>
      <c r="U5901" s="17">
        <f t="shared" si="233"/>
        <v>3</v>
      </c>
      <c r="V5901" s="182"/>
      <c r="W5901" s="191">
        <v>18</v>
      </c>
      <c r="X5901" s="199"/>
      <c r="Y5901" s="182"/>
      <c r="Z5901" s="184"/>
      <c r="AA5901" s="184"/>
      <c r="AD5901" s="182"/>
      <c r="AG5901" s="182"/>
      <c r="AH5901" s="43"/>
      <c r="AI5901" s="43"/>
      <c r="AJ5901" s="43"/>
      <c r="AK5901" s="43"/>
      <c r="AL5901" s="43"/>
      <c r="AM5901" s="43"/>
      <c r="AN5901" s="43"/>
      <c r="AO5901" s="43"/>
      <c r="AP5901" s="43"/>
      <c r="AQ5901" s="43"/>
      <c r="AR5901" s="43"/>
      <c r="AS5901" s="43"/>
      <c r="AT5901" s="43"/>
      <c r="AU5901" s="44"/>
      <c r="AV5901" s="182"/>
      <c r="AW5901" s="182"/>
      <c r="AX5901" s="182"/>
      <c r="AZ5901" s="207"/>
    </row>
    <row r="5902" spans="1:52" s="168" customFormat="1" ht="24.9" customHeight="1" x14ac:dyDescent="0.3">
      <c r="A5902" s="263"/>
      <c r="B5902" s="263"/>
      <c r="C5902" s="265"/>
      <c r="D5902" s="481"/>
      <c r="E5902" s="482"/>
      <c r="F5902" s="482"/>
      <c r="G5902" s="482"/>
      <c r="H5902" s="482"/>
      <c r="I5902" s="482"/>
      <c r="J5902" s="482"/>
      <c r="K5902" s="482"/>
      <c r="L5902" s="482"/>
      <c r="M5902" s="483"/>
      <c r="N5902" s="176">
        <v>14001616</v>
      </c>
      <c r="O5902" s="412" t="s">
        <v>352</v>
      </c>
      <c r="P5902" s="413"/>
      <c r="Q5902" s="8"/>
      <c r="R5902" s="8"/>
      <c r="S5902" s="8"/>
      <c r="T5902" s="9">
        <v>3</v>
      </c>
      <c r="U5902" s="17">
        <f t="shared" si="233"/>
        <v>3</v>
      </c>
      <c r="V5902" s="182"/>
      <c r="W5902" s="191">
        <v>19</v>
      </c>
      <c r="X5902" s="199"/>
      <c r="Y5902" s="182"/>
      <c r="Z5902" s="184"/>
      <c r="AA5902" s="184"/>
      <c r="AD5902" s="182"/>
      <c r="AG5902" s="182"/>
      <c r="AH5902" s="43"/>
      <c r="AI5902" s="43"/>
      <c r="AJ5902" s="43"/>
      <c r="AK5902" s="43"/>
      <c r="AL5902" s="43"/>
      <c r="AM5902" s="43"/>
      <c r="AN5902" s="43"/>
      <c r="AO5902" s="43"/>
      <c r="AP5902" s="43"/>
      <c r="AQ5902" s="43"/>
      <c r="AR5902" s="43"/>
      <c r="AS5902" s="43"/>
      <c r="AT5902" s="43"/>
      <c r="AU5902" s="44"/>
      <c r="AV5902" s="182"/>
      <c r="AW5902" s="182"/>
      <c r="AX5902" s="182"/>
      <c r="AZ5902" s="207"/>
    </row>
    <row r="5903" spans="1:52" s="168" customFormat="1" ht="24.9" customHeight="1" x14ac:dyDescent="0.3">
      <c r="A5903" s="263"/>
      <c r="B5903" s="263"/>
      <c r="C5903" s="265"/>
      <c r="D5903" s="481"/>
      <c r="E5903" s="482"/>
      <c r="F5903" s="482"/>
      <c r="G5903" s="482"/>
      <c r="H5903" s="482"/>
      <c r="I5903" s="482"/>
      <c r="J5903" s="482"/>
      <c r="K5903" s="482"/>
      <c r="L5903" s="482"/>
      <c r="M5903" s="483"/>
      <c r="N5903" s="176"/>
      <c r="O5903" s="412"/>
      <c r="P5903" s="413"/>
      <c r="Q5903" s="8"/>
      <c r="R5903" s="8"/>
      <c r="S5903" s="8"/>
      <c r="T5903" s="9"/>
      <c r="U5903" s="17"/>
      <c r="V5903" s="182"/>
      <c r="W5903" s="191"/>
      <c r="X5903" s="199"/>
      <c r="Y5903" s="182"/>
      <c r="Z5903" s="184"/>
      <c r="AA5903" s="184"/>
      <c r="AD5903" s="182"/>
      <c r="AG5903" s="182"/>
      <c r="AH5903" s="43"/>
      <c r="AI5903" s="43"/>
      <c r="AJ5903" s="43"/>
      <c r="AK5903" s="43"/>
      <c r="AL5903" s="43"/>
      <c r="AM5903" s="43"/>
      <c r="AN5903" s="43"/>
      <c r="AO5903" s="43"/>
      <c r="AP5903" s="43"/>
      <c r="AQ5903" s="43"/>
      <c r="AR5903" s="43"/>
      <c r="AS5903" s="43"/>
      <c r="AT5903" s="43"/>
      <c r="AU5903" s="44"/>
      <c r="AV5903" s="182"/>
      <c r="AW5903" s="182"/>
      <c r="AX5903" s="182"/>
      <c r="AZ5903" s="207"/>
    </row>
    <row r="5904" spans="1:52" s="168" customFormat="1" ht="24.9" customHeight="1" x14ac:dyDescent="0.3">
      <c r="A5904" s="263"/>
      <c r="B5904" s="263"/>
      <c r="C5904" s="265"/>
      <c r="D5904" s="481"/>
      <c r="E5904" s="482"/>
      <c r="F5904" s="482"/>
      <c r="G5904" s="482"/>
      <c r="H5904" s="482"/>
      <c r="I5904" s="482"/>
      <c r="J5904" s="482"/>
      <c r="K5904" s="482"/>
      <c r="L5904" s="482"/>
      <c r="M5904" s="483"/>
      <c r="N5904" s="176"/>
      <c r="O5904" s="412"/>
      <c r="P5904" s="413"/>
      <c r="Q5904" s="8"/>
      <c r="R5904" s="8"/>
      <c r="S5904" s="8"/>
      <c r="T5904" s="9"/>
      <c r="U5904" s="17"/>
      <c r="V5904" s="182"/>
      <c r="W5904" s="191"/>
      <c r="X5904" s="199"/>
      <c r="Y5904" s="182"/>
      <c r="Z5904" s="184"/>
      <c r="AA5904" s="184"/>
      <c r="AD5904" s="182"/>
      <c r="AG5904" s="182"/>
      <c r="AH5904" s="43"/>
      <c r="AI5904" s="43"/>
      <c r="AJ5904" s="43"/>
      <c r="AK5904" s="43"/>
      <c r="AL5904" s="43"/>
      <c r="AM5904" s="43"/>
      <c r="AN5904" s="43"/>
      <c r="AO5904" s="43"/>
      <c r="AP5904" s="43"/>
      <c r="AQ5904" s="43"/>
      <c r="AR5904" s="43"/>
      <c r="AS5904" s="43"/>
      <c r="AT5904" s="43"/>
      <c r="AU5904" s="44"/>
      <c r="AV5904" s="182"/>
      <c r="AW5904" s="182"/>
      <c r="AX5904" s="182"/>
      <c r="AZ5904" s="207"/>
    </row>
    <row r="5905" spans="1:52" s="168" customFormat="1" ht="24.9" customHeight="1" x14ac:dyDescent="0.3">
      <c r="A5905" s="263"/>
      <c r="B5905" s="263"/>
      <c r="C5905" s="265"/>
      <c r="D5905" s="481"/>
      <c r="E5905" s="482"/>
      <c r="F5905" s="482"/>
      <c r="G5905" s="482"/>
      <c r="H5905" s="482"/>
      <c r="I5905" s="482"/>
      <c r="J5905" s="482"/>
      <c r="K5905" s="482"/>
      <c r="L5905" s="482"/>
      <c r="M5905" s="483"/>
      <c r="N5905" s="176"/>
      <c r="O5905" s="412"/>
      <c r="P5905" s="413"/>
      <c r="Q5905" s="8"/>
      <c r="R5905" s="8"/>
      <c r="S5905" s="8"/>
      <c r="T5905" s="9"/>
      <c r="U5905" s="17"/>
      <c r="V5905" s="182"/>
      <c r="W5905" s="191"/>
      <c r="X5905" s="199"/>
      <c r="Y5905" s="182"/>
      <c r="Z5905" s="184"/>
      <c r="AA5905" s="184"/>
      <c r="AD5905" s="182"/>
      <c r="AG5905" s="182"/>
      <c r="AH5905" s="43"/>
      <c r="AI5905" s="43"/>
      <c r="AJ5905" s="43"/>
      <c r="AK5905" s="43"/>
      <c r="AL5905" s="43"/>
      <c r="AM5905" s="43"/>
      <c r="AN5905" s="43"/>
      <c r="AO5905" s="43"/>
      <c r="AP5905" s="43"/>
      <c r="AQ5905" s="43"/>
      <c r="AR5905" s="43"/>
      <c r="AS5905" s="43"/>
      <c r="AT5905" s="43"/>
      <c r="AU5905" s="44"/>
      <c r="AV5905" s="182"/>
      <c r="AW5905" s="182"/>
      <c r="AX5905" s="182"/>
      <c r="AZ5905" s="207"/>
    </row>
    <row r="5906" spans="1:52" s="168" customFormat="1" ht="24.9" customHeight="1" x14ac:dyDescent="0.3">
      <c r="A5906" s="263"/>
      <c r="B5906" s="263"/>
      <c r="C5906" s="265"/>
      <c r="D5906" s="481"/>
      <c r="E5906" s="482"/>
      <c r="F5906" s="482"/>
      <c r="G5906" s="482"/>
      <c r="H5906" s="482"/>
      <c r="I5906" s="482"/>
      <c r="J5906" s="482"/>
      <c r="K5906" s="482"/>
      <c r="L5906" s="482"/>
      <c r="M5906" s="483"/>
      <c r="N5906" s="176"/>
      <c r="O5906" s="412"/>
      <c r="P5906" s="413"/>
      <c r="Q5906" s="8"/>
      <c r="R5906" s="8"/>
      <c r="S5906" s="8"/>
      <c r="T5906" s="9"/>
      <c r="U5906" s="17"/>
      <c r="V5906" s="182"/>
      <c r="W5906" s="191"/>
      <c r="X5906" s="199"/>
      <c r="Y5906" s="182"/>
      <c r="Z5906" s="184"/>
      <c r="AA5906" s="184"/>
      <c r="AD5906" s="182"/>
      <c r="AG5906" s="182"/>
      <c r="AH5906" s="43"/>
      <c r="AI5906" s="43"/>
      <c r="AJ5906" s="43"/>
      <c r="AK5906" s="43"/>
      <c r="AL5906" s="43"/>
      <c r="AM5906" s="43"/>
      <c r="AN5906" s="43"/>
      <c r="AO5906" s="43"/>
      <c r="AP5906" s="43"/>
      <c r="AQ5906" s="43"/>
      <c r="AR5906" s="43"/>
      <c r="AS5906" s="43"/>
      <c r="AT5906" s="43"/>
      <c r="AU5906" s="44"/>
      <c r="AV5906" s="182"/>
      <c r="AW5906" s="182"/>
      <c r="AX5906" s="182"/>
      <c r="AZ5906" s="207"/>
    </row>
    <row r="5907" spans="1:52" s="168" customFormat="1" ht="24.9" customHeight="1" x14ac:dyDescent="0.3">
      <c r="A5907" s="263"/>
      <c r="B5907" s="263"/>
      <c r="C5907" s="265"/>
      <c r="D5907" s="481"/>
      <c r="E5907" s="482"/>
      <c r="F5907" s="482"/>
      <c r="G5907" s="482"/>
      <c r="H5907" s="482"/>
      <c r="I5907" s="482"/>
      <c r="J5907" s="482"/>
      <c r="K5907" s="482"/>
      <c r="L5907" s="482"/>
      <c r="M5907" s="483"/>
      <c r="N5907" s="176"/>
      <c r="O5907" s="412"/>
      <c r="P5907" s="413"/>
      <c r="Q5907" s="8"/>
      <c r="R5907" s="8"/>
      <c r="S5907" s="8"/>
      <c r="T5907" s="9"/>
      <c r="U5907" s="17"/>
      <c r="V5907" s="182"/>
      <c r="W5907" s="191"/>
      <c r="X5907" s="199"/>
      <c r="Y5907" s="182"/>
      <c r="Z5907" s="184"/>
      <c r="AA5907" s="184"/>
      <c r="AD5907" s="182"/>
      <c r="AG5907" s="182"/>
      <c r="AH5907" s="43"/>
      <c r="AI5907" s="43"/>
      <c r="AJ5907" s="43"/>
      <c r="AK5907" s="43"/>
      <c r="AL5907" s="43"/>
      <c r="AM5907" s="43"/>
      <c r="AN5907" s="43"/>
      <c r="AO5907" s="43"/>
      <c r="AP5907" s="43"/>
      <c r="AQ5907" s="43"/>
      <c r="AR5907" s="43"/>
      <c r="AS5907" s="43"/>
      <c r="AT5907" s="43"/>
      <c r="AU5907" s="44"/>
      <c r="AV5907" s="182"/>
      <c r="AW5907" s="182"/>
      <c r="AX5907" s="182"/>
      <c r="AZ5907" s="207"/>
    </row>
    <row r="5908" spans="1:52" s="168" customFormat="1" ht="24.9" customHeight="1" x14ac:dyDescent="0.3">
      <c r="A5908" s="263"/>
      <c r="B5908" s="263"/>
      <c r="C5908" s="265"/>
      <c r="D5908" s="481"/>
      <c r="E5908" s="482"/>
      <c r="F5908" s="482"/>
      <c r="G5908" s="482"/>
      <c r="H5908" s="482"/>
      <c r="I5908" s="482"/>
      <c r="J5908" s="482"/>
      <c r="K5908" s="482"/>
      <c r="L5908" s="482"/>
      <c r="M5908" s="483"/>
      <c r="N5908" s="176"/>
      <c r="O5908" s="412"/>
      <c r="P5908" s="413"/>
      <c r="Q5908" s="8"/>
      <c r="R5908" s="8"/>
      <c r="S5908" s="8"/>
      <c r="T5908" s="9"/>
      <c r="U5908" s="17"/>
      <c r="V5908" s="182"/>
      <c r="W5908" s="191"/>
      <c r="X5908" s="199"/>
      <c r="Y5908" s="182"/>
      <c r="Z5908" s="184"/>
      <c r="AA5908" s="184"/>
      <c r="AD5908" s="182"/>
      <c r="AG5908" s="182"/>
      <c r="AH5908" s="43"/>
      <c r="AI5908" s="43"/>
      <c r="AJ5908" s="43"/>
      <c r="AK5908" s="43"/>
      <c r="AL5908" s="43"/>
      <c r="AM5908" s="43"/>
      <c r="AN5908" s="43"/>
      <c r="AO5908" s="43"/>
      <c r="AP5908" s="43"/>
      <c r="AQ5908" s="43"/>
      <c r="AR5908" s="43"/>
      <c r="AS5908" s="43"/>
      <c r="AT5908" s="43"/>
      <c r="AU5908" s="44"/>
      <c r="AV5908" s="182"/>
      <c r="AW5908" s="182"/>
      <c r="AX5908" s="182"/>
      <c r="AZ5908" s="207"/>
    </row>
    <row r="5909" spans="1:52" s="168" customFormat="1" ht="24.9" customHeight="1" x14ac:dyDescent="0.3">
      <c r="A5909" s="263"/>
      <c r="B5909" s="263"/>
      <c r="C5909" s="265"/>
      <c r="D5909" s="481"/>
      <c r="E5909" s="482"/>
      <c r="F5909" s="482"/>
      <c r="G5909" s="482"/>
      <c r="H5909" s="482"/>
      <c r="I5909" s="482"/>
      <c r="J5909" s="482"/>
      <c r="K5909" s="482"/>
      <c r="L5909" s="482"/>
      <c r="M5909" s="483"/>
      <c r="N5909" s="176"/>
      <c r="O5909" s="412"/>
      <c r="P5909" s="413"/>
      <c r="Q5909" s="8"/>
      <c r="R5909" s="8"/>
      <c r="S5909" s="8"/>
      <c r="T5909" s="9"/>
      <c r="U5909" s="17"/>
      <c r="V5909" s="182"/>
      <c r="W5909" s="191"/>
      <c r="X5909" s="199"/>
      <c r="Y5909" s="182"/>
      <c r="Z5909" s="184"/>
      <c r="AA5909" s="184"/>
      <c r="AD5909" s="182"/>
      <c r="AG5909" s="182"/>
      <c r="AH5909" s="43"/>
      <c r="AI5909" s="43"/>
      <c r="AJ5909" s="43"/>
      <c r="AK5909" s="43"/>
      <c r="AL5909" s="43"/>
      <c r="AM5909" s="43"/>
      <c r="AN5909" s="43"/>
      <c r="AO5909" s="43"/>
      <c r="AP5909" s="43"/>
      <c r="AQ5909" s="43"/>
      <c r="AR5909" s="43"/>
      <c r="AS5909" s="43"/>
      <c r="AT5909" s="43"/>
      <c r="AU5909" s="44"/>
      <c r="AV5909" s="182"/>
      <c r="AW5909" s="182"/>
      <c r="AX5909" s="182"/>
      <c r="AZ5909" s="207"/>
    </row>
    <row r="5910" spans="1:52" s="168" customFormat="1" ht="24.9" customHeight="1" x14ac:dyDescent="0.3">
      <c r="A5910" s="263"/>
      <c r="B5910" s="263"/>
      <c r="C5910" s="265"/>
      <c r="D5910" s="481"/>
      <c r="E5910" s="482"/>
      <c r="F5910" s="482"/>
      <c r="G5910" s="482"/>
      <c r="H5910" s="482"/>
      <c r="I5910" s="482"/>
      <c r="J5910" s="482"/>
      <c r="K5910" s="482"/>
      <c r="L5910" s="482"/>
      <c r="M5910" s="483"/>
      <c r="N5910" s="176"/>
      <c r="O5910" s="412"/>
      <c r="P5910" s="413"/>
      <c r="Q5910" s="8"/>
      <c r="R5910" s="8"/>
      <c r="S5910" s="8"/>
      <c r="T5910" s="9"/>
      <c r="U5910" s="17"/>
      <c r="V5910" s="182"/>
      <c r="W5910" s="191"/>
      <c r="X5910" s="199"/>
      <c r="Y5910" s="182"/>
      <c r="Z5910" s="184"/>
      <c r="AA5910" s="184"/>
      <c r="AD5910" s="182"/>
      <c r="AG5910" s="182"/>
      <c r="AH5910" s="43"/>
      <c r="AI5910" s="43"/>
      <c r="AJ5910" s="43"/>
      <c r="AK5910" s="43"/>
      <c r="AL5910" s="43"/>
      <c r="AM5910" s="43"/>
      <c r="AN5910" s="43"/>
      <c r="AO5910" s="43"/>
      <c r="AP5910" s="43"/>
      <c r="AQ5910" s="43"/>
      <c r="AR5910" s="43"/>
      <c r="AS5910" s="43"/>
      <c r="AT5910" s="43"/>
      <c r="AU5910" s="44"/>
      <c r="AV5910" s="182"/>
      <c r="AW5910" s="182"/>
      <c r="AX5910" s="182"/>
      <c r="AZ5910" s="207"/>
    </row>
    <row r="5911" spans="1:52" s="168" customFormat="1" ht="24.9" customHeight="1" x14ac:dyDescent="0.3">
      <c r="A5911" s="263"/>
      <c r="B5911" s="263"/>
      <c r="C5911" s="265"/>
      <c r="D5911" s="481"/>
      <c r="E5911" s="482"/>
      <c r="F5911" s="482"/>
      <c r="G5911" s="482"/>
      <c r="H5911" s="482"/>
      <c r="I5911" s="482"/>
      <c r="J5911" s="482"/>
      <c r="K5911" s="482"/>
      <c r="L5911" s="482"/>
      <c r="M5911" s="483"/>
      <c r="N5911" s="176"/>
      <c r="O5911" s="412"/>
      <c r="P5911" s="413"/>
      <c r="Q5911" s="8"/>
      <c r="R5911" s="8"/>
      <c r="S5911" s="8"/>
      <c r="T5911" s="9"/>
      <c r="U5911" s="17"/>
      <c r="V5911" s="182"/>
      <c r="W5911" s="191"/>
      <c r="X5911" s="199"/>
      <c r="Y5911" s="182"/>
      <c r="Z5911" s="184"/>
      <c r="AA5911" s="184"/>
      <c r="AD5911" s="182"/>
      <c r="AG5911" s="182"/>
      <c r="AH5911" s="43"/>
      <c r="AI5911" s="43"/>
      <c r="AJ5911" s="43"/>
      <c r="AK5911" s="43"/>
      <c r="AL5911" s="43"/>
      <c r="AM5911" s="43"/>
      <c r="AN5911" s="43"/>
      <c r="AO5911" s="43"/>
      <c r="AP5911" s="43"/>
      <c r="AQ5911" s="43"/>
      <c r="AR5911" s="43"/>
      <c r="AS5911" s="43"/>
      <c r="AT5911" s="43"/>
      <c r="AU5911" s="44"/>
      <c r="AV5911" s="182"/>
      <c r="AW5911" s="182"/>
      <c r="AX5911" s="182"/>
      <c r="AZ5911" s="207"/>
    </row>
    <row r="5912" spans="1:52" s="168" customFormat="1" ht="24.9" customHeight="1" x14ac:dyDescent="0.3">
      <c r="A5912" s="263"/>
      <c r="B5912" s="263"/>
      <c r="C5912" s="265"/>
      <c r="D5912" s="481"/>
      <c r="E5912" s="482"/>
      <c r="F5912" s="482"/>
      <c r="G5912" s="482"/>
      <c r="H5912" s="482"/>
      <c r="I5912" s="482"/>
      <c r="J5912" s="482"/>
      <c r="K5912" s="482"/>
      <c r="L5912" s="482"/>
      <c r="M5912" s="483"/>
      <c r="N5912" s="176"/>
      <c r="O5912" s="412"/>
      <c r="P5912" s="413"/>
      <c r="Q5912" s="8"/>
      <c r="R5912" s="8"/>
      <c r="S5912" s="8"/>
      <c r="T5912" s="9"/>
      <c r="U5912" s="17"/>
      <c r="V5912" s="182"/>
      <c r="W5912" s="191"/>
      <c r="X5912" s="199"/>
      <c r="Y5912" s="182"/>
      <c r="Z5912" s="184"/>
      <c r="AA5912" s="184"/>
      <c r="AD5912" s="182"/>
      <c r="AG5912" s="182"/>
      <c r="AH5912" s="43"/>
      <c r="AI5912" s="43"/>
      <c r="AJ5912" s="43"/>
      <c r="AK5912" s="43"/>
      <c r="AL5912" s="43"/>
      <c r="AM5912" s="43"/>
      <c r="AN5912" s="43"/>
      <c r="AO5912" s="43"/>
      <c r="AP5912" s="43"/>
      <c r="AQ5912" s="43"/>
      <c r="AR5912" s="43"/>
      <c r="AS5912" s="43"/>
      <c r="AT5912" s="43"/>
      <c r="AU5912" s="44"/>
      <c r="AV5912" s="182"/>
      <c r="AW5912" s="182"/>
      <c r="AX5912" s="182"/>
      <c r="AZ5912" s="207"/>
    </row>
    <row r="5913" spans="1:52" s="168" customFormat="1" ht="24.9" customHeight="1" x14ac:dyDescent="0.3">
      <c r="A5913" s="263"/>
      <c r="B5913" s="263"/>
      <c r="C5913" s="265"/>
      <c r="D5913" s="481"/>
      <c r="E5913" s="482"/>
      <c r="F5913" s="482"/>
      <c r="G5913" s="482"/>
      <c r="H5913" s="482"/>
      <c r="I5913" s="482"/>
      <c r="J5913" s="482"/>
      <c r="K5913" s="482"/>
      <c r="L5913" s="482"/>
      <c r="M5913" s="483"/>
      <c r="N5913" s="176"/>
      <c r="O5913" s="412"/>
      <c r="P5913" s="413"/>
      <c r="Q5913" s="8"/>
      <c r="R5913" s="8"/>
      <c r="S5913" s="8"/>
      <c r="T5913" s="9"/>
      <c r="U5913" s="17"/>
      <c r="V5913" s="182"/>
      <c r="W5913" s="191"/>
      <c r="X5913" s="199"/>
      <c r="Y5913" s="182"/>
      <c r="Z5913" s="184"/>
      <c r="AA5913" s="184"/>
      <c r="AD5913" s="182"/>
      <c r="AG5913" s="182"/>
      <c r="AH5913" s="43"/>
      <c r="AI5913" s="43"/>
      <c r="AJ5913" s="43"/>
      <c r="AK5913" s="43"/>
      <c r="AL5913" s="43"/>
      <c r="AM5913" s="43"/>
      <c r="AN5913" s="43"/>
      <c r="AO5913" s="43"/>
      <c r="AP5913" s="43"/>
      <c r="AQ5913" s="43"/>
      <c r="AR5913" s="43"/>
      <c r="AS5913" s="43"/>
      <c r="AT5913" s="43"/>
      <c r="AU5913" s="44"/>
      <c r="AV5913" s="182"/>
      <c r="AW5913" s="182"/>
      <c r="AX5913" s="182"/>
      <c r="AZ5913" s="207"/>
    </row>
    <row r="5914" spans="1:52" s="168" customFormat="1" ht="24.9" customHeight="1" x14ac:dyDescent="0.3">
      <c r="A5914" s="263"/>
      <c r="B5914" s="263"/>
      <c r="C5914" s="265"/>
      <c r="D5914" s="481"/>
      <c r="E5914" s="482"/>
      <c r="F5914" s="482"/>
      <c r="G5914" s="482"/>
      <c r="H5914" s="482"/>
      <c r="I5914" s="482"/>
      <c r="J5914" s="482"/>
      <c r="K5914" s="482"/>
      <c r="L5914" s="482"/>
      <c r="M5914" s="483"/>
      <c r="N5914" s="176"/>
      <c r="O5914" s="412"/>
      <c r="P5914" s="413"/>
      <c r="Q5914" s="8"/>
      <c r="R5914" s="8"/>
      <c r="S5914" s="8"/>
      <c r="T5914" s="9"/>
      <c r="U5914" s="17"/>
      <c r="V5914" s="182"/>
      <c r="W5914" s="191"/>
      <c r="X5914" s="199"/>
      <c r="Y5914" s="182"/>
      <c r="Z5914" s="184"/>
      <c r="AA5914" s="184"/>
      <c r="AD5914" s="182"/>
      <c r="AG5914" s="182"/>
      <c r="AH5914" s="43"/>
      <c r="AI5914" s="43"/>
      <c r="AJ5914" s="43"/>
      <c r="AK5914" s="43"/>
      <c r="AL5914" s="43"/>
      <c r="AM5914" s="43"/>
      <c r="AN5914" s="43"/>
      <c r="AO5914" s="43"/>
      <c r="AP5914" s="43"/>
      <c r="AQ5914" s="43"/>
      <c r="AR5914" s="43"/>
      <c r="AS5914" s="43"/>
      <c r="AT5914" s="43"/>
      <c r="AU5914" s="44"/>
      <c r="AV5914" s="182"/>
      <c r="AW5914" s="182"/>
      <c r="AX5914" s="182"/>
      <c r="AZ5914" s="207"/>
    </row>
    <row r="5915" spans="1:52" s="168" customFormat="1" ht="24.9" customHeight="1" x14ac:dyDescent="0.3">
      <c r="A5915" s="263"/>
      <c r="B5915" s="263"/>
      <c r="C5915" s="265"/>
      <c r="D5915" s="481"/>
      <c r="E5915" s="482"/>
      <c r="F5915" s="482"/>
      <c r="G5915" s="482"/>
      <c r="H5915" s="482"/>
      <c r="I5915" s="482"/>
      <c r="J5915" s="482"/>
      <c r="K5915" s="482"/>
      <c r="L5915" s="482"/>
      <c r="M5915" s="483"/>
      <c r="N5915" s="176"/>
      <c r="O5915" s="412"/>
      <c r="P5915" s="413"/>
      <c r="Q5915" s="8"/>
      <c r="R5915" s="8"/>
      <c r="S5915" s="8"/>
      <c r="T5915" s="9"/>
      <c r="U5915" s="17"/>
      <c r="V5915" s="182"/>
      <c r="W5915" s="191"/>
      <c r="X5915" s="199"/>
      <c r="Y5915" s="182"/>
      <c r="Z5915" s="184"/>
      <c r="AA5915" s="184"/>
      <c r="AD5915" s="182"/>
      <c r="AG5915" s="182"/>
      <c r="AH5915" s="43"/>
      <c r="AI5915" s="43"/>
      <c r="AJ5915" s="43"/>
      <c r="AK5915" s="43"/>
      <c r="AL5915" s="43"/>
      <c r="AM5915" s="43"/>
      <c r="AN5915" s="43"/>
      <c r="AO5915" s="43"/>
      <c r="AP5915" s="43"/>
      <c r="AQ5915" s="43"/>
      <c r="AR5915" s="43"/>
      <c r="AS5915" s="43"/>
      <c r="AT5915" s="43"/>
      <c r="AU5915" s="44"/>
      <c r="AV5915" s="182"/>
      <c r="AW5915" s="182"/>
      <c r="AX5915" s="182"/>
      <c r="AZ5915" s="207"/>
    </row>
    <row r="5916" spans="1:52" s="168" customFormat="1" ht="24.9" customHeight="1" x14ac:dyDescent="0.3">
      <c r="A5916" s="263"/>
      <c r="B5916" s="263"/>
      <c r="C5916" s="265"/>
      <c r="D5916" s="481"/>
      <c r="E5916" s="482"/>
      <c r="F5916" s="482"/>
      <c r="G5916" s="482"/>
      <c r="H5916" s="482"/>
      <c r="I5916" s="482"/>
      <c r="J5916" s="482"/>
      <c r="K5916" s="482"/>
      <c r="L5916" s="482"/>
      <c r="M5916" s="483"/>
      <c r="N5916" s="176"/>
      <c r="O5916" s="412"/>
      <c r="P5916" s="413"/>
      <c r="Q5916" s="8"/>
      <c r="R5916" s="8"/>
      <c r="S5916" s="8"/>
      <c r="T5916" s="9"/>
      <c r="U5916" s="17"/>
      <c r="V5916" s="182"/>
      <c r="W5916" s="191"/>
      <c r="X5916" s="199"/>
      <c r="Y5916" s="182"/>
      <c r="Z5916" s="184"/>
      <c r="AA5916" s="184"/>
      <c r="AD5916" s="182"/>
      <c r="AG5916" s="182"/>
      <c r="AH5916" s="43"/>
      <c r="AI5916" s="43"/>
      <c r="AJ5916" s="43"/>
      <c r="AK5916" s="43"/>
      <c r="AL5916" s="43"/>
      <c r="AM5916" s="43"/>
      <c r="AN5916" s="43"/>
      <c r="AO5916" s="43"/>
      <c r="AP5916" s="43"/>
      <c r="AQ5916" s="43"/>
      <c r="AR5916" s="43"/>
      <c r="AS5916" s="43"/>
      <c r="AT5916" s="43"/>
      <c r="AU5916" s="44"/>
      <c r="AV5916" s="182"/>
      <c r="AW5916" s="182"/>
      <c r="AX5916" s="182"/>
      <c r="AZ5916" s="207"/>
    </row>
    <row r="5917" spans="1:52" s="168" customFormat="1" ht="24.9" customHeight="1" thickBot="1" x14ac:dyDescent="0.35">
      <c r="A5917" s="263"/>
      <c r="B5917" s="263"/>
      <c r="C5917" s="265"/>
      <c r="D5917" s="481"/>
      <c r="E5917" s="482"/>
      <c r="F5917" s="482"/>
      <c r="G5917" s="482"/>
      <c r="H5917" s="482"/>
      <c r="I5917" s="482"/>
      <c r="J5917" s="482"/>
      <c r="K5917" s="482"/>
      <c r="L5917" s="482"/>
      <c r="M5917" s="483"/>
      <c r="N5917" s="414" t="s">
        <v>16</v>
      </c>
      <c r="O5917" s="415"/>
      <c r="P5917" s="415"/>
      <c r="Q5917" s="415"/>
      <c r="R5917" s="415"/>
      <c r="S5917" s="415"/>
      <c r="T5917" s="415"/>
      <c r="U5917" s="18">
        <f>SUM(U5897:U5916)</f>
        <v>15</v>
      </c>
      <c r="V5917" s="182"/>
      <c r="W5917" s="191"/>
      <c r="X5917" s="199"/>
      <c r="Y5917" s="182"/>
      <c r="Z5917" s="184"/>
      <c r="AA5917" s="184"/>
      <c r="AD5917" s="182"/>
      <c r="AG5917" s="182"/>
      <c r="AH5917" s="43"/>
      <c r="AI5917" s="43"/>
      <c r="AJ5917" s="43"/>
      <c r="AK5917" s="43"/>
      <c r="AL5917" s="43"/>
      <c r="AM5917" s="43"/>
      <c r="AN5917" s="43"/>
      <c r="AO5917" s="43"/>
      <c r="AP5917" s="43"/>
      <c r="AQ5917" s="43"/>
      <c r="AR5917" s="43"/>
      <c r="AS5917" s="43"/>
      <c r="AT5917" s="43"/>
      <c r="AU5917" s="44"/>
      <c r="AV5917" s="182"/>
      <c r="AW5917" s="182"/>
      <c r="AX5917" s="182"/>
      <c r="AZ5917" s="207"/>
    </row>
    <row r="5918" spans="1:52" s="168" customFormat="1" ht="14.4" customHeight="1" x14ac:dyDescent="0.3">
      <c r="A5918" s="263"/>
      <c r="B5918" s="263"/>
      <c r="C5918" s="265"/>
      <c r="D5918" s="481"/>
      <c r="E5918" s="482"/>
      <c r="F5918" s="482"/>
      <c r="G5918" s="482"/>
      <c r="H5918" s="482"/>
      <c r="I5918" s="482"/>
      <c r="J5918" s="482"/>
      <c r="K5918" s="482"/>
      <c r="L5918" s="482"/>
      <c r="M5918" s="483"/>
      <c r="N5918" s="416" t="s">
        <v>17</v>
      </c>
      <c r="O5918" s="417"/>
      <c r="P5918" s="417"/>
      <c r="Q5918" s="417"/>
      <c r="R5918" s="417"/>
      <c r="S5918" s="417"/>
      <c r="T5918" s="417"/>
      <c r="U5918" s="418"/>
      <c r="V5918" s="200"/>
      <c r="W5918" s="191"/>
      <c r="X5918" s="199"/>
      <c r="Y5918" s="182"/>
      <c r="Z5918" s="184"/>
      <c r="AA5918" s="184"/>
      <c r="AD5918" s="182"/>
      <c r="AG5918" s="182"/>
      <c r="AH5918" s="43"/>
      <c r="AI5918" s="43"/>
      <c r="AJ5918" s="43"/>
      <c r="AK5918" s="43"/>
      <c r="AL5918" s="43"/>
      <c r="AM5918" s="43"/>
      <c r="AN5918" s="43"/>
      <c r="AO5918" s="43"/>
      <c r="AP5918" s="43"/>
      <c r="AQ5918" s="43"/>
      <c r="AR5918" s="43"/>
      <c r="AS5918" s="43"/>
      <c r="AT5918" s="43"/>
      <c r="AU5918" s="44"/>
      <c r="AV5918" s="182"/>
      <c r="AW5918" s="182"/>
      <c r="AX5918" s="182"/>
      <c r="AZ5918" s="207"/>
    </row>
    <row r="5919" spans="1:52" s="168" customFormat="1" x14ac:dyDescent="0.3">
      <c r="A5919" s="263"/>
      <c r="B5919" s="263"/>
      <c r="C5919" s="265"/>
      <c r="D5919" s="481"/>
      <c r="E5919" s="482"/>
      <c r="F5919" s="482"/>
      <c r="G5919" s="482"/>
      <c r="H5919" s="482"/>
      <c r="I5919" s="482"/>
      <c r="J5919" s="482"/>
      <c r="K5919" s="482"/>
      <c r="L5919" s="482"/>
      <c r="M5919" s="483"/>
      <c r="N5919" s="419"/>
      <c r="O5919" s="420"/>
      <c r="P5919" s="420"/>
      <c r="Q5919" s="420"/>
      <c r="R5919" s="420"/>
      <c r="S5919" s="420"/>
      <c r="T5919" s="420"/>
      <c r="U5919" s="421"/>
      <c r="V5919" s="182"/>
      <c r="W5919" s="191"/>
      <c r="X5919" s="199"/>
      <c r="Y5919" s="182"/>
      <c r="Z5919" s="184"/>
      <c r="AA5919" s="184"/>
      <c r="AD5919" s="182"/>
      <c r="AG5919" s="182"/>
      <c r="AH5919" s="43"/>
      <c r="AI5919" s="43"/>
      <c r="AJ5919" s="43"/>
      <c r="AK5919" s="43"/>
      <c r="AL5919" s="43"/>
      <c r="AM5919" s="43"/>
      <c r="AN5919" s="43"/>
      <c r="AO5919" s="43"/>
      <c r="AP5919" s="43"/>
      <c r="AQ5919" s="43"/>
      <c r="AR5919" s="43"/>
      <c r="AS5919" s="43"/>
      <c r="AT5919" s="43"/>
      <c r="AU5919" s="44"/>
      <c r="AV5919" s="182"/>
      <c r="AW5919" s="182"/>
      <c r="AX5919" s="182"/>
      <c r="AZ5919" s="207"/>
    </row>
    <row r="5920" spans="1:52" s="168" customFormat="1" x14ac:dyDescent="0.3">
      <c r="A5920" s="263"/>
      <c r="B5920" s="263"/>
      <c r="C5920" s="265"/>
      <c r="D5920" s="481"/>
      <c r="E5920" s="482"/>
      <c r="F5920" s="482"/>
      <c r="G5920" s="482"/>
      <c r="H5920" s="482"/>
      <c r="I5920" s="482"/>
      <c r="J5920" s="482"/>
      <c r="K5920" s="482"/>
      <c r="L5920" s="482"/>
      <c r="M5920" s="483"/>
      <c r="N5920" s="419"/>
      <c r="O5920" s="420"/>
      <c r="P5920" s="420"/>
      <c r="Q5920" s="420"/>
      <c r="R5920" s="420"/>
      <c r="S5920" s="420"/>
      <c r="T5920" s="420"/>
      <c r="U5920" s="421"/>
      <c r="V5920" s="182"/>
      <c r="W5920" s="191"/>
      <c r="X5920" s="199"/>
      <c r="Y5920" s="182"/>
      <c r="Z5920" s="184"/>
      <c r="AA5920" s="184"/>
      <c r="AD5920" s="182"/>
      <c r="AG5920" s="182"/>
      <c r="AH5920" s="43"/>
      <c r="AI5920" s="43"/>
      <c r="AJ5920" s="43"/>
      <c r="AK5920" s="43"/>
      <c r="AL5920" s="43"/>
      <c r="AM5920" s="43"/>
      <c r="AN5920" s="43"/>
      <c r="AO5920" s="43"/>
      <c r="AP5920" s="43"/>
      <c r="AQ5920" s="43"/>
      <c r="AR5920" s="43"/>
      <c r="AS5920" s="43"/>
      <c r="AT5920" s="43"/>
      <c r="AU5920" s="44"/>
      <c r="AV5920" s="182"/>
      <c r="AW5920" s="182"/>
      <c r="AX5920" s="182"/>
      <c r="AZ5920" s="207"/>
    </row>
    <row r="5921" spans="1:52" s="168" customFormat="1" ht="14.4" thickBot="1" x14ac:dyDescent="0.35">
      <c r="A5921" s="263"/>
      <c r="B5921" s="263"/>
      <c r="C5921" s="265"/>
      <c r="D5921" s="425"/>
      <c r="E5921" s="426"/>
      <c r="F5921" s="426"/>
      <c r="G5921" s="426"/>
      <c r="H5921" s="426"/>
      <c r="I5921" s="426"/>
      <c r="J5921" s="426"/>
      <c r="K5921" s="426"/>
      <c r="L5921" s="426"/>
      <c r="M5921" s="427"/>
      <c r="N5921" s="422"/>
      <c r="O5921" s="423"/>
      <c r="P5921" s="423"/>
      <c r="Q5921" s="423"/>
      <c r="R5921" s="423"/>
      <c r="S5921" s="423"/>
      <c r="T5921" s="423"/>
      <c r="U5921" s="424"/>
      <c r="V5921" s="182"/>
      <c r="W5921" s="191"/>
      <c r="X5921" s="199"/>
      <c r="Y5921" s="182"/>
      <c r="Z5921" s="184"/>
      <c r="AA5921" s="184"/>
      <c r="AD5921" s="182"/>
      <c r="AG5921" s="182"/>
      <c r="AH5921" s="43"/>
      <c r="AI5921" s="43"/>
      <c r="AJ5921" s="43"/>
      <c r="AK5921" s="43"/>
      <c r="AL5921" s="43"/>
      <c r="AM5921" s="43"/>
      <c r="AN5921" s="43"/>
      <c r="AO5921" s="43"/>
      <c r="AP5921" s="43"/>
      <c r="AQ5921" s="43"/>
      <c r="AR5921" s="43"/>
      <c r="AS5921" s="43"/>
      <c r="AT5921" s="43"/>
      <c r="AU5921" s="44"/>
      <c r="AV5921" s="182"/>
      <c r="AW5921" s="182"/>
      <c r="AX5921" s="182"/>
      <c r="AZ5921" s="207"/>
    </row>
    <row r="5922" spans="1:52" s="168" customFormat="1" ht="5.25" customHeight="1" thickBot="1" x14ac:dyDescent="0.35">
      <c r="A5922" s="263"/>
      <c r="B5922" s="263"/>
      <c r="C5922" s="265"/>
      <c r="D5922" s="428"/>
      <c r="E5922" s="428"/>
      <c r="F5922" s="428"/>
      <c r="G5922" s="428"/>
      <c r="H5922" s="428"/>
      <c r="I5922" s="428"/>
      <c r="J5922" s="428"/>
      <c r="K5922" s="428"/>
      <c r="L5922" s="428"/>
      <c r="M5922" s="428"/>
      <c r="N5922" s="428"/>
      <c r="O5922" s="428"/>
      <c r="P5922" s="428"/>
      <c r="Q5922" s="428"/>
      <c r="R5922" s="428"/>
      <c r="S5922" s="428"/>
      <c r="T5922" s="428"/>
      <c r="U5922" s="428"/>
      <c r="V5922" s="182"/>
      <c r="W5922" s="191"/>
      <c r="X5922" s="199"/>
      <c r="Y5922" s="182"/>
      <c r="Z5922" s="184"/>
      <c r="AA5922" s="184"/>
      <c r="AD5922" s="182"/>
      <c r="AG5922" s="182"/>
      <c r="AH5922" s="43"/>
      <c r="AI5922" s="43"/>
      <c r="AJ5922" s="43"/>
      <c r="AK5922" s="43"/>
      <c r="AL5922" s="43"/>
      <c r="AM5922" s="43"/>
      <c r="AN5922" s="43"/>
      <c r="AO5922" s="43"/>
      <c r="AP5922" s="43"/>
      <c r="AQ5922" s="43"/>
      <c r="AR5922" s="43"/>
      <c r="AS5922" s="43"/>
      <c r="AT5922" s="43"/>
      <c r="AU5922" s="44"/>
      <c r="AV5922" s="182"/>
      <c r="AW5922" s="182"/>
      <c r="AX5922" s="182"/>
      <c r="AZ5922" s="207"/>
    </row>
    <row r="5923" spans="1:52" s="168" customFormat="1" ht="20.25" customHeight="1" x14ac:dyDescent="0.3">
      <c r="A5923" s="263"/>
      <c r="B5923" s="263"/>
      <c r="C5923" s="265"/>
      <c r="D5923" s="429" t="s">
        <v>18</v>
      </c>
      <c r="E5923" s="430"/>
      <c r="F5923" s="430"/>
      <c r="G5923" s="430"/>
      <c r="H5923" s="430"/>
      <c r="I5923" s="430"/>
      <c r="J5923" s="430"/>
      <c r="K5923" s="430"/>
      <c r="L5923" s="430"/>
      <c r="M5923" s="431"/>
      <c r="N5923" s="429" t="s">
        <v>19</v>
      </c>
      <c r="O5923" s="430"/>
      <c r="P5923" s="430"/>
      <c r="Q5923" s="430"/>
      <c r="R5923" s="430"/>
      <c r="S5923" s="430"/>
      <c r="T5923" s="430"/>
      <c r="U5923" s="431"/>
      <c r="V5923" s="182"/>
      <c r="W5923" s="191"/>
      <c r="X5923" s="199"/>
      <c r="Y5923" s="182"/>
      <c r="Z5923" s="184"/>
      <c r="AA5923" s="184"/>
      <c r="AD5923" s="182"/>
      <c r="AG5923" s="182"/>
      <c r="AH5923" s="43"/>
      <c r="AI5923" s="43"/>
      <c r="AJ5923" s="43"/>
      <c r="AK5923" s="43"/>
      <c r="AL5923" s="43"/>
      <c r="AM5923" s="43"/>
      <c r="AN5923" s="43"/>
      <c r="AO5923" s="43"/>
      <c r="AP5923" s="43"/>
      <c r="AQ5923" s="43"/>
      <c r="AR5923" s="43"/>
      <c r="AS5923" s="43"/>
      <c r="AT5923" s="43"/>
      <c r="AU5923" s="44"/>
      <c r="AV5923" s="182"/>
      <c r="AW5923" s="182"/>
      <c r="AX5923" s="182"/>
      <c r="AZ5923" s="207"/>
    </row>
    <row r="5924" spans="1:52" s="168" customFormat="1" x14ac:dyDescent="0.3">
      <c r="A5924" s="263"/>
      <c r="B5924" s="263"/>
      <c r="C5924" s="265"/>
      <c r="D5924" s="432" t="s">
        <v>20</v>
      </c>
      <c r="E5924" s="433"/>
      <c r="F5924" s="433"/>
      <c r="G5924" s="433"/>
      <c r="H5924" s="433"/>
      <c r="I5924" s="433"/>
      <c r="J5924" s="433"/>
      <c r="K5924" s="433"/>
      <c r="L5924" s="433"/>
      <c r="M5924" s="434"/>
      <c r="N5924" s="435" t="s">
        <v>21</v>
      </c>
      <c r="O5924" s="436"/>
      <c r="P5924" s="436"/>
      <c r="Q5924" s="436"/>
      <c r="R5924" s="436"/>
      <c r="S5924" s="436"/>
      <c r="T5924" s="436"/>
      <c r="U5924" s="437"/>
      <c r="V5924" s="182"/>
      <c r="W5924" s="191"/>
      <c r="X5924" s="199"/>
      <c r="Y5924" s="182"/>
      <c r="Z5924" s="184"/>
      <c r="AA5924" s="184"/>
      <c r="AD5924" s="182"/>
      <c r="AG5924" s="182"/>
      <c r="AH5924" s="43"/>
      <c r="AI5924" s="43"/>
      <c r="AJ5924" s="43"/>
      <c r="AK5924" s="43"/>
      <c r="AL5924" s="43"/>
      <c r="AM5924" s="43"/>
      <c r="AN5924" s="43"/>
      <c r="AO5924" s="43"/>
      <c r="AP5924" s="43"/>
      <c r="AQ5924" s="43"/>
      <c r="AR5924" s="43"/>
      <c r="AS5924" s="43"/>
      <c r="AT5924" s="43"/>
      <c r="AU5924" s="44"/>
      <c r="AV5924" s="182"/>
      <c r="AW5924" s="182"/>
      <c r="AX5924" s="182"/>
      <c r="AZ5924" s="207"/>
    </row>
    <row r="5925" spans="1:52" s="168" customFormat="1" ht="15.75" customHeight="1" x14ac:dyDescent="0.3">
      <c r="A5925" s="263"/>
      <c r="B5925" s="263"/>
      <c r="C5925" s="265"/>
      <c r="D5925" s="438" t="s">
        <v>22</v>
      </c>
      <c r="E5925" s="439"/>
      <c r="F5925" s="439"/>
      <c r="G5925" s="439"/>
      <c r="H5925" s="439"/>
      <c r="I5925" s="439"/>
      <c r="J5925" s="439"/>
      <c r="K5925" s="439"/>
      <c r="L5925" s="439"/>
      <c r="M5925" s="440"/>
      <c r="N5925" s="438" t="s">
        <v>22</v>
      </c>
      <c r="O5925" s="444"/>
      <c r="P5925" s="444"/>
      <c r="Q5925" s="444"/>
      <c r="R5925" s="444"/>
      <c r="S5925" s="444"/>
      <c r="T5925" s="444"/>
      <c r="U5925" s="440"/>
      <c r="V5925" s="182"/>
      <c r="W5925" s="191"/>
      <c r="X5925" s="199"/>
      <c r="Y5925" s="182"/>
      <c r="Z5925" s="184"/>
      <c r="AA5925" s="184"/>
      <c r="AD5925" s="182"/>
      <c r="AG5925" s="182"/>
      <c r="AH5925" s="43"/>
      <c r="AI5925" s="43"/>
      <c r="AJ5925" s="43"/>
      <c r="AK5925" s="43"/>
      <c r="AL5925" s="43"/>
      <c r="AM5925" s="43"/>
      <c r="AN5925" s="43"/>
      <c r="AO5925" s="43"/>
      <c r="AP5925" s="43"/>
      <c r="AQ5925" s="43"/>
      <c r="AR5925" s="43"/>
      <c r="AS5925" s="43"/>
      <c r="AT5925" s="43"/>
      <c r="AU5925" s="44"/>
      <c r="AV5925" s="182"/>
      <c r="AW5925" s="182"/>
      <c r="AX5925" s="182"/>
      <c r="AZ5925" s="207"/>
    </row>
    <row r="5926" spans="1:52" s="168" customFormat="1" ht="15.75" customHeight="1" x14ac:dyDescent="0.3">
      <c r="A5926" s="263"/>
      <c r="B5926" s="263"/>
      <c r="C5926" s="265"/>
      <c r="D5926" s="438"/>
      <c r="E5926" s="439"/>
      <c r="F5926" s="439"/>
      <c r="G5926" s="439"/>
      <c r="H5926" s="439"/>
      <c r="I5926" s="439"/>
      <c r="J5926" s="439"/>
      <c r="K5926" s="439"/>
      <c r="L5926" s="439"/>
      <c r="M5926" s="440"/>
      <c r="N5926" s="438"/>
      <c r="O5926" s="439"/>
      <c r="P5926" s="439"/>
      <c r="Q5926" s="439"/>
      <c r="R5926" s="439"/>
      <c r="S5926" s="439"/>
      <c r="T5926" s="439"/>
      <c r="U5926" s="440"/>
      <c r="V5926" s="182"/>
      <c r="W5926" s="191"/>
      <c r="X5926" s="199"/>
      <c r="Y5926" s="182"/>
      <c r="Z5926" s="184"/>
      <c r="AA5926" s="184"/>
      <c r="AD5926" s="182"/>
      <c r="AG5926" s="182"/>
      <c r="AH5926" s="43"/>
      <c r="AI5926" s="43"/>
      <c r="AJ5926" s="43"/>
      <c r="AK5926" s="43"/>
      <c r="AL5926" s="43"/>
      <c r="AM5926" s="43"/>
      <c r="AN5926" s="43"/>
      <c r="AO5926" s="43"/>
      <c r="AP5926" s="43"/>
      <c r="AQ5926" s="43"/>
      <c r="AR5926" s="43"/>
      <c r="AS5926" s="43"/>
      <c r="AT5926" s="43"/>
      <c r="AU5926" s="44"/>
      <c r="AV5926" s="182"/>
      <c r="AW5926" s="182"/>
      <c r="AX5926" s="182"/>
      <c r="AZ5926" s="207"/>
    </row>
    <row r="5927" spans="1:52" s="168" customFormat="1" ht="15.75" customHeight="1" x14ac:dyDescent="0.3">
      <c r="A5927" s="263"/>
      <c r="B5927" s="263"/>
      <c r="C5927" s="265"/>
      <c r="D5927" s="441"/>
      <c r="E5927" s="442"/>
      <c r="F5927" s="442"/>
      <c r="G5927" s="442"/>
      <c r="H5927" s="442"/>
      <c r="I5927" s="442"/>
      <c r="J5927" s="442"/>
      <c r="K5927" s="442"/>
      <c r="L5927" s="442"/>
      <c r="M5927" s="443"/>
      <c r="N5927" s="441"/>
      <c r="O5927" s="442"/>
      <c r="P5927" s="442"/>
      <c r="Q5927" s="442"/>
      <c r="R5927" s="442"/>
      <c r="S5927" s="442"/>
      <c r="T5927" s="442"/>
      <c r="U5927" s="443"/>
      <c r="V5927" s="182"/>
      <c r="W5927" s="191"/>
      <c r="X5927" s="199"/>
      <c r="Y5927" s="182"/>
      <c r="Z5927" s="184"/>
      <c r="AA5927" s="184"/>
      <c r="AD5927" s="182"/>
      <c r="AG5927" s="182"/>
      <c r="AH5927" s="43"/>
      <c r="AI5927" s="43"/>
      <c r="AJ5927" s="43"/>
      <c r="AK5927" s="43"/>
      <c r="AL5927" s="43"/>
      <c r="AM5927" s="43"/>
      <c r="AN5927" s="43"/>
      <c r="AO5927" s="43"/>
      <c r="AP5927" s="43"/>
      <c r="AQ5927" s="43"/>
      <c r="AR5927" s="43"/>
      <c r="AS5927" s="43"/>
      <c r="AT5927" s="43"/>
      <c r="AU5927" s="44"/>
      <c r="AV5927" s="182"/>
      <c r="AW5927" s="182"/>
      <c r="AX5927" s="182"/>
      <c r="AZ5927" s="207"/>
    </row>
    <row r="5928" spans="1:52" s="168" customFormat="1" x14ac:dyDescent="0.25">
      <c r="A5928" s="263"/>
      <c r="B5928" s="263"/>
      <c r="C5928" s="265"/>
      <c r="D5928" s="171" t="s">
        <v>23</v>
      </c>
      <c r="E5928" s="445" t="e">
        <f>+#REF!</f>
        <v>#REF!</v>
      </c>
      <c r="F5928" s="445"/>
      <c r="G5928" s="445"/>
      <c r="H5928" s="445"/>
      <c r="I5928" s="445"/>
      <c r="J5928" s="445"/>
      <c r="K5928" s="445"/>
      <c r="L5928" s="445"/>
      <c r="M5928" s="446"/>
      <c r="N5928" s="172" t="s">
        <v>23</v>
      </c>
      <c r="O5928" s="445" t="e">
        <f>+#REF!</f>
        <v>#REF!</v>
      </c>
      <c r="P5928" s="445"/>
      <c r="Q5928" s="445"/>
      <c r="R5928" s="445"/>
      <c r="S5928" s="445"/>
      <c r="T5928" s="445"/>
      <c r="U5928" s="446"/>
      <c r="V5928" s="182"/>
      <c r="W5928" s="191"/>
      <c r="X5928" s="199"/>
      <c r="Y5928" s="182"/>
      <c r="Z5928" s="184"/>
      <c r="AA5928" s="184"/>
      <c r="AD5928" s="182"/>
      <c r="AG5928" s="182"/>
      <c r="AH5928" s="43"/>
      <c r="AI5928" s="43"/>
      <c r="AJ5928" s="43"/>
      <c r="AK5928" s="43"/>
      <c r="AL5928" s="43"/>
      <c r="AM5928" s="43"/>
      <c r="AN5928" s="43"/>
      <c r="AO5928" s="43"/>
      <c r="AP5928" s="43"/>
      <c r="AQ5928" s="43"/>
      <c r="AR5928" s="43"/>
      <c r="AS5928" s="43"/>
      <c r="AT5928" s="43"/>
      <c r="AU5928" s="44"/>
      <c r="AV5928" s="182"/>
      <c r="AW5928" s="182"/>
      <c r="AX5928" s="182"/>
      <c r="AZ5928" s="207"/>
    </row>
    <row r="5929" spans="1:52" s="168" customFormat="1" ht="14.4" thickBot="1" x14ac:dyDescent="0.3">
      <c r="A5929" s="263"/>
      <c r="B5929" s="263"/>
      <c r="C5929" s="265"/>
      <c r="D5929" s="173" t="s">
        <v>25</v>
      </c>
      <c r="E5929" s="447" t="e">
        <f>+#REF!</f>
        <v>#REF!</v>
      </c>
      <c r="F5929" s="447"/>
      <c r="G5929" s="447"/>
      <c r="H5929" s="447"/>
      <c r="I5929" s="447"/>
      <c r="J5929" s="447"/>
      <c r="K5929" s="447"/>
      <c r="L5929" s="447"/>
      <c r="M5929" s="448"/>
      <c r="N5929" s="174" t="s">
        <v>25</v>
      </c>
      <c r="O5929" s="447" t="e">
        <f>+#REF!</f>
        <v>#REF!</v>
      </c>
      <c r="P5929" s="447"/>
      <c r="Q5929" s="447"/>
      <c r="R5929" s="447"/>
      <c r="S5929" s="447"/>
      <c r="T5929" s="447"/>
      <c r="U5929" s="448"/>
      <c r="V5929" s="182"/>
      <c r="W5929" s="191"/>
      <c r="X5929" s="199"/>
      <c r="Y5929" s="182"/>
      <c r="Z5929" s="184"/>
      <c r="AA5929" s="184"/>
      <c r="AD5929" s="182"/>
      <c r="AG5929" s="182"/>
      <c r="AH5929" s="43"/>
      <c r="AI5929" s="43"/>
      <c r="AJ5929" s="43"/>
      <c r="AK5929" s="43"/>
      <c r="AL5929" s="43"/>
      <c r="AM5929" s="43"/>
      <c r="AN5929" s="43"/>
      <c r="AO5929" s="43"/>
      <c r="AP5929" s="43"/>
      <c r="AQ5929" s="43"/>
      <c r="AR5929" s="43"/>
      <c r="AS5929" s="43"/>
      <c r="AT5929" s="43"/>
      <c r="AU5929" s="44"/>
      <c r="AV5929" s="182"/>
      <c r="AW5929" s="182"/>
      <c r="AX5929" s="182"/>
      <c r="AZ5929" s="207"/>
    </row>
    <row r="5930" spans="1:52" s="175" customFormat="1" ht="9.9" customHeight="1" thickBot="1" x14ac:dyDescent="0.3">
      <c r="A5930" s="266"/>
      <c r="B5930" s="266"/>
      <c r="C5930" s="267"/>
      <c r="N5930" s="15"/>
      <c r="V5930" s="34"/>
      <c r="W5930" s="58"/>
      <c r="X5930" s="85"/>
      <c r="Y5930" s="34"/>
      <c r="Z5930" s="185"/>
      <c r="AA5930" s="185"/>
      <c r="AD5930" s="34"/>
      <c r="AG5930" s="34"/>
      <c r="AH5930" s="45"/>
      <c r="AI5930" s="45"/>
      <c r="AJ5930" s="45"/>
      <c r="AK5930" s="45"/>
      <c r="AL5930" s="45"/>
      <c r="AM5930" s="45"/>
      <c r="AN5930" s="45"/>
      <c r="AO5930" s="45"/>
      <c r="AP5930" s="45"/>
      <c r="AQ5930" s="45"/>
      <c r="AR5930" s="45"/>
      <c r="AS5930" s="45"/>
      <c r="AT5930" s="45"/>
      <c r="AU5930" s="46"/>
      <c r="AV5930" s="34"/>
      <c r="AW5930" s="34"/>
      <c r="AX5930" s="34"/>
      <c r="AZ5930" s="139"/>
    </row>
    <row r="5931" spans="1:52" s="168" customFormat="1" ht="15.75" customHeight="1" x14ac:dyDescent="0.3">
      <c r="A5931" s="263"/>
      <c r="B5931" s="263"/>
      <c r="C5931" s="265"/>
      <c r="D5931" s="484"/>
      <c r="E5931" s="485"/>
      <c r="F5931" s="488" t="s">
        <v>0</v>
      </c>
      <c r="G5931" s="489"/>
      <c r="H5931" s="489"/>
      <c r="I5931" s="489"/>
      <c r="J5931" s="489"/>
      <c r="K5931" s="489"/>
      <c r="L5931" s="489"/>
      <c r="M5931" s="489"/>
      <c r="N5931" s="489"/>
      <c r="O5931" s="490"/>
      <c r="P5931" s="494" t="s">
        <v>1</v>
      </c>
      <c r="Q5931" s="495"/>
      <c r="R5931" s="495"/>
      <c r="S5931" s="496"/>
      <c r="T5931" s="500"/>
      <c r="U5931" s="501"/>
      <c r="V5931" s="182"/>
      <c r="W5931" s="191"/>
      <c r="X5931" s="199"/>
      <c r="Y5931" s="182"/>
      <c r="Z5931" s="184"/>
      <c r="AA5931" s="184"/>
      <c r="AD5931" s="182"/>
      <c r="AG5931" s="182"/>
      <c r="AH5931" s="43"/>
      <c r="AI5931" s="43"/>
      <c r="AJ5931" s="43"/>
      <c r="AK5931" s="43"/>
      <c r="AL5931" s="43"/>
      <c r="AM5931" s="43"/>
      <c r="AN5931" s="43"/>
      <c r="AO5931" s="43"/>
      <c r="AP5931" s="43"/>
      <c r="AQ5931" s="43"/>
      <c r="AR5931" s="43"/>
      <c r="AS5931" s="43"/>
      <c r="AT5931" s="43"/>
      <c r="AU5931" s="44"/>
      <c r="AV5931" s="182"/>
      <c r="AW5931" s="182"/>
      <c r="AX5931" s="182"/>
      <c r="AZ5931" s="207"/>
    </row>
    <row r="5932" spans="1:52" s="168" customFormat="1" ht="15" customHeight="1" x14ac:dyDescent="0.3">
      <c r="A5932" s="263"/>
      <c r="B5932" s="263"/>
      <c r="C5932" s="265"/>
      <c r="D5932" s="481"/>
      <c r="E5932" s="482"/>
      <c r="F5932" s="491"/>
      <c r="G5932" s="492"/>
      <c r="H5932" s="492"/>
      <c r="I5932" s="492"/>
      <c r="J5932" s="492"/>
      <c r="K5932" s="492"/>
      <c r="L5932" s="492"/>
      <c r="M5932" s="492"/>
      <c r="N5932" s="492"/>
      <c r="O5932" s="493"/>
      <c r="P5932" s="497"/>
      <c r="Q5932" s="498"/>
      <c r="R5932" s="498"/>
      <c r="S5932" s="499"/>
      <c r="T5932" s="502"/>
      <c r="U5932" s="503"/>
      <c r="V5932" s="182"/>
      <c r="W5932" s="191"/>
      <c r="X5932" s="199"/>
      <c r="Y5932" s="186"/>
      <c r="Z5932" s="184"/>
      <c r="AA5932" s="184"/>
      <c r="AD5932" s="182"/>
      <c r="AG5932" s="182"/>
      <c r="AH5932" s="43"/>
      <c r="AI5932" s="43"/>
      <c r="AJ5932" s="43"/>
      <c r="AK5932" s="43"/>
      <c r="AL5932" s="43"/>
      <c r="AM5932" s="43"/>
      <c r="AN5932" s="43"/>
      <c r="AO5932" s="43"/>
      <c r="AP5932" s="43"/>
      <c r="AQ5932" s="43"/>
      <c r="AR5932" s="43"/>
      <c r="AS5932" s="43"/>
      <c r="AT5932" s="43"/>
      <c r="AU5932" s="44"/>
      <c r="AV5932" s="182"/>
      <c r="AW5932" s="182"/>
      <c r="AX5932" s="182"/>
      <c r="AZ5932" s="207"/>
    </row>
    <row r="5933" spans="1:52" s="168" customFormat="1" ht="30" customHeight="1" thickBot="1" x14ac:dyDescent="0.35">
      <c r="A5933" s="263"/>
      <c r="B5933" s="263"/>
      <c r="C5933" s="265"/>
      <c r="D5933" s="486"/>
      <c r="E5933" s="487"/>
      <c r="F5933" s="506" t="s">
        <v>2</v>
      </c>
      <c r="G5933" s="507"/>
      <c r="H5933" s="507"/>
      <c r="I5933" s="507"/>
      <c r="J5933" s="507"/>
      <c r="K5933" s="507"/>
      <c r="L5933" s="507"/>
      <c r="M5933" s="507"/>
      <c r="N5933" s="507"/>
      <c r="O5933" s="508"/>
      <c r="P5933" s="181">
        <v>122</v>
      </c>
      <c r="Q5933" s="210" t="s">
        <v>3</v>
      </c>
      <c r="R5933" s="509">
        <v>147</v>
      </c>
      <c r="S5933" s="510"/>
      <c r="T5933" s="504"/>
      <c r="U5933" s="505"/>
      <c r="V5933" s="182">
        <f>+IF(C5942="","",1)</f>
        <v>1</v>
      </c>
      <c r="W5933" s="191"/>
      <c r="X5933" s="199"/>
      <c r="Y5933" s="39"/>
      <c r="Z5933" s="184"/>
      <c r="AA5933" s="184"/>
      <c r="AD5933" s="182"/>
      <c r="AG5933" s="182"/>
      <c r="AH5933" s="43"/>
      <c r="AI5933" s="43"/>
      <c r="AJ5933" s="43"/>
      <c r="AK5933" s="43"/>
      <c r="AL5933" s="43"/>
      <c r="AM5933" s="43"/>
      <c r="AN5933" s="43"/>
      <c r="AO5933" s="43"/>
      <c r="AP5933" s="43"/>
      <c r="AQ5933" s="43"/>
      <c r="AR5933" s="43"/>
      <c r="AS5933" s="43"/>
      <c r="AT5933" s="43"/>
      <c r="AU5933" s="44"/>
      <c r="AV5933" s="182"/>
      <c r="AW5933" s="182"/>
      <c r="AX5933" s="182"/>
      <c r="AZ5933" s="207"/>
    </row>
    <row r="5934" spans="1:52" s="168" customFormat="1" ht="5.25" customHeight="1" thickBot="1" x14ac:dyDescent="0.35">
      <c r="A5934" s="263"/>
      <c r="B5934" s="263"/>
      <c r="C5934" s="265"/>
      <c r="D5934" s="454"/>
      <c r="E5934" s="454"/>
      <c r="F5934" s="454"/>
      <c r="G5934" s="454"/>
      <c r="H5934" s="454"/>
      <c r="I5934" s="454"/>
      <c r="J5934" s="454"/>
      <c r="K5934" s="454"/>
      <c r="L5934" s="454"/>
      <c r="M5934" s="454"/>
      <c r="N5934" s="454"/>
      <c r="O5934" s="454"/>
      <c r="P5934" s="454"/>
      <c r="Q5934" s="454"/>
      <c r="R5934" s="454"/>
      <c r="S5934" s="454"/>
      <c r="T5934" s="454"/>
      <c r="U5934" s="454"/>
      <c r="V5934" s="182"/>
      <c r="W5934" s="191"/>
      <c r="X5934" s="199"/>
      <c r="Y5934" s="186"/>
      <c r="Z5934" s="184"/>
      <c r="AA5934" s="184"/>
      <c r="AD5934" s="182"/>
      <c r="AG5934" s="182"/>
      <c r="AH5934" s="43"/>
      <c r="AI5934" s="43"/>
      <c r="AJ5934" s="43"/>
      <c r="AK5934" s="43"/>
      <c r="AL5934" s="43"/>
      <c r="AM5934" s="43"/>
      <c r="AN5934" s="43"/>
      <c r="AO5934" s="43"/>
      <c r="AP5934" s="43"/>
      <c r="AQ5934" s="43"/>
      <c r="AR5934" s="43"/>
      <c r="AS5934" s="43"/>
      <c r="AT5934" s="43"/>
      <c r="AU5934" s="44"/>
      <c r="AV5934" s="182"/>
      <c r="AW5934" s="182"/>
      <c r="AX5934" s="182"/>
      <c r="AZ5934" s="207"/>
    </row>
    <row r="5935" spans="1:52" s="168" customFormat="1" ht="24.9" customHeight="1" x14ac:dyDescent="0.3">
      <c r="A5935" s="263"/>
      <c r="B5935" s="263"/>
      <c r="C5935" s="265"/>
      <c r="D5935" s="511" t="s">
        <v>4</v>
      </c>
      <c r="E5935" s="512"/>
      <c r="F5935" s="513" t="s">
        <v>168</v>
      </c>
      <c r="G5935" s="514"/>
      <c r="H5935" s="514"/>
      <c r="I5935" s="515"/>
      <c r="J5935" s="516" t="s">
        <v>5</v>
      </c>
      <c r="K5935" s="512"/>
      <c r="L5935" s="513" t="s">
        <v>102</v>
      </c>
      <c r="M5935" s="514"/>
      <c r="N5935" s="514"/>
      <c r="O5935" s="514"/>
      <c r="P5935" s="515"/>
      <c r="Q5935" s="164" t="s">
        <v>6</v>
      </c>
      <c r="R5935" s="513" t="s">
        <v>36</v>
      </c>
      <c r="S5935" s="514"/>
      <c r="T5935" s="514"/>
      <c r="U5935" s="517"/>
      <c r="V5935" s="182"/>
      <c r="W5935" s="191"/>
      <c r="X5935" s="199"/>
      <c r="Y5935" s="182"/>
      <c r="Z5935" s="184"/>
      <c r="AA5935" s="184"/>
      <c r="AD5935" s="182"/>
      <c r="AG5935" s="182"/>
      <c r="AH5935" s="43"/>
      <c r="AI5935" s="43"/>
      <c r="AJ5935" s="43"/>
      <c r="AK5935" s="43"/>
      <c r="AL5935" s="43"/>
      <c r="AM5935" s="43"/>
      <c r="AN5935" s="43"/>
      <c r="AO5935" s="43"/>
      <c r="AP5935" s="43"/>
      <c r="AQ5935" s="43"/>
      <c r="AR5935" s="43"/>
      <c r="AS5935" s="43"/>
      <c r="AT5935" s="43"/>
      <c r="AU5935" s="44"/>
      <c r="AV5935" s="182"/>
      <c r="AW5935" s="182"/>
      <c r="AX5935" s="182"/>
      <c r="AZ5935" s="207"/>
    </row>
    <row r="5936" spans="1:52" s="168" customFormat="1" ht="45" customHeight="1" thickBot="1" x14ac:dyDescent="0.35">
      <c r="A5936" s="263"/>
      <c r="B5936" s="263"/>
      <c r="C5936" s="265"/>
      <c r="D5936" s="518" t="s">
        <v>7</v>
      </c>
      <c r="E5936" s="519"/>
      <c r="F5936" s="520" t="s">
        <v>169</v>
      </c>
      <c r="G5936" s="521"/>
      <c r="H5936" s="521"/>
      <c r="I5936" s="521"/>
      <c r="J5936" s="521"/>
      <c r="K5936" s="521"/>
      <c r="L5936" s="521"/>
      <c r="M5936" s="521"/>
      <c r="N5936" s="521"/>
      <c r="O5936" s="521"/>
      <c r="P5936" s="521"/>
      <c r="Q5936" s="521"/>
      <c r="R5936" s="521"/>
      <c r="S5936" s="521"/>
      <c r="T5936" s="521"/>
      <c r="U5936" s="522"/>
      <c r="V5936" s="182"/>
      <c r="W5936" s="191"/>
      <c r="X5936" s="199"/>
      <c r="Y5936" s="182"/>
      <c r="Z5936" s="184"/>
      <c r="AA5936" s="184"/>
      <c r="AD5936" s="182"/>
      <c r="AG5936" s="182"/>
      <c r="AH5936" s="43"/>
      <c r="AI5936" s="43"/>
      <c r="AJ5936" s="43"/>
      <c r="AK5936" s="43"/>
      <c r="AL5936" s="43"/>
      <c r="AM5936" s="43"/>
      <c r="AN5936" s="43"/>
      <c r="AO5936" s="43"/>
      <c r="AP5936" s="43"/>
      <c r="AQ5936" s="43"/>
      <c r="AR5936" s="43"/>
      <c r="AS5936" s="43"/>
      <c r="AT5936" s="43"/>
      <c r="AU5936" s="44"/>
      <c r="AV5936" s="182"/>
      <c r="AW5936" s="182"/>
      <c r="AX5936" s="182"/>
      <c r="AZ5936" s="207"/>
    </row>
    <row r="5937" spans="1:52" s="168" customFormat="1" ht="5.0999999999999996" customHeight="1" thickBot="1" x14ac:dyDescent="0.35">
      <c r="A5937" s="263"/>
      <c r="B5937" s="263"/>
      <c r="C5937" s="265"/>
      <c r="D5937" s="523"/>
      <c r="E5937" s="523"/>
      <c r="F5937" s="523"/>
      <c r="G5937" s="523"/>
      <c r="H5937" s="523"/>
      <c r="I5937" s="523"/>
      <c r="J5937" s="523"/>
      <c r="K5937" s="523"/>
      <c r="L5937" s="523"/>
      <c r="M5937" s="523"/>
      <c r="N5937" s="523"/>
      <c r="O5937" s="523"/>
      <c r="P5937" s="523"/>
      <c r="Q5937" s="523"/>
      <c r="R5937" s="523"/>
      <c r="S5937" s="523"/>
      <c r="T5937" s="523"/>
      <c r="U5937" s="523"/>
      <c r="V5937" s="182"/>
      <c r="W5937" s="191"/>
      <c r="X5937" s="199"/>
      <c r="Y5937" s="182"/>
      <c r="Z5937" s="184"/>
      <c r="AA5937" s="184"/>
      <c r="AD5937" s="182"/>
      <c r="AG5937" s="182"/>
      <c r="AH5937" s="43"/>
      <c r="AI5937" s="43"/>
      <c r="AJ5937" s="43"/>
      <c r="AK5937" s="43"/>
      <c r="AL5937" s="43"/>
      <c r="AM5937" s="43"/>
      <c r="AN5937" s="43"/>
      <c r="AO5937" s="43"/>
      <c r="AP5937" s="43"/>
      <c r="AQ5937" s="43"/>
      <c r="AR5937" s="43"/>
      <c r="AS5937" s="43"/>
      <c r="AT5937" s="43"/>
      <c r="AU5937" s="44"/>
      <c r="AV5937" s="182"/>
      <c r="AW5937" s="182"/>
      <c r="AX5937" s="182"/>
      <c r="AZ5937" s="207"/>
    </row>
    <row r="5938" spans="1:52" s="168" customFormat="1" ht="24.9" customHeight="1" thickBot="1" x14ac:dyDescent="0.35">
      <c r="A5938" s="263"/>
      <c r="B5938" s="263"/>
      <c r="C5938" s="265"/>
      <c r="D5938" s="165" t="s">
        <v>103</v>
      </c>
      <c r="E5938" s="209" t="s">
        <v>106</v>
      </c>
      <c r="F5938" s="455" t="s">
        <v>104</v>
      </c>
      <c r="G5938" s="524"/>
      <c r="H5938" s="456"/>
      <c r="I5938" s="525">
        <v>44058</v>
      </c>
      <c r="J5938" s="526"/>
      <c r="K5938" s="526"/>
      <c r="L5938" s="526"/>
      <c r="M5938" s="526"/>
      <c r="N5938" s="527"/>
      <c r="O5938" s="166" t="s">
        <v>8</v>
      </c>
      <c r="P5938" s="449" t="s">
        <v>24</v>
      </c>
      <c r="Q5938" s="450"/>
      <c r="R5938" s="450"/>
      <c r="S5938" s="450"/>
      <c r="T5938" s="450"/>
      <c r="U5938" s="528"/>
      <c r="V5938" s="182"/>
      <c r="W5938" s="191"/>
      <c r="X5938" s="199"/>
      <c r="Y5938" s="182"/>
      <c r="Z5938" s="184"/>
      <c r="AA5938" s="184"/>
      <c r="AD5938" s="182"/>
      <c r="AG5938" s="182"/>
      <c r="AH5938" s="43"/>
      <c r="AI5938" s="43"/>
      <c r="AJ5938" s="43"/>
      <c r="AK5938" s="43"/>
      <c r="AL5938" s="43"/>
      <c r="AM5938" s="43"/>
      <c r="AN5938" s="43"/>
      <c r="AO5938" s="43"/>
      <c r="AP5938" s="43"/>
      <c r="AQ5938" s="43"/>
      <c r="AR5938" s="43"/>
      <c r="AS5938" s="43"/>
      <c r="AT5938" s="43"/>
      <c r="AU5938" s="44"/>
      <c r="AV5938" s="182"/>
      <c r="AW5938" s="182"/>
      <c r="AX5938" s="182"/>
      <c r="AZ5938" s="207"/>
    </row>
    <row r="5939" spans="1:52" s="168" customFormat="1" ht="5.0999999999999996" customHeight="1" thickBot="1" x14ac:dyDescent="0.35">
      <c r="A5939" s="263"/>
      <c r="B5939" s="263"/>
      <c r="C5939" s="265"/>
      <c r="D5939" s="208"/>
      <c r="E5939" s="208"/>
      <c r="F5939" s="208"/>
      <c r="G5939" s="208"/>
      <c r="H5939" s="208"/>
      <c r="I5939" s="208"/>
      <c r="J5939" s="208"/>
      <c r="K5939" s="208"/>
      <c r="L5939" s="208"/>
      <c r="M5939" s="208"/>
      <c r="N5939" s="208"/>
      <c r="O5939" s="208"/>
      <c r="P5939" s="208"/>
      <c r="Q5939" s="208"/>
      <c r="R5939" s="208"/>
      <c r="S5939" s="208"/>
      <c r="T5939" s="208"/>
      <c r="U5939" s="208"/>
      <c r="V5939" s="182"/>
      <c r="W5939" s="191"/>
      <c r="X5939" s="199"/>
      <c r="Y5939" s="182"/>
      <c r="Z5939" s="184"/>
      <c r="AA5939" s="184"/>
      <c r="AD5939" s="182"/>
      <c r="AG5939" s="182"/>
      <c r="AH5939" s="43"/>
      <c r="AI5939" s="43"/>
      <c r="AJ5939" s="43"/>
      <c r="AK5939" s="43"/>
      <c r="AL5939" s="43"/>
      <c r="AM5939" s="43"/>
      <c r="AN5939" s="43"/>
      <c r="AO5939" s="43"/>
      <c r="AP5939" s="43"/>
      <c r="AQ5939" s="43"/>
      <c r="AR5939" s="43"/>
      <c r="AS5939" s="43"/>
      <c r="AT5939" s="43"/>
      <c r="AU5939" s="44"/>
      <c r="AV5939" s="182"/>
      <c r="AW5939" s="182"/>
      <c r="AX5939" s="182"/>
      <c r="AZ5939" s="207"/>
    </row>
    <row r="5940" spans="1:52" s="168" customFormat="1" ht="24.9" customHeight="1" thickBot="1" x14ac:dyDescent="0.35">
      <c r="A5940" s="263"/>
      <c r="B5940" s="263"/>
      <c r="C5940" s="265"/>
      <c r="D5940" s="165" t="s">
        <v>31</v>
      </c>
      <c r="E5940" s="449"/>
      <c r="F5940" s="450"/>
      <c r="G5940" s="450"/>
      <c r="H5940" s="450"/>
      <c r="I5940" s="450"/>
      <c r="J5940" s="451"/>
      <c r="K5940" s="177" t="s">
        <v>105</v>
      </c>
      <c r="L5940" s="452"/>
      <c r="M5940" s="452"/>
      <c r="N5940" s="452"/>
      <c r="O5940" s="452"/>
      <c r="P5940" s="452"/>
      <c r="Q5940" s="452"/>
      <c r="R5940" s="452"/>
      <c r="S5940" s="452"/>
      <c r="T5940" s="452"/>
      <c r="U5940" s="453"/>
      <c r="V5940" s="182"/>
      <c r="W5940" s="191"/>
      <c r="X5940" s="199"/>
      <c r="Y5940" s="182"/>
      <c r="Z5940" s="184"/>
      <c r="AA5940" s="184"/>
      <c r="AD5940" s="182"/>
      <c r="AG5940" s="182"/>
      <c r="AH5940" s="43"/>
      <c r="AI5940" s="43"/>
      <c r="AJ5940" s="43"/>
      <c r="AK5940" s="43"/>
      <c r="AL5940" s="43"/>
      <c r="AM5940" s="43"/>
      <c r="AN5940" s="43"/>
      <c r="AO5940" s="43"/>
      <c r="AP5940" s="43"/>
      <c r="AQ5940" s="43"/>
      <c r="AR5940" s="43"/>
      <c r="AS5940" s="43"/>
      <c r="AT5940" s="43"/>
      <c r="AU5940" s="44"/>
      <c r="AV5940" s="182"/>
      <c r="AW5940" s="182"/>
      <c r="AX5940" s="182"/>
      <c r="AZ5940" s="207"/>
    </row>
    <row r="5941" spans="1:52" s="168" customFormat="1" ht="5.0999999999999996" customHeight="1" thickBot="1" x14ac:dyDescent="0.35">
      <c r="A5941" s="263"/>
      <c r="B5941" s="263"/>
      <c r="C5941" s="265"/>
      <c r="D5941" s="454"/>
      <c r="E5941" s="454"/>
      <c r="F5941" s="454"/>
      <c r="G5941" s="454"/>
      <c r="H5941" s="454"/>
      <c r="I5941" s="454"/>
      <c r="J5941" s="454"/>
      <c r="K5941" s="454"/>
      <c r="L5941" s="454"/>
      <c r="M5941" s="454"/>
      <c r="N5941" s="454"/>
      <c r="O5941" s="454"/>
      <c r="P5941" s="454"/>
      <c r="Q5941" s="454"/>
      <c r="R5941" s="454"/>
      <c r="S5941" s="454"/>
      <c r="T5941" s="454"/>
      <c r="U5941" s="454"/>
      <c r="V5941" s="182"/>
      <c r="W5941" s="191"/>
      <c r="X5941" s="199"/>
      <c r="Y5941" s="182"/>
      <c r="Z5941" s="184"/>
      <c r="AA5941" s="184"/>
      <c r="AD5941" s="182"/>
      <c r="AG5941" s="182"/>
      <c r="AH5941" s="43"/>
      <c r="AI5941" s="43"/>
      <c r="AJ5941" s="43"/>
      <c r="AK5941" s="43"/>
      <c r="AL5941" s="43"/>
      <c r="AM5941" s="43"/>
      <c r="AN5941" s="43"/>
      <c r="AO5941" s="43"/>
      <c r="AP5941" s="43"/>
      <c r="AQ5941" s="43"/>
      <c r="AR5941" s="43"/>
      <c r="AS5941" s="43"/>
      <c r="AT5941" s="43"/>
      <c r="AU5941" s="44"/>
      <c r="AV5941" s="182"/>
      <c r="AW5941" s="182"/>
      <c r="AX5941" s="182"/>
      <c r="AZ5941" s="207"/>
    </row>
    <row r="5942" spans="1:52" s="168" customFormat="1" ht="45" customHeight="1" thickBot="1" x14ac:dyDescent="0.35">
      <c r="A5942" s="263" t="str">
        <f>+E5942</f>
        <v>NP 59</v>
      </c>
      <c r="B5942" s="264">
        <f>+U5966</f>
        <v>25</v>
      </c>
      <c r="C5942" s="265">
        <v>112</v>
      </c>
      <c r="D5942" s="165" t="s">
        <v>9</v>
      </c>
      <c r="E5942" s="180" t="s">
        <v>279</v>
      </c>
      <c r="F5942" s="455" t="s">
        <v>29</v>
      </c>
      <c r="G5942" s="456"/>
      <c r="H5942" s="457" t="s">
        <v>270</v>
      </c>
      <c r="I5942" s="457"/>
      <c r="J5942" s="457"/>
      <c r="K5942" s="457"/>
      <c r="L5942" s="457"/>
      <c r="M5942" s="458"/>
      <c r="N5942" s="459" t="s">
        <v>32</v>
      </c>
      <c r="O5942" s="460"/>
      <c r="P5942" s="461"/>
      <c r="Q5942" s="462" t="s">
        <v>54</v>
      </c>
      <c r="R5942" s="463"/>
      <c r="S5942" s="463"/>
      <c r="T5942" s="463"/>
      <c r="U5942" s="464"/>
      <c r="V5942" s="182"/>
      <c r="W5942" s="191"/>
      <c r="X5942" s="199"/>
      <c r="Y5942" s="182"/>
      <c r="Z5942" s="186"/>
      <c r="AA5942" s="186"/>
      <c r="AD5942" s="182"/>
      <c r="AG5942" s="182"/>
      <c r="AH5942" s="43"/>
      <c r="AI5942" s="43"/>
      <c r="AJ5942" s="43"/>
      <c r="AK5942" s="43"/>
      <c r="AL5942" s="43"/>
      <c r="AM5942" s="43"/>
      <c r="AN5942" s="43"/>
      <c r="AO5942" s="43"/>
      <c r="AP5942" s="43"/>
      <c r="AQ5942" s="43"/>
      <c r="AR5942" s="43"/>
      <c r="AS5942" s="43"/>
      <c r="AT5942" s="43"/>
      <c r="AU5942" s="44"/>
      <c r="AV5942" s="182"/>
      <c r="AW5942" s="182"/>
      <c r="AX5942" s="182"/>
      <c r="AZ5942" s="207"/>
    </row>
    <row r="5943" spans="1:52" s="168" customFormat="1" ht="5.0999999999999996" customHeight="1" thickBot="1" x14ac:dyDescent="0.35">
      <c r="A5943" s="263"/>
      <c r="B5943" s="263"/>
      <c r="C5943" s="265"/>
      <c r="D5943" s="428"/>
      <c r="E5943" s="428"/>
      <c r="F5943" s="428"/>
      <c r="G5943" s="428"/>
      <c r="H5943" s="428"/>
      <c r="I5943" s="428"/>
      <c r="J5943" s="428"/>
      <c r="K5943" s="428"/>
      <c r="L5943" s="428"/>
      <c r="M5943" s="428"/>
      <c r="N5943" s="454"/>
      <c r="O5943" s="454"/>
      <c r="P5943" s="454"/>
      <c r="Q5943" s="454"/>
      <c r="R5943" s="454"/>
      <c r="S5943" s="454"/>
      <c r="T5943" s="454"/>
      <c r="U5943" s="454"/>
      <c r="V5943" s="182"/>
      <c r="W5943" s="191"/>
      <c r="X5943" s="199"/>
      <c r="Y5943" s="182"/>
      <c r="Z5943" s="193"/>
      <c r="AA5943" s="193"/>
      <c r="AD5943" s="182"/>
      <c r="AG5943" s="182"/>
      <c r="AH5943" s="43"/>
      <c r="AI5943" s="43"/>
      <c r="AJ5943" s="43"/>
      <c r="AK5943" s="43"/>
      <c r="AL5943" s="43"/>
      <c r="AM5943" s="43"/>
      <c r="AN5943" s="43"/>
      <c r="AO5943" s="43"/>
      <c r="AP5943" s="43"/>
      <c r="AQ5943" s="43"/>
      <c r="AR5943" s="43"/>
      <c r="AS5943" s="43"/>
      <c r="AT5943" s="43"/>
      <c r="AU5943" s="44"/>
      <c r="AV5943" s="182"/>
      <c r="AW5943" s="182"/>
      <c r="AX5943" s="182"/>
      <c r="AZ5943" s="207"/>
    </row>
    <row r="5944" spans="1:52" s="168" customFormat="1" ht="24.9" customHeight="1" x14ac:dyDescent="0.3">
      <c r="A5944" s="263"/>
      <c r="B5944" s="263"/>
      <c r="C5944" s="265"/>
      <c r="D5944" s="465" t="s">
        <v>30</v>
      </c>
      <c r="E5944" s="466"/>
      <c r="F5944" s="466"/>
      <c r="G5944" s="466"/>
      <c r="H5944" s="466"/>
      <c r="I5944" s="466"/>
      <c r="J5944" s="466"/>
      <c r="K5944" s="466"/>
      <c r="L5944" s="466"/>
      <c r="M5944" s="467"/>
      <c r="N5944" s="468" t="s">
        <v>11</v>
      </c>
      <c r="O5944" s="470" t="s">
        <v>12</v>
      </c>
      <c r="P5944" s="471"/>
      <c r="Q5944" s="474" t="s">
        <v>13</v>
      </c>
      <c r="R5944" s="475"/>
      <c r="S5944" s="476"/>
      <c r="T5944" s="477" t="s">
        <v>27</v>
      </c>
      <c r="U5944" s="479" t="s">
        <v>28</v>
      </c>
      <c r="V5944" s="182"/>
      <c r="W5944" s="191"/>
      <c r="X5944" s="199"/>
      <c r="Y5944" s="182"/>
      <c r="Z5944" s="193"/>
      <c r="AA5944" s="193"/>
      <c r="AD5944" s="182"/>
      <c r="AG5944" s="182"/>
      <c r="AH5944" s="43"/>
      <c r="AI5944" s="43"/>
      <c r="AJ5944" s="43"/>
      <c r="AK5944" s="43"/>
      <c r="AL5944" s="43"/>
      <c r="AM5944" s="43"/>
      <c r="AN5944" s="43"/>
      <c r="AO5944" s="43"/>
      <c r="AP5944" s="43"/>
      <c r="AQ5944" s="43"/>
      <c r="AR5944" s="43"/>
      <c r="AS5944" s="43"/>
      <c r="AT5944" s="43"/>
      <c r="AU5944" s="44"/>
      <c r="AV5944" s="182"/>
      <c r="AW5944" s="182"/>
      <c r="AX5944" s="182"/>
      <c r="AZ5944" s="207"/>
    </row>
    <row r="5945" spans="1:52" s="168" customFormat="1" ht="24.9" customHeight="1" x14ac:dyDescent="0.3">
      <c r="A5945" s="263"/>
      <c r="B5945" s="263"/>
      <c r="C5945" s="265"/>
      <c r="D5945" s="481"/>
      <c r="E5945" s="482"/>
      <c r="F5945" s="482"/>
      <c r="G5945" s="482"/>
      <c r="H5945" s="482"/>
      <c r="I5945" s="482"/>
      <c r="J5945" s="482"/>
      <c r="K5945" s="482"/>
      <c r="L5945" s="482"/>
      <c r="M5945" s="483"/>
      <c r="N5945" s="469"/>
      <c r="O5945" s="472"/>
      <c r="P5945" s="473"/>
      <c r="Q5945" s="170" t="s">
        <v>14</v>
      </c>
      <c r="R5945" s="170" t="s">
        <v>15</v>
      </c>
      <c r="S5945" s="170" t="s">
        <v>26</v>
      </c>
      <c r="T5945" s="478"/>
      <c r="U5945" s="480"/>
      <c r="V5945" s="182"/>
      <c r="W5945" s="191"/>
      <c r="X5945" s="199"/>
      <c r="Y5945" s="182"/>
      <c r="Z5945" s="194"/>
      <c r="AA5945" s="194"/>
      <c r="AD5945" s="182"/>
      <c r="AG5945" s="182"/>
      <c r="AH5945" s="43"/>
      <c r="AI5945" s="43"/>
      <c r="AJ5945" s="43"/>
      <c r="AK5945" s="43"/>
      <c r="AL5945" s="43"/>
      <c r="AM5945" s="43"/>
      <c r="AN5945" s="43"/>
      <c r="AO5945" s="43"/>
      <c r="AP5945" s="43"/>
      <c r="AQ5945" s="43"/>
      <c r="AR5945" s="43"/>
      <c r="AS5945" s="43"/>
      <c r="AT5945" s="43"/>
      <c r="AU5945" s="44"/>
      <c r="AV5945" s="182"/>
      <c r="AW5945" s="182"/>
      <c r="AX5945" s="182"/>
      <c r="AZ5945" s="207"/>
    </row>
    <row r="5946" spans="1:52" s="168" customFormat="1" ht="24.9" customHeight="1" x14ac:dyDescent="0.3">
      <c r="A5946" s="263"/>
      <c r="B5946" s="263"/>
      <c r="C5946" s="265"/>
      <c r="D5946" s="481"/>
      <c r="E5946" s="482"/>
      <c r="F5946" s="482"/>
      <c r="G5946" s="482"/>
      <c r="H5946" s="482"/>
      <c r="I5946" s="482"/>
      <c r="J5946" s="482"/>
      <c r="K5946" s="482"/>
      <c r="L5946" s="482"/>
      <c r="M5946" s="483"/>
      <c r="N5946" s="176">
        <v>14001469</v>
      </c>
      <c r="O5946" s="412" t="s">
        <v>354</v>
      </c>
      <c r="P5946" s="413"/>
      <c r="Q5946" s="8"/>
      <c r="R5946" s="8"/>
      <c r="S5946" s="8"/>
      <c r="T5946" s="9">
        <v>7</v>
      </c>
      <c r="U5946" s="17">
        <f>+T5946</f>
        <v>7</v>
      </c>
      <c r="V5946" s="182"/>
      <c r="W5946" s="191">
        <v>1</v>
      </c>
      <c r="X5946" s="199"/>
      <c r="Y5946" s="182">
        <f>+C5942</f>
        <v>112</v>
      </c>
      <c r="Z5946" s="41">
        <f>+SUMIF($N5946:$N5965,$Z$16,$U5946:$U5965)</f>
        <v>7</v>
      </c>
      <c r="AA5946" s="41">
        <f>+SUMIF($N5946:$N5965,$AA$16,$U5946:$U5965)</f>
        <v>5</v>
      </c>
      <c r="AB5946" s="41">
        <f>+SUMIF($N5946:$N5965,$AB$16,$U5946:$U5965)</f>
        <v>0</v>
      </c>
      <c r="AC5946" s="41">
        <f>+SUMIF($N5946:$N5965,$AC$16,$U5946:$U5965)</f>
        <v>0</v>
      </c>
      <c r="AD5946" s="41">
        <f>+SUMIF($N5946:$N5965,$AD$16,$U5946:$U5965)</f>
        <v>0</v>
      </c>
      <c r="AE5946" s="41">
        <f>+SUMIF($N5946:$N5965,$AE$16,$U5946:$U5965)</f>
        <v>0</v>
      </c>
      <c r="AF5946" s="41">
        <f>+SUMIF($N5946:$N5965,$AF$16,$U5946:$U5965)</f>
        <v>0</v>
      </c>
      <c r="AG5946" s="41">
        <f>+SUMIF($N5946:$N5965,$AG$16,$U5946:$U5965)</f>
        <v>0</v>
      </c>
      <c r="AH5946" s="41">
        <f>+SUMIF($N5946:$N5965,$AH$16,$U5946:$U5965)</f>
        <v>0</v>
      </c>
      <c r="AI5946" s="41">
        <f>+SUMIF($N5946:$N5965,$AI$16,$U5946:$U5965)</f>
        <v>0</v>
      </c>
      <c r="AJ5946" s="41">
        <f>+SUMIF($N5946:$N5965,$AJ$16,$U5946:$U5965)</f>
        <v>3</v>
      </c>
      <c r="AK5946" s="41">
        <f>+SUMIF($N5946:$N5965,$AK$16,$U5946:$U5965)</f>
        <v>0</v>
      </c>
      <c r="AL5946" s="41">
        <f>+SUMIF($N5946:$N5965,$AL$16,$U5946:$U5965)</f>
        <v>0</v>
      </c>
      <c r="AM5946" s="41">
        <f>+SUMIF($N5946:$N5965,$AM$16,$U5946:$U5965)</f>
        <v>0</v>
      </c>
      <c r="AN5946" s="41">
        <f>+SUMIF($N5946:$N5965,$AN$16,$U5946:$U5965)</f>
        <v>0</v>
      </c>
      <c r="AO5946" s="41">
        <f>+SUMIF($N5946:$N5965,$AO$16,$U5946:$U5965)</f>
        <v>0</v>
      </c>
      <c r="AP5946" s="41">
        <f>+SUMIF($N5946:$N5965,$AP$16,$U5946:$U5965)</f>
        <v>0</v>
      </c>
      <c r="AQ5946" s="41">
        <f>+SUMIF($N5946:$N5965,$AQ$16,$U5946:$U5965)</f>
        <v>3</v>
      </c>
      <c r="AR5946" s="41">
        <f>+SUMIF($N5946:$N5965,$AR$16,$U5946:$U5965)</f>
        <v>7</v>
      </c>
      <c r="AS5946" s="43"/>
      <c r="AT5946" s="43"/>
      <c r="AU5946" s="44"/>
      <c r="AV5946" s="182"/>
      <c r="AW5946" s="182"/>
      <c r="AX5946" s="182"/>
      <c r="AZ5946" s="207"/>
    </row>
    <row r="5947" spans="1:52" s="168" customFormat="1" ht="24.9" customHeight="1" x14ac:dyDescent="0.3">
      <c r="A5947" s="263"/>
      <c r="B5947" s="263"/>
      <c r="C5947" s="265"/>
      <c r="D5947" s="481"/>
      <c r="E5947" s="482"/>
      <c r="F5947" s="482"/>
      <c r="G5947" s="482"/>
      <c r="H5947" s="482"/>
      <c r="I5947" s="482"/>
      <c r="J5947" s="482"/>
      <c r="K5947" s="482"/>
      <c r="L5947" s="482"/>
      <c r="M5947" s="483"/>
      <c r="N5947" s="176">
        <v>14001481</v>
      </c>
      <c r="O5947" s="412" t="s">
        <v>354</v>
      </c>
      <c r="P5947" s="413"/>
      <c r="Q5947" s="8"/>
      <c r="R5947" s="8"/>
      <c r="S5947" s="8"/>
      <c r="T5947" s="9">
        <v>5</v>
      </c>
      <c r="U5947" s="17">
        <f t="shared" ref="U5947:U5950" si="234">+T5947</f>
        <v>5</v>
      </c>
      <c r="V5947" s="182"/>
      <c r="W5947" s="191">
        <v>2</v>
      </c>
      <c r="X5947" s="199"/>
      <c r="Y5947" s="182"/>
      <c r="Z5947" s="184"/>
      <c r="AA5947" s="184"/>
      <c r="AD5947" s="182"/>
      <c r="AG5947" s="182"/>
      <c r="AH5947" s="43"/>
      <c r="AI5947" s="43"/>
      <c r="AJ5947" s="43"/>
      <c r="AK5947" s="43"/>
      <c r="AL5947" s="43"/>
      <c r="AM5947" s="43"/>
      <c r="AN5947" s="43"/>
      <c r="AO5947" s="43"/>
      <c r="AP5947" s="43"/>
      <c r="AQ5947" s="43"/>
      <c r="AR5947" s="43"/>
      <c r="AS5947" s="43"/>
      <c r="AT5947" s="43"/>
      <c r="AU5947" s="44"/>
      <c r="AV5947" s="182"/>
      <c r="AW5947" s="182"/>
      <c r="AX5947" s="182"/>
      <c r="AZ5947" s="207"/>
    </row>
    <row r="5948" spans="1:52" s="168" customFormat="1" ht="24.9" customHeight="1" x14ac:dyDescent="0.3">
      <c r="A5948" s="263"/>
      <c r="B5948" s="263"/>
      <c r="C5948" s="265"/>
      <c r="D5948" s="481"/>
      <c r="E5948" s="482"/>
      <c r="F5948" s="482"/>
      <c r="G5948" s="482"/>
      <c r="H5948" s="482"/>
      <c r="I5948" s="482"/>
      <c r="J5948" s="482"/>
      <c r="K5948" s="482"/>
      <c r="L5948" s="482"/>
      <c r="M5948" s="483"/>
      <c r="N5948" s="176">
        <v>14000126</v>
      </c>
      <c r="O5948" s="412" t="s">
        <v>354</v>
      </c>
      <c r="P5948" s="413"/>
      <c r="Q5948" s="8"/>
      <c r="R5948" s="8"/>
      <c r="S5948" s="8"/>
      <c r="T5948" s="9">
        <v>3</v>
      </c>
      <c r="U5948" s="17">
        <f t="shared" si="234"/>
        <v>3</v>
      </c>
      <c r="V5948" s="182"/>
      <c r="W5948" s="191">
        <v>11</v>
      </c>
      <c r="X5948" s="199"/>
      <c r="Y5948" s="182"/>
      <c r="Z5948" s="184"/>
      <c r="AA5948" s="184"/>
      <c r="AD5948" s="182"/>
      <c r="AG5948" s="182"/>
      <c r="AH5948" s="43"/>
      <c r="AI5948" s="43"/>
      <c r="AJ5948" s="43"/>
      <c r="AK5948" s="43"/>
      <c r="AL5948" s="43"/>
      <c r="AM5948" s="43"/>
      <c r="AN5948" s="43"/>
      <c r="AO5948" s="43"/>
      <c r="AP5948" s="43"/>
      <c r="AQ5948" s="43"/>
      <c r="AR5948" s="43"/>
      <c r="AS5948" s="43"/>
      <c r="AT5948" s="43"/>
      <c r="AU5948" s="44"/>
      <c r="AV5948" s="182"/>
      <c r="AW5948" s="182"/>
      <c r="AX5948" s="182"/>
      <c r="AZ5948" s="207"/>
    </row>
    <row r="5949" spans="1:52" s="168" customFormat="1" ht="24.9" customHeight="1" x14ac:dyDescent="0.3">
      <c r="A5949" s="263"/>
      <c r="B5949" s="263"/>
      <c r="C5949" s="265"/>
      <c r="D5949" s="481"/>
      <c r="E5949" s="482"/>
      <c r="F5949" s="482"/>
      <c r="G5949" s="482"/>
      <c r="H5949" s="482"/>
      <c r="I5949" s="482"/>
      <c r="J5949" s="482"/>
      <c r="K5949" s="482"/>
      <c r="L5949" s="482"/>
      <c r="M5949" s="483"/>
      <c r="N5949" s="176"/>
      <c r="O5949" s="412"/>
      <c r="P5949" s="413"/>
      <c r="Q5949" s="8"/>
      <c r="R5949" s="8"/>
      <c r="S5949" s="8"/>
      <c r="T5949" s="9"/>
      <c r="U5949" s="17"/>
      <c r="V5949" s="182"/>
      <c r="W5949" s="191"/>
      <c r="X5949" s="199"/>
      <c r="Y5949" s="182"/>
      <c r="Z5949" s="184"/>
      <c r="AA5949" s="184"/>
      <c r="AD5949" s="182"/>
      <c r="AG5949" s="182"/>
      <c r="AH5949" s="43"/>
      <c r="AI5949" s="43"/>
      <c r="AJ5949" s="43"/>
      <c r="AK5949" s="43"/>
      <c r="AL5949" s="43"/>
      <c r="AM5949" s="43"/>
      <c r="AN5949" s="43"/>
      <c r="AO5949" s="43"/>
      <c r="AP5949" s="43"/>
      <c r="AQ5949" s="43"/>
      <c r="AR5949" s="43"/>
      <c r="AS5949" s="43"/>
      <c r="AT5949" s="43"/>
      <c r="AU5949" s="44"/>
      <c r="AV5949" s="182"/>
      <c r="AW5949" s="182"/>
      <c r="AX5949" s="182"/>
      <c r="AZ5949" s="207"/>
    </row>
    <row r="5950" spans="1:52" s="168" customFormat="1" ht="24.9" customHeight="1" x14ac:dyDescent="0.3">
      <c r="A5950" s="263"/>
      <c r="B5950" s="263"/>
      <c r="C5950" s="265"/>
      <c r="D5950" s="481"/>
      <c r="E5950" s="482"/>
      <c r="F5950" s="482"/>
      <c r="G5950" s="482"/>
      <c r="H5950" s="482"/>
      <c r="I5950" s="482"/>
      <c r="J5950" s="482"/>
      <c r="K5950" s="482"/>
      <c r="L5950" s="482"/>
      <c r="M5950" s="483"/>
      <c r="N5950" s="176">
        <v>14001619</v>
      </c>
      <c r="O5950" s="412" t="s">
        <v>354</v>
      </c>
      <c r="P5950" s="413"/>
      <c r="Q5950" s="8"/>
      <c r="R5950" s="8"/>
      <c r="S5950" s="8"/>
      <c r="T5950" s="9">
        <v>3</v>
      </c>
      <c r="U5950" s="17">
        <f t="shared" si="234"/>
        <v>3</v>
      </c>
      <c r="V5950" s="182"/>
      <c r="W5950" s="191">
        <v>18</v>
      </c>
      <c r="X5950" s="199"/>
      <c r="Y5950" s="182"/>
      <c r="Z5950" s="184"/>
      <c r="AA5950" s="184"/>
      <c r="AD5950" s="182"/>
      <c r="AG5950" s="182"/>
      <c r="AH5950" s="43"/>
      <c r="AI5950" s="43"/>
      <c r="AJ5950" s="43"/>
      <c r="AK5950" s="43"/>
      <c r="AL5950" s="43"/>
      <c r="AM5950" s="43"/>
      <c r="AN5950" s="43"/>
      <c r="AO5950" s="43"/>
      <c r="AP5950" s="43"/>
      <c r="AQ5950" s="43"/>
      <c r="AR5950" s="43"/>
      <c r="AS5950" s="43"/>
      <c r="AT5950" s="43"/>
      <c r="AU5950" s="44"/>
      <c r="AV5950" s="182"/>
      <c r="AW5950" s="182"/>
      <c r="AX5950" s="182"/>
      <c r="AZ5950" s="207"/>
    </row>
    <row r="5951" spans="1:52" s="168" customFormat="1" ht="24.9" customHeight="1" x14ac:dyDescent="0.3">
      <c r="A5951" s="263"/>
      <c r="B5951" s="263"/>
      <c r="C5951" s="265"/>
      <c r="D5951" s="481"/>
      <c r="E5951" s="482"/>
      <c r="F5951" s="482"/>
      <c r="G5951" s="482"/>
      <c r="H5951" s="482"/>
      <c r="I5951" s="482"/>
      <c r="J5951" s="482"/>
      <c r="K5951" s="482"/>
      <c r="L5951" s="482"/>
      <c r="M5951" s="483"/>
      <c r="N5951" s="176">
        <v>14001616</v>
      </c>
      <c r="O5951" s="412" t="s">
        <v>354</v>
      </c>
      <c r="P5951" s="413"/>
      <c r="Q5951" s="8"/>
      <c r="R5951" s="8"/>
      <c r="S5951" s="8"/>
      <c r="T5951" s="9">
        <v>7</v>
      </c>
      <c r="U5951" s="17">
        <f>+T5951</f>
        <v>7</v>
      </c>
      <c r="V5951" s="182"/>
      <c r="W5951" s="191">
        <v>19</v>
      </c>
      <c r="X5951" s="199"/>
      <c r="Y5951" s="182"/>
      <c r="Z5951" s="184"/>
      <c r="AA5951" s="184"/>
      <c r="AD5951" s="182"/>
      <c r="AG5951" s="182"/>
      <c r="AH5951" s="43"/>
      <c r="AI5951" s="43"/>
      <c r="AJ5951" s="43"/>
      <c r="AK5951" s="43"/>
      <c r="AL5951" s="43"/>
      <c r="AM5951" s="43"/>
      <c r="AN5951" s="43"/>
      <c r="AO5951" s="43"/>
      <c r="AP5951" s="43"/>
      <c r="AQ5951" s="43"/>
      <c r="AR5951" s="43"/>
      <c r="AS5951" s="43"/>
      <c r="AT5951" s="43"/>
      <c r="AU5951" s="44"/>
      <c r="AV5951" s="182"/>
      <c r="AW5951" s="182"/>
      <c r="AX5951" s="182"/>
      <c r="AZ5951" s="207"/>
    </row>
    <row r="5952" spans="1:52" s="168" customFormat="1" ht="24.9" customHeight="1" x14ac:dyDescent="0.3">
      <c r="A5952" s="263"/>
      <c r="B5952" s="263"/>
      <c r="C5952" s="265"/>
      <c r="D5952" s="481"/>
      <c r="E5952" s="482"/>
      <c r="F5952" s="482"/>
      <c r="G5952" s="482"/>
      <c r="H5952" s="482"/>
      <c r="I5952" s="482"/>
      <c r="J5952" s="482"/>
      <c r="K5952" s="482"/>
      <c r="L5952" s="482"/>
      <c r="M5952" s="483"/>
      <c r="N5952" s="176"/>
      <c r="O5952" s="412"/>
      <c r="P5952" s="413"/>
      <c r="Q5952" s="8"/>
      <c r="R5952" s="8"/>
      <c r="S5952" s="8"/>
      <c r="T5952" s="9"/>
      <c r="U5952" s="17"/>
      <c r="V5952" s="182"/>
      <c r="W5952" s="191"/>
      <c r="X5952" s="199"/>
      <c r="Y5952" s="182"/>
      <c r="Z5952" s="184"/>
      <c r="AA5952" s="184"/>
      <c r="AD5952" s="182"/>
      <c r="AG5952" s="182"/>
      <c r="AH5952" s="43"/>
      <c r="AI5952" s="43"/>
      <c r="AJ5952" s="43"/>
      <c r="AK5952" s="43"/>
      <c r="AL5952" s="43"/>
      <c r="AM5952" s="43"/>
      <c r="AN5952" s="43"/>
      <c r="AO5952" s="43"/>
      <c r="AP5952" s="43"/>
      <c r="AQ5952" s="43"/>
      <c r="AR5952" s="43"/>
      <c r="AS5952" s="43"/>
      <c r="AT5952" s="43"/>
      <c r="AU5952" s="44"/>
      <c r="AV5952" s="182"/>
      <c r="AW5952" s="182"/>
      <c r="AX5952" s="182"/>
      <c r="AZ5952" s="207"/>
    </row>
    <row r="5953" spans="1:52" s="168" customFormat="1" ht="24.9" customHeight="1" x14ac:dyDescent="0.3">
      <c r="A5953" s="263"/>
      <c r="B5953" s="263"/>
      <c r="C5953" s="265"/>
      <c r="D5953" s="481"/>
      <c r="E5953" s="482"/>
      <c r="F5953" s="482"/>
      <c r="G5953" s="482"/>
      <c r="H5953" s="482"/>
      <c r="I5953" s="482"/>
      <c r="J5953" s="482"/>
      <c r="K5953" s="482"/>
      <c r="L5953" s="482"/>
      <c r="M5953" s="483"/>
      <c r="N5953" s="176"/>
      <c r="O5953" s="412"/>
      <c r="P5953" s="413"/>
      <c r="Q5953" s="8"/>
      <c r="R5953" s="8"/>
      <c r="S5953" s="8"/>
      <c r="T5953" s="9"/>
      <c r="U5953" s="17"/>
      <c r="V5953" s="182"/>
      <c r="W5953" s="191"/>
      <c r="X5953" s="199"/>
      <c r="Y5953" s="182"/>
      <c r="Z5953" s="184"/>
      <c r="AA5953" s="184"/>
      <c r="AD5953" s="182"/>
      <c r="AG5953" s="182"/>
      <c r="AH5953" s="43"/>
      <c r="AI5953" s="43"/>
      <c r="AJ5953" s="43"/>
      <c r="AK5953" s="43"/>
      <c r="AL5953" s="43"/>
      <c r="AM5953" s="43"/>
      <c r="AN5953" s="43"/>
      <c r="AO5953" s="43"/>
      <c r="AP5953" s="43"/>
      <c r="AQ5953" s="43"/>
      <c r="AR5953" s="43"/>
      <c r="AS5953" s="43"/>
      <c r="AT5953" s="43"/>
      <c r="AU5953" s="44"/>
      <c r="AV5953" s="182"/>
      <c r="AW5953" s="182"/>
      <c r="AX5953" s="182"/>
      <c r="AZ5953" s="207"/>
    </row>
    <row r="5954" spans="1:52" s="168" customFormat="1" ht="24.9" customHeight="1" x14ac:dyDescent="0.3">
      <c r="A5954" s="263"/>
      <c r="B5954" s="263"/>
      <c r="C5954" s="265"/>
      <c r="D5954" s="481"/>
      <c r="E5954" s="482"/>
      <c r="F5954" s="482"/>
      <c r="G5954" s="482"/>
      <c r="H5954" s="482"/>
      <c r="I5954" s="482"/>
      <c r="J5954" s="482"/>
      <c r="K5954" s="482"/>
      <c r="L5954" s="482"/>
      <c r="M5954" s="483"/>
      <c r="N5954" s="176"/>
      <c r="O5954" s="412"/>
      <c r="P5954" s="413"/>
      <c r="Q5954" s="8"/>
      <c r="R5954" s="8"/>
      <c r="S5954" s="8"/>
      <c r="T5954" s="9"/>
      <c r="U5954" s="17"/>
      <c r="V5954" s="182"/>
      <c r="W5954" s="191"/>
      <c r="X5954" s="199"/>
      <c r="Y5954" s="182"/>
      <c r="Z5954" s="184"/>
      <c r="AA5954" s="184"/>
      <c r="AD5954" s="182"/>
      <c r="AG5954" s="182"/>
      <c r="AH5954" s="43"/>
      <c r="AI5954" s="43"/>
      <c r="AJ5954" s="43"/>
      <c r="AK5954" s="43"/>
      <c r="AL5954" s="43"/>
      <c r="AM5954" s="43"/>
      <c r="AN5954" s="43"/>
      <c r="AO5954" s="43"/>
      <c r="AP5954" s="43"/>
      <c r="AQ5954" s="43"/>
      <c r="AR5954" s="43"/>
      <c r="AS5954" s="43"/>
      <c r="AT5954" s="43"/>
      <c r="AU5954" s="44"/>
      <c r="AV5954" s="182"/>
      <c r="AW5954" s="182"/>
      <c r="AX5954" s="182"/>
      <c r="AZ5954" s="207"/>
    </row>
    <row r="5955" spans="1:52" s="168" customFormat="1" ht="24.9" customHeight="1" x14ac:dyDescent="0.3">
      <c r="A5955" s="263"/>
      <c r="B5955" s="263"/>
      <c r="C5955" s="265"/>
      <c r="D5955" s="481"/>
      <c r="E5955" s="482"/>
      <c r="F5955" s="482"/>
      <c r="G5955" s="482"/>
      <c r="H5955" s="482"/>
      <c r="I5955" s="482"/>
      <c r="J5955" s="482"/>
      <c r="K5955" s="482"/>
      <c r="L5955" s="482"/>
      <c r="M5955" s="483"/>
      <c r="N5955" s="176"/>
      <c r="O5955" s="412"/>
      <c r="P5955" s="413"/>
      <c r="Q5955" s="8"/>
      <c r="R5955" s="8"/>
      <c r="S5955" s="8"/>
      <c r="T5955" s="9"/>
      <c r="U5955" s="17"/>
      <c r="V5955" s="182"/>
      <c r="W5955" s="191"/>
      <c r="X5955" s="199"/>
      <c r="Y5955" s="182"/>
      <c r="Z5955" s="184"/>
      <c r="AA5955" s="184"/>
      <c r="AD5955" s="182"/>
      <c r="AG5955" s="182"/>
      <c r="AH5955" s="43"/>
      <c r="AI5955" s="43"/>
      <c r="AJ5955" s="43"/>
      <c r="AK5955" s="43"/>
      <c r="AL5955" s="43"/>
      <c r="AM5955" s="43"/>
      <c r="AN5955" s="43"/>
      <c r="AO5955" s="43"/>
      <c r="AP5955" s="43"/>
      <c r="AQ5955" s="43"/>
      <c r="AR5955" s="43"/>
      <c r="AS5955" s="43"/>
      <c r="AT5955" s="43"/>
      <c r="AU5955" s="44"/>
      <c r="AV5955" s="182"/>
      <c r="AW5955" s="182"/>
      <c r="AX5955" s="182"/>
      <c r="AZ5955" s="207"/>
    </row>
    <row r="5956" spans="1:52" s="168" customFormat="1" ht="24.9" customHeight="1" x14ac:dyDescent="0.3">
      <c r="A5956" s="263"/>
      <c r="B5956" s="263"/>
      <c r="C5956" s="265"/>
      <c r="D5956" s="481"/>
      <c r="E5956" s="482"/>
      <c r="F5956" s="482"/>
      <c r="G5956" s="482"/>
      <c r="H5956" s="482"/>
      <c r="I5956" s="482"/>
      <c r="J5956" s="482"/>
      <c r="K5956" s="482"/>
      <c r="L5956" s="482"/>
      <c r="M5956" s="483"/>
      <c r="N5956" s="176"/>
      <c r="O5956" s="412"/>
      <c r="P5956" s="413"/>
      <c r="Q5956" s="8"/>
      <c r="R5956" s="8"/>
      <c r="S5956" s="8"/>
      <c r="T5956" s="9"/>
      <c r="U5956" s="17"/>
      <c r="V5956" s="182"/>
      <c r="W5956" s="191"/>
      <c r="X5956" s="199"/>
      <c r="Y5956" s="182"/>
      <c r="Z5956" s="184"/>
      <c r="AA5956" s="184"/>
      <c r="AD5956" s="182"/>
      <c r="AG5956" s="182"/>
      <c r="AH5956" s="43"/>
      <c r="AI5956" s="43"/>
      <c r="AJ5956" s="43"/>
      <c r="AK5956" s="43"/>
      <c r="AL5956" s="43"/>
      <c r="AM5956" s="43"/>
      <c r="AN5956" s="43"/>
      <c r="AO5956" s="43"/>
      <c r="AP5956" s="43"/>
      <c r="AQ5956" s="43"/>
      <c r="AR5956" s="43"/>
      <c r="AS5956" s="43"/>
      <c r="AT5956" s="43"/>
      <c r="AU5956" s="44"/>
      <c r="AV5956" s="182"/>
      <c r="AW5956" s="182"/>
      <c r="AX5956" s="182"/>
      <c r="AZ5956" s="207"/>
    </row>
    <row r="5957" spans="1:52" s="168" customFormat="1" ht="24.9" customHeight="1" x14ac:dyDescent="0.3">
      <c r="A5957" s="263"/>
      <c r="B5957" s="263"/>
      <c r="C5957" s="265"/>
      <c r="D5957" s="481"/>
      <c r="E5957" s="482"/>
      <c r="F5957" s="482"/>
      <c r="G5957" s="482"/>
      <c r="H5957" s="482"/>
      <c r="I5957" s="482"/>
      <c r="J5957" s="482"/>
      <c r="K5957" s="482"/>
      <c r="L5957" s="482"/>
      <c r="M5957" s="483"/>
      <c r="N5957" s="176"/>
      <c r="O5957" s="412"/>
      <c r="P5957" s="413"/>
      <c r="Q5957" s="8"/>
      <c r="R5957" s="8"/>
      <c r="S5957" s="8"/>
      <c r="T5957" s="9"/>
      <c r="U5957" s="17"/>
      <c r="V5957" s="182"/>
      <c r="W5957" s="191"/>
      <c r="X5957" s="199"/>
      <c r="Y5957" s="182"/>
      <c r="Z5957" s="184"/>
      <c r="AA5957" s="184"/>
      <c r="AD5957" s="182"/>
      <c r="AG5957" s="182"/>
      <c r="AH5957" s="43"/>
      <c r="AI5957" s="43"/>
      <c r="AJ5957" s="43"/>
      <c r="AK5957" s="43"/>
      <c r="AL5957" s="43"/>
      <c r="AM5957" s="43"/>
      <c r="AN5957" s="43"/>
      <c r="AO5957" s="43"/>
      <c r="AP5957" s="43"/>
      <c r="AQ5957" s="43"/>
      <c r="AR5957" s="43"/>
      <c r="AS5957" s="43"/>
      <c r="AT5957" s="43"/>
      <c r="AU5957" s="44"/>
      <c r="AV5957" s="182"/>
      <c r="AW5957" s="182"/>
      <c r="AX5957" s="182"/>
      <c r="AZ5957" s="207"/>
    </row>
    <row r="5958" spans="1:52" s="168" customFormat="1" ht="24.9" customHeight="1" x14ac:dyDescent="0.3">
      <c r="A5958" s="263"/>
      <c r="B5958" s="263"/>
      <c r="C5958" s="265"/>
      <c r="D5958" s="481"/>
      <c r="E5958" s="482"/>
      <c r="F5958" s="482"/>
      <c r="G5958" s="482"/>
      <c r="H5958" s="482"/>
      <c r="I5958" s="482"/>
      <c r="J5958" s="482"/>
      <c r="K5958" s="482"/>
      <c r="L5958" s="482"/>
      <c r="M5958" s="483"/>
      <c r="N5958" s="176"/>
      <c r="O5958" s="412"/>
      <c r="P5958" s="413"/>
      <c r="Q5958" s="8"/>
      <c r="R5958" s="8"/>
      <c r="S5958" s="8"/>
      <c r="T5958" s="9"/>
      <c r="U5958" s="17"/>
      <c r="V5958" s="182"/>
      <c r="W5958" s="191"/>
      <c r="X5958" s="199"/>
      <c r="Y5958" s="182"/>
      <c r="Z5958" s="184"/>
      <c r="AA5958" s="184"/>
      <c r="AD5958" s="182"/>
      <c r="AG5958" s="182"/>
      <c r="AH5958" s="43"/>
      <c r="AI5958" s="43"/>
      <c r="AJ5958" s="43"/>
      <c r="AK5958" s="43"/>
      <c r="AL5958" s="43"/>
      <c r="AM5958" s="43"/>
      <c r="AN5958" s="43"/>
      <c r="AO5958" s="43"/>
      <c r="AP5958" s="43"/>
      <c r="AQ5958" s="43"/>
      <c r="AR5958" s="43"/>
      <c r="AS5958" s="43"/>
      <c r="AT5958" s="43"/>
      <c r="AU5958" s="44"/>
      <c r="AV5958" s="182"/>
      <c r="AW5958" s="182"/>
      <c r="AX5958" s="182"/>
      <c r="AZ5958" s="207"/>
    </row>
    <row r="5959" spans="1:52" s="168" customFormat="1" ht="24.9" customHeight="1" x14ac:dyDescent="0.3">
      <c r="A5959" s="263"/>
      <c r="B5959" s="263"/>
      <c r="C5959" s="265"/>
      <c r="D5959" s="481"/>
      <c r="E5959" s="482"/>
      <c r="F5959" s="482"/>
      <c r="G5959" s="482"/>
      <c r="H5959" s="482"/>
      <c r="I5959" s="482"/>
      <c r="J5959" s="482"/>
      <c r="K5959" s="482"/>
      <c r="L5959" s="482"/>
      <c r="M5959" s="483"/>
      <c r="N5959" s="176"/>
      <c r="O5959" s="412"/>
      <c r="P5959" s="413"/>
      <c r="Q5959" s="8"/>
      <c r="R5959" s="8"/>
      <c r="S5959" s="8"/>
      <c r="T5959" s="9"/>
      <c r="U5959" s="17"/>
      <c r="V5959" s="182"/>
      <c r="W5959" s="191"/>
      <c r="X5959" s="199"/>
      <c r="Y5959" s="182"/>
      <c r="Z5959" s="184"/>
      <c r="AA5959" s="184"/>
      <c r="AD5959" s="182"/>
      <c r="AG5959" s="182"/>
      <c r="AH5959" s="43"/>
      <c r="AI5959" s="43"/>
      <c r="AJ5959" s="43"/>
      <c r="AK5959" s="43"/>
      <c r="AL5959" s="43"/>
      <c r="AM5959" s="43"/>
      <c r="AN5959" s="43"/>
      <c r="AO5959" s="43"/>
      <c r="AP5959" s="43"/>
      <c r="AQ5959" s="43"/>
      <c r="AR5959" s="43"/>
      <c r="AS5959" s="43"/>
      <c r="AT5959" s="43"/>
      <c r="AU5959" s="44"/>
      <c r="AV5959" s="182"/>
      <c r="AW5959" s="182"/>
      <c r="AX5959" s="182"/>
      <c r="AZ5959" s="207"/>
    </row>
    <row r="5960" spans="1:52" s="168" customFormat="1" ht="24.9" customHeight="1" x14ac:dyDescent="0.3">
      <c r="A5960" s="263"/>
      <c r="B5960" s="263"/>
      <c r="C5960" s="265"/>
      <c r="D5960" s="481"/>
      <c r="E5960" s="482"/>
      <c r="F5960" s="482"/>
      <c r="G5960" s="482"/>
      <c r="H5960" s="482"/>
      <c r="I5960" s="482"/>
      <c r="J5960" s="482"/>
      <c r="K5960" s="482"/>
      <c r="L5960" s="482"/>
      <c r="M5960" s="483"/>
      <c r="N5960" s="176"/>
      <c r="O5960" s="412"/>
      <c r="P5960" s="413"/>
      <c r="Q5960" s="8"/>
      <c r="R5960" s="8"/>
      <c r="S5960" s="8"/>
      <c r="T5960" s="9"/>
      <c r="U5960" s="17"/>
      <c r="V5960" s="182"/>
      <c r="W5960" s="191"/>
      <c r="X5960" s="199"/>
      <c r="Y5960" s="182"/>
      <c r="Z5960" s="184"/>
      <c r="AA5960" s="184"/>
      <c r="AD5960" s="182"/>
      <c r="AG5960" s="182"/>
      <c r="AH5960" s="43"/>
      <c r="AI5960" s="43"/>
      <c r="AJ5960" s="43"/>
      <c r="AK5960" s="43"/>
      <c r="AL5960" s="43"/>
      <c r="AM5960" s="43"/>
      <c r="AN5960" s="43"/>
      <c r="AO5960" s="43"/>
      <c r="AP5960" s="43"/>
      <c r="AQ5960" s="43"/>
      <c r="AR5960" s="43"/>
      <c r="AS5960" s="43"/>
      <c r="AT5960" s="43"/>
      <c r="AU5960" s="44"/>
      <c r="AV5960" s="182"/>
      <c r="AW5960" s="182"/>
      <c r="AX5960" s="182"/>
      <c r="AZ5960" s="207"/>
    </row>
    <row r="5961" spans="1:52" s="168" customFormat="1" ht="24.9" customHeight="1" x14ac:dyDescent="0.3">
      <c r="A5961" s="263"/>
      <c r="B5961" s="263"/>
      <c r="C5961" s="265"/>
      <c r="D5961" s="481"/>
      <c r="E5961" s="482"/>
      <c r="F5961" s="482"/>
      <c r="G5961" s="482"/>
      <c r="H5961" s="482"/>
      <c r="I5961" s="482"/>
      <c r="J5961" s="482"/>
      <c r="K5961" s="482"/>
      <c r="L5961" s="482"/>
      <c r="M5961" s="483"/>
      <c r="N5961" s="176"/>
      <c r="O5961" s="412"/>
      <c r="P5961" s="413"/>
      <c r="Q5961" s="8"/>
      <c r="R5961" s="8"/>
      <c r="S5961" s="8"/>
      <c r="T5961" s="9"/>
      <c r="U5961" s="17"/>
      <c r="V5961" s="182"/>
      <c r="W5961" s="191"/>
      <c r="X5961" s="199"/>
      <c r="Y5961" s="182"/>
      <c r="Z5961" s="184"/>
      <c r="AA5961" s="184"/>
      <c r="AD5961" s="182"/>
      <c r="AG5961" s="182"/>
      <c r="AH5961" s="43"/>
      <c r="AI5961" s="43"/>
      <c r="AJ5961" s="43"/>
      <c r="AK5961" s="43"/>
      <c r="AL5961" s="43"/>
      <c r="AM5961" s="43"/>
      <c r="AN5961" s="43"/>
      <c r="AO5961" s="43"/>
      <c r="AP5961" s="43"/>
      <c r="AQ5961" s="43"/>
      <c r="AR5961" s="43"/>
      <c r="AS5961" s="43"/>
      <c r="AT5961" s="43"/>
      <c r="AU5961" s="44"/>
      <c r="AV5961" s="182"/>
      <c r="AW5961" s="182"/>
      <c r="AX5961" s="182"/>
      <c r="AZ5961" s="207"/>
    </row>
    <row r="5962" spans="1:52" s="168" customFormat="1" ht="24.9" customHeight="1" x14ac:dyDescent="0.3">
      <c r="A5962" s="263"/>
      <c r="B5962" s="263"/>
      <c r="C5962" s="265"/>
      <c r="D5962" s="481"/>
      <c r="E5962" s="482"/>
      <c r="F5962" s="482"/>
      <c r="G5962" s="482"/>
      <c r="H5962" s="482"/>
      <c r="I5962" s="482"/>
      <c r="J5962" s="482"/>
      <c r="K5962" s="482"/>
      <c r="L5962" s="482"/>
      <c r="M5962" s="483"/>
      <c r="N5962" s="176"/>
      <c r="O5962" s="412"/>
      <c r="P5962" s="413"/>
      <c r="Q5962" s="8"/>
      <c r="R5962" s="8"/>
      <c r="S5962" s="8"/>
      <c r="T5962" s="9"/>
      <c r="U5962" s="17"/>
      <c r="V5962" s="182"/>
      <c r="W5962" s="191"/>
      <c r="X5962" s="199"/>
      <c r="Y5962" s="182"/>
      <c r="Z5962" s="184"/>
      <c r="AA5962" s="184"/>
      <c r="AD5962" s="182"/>
      <c r="AG5962" s="182"/>
      <c r="AH5962" s="43"/>
      <c r="AI5962" s="43"/>
      <c r="AJ5962" s="43"/>
      <c r="AK5962" s="43"/>
      <c r="AL5962" s="43"/>
      <c r="AM5962" s="43"/>
      <c r="AN5962" s="43"/>
      <c r="AO5962" s="43"/>
      <c r="AP5962" s="43"/>
      <c r="AQ5962" s="43"/>
      <c r="AR5962" s="43"/>
      <c r="AS5962" s="43"/>
      <c r="AT5962" s="43"/>
      <c r="AU5962" s="44"/>
      <c r="AV5962" s="182"/>
      <c r="AW5962" s="182"/>
      <c r="AX5962" s="182"/>
      <c r="AZ5962" s="207"/>
    </row>
    <row r="5963" spans="1:52" s="168" customFormat="1" ht="24.9" customHeight="1" x14ac:dyDescent="0.3">
      <c r="A5963" s="263"/>
      <c r="B5963" s="263"/>
      <c r="C5963" s="265"/>
      <c r="D5963" s="481"/>
      <c r="E5963" s="482"/>
      <c r="F5963" s="482"/>
      <c r="G5963" s="482"/>
      <c r="H5963" s="482"/>
      <c r="I5963" s="482"/>
      <c r="J5963" s="482"/>
      <c r="K5963" s="482"/>
      <c r="L5963" s="482"/>
      <c r="M5963" s="483"/>
      <c r="N5963" s="176"/>
      <c r="O5963" s="412"/>
      <c r="P5963" s="413"/>
      <c r="Q5963" s="8"/>
      <c r="R5963" s="8"/>
      <c r="S5963" s="8"/>
      <c r="T5963" s="9"/>
      <c r="U5963" s="17"/>
      <c r="V5963" s="182"/>
      <c r="W5963" s="191"/>
      <c r="X5963" s="199"/>
      <c r="Y5963" s="182"/>
      <c r="Z5963" s="184"/>
      <c r="AA5963" s="184"/>
      <c r="AD5963" s="182"/>
      <c r="AG5963" s="182"/>
      <c r="AH5963" s="43"/>
      <c r="AI5963" s="43"/>
      <c r="AJ5963" s="43"/>
      <c r="AK5963" s="43"/>
      <c r="AL5963" s="43"/>
      <c r="AM5963" s="43"/>
      <c r="AN5963" s="43"/>
      <c r="AO5963" s="43"/>
      <c r="AP5963" s="43"/>
      <c r="AQ5963" s="43"/>
      <c r="AR5963" s="43"/>
      <c r="AS5963" s="43"/>
      <c r="AT5963" s="43"/>
      <c r="AU5963" s="44"/>
      <c r="AV5963" s="182"/>
      <c r="AW5963" s="182"/>
      <c r="AX5963" s="182"/>
      <c r="AZ5963" s="207"/>
    </row>
    <row r="5964" spans="1:52" s="168" customFormat="1" ht="24.9" customHeight="1" x14ac:dyDescent="0.3">
      <c r="A5964" s="263"/>
      <c r="B5964" s="263"/>
      <c r="C5964" s="265"/>
      <c r="D5964" s="481"/>
      <c r="E5964" s="482"/>
      <c r="F5964" s="482"/>
      <c r="G5964" s="482"/>
      <c r="H5964" s="482"/>
      <c r="I5964" s="482"/>
      <c r="J5964" s="482"/>
      <c r="K5964" s="482"/>
      <c r="L5964" s="482"/>
      <c r="M5964" s="483"/>
      <c r="N5964" s="176"/>
      <c r="O5964" s="412"/>
      <c r="P5964" s="413"/>
      <c r="Q5964" s="8"/>
      <c r="R5964" s="8"/>
      <c r="S5964" s="8"/>
      <c r="T5964" s="9"/>
      <c r="U5964" s="17"/>
      <c r="V5964" s="182"/>
      <c r="W5964" s="191"/>
      <c r="X5964" s="199"/>
      <c r="Y5964" s="182"/>
      <c r="Z5964" s="184"/>
      <c r="AA5964" s="184"/>
      <c r="AD5964" s="182"/>
      <c r="AG5964" s="182"/>
      <c r="AH5964" s="43"/>
      <c r="AI5964" s="43"/>
      <c r="AJ5964" s="43"/>
      <c r="AK5964" s="43"/>
      <c r="AL5964" s="43"/>
      <c r="AM5964" s="43"/>
      <c r="AN5964" s="43"/>
      <c r="AO5964" s="43"/>
      <c r="AP5964" s="43"/>
      <c r="AQ5964" s="43"/>
      <c r="AR5964" s="43"/>
      <c r="AS5964" s="43"/>
      <c r="AT5964" s="43"/>
      <c r="AU5964" s="44"/>
      <c r="AV5964" s="182"/>
      <c r="AW5964" s="182"/>
      <c r="AX5964" s="182"/>
      <c r="AZ5964" s="207"/>
    </row>
    <row r="5965" spans="1:52" s="168" customFormat="1" ht="24.9" customHeight="1" x14ac:dyDescent="0.3">
      <c r="A5965" s="263"/>
      <c r="B5965" s="263"/>
      <c r="C5965" s="265"/>
      <c r="D5965" s="481"/>
      <c r="E5965" s="482"/>
      <c r="F5965" s="482"/>
      <c r="G5965" s="482"/>
      <c r="H5965" s="482"/>
      <c r="I5965" s="482"/>
      <c r="J5965" s="482"/>
      <c r="K5965" s="482"/>
      <c r="L5965" s="482"/>
      <c r="M5965" s="483"/>
      <c r="N5965" s="176"/>
      <c r="O5965" s="412"/>
      <c r="P5965" s="413"/>
      <c r="Q5965" s="8"/>
      <c r="R5965" s="8"/>
      <c r="S5965" s="8"/>
      <c r="T5965" s="9"/>
      <c r="U5965" s="17"/>
      <c r="V5965" s="182"/>
      <c r="W5965" s="191"/>
      <c r="X5965" s="199"/>
      <c r="Y5965" s="182"/>
      <c r="Z5965" s="184"/>
      <c r="AA5965" s="184"/>
      <c r="AD5965" s="182"/>
      <c r="AG5965" s="182"/>
      <c r="AH5965" s="43"/>
      <c r="AI5965" s="43"/>
      <c r="AJ5965" s="43"/>
      <c r="AK5965" s="43"/>
      <c r="AL5965" s="43"/>
      <c r="AM5965" s="43"/>
      <c r="AN5965" s="43"/>
      <c r="AO5965" s="43"/>
      <c r="AP5965" s="43"/>
      <c r="AQ5965" s="43"/>
      <c r="AR5965" s="43"/>
      <c r="AS5965" s="43"/>
      <c r="AT5965" s="43"/>
      <c r="AU5965" s="44"/>
      <c r="AV5965" s="182"/>
      <c r="AW5965" s="182"/>
      <c r="AX5965" s="182"/>
      <c r="AZ5965" s="207"/>
    </row>
    <row r="5966" spans="1:52" s="168" customFormat="1" ht="24.9" customHeight="1" thickBot="1" x14ac:dyDescent="0.35">
      <c r="A5966" s="263"/>
      <c r="B5966" s="263"/>
      <c r="C5966" s="265"/>
      <c r="D5966" s="481"/>
      <c r="E5966" s="482"/>
      <c r="F5966" s="482"/>
      <c r="G5966" s="482"/>
      <c r="H5966" s="482"/>
      <c r="I5966" s="482"/>
      <c r="J5966" s="482"/>
      <c r="K5966" s="482"/>
      <c r="L5966" s="482"/>
      <c r="M5966" s="483"/>
      <c r="N5966" s="414" t="s">
        <v>16</v>
      </c>
      <c r="O5966" s="415"/>
      <c r="P5966" s="415"/>
      <c r="Q5966" s="415"/>
      <c r="R5966" s="415"/>
      <c r="S5966" s="415"/>
      <c r="T5966" s="415"/>
      <c r="U5966" s="18">
        <f>SUM(U5946:U5965)</f>
        <v>25</v>
      </c>
      <c r="V5966" s="182"/>
      <c r="W5966" s="191"/>
      <c r="X5966" s="199"/>
      <c r="Y5966" s="182"/>
      <c r="Z5966" s="184"/>
      <c r="AA5966" s="184"/>
      <c r="AD5966" s="182"/>
      <c r="AG5966" s="182"/>
      <c r="AH5966" s="43"/>
      <c r="AI5966" s="43"/>
      <c r="AJ5966" s="43"/>
      <c r="AK5966" s="43"/>
      <c r="AL5966" s="43"/>
      <c r="AM5966" s="43"/>
      <c r="AN5966" s="43"/>
      <c r="AO5966" s="43"/>
      <c r="AP5966" s="43"/>
      <c r="AQ5966" s="43"/>
      <c r="AR5966" s="43"/>
      <c r="AS5966" s="43"/>
      <c r="AT5966" s="43"/>
      <c r="AU5966" s="44"/>
      <c r="AV5966" s="182"/>
      <c r="AW5966" s="182"/>
      <c r="AX5966" s="182"/>
      <c r="AZ5966" s="207"/>
    </row>
    <row r="5967" spans="1:52" s="168" customFormat="1" ht="14.4" customHeight="1" x14ac:dyDescent="0.3">
      <c r="A5967" s="263"/>
      <c r="B5967" s="263"/>
      <c r="C5967" s="265"/>
      <c r="D5967" s="481"/>
      <c r="E5967" s="482"/>
      <c r="F5967" s="482"/>
      <c r="G5967" s="482"/>
      <c r="H5967" s="482"/>
      <c r="I5967" s="482"/>
      <c r="J5967" s="482"/>
      <c r="K5967" s="482"/>
      <c r="L5967" s="482"/>
      <c r="M5967" s="483"/>
      <c r="N5967" s="416" t="s">
        <v>17</v>
      </c>
      <c r="O5967" s="417"/>
      <c r="P5967" s="417"/>
      <c r="Q5967" s="417"/>
      <c r="R5967" s="417"/>
      <c r="S5967" s="417"/>
      <c r="T5967" s="417"/>
      <c r="U5967" s="418"/>
      <c r="V5967" s="200"/>
      <c r="W5967" s="191"/>
      <c r="X5967" s="199"/>
      <c r="Y5967" s="182"/>
      <c r="Z5967" s="184"/>
      <c r="AA5967" s="184"/>
      <c r="AD5967" s="182"/>
      <c r="AG5967" s="182"/>
      <c r="AH5967" s="43"/>
      <c r="AI5967" s="43"/>
      <c r="AJ5967" s="43"/>
      <c r="AK5967" s="43"/>
      <c r="AL5967" s="43"/>
      <c r="AM5967" s="43"/>
      <c r="AN5967" s="43"/>
      <c r="AO5967" s="43"/>
      <c r="AP5967" s="43"/>
      <c r="AQ5967" s="43"/>
      <c r="AR5967" s="43"/>
      <c r="AS5967" s="43"/>
      <c r="AT5967" s="43"/>
      <c r="AU5967" s="44"/>
      <c r="AV5967" s="182"/>
      <c r="AW5967" s="182"/>
      <c r="AX5967" s="182"/>
      <c r="AZ5967" s="207"/>
    </row>
    <row r="5968" spans="1:52" s="168" customFormat="1" x14ac:dyDescent="0.3">
      <c r="A5968" s="263"/>
      <c r="B5968" s="263"/>
      <c r="C5968" s="265"/>
      <c r="D5968" s="481"/>
      <c r="E5968" s="482"/>
      <c r="F5968" s="482"/>
      <c r="G5968" s="482"/>
      <c r="H5968" s="482"/>
      <c r="I5968" s="482"/>
      <c r="J5968" s="482"/>
      <c r="K5968" s="482"/>
      <c r="L5968" s="482"/>
      <c r="M5968" s="483"/>
      <c r="N5968" s="419"/>
      <c r="O5968" s="420"/>
      <c r="P5968" s="420"/>
      <c r="Q5968" s="420"/>
      <c r="R5968" s="420"/>
      <c r="S5968" s="420"/>
      <c r="T5968" s="420"/>
      <c r="U5968" s="421"/>
      <c r="V5968" s="182"/>
      <c r="W5968" s="191"/>
      <c r="X5968" s="199"/>
      <c r="Y5968" s="182"/>
      <c r="Z5968" s="184"/>
      <c r="AA5968" s="184"/>
      <c r="AD5968" s="182"/>
      <c r="AG5968" s="182"/>
      <c r="AH5968" s="43"/>
      <c r="AI5968" s="43"/>
      <c r="AJ5968" s="43"/>
      <c r="AK5968" s="43"/>
      <c r="AL5968" s="43"/>
      <c r="AM5968" s="43"/>
      <c r="AN5968" s="43"/>
      <c r="AO5968" s="43"/>
      <c r="AP5968" s="43"/>
      <c r="AQ5968" s="43"/>
      <c r="AR5968" s="43"/>
      <c r="AS5968" s="43"/>
      <c r="AT5968" s="43"/>
      <c r="AU5968" s="44"/>
      <c r="AV5968" s="182"/>
      <c r="AW5968" s="182"/>
      <c r="AX5968" s="182"/>
      <c r="AZ5968" s="207"/>
    </row>
    <row r="5969" spans="1:52" s="168" customFormat="1" x14ac:dyDescent="0.3">
      <c r="A5969" s="263"/>
      <c r="B5969" s="263"/>
      <c r="C5969" s="265"/>
      <c r="D5969" s="481"/>
      <c r="E5969" s="482"/>
      <c r="F5969" s="482"/>
      <c r="G5969" s="482"/>
      <c r="H5969" s="482"/>
      <c r="I5969" s="482"/>
      <c r="J5969" s="482"/>
      <c r="K5969" s="482"/>
      <c r="L5969" s="482"/>
      <c r="M5969" s="483"/>
      <c r="N5969" s="419"/>
      <c r="O5969" s="420"/>
      <c r="P5969" s="420"/>
      <c r="Q5969" s="420"/>
      <c r="R5969" s="420"/>
      <c r="S5969" s="420"/>
      <c r="T5969" s="420"/>
      <c r="U5969" s="421"/>
      <c r="V5969" s="182"/>
      <c r="W5969" s="191"/>
      <c r="X5969" s="199"/>
      <c r="Y5969" s="182"/>
      <c r="Z5969" s="184"/>
      <c r="AA5969" s="184"/>
      <c r="AD5969" s="182"/>
      <c r="AG5969" s="182"/>
      <c r="AH5969" s="43"/>
      <c r="AI5969" s="43"/>
      <c r="AJ5969" s="43"/>
      <c r="AK5969" s="43"/>
      <c r="AL5969" s="43"/>
      <c r="AM5969" s="43"/>
      <c r="AN5969" s="43"/>
      <c r="AO5969" s="43"/>
      <c r="AP5969" s="43"/>
      <c r="AQ5969" s="43"/>
      <c r="AR5969" s="43"/>
      <c r="AS5969" s="43"/>
      <c r="AT5969" s="43"/>
      <c r="AU5969" s="44"/>
      <c r="AV5969" s="182"/>
      <c r="AW5969" s="182"/>
      <c r="AX5969" s="182"/>
      <c r="AZ5969" s="207"/>
    </row>
    <row r="5970" spans="1:52" s="168" customFormat="1" ht="14.4" thickBot="1" x14ac:dyDescent="0.35">
      <c r="A5970" s="263"/>
      <c r="B5970" s="263"/>
      <c r="C5970" s="265"/>
      <c r="D5970" s="425"/>
      <c r="E5970" s="426"/>
      <c r="F5970" s="426"/>
      <c r="G5970" s="426"/>
      <c r="H5970" s="426"/>
      <c r="I5970" s="426"/>
      <c r="J5970" s="426"/>
      <c r="K5970" s="426"/>
      <c r="L5970" s="426"/>
      <c r="M5970" s="427"/>
      <c r="N5970" s="422"/>
      <c r="O5970" s="423"/>
      <c r="P5970" s="423"/>
      <c r="Q5970" s="423"/>
      <c r="R5970" s="423"/>
      <c r="S5970" s="423"/>
      <c r="T5970" s="423"/>
      <c r="U5970" s="424"/>
      <c r="V5970" s="182"/>
      <c r="W5970" s="191"/>
      <c r="X5970" s="199"/>
      <c r="Y5970" s="182"/>
      <c r="Z5970" s="184"/>
      <c r="AA5970" s="184"/>
      <c r="AD5970" s="182"/>
      <c r="AG5970" s="182"/>
      <c r="AH5970" s="43"/>
      <c r="AI5970" s="43"/>
      <c r="AJ5970" s="43"/>
      <c r="AK5970" s="43"/>
      <c r="AL5970" s="43"/>
      <c r="AM5970" s="43"/>
      <c r="AN5970" s="43"/>
      <c r="AO5970" s="43"/>
      <c r="AP5970" s="43"/>
      <c r="AQ5970" s="43"/>
      <c r="AR5970" s="43"/>
      <c r="AS5970" s="43"/>
      <c r="AT5970" s="43"/>
      <c r="AU5970" s="44"/>
      <c r="AV5970" s="182"/>
      <c r="AW5970" s="182"/>
      <c r="AX5970" s="182"/>
      <c r="AZ5970" s="207"/>
    </row>
    <row r="5971" spans="1:52" s="168" customFormat="1" ht="5.25" customHeight="1" thickBot="1" x14ac:dyDescent="0.35">
      <c r="A5971" s="263"/>
      <c r="B5971" s="263"/>
      <c r="C5971" s="265"/>
      <c r="D5971" s="428"/>
      <c r="E5971" s="428"/>
      <c r="F5971" s="428"/>
      <c r="G5971" s="428"/>
      <c r="H5971" s="428"/>
      <c r="I5971" s="428"/>
      <c r="J5971" s="428"/>
      <c r="K5971" s="428"/>
      <c r="L5971" s="428"/>
      <c r="M5971" s="428"/>
      <c r="N5971" s="428"/>
      <c r="O5971" s="428"/>
      <c r="P5971" s="428"/>
      <c r="Q5971" s="428"/>
      <c r="R5971" s="428"/>
      <c r="S5971" s="428"/>
      <c r="T5971" s="428"/>
      <c r="U5971" s="428"/>
      <c r="V5971" s="182"/>
      <c r="W5971" s="191"/>
      <c r="X5971" s="199"/>
      <c r="Y5971" s="182"/>
      <c r="Z5971" s="184"/>
      <c r="AA5971" s="184"/>
      <c r="AD5971" s="182"/>
      <c r="AG5971" s="182"/>
      <c r="AH5971" s="43"/>
      <c r="AI5971" s="43"/>
      <c r="AJ5971" s="43"/>
      <c r="AK5971" s="43"/>
      <c r="AL5971" s="43"/>
      <c r="AM5971" s="43"/>
      <c r="AN5971" s="43"/>
      <c r="AO5971" s="43"/>
      <c r="AP5971" s="43"/>
      <c r="AQ5971" s="43"/>
      <c r="AR5971" s="43"/>
      <c r="AS5971" s="43"/>
      <c r="AT5971" s="43"/>
      <c r="AU5971" s="44"/>
      <c r="AV5971" s="182"/>
      <c r="AW5971" s="182"/>
      <c r="AX5971" s="182"/>
      <c r="AZ5971" s="207"/>
    </row>
    <row r="5972" spans="1:52" s="168" customFormat="1" ht="20.25" customHeight="1" x14ac:dyDescent="0.3">
      <c r="A5972" s="263"/>
      <c r="B5972" s="263"/>
      <c r="C5972" s="265"/>
      <c r="D5972" s="429" t="s">
        <v>18</v>
      </c>
      <c r="E5972" s="430"/>
      <c r="F5972" s="430"/>
      <c r="G5972" s="430"/>
      <c r="H5972" s="430"/>
      <c r="I5972" s="430"/>
      <c r="J5972" s="430"/>
      <c r="K5972" s="430"/>
      <c r="L5972" s="430"/>
      <c r="M5972" s="431"/>
      <c r="N5972" s="429" t="s">
        <v>19</v>
      </c>
      <c r="O5972" s="430"/>
      <c r="P5972" s="430"/>
      <c r="Q5972" s="430"/>
      <c r="R5972" s="430"/>
      <c r="S5972" s="430"/>
      <c r="T5972" s="430"/>
      <c r="U5972" s="431"/>
      <c r="V5972" s="182"/>
      <c r="W5972" s="191"/>
      <c r="X5972" s="199"/>
      <c r="Y5972" s="182"/>
      <c r="Z5972" s="184"/>
      <c r="AA5972" s="184"/>
      <c r="AD5972" s="182"/>
      <c r="AG5972" s="182"/>
      <c r="AH5972" s="43"/>
      <c r="AI5972" s="43"/>
      <c r="AJ5972" s="43"/>
      <c r="AK5972" s="43"/>
      <c r="AL5972" s="43"/>
      <c r="AM5972" s="43"/>
      <c r="AN5972" s="43"/>
      <c r="AO5972" s="43"/>
      <c r="AP5972" s="43"/>
      <c r="AQ5972" s="43"/>
      <c r="AR5972" s="43"/>
      <c r="AS5972" s="43"/>
      <c r="AT5972" s="43"/>
      <c r="AU5972" s="44"/>
      <c r="AV5972" s="182"/>
      <c r="AW5972" s="182"/>
      <c r="AX5972" s="182"/>
      <c r="AZ5972" s="207"/>
    </row>
    <row r="5973" spans="1:52" s="168" customFormat="1" x14ac:dyDescent="0.3">
      <c r="A5973" s="263"/>
      <c r="B5973" s="263"/>
      <c r="C5973" s="265"/>
      <c r="D5973" s="432" t="s">
        <v>20</v>
      </c>
      <c r="E5973" s="433"/>
      <c r="F5973" s="433"/>
      <c r="G5973" s="433"/>
      <c r="H5973" s="433"/>
      <c r="I5973" s="433"/>
      <c r="J5973" s="433"/>
      <c r="K5973" s="433"/>
      <c r="L5973" s="433"/>
      <c r="M5973" s="434"/>
      <c r="N5973" s="435" t="s">
        <v>21</v>
      </c>
      <c r="O5973" s="436"/>
      <c r="P5973" s="436"/>
      <c r="Q5973" s="436"/>
      <c r="R5973" s="436"/>
      <c r="S5973" s="436"/>
      <c r="T5973" s="436"/>
      <c r="U5973" s="437"/>
      <c r="V5973" s="182"/>
      <c r="W5973" s="191"/>
      <c r="X5973" s="199"/>
      <c r="Y5973" s="182"/>
      <c r="Z5973" s="184"/>
      <c r="AA5973" s="184"/>
      <c r="AD5973" s="182"/>
      <c r="AG5973" s="182"/>
      <c r="AH5973" s="43"/>
      <c r="AI5973" s="43"/>
      <c r="AJ5973" s="43"/>
      <c r="AK5973" s="43"/>
      <c r="AL5973" s="43"/>
      <c r="AM5973" s="43"/>
      <c r="AN5973" s="43"/>
      <c r="AO5973" s="43"/>
      <c r="AP5973" s="43"/>
      <c r="AQ5973" s="43"/>
      <c r="AR5973" s="43"/>
      <c r="AS5973" s="43"/>
      <c r="AT5973" s="43"/>
      <c r="AU5973" s="44"/>
      <c r="AV5973" s="182"/>
      <c r="AW5973" s="182"/>
      <c r="AX5973" s="182"/>
      <c r="AZ5973" s="207"/>
    </row>
    <row r="5974" spans="1:52" s="168" customFormat="1" ht="15.75" customHeight="1" x14ac:dyDescent="0.3">
      <c r="A5974" s="263"/>
      <c r="B5974" s="263"/>
      <c r="C5974" s="265"/>
      <c r="D5974" s="438" t="s">
        <v>22</v>
      </c>
      <c r="E5974" s="439"/>
      <c r="F5974" s="439"/>
      <c r="G5974" s="439"/>
      <c r="H5974" s="439"/>
      <c r="I5974" s="439"/>
      <c r="J5974" s="439"/>
      <c r="K5974" s="439"/>
      <c r="L5974" s="439"/>
      <c r="M5974" s="440"/>
      <c r="N5974" s="438" t="s">
        <v>22</v>
      </c>
      <c r="O5974" s="444"/>
      <c r="P5974" s="444"/>
      <c r="Q5974" s="444"/>
      <c r="R5974" s="444"/>
      <c r="S5974" s="444"/>
      <c r="T5974" s="444"/>
      <c r="U5974" s="440"/>
      <c r="V5974" s="182"/>
      <c r="W5974" s="191"/>
      <c r="X5974" s="199"/>
      <c r="Y5974" s="182"/>
      <c r="Z5974" s="184"/>
      <c r="AA5974" s="184"/>
      <c r="AD5974" s="182"/>
      <c r="AG5974" s="182"/>
      <c r="AH5974" s="43"/>
      <c r="AI5974" s="43"/>
      <c r="AJ5974" s="43"/>
      <c r="AK5974" s="43"/>
      <c r="AL5974" s="43"/>
      <c r="AM5974" s="43"/>
      <c r="AN5974" s="43"/>
      <c r="AO5974" s="43"/>
      <c r="AP5974" s="43"/>
      <c r="AQ5974" s="43"/>
      <c r="AR5974" s="43"/>
      <c r="AS5974" s="43"/>
      <c r="AT5974" s="43"/>
      <c r="AU5974" s="44"/>
      <c r="AV5974" s="182"/>
      <c r="AW5974" s="182"/>
      <c r="AX5974" s="182"/>
      <c r="AZ5974" s="207"/>
    </row>
    <row r="5975" spans="1:52" s="168" customFormat="1" ht="15.75" customHeight="1" x14ac:dyDescent="0.3">
      <c r="A5975" s="263"/>
      <c r="B5975" s="263"/>
      <c r="C5975" s="265"/>
      <c r="D5975" s="438"/>
      <c r="E5975" s="439"/>
      <c r="F5975" s="439"/>
      <c r="G5975" s="439"/>
      <c r="H5975" s="439"/>
      <c r="I5975" s="439"/>
      <c r="J5975" s="439"/>
      <c r="K5975" s="439"/>
      <c r="L5975" s="439"/>
      <c r="M5975" s="440"/>
      <c r="N5975" s="438"/>
      <c r="O5975" s="439"/>
      <c r="P5975" s="439"/>
      <c r="Q5975" s="439"/>
      <c r="R5975" s="439"/>
      <c r="S5975" s="439"/>
      <c r="T5975" s="439"/>
      <c r="U5975" s="440"/>
      <c r="V5975" s="182"/>
      <c r="W5975" s="191"/>
      <c r="X5975" s="199"/>
      <c r="Y5975" s="182"/>
      <c r="Z5975" s="184"/>
      <c r="AA5975" s="184"/>
      <c r="AD5975" s="182"/>
      <c r="AG5975" s="182"/>
      <c r="AH5975" s="43"/>
      <c r="AI5975" s="43"/>
      <c r="AJ5975" s="43"/>
      <c r="AK5975" s="43"/>
      <c r="AL5975" s="43"/>
      <c r="AM5975" s="43"/>
      <c r="AN5975" s="43"/>
      <c r="AO5975" s="43"/>
      <c r="AP5975" s="43"/>
      <c r="AQ5975" s="43"/>
      <c r="AR5975" s="43"/>
      <c r="AS5975" s="43"/>
      <c r="AT5975" s="43"/>
      <c r="AU5975" s="44"/>
      <c r="AV5975" s="182"/>
      <c r="AW5975" s="182"/>
      <c r="AX5975" s="182"/>
      <c r="AZ5975" s="207"/>
    </row>
    <row r="5976" spans="1:52" s="168" customFormat="1" ht="15.75" customHeight="1" x14ac:dyDescent="0.3">
      <c r="A5976" s="263"/>
      <c r="B5976" s="263"/>
      <c r="C5976" s="265"/>
      <c r="D5976" s="441"/>
      <c r="E5976" s="442"/>
      <c r="F5976" s="442"/>
      <c r="G5976" s="442"/>
      <c r="H5976" s="442"/>
      <c r="I5976" s="442"/>
      <c r="J5976" s="442"/>
      <c r="K5976" s="442"/>
      <c r="L5976" s="442"/>
      <c r="M5976" s="443"/>
      <c r="N5976" s="441"/>
      <c r="O5976" s="442"/>
      <c r="P5976" s="442"/>
      <c r="Q5976" s="442"/>
      <c r="R5976" s="442"/>
      <c r="S5976" s="442"/>
      <c r="T5976" s="442"/>
      <c r="U5976" s="443"/>
      <c r="V5976" s="182"/>
      <c r="W5976" s="191"/>
      <c r="X5976" s="199"/>
      <c r="Y5976" s="182"/>
      <c r="Z5976" s="184"/>
      <c r="AA5976" s="184"/>
      <c r="AD5976" s="182"/>
      <c r="AG5976" s="182"/>
      <c r="AH5976" s="43"/>
      <c r="AI5976" s="43"/>
      <c r="AJ5976" s="43"/>
      <c r="AK5976" s="43"/>
      <c r="AL5976" s="43"/>
      <c r="AM5976" s="43"/>
      <c r="AN5976" s="43"/>
      <c r="AO5976" s="43"/>
      <c r="AP5976" s="43"/>
      <c r="AQ5976" s="43"/>
      <c r="AR5976" s="43"/>
      <c r="AS5976" s="43"/>
      <c r="AT5976" s="43"/>
      <c r="AU5976" s="44"/>
      <c r="AV5976" s="182"/>
      <c r="AW5976" s="182"/>
      <c r="AX5976" s="182"/>
      <c r="AZ5976" s="207"/>
    </row>
    <row r="5977" spans="1:52" s="168" customFormat="1" x14ac:dyDescent="0.25">
      <c r="A5977" s="263"/>
      <c r="B5977" s="263"/>
      <c r="C5977" s="265"/>
      <c r="D5977" s="171" t="s">
        <v>23</v>
      </c>
      <c r="E5977" s="445" t="e">
        <f>+#REF!</f>
        <v>#REF!</v>
      </c>
      <c r="F5977" s="445"/>
      <c r="G5977" s="445"/>
      <c r="H5977" s="445"/>
      <c r="I5977" s="445"/>
      <c r="J5977" s="445"/>
      <c r="K5977" s="445"/>
      <c r="L5977" s="445"/>
      <c r="M5977" s="446"/>
      <c r="N5977" s="172" t="s">
        <v>23</v>
      </c>
      <c r="O5977" s="445" t="e">
        <f>+#REF!</f>
        <v>#REF!</v>
      </c>
      <c r="P5977" s="445"/>
      <c r="Q5977" s="445"/>
      <c r="R5977" s="445"/>
      <c r="S5977" s="445"/>
      <c r="T5977" s="445"/>
      <c r="U5977" s="446"/>
      <c r="V5977" s="182"/>
      <c r="W5977" s="191"/>
      <c r="X5977" s="199"/>
      <c r="Y5977" s="182"/>
      <c r="Z5977" s="184"/>
      <c r="AA5977" s="184"/>
      <c r="AD5977" s="182"/>
      <c r="AG5977" s="182"/>
      <c r="AH5977" s="43"/>
      <c r="AI5977" s="43"/>
      <c r="AJ5977" s="43"/>
      <c r="AK5977" s="43"/>
      <c r="AL5977" s="43"/>
      <c r="AM5977" s="43"/>
      <c r="AN5977" s="43"/>
      <c r="AO5977" s="43"/>
      <c r="AP5977" s="43"/>
      <c r="AQ5977" s="43"/>
      <c r="AR5977" s="43"/>
      <c r="AS5977" s="43"/>
      <c r="AT5977" s="43"/>
      <c r="AU5977" s="44"/>
      <c r="AV5977" s="182"/>
      <c r="AW5977" s="182"/>
      <c r="AX5977" s="182"/>
      <c r="AZ5977" s="207"/>
    </row>
    <row r="5978" spans="1:52" s="168" customFormat="1" ht="14.4" thickBot="1" x14ac:dyDescent="0.3">
      <c r="A5978" s="263"/>
      <c r="B5978" s="263"/>
      <c r="C5978" s="265"/>
      <c r="D5978" s="173" t="s">
        <v>25</v>
      </c>
      <c r="E5978" s="447" t="e">
        <f>+#REF!</f>
        <v>#REF!</v>
      </c>
      <c r="F5978" s="447"/>
      <c r="G5978" s="447"/>
      <c r="H5978" s="447"/>
      <c r="I5978" s="447"/>
      <c r="J5978" s="447"/>
      <c r="K5978" s="447"/>
      <c r="L5978" s="447"/>
      <c r="M5978" s="448"/>
      <c r="N5978" s="174" t="s">
        <v>25</v>
      </c>
      <c r="O5978" s="447" t="e">
        <f>+#REF!</f>
        <v>#REF!</v>
      </c>
      <c r="P5978" s="447"/>
      <c r="Q5978" s="447"/>
      <c r="R5978" s="447"/>
      <c r="S5978" s="447"/>
      <c r="T5978" s="447"/>
      <c r="U5978" s="448"/>
      <c r="V5978" s="182"/>
      <c r="W5978" s="191"/>
      <c r="X5978" s="199"/>
      <c r="Y5978" s="182"/>
      <c r="Z5978" s="184"/>
      <c r="AA5978" s="184"/>
      <c r="AD5978" s="182"/>
      <c r="AG5978" s="182"/>
      <c r="AH5978" s="43"/>
      <c r="AI5978" s="43"/>
      <c r="AJ5978" s="43"/>
      <c r="AK5978" s="43"/>
      <c r="AL5978" s="43"/>
      <c r="AM5978" s="43"/>
      <c r="AN5978" s="43"/>
      <c r="AO5978" s="43"/>
      <c r="AP5978" s="43"/>
      <c r="AQ5978" s="43"/>
      <c r="AR5978" s="43"/>
      <c r="AS5978" s="43"/>
      <c r="AT5978" s="43"/>
      <c r="AU5978" s="44"/>
      <c r="AV5978" s="182"/>
      <c r="AW5978" s="182"/>
      <c r="AX5978" s="182"/>
      <c r="AZ5978" s="207"/>
    </row>
    <row r="5979" spans="1:52" s="175" customFormat="1" ht="9.9" customHeight="1" thickBot="1" x14ac:dyDescent="0.3">
      <c r="A5979" s="266"/>
      <c r="B5979" s="266"/>
      <c r="C5979" s="267"/>
      <c r="N5979" s="15"/>
      <c r="V5979" s="34"/>
      <c r="W5979" s="58"/>
      <c r="X5979" s="85"/>
      <c r="Y5979" s="34"/>
      <c r="Z5979" s="185"/>
      <c r="AA5979" s="185"/>
      <c r="AD5979" s="34"/>
      <c r="AG5979" s="34"/>
      <c r="AH5979" s="45"/>
      <c r="AI5979" s="45"/>
      <c r="AJ5979" s="45"/>
      <c r="AK5979" s="45"/>
      <c r="AL5979" s="45"/>
      <c r="AM5979" s="45"/>
      <c r="AN5979" s="45"/>
      <c r="AO5979" s="45"/>
      <c r="AP5979" s="45"/>
      <c r="AQ5979" s="45"/>
      <c r="AR5979" s="45"/>
      <c r="AS5979" s="45"/>
      <c r="AT5979" s="45"/>
      <c r="AU5979" s="46"/>
      <c r="AV5979" s="34"/>
      <c r="AW5979" s="34"/>
      <c r="AX5979" s="34"/>
      <c r="AZ5979" s="139"/>
    </row>
    <row r="5980" spans="1:52" s="168" customFormat="1" ht="15.75" customHeight="1" x14ac:dyDescent="0.3">
      <c r="A5980" s="263"/>
      <c r="B5980" s="263"/>
      <c r="C5980" s="265"/>
      <c r="D5980" s="484"/>
      <c r="E5980" s="485"/>
      <c r="F5980" s="488" t="s">
        <v>0</v>
      </c>
      <c r="G5980" s="489"/>
      <c r="H5980" s="489"/>
      <c r="I5980" s="489"/>
      <c r="J5980" s="489"/>
      <c r="K5980" s="489"/>
      <c r="L5980" s="489"/>
      <c r="M5980" s="489"/>
      <c r="N5980" s="489"/>
      <c r="O5980" s="490"/>
      <c r="P5980" s="494" t="s">
        <v>1</v>
      </c>
      <c r="Q5980" s="495"/>
      <c r="R5980" s="495"/>
      <c r="S5980" s="496"/>
      <c r="T5980" s="500"/>
      <c r="U5980" s="501"/>
      <c r="V5980" s="182"/>
      <c r="W5980" s="191"/>
      <c r="X5980" s="199"/>
      <c r="Y5980" s="182"/>
      <c r="Z5980" s="184"/>
      <c r="AA5980" s="184"/>
      <c r="AD5980" s="182"/>
      <c r="AG5980" s="182"/>
      <c r="AH5980" s="43"/>
      <c r="AI5980" s="43"/>
      <c r="AJ5980" s="43"/>
      <c r="AK5980" s="43"/>
      <c r="AL5980" s="43"/>
      <c r="AM5980" s="43"/>
      <c r="AN5980" s="43"/>
      <c r="AO5980" s="43"/>
      <c r="AP5980" s="43"/>
      <c r="AQ5980" s="43"/>
      <c r="AR5980" s="43"/>
      <c r="AS5980" s="43"/>
      <c r="AT5980" s="43"/>
      <c r="AU5980" s="44"/>
      <c r="AV5980" s="182"/>
      <c r="AW5980" s="182"/>
      <c r="AX5980" s="182"/>
      <c r="AZ5980" s="207"/>
    </row>
    <row r="5981" spans="1:52" s="168" customFormat="1" ht="15" customHeight="1" x14ac:dyDescent="0.3">
      <c r="A5981" s="263"/>
      <c r="B5981" s="263"/>
      <c r="C5981" s="265"/>
      <c r="D5981" s="481"/>
      <c r="E5981" s="482"/>
      <c r="F5981" s="491"/>
      <c r="G5981" s="492"/>
      <c r="H5981" s="492"/>
      <c r="I5981" s="492"/>
      <c r="J5981" s="492"/>
      <c r="K5981" s="492"/>
      <c r="L5981" s="492"/>
      <c r="M5981" s="492"/>
      <c r="N5981" s="492"/>
      <c r="O5981" s="493"/>
      <c r="P5981" s="497"/>
      <c r="Q5981" s="498"/>
      <c r="R5981" s="498"/>
      <c r="S5981" s="499"/>
      <c r="T5981" s="502"/>
      <c r="U5981" s="503"/>
      <c r="V5981" s="182"/>
      <c r="W5981" s="191"/>
      <c r="X5981" s="199"/>
      <c r="Y5981" s="186"/>
      <c r="Z5981" s="184"/>
      <c r="AA5981" s="184"/>
      <c r="AD5981" s="182"/>
      <c r="AG5981" s="182"/>
      <c r="AH5981" s="43"/>
      <c r="AI5981" s="43"/>
      <c r="AJ5981" s="43"/>
      <c r="AK5981" s="43"/>
      <c r="AL5981" s="43"/>
      <c r="AM5981" s="43"/>
      <c r="AN5981" s="43"/>
      <c r="AO5981" s="43"/>
      <c r="AP5981" s="43"/>
      <c r="AQ5981" s="43"/>
      <c r="AR5981" s="43"/>
      <c r="AS5981" s="43"/>
      <c r="AT5981" s="43"/>
      <c r="AU5981" s="44"/>
      <c r="AV5981" s="182"/>
      <c r="AW5981" s="182"/>
      <c r="AX5981" s="182"/>
      <c r="AZ5981" s="207"/>
    </row>
    <row r="5982" spans="1:52" s="168" customFormat="1" ht="30" customHeight="1" thickBot="1" x14ac:dyDescent="0.35">
      <c r="A5982" s="263"/>
      <c r="B5982" s="263"/>
      <c r="C5982" s="265"/>
      <c r="D5982" s="486"/>
      <c r="E5982" s="487"/>
      <c r="F5982" s="506" t="s">
        <v>2</v>
      </c>
      <c r="G5982" s="507"/>
      <c r="H5982" s="507"/>
      <c r="I5982" s="507"/>
      <c r="J5982" s="507"/>
      <c r="K5982" s="507"/>
      <c r="L5982" s="507"/>
      <c r="M5982" s="507"/>
      <c r="N5982" s="507"/>
      <c r="O5982" s="508"/>
      <c r="P5982" s="181">
        <v>123</v>
      </c>
      <c r="Q5982" s="210" t="s">
        <v>3</v>
      </c>
      <c r="R5982" s="509">
        <v>147</v>
      </c>
      <c r="S5982" s="510"/>
      <c r="T5982" s="504"/>
      <c r="U5982" s="505"/>
      <c r="V5982" s="182">
        <f>+IF(C5991="","",1)</f>
        <v>1</v>
      </c>
      <c r="W5982" s="191"/>
      <c r="X5982" s="199"/>
      <c r="Y5982" s="39"/>
      <c r="Z5982" s="184"/>
      <c r="AA5982" s="184"/>
      <c r="AD5982" s="182"/>
      <c r="AG5982" s="182"/>
      <c r="AH5982" s="43"/>
      <c r="AI5982" s="43"/>
      <c r="AJ5982" s="43"/>
      <c r="AK5982" s="43"/>
      <c r="AL5982" s="43"/>
      <c r="AM5982" s="43"/>
      <c r="AN5982" s="43"/>
      <c r="AO5982" s="43"/>
      <c r="AP5982" s="43"/>
      <c r="AQ5982" s="43"/>
      <c r="AR5982" s="43"/>
      <c r="AS5982" s="43"/>
      <c r="AT5982" s="43"/>
      <c r="AU5982" s="44"/>
      <c r="AV5982" s="182"/>
      <c r="AW5982" s="182"/>
      <c r="AX5982" s="182"/>
      <c r="AZ5982" s="207"/>
    </row>
    <row r="5983" spans="1:52" s="168" customFormat="1" ht="5.25" customHeight="1" thickBot="1" x14ac:dyDescent="0.35">
      <c r="A5983" s="263"/>
      <c r="B5983" s="263"/>
      <c r="C5983" s="265"/>
      <c r="D5983" s="454"/>
      <c r="E5983" s="454"/>
      <c r="F5983" s="454"/>
      <c r="G5983" s="454"/>
      <c r="H5983" s="454"/>
      <c r="I5983" s="454"/>
      <c r="J5983" s="454"/>
      <c r="K5983" s="454"/>
      <c r="L5983" s="454"/>
      <c r="M5983" s="454"/>
      <c r="N5983" s="454"/>
      <c r="O5983" s="454"/>
      <c r="P5983" s="454"/>
      <c r="Q5983" s="454"/>
      <c r="R5983" s="454"/>
      <c r="S5983" s="454"/>
      <c r="T5983" s="454"/>
      <c r="U5983" s="454"/>
      <c r="V5983" s="182"/>
      <c r="W5983" s="191"/>
      <c r="X5983" s="199"/>
      <c r="Y5983" s="186"/>
      <c r="Z5983" s="184"/>
      <c r="AA5983" s="184"/>
      <c r="AD5983" s="182"/>
      <c r="AG5983" s="182"/>
      <c r="AH5983" s="43"/>
      <c r="AI5983" s="43"/>
      <c r="AJ5983" s="43"/>
      <c r="AK5983" s="43"/>
      <c r="AL5983" s="43"/>
      <c r="AM5983" s="43"/>
      <c r="AN5983" s="43"/>
      <c r="AO5983" s="43"/>
      <c r="AP5983" s="43"/>
      <c r="AQ5983" s="43"/>
      <c r="AR5983" s="43"/>
      <c r="AS5983" s="43"/>
      <c r="AT5983" s="43"/>
      <c r="AU5983" s="44"/>
      <c r="AV5983" s="182"/>
      <c r="AW5983" s="182"/>
      <c r="AX5983" s="182"/>
      <c r="AZ5983" s="207"/>
    </row>
    <row r="5984" spans="1:52" s="168" customFormat="1" ht="24.9" customHeight="1" x14ac:dyDescent="0.3">
      <c r="A5984" s="263"/>
      <c r="B5984" s="263"/>
      <c r="C5984" s="265"/>
      <c r="D5984" s="511" t="s">
        <v>4</v>
      </c>
      <c r="E5984" s="512"/>
      <c r="F5984" s="513" t="s">
        <v>168</v>
      </c>
      <c r="G5984" s="514"/>
      <c r="H5984" s="514"/>
      <c r="I5984" s="515"/>
      <c r="J5984" s="516" t="s">
        <v>5</v>
      </c>
      <c r="K5984" s="512"/>
      <c r="L5984" s="513" t="s">
        <v>102</v>
      </c>
      <c r="M5984" s="514"/>
      <c r="N5984" s="514"/>
      <c r="O5984" s="514"/>
      <c r="P5984" s="515"/>
      <c r="Q5984" s="164" t="s">
        <v>6</v>
      </c>
      <c r="R5984" s="513" t="s">
        <v>36</v>
      </c>
      <c r="S5984" s="514"/>
      <c r="T5984" s="514"/>
      <c r="U5984" s="517"/>
      <c r="V5984" s="182"/>
      <c r="W5984" s="191"/>
      <c r="X5984" s="199"/>
      <c r="Y5984" s="182"/>
      <c r="Z5984" s="184"/>
      <c r="AA5984" s="184"/>
      <c r="AD5984" s="182"/>
      <c r="AG5984" s="182"/>
      <c r="AH5984" s="43"/>
      <c r="AI5984" s="43"/>
      <c r="AJ5984" s="43"/>
      <c r="AK5984" s="43"/>
      <c r="AL5984" s="43"/>
      <c r="AM5984" s="43"/>
      <c r="AN5984" s="43"/>
      <c r="AO5984" s="43"/>
      <c r="AP5984" s="43"/>
      <c r="AQ5984" s="43"/>
      <c r="AR5984" s="43"/>
      <c r="AS5984" s="43"/>
      <c r="AT5984" s="43"/>
      <c r="AU5984" s="44"/>
      <c r="AV5984" s="182"/>
      <c r="AW5984" s="182"/>
      <c r="AX5984" s="182"/>
      <c r="AZ5984" s="207"/>
    </row>
    <row r="5985" spans="1:52" s="168" customFormat="1" ht="45" customHeight="1" thickBot="1" x14ac:dyDescent="0.35">
      <c r="A5985" s="263"/>
      <c r="B5985" s="263"/>
      <c r="C5985" s="265"/>
      <c r="D5985" s="518" t="s">
        <v>7</v>
      </c>
      <c r="E5985" s="519"/>
      <c r="F5985" s="520" t="s">
        <v>169</v>
      </c>
      <c r="G5985" s="521"/>
      <c r="H5985" s="521"/>
      <c r="I5985" s="521"/>
      <c r="J5985" s="521"/>
      <c r="K5985" s="521"/>
      <c r="L5985" s="521"/>
      <c r="M5985" s="521"/>
      <c r="N5985" s="521"/>
      <c r="O5985" s="521"/>
      <c r="P5985" s="521"/>
      <c r="Q5985" s="521"/>
      <c r="R5985" s="521"/>
      <c r="S5985" s="521"/>
      <c r="T5985" s="521"/>
      <c r="U5985" s="522"/>
      <c r="V5985" s="182"/>
      <c r="W5985" s="191"/>
      <c r="X5985" s="199"/>
      <c r="Y5985" s="182"/>
      <c r="Z5985" s="184"/>
      <c r="AA5985" s="184"/>
      <c r="AD5985" s="182"/>
      <c r="AG5985" s="182"/>
      <c r="AH5985" s="43"/>
      <c r="AI5985" s="43"/>
      <c r="AJ5985" s="43"/>
      <c r="AK5985" s="43"/>
      <c r="AL5985" s="43"/>
      <c r="AM5985" s="43"/>
      <c r="AN5985" s="43"/>
      <c r="AO5985" s="43"/>
      <c r="AP5985" s="43"/>
      <c r="AQ5985" s="43"/>
      <c r="AR5985" s="43"/>
      <c r="AS5985" s="43"/>
      <c r="AT5985" s="43"/>
      <c r="AU5985" s="44"/>
      <c r="AV5985" s="182"/>
      <c r="AW5985" s="182"/>
      <c r="AX5985" s="182"/>
      <c r="AZ5985" s="207"/>
    </row>
    <row r="5986" spans="1:52" s="168" customFormat="1" ht="5.0999999999999996" customHeight="1" thickBot="1" x14ac:dyDescent="0.35">
      <c r="A5986" s="263"/>
      <c r="B5986" s="263"/>
      <c r="C5986" s="265"/>
      <c r="D5986" s="523"/>
      <c r="E5986" s="523"/>
      <c r="F5986" s="523"/>
      <c r="G5986" s="523"/>
      <c r="H5986" s="523"/>
      <c r="I5986" s="523"/>
      <c r="J5986" s="523"/>
      <c r="K5986" s="523"/>
      <c r="L5986" s="523"/>
      <c r="M5986" s="523"/>
      <c r="N5986" s="523"/>
      <c r="O5986" s="523"/>
      <c r="P5986" s="523"/>
      <c r="Q5986" s="523"/>
      <c r="R5986" s="523"/>
      <c r="S5986" s="523"/>
      <c r="T5986" s="523"/>
      <c r="U5986" s="523"/>
      <c r="V5986" s="182"/>
      <c r="W5986" s="191"/>
      <c r="X5986" s="199"/>
      <c r="Y5986" s="182"/>
      <c r="Z5986" s="184"/>
      <c r="AA5986" s="184"/>
      <c r="AD5986" s="182"/>
      <c r="AG5986" s="182"/>
      <c r="AH5986" s="43"/>
      <c r="AI5986" s="43"/>
      <c r="AJ5986" s="43"/>
      <c r="AK5986" s="43"/>
      <c r="AL5986" s="43"/>
      <c r="AM5986" s="43"/>
      <c r="AN5986" s="43"/>
      <c r="AO5986" s="43"/>
      <c r="AP5986" s="43"/>
      <c r="AQ5986" s="43"/>
      <c r="AR5986" s="43"/>
      <c r="AS5986" s="43"/>
      <c r="AT5986" s="43"/>
      <c r="AU5986" s="44"/>
      <c r="AV5986" s="182"/>
      <c r="AW5986" s="182"/>
      <c r="AX5986" s="182"/>
      <c r="AZ5986" s="207"/>
    </row>
    <row r="5987" spans="1:52" s="168" customFormat="1" ht="24.9" customHeight="1" thickBot="1" x14ac:dyDescent="0.35">
      <c r="A5987" s="263"/>
      <c r="B5987" s="263"/>
      <c r="C5987" s="265"/>
      <c r="D5987" s="165" t="s">
        <v>103</v>
      </c>
      <c r="E5987" s="209" t="s">
        <v>106</v>
      </c>
      <c r="F5987" s="455" t="s">
        <v>104</v>
      </c>
      <c r="G5987" s="524"/>
      <c r="H5987" s="456"/>
      <c r="I5987" s="525">
        <v>44058</v>
      </c>
      <c r="J5987" s="526"/>
      <c r="K5987" s="526"/>
      <c r="L5987" s="526"/>
      <c r="M5987" s="526"/>
      <c r="N5987" s="527"/>
      <c r="O5987" s="166" t="s">
        <v>8</v>
      </c>
      <c r="P5987" s="449" t="s">
        <v>24</v>
      </c>
      <c r="Q5987" s="450"/>
      <c r="R5987" s="450"/>
      <c r="S5987" s="450"/>
      <c r="T5987" s="450"/>
      <c r="U5987" s="528"/>
      <c r="V5987" s="182"/>
      <c r="W5987" s="191"/>
      <c r="X5987" s="199"/>
      <c r="Y5987" s="182"/>
      <c r="Z5987" s="184"/>
      <c r="AA5987" s="184"/>
      <c r="AD5987" s="182"/>
      <c r="AG5987" s="182"/>
      <c r="AH5987" s="43"/>
      <c r="AI5987" s="43"/>
      <c r="AJ5987" s="43"/>
      <c r="AK5987" s="43"/>
      <c r="AL5987" s="43"/>
      <c r="AM5987" s="43"/>
      <c r="AN5987" s="43"/>
      <c r="AO5987" s="43"/>
      <c r="AP5987" s="43"/>
      <c r="AQ5987" s="43"/>
      <c r="AR5987" s="43"/>
      <c r="AS5987" s="43"/>
      <c r="AT5987" s="43"/>
      <c r="AU5987" s="44"/>
      <c r="AV5987" s="182"/>
      <c r="AW5987" s="182"/>
      <c r="AX5987" s="182"/>
      <c r="AZ5987" s="207"/>
    </row>
    <row r="5988" spans="1:52" s="168" customFormat="1" ht="5.0999999999999996" customHeight="1" thickBot="1" x14ac:dyDescent="0.35">
      <c r="A5988" s="263"/>
      <c r="B5988" s="263"/>
      <c r="C5988" s="265"/>
      <c r="D5988" s="208"/>
      <c r="E5988" s="208"/>
      <c r="F5988" s="208"/>
      <c r="G5988" s="208"/>
      <c r="H5988" s="208"/>
      <c r="I5988" s="208"/>
      <c r="J5988" s="208"/>
      <c r="K5988" s="208"/>
      <c r="L5988" s="208"/>
      <c r="M5988" s="208"/>
      <c r="N5988" s="208"/>
      <c r="O5988" s="208"/>
      <c r="P5988" s="208"/>
      <c r="Q5988" s="208"/>
      <c r="R5988" s="208"/>
      <c r="S5988" s="208"/>
      <c r="T5988" s="208"/>
      <c r="U5988" s="208"/>
      <c r="V5988" s="182"/>
      <c r="W5988" s="191"/>
      <c r="X5988" s="199"/>
      <c r="Y5988" s="182"/>
      <c r="Z5988" s="184"/>
      <c r="AA5988" s="184"/>
      <c r="AD5988" s="182"/>
      <c r="AG5988" s="182"/>
      <c r="AH5988" s="43"/>
      <c r="AI5988" s="43"/>
      <c r="AJ5988" s="43"/>
      <c r="AK5988" s="43"/>
      <c r="AL5988" s="43"/>
      <c r="AM5988" s="43"/>
      <c r="AN5988" s="43"/>
      <c r="AO5988" s="43"/>
      <c r="AP5988" s="43"/>
      <c r="AQ5988" s="43"/>
      <c r="AR5988" s="43"/>
      <c r="AS5988" s="43"/>
      <c r="AT5988" s="43"/>
      <c r="AU5988" s="44"/>
      <c r="AV5988" s="182"/>
      <c r="AW5988" s="182"/>
      <c r="AX5988" s="182"/>
      <c r="AZ5988" s="207"/>
    </row>
    <row r="5989" spans="1:52" s="168" customFormat="1" ht="24.9" customHeight="1" thickBot="1" x14ac:dyDescent="0.35">
      <c r="A5989" s="263"/>
      <c r="B5989" s="263"/>
      <c r="C5989" s="265"/>
      <c r="D5989" s="165" t="s">
        <v>31</v>
      </c>
      <c r="E5989" s="449"/>
      <c r="F5989" s="450"/>
      <c r="G5989" s="450"/>
      <c r="H5989" s="450"/>
      <c r="I5989" s="450"/>
      <c r="J5989" s="451"/>
      <c r="K5989" s="177" t="s">
        <v>105</v>
      </c>
      <c r="L5989" s="452"/>
      <c r="M5989" s="452"/>
      <c r="N5989" s="452"/>
      <c r="O5989" s="452"/>
      <c r="P5989" s="452"/>
      <c r="Q5989" s="452"/>
      <c r="R5989" s="452"/>
      <c r="S5989" s="452"/>
      <c r="T5989" s="452"/>
      <c r="U5989" s="453"/>
      <c r="V5989" s="182"/>
      <c r="W5989" s="191"/>
      <c r="X5989" s="199"/>
      <c r="Y5989" s="182"/>
      <c r="Z5989" s="184"/>
      <c r="AA5989" s="184"/>
      <c r="AD5989" s="182"/>
      <c r="AG5989" s="182"/>
      <c r="AH5989" s="43"/>
      <c r="AI5989" s="43"/>
      <c r="AJ5989" s="43"/>
      <c r="AK5989" s="43"/>
      <c r="AL5989" s="43"/>
      <c r="AM5989" s="43"/>
      <c r="AN5989" s="43"/>
      <c r="AO5989" s="43"/>
      <c r="AP5989" s="43"/>
      <c r="AQ5989" s="43"/>
      <c r="AR5989" s="43"/>
      <c r="AS5989" s="43"/>
      <c r="AT5989" s="43"/>
      <c r="AU5989" s="44"/>
      <c r="AV5989" s="182"/>
      <c r="AW5989" s="182"/>
      <c r="AX5989" s="182"/>
      <c r="AZ5989" s="207"/>
    </row>
    <row r="5990" spans="1:52" s="168" customFormat="1" ht="5.0999999999999996" customHeight="1" thickBot="1" x14ac:dyDescent="0.35">
      <c r="A5990" s="263"/>
      <c r="B5990" s="263"/>
      <c r="C5990" s="265"/>
      <c r="D5990" s="454"/>
      <c r="E5990" s="454"/>
      <c r="F5990" s="454"/>
      <c r="G5990" s="454"/>
      <c r="H5990" s="454"/>
      <c r="I5990" s="454"/>
      <c r="J5990" s="454"/>
      <c r="K5990" s="454"/>
      <c r="L5990" s="454"/>
      <c r="M5990" s="454"/>
      <c r="N5990" s="454"/>
      <c r="O5990" s="454"/>
      <c r="P5990" s="454"/>
      <c r="Q5990" s="454"/>
      <c r="R5990" s="454"/>
      <c r="S5990" s="454"/>
      <c r="T5990" s="454"/>
      <c r="U5990" s="454"/>
      <c r="V5990" s="182"/>
      <c r="W5990" s="191"/>
      <c r="X5990" s="199"/>
      <c r="Y5990" s="182"/>
      <c r="Z5990" s="184"/>
      <c r="AA5990" s="184"/>
      <c r="AD5990" s="182"/>
      <c r="AG5990" s="182"/>
      <c r="AH5990" s="43"/>
      <c r="AI5990" s="43"/>
      <c r="AJ5990" s="43"/>
      <c r="AK5990" s="43"/>
      <c r="AL5990" s="43"/>
      <c r="AM5990" s="43"/>
      <c r="AN5990" s="43"/>
      <c r="AO5990" s="43"/>
      <c r="AP5990" s="43"/>
      <c r="AQ5990" s="43"/>
      <c r="AR5990" s="43"/>
      <c r="AS5990" s="43"/>
      <c r="AT5990" s="43"/>
      <c r="AU5990" s="44"/>
      <c r="AV5990" s="182"/>
      <c r="AW5990" s="182"/>
      <c r="AX5990" s="182"/>
      <c r="AZ5990" s="207"/>
    </row>
    <row r="5991" spans="1:52" s="168" customFormat="1" ht="45" customHeight="1" thickBot="1" x14ac:dyDescent="0.35">
      <c r="A5991" s="263" t="str">
        <f>+E5991</f>
        <v>NP 60</v>
      </c>
      <c r="B5991" s="264">
        <f>+U6015</f>
        <v>139</v>
      </c>
      <c r="C5991" s="265">
        <v>113</v>
      </c>
      <c r="D5991" s="165" t="s">
        <v>9</v>
      </c>
      <c r="E5991" s="180" t="s">
        <v>281</v>
      </c>
      <c r="F5991" s="455" t="s">
        <v>29</v>
      </c>
      <c r="G5991" s="456"/>
      <c r="H5991" s="457" t="s">
        <v>280</v>
      </c>
      <c r="I5991" s="457"/>
      <c r="J5991" s="457"/>
      <c r="K5991" s="457"/>
      <c r="L5991" s="457"/>
      <c r="M5991" s="458"/>
      <c r="N5991" s="459" t="s">
        <v>32</v>
      </c>
      <c r="O5991" s="460"/>
      <c r="P5991" s="461"/>
      <c r="Q5991" s="462" t="s">
        <v>54</v>
      </c>
      <c r="R5991" s="463"/>
      <c r="S5991" s="463"/>
      <c r="T5991" s="463"/>
      <c r="U5991" s="464"/>
      <c r="V5991" s="182"/>
      <c r="W5991" s="191"/>
      <c r="X5991" s="199"/>
      <c r="Y5991" s="182"/>
      <c r="Z5991" s="186"/>
      <c r="AA5991" s="186"/>
      <c r="AD5991" s="182"/>
      <c r="AG5991" s="182"/>
      <c r="AH5991" s="43"/>
      <c r="AI5991" s="43"/>
      <c r="AJ5991" s="43"/>
      <c r="AK5991" s="43"/>
      <c r="AL5991" s="43"/>
      <c r="AM5991" s="43"/>
      <c r="AN5991" s="43"/>
      <c r="AO5991" s="43"/>
      <c r="AP5991" s="43"/>
      <c r="AQ5991" s="43"/>
      <c r="AR5991" s="43"/>
      <c r="AS5991" s="43"/>
      <c r="AT5991" s="43"/>
      <c r="AU5991" s="44"/>
      <c r="AV5991" s="182"/>
      <c r="AW5991" s="182"/>
      <c r="AX5991" s="182"/>
      <c r="AZ5991" s="207"/>
    </row>
    <row r="5992" spans="1:52" s="168" customFormat="1" ht="5.0999999999999996" customHeight="1" thickBot="1" x14ac:dyDescent="0.35">
      <c r="A5992" s="263"/>
      <c r="B5992" s="263"/>
      <c r="C5992" s="265"/>
      <c r="D5992" s="428"/>
      <c r="E5992" s="428"/>
      <c r="F5992" s="428"/>
      <c r="G5992" s="428"/>
      <c r="H5992" s="428"/>
      <c r="I5992" s="428"/>
      <c r="J5992" s="428"/>
      <c r="K5992" s="428"/>
      <c r="L5992" s="428"/>
      <c r="M5992" s="428"/>
      <c r="N5992" s="454"/>
      <c r="O5992" s="454"/>
      <c r="P5992" s="454"/>
      <c r="Q5992" s="454"/>
      <c r="R5992" s="454"/>
      <c r="S5992" s="454"/>
      <c r="T5992" s="454"/>
      <c r="U5992" s="454"/>
      <c r="V5992" s="182"/>
      <c r="W5992" s="191"/>
      <c r="X5992" s="199"/>
      <c r="Y5992" s="182"/>
      <c r="Z5992" s="193"/>
      <c r="AA5992" s="193"/>
      <c r="AD5992" s="182"/>
      <c r="AG5992" s="182"/>
      <c r="AH5992" s="43"/>
      <c r="AI5992" s="43"/>
      <c r="AJ5992" s="43"/>
      <c r="AK5992" s="43"/>
      <c r="AL5992" s="43"/>
      <c r="AM5992" s="43"/>
      <c r="AN5992" s="43"/>
      <c r="AO5992" s="43"/>
      <c r="AP5992" s="43"/>
      <c r="AQ5992" s="43"/>
      <c r="AR5992" s="43"/>
      <c r="AS5992" s="43"/>
      <c r="AT5992" s="43"/>
      <c r="AU5992" s="44"/>
      <c r="AV5992" s="182"/>
      <c r="AW5992" s="182"/>
      <c r="AX5992" s="182"/>
      <c r="AZ5992" s="207"/>
    </row>
    <row r="5993" spans="1:52" s="168" customFormat="1" ht="24.9" customHeight="1" x14ac:dyDescent="0.3">
      <c r="A5993" s="263"/>
      <c r="B5993" s="263"/>
      <c r="C5993" s="265"/>
      <c r="D5993" s="465" t="s">
        <v>30</v>
      </c>
      <c r="E5993" s="466"/>
      <c r="F5993" s="466"/>
      <c r="G5993" s="466"/>
      <c r="H5993" s="466"/>
      <c r="I5993" s="466"/>
      <c r="J5993" s="466"/>
      <c r="K5993" s="466"/>
      <c r="L5993" s="466"/>
      <c r="M5993" s="467"/>
      <c r="N5993" s="468" t="s">
        <v>11</v>
      </c>
      <c r="O5993" s="470" t="s">
        <v>12</v>
      </c>
      <c r="P5993" s="471"/>
      <c r="Q5993" s="474" t="s">
        <v>13</v>
      </c>
      <c r="R5993" s="475"/>
      <c r="S5993" s="476"/>
      <c r="T5993" s="477" t="s">
        <v>27</v>
      </c>
      <c r="U5993" s="479" t="s">
        <v>28</v>
      </c>
      <c r="V5993" s="182"/>
      <c r="W5993" s="191"/>
      <c r="X5993" s="199"/>
      <c r="Y5993" s="182"/>
      <c r="Z5993" s="193"/>
      <c r="AA5993" s="193"/>
      <c r="AD5993" s="182"/>
      <c r="AG5993" s="182"/>
      <c r="AH5993" s="43"/>
      <c r="AI5993" s="43"/>
      <c r="AJ5993" s="43"/>
      <c r="AK5993" s="43"/>
      <c r="AL5993" s="43"/>
      <c r="AM5993" s="43"/>
      <c r="AN5993" s="43"/>
      <c r="AO5993" s="43"/>
      <c r="AP5993" s="43"/>
      <c r="AQ5993" s="43"/>
      <c r="AR5993" s="43"/>
      <c r="AS5993" s="43"/>
      <c r="AT5993" s="43"/>
      <c r="AU5993" s="44"/>
      <c r="AV5993" s="182"/>
      <c r="AW5993" s="182"/>
      <c r="AX5993" s="182"/>
      <c r="AZ5993" s="207"/>
    </row>
    <row r="5994" spans="1:52" s="168" customFormat="1" ht="24.9" customHeight="1" x14ac:dyDescent="0.3">
      <c r="A5994" s="263"/>
      <c r="B5994" s="263"/>
      <c r="C5994" s="265"/>
      <c r="D5994" s="481"/>
      <c r="E5994" s="482"/>
      <c r="F5994" s="482"/>
      <c r="G5994" s="482"/>
      <c r="H5994" s="482"/>
      <c r="I5994" s="482"/>
      <c r="J5994" s="482"/>
      <c r="K5994" s="482"/>
      <c r="L5994" s="482"/>
      <c r="M5994" s="483"/>
      <c r="N5994" s="469"/>
      <c r="O5994" s="472"/>
      <c r="P5994" s="473"/>
      <c r="Q5994" s="170" t="s">
        <v>14</v>
      </c>
      <c r="R5994" s="170" t="s">
        <v>15</v>
      </c>
      <c r="S5994" s="170" t="s">
        <v>26</v>
      </c>
      <c r="T5994" s="478"/>
      <c r="U5994" s="480"/>
      <c r="V5994" s="182"/>
      <c r="W5994" s="191"/>
      <c r="X5994" s="199"/>
      <c r="Y5994" s="182"/>
      <c r="Z5994" s="194"/>
      <c r="AA5994" s="194"/>
      <c r="AD5994" s="182"/>
      <c r="AG5994" s="182"/>
      <c r="AH5994" s="43"/>
      <c r="AI5994" s="43"/>
      <c r="AJ5994" s="43"/>
      <c r="AK5994" s="43"/>
      <c r="AL5994" s="43"/>
      <c r="AM5994" s="43"/>
      <c r="AN5994" s="43"/>
      <c r="AO5994" s="43"/>
      <c r="AP5994" s="43"/>
      <c r="AQ5994" s="43"/>
      <c r="AR5994" s="43"/>
      <c r="AS5994" s="43"/>
      <c r="AT5994" s="43"/>
      <c r="AU5994" s="44"/>
      <c r="AV5994" s="182"/>
      <c r="AW5994" s="182"/>
      <c r="AX5994" s="182"/>
      <c r="AZ5994" s="207"/>
    </row>
    <row r="5995" spans="1:52" s="168" customFormat="1" ht="24.9" customHeight="1" x14ac:dyDescent="0.3">
      <c r="A5995" s="263"/>
      <c r="B5995" s="263"/>
      <c r="C5995" s="265"/>
      <c r="D5995" s="481"/>
      <c r="E5995" s="482"/>
      <c r="F5995" s="482"/>
      <c r="G5995" s="482"/>
      <c r="H5995" s="482"/>
      <c r="I5995" s="482"/>
      <c r="J5995" s="482"/>
      <c r="K5995" s="482"/>
      <c r="L5995" s="482"/>
      <c r="M5995" s="483"/>
      <c r="N5995" s="176">
        <v>14001469</v>
      </c>
      <c r="O5995" s="412" t="s">
        <v>338</v>
      </c>
      <c r="P5995" s="413"/>
      <c r="Q5995" s="8"/>
      <c r="R5995" s="8"/>
      <c r="S5995" s="8"/>
      <c r="T5995" s="9">
        <f>+T1732</f>
        <v>7</v>
      </c>
      <c r="U5995" s="17">
        <f>+T5995</f>
        <v>7</v>
      </c>
      <c r="V5995" s="182"/>
      <c r="W5995" s="191">
        <v>1</v>
      </c>
      <c r="X5995" s="199"/>
      <c r="Y5995" s="182">
        <f>+C5991</f>
        <v>113</v>
      </c>
      <c r="Z5995" s="41">
        <f>+SUMIF($N5995:$N6014,$Z$16,$U5995:$U6014)</f>
        <v>7</v>
      </c>
      <c r="AA5995" s="41">
        <f>+SUMIF($N5995:$N6014,$AA$16,$U5995:$U6014)</f>
        <v>5</v>
      </c>
      <c r="AB5995" s="41">
        <f>+SUMIF($N5995:$N6014,$AB$16,$U5995:$U6014)</f>
        <v>6</v>
      </c>
      <c r="AC5995" s="41">
        <f>+SUMIF($N5995:$N6014,$AC$16,$U5995:$U6014)</f>
        <v>9</v>
      </c>
      <c r="AD5995" s="41">
        <f>+SUMIF($N5995:$N6014,$AD$16,$U5995:$U6014)</f>
        <v>6</v>
      </c>
      <c r="AE5995" s="41">
        <f>+SUMIF($N5995:$N6014,$AE$16,$U5995:$U6014)</f>
        <v>6</v>
      </c>
      <c r="AF5995" s="41">
        <f>+SUMIF($N5995:$N6014,$AF$16,$U5995:$U6014)</f>
        <v>5</v>
      </c>
      <c r="AG5995" s="41">
        <f>+SUMIF($N5995:$N6014,$AG$16,$U5995:$U6014)</f>
        <v>10</v>
      </c>
      <c r="AH5995" s="41">
        <f>+SUMIF($N5995:$N6014,$AH$16,$U5995:$U6014)</f>
        <v>16</v>
      </c>
      <c r="AI5995" s="41">
        <f>+SUMIF($N5995:$N6014,$AI$16,$U5995:$U6014)</f>
        <v>16</v>
      </c>
      <c r="AJ5995" s="41">
        <f>+SUMIF($N5995:$N6014,$AJ$16,$U5995:$U6014)</f>
        <v>24</v>
      </c>
      <c r="AK5995" s="41">
        <f>+SUMIF($N5995:$N6014,$AK$16,$U5995:$U6014)</f>
        <v>0</v>
      </c>
      <c r="AL5995" s="41">
        <f>+SUMIF($N5995:$N6014,$AL$16,$U5995:$U6014)</f>
        <v>0</v>
      </c>
      <c r="AM5995" s="41">
        <f>+SUMIF($N5995:$N6014,$AM$16,$U5995:$U6014)</f>
        <v>0</v>
      </c>
      <c r="AN5995" s="41">
        <f>+SUMIF($N5995:$N6014,$AN$16,$U5995:$U6014)</f>
        <v>13</v>
      </c>
      <c r="AO5995" s="41">
        <f>+SUMIF($N5995:$N6014,$AO$16,$U5995:$U6014)</f>
        <v>0</v>
      </c>
      <c r="AP5995" s="41">
        <f>+SUMIF($N5995:$N6014,$AP$16,$U5995:$U6014)</f>
        <v>0</v>
      </c>
      <c r="AQ5995" s="41">
        <f>+SUMIF($N5995:$N6014,$AQ$16,$U5995:$U6014)</f>
        <v>9</v>
      </c>
      <c r="AR5995" s="41">
        <f>+SUMIF($N5995:$N6014,$AR$16,$U5995:$U6014)</f>
        <v>7</v>
      </c>
      <c r="AS5995" s="43"/>
      <c r="AT5995" s="43"/>
      <c r="AU5995" s="44"/>
      <c r="AV5995" s="182"/>
      <c r="AW5995" s="182"/>
      <c r="AX5995" s="182"/>
      <c r="AZ5995" s="207"/>
    </row>
    <row r="5996" spans="1:52" s="168" customFormat="1" ht="24.9" customHeight="1" x14ac:dyDescent="0.3">
      <c r="A5996" s="263"/>
      <c r="B5996" s="263"/>
      <c r="C5996" s="265"/>
      <c r="D5996" s="481"/>
      <c r="E5996" s="482"/>
      <c r="F5996" s="482"/>
      <c r="G5996" s="482"/>
      <c r="H5996" s="482"/>
      <c r="I5996" s="482"/>
      <c r="J5996" s="482"/>
      <c r="K5996" s="482"/>
      <c r="L5996" s="482"/>
      <c r="M5996" s="483"/>
      <c r="N5996" s="176">
        <v>14001481</v>
      </c>
      <c r="O5996" s="412" t="s">
        <v>338</v>
      </c>
      <c r="P5996" s="413"/>
      <c r="Q5996" s="8"/>
      <c r="R5996" s="8"/>
      <c r="S5996" s="8"/>
      <c r="T5996" s="9">
        <f>+T1733</f>
        <v>5</v>
      </c>
      <c r="U5996" s="17">
        <f t="shared" ref="U5996:U6011" si="235">+T5996</f>
        <v>5</v>
      </c>
      <c r="V5996" s="182"/>
      <c r="W5996" s="191">
        <v>2</v>
      </c>
      <c r="X5996" s="199"/>
      <c r="Y5996" s="182"/>
      <c r="Z5996" s="184"/>
      <c r="AA5996" s="184"/>
      <c r="AD5996" s="182"/>
      <c r="AG5996" s="182"/>
      <c r="AH5996" s="43"/>
      <c r="AI5996" s="43"/>
      <c r="AJ5996" s="43"/>
      <c r="AK5996" s="43"/>
      <c r="AL5996" s="43"/>
      <c r="AM5996" s="43"/>
      <c r="AN5996" s="43"/>
      <c r="AO5996" s="43"/>
      <c r="AP5996" s="43"/>
      <c r="AQ5996" s="43"/>
      <c r="AR5996" s="43"/>
      <c r="AS5996" s="43"/>
      <c r="AT5996" s="43"/>
      <c r="AU5996" s="44"/>
      <c r="AV5996" s="182"/>
      <c r="AW5996" s="182"/>
      <c r="AX5996" s="182"/>
      <c r="AZ5996" s="207"/>
    </row>
    <row r="5997" spans="1:52" s="168" customFormat="1" ht="24.9" customHeight="1" x14ac:dyDescent="0.3">
      <c r="A5997" s="263"/>
      <c r="B5997" s="263"/>
      <c r="C5997" s="265"/>
      <c r="D5997" s="481"/>
      <c r="E5997" s="482"/>
      <c r="F5997" s="482"/>
      <c r="G5997" s="482"/>
      <c r="H5997" s="482"/>
      <c r="I5997" s="482"/>
      <c r="J5997" s="482"/>
      <c r="K5997" s="482"/>
      <c r="L5997" s="482"/>
      <c r="M5997" s="483"/>
      <c r="N5997" s="176">
        <v>14000772</v>
      </c>
      <c r="O5997" s="412" t="s">
        <v>338</v>
      </c>
      <c r="P5997" s="413"/>
      <c r="Q5997" s="8"/>
      <c r="R5997" s="8"/>
      <c r="S5997" s="8"/>
      <c r="T5997" s="9">
        <f>+T1734</f>
        <v>6</v>
      </c>
      <c r="U5997" s="17">
        <f t="shared" si="235"/>
        <v>6</v>
      </c>
      <c r="V5997" s="182"/>
      <c r="W5997" s="191">
        <v>3</v>
      </c>
      <c r="X5997" s="199"/>
      <c r="Y5997" s="182"/>
      <c r="Z5997" s="184"/>
      <c r="AA5997" s="184"/>
      <c r="AD5997" s="182"/>
      <c r="AG5997" s="182"/>
      <c r="AH5997" s="43"/>
      <c r="AI5997" s="43"/>
      <c r="AJ5997" s="43"/>
      <c r="AK5997" s="43"/>
      <c r="AL5997" s="43"/>
      <c r="AM5997" s="43"/>
      <c r="AN5997" s="43"/>
      <c r="AO5997" s="43"/>
      <c r="AP5997" s="43"/>
      <c r="AQ5997" s="43"/>
      <c r="AR5997" s="43"/>
      <c r="AS5997" s="43"/>
      <c r="AT5997" s="43"/>
      <c r="AU5997" s="44"/>
      <c r="AV5997" s="182"/>
      <c r="AW5997" s="182"/>
      <c r="AX5997" s="182"/>
      <c r="AZ5997" s="207"/>
    </row>
    <row r="5998" spans="1:52" s="168" customFormat="1" ht="24.9" customHeight="1" x14ac:dyDescent="0.3">
      <c r="A5998" s="263"/>
      <c r="B5998" s="263"/>
      <c r="C5998" s="265"/>
      <c r="D5998" s="481"/>
      <c r="E5998" s="482"/>
      <c r="F5998" s="482"/>
      <c r="G5998" s="482"/>
      <c r="H5998" s="482"/>
      <c r="I5998" s="482"/>
      <c r="J5998" s="482"/>
      <c r="K5998" s="482"/>
      <c r="L5998" s="482"/>
      <c r="M5998" s="483"/>
      <c r="N5998" s="176">
        <v>14000741</v>
      </c>
      <c r="O5998" s="412" t="s">
        <v>338</v>
      </c>
      <c r="P5998" s="413"/>
      <c r="Q5998" s="8"/>
      <c r="R5998" s="8"/>
      <c r="S5998" s="8"/>
      <c r="T5998" s="9">
        <f t="shared" ref="T5998:T6011" si="236">+T1781</f>
        <v>9</v>
      </c>
      <c r="U5998" s="17">
        <f t="shared" si="235"/>
        <v>9</v>
      </c>
      <c r="V5998" s="182"/>
      <c r="W5998" s="191">
        <v>4</v>
      </c>
      <c r="X5998" s="199"/>
      <c r="Y5998" s="182"/>
      <c r="Z5998" s="184"/>
      <c r="AA5998" s="184"/>
      <c r="AD5998" s="182"/>
      <c r="AG5998" s="182"/>
      <c r="AH5998" s="43"/>
      <c r="AI5998" s="43"/>
      <c r="AJ5998" s="43"/>
      <c r="AK5998" s="43"/>
      <c r="AL5998" s="43"/>
      <c r="AM5998" s="43"/>
      <c r="AN5998" s="43"/>
      <c r="AO5998" s="43"/>
      <c r="AP5998" s="43"/>
      <c r="AQ5998" s="43"/>
      <c r="AR5998" s="43"/>
      <c r="AS5998" s="43"/>
      <c r="AT5998" s="43"/>
      <c r="AU5998" s="44"/>
      <c r="AV5998" s="182"/>
      <c r="AW5998" s="182"/>
      <c r="AX5998" s="182"/>
      <c r="AZ5998" s="207"/>
    </row>
    <row r="5999" spans="1:52" s="168" customFormat="1" ht="24.9" customHeight="1" x14ac:dyDescent="0.3">
      <c r="A5999" s="263"/>
      <c r="B5999" s="263"/>
      <c r="C5999" s="265"/>
      <c r="D5999" s="481"/>
      <c r="E5999" s="482"/>
      <c r="F5999" s="482"/>
      <c r="G5999" s="482"/>
      <c r="H5999" s="482"/>
      <c r="I5999" s="482"/>
      <c r="J5999" s="482"/>
      <c r="K5999" s="482"/>
      <c r="L5999" s="482"/>
      <c r="M5999" s="483"/>
      <c r="N5999" s="176">
        <v>14000718</v>
      </c>
      <c r="O5999" s="412" t="s">
        <v>338</v>
      </c>
      <c r="P5999" s="413"/>
      <c r="Q5999" s="8"/>
      <c r="R5999" s="8"/>
      <c r="S5999" s="8"/>
      <c r="T5999" s="9">
        <f t="shared" si="236"/>
        <v>6</v>
      </c>
      <c r="U5999" s="17">
        <f t="shared" si="235"/>
        <v>6</v>
      </c>
      <c r="V5999" s="182"/>
      <c r="W5999" s="191">
        <v>5</v>
      </c>
      <c r="X5999" s="199"/>
      <c r="Y5999" s="182"/>
      <c r="Z5999" s="184"/>
      <c r="AA5999" s="184"/>
      <c r="AD5999" s="182"/>
      <c r="AG5999" s="182"/>
      <c r="AH5999" s="43"/>
      <c r="AI5999" s="43"/>
      <c r="AJ5999" s="43"/>
      <c r="AK5999" s="43"/>
      <c r="AL5999" s="43"/>
      <c r="AM5999" s="43"/>
      <c r="AN5999" s="43"/>
      <c r="AO5999" s="43"/>
      <c r="AP5999" s="43"/>
      <c r="AQ5999" s="43"/>
      <c r="AR5999" s="43"/>
      <c r="AS5999" s="43"/>
      <c r="AT5999" s="43"/>
      <c r="AU5999" s="44"/>
      <c r="AV5999" s="182"/>
      <c r="AW5999" s="182"/>
      <c r="AX5999" s="182"/>
      <c r="AZ5999" s="207"/>
    </row>
    <row r="6000" spans="1:52" s="168" customFormat="1" ht="24.9" customHeight="1" x14ac:dyDescent="0.3">
      <c r="A6000" s="263"/>
      <c r="B6000" s="263"/>
      <c r="C6000" s="265"/>
      <c r="D6000" s="481"/>
      <c r="E6000" s="482"/>
      <c r="F6000" s="482"/>
      <c r="G6000" s="482"/>
      <c r="H6000" s="482"/>
      <c r="I6000" s="482"/>
      <c r="J6000" s="482"/>
      <c r="K6000" s="482"/>
      <c r="L6000" s="482"/>
      <c r="M6000" s="483"/>
      <c r="N6000" s="176">
        <v>14001678</v>
      </c>
      <c r="O6000" s="412" t="s">
        <v>338</v>
      </c>
      <c r="P6000" s="413"/>
      <c r="Q6000" s="8"/>
      <c r="R6000" s="8"/>
      <c r="S6000" s="8"/>
      <c r="T6000" s="9">
        <f t="shared" si="236"/>
        <v>6</v>
      </c>
      <c r="U6000" s="17">
        <f t="shared" si="235"/>
        <v>6</v>
      </c>
      <c r="V6000" s="182"/>
      <c r="W6000" s="191">
        <v>6</v>
      </c>
      <c r="X6000" s="199"/>
      <c r="Y6000" s="182"/>
      <c r="Z6000" s="184"/>
      <c r="AA6000" s="184"/>
      <c r="AD6000" s="182"/>
      <c r="AG6000" s="182"/>
      <c r="AH6000" s="43"/>
      <c r="AI6000" s="43"/>
      <c r="AJ6000" s="43"/>
      <c r="AK6000" s="43"/>
      <c r="AL6000" s="43"/>
      <c r="AM6000" s="43"/>
      <c r="AN6000" s="43"/>
      <c r="AO6000" s="43"/>
      <c r="AP6000" s="43"/>
      <c r="AQ6000" s="43"/>
      <c r="AR6000" s="43"/>
      <c r="AS6000" s="43"/>
      <c r="AT6000" s="43"/>
      <c r="AU6000" s="44"/>
      <c r="AV6000" s="182"/>
      <c r="AW6000" s="182"/>
      <c r="AX6000" s="182"/>
      <c r="AZ6000" s="207"/>
    </row>
    <row r="6001" spans="1:52" s="168" customFormat="1" ht="24.9" customHeight="1" x14ac:dyDescent="0.3">
      <c r="A6001" s="263"/>
      <c r="B6001" s="263"/>
      <c r="C6001" s="265"/>
      <c r="D6001" s="481"/>
      <c r="E6001" s="482"/>
      <c r="F6001" s="482"/>
      <c r="G6001" s="482"/>
      <c r="H6001" s="482"/>
      <c r="I6001" s="482"/>
      <c r="J6001" s="482"/>
      <c r="K6001" s="482"/>
      <c r="L6001" s="482"/>
      <c r="M6001" s="483"/>
      <c r="N6001" s="176">
        <v>14001545</v>
      </c>
      <c r="O6001" s="412" t="s">
        <v>338</v>
      </c>
      <c r="P6001" s="413"/>
      <c r="Q6001" s="8"/>
      <c r="R6001" s="8"/>
      <c r="S6001" s="8"/>
      <c r="T6001" s="9">
        <f t="shared" si="236"/>
        <v>5</v>
      </c>
      <c r="U6001" s="17">
        <f t="shared" si="235"/>
        <v>5</v>
      </c>
      <c r="V6001" s="182"/>
      <c r="W6001" s="191">
        <v>7</v>
      </c>
      <c r="X6001" s="199"/>
      <c r="Y6001" s="182"/>
      <c r="Z6001" s="184"/>
      <c r="AA6001" s="184"/>
      <c r="AD6001" s="182"/>
      <c r="AG6001" s="182"/>
      <c r="AH6001" s="43"/>
      <c r="AI6001" s="43"/>
      <c r="AJ6001" s="43"/>
      <c r="AK6001" s="43"/>
      <c r="AL6001" s="43"/>
      <c r="AM6001" s="43"/>
      <c r="AN6001" s="43"/>
      <c r="AO6001" s="43"/>
      <c r="AP6001" s="43"/>
      <c r="AQ6001" s="43"/>
      <c r="AR6001" s="43"/>
      <c r="AS6001" s="43"/>
      <c r="AT6001" s="43"/>
      <c r="AU6001" s="44"/>
      <c r="AV6001" s="182"/>
      <c r="AW6001" s="182"/>
      <c r="AX6001" s="182"/>
      <c r="AZ6001" s="207"/>
    </row>
    <row r="6002" spans="1:52" s="168" customFormat="1" ht="24.9" customHeight="1" x14ac:dyDescent="0.3">
      <c r="A6002" s="263"/>
      <c r="B6002" s="263"/>
      <c r="C6002" s="265"/>
      <c r="D6002" s="481"/>
      <c r="E6002" s="482"/>
      <c r="F6002" s="482"/>
      <c r="G6002" s="482"/>
      <c r="H6002" s="482"/>
      <c r="I6002" s="482"/>
      <c r="J6002" s="482"/>
      <c r="K6002" s="482"/>
      <c r="L6002" s="482"/>
      <c r="M6002" s="483"/>
      <c r="N6002" s="176">
        <v>14001517</v>
      </c>
      <c r="O6002" s="412" t="s">
        <v>338</v>
      </c>
      <c r="P6002" s="413"/>
      <c r="Q6002" s="8"/>
      <c r="R6002" s="8"/>
      <c r="S6002" s="8"/>
      <c r="T6002" s="9">
        <f t="shared" si="236"/>
        <v>10</v>
      </c>
      <c r="U6002" s="17">
        <f t="shared" si="235"/>
        <v>10</v>
      </c>
      <c r="V6002" s="182"/>
      <c r="W6002" s="191">
        <v>8</v>
      </c>
      <c r="X6002" s="199"/>
      <c r="Y6002" s="182"/>
      <c r="Z6002" s="184"/>
      <c r="AA6002" s="184"/>
      <c r="AD6002" s="182"/>
      <c r="AG6002" s="182"/>
      <c r="AH6002" s="43"/>
      <c r="AI6002" s="43"/>
      <c r="AJ6002" s="43"/>
      <c r="AK6002" s="43"/>
      <c r="AL6002" s="43"/>
      <c r="AM6002" s="43"/>
      <c r="AN6002" s="43"/>
      <c r="AO6002" s="43"/>
      <c r="AP6002" s="43"/>
      <c r="AQ6002" s="43"/>
      <c r="AR6002" s="43"/>
      <c r="AS6002" s="43"/>
      <c r="AT6002" s="43"/>
      <c r="AU6002" s="44"/>
      <c r="AV6002" s="182"/>
      <c r="AW6002" s="182"/>
      <c r="AX6002" s="182"/>
      <c r="AZ6002" s="207"/>
    </row>
    <row r="6003" spans="1:52" s="168" customFormat="1" ht="24.9" customHeight="1" x14ac:dyDescent="0.3">
      <c r="A6003" s="263"/>
      <c r="B6003" s="263"/>
      <c r="C6003" s="265"/>
      <c r="D6003" s="481"/>
      <c r="E6003" s="482"/>
      <c r="F6003" s="482"/>
      <c r="G6003" s="482"/>
      <c r="H6003" s="482"/>
      <c r="I6003" s="482"/>
      <c r="J6003" s="482"/>
      <c r="K6003" s="482"/>
      <c r="L6003" s="482"/>
      <c r="M6003" s="483"/>
      <c r="N6003" s="176">
        <v>14001156</v>
      </c>
      <c r="O6003" s="412" t="s">
        <v>338</v>
      </c>
      <c r="P6003" s="413"/>
      <c r="Q6003" s="8"/>
      <c r="R6003" s="8"/>
      <c r="S6003" s="8"/>
      <c r="T6003" s="9">
        <f t="shared" si="236"/>
        <v>16</v>
      </c>
      <c r="U6003" s="17">
        <f t="shared" si="235"/>
        <v>16</v>
      </c>
      <c r="V6003" s="182"/>
      <c r="W6003" s="191">
        <v>9</v>
      </c>
      <c r="X6003" s="199"/>
      <c r="Y6003" s="182"/>
      <c r="Z6003" s="184"/>
      <c r="AA6003" s="184"/>
      <c r="AD6003" s="182"/>
      <c r="AG6003" s="182"/>
      <c r="AH6003" s="43"/>
      <c r="AI6003" s="43"/>
      <c r="AJ6003" s="43"/>
      <c r="AK6003" s="43"/>
      <c r="AL6003" s="43"/>
      <c r="AM6003" s="43"/>
      <c r="AN6003" s="43"/>
      <c r="AO6003" s="43"/>
      <c r="AP6003" s="43"/>
      <c r="AQ6003" s="43"/>
      <c r="AR6003" s="43"/>
      <c r="AS6003" s="43"/>
      <c r="AT6003" s="43"/>
      <c r="AU6003" s="44"/>
      <c r="AV6003" s="182"/>
      <c r="AW6003" s="182"/>
      <c r="AX6003" s="182"/>
      <c r="AZ6003" s="207"/>
    </row>
    <row r="6004" spans="1:52" s="168" customFormat="1" ht="24.9" customHeight="1" x14ac:dyDescent="0.3">
      <c r="A6004" s="263"/>
      <c r="B6004" s="263"/>
      <c r="C6004" s="265"/>
      <c r="D6004" s="481"/>
      <c r="E6004" s="482"/>
      <c r="F6004" s="482"/>
      <c r="G6004" s="482"/>
      <c r="H6004" s="482"/>
      <c r="I6004" s="482"/>
      <c r="J6004" s="482"/>
      <c r="K6004" s="482"/>
      <c r="L6004" s="482"/>
      <c r="M6004" s="483"/>
      <c r="N6004" s="176">
        <v>14001367</v>
      </c>
      <c r="O6004" s="412" t="s">
        <v>338</v>
      </c>
      <c r="P6004" s="413"/>
      <c r="Q6004" s="8"/>
      <c r="R6004" s="8"/>
      <c r="S6004" s="8"/>
      <c r="T6004" s="9">
        <f t="shared" si="236"/>
        <v>16</v>
      </c>
      <c r="U6004" s="17">
        <f t="shared" si="235"/>
        <v>16</v>
      </c>
      <c r="V6004" s="182"/>
      <c r="W6004" s="191">
        <v>10</v>
      </c>
      <c r="X6004" s="199"/>
      <c r="Y6004" s="182"/>
      <c r="Z6004" s="184"/>
      <c r="AA6004" s="184"/>
      <c r="AD6004" s="182"/>
      <c r="AG6004" s="182"/>
      <c r="AH6004" s="43"/>
      <c r="AI6004" s="43"/>
      <c r="AJ6004" s="43"/>
      <c r="AK6004" s="43"/>
      <c r="AL6004" s="43"/>
      <c r="AM6004" s="43"/>
      <c r="AN6004" s="43"/>
      <c r="AO6004" s="43"/>
      <c r="AP6004" s="43"/>
      <c r="AQ6004" s="43"/>
      <c r="AR6004" s="43"/>
      <c r="AS6004" s="43"/>
      <c r="AT6004" s="43"/>
      <c r="AU6004" s="44"/>
      <c r="AV6004" s="182"/>
      <c r="AW6004" s="182"/>
      <c r="AX6004" s="182"/>
      <c r="AZ6004" s="207"/>
    </row>
    <row r="6005" spans="1:52" s="168" customFormat="1" ht="24.9" customHeight="1" x14ac:dyDescent="0.3">
      <c r="A6005" s="263"/>
      <c r="B6005" s="263"/>
      <c r="C6005" s="265"/>
      <c r="D6005" s="481"/>
      <c r="E6005" s="482"/>
      <c r="F6005" s="482"/>
      <c r="G6005" s="482"/>
      <c r="H6005" s="482"/>
      <c r="I6005" s="482"/>
      <c r="J6005" s="482"/>
      <c r="K6005" s="482"/>
      <c r="L6005" s="482"/>
      <c r="M6005" s="483"/>
      <c r="N6005" s="176">
        <v>14000126</v>
      </c>
      <c r="O6005" s="412" t="s">
        <v>338</v>
      </c>
      <c r="P6005" s="413"/>
      <c r="Q6005" s="8"/>
      <c r="R6005" s="8"/>
      <c r="S6005" s="8"/>
      <c r="T6005" s="9">
        <f t="shared" si="236"/>
        <v>24</v>
      </c>
      <c r="U6005" s="17">
        <f t="shared" si="235"/>
        <v>24</v>
      </c>
      <c r="V6005" s="182"/>
      <c r="W6005" s="191">
        <v>11</v>
      </c>
      <c r="X6005" s="199"/>
      <c r="Y6005" s="182"/>
      <c r="Z6005" s="184"/>
      <c r="AA6005" s="184"/>
      <c r="AD6005" s="182"/>
      <c r="AG6005" s="182"/>
      <c r="AH6005" s="43"/>
      <c r="AI6005" s="43"/>
      <c r="AJ6005" s="43"/>
      <c r="AK6005" s="43"/>
      <c r="AL6005" s="43"/>
      <c r="AM6005" s="43"/>
      <c r="AN6005" s="43"/>
      <c r="AO6005" s="43"/>
      <c r="AP6005" s="43"/>
      <c r="AQ6005" s="43"/>
      <c r="AR6005" s="43"/>
      <c r="AS6005" s="43"/>
      <c r="AT6005" s="43"/>
      <c r="AU6005" s="44"/>
      <c r="AV6005" s="182"/>
      <c r="AW6005" s="182"/>
      <c r="AX6005" s="182"/>
      <c r="AZ6005" s="207"/>
    </row>
    <row r="6006" spans="1:52" s="168" customFormat="1" ht="24.9" customHeight="1" x14ac:dyDescent="0.3">
      <c r="A6006" s="263"/>
      <c r="B6006" s="263"/>
      <c r="C6006" s="265"/>
      <c r="D6006" s="481"/>
      <c r="E6006" s="482"/>
      <c r="F6006" s="482"/>
      <c r="G6006" s="482"/>
      <c r="H6006" s="482"/>
      <c r="I6006" s="482"/>
      <c r="J6006" s="482"/>
      <c r="K6006" s="482"/>
      <c r="L6006" s="482"/>
      <c r="M6006" s="483"/>
      <c r="N6006" s="176"/>
      <c r="O6006" s="412"/>
      <c r="P6006" s="413"/>
      <c r="Q6006" s="8"/>
      <c r="R6006" s="8"/>
      <c r="S6006" s="8"/>
      <c r="T6006" s="9"/>
      <c r="U6006" s="17"/>
      <c r="V6006" s="182"/>
      <c r="W6006" s="191"/>
      <c r="X6006" s="199"/>
      <c r="Y6006" s="182"/>
      <c r="Z6006" s="184"/>
      <c r="AA6006" s="184"/>
      <c r="AD6006" s="182"/>
      <c r="AG6006" s="182"/>
      <c r="AH6006" s="43"/>
      <c r="AI6006" s="43"/>
      <c r="AJ6006" s="43"/>
      <c r="AK6006" s="43"/>
      <c r="AL6006" s="43"/>
      <c r="AM6006" s="43"/>
      <c r="AN6006" s="43"/>
      <c r="AO6006" s="43"/>
      <c r="AP6006" s="43"/>
      <c r="AQ6006" s="43"/>
      <c r="AR6006" s="43"/>
      <c r="AS6006" s="43"/>
      <c r="AT6006" s="43"/>
      <c r="AU6006" s="44"/>
      <c r="AV6006" s="182"/>
      <c r="AW6006" s="182"/>
      <c r="AX6006" s="182"/>
      <c r="AZ6006" s="207"/>
    </row>
    <row r="6007" spans="1:52" s="168" customFormat="1" ht="24.9" customHeight="1" x14ac:dyDescent="0.3">
      <c r="A6007" s="263"/>
      <c r="B6007" s="263"/>
      <c r="C6007" s="265"/>
      <c r="D6007" s="481"/>
      <c r="E6007" s="482"/>
      <c r="F6007" s="482"/>
      <c r="G6007" s="482"/>
      <c r="H6007" s="482"/>
      <c r="I6007" s="482"/>
      <c r="J6007" s="482"/>
      <c r="K6007" s="482"/>
      <c r="L6007" s="482"/>
      <c r="M6007" s="483"/>
      <c r="N6007" s="176"/>
      <c r="O6007" s="412"/>
      <c r="P6007" s="413"/>
      <c r="Q6007" s="8"/>
      <c r="R6007" s="8"/>
      <c r="S6007" s="8"/>
      <c r="T6007" s="9"/>
      <c r="U6007" s="17"/>
      <c r="V6007" s="182"/>
      <c r="W6007" s="191"/>
      <c r="X6007" s="199"/>
      <c r="Y6007" s="182"/>
      <c r="Z6007" s="184"/>
      <c r="AA6007" s="184"/>
      <c r="AD6007" s="182"/>
      <c r="AG6007" s="182"/>
      <c r="AH6007" s="43"/>
      <c r="AI6007" s="43"/>
      <c r="AJ6007" s="43"/>
      <c r="AK6007" s="43"/>
      <c r="AL6007" s="43"/>
      <c r="AM6007" s="43"/>
      <c r="AN6007" s="43"/>
      <c r="AO6007" s="43"/>
      <c r="AP6007" s="43"/>
      <c r="AQ6007" s="43"/>
      <c r="AR6007" s="43"/>
      <c r="AS6007" s="43"/>
      <c r="AT6007" s="43"/>
      <c r="AU6007" s="44"/>
      <c r="AV6007" s="182"/>
      <c r="AW6007" s="182"/>
      <c r="AX6007" s="182"/>
      <c r="AZ6007" s="207"/>
    </row>
    <row r="6008" spans="1:52" s="168" customFormat="1" ht="24.9" customHeight="1" x14ac:dyDescent="0.3">
      <c r="A6008" s="263"/>
      <c r="B6008" s="263"/>
      <c r="C6008" s="265"/>
      <c r="D6008" s="481"/>
      <c r="E6008" s="482"/>
      <c r="F6008" s="482"/>
      <c r="G6008" s="482"/>
      <c r="H6008" s="482"/>
      <c r="I6008" s="482"/>
      <c r="J6008" s="482"/>
      <c r="K6008" s="482"/>
      <c r="L6008" s="482"/>
      <c r="M6008" s="483"/>
      <c r="N6008" s="176">
        <v>14001506</v>
      </c>
      <c r="O6008" s="412" t="s">
        <v>338</v>
      </c>
      <c r="P6008" s="413"/>
      <c r="Q6008" s="8"/>
      <c r="R6008" s="8"/>
      <c r="S6008" s="8"/>
      <c r="T6008" s="9">
        <f t="shared" si="236"/>
        <v>13</v>
      </c>
      <c r="U6008" s="17">
        <f t="shared" si="235"/>
        <v>13</v>
      </c>
      <c r="V6008" s="182"/>
      <c r="W6008" s="191">
        <v>15</v>
      </c>
      <c r="X6008" s="199"/>
      <c r="Y6008" s="182"/>
      <c r="Z6008" s="184"/>
      <c r="AA6008" s="184"/>
      <c r="AD6008" s="182"/>
      <c r="AG6008" s="182"/>
      <c r="AH6008" s="43"/>
      <c r="AI6008" s="43"/>
      <c r="AJ6008" s="43"/>
      <c r="AK6008" s="43"/>
      <c r="AL6008" s="43"/>
      <c r="AM6008" s="43"/>
      <c r="AN6008" s="43"/>
      <c r="AO6008" s="43"/>
      <c r="AP6008" s="43"/>
      <c r="AQ6008" s="43"/>
      <c r="AR6008" s="43"/>
      <c r="AS6008" s="43"/>
      <c r="AT6008" s="43"/>
      <c r="AU6008" s="44"/>
      <c r="AV6008" s="182"/>
      <c r="AW6008" s="182"/>
      <c r="AX6008" s="182"/>
      <c r="AZ6008" s="207"/>
    </row>
    <row r="6009" spans="1:52" s="168" customFormat="1" ht="24.9" customHeight="1" x14ac:dyDescent="0.3">
      <c r="A6009" s="263"/>
      <c r="B6009" s="263"/>
      <c r="C6009" s="265"/>
      <c r="D6009" s="481"/>
      <c r="E6009" s="482"/>
      <c r="F6009" s="482"/>
      <c r="G6009" s="482"/>
      <c r="H6009" s="482"/>
      <c r="I6009" s="482"/>
      <c r="J6009" s="482"/>
      <c r="K6009" s="482"/>
      <c r="L6009" s="482"/>
      <c r="M6009" s="483"/>
      <c r="N6009" s="176"/>
      <c r="O6009" s="412"/>
      <c r="P6009" s="413"/>
      <c r="Q6009" s="8"/>
      <c r="R6009" s="8"/>
      <c r="S6009" s="8"/>
      <c r="T6009" s="9"/>
      <c r="U6009" s="17"/>
      <c r="V6009" s="182"/>
      <c r="W6009" s="191"/>
      <c r="X6009" s="199"/>
      <c r="Y6009" s="182"/>
      <c r="Z6009" s="184"/>
      <c r="AA6009" s="184"/>
      <c r="AD6009" s="182"/>
      <c r="AG6009" s="182"/>
      <c r="AH6009" s="43"/>
      <c r="AI6009" s="43"/>
      <c r="AJ6009" s="43"/>
      <c r="AK6009" s="43"/>
      <c r="AL6009" s="43"/>
      <c r="AM6009" s="43"/>
      <c r="AN6009" s="43"/>
      <c r="AO6009" s="43"/>
      <c r="AP6009" s="43"/>
      <c r="AQ6009" s="43"/>
      <c r="AR6009" s="43"/>
      <c r="AS6009" s="43"/>
      <c r="AT6009" s="43"/>
      <c r="AU6009" s="44"/>
      <c r="AV6009" s="182"/>
      <c r="AW6009" s="182"/>
      <c r="AX6009" s="182"/>
      <c r="AZ6009" s="207"/>
    </row>
    <row r="6010" spans="1:52" s="168" customFormat="1" ht="24.9" customHeight="1" x14ac:dyDescent="0.3">
      <c r="A6010" s="263"/>
      <c r="B6010" s="263"/>
      <c r="C6010" s="265"/>
      <c r="D6010" s="481"/>
      <c r="E6010" s="482"/>
      <c r="F6010" s="482"/>
      <c r="G6010" s="482"/>
      <c r="H6010" s="482"/>
      <c r="I6010" s="482"/>
      <c r="J6010" s="482"/>
      <c r="K6010" s="482"/>
      <c r="L6010" s="482"/>
      <c r="M6010" s="483"/>
      <c r="N6010" s="176">
        <v>14001619</v>
      </c>
      <c r="O6010" s="412" t="s">
        <v>338</v>
      </c>
      <c r="P6010" s="413"/>
      <c r="Q6010" s="8"/>
      <c r="R6010" s="8"/>
      <c r="S6010" s="8"/>
      <c r="T6010" s="9">
        <f t="shared" si="236"/>
        <v>9</v>
      </c>
      <c r="U6010" s="17">
        <f t="shared" si="235"/>
        <v>9</v>
      </c>
      <c r="V6010" s="182"/>
      <c r="W6010" s="191">
        <v>18</v>
      </c>
      <c r="X6010" s="199"/>
      <c r="Y6010" s="182"/>
      <c r="Z6010" s="184"/>
      <c r="AA6010" s="184"/>
      <c r="AD6010" s="182"/>
      <c r="AG6010" s="182"/>
      <c r="AH6010" s="43"/>
      <c r="AI6010" s="43"/>
      <c r="AJ6010" s="43"/>
      <c r="AK6010" s="43"/>
      <c r="AL6010" s="43"/>
      <c r="AM6010" s="43"/>
      <c r="AN6010" s="43"/>
      <c r="AO6010" s="43"/>
      <c r="AP6010" s="43"/>
      <c r="AQ6010" s="43"/>
      <c r="AR6010" s="43"/>
      <c r="AS6010" s="43"/>
      <c r="AT6010" s="43"/>
      <c r="AU6010" s="44"/>
      <c r="AV6010" s="182"/>
      <c r="AW6010" s="182"/>
      <c r="AX6010" s="182"/>
      <c r="AZ6010" s="207"/>
    </row>
    <row r="6011" spans="1:52" s="168" customFormat="1" ht="24.9" customHeight="1" x14ac:dyDescent="0.3">
      <c r="A6011" s="263"/>
      <c r="B6011" s="263"/>
      <c r="C6011" s="265"/>
      <c r="D6011" s="481"/>
      <c r="E6011" s="482"/>
      <c r="F6011" s="482"/>
      <c r="G6011" s="482"/>
      <c r="H6011" s="482"/>
      <c r="I6011" s="482"/>
      <c r="J6011" s="482"/>
      <c r="K6011" s="482"/>
      <c r="L6011" s="482"/>
      <c r="M6011" s="483"/>
      <c r="N6011" s="176">
        <v>14001616</v>
      </c>
      <c r="O6011" s="412" t="s">
        <v>338</v>
      </c>
      <c r="P6011" s="413"/>
      <c r="Q6011" s="8"/>
      <c r="R6011" s="8"/>
      <c r="S6011" s="8"/>
      <c r="T6011" s="9">
        <f t="shared" si="236"/>
        <v>7</v>
      </c>
      <c r="U6011" s="17">
        <f t="shared" si="235"/>
        <v>7</v>
      </c>
      <c r="V6011" s="182"/>
      <c r="W6011" s="191">
        <v>19</v>
      </c>
      <c r="X6011" s="199"/>
      <c r="Y6011" s="182"/>
      <c r="Z6011" s="184"/>
      <c r="AA6011" s="184"/>
      <c r="AD6011" s="182"/>
      <c r="AG6011" s="182"/>
      <c r="AH6011" s="43"/>
      <c r="AI6011" s="43"/>
      <c r="AJ6011" s="43"/>
      <c r="AK6011" s="43"/>
      <c r="AL6011" s="43"/>
      <c r="AM6011" s="43"/>
      <c r="AN6011" s="43"/>
      <c r="AO6011" s="43"/>
      <c r="AP6011" s="43"/>
      <c r="AQ6011" s="43"/>
      <c r="AR6011" s="43"/>
      <c r="AS6011" s="43"/>
      <c r="AT6011" s="43"/>
      <c r="AU6011" s="44"/>
      <c r="AV6011" s="182"/>
      <c r="AW6011" s="182"/>
      <c r="AX6011" s="182"/>
      <c r="AZ6011" s="207"/>
    </row>
    <row r="6012" spans="1:52" s="168" customFormat="1" ht="24.9" customHeight="1" x14ac:dyDescent="0.3">
      <c r="A6012" s="263"/>
      <c r="B6012" s="263"/>
      <c r="C6012" s="265"/>
      <c r="D6012" s="481"/>
      <c r="E6012" s="482"/>
      <c r="F6012" s="482"/>
      <c r="G6012" s="482"/>
      <c r="H6012" s="482"/>
      <c r="I6012" s="482"/>
      <c r="J6012" s="482"/>
      <c r="K6012" s="482"/>
      <c r="L6012" s="482"/>
      <c r="M6012" s="483"/>
      <c r="N6012" s="176"/>
      <c r="O6012" s="412"/>
      <c r="P6012" s="413"/>
      <c r="Q6012" s="8"/>
      <c r="R6012" s="8"/>
      <c r="S6012" s="8"/>
      <c r="T6012" s="9"/>
      <c r="U6012" s="17"/>
      <c r="V6012" s="182"/>
      <c r="W6012" s="191"/>
      <c r="X6012" s="199"/>
      <c r="Y6012" s="182"/>
      <c r="Z6012" s="184"/>
      <c r="AA6012" s="184"/>
      <c r="AD6012" s="182"/>
      <c r="AG6012" s="182"/>
      <c r="AH6012" s="43"/>
      <c r="AI6012" s="43"/>
      <c r="AJ6012" s="43"/>
      <c r="AK6012" s="43"/>
      <c r="AL6012" s="43"/>
      <c r="AM6012" s="43"/>
      <c r="AN6012" s="43"/>
      <c r="AO6012" s="43"/>
      <c r="AP6012" s="43"/>
      <c r="AQ6012" s="43"/>
      <c r="AR6012" s="43"/>
      <c r="AS6012" s="43"/>
      <c r="AT6012" s="43"/>
      <c r="AU6012" s="44"/>
      <c r="AV6012" s="182"/>
      <c r="AW6012" s="182"/>
      <c r="AX6012" s="182"/>
      <c r="AZ6012" s="207"/>
    </row>
    <row r="6013" spans="1:52" s="168" customFormat="1" ht="24.9" customHeight="1" x14ac:dyDescent="0.3">
      <c r="A6013" s="263"/>
      <c r="B6013" s="263"/>
      <c r="C6013" s="265"/>
      <c r="D6013" s="481"/>
      <c r="E6013" s="482"/>
      <c r="F6013" s="482"/>
      <c r="G6013" s="482"/>
      <c r="H6013" s="482"/>
      <c r="I6013" s="482"/>
      <c r="J6013" s="482"/>
      <c r="K6013" s="482"/>
      <c r="L6013" s="482"/>
      <c r="M6013" s="483"/>
      <c r="N6013" s="176"/>
      <c r="O6013" s="412"/>
      <c r="P6013" s="413"/>
      <c r="Q6013" s="8"/>
      <c r="R6013" s="8"/>
      <c r="S6013" s="8"/>
      <c r="T6013" s="9"/>
      <c r="U6013" s="17"/>
      <c r="V6013" s="182"/>
      <c r="W6013" s="191"/>
      <c r="X6013" s="199"/>
      <c r="Y6013" s="182"/>
      <c r="Z6013" s="184"/>
      <c r="AA6013" s="184"/>
      <c r="AD6013" s="182"/>
      <c r="AG6013" s="182"/>
      <c r="AH6013" s="43"/>
      <c r="AI6013" s="43"/>
      <c r="AJ6013" s="43"/>
      <c r="AK6013" s="43"/>
      <c r="AL6013" s="43"/>
      <c r="AM6013" s="43"/>
      <c r="AN6013" s="43"/>
      <c r="AO6013" s="43"/>
      <c r="AP6013" s="43"/>
      <c r="AQ6013" s="43"/>
      <c r="AR6013" s="43"/>
      <c r="AS6013" s="43"/>
      <c r="AT6013" s="43"/>
      <c r="AU6013" s="44"/>
      <c r="AV6013" s="182"/>
      <c r="AW6013" s="182"/>
      <c r="AX6013" s="182"/>
      <c r="AZ6013" s="207"/>
    </row>
    <row r="6014" spans="1:52" s="168" customFormat="1" ht="24.9" customHeight="1" x14ac:dyDescent="0.3">
      <c r="A6014" s="263"/>
      <c r="B6014" s="263"/>
      <c r="C6014" s="265"/>
      <c r="D6014" s="481"/>
      <c r="E6014" s="482"/>
      <c r="F6014" s="482"/>
      <c r="G6014" s="482"/>
      <c r="H6014" s="482"/>
      <c r="I6014" s="482"/>
      <c r="J6014" s="482"/>
      <c r="K6014" s="482"/>
      <c r="L6014" s="482"/>
      <c r="M6014" s="483"/>
      <c r="N6014" s="176"/>
      <c r="O6014" s="412"/>
      <c r="P6014" s="413"/>
      <c r="Q6014" s="8"/>
      <c r="R6014" s="8"/>
      <c r="S6014" s="8"/>
      <c r="T6014" s="9"/>
      <c r="U6014" s="17"/>
      <c r="V6014" s="182"/>
      <c r="W6014" s="191"/>
      <c r="X6014" s="199"/>
      <c r="Y6014" s="182"/>
      <c r="Z6014" s="184"/>
      <c r="AA6014" s="184"/>
      <c r="AD6014" s="182"/>
      <c r="AG6014" s="182"/>
      <c r="AH6014" s="43"/>
      <c r="AI6014" s="43"/>
      <c r="AJ6014" s="43"/>
      <c r="AK6014" s="43"/>
      <c r="AL6014" s="43"/>
      <c r="AM6014" s="43"/>
      <c r="AN6014" s="43"/>
      <c r="AO6014" s="43"/>
      <c r="AP6014" s="43"/>
      <c r="AQ6014" s="43"/>
      <c r="AR6014" s="43"/>
      <c r="AS6014" s="43"/>
      <c r="AT6014" s="43"/>
      <c r="AU6014" s="44"/>
      <c r="AV6014" s="182"/>
      <c r="AW6014" s="182"/>
      <c r="AX6014" s="182"/>
      <c r="AZ6014" s="207"/>
    </row>
    <row r="6015" spans="1:52" s="168" customFormat="1" ht="24.9" customHeight="1" thickBot="1" x14ac:dyDescent="0.35">
      <c r="A6015" s="263"/>
      <c r="B6015" s="263"/>
      <c r="C6015" s="265"/>
      <c r="D6015" s="481"/>
      <c r="E6015" s="482"/>
      <c r="F6015" s="482"/>
      <c r="G6015" s="482"/>
      <c r="H6015" s="482"/>
      <c r="I6015" s="482"/>
      <c r="J6015" s="482"/>
      <c r="K6015" s="482"/>
      <c r="L6015" s="482"/>
      <c r="M6015" s="483"/>
      <c r="N6015" s="414" t="s">
        <v>16</v>
      </c>
      <c r="O6015" s="415"/>
      <c r="P6015" s="415"/>
      <c r="Q6015" s="415"/>
      <c r="R6015" s="415"/>
      <c r="S6015" s="415"/>
      <c r="T6015" s="415"/>
      <c r="U6015" s="18">
        <f>SUM(U5995:U6014)</f>
        <v>139</v>
      </c>
      <c r="V6015" s="182"/>
      <c r="W6015" s="191"/>
      <c r="X6015" s="199"/>
      <c r="Y6015" s="182"/>
      <c r="Z6015" s="184"/>
      <c r="AA6015" s="184"/>
      <c r="AD6015" s="182"/>
      <c r="AG6015" s="182"/>
      <c r="AH6015" s="43"/>
      <c r="AI6015" s="43"/>
      <c r="AJ6015" s="43"/>
      <c r="AK6015" s="43"/>
      <c r="AL6015" s="43"/>
      <c r="AM6015" s="43"/>
      <c r="AN6015" s="43"/>
      <c r="AO6015" s="43"/>
      <c r="AP6015" s="43"/>
      <c r="AQ6015" s="43"/>
      <c r="AR6015" s="43"/>
      <c r="AS6015" s="43"/>
      <c r="AT6015" s="43"/>
      <c r="AU6015" s="44"/>
      <c r="AV6015" s="182"/>
      <c r="AW6015" s="182"/>
      <c r="AX6015" s="182"/>
      <c r="AZ6015" s="207"/>
    </row>
    <row r="6016" spans="1:52" s="168" customFormat="1" ht="14.4" customHeight="1" x14ac:dyDescent="0.3">
      <c r="A6016" s="263"/>
      <c r="B6016" s="263"/>
      <c r="C6016" s="265"/>
      <c r="D6016" s="481"/>
      <c r="E6016" s="482"/>
      <c r="F6016" s="482"/>
      <c r="G6016" s="482"/>
      <c r="H6016" s="482"/>
      <c r="I6016" s="482"/>
      <c r="J6016" s="482"/>
      <c r="K6016" s="482"/>
      <c r="L6016" s="482"/>
      <c r="M6016" s="483"/>
      <c r="N6016" s="416" t="s">
        <v>17</v>
      </c>
      <c r="O6016" s="417"/>
      <c r="P6016" s="417"/>
      <c r="Q6016" s="417"/>
      <c r="R6016" s="417"/>
      <c r="S6016" s="417"/>
      <c r="T6016" s="417"/>
      <c r="U6016" s="418"/>
      <c r="V6016" s="200"/>
      <c r="W6016" s="191"/>
      <c r="X6016" s="199"/>
      <c r="Y6016" s="182"/>
      <c r="Z6016" s="184"/>
      <c r="AA6016" s="184"/>
      <c r="AD6016" s="182"/>
      <c r="AG6016" s="182"/>
      <c r="AH6016" s="43"/>
      <c r="AI6016" s="43"/>
      <c r="AJ6016" s="43"/>
      <c r="AK6016" s="43"/>
      <c r="AL6016" s="43"/>
      <c r="AM6016" s="43"/>
      <c r="AN6016" s="43"/>
      <c r="AO6016" s="43"/>
      <c r="AP6016" s="43"/>
      <c r="AQ6016" s="43"/>
      <c r="AR6016" s="43"/>
      <c r="AS6016" s="43"/>
      <c r="AT6016" s="43"/>
      <c r="AU6016" s="44"/>
      <c r="AV6016" s="182"/>
      <c r="AW6016" s="182"/>
      <c r="AX6016" s="182"/>
      <c r="AZ6016" s="207"/>
    </row>
    <row r="6017" spans="1:52" s="168" customFormat="1" x14ac:dyDescent="0.3">
      <c r="A6017" s="263"/>
      <c r="B6017" s="263"/>
      <c r="C6017" s="265"/>
      <c r="D6017" s="481"/>
      <c r="E6017" s="482"/>
      <c r="F6017" s="482"/>
      <c r="G6017" s="482"/>
      <c r="H6017" s="482"/>
      <c r="I6017" s="482"/>
      <c r="J6017" s="482"/>
      <c r="K6017" s="482"/>
      <c r="L6017" s="482"/>
      <c r="M6017" s="483"/>
      <c r="N6017" s="419"/>
      <c r="O6017" s="420"/>
      <c r="P6017" s="420"/>
      <c r="Q6017" s="420"/>
      <c r="R6017" s="420"/>
      <c r="S6017" s="420"/>
      <c r="T6017" s="420"/>
      <c r="U6017" s="421"/>
      <c r="V6017" s="182"/>
      <c r="W6017" s="191"/>
      <c r="X6017" s="199"/>
      <c r="Y6017" s="182"/>
      <c r="Z6017" s="184"/>
      <c r="AA6017" s="184"/>
      <c r="AD6017" s="182"/>
      <c r="AG6017" s="182"/>
      <c r="AH6017" s="43"/>
      <c r="AI6017" s="43"/>
      <c r="AJ6017" s="43"/>
      <c r="AK6017" s="43"/>
      <c r="AL6017" s="43"/>
      <c r="AM6017" s="43"/>
      <c r="AN6017" s="43"/>
      <c r="AO6017" s="43"/>
      <c r="AP6017" s="43"/>
      <c r="AQ6017" s="43"/>
      <c r="AR6017" s="43"/>
      <c r="AS6017" s="43"/>
      <c r="AT6017" s="43"/>
      <c r="AU6017" s="44"/>
      <c r="AV6017" s="182"/>
      <c r="AW6017" s="182"/>
      <c r="AX6017" s="182"/>
      <c r="AZ6017" s="207"/>
    </row>
    <row r="6018" spans="1:52" s="168" customFormat="1" x14ac:dyDescent="0.3">
      <c r="A6018" s="263"/>
      <c r="B6018" s="263"/>
      <c r="C6018" s="265"/>
      <c r="D6018" s="481"/>
      <c r="E6018" s="482"/>
      <c r="F6018" s="482"/>
      <c r="G6018" s="482"/>
      <c r="H6018" s="482"/>
      <c r="I6018" s="482"/>
      <c r="J6018" s="482"/>
      <c r="K6018" s="482"/>
      <c r="L6018" s="482"/>
      <c r="M6018" s="483"/>
      <c r="N6018" s="419"/>
      <c r="O6018" s="420"/>
      <c r="P6018" s="420"/>
      <c r="Q6018" s="420"/>
      <c r="R6018" s="420"/>
      <c r="S6018" s="420"/>
      <c r="T6018" s="420"/>
      <c r="U6018" s="421"/>
      <c r="V6018" s="182"/>
      <c r="W6018" s="191"/>
      <c r="X6018" s="199"/>
      <c r="Y6018" s="182"/>
      <c r="Z6018" s="184"/>
      <c r="AA6018" s="184"/>
      <c r="AD6018" s="182"/>
      <c r="AG6018" s="182"/>
      <c r="AH6018" s="43"/>
      <c r="AI6018" s="43"/>
      <c r="AJ6018" s="43"/>
      <c r="AK6018" s="43"/>
      <c r="AL6018" s="43"/>
      <c r="AM6018" s="43"/>
      <c r="AN6018" s="43"/>
      <c r="AO6018" s="43"/>
      <c r="AP6018" s="43"/>
      <c r="AQ6018" s="43"/>
      <c r="AR6018" s="43"/>
      <c r="AS6018" s="43"/>
      <c r="AT6018" s="43"/>
      <c r="AU6018" s="44"/>
      <c r="AV6018" s="182"/>
      <c r="AW6018" s="182"/>
      <c r="AX6018" s="182"/>
      <c r="AZ6018" s="207"/>
    </row>
    <row r="6019" spans="1:52" s="168" customFormat="1" ht="14.4" thickBot="1" x14ac:dyDescent="0.35">
      <c r="A6019" s="263"/>
      <c r="B6019" s="263"/>
      <c r="C6019" s="265"/>
      <c r="D6019" s="425"/>
      <c r="E6019" s="426"/>
      <c r="F6019" s="426"/>
      <c r="G6019" s="426"/>
      <c r="H6019" s="426"/>
      <c r="I6019" s="426"/>
      <c r="J6019" s="426"/>
      <c r="K6019" s="426"/>
      <c r="L6019" s="426"/>
      <c r="M6019" s="427"/>
      <c r="N6019" s="422"/>
      <c r="O6019" s="423"/>
      <c r="P6019" s="423"/>
      <c r="Q6019" s="423"/>
      <c r="R6019" s="423"/>
      <c r="S6019" s="423"/>
      <c r="T6019" s="423"/>
      <c r="U6019" s="424"/>
      <c r="V6019" s="182"/>
      <c r="W6019" s="191"/>
      <c r="X6019" s="199"/>
      <c r="Y6019" s="182"/>
      <c r="Z6019" s="184"/>
      <c r="AA6019" s="184"/>
      <c r="AD6019" s="182"/>
      <c r="AG6019" s="182"/>
      <c r="AH6019" s="43"/>
      <c r="AI6019" s="43"/>
      <c r="AJ6019" s="43"/>
      <c r="AK6019" s="43"/>
      <c r="AL6019" s="43"/>
      <c r="AM6019" s="43"/>
      <c r="AN6019" s="43"/>
      <c r="AO6019" s="43"/>
      <c r="AP6019" s="43"/>
      <c r="AQ6019" s="43"/>
      <c r="AR6019" s="43"/>
      <c r="AS6019" s="43"/>
      <c r="AT6019" s="43"/>
      <c r="AU6019" s="44"/>
      <c r="AV6019" s="182"/>
      <c r="AW6019" s="182"/>
      <c r="AX6019" s="182"/>
      <c r="AZ6019" s="207"/>
    </row>
    <row r="6020" spans="1:52" s="168" customFormat="1" ht="5.25" customHeight="1" thickBot="1" x14ac:dyDescent="0.35">
      <c r="A6020" s="263"/>
      <c r="B6020" s="263"/>
      <c r="C6020" s="265"/>
      <c r="D6020" s="428"/>
      <c r="E6020" s="428"/>
      <c r="F6020" s="428"/>
      <c r="G6020" s="428"/>
      <c r="H6020" s="428"/>
      <c r="I6020" s="428"/>
      <c r="J6020" s="428"/>
      <c r="K6020" s="428"/>
      <c r="L6020" s="428"/>
      <c r="M6020" s="428"/>
      <c r="N6020" s="428"/>
      <c r="O6020" s="428"/>
      <c r="P6020" s="428"/>
      <c r="Q6020" s="428"/>
      <c r="R6020" s="428"/>
      <c r="S6020" s="428"/>
      <c r="T6020" s="428"/>
      <c r="U6020" s="428"/>
      <c r="V6020" s="182"/>
      <c r="W6020" s="191"/>
      <c r="X6020" s="199"/>
      <c r="Y6020" s="182"/>
      <c r="Z6020" s="184"/>
      <c r="AA6020" s="184"/>
      <c r="AD6020" s="182"/>
      <c r="AG6020" s="182"/>
      <c r="AH6020" s="43"/>
      <c r="AI6020" s="43"/>
      <c r="AJ6020" s="43"/>
      <c r="AK6020" s="43"/>
      <c r="AL6020" s="43"/>
      <c r="AM6020" s="43"/>
      <c r="AN6020" s="43"/>
      <c r="AO6020" s="43"/>
      <c r="AP6020" s="43"/>
      <c r="AQ6020" s="43"/>
      <c r="AR6020" s="43"/>
      <c r="AS6020" s="43"/>
      <c r="AT6020" s="43"/>
      <c r="AU6020" s="44"/>
      <c r="AV6020" s="182"/>
      <c r="AW6020" s="182"/>
      <c r="AX6020" s="182"/>
      <c r="AZ6020" s="207"/>
    </row>
    <row r="6021" spans="1:52" s="168" customFormat="1" ht="20.25" customHeight="1" x14ac:dyDescent="0.3">
      <c r="A6021" s="263"/>
      <c r="B6021" s="263"/>
      <c r="C6021" s="265"/>
      <c r="D6021" s="429" t="s">
        <v>18</v>
      </c>
      <c r="E6021" s="430"/>
      <c r="F6021" s="430"/>
      <c r="G6021" s="430"/>
      <c r="H6021" s="430"/>
      <c r="I6021" s="430"/>
      <c r="J6021" s="430"/>
      <c r="K6021" s="430"/>
      <c r="L6021" s="430"/>
      <c r="M6021" s="431"/>
      <c r="N6021" s="429" t="s">
        <v>19</v>
      </c>
      <c r="O6021" s="430"/>
      <c r="P6021" s="430"/>
      <c r="Q6021" s="430"/>
      <c r="R6021" s="430"/>
      <c r="S6021" s="430"/>
      <c r="T6021" s="430"/>
      <c r="U6021" s="431"/>
      <c r="V6021" s="182"/>
      <c r="W6021" s="191"/>
      <c r="X6021" s="199"/>
      <c r="Y6021" s="182"/>
      <c r="Z6021" s="184"/>
      <c r="AA6021" s="184"/>
      <c r="AD6021" s="182"/>
      <c r="AG6021" s="182"/>
      <c r="AH6021" s="43"/>
      <c r="AI6021" s="43"/>
      <c r="AJ6021" s="43"/>
      <c r="AK6021" s="43"/>
      <c r="AL6021" s="43"/>
      <c r="AM6021" s="43"/>
      <c r="AN6021" s="43"/>
      <c r="AO6021" s="43"/>
      <c r="AP6021" s="43"/>
      <c r="AQ6021" s="43"/>
      <c r="AR6021" s="43"/>
      <c r="AS6021" s="43"/>
      <c r="AT6021" s="43"/>
      <c r="AU6021" s="44"/>
      <c r="AV6021" s="182"/>
      <c r="AW6021" s="182"/>
      <c r="AX6021" s="182"/>
      <c r="AZ6021" s="207"/>
    </row>
    <row r="6022" spans="1:52" s="168" customFormat="1" x14ac:dyDescent="0.3">
      <c r="A6022" s="263"/>
      <c r="B6022" s="263"/>
      <c r="C6022" s="265"/>
      <c r="D6022" s="432" t="s">
        <v>20</v>
      </c>
      <c r="E6022" s="433"/>
      <c r="F6022" s="433"/>
      <c r="G6022" s="433"/>
      <c r="H6022" s="433"/>
      <c r="I6022" s="433"/>
      <c r="J6022" s="433"/>
      <c r="K6022" s="433"/>
      <c r="L6022" s="433"/>
      <c r="M6022" s="434"/>
      <c r="N6022" s="435" t="s">
        <v>21</v>
      </c>
      <c r="O6022" s="436"/>
      <c r="P6022" s="436"/>
      <c r="Q6022" s="436"/>
      <c r="R6022" s="436"/>
      <c r="S6022" s="436"/>
      <c r="T6022" s="436"/>
      <c r="U6022" s="437"/>
      <c r="V6022" s="182"/>
      <c r="W6022" s="191"/>
      <c r="X6022" s="199"/>
      <c r="Y6022" s="182"/>
      <c r="Z6022" s="184"/>
      <c r="AA6022" s="184"/>
      <c r="AD6022" s="182"/>
      <c r="AG6022" s="182"/>
      <c r="AH6022" s="43"/>
      <c r="AI6022" s="43"/>
      <c r="AJ6022" s="43"/>
      <c r="AK6022" s="43"/>
      <c r="AL6022" s="43"/>
      <c r="AM6022" s="43"/>
      <c r="AN6022" s="43"/>
      <c r="AO6022" s="43"/>
      <c r="AP6022" s="43"/>
      <c r="AQ6022" s="43"/>
      <c r="AR6022" s="43"/>
      <c r="AS6022" s="43"/>
      <c r="AT6022" s="43"/>
      <c r="AU6022" s="44"/>
      <c r="AV6022" s="182"/>
      <c r="AW6022" s="182"/>
      <c r="AX6022" s="182"/>
      <c r="AZ6022" s="207"/>
    </row>
    <row r="6023" spans="1:52" s="168" customFormat="1" ht="15.75" customHeight="1" x14ac:dyDescent="0.3">
      <c r="A6023" s="263"/>
      <c r="B6023" s="263"/>
      <c r="C6023" s="265"/>
      <c r="D6023" s="438" t="s">
        <v>22</v>
      </c>
      <c r="E6023" s="439"/>
      <c r="F6023" s="439"/>
      <c r="G6023" s="439"/>
      <c r="H6023" s="439"/>
      <c r="I6023" s="439"/>
      <c r="J6023" s="439"/>
      <c r="K6023" s="439"/>
      <c r="L6023" s="439"/>
      <c r="M6023" s="440"/>
      <c r="N6023" s="438" t="s">
        <v>22</v>
      </c>
      <c r="O6023" s="444"/>
      <c r="P6023" s="444"/>
      <c r="Q6023" s="444"/>
      <c r="R6023" s="444"/>
      <c r="S6023" s="444"/>
      <c r="T6023" s="444"/>
      <c r="U6023" s="440"/>
      <c r="V6023" s="182"/>
      <c r="W6023" s="191"/>
      <c r="X6023" s="199"/>
      <c r="Y6023" s="182"/>
      <c r="Z6023" s="184"/>
      <c r="AA6023" s="184"/>
      <c r="AD6023" s="182"/>
      <c r="AG6023" s="182"/>
      <c r="AH6023" s="43"/>
      <c r="AI6023" s="43"/>
      <c r="AJ6023" s="43"/>
      <c r="AK6023" s="43"/>
      <c r="AL6023" s="43"/>
      <c r="AM6023" s="43"/>
      <c r="AN6023" s="43"/>
      <c r="AO6023" s="43"/>
      <c r="AP6023" s="43"/>
      <c r="AQ6023" s="43"/>
      <c r="AR6023" s="43"/>
      <c r="AS6023" s="43"/>
      <c r="AT6023" s="43"/>
      <c r="AU6023" s="44"/>
      <c r="AV6023" s="182"/>
      <c r="AW6023" s="182"/>
      <c r="AX6023" s="182"/>
      <c r="AZ6023" s="207"/>
    </row>
    <row r="6024" spans="1:52" s="168" customFormat="1" ht="15.75" customHeight="1" x14ac:dyDescent="0.3">
      <c r="A6024" s="263"/>
      <c r="B6024" s="263"/>
      <c r="C6024" s="265"/>
      <c r="D6024" s="438"/>
      <c r="E6024" s="439"/>
      <c r="F6024" s="439"/>
      <c r="G6024" s="439"/>
      <c r="H6024" s="439"/>
      <c r="I6024" s="439"/>
      <c r="J6024" s="439"/>
      <c r="K6024" s="439"/>
      <c r="L6024" s="439"/>
      <c r="M6024" s="440"/>
      <c r="N6024" s="438"/>
      <c r="O6024" s="439"/>
      <c r="P6024" s="439"/>
      <c r="Q6024" s="439"/>
      <c r="R6024" s="439"/>
      <c r="S6024" s="439"/>
      <c r="T6024" s="439"/>
      <c r="U6024" s="440"/>
      <c r="V6024" s="182"/>
      <c r="W6024" s="191"/>
      <c r="X6024" s="199"/>
      <c r="Y6024" s="182"/>
      <c r="Z6024" s="184"/>
      <c r="AA6024" s="184"/>
      <c r="AD6024" s="182"/>
      <c r="AG6024" s="182"/>
      <c r="AH6024" s="43"/>
      <c r="AI6024" s="43"/>
      <c r="AJ6024" s="43"/>
      <c r="AK6024" s="43"/>
      <c r="AL6024" s="43"/>
      <c r="AM6024" s="43"/>
      <c r="AN6024" s="43"/>
      <c r="AO6024" s="43"/>
      <c r="AP6024" s="43"/>
      <c r="AQ6024" s="43"/>
      <c r="AR6024" s="43"/>
      <c r="AS6024" s="43"/>
      <c r="AT6024" s="43"/>
      <c r="AU6024" s="44"/>
      <c r="AV6024" s="182"/>
      <c r="AW6024" s="182"/>
      <c r="AX6024" s="182"/>
      <c r="AZ6024" s="207"/>
    </row>
    <row r="6025" spans="1:52" s="168" customFormat="1" ht="15.75" customHeight="1" x14ac:dyDescent="0.3">
      <c r="A6025" s="263"/>
      <c r="B6025" s="263"/>
      <c r="C6025" s="265"/>
      <c r="D6025" s="441"/>
      <c r="E6025" s="442"/>
      <c r="F6025" s="442"/>
      <c r="G6025" s="442"/>
      <c r="H6025" s="442"/>
      <c r="I6025" s="442"/>
      <c r="J6025" s="442"/>
      <c r="K6025" s="442"/>
      <c r="L6025" s="442"/>
      <c r="M6025" s="443"/>
      <c r="N6025" s="441"/>
      <c r="O6025" s="442"/>
      <c r="P6025" s="442"/>
      <c r="Q6025" s="442"/>
      <c r="R6025" s="442"/>
      <c r="S6025" s="442"/>
      <c r="T6025" s="442"/>
      <c r="U6025" s="443"/>
      <c r="V6025" s="182"/>
      <c r="W6025" s="191"/>
      <c r="X6025" s="199"/>
      <c r="Y6025" s="182"/>
      <c r="Z6025" s="184"/>
      <c r="AA6025" s="184"/>
      <c r="AD6025" s="182"/>
      <c r="AG6025" s="182"/>
      <c r="AH6025" s="43"/>
      <c r="AI6025" s="43"/>
      <c r="AJ6025" s="43"/>
      <c r="AK6025" s="43"/>
      <c r="AL6025" s="43"/>
      <c r="AM6025" s="43"/>
      <c r="AN6025" s="43"/>
      <c r="AO6025" s="43"/>
      <c r="AP6025" s="43"/>
      <c r="AQ6025" s="43"/>
      <c r="AR6025" s="43"/>
      <c r="AS6025" s="43"/>
      <c r="AT6025" s="43"/>
      <c r="AU6025" s="44"/>
      <c r="AV6025" s="182"/>
      <c r="AW6025" s="182"/>
      <c r="AX6025" s="182"/>
      <c r="AZ6025" s="207"/>
    </row>
    <row r="6026" spans="1:52" s="168" customFormat="1" x14ac:dyDescent="0.25">
      <c r="A6026" s="263"/>
      <c r="B6026" s="263"/>
      <c r="C6026" s="265"/>
      <c r="D6026" s="171" t="s">
        <v>23</v>
      </c>
      <c r="E6026" s="445" t="e">
        <f>+#REF!</f>
        <v>#REF!</v>
      </c>
      <c r="F6026" s="445"/>
      <c r="G6026" s="445"/>
      <c r="H6026" s="445"/>
      <c r="I6026" s="445"/>
      <c r="J6026" s="445"/>
      <c r="K6026" s="445"/>
      <c r="L6026" s="445"/>
      <c r="M6026" s="446"/>
      <c r="N6026" s="172" t="s">
        <v>23</v>
      </c>
      <c r="O6026" s="445" t="e">
        <f>+#REF!</f>
        <v>#REF!</v>
      </c>
      <c r="P6026" s="445"/>
      <c r="Q6026" s="445"/>
      <c r="R6026" s="445"/>
      <c r="S6026" s="445"/>
      <c r="T6026" s="445"/>
      <c r="U6026" s="446"/>
      <c r="V6026" s="182"/>
      <c r="W6026" s="191"/>
      <c r="X6026" s="199"/>
      <c r="Y6026" s="182"/>
      <c r="Z6026" s="184"/>
      <c r="AA6026" s="184"/>
      <c r="AD6026" s="182"/>
      <c r="AG6026" s="182"/>
      <c r="AH6026" s="43"/>
      <c r="AI6026" s="43"/>
      <c r="AJ6026" s="43"/>
      <c r="AK6026" s="43"/>
      <c r="AL6026" s="43"/>
      <c r="AM6026" s="43"/>
      <c r="AN6026" s="43"/>
      <c r="AO6026" s="43"/>
      <c r="AP6026" s="43"/>
      <c r="AQ6026" s="43"/>
      <c r="AR6026" s="43"/>
      <c r="AS6026" s="43"/>
      <c r="AT6026" s="43"/>
      <c r="AU6026" s="44"/>
      <c r="AV6026" s="182"/>
      <c r="AW6026" s="182"/>
      <c r="AX6026" s="182"/>
      <c r="AZ6026" s="207"/>
    </row>
    <row r="6027" spans="1:52" s="168" customFormat="1" ht="14.4" thickBot="1" x14ac:dyDescent="0.3">
      <c r="A6027" s="263"/>
      <c r="B6027" s="263"/>
      <c r="C6027" s="265"/>
      <c r="D6027" s="173" t="s">
        <v>25</v>
      </c>
      <c r="E6027" s="447" t="e">
        <f>+#REF!</f>
        <v>#REF!</v>
      </c>
      <c r="F6027" s="447"/>
      <c r="G6027" s="447"/>
      <c r="H6027" s="447"/>
      <c r="I6027" s="447"/>
      <c r="J6027" s="447"/>
      <c r="K6027" s="447"/>
      <c r="L6027" s="447"/>
      <c r="M6027" s="448"/>
      <c r="N6027" s="174" t="s">
        <v>25</v>
      </c>
      <c r="O6027" s="447" t="e">
        <f>+#REF!</f>
        <v>#REF!</v>
      </c>
      <c r="P6027" s="447"/>
      <c r="Q6027" s="447"/>
      <c r="R6027" s="447"/>
      <c r="S6027" s="447"/>
      <c r="T6027" s="447"/>
      <c r="U6027" s="448"/>
      <c r="V6027" s="182"/>
      <c r="W6027" s="191"/>
      <c r="X6027" s="199"/>
      <c r="Y6027" s="182"/>
      <c r="Z6027" s="184"/>
      <c r="AA6027" s="184"/>
      <c r="AD6027" s="182"/>
      <c r="AG6027" s="182"/>
      <c r="AH6027" s="43"/>
      <c r="AI6027" s="43"/>
      <c r="AJ6027" s="43"/>
      <c r="AK6027" s="43"/>
      <c r="AL6027" s="43"/>
      <c r="AM6027" s="43"/>
      <c r="AN6027" s="43"/>
      <c r="AO6027" s="43"/>
      <c r="AP6027" s="43"/>
      <c r="AQ6027" s="43"/>
      <c r="AR6027" s="43"/>
      <c r="AS6027" s="43"/>
      <c r="AT6027" s="43"/>
      <c r="AU6027" s="44"/>
      <c r="AV6027" s="182"/>
      <c r="AW6027" s="182"/>
      <c r="AX6027" s="182"/>
      <c r="AZ6027" s="207"/>
    </row>
    <row r="6028" spans="1:52" s="175" customFormat="1" ht="9.9" customHeight="1" thickBot="1" x14ac:dyDescent="0.3">
      <c r="A6028" s="266"/>
      <c r="B6028" s="266"/>
      <c r="C6028" s="267"/>
      <c r="N6028" s="15"/>
      <c r="V6028" s="34"/>
      <c r="W6028" s="58"/>
      <c r="X6028" s="85"/>
      <c r="Y6028" s="34"/>
      <c r="Z6028" s="185"/>
      <c r="AA6028" s="185"/>
      <c r="AD6028" s="34"/>
      <c r="AG6028" s="34"/>
      <c r="AH6028" s="45"/>
      <c r="AI6028" s="45"/>
      <c r="AJ6028" s="45"/>
      <c r="AK6028" s="45"/>
      <c r="AL6028" s="45"/>
      <c r="AM6028" s="45"/>
      <c r="AN6028" s="45"/>
      <c r="AO6028" s="45"/>
      <c r="AP6028" s="45"/>
      <c r="AQ6028" s="45"/>
      <c r="AR6028" s="45"/>
      <c r="AS6028" s="45"/>
      <c r="AT6028" s="45"/>
      <c r="AU6028" s="46"/>
      <c r="AV6028" s="34"/>
      <c r="AW6028" s="34"/>
      <c r="AX6028" s="34"/>
      <c r="AZ6028" s="139"/>
    </row>
    <row r="6029" spans="1:52" s="168" customFormat="1" ht="15.75" customHeight="1" x14ac:dyDescent="0.3">
      <c r="A6029" s="263"/>
      <c r="B6029" s="263"/>
      <c r="C6029" s="265"/>
      <c r="D6029" s="484"/>
      <c r="E6029" s="485"/>
      <c r="F6029" s="488" t="s">
        <v>0</v>
      </c>
      <c r="G6029" s="489"/>
      <c r="H6029" s="489"/>
      <c r="I6029" s="489"/>
      <c r="J6029" s="489"/>
      <c r="K6029" s="489"/>
      <c r="L6029" s="489"/>
      <c r="M6029" s="489"/>
      <c r="N6029" s="489"/>
      <c r="O6029" s="490"/>
      <c r="P6029" s="494" t="s">
        <v>1</v>
      </c>
      <c r="Q6029" s="495"/>
      <c r="R6029" s="495"/>
      <c r="S6029" s="496"/>
      <c r="T6029" s="500"/>
      <c r="U6029" s="501"/>
      <c r="V6029" s="182"/>
      <c r="W6029" s="191"/>
      <c r="X6029" s="199"/>
      <c r="Y6029" s="182"/>
      <c r="Z6029" s="184"/>
      <c r="AA6029" s="184"/>
      <c r="AD6029" s="182"/>
      <c r="AG6029" s="182"/>
      <c r="AH6029" s="43"/>
      <c r="AI6029" s="43"/>
      <c r="AJ6029" s="43"/>
      <c r="AK6029" s="43"/>
      <c r="AL6029" s="43"/>
      <c r="AM6029" s="43"/>
      <c r="AN6029" s="43"/>
      <c r="AO6029" s="43"/>
      <c r="AP6029" s="43"/>
      <c r="AQ6029" s="43"/>
      <c r="AR6029" s="43"/>
      <c r="AS6029" s="43"/>
      <c r="AT6029" s="43"/>
      <c r="AU6029" s="44"/>
      <c r="AV6029" s="182"/>
      <c r="AW6029" s="182"/>
      <c r="AX6029" s="182"/>
      <c r="AZ6029" s="207"/>
    </row>
    <row r="6030" spans="1:52" s="168" customFormat="1" ht="15" customHeight="1" x14ac:dyDescent="0.3">
      <c r="A6030" s="263"/>
      <c r="B6030" s="263"/>
      <c r="C6030" s="265"/>
      <c r="D6030" s="481"/>
      <c r="E6030" s="482"/>
      <c r="F6030" s="491"/>
      <c r="G6030" s="492"/>
      <c r="H6030" s="492"/>
      <c r="I6030" s="492"/>
      <c r="J6030" s="492"/>
      <c r="K6030" s="492"/>
      <c r="L6030" s="492"/>
      <c r="M6030" s="492"/>
      <c r="N6030" s="492"/>
      <c r="O6030" s="493"/>
      <c r="P6030" s="497"/>
      <c r="Q6030" s="498"/>
      <c r="R6030" s="498"/>
      <c r="S6030" s="499"/>
      <c r="T6030" s="502"/>
      <c r="U6030" s="503"/>
      <c r="V6030" s="182"/>
      <c r="W6030" s="191"/>
      <c r="X6030" s="199"/>
      <c r="Y6030" s="186"/>
      <c r="Z6030" s="184"/>
      <c r="AA6030" s="184"/>
      <c r="AD6030" s="182"/>
      <c r="AG6030" s="182"/>
      <c r="AH6030" s="43"/>
      <c r="AI6030" s="43"/>
      <c r="AJ6030" s="43"/>
      <c r="AK6030" s="43"/>
      <c r="AL6030" s="43"/>
      <c r="AM6030" s="43"/>
      <c r="AN6030" s="43"/>
      <c r="AO6030" s="43"/>
      <c r="AP6030" s="43"/>
      <c r="AQ6030" s="43"/>
      <c r="AR6030" s="43"/>
      <c r="AS6030" s="43"/>
      <c r="AT6030" s="43"/>
      <c r="AU6030" s="44"/>
      <c r="AV6030" s="182"/>
      <c r="AW6030" s="182"/>
      <c r="AX6030" s="182"/>
      <c r="AZ6030" s="207"/>
    </row>
    <row r="6031" spans="1:52" s="168" customFormat="1" ht="30" customHeight="1" thickBot="1" x14ac:dyDescent="0.35">
      <c r="A6031" s="263"/>
      <c r="B6031" s="263"/>
      <c r="C6031" s="265"/>
      <c r="D6031" s="486"/>
      <c r="E6031" s="487"/>
      <c r="F6031" s="506" t="s">
        <v>2</v>
      </c>
      <c r="G6031" s="507"/>
      <c r="H6031" s="507"/>
      <c r="I6031" s="507"/>
      <c r="J6031" s="507"/>
      <c r="K6031" s="507"/>
      <c r="L6031" s="507"/>
      <c r="M6031" s="507"/>
      <c r="N6031" s="507"/>
      <c r="O6031" s="508"/>
      <c r="P6031" s="181">
        <v>124</v>
      </c>
      <c r="Q6031" s="210" t="s">
        <v>3</v>
      </c>
      <c r="R6031" s="509">
        <v>147</v>
      </c>
      <c r="S6031" s="510"/>
      <c r="T6031" s="504"/>
      <c r="U6031" s="505"/>
      <c r="V6031" s="182">
        <f>+IF(C6040="","",1)</f>
        <v>1</v>
      </c>
      <c r="W6031" s="191"/>
      <c r="X6031" s="199"/>
      <c r="Y6031" s="39"/>
      <c r="Z6031" s="184"/>
      <c r="AA6031" s="184"/>
      <c r="AD6031" s="182"/>
      <c r="AG6031" s="182"/>
      <c r="AH6031" s="43"/>
      <c r="AI6031" s="43"/>
      <c r="AJ6031" s="43"/>
      <c r="AK6031" s="43"/>
      <c r="AL6031" s="43"/>
      <c r="AM6031" s="43"/>
      <c r="AN6031" s="43"/>
      <c r="AO6031" s="43"/>
      <c r="AP6031" s="43"/>
      <c r="AQ6031" s="43"/>
      <c r="AR6031" s="43"/>
      <c r="AS6031" s="43"/>
      <c r="AT6031" s="43"/>
      <c r="AU6031" s="44"/>
      <c r="AV6031" s="182"/>
      <c r="AW6031" s="182"/>
      <c r="AX6031" s="182"/>
      <c r="AZ6031" s="207"/>
    </row>
    <row r="6032" spans="1:52" s="168" customFormat="1" ht="5.25" customHeight="1" thickBot="1" x14ac:dyDescent="0.35">
      <c r="A6032" s="263"/>
      <c r="B6032" s="263"/>
      <c r="C6032" s="265"/>
      <c r="D6032" s="454"/>
      <c r="E6032" s="454"/>
      <c r="F6032" s="454"/>
      <c r="G6032" s="454"/>
      <c r="H6032" s="454"/>
      <c r="I6032" s="454"/>
      <c r="J6032" s="454"/>
      <c r="K6032" s="454"/>
      <c r="L6032" s="454"/>
      <c r="M6032" s="454"/>
      <c r="N6032" s="454"/>
      <c r="O6032" s="454"/>
      <c r="P6032" s="454"/>
      <c r="Q6032" s="454"/>
      <c r="R6032" s="454"/>
      <c r="S6032" s="454"/>
      <c r="T6032" s="454"/>
      <c r="U6032" s="454"/>
      <c r="V6032" s="182"/>
      <c r="W6032" s="191"/>
      <c r="X6032" s="199"/>
      <c r="Y6032" s="186"/>
      <c r="Z6032" s="184"/>
      <c r="AA6032" s="184"/>
      <c r="AD6032" s="182"/>
      <c r="AG6032" s="182"/>
      <c r="AH6032" s="43"/>
      <c r="AI6032" s="43"/>
      <c r="AJ6032" s="43"/>
      <c r="AK6032" s="43"/>
      <c r="AL6032" s="43"/>
      <c r="AM6032" s="43"/>
      <c r="AN6032" s="43"/>
      <c r="AO6032" s="43"/>
      <c r="AP6032" s="43"/>
      <c r="AQ6032" s="43"/>
      <c r="AR6032" s="43"/>
      <c r="AS6032" s="43"/>
      <c r="AT6032" s="43"/>
      <c r="AU6032" s="44"/>
      <c r="AV6032" s="182"/>
      <c r="AW6032" s="182"/>
      <c r="AX6032" s="182"/>
      <c r="AZ6032" s="207"/>
    </row>
    <row r="6033" spans="1:52" s="168" customFormat="1" ht="24.9" customHeight="1" x14ac:dyDescent="0.3">
      <c r="A6033" s="263"/>
      <c r="B6033" s="263"/>
      <c r="C6033" s="265"/>
      <c r="D6033" s="511" t="s">
        <v>4</v>
      </c>
      <c r="E6033" s="512"/>
      <c r="F6033" s="513" t="s">
        <v>168</v>
      </c>
      <c r="G6033" s="514"/>
      <c r="H6033" s="514"/>
      <c r="I6033" s="515"/>
      <c r="J6033" s="516" t="s">
        <v>5</v>
      </c>
      <c r="K6033" s="512"/>
      <c r="L6033" s="513" t="s">
        <v>102</v>
      </c>
      <c r="M6033" s="514"/>
      <c r="N6033" s="514"/>
      <c r="O6033" s="514"/>
      <c r="P6033" s="515"/>
      <c r="Q6033" s="164" t="s">
        <v>6</v>
      </c>
      <c r="R6033" s="513" t="s">
        <v>36</v>
      </c>
      <c r="S6033" s="514"/>
      <c r="T6033" s="514"/>
      <c r="U6033" s="517"/>
      <c r="V6033" s="182"/>
      <c r="W6033" s="191"/>
      <c r="X6033" s="199"/>
      <c r="Y6033" s="182"/>
      <c r="Z6033" s="184"/>
      <c r="AA6033" s="184"/>
      <c r="AD6033" s="182"/>
      <c r="AG6033" s="182"/>
      <c r="AH6033" s="43"/>
      <c r="AI6033" s="43"/>
      <c r="AJ6033" s="43"/>
      <c r="AK6033" s="43"/>
      <c r="AL6033" s="43"/>
      <c r="AM6033" s="43"/>
      <c r="AN6033" s="43"/>
      <c r="AO6033" s="43"/>
      <c r="AP6033" s="43"/>
      <c r="AQ6033" s="43"/>
      <c r="AR6033" s="43"/>
      <c r="AS6033" s="43"/>
      <c r="AT6033" s="43"/>
      <c r="AU6033" s="44"/>
      <c r="AV6033" s="182"/>
      <c r="AW6033" s="182"/>
      <c r="AX6033" s="182"/>
      <c r="AZ6033" s="207"/>
    </row>
    <row r="6034" spans="1:52" s="168" customFormat="1" ht="45" customHeight="1" thickBot="1" x14ac:dyDescent="0.35">
      <c r="A6034" s="263"/>
      <c r="B6034" s="263"/>
      <c r="C6034" s="265"/>
      <c r="D6034" s="518" t="s">
        <v>7</v>
      </c>
      <c r="E6034" s="519"/>
      <c r="F6034" s="520" t="s">
        <v>169</v>
      </c>
      <c r="G6034" s="521"/>
      <c r="H6034" s="521"/>
      <c r="I6034" s="521"/>
      <c r="J6034" s="521"/>
      <c r="K6034" s="521"/>
      <c r="L6034" s="521"/>
      <c r="M6034" s="521"/>
      <c r="N6034" s="521"/>
      <c r="O6034" s="521"/>
      <c r="P6034" s="521"/>
      <c r="Q6034" s="521"/>
      <c r="R6034" s="521"/>
      <c r="S6034" s="521"/>
      <c r="T6034" s="521"/>
      <c r="U6034" s="522"/>
      <c r="V6034" s="182"/>
      <c r="W6034" s="191"/>
      <c r="X6034" s="199"/>
      <c r="Y6034" s="182"/>
      <c r="Z6034" s="184"/>
      <c r="AA6034" s="184"/>
      <c r="AD6034" s="182"/>
      <c r="AG6034" s="182"/>
      <c r="AH6034" s="43"/>
      <c r="AI6034" s="43"/>
      <c r="AJ6034" s="43"/>
      <c r="AK6034" s="43"/>
      <c r="AL6034" s="43"/>
      <c r="AM6034" s="43"/>
      <c r="AN6034" s="43"/>
      <c r="AO6034" s="43"/>
      <c r="AP6034" s="43"/>
      <c r="AQ6034" s="43"/>
      <c r="AR6034" s="43"/>
      <c r="AS6034" s="43"/>
      <c r="AT6034" s="43"/>
      <c r="AU6034" s="44"/>
      <c r="AV6034" s="182"/>
      <c r="AW6034" s="182"/>
      <c r="AX6034" s="182"/>
      <c r="AZ6034" s="207"/>
    </row>
    <row r="6035" spans="1:52" s="168" customFormat="1" ht="5.0999999999999996" customHeight="1" thickBot="1" x14ac:dyDescent="0.35">
      <c r="A6035" s="263"/>
      <c r="B6035" s="263"/>
      <c r="C6035" s="265"/>
      <c r="D6035" s="523"/>
      <c r="E6035" s="523"/>
      <c r="F6035" s="523"/>
      <c r="G6035" s="523"/>
      <c r="H6035" s="523"/>
      <c r="I6035" s="523"/>
      <c r="J6035" s="523"/>
      <c r="K6035" s="523"/>
      <c r="L6035" s="523"/>
      <c r="M6035" s="523"/>
      <c r="N6035" s="523"/>
      <c r="O6035" s="523"/>
      <c r="P6035" s="523"/>
      <c r="Q6035" s="523"/>
      <c r="R6035" s="523"/>
      <c r="S6035" s="523"/>
      <c r="T6035" s="523"/>
      <c r="U6035" s="523"/>
      <c r="V6035" s="182"/>
      <c r="W6035" s="191"/>
      <c r="X6035" s="199"/>
      <c r="Y6035" s="182"/>
      <c r="Z6035" s="184"/>
      <c r="AA6035" s="184"/>
      <c r="AD6035" s="182"/>
      <c r="AG6035" s="182"/>
      <c r="AH6035" s="43"/>
      <c r="AI6035" s="43"/>
      <c r="AJ6035" s="43"/>
      <c r="AK6035" s="43"/>
      <c r="AL6035" s="43"/>
      <c r="AM6035" s="43"/>
      <c r="AN6035" s="43"/>
      <c r="AO6035" s="43"/>
      <c r="AP6035" s="43"/>
      <c r="AQ6035" s="43"/>
      <c r="AR6035" s="43"/>
      <c r="AS6035" s="43"/>
      <c r="AT6035" s="43"/>
      <c r="AU6035" s="44"/>
      <c r="AV6035" s="182"/>
      <c r="AW6035" s="182"/>
      <c r="AX6035" s="182"/>
      <c r="AZ6035" s="207"/>
    </row>
    <row r="6036" spans="1:52" s="168" customFormat="1" ht="24.9" customHeight="1" thickBot="1" x14ac:dyDescent="0.35">
      <c r="A6036" s="263"/>
      <c r="B6036" s="263"/>
      <c r="C6036" s="265"/>
      <c r="D6036" s="165" t="s">
        <v>103</v>
      </c>
      <c r="E6036" s="209" t="s">
        <v>106</v>
      </c>
      <c r="F6036" s="455" t="s">
        <v>104</v>
      </c>
      <c r="G6036" s="524"/>
      <c r="H6036" s="456"/>
      <c r="I6036" s="525">
        <v>44058</v>
      </c>
      <c r="J6036" s="526"/>
      <c r="K6036" s="526"/>
      <c r="L6036" s="526"/>
      <c r="M6036" s="526"/>
      <c r="N6036" s="527"/>
      <c r="O6036" s="166" t="s">
        <v>8</v>
      </c>
      <c r="P6036" s="449" t="s">
        <v>24</v>
      </c>
      <c r="Q6036" s="450"/>
      <c r="R6036" s="450"/>
      <c r="S6036" s="450"/>
      <c r="T6036" s="450"/>
      <c r="U6036" s="528"/>
      <c r="V6036" s="182"/>
      <c r="W6036" s="191"/>
      <c r="X6036" s="199"/>
      <c r="Y6036" s="182"/>
      <c r="Z6036" s="184"/>
      <c r="AA6036" s="184"/>
      <c r="AD6036" s="182"/>
      <c r="AG6036" s="182"/>
      <c r="AH6036" s="43"/>
      <c r="AI6036" s="43"/>
      <c r="AJ6036" s="43"/>
      <c r="AK6036" s="43"/>
      <c r="AL6036" s="43"/>
      <c r="AM6036" s="43"/>
      <c r="AN6036" s="43"/>
      <c r="AO6036" s="43"/>
      <c r="AP6036" s="43"/>
      <c r="AQ6036" s="43"/>
      <c r="AR6036" s="43"/>
      <c r="AS6036" s="43"/>
      <c r="AT6036" s="43"/>
      <c r="AU6036" s="44"/>
      <c r="AV6036" s="182"/>
      <c r="AW6036" s="182"/>
      <c r="AX6036" s="182"/>
      <c r="AZ6036" s="207"/>
    </row>
    <row r="6037" spans="1:52" s="168" customFormat="1" ht="5.0999999999999996" customHeight="1" thickBot="1" x14ac:dyDescent="0.35">
      <c r="A6037" s="263"/>
      <c r="B6037" s="263"/>
      <c r="C6037" s="265"/>
      <c r="D6037" s="208"/>
      <c r="E6037" s="208"/>
      <c r="F6037" s="208"/>
      <c r="G6037" s="208"/>
      <c r="H6037" s="208"/>
      <c r="I6037" s="208"/>
      <c r="J6037" s="208"/>
      <c r="K6037" s="208"/>
      <c r="L6037" s="208"/>
      <c r="M6037" s="208"/>
      <c r="N6037" s="208"/>
      <c r="O6037" s="208"/>
      <c r="P6037" s="208"/>
      <c r="Q6037" s="208"/>
      <c r="R6037" s="208"/>
      <c r="S6037" s="208"/>
      <c r="T6037" s="208"/>
      <c r="U6037" s="208"/>
      <c r="V6037" s="182"/>
      <c r="W6037" s="191"/>
      <c r="X6037" s="199"/>
      <c r="Y6037" s="182"/>
      <c r="Z6037" s="184"/>
      <c r="AA6037" s="184"/>
      <c r="AD6037" s="182"/>
      <c r="AG6037" s="182"/>
      <c r="AH6037" s="43"/>
      <c r="AI6037" s="43"/>
      <c r="AJ6037" s="43"/>
      <c r="AK6037" s="43"/>
      <c r="AL6037" s="43"/>
      <c r="AM6037" s="43"/>
      <c r="AN6037" s="43"/>
      <c r="AO6037" s="43"/>
      <c r="AP6037" s="43"/>
      <c r="AQ6037" s="43"/>
      <c r="AR6037" s="43"/>
      <c r="AS6037" s="43"/>
      <c r="AT6037" s="43"/>
      <c r="AU6037" s="44"/>
      <c r="AV6037" s="182"/>
      <c r="AW6037" s="182"/>
      <c r="AX6037" s="182"/>
      <c r="AZ6037" s="207"/>
    </row>
    <row r="6038" spans="1:52" s="168" customFormat="1" ht="24.9" customHeight="1" thickBot="1" x14ac:dyDescent="0.35">
      <c r="A6038" s="263"/>
      <c r="B6038" s="263"/>
      <c r="C6038" s="265"/>
      <c r="D6038" s="165" t="s">
        <v>31</v>
      </c>
      <c r="E6038" s="449"/>
      <c r="F6038" s="450"/>
      <c r="G6038" s="450"/>
      <c r="H6038" s="450"/>
      <c r="I6038" s="450"/>
      <c r="J6038" s="451"/>
      <c r="K6038" s="177" t="s">
        <v>105</v>
      </c>
      <c r="L6038" s="452"/>
      <c r="M6038" s="452"/>
      <c r="N6038" s="452"/>
      <c r="O6038" s="452"/>
      <c r="P6038" s="452"/>
      <c r="Q6038" s="452"/>
      <c r="R6038" s="452"/>
      <c r="S6038" s="452"/>
      <c r="T6038" s="452"/>
      <c r="U6038" s="453"/>
      <c r="V6038" s="182"/>
      <c r="W6038" s="191"/>
      <c r="X6038" s="199"/>
      <c r="Y6038" s="182"/>
      <c r="Z6038" s="184"/>
      <c r="AA6038" s="184"/>
      <c r="AD6038" s="182"/>
      <c r="AG6038" s="182"/>
      <c r="AH6038" s="43"/>
      <c r="AI6038" s="43"/>
      <c r="AJ6038" s="43"/>
      <c r="AK6038" s="43"/>
      <c r="AL6038" s="43"/>
      <c r="AM6038" s="43"/>
      <c r="AN6038" s="43"/>
      <c r="AO6038" s="43"/>
      <c r="AP6038" s="43"/>
      <c r="AQ6038" s="43"/>
      <c r="AR6038" s="43"/>
      <c r="AS6038" s="43"/>
      <c r="AT6038" s="43"/>
      <c r="AU6038" s="44"/>
      <c r="AV6038" s="182"/>
      <c r="AW6038" s="182"/>
      <c r="AX6038" s="182"/>
      <c r="AZ6038" s="207"/>
    </row>
    <row r="6039" spans="1:52" s="168" customFormat="1" ht="5.0999999999999996" customHeight="1" thickBot="1" x14ac:dyDescent="0.35">
      <c r="A6039" s="263"/>
      <c r="B6039" s="263"/>
      <c r="C6039" s="265"/>
      <c r="D6039" s="454"/>
      <c r="E6039" s="454"/>
      <c r="F6039" s="454"/>
      <c r="G6039" s="454"/>
      <c r="H6039" s="454"/>
      <c r="I6039" s="454"/>
      <c r="J6039" s="454"/>
      <c r="K6039" s="454"/>
      <c r="L6039" s="454"/>
      <c r="M6039" s="454"/>
      <c r="N6039" s="454"/>
      <c r="O6039" s="454"/>
      <c r="P6039" s="454"/>
      <c r="Q6039" s="454"/>
      <c r="R6039" s="454"/>
      <c r="S6039" s="454"/>
      <c r="T6039" s="454"/>
      <c r="U6039" s="454"/>
      <c r="V6039" s="182"/>
      <c r="W6039" s="191"/>
      <c r="X6039" s="199"/>
      <c r="Y6039" s="182"/>
      <c r="Z6039" s="184"/>
      <c r="AA6039" s="184"/>
      <c r="AD6039" s="182"/>
      <c r="AG6039" s="182"/>
      <c r="AH6039" s="43"/>
      <c r="AI6039" s="43"/>
      <c r="AJ6039" s="43"/>
      <c r="AK6039" s="43"/>
      <c r="AL6039" s="43"/>
      <c r="AM6039" s="43"/>
      <c r="AN6039" s="43"/>
      <c r="AO6039" s="43"/>
      <c r="AP6039" s="43"/>
      <c r="AQ6039" s="43"/>
      <c r="AR6039" s="43"/>
      <c r="AS6039" s="43"/>
      <c r="AT6039" s="43"/>
      <c r="AU6039" s="44"/>
      <c r="AV6039" s="182"/>
      <c r="AW6039" s="182"/>
      <c r="AX6039" s="182"/>
      <c r="AZ6039" s="207"/>
    </row>
    <row r="6040" spans="1:52" s="168" customFormat="1" ht="45" customHeight="1" thickBot="1" x14ac:dyDescent="0.35">
      <c r="A6040" s="263" t="str">
        <f>+E6040</f>
        <v>NP 61</v>
      </c>
      <c r="B6040" s="264">
        <f>+U6064</f>
        <v>1251</v>
      </c>
      <c r="C6040" s="265">
        <v>114</v>
      </c>
      <c r="D6040" s="165" t="s">
        <v>9</v>
      </c>
      <c r="E6040" s="180" t="s">
        <v>282</v>
      </c>
      <c r="F6040" s="455" t="s">
        <v>29</v>
      </c>
      <c r="G6040" s="456"/>
      <c r="H6040" s="457" t="s">
        <v>285</v>
      </c>
      <c r="I6040" s="457"/>
      <c r="J6040" s="457"/>
      <c r="K6040" s="457"/>
      <c r="L6040" s="457"/>
      <c r="M6040" s="458"/>
      <c r="N6040" s="459" t="s">
        <v>32</v>
      </c>
      <c r="O6040" s="460"/>
      <c r="P6040" s="461"/>
      <c r="Q6040" s="462" t="s">
        <v>49</v>
      </c>
      <c r="R6040" s="463"/>
      <c r="S6040" s="463"/>
      <c r="T6040" s="463"/>
      <c r="U6040" s="464"/>
      <c r="V6040" s="182"/>
      <c r="W6040" s="191"/>
      <c r="X6040" s="199"/>
      <c r="Y6040" s="182"/>
      <c r="Z6040" s="186"/>
      <c r="AA6040" s="186"/>
      <c r="AD6040" s="182"/>
      <c r="AG6040" s="182"/>
      <c r="AH6040" s="43"/>
      <c r="AI6040" s="43"/>
      <c r="AJ6040" s="43"/>
      <c r="AK6040" s="43"/>
      <c r="AL6040" s="43"/>
      <c r="AM6040" s="43"/>
      <c r="AN6040" s="43"/>
      <c r="AO6040" s="43"/>
      <c r="AP6040" s="43"/>
      <c r="AQ6040" s="43"/>
      <c r="AR6040" s="43"/>
      <c r="AS6040" s="43"/>
      <c r="AT6040" s="43"/>
      <c r="AU6040" s="44"/>
      <c r="AV6040" s="182"/>
      <c r="AW6040" s="182"/>
      <c r="AX6040" s="182"/>
      <c r="AZ6040" s="207"/>
    </row>
    <row r="6041" spans="1:52" s="168" customFormat="1" ht="5.0999999999999996" customHeight="1" thickBot="1" x14ac:dyDescent="0.35">
      <c r="A6041" s="263"/>
      <c r="B6041" s="263"/>
      <c r="C6041" s="265"/>
      <c r="D6041" s="428"/>
      <c r="E6041" s="428"/>
      <c r="F6041" s="428"/>
      <c r="G6041" s="428"/>
      <c r="H6041" s="428"/>
      <c r="I6041" s="428"/>
      <c r="J6041" s="428"/>
      <c r="K6041" s="428"/>
      <c r="L6041" s="428"/>
      <c r="M6041" s="428"/>
      <c r="N6041" s="454"/>
      <c r="O6041" s="454"/>
      <c r="P6041" s="454"/>
      <c r="Q6041" s="454"/>
      <c r="R6041" s="454"/>
      <c r="S6041" s="454"/>
      <c r="T6041" s="454"/>
      <c r="U6041" s="454"/>
      <c r="V6041" s="182"/>
      <c r="W6041" s="191"/>
      <c r="X6041" s="199"/>
      <c r="Y6041" s="182"/>
      <c r="Z6041" s="193"/>
      <c r="AA6041" s="193"/>
      <c r="AD6041" s="182"/>
      <c r="AG6041" s="182"/>
      <c r="AH6041" s="43"/>
      <c r="AI6041" s="43"/>
      <c r="AJ6041" s="43"/>
      <c r="AK6041" s="43"/>
      <c r="AL6041" s="43"/>
      <c r="AM6041" s="43"/>
      <c r="AN6041" s="43"/>
      <c r="AO6041" s="43"/>
      <c r="AP6041" s="43"/>
      <c r="AQ6041" s="43"/>
      <c r="AR6041" s="43"/>
      <c r="AS6041" s="43"/>
      <c r="AT6041" s="43"/>
      <c r="AU6041" s="44"/>
      <c r="AV6041" s="182"/>
      <c r="AW6041" s="182"/>
      <c r="AX6041" s="182"/>
      <c r="AZ6041" s="207"/>
    </row>
    <row r="6042" spans="1:52" s="168" customFormat="1" ht="24.9" customHeight="1" x14ac:dyDescent="0.3">
      <c r="A6042" s="263"/>
      <c r="B6042" s="263"/>
      <c r="C6042" s="265"/>
      <c r="D6042" s="465" t="s">
        <v>30</v>
      </c>
      <c r="E6042" s="466"/>
      <c r="F6042" s="466"/>
      <c r="G6042" s="466"/>
      <c r="H6042" s="466"/>
      <c r="I6042" s="466"/>
      <c r="J6042" s="466"/>
      <c r="K6042" s="466"/>
      <c r="L6042" s="466"/>
      <c r="M6042" s="467"/>
      <c r="N6042" s="468" t="s">
        <v>11</v>
      </c>
      <c r="O6042" s="470" t="s">
        <v>12</v>
      </c>
      <c r="P6042" s="471"/>
      <c r="Q6042" s="474" t="s">
        <v>13</v>
      </c>
      <c r="R6042" s="475"/>
      <c r="S6042" s="476"/>
      <c r="T6042" s="477" t="s">
        <v>27</v>
      </c>
      <c r="U6042" s="479" t="s">
        <v>28</v>
      </c>
      <c r="V6042" s="182"/>
      <c r="W6042" s="191"/>
      <c r="X6042" s="199"/>
      <c r="Y6042" s="182"/>
      <c r="Z6042" s="193"/>
      <c r="AA6042" s="193"/>
      <c r="AD6042" s="182"/>
      <c r="AG6042" s="182"/>
      <c r="AH6042" s="43"/>
      <c r="AI6042" s="43"/>
      <c r="AJ6042" s="43"/>
      <c r="AK6042" s="43"/>
      <c r="AL6042" s="43"/>
      <c r="AM6042" s="43"/>
      <c r="AN6042" s="43"/>
      <c r="AO6042" s="43"/>
      <c r="AP6042" s="43"/>
      <c r="AQ6042" s="43"/>
      <c r="AR6042" s="43"/>
      <c r="AS6042" s="43"/>
      <c r="AT6042" s="43"/>
      <c r="AU6042" s="44"/>
      <c r="AV6042" s="182"/>
      <c r="AW6042" s="182"/>
      <c r="AX6042" s="182"/>
      <c r="AZ6042" s="207"/>
    </row>
    <row r="6043" spans="1:52" s="168" customFormat="1" ht="24.9" customHeight="1" x14ac:dyDescent="0.3">
      <c r="A6043" s="263"/>
      <c r="B6043" s="263"/>
      <c r="C6043" s="265"/>
      <c r="D6043" s="481"/>
      <c r="E6043" s="482"/>
      <c r="F6043" s="482"/>
      <c r="G6043" s="482"/>
      <c r="H6043" s="482"/>
      <c r="I6043" s="482"/>
      <c r="J6043" s="482"/>
      <c r="K6043" s="482"/>
      <c r="L6043" s="482"/>
      <c r="M6043" s="483"/>
      <c r="N6043" s="469"/>
      <c r="O6043" s="472"/>
      <c r="P6043" s="473"/>
      <c r="Q6043" s="170" t="s">
        <v>14</v>
      </c>
      <c r="R6043" s="170" t="s">
        <v>15</v>
      </c>
      <c r="S6043" s="170" t="s">
        <v>26</v>
      </c>
      <c r="T6043" s="478"/>
      <c r="U6043" s="480"/>
      <c r="V6043" s="182"/>
      <c r="W6043" s="191"/>
      <c r="X6043" s="199"/>
      <c r="Y6043" s="182"/>
      <c r="Z6043" s="194"/>
      <c r="AA6043" s="194"/>
      <c r="AD6043" s="182"/>
      <c r="AG6043" s="182"/>
      <c r="AH6043" s="43"/>
      <c r="AI6043" s="43"/>
      <c r="AJ6043" s="43"/>
      <c r="AK6043" s="43"/>
      <c r="AL6043" s="43"/>
      <c r="AM6043" s="43"/>
      <c r="AN6043" s="43"/>
      <c r="AO6043" s="43"/>
      <c r="AP6043" s="43"/>
      <c r="AQ6043" s="43"/>
      <c r="AR6043" s="43"/>
      <c r="AS6043" s="43"/>
      <c r="AT6043" s="43"/>
      <c r="AU6043" s="44"/>
      <c r="AV6043" s="182"/>
      <c r="AW6043" s="182"/>
      <c r="AX6043" s="182"/>
      <c r="AZ6043" s="207"/>
    </row>
    <row r="6044" spans="1:52" s="168" customFormat="1" ht="24.9" customHeight="1" x14ac:dyDescent="0.3">
      <c r="A6044" s="263"/>
      <c r="B6044" s="263"/>
      <c r="C6044" s="265"/>
      <c r="D6044" s="481"/>
      <c r="E6044" s="482"/>
      <c r="F6044" s="482"/>
      <c r="G6044" s="482"/>
      <c r="H6044" s="482"/>
      <c r="I6044" s="482"/>
      <c r="J6044" s="482"/>
      <c r="K6044" s="482"/>
      <c r="L6044" s="482"/>
      <c r="M6044" s="483"/>
      <c r="N6044" s="176">
        <v>14001469</v>
      </c>
      <c r="O6044" s="412" t="s">
        <v>339</v>
      </c>
      <c r="P6044" s="413"/>
      <c r="Q6044" s="8">
        <v>9</v>
      </c>
      <c r="R6044" s="8"/>
      <c r="S6044" s="8"/>
      <c r="T6044" s="155">
        <v>7</v>
      </c>
      <c r="U6044" s="17">
        <f>+Q6044*T6044</f>
        <v>63</v>
      </c>
      <c r="V6044" s="182"/>
      <c r="W6044" s="191">
        <v>1</v>
      </c>
      <c r="X6044" s="199"/>
      <c r="Y6044" s="182">
        <f>+C6040</f>
        <v>114</v>
      </c>
      <c r="Z6044" s="41">
        <f>+SUMIF($N6044:$N6063,$Z$16,$U6044:$U6063)</f>
        <v>63</v>
      </c>
      <c r="AA6044" s="41">
        <f>+SUMIF($N6044:$N6063,$AA$16,$U6044:$U6063)</f>
        <v>45</v>
      </c>
      <c r="AB6044" s="41">
        <f>+SUMIF($N6044:$N6063,$AB$16,$U6044:$U6063)</f>
        <v>54</v>
      </c>
      <c r="AC6044" s="41">
        <f>+SUMIF($N6044:$N6063,$AC$16,$U6044:$U6063)</f>
        <v>81</v>
      </c>
      <c r="AD6044" s="41">
        <f>+SUMIF($N6044:$N6063,$AD$16,$U6044:$U6063)</f>
        <v>54</v>
      </c>
      <c r="AE6044" s="41">
        <f>+SUMIF($N6044:$N6063,$AE$16,$U6044:$U6063)</f>
        <v>54</v>
      </c>
      <c r="AF6044" s="41">
        <f>+SUMIF($N6044:$N6063,$AF$16,$U6044:$U6063)</f>
        <v>45</v>
      </c>
      <c r="AG6044" s="41">
        <f>+SUMIF($N6044:$N6063,$AG$16,$U6044:$U6063)</f>
        <v>90</v>
      </c>
      <c r="AH6044" s="41">
        <f>+SUMIF($N6044:$N6063,$AH$16,$U6044:$U6063)</f>
        <v>144</v>
      </c>
      <c r="AI6044" s="41">
        <f>+SUMIF($N6044:$N6063,$AI$16,$U6044:$U6063)</f>
        <v>144</v>
      </c>
      <c r="AJ6044" s="41">
        <f>+SUMIF($N6044:$N6063,$AJ$16,$U6044:$U6063)</f>
        <v>216</v>
      </c>
      <c r="AK6044" s="41">
        <f>+SUMIF($N6044:$N6063,$AK$16,$U6044:$U6063)</f>
        <v>0</v>
      </c>
      <c r="AL6044" s="41">
        <f>+SUMIF($N6044:$N6063,$AL$16,$U6044:$U6063)</f>
        <v>0</v>
      </c>
      <c r="AM6044" s="41">
        <f>+SUMIF($N6044:$N6063,$AM$16,$U6044:$U6063)</f>
        <v>0</v>
      </c>
      <c r="AN6044" s="41">
        <f>+SUMIF($N6044:$N6063,$AN$16,$U6044:$U6063)</f>
        <v>117</v>
      </c>
      <c r="AO6044" s="41">
        <f>+SUMIF($N6044:$N6063,$AO$16,$U6044:$U6063)</f>
        <v>0</v>
      </c>
      <c r="AP6044" s="41">
        <f>+SUMIF($N6044:$N6063,$AP$16,$U6044:$U6063)</f>
        <v>0</v>
      </c>
      <c r="AQ6044" s="41">
        <f>+SUMIF($N6044:$N6063,$AQ$16,$U6044:$U6063)</f>
        <v>81</v>
      </c>
      <c r="AR6044" s="41">
        <f>+SUMIF($N6044:$N6063,$AR$16,$U6044:$U6063)</f>
        <v>63</v>
      </c>
      <c r="AS6044" s="43"/>
      <c r="AT6044" s="43"/>
      <c r="AU6044" s="44"/>
      <c r="AV6044" s="182"/>
      <c r="AW6044" s="182"/>
      <c r="AX6044" s="182"/>
      <c r="AZ6044" s="207"/>
    </row>
    <row r="6045" spans="1:52" s="168" customFormat="1" ht="24.9" customHeight="1" x14ac:dyDescent="0.3">
      <c r="A6045" s="263"/>
      <c r="B6045" s="263"/>
      <c r="C6045" s="265"/>
      <c r="D6045" s="481"/>
      <c r="E6045" s="482"/>
      <c r="F6045" s="482"/>
      <c r="G6045" s="482"/>
      <c r="H6045" s="482"/>
      <c r="I6045" s="482"/>
      <c r="J6045" s="482"/>
      <c r="K6045" s="482"/>
      <c r="L6045" s="482"/>
      <c r="M6045" s="483"/>
      <c r="N6045" s="176">
        <v>14001481</v>
      </c>
      <c r="O6045" s="412" t="s">
        <v>339</v>
      </c>
      <c r="P6045" s="413"/>
      <c r="Q6045" s="8">
        <v>9</v>
      </c>
      <c r="R6045" s="8"/>
      <c r="S6045" s="8"/>
      <c r="T6045" s="155">
        <v>5</v>
      </c>
      <c r="U6045" s="17">
        <f t="shared" ref="U6045:U6060" si="237">+Q6045*T6045</f>
        <v>45</v>
      </c>
      <c r="V6045" s="182"/>
      <c r="W6045" s="191">
        <v>2</v>
      </c>
      <c r="X6045" s="199"/>
      <c r="Y6045" s="182"/>
      <c r="Z6045" s="184"/>
      <c r="AA6045" s="184"/>
      <c r="AD6045" s="182"/>
      <c r="AG6045" s="182"/>
      <c r="AH6045" s="43"/>
      <c r="AI6045" s="43"/>
      <c r="AJ6045" s="43"/>
      <c r="AK6045" s="43"/>
      <c r="AL6045" s="43"/>
      <c r="AM6045" s="43"/>
      <c r="AN6045" s="43"/>
      <c r="AO6045" s="43"/>
      <c r="AP6045" s="43"/>
      <c r="AQ6045" s="43"/>
      <c r="AR6045" s="43"/>
      <c r="AS6045" s="43"/>
      <c r="AT6045" s="43"/>
      <c r="AU6045" s="44"/>
      <c r="AV6045" s="182"/>
      <c r="AW6045" s="182"/>
      <c r="AX6045" s="182"/>
      <c r="AZ6045" s="207"/>
    </row>
    <row r="6046" spans="1:52" s="168" customFormat="1" ht="24.9" customHeight="1" x14ac:dyDescent="0.3">
      <c r="A6046" s="263"/>
      <c r="B6046" s="263"/>
      <c r="C6046" s="265"/>
      <c r="D6046" s="481"/>
      <c r="E6046" s="482"/>
      <c r="F6046" s="482"/>
      <c r="G6046" s="482"/>
      <c r="H6046" s="482"/>
      <c r="I6046" s="482"/>
      <c r="J6046" s="482"/>
      <c r="K6046" s="482"/>
      <c r="L6046" s="482"/>
      <c r="M6046" s="483"/>
      <c r="N6046" s="176">
        <v>14000772</v>
      </c>
      <c r="O6046" s="412" t="s">
        <v>339</v>
      </c>
      <c r="P6046" s="413"/>
      <c r="Q6046" s="8">
        <v>9</v>
      </c>
      <c r="R6046" s="8"/>
      <c r="S6046" s="8"/>
      <c r="T6046" s="155">
        <v>6</v>
      </c>
      <c r="U6046" s="17">
        <f t="shared" si="237"/>
        <v>54</v>
      </c>
      <c r="V6046" s="182"/>
      <c r="W6046" s="191">
        <v>3</v>
      </c>
      <c r="X6046" s="199"/>
      <c r="Y6046" s="182"/>
      <c r="Z6046" s="184"/>
      <c r="AA6046" s="184"/>
      <c r="AD6046" s="182"/>
      <c r="AG6046" s="182"/>
      <c r="AH6046" s="43"/>
      <c r="AI6046" s="43"/>
      <c r="AJ6046" s="43"/>
      <c r="AK6046" s="43"/>
      <c r="AL6046" s="43"/>
      <c r="AM6046" s="43"/>
      <c r="AN6046" s="43"/>
      <c r="AO6046" s="43"/>
      <c r="AP6046" s="43"/>
      <c r="AQ6046" s="43"/>
      <c r="AR6046" s="43"/>
      <c r="AS6046" s="43"/>
      <c r="AT6046" s="43"/>
      <c r="AU6046" s="44"/>
      <c r="AV6046" s="182"/>
      <c r="AW6046" s="182"/>
      <c r="AX6046" s="182"/>
      <c r="AZ6046" s="207"/>
    </row>
    <row r="6047" spans="1:52" s="168" customFormat="1" ht="24.9" customHeight="1" x14ac:dyDescent="0.3">
      <c r="A6047" s="263"/>
      <c r="B6047" s="263"/>
      <c r="C6047" s="265"/>
      <c r="D6047" s="481"/>
      <c r="E6047" s="482"/>
      <c r="F6047" s="482"/>
      <c r="G6047" s="482"/>
      <c r="H6047" s="482"/>
      <c r="I6047" s="482"/>
      <c r="J6047" s="482"/>
      <c r="K6047" s="482"/>
      <c r="L6047" s="482"/>
      <c r="M6047" s="483"/>
      <c r="N6047" s="176">
        <v>14000741</v>
      </c>
      <c r="O6047" s="412" t="s">
        <v>339</v>
      </c>
      <c r="P6047" s="413"/>
      <c r="Q6047" s="8">
        <v>9</v>
      </c>
      <c r="R6047" s="8"/>
      <c r="S6047" s="8"/>
      <c r="T6047" s="155">
        <v>9</v>
      </c>
      <c r="U6047" s="17">
        <f t="shared" si="237"/>
        <v>81</v>
      </c>
      <c r="V6047" s="182"/>
      <c r="W6047" s="191">
        <v>4</v>
      </c>
      <c r="X6047" s="199"/>
      <c r="Y6047" s="182"/>
      <c r="Z6047" s="184"/>
      <c r="AA6047" s="184"/>
      <c r="AD6047" s="182"/>
      <c r="AG6047" s="182"/>
      <c r="AH6047" s="43"/>
      <c r="AI6047" s="43"/>
      <c r="AJ6047" s="43"/>
      <c r="AK6047" s="43"/>
      <c r="AL6047" s="43"/>
      <c r="AM6047" s="43"/>
      <c r="AN6047" s="43"/>
      <c r="AO6047" s="43"/>
      <c r="AP6047" s="43"/>
      <c r="AQ6047" s="43"/>
      <c r="AR6047" s="43"/>
      <c r="AS6047" s="43"/>
      <c r="AT6047" s="43"/>
      <c r="AU6047" s="44"/>
      <c r="AV6047" s="182"/>
      <c r="AW6047" s="182"/>
      <c r="AX6047" s="182"/>
      <c r="AZ6047" s="207"/>
    </row>
    <row r="6048" spans="1:52" s="168" customFormat="1" ht="24.9" customHeight="1" x14ac:dyDescent="0.3">
      <c r="A6048" s="263"/>
      <c r="B6048" s="263"/>
      <c r="C6048" s="265"/>
      <c r="D6048" s="481"/>
      <c r="E6048" s="482"/>
      <c r="F6048" s="482"/>
      <c r="G6048" s="482"/>
      <c r="H6048" s="482"/>
      <c r="I6048" s="482"/>
      <c r="J6048" s="482"/>
      <c r="K6048" s="482"/>
      <c r="L6048" s="482"/>
      <c r="M6048" s="483"/>
      <c r="N6048" s="176">
        <v>14000718</v>
      </c>
      <c r="O6048" s="412" t="s">
        <v>339</v>
      </c>
      <c r="P6048" s="413"/>
      <c r="Q6048" s="8">
        <v>9</v>
      </c>
      <c r="R6048" s="8"/>
      <c r="S6048" s="8"/>
      <c r="T6048" s="155">
        <v>6</v>
      </c>
      <c r="U6048" s="17">
        <f t="shared" si="237"/>
        <v>54</v>
      </c>
      <c r="V6048" s="182"/>
      <c r="W6048" s="191">
        <v>5</v>
      </c>
      <c r="X6048" s="199"/>
      <c r="Y6048" s="182"/>
      <c r="Z6048" s="184"/>
      <c r="AA6048" s="184"/>
      <c r="AD6048" s="182"/>
      <c r="AG6048" s="182"/>
      <c r="AH6048" s="43"/>
      <c r="AI6048" s="43"/>
      <c r="AJ6048" s="43"/>
      <c r="AK6048" s="43"/>
      <c r="AL6048" s="43"/>
      <c r="AM6048" s="43"/>
      <c r="AN6048" s="43"/>
      <c r="AO6048" s="43"/>
      <c r="AP6048" s="43"/>
      <c r="AQ6048" s="43"/>
      <c r="AR6048" s="43"/>
      <c r="AS6048" s="43"/>
      <c r="AT6048" s="43"/>
      <c r="AU6048" s="44"/>
      <c r="AV6048" s="182"/>
      <c r="AW6048" s="182"/>
      <c r="AX6048" s="182"/>
      <c r="AZ6048" s="207"/>
    </row>
    <row r="6049" spans="1:52" s="168" customFormat="1" ht="24.9" customHeight="1" x14ac:dyDescent="0.3">
      <c r="A6049" s="263"/>
      <c r="B6049" s="263"/>
      <c r="C6049" s="265"/>
      <c r="D6049" s="481"/>
      <c r="E6049" s="482"/>
      <c r="F6049" s="482"/>
      <c r="G6049" s="482"/>
      <c r="H6049" s="482"/>
      <c r="I6049" s="482"/>
      <c r="J6049" s="482"/>
      <c r="K6049" s="482"/>
      <c r="L6049" s="482"/>
      <c r="M6049" s="483"/>
      <c r="N6049" s="176">
        <v>14001678</v>
      </c>
      <c r="O6049" s="412" t="s">
        <v>339</v>
      </c>
      <c r="P6049" s="413"/>
      <c r="Q6049" s="8">
        <v>9</v>
      </c>
      <c r="R6049" s="8"/>
      <c r="S6049" s="8"/>
      <c r="T6049" s="155">
        <v>6</v>
      </c>
      <c r="U6049" s="17">
        <f t="shared" si="237"/>
        <v>54</v>
      </c>
      <c r="V6049" s="182"/>
      <c r="W6049" s="191">
        <v>6</v>
      </c>
      <c r="X6049" s="199"/>
      <c r="Y6049" s="182"/>
      <c r="Z6049" s="184"/>
      <c r="AA6049" s="184"/>
      <c r="AD6049" s="182"/>
      <c r="AG6049" s="182"/>
      <c r="AH6049" s="43"/>
      <c r="AI6049" s="43"/>
      <c r="AJ6049" s="43"/>
      <c r="AK6049" s="43"/>
      <c r="AL6049" s="43"/>
      <c r="AM6049" s="43"/>
      <c r="AN6049" s="43"/>
      <c r="AO6049" s="43"/>
      <c r="AP6049" s="43"/>
      <c r="AQ6049" s="43"/>
      <c r="AR6049" s="43"/>
      <c r="AS6049" s="43"/>
      <c r="AT6049" s="43"/>
      <c r="AU6049" s="44"/>
      <c r="AV6049" s="182"/>
      <c r="AW6049" s="182"/>
      <c r="AX6049" s="182"/>
      <c r="AZ6049" s="207"/>
    </row>
    <row r="6050" spans="1:52" s="168" customFormat="1" ht="24.9" customHeight="1" x14ac:dyDescent="0.3">
      <c r="A6050" s="263"/>
      <c r="B6050" s="263"/>
      <c r="C6050" s="265"/>
      <c r="D6050" s="481"/>
      <c r="E6050" s="482"/>
      <c r="F6050" s="482"/>
      <c r="G6050" s="482"/>
      <c r="H6050" s="482"/>
      <c r="I6050" s="482"/>
      <c r="J6050" s="482"/>
      <c r="K6050" s="482"/>
      <c r="L6050" s="482"/>
      <c r="M6050" s="483"/>
      <c r="N6050" s="176">
        <v>14001545</v>
      </c>
      <c r="O6050" s="412" t="s">
        <v>339</v>
      </c>
      <c r="P6050" s="413"/>
      <c r="Q6050" s="8">
        <v>9</v>
      </c>
      <c r="R6050" s="8"/>
      <c r="S6050" s="8"/>
      <c r="T6050" s="9">
        <v>5</v>
      </c>
      <c r="U6050" s="17">
        <f t="shared" si="237"/>
        <v>45</v>
      </c>
      <c r="V6050" s="182"/>
      <c r="W6050" s="191">
        <v>7</v>
      </c>
      <c r="X6050" s="199"/>
      <c r="Y6050" s="182"/>
      <c r="Z6050" s="184"/>
      <c r="AA6050" s="184"/>
      <c r="AD6050" s="182"/>
      <c r="AG6050" s="182"/>
      <c r="AH6050" s="43"/>
      <c r="AI6050" s="43"/>
      <c r="AJ6050" s="43"/>
      <c r="AK6050" s="43"/>
      <c r="AL6050" s="43"/>
      <c r="AM6050" s="43"/>
      <c r="AN6050" s="43"/>
      <c r="AO6050" s="43"/>
      <c r="AP6050" s="43"/>
      <c r="AQ6050" s="43"/>
      <c r="AR6050" s="43"/>
      <c r="AS6050" s="43"/>
      <c r="AT6050" s="43"/>
      <c r="AU6050" s="44"/>
      <c r="AV6050" s="182"/>
      <c r="AW6050" s="182"/>
      <c r="AX6050" s="182"/>
      <c r="AZ6050" s="207"/>
    </row>
    <row r="6051" spans="1:52" s="168" customFormat="1" ht="24.9" customHeight="1" x14ac:dyDescent="0.3">
      <c r="A6051" s="263"/>
      <c r="B6051" s="263"/>
      <c r="C6051" s="265"/>
      <c r="D6051" s="481"/>
      <c r="E6051" s="482"/>
      <c r="F6051" s="482"/>
      <c r="G6051" s="482"/>
      <c r="H6051" s="482"/>
      <c r="I6051" s="482"/>
      <c r="J6051" s="482"/>
      <c r="K6051" s="482"/>
      <c r="L6051" s="482"/>
      <c r="M6051" s="483"/>
      <c r="N6051" s="176">
        <v>14001517</v>
      </c>
      <c r="O6051" s="412" t="s">
        <v>339</v>
      </c>
      <c r="P6051" s="413"/>
      <c r="Q6051" s="8">
        <v>9</v>
      </c>
      <c r="R6051" s="8"/>
      <c r="S6051" s="8"/>
      <c r="T6051" s="9">
        <v>10</v>
      </c>
      <c r="U6051" s="17">
        <f t="shared" si="237"/>
        <v>90</v>
      </c>
      <c r="V6051" s="182"/>
      <c r="W6051" s="191">
        <v>8</v>
      </c>
      <c r="X6051" s="199"/>
      <c r="Y6051" s="182"/>
      <c r="Z6051" s="184"/>
      <c r="AA6051" s="184"/>
      <c r="AD6051" s="182"/>
      <c r="AG6051" s="182"/>
      <c r="AH6051" s="43"/>
      <c r="AI6051" s="43"/>
      <c r="AJ6051" s="43"/>
      <c r="AK6051" s="43"/>
      <c r="AL6051" s="43"/>
      <c r="AM6051" s="43"/>
      <c r="AN6051" s="43"/>
      <c r="AO6051" s="43"/>
      <c r="AP6051" s="43"/>
      <c r="AQ6051" s="43"/>
      <c r="AR6051" s="43"/>
      <c r="AS6051" s="43"/>
      <c r="AT6051" s="43"/>
      <c r="AU6051" s="44"/>
      <c r="AV6051" s="182"/>
      <c r="AW6051" s="182"/>
      <c r="AX6051" s="182"/>
      <c r="AZ6051" s="207"/>
    </row>
    <row r="6052" spans="1:52" s="168" customFormat="1" ht="24.9" customHeight="1" x14ac:dyDescent="0.3">
      <c r="A6052" s="263"/>
      <c r="B6052" s="263"/>
      <c r="C6052" s="265"/>
      <c r="D6052" s="481"/>
      <c r="E6052" s="482"/>
      <c r="F6052" s="482"/>
      <c r="G6052" s="482"/>
      <c r="H6052" s="482"/>
      <c r="I6052" s="482"/>
      <c r="J6052" s="482"/>
      <c r="K6052" s="482"/>
      <c r="L6052" s="482"/>
      <c r="M6052" s="483"/>
      <c r="N6052" s="176">
        <v>14001156</v>
      </c>
      <c r="O6052" s="412" t="s">
        <v>339</v>
      </c>
      <c r="P6052" s="413"/>
      <c r="Q6052" s="8">
        <v>9</v>
      </c>
      <c r="R6052" s="8"/>
      <c r="S6052" s="8"/>
      <c r="T6052" s="9">
        <v>16</v>
      </c>
      <c r="U6052" s="17">
        <f t="shared" si="237"/>
        <v>144</v>
      </c>
      <c r="V6052" s="182"/>
      <c r="W6052" s="191">
        <v>9</v>
      </c>
      <c r="X6052" s="199"/>
      <c r="Y6052" s="182"/>
      <c r="Z6052" s="184"/>
      <c r="AA6052" s="184"/>
      <c r="AD6052" s="182"/>
      <c r="AG6052" s="182"/>
      <c r="AH6052" s="43"/>
      <c r="AI6052" s="43"/>
      <c r="AJ6052" s="43"/>
      <c r="AK6052" s="43"/>
      <c r="AL6052" s="43"/>
      <c r="AM6052" s="43"/>
      <c r="AN6052" s="43"/>
      <c r="AO6052" s="43"/>
      <c r="AP6052" s="43"/>
      <c r="AQ6052" s="43"/>
      <c r="AR6052" s="43"/>
      <c r="AS6052" s="43"/>
      <c r="AT6052" s="43"/>
      <c r="AU6052" s="44"/>
      <c r="AV6052" s="182"/>
      <c r="AW6052" s="182"/>
      <c r="AX6052" s="182"/>
      <c r="AZ6052" s="207"/>
    </row>
    <row r="6053" spans="1:52" s="168" customFormat="1" ht="24.9" customHeight="1" x14ac:dyDescent="0.3">
      <c r="A6053" s="263"/>
      <c r="B6053" s="263"/>
      <c r="C6053" s="265"/>
      <c r="D6053" s="481"/>
      <c r="E6053" s="482"/>
      <c r="F6053" s="482"/>
      <c r="G6053" s="482"/>
      <c r="H6053" s="482"/>
      <c r="I6053" s="482"/>
      <c r="J6053" s="482"/>
      <c r="K6053" s="482"/>
      <c r="L6053" s="482"/>
      <c r="M6053" s="483"/>
      <c r="N6053" s="176">
        <v>14001367</v>
      </c>
      <c r="O6053" s="412" t="s">
        <v>339</v>
      </c>
      <c r="P6053" s="413"/>
      <c r="Q6053" s="8">
        <v>9</v>
      </c>
      <c r="R6053" s="8"/>
      <c r="S6053" s="8"/>
      <c r="T6053" s="9">
        <v>16</v>
      </c>
      <c r="U6053" s="17">
        <f t="shared" si="237"/>
        <v>144</v>
      </c>
      <c r="V6053" s="182"/>
      <c r="W6053" s="191">
        <v>10</v>
      </c>
      <c r="X6053" s="199"/>
      <c r="Y6053" s="182"/>
      <c r="Z6053" s="184"/>
      <c r="AA6053" s="184"/>
      <c r="AD6053" s="182"/>
      <c r="AG6053" s="182"/>
      <c r="AH6053" s="43"/>
      <c r="AI6053" s="43"/>
      <c r="AJ6053" s="43"/>
      <c r="AK6053" s="43"/>
      <c r="AL6053" s="43"/>
      <c r="AM6053" s="43"/>
      <c r="AN6053" s="43"/>
      <c r="AO6053" s="43"/>
      <c r="AP6053" s="43"/>
      <c r="AQ6053" s="43"/>
      <c r="AR6053" s="43"/>
      <c r="AS6053" s="43"/>
      <c r="AT6053" s="43"/>
      <c r="AU6053" s="44"/>
      <c r="AV6053" s="182"/>
      <c r="AW6053" s="182"/>
      <c r="AX6053" s="182"/>
      <c r="AZ6053" s="207"/>
    </row>
    <row r="6054" spans="1:52" s="168" customFormat="1" ht="24.9" customHeight="1" x14ac:dyDescent="0.3">
      <c r="A6054" s="263"/>
      <c r="B6054" s="263"/>
      <c r="C6054" s="265"/>
      <c r="D6054" s="481"/>
      <c r="E6054" s="482"/>
      <c r="F6054" s="482"/>
      <c r="G6054" s="482"/>
      <c r="H6054" s="482"/>
      <c r="I6054" s="482"/>
      <c r="J6054" s="482"/>
      <c r="K6054" s="482"/>
      <c r="L6054" s="482"/>
      <c r="M6054" s="483"/>
      <c r="N6054" s="176">
        <v>14000126</v>
      </c>
      <c r="O6054" s="412" t="s">
        <v>339</v>
      </c>
      <c r="P6054" s="413"/>
      <c r="Q6054" s="8">
        <v>9</v>
      </c>
      <c r="R6054" s="8"/>
      <c r="S6054" s="8"/>
      <c r="T6054" s="9">
        <v>24</v>
      </c>
      <c r="U6054" s="17">
        <f t="shared" si="237"/>
        <v>216</v>
      </c>
      <c r="V6054" s="182"/>
      <c r="W6054" s="191">
        <v>11</v>
      </c>
      <c r="X6054" s="199"/>
      <c r="Y6054" s="182"/>
      <c r="Z6054" s="184"/>
      <c r="AA6054" s="184"/>
      <c r="AD6054" s="182"/>
      <c r="AG6054" s="182"/>
      <c r="AH6054" s="43"/>
      <c r="AI6054" s="43"/>
      <c r="AJ6054" s="43"/>
      <c r="AK6054" s="43"/>
      <c r="AL6054" s="43"/>
      <c r="AM6054" s="43"/>
      <c r="AN6054" s="43"/>
      <c r="AO6054" s="43"/>
      <c r="AP6054" s="43"/>
      <c r="AQ6054" s="43"/>
      <c r="AR6054" s="43"/>
      <c r="AS6054" s="43"/>
      <c r="AT6054" s="43"/>
      <c r="AU6054" s="44"/>
      <c r="AV6054" s="182"/>
      <c r="AW6054" s="182"/>
      <c r="AX6054" s="182"/>
      <c r="AZ6054" s="207"/>
    </row>
    <row r="6055" spans="1:52" s="168" customFormat="1" ht="24.9" customHeight="1" x14ac:dyDescent="0.3">
      <c r="A6055" s="263"/>
      <c r="B6055" s="263"/>
      <c r="C6055" s="265"/>
      <c r="D6055" s="481"/>
      <c r="E6055" s="482"/>
      <c r="F6055" s="482"/>
      <c r="G6055" s="482"/>
      <c r="H6055" s="482"/>
      <c r="I6055" s="482"/>
      <c r="J6055" s="482"/>
      <c r="K6055" s="482"/>
      <c r="L6055" s="482"/>
      <c r="M6055" s="483"/>
      <c r="N6055" s="176"/>
      <c r="O6055" s="412"/>
      <c r="P6055" s="413"/>
      <c r="Q6055" s="8"/>
      <c r="R6055" s="8"/>
      <c r="S6055" s="8"/>
      <c r="T6055" s="9"/>
      <c r="U6055" s="17"/>
      <c r="V6055" s="182"/>
      <c r="W6055" s="191"/>
      <c r="X6055" s="199"/>
      <c r="Y6055" s="182"/>
      <c r="Z6055" s="184"/>
      <c r="AA6055" s="184"/>
      <c r="AD6055" s="182"/>
      <c r="AG6055" s="182"/>
      <c r="AH6055" s="43"/>
      <c r="AI6055" s="43"/>
      <c r="AJ6055" s="43"/>
      <c r="AK6055" s="43"/>
      <c r="AL6055" s="43"/>
      <c r="AM6055" s="43"/>
      <c r="AN6055" s="43"/>
      <c r="AO6055" s="43"/>
      <c r="AP6055" s="43"/>
      <c r="AQ6055" s="43"/>
      <c r="AR6055" s="43"/>
      <c r="AS6055" s="43"/>
      <c r="AT6055" s="43"/>
      <c r="AU6055" s="44"/>
      <c r="AV6055" s="182"/>
      <c r="AW6055" s="182"/>
      <c r="AX6055" s="182"/>
      <c r="AZ6055" s="207"/>
    </row>
    <row r="6056" spans="1:52" s="168" customFormat="1" ht="24.9" customHeight="1" x14ac:dyDescent="0.3">
      <c r="A6056" s="263"/>
      <c r="B6056" s="263"/>
      <c r="C6056" s="265"/>
      <c r="D6056" s="481"/>
      <c r="E6056" s="482"/>
      <c r="F6056" s="482"/>
      <c r="G6056" s="482"/>
      <c r="H6056" s="482"/>
      <c r="I6056" s="482"/>
      <c r="J6056" s="482"/>
      <c r="K6056" s="482"/>
      <c r="L6056" s="482"/>
      <c r="M6056" s="483"/>
      <c r="N6056" s="176"/>
      <c r="O6056" s="412"/>
      <c r="P6056" s="413"/>
      <c r="Q6056" s="8"/>
      <c r="R6056" s="8"/>
      <c r="S6056" s="8"/>
      <c r="T6056" s="9"/>
      <c r="U6056" s="17"/>
      <c r="V6056" s="182"/>
      <c r="W6056" s="191"/>
      <c r="X6056" s="199"/>
      <c r="Y6056" s="182"/>
      <c r="Z6056" s="184"/>
      <c r="AA6056" s="184"/>
      <c r="AD6056" s="182"/>
      <c r="AG6056" s="182"/>
      <c r="AH6056" s="43"/>
      <c r="AI6056" s="43"/>
      <c r="AJ6056" s="43"/>
      <c r="AK6056" s="43"/>
      <c r="AL6056" s="43"/>
      <c r="AM6056" s="43"/>
      <c r="AN6056" s="43"/>
      <c r="AO6056" s="43"/>
      <c r="AP6056" s="43"/>
      <c r="AQ6056" s="43"/>
      <c r="AR6056" s="43"/>
      <c r="AS6056" s="43"/>
      <c r="AT6056" s="43"/>
      <c r="AU6056" s="44"/>
      <c r="AV6056" s="182"/>
      <c r="AW6056" s="182"/>
      <c r="AX6056" s="182"/>
      <c r="AZ6056" s="207"/>
    </row>
    <row r="6057" spans="1:52" s="168" customFormat="1" ht="24.9" customHeight="1" x14ac:dyDescent="0.3">
      <c r="A6057" s="263"/>
      <c r="B6057" s="263"/>
      <c r="C6057" s="265"/>
      <c r="D6057" s="481"/>
      <c r="E6057" s="482"/>
      <c r="F6057" s="482"/>
      <c r="G6057" s="482"/>
      <c r="H6057" s="482"/>
      <c r="I6057" s="482"/>
      <c r="J6057" s="482"/>
      <c r="K6057" s="482"/>
      <c r="L6057" s="482"/>
      <c r="M6057" s="483"/>
      <c r="N6057" s="176">
        <v>14001506</v>
      </c>
      <c r="O6057" s="412" t="s">
        <v>339</v>
      </c>
      <c r="P6057" s="413"/>
      <c r="Q6057" s="8">
        <v>9</v>
      </c>
      <c r="R6057" s="8"/>
      <c r="S6057" s="8"/>
      <c r="T6057" s="9">
        <v>13</v>
      </c>
      <c r="U6057" s="17">
        <f t="shared" si="237"/>
        <v>117</v>
      </c>
      <c r="V6057" s="182"/>
      <c r="W6057" s="191">
        <v>15</v>
      </c>
      <c r="X6057" s="199"/>
      <c r="Y6057" s="182"/>
      <c r="Z6057" s="184"/>
      <c r="AA6057" s="184"/>
      <c r="AD6057" s="182"/>
      <c r="AG6057" s="182"/>
      <c r="AH6057" s="43"/>
      <c r="AI6057" s="43"/>
      <c r="AJ6057" s="43"/>
      <c r="AK6057" s="43"/>
      <c r="AL6057" s="43"/>
      <c r="AM6057" s="43"/>
      <c r="AN6057" s="43"/>
      <c r="AO6057" s="43"/>
      <c r="AP6057" s="43"/>
      <c r="AQ6057" s="43"/>
      <c r="AR6057" s="43"/>
      <c r="AS6057" s="43"/>
      <c r="AT6057" s="43"/>
      <c r="AU6057" s="44"/>
      <c r="AV6057" s="182"/>
      <c r="AW6057" s="182"/>
      <c r="AX6057" s="182"/>
      <c r="AZ6057" s="207"/>
    </row>
    <row r="6058" spans="1:52" s="168" customFormat="1" ht="24.9" customHeight="1" x14ac:dyDescent="0.3">
      <c r="A6058" s="263"/>
      <c r="B6058" s="263"/>
      <c r="C6058" s="265"/>
      <c r="D6058" s="481"/>
      <c r="E6058" s="482"/>
      <c r="F6058" s="482"/>
      <c r="G6058" s="482"/>
      <c r="H6058" s="482"/>
      <c r="I6058" s="482"/>
      <c r="J6058" s="482"/>
      <c r="K6058" s="482"/>
      <c r="L6058" s="482"/>
      <c r="M6058" s="483"/>
      <c r="N6058" s="176"/>
      <c r="O6058" s="412"/>
      <c r="P6058" s="413"/>
      <c r="Q6058" s="8"/>
      <c r="R6058" s="8"/>
      <c r="S6058" s="8"/>
      <c r="T6058" s="9"/>
      <c r="U6058" s="17"/>
      <c r="V6058" s="182"/>
      <c r="W6058" s="191"/>
      <c r="X6058" s="199"/>
      <c r="Y6058" s="182"/>
      <c r="Z6058" s="184"/>
      <c r="AA6058" s="184"/>
      <c r="AD6058" s="182"/>
      <c r="AG6058" s="182"/>
      <c r="AH6058" s="43"/>
      <c r="AI6058" s="43"/>
      <c r="AJ6058" s="43"/>
      <c r="AK6058" s="43"/>
      <c r="AL6058" s="43"/>
      <c r="AM6058" s="43"/>
      <c r="AN6058" s="43"/>
      <c r="AO6058" s="43"/>
      <c r="AP6058" s="43"/>
      <c r="AQ6058" s="43"/>
      <c r="AR6058" s="43"/>
      <c r="AS6058" s="43"/>
      <c r="AT6058" s="43"/>
      <c r="AU6058" s="44"/>
      <c r="AV6058" s="182"/>
      <c r="AW6058" s="182"/>
      <c r="AX6058" s="182"/>
      <c r="AZ6058" s="207"/>
    </row>
    <row r="6059" spans="1:52" s="168" customFormat="1" ht="24.9" customHeight="1" x14ac:dyDescent="0.3">
      <c r="A6059" s="263"/>
      <c r="B6059" s="263"/>
      <c r="C6059" s="265"/>
      <c r="D6059" s="481"/>
      <c r="E6059" s="482"/>
      <c r="F6059" s="482"/>
      <c r="G6059" s="482"/>
      <c r="H6059" s="482"/>
      <c r="I6059" s="482"/>
      <c r="J6059" s="482"/>
      <c r="K6059" s="482"/>
      <c r="L6059" s="482"/>
      <c r="M6059" s="483"/>
      <c r="N6059" s="176">
        <v>14001619</v>
      </c>
      <c r="O6059" s="412" t="s">
        <v>339</v>
      </c>
      <c r="P6059" s="413"/>
      <c r="Q6059" s="8">
        <v>9</v>
      </c>
      <c r="R6059" s="8"/>
      <c r="S6059" s="8"/>
      <c r="T6059" s="9">
        <v>9</v>
      </c>
      <c r="U6059" s="17">
        <f t="shared" si="237"/>
        <v>81</v>
      </c>
      <c r="V6059" s="182"/>
      <c r="W6059" s="191">
        <v>18</v>
      </c>
      <c r="X6059" s="199"/>
      <c r="Y6059" s="182"/>
      <c r="Z6059" s="184"/>
      <c r="AA6059" s="184"/>
      <c r="AD6059" s="182"/>
      <c r="AG6059" s="182"/>
      <c r="AH6059" s="43"/>
      <c r="AI6059" s="43"/>
      <c r="AJ6059" s="43"/>
      <c r="AK6059" s="43"/>
      <c r="AL6059" s="43"/>
      <c r="AM6059" s="43"/>
      <c r="AN6059" s="43"/>
      <c r="AO6059" s="43"/>
      <c r="AP6059" s="43"/>
      <c r="AQ6059" s="43"/>
      <c r="AR6059" s="43"/>
      <c r="AS6059" s="43"/>
      <c r="AT6059" s="43"/>
      <c r="AU6059" s="44"/>
      <c r="AV6059" s="182"/>
      <c r="AW6059" s="182"/>
      <c r="AX6059" s="182"/>
      <c r="AZ6059" s="207"/>
    </row>
    <row r="6060" spans="1:52" s="168" customFormat="1" ht="24.9" customHeight="1" x14ac:dyDescent="0.3">
      <c r="A6060" s="263"/>
      <c r="B6060" s="263"/>
      <c r="C6060" s="265"/>
      <c r="D6060" s="481"/>
      <c r="E6060" s="482"/>
      <c r="F6060" s="482"/>
      <c r="G6060" s="482"/>
      <c r="H6060" s="482"/>
      <c r="I6060" s="482"/>
      <c r="J6060" s="482"/>
      <c r="K6060" s="482"/>
      <c r="L6060" s="482"/>
      <c r="M6060" s="483"/>
      <c r="N6060" s="176">
        <v>14001616</v>
      </c>
      <c r="O6060" s="412" t="s">
        <v>339</v>
      </c>
      <c r="P6060" s="413"/>
      <c r="Q6060" s="8">
        <v>9</v>
      </c>
      <c r="R6060" s="8"/>
      <c r="S6060" s="8"/>
      <c r="T6060" s="9">
        <v>7</v>
      </c>
      <c r="U6060" s="17">
        <f t="shared" si="237"/>
        <v>63</v>
      </c>
      <c r="V6060" s="182"/>
      <c r="W6060" s="191">
        <v>19</v>
      </c>
      <c r="X6060" s="199"/>
      <c r="Y6060" s="182"/>
      <c r="Z6060" s="184"/>
      <c r="AA6060" s="184"/>
      <c r="AD6060" s="182"/>
      <c r="AG6060" s="182"/>
      <c r="AH6060" s="43"/>
      <c r="AI6060" s="43"/>
      <c r="AJ6060" s="43"/>
      <c r="AK6060" s="43"/>
      <c r="AL6060" s="43"/>
      <c r="AM6060" s="43"/>
      <c r="AN6060" s="43"/>
      <c r="AO6060" s="43"/>
      <c r="AP6060" s="43"/>
      <c r="AQ6060" s="43"/>
      <c r="AR6060" s="43"/>
      <c r="AS6060" s="43"/>
      <c r="AT6060" s="43"/>
      <c r="AU6060" s="44"/>
      <c r="AV6060" s="182"/>
      <c r="AW6060" s="182"/>
      <c r="AX6060" s="182"/>
      <c r="AZ6060" s="207"/>
    </row>
    <row r="6061" spans="1:52" s="168" customFormat="1" ht="24.9" customHeight="1" x14ac:dyDescent="0.3">
      <c r="A6061" s="263"/>
      <c r="B6061" s="263"/>
      <c r="C6061" s="265"/>
      <c r="D6061" s="481"/>
      <c r="E6061" s="482"/>
      <c r="F6061" s="482"/>
      <c r="G6061" s="482"/>
      <c r="H6061" s="482"/>
      <c r="I6061" s="482"/>
      <c r="J6061" s="482"/>
      <c r="K6061" s="482"/>
      <c r="L6061" s="482"/>
      <c r="M6061" s="483"/>
      <c r="N6061" s="176"/>
      <c r="O6061" s="412"/>
      <c r="P6061" s="413"/>
      <c r="Q6061" s="8"/>
      <c r="R6061" s="8"/>
      <c r="S6061" s="8"/>
      <c r="T6061" s="9"/>
      <c r="U6061" s="17"/>
      <c r="V6061" s="182"/>
      <c r="W6061" s="191"/>
      <c r="X6061" s="199"/>
      <c r="Y6061" s="182"/>
      <c r="Z6061" s="184"/>
      <c r="AA6061" s="184"/>
      <c r="AD6061" s="182"/>
      <c r="AG6061" s="182"/>
      <c r="AH6061" s="43"/>
      <c r="AI6061" s="43"/>
      <c r="AJ6061" s="43"/>
      <c r="AK6061" s="43"/>
      <c r="AL6061" s="43"/>
      <c r="AM6061" s="43"/>
      <c r="AN6061" s="43"/>
      <c r="AO6061" s="43"/>
      <c r="AP6061" s="43"/>
      <c r="AQ6061" s="43"/>
      <c r="AR6061" s="43"/>
      <c r="AS6061" s="43"/>
      <c r="AT6061" s="43"/>
      <c r="AU6061" s="44"/>
      <c r="AV6061" s="182"/>
      <c r="AW6061" s="182"/>
      <c r="AX6061" s="182"/>
      <c r="AZ6061" s="207"/>
    </row>
    <row r="6062" spans="1:52" s="168" customFormat="1" ht="24.9" customHeight="1" x14ac:dyDescent="0.3">
      <c r="A6062" s="263"/>
      <c r="B6062" s="263"/>
      <c r="C6062" s="265"/>
      <c r="D6062" s="481"/>
      <c r="E6062" s="482"/>
      <c r="F6062" s="482"/>
      <c r="G6062" s="482"/>
      <c r="H6062" s="482"/>
      <c r="I6062" s="482"/>
      <c r="J6062" s="482"/>
      <c r="K6062" s="482"/>
      <c r="L6062" s="482"/>
      <c r="M6062" s="483"/>
      <c r="N6062" s="176"/>
      <c r="O6062" s="412"/>
      <c r="P6062" s="413"/>
      <c r="Q6062" s="8"/>
      <c r="R6062" s="8"/>
      <c r="S6062" s="8"/>
      <c r="T6062" s="9"/>
      <c r="U6062" s="17"/>
      <c r="V6062" s="182"/>
      <c r="W6062" s="191"/>
      <c r="X6062" s="199"/>
      <c r="Y6062" s="182"/>
      <c r="Z6062" s="184"/>
      <c r="AA6062" s="184"/>
      <c r="AD6062" s="182"/>
      <c r="AG6062" s="182"/>
      <c r="AH6062" s="43"/>
      <c r="AI6062" s="43"/>
      <c r="AJ6062" s="43"/>
      <c r="AK6062" s="43"/>
      <c r="AL6062" s="43"/>
      <c r="AM6062" s="43"/>
      <c r="AN6062" s="43"/>
      <c r="AO6062" s="43"/>
      <c r="AP6062" s="43"/>
      <c r="AQ6062" s="43"/>
      <c r="AR6062" s="43"/>
      <c r="AS6062" s="43"/>
      <c r="AT6062" s="43"/>
      <c r="AU6062" s="44"/>
      <c r="AV6062" s="182"/>
      <c r="AW6062" s="182"/>
      <c r="AX6062" s="182"/>
      <c r="AZ6062" s="207"/>
    </row>
    <row r="6063" spans="1:52" s="168" customFormat="1" ht="24.9" customHeight="1" x14ac:dyDescent="0.3">
      <c r="A6063" s="263"/>
      <c r="B6063" s="263"/>
      <c r="C6063" s="265"/>
      <c r="D6063" s="481"/>
      <c r="E6063" s="482"/>
      <c r="F6063" s="482"/>
      <c r="G6063" s="482"/>
      <c r="H6063" s="482"/>
      <c r="I6063" s="482"/>
      <c r="J6063" s="482"/>
      <c r="K6063" s="482"/>
      <c r="L6063" s="482"/>
      <c r="M6063" s="483"/>
      <c r="N6063" s="176"/>
      <c r="O6063" s="412"/>
      <c r="P6063" s="413"/>
      <c r="Q6063" s="8"/>
      <c r="R6063" s="8"/>
      <c r="S6063" s="8"/>
      <c r="T6063" s="9"/>
      <c r="U6063" s="17"/>
      <c r="V6063" s="182"/>
      <c r="W6063" s="191"/>
      <c r="X6063" s="199"/>
      <c r="Y6063" s="182"/>
      <c r="Z6063" s="184"/>
      <c r="AA6063" s="184"/>
      <c r="AD6063" s="182"/>
      <c r="AG6063" s="182"/>
      <c r="AH6063" s="43"/>
      <c r="AI6063" s="43"/>
      <c r="AJ6063" s="43"/>
      <c r="AK6063" s="43"/>
      <c r="AL6063" s="43"/>
      <c r="AM6063" s="43"/>
      <c r="AN6063" s="43"/>
      <c r="AO6063" s="43"/>
      <c r="AP6063" s="43"/>
      <c r="AQ6063" s="43"/>
      <c r="AR6063" s="43"/>
      <c r="AS6063" s="43"/>
      <c r="AT6063" s="43"/>
      <c r="AU6063" s="44"/>
      <c r="AV6063" s="182"/>
      <c r="AW6063" s="182"/>
      <c r="AX6063" s="182"/>
      <c r="AZ6063" s="207"/>
    </row>
    <row r="6064" spans="1:52" s="168" customFormat="1" ht="24.9" customHeight="1" thickBot="1" x14ac:dyDescent="0.35">
      <c r="A6064" s="263"/>
      <c r="B6064" s="263"/>
      <c r="C6064" s="265"/>
      <c r="D6064" s="481"/>
      <c r="E6064" s="482"/>
      <c r="F6064" s="482"/>
      <c r="G6064" s="482"/>
      <c r="H6064" s="482"/>
      <c r="I6064" s="482"/>
      <c r="J6064" s="482"/>
      <c r="K6064" s="482"/>
      <c r="L6064" s="482"/>
      <c r="M6064" s="483"/>
      <c r="N6064" s="414" t="s">
        <v>16</v>
      </c>
      <c r="O6064" s="415"/>
      <c r="P6064" s="415"/>
      <c r="Q6064" s="415"/>
      <c r="R6064" s="415"/>
      <c r="S6064" s="415"/>
      <c r="T6064" s="415"/>
      <c r="U6064" s="18">
        <f>SUM(U6044:U6063)</f>
        <v>1251</v>
      </c>
      <c r="V6064" s="182"/>
      <c r="W6064" s="191"/>
      <c r="X6064" s="199"/>
      <c r="Y6064" s="182"/>
      <c r="Z6064" s="184"/>
      <c r="AA6064" s="184"/>
      <c r="AD6064" s="182"/>
      <c r="AG6064" s="182"/>
      <c r="AH6064" s="43"/>
      <c r="AI6064" s="43"/>
      <c r="AJ6064" s="43"/>
      <c r="AK6064" s="43"/>
      <c r="AL6064" s="43"/>
      <c r="AM6064" s="43"/>
      <c r="AN6064" s="43"/>
      <c r="AO6064" s="43"/>
      <c r="AP6064" s="43"/>
      <c r="AQ6064" s="43"/>
      <c r="AR6064" s="43"/>
      <c r="AS6064" s="43"/>
      <c r="AT6064" s="43"/>
      <c r="AU6064" s="44"/>
      <c r="AV6064" s="182"/>
      <c r="AW6064" s="182"/>
      <c r="AX6064" s="182"/>
      <c r="AZ6064" s="207"/>
    </row>
    <row r="6065" spans="1:52" s="168" customFormat="1" ht="14.4" customHeight="1" x14ac:dyDescent="0.3">
      <c r="A6065" s="263"/>
      <c r="B6065" s="263"/>
      <c r="C6065" s="265"/>
      <c r="D6065" s="481"/>
      <c r="E6065" s="482"/>
      <c r="F6065" s="482"/>
      <c r="G6065" s="482"/>
      <c r="H6065" s="482"/>
      <c r="I6065" s="482"/>
      <c r="J6065" s="482"/>
      <c r="K6065" s="482"/>
      <c r="L6065" s="482"/>
      <c r="M6065" s="483"/>
      <c r="N6065" s="416" t="s">
        <v>17</v>
      </c>
      <c r="O6065" s="417"/>
      <c r="P6065" s="417"/>
      <c r="Q6065" s="417"/>
      <c r="R6065" s="417"/>
      <c r="S6065" s="417"/>
      <c r="T6065" s="417"/>
      <c r="U6065" s="418"/>
      <c r="V6065" s="200"/>
      <c r="W6065" s="191"/>
      <c r="X6065" s="199"/>
      <c r="Y6065" s="182"/>
      <c r="Z6065" s="184"/>
      <c r="AA6065" s="184"/>
      <c r="AD6065" s="182"/>
      <c r="AG6065" s="182"/>
      <c r="AH6065" s="43"/>
      <c r="AI6065" s="43"/>
      <c r="AJ6065" s="43"/>
      <c r="AK6065" s="43"/>
      <c r="AL6065" s="43"/>
      <c r="AM6065" s="43"/>
      <c r="AN6065" s="43"/>
      <c r="AO6065" s="43"/>
      <c r="AP6065" s="43"/>
      <c r="AQ6065" s="43"/>
      <c r="AR6065" s="43"/>
      <c r="AS6065" s="43"/>
      <c r="AT6065" s="43"/>
      <c r="AU6065" s="44"/>
      <c r="AV6065" s="182"/>
      <c r="AW6065" s="182"/>
      <c r="AX6065" s="182"/>
      <c r="AZ6065" s="207"/>
    </row>
    <row r="6066" spans="1:52" s="168" customFormat="1" x14ac:dyDescent="0.3">
      <c r="A6066" s="263"/>
      <c r="B6066" s="263"/>
      <c r="C6066" s="265"/>
      <c r="D6066" s="481"/>
      <c r="E6066" s="482"/>
      <c r="F6066" s="482"/>
      <c r="G6066" s="482"/>
      <c r="H6066" s="482"/>
      <c r="I6066" s="482"/>
      <c r="J6066" s="482"/>
      <c r="K6066" s="482"/>
      <c r="L6066" s="482"/>
      <c r="M6066" s="483"/>
      <c r="N6066" s="419"/>
      <c r="O6066" s="420"/>
      <c r="P6066" s="420"/>
      <c r="Q6066" s="420"/>
      <c r="R6066" s="420"/>
      <c r="S6066" s="420"/>
      <c r="T6066" s="420"/>
      <c r="U6066" s="421"/>
      <c r="V6066" s="182"/>
      <c r="W6066" s="191"/>
      <c r="X6066" s="199"/>
      <c r="Y6066" s="182"/>
      <c r="Z6066" s="184"/>
      <c r="AA6066" s="184"/>
      <c r="AD6066" s="182"/>
      <c r="AG6066" s="182"/>
      <c r="AH6066" s="43"/>
      <c r="AI6066" s="43"/>
      <c r="AJ6066" s="43"/>
      <c r="AK6066" s="43"/>
      <c r="AL6066" s="43"/>
      <c r="AM6066" s="43"/>
      <c r="AN6066" s="43"/>
      <c r="AO6066" s="43"/>
      <c r="AP6066" s="43"/>
      <c r="AQ6066" s="43"/>
      <c r="AR6066" s="43"/>
      <c r="AS6066" s="43"/>
      <c r="AT6066" s="43"/>
      <c r="AU6066" s="44"/>
      <c r="AV6066" s="182"/>
      <c r="AW6066" s="182"/>
      <c r="AX6066" s="182"/>
      <c r="AZ6066" s="207"/>
    </row>
    <row r="6067" spans="1:52" s="168" customFormat="1" x14ac:dyDescent="0.3">
      <c r="A6067" s="263"/>
      <c r="B6067" s="263"/>
      <c r="C6067" s="265"/>
      <c r="D6067" s="481"/>
      <c r="E6067" s="482"/>
      <c r="F6067" s="482"/>
      <c r="G6067" s="482"/>
      <c r="H6067" s="482"/>
      <c r="I6067" s="482"/>
      <c r="J6067" s="482"/>
      <c r="K6067" s="482"/>
      <c r="L6067" s="482"/>
      <c r="M6067" s="483"/>
      <c r="N6067" s="419"/>
      <c r="O6067" s="420"/>
      <c r="P6067" s="420"/>
      <c r="Q6067" s="420"/>
      <c r="R6067" s="420"/>
      <c r="S6067" s="420"/>
      <c r="T6067" s="420"/>
      <c r="U6067" s="421"/>
      <c r="V6067" s="182"/>
      <c r="W6067" s="191"/>
      <c r="X6067" s="199"/>
      <c r="Y6067" s="182"/>
      <c r="Z6067" s="184"/>
      <c r="AA6067" s="184"/>
      <c r="AD6067" s="182"/>
      <c r="AG6067" s="182"/>
      <c r="AH6067" s="43"/>
      <c r="AI6067" s="43"/>
      <c r="AJ6067" s="43"/>
      <c r="AK6067" s="43"/>
      <c r="AL6067" s="43"/>
      <c r="AM6067" s="43"/>
      <c r="AN6067" s="43"/>
      <c r="AO6067" s="43"/>
      <c r="AP6067" s="43"/>
      <c r="AQ6067" s="43"/>
      <c r="AR6067" s="43"/>
      <c r="AS6067" s="43"/>
      <c r="AT6067" s="43"/>
      <c r="AU6067" s="44"/>
      <c r="AV6067" s="182"/>
      <c r="AW6067" s="182"/>
      <c r="AX6067" s="182"/>
      <c r="AZ6067" s="207"/>
    </row>
    <row r="6068" spans="1:52" s="168" customFormat="1" ht="14.4" thickBot="1" x14ac:dyDescent="0.35">
      <c r="A6068" s="263"/>
      <c r="B6068" s="263"/>
      <c r="C6068" s="265"/>
      <c r="D6068" s="425"/>
      <c r="E6068" s="426"/>
      <c r="F6068" s="426"/>
      <c r="G6068" s="426"/>
      <c r="H6068" s="426"/>
      <c r="I6068" s="426"/>
      <c r="J6068" s="426"/>
      <c r="K6068" s="426"/>
      <c r="L6068" s="426"/>
      <c r="M6068" s="427"/>
      <c r="N6068" s="422"/>
      <c r="O6068" s="423"/>
      <c r="P6068" s="423"/>
      <c r="Q6068" s="423"/>
      <c r="R6068" s="423"/>
      <c r="S6068" s="423"/>
      <c r="T6068" s="423"/>
      <c r="U6068" s="424"/>
      <c r="V6068" s="182"/>
      <c r="W6068" s="191"/>
      <c r="X6068" s="199"/>
      <c r="Y6068" s="182"/>
      <c r="Z6068" s="184"/>
      <c r="AA6068" s="184"/>
      <c r="AD6068" s="182"/>
      <c r="AG6068" s="182"/>
      <c r="AH6068" s="43"/>
      <c r="AI6068" s="43"/>
      <c r="AJ6068" s="43"/>
      <c r="AK6068" s="43"/>
      <c r="AL6068" s="43"/>
      <c r="AM6068" s="43"/>
      <c r="AN6068" s="43"/>
      <c r="AO6068" s="43"/>
      <c r="AP6068" s="43"/>
      <c r="AQ6068" s="43"/>
      <c r="AR6068" s="43"/>
      <c r="AS6068" s="43"/>
      <c r="AT6068" s="43"/>
      <c r="AU6068" s="44"/>
      <c r="AV6068" s="182"/>
      <c r="AW6068" s="182"/>
      <c r="AX6068" s="182"/>
      <c r="AZ6068" s="207"/>
    </row>
    <row r="6069" spans="1:52" s="168" customFormat="1" ht="5.25" customHeight="1" thickBot="1" x14ac:dyDescent="0.35">
      <c r="A6069" s="263"/>
      <c r="B6069" s="263"/>
      <c r="C6069" s="265"/>
      <c r="D6069" s="428"/>
      <c r="E6069" s="428"/>
      <c r="F6069" s="428"/>
      <c r="G6069" s="428"/>
      <c r="H6069" s="428"/>
      <c r="I6069" s="428"/>
      <c r="J6069" s="428"/>
      <c r="K6069" s="428"/>
      <c r="L6069" s="428"/>
      <c r="M6069" s="428"/>
      <c r="N6069" s="428"/>
      <c r="O6069" s="428"/>
      <c r="P6069" s="428"/>
      <c r="Q6069" s="428"/>
      <c r="R6069" s="428"/>
      <c r="S6069" s="428"/>
      <c r="T6069" s="428"/>
      <c r="U6069" s="428"/>
      <c r="V6069" s="182"/>
      <c r="W6069" s="191"/>
      <c r="X6069" s="199"/>
      <c r="Y6069" s="182"/>
      <c r="Z6069" s="184"/>
      <c r="AA6069" s="184"/>
      <c r="AD6069" s="182"/>
      <c r="AG6069" s="182"/>
      <c r="AH6069" s="43"/>
      <c r="AI6069" s="43"/>
      <c r="AJ6069" s="43"/>
      <c r="AK6069" s="43"/>
      <c r="AL6069" s="43"/>
      <c r="AM6069" s="43"/>
      <c r="AN6069" s="43"/>
      <c r="AO6069" s="43"/>
      <c r="AP6069" s="43"/>
      <c r="AQ6069" s="43"/>
      <c r="AR6069" s="43"/>
      <c r="AS6069" s="43"/>
      <c r="AT6069" s="43"/>
      <c r="AU6069" s="44"/>
      <c r="AV6069" s="182"/>
      <c r="AW6069" s="182"/>
      <c r="AX6069" s="182"/>
      <c r="AZ6069" s="207"/>
    </row>
    <row r="6070" spans="1:52" s="168" customFormat="1" ht="20.25" customHeight="1" x14ac:dyDescent="0.3">
      <c r="A6070" s="263"/>
      <c r="B6070" s="263"/>
      <c r="C6070" s="265"/>
      <c r="D6070" s="429" t="s">
        <v>18</v>
      </c>
      <c r="E6070" s="430"/>
      <c r="F6070" s="430"/>
      <c r="G6070" s="430"/>
      <c r="H6070" s="430"/>
      <c r="I6070" s="430"/>
      <c r="J6070" s="430"/>
      <c r="K6070" s="430"/>
      <c r="L6070" s="430"/>
      <c r="M6070" s="431"/>
      <c r="N6070" s="429" t="s">
        <v>19</v>
      </c>
      <c r="O6070" s="430"/>
      <c r="P6070" s="430"/>
      <c r="Q6070" s="430"/>
      <c r="R6070" s="430"/>
      <c r="S6070" s="430"/>
      <c r="T6070" s="430"/>
      <c r="U6070" s="431"/>
      <c r="V6070" s="182"/>
      <c r="W6070" s="191"/>
      <c r="X6070" s="199"/>
      <c r="Y6070" s="182"/>
      <c r="Z6070" s="184"/>
      <c r="AA6070" s="184"/>
      <c r="AD6070" s="182"/>
      <c r="AG6070" s="182"/>
      <c r="AH6070" s="43"/>
      <c r="AI6070" s="43"/>
      <c r="AJ6070" s="43"/>
      <c r="AK6070" s="43"/>
      <c r="AL6070" s="43"/>
      <c r="AM6070" s="43"/>
      <c r="AN6070" s="43"/>
      <c r="AO6070" s="43"/>
      <c r="AP6070" s="43"/>
      <c r="AQ6070" s="43"/>
      <c r="AR6070" s="43"/>
      <c r="AS6070" s="43"/>
      <c r="AT6070" s="43"/>
      <c r="AU6070" s="44"/>
      <c r="AV6070" s="182"/>
      <c r="AW6070" s="182"/>
      <c r="AX6070" s="182"/>
      <c r="AZ6070" s="207"/>
    </row>
    <row r="6071" spans="1:52" s="168" customFormat="1" x14ac:dyDescent="0.3">
      <c r="A6071" s="263"/>
      <c r="B6071" s="263"/>
      <c r="C6071" s="265"/>
      <c r="D6071" s="432" t="s">
        <v>20</v>
      </c>
      <c r="E6071" s="433"/>
      <c r="F6071" s="433"/>
      <c r="G6071" s="433"/>
      <c r="H6071" s="433"/>
      <c r="I6071" s="433"/>
      <c r="J6071" s="433"/>
      <c r="K6071" s="433"/>
      <c r="L6071" s="433"/>
      <c r="M6071" s="434"/>
      <c r="N6071" s="435" t="s">
        <v>21</v>
      </c>
      <c r="O6071" s="436"/>
      <c r="P6071" s="436"/>
      <c r="Q6071" s="436"/>
      <c r="R6071" s="436"/>
      <c r="S6071" s="436"/>
      <c r="T6071" s="436"/>
      <c r="U6071" s="437"/>
      <c r="V6071" s="182"/>
      <c r="W6071" s="191"/>
      <c r="X6071" s="199"/>
      <c r="Y6071" s="182"/>
      <c r="Z6071" s="184"/>
      <c r="AA6071" s="184"/>
      <c r="AD6071" s="182"/>
      <c r="AG6071" s="182"/>
      <c r="AH6071" s="43"/>
      <c r="AI6071" s="43"/>
      <c r="AJ6071" s="43"/>
      <c r="AK6071" s="43"/>
      <c r="AL6071" s="43"/>
      <c r="AM6071" s="43"/>
      <c r="AN6071" s="43"/>
      <c r="AO6071" s="43"/>
      <c r="AP6071" s="43"/>
      <c r="AQ6071" s="43"/>
      <c r="AR6071" s="43"/>
      <c r="AS6071" s="43"/>
      <c r="AT6071" s="43"/>
      <c r="AU6071" s="44"/>
      <c r="AV6071" s="182"/>
      <c r="AW6071" s="182"/>
      <c r="AX6071" s="182"/>
      <c r="AZ6071" s="207"/>
    </row>
    <row r="6072" spans="1:52" s="168" customFormat="1" ht="15.75" customHeight="1" x14ac:dyDescent="0.3">
      <c r="A6072" s="263"/>
      <c r="B6072" s="263"/>
      <c r="C6072" s="265"/>
      <c r="D6072" s="438" t="s">
        <v>22</v>
      </c>
      <c r="E6072" s="439"/>
      <c r="F6072" s="439"/>
      <c r="G6072" s="439"/>
      <c r="H6072" s="439"/>
      <c r="I6072" s="439"/>
      <c r="J6072" s="439"/>
      <c r="K6072" s="439"/>
      <c r="L6072" s="439"/>
      <c r="M6072" s="440"/>
      <c r="N6072" s="438" t="s">
        <v>22</v>
      </c>
      <c r="O6072" s="444"/>
      <c r="P6072" s="444"/>
      <c r="Q6072" s="444"/>
      <c r="R6072" s="444"/>
      <c r="S6072" s="444"/>
      <c r="T6072" s="444"/>
      <c r="U6072" s="440"/>
      <c r="V6072" s="182"/>
      <c r="W6072" s="191"/>
      <c r="X6072" s="199"/>
      <c r="Y6072" s="182"/>
      <c r="Z6072" s="184"/>
      <c r="AA6072" s="184"/>
      <c r="AD6072" s="182"/>
      <c r="AG6072" s="182"/>
      <c r="AH6072" s="43"/>
      <c r="AI6072" s="43"/>
      <c r="AJ6072" s="43"/>
      <c r="AK6072" s="43"/>
      <c r="AL6072" s="43"/>
      <c r="AM6072" s="43"/>
      <c r="AN6072" s="43"/>
      <c r="AO6072" s="43"/>
      <c r="AP6072" s="43"/>
      <c r="AQ6072" s="43"/>
      <c r="AR6072" s="43"/>
      <c r="AS6072" s="43"/>
      <c r="AT6072" s="43"/>
      <c r="AU6072" s="44"/>
      <c r="AV6072" s="182"/>
      <c r="AW6072" s="182"/>
      <c r="AX6072" s="182"/>
      <c r="AZ6072" s="207"/>
    </row>
    <row r="6073" spans="1:52" s="168" customFormat="1" ht="15.75" customHeight="1" x14ac:dyDescent="0.3">
      <c r="A6073" s="263"/>
      <c r="B6073" s="263"/>
      <c r="C6073" s="265"/>
      <c r="D6073" s="438"/>
      <c r="E6073" s="439"/>
      <c r="F6073" s="439"/>
      <c r="G6073" s="439"/>
      <c r="H6073" s="439"/>
      <c r="I6073" s="439"/>
      <c r="J6073" s="439"/>
      <c r="K6073" s="439"/>
      <c r="L6073" s="439"/>
      <c r="M6073" s="440"/>
      <c r="N6073" s="438"/>
      <c r="O6073" s="439"/>
      <c r="P6073" s="439"/>
      <c r="Q6073" s="439"/>
      <c r="R6073" s="439"/>
      <c r="S6073" s="439"/>
      <c r="T6073" s="439"/>
      <c r="U6073" s="440"/>
      <c r="V6073" s="182"/>
      <c r="W6073" s="191"/>
      <c r="X6073" s="199"/>
      <c r="Y6073" s="182"/>
      <c r="Z6073" s="184"/>
      <c r="AA6073" s="184"/>
      <c r="AD6073" s="182"/>
      <c r="AG6073" s="182"/>
      <c r="AH6073" s="43"/>
      <c r="AI6073" s="43"/>
      <c r="AJ6073" s="43"/>
      <c r="AK6073" s="43"/>
      <c r="AL6073" s="43"/>
      <c r="AM6073" s="43"/>
      <c r="AN6073" s="43"/>
      <c r="AO6073" s="43"/>
      <c r="AP6073" s="43"/>
      <c r="AQ6073" s="43"/>
      <c r="AR6073" s="43"/>
      <c r="AS6073" s="43"/>
      <c r="AT6073" s="43"/>
      <c r="AU6073" s="44"/>
      <c r="AV6073" s="182"/>
      <c r="AW6073" s="182"/>
      <c r="AX6073" s="182"/>
      <c r="AZ6073" s="207"/>
    </row>
    <row r="6074" spans="1:52" s="168" customFormat="1" ht="15.75" customHeight="1" x14ac:dyDescent="0.3">
      <c r="A6074" s="263"/>
      <c r="B6074" s="263"/>
      <c r="C6074" s="265"/>
      <c r="D6074" s="441"/>
      <c r="E6074" s="442"/>
      <c r="F6074" s="442"/>
      <c r="G6074" s="442"/>
      <c r="H6074" s="442"/>
      <c r="I6074" s="442"/>
      <c r="J6074" s="442"/>
      <c r="K6074" s="442"/>
      <c r="L6074" s="442"/>
      <c r="M6074" s="443"/>
      <c r="N6074" s="441"/>
      <c r="O6074" s="442"/>
      <c r="P6074" s="442"/>
      <c r="Q6074" s="442"/>
      <c r="R6074" s="442"/>
      <c r="S6074" s="442"/>
      <c r="T6074" s="442"/>
      <c r="U6074" s="443"/>
      <c r="V6074" s="182"/>
      <c r="W6074" s="191"/>
      <c r="X6074" s="199"/>
      <c r="Y6074" s="182"/>
      <c r="Z6074" s="184"/>
      <c r="AA6074" s="184"/>
      <c r="AD6074" s="182"/>
      <c r="AG6074" s="182"/>
      <c r="AH6074" s="43"/>
      <c r="AI6074" s="43"/>
      <c r="AJ6074" s="43"/>
      <c r="AK6074" s="43"/>
      <c r="AL6074" s="43"/>
      <c r="AM6074" s="43"/>
      <c r="AN6074" s="43"/>
      <c r="AO6074" s="43"/>
      <c r="AP6074" s="43"/>
      <c r="AQ6074" s="43"/>
      <c r="AR6074" s="43"/>
      <c r="AS6074" s="43"/>
      <c r="AT6074" s="43"/>
      <c r="AU6074" s="44"/>
      <c r="AV6074" s="182"/>
      <c r="AW6074" s="182"/>
      <c r="AX6074" s="182"/>
      <c r="AZ6074" s="207"/>
    </row>
    <row r="6075" spans="1:52" s="168" customFormat="1" x14ac:dyDescent="0.25">
      <c r="A6075" s="263"/>
      <c r="B6075" s="263"/>
      <c r="C6075" s="265"/>
      <c r="D6075" s="171" t="s">
        <v>23</v>
      </c>
      <c r="E6075" s="445" t="e">
        <f>+#REF!</f>
        <v>#REF!</v>
      </c>
      <c r="F6075" s="445"/>
      <c r="G6075" s="445"/>
      <c r="H6075" s="445"/>
      <c r="I6075" s="445"/>
      <c r="J6075" s="445"/>
      <c r="K6075" s="445"/>
      <c r="L6075" s="445"/>
      <c r="M6075" s="446"/>
      <c r="N6075" s="172" t="s">
        <v>23</v>
      </c>
      <c r="O6075" s="445" t="e">
        <f>+#REF!</f>
        <v>#REF!</v>
      </c>
      <c r="P6075" s="445"/>
      <c r="Q6075" s="445"/>
      <c r="R6075" s="445"/>
      <c r="S6075" s="445"/>
      <c r="T6075" s="445"/>
      <c r="U6075" s="446"/>
      <c r="V6075" s="182"/>
      <c r="W6075" s="191"/>
      <c r="X6075" s="199"/>
      <c r="Y6075" s="182"/>
      <c r="Z6075" s="184"/>
      <c r="AA6075" s="184"/>
      <c r="AD6075" s="182"/>
      <c r="AG6075" s="182"/>
      <c r="AH6075" s="43"/>
      <c r="AI6075" s="43"/>
      <c r="AJ6075" s="43"/>
      <c r="AK6075" s="43"/>
      <c r="AL6075" s="43"/>
      <c r="AM6075" s="43"/>
      <c r="AN6075" s="43"/>
      <c r="AO6075" s="43"/>
      <c r="AP6075" s="43"/>
      <c r="AQ6075" s="43"/>
      <c r="AR6075" s="43"/>
      <c r="AS6075" s="43"/>
      <c r="AT6075" s="43"/>
      <c r="AU6075" s="44"/>
      <c r="AV6075" s="182"/>
      <c r="AW6075" s="182"/>
      <c r="AX6075" s="182"/>
      <c r="AZ6075" s="207"/>
    </row>
    <row r="6076" spans="1:52" s="168" customFormat="1" ht="14.4" thickBot="1" x14ac:dyDescent="0.3">
      <c r="A6076" s="263"/>
      <c r="B6076" s="263"/>
      <c r="C6076" s="265"/>
      <c r="D6076" s="173" t="s">
        <v>25</v>
      </c>
      <c r="E6076" s="447" t="e">
        <f>+#REF!</f>
        <v>#REF!</v>
      </c>
      <c r="F6076" s="447"/>
      <c r="G6076" s="447"/>
      <c r="H6076" s="447"/>
      <c r="I6076" s="447"/>
      <c r="J6076" s="447"/>
      <c r="K6076" s="447"/>
      <c r="L6076" s="447"/>
      <c r="M6076" s="448"/>
      <c r="N6076" s="174" t="s">
        <v>25</v>
      </c>
      <c r="O6076" s="447" t="e">
        <f>+#REF!</f>
        <v>#REF!</v>
      </c>
      <c r="P6076" s="447"/>
      <c r="Q6076" s="447"/>
      <c r="R6076" s="447"/>
      <c r="S6076" s="447"/>
      <c r="T6076" s="447"/>
      <c r="U6076" s="448"/>
      <c r="V6076" s="182"/>
      <c r="W6076" s="191"/>
      <c r="X6076" s="199"/>
      <c r="Y6076" s="182"/>
      <c r="Z6076" s="184"/>
      <c r="AA6076" s="184"/>
      <c r="AD6076" s="182"/>
      <c r="AG6076" s="182"/>
      <c r="AH6076" s="43"/>
      <c r="AI6076" s="43"/>
      <c r="AJ6076" s="43"/>
      <c r="AK6076" s="43"/>
      <c r="AL6076" s="43"/>
      <c r="AM6076" s="43"/>
      <c r="AN6076" s="43"/>
      <c r="AO6076" s="43"/>
      <c r="AP6076" s="43"/>
      <c r="AQ6076" s="43"/>
      <c r="AR6076" s="43"/>
      <c r="AS6076" s="43"/>
      <c r="AT6076" s="43"/>
      <c r="AU6076" s="44"/>
      <c r="AV6076" s="182"/>
      <c r="AW6076" s="182"/>
      <c r="AX6076" s="182"/>
      <c r="AZ6076" s="207"/>
    </row>
    <row r="6077" spans="1:52" s="175" customFormat="1" ht="9.9" customHeight="1" thickBot="1" x14ac:dyDescent="0.3">
      <c r="A6077" s="266"/>
      <c r="B6077" s="266"/>
      <c r="C6077" s="267"/>
      <c r="N6077" s="15"/>
      <c r="V6077" s="34"/>
      <c r="W6077" s="58"/>
      <c r="X6077" s="85"/>
      <c r="Y6077" s="34"/>
      <c r="Z6077" s="185"/>
      <c r="AA6077" s="185"/>
      <c r="AD6077" s="34"/>
      <c r="AG6077" s="34"/>
      <c r="AH6077" s="45"/>
      <c r="AI6077" s="45"/>
      <c r="AJ6077" s="45"/>
      <c r="AK6077" s="45"/>
      <c r="AL6077" s="45"/>
      <c r="AM6077" s="45"/>
      <c r="AN6077" s="45"/>
      <c r="AO6077" s="45"/>
      <c r="AP6077" s="45"/>
      <c r="AQ6077" s="45"/>
      <c r="AR6077" s="45"/>
      <c r="AS6077" s="45"/>
      <c r="AT6077" s="45"/>
      <c r="AU6077" s="46"/>
      <c r="AV6077" s="34"/>
      <c r="AW6077" s="34"/>
      <c r="AX6077" s="34"/>
      <c r="AZ6077" s="139"/>
    </row>
    <row r="6078" spans="1:52" s="168" customFormat="1" ht="15.75" customHeight="1" x14ac:dyDescent="0.3">
      <c r="A6078" s="263"/>
      <c r="B6078" s="263"/>
      <c r="C6078" s="265"/>
      <c r="D6078" s="484"/>
      <c r="E6078" s="485"/>
      <c r="F6078" s="488" t="s">
        <v>0</v>
      </c>
      <c r="G6078" s="489"/>
      <c r="H6078" s="489"/>
      <c r="I6078" s="489"/>
      <c r="J6078" s="489"/>
      <c r="K6078" s="489"/>
      <c r="L6078" s="489"/>
      <c r="M6078" s="489"/>
      <c r="N6078" s="489"/>
      <c r="O6078" s="490"/>
      <c r="P6078" s="494" t="s">
        <v>1</v>
      </c>
      <c r="Q6078" s="495"/>
      <c r="R6078" s="495"/>
      <c r="S6078" s="496"/>
      <c r="T6078" s="500"/>
      <c r="U6078" s="501"/>
      <c r="V6078" s="182"/>
      <c r="W6078" s="191"/>
      <c r="X6078" s="199"/>
      <c r="Y6078" s="182"/>
      <c r="Z6078" s="184"/>
      <c r="AA6078" s="184"/>
      <c r="AD6078" s="182"/>
      <c r="AG6078" s="182"/>
      <c r="AH6078" s="43"/>
      <c r="AI6078" s="43"/>
      <c r="AJ6078" s="43"/>
      <c r="AK6078" s="43"/>
      <c r="AL6078" s="43"/>
      <c r="AM6078" s="43"/>
      <c r="AN6078" s="43"/>
      <c r="AO6078" s="43"/>
      <c r="AP6078" s="43"/>
      <c r="AQ6078" s="43"/>
      <c r="AR6078" s="43"/>
      <c r="AS6078" s="43"/>
      <c r="AT6078" s="43"/>
      <c r="AU6078" s="44"/>
      <c r="AV6078" s="182"/>
      <c r="AW6078" s="182"/>
      <c r="AX6078" s="182"/>
      <c r="AZ6078" s="207"/>
    </row>
    <row r="6079" spans="1:52" s="168" customFormat="1" ht="15" customHeight="1" x14ac:dyDescent="0.3">
      <c r="A6079" s="263"/>
      <c r="B6079" s="263"/>
      <c r="C6079" s="265"/>
      <c r="D6079" s="481"/>
      <c r="E6079" s="482"/>
      <c r="F6079" s="491"/>
      <c r="G6079" s="492"/>
      <c r="H6079" s="492"/>
      <c r="I6079" s="492"/>
      <c r="J6079" s="492"/>
      <c r="K6079" s="492"/>
      <c r="L6079" s="492"/>
      <c r="M6079" s="492"/>
      <c r="N6079" s="492"/>
      <c r="O6079" s="493"/>
      <c r="P6079" s="497"/>
      <c r="Q6079" s="498"/>
      <c r="R6079" s="498"/>
      <c r="S6079" s="499"/>
      <c r="T6079" s="502"/>
      <c r="U6079" s="503"/>
      <c r="V6079" s="182"/>
      <c r="W6079" s="191"/>
      <c r="X6079" s="199"/>
      <c r="Y6079" s="186"/>
      <c r="Z6079" s="184"/>
      <c r="AA6079" s="184"/>
      <c r="AD6079" s="182"/>
      <c r="AG6079" s="182"/>
      <c r="AH6079" s="43"/>
      <c r="AI6079" s="43"/>
      <c r="AJ6079" s="43"/>
      <c r="AK6079" s="43"/>
      <c r="AL6079" s="43"/>
      <c r="AM6079" s="43"/>
      <c r="AN6079" s="43"/>
      <c r="AO6079" s="43"/>
      <c r="AP6079" s="43"/>
      <c r="AQ6079" s="43"/>
      <c r="AR6079" s="43"/>
      <c r="AS6079" s="43"/>
      <c r="AT6079" s="43"/>
      <c r="AU6079" s="44"/>
      <c r="AV6079" s="182"/>
      <c r="AW6079" s="182"/>
      <c r="AX6079" s="182"/>
      <c r="AZ6079" s="207"/>
    </row>
    <row r="6080" spans="1:52" s="168" customFormat="1" ht="30" customHeight="1" thickBot="1" x14ac:dyDescent="0.35">
      <c r="A6080" s="263"/>
      <c r="B6080" s="263"/>
      <c r="C6080" s="265"/>
      <c r="D6080" s="486"/>
      <c r="E6080" s="487"/>
      <c r="F6080" s="506" t="s">
        <v>2</v>
      </c>
      <c r="G6080" s="507"/>
      <c r="H6080" s="507"/>
      <c r="I6080" s="507"/>
      <c r="J6080" s="507"/>
      <c r="K6080" s="507"/>
      <c r="L6080" s="507"/>
      <c r="M6080" s="507"/>
      <c r="N6080" s="507"/>
      <c r="O6080" s="508"/>
      <c r="P6080" s="181">
        <v>125</v>
      </c>
      <c r="Q6080" s="210" t="s">
        <v>3</v>
      </c>
      <c r="R6080" s="509">
        <v>147</v>
      </c>
      <c r="S6080" s="510"/>
      <c r="T6080" s="504"/>
      <c r="U6080" s="505"/>
      <c r="V6080" s="182">
        <f>+IF(C6089="","",1)</f>
        <v>1</v>
      </c>
      <c r="W6080" s="191"/>
      <c r="X6080" s="199"/>
      <c r="Y6080" s="39"/>
      <c r="Z6080" s="184"/>
      <c r="AA6080" s="184"/>
      <c r="AD6080" s="182"/>
      <c r="AG6080" s="182"/>
      <c r="AH6080" s="43"/>
      <c r="AI6080" s="43"/>
      <c r="AJ6080" s="43"/>
      <c r="AK6080" s="43"/>
      <c r="AL6080" s="43"/>
      <c r="AM6080" s="43"/>
      <c r="AN6080" s="43"/>
      <c r="AO6080" s="43"/>
      <c r="AP6080" s="43"/>
      <c r="AQ6080" s="43"/>
      <c r="AR6080" s="43"/>
      <c r="AS6080" s="43"/>
      <c r="AT6080" s="43"/>
      <c r="AU6080" s="44"/>
      <c r="AV6080" s="182"/>
      <c r="AW6080" s="182"/>
      <c r="AX6080" s="182"/>
      <c r="AZ6080" s="207"/>
    </row>
    <row r="6081" spans="1:52" s="168" customFormat="1" ht="5.25" customHeight="1" thickBot="1" x14ac:dyDescent="0.35">
      <c r="A6081" s="263"/>
      <c r="B6081" s="263"/>
      <c r="C6081" s="265"/>
      <c r="D6081" s="454"/>
      <c r="E6081" s="454"/>
      <c r="F6081" s="454"/>
      <c r="G6081" s="454"/>
      <c r="H6081" s="454"/>
      <c r="I6081" s="454"/>
      <c r="J6081" s="454"/>
      <c r="K6081" s="454"/>
      <c r="L6081" s="454"/>
      <c r="M6081" s="454"/>
      <c r="N6081" s="454"/>
      <c r="O6081" s="454"/>
      <c r="P6081" s="454"/>
      <c r="Q6081" s="454"/>
      <c r="R6081" s="454"/>
      <c r="S6081" s="454"/>
      <c r="T6081" s="454"/>
      <c r="U6081" s="454"/>
      <c r="V6081" s="182"/>
      <c r="W6081" s="191"/>
      <c r="X6081" s="199"/>
      <c r="Y6081" s="186"/>
      <c r="Z6081" s="184"/>
      <c r="AA6081" s="184"/>
      <c r="AD6081" s="182"/>
      <c r="AG6081" s="182"/>
      <c r="AH6081" s="43"/>
      <c r="AI6081" s="43"/>
      <c r="AJ6081" s="43"/>
      <c r="AK6081" s="43"/>
      <c r="AL6081" s="43"/>
      <c r="AM6081" s="43"/>
      <c r="AN6081" s="43"/>
      <c r="AO6081" s="43"/>
      <c r="AP6081" s="43"/>
      <c r="AQ6081" s="43"/>
      <c r="AR6081" s="43"/>
      <c r="AS6081" s="43"/>
      <c r="AT6081" s="43"/>
      <c r="AU6081" s="44"/>
      <c r="AV6081" s="182"/>
      <c r="AW6081" s="182"/>
      <c r="AX6081" s="182"/>
      <c r="AZ6081" s="207"/>
    </row>
    <row r="6082" spans="1:52" s="168" customFormat="1" ht="24.9" customHeight="1" x14ac:dyDescent="0.3">
      <c r="A6082" s="263"/>
      <c r="B6082" s="263"/>
      <c r="C6082" s="265"/>
      <c r="D6082" s="511" t="s">
        <v>4</v>
      </c>
      <c r="E6082" s="512"/>
      <c r="F6082" s="513" t="s">
        <v>168</v>
      </c>
      <c r="G6082" s="514"/>
      <c r="H6082" s="514"/>
      <c r="I6082" s="515"/>
      <c r="J6082" s="516" t="s">
        <v>5</v>
      </c>
      <c r="K6082" s="512"/>
      <c r="L6082" s="513" t="s">
        <v>102</v>
      </c>
      <c r="M6082" s="514"/>
      <c r="N6082" s="514"/>
      <c r="O6082" s="514"/>
      <c r="P6082" s="515"/>
      <c r="Q6082" s="164" t="s">
        <v>6</v>
      </c>
      <c r="R6082" s="513" t="s">
        <v>36</v>
      </c>
      <c r="S6082" s="514"/>
      <c r="T6082" s="514"/>
      <c r="U6082" s="517"/>
      <c r="V6082" s="182"/>
      <c r="W6082" s="191"/>
      <c r="X6082" s="199"/>
      <c r="Y6082" s="182"/>
      <c r="Z6082" s="184"/>
      <c r="AA6082" s="184"/>
      <c r="AD6082" s="182"/>
      <c r="AG6082" s="182"/>
      <c r="AH6082" s="43"/>
      <c r="AI6082" s="43"/>
      <c r="AJ6082" s="43"/>
      <c r="AK6082" s="43"/>
      <c r="AL6082" s="43"/>
      <c r="AM6082" s="43"/>
      <c r="AN6082" s="43"/>
      <c r="AO6082" s="43"/>
      <c r="AP6082" s="43"/>
      <c r="AQ6082" s="43"/>
      <c r="AR6082" s="43"/>
      <c r="AS6082" s="43"/>
      <c r="AT6082" s="43"/>
      <c r="AU6082" s="44"/>
      <c r="AV6082" s="182"/>
      <c r="AW6082" s="182"/>
      <c r="AX6082" s="182"/>
      <c r="AZ6082" s="207"/>
    </row>
    <row r="6083" spans="1:52" s="168" customFormat="1" ht="45" customHeight="1" thickBot="1" x14ac:dyDescent="0.35">
      <c r="A6083" s="263"/>
      <c r="B6083" s="263"/>
      <c r="C6083" s="265"/>
      <c r="D6083" s="518" t="s">
        <v>7</v>
      </c>
      <c r="E6083" s="519"/>
      <c r="F6083" s="520" t="s">
        <v>169</v>
      </c>
      <c r="G6083" s="521"/>
      <c r="H6083" s="521"/>
      <c r="I6083" s="521"/>
      <c r="J6083" s="521"/>
      <c r="K6083" s="521"/>
      <c r="L6083" s="521"/>
      <c r="M6083" s="521"/>
      <c r="N6083" s="521"/>
      <c r="O6083" s="521"/>
      <c r="P6083" s="521"/>
      <c r="Q6083" s="521"/>
      <c r="R6083" s="521"/>
      <c r="S6083" s="521"/>
      <c r="T6083" s="521"/>
      <c r="U6083" s="522"/>
      <c r="V6083" s="182"/>
      <c r="W6083" s="191"/>
      <c r="X6083" s="199"/>
      <c r="Y6083" s="182"/>
      <c r="Z6083" s="184"/>
      <c r="AA6083" s="184"/>
      <c r="AD6083" s="182"/>
      <c r="AG6083" s="182"/>
      <c r="AH6083" s="43"/>
      <c r="AI6083" s="43"/>
      <c r="AJ6083" s="43"/>
      <c r="AK6083" s="43"/>
      <c r="AL6083" s="43"/>
      <c r="AM6083" s="43"/>
      <c r="AN6083" s="43"/>
      <c r="AO6083" s="43"/>
      <c r="AP6083" s="43"/>
      <c r="AQ6083" s="43"/>
      <c r="AR6083" s="43"/>
      <c r="AS6083" s="43"/>
      <c r="AT6083" s="43"/>
      <c r="AU6083" s="44"/>
      <c r="AV6083" s="182"/>
      <c r="AW6083" s="182"/>
      <c r="AX6083" s="182"/>
      <c r="AZ6083" s="207"/>
    </row>
    <row r="6084" spans="1:52" s="168" customFormat="1" ht="5.0999999999999996" customHeight="1" thickBot="1" x14ac:dyDescent="0.35">
      <c r="A6084" s="263"/>
      <c r="B6084" s="263"/>
      <c r="C6084" s="265"/>
      <c r="D6084" s="523"/>
      <c r="E6084" s="523"/>
      <c r="F6084" s="523"/>
      <c r="G6084" s="523"/>
      <c r="H6084" s="523"/>
      <c r="I6084" s="523"/>
      <c r="J6084" s="523"/>
      <c r="K6084" s="523"/>
      <c r="L6084" s="523"/>
      <c r="M6084" s="523"/>
      <c r="N6084" s="523"/>
      <c r="O6084" s="523"/>
      <c r="P6084" s="523"/>
      <c r="Q6084" s="523"/>
      <c r="R6084" s="523"/>
      <c r="S6084" s="523"/>
      <c r="T6084" s="523"/>
      <c r="U6084" s="523"/>
      <c r="V6084" s="182"/>
      <c r="W6084" s="191"/>
      <c r="X6084" s="199"/>
      <c r="Y6084" s="182"/>
      <c r="Z6084" s="184"/>
      <c r="AA6084" s="184"/>
      <c r="AD6084" s="182"/>
      <c r="AG6084" s="182"/>
      <c r="AH6084" s="43"/>
      <c r="AI6084" s="43"/>
      <c r="AJ6084" s="43"/>
      <c r="AK6084" s="43"/>
      <c r="AL6084" s="43"/>
      <c r="AM6084" s="43"/>
      <c r="AN6084" s="43"/>
      <c r="AO6084" s="43"/>
      <c r="AP6084" s="43"/>
      <c r="AQ6084" s="43"/>
      <c r="AR6084" s="43"/>
      <c r="AS6084" s="43"/>
      <c r="AT6084" s="43"/>
      <c r="AU6084" s="44"/>
      <c r="AV6084" s="182"/>
      <c r="AW6084" s="182"/>
      <c r="AX6084" s="182"/>
      <c r="AZ6084" s="207"/>
    </row>
    <row r="6085" spans="1:52" s="168" customFormat="1" ht="24.9" customHeight="1" thickBot="1" x14ac:dyDescent="0.35">
      <c r="A6085" s="263"/>
      <c r="B6085" s="263"/>
      <c r="C6085" s="265"/>
      <c r="D6085" s="165" t="s">
        <v>103</v>
      </c>
      <c r="E6085" s="209" t="s">
        <v>106</v>
      </c>
      <c r="F6085" s="455" t="s">
        <v>104</v>
      </c>
      <c r="G6085" s="524"/>
      <c r="H6085" s="456"/>
      <c r="I6085" s="525">
        <v>44058</v>
      </c>
      <c r="J6085" s="526"/>
      <c r="K6085" s="526"/>
      <c r="L6085" s="526"/>
      <c r="M6085" s="526"/>
      <c r="N6085" s="527"/>
      <c r="O6085" s="166" t="s">
        <v>8</v>
      </c>
      <c r="P6085" s="449" t="s">
        <v>24</v>
      </c>
      <c r="Q6085" s="450"/>
      <c r="R6085" s="450"/>
      <c r="S6085" s="450"/>
      <c r="T6085" s="450"/>
      <c r="U6085" s="528"/>
      <c r="V6085" s="182"/>
      <c r="W6085" s="191"/>
      <c r="X6085" s="199"/>
      <c r="Y6085" s="182"/>
      <c r="Z6085" s="184"/>
      <c r="AA6085" s="184"/>
      <c r="AD6085" s="182"/>
      <c r="AG6085" s="182"/>
      <c r="AH6085" s="43"/>
      <c r="AI6085" s="43"/>
      <c r="AJ6085" s="43"/>
      <c r="AK6085" s="43"/>
      <c r="AL6085" s="43"/>
      <c r="AM6085" s="43"/>
      <c r="AN6085" s="43"/>
      <c r="AO6085" s="43"/>
      <c r="AP6085" s="43"/>
      <c r="AQ6085" s="43"/>
      <c r="AR6085" s="43"/>
      <c r="AS6085" s="43"/>
      <c r="AT6085" s="43"/>
      <c r="AU6085" s="44"/>
      <c r="AV6085" s="182"/>
      <c r="AW6085" s="182"/>
      <c r="AX6085" s="182"/>
      <c r="AZ6085" s="207"/>
    </row>
    <row r="6086" spans="1:52" s="168" customFormat="1" ht="5.0999999999999996" customHeight="1" thickBot="1" x14ac:dyDescent="0.35">
      <c r="A6086" s="263"/>
      <c r="B6086" s="263"/>
      <c r="C6086" s="265"/>
      <c r="D6086" s="208"/>
      <c r="E6086" s="208"/>
      <c r="F6086" s="208"/>
      <c r="G6086" s="208"/>
      <c r="H6086" s="208"/>
      <c r="I6086" s="208"/>
      <c r="J6086" s="208"/>
      <c r="K6086" s="208"/>
      <c r="L6086" s="208"/>
      <c r="M6086" s="208"/>
      <c r="N6086" s="208"/>
      <c r="O6086" s="208"/>
      <c r="P6086" s="208"/>
      <c r="Q6086" s="208"/>
      <c r="R6086" s="208"/>
      <c r="S6086" s="208"/>
      <c r="T6086" s="208"/>
      <c r="U6086" s="208"/>
      <c r="V6086" s="182"/>
      <c r="W6086" s="191"/>
      <c r="X6086" s="199"/>
      <c r="Y6086" s="182"/>
      <c r="Z6086" s="184"/>
      <c r="AA6086" s="184"/>
      <c r="AD6086" s="182"/>
      <c r="AG6086" s="182"/>
      <c r="AH6086" s="43"/>
      <c r="AI6086" s="43"/>
      <c r="AJ6086" s="43"/>
      <c r="AK6086" s="43"/>
      <c r="AL6086" s="43"/>
      <c r="AM6086" s="43"/>
      <c r="AN6086" s="43"/>
      <c r="AO6086" s="43"/>
      <c r="AP6086" s="43"/>
      <c r="AQ6086" s="43"/>
      <c r="AR6086" s="43"/>
      <c r="AS6086" s="43"/>
      <c r="AT6086" s="43"/>
      <c r="AU6086" s="44"/>
      <c r="AV6086" s="182"/>
      <c r="AW6086" s="182"/>
      <c r="AX6086" s="182"/>
      <c r="AZ6086" s="207"/>
    </row>
    <row r="6087" spans="1:52" s="168" customFormat="1" ht="24.9" customHeight="1" thickBot="1" x14ac:dyDescent="0.35">
      <c r="A6087" s="263"/>
      <c r="B6087" s="263"/>
      <c r="C6087" s="265"/>
      <c r="D6087" s="165" t="s">
        <v>31</v>
      </c>
      <c r="E6087" s="449"/>
      <c r="F6087" s="450"/>
      <c r="G6087" s="450"/>
      <c r="H6087" s="450"/>
      <c r="I6087" s="450"/>
      <c r="J6087" s="451"/>
      <c r="K6087" s="177" t="s">
        <v>105</v>
      </c>
      <c r="L6087" s="452"/>
      <c r="M6087" s="452"/>
      <c r="N6087" s="452"/>
      <c r="O6087" s="452"/>
      <c r="P6087" s="452"/>
      <c r="Q6087" s="452"/>
      <c r="R6087" s="452"/>
      <c r="S6087" s="452"/>
      <c r="T6087" s="452"/>
      <c r="U6087" s="453"/>
      <c r="V6087" s="182"/>
      <c r="W6087" s="191"/>
      <c r="X6087" s="199"/>
      <c r="Y6087" s="182"/>
      <c r="Z6087" s="184"/>
      <c r="AA6087" s="184"/>
      <c r="AD6087" s="182"/>
      <c r="AG6087" s="182"/>
      <c r="AH6087" s="43"/>
      <c r="AI6087" s="43"/>
      <c r="AJ6087" s="43"/>
      <c r="AK6087" s="43"/>
      <c r="AL6087" s="43"/>
      <c r="AM6087" s="43"/>
      <c r="AN6087" s="43"/>
      <c r="AO6087" s="43"/>
      <c r="AP6087" s="43"/>
      <c r="AQ6087" s="43"/>
      <c r="AR6087" s="43"/>
      <c r="AS6087" s="43"/>
      <c r="AT6087" s="43"/>
      <c r="AU6087" s="44"/>
      <c r="AV6087" s="182"/>
      <c r="AW6087" s="182"/>
      <c r="AX6087" s="182"/>
      <c r="AZ6087" s="207"/>
    </row>
    <row r="6088" spans="1:52" s="168" customFormat="1" ht="5.0999999999999996" customHeight="1" thickBot="1" x14ac:dyDescent="0.35">
      <c r="A6088" s="263"/>
      <c r="B6088" s="263"/>
      <c r="C6088" s="265"/>
      <c r="D6088" s="454"/>
      <c r="E6088" s="454"/>
      <c r="F6088" s="454"/>
      <c r="G6088" s="454"/>
      <c r="H6088" s="454"/>
      <c r="I6088" s="454"/>
      <c r="J6088" s="454"/>
      <c r="K6088" s="454"/>
      <c r="L6088" s="454"/>
      <c r="M6088" s="454"/>
      <c r="N6088" s="454"/>
      <c r="O6088" s="454"/>
      <c r="P6088" s="454"/>
      <c r="Q6088" s="454"/>
      <c r="R6088" s="454"/>
      <c r="S6088" s="454"/>
      <c r="T6088" s="454"/>
      <c r="U6088" s="454"/>
      <c r="V6088" s="182"/>
      <c r="W6088" s="191"/>
      <c r="X6088" s="199"/>
      <c r="Y6088" s="182"/>
      <c r="Z6088" s="184"/>
      <c r="AA6088" s="184"/>
      <c r="AD6088" s="182"/>
      <c r="AG6088" s="182"/>
      <c r="AH6088" s="43"/>
      <c r="AI6088" s="43"/>
      <c r="AJ6088" s="43"/>
      <c r="AK6088" s="43"/>
      <c r="AL6088" s="43"/>
      <c r="AM6088" s="43"/>
      <c r="AN6088" s="43"/>
      <c r="AO6088" s="43"/>
      <c r="AP6088" s="43"/>
      <c r="AQ6088" s="43"/>
      <c r="AR6088" s="43"/>
      <c r="AS6088" s="43"/>
      <c r="AT6088" s="43"/>
      <c r="AU6088" s="44"/>
      <c r="AV6088" s="182"/>
      <c r="AW6088" s="182"/>
      <c r="AX6088" s="182"/>
      <c r="AZ6088" s="207"/>
    </row>
    <row r="6089" spans="1:52" s="168" customFormat="1" ht="45" customHeight="1" thickBot="1" x14ac:dyDescent="0.35">
      <c r="A6089" s="263" t="str">
        <f>+E6089</f>
        <v>NP 62</v>
      </c>
      <c r="B6089" s="264">
        <f>+U6113</f>
        <v>187.78</v>
      </c>
      <c r="C6089" s="265">
        <v>115</v>
      </c>
      <c r="D6089" s="165" t="s">
        <v>9</v>
      </c>
      <c r="E6089" s="180" t="s">
        <v>283</v>
      </c>
      <c r="F6089" s="455" t="s">
        <v>29</v>
      </c>
      <c r="G6089" s="456"/>
      <c r="H6089" s="457" t="s">
        <v>286</v>
      </c>
      <c r="I6089" s="457"/>
      <c r="J6089" s="457"/>
      <c r="K6089" s="457"/>
      <c r="L6089" s="457"/>
      <c r="M6089" s="458"/>
      <c r="N6089" s="459" t="s">
        <v>32</v>
      </c>
      <c r="O6089" s="460"/>
      <c r="P6089" s="461"/>
      <c r="Q6089" s="462" t="s">
        <v>49</v>
      </c>
      <c r="R6089" s="463"/>
      <c r="S6089" s="463"/>
      <c r="T6089" s="463"/>
      <c r="U6089" s="464"/>
      <c r="V6089" s="182"/>
      <c r="W6089" s="191"/>
      <c r="X6089" s="199"/>
      <c r="Y6089" s="182"/>
      <c r="Z6089" s="186"/>
      <c r="AA6089" s="186"/>
      <c r="AD6089" s="182"/>
      <c r="AG6089" s="182"/>
      <c r="AH6089" s="43"/>
      <c r="AI6089" s="43"/>
      <c r="AJ6089" s="43"/>
      <c r="AK6089" s="43"/>
      <c r="AL6089" s="43"/>
      <c r="AM6089" s="43"/>
      <c r="AN6089" s="43"/>
      <c r="AO6089" s="43"/>
      <c r="AP6089" s="43"/>
      <c r="AQ6089" s="43"/>
      <c r="AR6089" s="43"/>
      <c r="AS6089" s="43"/>
      <c r="AT6089" s="43"/>
      <c r="AU6089" s="44"/>
      <c r="AV6089" s="182"/>
      <c r="AW6089" s="182"/>
      <c r="AX6089" s="182"/>
      <c r="AZ6089" s="207"/>
    </row>
    <row r="6090" spans="1:52" s="168" customFormat="1" ht="5.0999999999999996" customHeight="1" thickBot="1" x14ac:dyDescent="0.35">
      <c r="A6090" s="263"/>
      <c r="B6090" s="263"/>
      <c r="C6090" s="265"/>
      <c r="D6090" s="428"/>
      <c r="E6090" s="428"/>
      <c r="F6090" s="428"/>
      <c r="G6090" s="428"/>
      <c r="H6090" s="428"/>
      <c r="I6090" s="428"/>
      <c r="J6090" s="428"/>
      <c r="K6090" s="428"/>
      <c r="L6090" s="428"/>
      <c r="M6090" s="428"/>
      <c r="N6090" s="454"/>
      <c r="O6090" s="454"/>
      <c r="P6090" s="454"/>
      <c r="Q6090" s="454"/>
      <c r="R6090" s="454"/>
      <c r="S6090" s="454"/>
      <c r="T6090" s="454"/>
      <c r="U6090" s="454"/>
      <c r="V6090" s="182"/>
      <c r="W6090" s="191"/>
      <c r="X6090" s="199"/>
      <c r="Y6090" s="182"/>
      <c r="Z6090" s="193"/>
      <c r="AA6090" s="193"/>
      <c r="AD6090" s="182"/>
      <c r="AG6090" s="182"/>
      <c r="AH6090" s="43"/>
      <c r="AI6090" s="43"/>
      <c r="AJ6090" s="43"/>
      <c r="AK6090" s="43"/>
      <c r="AL6090" s="43"/>
      <c r="AM6090" s="43"/>
      <c r="AN6090" s="43"/>
      <c r="AO6090" s="43"/>
      <c r="AP6090" s="43"/>
      <c r="AQ6090" s="43"/>
      <c r="AR6090" s="43"/>
      <c r="AS6090" s="43"/>
      <c r="AT6090" s="43"/>
      <c r="AU6090" s="44"/>
      <c r="AV6090" s="182"/>
      <c r="AW6090" s="182"/>
      <c r="AX6090" s="182"/>
      <c r="AZ6090" s="207"/>
    </row>
    <row r="6091" spans="1:52" s="168" customFormat="1" ht="24.9" customHeight="1" x14ac:dyDescent="0.3">
      <c r="A6091" s="263"/>
      <c r="B6091" s="263"/>
      <c r="C6091" s="265"/>
      <c r="D6091" s="465" t="s">
        <v>30</v>
      </c>
      <c r="E6091" s="466"/>
      <c r="F6091" s="466"/>
      <c r="G6091" s="466"/>
      <c r="H6091" s="466"/>
      <c r="I6091" s="466"/>
      <c r="J6091" s="466"/>
      <c r="K6091" s="466"/>
      <c r="L6091" s="466"/>
      <c r="M6091" s="467"/>
      <c r="N6091" s="468" t="s">
        <v>11</v>
      </c>
      <c r="O6091" s="470" t="s">
        <v>12</v>
      </c>
      <c r="P6091" s="471"/>
      <c r="Q6091" s="474" t="s">
        <v>13</v>
      </c>
      <c r="R6091" s="475"/>
      <c r="S6091" s="476"/>
      <c r="T6091" s="477" t="s">
        <v>27</v>
      </c>
      <c r="U6091" s="479" t="s">
        <v>28</v>
      </c>
      <c r="V6091" s="182"/>
      <c r="W6091" s="191"/>
      <c r="X6091" s="199"/>
      <c r="Y6091" s="182"/>
      <c r="Z6091" s="193"/>
      <c r="AA6091" s="193"/>
      <c r="AD6091" s="182"/>
      <c r="AG6091" s="182"/>
      <c r="AH6091" s="43"/>
      <c r="AI6091" s="43"/>
      <c r="AJ6091" s="43"/>
      <c r="AK6091" s="43"/>
      <c r="AL6091" s="43"/>
      <c r="AM6091" s="43"/>
      <c r="AN6091" s="43"/>
      <c r="AO6091" s="43"/>
      <c r="AP6091" s="43"/>
      <c r="AQ6091" s="43"/>
      <c r="AR6091" s="43"/>
      <c r="AS6091" s="43"/>
      <c r="AT6091" s="43"/>
      <c r="AU6091" s="44"/>
      <c r="AV6091" s="182"/>
      <c r="AW6091" s="182"/>
      <c r="AX6091" s="182"/>
      <c r="AZ6091" s="207"/>
    </row>
    <row r="6092" spans="1:52" s="168" customFormat="1" ht="24.9" customHeight="1" x14ac:dyDescent="0.3">
      <c r="A6092" s="263"/>
      <c r="B6092" s="263"/>
      <c r="C6092" s="265"/>
      <c r="D6092" s="481"/>
      <c r="E6092" s="482"/>
      <c r="F6092" s="482"/>
      <c r="G6092" s="482"/>
      <c r="H6092" s="482"/>
      <c r="I6092" s="482"/>
      <c r="J6092" s="482"/>
      <c r="K6092" s="482"/>
      <c r="L6092" s="482"/>
      <c r="M6092" s="483"/>
      <c r="N6092" s="469"/>
      <c r="O6092" s="472"/>
      <c r="P6092" s="473"/>
      <c r="Q6092" s="170" t="s">
        <v>14</v>
      </c>
      <c r="R6092" s="170" t="s">
        <v>15</v>
      </c>
      <c r="S6092" s="170" t="s">
        <v>26</v>
      </c>
      <c r="T6092" s="478"/>
      <c r="U6092" s="480"/>
      <c r="V6092" s="182"/>
      <c r="W6092" s="191"/>
      <c r="X6092" s="199"/>
      <c r="Y6092" s="182"/>
      <c r="Z6092" s="194"/>
      <c r="AA6092" s="194"/>
      <c r="AD6092" s="182"/>
      <c r="AG6092" s="182"/>
      <c r="AH6092" s="43"/>
      <c r="AI6092" s="43"/>
      <c r="AJ6092" s="43"/>
      <c r="AK6092" s="43"/>
      <c r="AL6092" s="43"/>
      <c r="AM6092" s="43"/>
      <c r="AN6092" s="43"/>
      <c r="AO6092" s="43"/>
      <c r="AP6092" s="43"/>
      <c r="AQ6092" s="43"/>
      <c r="AR6092" s="43"/>
      <c r="AS6092" s="43"/>
      <c r="AT6092" s="43"/>
      <c r="AU6092" s="44"/>
      <c r="AV6092" s="182"/>
      <c r="AW6092" s="182"/>
      <c r="AX6092" s="182"/>
      <c r="AZ6092" s="207"/>
    </row>
    <row r="6093" spans="1:52" s="168" customFormat="1" ht="24.9" customHeight="1" x14ac:dyDescent="0.3">
      <c r="A6093" s="263"/>
      <c r="B6093" s="263"/>
      <c r="C6093" s="265"/>
      <c r="D6093" s="481"/>
      <c r="E6093" s="482"/>
      <c r="F6093" s="482"/>
      <c r="G6093" s="482"/>
      <c r="H6093" s="482"/>
      <c r="I6093" s="482"/>
      <c r="J6093" s="482"/>
      <c r="K6093" s="482"/>
      <c r="L6093" s="482"/>
      <c r="M6093" s="483"/>
      <c r="N6093" s="176">
        <v>14001469</v>
      </c>
      <c r="O6093" s="412" t="s">
        <v>319</v>
      </c>
      <c r="P6093" s="413"/>
      <c r="Q6093" s="8">
        <v>48.05</v>
      </c>
      <c r="R6093" s="8"/>
      <c r="S6093" s="8"/>
      <c r="T6093" s="9">
        <v>1</v>
      </c>
      <c r="U6093" s="17">
        <f>+Q6093*T6093</f>
        <v>48.05</v>
      </c>
      <c r="V6093" s="182"/>
      <c r="W6093" s="191">
        <v>1</v>
      </c>
      <c r="X6093" s="199"/>
      <c r="Y6093" s="182">
        <f>+C6089</f>
        <v>115</v>
      </c>
      <c r="Z6093" s="41">
        <f>+SUMIF($N6093:$N6112,$Z$16,$U6093:$U6112)</f>
        <v>48.05</v>
      </c>
      <c r="AA6093" s="41">
        <f>+SUMIF($N6093:$N6112,$AA$16,$U6093:$U6112)</f>
        <v>47.63</v>
      </c>
      <c r="AB6093" s="41">
        <f>+SUMIF($N6093:$N6112,$AB$16,$U6093:$U6112)</f>
        <v>0</v>
      </c>
      <c r="AC6093" s="41">
        <f>+SUMIF($N6093:$N6112,$AC$16,$U6093:$U6112)</f>
        <v>0</v>
      </c>
      <c r="AD6093" s="41">
        <f>+SUMIF($N6093:$N6112,$AD$16,$U6093:$U6112)</f>
        <v>0</v>
      </c>
      <c r="AE6093" s="41">
        <f>+SUMIF($N6093:$N6112,$AE$16,$U6093:$U6112)</f>
        <v>0</v>
      </c>
      <c r="AF6093" s="41">
        <f>+SUMIF($N6093:$N6112,$AF$16,$U6093:$U6112)</f>
        <v>0</v>
      </c>
      <c r="AG6093" s="41">
        <f>+SUMIF($N6093:$N6112,$AG$16,$U6093:$U6112)</f>
        <v>0</v>
      </c>
      <c r="AH6093" s="41">
        <f>+SUMIF($N6093:$N6112,$AH$16,$U6093:$U6112)</f>
        <v>92.1</v>
      </c>
      <c r="AI6093" s="41">
        <f>+SUMIF($N6093:$N6112,$AI$16,$U6093:$U6112)</f>
        <v>0</v>
      </c>
      <c r="AJ6093" s="41">
        <f>+SUMIF($N6093:$N6112,$AJ$16,$U6093:$U6112)</f>
        <v>0</v>
      </c>
      <c r="AK6093" s="41">
        <f>+SUMIF($N6093:$N6112,$AK$16,$U6093:$U6112)</f>
        <v>0</v>
      </c>
      <c r="AL6093" s="41">
        <f>+SUMIF($N6093:$N6112,$AL$16,$U6093:$U6112)</f>
        <v>0</v>
      </c>
      <c r="AM6093" s="41">
        <f>+SUMIF($N6093:$N6112,$AM$16,$U6093:$U6112)</f>
        <v>0</v>
      </c>
      <c r="AN6093" s="41">
        <f>+SUMIF($N6093:$N6112,$AN$16,$U6093:$U6112)</f>
        <v>0</v>
      </c>
      <c r="AO6093" s="41">
        <f>+SUMIF($N6093:$N6112,$AO$16,$U6093:$U6112)</f>
        <v>0</v>
      </c>
      <c r="AP6093" s="41">
        <f>+SUMIF($N6093:$N6112,$AP$16,$U6093:$U6112)</f>
        <v>0</v>
      </c>
      <c r="AQ6093" s="41">
        <f>+SUMIF($N6093:$N6112,$AQ$16,$U6093:$U6112)</f>
        <v>0</v>
      </c>
      <c r="AR6093" s="41">
        <f>+SUMIF($N6093:$N6112,$AR$16,$U6093:$U6112)</f>
        <v>0</v>
      </c>
      <c r="AS6093" s="43"/>
      <c r="AT6093" s="43"/>
      <c r="AU6093" s="44"/>
      <c r="AV6093" s="182"/>
      <c r="AW6093" s="182"/>
      <c r="AX6093" s="182"/>
      <c r="AZ6093" s="207"/>
    </row>
    <row r="6094" spans="1:52" s="168" customFormat="1" ht="24.9" customHeight="1" x14ac:dyDescent="0.3">
      <c r="A6094" s="263"/>
      <c r="B6094" s="263"/>
      <c r="C6094" s="265"/>
      <c r="D6094" s="481"/>
      <c r="E6094" s="482"/>
      <c r="F6094" s="482"/>
      <c r="G6094" s="482"/>
      <c r="H6094" s="482"/>
      <c r="I6094" s="482"/>
      <c r="J6094" s="482"/>
      <c r="K6094" s="482"/>
      <c r="L6094" s="482"/>
      <c r="M6094" s="483"/>
      <c r="N6094" s="176">
        <v>14001481</v>
      </c>
      <c r="O6094" s="412" t="s">
        <v>319</v>
      </c>
      <c r="P6094" s="413"/>
      <c r="Q6094" s="8">
        <v>47.63</v>
      </c>
      <c r="R6094" s="8"/>
      <c r="S6094" s="8"/>
      <c r="T6094" s="9">
        <v>1</v>
      </c>
      <c r="U6094" s="17">
        <f t="shared" ref="U6094:U6095" si="238">+Q6094*T6094</f>
        <v>47.63</v>
      </c>
      <c r="V6094" s="182"/>
      <c r="W6094" s="191">
        <v>2</v>
      </c>
      <c r="X6094" s="199"/>
      <c r="Y6094" s="182"/>
      <c r="Z6094" s="184"/>
      <c r="AA6094" s="184"/>
      <c r="AD6094" s="182"/>
      <c r="AG6094" s="182"/>
      <c r="AH6094" s="43"/>
      <c r="AI6094" s="43"/>
      <c r="AJ6094" s="43"/>
      <c r="AK6094" s="43"/>
      <c r="AL6094" s="43"/>
      <c r="AM6094" s="43"/>
      <c r="AN6094" s="43"/>
      <c r="AO6094" s="43"/>
      <c r="AP6094" s="43"/>
      <c r="AQ6094" s="43"/>
      <c r="AR6094" s="43"/>
      <c r="AS6094" s="43"/>
      <c r="AT6094" s="43"/>
      <c r="AU6094" s="44"/>
      <c r="AV6094" s="182"/>
      <c r="AW6094" s="182"/>
      <c r="AX6094" s="182"/>
      <c r="AZ6094" s="207"/>
    </row>
    <row r="6095" spans="1:52" s="168" customFormat="1" ht="24.9" customHeight="1" x14ac:dyDescent="0.3">
      <c r="A6095" s="263"/>
      <c r="B6095" s="263"/>
      <c r="C6095" s="265"/>
      <c r="D6095" s="481"/>
      <c r="E6095" s="482"/>
      <c r="F6095" s="482"/>
      <c r="G6095" s="482"/>
      <c r="H6095" s="482"/>
      <c r="I6095" s="482"/>
      <c r="J6095" s="482"/>
      <c r="K6095" s="482"/>
      <c r="L6095" s="482"/>
      <c r="M6095" s="483"/>
      <c r="N6095" s="176">
        <v>14001156</v>
      </c>
      <c r="O6095" s="412" t="s">
        <v>319</v>
      </c>
      <c r="P6095" s="413"/>
      <c r="Q6095" s="8">
        <v>92.1</v>
      </c>
      <c r="R6095" s="8"/>
      <c r="S6095" s="8"/>
      <c r="T6095" s="9">
        <v>1</v>
      </c>
      <c r="U6095" s="17">
        <f t="shared" si="238"/>
        <v>92.1</v>
      </c>
      <c r="V6095" s="182"/>
      <c r="W6095" s="191">
        <v>9</v>
      </c>
      <c r="X6095" s="199"/>
      <c r="Y6095" s="182"/>
      <c r="Z6095" s="184"/>
      <c r="AA6095" s="184"/>
      <c r="AD6095" s="182"/>
      <c r="AG6095" s="182"/>
      <c r="AH6095" s="43"/>
      <c r="AI6095" s="43"/>
      <c r="AJ6095" s="43"/>
      <c r="AK6095" s="43"/>
      <c r="AL6095" s="43"/>
      <c r="AM6095" s="43"/>
      <c r="AN6095" s="43"/>
      <c r="AO6095" s="43"/>
      <c r="AP6095" s="43"/>
      <c r="AQ6095" s="43"/>
      <c r="AR6095" s="43"/>
      <c r="AS6095" s="43"/>
      <c r="AT6095" s="43"/>
      <c r="AU6095" s="44"/>
      <c r="AV6095" s="182"/>
      <c r="AW6095" s="182"/>
      <c r="AX6095" s="182"/>
      <c r="AZ6095" s="207"/>
    </row>
    <row r="6096" spans="1:52" s="168" customFormat="1" ht="24.9" customHeight="1" x14ac:dyDescent="0.3">
      <c r="A6096" s="263"/>
      <c r="B6096" s="263"/>
      <c r="C6096" s="265"/>
      <c r="D6096" s="481"/>
      <c r="E6096" s="482"/>
      <c r="F6096" s="482"/>
      <c r="G6096" s="482"/>
      <c r="H6096" s="482"/>
      <c r="I6096" s="482"/>
      <c r="J6096" s="482"/>
      <c r="K6096" s="482"/>
      <c r="L6096" s="482"/>
      <c r="M6096" s="483"/>
      <c r="N6096" s="176"/>
      <c r="O6096" s="412"/>
      <c r="P6096" s="413"/>
      <c r="Q6096" s="8"/>
      <c r="R6096" s="8"/>
      <c r="S6096" s="8"/>
      <c r="T6096" s="9"/>
      <c r="U6096" s="17"/>
      <c r="V6096" s="182"/>
      <c r="W6096" s="191"/>
      <c r="X6096" s="199"/>
      <c r="Y6096" s="182"/>
      <c r="Z6096" s="184"/>
      <c r="AA6096" s="184"/>
      <c r="AD6096" s="182"/>
      <c r="AG6096" s="182"/>
      <c r="AH6096" s="43"/>
      <c r="AI6096" s="43"/>
      <c r="AJ6096" s="43"/>
      <c r="AK6096" s="43"/>
      <c r="AL6096" s="43"/>
      <c r="AM6096" s="43"/>
      <c r="AN6096" s="43"/>
      <c r="AO6096" s="43"/>
      <c r="AP6096" s="43"/>
      <c r="AQ6096" s="43"/>
      <c r="AR6096" s="43"/>
      <c r="AS6096" s="43"/>
      <c r="AT6096" s="43"/>
      <c r="AU6096" s="44"/>
      <c r="AV6096" s="182"/>
      <c r="AW6096" s="182"/>
      <c r="AX6096" s="182"/>
      <c r="AZ6096" s="207"/>
    </row>
    <row r="6097" spans="1:52" s="168" customFormat="1" ht="24.9" customHeight="1" x14ac:dyDescent="0.3">
      <c r="A6097" s="263"/>
      <c r="B6097" s="263"/>
      <c r="C6097" s="265"/>
      <c r="D6097" s="481"/>
      <c r="E6097" s="482"/>
      <c r="F6097" s="482"/>
      <c r="G6097" s="482"/>
      <c r="H6097" s="482"/>
      <c r="I6097" s="482"/>
      <c r="J6097" s="482"/>
      <c r="K6097" s="482"/>
      <c r="L6097" s="482"/>
      <c r="M6097" s="483"/>
      <c r="N6097" s="176"/>
      <c r="O6097" s="412"/>
      <c r="P6097" s="413"/>
      <c r="Q6097" s="8"/>
      <c r="R6097" s="8"/>
      <c r="S6097" s="8"/>
      <c r="T6097" s="9"/>
      <c r="U6097" s="17"/>
      <c r="V6097" s="182"/>
      <c r="W6097" s="191"/>
      <c r="X6097" s="199"/>
      <c r="Y6097" s="182"/>
      <c r="Z6097" s="184"/>
      <c r="AA6097" s="184"/>
      <c r="AD6097" s="182"/>
      <c r="AG6097" s="182"/>
      <c r="AH6097" s="43"/>
      <c r="AI6097" s="43"/>
      <c r="AJ6097" s="43"/>
      <c r="AK6097" s="43"/>
      <c r="AL6097" s="43"/>
      <c r="AM6097" s="43"/>
      <c r="AN6097" s="43"/>
      <c r="AO6097" s="43"/>
      <c r="AP6097" s="43"/>
      <c r="AQ6097" s="43"/>
      <c r="AR6097" s="43"/>
      <c r="AS6097" s="43"/>
      <c r="AT6097" s="43"/>
      <c r="AU6097" s="44"/>
      <c r="AV6097" s="182"/>
      <c r="AW6097" s="182"/>
      <c r="AX6097" s="182"/>
      <c r="AZ6097" s="207"/>
    </row>
    <row r="6098" spans="1:52" s="168" customFormat="1" ht="24.9" customHeight="1" x14ac:dyDescent="0.3">
      <c r="A6098" s="263"/>
      <c r="B6098" s="263"/>
      <c r="C6098" s="265"/>
      <c r="D6098" s="481"/>
      <c r="E6098" s="482"/>
      <c r="F6098" s="482"/>
      <c r="G6098" s="482"/>
      <c r="H6098" s="482"/>
      <c r="I6098" s="482"/>
      <c r="J6098" s="482"/>
      <c r="K6098" s="482"/>
      <c r="L6098" s="482"/>
      <c r="M6098" s="483"/>
      <c r="N6098" s="176"/>
      <c r="O6098" s="412"/>
      <c r="P6098" s="413"/>
      <c r="Q6098" s="8"/>
      <c r="R6098" s="8"/>
      <c r="S6098" s="8"/>
      <c r="T6098" s="9"/>
      <c r="U6098" s="17"/>
      <c r="V6098" s="182"/>
      <c r="W6098" s="191"/>
      <c r="X6098" s="199"/>
      <c r="Y6098" s="182"/>
      <c r="Z6098" s="184"/>
      <c r="AA6098" s="184"/>
      <c r="AD6098" s="182"/>
      <c r="AG6098" s="182"/>
      <c r="AH6098" s="43"/>
      <c r="AI6098" s="43"/>
      <c r="AJ6098" s="43"/>
      <c r="AK6098" s="43"/>
      <c r="AL6098" s="43"/>
      <c r="AM6098" s="43"/>
      <c r="AN6098" s="43"/>
      <c r="AO6098" s="43"/>
      <c r="AP6098" s="43"/>
      <c r="AQ6098" s="43"/>
      <c r="AR6098" s="43"/>
      <c r="AS6098" s="43"/>
      <c r="AT6098" s="43"/>
      <c r="AU6098" s="44"/>
      <c r="AV6098" s="182"/>
      <c r="AW6098" s="182"/>
      <c r="AX6098" s="182"/>
      <c r="AZ6098" s="207"/>
    </row>
    <row r="6099" spans="1:52" s="168" customFormat="1" ht="24.9" customHeight="1" x14ac:dyDescent="0.3">
      <c r="A6099" s="263"/>
      <c r="B6099" s="263"/>
      <c r="C6099" s="265"/>
      <c r="D6099" s="481"/>
      <c r="E6099" s="482"/>
      <c r="F6099" s="482"/>
      <c r="G6099" s="482"/>
      <c r="H6099" s="482"/>
      <c r="I6099" s="482"/>
      <c r="J6099" s="482"/>
      <c r="K6099" s="482"/>
      <c r="L6099" s="482"/>
      <c r="M6099" s="483"/>
      <c r="N6099" s="176"/>
      <c r="O6099" s="412"/>
      <c r="P6099" s="413"/>
      <c r="Q6099" s="8"/>
      <c r="R6099" s="8"/>
      <c r="S6099" s="8"/>
      <c r="T6099" s="9"/>
      <c r="U6099" s="17"/>
      <c r="V6099" s="182"/>
      <c r="W6099" s="191"/>
      <c r="X6099" s="199"/>
      <c r="Y6099" s="182"/>
      <c r="Z6099" s="184"/>
      <c r="AA6099" s="184"/>
      <c r="AD6099" s="182"/>
      <c r="AG6099" s="182"/>
      <c r="AH6099" s="43"/>
      <c r="AI6099" s="43"/>
      <c r="AJ6099" s="43"/>
      <c r="AK6099" s="43"/>
      <c r="AL6099" s="43"/>
      <c r="AM6099" s="43"/>
      <c r="AN6099" s="43"/>
      <c r="AO6099" s="43"/>
      <c r="AP6099" s="43"/>
      <c r="AQ6099" s="43"/>
      <c r="AR6099" s="43"/>
      <c r="AS6099" s="43"/>
      <c r="AT6099" s="43"/>
      <c r="AU6099" s="44"/>
      <c r="AV6099" s="182"/>
      <c r="AW6099" s="182"/>
      <c r="AX6099" s="182"/>
      <c r="AZ6099" s="207"/>
    </row>
    <row r="6100" spans="1:52" s="168" customFormat="1" ht="24.9" customHeight="1" x14ac:dyDescent="0.3">
      <c r="A6100" s="263"/>
      <c r="B6100" s="263"/>
      <c r="C6100" s="265"/>
      <c r="D6100" s="481"/>
      <c r="E6100" s="482"/>
      <c r="F6100" s="482"/>
      <c r="G6100" s="482"/>
      <c r="H6100" s="482"/>
      <c r="I6100" s="482"/>
      <c r="J6100" s="482"/>
      <c r="K6100" s="482"/>
      <c r="L6100" s="482"/>
      <c r="M6100" s="483"/>
      <c r="N6100" s="176"/>
      <c r="O6100" s="412"/>
      <c r="P6100" s="413"/>
      <c r="Q6100" s="8"/>
      <c r="R6100" s="8"/>
      <c r="S6100" s="8"/>
      <c r="T6100" s="9"/>
      <c r="U6100" s="17"/>
      <c r="V6100" s="182"/>
      <c r="W6100" s="191"/>
      <c r="X6100" s="199"/>
      <c r="Y6100" s="182"/>
      <c r="Z6100" s="184"/>
      <c r="AA6100" s="184"/>
      <c r="AD6100" s="182"/>
      <c r="AG6100" s="182"/>
      <c r="AH6100" s="43"/>
      <c r="AI6100" s="43"/>
      <c r="AJ6100" s="43"/>
      <c r="AK6100" s="43"/>
      <c r="AL6100" s="43"/>
      <c r="AM6100" s="43"/>
      <c r="AN6100" s="43"/>
      <c r="AO6100" s="43"/>
      <c r="AP6100" s="43"/>
      <c r="AQ6100" s="43"/>
      <c r="AR6100" s="43"/>
      <c r="AS6100" s="43"/>
      <c r="AT6100" s="43"/>
      <c r="AU6100" s="44"/>
      <c r="AV6100" s="182"/>
      <c r="AW6100" s="182"/>
      <c r="AX6100" s="182"/>
      <c r="AZ6100" s="207"/>
    </row>
    <row r="6101" spans="1:52" s="168" customFormat="1" ht="24.9" customHeight="1" x14ac:dyDescent="0.3">
      <c r="A6101" s="263"/>
      <c r="B6101" s="263"/>
      <c r="C6101" s="265"/>
      <c r="D6101" s="481"/>
      <c r="E6101" s="482"/>
      <c r="F6101" s="482"/>
      <c r="G6101" s="482"/>
      <c r="H6101" s="482"/>
      <c r="I6101" s="482"/>
      <c r="J6101" s="482"/>
      <c r="K6101" s="482"/>
      <c r="L6101" s="482"/>
      <c r="M6101" s="483"/>
      <c r="N6101" s="176"/>
      <c r="O6101" s="412"/>
      <c r="P6101" s="413"/>
      <c r="Q6101" s="8"/>
      <c r="R6101" s="8"/>
      <c r="S6101" s="8"/>
      <c r="T6101" s="9"/>
      <c r="U6101" s="17"/>
      <c r="V6101" s="182"/>
      <c r="W6101" s="191"/>
      <c r="X6101" s="199"/>
      <c r="Y6101" s="182"/>
      <c r="Z6101" s="184"/>
      <c r="AA6101" s="184"/>
      <c r="AD6101" s="182"/>
      <c r="AG6101" s="182"/>
      <c r="AH6101" s="43"/>
      <c r="AI6101" s="43"/>
      <c r="AJ6101" s="43"/>
      <c r="AK6101" s="43"/>
      <c r="AL6101" s="43"/>
      <c r="AM6101" s="43"/>
      <c r="AN6101" s="43"/>
      <c r="AO6101" s="43"/>
      <c r="AP6101" s="43"/>
      <c r="AQ6101" s="43"/>
      <c r="AR6101" s="43"/>
      <c r="AS6101" s="43"/>
      <c r="AT6101" s="43"/>
      <c r="AU6101" s="44"/>
      <c r="AV6101" s="182"/>
      <c r="AW6101" s="182"/>
      <c r="AX6101" s="182"/>
      <c r="AZ6101" s="207"/>
    </row>
    <row r="6102" spans="1:52" s="168" customFormat="1" ht="24.9" customHeight="1" x14ac:dyDescent="0.3">
      <c r="A6102" s="263"/>
      <c r="B6102" s="263"/>
      <c r="C6102" s="265"/>
      <c r="D6102" s="481"/>
      <c r="E6102" s="482"/>
      <c r="F6102" s="482"/>
      <c r="G6102" s="482"/>
      <c r="H6102" s="482"/>
      <c r="I6102" s="482"/>
      <c r="J6102" s="482"/>
      <c r="K6102" s="482"/>
      <c r="L6102" s="482"/>
      <c r="M6102" s="483"/>
      <c r="N6102" s="176"/>
      <c r="O6102" s="412"/>
      <c r="P6102" s="413"/>
      <c r="Q6102" s="8"/>
      <c r="R6102" s="8"/>
      <c r="S6102" s="8"/>
      <c r="T6102" s="9"/>
      <c r="U6102" s="17"/>
      <c r="V6102" s="182"/>
      <c r="W6102" s="191"/>
      <c r="X6102" s="199"/>
      <c r="Y6102" s="182"/>
      <c r="Z6102" s="184"/>
      <c r="AA6102" s="184"/>
      <c r="AD6102" s="182"/>
      <c r="AG6102" s="182"/>
      <c r="AH6102" s="43"/>
      <c r="AI6102" s="43"/>
      <c r="AJ6102" s="43"/>
      <c r="AK6102" s="43"/>
      <c r="AL6102" s="43"/>
      <c r="AM6102" s="43"/>
      <c r="AN6102" s="43"/>
      <c r="AO6102" s="43"/>
      <c r="AP6102" s="43"/>
      <c r="AQ6102" s="43"/>
      <c r="AR6102" s="43"/>
      <c r="AS6102" s="43"/>
      <c r="AT6102" s="43"/>
      <c r="AU6102" s="44"/>
      <c r="AV6102" s="182"/>
      <c r="AW6102" s="182"/>
      <c r="AX6102" s="182"/>
      <c r="AZ6102" s="207"/>
    </row>
    <row r="6103" spans="1:52" s="168" customFormat="1" ht="24.9" customHeight="1" x14ac:dyDescent="0.3">
      <c r="A6103" s="263"/>
      <c r="B6103" s="263"/>
      <c r="C6103" s="265"/>
      <c r="D6103" s="481"/>
      <c r="E6103" s="482"/>
      <c r="F6103" s="482"/>
      <c r="G6103" s="482"/>
      <c r="H6103" s="482"/>
      <c r="I6103" s="482"/>
      <c r="J6103" s="482"/>
      <c r="K6103" s="482"/>
      <c r="L6103" s="482"/>
      <c r="M6103" s="483"/>
      <c r="N6103" s="176"/>
      <c r="O6103" s="412"/>
      <c r="P6103" s="413"/>
      <c r="Q6103" s="8"/>
      <c r="R6103" s="8"/>
      <c r="S6103" s="8"/>
      <c r="T6103" s="9"/>
      <c r="U6103" s="17"/>
      <c r="V6103" s="182"/>
      <c r="W6103" s="191"/>
      <c r="X6103" s="199"/>
      <c r="Y6103" s="182"/>
      <c r="Z6103" s="184"/>
      <c r="AA6103" s="184"/>
      <c r="AD6103" s="182"/>
      <c r="AG6103" s="182"/>
      <c r="AH6103" s="43"/>
      <c r="AI6103" s="43"/>
      <c r="AJ6103" s="43"/>
      <c r="AK6103" s="43"/>
      <c r="AL6103" s="43"/>
      <c r="AM6103" s="43"/>
      <c r="AN6103" s="43"/>
      <c r="AO6103" s="43"/>
      <c r="AP6103" s="43"/>
      <c r="AQ6103" s="43"/>
      <c r="AR6103" s="43"/>
      <c r="AS6103" s="43"/>
      <c r="AT6103" s="43"/>
      <c r="AU6103" s="44"/>
      <c r="AV6103" s="182"/>
      <c r="AW6103" s="182"/>
      <c r="AX6103" s="182"/>
      <c r="AZ6103" s="207"/>
    </row>
    <row r="6104" spans="1:52" s="168" customFormat="1" ht="24.9" customHeight="1" x14ac:dyDescent="0.3">
      <c r="A6104" s="263"/>
      <c r="B6104" s="263"/>
      <c r="C6104" s="265"/>
      <c r="D6104" s="481"/>
      <c r="E6104" s="482"/>
      <c r="F6104" s="482"/>
      <c r="G6104" s="482"/>
      <c r="H6104" s="482"/>
      <c r="I6104" s="482"/>
      <c r="J6104" s="482"/>
      <c r="K6104" s="482"/>
      <c r="L6104" s="482"/>
      <c r="M6104" s="483"/>
      <c r="N6104" s="176"/>
      <c r="O6104" s="412"/>
      <c r="P6104" s="413"/>
      <c r="Q6104" s="8"/>
      <c r="R6104" s="8"/>
      <c r="S6104" s="8"/>
      <c r="T6104" s="9"/>
      <c r="U6104" s="17"/>
      <c r="V6104" s="182"/>
      <c r="W6104" s="191"/>
      <c r="X6104" s="199"/>
      <c r="Y6104" s="182"/>
      <c r="Z6104" s="184"/>
      <c r="AA6104" s="184"/>
      <c r="AD6104" s="182"/>
      <c r="AG6104" s="182"/>
      <c r="AH6104" s="43"/>
      <c r="AI6104" s="43"/>
      <c r="AJ6104" s="43"/>
      <c r="AK6104" s="43"/>
      <c r="AL6104" s="43"/>
      <c r="AM6104" s="43"/>
      <c r="AN6104" s="43"/>
      <c r="AO6104" s="43"/>
      <c r="AP6104" s="43"/>
      <c r="AQ6104" s="43"/>
      <c r="AR6104" s="43"/>
      <c r="AS6104" s="43"/>
      <c r="AT6104" s="43"/>
      <c r="AU6104" s="44"/>
      <c r="AV6104" s="182"/>
      <c r="AW6104" s="182"/>
      <c r="AX6104" s="182"/>
      <c r="AZ6104" s="207"/>
    </row>
    <row r="6105" spans="1:52" s="168" customFormat="1" ht="24.9" customHeight="1" x14ac:dyDescent="0.3">
      <c r="A6105" s="263"/>
      <c r="B6105" s="263"/>
      <c r="C6105" s="265"/>
      <c r="D6105" s="481"/>
      <c r="E6105" s="482"/>
      <c r="F6105" s="482"/>
      <c r="G6105" s="482"/>
      <c r="H6105" s="482"/>
      <c r="I6105" s="482"/>
      <c r="J6105" s="482"/>
      <c r="K6105" s="482"/>
      <c r="L6105" s="482"/>
      <c r="M6105" s="483"/>
      <c r="N6105" s="176"/>
      <c r="O6105" s="412"/>
      <c r="P6105" s="413"/>
      <c r="Q6105" s="8"/>
      <c r="R6105" s="8"/>
      <c r="S6105" s="8"/>
      <c r="T6105" s="9"/>
      <c r="U6105" s="17"/>
      <c r="V6105" s="182"/>
      <c r="W6105" s="191"/>
      <c r="X6105" s="199"/>
      <c r="Y6105" s="182"/>
      <c r="Z6105" s="184"/>
      <c r="AA6105" s="184"/>
      <c r="AD6105" s="182"/>
      <c r="AG6105" s="182"/>
      <c r="AH6105" s="43"/>
      <c r="AI6105" s="43"/>
      <c r="AJ6105" s="43"/>
      <c r="AK6105" s="43"/>
      <c r="AL6105" s="43"/>
      <c r="AM6105" s="43"/>
      <c r="AN6105" s="43"/>
      <c r="AO6105" s="43"/>
      <c r="AP6105" s="43"/>
      <c r="AQ6105" s="43"/>
      <c r="AR6105" s="43"/>
      <c r="AS6105" s="43"/>
      <c r="AT6105" s="43"/>
      <c r="AU6105" s="44"/>
      <c r="AV6105" s="182"/>
      <c r="AW6105" s="182"/>
      <c r="AX6105" s="182"/>
      <c r="AZ6105" s="207"/>
    </row>
    <row r="6106" spans="1:52" s="168" customFormat="1" ht="24.9" customHeight="1" x14ac:dyDescent="0.3">
      <c r="A6106" s="263"/>
      <c r="B6106" s="263"/>
      <c r="C6106" s="265"/>
      <c r="D6106" s="481"/>
      <c r="E6106" s="482"/>
      <c r="F6106" s="482"/>
      <c r="G6106" s="482"/>
      <c r="H6106" s="482"/>
      <c r="I6106" s="482"/>
      <c r="J6106" s="482"/>
      <c r="K6106" s="482"/>
      <c r="L6106" s="482"/>
      <c r="M6106" s="483"/>
      <c r="N6106" s="176"/>
      <c r="O6106" s="412"/>
      <c r="P6106" s="413"/>
      <c r="Q6106" s="8"/>
      <c r="R6106" s="8"/>
      <c r="S6106" s="8"/>
      <c r="T6106" s="9"/>
      <c r="U6106" s="17"/>
      <c r="V6106" s="182"/>
      <c r="W6106" s="191"/>
      <c r="X6106" s="199"/>
      <c r="Y6106" s="182"/>
      <c r="Z6106" s="184"/>
      <c r="AA6106" s="184"/>
      <c r="AD6106" s="182"/>
      <c r="AG6106" s="182"/>
      <c r="AH6106" s="43"/>
      <c r="AI6106" s="43"/>
      <c r="AJ6106" s="43"/>
      <c r="AK6106" s="43"/>
      <c r="AL6106" s="43"/>
      <c r="AM6106" s="43"/>
      <c r="AN6106" s="43"/>
      <c r="AO6106" s="43"/>
      <c r="AP6106" s="43"/>
      <c r="AQ6106" s="43"/>
      <c r="AR6106" s="43"/>
      <c r="AS6106" s="43"/>
      <c r="AT6106" s="43"/>
      <c r="AU6106" s="44"/>
      <c r="AV6106" s="182"/>
      <c r="AW6106" s="182"/>
      <c r="AX6106" s="182"/>
      <c r="AZ6106" s="207"/>
    </row>
    <row r="6107" spans="1:52" s="168" customFormat="1" ht="24.9" customHeight="1" x14ac:dyDescent="0.3">
      <c r="A6107" s="263"/>
      <c r="B6107" s="263"/>
      <c r="C6107" s="265"/>
      <c r="D6107" s="481"/>
      <c r="E6107" s="482"/>
      <c r="F6107" s="482"/>
      <c r="G6107" s="482"/>
      <c r="H6107" s="482"/>
      <c r="I6107" s="482"/>
      <c r="J6107" s="482"/>
      <c r="K6107" s="482"/>
      <c r="L6107" s="482"/>
      <c r="M6107" s="483"/>
      <c r="N6107" s="176"/>
      <c r="O6107" s="412"/>
      <c r="P6107" s="413"/>
      <c r="Q6107" s="8"/>
      <c r="R6107" s="8"/>
      <c r="S6107" s="8"/>
      <c r="T6107" s="9"/>
      <c r="U6107" s="17"/>
      <c r="V6107" s="182"/>
      <c r="W6107" s="191"/>
      <c r="X6107" s="199"/>
      <c r="Y6107" s="182"/>
      <c r="Z6107" s="184"/>
      <c r="AA6107" s="184"/>
      <c r="AD6107" s="182"/>
      <c r="AG6107" s="182"/>
      <c r="AH6107" s="43"/>
      <c r="AI6107" s="43"/>
      <c r="AJ6107" s="43"/>
      <c r="AK6107" s="43"/>
      <c r="AL6107" s="43"/>
      <c r="AM6107" s="43"/>
      <c r="AN6107" s="43"/>
      <c r="AO6107" s="43"/>
      <c r="AP6107" s="43"/>
      <c r="AQ6107" s="43"/>
      <c r="AR6107" s="43"/>
      <c r="AS6107" s="43"/>
      <c r="AT6107" s="43"/>
      <c r="AU6107" s="44"/>
      <c r="AV6107" s="182"/>
      <c r="AW6107" s="182"/>
      <c r="AX6107" s="182"/>
      <c r="AZ6107" s="207"/>
    </row>
    <row r="6108" spans="1:52" s="168" customFormat="1" ht="24.9" customHeight="1" x14ac:dyDescent="0.3">
      <c r="A6108" s="263"/>
      <c r="B6108" s="263"/>
      <c r="C6108" s="265"/>
      <c r="D6108" s="481"/>
      <c r="E6108" s="482"/>
      <c r="F6108" s="482"/>
      <c r="G6108" s="482"/>
      <c r="H6108" s="482"/>
      <c r="I6108" s="482"/>
      <c r="J6108" s="482"/>
      <c r="K6108" s="482"/>
      <c r="L6108" s="482"/>
      <c r="M6108" s="483"/>
      <c r="N6108" s="176"/>
      <c r="O6108" s="412"/>
      <c r="P6108" s="413"/>
      <c r="Q6108" s="8"/>
      <c r="R6108" s="8"/>
      <c r="S6108" s="8"/>
      <c r="T6108" s="9"/>
      <c r="U6108" s="17"/>
      <c r="V6108" s="182"/>
      <c r="W6108" s="191"/>
      <c r="X6108" s="199"/>
      <c r="Y6108" s="182"/>
      <c r="Z6108" s="184"/>
      <c r="AA6108" s="184"/>
      <c r="AD6108" s="182"/>
      <c r="AG6108" s="182"/>
      <c r="AH6108" s="43"/>
      <c r="AI6108" s="43"/>
      <c r="AJ6108" s="43"/>
      <c r="AK6108" s="43"/>
      <c r="AL6108" s="43"/>
      <c r="AM6108" s="43"/>
      <c r="AN6108" s="43"/>
      <c r="AO6108" s="43"/>
      <c r="AP6108" s="43"/>
      <c r="AQ6108" s="43"/>
      <c r="AR6108" s="43"/>
      <c r="AS6108" s="43"/>
      <c r="AT6108" s="43"/>
      <c r="AU6108" s="44"/>
      <c r="AV6108" s="182"/>
      <c r="AW6108" s="182"/>
      <c r="AX6108" s="182"/>
      <c r="AZ6108" s="207"/>
    </row>
    <row r="6109" spans="1:52" s="168" customFormat="1" ht="24.9" customHeight="1" x14ac:dyDescent="0.3">
      <c r="A6109" s="263"/>
      <c r="B6109" s="263"/>
      <c r="C6109" s="265"/>
      <c r="D6109" s="481"/>
      <c r="E6109" s="482"/>
      <c r="F6109" s="482"/>
      <c r="G6109" s="482"/>
      <c r="H6109" s="482"/>
      <c r="I6109" s="482"/>
      <c r="J6109" s="482"/>
      <c r="K6109" s="482"/>
      <c r="L6109" s="482"/>
      <c r="M6109" s="483"/>
      <c r="N6109" s="176"/>
      <c r="O6109" s="412"/>
      <c r="P6109" s="413"/>
      <c r="Q6109" s="8"/>
      <c r="R6109" s="8"/>
      <c r="S6109" s="8"/>
      <c r="T6109" s="9"/>
      <c r="U6109" s="17"/>
      <c r="V6109" s="182"/>
      <c r="W6109" s="191"/>
      <c r="X6109" s="199"/>
      <c r="Y6109" s="182"/>
      <c r="Z6109" s="184"/>
      <c r="AA6109" s="184"/>
      <c r="AD6109" s="182"/>
      <c r="AG6109" s="182"/>
      <c r="AH6109" s="43"/>
      <c r="AI6109" s="43"/>
      <c r="AJ6109" s="43"/>
      <c r="AK6109" s="43"/>
      <c r="AL6109" s="43"/>
      <c r="AM6109" s="43"/>
      <c r="AN6109" s="43"/>
      <c r="AO6109" s="43"/>
      <c r="AP6109" s="43"/>
      <c r="AQ6109" s="43"/>
      <c r="AR6109" s="43"/>
      <c r="AS6109" s="43"/>
      <c r="AT6109" s="43"/>
      <c r="AU6109" s="44"/>
      <c r="AV6109" s="182"/>
      <c r="AW6109" s="182"/>
      <c r="AX6109" s="182"/>
      <c r="AZ6109" s="207"/>
    </row>
    <row r="6110" spans="1:52" s="168" customFormat="1" ht="24.9" customHeight="1" x14ac:dyDescent="0.3">
      <c r="A6110" s="263"/>
      <c r="B6110" s="263"/>
      <c r="C6110" s="265"/>
      <c r="D6110" s="481"/>
      <c r="E6110" s="482"/>
      <c r="F6110" s="482"/>
      <c r="G6110" s="482"/>
      <c r="H6110" s="482"/>
      <c r="I6110" s="482"/>
      <c r="J6110" s="482"/>
      <c r="K6110" s="482"/>
      <c r="L6110" s="482"/>
      <c r="M6110" s="483"/>
      <c r="N6110" s="176"/>
      <c r="O6110" s="412"/>
      <c r="P6110" s="413"/>
      <c r="Q6110" s="8"/>
      <c r="R6110" s="8"/>
      <c r="S6110" s="8"/>
      <c r="T6110" s="9"/>
      <c r="U6110" s="17"/>
      <c r="V6110" s="182"/>
      <c r="W6110" s="191"/>
      <c r="X6110" s="199"/>
      <c r="Y6110" s="182"/>
      <c r="Z6110" s="184"/>
      <c r="AA6110" s="184"/>
      <c r="AD6110" s="182"/>
      <c r="AG6110" s="182"/>
      <c r="AH6110" s="43"/>
      <c r="AI6110" s="43"/>
      <c r="AJ6110" s="43"/>
      <c r="AK6110" s="43"/>
      <c r="AL6110" s="43"/>
      <c r="AM6110" s="43"/>
      <c r="AN6110" s="43"/>
      <c r="AO6110" s="43"/>
      <c r="AP6110" s="43"/>
      <c r="AQ6110" s="43"/>
      <c r="AR6110" s="43"/>
      <c r="AS6110" s="43"/>
      <c r="AT6110" s="43"/>
      <c r="AU6110" s="44"/>
      <c r="AV6110" s="182"/>
      <c r="AW6110" s="182"/>
      <c r="AX6110" s="182"/>
      <c r="AZ6110" s="207"/>
    </row>
    <row r="6111" spans="1:52" s="168" customFormat="1" ht="24.9" customHeight="1" x14ac:dyDescent="0.3">
      <c r="A6111" s="263"/>
      <c r="B6111" s="263"/>
      <c r="C6111" s="265"/>
      <c r="D6111" s="481"/>
      <c r="E6111" s="482"/>
      <c r="F6111" s="482"/>
      <c r="G6111" s="482"/>
      <c r="H6111" s="482"/>
      <c r="I6111" s="482"/>
      <c r="J6111" s="482"/>
      <c r="K6111" s="482"/>
      <c r="L6111" s="482"/>
      <c r="M6111" s="483"/>
      <c r="N6111" s="176"/>
      <c r="O6111" s="412"/>
      <c r="P6111" s="413"/>
      <c r="Q6111" s="8"/>
      <c r="R6111" s="8"/>
      <c r="S6111" s="8"/>
      <c r="T6111" s="9"/>
      <c r="U6111" s="17"/>
      <c r="V6111" s="182"/>
      <c r="W6111" s="191"/>
      <c r="X6111" s="199"/>
      <c r="Y6111" s="182"/>
      <c r="Z6111" s="184"/>
      <c r="AA6111" s="184"/>
      <c r="AD6111" s="182"/>
      <c r="AG6111" s="182"/>
      <c r="AH6111" s="43"/>
      <c r="AI6111" s="43"/>
      <c r="AJ6111" s="43"/>
      <c r="AK6111" s="43"/>
      <c r="AL6111" s="43"/>
      <c r="AM6111" s="43"/>
      <c r="AN6111" s="43"/>
      <c r="AO6111" s="43"/>
      <c r="AP6111" s="43"/>
      <c r="AQ6111" s="43"/>
      <c r="AR6111" s="43"/>
      <c r="AS6111" s="43"/>
      <c r="AT6111" s="43"/>
      <c r="AU6111" s="44"/>
      <c r="AV6111" s="182"/>
      <c r="AW6111" s="182"/>
      <c r="AX6111" s="182"/>
      <c r="AZ6111" s="207"/>
    </row>
    <row r="6112" spans="1:52" s="168" customFormat="1" ht="24.9" customHeight="1" x14ac:dyDescent="0.3">
      <c r="A6112" s="263"/>
      <c r="B6112" s="263"/>
      <c r="C6112" s="265"/>
      <c r="D6112" s="481"/>
      <c r="E6112" s="482"/>
      <c r="F6112" s="482"/>
      <c r="G6112" s="482"/>
      <c r="H6112" s="482"/>
      <c r="I6112" s="482"/>
      <c r="J6112" s="482"/>
      <c r="K6112" s="482"/>
      <c r="L6112" s="482"/>
      <c r="M6112" s="483"/>
      <c r="N6112" s="176"/>
      <c r="O6112" s="412"/>
      <c r="P6112" s="413"/>
      <c r="Q6112" s="8"/>
      <c r="R6112" s="8"/>
      <c r="S6112" s="8"/>
      <c r="T6112" s="9"/>
      <c r="U6112" s="17"/>
      <c r="V6112" s="182"/>
      <c r="W6112" s="191"/>
      <c r="X6112" s="199"/>
      <c r="Y6112" s="182"/>
      <c r="Z6112" s="184"/>
      <c r="AA6112" s="184"/>
      <c r="AD6112" s="182"/>
      <c r="AG6112" s="182"/>
      <c r="AH6112" s="43"/>
      <c r="AI6112" s="43"/>
      <c r="AJ6112" s="43"/>
      <c r="AK6112" s="43"/>
      <c r="AL6112" s="43"/>
      <c r="AM6112" s="43"/>
      <c r="AN6112" s="43"/>
      <c r="AO6112" s="43"/>
      <c r="AP6112" s="43"/>
      <c r="AQ6112" s="43"/>
      <c r="AR6112" s="43"/>
      <c r="AS6112" s="43"/>
      <c r="AT6112" s="43"/>
      <c r="AU6112" s="44"/>
      <c r="AV6112" s="182"/>
      <c r="AW6112" s="182"/>
      <c r="AX6112" s="182"/>
      <c r="AZ6112" s="207"/>
    </row>
    <row r="6113" spans="1:52" s="168" customFormat="1" ht="24.9" customHeight="1" thickBot="1" x14ac:dyDescent="0.35">
      <c r="A6113" s="263"/>
      <c r="B6113" s="263"/>
      <c r="C6113" s="265"/>
      <c r="D6113" s="481"/>
      <c r="E6113" s="482"/>
      <c r="F6113" s="482"/>
      <c r="G6113" s="482"/>
      <c r="H6113" s="482"/>
      <c r="I6113" s="482"/>
      <c r="J6113" s="482"/>
      <c r="K6113" s="482"/>
      <c r="L6113" s="482"/>
      <c r="M6113" s="483"/>
      <c r="N6113" s="414" t="s">
        <v>16</v>
      </c>
      <c r="O6113" s="415"/>
      <c r="P6113" s="415"/>
      <c r="Q6113" s="415"/>
      <c r="R6113" s="415"/>
      <c r="S6113" s="415"/>
      <c r="T6113" s="415"/>
      <c r="U6113" s="18">
        <f>SUM(U6093:U6112)</f>
        <v>187.78</v>
      </c>
      <c r="V6113" s="182"/>
      <c r="W6113" s="191"/>
      <c r="X6113" s="199"/>
      <c r="Y6113" s="182"/>
      <c r="Z6113" s="184"/>
      <c r="AA6113" s="184"/>
      <c r="AD6113" s="182"/>
      <c r="AG6113" s="182"/>
      <c r="AH6113" s="43"/>
      <c r="AI6113" s="43"/>
      <c r="AJ6113" s="43"/>
      <c r="AK6113" s="43"/>
      <c r="AL6113" s="43"/>
      <c r="AM6113" s="43"/>
      <c r="AN6113" s="43"/>
      <c r="AO6113" s="43"/>
      <c r="AP6113" s="43"/>
      <c r="AQ6113" s="43"/>
      <c r="AR6113" s="43"/>
      <c r="AS6113" s="43"/>
      <c r="AT6113" s="43"/>
      <c r="AU6113" s="44"/>
      <c r="AV6113" s="182"/>
      <c r="AW6113" s="182"/>
      <c r="AX6113" s="182"/>
      <c r="AZ6113" s="207"/>
    </row>
    <row r="6114" spans="1:52" s="168" customFormat="1" ht="14.4" customHeight="1" x14ac:dyDescent="0.3">
      <c r="A6114" s="263"/>
      <c r="B6114" s="263"/>
      <c r="C6114" s="265"/>
      <c r="D6114" s="481"/>
      <c r="E6114" s="482"/>
      <c r="F6114" s="482"/>
      <c r="G6114" s="482"/>
      <c r="H6114" s="482"/>
      <c r="I6114" s="482"/>
      <c r="J6114" s="482"/>
      <c r="K6114" s="482"/>
      <c r="L6114" s="482"/>
      <c r="M6114" s="483"/>
      <c r="N6114" s="416" t="s">
        <v>17</v>
      </c>
      <c r="O6114" s="417"/>
      <c r="P6114" s="417"/>
      <c r="Q6114" s="417"/>
      <c r="R6114" s="417"/>
      <c r="S6114" s="417"/>
      <c r="T6114" s="417"/>
      <c r="U6114" s="418"/>
      <c r="V6114" s="200"/>
      <c r="W6114" s="191"/>
      <c r="X6114" s="199"/>
      <c r="Y6114" s="182"/>
      <c r="Z6114" s="184"/>
      <c r="AA6114" s="184"/>
      <c r="AD6114" s="182"/>
      <c r="AG6114" s="182"/>
      <c r="AH6114" s="43"/>
      <c r="AI6114" s="43"/>
      <c r="AJ6114" s="43"/>
      <c r="AK6114" s="43"/>
      <c r="AL6114" s="43"/>
      <c r="AM6114" s="43"/>
      <c r="AN6114" s="43"/>
      <c r="AO6114" s="43"/>
      <c r="AP6114" s="43"/>
      <c r="AQ6114" s="43"/>
      <c r="AR6114" s="43"/>
      <c r="AS6114" s="43"/>
      <c r="AT6114" s="43"/>
      <c r="AU6114" s="44"/>
      <c r="AV6114" s="182"/>
      <c r="AW6114" s="182"/>
      <c r="AX6114" s="182"/>
      <c r="AZ6114" s="207"/>
    </row>
    <row r="6115" spans="1:52" s="168" customFormat="1" x14ac:dyDescent="0.3">
      <c r="A6115" s="263"/>
      <c r="B6115" s="263"/>
      <c r="C6115" s="265"/>
      <c r="D6115" s="481"/>
      <c r="E6115" s="482"/>
      <c r="F6115" s="482"/>
      <c r="G6115" s="482"/>
      <c r="H6115" s="482"/>
      <c r="I6115" s="482"/>
      <c r="J6115" s="482"/>
      <c r="K6115" s="482"/>
      <c r="L6115" s="482"/>
      <c r="M6115" s="483"/>
      <c r="N6115" s="419"/>
      <c r="O6115" s="420"/>
      <c r="P6115" s="420"/>
      <c r="Q6115" s="420"/>
      <c r="R6115" s="420"/>
      <c r="S6115" s="420"/>
      <c r="T6115" s="420"/>
      <c r="U6115" s="421"/>
      <c r="V6115" s="182"/>
      <c r="W6115" s="191"/>
      <c r="X6115" s="199"/>
      <c r="Y6115" s="182"/>
      <c r="Z6115" s="184"/>
      <c r="AA6115" s="184"/>
      <c r="AD6115" s="182"/>
      <c r="AG6115" s="182"/>
      <c r="AH6115" s="43"/>
      <c r="AI6115" s="43"/>
      <c r="AJ6115" s="43"/>
      <c r="AK6115" s="43"/>
      <c r="AL6115" s="43"/>
      <c r="AM6115" s="43"/>
      <c r="AN6115" s="43"/>
      <c r="AO6115" s="43"/>
      <c r="AP6115" s="43"/>
      <c r="AQ6115" s="43"/>
      <c r="AR6115" s="43"/>
      <c r="AS6115" s="43"/>
      <c r="AT6115" s="43"/>
      <c r="AU6115" s="44"/>
      <c r="AV6115" s="182"/>
      <c r="AW6115" s="182"/>
      <c r="AX6115" s="182"/>
      <c r="AZ6115" s="207"/>
    </row>
    <row r="6116" spans="1:52" s="168" customFormat="1" x14ac:dyDescent="0.3">
      <c r="A6116" s="263"/>
      <c r="B6116" s="263"/>
      <c r="C6116" s="265"/>
      <c r="D6116" s="481"/>
      <c r="E6116" s="482"/>
      <c r="F6116" s="482"/>
      <c r="G6116" s="482"/>
      <c r="H6116" s="482"/>
      <c r="I6116" s="482"/>
      <c r="J6116" s="482"/>
      <c r="K6116" s="482"/>
      <c r="L6116" s="482"/>
      <c r="M6116" s="483"/>
      <c r="N6116" s="419"/>
      <c r="O6116" s="420"/>
      <c r="P6116" s="420"/>
      <c r="Q6116" s="420"/>
      <c r="R6116" s="420"/>
      <c r="S6116" s="420"/>
      <c r="T6116" s="420"/>
      <c r="U6116" s="421"/>
      <c r="V6116" s="182"/>
      <c r="W6116" s="191"/>
      <c r="X6116" s="199"/>
      <c r="Y6116" s="182"/>
      <c r="Z6116" s="184"/>
      <c r="AA6116" s="184"/>
      <c r="AD6116" s="182"/>
      <c r="AG6116" s="182"/>
      <c r="AH6116" s="43"/>
      <c r="AI6116" s="43"/>
      <c r="AJ6116" s="43"/>
      <c r="AK6116" s="43"/>
      <c r="AL6116" s="43"/>
      <c r="AM6116" s="43"/>
      <c r="AN6116" s="43"/>
      <c r="AO6116" s="43"/>
      <c r="AP6116" s="43"/>
      <c r="AQ6116" s="43"/>
      <c r="AR6116" s="43"/>
      <c r="AS6116" s="43"/>
      <c r="AT6116" s="43"/>
      <c r="AU6116" s="44"/>
      <c r="AV6116" s="182"/>
      <c r="AW6116" s="182"/>
      <c r="AX6116" s="182"/>
      <c r="AZ6116" s="207"/>
    </row>
    <row r="6117" spans="1:52" s="168" customFormat="1" ht="14.4" thickBot="1" x14ac:dyDescent="0.35">
      <c r="A6117" s="263"/>
      <c r="B6117" s="263"/>
      <c r="C6117" s="265"/>
      <c r="D6117" s="425"/>
      <c r="E6117" s="426"/>
      <c r="F6117" s="426"/>
      <c r="G6117" s="426"/>
      <c r="H6117" s="426"/>
      <c r="I6117" s="426"/>
      <c r="J6117" s="426"/>
      <c r="K6117" s="426"/>
      <c r="L6117" s="426"/>
      <c r="M6117" s="427"/>
      <c r="N6117" s="422"/>
      <c r="O6117" s="423"/>
      <c r="P6117" s="423"/>
      <c r="Q6117" s="423"/>
      <c r="R6117" s="423"/>
      <c r="S6117" s="423"/>
      <c r="T6117" s="423"/>
      <c r="U6117" s="424"/>
      <c r="V6117" s="182"/>
      <c r="W6117" s="191"/>
      <c r="X6117" s="199"/>
      <c r="Y6117" s="182"/>
      <c r="Z6117" s="184"/>
      <c r="AA6117" s="184"/>
      <c r="AD6117" s="182"/>
      <c r="AG6117" s="182"/>
      <c r="AH6117" s="43"/>
      <c r="AI6117" s="43"/>
      <c r="AJ6117" s="43"/>
      <c r="AK6117" s="43"/>
      <c r="AL6117" s="43"/>
      <c r="AM6117" s="43"/>
      <c r="AN6117" s="43"/>
      <c r="AO6117" s="43"/>
      <c r="AP6117" s="43"/>
      <c r="AQ6117" s="43"/>
      <c r="AR6117" s="43"/>
      <c r="AS6117" s="43"/>
      <c r="AT6117" s="43"/>
      <c r="AU6117" s="44"/>
      <c r="AV6117" s="182"/>
      <c r="AW6117" s="182"/>
      <c r="AX6117" s="182"/>
      <c r="AZ6117" s="207"/>
    </row>
    <row r="6118" spans="1:52" s="168" customFormat="1" ht="5.25" customHeight="1" thickBot="1" x14ac:dyDescent="0.35">
      <c r="A6118" s="263"/>
      <c r="B6118" s="263"/>
      <c r="C6118" s="265"/>
      <c r="D6118" s="428"/>
      <c r="E6118" s="428"/>
      <c r="F6118" s="428"/>
      <c r="G6118" s="428"/>
      <c r="H6118" s="428"/>
      <c r="I6118" s="428"/>
      <c r="J6118" s="428"/>
      <c r="K6118" s="428"/>
      <c r="L6118" s="428"/>
      <c r="M6118" s="428"/>
      <c r="N6118" s="428"/>
      <c r="O6118" s="428"/>
      <c r="P6118" s="428"/>
      <c r="Q6118" s="428"/>
      <c r="R6118" s="428"/>
      <c r="S6118" s="428"/>
      <c r="T6118" s="428"/>
      <c r="U6118" s="428"/>
      <c r="V6118" s="182"/>
      <c r="W6118" s="191"/>
      <c r="X6118" s="199"/>
      <c r="Y6118" s="182"/>
      <c r="Z6118" s="184"/>
      <c r="AA6118" s="184"/>
      <c r="AD6118" s="182"/>
      <c r="AG6118" s="182"/>
      <c r="AH6118" s="43"/>
      <c r="AI6118" s="43"/>
      <c r="AJ6118" s="43"/>
      <c r="AK6118" s="43"/>
      <c r="AL6118" s="43"/>
      <c r="AM6118" s="43"/>
      <c r="AN6118" s="43"/>
      <c r="AO6118" s="43"/>
      <c r="AP6118" s="43"/>
      <c r="AQ6118" s="43"/>
      <c r="AR6118" s="43"/>
      <c r="AS6118" s="43"/>
      <c r="AT6118" s="43"/>
      <c r="AU6118" s="44"/>
      <c r="AV6118" s="182"/>
      <c r="AW6118" s="182"/>
      <c r="AX6118" s="182"/>
      <c r="AZ6118" s="207"/>
    </row>
    <row r="6119" spans="1:52" s="168" customFormat="1" ht="20.25" customHeight="1" x14ac:dyDescent="0.3">
      <c r="A6119" s="263"/>
      <c r="B6119" s="263"/>
      <c r="C6119" s="265"/>
      <c r="D6119" s="429" t="s">
        <v>18</v>
      </c>
      <c r="E6119" s="430"/>
      <c r="F6119" s="430"/>
      <c r="G6119" s="430"/>
      <c r="H6119" s="430"/>
      <c r="I6119" s="430"/>
      <c r="J6119" s="430"/>
      <c r="K6119" s="430"/>
      <c r="L6119" s="430"/>
      <c r="M6119" s="431"/>
      <c r="N6119" s="429" t="s">
        <v>19</v>
      </c>
      <c r="O6119" s="430"/>
      <c r="P6119" s="430"/>
      <c r="Q6119" s="430"/>
      <c r="R6119" s="430"/>
      <c r="S6119" s="430"/>
      <c r="T6119" s="430"/>
      <c r="U6119" s="431"/>
      <c r="V6119" s="182"/>
      <c r="W6119" s="191"/>
      <c r="X6119" s="199"/>
      <c r="Y6119" s="182"/>
      <c r="Z6119" s="184"/>
      <c r="AA6119" s="184"/>
      <c r="AD6119" s="182"/>
      <c r="AG6119" s="182"/>
      <c r="AH6119" s="43"/>
      <c r="AI6119" s="43"/>
      <c r="AJ6119" s="43"/>
      <c r="AK6119" s="43"/>
      <c r="AL6119" s="43"/>
      <c r="AM6119" s="43"/>
      <c r="AN6119" s="43"/>
      <c r="AO6119" s="43"/>
      <c r="AP6119" s="43"/>
      <c r="AQ6119" s="43"/>
      <c r="AR6119" s="43"/>
      <c r="AS6119" s="43"/>
      <c r="AT6119" s="43"/>
      <c r="AU6119" s="44"/>
      <c r="AV6119" s="182"/>
      <c r="AW6119" s="182"/>
      <c r="AX6119" s="182"/>
      <c r="AZ6119" s="207"/>
    </row>
    <row r="6120" spans="1:52" s="168" customFormat="1" x14ac:dyDescent="0.3">
      <c r="A6120" s="263"/>
      <c r="B6120" s="263"/>
      <c r="C6120" s="265"/>
      <c r="D6120" s="432" t="s">
        <v>20</v>
      </c>
      <c r="E6120" s="433"/>
      <c r="F6120" s="433"/>
      <c r="G6120" s="433"/>
      <c r="H6120" s="433"/>
      <c r="I6120" s="433"/>
      <c r="J6120" s="433"/>
      <c r="K6120" s="433"/>
      <c r="L6120" s="433"/>
      <c r="M6120" s="434"/>
      <c r="N6120" s="435" t="s">
        <v>21</v>
      </c>
      <c r="O6120" s="436"/>
      <c r="P6120" s="436"/>
      <c r="Q6120" s="436"/>
      <c r="R6120" s="436"/>
      <c r="S6120" s="436"/>
      <c r="T6120" s="436"/>
      <c r="U6120" s="437"/>
      <c r="V6120" s="182"/>
      <c r="W6120" s="191"/>
      <c r="X6120" s="199"/>
      <c r="Y6120" s="182"/>
      <c r="Z6120" s="184"/>
      <c r="AA6120" s="184"/>
      <c r="AD6120" s="182"/>
      <c r="AG6120" s="182"/>
      <c r="AH6120" s="43"/>
      <c r="AI6120" s="43"/>
      <c r="AJ6120" s="43"/>
      <c r="AK6120" s="43"/>
      <c r="AL6120" s="43"/>
      <c r="AM6120" s="43"/>
      <c r="AN6120" s="43"/>
      <c r="AO6120" s="43"/>
      <c r="AP6120" s="43"/>
      <c r="AQ6120" s="43"/>
      <c r="AR6120" s="43"/>
      <c r="AS6120" s="43"/>
      <c r="AT6120" s="43"/>
      <c r="AU6120" s="44"/>
      <c r="AV6120" s="182"/>
      <c r="AW6120" s="182"/>
      <c r="AX6120" s="182"/>
      <c r="AZ6120" s="207"/>
    </row>
    <row r="6121" spans="1:52" s="168" customFormat="1" ht="15.75" customHeight="1" x14ac:dyDescent="0.3">
      <c r="A6121" s="263"/>
      <c r="B6121" s="263"/>
      <c r="C6121" s="265"/>
      <c r="D6121" s="438" t="s">
        <v>22</v>
      </c>
      <c r="E6121" s="439"/>
      <c r="F6121" s="439"/>
      <c r="G6121" s="439"/>
      <c r="H6121" s="439"/>
      <c r="I6121" s="439"/>
      <c r="J6121" s="439"/>
      <c r="K6121" s="439"/>
      <c r="L6121" s="439"/>
      <c r="M6121" s="440"/>
      <c r="N6121" s="438" t="s">
        <v>22</v>
      </c>
      <c r="O6121" s="444"/>
      <c r="P6121" s="444"/>
      <c r="Q6121" s="444"/>
      <c r="R6121" s="444"/>
      <c r="S6121" s="444"/>
      <c r="T6121" s="444"/>
      <c r="U6121" s="440"/>
      <c r="V6121" s="182"/>
      <c r="W6121" s="191"/>
      <c r="X6121" s="199"/>
      <c r="Y6121" s="182"/>
      <c r="Z6121" s="184"/>
      <c r="AA6121" s="184"/>
      <c r="AD6121" s="182"/>
      <c r="AG6121" s="182"/>
      <c r="AH6121" s="43"/>
      <c r="AI6121" s="43"/>
      <c r="AJ6121" s="43"/>
      <c r="AK6121" s="43"/>
      <c r="AL6121" s="43"/>
      <c r="AM6121" s="43"/>
      <c r="AN6121" s="43"/>
      <c r="AO6121" s="43"/>
      <c r="AP6121" s="43"/>
      <c r="AQ6121" s="43"/>
      <c r="AR6121" s="43"/>
      <c r="AS6121" s="43"/>
      <c r="AT6121" s="43"/>
      <c r="AU6121" s="44"/>
      <c r="AV6121" s="182"/>
      <c r="AW6121" s="182"/>
      <c r="AX6121" s="182"/>
      <c r="AZ6121" s="207"/>
    </row>
    <row r="6122" spans="1:52" s="168" customFormat="1" ht="15.75" customHeight="1" x14ac:dyDescent="0.3">
      <c r="A6122" s="263"/>
      <c r="B6122" s="263"/>
      <c r="C6122" s="265"/>
      <c r="D6122" s="438"/>
      <c r="E6122" s="439"/>
      <c r="F6122" s="439"/>
      <c r="G6122" s="439"/>
      <c r="H6122" s="439"/>
      <c r="I6122" s="439"/>
      <c r="J6122" s="439"/>
      <c r="K6122" s="439"/>
      <c r="L6122" s="439"/>
      <c r="M6122" s="440"/>
      <c r="N6122" s="438"/>
      <c r="O6122" s="439"/>
      <c r="P6122" s="439"/>
      <c r="Q6122" s="439"/>
      <c r="R6122" s="439"/>
      <c r="S6122" s="439"/>
      <c r="T6122" s="439"/>
      <c r="U6122" s="440"/>
      <c r="V6122" s="182"/>
      <c r="W6122" s="191"/>
      <c r="X6122" s="199"/>
      <c r="Y6122" s="182"/>
      <c r="Z6122" s="184"/>
      <c r="AA6122" s="184"/>
      <c r="AD6122" s="182"/>
      <c r="AG6122" s="182"/>
      <c r="AH6122" s="43"/>
      <c r="AI6122" s="43"/>
      <c r="AJ6122" s="43"/>
      <c r="AK6122" s="43"/>
      <c r="AL6122" s="43"/>
      <c r="AM6122" s="43"/>
      <c r="AN6122" s="43"/>
      <c r="AO6122" s="43"/>
      <c r="AP6122" s="43"/>
      <c r="AQ6122" s="43"/>
      <c r="AR6122" s="43"/>
      <c r="AS6122" s="43"/>
      <c r="AT6122" s="43"/>
      <c r="AU6122" s="44"/>
      <c r="AV6122" s="182"/>
      <c r="AW6122" s="182"/>
      <c r="AX6122" s="182"/>
      <c r="AZ6122" s="207"/>
    </row>
    <row r="6123" spans="1:52" s="168" customFormat="1" ht="15.75" customHeight="1" x14ac:dyDescent="0.3">
      <c r="A6123" s="263"/>
      <c r="B6123" s="263"/>
      <c r="C6123" s="265"/>
      <c r="D6123" s="441"/>
      <c r="E6123" s="442"/>
      <c r="F6123" s="442"/>
      <c r="G6123" s="442"/>
      <c r="H6123" s="442"/>
      <c r="I6123" s="442"/>
      <c r="J6123" s="442"/>
      <c r="K6123" s="442"/>
      <c r="L6123" s="442"/>
      <c r="M6123" s="443"/>
      <c r="N6123" s="441"/>
      <c r="O6123" s="442"/>
      <c r="P6123" s="442"/>
      <c r="Q6123" s="442"/>
      <c r="R6123" s="442"/>
      <c r="S6123" s="442"/>
      <c r="T6123" s="442"/>
      <c r="U6123" s="443"/>
      <c r="V6123" s="182"/>
      <c r="W6123" s="191"/>
      <c r="X6123" s="199"/>
      <c r="Y6123" s="182"/>
      <c r="Z6123" s="184"/>
      <c r="AA6123" s="184"/>
      <c r="AD6123" s="182"/>
      <c r="AG6123" s="182"/>
      <c r="AH6123" s="43"/>
      <c r="AI6123" s="43"/>
      <c r="AJ6123" s="43"/>
      <c r="AK6123" s="43"/>
      <c r="AL6123" s="43"/>
      <c r="AM6123" s="43"/>
      <c r="AN6123" s="43"/>
      <c r="AO6123" s="43"/>
      <c r="AP6123" s="43"/>
      <c r="AQ6123" s="43"/>
      <c r="AR6123" s="43"/>
      <c r="AS6123" s="43"/>
      <c r="AT6123" s="43"/>
      <c r="AU6123" s="44"/>
      <c r="AV6123" s="182"/>
      <c r="AW6123" s="182"/>
      <c r="AX6123" s="182"/>
      <c r="AZ6123" s="207"/>
    </row>
    <row r="6124" spans="1:52" s="168" customFormat="1" x14ac:dyDescent="0.25">
      <c r="A6124" s="263"/>
      <c r="B6124" s="263"/>
      <c r="C6124" s="265"/>
      <c r="D6124" s="171" t="s">
        <v>23</v>
      </c>
      <c r="E6124" s="445" t="e">
        <f>+#REF!</f>
        <v>#REF!</v>
      </c>
      <c r="F6124" s="445"/>
      <c r="G6124" s="445"/>
      <c r="H6124" s="445"/>
      <c r="I6124" s="445"/>
      <c r="J6124" s="445"/>
      <c r="K6124" s="445"/>
      <c r="L6124" s="445"/>
      <c r="M6124" s="446"/>
      <c r="N6124" s="172" t="s">
        <v>23</v>
      </c>
      <c r="O6124" s="445" t="e">
        <f>+#REF!</f>
        <v>#REF!</v>
      </c>
      <c r="P6124" s="445"/>
      <c r="Q6124" s="445"/>
      <c r="R6124" s="445"/>
      <c r="S6124" s="445"/>
      <c r="T6124" s="445"/>
      <c r="U6124" s="446"/>
      <c r="V6124" s="182"/>
      <c r="W6124" s="191"/>
      <c r="X6124" s="199"/>
      <c r="Y6124" s="182"/>
      <c r="Z6124" s="184"/>
      <c r="AA6124" s="184"/>
      <c r="AD6124" s="182"/>
      <c r="AG6124" s="182"/>
      <c r="AH6124" s="43"/>
      <c r="AI6124" s="43"/>
      <c r="AJ6124" s="43"/>
      <c r="AK6124" s="43"/>
      <c r="AL6124" s="43"/>
      <c r="AM6124" s="43"/>
      <c r="AN6124" s="43"/>
      <c r="AO6124" s="43"/>
      <c r="AP6124" s="43"/>
      <c r="AQ6124" s="43"/>
      <c r="AR6124" s="43"/>
      <c r="AS6124" s="43"/>
      <c r="AT6124" s="43"/>
      <c r="AU6124" s="44"/>
      <c r="AV6124" s="182"/>
      <c r="AW6124" s="182"/>
      <c r="AX6124" s="182"/>
      <c r="AZ6124" s="207"/>
    </row>
    <row r="6125" spans="1:52" s="168" customFormat="1" ht="14.4" thickBot="1" x14ac:dyDescent="0.3">
      <c r="A6125" s="263"/>
      <c r="B6125" s="263"/>
      <c r="C6125" s="265"/>
      <c r="D6125" s="173" t="s">
        <v>25</v>
      </c>
      <c r="E6125" s="447" t="e">
        <f>+#REF!</f>
        <v>#REF!</v>
      </c>
      <c r="F6125" s="447"/>
      <c r="G6125" s="447"/>
      <c r="H6125" s="447"/>
      <c r="I6125" s="447"/>
      <c r="J6125" s="447"/>
      <c r="K6125" s="447"/>
      <c r="L6125" s="447"/>
      <c r="M6125" s="448"/>
      <c r="N6125" s="174" t="s">
        <v>25</v>
      </c>
      <c r="O6125" s="447" t="e">
        <f>+#REF!</f>
        <v>#REF!</v>
      </c>
      <c r="P6125" s="447"/>
      <c r="Q6125" s="447"/>
      <c r="R6125" s="447"/>
      <c r="S6125" s="447"/>
      <c r="T6125" s="447"/>
      <c r="U6125" s="448"/>
      <c r="V6125" s="182"/>
      <c r="W6125" s="191"/>
      <c r="X6125" s="199"/>
      <c r="Y6125" s="182"/>
      <c r="Z6125" s="184"/>
      <c r="AA6125" s="184"/>
      <c r="AD6125" s="182"/>
      <c r="AG6125" s="182"/>
      <c r="AH6125" s="43"/>
      <c r="AI6125" s="43"/>
      <c r="AJ6125" s="43"/>
      <c r="AK6125" s="43"/>
      <c r="AL6125" s="43"/>
      <c r="AM6125" s="43"/>
      <c r="AN6125" s="43"/>
      <c r="AO6125" s="43"/>
      <c r="AP6125" s="43"/>
      <c r="AQ6125" s="43"/>
      <c r="AR6125" s="43"/>
      <c r="AS6125" s="43"/>
      <c r="AT6125" s="43"/>
      <c r="AU6125" s="44"/>
      <c r="AV6125" s="182"/>
      <c r="AW6125" s="182"/>
      <c r="AX6125" s="182"/>
      <c r="AZ6125" s="207"/>
    </row>
    <row r="6126" spans="1:52" s="175" customFormat="1" ht="9.9" customHeight="1" thickBot="1" x14ac:dyDescent="0.3">
      <c r="A6126" s="266"/>
      <c r="B6126" s="266"/>
      <c r="C6126" s="267"/>
      <c r="N6126" s="15"/>
      <c r="V6126" s="34"/>
      <c r="W6126" s="58"/>
      <c r="X6126" s="85"/>
      <c r="Y6126" s="34"/>
      <c r="Z6126" s="185"/>
      <c r="AA6126" s="185"/>
      <c r="AD6126" s="34"/>
      <c r="AG6126" s="34"/>
      <c r="AH6126" s="45"/>
      <c r="AI6126" s="45"/>
      <c r="AJ6126" s="45"/>
      <c r="AK6126" s="45"/>
      <c r="AL6126" s="45"/>
      <c r="AM6126" s="45"/>
      <c r="AN6126" s="45"/>
      <c r="AO6126" s="45"/>
      <c r="AP6126" s="45"/>
      <c r="AQ6126" s="45"/>
      <c r="AR6126" s="45"/>
      <c r="AS6126" s="45"/>
      <c r="AT6126" s="45"/>
      <c r="AU6126" s="46"/>
      <c r="AV6126" s="34"/>
      <c r="AW6126" s="34"/>
      <c r="AX6126" s="34"/>
      <c r="AZ6126" s="139"/>
    </row>
    <row r="6127" spans="1:52" s="168" customFormat="1" ht="15.75" customHeight="1" x14ac:dyDescent="0.3">
      <c r="A6127" s="263"/>
      <c r="B6127" s="263"/>
      <c r="C6127" s="265"/>
      <c r="D6127" s="484"/>
      <c r="E6127" s="485"/>
      <c r="F6127" s="488" t="s">
        <v>0</v>
      </c>
      <c r="G6127" s="489"/>
      <c r="H6127" s="489"/>
      <c r="I6127" s="489"/>
      <c r="J6127" s="489"/>
      <c r="K6127" s="489"/>
      <c r="L6127" s="489"/>
      <c r="M6127" s="489"/>
      <c r="N6127" s="489"/>
      <c r="O6127" s="490"/>
      <c r="P6127" s="494" t="s">
        <v>1</v>
      </c>
      <c r="Q6127" s="495"/>
      <c r="R6127" s="495"/>
      <c r="S6127" s="496"/>
      <c r="T6127" s="500"/>
      <c r="U6127" s="501"/>
      <c r="V6127" s="182"/>
      <c r="W6127" s="191"/>
      <c r="X6127" s="199"/>
      <c r="Y6127" s="182"/>
      <c r="Z6127" s="184"/>
      <c r="AA6127" s="184"/>
      <c r="AD6127" s="182"/>
      <c r="AG6127" s="182"/>
      <c r="AH6127" s="43"/>
      <c r="AI6127" s="43"/>
      <c r="AJ6127" s="43"/>
      <c r="AK6127" s="43"/>
      <c r="AL6127" s="43"/>
      <c r="AM6127" s="43"/>
      <c r="AN6127" s="43"/>
      <c r="AO6127" s="43"/>
      <c r="AP6127" s="43"/>
      <c r="AQ6127" s="43"/>
      <c r="AR6127" s="43"/>
      <c r="AS6127" s="43"/>
      <c r="AT6127" s="43"/>
      <c r="AU6127" s="44"/>
      <c r="AV6127" s="182"/>
      <c r="AW6127" s="182"/>
      <c r="AX6127" s="182"/>
      <c r="AZ6127" s="207"/>
    </row>
    <row r="6128" spans="1:52" s="168" customFormat="1" ht="15" customHeight="1" x14ac:dyDescent="0.3">
      <c r="A6128" s="263"/>
      <c r="B6128" s="263"/>
      <c r="C6128" s="265"/>
      <c r="D6128" s="481"/>
      <c r="E6128" s="482"/>
      <c r="F6128" s="491"/>
      <c r="G6128" s="492"/>
      <c r="H6128" s="492"/>
      <c r="I6128" s="492"/>
      <c r="J6128" s="492"/>
      <c r="K6128" s="492"/>
      <c r="L6128" s="492"/>
      <c r="M6128" s="492"/>
      <c r="N6128" s="492"/>
      <c r="O6128" s="493"/>
      <c r="P6128" s="497"/>
      <c r="Q6128" s="498"/>
      <c r="R6128" s="498"/>
      <c r="S6128" s="499"/>
      <c r="T6128" s="502"/>
      <c r="U6128" s="503"/>
      <c r="V6128" s="182"/>
      <c r="W6128" s="191"/>
      <c r="X6128" s="199"/>
      <c r="Y6128" s="186"/>
      <c r="Z6128" s="184"/>
      <c r="AA6128" s="184"/>
      <c r="AD6128" s="182"/>
      <c r="AG6128" s="182"/>
      <c r="AH6128" s="43"/>
      <c r="AI6128" s="43"/>
      <c r="AJ6128" s="43"/>
      <c r="AK6128" s="43"/>
      <c r="AL6128" s="43"/>
      <c r="AM6128" s="43"/>
      <c r="AN6128" s="43"/>
      <c r="AO6128" s="43"/>
      <c r="AP6128" s="43"/>
      <c r="AQ6128" s="43"/>
      <c r="AR6128" s="43"/>
      <c r="AS6128" s="43"/>
      <c r="AT6128" s="43"/>
      <c r="AU6128" s="44"/>
      <c r="AV6128" s="182"/>
      <c r="AW6128" s="182"/>
      <c r="AX6128" s="182"/>
      <c r="AZ6128" s="207"/>
    </row>
    <row r="6129" spans="1:52" s="168" customFormat="1" ht="30" customHeight="1" thickBot="1" x14ac:dyDescent="0.35">
      <c r="A6129" s="263"/>
      <c r="B6129" s="263"/>
      <c r="C6129" s="265"/>
      <c r="D6129" s="486"/>
      <c r="E6129" s="487"/>
      <c r="F6129" s="506" t="s">
        <v>2</v>
      </c>
      <c r="G6129" s="507"/>
      <c r="H6129" s="507"/>
      <c r="I6129" s="507"/>
      <c r="J6129" s="507"/>
      <c r="K6129" s="507"/>
      <c r="L6129" s="507"/>
      <c r="M6129" s="507"/>
      <c r="N6129" s="507"/>
      <c r="O6129" s="508"/>
      <c r="P6129" s="181">
        <v>126</v>
      </c>
      <c r="Q6129" s="210" t="s">
        <v>3</v>
      </c>
      <c r="R6129" s="509">
        <v>147</v>
      </c>
      <c r="S6129" s="510"/>
      <c r="T6129" s="504"/>
      <c r="U6129" s="505"/>
      <c r="V6129" s="182">
        <f>+IF(C6138="","",1)</f>
        <v>1</v>
      </c>
      <c r="W6129" s="191"/>
      <c r="X6129" s="199"/>
      <c r="Y6129" s="39"/>
      <c r="Z6129" s="184"/>
      <c r="AA6129" s="184"/>
      <c r="AD6129" s="182"/>
      <c r="AG6129" s="182"/>
      <c r="AH6129" s="43"/>
      <c r="AI6129" s="43"/>
      <c r="AJ6129" s="43"/>
      <c r="AK6129" s="43"/>
      <c r="AL6129" s="43"/>
      <c r="AM6129" s="43"/>
      <c r="AN6129" s="43"/>
      <c r="AO6129" s="43"/>
      <c r="AP6129" s="43"/>
      <c r="AQ6129" s="43"/>
      <c r="AR6129" s="43"/>
      <c r="AS6129" s="43"/>
      <c r="AT6129" s="43"/>
      <c r="AU6129" s="44"/>
      <c r="AV6129" s="182"/>
      <c r="AW6129" s="182"/>
      <c r="AX6129" s="182"/>
      <c r="AZ6129" s="207"/>
    </row>
    <row r="6130" spans="1:52" s="168" customFormat="1" ht="5.25" customHeight="1" thickBot="1" x14ac:dyDescent="0.35">
      <c r="A6130" s="263"/>
      <c r="B6130" s="263"/>
      <c r="C6130" s="265"/>
      <c r="D6130" s="454"/>
      <c r="E6130" s="454"/>
      <c r="F6130" s="454"/>
      <c r="G6130" s="454"/>
      <c r="H6130" s="454"/>
      <c r="I6130" s="454"/>
      <c r="J6130" s="454"/>
      <c r="K6130" s="454"/>
      <c r="L6130" s="454"/>
      <c r="M6130" s="454"/>
      <c r="N6130" s="454"/>
      <c r="O6130" s="454"/>
      <c r="P6130" s="454"/>
      <c r="Q6130" s="454"/>
      <c r="R6130" s="454"/>
      <c r="S6130" s="454"/>
      <c r="T6130" s="454"/>
      <c r="U6130" s="454"/>
      <c r="V6130" s="182"/>
      <c r="W6130" s="191"/>
      <c r="X6130" s="199"/>
      <c r="Y6130" s="186"/>
      <c r="Z6130" s="184"/>
      <c r="AA6130" s="184"/>
      <c r="AD6130" s="182"/>
      <c r="AG6130" s="182"/>
      <c r="AH6130" s="43"/>
      <c r="AI6130" s="43"/>
      <c r="AJ6130" s="43"/>
      <c r="AK6130" s="43"/>
      <c r="AL6130" s="43"/>
      <c r="AM6130" s="43"/>
      <c r="AN6130" s="43"/>
      <c r="AO6130" s="43"/>
      <c r="AP6130" s="43"/>
      <c r="AQ6130" s="43"/>
      <c r="AR6130" s="43"/>
      <c r="AS6130" s="43"/>
      <c r="AT6130" s="43"/>
      <c r="AU6130" s="44"/>
      <c r="AV6130" s="182"/>
      <c r="AW6130" s="182"/>
      <c r="AX6130" s="182"/>
      <c r="AZ6130" s="207"/>
    </row>
    <row r="6131" spans="1:52" s="168" customFormat="1" ht="24.9" customHeight="1" x14ac:dyDescent="0.3">
      <c r="A6131" s="263"/>
      <c r="B6131" s="263"/>
      <c r="C6131" s="265"/>
      <c r="D6131" s="511" t="s">
        <v>4</v>
      </c>
      <c r="E6131" s="512"/>
      <c r="F6131" s="513" t="s">
        <v>168</v>
      </c>
      <c r="G6131" s="514"/>
      <c r="H6131" s="514"/>
      <c r="I6131" s="515"/>
      <c r="J6131" s="516" t="s">
        <v>5</v>
      </c>
      <c r="K6131" s="512"/>
      <c r="L6131" s="513" t="s">
        <v>102</v>
      </c>
      <c r="M6131" s="514"/>
      <c r="N6131" s="514"/>
      <c r="O6131" s="514"/>
      <c r="P6131" s="515"/>
      <c r="Q6131" s="164" t="s">
        <v>6</v>
      </c>
      <c r="R6131" s="513" t="s">
        <v>36</v>
      </c>
      <c r="S6131" s="514"/>
      <c r="T6131" s="514"/>
      <c r="U6131" s="517"/>
      <c r="V6131" s="182"/>
      <c r="W6131" s="191"/>
      <c r="X6131" s="199"/>
      <c r="Y6131" s="182"/>
      <c r="Z6131" s="184"/>
      <c r="AA6131" s="184"/>
      <c r="AD6131" s="182"/>
      <c r="AG6131" s="182"/>
      <c r="AH6131" s="43"/>
      <c r="AI6131" s="43"/>
      <c r="AJ6131" s="43"/>
      <c r="AK6131" s="43"/>
      <c r="AL6131" s="43"/>
      <c r="AM6131" s="43"/>
      <c r="AN6131" s="43"/>
      <c r="AO6131" s="43"/>
      <c r="AP6131" s="43"/>
      <c r="AQ6131" s="43"/>
      <c r="AR6131" s="43"/>
      <c r="AS6131" s="43"/>
      <c r="AT6131" s="43"/>
      <c r="AU6131" s="44"/>
      <c r="AV6131" s="182"/>
      <c r="AW6131" s="182"/>
      <c r="AX6131" s="182"/>
      <c r="AZ6131" s="207"/>
    </row>
    <row r="6132" spans="1:52" s="168" customFormat="1" ht="45" customHeight="1" thickBot="1" x14ac:dyDescent="0.35">
      <c r="A6132" s="263"/>
      <c r="B6132" s="263"/>
      <c r="C6132" s="265"/>
      <c r="D6132" s="518" t="s">
        <v>7</v>
      </c>
      <c r="E6132" s="519"/>
      <c r="F6132" s="520" t="s">
        <v>169</v>
      </c>
      <c r="G6132" s="521"/>
      <c r="H6132" s="521"/>
      <c r="I6132" s="521"/>
      <c r="J6132" s="521"/>
      <c r="K6132" s="521"/>
      <c r="L6132" s="521"/>
      <c r="M6132" s="521"/>
      <c r="N6132" s="521"/>
      <c r="O6132" s="521"/>
      <c r="P6132" s="521"/>
      <c r="Q6132" s="521"/>
      <c r="R6132" s="521"/>
      <c r="S6132" s="521"/>
      <c r="T6132" s="521"/>
      <c r="U6132" s="522"/>
      <c r="V6132" s="182"/>
      <c r="W6132" s="191"/>
      <c r="X6132" s="199"/>
      <c r="Y6132" s="182"/>
      <c r="Z6132" s="184"/>
      <c r="AA6132" s="184"/>
      <c r="AD6132" s="182"/>
      <c r="AG6132" s="182"/>
      <c r="AH6132" s="43"/>
      <c r="AI6132" s="43"/>
      <c r="AJ6132" s="43"/>
      <c r="AK6132" s="43"/>
      <c r="AL6132" s="43"/>
      <c r="AM6132" s="43"/>
      <c r="AN6132" s="43"/>
      <c r="AO6132" s="43"/>
      <c r="AP6132" s="43"/>
      <c r="AQ6132" s="43"/>
      <c r="AR6132" s="43"/>
      <c r="AS6132" s="43"/>
      <c r="AT6132" s="43"/>
      <c r="AU6132" s="44"/>
      <c r="AV6132" s="182"/>
      <c r="AW6132" s="182"/>
      <c r="AX6132" s="182"/>
      <c r="AZ6132" s="207"/>
    </row>
    <row r="6133" spans="1:52" s="168" customFormat="1" ht="5.0999999999999996" customHeight="1" thickBot="1" x14ac:dyDescent="0.35">
      <c r="A6133" s="263"/>
      <c r="B6133" s="263"/>
      <c r="C6133" s="265"/>
      <c r="D6133" s="523"/>
      <c r="E6133" s="523"/>
      <c r="F6133" s="523"/>
      <c r="G6133" s="523"/>
      <c r="H6133" s="523"/>
      <c r="I6133" s="523"/>
      <c r="J6133" s="523"/>
      <c r="K6133" s="523"/>
      <c r="L6133" s="523"/>
      <c r="M6133" s="523"/>
      <c r="N6133" s="523"/>
      <c r="O6133" s="523"/>
      <c r="P6133" s="523"/>
      <c r="Q6133" s="523"/>
      <c r="R6133" s="523"/>
      <c r="S6133" s="523"/>
      <c r="T6133" s="523"/>
      <c r="U6133" s="523"/>
      <c r="V6133" s="182"/>
      <c r="W6133" s="191"/>
      <c r="X6133" s="199"/>
      <c r="Y6133" s="182"/>
      <c r="Z6133" s="184"/>
      <c r="AA6133" s="184"/>
      <c r="AD6133" s="182"/>
      <c r="AG6133" s="182"/>
      <c r="AH6133" s="43"/>
      <c r="AI6133" s="43"/>
      <c r="AJ6133" s="43"/>
      <c r="AK6133" s="43"/>
      <c r="AL6133" s="43"/>
      <c r="AM6133" s="43"/>
      <c r="AN6133" s="43"/>
      <c r="AO6133" s="43"/>
      <c r="AP6133" s="43"/>
      <c r="AQ6133" s="43"/>
      <c r="AR6133" s="43"/>
      <c r="AS6133" s="43"/>
      <c r="AT6133" s="43"/>
      <c r="AU6133" s="44"/>
      <c r="AV6133" s="182"/>
      <c r="AW6133" s="182"/>
      <c r="AX6133" s="182"/>
      <c r="AZ6133" s="207"/>
    </row>
    <row r="6134" spans="1:52" s="168" customFormat="1" ht="24.9" customHeight="1" thickBot="1" x14ac:dyDescent="0.35">
      <c r="A6134" s="263"/>
      <c r="B6134" s="263"/>
      <c r="C6134" s="265"/>
      <c r="D6134" s="165" t="s">
        <v>103</v>
      </c>
      <c r="E6134" s="209" t="s">
        <v>106</v>
      </c>
      <c r="F6134" s="455" t="s">
        <v>104</v>
      </c>
      <c r="G6134" s="524"/>
      <c r="H6134" s="456"/>
      <c r="I6134" s="525">
        <v>44058</v>
      </c>
      <c r="J6134" s="526"/>
      <c r="K6134" s="526"/>
      <c r="L6134" s="526"/>
      <c r="M6134" s="526"/>
      <c r="N6134" s="527"/>
      <c r="O6134" s="166" t="s">
        <v>8</v>
      </c>
      <c r="P6134" s="449" t="s">
        <v>24</v>
      </c>
      <c r="Q6134" s="450"/>
      <c r="R6134" s="450"/>
      <c r="S6134" s="450"/>
      <c r="T6134" s="450"/>
      <c r="U6134" s="528"/>
      <c r="V6134" s="182"/>
      <c r="W6134" s="191"/>
      <c r="X6134" s="199"/>
      <c r="Y6134" s="182"/>
      <c r="Z6134" s="184"/>
      <c r="AA6134" s="184"/>
      <c r="AD6134" s="182"/>
      <c r="AG6134" s="182"/>
      <c r="AH6134" s="43"/>
      <c r="AI6134" s="43"/>
      <c r="AJ6134" s="43"/>
      <c r="AK6134" s="43"/>
      <c r="AL6134" s="43"/>
      <c r="AM6134" s="43"/>
      <c r="AN6134" s="43"/>
      <c r="AO6134" s="43"/>
      <c r="AP6134" s="43"/>
      <c r="AQ6134" s="43"/>
      <c r="AR6134" s="43"/>
      <c r="AS6134" s="43"/>
      <c r="AT6134" s="43"/>
      <c r="AU6134" s="44"/>
      <c r="AV6134" s="182"/>
      <c r="AW6134" s="182"/>
      <c r="AX6134" s="182"/>
      <c r="AZ6134" s="207"/>
    </row>
    <row r="6135" spans="1:52" s="168" customFormat="1" ht="5.0999999999999996" customHeight="1" thickBot="1" x14ac:dyDescent="0.35">
      <c r="A6135" s="263"/>
      <c r="B6135" s="263"/>
      <c r="C6135" s="265"/>
      <c r="D6135" s="208"/>
      <c r="E6135" s="208"/>
      <c r="F6135" s="208"/>
      <c r="G6135" s="208"/>
      <c r="H6135" s="208"/>
      <c r="I6135" s="208"/>
      <c r="J6135" s="208"/>
      <c r="K6135" s="208"/>
      <c r="L6135" s="208"/>
      <c r="M6135" s="208"/>
      <c r="N6135" s="208"/>
      <c r="O6135" s="208"/>
      <c r="P6135" s="208"/>
      <c r="Q6135" s="208"/>
      <c r="R6135" s="208"/>
      <c r="S6135" s="208"/>
      <c r="T6135" s="208"/>
      <c r="U6135" s="208"/>
      <c r="V6135" s="182"/>
      <c r="W6135" s="191"/>
      <c r="X6135" s="199"/>
      <c r="Y6135" s="182"/>
      <c r="Z6135" s="184"/>
      <c r="AA6135" s="184"/>
      <c r="AD6135" s="182"/>
      <c r="AG6135" s="182"/>
      <c r="AH6135" s="43"/>
      <c r="AI6135" s="43"/>
      <c r="AJ6135" s="43"/>
      <c r="AK6135" s="43"/>
      <c r="AL6135" s="43"/>
      <c r="AM6135" s="43"/>
      <c r="AN6135" s="43"/>
      <c r="AO6135" s="43"/>
      <c r="AP6135" s="43"/>
      <c r="AQ6135" s="43"/>
      <c r="AR6135" s="43"/>
      <c r="AS6135" s="43"/>
      <c r="AT6135" s="43"/>
      <c r="AU6135" s="44"/>
      <c r="AV6135" s="182"/>
      <c r="AW6135" s="182"/>
      <c r="AX6135" s="182"/>
      <c r="AZ6135" s="207"/>
    </row>
    <row r="6136" spans="1:52" s="168" customFormat="1" ht="24.9" customHeight="1" thickBot="1" x14ac:dyDescent="0.35">
      <c r="A6136" s="263"/>
      <c r="B6136" s="263"/>
      <c r="C6136" s="265"/>
      <c r="D6136" s="165" t="s">
        <v>31</v>
      </c>
      <c r="E6136" s="449"/>
      <c r="F6136" s="450"/>
      <c r="G6136" s="450"/>
      <c r="H6136" s="450"/>
      <c r="I6136" s="450"/>
      <c r="J6136" s="451"/>
      <c r="K6136" s="177" t="s">
        <v>105</v>
      </c>
      <c r="L6136" s="452"/>
      <c r="M6136" s="452"/>
      <c r="N6136" s="452"/>
      <c r="O6136" s="452"/>
      <c r="P6136" s="452"/>
      <c r="Q6136" s="452"/>
      <c r="R6136" s="452"/>
      <c r="S6136" s="452"/>
      <c r="T6136" s="452"/>
      <c r="U6136" s="453"/>
      <c r="V6136" s="182"/>
      <c r="W6136" s="191"/>
      <c r="X6136" s="199"/>
      <c r="Y6136" s="182"/>
      <c r="Z6136" s="184"/>
      <c r="AA6136" s="184"/>
      <c r="AD6136" s="182"/>
      <c r="AG6136" s="182"/>
      <c r="AH6136" s="43"/>
      <c r="AI6136" s="43"/>
      <c r="AJ6136" s="43"/>
      <c r="AK6136" s="43"/>
      <c r="AL6136" s="43"/>
      <c r="AM6136" s="43"/>
      <c r="AN6136" s="43"/>
      <c r="AO6136" s="43"/>
      <c r="AP6136" s="43"/>
      <c r="AQ6136" s="43"/>
      <c r="AR6136" s="43"/>
      <c r="AS6136" s="43"/>
      <c r="AT6136" s="43"/>
      <c r="AU6136" s="44"/>
      <c r="AV6136" s="182"/>
      <c r="AW6136" s="182"/>
      <c r="AX6136" s="182"/>
      <c r="AZ6136" s="207"/>
    </row>
    <row r="6137" spans="1:52" s="168" customFormat="1" ht="5.0999999999999996" customHeight="1" thickBot="1" x14ac:dyDescent="0.35">
      <c r="A6137" s="263"/>
      <c r="B6137" s="263"/>
      <c r="C6137" s="265"/>
      <c r="D6137" s="454"/>
      <c r="E6137" s="454"/>
      <c r="F6137" s="454"/>
      <c r="G6137" s="454"/>
      <c r="H6137" s="454"/>
      <c r="I6137" s="454"/>
      <c r="J6137" s="454"/>
      <c r="K6137" s="454"/>
      <c r="L6137" s="454"/>
      <c r="M6137" s="454"/>
      <c r="N6137" s="454"/>
      <c r="O6137" s="454"/>
      <c r="P6137" s="454"/>
      <c r="Q6137" s="454"/>
      <c r="R6137" s="454"/>
      <c r="S6137" s="454"/>
      <c r="T6137" s="454"/>
      <c r="U6137" s="454"/>
      <c r="V6137" s="182"/>
      <c r="W6137" s="191"/>
      <c r="X6137" s="199"/>
      <c r="Y6137" s="182"/>
      <c r="Z6137" s="184"/>
      <c r="AA6137" s="184"/>
      <c r="AD6137" s="182"/>
      <c r="AG6137" s="182"/>
      <c r="AH6137" s="43"/>
      <c r="AI6137" s="43"/>
      <c r="AJ6137" s="43"/>
      <c r="AK6137" s="43"/>
      <c r="AL6137" s="43"/>
      <c r="AM6137" s="43"/>
      <c r="AN6137" s="43"/>
      <c r="AO6137" s="43"/>
      <c r="AP6137" s="43"/>
      <c r="AQ6137" s="43"/>
      <c r="AR6137" s="43"/>
      <c r="AS6137" s="43"/>
      <c r="AT6137" s="43"/>
      <c r="AU6137" s="44"/>
      <c r="AV6137" s="182"/>
      <c r="AW6137" s="182"/>
      <c r="AX6137" s="182"/>
      <c r="AZ6137" s="207"/>
    </row>
    <row r="6138" spans="1:52" s="168" customFormat="1" ht="45" customHeight="1" thickBot="1" x14ac:dyDescent="0.35">
      <c r="A6138" s="263" t="str">
        <f>+E6138</f>
        <v>NP 63</v>
      </c>
      <c r="B6138" s="264">
        <f>+U6162</f>
        <v>106.49000000000001</v>
      </c>
      <c r="C6138" s="265">
        <v>116</v>
      </c>
      <c r="D6138" s="165" t="s">
        <v>9</v>
      </c>
      <c r="E6138" s="180" t="s">
        <v>284</v>
      </c>
      <c r="F6138" s="455" t="s">
        <v>29</v>
      </c>
      <c r="G6138" s="456"/>
      <c r="H6138" s="457" t="s">
        <v>287</v>
      </c>
      <c r="I6138" s="457"/>
      <c r="J6138" s="457"/>
      <c r="K6138" s="457"/>
      <c r="L6138" s="457"/>
      <c r="M6138" s="458"/>
      <c r="N6138" s="459" t="s">
        <v>32</v>
      </c>
      <c r="O6138" s="460"/>
      <c r="P6138" s="461"/>
      <c r="Q6138" s="462" t="s">
        <v>49</v>
      </c>
      <c r="R6138" s="463"/>
      <c r="S6138" s="463"/>
      <c r="T6138" s="463"/>
      <c r="U6138" s="464"/>
      <c r="V6138" s="182"/>
      <c r="W6138" s="191"/>
      <c r="X6138" s="199"/>
      <c r="Y6138" s="182"/>
      <c r="Z6138" s="186"/>
      <c r="AA6138" s="186"/>
      <c r="AD6138" s="182"/>
      <c r="AG6138" s="182"/>
      <c r="AH6138" s="43"/>
      <c r="AI6138" s="43"/>
      <c r="AJ6138" s="43"/>
      <c r="AK6138" s="43"/>
      <c r="AL6138" s="43"/>
      <c r="AM6138" s="43"/>
      <c r="AN6138" s="43"/>
      <c r="AO6138" s="43"/>
      <c r="AP6138" s="43"/>
      <c r="AQ6138" s="43"/>
      <c r="AR6138" s="43"/>
      <c r="AS6138" s="43"/>
      <c r="AT6138" s="43"/>
      <c r="AU6138" s="44"/>
      <c r="AV6138" s="182"/>
      <c r="AW6138" s="182"/>
      <c r="AX6138" s="182"/>
      <c r="AZ6138" s="207"/>
    </row>
    <row r="6139" spans="1:52" s="168" customFormat="1" ht="5.0999999999999996" customHeight="1" thickBot="1" x14ac:dyDescent="0.35">
      <c r="A6139" s="263"/>
      <c r="B6139" s="263"/>
      <c r="C6139" s="265"/>
      <c r="D6139" s="428"/>
      <c r="E6139" s="428"/>
      <c r="F6139" s="428"/>
      <c r="G6139" s="428"/>
      <c r="H6139" s="428"/>
      <c r="I6139" s="428"/>
      <c r="J6139" s="428"/>
      <c r="K6139" s="428"/>
      <c r="L6139" s="428"/>
      <c r="M6139" s="428"/>
      <c r="N6139" s="454"/>
      <c r="O6139" s="454"/>
      <c r="P6139" s="454"/>
      <c r="Q6139" s="454"/>
      <c r="R6139" s="454"/>
      <c r="S6139" s="454"/>
      <c r="T6139" s="454"/>
      <c r="U6139" s="454"/>
      <c r="V6139" s="182"/>
      <c r="W6139" s="191"/>
      <c r="X6139" s="199"/>
      <c r="Y6139" s="182"/>
      <c r="Z6139" s="193"/>
      <c r="AA6139" s="193"/>
      <c r="AD6139" s="182"/>
      <c r="AG6139" s="182"/>
      <c r="AH6139" s="43"/>
      <c r="AI6139" s="43"/>
      <c r="AJ6139" s="43"/>
      <c r="AK6139" s="43"/>
      <c r="AL6139" s="43"/>
      <c r="AM6139" s="43"/>
      <c r="AN6139" s="43"/>
      <c r="AO6139" s="43"/>
      <c r="AP6139" s="43"/>
      <c r="AQ6139" s="43"/>
      <c r="AR6139" s="43"/>
      <c r="AS6139" s="43"/>
      <c r="AT6139" s="43"/>
      <c r="AU6139" s="44"/>
      <c r="AV6139" s="182"/>
      <c r="AW6139" s="182"/>
      <c r="AX6139" s="182"/>
      <c r="AZ6139" s="207"/>
    </row>
    <row r="6140" spans="1:52" s="168" customFormat="1" ht="24.9" customHeight="1" x14ac:dyDescent="0.3">
      <c r="A6140" s="263"/>
      <c r="B6140" s="263"/>
      <c r="C6140" s="265"/>
      <c r="D6140" s="465" t="s">
        <v>30</v>
      </c>
      <c r="E6140" s="466"/>
      <c r="F6140" s="466"/>
      <c r="G6140" s="466"/>
      <c r="H6140" s="466"/>
      <c r="I6140" s="466"/>
      <c r="J6140" s="466"/>
      <c r="K6140" s="466"/>
      <c r="L6140" s="466"/>
      <c r="M6140" s="467"/>
      <c r="N6140" s="468" t="s">
        <v>11</v>
      </c>
      <c r="O6140" s="470" t="s">
        <v>12</v>
      </c>
      <c r="P6140" s="471"/>
      <c r="Q6140" s="474" t="s">
        <v>13</v>
      </c>
      <c r="R6140" s="475"/>
      <c r="S6140" s="476"/>
      <c r="T6140" s="477" t="s">
        <v>27</v>
      </c>
      <c r="U6140" s="479" t="s">
        <v>28</v>
      </c>
      <c r="V6140" s="182"/>
      <c r="W6140" s="191"/>
      <c r="X6140" s="199"/>
      <c r="Y6140" s="182"/>
      <c r="Z6140" s="193"/>
      <c r="AA6140" s="193"/>
      <c r="AD6140" s="182"/>
      <c r="AG6140" s="182"/>
      <c r="AH6140" s="43"/>
      <c r="AI6140" s="43"/>
      <c r="AJ6140" s="43"/>
      <c r="AK6140" s="43"/>
      <c r="AL6140" s="43"/>
      <c r="AM6140" s="43"/>
      <c r="AN6140" s="43"/>
      <c r="AO6140" s="43"/>
      <c r="AP6140" s="43"/>
      <c r="AQ6140" s="43"/>
      <c r="AR6140" s="43"/>
      <c r="AS6140" s="43"/>
      <c r="AT6140" s="43"/>
      <c r="AU6140" s="44"/>
      <c r="AV6140" s="182"/>
      <c r="AW6140" s="182"/>
      <c r="AX6140" s="182"/>
      <c r="AZ6140" s="207"/>
    </row>
    <row r="6141" spans="1:52" s="168" customFormat="1" ht="24.9" customHeight="1" x14ac:dyDescent="0.3">
      <c r="A6141" s="263"/>
      <c r="B6141" s="263"/>
      <c r="C6141" s="265"/>
      <c r="D6141" s="481"/>
      <c r="E6141" s="482"/>
      <c r="F6141" s="482"/>
      <c r="G6141" s="482"/>
      <c r="H6141" s="482"/>
      <c r="I6141" s="482"/>
      <c r="J6141" s="482"/>
      <c r="K6141" s="482"/>
      <c r="L6141" s="482"/>
      <c r="M6141" s="483"/>
      <c r="N6141" s="469"/>
      <c r="O6141" s="472"/>
      <c r="P6141" s="473"/>
      <c r="Q6141" s="170" t="s">
        <v>14</v>
      </c>
      <c r="R6141" s="170" t="s">
        <v>15</v>
      </c>
      <c r="S6141" s="170" t="s">
        <v>26</v>
      </c>
      <c r="T6141" s="478"/>
      <c r="U6141" s="480"/>
      <c r="V6141" s="182"/>
      <c r="W6141" s="191"/>
      <c r="X6141" s="199"/>
      <c r="Y6141" s="182"/>
      <c r="Z6141" s="194"/>
      <c r="AA6141" s="194"/>
      <c r="AD6141" s="182"/>
      <c r="AG6141" s="182"/>
      <c r="AH6141" s="43"/>
      <c r="AI6141" s="43"/>
      <c r="AJ6141" s="43"/>
      <c r="AK6141" s="43"/>
      <c r="AL6141" s="43"/>
      <c r="AM6141" s="43"/>
      <c r="AN6141" s="43"/>
      <c r="AO6141" s="43"/>
      <c r="AP6141" s="43"/>
      <c r="AQ6141" s="43"/>
      <c r="AR6141" s="43"/>
      <c r="AS6141" s="43"/>
      <c r="AT6141" s="43"/>
      <c r="AU6141" s="44"/>
      <c r="AV6141" s="182"/>
      <c r="AW6141" s="182"/>
      <c r="AX6141" s="182"/>
      <c r="AZ6141" s="207"/>
    </row>
    <row r="6142" spans="1:52" s="168" customFormat="1" ht="24.9" customHeight="1" x14ac:dyDescent="0.3">
      <c r="A6142" s="263"/>
      <c r="B6142" s="263"/>
      <c r="C6142" s="265"/>
      <c r="D6142" s="481"/>
      <c r="E6142" s="482"/>
      <c r="F6142" s="482"/>
      <c r="G6142" s="482"/>
      <c r="H6142" s="482"/>
      <c r="I6142" s="482"/>
      <c r="J6142" s="482"/>
      <c r="K6142" s="482"/>
      <c r="L6142" s="482"/>
      <c r="M6142" s="483"/>
      <c r="N6142" s="176">
        <v>14001619</v>
      </c>
      <c r="O6142" s="412" t="s">
        <v>319</v>
      </c>
      <c r="P6142" s="413"/>
      <c r="Q6142" s="8">
        <v>54.92</v>
      </c>
      <c r="R6142" s="8"/>
      <c r="S6142" s="8"/>
      <c r="T6142" s="9">
        <v>1</v>
      </c>
      <c r="U6142" s="17">
        <f>+Q6142*T6142</f>
        <v>54.92</v>
      </c>
      <c r="V6142" s="182"/>
      <c r="W6142" s="191">
        <v>18</v>
      </c>
      <c r="X6142" s="199"/>
      <c r="Y6142" s="182">
        <f>+C6138</f>
        <v>116</v>
      </c>
      <c r="Z6142" s="41">
        <f>+SUMIF($N6142:$N6161,$Z$16,$U6142:$U6161)</f>
        <v>0</v>
      </c>
      <c r="AA6142" s="41">
        <f>+SUMIF($N6142:$N6161,$AA$16,$U6142:$U6161)</f>
        <v>0</v>
      </c>
      <c r="AB6142" s="41">
        <f>+SUMIF($N6142:$N6161,$AB$16,$U6142:$U6161)</f>
        <v>0</v>
      </c>
      <c r="AC6142" s="41">
        <f>+SUMIF($N6142:$N6161,$AC$16,$U6142:$U6161)</f>
        <v>0</v>
      </c>
      <c r="AD6142" s="41">
        <f>+SUMIF($N6142:$N6161,$AD$16,$U6142:$U6161)</f>
        <v>0</v>
      </c>
      <c r="AE6142" s="41">
        <f>+SUMIF($N6142:$N6161,$AE$16,$U6142:$U6161)</f>
        <v>0</v>
      </c>
      <c r="AF6142" s="41">
        <f>+SUMIF($N6142:$N6161,$AF$16,$U6142:$U6161)</f>
        <v>0</v>
      </c>
      <c r="AG6142" s="41">
        <f>+SUMIF($N6142:$N6161,$AG$16,$U6142:$U6161)</f>
        <v>0</v>
      </c>
      <c r="AH6142" s="41">
        <f>+SUMIF($N6142:$N6161,$AH$16,$U6142:$U6161)</f>
        <v>0</v>
      </c>
      <c r="AI6142" s="41">
        <f>+SUMIF($N6142:$N6161,$AI$16,$U6142:$U6161)</f>
        <v>0</v>
      </c>
      <c r="AJ6142" s="41">
        <f>+SUMIF($N6142:$N6161,$AJ$16,$U6142:$U6161)</f>
        <v>0</v>
      </c>
      <c r="AK6142" s="41">
        <f>+SUMIF($N6142:$N6161,$AK$16,$U6142:$U6161)</f>
        <v>0</v>
      </c>
      <c r="AL6142" s="41">
        <f>+SUMIF($N6142:$N6161,$AL$16,$U6142:$U6161)</f>
        <v>0</v>
      </c>
      <c r="AM6142" s="41">
        <f>+SUMIF($N6142:$N6161,$AM$16,$U6142:$U6161)</f>
        <v>0</v>
      </c>
      <c r="AN6142" s="41">
        <f>+SUMIF($N6142:$N6161,$AN$16,$U6142:$U6161)</f>
        <v>0</v>
      </c>
      <c r="AO6142" s="41">
        <f>+SUMIF($N6142:$N6161,$AO$16,$U6142:$U6161)</f>
        <v>0</v>
      </c>
      <c r="AP6142" s="41">
        <f>+SUMIF($N6142:$N6161,$AP$16,$U6142:$U6161)</f>
        <v>0</v>
      </c>
      <c r="AQ6142" s="41">
        <f>+SUMIF($N6142:$N6161,$AQ$16,$U6142:$U6161)</f>
        <v>54.92</v>
      </c>
      <c r="AR6142" s="41">
        <f>+SUMIF($N6142:$N6161,$AR$16,$U6142:$U6161)</f>
        <v>51.57</v>
      </c>
      <c r="AS6142" s="43"/>
      <c r="AT6142" s="43"/>
      <c r="AU6142" s="44"/>
      <c r="AV6142" s="182"/>
      <c r="AW6142" s="182"/>
      <c r="AX6142" s="182"/>
      <c r="AZ6142" s="207"/>
    </row>
    <row r="6143" spans="1:52" s="168" customFormat="1" ht="24.9" customHeight="1" x14ac:dyDescent="0.3">
      <c r="A6143" s="263"/>
      <c r="B6143" s="263"/>
      <c r="C6143" s="265"/>
      <c r="D6143" s="481"/>
      <c r="E6143" s="482"/>
      <c r="F6143" s="482"/>
      <c r="G6143" s="482"/>
      <c r="H6143" s="482"/>
      <c r="I6143" s="482"/>
      <c r="J6143" s="482"/>
      <c r="K6143" s="482"/>
      <c r="L6143" s="482"/>
      <c r="M6143" s="483"/>
      <c r="N6143" s="176">
        <v>14001616</v>
      </c>
      <c r="O6143" s="412" t="s">
        <v>319</v>
      </c>
      <c r="P6143" s="413"/>
      <c r="Q6143" s="8">
        <v>51.57</v>
      </c>
      <c r="R6143" s="8"/>
      <c r="S6143" s="8"/>
      <c r="T6143" s="9">
        <v>1</v>
      </c>
      <c r="U6143" s="17">
        <f>+Q6143*T6143</f>
        <v>51.57</v>
      </c>
      <c r="V6143" s="182"/>
      <c r="W6143" s="191">
        <v>19</v>
      </c>
      <c r="X6143" s="199"/>
      <c r="Y6143" s="182"/>
      <c r="Z6143" s="184"/>
      <c r="AA6143" s="184"/>
      <c r="AD6143" s="182"/>
      <c r="AG6143" s="182"/>
      <c r="AH6143" s="43"/>
      <c r="AI6143" s="43"/>
      <c r="AJ6143" s="43"/>
      <c r="AK6143" s="43"/>
      <c r="AL6143" s="43"/>
      <c r="AM6143" s="43"/>
      <c r="AN6143" s="43"/>
      <c r="AO6143" s="43"/>
      <c r="AP6143" s="43"/>
      <c r="AQ6143" s="43"/>
      <c r="AR6143" s="43"/>
      <c r="AS6143" s="43"/>
      <c r="AT6143" s="43"/>
      <c r="AU6143" s="44"/>
      <c r="AV6143" s="182"/>
      <c r="AW6143" s="182"/>
      <c r="AX6143" s="182"/>
      <c r="AZ6143" s="207"/>
    </row>
    <row r="6144" spans="1:52" s="168" customFormat="1" ht="24.9" customHeight="1" x14ac:dyDescent="0.3">
      <c r="A6144" s="263"/>
      <c r="B6144" s="263"/>
      <c r="C6144" s="265"/>
      <c r="D6144" s="481"/>
      <c r="E6144" s="482"/>
      <c r="F6144" s="482"/>
      <c r="G6144" s="482"/>
      <c r="H6144" s="482"/>
      <c r="I6144" s="482"/>
      <c r="J6144" s="482"/>
      <c r="K6144" s="482"/>
      <c r="L6144" s="482"/>
      <c r="M6144" s="483"/>
      <c r="N6144" s="176"/>
      <c r="O6144" s="412"/>
      <c r="P6144" s="413"/>
      <c r="Q6144" s="8"/>
      <c r="R6144" s="8"/>
      <c r="S6144" s="8"/>
      <c r="T6144" s="9"/>
      <c r="U6144" s="17"/>
      <c r="V6144" s="182"/>
      <c r="W6144" s="191"/>
      <c r="X6144" s="199"/>
      <c r="Y6144" s="182"/>
      <c r="Z6144" s="184"/>
      <c r="AA6144" s="184"/>
      <c r="AD6144" s="182"/>
      <c r="AG6144" s="182"/>
      <c r="AH6144" s="43"/>
      <c r="AI6144" s="43"/>
      <c r="AJ6144" s="43"/>
      <c r="AK6144" s="43"/>
      <c r="AL6144" s="43"/>
      <c r="AM6144" s="43"/>
      <c r="AN6144" s="43"/>
      <c r="AO6144" s="43"/>
      <c r="AP6144" s="43"/>
      <c r="AQ6144" s="43"/>
      <c r="AR6144" s="43"/>
      <c r="AS6144" s="43"/>
      <c r="AT6144" s="43"/>
      <c r="AU6144" s="44"/>
      <c r="AV6144" s="182"/>
      <c r="AW6144" s="182"/>
      <c r="AX6144" s="182"/>
      <c r="AZ6144" s="207"/>
    </row>
    <row r="6145" spans="1:52" s="168" customFormat="1" ht="24.9" customHeight="1" x14ac:dyDescent="0.3">
      <c r="A6145" s="263"/>
      <c r="B6145" s="263"/>
      <c r="C6145" s="265"/>
      <c r="D6145" s="481"/>
      <c r="E6145" s="482"/>
      <c r="F6145" s="482"/>
      <c r="G6145" s="482"/>
      <c r="H6145" s="482"/>
      <c r="I6145" s="482"/>
      <c r="J6145" s="482"/>
      <c r="K6145" s="482"/>
      <c r="L6145" s="482"/>
      <c r="M6145" s="483"/>
      <c r="N6145" s="176"/>
      <c r="O6145" s="412"/>
      <c r="P6145" s="413"/>
      <c r="Q6145" s="8"/>
      <c r="R6145" s="8"/>
      <c r="S6145" s="8"/>
      <c r="T6145" s="9"/>
      <c r="U6145" s="17"/>
      <c r="V6145" s="182"/>
      <c r="W6145" s="191"/>
      <c r="X6145" s="199"/>
      <c r="Y6145" s="182"/>
      <c r="Z6145" s="184"/>
      <c r="AA6145" s="184"/>
      <c r="AD6145" s="182"/>
      <c r="AG6145" s="182"/>
      <c r="AH6145" s="43"/>
      <c r="AI6145" s="43"/>
      <c r="AJ6145" s="43"/>
      <c r="AK6145" s="43"/>
      <c r="AL6145" s="43"/>
      <c r="AM6145" s="43"/>
      <c r="AN6145" s="43"/>
      <c r="AO6145" s="43"/>
      <c r="AP6145" s="43"/>
      <c r="AQ6145" s="43"/>
      <c r="AR6145" s="43"/>
      <c r="AS6145" s="43"/>
      <c r="AT6145" s="43"/>
      <c r="AU6145" s="44"/>
      <c r="AV6145" s="182"/>
      <c r="AW6145" s="182"/>
      <c r="AX6145" s="182"/>
      <c r="AZ6145" s="207"/>
    </row>
    <row r="6146" spans="1:52" s="168" customFormat="1" ht="24.9" customHeight="1" x14ac:dyDescent="0.3">
      <c r="A6146" s="263"/>
      <c r="B6146" s="263"/>
      <c r="C6146" s="265"/>
      <c r="D6146" s="481"/>
      <c r="E6146" s="482"/>
      <c r="F6146" s="482"/>
      <c r="G6146" s="482"/>
      <c r="H6146" s="482"/>
      <c r="I6146" s="482"/>
      <c r="J6146" s="482"/>
      <c r="K6146" s="482"/>
      <c r="L6146" s="482"/>
      <c r="M6146" s="483"/>
      <c r="N6146" s="176"/>
      <c r="O6146" s="412"/>
      <c r="P6146" s="413"/>
      <c r="Q6146" s="8"/>
      <c r="R6146" s="8"/>
      <c r="S6146" s="8"/>
      <c r="T6146" s="9"/>
      <c r="U6146" s="17"/>
      <c r="V6146" s="182"/>
      <c r="W6146" s="191"/>
      <c r="X6146" s="199"/>
      <c r="Y6146" s="182"/>
      <c r="Z6146" s="184"/>
      <c r="AA6146" s="184"/>
      <c r="AD6146" s="182"/>
      <c r="AG6146" s="182"/>
      <c r="AH6146" s="43"/>
      <c r="AI6146" s="43"/>
      <c r="AJ6146" s="43"/>
      <c r="AK6146" s="43"/>
      <c r="AL6146" s="43"/>
      <c r="AM6146" s="43"/>
      <c r="AN6146" s="43"/>
      <c r="AO6146" s="43"/>
      <c r="AP6146" s="43"/>
      <c r="AQ6146" s="43"/>
      <c r="AR6146" s="43"/>
      <c r="AS6146" s="43"/>
      <c r="AT6146" s="43"/>
      <c r="AU6146" s="44"/>
      <c r="AV6146" s="182"/>
      <c r="AW6146" s="182"/>
      <c r="AX6146" s="182"/>
      <c r="AZ6146" s="207"/>
    </row>
    <row r="6147" spans="1:52" s="168" customFormat="1" ht="24.9" customHeight="1" x14ac:dyDescent="0.3">
      <c r="A6147" s="263"/>
      <c r="B6147" s="263"/>
      <c r="C6147" s="265"/>
      <c r="D6147" s="481"/>
      <c r="E6147" s="482"/>
      <c r="F6147" s="482"/>
      <c r="G6147" s="482"/>
      <c r="H6147" s="482"/>
      <c r="I6147" s="482"/>
      <c r="J6147" s="482"/>
      <c r="K6147" s="482"/>
      <c r="L6147" s="482"/>
      <c r="M6147" s="483"/>
      <c r="N6147" s="176"/>
      <c r="O6147" s="412"/>
      <c r="P6147" s="413"/>
      <c r="Q6147" s="8"/>
      <c r="R6147" s="8"/>
      <c r="S6147" s="8"/>
      <c r="T6147" s="9"/>
      <c r="U6147" s="17"/>
      <c r="V6147" s="182"/>
      <c r="W6147" s="191"/>
      <c r="X6147" s="199"/>
      <c r="Y6147" s="182"/>
      <c r="Z6147" s="184"/>
      <c r="AA6147" s="184"/>
      <c r="AD6147" s="182"/>
      <c r="AG6147" s="182"/>
      <c r="AH6147" s="43"/>
      <c r="AI6147" s="43"/>
      <c r="AJ6147" s="43"/>
      <c r="AK6147" s="43"/>
      <c r="AL6147" s="43"/>
      <c r="AM6147" s="43"/>
      <c r="AN6147" s="43"/>
      <c r="AO6147" s="43"/>
      <c r="AP6147" s="43"/>
      <c r="AQ6147" s="43"/>
      <c r="AR6147" s="43"/>
      <c r="AS6147" s="43"/>
      <c r="AT6147" s="43"/>
      <c r="AU6147" s="44"/>
      <c r="AV6147" s="182"/>
      <c r="AW6147" s="182"/>
      <c r="AX6147" s="182"/>
      <c r="AZ6147" s="207"/>
    </row>
    <row r="6148" spans="1:52" s="168" customFormat="1" ht="24.9" customHeight="1" x14ac:dyDescent="0.3">
      <c r="A6148" s="263"/>
      <c r="B6148" s="263"/>
      <c r="C6148" s="265"/>
      <c r="D6148" s="481"/>
      <c r="E6148" s="482"/>
      <c r="F6148" s="482"/>
      <c r="G6148" s="482"/>
      <c r="H6148" s="482"/>
      <c r="I6148" s="482"/>
      <c r="J6148" s="482"/>
      <c r="K6148" s="482"/>
      <c r="L6148" s="482"/>
      <c r="M6148" s="483"/>
      <c r="N6148" s="176"/>
      <c r="O6148" s="412"/>
      <c r="P6148" s="413"/>
      <c r="Q6148" s="8"/>
      <c r="R6148" s="8"/>
      <c r="S6148" s="8"/>
      <c r="T6148" s="9"/>
      <c r="U6148" s="17"/>
      <c r="V6148" s="182"/>
      <c r="W6148" s="191"/>
      <c r="X6148" s="199"/>
      <c r="Y6148" s="182"/>
      <c r="Z6148" s="184"/>
      <c r="AA6148" s="184"/>
      <c r="AD6148" s="182"/>
      <c r="AG6148" s="182"/>
      <c r="AH6148" s="43"/>
      <c r="AI6148" s="43"/>
      <c r="AJ6148" s="43"/>
      <c r="AK6148" s="43"/>
      <c r="AL6148" s="43"/>
      <c r="AM6148" s="43"/>
      <c r="AN6148" s="43"/>
      <c r="AO6148" s="43"/>
      <c r="AP6148" s="43"/>
      <c r="AQ6148" s="43"/>
      <c r="AR6148" s="43"/>
      <c r="AS6148" s="43"/>
      <c r="AT6148" s="43"/>
      <c r="AU6148" s="44"/>
      <c r="AV6148" s="182"/>
      <c r="AW6148" s="182"/>
      <c r="AX6148" s="182"/>
      <c r="AZ6148" s="207"/>
    </row>
    <row r="6149" spans="1:52" s="168" customFormat="1" ht="24.9" customHeight="1" x14ac:dyDescent="0.3">
      <c r="A6149" s="263"/>
      <c r="B6149" s="263"/>
      <c r="C6149" s="265"/>
      <c r="D6149" s="481"/>
      <c r="E6149" s="482"/>
      <c r="F6149" s="482"/>
      <c r="G6149" s="482"/>
      <c r="H6149" s="482"/>
      <c r="I6149" s="482"/>
      <c r="J6149" s="482"/>
      <c r="K6149" s="482"/>
      <c r="L6149" s="482"/>
      <c r="M6149" s="483"/>
      <c r="N6149" s="176"/>
      <c r="O6149" s="412"/>
      <c r="P6149" s="413"/>
      <c r="Q6149" s="8"/>
      <c r="R6149" s="8"/>
      <c r="S6149" s="8"/>
      <c r="T6149" s="9"/>
      <c r="U6149" s="17"/>
      <c r="V6149" s="182"/>
      <c r="W6149" s="191"/>
      <c r="X6149" s="199"/>
      <c r="Y6149" s="182"/>
      <c r="Z6149" s="184"/>
      <c r="AA6149" s="184"/>
      <c r="AD6149" s="182"/>
      <c r="AG6149" s="182"/>
      <c r="AH6149" s="43"/>
      <c r="AI6149" s="43"/>
      <c r="AJ6149" s="43"/>
      <c r="AK6149" s="43"/>
      <c r="AL6149" s="43"/>
      <c r="AM6149" s="43"/>
      <c r="AN6149" s="43"/>
      <c r="AO6149" s="43"/>
      <c r="AP6149" s="43"/>
      <c r="AQ6149" s="43"/>
      <c r="AR6149" s="43"/>
      <c r="AS6149" s="43"/>
      <c r="AT6149" s="43"/>
      <c r="AU6149" s="44"/>
      <c r="AV6149" s="182"/>
      <c r="AW6149" s="182"/>
      <c r="AX6149" s="182"/>
      <c r="AZ6149" s="207"/>
    </row>
    <row r="6150" spans="1:52" s="168" customFormat="1" ht="24.9" customHeight="1" x14ac:dyDescent="0.3">
      <c r="A6150" s="263"/>
      <c r="B6150" s="263"/>
      <c r="C6150" s="265"/>
      <c r="D6150" s="481"/>
      <c r="E6150" s="482"/>
      <c r="F6150" s="482"/>
      <c r="G6150" s="482"/>
      <c r="H6150" s="482"/>
      <c r="I6150" s="482"/>
      <c r="J6150" s="482"/>
      <c r="K6150" s="482"/>
      <c r="L6150" s="482"/>
      <c r="M6150" s="483"/>
      <c r="N6150" s="176"/>
      <c r="O6150" s="412"/>
      <c r="P6150" s="413"/>
      <c r="Q6150" s="8"/>
      <c r="R6150" s="8"/>
      <c r="S6150" s="8"/>
      <c r="T6150" s="9"/>
      <c r="U6150" s="17"/>
      <c r="V6150" s="182"/>
      <c r="W6150" s="191"/>
      <c r="X6150" s="199"/>
      <c r="Y6150" s="182"/>
      <c r="Z6150" s="184"/>
      <c r="AA6150" s="184"/>
      <c r="AD6150" s="182"/>
      <c r="AG6150" s="182"/>
      <c r="AH6150" s="43"/>
      <c r="AI6150" s="43"/>
      <c r="AJ6150" s="43"/>
      <c r="AK6150" s="43"/>
      <c r="AL6150" s="43"/>
      <c r="AM6150" s="43"/>
      <c r="AN6150" s="43"/>
      <c r="AO6150" s="43"/>
      <c r="AP6150" s="43"/>
      <c r="AQ6150" s="43"/>
      <c r="AR6150" s="43"/>
      <c r="AS6150" s="43"/>
      <c r="AT6150" s="43"/>
      <c r="AU6150" s="44"/>
      <c r="AV6150" s="182"/>
      <c r="AW6150" s="182"/>
      <c r="AX6150" s="182"/>
      <c r="AZ6150" s="207"/>
    </row>
    <row r="6151" spans="1:52" s="168" customFormat="1" ht="24.9" customHeight="1" x14ac:dyDescent="0.3">
      <c r="A6151" s="263"/>
      <c r="B6151" s="263"/>
      <c r="C6151" s="265"/>
      <c r="D6151" s="481"/>
      <c r="E6151" s="482"/>
      <c r="F6151" s="482"/>
      <c r="G6151" s="482"/>
      <c r="H6151" s="482"/>
      <c r="I6151" s="482"/>
      <c r="J6151" s="482"/>
      <c r="K6151" s="482"/>
      <c r="L6151" s="482"/>
      <c r="M6151" s="483"/>
      <c r="N6151" s="176"/>
      <c r="O6151" s="412"/>
      <c r="P6151" s="413"/>
      <c r="Q6151" s="8"/>
      <c r="R6151" s="8"/>
      <c r="S6151" s="8"/>
      <c r="T6151" s="9"/>
      <c r="U6151" s="17"/>
      <c r="V6151" s="182"/>
      <c r="W6151" s="191"/>
      <c r="X6151" s="199"/>
      <c r="Y6151" s="182"/>
      <c r="Z6151" s="184"/>
      <c r="AA6151" s="184"/>
      <c r="AD6151" s="182"/>
      <c r="AG6151" s="182"/>
      <c r="AH6151" s="43"/>
      <c r="AI6151" s="43"/>
      <c r="AJ6151" s="43"/>
      <c r="AK6151" s="43"/>
      <c r="AL6151" s="43"/>
      <c r="AM6151" s="43"/>
      <c r="AN6151" s="43"/>
      <c r="AO6151" s="43"/>
      <c r="AP6151" s="43"/>
      <c r="AQ6151" s="43"/>
      <c r="AR6151" s="43"/>
      <c r="AS6151" s="43"/>
      <c r="AT6151" s="43"/>
      <c r="AU6151" s="44"/>
      <c r="AV6151" s="182"/>
      <c r="AW6151" s="182"/>
      <c r="AX6151" s="182"/>
      <c r="AZ6151" s="207"/>
    </row>
    <row r="6152" spans="1:52" s="168" customFormat="1" ht="24.9" customHeight="1" x14ac:dyDescent="0.3">
      <c r="A6152" s="263"/>
      <c r="B6152" s="263"/>
      <c r="C6152" s="265"/>
      <c r="D6152" s="481"/>
      <c r="E6152" s="482"/>
      <c r="F6152" s="482"/>
      <c r="G6152" s="482"/>
      <c r="H6152" s="482"/>
      <c r="I6152" s="482"/>
      <c r="J6152" s="482"/>
      <c r="K6152" s="482"/>
      <c r="L6152" s="482"/>
      <c r="M6152" s="483"/>
      <c r="N6152" s="176"/>
      <c r="O6152" s="412"/>
      <c r="P6152" s="413"/>
      <c r="Q6152" s="8"/>
      <c r="R6152" s="8"/>
      <c r="S6152" s="8"/>
      <c r="T6152" s="9"/>
      <c r="U6152" s="17"/>
      <c r="V6152" s="182"/>
      <c r="W6152" s="191"/>
      <c r="X6152" s="199"/>
      <c r="Y6152" s="182"/>
      <c r="Z6152" s="184"/>
      <c r="AA6152" s="184"/>
      <c r="AD6152" s="182"/>
      <c r="AG6152" s="182"/>
      <c r="AH6152" s="43"/>
      <c r="AI6152" s="43"/>
      <c r="AJ6152" s="43"/>
      <c r="AK6152" s="43"/>
      <c r="AL6152" s="43"/>
      <c r="AM6152" s="43"/>
      <c r="AN6152" s="43"/>
      <c r="AO6152" s="43"/>
      <c r="AP6152" s="43"/>
      <c r="AQ6152" s="43"/>
      <c r="AR6152" s="43"/>
      <c r="AS6152" s="43"/>
      <c r="AT6152" s="43"/>
      <c r="AU6152" s="44"/>
      <c r="AV6152" s="182"/>
      <c r="AW6152" s="182"/>
      <c r="AX6152" s="182"/>
      <c r="AZ6152" s="207"/>
    </row>
    <row r="6153" spans="1:52" s="168" customFormat="1" ht="24.9" customHeight="1" x14ac:dyDescent="0.3">
      <c r="A6153" s="263"/>
      <c r="B6153" s="263"/>
      <c r="C6153" s="265"/>
      <c r="D6153" s="481"/>
      <c r="E6153" s="482"/>
      <c r="F6153" s="482"/>
      <c r="G6153" s="482"/>
      <c r="H6153" s="482"/>
      <c r="I6153" s="482"/>
      <c r="J6153" s="482"/>
      <c r="K6153" s="482"/>
      <c r="L6153" s="482"/>
      <c r="M6153" s="483"/>
      <c r="N6153" s="176"/>
      <c r="O6153" s="412"/>
      <c r="P6153" s="413"/>
      <c r="Q6153" s="8"/>
      <c r="R6153" s="8"/>
      <c r="S6153" s="8"/>
      <c r="T6153" s="9"/>
      <c r="U6153" s="17"/>
      <c r="V6153" s="182"/>
      <c r="W6153" s="191"/>
      <c r="X6153" s="199"/>
      <c r="Y6153" s="182"/>
      <c r="Z6153" s="184"/>
      <c r="AA6153" s="184"/>
      <c r="AD6153" s="182"/>
      <c r="AG6153" s="182"/>
      <c r="AH6153" s="43"/>
      <c r="AI6153" s="43"/>
      <c r="AJ6153" s="43"/>
      <c r="AK6153" s="43"/>
      <c r="AL6153" s="43"/>
      <c r="AM6153" s="43"/>
      <c r="AN6153" s="43"/>
      <c r="AO6153" s="43"/>
      <c r="AP6153" s="43"/>
      <c r="AQ6153" s="43"/>
      <c r="AR6153" s="43"/>
      <c r="AS6153" s="43"/>
      <c r="AT6153" s="43"/>
      <c r="AU6153" s="44"/>
      <c r="AV6153" s="182"/>
      <c r="AW6153" s="182"/>
      <c r="AX6153" s="182"/>
      <c r="AZ6153" s="207"/>
    </row>
    <row r="6154" spans="1:52" s="168" customFormat="1" ht="24.9" customHeight="1" x14ac:dyDescent="0.3">
      <c r="A6154" s="263"/>
      <c r="B6154" s="263"/>
      <c r="C6154" s="265"/>
      <c r="D6154" s="481"/>
      <c r="E6154" s="482"/>
      <c r="F6154" s="482"/>
      <c r="G6154" s="482"/>
      <c r="H6154" s="482"/>
      <c r="I6154" s="482"/>
      <c r="J6154" s="482"/>
      <c r="K6154" s="482"/>
      <c r="L6154" s="482"/>
      <c r="M6154" s="483"/>
      <c r="N6154" s="176"/>
      <c r="O6154" s="412"/>
      <c r="P6154" s="413"/>
      <c r="Q6154" s="8"/>
      <c r="R6154" s="8"/>
      <c r="S6154" s="8"/>
      <c r="T6154" s="9"/>
      <c r="U6154" s="17"/>
      <c r="V6154" s="182"/>
      <c r="W6154" s="191"/>
      <c r="X6154" s="199"/>
      <c r="Y6154" s="182"/>
      <c r="Z6154" s="184"/>
      <c r="AA6154" s="184"/>
      <c r="AD6154" s="182"/>
      <c r="AG6154" s="182"/>
      <c r="AH6154" s="43"/>
      <c r="AI6154" s="43"/>
      <c r="AJ6154" s="43"/>
      <c r="AK6154" s="43"/>
      <c r="AL6154" s="43"/>
      <c r="AM6154" s="43"/>
      <c r="AN6154" s="43"/>
      <c r="AO6154" s="43"/>
      <c r="AP6154" s="43"/>
      <c r="AQ6154" s="43"/>
      <c r="AR6154" s="43"/>
      <c r="AS6154" s="43"/>
      <c r="AT6154" s="43"/>
      <c r="AU6154" s="44"/>
      <c r="AV6154" s="182"/>
      <c r="AW6154" s="182"/>
      <c r="AX6154" s="182"/>
      <c r="AZ6154" s="207"/>
    </row>
    <row r="6155" spans="1:52" s="168" customFormat="1" ht="24.9" customHeight="1" x14ac:dyDescent="0.3">
      <c r="A6155" s="263"/>
      <c r="B6155" s="263"/>
      <c r="C6155" s="265"/>
      <c r="D6155" s="481"/>
      <c r="E6155" s="482"/>
      <c r="F6155" s="482"/>
      <c r="G6155" s="482"/>
      <c r="H6155" s="482"/>
      <c r="I6155" s="482"/>
      <c r="J6155" s="482"/>
      <c r="K6155" s="482"/>
      <c r="L6155" s="482"/>
      <c r="M6155" s="483"/>
      <c r="N6155" s="176"/>
      <c r="O6155" s="412"/>
      <c r="P6155" s="413"/>
      <c r="Q6155" s="8"/>
      <c r="R6155" s="8"/>
      <c r="S6155" s="8"/>
      <c r="T6155" s="9"/>
      <c r="U6155" s="17"/>
      <c r="V6155" s="182"/>
      <c r="W6155" s="191"/>
      <c r="X6155" s="199"/>
      <c r="Y6155" s="182"/>
      <c r="Z6155" s="184"/>
      <c r="AA6155" s="184"/>
      <c r="AD6155" s="182"/>
      <c r="AG6155" s="182"/>
      <c r="AH6155" s="43"/>
      <c r="AI6155" s="43"/>
      <c r="AJ6155" s="43"/>
      <c r="AK6155" s="43"/>
      <c r="AL6155" s="43"/>
      <c r="AM6155" s="43"/>
      <c r="AN6155" s="43"/>
      <c r="AO6155" s="43"/>
      <c r="AP6155" s="43"/>
      <c r="AQ6155" s="43"/>
      <c r="AR6155" s="43"/>
      <c r="AS6155" s="43"/>
      <c r="AT6155" s="43"/>
      <c r="AU6155" s="44"/>
      <c r="AV6155" s="182"/>
      <c r="AW6155" s="182"/>
      <c r="AX6155" s="182"/>
      <c r="AZ6155" s="207"/>
    </row>
    <row r="6156" spans="1:52" s="168" customFormat="1" ht="24.9" customHeight="1" x14ac:dyDescent="0.3">
      <c r="A6156" s="263"/>
      <c r="B6156" s="263"/>
      <c r="C6156" s="265"/>
      <c r="D6156" s="481"/>
      <c r="E6156" s="482"/>
      <c r="F6156" s="482"/>
      <c r="G6156" s="482"/>
      <c r="H6156" s="482"/>
      <c r="I6156" s="482"/>
      <c r="J6156" s="482"/>
      <c r="K6156" s="482"/>
      <c r="L6156" s="482"/>
      <c r="M6156" s="483"/>
      <c r="N6156" s="176"/>
      <c r="O6156" s="412"/>
      <c r="P6156" s="413"/>
      <c r="Q6156" s="8"/>
      <c r="R6156" s="8"/>
      <c r="S6156" s="8"/>
      <c r="T6156" s="9"/>
      <c r="U6156" s="17"/>
      <c r="V6156" s="182"/>
      <c r="W6156" s="191"/>
      <c r="X6156" s="199"/>
      <c r="Y6156" s="182"/>
      <c r="Z6156" s="184"/>
      <c r="AA6156" s="184"/>
      <c r="AD6156" s="182"/>
      <c r="AG6156" s="182"/>
      <c r="AH6156" s="43"/>
      <c r="AI6156" s="43"/>
      <c r="AJ6156" s="43"/>
      <c r="AK6156" s="43"/>
      <c r="AL6156" s="43"/>
      <c r="AM6156" s="43"/>
      <c r="AN6156" s="43"/>
      <c r="AO6156" s="43"/>
      <c r="AP6156" s="43"/>
      <c r="AQ6156" s="43"/>
      <c r="AR6156" s="43"/>
      <c r="AS6156" s="43"/>
      <c r="AT6156" s="43"/>
      <c r="AU6156" s="44"/>
      <c r="AV6156" s="182"/>
      <c r="AW6156" s="182"/>
      <c r="AX6156" s="182"/>
      <c r="AZ6156" s="207"/>
    </row>
    <row r="6157" spans="1:52" s="168" customFormat="1" ht="24.9" customHeight="1" x14ac:dyDescent="0.3">
      <c r="A6157" s="263"/>
      <c r="B6157" s="263"/>
      <c r="C6157" s="265"/>
      <c r="D6157" s="481"/>
      <c r="E6157" s="482"/>
      <c r="F6157" s="482"/>
      <c r="G6157" s="482"/>
      <c r="H6157" s="482"/>
      <c r="I6157" s="482"/>
      <c r="J6157" s="482"/>
      <c r="K6157" s="482"/>
      <c r="L6157" s="482"/>
      <c r="M6157" s="483"/>
      <c r="N6157" s="176"/>
      <c r="O6157" s="412"/>
      <c r="P6157" s="413"/>
      <c r="Q6157" s="8"/>
      <c r="R6157" s="8"/>
      <c r="S6157" s="8"/>
      <c r="T6157" s="9"/>
      <c r="U6157" s="17"/>
      <c r="V6157" s="182"/>
      <c r="W6157" s="191"/>
      <c r="X6157" s="199"/>
      <c r="Y6157" s="182"/>
      <c r="Z6157" s="184"/>
      <c r="AA6157" s="184"/>
      <c r="AD6157" s="182"/>
      <c r="AG6157" s="182"/>
      <c r="AH6157" s="43"/>
      <c r="AI6157" s="43"/>
      <c r="AJ6157" s="43"/>
      <c r="AK6157" s="43"/>
      <c r="AL6157" s="43"/>
      <c r="AM6157" s="43"/>
      <c r="AN6157" s="43"/>
      <c r="AO6157" s="43"/>
      <c r="AP6157" s="43"/>
      <c r="AQ6157" s="43"/>
      <c r="AR6157" s="43"/>
      <c r="AS6157" s="43"/>
      <c r="AT6157" s="43"/>
      <c r="AU6157" s="44"/>
      <c r="AV6157" s="182"/>
      <c r="AW6157" s="182"/>
      <c r="AX6157" s="182"/>
      <c r="AZ6157" s="207"/>
    </row>
    <row r="6158" spans="1:52" s="168" customFormat="1" ht="24.9" customHeight="1" x14ac:dyDescent="0.3">
      <c r="A6158" s="263"/>
      <c r="B6158" s="263"/>
      <c r="C6158" s="265"/>
      <c r="D6158" s="481"/>
      <c r="E6158" s="482"/>
      <c r="F6158" s="482"/>
      <c r="G6158" s="482"/>
      <c r="H6158" s="482"/>
      <c r="I6158" s="482"/>
      <c r="J6158" s="482"/>
      <c r="K6158" s="482"/>
      <c r="L6158" s="482"/>
      <c r="M6158" s="483"/>
      <c r="N6158" s="176"/>
      <c r="O6158" s="412"/>
      <c r="P6158" s="413"/>
      <c r="Q6158" s="8"/>
      <c r="R6158" s="8"/>
      <c r="S6158" s="8"/>
      <c r="T6158" s="9"/>
      <c r="U6158" s="17"/>
      <c r="V6158" s="182"/>
      <c r="W6158" s="191"/>
      <c r="X6158" s="199"/>
      <c r="Y6158" s="182"/>
      <c r="Z6158" s="184"/>
      <c r="AA6158" s="184"/>
      <c r="AD6158" s="182"/>
      <c r="AG6158" s="182"/>
      <c r="AH6158" s="43"/>
      <c r="AI6158" s="43"/>
      <c r="AJ6158" s="43"/>
      <c r="AK6158" s="43"/>
      <c r="AL6158" s="43"/>
      <c r="AM6158" s="43"/>
      <c r="AN6158" s="43"/>
      <c r="AO6158" s="43"/>
      <c r="AP6158" s="43"/>
      <c r="AQ6158" s="43"/>
      <c r="AR6158" s="43"/>
      <c r="AS6158" s="43"/>
      <c r="AT6158" s="43"/>
      <c r="AU6158" s="44"/>
      <c r="AV6158" s="182"/>
      <c r="AW6158" s="182"/>
      <c r="AX6158" s="182"/>
      <c r="AZ6158" s="207"/>
    </row>
    <row r="6159" spans="1:52" s="168" customFormat="1" ht="24.9" customHeight="1" x14ac:dyDescent="0.3">
      <c r="A6159" s="263"/>
      <c r="B6159" s="263"/>
      <c r="C6159" s="265"/>
      <c r="D6159" s="481"/>
      <c r="E6159" s="482"/>
      <c r="F6159" s="482"/>
      <c r="G6159" s="482"/>
      <c r="H6159" s="482"/>
      <c r="I6159" s="482"/>
      <c r="J6159" s="482"/>
      <c r="K6159" s="482"/>
      <c r="L6159" s="482"/>
      <c r="M6159" s="483"/>
      <c r="N6159" s="176"/>
      <c r="O6159" s="412"/>
      <c r="P6159" s="413"/>
      <c r="Q6159" s="8"/>
      <c r="R6159" s="8"/>
      <c r="S6159" s="8"/>
      <c r="T6159" s="9"/>
      <c r="U6159" s="17"/>
      <c r="V6159" s="182"/>
      <c r="W6159" s="191"/>
      <c r="X6159" s="199"/>
      <c r="Y6159" s="182"/>
      <c r="Z6159" s="184"/>
      <c r="AA6159" s="184"/>
      <c r="AD6159" s="182"/>
      <c r="AG6159" s="182"/>
      <c r="AH6159" s="43"/>
      <c r="AI6159" s="43"/>
      <c r="AJ6159" s="43"/>
      <c r="AK6159" s="43"/>
      <c r="AL6159" s="43"/>
      <c r="AM6159" s="43"/>
      <c r="AN6159" s="43"/>
      <c r="AO6159" s="43"/>
      <c r="AP6159" s="43"/>
      <c r="AQ6159" s="43"/>
      <c r="AR6159" s="43"/>
      <c r="AS6159" s="43"/>
      <c r="AT6159" s="43"/>
      <c r="AU6159" s="44"/>
      <c r="AV6159" s="182"/>
      <c r="AW6159" s="182"/>
      <c r="AX6159" s="182"/>
      <c r="AZ6159" s="207"/>
    </row>
    <row r="6160" spans="1:52" s="168" customFormat="1" ht="24.9" customHeight="1" x14ac:dyDescent="0.3">
      <c r="A6160" s="263"/>
      <c r="B6160" s="263"/>
      <c r="C6160" s="265"/>
      <c r="D6160" s="481"/>
      <c r="E6160" s="482"/>
      <c r="F6160" s="482"/>
      <c r="G6160" s="482"/>
      <c r="H6160" s="482"/>
      <c r="I6160" s="482"/>
      <c r="J6160" s="482"/>
      <c r="K6160" s="482"/>
      <c r="L6160" s="482"/>
      <c r="M6160" s="483"/>
      <c r="N6160" s="176"/>
      <c r="O6160" s="412"/>
      <c r="P6160" s="413"/>
      <c r="Q6160" s="8"/>
      <c r="R6160" s="8"/>
      <c r="S6160" s="8"/>
      <c r="T6160" s="9"/>
      <c r="U6160" s="17"/>
      <c r="V6160" s="182"/>
      <c r="W6160" s="191"/>
      <c r="X6160" s="199"/>
      <c r="Y6160" s="182"/>
      <c r="Z6160" s="184"/>
      <c r="AA6160" s="184"/>
      <c r="AD6160" s="182"/>
      <c r="AG6160" s="182"/>
      <c r="AH6160" s="43"/>
      <c r="AI6160" s="43"/>
      <c r="AJ6160" s="43"/>
      <c r="AK6160" s="43"/>
      <c r="AL6160" s="43"/>
      <c r="AM6160" s="43"/>
      <c r="AN6160" s="43"/>
      <c r="AO6160" s="43"/>
      <c r="AP6160" s="43"/>
      <c r="AQ6160" s="43"/>
      <c r="AR6160" s="43"/>
      <c r="AS6160" s="43"/>
      <c r="AT6160" s="43"/>
      <c r="AU6160" s="44"/>
      <c r="AV6160" s="182"/>
      <c r="AW6160" s="182"/>
      <c r="AX6160" s="182"/>
      <c r="AZ6160" s="207"/>
    </row>
    <row r="6161" spans="1:52" s="168" customFormat="1" ht="24.9" customHeight="1" x14ac:dyDescent="0.3">
      <c r="A6161" s="263"/>
      <c r="B6161" s="263"/>
      <c r="C6161" s="265"/>
      <c r="D6161" s="481"/>
      <c r="E6161" s="482"/>
      <c r="F6161" s="482"/>
      <c r="G6161" s="482"/>
      <c r="H6161" s="482"/>
      <c r="I6161" s="482"/>
      <c r="J6161" s="482"/>
      <c r="K6161" s="482"/>
      <c r="L6161" s="482"/>
      <c r="M6161" s="483"/>
      <c r="N6161" s="176"/>
      <c r="O6161" s="412"/>
      <c r="P6161" s="413"/>
      <c r="Q6161" s="8"/>
      <c r="R6161" s="8"/>
      <c r="S6161" s="8"/>
      <c r="T6161" s="9"/>
      <c r="U6161" s="17"/>
      <c r="V6161" s="182"/>
      <c r="W6161" s="191"/>
      <c r="X6161" s="199"/>
      <c r="Y6161" s="182"/>
      <c r="Z6161" s="184"/>
      <c r="AA6161" s="184"/>
      <c r="AD6161" s="182"/>
      <c r="AG6161" s="182"/>
      <c r="AH6161" s="43"/>
      <c r="AI6161" s="43"/>
      <c r="AJ6161" s="43"/>
      <c r="AK6161" s="43"/>
      <c r="AL6161" s="43"/>
      <c r="AM6161" s="43"/>
      <c r="AN6161" s="43"/>
      <c r="AO6161" s="43"/>
      <c r="AP6161" s="43"/>
      <c r="AQ6161" s="43"/>
      <c r="AR6161" s="43"/>
      <c r="AS6161" s="43"/>
      <c r="AT6161" s="43"/>
      <c r="AU6161" s="44"/>
      <c r="AV6161" s="182"/>
      <c r="AW6161" s="182"/>
      <c r="AX6161" s="182"/>
      <c r="AZ6161" s="207"/>
    </row>
    <row r="6162" spans="1:52" s="168" customFormat="1" ht="24.9" customHeight="1" thickBot="1" x14ac:dyDescent="0.35">
      <c r="A6162" s="263"/>
      <c r="B6162" s="263"/>
      <c r="C6162" s="265"/>
      <c r="D6162" s="481"/>
      <c r="E6162" s="482"/>
      <c r="F6162" s="482"/>
      <c r="G6162" s="482"/>
      <c r="H6162" s="482"/>
      <c r="I6162" s="482"/>
      <c r="J6162" s="482"/>
      <c r="K6162" s="482"/>
      <c r="L6162" s="482"/>
      <c r="M6162" s="483"/>
      <c r="N6162" s="414" t="s">
        <v>16</v>
      </c>
      <c r="O6162" s="415"/>
      <c r="P6162" s="415"/>
      <c r="Q6162" s="415"/>
      <c r="R6162" s="415"/>
      <c r="S6162" s="415"/>
      <c r="T6162" s="415"/>
      <c r="U6162" s="18">
        <f>SUM(U6142:U6161)</f>
        <v>106.49000000000001</v>
      </c>
      <c r="V6162" s="182"/>
      <c r="W6162" s="191"/>
      <c r="X6162" s="199"/>
      <c r="Y6162" s="182"/>
      <c r="Z6162" s="184"/>
      <c r="AA6162" s="184"/>
      <c r="AD6162" s="182"/>
      <c r="AG6162" s="182"/>
      <c r="AH6162" s="43"/>
      <c r="AI6162" s="43"/>
      <c r="AJ6162" s="43"/>
      <c r="AK6162" s="43"/>
      <c r="AL6162" s="43"/>
      <c r="AM6162" s="43"/>
      <c r="AN6162" s="43"/>
      <c r="AO6162" s="43"/>
      <c r="AP6162" s="43"/>
      <c r="AQ6162" s="43"/>
      <c r="AR6162" s="43"/>
      <c r="AS6162" s="43"/>
      <c r="AT6162" s="43"/>
      <c r="AU6162" s="44"/>
      <c r="AV6162" s="182"/>
      <c r="AW6162" s="182"/>
      <c r="AX6162" s="182"/>
      <c r="AZ6162" s="207"/>
    </row>
    <row r="6163" spans="1:52" s="168" customFormat="1" ht="14.4" customHeight="1" x14ac:dyDescent="0.3">
      <c r="A6163" s="263"/>
      <c r="B6163" s="263"/>
      <c r="C6163" s="265"/>
      <c r="D6163" s="481"/>
      <c r="E6163" s="482"/>
      <c r="F6163" s="482"/>
      <c r="G6163" s="482"/>
      <c r="H6163" s="482"/>
      <c r="I6163" s="482"/>
      <c r="J6163" s="482"/>
      <c r="K6163" s="482"/>
      <c r="L6163" s="482"/>
      <c r="M6163" s="483"/>
      <c r="N6163" s="416" t="s">
        <v>17</v>
      </c>
      <c r="O6163" s="417"/>
      <c r="P6163" s="417"/>
      <c r="Q6163" s="417"/>
      <c r="R6163" s="417"/>
      <c r="S6163" s="417"/>
      <c r="T6163" s="417"/>
      <c r="U6163" s="418"/>
      <c r="V6163" s="200"/>
      <c r="W6163" s="191"/>
      <c r="X6163" s="199"/>
      <c r="Y6163" s="182"/>
      <c r="Z6163" s="184"/>
      <c r="AA6163" s="184"/>
      <c r="AD6163" s="182"/>
      <c r="AG6163" s="182"/>
      <c r="AH6163" s="43"/>
      <c r="AI6163" s="43"/>
      <c r="AJ6163" s="43"/>
      <c r="AK6163" s="43"/>
      <c r="AL6163" s="43"/>
      <c r="AM6163" s="43"/>
      <c r="AN6163" s="43"/>
      <c r="AO6163" s="43"/>
      <c r="AP6163" s="43"/>
      <c r="AQ6163" s="43"/>
      <c r="AR6163" s="43"/>
      <c r="AS6163" s="43"/>
      <c r="AT6163" s="43"/>
      <c r="AU6163" s="44"/>
      <c r="AV6163" s="182"/>
      <c r="AW6163" s="182"/>
      <c r="AX6163" s="182"/>
      <c r="AZ6163" s="207"/>
    </row>
    <row r="6164" spans="1:52" s="168" customFormat="1" x14ac:dyDescent="0.3">
      <c r="A6164" s="263"/>
      <c r="B6164" s="263"/>
      <c r="C6164" s="265"/>
      <c r="D6164" s="481"/>
      <c r="E6164" s="482"/>
      <c r="F6164" s="482"/>
      <c r="G6164" s="482"/>
      <c r="H6164" s="482"/>
      <c r="I6164" s="482"/>
      <c r="J6164" s="482"/>
      <c r="K6164" s="482"/>
      <c r="L6164" s="482"/>
      <c r="M6164" s="483"/>
      <c r="N6164" s="419"/>
      <c r="O6164" s="420"/>
      <c r="P6164" s="420"/>
      <c r="Q6164" s="420"/>
      <c r="R6164" s="420"/>
      <c r="S6164" s="420"/>
      <c r="T6164" s="420"/>
      <c r="U6164" s="421"/>
      <c r="V6164" s="182"/>
      <c r="W6164" s="191"/>
      <c r="X6164" s="199"/>
      <c r="Y6164" s="182"/>
      <c r="Z6164" s="184"/>
      <c r="AA6164" s="184"/>
      <c r="AD6164" s="182"/>
      <c r="AG6164" s="182"/>
      <c r="AH6164" s="43"/>
      <c r="AI6164" s="43"/>
      <c r="AJ6164" s="43"/>
      <c r="AK6164" s="43"/>
      <c r="AL6164" s="43"/>
      <c r="AM6164" s="43"/>
      <c r="AN6164" s="43"/>
      <c r="AO6164" s="43"/>
      <c r="AP6164" s="43"/>
      <c r="AQ6164" s="43"/>
      <c r="AR6164" s="43"/>
      <c r="AS6164" s="43"/>
      <c r="AT6164" s="43"/>
      <c r="AU6164" s="44"/>
      <c r="AV6164" s="182"/>
      <c r="AW6164" s="182"/>
      <c r="AX6164" s="182"/>
      <c r="AZ6164" s="207"/>
    </row>
    <row r="6165" spans="1:52" s="168" customFormat="1" x14ac:dyDescent="0.3">
      <c r="A6165" s="263"/>
      <c r="B6165" s="263"/>
      <c r="C6165" s="265"/>
      <c r="D6165" s="481"/>
      <c r="E6165" s="482"/>
      <c r="F6165" s="482"/>
      <c r="G6165" s="482"/>
      <c r="H6165" s="482"/>
      <c r="I6165" s="482"/>
      <c r="J6165" s="482"/>
      <c r="K6165" s="482"/>
      <c r="L6165" s="482"/>
      <c r="M6165" s="483"/>
      <c r="N6165" s="419"/>
      <c r="O6165" s="420"/>
      <c r="P6165" s="420"/>
      <c r="Q6165" s="420"/>
      <c r="R6165" s="420"/>
      <c r="S6165" s="420"/>
      <c r="T6165" s="420"/>
      <c r="U6165" s="421"/>
      <c r="V6165" s="182"/>
      <c r="W6165" s="191"/>
      <c r="X6165" s="199"/>
      <c r="Y6165" s="182"/>
      <c r="Z6165" s="184"/>
      <c r="AA6165" s="184"/>
      <c r="AD6165" s="182"/>
      <c r="AG6165" s="182"/>
      <c r="AH6165" s="43"/>
      <c r="AI6165" s="43"/>
      <c r="AJ6165" s="43"/>
      <c r="AK6165" s="43"/>
      <c r="AL6165" s="43"/>
      <c r="AM6165" s="43"/>
      <c r="AN6165" s="43"/>
      <c r="AO6165" s="43"/>
      <c r="AP6165" s="43"/>
      <c r="AQ6165" s="43"/>
      <c r="AR6165" s="43"/>
      <c r="AS6165" s="43"/>
      <c r="AT6165" s="43"/>
      <c r="AU6165" s="44"/>
      <c r="AV6165" s="182"/>
      <c r="AW6165" s="182"/>
      <c r="AX6165" s="182"/>
      <c r="AZ6165" s="207"/>
    </row>
    <row r="6166" spans="1:52" s="168" customFormat="1" ht="14.4" thickBot="1" x14ac:dyDescent="0.35">
      <c r="A6166" s="263"/>
      <c r="B6166" s="263"/>
      <c r="C6166" s="265"/>
      <c r="D6166" s="425"/>
      <c r="E6166" s="426"/>
      <c r="F6166" s="426"/>
      <c r="G6166" s="426"/>
      <c r="H6166" s="426"/>
      <c r="I6166" s="426"/>
      <c r="J6166" s="426"/>
      <c r="K6166" s="426"/>
      <c r="L6166" s="426"/>
      <c r="M6166" s="427"/>
      <c r="N6166" s="422"/>
      <c r="O6166" s="423"/>
      <c r="P6166" s="423"/>
      <c r="Q6166" s="423"/>
      <c r="R6166" s="423"/>
      <c r="S6166" s="423"/>
      <c r="T6166" s="423"/>
      <c r="U6166" s="424"/>
      <c r="V6166" s="182"/>
      <c r="W6166" s="191"/>
      <c r="X6166" s="199"/>
      <c r="Y6166" s="182"/>
      <c r="Z6166" s="184"/>
      <c r="AA6166" s="184"/>
      <c r="AD6166" s="182"/>
      <c r="AG6166" s="182"/>
      <c r="AH6166" s="43"/>
      <c r="AI6166" s="43"/>
      <c r="AJ6166" s="43"/>
      <c r="AK6166" s="43"/>
      <c r="AL6166" s="43"/>
      <c r="AM6166" s="43"/>
      <c r="AN6166" s="43"/>
      <c r="AO6166" s="43"/>
      <c r="AP6166" s="43"/>
      <c r="AQ6166" s="43"/>
      <c r="AR6166" s="43"/>
      <c r="AS6166" s="43"/>
      <c r="AT6166" s="43"/>
      <c r="AU6166" s="44"/>
      <c r="AV6166" s="182"/>
      <c r="AW6166" s="182"/>
      <c r="AX6166" s="182"/>
      <c r="AZ6166" s="207"/>
    </row>
    <row r="6167" spans="1:52" s="168" customFormat="1" ht="5.25" customHeight="1" thickBot="1" x14ac:dyDescent="0.35">
      <c r="A6167" s="263"/>
      <c r="B6167" s="263"/>
      <c r="C6167" s="265"/>
      <c r="D6167" s="428"/>
      <c r="E6167" s="428"/>
      <c r="F6167" s="428"/>
      <c r="G6167" s="428"/>
      <c r="H6167" s="428"/>
      <c r="I6167" s="428"/>
      <c r="J6167" s="428"/>
      <c r="K6167" s="428"/>
      <c r="L6167" s="428"/>
      <c r="M6167" s="428"/>
      <c r="N6167" s="428"/>
      <c r="O6167" s="428"/>
      <c r="P6167" s="428"/>
      <c r="Q6167" s="428"/>
      <c r="R6167" s="428"/>
      <c r="S6167" s="428"/>
      <c r="T6167" s="428"/>
      <c r="U6167" s="428"/>
      <c r="V6167" s="182"/>
      <c r="W6167" s="191"/>
      <c r="X6167" s="199"/>
      <c r="Y6167" s="182"/>
      <c r="Z6167" s="184"/>
      <c r="AA6167" s="184"/>
      <c r="AD6167" s="182"/>
      <c r="AG6167" s="182"/>
      <c r="AH6167" s="43"/>
      <c r="AI6167" s="43"/>
      <c r="AJ6167" s="43"/>
      <c r="AK6167" s="43"/>
      <c r="AL6167" s="43"/>
      <c r="AM6167" s="43"/>
      <c r="AN6167" s="43"/>
      <c r="AO6167" s="43"/>
      <c r="AP6167" s="43"/>
      <c r="AQ6167" s="43"/>
      <c r="AR6167" s="43"/>
      <c r="AS6167" s="43"/>
      <c r="AT6167" s="43"/>
      <c r="AU6167" s="44"/>
      <c r="AV6167" s="182"/>
      <c r="AW6167" s="182"/>
      <c r="AX6167" s="182"/>
      <c r="AZ6167" s="207"/>
    </row>
    <row r="6168" spans="1:52" s="168" customFormat="1" ht="20.25" customHeight="1" x14ac:dyDescent="0.3">
      <c r="A6168" s="263"/>
      <c r="B6168" s="263"/>
      <c r="C6168" s="265"/>
      <c r="D6168" s="429" t="s">
        <v>18</v>
      </c>
      <c r="E6168" s="430"/>
      <c r="F6168" s="430"/>
      <c r="G6168" s="430"/>
      <c r="H6168" s="430"/>
      <c r="I6168" s="430"/>
      <c r="J6168" s="430"/>
      <c r="K6168" s="430"/>
      <c r="L6168" s="430"/>
      <c r="M6168" s="431"/>
      <c r="N6168" s="429" t="s">
        <v>19</v>
      </c>
      <c r="O6168" s="430"/>
      <c r="P6168" s="430"/>
      <c r="Q6168" s="430"/>
      <c r="R6168" s="430"/>
      <c r="S6168" s="430"/>
      <c r="T6168" s="430"/>
      <c r="U6168" s="431"/>
      <c r="V6168" s="182"/>
      <c r="W6168" s="191"/>
      <c r="X6168" s="199"/>
      <c r="Y6168" s="182"/>
      <c r="Z6168" s="184"/>
      <c r="AA6168" s="184"/>
      <c r="AD6168" s="182"/>
      <c r="AG6168" s="182"/>
      <c r="AH6168" s="43"/>
      <c r="AI6168" s="43"/>
      <c r="AJ6168" s="43"/>
      <c r="AK6168" s="43"/>
      <c r="AL6168" s="43"/>
      <c r="AM6168" s="43"/>
      <c r="AN6168" s="43"/>
      <c r="AO6168" s="43"/>
      <c r="AP6168" s="43"/>
      <c r="AQ6168" s="43"/>
      <c r="AR6168" s="43"/>
      <c r="AS6168" s="43"/>
      <c r="AT6168" s="43"/>
      <c r="AU6168" s="44"/>
      <c r="AV6168" s="182"/>
      <c r="AW6168" s="182"/>
      <c r="AX6168" s="182"/>
      <c r="AZ6168" s="207"/>
    </row>
    <row r="6169" spans="1:52" s="168" customFormat="1" x14ac:dyDescent="0.3">
      <c r="A6169" s="263"/>
      <c r="B6169" s="263"/>
      <c r="C6169" s="265"/>
      <c r="D6169" s="432" t="s">
        <v>20</v>
      </c>
      <c r="E6169" s="433"/>
      <c r="F6169" s="433"/>
      <c r="G6169" s="433"/>
      <c r="H6169" s="433"/>
      <c r="I6169" s="433"/>
      <c r="J6169" s="433"/>
      <c r="K6169" s="433"/>
      <c r="L6169" s="433"/>
      <c r="M6169" s="434"/>
      <c r="N6169" s="435" t="s">
        <v>21</v>
      </c>
      <c r="O6169" s="436"/>
      <c r="P6169" s="436"/>
      <c r="Q6169" s="436"/>
      <c r="R6169" s="436"/>
      <c r="S6169" s="436"/>
      <c r="T6169" s="436"/>
      <c r="U6169" s="437"/>
      <c r="V6169" s="182"/>
      <c r="W6169" s="191"/>
      <c r="X6169" s="199"/>
      <c r="Y6169" s="182"/>
      <c r="Z6169" s="184"/>
      <c r="AA6169" s="184"/>
      <c r="AD6169" s="182"/>
      <c r="AG6169" s="182"/>
      <c r="AH6169" s="43"/>
      <c r="AI6169" s="43"/>
      <c r="AJ6169" s="43"/>
      <c r="AK6169" s="43"/>
      <c r="AL6169" s="43"/>
      <c r="AM6169" s="43"/>
      <c r="AN6169" s="43"/>
      <c r="AO6169" s="43"/>
      <c r="AP6169" s="43"/>
      <c r="AQ6169" s="43"/>
      <c r="AR6169" s="43"/>
      <c r="AS6169" s="43"/>
      <c r="AT6169" s="43"/>
      <c r="AU6169" s="44"/>
      <c r="AV6169" s="182"/>
      <c r="AW6169" s="182"/>
      <c r="AX6169" s="182"/>
      <c r="AZ6169" s="207"/>
    </row>
    <row r="6170" spans="1:52" s="168" customFormat="1" ht="15.75" customHeight="1" x14ac:dyDescent="0.3">
      <c r="A6170" s="263"/>
      <c r="B6170" s="263"/>
      <c r="C6170" s="265"/>
      <c r="D6170" s="438" t="s">
        <v>22</v>
      </c>
      <c r="E6170" s="439"/>
      <c r="F6170" s="439"/>
      <c r="G6170" s="439"/>
      <c r="H6170" s="439"/>
      <c r="I6170" s="439"/>
      <c r="J6170" s="439"/>
      <c r="K6170" s="439"/>
      <c r="L6170" s="439"/>
      <c r="M6170" s="440"/>
      <c r="N6170" s="438" t="s">
        <v>22</v>
      </c>
      <c r="O6170" s="444"/>
      <c r="P6170" s="444"/>
      <c r="Q6170" s="444"/>
      <c r="R6170" s="444"/>
      <c r="S6170" s="444"/>
      <c r="T6170" s="444"/>
      <c r="U6170" s="440"/>
      <c r="V6170" s="182"/>
      <c r="W6170" s="191"/>
      <c r="X6170" s="199"/>
      <c r="Y6170" s="182"/>
      <c r="Z6170" s="184"/>
      <c r="AA6170" s="184"/>
      <c r="AD6170" s="182"/>
      <c r="AG6170" s="182"/>
      <c r="AH6170" s="43"/>
      <c r="AI6170" s="43"/>
      <c r="AJ6170" s="43"/>
      <c r="AK6170" s="43"/>
      <c r="AL6170" s="43"/>
      <c r="AM6170" s="43"/>
      <c r="AN6170" s="43"/>
      <c r="AO6170" s="43"/>
      <c r="AP6170" s="43"/>
      <c r="AQ6170" s="43"/>
      <c r="AR6170" s="43"/>
      <c r="AS6170" s="43"/>
      <c r="AT6170" s="43"/>
      <c r="AU6170" s="44"/>
      <c r="AV6170" s="182"/>
      <c r="AW6170" s="182"/>
      <c r="AX6170" s="182"/>
      <c r="AZ6170" s="207"/>
    </row>
    <row r="6171" spans="1:52" s="168" customFormat="1" ht="15.75" customHeight="1" x14ac:dyDescent="0.3">
      <c r="A6171" s="263"/>
      <c r="B6171" s="263"/>
      <c r="C6171" s="265"/>
      <c r="D6171" s="438"/>
      <c r="E6171" s="439"/>
      <c r="F6171" s="439"/>
      <c r="G6171" s="439"/>
      <c r="H6171" s="439"/>
      <c r="I6171" s="439"/>
      <c r="J6171" s="439"/>
      <c r="K6171" s="439"/>
      <c r="L6171" s="439"/>
      <c r="M6171" s="440"/>
      <c r="N6171" s="438"/>
      <c r="O6171" s="439"/>
      <c r="P6171" s="439"/>
      <c r="Q6171" s="439"/>
      <c r="R6171" s="439"/>
      <c r="S6171" s="439"/>
      <c r="T6171" s="439"/>
      <c r="U6171" s="440"/>
      <c r="V6171" s="182"/>
      <c r="W6171" s="191"/>
      <c r="X6171" s="199"/>
      <c r="Y6171" s="182"/>
      <c r="Z6171" s="184"/>
      <c r="AA6171" s="184"/>
      <c r="AD6171" s="182"/>
      <c r="AG6171" s="182"/>
      <c r="AH6171" s="43"/>
      <c r="AI6171" s="43"/>
      <c r="AJ6171" s="43"/>
      <c r="AK6171" s="43"/>
      <c r="AL6171" s="43"/>
      <c r="AM6171" s="43"/>
      <c r="AN6171" s="43"/>
      <c r="AO6171" s="43"/>
      <c r="AP6171" s="43"/>
      <c r="AQ6171" s="43"/>
      <c r="AR6171" s="43"/>
      <c r="AS6171" s="43"/>
      <c r="AT6171" s="43"/>
      <c r="AU6171" s="44"/>
      <c r="AV6171" s="182"/>
      <c r="AW6171" s="182"/>
      <c r="AX6171" s="182"/>
      <c r="AZ6171" s="207"/>
    </row>
    <row r="6172" spans="1:52" s="168" customFormat="1" ht="15.75" customHeight="1" x14ac:dyDescent="0.3">
      <c r="A6172" s="263"/>
      <c r="B6172" s="263"/>
      <c r="C6172" s="265"/>
      <c r="D6172" s="441"/>
      <c r="E6172" s="442"/>
      <c r="F6172" s="442"/>
      <c r="G6172" s="442"/>
      <c r="H6172" s="442"/>
      <c r="I6172" s="442"/>
      <c r="J6172" s="442"/>
      <c r="K6172" s="442"/>
      <c r="L6172" s="442"/>
      <c r="M6172" s="443"/>
      <c r="N6172" s="441"/>
      <c r="O6172" s="442"/>
      <c r="P6172" s="442"/>
      <c r="Q6172" s="442"/>
      <c r="R6172" s="442"/>
      <c r="S6172" s="442"/>
      <c r="T6172" s="442"/>
      <c r="U6172" s="443"/>
      <c r="V6172" s="182"/>
      <c r="W6172" s="191"/>
      <c r="X6172" s="199"/>
      <c r="Y6172" s="182"/>
      <c r="Z6172" s="184"/>
      <c r="AA6172" s="184"/>
      <c r="AD6172" s="182"/>
      <c r="AG6172" s="182"/>
      <c r="AH6172" s="43"/>
      <c r="AI6172" s="43"/>
      <c r="AJ6172" s="43"/>
      <c r="AK6172" s="43"/>
      <c r="AL6172" s="43"/>
      <c r="AM6172" s="43"/>
      <c r="AN6172" s="43"/>
      <c r="AO6172" s="43"/>
      <c r="AP6172" s="43"/>
      <c r="AQ6172" s="43"/>
      <c r="AR6172" s="43"/>
      <c r="AS6172" s="43"/>
      <c r="AT6172" s="43"/>
      <c r="AU6172" s="44"/>
      <c r="AV6172" s="182"/>
      <c r="AW6172" s="182"/>
      <c r="AX6172" s="182"/>
      <c r="AZ6172" s="207"/>
    </row>
    <row r="6173" spans="1:52" s="168" customFormat="1" x14ac:dyDescent="0.25">
      <c r="A6173" s="263"/>
      <c r="B6173" s="263"/>
      <c r="C6173" s="265"/>
      <c r="D6173" s="171" t="s">
        <v>23</v>
      </c>
      <c r="E6173" s="445" t="e">
        <f>+#REF!</f>
        <v>#REF!</v>
      </c>
      <c r="F6173" s="445"/>
      <c r="G6173" s="445"/>
      <c r="H6173" s="445"/>
      <c r="I6173" s="445"/>
      <c r="J6173" s="445"/>
      <c r="K6173" s="445"/>
      <c r="L6173" s="445"/>
      <c r="M6173" s="446"/>
      <c r="N6173" s="172" t="s">
        <v>23</v>
      </c>
      <c r="O6173" s="445" t="e">
        <f>+#REF!</f>
        <v>#REF!</v>
      </c>
      <c r="P6173" s="445"/>
      <c r="Q6173" s="445"/>
      <c r="R6173" s="445"/>
      <c r="S6173" s="445"/>
      <c r="T6173" s="445"/>
      <c r="U6173" s="446"/>
      <c r="V6173" s="182"/>
      <c r="W6173" s="191"/>
      <c r="X6173" s="199"/>
      <c r="Y6173" s="182"/>
      <c r="Z6173" s="184"/>
      <c r="AA6173" s="184"/>
      <c r="AD6173" s="182"/>
      <c r="AG6173" s="182"/>
      <c r="AH6173" s="43"/>
      <c r="AI6173" s="43"/>
      <c r="AJ6173" s="43"/>
      <c r="AK6173" s="43"/>
      <c r="AL6173" s="43"/>
      <c r="AM6173" s="43"/>
      <c r="AN6173" s="43"/>
      <c r="AO6173" s="43"/>
      <c r="AP6173" s="43"/>
      <c r="AQ6173" s="43"/>
      <c r="AR6173" s="43"/>
      <c r="AS6173" s="43"/>
      <c r="AT6173" s="43"/>
      <c r="AU6173" s="44"/>
      <c r="AV6173" s="182"/>
      <c r="AW6173" s="182"/>
      <c r="AX6173" s="182"/>
      <c r="AZ6173" s="207"/>
    </row>
    <row r="6174" spans="1:52" s="168" customFormat="1" ht="14.4" thickBot="1" x14ac:dyDescent="0.3">
      <c r="A6174" s="263"/>
      <c r="B6174" s="263"/>
      <c r="C6174" s="265"/>
      <c r="D6174" s="173" t="s">
        <v>25</v>
      </c>
      <c r="E6174" s="447" t="e">
        <f>+#REF!</f>
        <v>#REF!</v>
      </c>
      <c r="F6174" s="447"/>
      <c r="G6174" s="447"/>
      <c r="H6174" s="447"/>
      <c r="I6174" s="447"/>
      <c r="J6174" s="447"/>
      <c r="K6174" s="447"/>
      <c r="L6174" s="447"/>
      <c r="M6174" s="448"/>
      <c r="N6174" s="174" t="s">
        <v>25</v>
      </c>
      <c r="O6174" s="447" t="e">
        <f>+#REF!</f>
        <v>#REF!</v>
      </c>
      <c r="P6174" s="447"/>
      <c r="Q6174" s="447"/>
      <c r="R6174" s="447"/>
      <c r="S6174" s="447"/>
      <c r="T6174" s="447"/>
      <c r="U6174" s="448"/>
      <c r="V6174" s="182"/>
      <c r="W6174" s="191"/>
      <c r="X6174" s="199"/>
      <c r="Y6174" s="182"/>
      <c r="Z6174" s="184"/>
      <c r="AA6174" s="184"/>
      <c r="AD6174" s="182"/>
      <c r="AG6174" s="182"/>
      <c r="AH6174" s="43"/>
      <c r="AI6174" s="43"/>
      <c r="AJ6174" s="43"/>
      <c r="AK6174" s="43"/>
      <c r="AL6174" s="43"/>
      <c r="AM6174" s="43"/>
      <c r="AN6174" s="43"/>
      <c r="AO6174" s="43"/>
      <c r="AP6174" s="43"/>
      <c r="AQ6174" s="43"/>
      <c r="AR6174" s="43"/>
      <c r="AS6174" s="43"/>
      <c r="AT6174" s="43"/>
      <c r="AU6174" s="44"/>
      <c r="AV6174" s="182"/>
      <c r="AW6174" s="182"/>
      <c r="AX6174" s="182"/>
      <c r="AZ6174" s="207"/>
    </row>
    <row r="6175" spans="1:52" s="175" customFormat="1" ht="9.9" customHeight="1" thickBot="1" x14ac:dyDescent="0.3">
      <c r="A6175" s="266"/>
      <c r="B6175" s="266"/>
      <c r="C6175" s="267"/>
      <c r="N6175" s="15"/>
      <c r="V6175" s="34"/>
      <c r="W6175" s="58"/>
      <c r="X6175" s="85"/>
      <c r="Y6175" s="34"/>
      <c r="Z6175" s="185"/>
      <c r="AA6175" s="185"/>
      <c r="AD6175" s="34"/>
      <c r="AG6175" s="34"/>
      <c r="AH6175" s="45"/>
      <c r="AI6175" s="45"/>
      <c r="AJ6175" s="45"/>
      <c r="AK6175" s="45"/>
      <c r="AL6175" s="45"/>
      <c r="AM6175" s="45"/>
      <c r="AN6175" s="45"/>
      <c r="AO6175" s="45"/>
      <c r="AP6175" s="45"/>
      <c r="AQ6175" s="45"/>
      <c r="AR6175" s="45"/>
      <c r="AS6175" s="45"/>
      <c r="AT6175" s="45"/>
      <c r="AU6175" s="46"/>
      <c r="AV6175" s="34"/>
      <c r="AW6175" s="34"/>
      <c r="AX6175" s="34"/>
      <c r="AZ6175" s="139"/>
    </row>
    <row r="6176" spans="1:52" s="168" customFormat="1" ht="15.75" customHeight="1" x14ac:dyDescent="0.3">
      <c r="A6176" s="263"/>
      <c r="B6176" s="263"/>
      <c r="C6176" s="265"/>
      <c r="D6176" s="484"/>
      <c r="E6176" s="485"/>
      <c r="F6176" s="488" t="s">
        <v>0</v>
      </c>
      <c r="G6176" s="489"/>
      <c r="H6176" s="489"/>
      <c r="I6176" s="489"/>
      <c r="J6176" s="489"/>
      <c r="K6176" s="489"/>
      <c r="L6176" s="489"/>
      <c r="M6176" s="489"/>
      <c r="N6176" s="489"/>
      <c r="O6176" s="490"/>
      <c r="P6176" s="494" t="s">
        <v>1</v>
      </c>
      <c r="Q6176" s="495"/>
      <c r="R6176" s="495"/>
      <c r="S6176" s="496"/>
      <c r="T6176" s="500"/>
      <c r="U6176" s="501"/>
      <c r="V6176" s="182"/>
      <c r="W6176" s="191"/>
      <c r="X6176" s="199"/>
      <c r="Y6176" s="182"/>
      <c r="Z6176" s="184"/>
      <c r="AA6176" s="184"/>
      <c r="AD6176" s="182"/>
      <c r="AG6176" s="182"/>
      <c r="AH6176" s="43"/>
      <c r="AI6176" s="43"/>
      <c r="AJ6176" s="43"/>
      <c r="AK6176" s="43"/>
      <c r="AL6176" s="43"/>
      <c r="AM6176" s="43"/>
      <c r="AN6176" s="43"/>
      <c r="AO6176" s="43"/>
      <c r="AP6176" s="43"/>
      <c r="AQ6176" s="43"/>
      <c r="AR6176" s="43"/>
      <c r="AS6176" s="43"/>
      <c r="AT6176" s="43"/>
      <c r="AU6176" s="44"/>
      <c r="AV6176" s="182"/>
      <c r="AW6176" s="182"/>
      <c r="AX6176" s="182"/>
      <c r="AZ6176" s="207"/>
    </row>
    <row r="6177" spans="1:52" s="168" customFormat="1" ht="15" customHeight="1" x14ac:dyDescent="0.3">
      <c r="A6177" s="263"/>
      <c r="B6177" s="263"/>
      <c r="C6177" s="265"/>
      <c r="D6177" s="481"/>
      <c r="E6177" s="482"/>
      <c r="F6177" s="491"/>
      <c r="G6177" s="492"/>
      <c r="H6177" s="492"/>
      <c r="I6177" s="492"/>
      <c r="J6177" s="492"/>
      <c r="K6177" s="492"/>
      <c r="L6177" s="492"/>
      <c r="M6177" s="492"/>
      <c r="N6177" s="492"/>
      <c r="O6177" s="493"/>
      <c r="P6177" s="497"/>
      <c r="Q6177" s="498"/>
      <c r="R6177" s="498"/>
      <c r="S6177" s="499"/>
      <c r="T6177" s="502"/>
      <c r="U6177" s="503"/>
      <c r="V6177" s="182"/>
      <c r="W6177" s="191"/>
      <c r="X6177" s="199"/>
      <c r="Y6177" s="186"/>
      <c r="Z6177" s="184"/>
      <c r="AA6177" s="184"/>
      <c r="AD6177" s="182"/>
      <c r="AG6177" s="182"/>
      <c r="AH6177" s="43"/>
      <c r="AI6177" s="43"/>
      <c r="AJ6177" s="43"/>
      <c r="AK6177" s="43"/>
      <c r="AL6177" s="43"/>
      <c r="AM6177" s="43"/>
      <c r="AN6177" s="43"/>
      <c r="AO6177" s="43"/>
      <c r="AP6177" s="43"/>
      <c r="AQ6177" s="43"/>
      <c r="AR6177" s="43"/>
      <c r="AS6177" s="43"/>
      <c r="AT6177" s="43"/>
      <c r="AU6177" s="44"/>
      <c r="AV6177" s="182"/>
      <c r="AW6177" s="182"/>
      <c r="AX6177" s="182"/>
      <c r="AZ6177" s="207"/>
    </row>
    <row r="6178" spans="1:52" s="168" customFormat="1" ht="30" customHeight="1" thickBot="1" x14ac:dyDescent="0.35">
      <c r="A6178" s="263"/>
      <c r="B6178" s="263"/>
      <c r="C6178" s="265"/>
      <c r="D6178" s="486"/>
      <c r="E6178" s="487"/>
      <c r="F6178" s="506" t="s">
        <v>2</v>
      </c>
      <c r="G6178" s="507"/>
      <c r="H6178" s="507"/>
      <c r="I6178" s="507"/>
      <c r="J6178" s="507"/>
      <c r="K6178" s="507"/>
      <c r="L6178" s="507"/>
      <c r="M6178" s="507"/>
      <c r="N6178" s="507"/>
      <c r="O6178" s="508"/>
      <c r="P6178" s="181">
        <v>127</v>
      </c>
      <c r="Q6178" s="210" t="s">
        <v>3</v>
      </c>
      <c r="R6178" s="509">
        <v>147</v>
      </c>
      <c r="S6178" s="510"/>
      <c r="T6178" s="504"/>
      <c r="U6178" s="505"/>
      <c r="V6178" s="182">
        <f>+IF(C6187="","",1)</f>
        <v>1</v>
      </c>
      <c r="W6178" s="191"/>
      <c r="X6178" s="199"/>
      <c r="Y6178" s="39"/>
      <c r="Z6178" s="184"/>
      <c r="AA6178" s="184"/>
      <c r="AD6178" s="182"/>
      <c r="AG6178" s="182"/>
      <c r="AH6178" s="43"/>
      <c r="AI6178" s="43"/>
      <c r="AJ6178" s="43"/>
      <c r="AK6178" s="43"/>
      <c r="AL6178" s="43"/>
      <c r="AM6178" s="43"/>
      <c r="AN6178" s="43"/>
      <c r="AO6178" s="43"/>
      <c r="AP6178" s="43"/>
      <c r="AQ6178" s="43"/>
      <c r="AR6178" s="43"/>
      <c r="AS6178" s="43"/>
      <c r="AT6178" s="43"/>
      <c r="AU6178" s="44"/>
      <c r="AV6178" s="182"/>
      <c r="AW6178" s="182"/>
      <c r="AX6178" s="182"/>
      <c r="AZ6178" s="207"/>
    </row>
    <row r="6179" spans="1:52" s="168" customFormat="1" ht="5.25" customHeight="1" thickBot="1" x14ac:dyDescent="0.35">
      <c r="A6179" s="263"/>
      <c r="B6179" s="263"/>
      <c r="C6179" s="265"/>
      <c r="D6179" s="454"/>
      <c r="E6179" s="454"/>
      <c r="F6179" s="454"/>
      <c r="G6179" s="454"/>
      <c r="H6179" s="454"/>
      <c r="I6179" s="454"/>
      <c r="J6179" s="454"/>
      <c r="K6179" s="454"/>
      <c r="L6179" s="454"/>
      <c r="M6179" s="454"/>
      <c r="N6179" s="454"/>
      <c r="O6179" s="454"/>
      <c r="P6179" s="454"/>
      <c r="Q6179" s="454"/>
      <c r="R6179" s="454"/>
      <c r="S6179" s="454"/>
      <c r="T6179" s="454"/>
      <c r="U6179" s="454"/>
      <c r="V6179" s="182"/>
      <c r="W6179" s="191"/>
      <c r="X6179" s="199"/>
      <c r="Y6179" s="186"/>
      <c r="Z6179" s="184"/>
      <c r="AA6179" s="184"/>
      <c r="AD6179" s="182"/>
      <c r="AG6179" s="182"/>
      <c r="AH6179" s="43"/>
      <c r="AI6179" s="43"/>
      <c r="AJ6179" s="43"/>
      <c r="AK6179" s="43"/>
      <c r="AL6179" s="43"/>
      <c r="AM6179" s="43"/>
      <c r="AN6179" s="43"/>
      <c r="AO6179" s="43"/>
      <c r="AP6179" s="43"/>
      <c r="AQ6179" s="43"/>
      <c r="AR6179" s="43"/>
      <c r="AS6179" s="43"/>
      <c r="AT6179" s="43"/>
      <c r="AU6179" s="44"/>
      <c r="AV6179" s="182"/>
      <c r="AW6179" s="182"/>
      <c r="AX6179" s="182"/>
      <c r="AZ6179" s="207"/>
    </row>
    <row r="6180" spans="1:52" s="168" customFormat="1" ht="24.9" customHeight="1" x14ac:dyDescent="0.3">
      <c r="A6180" s="263"/>
      <c r="B6180" s="263"/>
      <c r="C6180" s="265"/>
      <c r="D6180" s="511" t="s">
        <v>4</v>
      </c>
      <c r="E6180" s="512"/>
      <c r="F6180" s="513" t="s">
        <v>168</v>
      </c>
      <c r="G6180" s="514"/>
      <c r="H6180" s="514"/>
      <c r="I6180" s="515"/>
      <c r="J6180" s="516" t="s">
        <v>5</v>
      </c>
      <c r="K6180" s="512"/>
      <c r="L6180" s="513" t="s">
        <v>102</v>
      </c>
      <c r="M6180" s="514"/>
      <c r="N6180" s="514"/>
      <c r="O6180" s="514"/>
      <c r="P6180" s="515"/>
      <c r="Q6180" s="164" t="s">
        <v>6</v>
      </c>
      <c r="R6180" s="513" t="s">
        <v>36</v>
      </c>
      <c r="S6180" s="514"/>
      <c r="T6180" s="514"/>
      <c r="U6180" s="517"/>
      <c r="V6180" s="182"/>
      <c r="W6180" s="191"/>
      <c r="X6180" s="199"/>
      <c r="Y6180" s="182"/>
      <c r="Z6180" s="184"/>
      <c r="AA6180" s="184"/>
      <c r="AD6180" s="182"/>
      <c r="AG6180" s="182"/>
      <c r="AH6180" s="43"/>
      <c r="AI6180" s="43"/>
      <c r="AJ6180" s="43"/>
      <c r="AK6180" s="43"/>
      <c r="AL6180" s="43"/>
      <c r="AM6180" s="43"/>
      <c r="AN6180" s="43"/>
      <c r="AO6180" s="43"/>
      <c r="AP6180" s="43"/>
      <c r="AQ6180" s="43"/>
      <c r="AR6180" s="43"/>
      <c r="AS6180" s="43"/>
      <c r="AT6180" s="43"/>
      <c r="AU6180" s="44"/>
      <c r="AV6180" s="182"/>
      <c r="AW6180" s="182"/>
      <c r="AX6180" s="182"/>
      <c r="AZ6180" s="207"/>
    </row>
    <row r="6181" spans="1:52" s="168" customFormat="1" ht="45" customHeight="1" thickBot="1" x14ac:dyDescent="0.35">
      <c r="A6181" s="263"/>
      <c r="B6181" s="263"/>
      <c r="C6181" s="265"/>
      <c r="D6181" s="518" t="s">
        <v>7</v>
      </c>
      <c r="E6181" s="519"/>
      <c r="F6181" s="520" t="s">
        <v>169</v>
      </c>
      <c r="G6181" s="521"/>
      <c r="H6181" s="521"/>
      <c r="I6181" s="521"/>
      <c r="J6181" s="521"/>
      <c r="K6181" s="521"/>
      <c r="L6181" s="521"/>
      <c r="M6181" s="521"/>
      <c r="N6181" s="521"/>
      <c r="O6181" s="521"/>
      <c r="P6181" s="521"/>
      <c r="Q6181" s="521"/>
      <c r="R6181" s="521"/>
      <c r="S6181" s="521"/>
      <c r="T6181" s="521"/>
      <c r="U6181" s="522"/>
      <c r="V6181" s="182"/>
      <c r="W6181" s="191"/>
      <c r="X6181" s="199"/>
      <c r="Y6181" s="182"/>
      <c r="Z6181" s="184"/>
      <c r="AA6181" s="184"/>
      <c r="AD6181" s="182"/>
      <c r="AG6181" s="182"/>
      <c r="AH6181" s="43"/>
      <c r="AI6181" s="43"/>
      <c r="AJ6181" s="43"/>
      <c r="AK6181" s="43"/>
      <c r="AL6181" s="43"/>
      <c r="AM6181" s="43"/>
      <c r="AN6181" s="43"/>
      <c r="AO6181" s="43"/>
      <c r="AP6181" s="43"/>
      <c r="AQ6181" s="43"/>
      <c r="AR6181" s="43"/>
      <c r="AS6181" s="43"/>
      <c r="AT6181" s="43"/>
      <c r="AU6181" s="44"/>
      <c r="AV6181" s="182"/>
      <c r="AW6181" s="182"/>
      <c r="AX6181" s="182"/>
      <c r="AZ6181" s="207"/>
    </row>
    <row r="6182" spans="1:52" s="168" customFormat="1" ht="5.0999999999999996" customHeight="1" thickBot="1" x14ac:dyDescent="0.35">
      <c r="A6182" s="263"/>
      <c r="B6182" s="263"/>
      <c r="C6182" s="265"/>
      <c r="D6182" s="523"/>
      <c r="E6182" s="523"/>
      <c r="F6182" s="523"/>
      <c r="G6182" s="523"/>
      <c r="H6182" s="523"/>
      <c r="I6182" s="523"/>
      <c r="J6182" s="523"/>
      <c r="K6182" s="523"/>
      <c r="L6182" s="523"/>
      <c r="M6182" s="523"/>
      <c r="N6182" s="523"/>
      <c r="O6182" s="523"/>
      <c r="P6182" s="523"/>
      <c r="Q6182" s="523"/>
      <c r="R6182" s="523"/>
      <c r="S6182" s="523"/>
      <c r="T6182" s="523"/>
      <c r="U6182" s="523"/>
      <c r="V6182" s="182"/>
      <c r="W6182" s="191"/>
      <c r="X6182" s="199"/>
      <c r="Y6182" s="182"/>
      <c r="Z6182" s="184"/>
      <c r="AA6182" s="184"/>
      <c r="AD6182" s="182"/>
      <c r="AG6182" s="182"/>
      <c r="AH6182" s="43"/>
      <c r="AI6182" s="43"/>
      <c r="AJ6182" s="43"/>
      <c r="AK6182" s="43"/>
      <c r="AL6182" s="43"/>
      <c r="AM6182" s="43"/>
      <c r="AN6182" s="43"/>
      <c r="AO6182" s="43"/>
      <c r="AP6182" s="43"/>
      <c r="AQ6182" s="43"/>
      <c r="AR6182" s="43"/>
      <c r="AS6182" s="43"/>
      <c r="AT6182" s="43"/>
      <c r="AU6182" s="44"/>
      <c r="AV6182" s="182"/>
      <c r="AW6182" s="182"/>
      <c r="AX6182" s="182"/>
      <c r="AZ6182" s="207"/>
    </row>
    <row r="6183" spans="1:52" s="168" customFormat="1" ht="24.9" customHeight="1" thickBot="1" x14ac:dyDescent="0.35">
      <c r="A6183" s="263"/>
      <c r="B6183" s="263"/>
      <c r="C6183" s="265"/>
      <c r="D6183" s="165" t="s">
        <v>103</v>
      </c>
      <c r="E6183" s="209" t="s">
        <v>106</v>
      </c>
      <c r="F6183" s="455" t="s">
        <v>104</v>
      </c>
      <c r="G6183" s="524"/>
      <c r="H6183" s="456"/>
      <c r="I6183" s="525">
        <v>44058</v>
      </c>
      <c r="J6183" s="526"/>
      <c r="K6183" s="526"/>
      <c r="L6183" s="526"/>
      <c r="M6183" s="526"/>
      <c r="N6183" s="527"/>
      <c r="O6183" s="166" t="s">
        <v>8</v>
      </c>
      <c r="P6183" s="449" t="s">
        <v>24</v>
      </c>
      <c r="Q6183" s="450"/>
      <c r="R6183" s="450"/>
      <c r="S6183" s="450"/>
      <c r="T6183" s="450"/>
      <c r="U6183" s="528"/>
      <c r="V6183" s="182"/>
      <c r="W6183" s="191"/>
      <c r="X6183" s="199"/>
      <c r="Y6183" s="182"/>
      <c r="Z6183" s="184"/>
      <c r="AA6183" s="184"/>
      <c r="AD6183" s="182"/>
      <c r="AG6183" s="182"/>
      <c r="AH6183" s="43"/>
      <c r="AI6183" s="43"/>
      <c r="AJ6183" s="43"/>
      <c r="AK6183" s="43"/>
      <c r="AL6183" s="43"/>
      <c r="AM6183" s="43"/>
      <c r="AN6183" s="43"/>
      <c r="AO6183" s="43"/>
      <c r="AP6183" s="43"/>
      <c r="AQ6183" s="43"/>
      <c r="AR6183" s="43"/>
      <c r="AS6183" s="43"/>
      <c r="AT6183" s="43"/>
      <c r="AU6183" s="44"/>
      <c r="AV6183" s="182"/>
      <c r="AW6183" s="182"/>
      <c r="AX6183" s="182"/>
      <c r="AZ6183" s="207"/>
    </row>
    <row r="6184" spans="1:52" s="168" customFormat="1" ht="5.0999999999999996" customHeight="1" thickBot="1" x14ac:dyDescent="0.35">
      <c r="A6184" s="263"/>
      <c r="B6184" s="263"/>
      <c r="C6184" s="265"/>
      <c r="D6184" s="208"/>
      <c r="E6184" s="208"/>
      <c r="F6184" s="208"/>
      <c r="G6184" s="208"/>
      <c r="H6184" s="208"/>
      <c r="I6184" s="208"/>
      <c r="J6184" s="208"/>
      <c r="K6184" s="208"/>
      <c r="L6184" s="208"/>
      <c r="M6184" s="208"/>
      <c r="N6184" s="208"/>
      <c r="O6184" s="208"/>
      <c r="P6184" s="208"/>
      <c r="Q6184" s="208"/>
      <c r="R6184" s="208"/>
      <c r="S6184" s="208"/>
      <c r="T6184" s="208"/>
      <c r="U6184" s="208"/>
      <c r="V6184" s="182"/>
      <c r="W6184" s="191"/>
      <c r="X6184" s="199"/>
      <c r="Y6184" s="182"/>
      <c r="Z6184" s="184"/>
      <c r="AA6184" s="184"/>
      <c r="AD6184" s="182"/>
      <c r="AG6184" s="182"/>
      <c r="AH6184" s="43"/>
      <c r="AI6184" s="43"/>
      <c r="AJ6184" s="43"/>
      <c r="AK6184" s="43"/>
      <c r="AL6184" s="43"/>
      <c r="AM6184" s="43"/>
      <c r="AN6184" s="43"/>
      <c r="AO6184" s="43"/>
      <c r="AP6184" s="43"/>
      <c r="AQ6184" s="43"/>
      <c r="AR6184" s="43"/>
      <c r="AS6184" s="43"/>
      <c r="AT6184" s="43"/>
      <c r="AU6184" s="44"/>
      <c r="AV6184" s="182"/>
      <c r="AW6184" s="182"/>
      <c r="AX6184" s="182"/>
      <c r="AZ6184" s="207"/>
    </row>
    <row r="6185" spans="1:52" s="168" customFormat="1" ht="24.9" customHeight="1" thickBot="1" x14ac:dyDescent="0.35">
      <c r="A6185" s="263"/>
      <c r="B6185" s="263"/>
      <c r="C6185" s="265"/>
      <c r="D6185" s="165" t="s">
        <v>31</v>
      </c>
      <c r="E6185" s="449"/>
      <c r="F6185" s="450"/>
      <c r="G6185" s="450"/>
      <c r="H6185" s="450"/>
      <c r="I6185" s="450"/>
      <c r="J6185" s="451"/>
      <c r="K6185" s="177" t="s">
        <v>105</v>
      </c>
      <c r="L6185" s="452"/>
      <c r="M6185" s="452"/>
      <c r="N6185" s="452"/>
      <c r="O6185" s="452"/>
      <c r="P6185" s="452"/>
      <c r="Q6185" s="452"/>
      <c r="R6185" s="452"/>
      <c r="S6185" s="452"/>
      <c r="T6185" s="452"/>
      <c r="U6185" s="453"/>
      <c r="V6185" s="182"/>
      <c r="W6185" s="191"/>
      <c r="X6185" s="199"/>
      <c r="Y6185" s="182"/>
      <c r="Z6185" s="184"/>
      <c r="AA6185" s="184"/>
      <c r="AD6185" s="182"/>
      <c r="AG6185" s="182"/>
      <c r="AH6185" s="43"/>
      <c r="AI6185" s="43"/>
      <c r="AJ6185" s="43"/>
      <c r="AK6185" s="43"/>
      <c r="AL6185" s="43"/>
      <c r="AM6185" s="43"/>
      <c r="AN6185" s="43"/>
      <c r="AO6185" s="43"/>
      <c r="AP6185" s="43"/>
      <c r="AQ6185" s="43"/>
      <c r="AR6185" s="43"/>
      <c r="AS6185" s="43"/>
      <c r="AT6185" s="43"/>
      <c r="AU6185" s="44"/>
      <c r="AV6185" s="182"/>
      <c r="AW6185" s="182"/>
      <c r="AX6185" s="182"/>
      <c r="AZ6185" s="207"/>
    </row>
    <row r="6186" spans="1:52" s="168" customFormat="1" ht="5.0999999999999996" customHeight="1" thickBot="1" x14ac:dyDescent="0.35">
      <c r="A6186" s="263"/>
      <c r="B6186" s="263"/>
      <c r="C6186" s="265"/>
      <c r="D6186" s="454"/>
      <c r="E6186" s="454"/>
      <c r="F6186" s="454"/>
      <c r="G6186" s="454"/>
      <c r="H6186" s="454"/>
      <c r="I6186" s="454"/>
      <c r="J6186" s="454"/>
      <c r="K6186" s="454"/>
      <c r="L6186" s="454"/>
      <c r="M6186" s="454"/>
      <c r="N6186" s="454"/>
      <c r="O6186" s="454"/>
      <c r="P6186" s="454"/>
      <c r="Q6186" s="454"/>
      <c r="R6186" s="454"/>
      <c r="S6186" s="454"/>
      <c r="T6186" s="454"/>
      <c r="U6186" s="454"/>
      <c r="V6186" s="182"/>
      <c r="W6186" s="191"/>
      <c r="X6186" s="199"/>
      <c r="Y6186" s="182"/>
      <c r="Z6186" s="184"/>
      <c r="AA6186" s="184"/>
      <c r="AD6186" s="182"/>
      <c r="AG6186" s="182"/>
      <c r="AH6186" s="43"/>
      <c r="AI6186" s="43"/>
      <c r="AJ6186" s="43"/>
      <c r="AK6186" s="43"/>
      <c r="AL6186" s="43"/>
      <c r="AM6186" s="43"/>
      <c r="AN6186" s="43"/>
      <c r="AO6186" s="43"/>
      <c r="AP6186" s="43"/>
      <c r="AQ6186" s="43"/>
      <c r="AR6186" s="43"/>
      <c r="AS6186" s="43"/>
      <c r="AT6186" s="43"/>
      <c r="AU6186" s="44"/>
      <c r="AV6186" s="182"/>
      <c r="AW6186" s="182"/>
      <c r="AX6186" s="182"/>
      <c r="AZ6186" s="207"/>
    </row>
    <row r="6187" spans="1:52" s="168" customFormat="1" ht="45" customHeight="1" thickBot="1" x14ac:dyDescent="0.35">
      <c r="A6187" s="263" t="str">
        <f>+E6187</f>
        <v>NP 64</v>
      </c>
      <c r="B6187" s="264">
        <f>+U6211</f>
        <v>0</v>
      </c>
      <c r="C6187" s="265">
        <v>117</v>
      </c>
      <c r="D6187" s="165" t="s">
        <v>9</v>
      </c>
      <c r="E6187" s="180" t="s">
        <v>291</v>
      </c>
      <c r="F6187" s="455" t="s">
        <v>29</v>
      </c>
      <c r="G6187" s="456"/>
      <c r="H6187" s="457" t="s">
        <v>288</v>
      </c>
      <c r="I6187" s="457"/>
      <c r="J6187" s="457"/>
      <c r="K6187" s="457"/>
      <c r="L6187" s="457"/>
      <c r="M6187" s="458"/>
      <c r="N6187" s="459" t="s">
        <v>32</v>
      </c>
      <c r="O6187" s="460"/>
      <c r="P6187" s="461"/>
      <c r="Q6187" s="462" t="s">
        <v>49</v>
      </c>
      <c r="R6187" s="463"/>
      <c r="S6187" s="463"/>
      <c r="T6187" s="463"/>
      <c r="U6187" s="464"/>
      <c r="V6187" s="182"/>
      <c r="W6187" s="191"/>
      <c r="X6187" s="199"/>
      <c r="Y6187" s="182"/>
      <c r="Z6187" s="186"/>
      <c r="AA6187" s="186"/>
      <c r="AD6187" s="182"/>
      <c r="AG6187" s="182"/>
      <c r="AH6187" s="43"/>
      <c r="AI6187" s="43"/>
      <c r="AJ6187" s="43"/>
      <c r="AK6187" s="43"/>
      <c r="AL6187" s="43"/>
      <c r="AM6187" s="43"/>
      <c r="AN6187" s="43"/>
      <c r="AO6187" s="43"/>
      <c r="AP6187" s="43"/>
      <c r="AQ6187" s="43"/>
      <c r="AR6187" s="43"/>
      <c r="AS6187" s="43"/>
      <c r="AT6187" s="43"/>
      <c r="AU6187" s="44"/>
      <c r="AV6187" s="182"/>
      <c r="AW6187" s="182"/>
      <c r="AX6187" s="182"/>
      <c r="AZ6187" s="207"/>
    </row>
    <row r="6188" spans="1:52" s="168" customFormat="1" ht="5.0999999999999996" customHeight="1" thickBot="1" x14ac:dyDescent="0.35">
      <c r="A6188" s="263"/>
      <c r="B6188" s="263"/>
      <c r="C6188" s="265"/>
      <c r="D6188" s="428"/>
      <c r="E6188" s="428"/>
      <c r="F6188" s="428"/>
      <c r="G6188" s="428"/>
      <c r="H6188" s="428"/>
      <c r="I6188" s="428"/>
      <c r="J6188" s="428"/>
      <c r="K6188" s="428"/>
      <c r="L6188" s="428"/>
      <c r="M6188" s="428"/>
      <c r="N6188" s="454"/>
      <c r="O6188" s="454"/>
      <c r="P6188" s="454"/>
      <c r="Q6188" s="454"/>
      <c r="R6188" s="454"/>
      <c r="S6188" s="454"/>
      <c r="T6188" s="454"/>
      <c r="U6188" s="454"/>
      <c r="V6188" s="182"/>
      <c r="W6188" s="191"/>
      <c r="X6188" s="199"/>
      <c r="Y6188" s="182"/>
      <c r="Z6188" s="193"/>
      <c r="AA6188" s="193"/>
      <c r="AD6188" s="182"/>
      <c r="AG6188" s="182"/>
      <c r="AH6188" s="43"/>
      <c r="AI6188" s="43"/>
      <c r="AJ6188" s="43"/>
      <c r="AK6188" s="43"/>
      <c r="AL6188" s="43"/>
      <c r="AM6188" s="43"/>
      <c r="AN6188" s="43"/>
      <c r="AO6188" s="43"/>
      <c r="AP6188" s="43"/>
      <c r="AQ6188" s="43"/>
      <c r="AR6188" s="43"/>
      <c r="AS6188" s="43"/>
      <c r="AT6188" s="43"/>
      <c r="AU6188" s="44"/>
      <c r="AV6188" s="182"/>
      <c r="AW6188" s="182"/>
      <c r="AX6188" s="182"/>
      <c r="AZ6188" s="207"/>
    </row>
    <row r="6189" spans="1:52" s="168" customFormat="1" ht="24.9" customHeight="1" x14ac:dyDescent="0.3">
      <c r="A6189" s="263"/>
      <c r="B6189" s="263"/>
      <c r="C6189" s="265"/>
      <c r="D6189" s="465" t="s">
        <v>30</v>
      </c>
      <c r="E6189" s="466"/>
      <c r="F6189" s="466"/>
      <c r="G6189" s="466"/>
      <c r="H6189" s="466"/>
      <c r="I6189" s="466"/>
      <c r="J6189" s="466"/>
      <c r="K6189" s="466"/>
      <c r="L6189" s="466"/>
      <c r="M6189" s="467"/>
      <c r="N6189" s="468" t="s">
        <v>11</v>
      </c>
      <c r="O6189" s="470" t="s">
        <v>12</v>
      </c>
      <c r="P6189" s="471"/>
      <c r="Q6189" s="474" t="s">
        <v>13</v>
      </c>
      <c r="R6189" s="475"/>
      <c r="S6189" s="476"/>
      <c r="T6189" s="477" t="s">
        <v>27</v>
      </c>
      <c r="U6189" s="479" t="s">
        <v>28</v>
      </c>
      <c r="V6189" s="182"/>
      <c r="W6189" s="191"/>
      <c r="X6189" s="199"/>
      <c r="Y6189" s="182"/>
      <c r="Z6189" s="193"/>
      <c r="AA6189" s="193"/>
      <c r="AD6189" s="182"/>
      <c r="AG6189" s="182"/>
      <c r="AH6189" s="43"/>
      <c r="AI6189" s="43"/>
      <c r="AJ6189" s="43"/>
      <c r="AK6189" s="43"/>
      <c r="AL6189" s="43"/>
      <c r="AM6189" s="43"/>
      <c r="AN6189" s="43"/>
      <c r="AO6189" s="43"/>
      <c r="AP6189" s="43"/>
      <c r="AQ6189" s="43"/>
      <c r="AR6189" s="43"/>
      <c r="AS6189" s="43"/>
      <c r="AT6189" s="43"/>
      <c r="AU6189" s="44"/>
      <c r="AV6189" s="182"/>
      <c r="AW6189" s="182"/>
      <c r="AX6189" s="182"/>
      <c r="AZ6189" s="207"/>
    </row>
    <row r="6190" spans="1:52" s="168" customFormat="1" ht="24.9" customHeight="1" x14ac:dyDescent="0.3">
      <c r="A6190" s="263"/>
      <c r="B6190" s="263"/>
      <c r="C6190" s="265"/>
      <c r="D6190" s="481"/>
      <c r="E6190" s="482"/>
      <c r="F6190" s="482"/>
      <c r="G6190" s="482"/>
      <c r="H6190" s="482"/>
      <c r="I6190" s="482"/>
      <c r="J6190" s="482"/>
      <c r="K6190" s="482"/>
      <c r="L6190" s="482"/>
      <c r="M6190" s="483"/>
      <c r="N6190" s="469"/>
      <c r="O6190" s="472"/>
      <c r="P6190" s="473"/>
      <c r="Q6190" s="170" t="s">
        <v>14</v>
      </c>
      <c r="R6190" s="170" t="s">
        <v>15</v>
      </c>
      <c r="S6190" s="170" t="s">
        <v>26</v>
      </c>
      <c r="T6190" s="478"/>
      <c r="U6190" s="480"/>
      <c r="V6190" s="182"/>
      <c r="W6190" s="191"/>
      <c r="X6190" s="199"/>
      <c r="Y6190" s="182"/>
      <c r="Z6190" s="194"/>
      <c r="AA6190" s="194"/>
      <c r="AD6190" s="182"/>
      <c r="AG6190" s="182"/>
      <c r="AH6190" s="43"/>
      <c r="AI6190" s="43"/>
      <c r="AJ6190" s="43"/>
      <c r="AK6190" s="43"/>
      <c r="AL6190" s="43"/>
      <c r="AM6190" s="43"/>
      <c r="AN6190" s="43"/>
      <c r="AO6190" s="43"/>
      <c r="AP6190" s="43"/>
      <c r="AQ6190" s="43"/>
      <c r="AR6190" s="43"/>
      <c r="AS6190" s="43"/>
      <c r="AT6190" s="43"/>
      <c r="AU6190" s="44"/>
      <c r="AV6190" s="182"/>
      <c r="AW6190" s="182"/>
      <c r="AX6190" s="182"/>
      <c r="AZ6190" s="207"/>
    </row>
    <row r="6191" spans="1:52" s="168" customFormat="1" ht="24.9" customHeight="1" x14ac:dyDescent="0.3">
      <c r="A6191" s="263"/>
      <c r="B6191" s="263"/>
      <c r="C6191" s="265"/>
      <c r="D6191" s="481"/>
      <c r="E6191" s="482"/>
      <c r="F6191" s="482"/>
      <c r="G6191" s="482"/>
      <c r="H6191" s="482"/>
      <c r="I6191" s="482"/>
      <c r="J6191" s="482"/>
      <c r="K6191" s="482"/>
      <c r="L6191" s="482"/>
      <c r="M6191" s="483"/>
      <c r="N6191" s="176"/>
      <c r="O6191" s="412"/>
      <c r="P6191" s="413"/>
      <c r="Q6191" s="8"/>
      <c r="R6191" s="8"/>
      <c r="S6191" s="8"/>
      <c r="T6191" s="9"/>
      <c r="U6191" s="17"/>
      <c r="V6191" s="182"/>
      <c r="W6191" s="191"/>
      <c r="X6191" s="199"/>
      <c r="Y6191" s="182">
        <f>+C6187</f>
        <v>117</v>
      </c>
      <c r="Z6191" s="41">
        <f>+SUMIF($N6191:$N6210,$Z$16,$U6191:$U6210)</f>
        <v>0</v>
      </c>
      <c r="AA6191" s="41">
        <f>+SUMIF($N6191:$N6210,$AA$16,$U6191:$U6210)</f>
        <v>0</v>
      </c>
      <c r="AB6191" s="41">
        <f>+SUMIF($N6191:$N6210,$AB$16,$U6191:$U6210)</f>
        <v>0</v>
      </c>
      <c r="AC6191" s="41">
        <f>+SUMIF($N6191:$N6210,$AC$16,$U6191:$U6210)</f>
        <v>0</v>
      </c>
      <c r="AD6191" s="41">
        <f>+SUMIF($N6191:$N6210,$AD$16,$U6191:$U6210)</f>
        <v>0</v>
      </c>
      <c r="AE6191" s="41">
        <f>+SUMIF($N6191:$N6210,$AE$16,$U6191:$U6210)</f>
        <v>0</v>
      </c>
      <c r="AF6191" s="41">
        <f>+SUMIF($N6191:$N6210,$AF$16,$U6191:$U6210)</f>
        <v>0</v>
      </c>
      <c r="AG6191" s="41">
        <f>+SUMIF($N6191:$N6210,$AG$16,$U6191:$U6210)</f>
        <v>0</v>
      </c>
      <c r="AH6191" s="41">
        <f>+SUMIF($N6191:$N6210,$AH$16,$U6191:$U6210)</f>
        <v>0</v>
      </c>
      <c r="AI6191" s="41">
        <f>+SUMIF($N6191:$N6210,$AI$16,$U6191:$U6210)</f>
        <v>0</v>
      </c>
      <c r="AJ6191" s="41">
        <f>+SUMIF($N6191:$N6210,$AJ$16,$U6191:$U6210)</f>
        <v>0</v>
      </c>
      <c r="AK6191" s="41">
        <f>+SUMIF($N6191:$N6210,$AK$16,$U6191:$U6210)</f>
        <v>0</v>
      </c>
      <c r="AL6191" s="41">
        <f>+SUMIF($N6191:$N6210,$AL$16,$U6191:$U6210)</f>
        <v>0</v>
      </c>
      <c r="AM6191" s="41">
        <f>+SUMIF($N6191:$N6210,$AM$16,$U6191:$U6210)</f>
        <v>0</v>
      </c>
      <c r="AN6191" s="41">
        <f>+SUMIF($N6191:$N6210,$AN$16,$U6191:$U6210)</f>
        <v>0</v>
      </c>
      <c r="AO6191" s="41">
        <f>+SUMIF($N6191:$N6210,$AO$16,$U6191:$U6210)</f>
        <v>0</v>
      </c>
      <c r="AP6191" s="41">
        <f>+SUMIF($N6191:$N6210,$AP$16,$U6191:$U6210)</f>
        <v>0</v>
      </c>
      <c r="AQ6191" s="41">
        <f>+SUMIF($N6191:$N6210,$AQ$16,$U6191:$U6210)</f>
        <v>0</v>
      </c>
      <c r="AR6191" s="41">
        <f>+SUMIF($N6191:$N6210,$AR$16,$U6191:$U6210)</f>
        <v>0</v>
      </c>
      <c r="AS6191" s="43"/>
      <c r="AT6191" s="43"/>
      <c r="AU6191" s="44"/>
      <c r="AV6191" s="182"/>
      <c r="AW6191" s="182"/>
      <c r="AX6191" s="182"/>
      <c r="AZ6191" s="207"/>
    </row>
    <row r="6192" spans="1:52" s="168" customFormat="1" ht="24.9" customHeight="1" x14ac:dyDescent="0.3">
      <c r="A6192" s="263"/>
      <c r="B6192" s="263"/>
      <c r="C6192" s="265"/>
      <c r="D6192" s="481"/>
      <c r="E6192" s="482"/>
      <c r="F6192" s="482"/>
      <c r="G6192" s="482"/>
      <c r="H6192" s="482"/>
      <c r="I6192" s="482"/>
      <c r="J6192" s="482"/>
      <c r="K6192" s="482"/>
      <c r="L6192" s="482"/>
      <c r="M6192" s="483"/>
      <c r="N6192" s="176"/>
      <c r="O6192" s="412"/>
      <c r="P6192" s="413"/>
      <c r="Q6192" s="8"/>
      <c r="R6192" s="8"/>
      <c r="S6192" s="8"/>
      <c r="T6192" s="9"/>
      <c r="U6192" s="17"/>
      <c r="V6192" s="182"/>
      <c r="W6192" s="191"/>
      <c r="X6192" s="199"/>
      <c r="Y6192" s="182"/>
      <c r="Z6192" s="184"/>
      <c r="AA6192" s="184"/>
      <c r="AD6192" s="182"/>
      <c r="AG6192" s="182"/>
      <c r="AH6192" s="43"/>
      <c r="AI6192" s="43"/>
      <c r="AJ6192" s="43"/>
      <c r="AK6192" s="43"/>
      <c r="AL6192" s="43"/>
      <c r="AM6192" s="43"/>
      <c r="AN6192" s="43"/>
      <c r="AO6192" s="43"/>
      <c r="AP6192" s="43"/>
      <c r="AQ6192" s="43"/>
      <c r="AR6192" s="43"/>
      <c r="AS6192" s="43"/>
      <c r="AT6192" s="43"/>
      <c r="AU6192" s="44"/>
      <c r="AV6192" s="182"/>
      <c r="AW6192" s="182"/>
      <c r="AX6192" s="182"/>
      <c r="AZ6192" s="207"/>
    </row>
    <row r="6193" spans="1:52" s="168" customFormat="1" ht="24.9" customHeight="1" x14ac:dyDescent="0.3">
      <c r="A6193" s="263"/>
      <c r="B6193" s="263"/>
      <c r="C6193" s="265"/>
      <c r="D6193" s="481"/>
      <c r="E6193" s="482"/>
      <c r="F6193" s="482"/>
      <c r="G6193" s="482"/>
      <c r="H6193" s="482"/>
      <c r="I6193" s="482"/>
      <c r="J6193" s="482"/>
      <c r="K6193" s="482"/>
      <c r="L6193" s="482"/>
      <c r="M6193" s="483"/>
      <c r="N6193" s="176"/>
      <c r="O6193" s="412"/>
      <c r="P6193" s="413"/>
      <c r="Q6193" s="8"/>
      <c r="R6193" s="8"/>
      <c r="S6193" s="8"/>
      <c r="T6193" s="9"/>
      <c r="U6193" s="17"/>
      <c r="V6193" s="182"/>
      <c r="W6193" s="191"/>
      <c r="X6193" s="199"/>
      <c r="Y6193" s="182"/>
      <c r="Z6193" s="184"/>
      <c r="AA6193" s="184"/>
      <c r="AD6193" s="182"/>
      <c r="AG6193" s="182"/>
      <c r="AH6193" s="43"/>
      <c r="AI6193" s="43"/>
      <c r="AJ6193" s="43"/>
      <c r="AK6193" s="43"/>
      <c r="AL6193" s="43"/>
      <c r="AM6193" s="43"/>
      <c r="AN6193" s="43"/>
      <c r="AO6193" s="43"/>
      <c r="AP6193" s="43"/>
      <c r="AQ6193" s="43"/>
      <c r="AR6193" s="43"/>
      <c r="AS6193" s="43"/>
      <c r="AT6193" s="43"/>
      <c r="AU6193" s="44"/>
      <c r="AV6193" s="182"/>
      <c r="AW6193" s="182"/>
      <c r="AX6193" s="182"/>
      <c r="AZ6193" s="207"/>
    </row>
    <row r="6194" spans="1:52" s="168" customFormat="1" ht="24.9" customHeight="1" x14ac:dyDescent="0.3">
      <c r="A6194" s="263"/>
      <c r="B6194" s="263"/>
      <c r="C6194" s="265"/>
      <c r="D6194" s="481"/>
      <c r="E6194" s="482"/>
      <c r="F6194" s="482"/>
      <c r="G6194" s="482"/>
      <c r="H6194" s="482"/>
      <c r="I6194" s="482"/>
      <c r="J6194" s="482"/>
      <c r="K6194" s="482"/>
      <c r="L6194" s="482"/>
      <c r="M6194" s="483"/>
      <c r="N6194" s="176"/>
      <c r="O6194" s="412"/>
      <c r="P6194" s="413"/>
      <c r="Q6194" s="8"/>
      <c r="R6194" s="8"/>
      <c r="S6194" s="8"/>
      <c r="T6194" s="9"/>
      <c r="U6194" s="17"/>
      <c r="V6194" s="182"/>
      <c r="W6194" s="191"/>
      <c r="X6194" s="199"/>
      <c r="Y6194" s="182"/>
      <c r="Z6194" s="184"/>
      <c r="AA6194" s="184"/>
      <c r="AD6194" s="182"/>
      <c r="AG6194" s="182"/>
      <c r="AH6194" s="43"/>
      <c r="AI6194" s="43"/>
      <c r="AJ6194" s="43"/>
      <c r="AK6194" s="43"/>
      <c r="AL6194" s="43"/>
      <c r="AM6194" s="43"/>
      <c r="AN6194" s="43"/>
      <c r="AO6194" s="43"/>
      <c r="AP6194" s="43"/>
      <c r="AQ6194" s="43"/>
      <c r="AR6194" s="43"/>
      <c r="AS6194" s="43"/>
      <c r="AT6194" s="43"/>
      <c r="AU6194" s="44"/>
      <c r="AV6194" s="182"/>
      <c r="AW6194" s="182"/>
      <c r="AX6194" s="182"/>
      <c r="AZ6194" s="207"/>
    </row>
    <row r="6195" spans="1:52" s="168" customFormat="1" ht="24.9" customHeight="1" x14ac:dyDescent="0.3">
      <c r="A6195" s="263"/>
      <c r="B6195" s="263"/>
      <c r="C6195" s="265"/>
      <c r="D6195" s="481"/>
      <c r="E6195" s="482"/>
      <c r="F6195" s="482"/>
      <c r="G6195" s="482"/>
      <c r="H6195" s="482"/>
      <c r="I6195" s="482"/>
      <c r="J6195" s="482"/>
      <c r="K6195" s="482"/>
      <c r="L6195" s="482"/>
      <c r="M6195" s="483"/>
      <c r="N6195" s="176"/>
      <c r="O6195" s="412"/>
      <c r="P6195" s="413"/>
      <c r="Q6195" s="8"/>
      <c r="R6195" s="8"/>
      <c r="S6195" s="8"/>
      <c r="T6195" s="9"/>
      <c r="U6195" s="17"/>
      <c r="V6195" s="182"/>
      <c r="W6195" s="191"/>
      <c r="X6195" s="199"/>
      <c r="Y6195" s="182"/>
      <c r="Z6195" s="184"/>
      <c r="AA6195" s="184"/>
      <c r="AD6195" s="182"/>
      <c r="AG6195" s="182"/>
      <c r="AH6195" s="43"/>
      <c r="AI6195" s="43"/>
      <c r="AJ6195" s="43"/>
      <c r="AK6195" s="43"/>
      <c r="AL6195" s="43"/>
      <c r="AM6195" s="43"/>
      <c r="AN6195" s="43"/>
      <c r="AO6195" s="43"/>
      <c r="AP6195" s="43"/>
      <c r="AQ6195" s="43"/>
      <c r="AR6195" s="43"/>
      <c r="AS6195" s="43"/>
      <c r="AT6195" s="43"/>
      <c r="AU6195" s="44"/>
      <c r="AV6195" s="182"/>
      <c r="AW6195" s="182"/>
      <c r="AX6195" s="182"/>
      <c r="AZ6195" s="207"/>
    </row>
    <row r="6196" spans="1:52" s="168" customFormat="1" ht="24.9" customHeight="1" x14ac:dyDescent="0.3">
      <c r="A6196" s="263"/>
      <c r="B6196" s="263"/>
      <c r="C6196" s="265"/>
      <c r="D6196" s="481"/>
      <c r="E6196" s="482"/>
      <c r="F6196" s="482"/>
      <c r="G6196" s="482"/>
      <c r="H6196" s="482"/>
      <c r="I6196" s="482"/>
      <c r="J6196" s="482"/>
      <c r="K6196" s="482"/>
      <c r="L6196" s="482"/>
      <c r="M6196" s="483"/>
      <c r="N6196" s="176"/>
      <c r="O6196" s="412"/>
      <c r="P6196" s="413"/>
      <c r="Q6196" s="8"/>
      <c r="R6196" s="8"/>
      <c r="S6196" s="8"/>
      <c r="T6196" s="9"/>
      <c r="U6196" s="17"/>
      <c r="V6196" s="182"/>
      <c r="W6196" s="191"/>
      <c r="X6196" s="199"/>
      <c r="Y6196" s="182"/>
      <c r="Z6196" s="184"/>
      <c r="AA6196" s="184"/>
      <c r="AD6196" s="182"/>
      <c r="AG6196" s="182"/>
      <c r="AH6196" s="43"/>
      <c r="AI6196" s="43"/>
      <c r="AJ6196" s="43"/>
      <c r="AK6196" s="43"/>
      <c r="AL6196" s="43"/>
      <c r="AM6196" s="43"/>
      <c r="AN6196" s="43"/>
      <c r="AO6196" s="43"/>
      <c r="AP6196" s="43"/>
      <c r="AQ6196" s="43"/>
      <c r="AR6196" s="43"/>
      <c r="AS6196" s="43"/>
      <c r="AT6196" s="43"/>
      <c r="AU6196" s="44"/>
      <c r="AV6196" s="182"/>
      <c r="AW6196" s="182"/>
      <c r="AX6196" s="182"/>
      <c r="AZ6196" s="207"/>
    </row>
    <row r="6197" spans="1:52" s="168" customFormat="1" ht="24.9" customHeight="1" x14ac:dyDescent="0.3">
      <c r="A6197" s="263"/>
      <c r="B6197" s="263"/>
      <c r="C6197" s="265"/>
      <c r="D6197" s="481"/>
      <c r="E6197" s="482"/>
      <c r="F6197" s="482"/>
      <c r="G6197" s="482"/>
      <c r="H6197" s="482"/>
      <c r="I6197" s="482"/>
      <c r="J6197" s="482"/>
      <c r="K6197" s="482"/>
      <c r="L6197" s="482"/>
      <c r="M6197" s="483"/>
      <c r="N6197" s="176"/>
      <c r="O6197" s="412"/>
      <c r="P6197" s="413"/>
      <c r="Q6197" s="8"/>
      <c r="R6197" s="8"/>
      <c r="S6197" s="8"/>
      <c r="T6197" s="9"/>
      <c r="U6197" s="17"/>
      <c r="V6197" s="182"/>
      <c r="W6197" s="191"/>
      <c r="X6197" s="199"/>
      <c r="Y6197" s="182"/>
      <c r="Z6197" s="184"/>
      <c r="AA6197" s="184"/>
      <c r="AD6197" s="182"/>
      <c r="AG6197" s="182"/>
      <c r="AH6197" s="43"/>
      <c r="AI6197" s="43"/>
      <c r="AJ6197" s="43"/>
      <c r="AK6197" s="43"/>
      <c r="AL6197" s="43"/>
      <c r="AM6197" s="43"/>
      <c r="AN6197" s="43"/>
      <c r="AO6197" s="43"/>
      <c r="AP6197" s="43"/>
      <c r="AQ6197" s="43"/>
      <c r="AR6197" s="43"/>
      <c r="AS6197" s="43"/>
      <c r="AT6197" s="43"/>
      <c r="AU6197" s="44"/>
      <c r="AV6197" s="182"/>
      <c r="AW6197" s="182"/>
      <c r="AX6197" s="182"/>
      <c r="AZ6197" s="207"/>
    </row>
    <row r="6198" spans="1:52" s="168" customFormat="1" ht="24.9" customHeight="1" x14ac:dyDescent="0.3">
      <c r="A6198" s="263"/>
      <c r="B6198" s="263"/>
      <c r="C6198" s="265"/>
      <c r="D6198" s="481"/>
      <c r="E6198" s="482"/>
      <c r="F6198" s="482"/>
      <c r="G6198" s="482"/>
      <c r="H6198" s="482"/>
      <c r="I6198" s="482"/>
      <c r="J6198" s="482"/>
      <c r="K6198" s="482"/>
      <c r="L6198" s="482"/>
      <c r="M6198" s="483"/>
      <c r="N6198" s="176"/>
      <c r="O6198" s="412"/>
      <c r="P6198" s="413"/>
      <c r="Q6198" s="8"/>
      <c r="R6198" s="8"/>
      <c r="S6198" s="8"/>
      <c r="T6198" s="9"/>
      <c r="U6198" s="17"/>
      <c r="V6198" s="182"/>
      <c r="W6198" s="191"/>
      <c r="X6198" s="199"/>
      <c r="Y6198" s="182"/>
      <c r="Z6198" s="184"/>
      <c r="AA6198" s="184"/>
      <c r="AD6198" s="182"/>
      <c r="AG6198" s="182"/>
      <c r="AH6198" s="43"/>
      <c r="AI6198" s="43"/>
      <c r="AJ6198" s="43"/>
      <c r="AK6198" s="43"/>
      <c r="AL6198" s="43"/>
      <c r="AM6198" s="43"/>
      <c r="AN6198" s="43"/>
      <c r="AO6198" s="43"/>
      <c r="AP6198" s="43"/>
      <c r="AQ6198" s="43"/>
      <c r="AR6198" s="43"/>
      <c r="AS6198" s="43"/>
      <c r="AT6198" s="43"/>
      <c r="AU6198" s="44"/>
      <c r="AV6198" s="182"/>
      <c r="AW6198" s="182"/>
      <c r="AX6198" s="182"/>
      <c r="AZ6198" s="207"/>
    </row>
    <row r="6199" spans="1:52" s="168" customFormat="1" ht="24.9" customHeight="1" x14ac:dyDescent="0.3">
      <c r="A6199" s="263"/>
      <c r="B6199" s="263"/>
      <c r="C6199" s="265"/>
      <c r="D6199" s="481"/>
      <c r="E6199" s="482"/>
      <c r="F6199" s="482"/>
      <c r="G6199" s="482"/>
      <c r="H6199" s="482"/>
      <c r="I6199" s="482"/>
      <c r="J6199" s="482"/>
      <c r="K6199" s="482"/>
      <c r="L6199" s="482"/>
      <c r="M6199" s="483"/>
      <c r="N6199" s="176"/>
      <c r="O6199" s="412"/>
      <c r="P6199" s="413"/>
      <c r="Q6199" s="8"/>
      <c r="R6199" s="8"/>
      <c r="S6199" s="8"/>
      <c r="T6199" s="9"/>
      <c r="U6199" s="17"/>
      <c r="V6199" s="182"/>
      <c r="W6199" s="191"/>
      <c r="X6199" s="199"/>
      <c r="Y6199" s="182"/>
      <c r="Z6199" s="184"/>
      <c r="AA6199" s="184"/>
      <c r="AD6199" s="182"/>
      <c r="AG6199" s="182"/>
      <c r="AH6199" s="43"/>
      <c r="AI6199" s="43"/>
      <c r="AJ6199" s="43"/>
      <c r="AK6199" s="43"/>
      <c r="AL6199" s="43"/>
      <c r="AM6199" s="43"/>
      <c r="AN6199" s="43"/>
      <c r="AO6199" s="43"/>
      <c r="AP6199" s="43"/>
      <c r="AQ6199" s="43"/>
      <c r="AR6199" s="43"/>
      <c r="AS6199" s="43"/>
      <c r="AT6199" s="43"/>
      <c r="AU6199" s="44"/>
      <c r="AV6199" s="182"/>
      <c r="AW6199" s="182"/>
      <c r="AX6199" s="182"/>
      <c r="AZ6199" s="207"/>
    </row>
    <row r="6200" spans="1:52" s="168" customFormat="1" ht="24.9" customHeight="1" x14ac:dyDescent="0.3">
      <c r="A6200" s="263"/>
      <c r="B6200" s="263"/>
      <c r="C6200" s="265"/>
      <c r="D6200" s="481"/>
      <c r="E6200" s="482"/>
      <c r="F6200" s="482"/>
      <c r="G6200" s="482"/>
      <c r="H6200" s="482"/>
      <c r="I6200" s="482"/>
      <c r="J6200" s="482"/>
      <c r="K6200" s="482"/>
      <c r="L6200" s="482"/>
      <c r="M6200" s="483"/>
      <c r="N6200" s="176"/>
      <c r="O6200" s="412"/>
      <c r="P6200" s="413"/>
      <c r="Q6200" s="8"/>
      <c r="R6200" s="8"/>
      <c r="S6200" s="8"/>
      <c r="T6200" s="9"/>
      <c r="U6200" s="17"/>
      <c r="V6200" s="182"/>
      <c r="W6200" s="191"/>
      <c r="X6200" s="199"/>
      <c r="Y6200" s="182"/>
      <c r="Z6200" s="184"/>
      <c r="AA6200" s="184"/>
      <c r="AD6200" s="182"/>
      <c r="AG6200" s="182"/>
      <c r="AH6200" s="43"/>
      <c r="AI6200" s="43"/>
      <c r="AJ6200" s="43"/>
      <c r="AK6200" s="43"/>
      <c r="AL6200" s="43"/>
      <c r="AM6200" s="43"/>
      <c r="AN6200" s="43"/>
      <c r="AO6200" s="43"/>
      <c r="AP6200" s="43"/>
      <c r="AQ6200" s="43"/>
      <c r="AR6200" s="43"/>
      <c r="AS6200" s="43"/>
      <c r="AT6200" s="43"/>
      <c r="AU6200" s="44"/>
      <c r="AV6200" s="182"/>
      <c r="AW6200" s="182"/>
      <c r="AX6200" s="182"/>
      <c r="AZ6200" s="207"/>
    </row>
    <row r="6201" spans="1:52" s="168" customFormat="1" ht="24.9" customHeight="1" x14ac:dyDescent="0.3">
      <c r="A6201" s="263"/>
      <c r="B6201" s="263"/>
      <c r="C6201" s="265"/>
      <c r="D6201" s="481"/>
      <c r="E6201" s="482"/>
      <c r="F6201" s="482"/>
      <c r="G6201" s="482"/>
      <c r="H6201" s="482"/>
      <c r="I6201" s="482"/>
      <c r="J6201" s="482"/>
      <c r="K6201" s="482"/>
      <c r="L6201" s="482"/>
      <c r="M6201" s="483"/>
      <c r="N6201" s="176"/>
      <c r="O6201" s="412"/>
      <c r="P6201" s="413"/>
      <c r="Q6201" s="8"/>
      <c r="R6201" s="8"/>
      <c r="S6201" s="8"/>
      <c r="T6201" s="9"/>
      <c r="U6201" s="17"/>
      <c r="V6201" s="182"/>
      <c r="W6201" s="191"/>
      <c r="X6201" s="199"/>
      <c r="Y6201" s="182"/>
      <c r="Z6201" s="184"/>
      <c r="AA6201" s="184"/>
      <c r="AD6201" s="182"/>
      <c r="AG6201" s="182"/>
      <c r="AH6201" s="43"/>
      <c r="AI6201" s="43"/>
      <c r="AJ6201" s="43"/>
      <c r="AK6201" s="43"/>
      <c r="AL6201" s="43"/>
      <c r="AM6201" s="43"/>
      <c r="AN6201" s="43"/>
      <c r="AO6201" s="43"/>
      <c r="AP6201" s="43"/>
      <c r="AQ6201" s="43"/>
      <c r="AR6201" s="43"/>
      <c r="AS6201" s="43"/>
      <c r="AT6201" s="43"/>
      <c r="AU6201" s="44"/>
      <c r="AV6201" s="182"/>
      <c r="AW6201" s="182"/>
      <c r="AX6201" s="182"/>
      <c r="AZ6201" s="207"/>
    </row>
    <row r="6202" spans="1:52" s="168" customFormat="1" ht="24.9" customHeight="1" x14ac:dyDescent="0.3">
      <c r="A6202" s="263"/>
      <c r="B6202" s="263"/>
      <c r="C6202" s="265"/>
      <c r="D6202" s="481"/>
      <c r="E6202" s="482"/>
      <c r="F6202" s="482"/>
      <c r="G6202" s="482"/>
      <c r="H6202" s="482"/>
      <c r="I6202" s="482"/>
      <c r="J6202" s="482"/>
      <c r="K6202" s="482"/>
      <c r="L6202" s="482"/>
      <c r="M6202" s="483"/>
      <c r="N6202" s="176"/>
      <c r="O6202" s="412"/>
      <c r="P6202" s="413"/>
      <c r="Q6202" s="8"/>
      <c r="R6202" s="8"/>
      <c r="S6202" s="8"/>
      <c r="T6202" s="9"/>
      <c r="U6202" s="17"/>
      <c r="V6202" s="182"/>
      <c r="W6202" s="191"/>
      <c r="X6202" s="199"/>
      <c r="Y6202" s="182"/>
      <c r="Z6202" s="184"/>
      <c r="AA6202" s="184"/>
      <c r="AD6202" s="182"/>
      <c r="AG6202" s="182"/>
      <c r="AH6202" s="43"/>
      <c r="AI6202" s="43"/>
      <c r="AJ6202" s="43"/>
      <c r="AK6202" s="43"/>
      <c r="AL6202" s="43"/>
      <c r="AM6202" s="43"/>
      <c r="AN6202" s="43"/>
      <c r="AO6202" s="43"/>
      <c r="AP6202" s="43"/>
      <c r="AQ6202" s="43"/>
      <c r="AR6202" s="43"/>
      <c r="AS6202" s="43"/>
      <c r="AT6202" s="43"/>
      <c r="AU6202" s="44"/>
      <c r="AV6202" s="182"/>
      <c r="AW6202" s="182"/>
      <c r="AX6202" s="182"/>
      <c r="AZ6202" s="207"/>
    </row>
    <row r="6203" spans="1:52" s="168" customFormat="1" ht="24.9" customHeight="1" x14ac:dyDescent="0.3">
      <c r="A6203" s="263"/>
      <c r="B6203" s="263"/>
      <c r="C6203" s="265"/>
      <c r="D6203" s="481"/>
      <c r="E6203" s="482"/>
      <c r="F6203" s="482"/>
      <c r="G6203" s="482"/>
      <c r="H6203" s="482"/>
      <c r="I6203" s="482"/>
      <c r="J6203" s="482"/>
      <c r="K6203" s="482"/>
      <c r="L6203" s="482"/>
      <c r="M6203" s="483"/>
      <c r="N6203" s="176"/>
      <c r="O6203" s="412"/>
      <c r="P6203" s="413"/>
      <c r="Q6203" s="8"/>
      <c r="R6203" s="8"/>
      <c r="S6203" s="8"/>
      <c r="T6203" s="9"/>
      <c r="U6203" s="17"/>
      <c r="V6203" s="182"/>
      <c r="W6203" s="191"/>
      <c r="X6203" s="199"/>
      <c r="Y6203" s="182"/>
      <c r="Z6203" s="184"/>
      <c r="AA6203" s="184"/>
      <c r="AD6203" s="182"/>
      <c r="AG6203" s="182"/>
      <c r="AH6203" s="43"/>
      <c r="AI6203" s="43"/>
      <c r="AJ6203" s="43"/>
      <c r="AK6203" s="43"/>
      <c r="AL6203" s="43"/>
      <c r="AM6203" s="43"/>
      <c r="AN6203" s="43"/>
      <c r="AO6203" s="43"/>
      <c r="AP6203" s="43"/>
      <c r="AQ6203" s="43"/>
      <c r="AR6203" s="43"/>
      <c r="AS6203" s="43"/>
      <c r="AT6203" s="43"/>
      <c r="AU6203" s="44"/>
      <c r="AV6203" s="182"/>
      <c r="AW6203" s="182"/>
      <c r="AX6203" s="182"/>
      <c r="AZ6203" s="207"/>
    </row>
    <row r="6204" spans="1:52" s="168" customFormat="1" ht="24.9" customHeight="1" x14ac:dyDescent="0.3">
      <c r="A6204" s="263"/>
      <c r="B6204" s="263"/>
      <c r="C6204" s="265"/>
      <c r="D6204" s="481"/>
      <c r="E6204" s="482"/>
      <c r="F6204" s="482"/>
      <c r="G6204" s="482"/>
      <c r="H6204" s="482"/>
      <c r="I6204" s="482"/>
      <c r="J6204" s="482"/>
      <c r="K6204" s="482"/>
      <c r="L6204" s="482"/>
      <c r="M6204" s="483"/>
      <c r="N6204" s="176"/>
      <c r="O6204" s="412"/>
      <c r="P6204" s="413"/>
      <c r="Q6204" s="8"/>
      <c r="R6204" s="8"/>
      <c r="S6204" s="8"/>
      <c r="T6204" s="9"/>
      <c r="U6204" s="17"/>
      <c r="V6204" s="182"/>
      <c r="W6204" s="191"/>
      <c r="X6204" s="199"/>
      <c r="Y6204" s="182"/>
      <c r="Z6204" s="184"/>
      <c r="AA6204" s="184"/>
      <c r="AD6204" s="182"/>
      <c r="AG6204" s="182"/>
      <c r="AH6204" s="43"/>
      <c r="AI6204" s="43"/>
      <c r="AJ6204" s="43"/>
      <c r="AK6204" s="43"/>
      <c r="AL6204" s="43"/>
      <c r="AM6204" s="43"/>
      <c r="AN6204" s="43"/>
      <c r="AO6204" s="43"/>
      <c r="AP6204" s="43"/>
      <c r="AQ6204" s="43"/>
      <c r="AR6204" s="43"/>
      <c r="AS6204" s="43"/>
      <c r="AT6204" s="43"/>
      <c r="AU6204" s="44"/>
      <c r="AV6204" s="182"/>
      <c r="AW6204" s="182"/>
      <c r="AX6204" s="182"/>
      <c r="AZ6204" s="207"/>
    </row>
    <row r="6205" spans="1:52" s="168" customFormat="1" ht="24.9" customHeight="1" x14ac:dyDescent="0.3">
      <c r="A6205" s="263"/>
      <c r="B6205" s="263"/>
      <c r="C6205" s="265"/>
      <c r="D6205" s="481"/>
      <c r="E6205" s="482"/>
      <c r="F6205" s="482"/>
      <c r="G6205" s="482"/>
      <c r="H6205" s="482"/>
      <c r="I6205" s="482"/>
      <c r="J6205" s="482"/>
      <c r="K6205" s="482"/>
      <c r="L6205" s="482"/>
      <c r="M6205" s="483"/>
      <c r="N6205" s="176"/>
      <c r="O6205" s="412"/>
      <c r="P6205" s="413"/>
      <c r="Q6205" s="8"/>
      <c r="R6205" s="8"/>
      <c r="S6205" s="8"/>
      <c r="T6205" s="9"/>
      <c r="U6205" s="17"/>
      <c r="V6205" s="182"/>
      <c r="W6205" s="191"/>
      <c r="X6205" s="199"/>
      <c r="Y6205" s="182"/>
      <c r="Z6205" s="184"/>
      <c r="AA6205" s="184"/>
      <c r="AD6205" s="182"/>
      <c r="AG6205" s="182"/>
      <c r="AH6205" s="43"/>
      <c r="AI6205" s="43"/>
      <c r="AJ6205" s="43"/>
      <c r="AK6205" s="43"/>
      <c r="AL6205" s="43"/>
      <c r="AM6205" s="43"/>
      <c r="AN6205" s="43"/>
      <c r="AO6205" s="43"/>
      <c r="AP6205" s="43"/>
      <c r="AQ6205" s="43"/>
      <c r="AR6205" s="43"/>
      <c r="AS6205" s="43"/>
      <c r="AT6205" s="43"/>
      <c r="AU6205" s="44"/>
      <c r="AV6205" s="182"/>
      <c r="AW6205" s="182"/>
      <c r="AX6205" s="182"/>
      <c r="AZ6205" s="207"/>
    </row>
    <row r="6206" spans="1:52" s="168" customFormat="1" ht="24.9" customHeight="1" x14ac:dyDescent="0.3">
      <c r="A6206" s="263"/>
      <c r="B6206" s="263"/>
      <c r="C6206" s="265"/>
      <c r="D6206" s="481"/>
      <c r="E6206" s="482"/>
      <c r="F6206" s="482"/>
      <c r="G6206" s="482"/>
      <c r="H6206" s="482"/>
      <c r="I6206" s="482"/>
      <c r="J6206" s="482"/>
      <c r="K6206" s="482"/>
      <c r="L6206" s="482"/>
      <c r="M6206" s="483"/>
      <c r="N6206" s="176"/>
      <c r="O6206" s="412"/>
      <c r="P6206" s="413"/>
      <c r="Q6206" s="8"/>
      <c r="R6206" s="8"/>
      <c r="S6206" s="8"/>
      <c r="T6206" s="9"/>
      <c r="U6206" s="17"/>
      <c r="V6206" s="182"/>
      <c r="W6206" s="191"/>
      <c r="X6206" s="199"/>
      <c r="Y6206" s="182"/>
      <c r="Z6206" s="184"/>
      <c r="AA6206" s="184"/>
      <c r="AD6206" s="182"/>
      <c r="AG6206" s="182"/>
      <c r="AH6206" s="43"/>
      <c r="AI6206" s="43"/>
      <c r="AJ6206" s="43"/>
      <c r="AK6206" s="43"/>
      <c r="AL6206" s="43"/>
      <c r="AM6206" s="43"/>
      <c r="AN6206" s="43"/>
      <c r="AO6206" s="43"/>
      <c r="AP6206" s="43"/>
      <c r="AQ6206" s="43"/>
      <c r="AR6206" s="43"/>
      <c r="AS6206" s="43"/>
      <c r="AT6206" s="43"/>
      <c r="AU6206" s="44"/>
      <c r="AV6206" s="182"/>
      <c r="AW6206" s="182"/>
      <c r="AX6206" s="182"/>
      <c r="AZ6206" s="207"/>
    </row>
    <row r="6207" spans="1:52" s="168" customFormat="1" ht="24.9" customHeight="1" x14ac:dyDescent="0.3">
      <c r="A6207" s="263"/>
      <c r="B6207" s="263"/>
      <c r="C6207" s="265"/>
      <c r="D6207" s="481"/>
      <c r="E6207" s="482"/>
      <c r="F6207" s="482"/>
      <c r="G6207" s="482"/>
      <c r="H6207" s="482"/>
      <c r="I6207" s="482"/>
      <c r="J6207" s="482"/>
      <c r="K6207" s="482"/>
      <c r="L6207" s="482"/>
      <c r="M6207" s="483"/>
      <c r="N6207" s="176"/>
      <c r="O6207" s="412"/>
      <c r="P6207" s="413"/>
      <c r="Q6207" s="8"/>
      <c r="R6207" s="8"/>
      <c r="S6207" s="8"/>
      <c r="T6207" s="9"/>
      <c r="U6207" s="17"/>
      <c r="V6207" s="182"/>
      <c r="W6207" s="191"/>
      <c r="X6207" s="199"/>
      <c r="Y6207" s="182"/>
      <c r="Z6207" s="184"/>
      <c r="AA6207" s="184"/>
      <c r="AD6207" s="182"/>
      <c r="AG6207" s="182"/>
      <c r="AH6207" s="43"/>
      <c r="AI6207" s="43"/>
      <c r="AJ6207" s="43"/>
      <c r="AK6207" s="43"/>
      <c r="AL6207" s="43"/>
      <c r="AM6207" s="43"/>
      <c r="AN6207" s="43"/>
      <c r="AO6207" s="43"/>
      <c r="AP6207" s="43"/>
      <c r="AQ6207" s="43"/>
      <c r="AR6207" s="43"/>
      <c r="AS6207" s="43"/>
      <c r="AT6207" s="43"/>
      <c r="AU6207" s="44"/>
      <c r="AV6207" s="182"/>
      <c r="AW6207" s="182"/>
      <c r="AX6207" s="182"/>
      <c r="AZ6207" s="207"/>
    </row>
    <row r="6208" spans="1:52" s="168" customFormat="1" ht="24.9" customHeight="1" x14ac:dyDescent="0.3">
      <c r="A6208" s="263"/>
      <c r="B6208" s="263"/>
      <c r="C6208" s="265"/>
      <c r="D6208" s="481"/>
      <c r="E6208" s="482"/>
      <c r="F6208" s="482"/>
      <c r="G6208" s="482"/>
      <c r="H6208" s="482"/>
      <c r="I6208" s="482"/>
      <c r="J6208" s="482"/>
      <c r="K6208" s="482"/>
      <c r="L6208" s="482"/>
      <c r="M6208" s="483"/>
      <c r="N6208" s="176"/>
      <c r="O6208" s="412"/>
      <c r="P6208" s="413"/>
      <c r="Q6208" s="8"/>
      <c r="R6208" s="8"/>
      <c r="S6208" s="8"/>
      <c r="T6208" s="9"/>
      <c r="U6208" s="17"/>
      <c r="V6208" s="182"/>
      <c r="W6208" s="191"/>
      <c r="X6208" s="199"/>
      <c r="Y6208" s="182"/>
      <c r="Z6208" s="184"/>
      <c r="AA6208" s="184"/>
      <c r="AD6208" s="182"/>
      <c r="AG6208" s="182"/>
      <c r="AH6208" s="43"/>
      <c r="AI6208" s="43"/>
      <c r="AJ6208" s="43"/>
      <c r="AK6208" s="43"/>
      <c r="AL6208" s="43"/>
      <c r="AM6208" s="43"/>
      <c r="AN6208" s="43"/>
      <c r="AO6208" s="43"/>
      <c r="AP6208" s="43"/>
      <c r="AQ6208" s="43"/>
      <c r="AR6208" s="43"/>
      <c r="AS6208" s="43"/>
      <c r="AT6208" s="43"/>
      <c r="AU6208" s="44"/>
      <c r="AV6208" s="182"/>
      <c r="AW6208" s="182"/>
      <c r="AX6208" s="182"/>
      <c r="AZ6208" s="207"/>
    </row>
    <row r="6209" spans="1:52" s="168" customFormat="1" ht="24.9" customHeight="1" x14ac:dyDescent="0.3">
      <c r="A6209" s="263"/>
      <c r="B6209" s="263"/>
      <c r="C6209" s="265"/>
      <c r="D6209" s="481"/>
      <c r="E6209" s="482"/>
      <c r="F6209" s="482"/>
      <c r="G6209" s="482"/>
      <c r="H6209" s="482"/>
      <c r="I6209" s="482"/>
      <c r="J6209" s="482"/>
      <c r="K6209" s="482"/>
      <c r="L6209" s="482"/>
      <c r="M6209" s="483"/>
      <c r="N6209" s="176"/>
      <c r="O6209" s="412"/>
      <c r="P6209" s="413"/>
      <c r="Q6209" s="8"/>
      <c r="R6209" s="8"/>
      <c r="S6209" s="8"/>
      <c r="T6209" s="9"/>
      <c r="U6209" s="17"/>
      <c r="V6209" s="182"/>
      <c r="W6209" s="191"/>
      <c r="X6209" s="199"/>
      <c r="Y6209" s="182"/>
      <c r="Z6209" s="184"/>
      <c r="AA6209" s="184"/>
      <c r="AD6209" s="182"/>
      <c r="AG6209" s="182"/>
      <c r="AH6209" s="43"/>
      <c r="AI6209" s="43"/>
      <c r="AJ6209" s="43"/>
      <c r="AK6209" s="43"/>
      <c r="AL6209" s="43"/>
      <c r="AM6209" s="43"/>
      <c r="AN6209" s="43"/>
      <c r="AO6209" s="43"/>
      <c r="AP6209" s="43"/>
      <c r="AQ6209" s="43"/>
      <c r="AR6209" s="43"/>
      <c r="AS6209" s="43"/>
      <c r="AT6209" s="43"/>
      <c r="AU6209" s="44"/>
      <c r="AV6209" s="182"/>
      <c r="AW6209" s="182"/>
      <c r="AX6209" s="182"/>
      <c r="AZ6209" s="207"/>
    </row>
    <row r="6210" spans="1:52" s="168" customFormat="1" ht="24.9" customHeight="1" x14ac:dyDescent="0.3">
      <c r="A6210" s="263"/>
      <c r="B6210" s="263"/>
      <c r="C6210" s="265"/>
      <c r="D6210" s="481"/>
      <c r="E6210" s="482"/>
      <c r="F6210" s="482"/>
      <c r="G6210" s="482"/>
      <c r="H6210" s="482"/>
      <c r="I6210" s="482"/>
      <c r="J6210" s="482"/>
      <c r="K6210" s="482"/>
      <c r="L6210" s="482"/>
      <c r="M6210" s="483"/>
      <c r="N6210" s="176"/>
      <c r="O6210" s="412"/>
      <c r="P6210" s="413"/>
      <c r="Q6210" s="8"/>
      <c r="R6210" s="8"/>
      <c r="S6210" s="8"/>
      <c r="T6210" s="9"/>
      <c r="U6210" s="17"/>
      <c r="V6210" s="182"/>
      <c r="W6210" s="191"/>
      <c r="X6210" s="199"/>
      <c r="Y6210" s="182"/>
      <c r="Z6210" s="184"/>
      <c r="AA6210" s="184"/>
      <c r="AD6210" s="182"/>
      <c r="AG6210" s="182"/>
      <c r="AH6210" s="43"/>
      <c r="AI6210" s="43"/>
      <c r="AJ6210" s="43"/>
      <c r="AK6210" s="43"/>
      <c r="AL6210" s="43"/>
      <c r="AM6210" s="43"/>
      <c r="AN6210" s="43"/>
      <c r="AO6210" s="43"/>
      <c r="AP6210" s="43"/>
      <c r="AQ6210" s="43"/>
      <c r="AR6210" s="43"/>
      <c r="AS6210" s="43"/>
      <c r="AT6210" s="43"/>
      <c r="AU6210" s="44"/>
      <c r="AV6210" s="182"/>
      <c r="AW6210" s="182"/>
      <c r="AX6210" s="182"/>
      <c r="AZ6210" s="207"/>
    </row>
    <row r="6211" spans="1:52" s="168" customFormat="1" ht="24.9" customHeight="1" thickBot="1" x14ac:dyDescent="0.35">
      <c r="A6211" s="263"/>
      <c r="B6211" s="263"/>
      <c r="C6211" s="265"/>
      <c r="D6211" s="481"/>
      <c r="E6211" s="482"/>
      <c r="F6211" s="482"/>
      <c r="G6211" s="482"/>
      <c r="H6211" s="482"/>
      <c r="I6211" s="482"/>
      <c r="J6211" s="482"/>
      <c r="K6211" s="482"/>
      <c r="L6211" s="482"/>
      <c r="M6211" s="483"/>
      <c r="N6211" s="414" t="s">
        <v>16</v>
      </c>
      <c r="O6211" s="415"/>
      <c r="P6211" s="415"/>
      <c r="Q6211" s="415"/>
      <c r="R6211" s="415"/>
      <c r="S6211" s="415"/>
      <c r="T6211" s="415"/>
      <c r="U6211" s="18">
        <f>SUM(U6191:U6210)</f>
        <v>0</v>
      </c>
      <c r="V6211" s="182"/>
      <c r="W6211" s="191"/>
      <c r="X6211" s="199"/>
      <c r="Y6211" s="182"/>
      <c r="Z6211" s="184"/>
      <c r="AA6211" s="184"/>
      <c r="AD6211" s="182"/>
      <c r="AG6211" s="182"/>
      <c r="AH6211" s="43"/>
      <c r="AI6211" s="43"/>
      <c r="AJ6211" s="43"/>
      <c r="AK6211" s="43"/>
      <c r="AL6211" s="43"/>
      <c r="AM6211" s="43"/>
      <c r="AN6211" s="43"/>
      <c r="AO6211" s="43"/>
      <c r="AP6211" s="43"/>
      <c r="AQ6211" s="43"/>
      <c r="AR6211" s="43"/>
      <c r="AS6211" s="43"/>
      <c r="AT6211" s="43"/>
      <c r="AU6211" s="44"/>
      <c r="AV6211" s="182"/>
      <c r="AW6211" s="182"/>
      <c r="AX6211" s="182"/>
      <c r="AZ6211" s="207"/>
    </row>
    <row r="6212" spans="1:52" s="168" customFormat="1" ht="14.4" customHeight="1" x14ac:dyDescent="0.3">
      <c r="A6212" s="263"/>
      <c r="B6212" s="263"/>
      <c r="C6212" s="265"/>
      <c r="D6212" s="481"/>
      <c r="E6212" s="482"/>
      <c r="F6212" s="482"/>
      <c r="G6212" s="482"/>
      <c r="H6212" s="482"/>
      <c r="I6212" s="482"/>
      <c r="J6212" s="482"/>
      <c r="K6212" s="482"/>
      <c r="L6212" s="482"/>
      <c r="M6212" s="483"/>
      <c r="N6212" s="416" t="s">
        <v>17</v>
      </c>
      <c r="O6212" s="417"/>
      <c r="P6212" s="417"/>
      <c r="Q6212" s="417"/>
      <c r="R6212" s="417"/>
      <c r="S6212" s="417"/>
      <c r="T6212" s="417"/>
      <c r="U6212" s="418"/>
      <c r="V6212" s="200"/>
      <c r="W6212" s="191"/>
      <c r="X6212" s="199"/>
      <c r="Y6212" s="182"/>
      <c r="Z6212" s="184"/>
      <c r="AA6212" s="184"/>
      <c r="AD6212" s="182"/>
      <c r="AG6212" s="182"/>
      <c r="AH6212" s="43"/>
      <c r="AI6212" s="43"/>
      <c r="AJ6212" s="43"/>
      <c r="AK6212" s="43"/>
      <c r="AL6212" s="43"/>
      <c r="AM6212" s="43"/>
      <c r="AN6212" s="43"/>
      <c r="AO6212" s="43"/>
      <c r="AP6212" s="43"/>
      <c r="AQ6212" s="43"/>
      <c r="AR6212" s="43"/>
      <c r="AS6212" s="43"/>
      <c r="AT6212" s="43"/>
      <c r="AU6212" s="44"/>
      <c r="AV6212" s="182"/>
      <c r="AW6212" s="182"/>
      <c r="AX6212" s="182"/>
      <c r="AZ6212" s="207"/>
    </row>
    <row r="6213" spans="1:52" s="168" customFormat="1" x14ac:dyDescent="0.3">
      <c r="A6213" s="263"/>
      <c r="B6213" s="263"/>
      <c r="C6213" s="265"/>
      <c r="D6213" s="481"/>
      <c r="E6213" s="482"/>
      <c r="F6213" s="482"/>
      <c r="G6213" s="482"/>
      <c r="H6213" s="482"/>
      <c r="I6213" s="482"/>
      <c r="J6213" s="482"/>
      <c r="K6213" s="482"/>
      <c r="L6213" s="482"/>
      <c r="M6213" s="483"/>
      <c r="N6213" s="419"/>
      <c r="O6213" s="420"/>
      <c r="P6213" s="420"/>
      <c r="Q6213" s="420"/>
      <c r="R6213" s="420"/>
      <c r="S6213" s="420"/>
      <c r="T6213" s="420"/>
      <c r="U6213" s="421"/>
      <c r="V6213" s="182"/>
      <c r="W6213" s="191"/>
      <c r="X6213" s="199"/>
      <c r="Y6213" s="182"/>
      <c r="Z6213" s="184"/>
      <c r="AA6213" s="184"/>
      <c r="AD6213" s="182"/>
      <c r="AG6213" s="182"/>
      <c r="AH6213" s="43"/>
      <c r="AI6213" s="43"/>
      <c r="AJ6213" s="43"/>
      <c r="AK6213" s="43"/>
      <c r="AL6213" s="43"/>
      <c r="AM6213" s="43"/>
      <c r="AN6213" s="43"/>
      <c r="AO6213" s="43"/>
      <c r="AP6213" s="43"/>
      <c r="AQ6213" s="43"/>
      <c r="AR6213" s="43"/>
      <c r="AS6213" s="43"/>
      <c r="AT6213" s="43"/>
      <c r="AU6213" s="44"/>
      <c r="AV6213" s="182"/>
      <c r="AW6213" s="182"/>
      <c r="AX6213" s="182"/>
      <c r="AZ6213" s="207"/>
    </row>
    <row r="6214" spans="1:52" s="168" customFormat="1" x14ac:dyDescent="0.3">
      <c r="A6214" s="263"/>
      <c r="B6214" s="263"/>
      <c r="C6214" s="265"/>
      <c r="D6214" s="481"/>
      <c r="E6214" s="482"/>
      <c r="F6214" s="482"/>
      <c r="G6214" s="482"/>
      <c r="H6214" s="482"/>
      <c r="I6214" s="482"/>
      <c r="J6214" s="482"/>
      <c r="K6214" s="482"/>
      <c r="L6214" s="482"/>
      <c r="M6214" s="483"/>
      <c r="N6214" s="419"/>
      <c r="O6214" s="420"/>
      <c r="P6214" s="420"/>
      <c r="Q6214" s="420"/>
      <c r="R6214" s="420"/>
      <c r="S6214" s="420"/>
      <c r="T6214" s="420"/>
      <c r="U6214" s="421"/>
      <c r="V6214" s="182"/>
      <c r="W6214" s="191"/>
      <c r="X6214" s="199"/>
      <c r="Y6214" s="182"/>
      <c r="Z6214" s="184"/>
      <c r="AA6214" s="184"/>
      <c r="AD6214" s="182"/>
      <c r="AG6214" s="182"/>
      <c r="AH6214" s="43"/>
      <c r="AI6214" s="43"/>
      <c r="AJ6214" s="43"/>
      <c r="AK6214" s="43"/>
      <c r="AL6214" s="43"/>
      <c r="AM6214" s="43"/>
      <c r="AN6214" s="43"/>
      <c r="AO6214" s="43"/>
      <c r="AP6214" s="43"/>
      <c r="AQ6214" s="43"/>
      <c r="AR6214" s="43"/>
      <c r="AS6214" s="43"/>
      <c r="AT6214" s="43"/>
      <c r="AU6214" s="44"/>
      <c r="AV6214" s="182"/>
      <c r="AW6214" s="182"/>
      <c r="AX6214" s="182"/>
      <c r="AZ6214" s="207"/>
    </row>
    <row r="6215" spans="1:52" s="168" customFormat="1" ht="14.4" thickBot="1" x14ac:dyDescent="0.35">
      <c r="A6215" s="263"/>
      <c r="B6215" s="263"/>
      <c r="C6215" s="265"/>
      <c r="D6215" s="425"/>
      <c r="E6215" s="426"/>
      <c r="F6215" s="426"/>
      <c r="G6215" s="426"/>
      <c r="H6215" s="426"/>
      <c r="I6215" s="426"/>
      <c r="J6215" s="426"/>
      <c r="K6215" s="426"/>
      <c r="L6215" s="426"/>
      <c r="M6215" s="427"/>
      <c r="N6215" s="422"/>
      <c r="O6215" s="423"/>
      <c r="P6215" s="423"/>
      <c r="Q6215" s="423"/>
      <c r="R6215" s="423"/>
      <c r="S6215" s="423"/>
      <c r="T6215" s="423"/>
      <c r="U6215" s="424"/>
      <c r="V6215" s="182"/>
      <c r="W6215" s="191"/>
      <c r="X6215" s="199"/>
      <c r="Y6215" s="182"/>
      <c r="Z6215" s="184"/>
      <c r="AA6215" s="184"/>
      <c r="AD6215" s="182"/>
      <c r="AG6215" s="182"/>
      <c r="AH6215" s="43"/>
      <c r="AI6215" s="43"/>
      <c r="AJ6215" s="43"/>
      <c r="AK6215" s="43"/>
      <c r="AL6215" s="43"/>
      <c r="AM6215" s="43"/>
      <c r="AN6215" s="43"/>
      <c r="AO6215" s="43"/>
      <c r="AP6215" s="43"/>
      <c r="AQ6215" s="43"/>
      <c r="AR6215" s="43"/>
      <c r="AS6215" s="43"/>
      <c r="AT6215" s="43"/>
      <c r="AU6215" s="44"/>
      <c r="AV6215" s="182"/>
      <c r="AW6215" s="182"/>
      <c r="AX6215" s="182"/>
      <c r="AZ6215" s="207"/>
    </row>
    <row r="6216" spans="1:52" s="168" customFormat="1" ht="5.25" customHeight="1" thickBot="1" x14ac:dyDescent="0.35">
      <c r="A6216" s="263"/>
      <c r="B6216" s="263"/>
      <c r="C6216" s="265"/>
      <c r="D6216" s="428"/>
      <c r="E6216" s="428"/>
      <c r="F6216" s="428"/>
      <c r="G6216" s="428"/>
      <c r="H6216" s="428"/>
      <c r="I6216" s="428"/>
      <c r="J6216" s="428"/>
      <c r="K6216" s="428"/>
      <c r="L6216" s="428"/>
      <c r="M6216" s="428"/>
      <c r="N6216" s="428"/>
      <c r="O6216" s="428"/>
      <c r="P6216" s="428"/>
      <c r="Q6216" s="428"/>
      <c r="R6216" s="428"/>
      <c r="S6216" s="428"/>
      <c r="T6216" s="428"/>
      <c r="U6216" s="428"/>
      <c r="V6216" s="182"/>
      <c r="W6216" s="191"/>
      <c r="X6216" s="199"/>
      <c r="Y6216" s="182"/>
      <c r="Z6216" s="184"/>
      <c r="AA6216" s="184"/>
      <c r="AD6216" s="182"/>
      <c r="AG6216" s="182"/>
      <c r="AH6216" s="43"/>
      <c r="AI6216" s="43"/>
      <c r="AJ6216" s="43"/>
      <c r="AK6216" s="43"/>
      <c r="AL6216" s="43"/>
      <c r="AM6216" s="43"/>
      <c r="AN6216" s="43"/>
      <c r="AO6216" s="43"/>
      <c r="AP6216" s="43"/>
      <c r="AQ6216" s="43"/>
      <c r="AR6216" s="43"/>
      <c r="AS6216" s="43"/>
      <c r="AT6216" s="43"/>
      <c r="AU6216" s="44"/>
      <c r="AV6216" s="182"/>
      <c r="AW6216" s="182"/>
      <c r="AX6216" s="182"/>
      <c r="AZ6216" s="207"/>
    </row>
    <row r="6217" spans="1:52" s="168" customFormat="1" ht="20.25" customHeight="1" x14ac:dyDescent="0.3">
      <c r="A6217" s="263"/>
      <c r="B6217" s="263"/>
      <c r="C6217" s="265"/>
      <c r="D6217" s="429" t="s">
        <v>18</v>
      </c>
      <c r="E6217" s="430"/>
      <c r="F6217" s="430"/>
      <c r="G6217" s="430"/>
      <c r="H6217" s="430"/>
      <c r="I6217" s="430"/>
      <c r="J6217" s="430"/>
      <c r="K6217" s="430"/>
      <c r="L6217" s="430"/>
      <c r="M6217" s="431"/>
      <c r="N6217" s="429" t="s">
        <v>19</v>
      </c>
      <c r="O6217" s="430"/>
      <c r="P6217" s="430"/>
      <c r="Q6217" s="430"/>
      <c r="R6217" s="430"/>
      <c r="S6217" s="430"/>
      <c r="T6217" s="430"/>
      <c r="U6217" s="431"/>
      <c r="V6217" s="182"/>
      <c r="W6217" s="191"/>
      <c r="X6217" s="199"/>
      <c r="Y6217" s="182"/>
      <c r="Z6217" s="184"/>
      <c r="AA6217" s="184"/>
      <c r="AD6217" s="182"/>
      <c r="AG6217" s="182"/>
      <c r="AH6217" s="43"/>
      <c r="AI6217" s="43"/>
      <c r="AJ6217" s="43"/>
      <c r="AK6217" s="43"/>
      <c r="AL6217" s="43"/>
      <c r="AM6217" s="43"/>
      <c r="AN6217" s="43"/>
      <c r="AO6217" s="43"/>
      <c r="AP6217" s="43"/>
      <c r="AQ6217" s="43"/>
      <c r="AR6217" s="43"/>
      <c r="AS6217" s="43"/>
      <c r="AT6217" s="43"/>
      <c r="AU6217" s="44"/>
      <c r="AV6217" s="182"/>
      <c r="AW6217" s="182"/>
      <c r="AX6217" s="182"/>
      <c r="AZ6217" s="207"/>
    </row>
    <row r="6218" spans="1:52" s="168" customFormat="1" x14ac:dyDescent="0.3">
      <c r="A6218" s="263"/>
      <c r="B6218" s="263"/>
      <c r="C6218" s="265"/>
      <c r="D6218" s="432" t="s">
        <v>20</v>
      </c>
      <c r="E6218" s="433"/>
      <c r="F6218" s="433"/>
      <c r="G6218" s="433"/>
      <c r="H6218" s="433"/>
      <c r="I6218" s="433"/>
      <c r="J6218" s="433"/>
      <c r="K6218" s="433"/>
      <c r="L6218" s="433"/>
      <c r="M6218" s="434"/>
      <c r="N6218" s="435" t="s">
        <v>21</v>
      </c>
      <c r="O6218" s="436"/>
      <c r="P6218" s="436"/>
      <c r="Q6218" s="436"/>
      <c r="R6218" s="436"/>
      <c r="S6218" s="436"/>
      <c r="T6218" s="436"/>
      <c r="U6218" s="437"/>
      <c r="V6218" s="182"/>
      <c r="W6218" s="191"/>
      <c r="X6218" s="199"/>
      <c r="Y6218" s="182"/>
      <c r="Z6218" s="184"/>
      <c r="AA6218" s="184"/>
      <c r="AD6218" s="182"/>
      <c r="AG6218" s="182"/>
      <c r="AH6218" s="43"/>
      <c r="AI6218" s="43"/>
      <c r="AJ6218" s="43"/>
      <c r="AK6218" s="43"/>
      <c r="AL6218" s="43"/>
      <c r="AM6218" s="43"/>
      <c r="AN6218" s="43"/>
      <c r="AO6218" s="43"/>
      <c r="AP6218" s="43"/>
      <c r="AQ6218" s="43"/>
      <c r="AR6218" s="43"/>
      <c r="AS6218" s="43"/>
      <c r="AT6218" s="43"/>
      <c r="AU6218" s="44"/>
      <c r="AV6218" s="182"/>
      <c r="AW6218" s="182"/>
      <c r="AX6218" s="182"/>
      <c r="AZ6218" s="207"/>
    </row>
    <row r="6219" spans="1:52" s="168" customFormat="1" ht="15.75" customHeight="1" x14ac:dyDescent="0.3">
      <c r="A6219" s="263"/>
      <c r="B6219" s="263"/>
      <c r="C6219" s="265"/>
      <c r="D6219" s="438" t="s">
        <v>22</v>
      </c>
      <c r="E6219" s="439"/>
      <c r="F6219" s="439"/>
      <c r="G6219" s="439"/>
      <c r="H6219" s="439"/>
      <c r="I6219" s="439"/>
      <c r="J6219" s="439"/>
      <c r="K6219" s="439"/>
      <c r="L6219" s="439"/>
      <c r="M6219" s="440"/>
      <c r="N6219" s="438" t="s">
        <v>22</v>
      </c>
      <c r="O6219" s="444"/>
      <c r="P6219" s="444"/>
      <c r="Q6219" s="444"/>
      <c r="R6219" s="444"/>
      <c r="S6219" s="444"/>
      <c r="T6219" s="444"/>
      <c r="U6219" s="440"/>
      <c r="V6219" s="182"/>
      <c r="W6219" s="191"/>
      <c r="X6219" s="199"/>
      <c r="Y6219" s="182"/>
      <c r="Z6219" s="184"/>
      <c r="AA6219" s="184"/>
      <c r="AD6219" s="182"/>
      <c r="AG6219" s="182"/>
      <c r="AH6219" s="43"/>
      <c r="AI6219" s="43"/>
      <c r="AJ6219" s="43"/>
      <c r="AK6219" s="43"/>
      <c r="AL6219" s="43"/>
      <c r="AM6219" s="43"/>
      <c r="AN6219" s="43"/>
      <c r="AO6219" s="43"/>
      <c r="AP6219" s="43"/>
      <c r="AQ6219" s="43"/>
      <c r="AR6219" s="43"/>
      <c r="AS6219" s="43"/>
      <c r="AT6219" s="43"/>
      <c r="AU6219" s="44"/>
      <c r="AV6219" s="182"/>
      <c r="AW6219" s="182"/>
      <c r="AX6219" s="182"/>
      <c r="AZ6219" s="207"/>
    </row>
    <row r="6220" spans="1:52" s="168" customFormat="1" ht="15.75" customHeight="1" x14ac:dyDescent="0.3">
      <c r="A6220" s="263"/>
      <c r="B6220" s="263"/>
      <c r="C6220" s="265"/>
      <c r="D6220" s="438"/>
      <c r="E6220" s="439"/>
      <c r="F6220" s="439"/>
      <c r="G6220" s="439"/>
      <c r="H6220" s="439"/>
      <c r="I6220" s="439"/>
      <c r="J6220" s="439"/>
      <c r="K6220" s="439"/>
      <c r="L6220" s="439"/>
      <c r="M6220" s="440"/>
      <c r="N6220" s="438"/>
      <c r="O6220" s="439"/>
      <c r="P6220" s="439"/>
      <c r="Q6220" s="439"/>
      <c r="R6220" s="439"/>
      <c r="S6220" s="439"/>
      <c r="T6220" s="439"/>
      <c r="U6220" s="440"/>
      <c r="V6220" s="182"/>
      <c r="W6220" s="191"/>
      <c r="X6220" s="199"/>
      <c r="Y6220" s="182"/>
      <c r="Z6220" s="184"/>
      <c r="AA6220" s="184"/>
      <c r="AD6220" s="182"/>
      <c r="AG6220" s="182"/>
      <c r="AH6220" s="43"/>
      <c r="AI6220" s="43"/>
      <c r="AJ6220" s="43"/>
      <c r="AK6220" s="43"/>
      <c r="AL6220" s="43"/>
      <c r="AM6220" s="43"/>
      <c r="AN6220" s="43"/>
      <c r="AO6220" s="43"/>
      <c r="AP6220" s="43"/>
      <c r="AQ6220" s="43"/>
      <c r="AR6220" s="43"/>
      <c r="AS6220" s="43"/>
      <c r="AT6220" s="43"/>
      <c r="AU6220" s="44"/>
      <c r="AV6220" s="182"/>
      <c r="AW6220" s="182"/>
      <c r="AX6220" s="182"/>
      <c r="AZ6220" s="207"/>
    </row>
    <row r="6221" spans="1:52" s="168" customFormat="1" ht="15.75" customHeight="1" x14ac:dyDescent="0.3">
      <c r="A6221" s="263"/>
      <c r="B6221" s="263"/>
      <c r="C6221" s="265"/>
      <c r="D6221" s="441"/>
      <c r="E6221" s="442"/>
      <c r="F6221" s="442"/>
      <c r="G6221" s="442"/>
      <c r="H6221" s="442"/>
      <c r="I6221" s="442"/>
      <c r="J6221" s="442"/>
      <c r="K6221" s="442"/>
      <c r="L6221" s="442"/>
      <c r="M6221" s="443"/>
      <c r="N6221" s="441"/>
      <c r="O6221" s="442"/>
      <c r="P6221" s="442"/>
      <c r="Q6221" s="442"/>
      <c r="R6221" s="442"/>
      <c r="S6221" s="442"/>
      <c r="T6221" s="442"/>
      <c r="U6221" s="443"/>
      <c r="V6221" s="182"/>
      <c r="W6221" s="191"/>
      <c r="X6221" s="199"/>
      <c r="Y6221" s="182"/>
      <c r="Z6221" s="184"/>
      <c r="AA6221" s="184"/>
      <c r="AD6221" s="182"/>
      <c r="AG6221" s="182"/>
      <c r="AH6221" s="43"/>
      <c r="AI6221" s="43"/>
      <c r="AJ6221" s="43"/>
      <c r="AK6221" s="43"/>
      <c r="AL6221" s="43"/>
      <c r="AM6221" s="43"/>
      <c r="AN6221" s="43"/>
      <c r="AO6221" s="43"/>
      <c r="AP6221" s="43"/>
      <c r="AQ6221" s="43"/>
      <c r="AR6221" s="43"/>
      <c r="AS6221" s="43"/>
      <c r="AT6221" s="43"/>
      <c r="AU6221" s="44"/>
      <c r="AV6221" s="182"/>
      <c r="AW6221" s="182"/>
      <c r="AX6221" s="182"/>
      <c r="AZ6221" s="207"/>
    </row>
    <row r="6222" spans="1:52" s="168" customFormat="1" x14ac:dyDescent="0.25">
      <c r="A6222" s="263"/>
      <c r="B6222" s="263"/>
      <c r="C6222" s="265"/>
      <c r="D6222" s="171" t="s">
        <v>23</v>
      </c>
      <c r="E6222" s="445" t="e">
        <f>+#REF!</f>
        <v>#REF!</v>
      </c>
      <c r="F6222" s="445"/>
      <c r="G6222" s="445"/>
      <c r="H6222" s="445"/>
      <c r="I6222" s="445"/>
      <c r="J6222" s="445"/>
      <c r="K6222" s="445"/>
      <c r="L6222" s="445"/>
      <c r="M6222" s="446"/>
      <c r="N6222" s="172" t="s">
        <v>23</v>
      </c>
      <c r="O6222" s="445" t="e">
        <f>+#REF!</f>
        <v>#REF!</v>
      </c>
      <c r="P6222" s="445"/>
      <c r="Q6222" s="445"/>
      <c r="R6222" s="445"/>
      <c r="S6222" s="445"/>
      <c r="T6222" s="445"/>
      <c r="U6222" s="446"/>
      <c r="V6222" s="182"/>
      <c r="W6222" s="191"/>
      <c r="X6222" s="199"/>
      <c r="Y6222" s="182"/>
      <c r="Z6222" s="184"/>
      <c r="AA6222" s="184"/>
      <c r="AD6222" s="182"/>
      <c r="AG6222" s="182"/>
      <c r="AH6222" s="43"/>
      <c r="AI6222" s="43"/>
      <c r="AJ6222" s="43"/>
      <c r="AK6222" s="43"/>
      <c r="AL6222" s="43"/>
      <c r="AM6222" s="43"/>
      <c r="AN6222" s="43"/>
      <c r="AO6222" s="43"/>
      <c r="AP6222" s="43"/>
      <c r="AQ6222" s="43"/>
      <c r="AR6222" s="43"/>
      <c r="AS6222" s="43"/>
      <c r="AT6222" s="43"/>
      <c r="AU6222" s="44"/>
      <c r="AV6222" s="182"/>
      <c r="AW6222" s="182"/>
      <c r="AX6222" s="182"/>
      <c r="AZ6222" s="207"/>
    </row>
    <row r="6223" spans="1:52" s="168" customFormat="1" ht="14.4" thickBot="1" x14ac:dyDescent="0.3">
      <c r="A6223" s="263"/>
      <c r="B6223" s="263"/>
      <c r="C6223" s="265"/>
      <c r="D6223" s="173" t="s">
        <v>25</v>
      </c>
      <c r="E6223" s="447" t="e">
        <f>+#REF!</f>
        <v>#REF!</v>
      </c>
      <c r="F6223" s="447"/>
      <c r="G6223" s="447"/>
      <c r="H6223" s="447"/>
      <c r="I6223" s="447"/>
      <c r="J6223" s="447"/>
      <c r="K6223" s="447"/>
      <c r="L6223" s="447"/>
      <c r="M6223" s="448"/>
      <c r="N6223" s="174" t="s">
        <v>25</v>
      </c>
      <c r="O6223" s="447" t="e">
        <f>+#REF!</f>
        <v>#REF!</v>
      </c>
      <c r="P6223" s="447"/>
      <c r="Q6223" s="447"/>
      <c r="R6223" s="447"/>
      <c r="S6223" s="447"/>
      <c r="T6223" s="447"/>
      <c r="U6223" s="448"/>
      <c r="V6223" s="182"/>
      <c r="W6223" s="191"/>
      <c r="X6223" s="199"/>
      <c r="Y6223" s="182"/>
      <c r="Z6223" s="184"/>
      <c r="AA6223" s="184"/>
      <c r="AD6223" s="182"/>
      <c r="AG6223" s="182"/>
      <c r="AH6223" s="43"/>
      <c r="AI6223" s="43"/>
      <c r="AJ6223" s="43"/>
      <c r="AK6223" s="43"/>
      <c r="AL6223" s="43"/>
      <c r="AM6223" s="43"/>
      <c r="AN6223" s="43"/>
      <c r="AO6223" s="43"/>
      <c r="AP6223" s="43"/>
      <c r="AQ6223" s="43"/>
      <c r="AR6223" s="43"/>
      <c r="AS6223" s="43"/>
      <c r="AT6223" s="43"/>
      <c r="AU6223" s="44"/>
      <c r="AV6223" s="182"/>
      <c r="AW6223" s="182"/>
      <c r="AX6223" s="182"/>
      <c r="AZ6223" s="207"/>
    </row>
    <row r="6224" spans="1:52" s="175" customFormat="1" ht="9.9" customHeight="1" thickBot="1" x14ac:dyDescent="0.3">
      <c r="A6224" s="266"/>
      <c r="B6224" s="266"/>
      <c r="C6224" s="267"/>
      <c r="N6224" s="15"/>
      <c r="V6224" s="34"/>
      <c r="W6224" s="58"/>
      <c r="X6224" s="85"/>
      <c r="Y6224" s="34"/>
      <c r="Z6224" s="185"/>
      <c r="AA6224" s="185"/>
      <c r="AD6224" s="34"/>
      <c r="AG6224" s="34"/>
      <c r="AH6224" s="45"/>
      <c r="AI6224" s="45"/>
      <c r="AJ6224" s="45"/>
      <c r="AK6224" s="45"/>
      <c r="AL6224" s="45"/>
      <c r="AM6224" s="45"/>
      <c r="AN6224" s="45"/>
      <c r="AO6224" s="45"/>
      <c r="AP6224" s="45"/>
      <c r="AQ6224" s="45"/>
      <c r="AR6224" s="45"/>
      <c r="AS6224" s="45"/>
      <c r="AT6224" s="45"/>
      <c r="AU6224" s="46"/>
      <c r="AV6224" s="34"/>
      <c r="AW6224" s="34"/>
      <c r="AX6224" s="34"/>
      <c r="AZ6224" s="139"/>
    </row>
    <row r="6225" spans="1:52" s="168" customFormat="1" ht="15.75" customHeight="1" x14ac:dyDescent="0.3">
      <c r="A6225" s="263"/>
      <c r="B6225" s="263"/>
      <c r="C6225" s="265"/>
      <c r="D6225" s="484"/>
      <c r="E6225" s="485"/>
      <c r="F6225" s="488" t="s">
        <v>0</v>
      </c>
      <c r="G6225" s="489"/>
      <c r="H6225" s="489"/>
      <c r="I6225" s="489"/>
      <c r="J6225" s="489"/>
      <c r="K6225" s="489"/>
      <c r="L6225" s="489"/>
      <c r="M6225" s="489"/>
      <c r="N6225" s="489"/>
      <c r="O6225" s="490"/>
      <c r="P6225" s="494" t="s">
        <v>1</v>
      </c>
      <c r="Q6225" s="495"/>
      <c r="R6225" s="495"/>
      <c r="S6225" s="496"/>
      <c r="T6225" s="500"/>
      <c r="U6225" s="501"/>
      <c r="V6225" s="182"/>
      <c r="W6225" s="191"/>
      <c r="X6225" s="199"/>
      <c r="Y6225" s="182"/>
      <c r="Z6225" s="184"/>
      <c r="AA6225" s="184"/>
      <c r="AD6225" s="182"/>
      <c r="AG6225" s="182"/>
      <c r="AH6225" s="43"/>
      <c r="AI6225" s="43"/>
      <c r="AJ6225" s="43"/>
      <c r="AK6225" s="43"/>
      <c r="AL6225" s="43"/>
      <c r="AM6225" s="43"/>
      <c r="AN6225" s="43"/>
      <c r="AO6225" s="43"/>
      <c r="AP6225" s="43"/>
      <c r="AQ6225" s="43"/>
      <c r="AR6225" s="43"/>
      <c r="AS6225" s="43"/>
      <c r="AT6225" s="43"/>
      <c r="AU6225" s="44"/>
      <c r="AV6225" s="182"/>
      <c r="AW6225" s="182"/>
      <c r="AX6225" s="182"/>
      <c r="AZ6225" s="207"/>
    </row>
    <row r="6226" spans="1:52" s="168" customFormat="1" ht="15" customHeight="1" x14ac:dyDescent="0.3">
      <c r="A6226" s="263"/>
      <c r="B6226" s="263"/>
      <c r="C6226" s="265"/>
      <c r="D6226" s="481"/>
      <c r="E6226" s="482"/>
      <c r="F6226" s="491"/>
      <c r="G6226" s="492"/>
      <c r="H6226" s="492"/>
      <c r="I6226" s="492"/>
      <c r="J6226" s="492"/>
      <c r="K6226" s="492"/>
      <c r="L6226" s="492"/>
      <c r="M6226" s="492"/>
      <c r="N6226" s="492"/>
      <c r="O6226" s="493"/>
      <c r="P6226" s="497"/>
      <c r="Q6226" s="498"/>
      <c r="R6226" s="498"/>
      <c r="S6226" s="499"/>
      <c r="T6226" s="502"/>
      <c r="U6226" s="503"/>
      <c r="V6226" s="182"/>
      <c r="W6226" s="191"/>
      <c r="X6226" s="199"/>
      <c r="Y6226" s="186"/>
      <c r="Z6226" s="184"/>
      <c r="AA6226" s="184"/>
      <c r="AD6226" s="182"/>
      <c r="AG6226" s="182"/>
      <c r="AH6226" s="43"/>
      <c r="AI6226" s="43"/>
      <c r="AJ6226" s="43"/>
      <c r="AK6226" s="43"/>
      <c r="AL6226" s="43"/>
      <c r="AM6226" s="43"/>
      <c r="AN6226" s="43"/>
      <c r="AO6226" s="43"/>
      <c r="AP6226" s="43"/>
      <c r="AQ6226" s="43"/>
      <c r="AR6226" s="43"/>
      <c r="AS6226" s="43"/>
      <c r="AT6226" s="43"/>
      <c r="AU6226" s="44"/>
      <c r="AV6226" s="182"/>
      <c r="AW6226" s="182"/>
      <c r="AX6226" s="182"/>
      <c r="AZ6226" s="207"/>
    </row>
    <row r="6227" spans="1:52" s="168" customFormat="1" ht="30" customHeight="1" thickBot="1" x14ac:dyDescent="0.35">
      <c r="A6227" s="263"/>
      <c r="B6227" s="263"/>
      <c r="C6227" s="265"/>
      <c r="D6227" s="486"/>
      <c r="E6227" s="487"/>
      <c r="F6227" s="506" t="s">
        <v>2</v>
      </c>
      <c r="G6227" s="507"/>
      <c r="H6227" s="507"/>
      <c r="I6227" s="507"/>
      <c r="J6227" s="507"/>
      <c r="K6227" s="507"/>
      <c r="L6227" s="507"/>
      <c r="M6227" s="507"/>
      <c r="N6227" s="507"/>
      <c r="O6227" s="508"/>
      <c r="P6227" s="181">
        <v>128</v>
      </c>
      <c r="Q6227" s="210" t="s">
        <v>3</v>
      </c>
      <c r="R6227" s="509">
        <v>147</v>
      </c>
      <c r="S6227" s="510"/>
      <c r="T6227" s="504"/>
      <c r="U6227" s="505"/>
      <c r="V6227" s="182">
        <f>+IF(C6236="","",1)</f>
        <v>1</v>
      </c>
      <c r="W6227" s="191"/>
      <c r="X6227" s="199"/>
      <c r="Y6227" s="39"/>
      <c r="Z6227" s="184"/>
      <c r="AA6227" s="184"/>
      <c r="AD6227" s="182"/>
      <c r="AG6227" s="182"/>
      <c r="AH6227" s="43"/>
      <c r="AI6227" s="43"/>
      <c r="AJ6227" s="43"/>
      <c r="AK6227" s="43"/>
      <c r="AL6227" s="43"/>
      <c r="AM6227" s="43"/>
      <c r="AN6227" s="43"/>
      <c r="AO6227" s="43"/>
      <c r="AP6227" s="43"/>
      <c r="AQ6227" s="43"/>
      <c r="AR6227" s="43"/>
      <c r="AS6227" s="43"/>
      <c r="AT6227" s="43"/>
      <c r="AU6227" s="44"/>
      <c r="AV6227" s="182"/>
      <c r="AW6227" s="182"/>
      <c r="AX6227" s="182"/>
      <c r="AZ6227" s="207"/>
    </row>
    <row r="6228" spans="1:52" s="168" customFormat="1" ht="5.25" customHeight="1" thickBot="1" x14ac:dyDescent="0.35">
      <c r="A6228" s="263"/>
      <c r="B6228" s="263"/>
      <c r="C6228" s="265"/>
      <c r="D6228" s="454"/>
      <c r="E6228" s="454"/>
      <c r="F6228" s="454"/>
      <c r="G6228" s="454"/>
      <c r="H6228" s="454"/>
      <c r="I6228" s="454"/>
      <c r="J6228" s="454"/>
      <c r="K6228" s="454"/>
      <c r="L6228" s="454"/>
      <c r="M6228" s="454"/>
      <c r="N6228" s="454"/>
      <c r="O6228" s="454"/>
      <c r="P6228" s="454"/>
      <c r="Q6228" s="454"/>
      <c r="R6228" s="454"/>
      <c r="S6228" s="454"/>
      <c r="T6228" s="454"/>
      <c r="U6228" s="454"/>
      <c r="V6228" s="182"/>
      <c r="W6228" s="191"/>
      <c r="X6228" s="199"/>
      <c r="Y6228" s="186"/>
      <c r="Z6228" s="184"/>
      <c r="AA6228" s="184"/>
      <c r="AD6228" s="182"/>
      <c r="AG6228" s="182"/>
      <c r="AH6228" s="43"/>
      <c r="AI6228" s="43"/>
      <c r="AJ6228" s="43"/>
      <c r="AK6228" s="43"/>
      <c r="AL6228" s="43"/>
      <c r="AM6228" s="43"/>
      <c r="AN6228" s="43"/>
      <c r="AO6228" s="43"/>
      <c r="AP6228" s="43"/>
      <c r="AQ6228" s="43"/>
      <c r="AR6228" s="43"/>
      <c r="AS6228" s="43"/>
      <c r="AT6228" s="43"/>
      <c r="AU6228" s="44"/>
      <c r="AV6228" s="182"/>
      <c r="AW6228" s="182"/>
      <c r="AX6228" s="182"/>
      <c r="AZ6228" s="207"/>
    </row>
    <row r="6229" spans="1:52" s="168" customFormat="1" ht="24.9" customHeight="1" x14ac:dyDescent="0.3">
      <c r="A6229" s="263"/>
      <c r="B6229" s="263"/>
      <c r="C6229" s="265"/>
      <c r="D6229" s="511" t="s">
        <v>4</v>
      </c>
      <c r="E6229" s="512"/>
      <c r="F6229" s="513" t="s">
        <v>168</v>
      </c>
      <c r="G6229" s="514"/>
      <c r="H6229" s="514"/>
      <c r="I6229" s="515"/>
      <c r="J6229" s="516" t="s">
        <v>5</v>
      </c>
      <c r="K6229" s="512"/>
      <c r="L6229" s="513" t="s">
        <v>102</v>
      </c>
      <c r="M6229" s="514"/>
      <c r="N6229" s="514"/>
      <c r="O6229" s="514"/>
      <c r="P6229" s="515"/>
      <c r="Q6229" s="164" t="s">
        <v>6</v>
      </c>
      <c r="R6229" s="513" t="s">
        <v>36</v>
      </c>
      <c r="S6229" s="514"/>
      <c r="T6229" s="514"/>
      <c r="U6229" s="517"/>
      <c r="V6229" s="182"/>
      <c r="W6229" s="191"/>
      <c r="X6229" s="199"/>
      <c r="Y6229" s="182"/>
      <c r="Z6229" s="184"/>
      <c r="AA6229" s="184"/>
      <c r="AD6229" s="182"/>
      <c r="AG6229" s="182"/>
      <c r="AH6229" s="43"/>
      <c r="AI6229" s="43"/>
      <c r="AJ6229" s="43"/>
      <c r="AK6229" s="43"/>
      <c r="AL6229" s="43"/>
      <c r="AM6229" s="43"/>
      <c r="AN6229" s="43"/>
      <c r="AO6229" s="43"/>
      <c r="AP6229" s="43"/>
      <c r="AQ6229" s="43"/>
      <c r="AR6229" s="43"/>
      <c r="AS6229" s="43"/>
      <c r="AT6229" s="43"/>
      <c r="AU6229" s="44"/>
      <c r="AV6229" s="182"/>
      <c r="AW6229" s="182"/>
      <c r="AX6229" s="182"/>
      <c r="AZ6229" s="207"/>
    </row>
    <row r="6230" spans="1:52" s="168" customFormat="1" ht="45" customHeight="1" thickBot="1" x14ac:dyDescent="0.35">
      <c r="A6230" s="263"/>
      <c r="B6230" s="263"/>
      <c r="C6230" s="265"/>
      <c r="D6230" s="518" t="s">
        <v>7</v>
      </c>
      <c r="E6230" s="519"/>
      <c r="F6230" s="520" t="s">
        <v>169</v>
      </c>
      <c r="G6230" s="521"/>
      <c r="H6230" s="521"/>
      <c r="I6230" s="521"/>
      <c r="J6230" s="521"/>
      <c r="K6230" s="521"/>
      <c r="L6230" s="521"/>
      <c r="M6230" s="521"/>
      <c r="N6230" s="521"/>
      <c r="O6230" s="521"/>
      <c r="P6230" s="521"/>
      <c r="Q6230" s="521"/>
      <c r="R6230" s="521"/>
      <c r="S6230" s="521"/>
      <c r="T6230" s="521"/>
      <c r="U6230" s="522"/>
      <c r="V6230" s="182"/>
      <c r="W6230" s="191"/>
      <c r="X6230" s="199"/>
      <c r="Y6230" s="182"/>
      <c r="Z6230" s="184"/>
      <c r="AA6230" s="184"/>
      <c r="AD6230" s="182"/>
      <c r="AG6230" s="182"/>
      <c r="AH6230" s="43"/>
      <c r="AI6230" s="43"/>
      <c r="AJ6230" s="43"/>
      <c r="AK6230" s="43"/>
      <c r="AL6230" s="43"/>
      <c r="AM6230" s="43"/>
      <c r="AN6230" s="43"/>
      <c r="AO6230" s="43"/>
      <c r="AP6230" s="43"/>
      <c r="AQ6230" s="43"/>
      <c r="AR6230" s="43"/>
      <c r="AS6230" s="43"/>
      <c r="AT6230" s="43"/>
      <c r="AU6230" s="44"/>
      <c r="AV6230" s="182"/>
      <c r="AW6230" s="182"/>
      <c r="AX6230" s="182"/>
      <c r="AZ6230" s="207"/>
    </row>
    <row r="6231" spans="1:52" s="168" customFormat="1" ht="5.0999999999999996" customHeight="1" thickBot="1" x14ac:dyDescent="0.35">
      <c r="A6231" s="263"/>
      <c r="B6231" s="263"/>
      <c r="C6231" s="265"/>
      <c r="D6231" s="523"/>
      <c r="E6231" s="523"/>
      <c r="F6231" s="523"/>
      <c r="G6231" s="523"/>
      <c r="H6231" s="523"/>
      <c r="I6231" s="523"/>
      <c r="J6231" s="523"/>
      <c r="K6231" s="523"/>
      <c r="L6231" s="523"/>
      <c r="M6231" s="523"/>
      <c r="N6231" s="523"/>
      <c r="O6231" s="523"/>
      <c r="P6231" s="523"/>
      <c r="Q6231" s="523"/>
      <c r="R6231" s="523"/>
      <c r="S6231" s="523"/>
      <c r="T6231" s="523"/>
      <c r="U6231" s="523"/>
      <c r="V6231" s="182"/>
      <c r="W6231" s="191"/>
      <c r="X6231" s="199"/>
      <c r="Y6231" s="182"/>
      <c r="Z6231" s="184"/>
      <c r="AA6231" s="184"/>
      <c r="AD6231" s="182"/>
      <c r="AG6231" s="182"/>
      <c r="AH6231" s="43"/>
      <c r="AI6231" s="43"/>
      <c r="AJ6231" s="43"/>
      <c r="AK6231" s="43"/>
      <c r="AL6231" s="43"/>
      <c r="AM6231" s="43"/>
      <c r="AN6231" s="43"/>
      <c r="AO6231" s="43"/>
      <c r="AP6231" s="43"/>
      <c r="AQ6231" s="43"/>
      <c r="AR6231" s="43"/>
      <c r="AS6231" s="43"/>
      <c r="AT6231" s="43"/>
      <c r="AU6231" s="44"/>
      <c r="AV6231" s="182"/>
      <c r="AW6231" s="182"/>
      <c r="AX6231" s="182"/>
      <c r="AZ6231" s="207"/>
    </row>
    <row r="6232" spans="1:52" s="168" customFormat="1" ht="24.9" customHeight="1" thickBot="1" x14ac:dyDescent="0.35">
      <c r="A6232" s="263"/>
      <c r="B6232" s="263"/>
      <c r="C6232" s="265"/>
      <c r="D6232" s="165" t="s">
        <v>103</v>
      </c>
      <c r="E6232" s="209" t="s">
        <v>106</v>
      </c>
      <c r="F6232" s="455" t="s">
        <v>104</v>
      </c>
      <c r="G6232" s="524"/>
      <c r="H6232" s="456"/>
      <c r="I6232" s="525">
        <v>44058</v>
      </c>
      <c r="J6232" s="526"/>
      <c r="K6232" s="526"/>
      <c r="L6232" s="526"/>
      <c r="M6232" s="526"/>
      <c r="N6232" s="527"/>
      <c r="O6232" s="166" t="s">
        <v>8</v>
      </c>
      <c r="P6232" s="449" t="s">
        <v>24</v>
      </c>
      <c r="Q6232" s="450"/>
      <c r="R6232" s="450"/>
      <c r="S6232" s="450"/>
      <c r="T6232" s="450"/>
      <c r="U6232" s="528"/>
      <c r="V6232" s="182"/>
      <c r="W6232" s="191"/>
      <c r="X6232" s="199"/>
      <c r="Y6232" s="182"/>
      <c r="Z6232" s="184"/>
      <c r="AA6232" s="184"/>
      <c r="AD6232" s="182"/>
      <c r="AG6232" s="182"/>
      <c r="AH6232" s="43"/>
      <c r="AI6232" s="43"/>
      <c r="AJ6232" s="43"/>
      <c r="AK6232" s="43"/>
      <c r="AL6232" s="43"/>
      <c r="AM6232" s="43"/>
      <c r="AN6232" s="43"/>
      <c r="AO6232" s="43"/>
      <c r="AP6232" s="43"/>
      <c r="AQ6232" s="43"/>
      <c r="AR6232" s="43"/>
      <c r="AS6232" s="43"/>
      <c r="AT6232" s="43"/>
      <c r="AU6232" s="44"/>
      <c r="AV6232" s="182"/>
      <c r="AW6232" s="182"/>
      <c r="AX6232" s="182"/>
      <c r="AZ6232" s="207"/>
    </row>
    <row r="6233" spans="1:52" s="168" customFormat="1" ht="5.0999999999999996" customHeight="1" thickBot="1" x14ac:dyDescent="0.35">
      <c r="A6233" s="263"/>
      <c r="B6233" s="263"/>
      <c r="C6233" s="265"/>
      <c r="D6233" s="208"/>
      <c r="E6233" s="208"/>
      <c r="F6233" s="208"/>
      <c r="G6233" s="208"/>
      <c r="H6233" s="208"/>
      <c r="I6233" s="208"/>
      <c r="J6233" s="208"/>
      <c r="K6233" s="208"/>
      <c r="L6233" s="208"/>
      <c r="M6233" s="208"/>
      <c r="N6233" s="208"/>
      <c r="O6233" s="208"/>
      <c r="P6233" s="208"/>
      <c r="Q6233" s="208"/>
      <c r="R6233" s="208"/>
      <c r="S6233" s="208"/>
      <c r="T6233" s="208"/>
      <c r="U6233" s="208"/>
      <c r="V6233" s="182"/>
      <c r="W6233" s="191"/>
      <c r="X6233" s="199"/>
      <c r="Y6233" s="182"/>
      <c r="Z6233" s="184"/>
      <c r="AA6233" s="184"/>
      <c r="AD6233" s="182"/>
      <c r="AG6233" s="182"/>
      <c r="AH6233" s="43"/>
      <c r="AI6233" s="43"/>
      <c r="AJ6233" s="43"/>
      <c r="AK6233" s="43"/>
      <c r="AL6233" s="43"/>
      <c r="AM6233" s="43"/>
      <c r="AN6233" s="43"/>
      <c r="AO6233" s="43"/>
      <c r="AP6233" s="43"/>
      <c r="AQ6233" s="43"/>
      <c r="AR6233" s="43"/>
      <c r="AS6233" s="43"/>
      <c r="AT6233" s="43"/>
      <c r="AU6233" s="44"/>
      <c r="AV6233" s="182"/>
      <c r="AW6233" s="182"/>
      <c r="AX6233" s="182"/>
      <c r="AZ6233" s="207"/>
    </row>
    <row r="6234" spans="1:52" s="168" customFormat="1" ht="24.9" customHeight="1" thickBot="1" x14ac:dyDescent="0.35">
      <c r="A6234" s="263"/>
      <c r="B6234" s="263"/>
      <c r="C6234" s="265"/>
      <c r="D6234" s="165" t="s">
        <v>31</v>
      </c>
      <c r="E6234" s="449"/>
      <c r="F6234" s="450"/>
      <c r="G6234" s="450"/>
      <c r="H6234" s="450"/>
      <c r="I6234" s="450"/>
      <c r="J6234" s="451"/>
      <c r="K6234" s="177" t="s">
        <v>105</v>
      </c>
      <c r="L6234" s="452"/>
      <c r="M6234" s="452"/>
      <c r="N6234" s="452"/>
      <c r="O6234" s="452"/>
      <c r="P6234" s="452"/>
      <c r="Q6234" s="452"/>
      <c r="R6234" s="452"/>
      <c r="S6234" s="452"/>
      <c r="T6234" s="452"/>
      <c r="U6234" s="453"/>
      <c r="V6234" s="182"/>
      <c r="W6234" s="191"/>
      <c r="X6234" s="199"/>
      <c r="Y6234" s="182"/>
      <c r="Z6234" s="184"/>
      <c r="AA6234" s="184"/>
      <c r="AD6234" s="182"/>
      <c r="AG6234" s="182"/>
      <c r="AH6234" s="43"/>
      <c r="AI6234" s="43"/>
      <c r="AJ6234" s="43"/>
      <c r="AK6234" s="43"/>
      <c r="AL6234" s="43"/>
      <c r="AM6234" s="43"/>
      <c r="AN6234" s="43"/>
      <c r="AO6234" s="43"/>
      <c r="AP6234" s="43"/>
      <c r="AQ6234" s="43"/>
      <c r="AR6234" s="43"/>
      <c r="AS6234" s="43"/>
      <c r="AT6234" s="43"/>
      <c r="AU6234" s="44"/>
      <c r="AV6234" s="182"/>
      <c r="AW6234" s="182"/>
      <c r="AX6234" s="182"/>
      <c r="AZ6234" s="207"/>
    </row>
    <row r="6235" spans="1:52" s="168" customFormat="1" ht="5.0999999999999996" customHeight="1" thickBot="1" x14ac:dyDescent="0.35">
      <c r="A6235" s="263"/>
      <c r="B6235" s="263"/>
      <c r="C6235" s="265"/>
      <c r="D6235" s="454"/>
      <c r="E6235" s="454"/>
      <c r="F6235" s="454"/>
      <c r="G6235" s="454"/>
      <c r="H6235" s="454"/>
      <c r="I6235" s="454"/>
      <c r="J6235" s="454"/>
      <c r="K6235" s="454"/>
      <c r="L6235" s="454"/>
      <c r="M6235" s="454"/>
      <c r="N6235" s="454"/>
      <c r="O6235" s="454"/>
      <c r="P6235" s="454"/>
      <c r="Q6235" s="454"/>
      <c r="R6235" s="454"/>
      <c r="S6235" s="454"/>
      <c r="T6235" s="454"/>
      <c r="U6235" s="454"/>
      <c r="V6235" s="182"/>
      <c r="W6235" s="191"/>
      <c r="X6235" s="199"/>
      <c r="Y6235" s="182"/>
      <c r="Z6235" s="184"/>
      <c r="AA6235" s="184"/>
      <c r="AD6235" s="182"/>
      <c r="AG6235" s="182"/>
      <c r="AH6235" s="43"/>
      <c r="AI6235" s="43"/>
      <c r="AJ6235" s="43"/>
      <c r="AK6235" s="43"/>
      <c r="AL6235" s="43"/>
      <c r="AM6235" s="43"/>
      <c r="AN6235" s="43"/>
      <c r="AO6235" s="43"/>
      <c r="AP6235" s="43"/>
      <c r="AQ6235" s="43"/>
      <c r="AR6235" s="43"/>
      <c r="AS6235" s="43"/>
      <c r="AT6235" s="43"/>
      <c r="AU6235" s="44"/>
      <c r="AV6235" s="182"/>
      <c r="AW6235" s="182"/>
      <c r="AX6235" s="182"/>
      <c r="AZ6235" s="207"/>
    </row>
    <row r="6236" spans="1:52" s="168" customFormat="1" ht="45" customHeight="1" thickBot="1" x14ac:dyDescent="0.35">
      <c r="A6236" s="263" t="str">
        <f>+E6236</f>
        <v>NP 65</v>
      </c>
      <c r="B6236" s="264">
        <f>+U6260</f>
        <v>52</v>
      </c>
      <c r="C6236" s="265">
        <v>118</v>
      </c>
      <c r="D6236" s="165" t="s">
        <v>9</v>
      </c>
      <c r="E6236" s="180" t="s">
        <v>292</v>
      </c>
      <c r="F6236" s="455" t="s">
        <v>29</v>
      </c>
      <c r="G6236" s="456"/>
      <c r="H6236" s="457" t="s">
        <v>289</v>
      </c>
      <c r="I6236" s="457"/>
      <c r="J6236" s="457"/>
      <c r="K6236" s="457"/>
      <c r="L6236" s="457"/>
      <c r="M6236" s="458"/>
      <c r="N6236" s="459" t="s">
        <v>32</v>
      </c>
      <c r="O6236" s="460"/>
      <c r="P6236" s="461"/>
      <c r="Q6236" s="462" t="s">
        <v>49</v>
      </c>
      <c r="R6236" s="463"/>
      <c r="S6236" s="463"/>
      <c r="T6236" s="463"/>
      <c r="U6236" s="464"/>
      <c r="V6236" s="182"/>
      <c r="W6236" s="191"/>
      <c r="X6236" s="199"/>
      <c r="Y6236" s="182"/>
      <c r="Z6236" s="186"/>
      <c r="AA6236" s="186"/>
      <c r="AD6236" s="182"/>
      <c r="AG6236" s="182"/>
      <c r="AH6236" s="43"/>
      <c r="AI6236" s="43"/>
      <c r="AJ6236" s="43"/>
      <c r="AK6236" s="43"/>
      <c r="AL6236" s="43"/>
      <c r="AM6236" s="43"/>
      <c r="AN6236" s="43"/>
      <c r="AO6236" s="43"/>
      <c r="AP6236" s="43"/>
      <c r="AQ6236" s="43"/>
      <c r="AR6236" s="43"/>
      <c r="AS6236" s="43"/>
      <c r="AT6236" s="43"/>
      <c r="AU6236" s="44"/>
      <c r="AV6236" s="182"/>
      <c r="AW6236" s="182"/>
      <c r="AX6236" s="182"/>
      <c r="AZ6236" s="207"/>
    </row>
    <row r="6237" spans="1:52" s="168" customFormat="1" ht="5.0999999999999996" customHeight="1" thickBot="1" x14ac:dyDescent="0.35">
      <c r="A6237" s="263"/>
      <c r="B6237" s="263"/>
      <c r="C6237" s="265"/>
      <c r="D6237" s="428"/>
      <c r="E6237" s="428"/>
      <c r="F6237" s="428"/>
      <c r="G6237" s="428"/>
      <c r="H6237" s="428"/>
      <c r="I6237" s="428"/>
      <c r="J6237" s="428"/>
      <c r="K6237" s="428"/>
      <c r="L6237" s="428"/>
      <c r="M6237" s="428"/>
      <c r="N6237" s="454"/>
      <c r="O6237" s="454"/>
      <c r="P6237" s="454"/>
      <c r="Q6237" s="454"/>
      <c r="R6237" s="454"/>
      <c r="S6237" s="454"/>
      <c r="T6237" s="454"/>
      <c r="U6237" s="454"/>
      <c r="V6237" s="182"/>
      <c r="W6237" s="191"/>
      <c r="X6237" s="199"/>
      <c r="Y6237" s="182"/>
      <c r="Z6237" s="193"/>
      <c r="AA6237" s="193"/>
      <c r="AD6237" s="182"/>
      <c r="AG6237" s="182"/>
      <c r="AH6237" s="43"/>
      <c r="AI6237" s="43"/>
      <c r="AJ6237" s="43"/>
      <c r="AK6237" s="43"/>
      <c r="AL6237" s="43"/>
      <c r="AM6237" s="43"/>
      <c r="AN6237" s="43"/>
      <c r="AO6237" s="43"/>
      <c r="AP6237" s="43"/>
      <c r="AQ6237" s="43"/>
      <c r="AR6237" s="43"/>
      <c r="AS6237" s="43"/>
      <c r="AT6237" s="43"/>
      <c r="AU6237" s="44"/>
      <c r="AV6237" s="182"/>
      <c r="AW6237" s="182"/>
      <c r="AX6237" s="182"/>
      <c r="AZ6237" s="207"/>
    </row>
    <row r="6238" spans="1:52" s="168" customFormat="1" ht="24.9" customHeight="1" x14ac:dyDescent="0.3">
      <c r="A6238" s="263"/>
      <c r="B6238" s="263"/>
      <c r="C6238" s="265"/>
      <c r="D6238" s="465" t="s">
        <v>30</v>
      </c>
      <c r="E6238" s="466"/>
      <c r="F6238" s="466"/>
      <c r="G6238" s="466"/>
      <c r="H6238" s="466"/>
      <c r="I6238" s="466"/>
      <c r="J6238" s="466"/>
      <c r="K6238" s="466"/>
      <c r="L6238" s="466"/>
      <c r="M6238" s="467"/>
      <c r="N6238" s="468" t="s">
        <v>11</v>
      </c>
      <c r="O6238" s="470" t="s">
        <v>12</v>
      </c>
      <c r="P6238" s="471"/>
      <c r="Q6238" s="474" t="s">
        <v>13</v>
      </c>
      <c r="R6238" s="475"/>
      <c r="S6238" s="476"/>
      <c r="T6238" s="477" t="s">
        <v>27</v>
      </c>
      <c r="U6238" s="479" t="s">
        <v>28</v>
      </c>
      <c r="V6238" s="182"/>
      <c r="W6238" s="191"/>
      <c r="X6238" s="199"/>
      <c r="Y6238" s="182"/>
      <c r="Z6238" s="193"/>
      <c r="AA6238" s="193"/>
      <c r="AD6238" s="182"/>
      <c r="AG6238" s="182"/>
      <c r="AH6238" s="43"/>
      <c r="AI6238" s="43"/>
      <c r="AJ6238" s="43"/>
      <c r="AK6238" s="43"/>
      <c r="AL6238" s="43"/>
      <c r="AM6238" s="43"/>
      <c r="AN6238" s="43"/>
      <c r="AO6238" s="43"/>
      <c r="AP6238" s="43"/>
      <c r="AQ6238" s="43"/>
      <c r="AR6238" s="43"/>
      <c r="AS6238" s="43"/>
      <c r="AT6238" s="43"/>
      <c r="AU6238" s="44"/>
      <c r="AV6238" s="182"/>
      <c r="AW6238" s="182"/>
      <c r="AX6238" s="182"/>
      <c r="AZ6238" s="207"/>
    </row>
    <row r="6239" spans="1:52" s="168" customFormat="1" ht="24.9" customHeight="1" x14ac:dyDescent="0.3">
      <c r="A6239" s="263"/>
      <c r="B6239" s="263"/>
      <c r="C6239" s="265"/>
      <c r="D6239" s="481"/>
      <c r="E6239" s="482"/>
      <c r="F6239" s="482"/>
      <c r="G6239" s="482"/>
      <c r="H6239" s="482"/>
      <c r="I6239" s="482"/>
      <c r="J6239" s="482"/>
      <c r="K6239" s="482"/>
      <c r="L6239" s="482"/>
      <c r="M6239" s="483"/>
      <c r="N6239" s="469"/>
      <c r="O6239" s="472"/>
      <c r="P6239" s="473"/>
      <c r="Q6239" s="170" t="s">
        <v>14</v>
      </c>
      <c r="R6239" s="170" t="s">
        <v>15</v>
      </c>
      <c r="S6239" s="170" t="s">
        <v>26</v>
      </c>
      <c r="T6239" s="478"/>
      <c r="U6239" s="480"/>
      <c r="V6239" s="182"/>
      <c r="W6239" s="191"/>
      <c r="X6239" s="199"/>
      <c r="Y6239" s="182"/>
      <c r="Z6239" s="194"/>
      <c r="AA6239" s="194"/>
      <c r="AD6239" s="182"/>
      <c r="AG6239" s="182"/>
      <c r="AH6239" s="43"/>
      <c r="AI6239" s="43"/>
      <c r="AJ6239" s="43"/>
      <c r="AK6239" s="43"/>
      <c r="AL6239" s="43"/>
      <c r="AM6239" s="43"/>
      <c r="AN6239" s="43"/>
      <c r="AO6239" s="43"/>
      <c r="AP6239" s="43"/>
      <c r="AQ6239" s="43"/>
      <c r="AR6239" s="43"/>
      <c r="AS6239" s="43"/>
      <c r="AT6239" s="43"/>
      <c r="AU6239" s="44"/>
      <c r="AV6239" s="182"/>
      <c r="AW6239" s="182"/>
      <c r="AX6239" s="182"/>
      <c r="AZ6239" s="207"/>
    </row>
    <row r="6240" spans="1:52" s="168" customFormat="1" ht="24.9" customHeight="1" x14ac:dyDescent="0.3">
      <c r="A6240" s="263"/>
      <c r="B6240" s="263"/>
      <c r="C6240" s="265"/>
      <c r="D6240" s="481"/>
      <c r="E6240" s="482"/>
      <c r="F6240" s="482"/>
      <c r="G6240" s="482"/>
      <c r="H6240" s="482"/>
      <c r="I6240" s="482"/>
      <c r="J6240" s="482"/>
      <c r="K6240" s="482"/>
      <c r="L6240" s="482"/>
      <c r="M6240" s="483"/>
      <c r="N6240" s="176">
        <v>14001506</v>
      </c>
      <c r="O6240" s="412" t="s">
        <v>319</v>
      </c>
      <c r="P6240" s="413"/>
      <c r="Q6240" s="8">
        <v>52</v>
      </c>
      <c r="R6240" s="8"/>
      <c r="S6240" s="8"/>
      <c r="T6240" s="9">
        <v>1</v>
      </c>
      <c r="U6240" s="17">
        <f>+Q6240*T6240</f>
        <v>52</v>
      </c>
      <c r="V6240" s="182"/>
      <c r="W6240" s="191">
        <v>15</v>
      </c>
      <c r="X6240" s="199"/>
      <c r="Y6240" s="182">
        <f>+C6236</f>
        <v>118</v>
      </c>
      <c r="Z6240" s="41">
        <f>+SUMIF($N6240:$N6259,$Z$16,$U6240:$U6259)</f>
        <v>0</v>
      </c>
      <c r="AA6240" s="41">
        <f>+SUMIF($N6240:$N6259,$AA$16,$U6240:$U6259)</f>
        <v>0</v>
      </c>
      <c r="AB6240" s="41">
        <f>+SUMIF($N6240:$N6259,$AB$16,$U6240:$U6259)</f>
        <v>0</v>
      </c>
      <c r="AC6240" s="41">
        <f>+SUMIF($N6240:$N6259,$AC$16,$U6240:$U6259)</f>
        <v>0</v>
      </c>
      <c r="AD6240" s="41">
        <f>+SUMIF($N6240:$N6259,$AD$16,$U6240:$U6259)</f>
        <v>0</v>
      </c>
      <c r="AE6240" s="41">
        <f>+SUMIF($N6240:$N6259,$AE$16,$U6240:$U6259)</f>
        <v>0</v>
      </c>
      <c r="AF6240" s="41">
        <f>+SUMIF($N6240:$N6259,$AF$16,$U6240:$U6259)</f>
        <v>0</v>
      </c>
      <c r="AG6240" s="41">
        <f>+SUMIF($N6240:$N6259,$AG$16,$U6240:$U6259)</f>
        <v>0</v>
      </c>
      <c r="AH6240" s="41">
        <f>+SUMIF($N6240:$N6259,$AH$16,$U6240:$U6259)</f>
        <v>0</v>
      </c>
      <c r="AI6240" s="41">
        <f>+SUMIF($N6240:$N6259,$AI$16,$U6240:$U6259)</f>
        <v>0</v>
      </c>
      <c r="AJ6240" s="41">
        <f>+SUMIF($N6240:$N6259,$AJ$16,$U6240:$U6259)</f>
        <v>0</v>
      </c>
      <c r="AK6240" s="41">
        <f>+SUMIF($N6240:$N6259,$AK$16,$U6240:$U6259)</f>
        <v>0</v>
      </c>
      <c r="AL6240" s="41">
        <f>+SUMIF($N6240:$N6259,$AL$16,$U6240:$U6259)</f>
        <v>0</v>
      </c>
      <c r="AM6240" s="41">
        <f>+SUMIF($N6240:$N6259,$AM$16,$U6240:$U6259)</f>
        <v>0</v>
      </c>
      <c r="AN6240" s="41">
        <f>+SUMIF($N6240:$N6259,$AN$16,$U6240:$U6259)</f>
        <v>52</v>
      </c>
      <c r="AO6240" s="41">
        <f>+SUMIF($N6240:$N6259,$AO$16,$U6240:$U6259)</f>
        <v>0</v>
      </c>
      <c r="AP6240" s="41">
        <f>+SUMIF($N6240:$N6259,$AP$16,$U6240:$U6259)</f>
        <v>0</v>
      </c>
      <c r="AQ6240" s="41">
        <f>+SUMIF($N6240:$N6259,$AQ$16,$U6240:$U6259)</f>
        <v>0</v>
      </c>
      <c r="AR6240" s="41">
        <f>+SUMIF($N6240:$N6259,$AR$16,$U6240:$U6259)</f>
        <v>0</v>
      </c>
      <c r="AS6240" s="43"/>
      <c r="AT6240" s="43"/>
      <c r="AU6240" s="44"/>
      <c r="AV6240" s="182"/>
      <c r="AW6240" s="182"/>
      <c r="AX6240" s="182"/>
      <c r="AZ6240" s="207"/>
    </row>
    <row r="6241" spans="1:52" s="168" customFormat="1" ht="24.9" customHeight="1" x14ac:dyDescent="0.3">
      <c r="A6241" s="263"/>
      <c r="B6241" s="263"/>
      <c r="C6241" s="265"/>
      <c r="D6241" s="481"/>
      <c r="E6241" s="482"/>
      <c r="F6241" s="482"/>
      <c r="G6241" s="482"/>
      <c r="H6241" s="482"/>
      <c r="I6241" s="482"/>
      <c r="J6241" s="482"/>
      <c r="K6241" s="482"/>
      <c r="L6241" s="482"/>
      <c r="M6241" s="483"/>
      <c r="N6241" s="176"/>
      <c r="O6241" s="412"/>
      <c r="P6241" s="413"/>
      <c r="Q6241" s="8"/>
      <c r="R6241" s="8"/>
      <c r="S6241" s="8"/>
      <c r="T6241" s="9"/>
      <c r="U6241" s="17"/>
      <c r="V6241" s="182"/>
      <c r="W6241" s="191"/>
      <c r="X6241" s="199"/>
      <c r="Y6241" s="182"/>
      <c r="Z6241" s="184"/>
      <c r="AA6241" s="184"/>
      <c r="AD6241" s="182"/>
      <c r="AG6241" s="182"/>
      <c r="AH6241" s="43"/>
      <c r="AI6241" s="43"/>
      <c r="AJ6241" s="43"/>
      <c r="AK6241" s="43"/>
      <c r="AL6241" s="43"/>
      <c r="AM6241" s="43"/>
      <c r="AN6241" s="43"/>
      <c r="AO6241" s="43"/>
      <c r="AP6241" s="43"/>
      <c r="AQ6241" s="43"/>
      <c r="AR6241" s="43"/>
      <c r="AS6241" s="43"/>
      <c r="AT6241" s="43"/>
      <c r="AU6241" s="44"/>
      <c r="AV6241" s="182"/>
      <c r="AW6241" s="182"/>
      <c r="AX6241" s="182"/>
      <c r="AZ6241" s="207"/>
    </row>
    <row r="6242" spans="1:52" s="168" customFormat="1" ht="24.9" customHeight="1" x14ac:dyDescent="0.3">
      <c r="A6242" s="263"/>
      <c r="B6242" s="263"/>
      <c r="C6242" s="265"/>
      <c r="D6242" s="481"/>
      <c r="E6242" s="482"/>
      <c r="F6242" s="482"/>
      <c r="G6242" s="482"/>
      <c r="H6242" s="482"/>
      <c r="I6242" s="482"/>
      <c r="J6242" s="482"/>
      <c r="K6242" s="482"/>
      <c r="L6242" s="482"/>
      <c r="M6242" s="483"/>
      <c r="N6242" s="176"/>
      <c r="O6242" s="412"/>
      <c r="P6242" s="413"/>
      <c r="Q6242" s="8"/>
      <c r="R6242" s="8"/>
      <c r="S6242" s="8"/>
      <c r="T6242" s="9"/>
      <c r="U6242" s="17"/>
      <c r="V6242" s="182"/>
      <c r="W6242" s="191"/>
      <c r="X6242" s="199"/>
      <c r="Y6242" s="182"/>
      <c r="Z6242" s="184"/>
      <c r="AA6242" s="184"/>
      <c r="AD6242" s="182"/>
      <c r="AG6242" s="182"/>
      <c r="AH6242" s="43"/>
      <c r="AI6242" s="43"/>
      <c r="AJ6242" s="43"/>
      <c r="AK6242" s="43"/>
      <c r="AL6242" s="43"/>
      <c r="AM6242" s="43"/>
      <c r="AN6242" s="43"/>
      <c r="AO6242" s="43"/>
      <c r="AP6242" s="43"/>
      <c r="AQ6242" s="43"/>
      <c r="AR6242" s="43"/>
      <c r="AS6242" s="43"/>
      <c r="AT6242" s="43"/>
      <c r="AU6242" s="44"/>
      <c r="AV6242" s="182"/>
      <c r="AW6242" s="182"/>
      <c r="AX6242" s="182"/>
      <c r="AZ6242" s="207"/>
    </row>
    <row r="6243" spans="1:52" s="168" customFormat="1" ht="24.9" customHeight="1" x14ac:dyDescent="0.3">
      <c r="A6243" s="263"/>
      <c r="B6243" s="263"/>
      <c r="C6243" s="265"/>
      <c r="D6243" s="481"/>
      <c r="E6243" s="482"/>
      <c r="F6243" s="482"/>
      <c r="G6243" s="482"/>
      <c r="H6243" s="482"/>
      <c r="I6243" s="482"/>
      <c r="J6243" s="482"/>
      <c r="K6243" s="482"/>
      <c r="L6243" s="482"/>
      <c r="M6243" s="483"/>
      <c r="N6243" s="176"/>
      <c r="O6243" s="412"/>
      <c r="P6243" s="413"/>
      <c r="Q6243" s="8"/>
      <c r="R6243" s="8"/>
      <c r="S6243" s="8"/>
      <c r="T6243" s="9"/>
      <c r="U6243" s="17"/>
      <c r="V6243" s="182"/>
      <c r="W6243" s="191"/>
      <c r="X6243" s="199"/>
      <c r="Y6243" s="182"/>
      <c r="Z6243" s="184"/>
      <c r="AA6243" s="184"/>
      <c r="AD6243" s="182"/>
      <c r="AG6243" s="182"/>
      <c r="AH6243" s="43"/>
      <c r="AI6243" s="43"/>
      <c r="AJ6243" s="43"/>
      <c r="AK6243" s="43"/>
      <c r="AL6243" s="43"/>
      <c r="AM6243" s="43"/>
      <c r="AN6243" s="43"/>
      <c r="AO6243" s="43"/>
      <c r="AP6243" s="43"/>
      <c r="AQ6243" s="43"/>
      <c r="AR6243" s="43"/>
      <c r="AS6243" s="43"/>
      <c r="AT6243" s="43"/>
      <c r="AU6243" s="44"/>
      <c r="AV6243" s="182"/>
      <c r="AW6243" s="182"/>
      <c r="AX6243" s="182"/>
      <c r="AZ6243" s="207"/>
    </row>
    <row r="6244" spans="1:52" s="168" customFormat="1" ht="24.9" customHeight="1" x14ac:dyDescent="0.3">
      <c r="A6244" s="263"/>
      <c r="B6244" s="263"/>
      <c r="C6244" s="265"/>
      <c r="D6244" s="481"/>
      <c r="E6244" s="482"/>
      <c r="F6244" s="482"/>
      <c r="G6244" s="482"/>
      <c r="H6244" s="482"/>
      <c r="I6244" s="482"/>
      <c r="J6244" s="482"/>
      <c r="K6244" s="482"/>
      <c r="L6244" s="482"/>
      <c r="M6244" s="483"/>
      <c r="N6244" s="176"/>
      <c r="O6244" s="412"/>
      <c r="P6244" s="413"/>
      <c r="Q6244" s="8"/>
      <c r="R6244" s="8"/>
      <c r="S6244" s="8"/>
      <c r="T6244" s="9"/>
      <c r="U6244" s="17"/>
      <c r="V6244" s="182"/>
      <c r="W6244" s="191"/>
      <c r="X6244" s="199"/>
      <c r="Y6244" s="182"/>
      <c r="Z6244" s="184"/>
      <c r="AA6244" s="184"/>
      <c r="AD6244" s="182"/>
      <c r="AG6244" s="182"/>
      <c r="AH6244" s="43"/>
      <c r="AI6244" s="43"/>
      <c r="AJ6244" s="43"/>
      <c r="AK6244" s="43"/>
      <c r="AL6244" s="43"/>
      <c r="AM6244" s="43"/>
      <c r="AN6244" s="43"/>
      <c r="AO6244" s="43"/>
      <c r="AP6244" s="43"/>
      <c r="AQ6244" s="43"/>
      <c r="AR6244" s="43"/>
      <c r="AS6244" s="43"/>
      <c r="AT6244" s="43"/>
      <c r="AU6244" s="44"/>
      <c r="AV6244" s="182"/>
      <c r="AW6244" s="182"/>
      <c r="AX6244" s="182"/>
      <c r="AZ6244" s="207"/>
    </row>
    <row r="6245" spans="1:52" s="168" customFormat="1" ht="24.9" customHeight="1" x14ac:dyDescent="0.3">
      <c r="A6245" s="263"/>
      <c r="B6245" s="263"/>
      <c r="C6245" s="265"/>
      <c r="D6245" s="481"/>
      <c r="E6245" s="482"/>
      <c r="F6245" s="482"/>
      <c r="G6245" s="482"/>
      <c r="H6245" s="482"/>
      <c r="I6245" s="482"/>
      <c r="J6245" s="482"/>
      <c r="K6245" s="482"/>
      <c r="L6245" s="482"/>
      <c r="M6245" s="483"/>
      <c r="N6245" s="176"/>
      <c r="O6245" s="412"/>
      <c r="P6245" s="413"/>
      <c r="Q6245" s="8"/>
      <c r="R6245" s="8"/>
      <c r="S6245" s="8"/>
      <c r="T6245" s="9"/>
      <c r="U6245" s="17"/>
      <c r="V6245" s="182"/>
      <c r="W6245" s="191"/>
      <c r="X6245" s="199"/>
      <c r="Y6245" s="182"/>
      <c r="Z6245" s="184"/>
      <c r="AA6245" s="184"/>
      <c r="AD6245" s="182"/>
      <c r="AG6245" s="182"/>
      <c r="AH6245" s="43"/>
      <c r="AI6245" s="43"/>
      <c r="AJ6245" s="43"/>
      <c r="AK6245" s="43"/>
      <c r="AL6245" s="43"/>
      <c r="AM6245" s="43"/>
      <c r="AN6245" s="43"/>
      <c r="AO6245" s="43"/>
      <c r="AP6245" s="43"/>
      <c r="AQ6245" s="43"/>
      <c r="AR6245" s="43"/>
      <c r="AS6245" s="43"/>
      <c r="AT6245" s="43"/>
      <c r="AU6245" s="44"/>
      <c r="AV6245" s="182"/>
      <c r="AW6245" s="182"/>
      <c r="AX6245" s="182"/>
      <c r="AZ6245" s="207"/>
    </row>
    <row r="6246" spans="1:52" s="168" customFormat="1" ht="24.9" customHeight="1" x14ac:dyDescent="0.3">
      <c r="A6246" s="263"/>
      <c r="B6246" s="263"/>
      <c r="C6246" s="265"/>
      <c r="D6246" s="481"/>
      <c r="E6246" s="482"/>
      <c r="F6246" s="482"/>
      <c r="G6246" s="482"/>
      <c r="H6246" s="482"/>
      <c r="I6246" s="482"/>
      <c r="J6246" s="482"/>
      <c r="K6246" s="482"/>
      <c r="L6246" s="482"/>
      <c r="M6246" s="483"/>
      <c r="N6246" s="176"/>
      <c r="O6246" s="412"/>
      <c r="P6246" s="413"/>
      <c r="Q6246" s="8"/>
      <c r="R6246" s="8"/>
      <c r="S6246" s="8"/>
      <c r="T6246" s="9"/>
      <c r="U6246" s="17"/>
      <c r="V6246" s="182"/>
      <c r="W6246" s="191"/>
      <c r="X6246" s="199"/>
      <c r="Y6246" s="182"/>
      <c r="Z6246" s="184"/>
      <c r="AA6246" s="184"/>
      <c r="AD6246" s="182"/>
      <c r="AG6246" s="182"/>
      <c r="AH6246" s="43"/>
      <c r="AI6246" s="43"/>
      <c r="AJ6246" s="43"/>
      <c r="AK6246" s="43"/>
      <c r="AL6246" s="43"/>
      <c r="AM6246" s="43"/>
      <c r="AN6246" s="43"/>
      <c r="AO6246" s="43"/>
      <c r="AP6246" s="43"/>
      <c r="AQ6246" s="43"/>
      <c r="AR6246" s="43"/>
      <c r="AS6246" s="43"/>
      <c r="AT6246" s="43"/>
      <c r="AU6246" s="44"/>
      <c r="AV6246" s="182"/>
      <c r="AW6246" s="182"/>
      <c r="AX6246" s="182"/>
      <c r="AZ6246" s="207"/>
    </row>
    <row r="6247" spans="1:52" s="168" customFormat="1" ht="24.9" customHeight="1" x14ac:dyDescent="0.3">
      <c r="A6247" s="263"/>
      <c r="B6247" s="263"/>
      <c r="C6247" s="265"/>
      <c r="D6247" s="481"/>
      <c r="E6247" s="482"/>
      <c r="F6247" s="482"/>
      <c r="G6247" s="482"/>
      <c r="H6247" s="482"/>
      <c r="I6247" s="482"/>
      <c r="J6247" s="482"/>
      <c r="K6247" s="482"/>
      <c r="L6247" s="482"/>
      <c r="M6247" s="483"/>
      <c r="N6247" s="176"/>
      <c r="O6247" s="412"/>
      <c r="P6247" s="413"/>
      <c r="Q6247" s="8"/>
      <c r="R6247" s="8"/>
      <c r="S6247" s="8"/>
      <c r="T6247" s="9"/>
      <c r="U6247" s="17"/>
      <c r="V6247" s="182"/>
      <c r="W6247" s="191"/>
      <c r="X6247" s="199"/>
      <c r="Y6247" s="182"/>
      <c r="Z6247" s="184"/>
      <c r="AA6247" s="184"/>
      <c r="AD6247" s="182"/>
      <c r="AG6247" s="182"/>
      <c r="AH6247" s="43"/>
      <c r="AI6247" s="43"/>
      <c r="AJ6247" s="43"/>
      <c r="AK6247" s="43"/>
      <c r="AL6247" s="43"/>
      <c r="AM6247" s="43"/>
      <c r="AN6247" s="43"/>
      <c r="AO6247" s="43"/>
      <c r="AP6247" s="43"/>
      <c r="AQ6247" s="43"/>
      <c r="AR6247" s="43"/>
      <c r="AS6247" s="43"/>
      <c r="AT6247" s="43"/>
      <c r="AU6247" s="44"/>
      <c r="AV6247" s="182"/>
      <c r="AW6247" s="182"/>
      <c r="AX6247" s="182"/>
      <c r="AZ6247" s="207"/>
    </row>
    <row r="6248" spans="1:52" s="168" customFormat="1" ht="24.9" customHeight="1" x14ac:dyDescent="0.3">
      <c r="A6248" s="263"/>
      <c r="B6248" s="263"/>
      <c r="C6248" s="265"/>
      <c r="D6248" s="481"/>
      <c r="E6248" s="482"/>
      <c r="F6248" s="482"/>
      <c r="G6248" s="482"/>
      <c r="H6248" s="482"/>
      <c r="I6248" s="482"/>
      <c r="J6248" s="482"/>
      <c r="K6248" s="482"/>
      <c r="L6248" s="482"/>
      <c r="M6248" s="483"/>
      <c r="N6248" s="176"/>
      <c r="O6248" s="412"/>
      <c r="P6248" s="413"/>
      <c r="Q6248" s="8"/>
      <c r="R6248" s="8"/>
      <c r="S6248" s="8"/>
      <c r="T6248" s="9"/>
      <c r="U6248" s="17"/>
      <c r="V6248" s="182"/>
      <c r="W6248" s="191"/>
      <c r="X6248" s="199"/>
      <c r="Y6248" s="182"/>
      <c r="Z6248" s="184"/>
      <c r="AA6248" s="184"/>
      <c r="AD6248" s="182"/>
      <c r="AG6248" s="182"/>
      <c r="AH6248" s="43"/>
      <c r="AI6248" s="43"/>
      <c r="AJ6248" s="43"/>
      <c r="AK6248" s="43"/>
      <c r="AL6248" s="43"/>
      <c r="AM6248" s="43"/>
      <c r="AN6248" s="43"/>
      <c r="AO6248" s="43"/>
      <c r="AP6248" s="43"/>
      <c r="AQ6248" s="43"/>
      <c r="AR6248" s="43"/>
      <c r="AS6248" s="43"/>
      <c r="AT6248" s="43"/>
      <c r="AU6248" s="44"/>
      <c r="AV6248" s="182"/>
      <c r="AW6248" s="182"/>
      <c r="AX6248" s="182"/>
      <c r="AZ6248" s="207"/>
    </row>
    <row r="6249" spans="1:52" s="168" customFormat="1" ht="24.9" customHeight="1" x14ac:dyDescent="0.3">
      <c r="A6249" s="263"/>
      <c r="B6249" s="263"/>
      <c r="C6249" s="265"/>
      <c r="D6249" s="481"/>
      <c r="E6249" s="482"/>
      <c r="F6249" s="482"/>
      <c r="G6249" s="482"/>
      <c r="H6249" s="482"/>
      <c r="I6249" s="482"/>
      <c r="J6249" s="482"/>
      <c r="K6249" s="482"/>
      <c r="L6249" s="482"/>
      <c r="M6249" s="483"/>
      <c r="N6249" s="176"/>
      <c r="O6249" s="412"/>
      <c r="P6249" s="413"/>
      <c r="Q6249" s="8"/>
      <c r="R6249" s="8"/>
      <c r="S6249" s="8"/>
      <c r="T6249" s="9"/>
      <c r="U6249" s="17"/>
      <c r="V6249" s="182"/>
      <c r="W6249" s="191"/>
      <c r="X6249" s="199"/>
      <c r="Y6249" s="182"/>
      <c r="Z6249" s="184"/>
      <c r="AA6249" s="184"/>
      <c r="AD6249" s="182"/>
      <c r="AG6249" s="182"/>
      <c r="AH6249" s="43"/>
      <c r="AI6249" s="43"/>
      <c r="AJ6249" s="43"/>
      <c r="AK6249" s="43"/>
      <c r="AL6249" s="43"/>
      <c r="AM6249" s="43"/>
      <c r="AN6249" s="43"/>
      <c r="AO6249" s="43"/>
      <c r="AP6249" s="43"/>
      <c r="AQ6249" s="43"/>
      <c r="AR6249" s="43"/>
      <c r="AS6249" s="43"/>
      <c r="AT6249" s="43"/>
      <c r="AU6249" s="44"/>
      <c r="AV6249" s="182"/>
      <c r="AW6249" s="182"/>
      <c r="AX6249" s="182"/>
      <c r="AZ6249" s="207"/>
    </row>
    <row r="6250" spans="1:52" s="168" customFormat="1" ht="24.9" customHeight="1" x14ac:dyDescent="0.3">
      <c r="A6250" s="263"/>
      <c r="B6250" s="263"/>
      <c r="C6250" s="265"/>
      <c r="D6250" s="481"/>
      <c r="E6250" s="482"/>
      <c r="F6250" s="482"/>
      <c r="G6250" s="482"/>
      <c r="H6250" s="482"/>
      <c r="I6250" s="482"/>
      <c r="J6250" s="482"/>
      <c r="K6250" s="482"/>
      <c r="L6250" s="482"/>
      <c r="M6250" s="483"/>
      <c r="N6250" s="176"/>
      <c r="O6250" s="412"/>
      <c r="P6250" s="413"/>
      <c r="Q6250" s="8"/>
      <c r="R6250" s="8"/>
      <c r="S6250" s="8"/>
      <c r="T6250" s="9"/>
      <c r="U6250" s="17"/>
      <c r="V6250" s="182"/>
      <c r="W6250" s="191"/>
      <c r="X6250" s="199"/>
      <c r="Y6250" s="182"/>
      <c r="Z6250" s="184"/>
      <c r="AA6250" s="184"/>
      <c r="AD6250" s="182"/>
      <c r="AG6250" s="182"/>
      <c r="AH6250" s="43"/>
      <c r="AI6250" s="43"/>
      <c r="AJ6250" s="43"/>
      <c r="AK6250" s="43"/>
      <c r="AL6250" s="43"/>
      <c r="AM6250" s="43"/>
      <c r="AN6250" s="43"/>
      <c r="AO6250" s="43"/>
      <c r="AP6250" s="43"/>
      <c r="AQ6250" s="43"/>
      <c r="AR6250" s="43"/>
      <c r="AS6250" s="43"/>
      <c r="AT6250" s="43"/>
      <c r="AU6250" s="44"/>
      <c r="AV6250" s="182"/>
      <c r="AW6250" s="182"/>
      <c r="AX6250" s="182"/>
      <c r="AZ6250" s="207"/>
    </row>
    <row r="6251" spans="1:52" s="168" customFormat="1" ht="24.9" customHeight="1" x14ac:dyDescent="0.3">
      <c r="A6251" s="263"/>
      <c r="B6251" s="263"/>
      <c r="C6251" s="265"/>
      <c r="D6251" s="481"/>
      <c r="E6251" s="482"/>
      <c r="F6251" s="482"/>
      <c r="G6251" s="482"/>
      <c r="H6251" s="482"/>
      <c r="I6251" s="482"/>
      <c r="J6251" s="482"/>
      <c r="K6251" s="482"/>
      <c r="L6251" s="482"/>
      <c r="M6251" s="483"/>
      <c r="N6251" s="176"/>
      <c r="O6251" s="412"/>
      <c r="P6251" s="413"/>
      <c r="Q6251" s="8"/>
      <c r="R6251" s="8"/>
      <c r="S6251" s="8"/>
      <c r="T6251" s="9"/>
      <c r="U6251" s="17"/>
      <c r="V6251" s="182"/>
      <c r="W6251" s="191"/>
      <c r="X6251" s="199"/>
      <c r="Y6251" s="182"/>
      <c r="Z6251" s="184"/>
      <c r="AA6251" s="184"/>
      <c r="AD6251" s="182"/>
      <c r="AG6251" s="182"/>
      <c r="AH6251" s="43"/>
      <c r="AI6251" s="43"/>
      <c r="AJ6251" s="43"/>
      <c r="AK6251" s="43"/>
      <c r="AL6251" s="43"/>
      <c r="AM6251" s="43"/>
      <c r="AN6251" s="43"/>
      <c r="AO6251" s="43"/>
      <c r="AP6251" s="43"/>
      <c r="AQ6251" s="43"/>
      <c r="AR6251" s="43"/>
      <c r="AS6251" s="43"/>
      <c r="AT6251" s="43"/>
      <c r="AU6251" s="44"/>
      <c r="AV6251" s="182"/>
      <c r="AW6251" s="182"/>
      <c r="AX6251" s="182"/>
      <c r="AZ6251" s="207"/>
    </row>
    <row r="6252" spans="1:52" s="168" customFormat="1" ht="24.9" customHeight="1" x14ac:dyDescent="0.3">
      <c r="A6252" s="263"/>
      <c r="B6252" s="263"/>
      <c r="C6252" s="265"/>
      <c r="D6252" s="481"/>
      <c r="E6252" s="482"/>
      <c r="F6252" s="482"/>
      <c r="G6252" s="482"/>
      <c r="H6252" s="482"/>
      <c r="I6252" s="482"/>
      <c r="J6252" s="482"/>
      <c r="K6252" s="482"/>
      <c r="L6252" s="482"/>
      <c r="M6252" s="483"/>
      <c r="N6252" s="176"/>
      <c r="O6252" s="412"/>
      <c r="P6252" s="413"/>
      <c r="Q6252" s="8"/>
      <c r="R6252" s="8"/>
      <c r="S6252" s="8"/>
      <c r="T6252" s="9"/>
      <c r="U6252" s="17"/>
      <c r="V6252" s="182"/>
      <c r="W6252" s="191"/>
      <c r="X6252" s="199"/>
      <c r="Y6252" s="182"/>
      <c r="Z6252" s="184"/>
      <c r="AA6252" s="184"/>
      <c r="AD6252" s="182"/>
      <c r="AG6252" s="182"/>
      <c r="AH6252" s="43"/>
      <c r="AI6252" s="43"/>
      <c r="AJ6252" s="43"/>
      <c r="AK6252" s="43"/>
      <c r="AL6252" s="43"/>
      <c r="AM6252" s="43"/>
      <c r="AN6252" s="43"/>
      <c r="AO6252" s="43"/>
      <c r="AP6252" s="43"/>
      <c r="AQ6252" s="43"/>
      <c r="AR6252" s="43"/>
      <c r="AS6252" s="43"/>
      <c r="AT6252" s="43"/>
      <c r="AU6252" s="44"/>
      <c r="AV6252" s="182"/>
      <c r="AW6252" s="182"/>
      <c r="AX6252" s="182"/>
      <c r="AZ6252" s="207"/>
    </row>
    <row r="6253" spans="1:52" s="168" customFormat="1" ht="24.9" customHeight="1" x14ac:dyDescent="0.3">
      <c r="A6253" s="263"/>
      <c r="B6253" s="263"/>
      <c r="C6253" s="265"/>
      <c r="D6253" s="481"/>
      <c r="E6253" s="482"/>
      <c r="F6253" s="482"/>
      <c r="G6253" s="482"/>
      <c r="H6253" s="482"/>
      <c r="I6253" s="482"/>
      <c r="J6253" s="482"/>
      <c r="K6253" s="482"/>
      <c r="L6253" s="482"/>
      <c r="M6253" s="483"/>
      <c r="N6253" s="176"/>
      <c r="O6253" s="412"/>
      <c r="P6253" s="413"/>
      <c r="Q6253" s="8"/>
      <c r="R6253" s="8"/>
      <c r="S6253" s="8"/>
      <c r="T6253" s="9"/>
      <c r="U6253" s="17"/>
      <c r="V6253" s="182"/>
      <c r="W6253" s="191"/>
      <c r="X6253" s="199"/>
      <c r="Y6253" s="182"/>
      <c r="Z6253" s="184"/>
      <c r="AA6253" s="184"/>
      <c r="AD6253" s="182"/>
      <c r="AG6253" s="182"/>
      <c r="AH6253" s="43"/>
      <c r="AI6253" s="43"/>
      <c r="AJ6253" s="43"/>
      <c r="AK6253" s="43"/>
      <c r="AL6253" s="43"/>
      <c r="AM6253" s="43"/>
      <c r="AN6253" s="43"/>
      <c r="AO6253" s="43"/>
      <c r="AP6253" s="43"/>
      <c r="AQ6253" s="43"/>
      <c r="AR6253" s="43"/>
      <c r="AS6253" s="43"/>
      <c r="AT6253" s="43"/>
      <c r="AU6253" s="44"/>
      <c r="AV6253" s="182"/>
      <c r="AW6253" s="182"/>
      <c r="AX6253" s="182"/>
      <c r="AZ6253" s="207"/>
    </row>
    <row r="6254" spans="1:52" s="168" customFormat="1" ht="24.9" customHeight="1" x14ac:dyDescent="0.3">
      <c r="A6254" s="263"/>
      <c r="B6254" s="263"/>
      <c r="C6254" s="265"/>
      <c r="D6254" s="481"/>
      <c r="E6254" s="482"/>
      <c r="F6254" s="482"/>
      <c r="G6254" s="482"/>
      <c r="H6254" s="482"/>
      <c r="I6254" s="482"/>
      <c r="J6254" s="482"/>
      <c r="K6254" s="482"/>
      <c r="L6254" s="482"/>
      <c r="M6254" s="483"/>
      <c r="N6254" s="176"/>
      <c r="O6254" s="412"/>
      <c r="P6254" s="413"/>
      <c r="Q6254" s="8"/>
      <c r="R6254" s="8"/>
      <c r="S6254" s="8"/>
      <c r="T6254" s="9"/>
      <c r="U6254" s="17"/>
      <c r="V6254" s="182"/>
      <c r="W6254" s="191"/>
      <c r="X6254" s="199"/>
      <c r="Y6254" s="182"/>
      <c r="Z6254" s="184"/>
      <c r="AA6254" s="184"/>
      <c r="AD6254" s="182"/>
      <c r="AG6254" s="182"/>
      <c r="AH6254" s="43"/>
      <c r="AI6254" s="43"/>
      <c r="AJ6254" s="43"/>
      <c r="AK6254" s="43"/>
      <c r="AL6254" s="43"/>
      <c r="AM6254" s="43"/>
      <c r="AN6254" s="43"/>
      <c r="AO6254" s="43"/>
      <c r="AP6254" s="43"/>
      <c r="AQ6254" s="43"/>
      <c r="AR6254" s="43"/>
      <c r="AS6254" s="43"/>
      <c r="AT6254" s="43"/>
      <c r="AU6254" s="44"/>
      <c r="AV6254" s="182"/>
      <c r="AW6254" s="182"/>
      <c r="AX6254" s="182"/>
      <c r="AZ6254" s="207"/>
    </row>
    <row r="6255" spans="1:52" s="168" customFormat="1" ht="24.9" customHeight="1" x14ac:dyDescent="0.3">
      <c r="A6255" s="263"/>
      <c r="B6255" s="263"/>
      <c r="C6255" s="265"/>
      <c r="D6255" s="481"/>
      <c r="E6255" s="482"/>
      <c r="F6255" s="482"/>
      <c r="G6255" s="482"/>
      <c r="H6255" s="482"/>
      <c r="I6255" s="482"/>
      <c r="J6255" s="482"/>
      <c r="K6255" s="482"/>
      <c r="L6255" s="482"/>
      <c r="M6255" s="483"/>
      <c r="N6255" s="176"/>
      <c r="O6255" s="412"/>
      <c r="P6255" s="413"/>
      <c r="Q6255" s="8"/>
      <c r="R6255" s="8"/>
      <c r="S6255" s="8"/>
      <c r="T6255" s="9"/>
      <c r="U6255" s="17"/>
      <c r="V6255" s="182"/>
      <c r="W6255" s="191"/>
      <c r="X6255" s="199"/>
      <c r="Y6255" s="182"/>
      <c r="Z6255" s="184"/>
      <c r="AA6255" s="184"/>
      <c r="AD6255" s="182"/>
      <c r="AG6255" s="182"/>
      <c r="AH6255" s="43"/>
      <c r="AI6255" s="43"/>
      <c r="AJ6255" s="43"/>
      <c r="AK6255" s="43"/>
      <c r="AL6255" s="43"/>
      <c r="AM6255" s="43"/>
      <c r="AN6255" s="43"/>
      <c r="AO6255" s="43"/>
      <c r="AP6255" s="43"/>
      <c r="AQ6255" s="43"/>
      <c r="AR6255" s="43"/>
      <c r="AS6255" s="43"/>
      <c r="AT6255" s="43"/>
      <c r="AU6255" s="44"/>
      <c r="AV6255" s="182"/>
      <c r="AW6255" s="182"/>
      <c r="AX6255" s="182"/>
      <c r="AZ6255" s="207"/>
    </row>
    <row r="6256" spans="1:52" s="168" customFormat="1" ht="24.9" customHeight="1" x14ac:dyDescent="0.3">
      <c r="A6256" s="263"/>
      <c r="B6256" s="263"/>
      <c r="C6256" s="265"/>
      <c r="D6256" s="481"/>
      <c r="E6256" s="482"/>
      <c r="F6256" s="482"/>
      <c r="G6256" s="482"/>
      <c r="H6256" s="482"/>
      <c r="I6256" s="482"/>
      <c r="J6256" s="482"/>
      <c r="K6256" s="482"/>
      <c r="L6256" s="482"/>
      <c r="M6256" s="483"/>
      <c r="N6256" s="176"/>
      <c r="O6256" s="412"/>
      <c r="P6256" s="413"/>
      <c r="Q6256" s="8"/>
      <c r="R6256" s="8"/>
      <c r="S6256" s="8"/>
      <c r="T6256" s="9"/>
      <c r="U6256" s="17"/>
      <c r="V6256" s="182"/>
      <c r="W6256" s="191"/>
      <c r="X6256" s="199"/>
      <c r="Y6256" s="182"/>
      <c r="Z6256" s="184"/>
      <c r="AA6256" s="184"/>
      <c r="AD6256" s="182"/>
      <c r="AG6256" s="182"/>
      <c r="AH6256" s="43"/>
      <c r="AI6256" s="43"/>
      <c r="AJ6256" s="43"/>
      <c r="AK6256" s="43"/>
      <c r="AL6256" s="43"/>
      <c r="AM6256" s="43"/>
      <c r="AN6256" s="43"/>
      <c r="AO6256" s="43"/>
      <c r="AP6256" s="43"/>
      <c r="AQ6256" s="43"/>
      <c r="AR6256" s="43"/>
      <c r="AS6256" s="43"/>
      <c r="AT6256" s="43"/>
      <c r="AU6256" s="44"/>
      <c r="AV6256" s="182"/>
      <c r="AW6256" s="182"/>
      <c r="AX6256" s="182"/>
      <c r="AZ6256" s="207"/>
    </row>
    <row r="6257" spans="1:52" s="168" customFormat="1" ht="24.9" customHeight="1" x14ac:dyDescent="0.3">
      <c r="A6257" s="263"/>
      <c r="B6257" s="263"/>
      <c r="C6257" s="265"/>
      <c r="D6257" s="481"/>
      <c r="E6257" s="482"/>
      <c r="F6257" s="482"/>
      <c r="G6257" s="482"/>
      <c r="H6257" s="482"/>
      <c r="I6257" s="482"/>
      <c r="J6257" s="482"/>
      <c r="K6257" s="482"/>
      <c r="L6257" s="482"/>
      <c r="M6257" s="483"/>
      <c r="N6257" s="176"/>
      <c r="O6257" s="412"/>
      <c r="P6257" s="413"/>
      <c r="Q6257" s="8"/>
      <c r="R6257" s="8"/>
      <c r="S6257" s="8"/>
      <c r="T6257" s="9"/>
      <c r="U6257" s="17"/>
      <c r="V6257" s="182"/>
      <c r="W6257" s="191"/>
      <c r="X6257" s="199"/>
      <c r="Y6257" s="182"/>
      <c r="Z6257" s="184"/>
      <c r="AA6257" s="184"/>
      <c r="AD6257" s="182"/>
      <c r="AG6257" s="182"/>
      <c r="AH6257" s="43"/>
      <c r="AI6257" s="43"/>
      <c r="AJ6257" s="43"/>
      <c r="AK6257" s="43"/>
      <c r="AL6257" s="43"/>
      <c r="AM6257" s="43"/>
      <c r="AN6257" s="43"/>
      <c r="AO6257" s="43"/>
      <c r="AP6257" s="43"/>
      <c r="AQ6257" s="43"/>
      <c r="AR6257" s="43"/>
      <c r="AS6257" s="43"/>
      <c r="AT6257" s="43"/>
      <c r="AU6257" s="44"/>
      <c r="AV6257" s="182"/>
      <c r="AW6257" s="182"/>
      <c r="AX6257" s="182"/>
      <c r="AZ6257" s="207"/>
    </row>
    <row r="6258" spans="1:52" s="168" customFormat="1" ht="24.9" customHeight="1" x14ac:dyDescent="0.3">
      <c r="A6258" s="263"/>
      <c r="B6258" s="263"/>
      <c r="C6258" s="265"/>
      <c r="D6258" s="481"/>
      <c r="E6258" s="482"/>
      <c r="F6258" s="482"/>
      <c r="G6258" s="482"/>
      <c r="H6258" s="482"/>
      <c r="I6258" s="482"/>
      <c r="J6258" s="482"/>
      <c r="K6258" s="482"/>
      <c r="L6258" s="482"/>
      <c r="M6258" s="483"/>
      <c r="N6258" s="176"/>
      <c r="O6258" s="412"/>
      <c r="P6258" s="413"/>
      <c r="Q6258" s="8"/>
      <c r="R6258" s="8"/>
      <c r="S6258" s="8"/>
      <c r="T6258" s="9"/>
      <c r="U6258" s="17"/>
      <c r="V6258" s="182"/>
      <c r="W6258" s="191"/>
      <c r="X6258" s="199"/>
      <c r="Y6258" s="182"/>
      <c r="Z6258" s="184"/>
      <c r="AA6258" s="184"/>
      <c r="AD6258" s="182"/>
      <c r="AG6258" s="182"/>
      <c r="AH6258" s="43"/>
      <c r="AI6258" s="43"/>
      <c r="AJ6258" s="43"/>
      <c r="AK6258" s="43"/>
      <c r="AL6258" s="43"/>
      <c r="AM6258" s="43"/>
      <c r="AN6258" s="43"/>
      <c r="AO6258" s="43"/>
      <c r="AP6258" s="43"/>
      <c r="AQ6258" s="43"/>
      <c r="AR6258" s="43"/>
      <c r="AS6258" s="43"/>
      <c r="AT6258" s="43"/>
      <c r="AU6258" s="44"/>
      <c r="AV6258" s="182"/>
      <c r="AW6258" s="182"/>
      <c r="AX6258" s="182"/>
      <c r="AZ6258" s="207"/>
    </row>
    <row r="6259" spans="1:52" s="168" customFormat="1" ht="24.9" customHeight="1" x14ac:dyDescent="0.3">
      <c r="A6259" s="263"/>
      <c r="B6259" s="263"/>
      <c r="C6259" s="265"/>
      <c r="D6259" s="481"/>
      <c r="E6259" s="482"/>
      <c r="F6259" s="482"/>
      <c r="G6259" s="482"/>
      <c r="H6259" s="482"/>
      <c r="I6259" s="482"/>
      <c r="J6259" s="482"/>
      <c r="K6259" s="482"/>
      <c r="L6259" s="482"/>
      <c r="M6259" s="483"/>
      <c r="N6259" s="176"/>
      <c r="O6259" s="412"/>
      <c r="P6259" s="413"/>
      <c r="Q6259" s="8"/>
      <c r="R6259" s="8"/>
      <c r="S6259" s="8"/>
      <c r="T6259" s="9"/>
      <c r="U6259" s="17"/>
      <c r="V6259" s="182"/>
      <c r="W6259" s="191"/>
      <c r="X6259" s="199"/>
      <c r="Y6259" s="182"/>
      <c r="Z6259" s="184"/>
      <c r="AA6259" s="184"/>
      <c r="AD6259" s="182"/>
      <c r="AG6259" s="182"/>
      <c r="AH6259" s="43"/>
      <c r="AI6259" s="43"/>
      <c r="AJ6259" s="43"/>
      <c r="AK6259" s="43"/>
      <c r="AL6259" s="43"/>
      <c r="AM6259" s="43"/>
      <c r="AN6259" s="43"/>
      <c r="AO6259" s="43"/>
      <c r="AP6259" s="43"/>
      <c r="AQ6259" s="43"/>
      <c r="AR6259" s="43"/>
      <c r="AS6259" s="43"/>
      <c r="AT6259" s="43"/>
      <c r="AU6259" s="44"/>
      <c r="AV6259" s="182"/>
      <c r="AW6259" s="182"/>
      <c r="AX6259" s="182"/>
      <c r="AZ6259" s="207"/>
    </row>
    <row r="6260" spans="1:52" s="168" customFormat="1" ht="24.9" customHeight="1" thickBot="1" x14ac:dyDescent="0.35">
      <c r="A6260" s="263"/>
      <c r="B6260" s="263"/>
      <c r="C6260" s="265"/>
      <c r="D6260" s="481"/>
      <c r="E6260" s="482"/>
      <c r="F6260" s="482"/>
      <c r="G6260" s="482"/>
      <c r="H6260" s="482"/>
      <c r="I6260" s="482"/>
      <c r="J6260" s="482"/>
      <c r="K6260" s="482"/>
      <c r="L6260" s="482"/>
      <c r="M6260" s="483"/>
      <c r="N6260" s="414" t="s">
        <v>16</v>
      </c>
      <c r="O6260" s="415"/>
      <c r="P6260" s="415"/>
      <c r="Q6260" s="415"/>
      <c r="R6260" s="415"/>
      <c r="S6260" s="415"/>
      <c r="T6260" s="415"/>
      <c r="U6260" s="18">
        <f>SUM(U6240:U6259)</f>
        <v>52</v>
      </c>
      <c r="V6260" s="182"/>
      <c r="W6260" s="191"/>
      <c r="X6260" s="199"/>
      <c r="Y6260" s="182"/>
      <c r="Z6260" s="184"/>
      <c r="AA6260" s="184"/>
      <c r="AD6260" s="182"/>
      <c r="AG6260" s="182"/>
      <c r="AH6260" s="43"/>
      <c r="AI6260" s="43"/>
      <c r="AJ6260" s="43"/>
      <c r="AK6260" s="43"/>
      <c r="AL6260" s="43"/>
      <c r="AM6260" s="43"/>
      <c r="AN6260" s="43"/>
      <c r="AO6260" s="43"/>
      <c r="AP6260" s="43"/>
      <c r="AQ6260" s="43"/>
      <c r="AR6260" s="43"/>
      <c r="AS6260" s="43"/>
      <c r="AT6260" s="43"/>
      <c r="AU6260" s="44"/>
      <c r="AV6260" s="182"/>
      <c r="AW6260" s="182"/>
      <c r="AX6260" s="182"/>
      <c r="AZ6260" s="207"/>
    </row>
    <row r="6261" spans="1:52" s="168" customFormat="1" ht="14.4" customHeight="1" x14ac:dyDescent="0.3">
      <c r="A6261" s="263"/>
      <c r="B6261" s="263"/>
      <c r="C6261" s="265"/>
      <c r="D6261" s="481"/>
      <c r="E6261" s="482"/>
      <c r="F6261" s="482"/>
      <c r="G6261" s="482"/>
      <c r="H6261" s="482"/>
      <c r="I6261" s="482"/>
      <c r="J6261" s="482"/>
      <c r="K6261" s="482"/>
      <c r="L6261" s="482"/>
      <c r="M6261" s="483"/>
      <c r="N6261" s="416" t="s">
        <v>17</v>
      </c>
      <c r="O6261" s="417"/>
      <c r="P6261" s="417"/>
      <c r="Q6261" s="417"/>
      <c r="R6261" s="417"/>
      <c r="S6261" s="417"/>
      <c r="T6261" s="417"/>
      <c r="U6261" s="418"/>
      <c r="V6261" s="200"/>
      <c r="W6261" s="191"/>
      <c r="X6261" s="199"/>
      <c r="Y6261" s="182"/>
      <c r="Z6261" s="184"/>
      <c r="AA6261" s="184"/>
      <c r="AD6261" s="182"/>
      <c r="AG6261" s="182"/>
      <c r="AH6261" s="43"/>
      <c r="AI6261" s="43"/>
      <c r="AJ6261" s="43"/>
      <c r="AK6261" s="43"/>
      <c r="AL6261" s="43"/>
      <c r="AM6261" s="43"/>
      <c r="AN6261" s="43"/>
      <c r="AO6261" s="43"/>
      <c r="AP6261" s="43"/>
      <c r="AQ6261" s="43"/>
      <c r="AR6261" s="43"/>
      <c r="AS6261" s="43"/>
      <c r="AT6261" s="43"/>
      <c r="AU6261" s="44"/>
      <c r="AV6261" s="182"/>
      <c r="AW6261" s="182"/>
      <c r="AX6261" s="182"/>
      <c r="AZ6261" s="207"/>
    </row>
    <row r="6262" spans="1:52" s="168" customFormat="1" x14ac:dyDescent="0.3">
      <c r="A6262" s="263"/>
      <c r="B6262" s="263"/>
      <c r="C6262" s="265"/>
      <c r="D6262" s="481"/>
      <c r="E6262" s="482"/>
      <c r="F6262" s="482"/>
      <c r="G6262" s="482"/>
      <c r="H6262" s="482"/>
      <c r="I6262" s="482"/>
      <c r="J6262" s="482"/>
      <c r="K6262" s="482"/>
      <c r="L6262" s="482"/>
      <c r="M6262" s="483"/>
      <c r="N6262" s="419"/>
      <c r="O6262" s="420"/>
      <c r="P6262" s="420"/>
      <c r="Q6262" s="420"/>
      <c r="R6262" s="420"/>
      <c r="S6262" s="420"/>
      <c r="T6262" s="420"/>
      <c r="U6262" s="421"/>
      <c r="V6262" s="182"/>
      <c r="W6262" s="191"/>
      <c r="X6262" s="199"/>
      <c r="Y6262" s="182"/>
      <c r="Z6262" s="184"/>
      <c r="AA6262" s="184"/>
      <c r="AD6262" s="182"/>
      <c r="AG6262" s="182"/>
      <c r="AH6262" s="43"/>
      <c r="AI6262" s="43"/>
      <c r="AJ6262" s="43"/>
      <c r="AK6262" s="43"/>
      <c r="AL6262" s="43"/>
      <c r="AM6262" s="43"/>
      <c r="AN6262" s="43"/>
      <c r="AO6262" s="43"/>
      <c r="AP6262" s="43"/>
      <c r="AQ6262" s="43"/>
      <c r="AR6262" s="43"/>
      <c r="AS6262" s="43"/>
      <c r="AT6262" s="43"/>
      <c r="AU6262" s="44"/>
      <c r="AV6262" s="182"/>
      <c r="AW6262" s="182"/>
      <c r="AX6262" s="182"/>
      <c r="AZ6262" s="207"/>
    </row>
    <row r="6263" spans="1:52" s="168" customFormat="1" x14ac:dyDescent="0.3">
      <c r="A6263" s="263"/>
      <c r="B6263" s="263"/>
      <c r="C6263" s="265"/>
      <c r="D6263" s="481"/>
      <c r="E6263" s="482"/>
      <c r="F6263" s="482"/>
      <c r="G6263" s="482"/>
      <c r="H6263" s="482"/>
      <c r="I6263" s="482"/>
      <c r="J6263" s="482"/>
      <c r="K6263" s="482"/>
      <c r="L6263" s="482"/>
      <c r="M6263" s="483"/>
      <c r="N6263" s="419"/>
      <c r="O6263" s="420"/>
      <c r="P6263" s="420"/>
      <c r="Q6263" s="420"/>
      <c r="R6263" s="420"/>
      <c r="S6263" s="420"/>
      <c r="T6263" s="420"/>
      <c r="U6263" s="421"/>
      <c r="V6263" s="182"/>
      <c r="W6263" s="191"/>
      <c r="X6263" s="199"/>
      <c r="Y6263" s="182"/>
      <c r="Z6263" s="184"/>
      <c r="AA6263" s="184"/>
      <c r="AD6263" s="182"/>
      <c r="AG6263" s="182"/>
      <c r="AH6263" s="43"/>
      <c r="AI6263" s="43"/>
      <c r="AJ6263" s="43"/>
      <c r="AK6263" s="43"/>
      <c r="AL6263" s="43"/>
      <c r="AM6263" s="43"/>
      <c r="AN6263" s="43"/>
      <c r="AO6263" s="43"/>
      <c r="AP6263" s="43"/>
      <c r="AQ6263" s="43"/>
      <c r="AR6263" s="43"/>
      <c r="AS6263" s="43"/>
      <c r="AT6263" s="43"/>
      <c r="AU6263" s="44"/>
      <c r="AV6263" s="182"/>
      <c r="AW6263" s="182"/>
      <c r="AX6263" s="182"/>
      <c r="AZ6263" s="207"/>
    </row>
    <row r="6264" spans="1:52" s="168" customFormat="1" ht="14.4" thickBot="1" x14ac:dyDescent="0.35">
      <c r="A6264" s="263"/>
      <c r="B6264" s="263"/>
      <c r="C6264" s="265"/>
      <c r="D6264" s="425"/>
      <c r="E6264" s="426"/>
      <c r="F6264" s="426"/>
      <c r="G6264" s="426"/>
      <c r="H6264" s="426"/>
      <c r="I6264" s="426"/>
      <c r="J6264" s="426"/>
      <c r="K6264" s="426"/>
      <c r="L6264" s="426"/>
      <c r="M6264" s="427"/>
      <c r="N6264" s="422"/>
      <c r="O6264" s="423"/>
      <c r="P6264" s="423"/>
      <c r="Q6264" s="423"/>
      <c r="R6264" s="423"/>
      <c r="S6264" s="423"/>
      <c r="T6264" s="423"/>
      <c r="U6264" s="424"/>
      <c r="V6264" s="182"/>
      <c r="W6264" s="191"/>
      <c r="X6264" s="199"/>
      <c r="Y6264" s="182"/>
      <c r="Z6264" s="184"/>
      <c r="AA6264" s="184"/>
      <c r="AD6264" s="182"/>
      <c r="AG6264" s="182"/>
      <c r="AH6264" s="43"/>
      <c r="AI6264" s="43"/>
      <c r="AJ6264" s="43"/>
      <c r="AK6264" s="43"/>
      <c r="AL6264" s="43"/>
      <c r="AM6264" s="43"/>
      <c r="AN6264" s="43"/>
      <c r="AO6264" s="43"/>
      <c r="AP6264" s="43"/>
      <c r="AQ6264" s="43"/>
      <c r="AR6264" s="43"/>
      <c r="AS6264" s="43"/>
      <c r="AT6264" s="43"/>
      <c r="AU6264" s="44"/>
      <c r="AV6264" s="182"/>
      <c r="AW6264" s="182"/>
      <c r="AX6264" s="182"/>
      <c r="AZ6264" s="207"/>
    </row>
    <row r="6265" spans="1:52" s="168" customFormat="1" ht="5.25" customHeight="1" thickBot="1" x14ac:dyDescent="0.35">
      <c r="A6265" s="263"/>
      <c r="B6265" s="263"/>
      <c r="C6265" s="265"/>
      <c r="D6265" s="428"/>
      <c r="E6265" s="428"/>
      <c r="F6265" s="428"/>
      <c r="G6265" s="428"/>
      <c r="H6265" s="428"/>
      <c r="I6265" s="428"/>
      <c r="J6265" s="428"/>
      <c r="K6265" s="428"/>
      <c r="L6265" s="428"/>
      <c r="M6265" s="428"/>
      <c r="N6265" s="428"/>
      <c r="O6265" s="428"/>
      <c r="P6265" s="428"/>
      <c r="Q6265" s="428"/>
      <c r="R6265" s="428"/>
      <c r="S6265" s="428"/>
      <c r="T6265" s="428"/>
      <c r="U6265" s="428"/>
      <c r="V6265" s="182"/>
      <c r="W6265" s="191"/>
      <c r="X6265" s="199"/>
      <c r="Y6265" s="182"/>
      <c r="Z6265" s="184"/>
      <c r="AA6265" s="184"/>
      <c r="AD6265" s="182"/>
      <c r="AG6265" s="182"/>
      <c r="AH6265" s="43"/>
      <c r="AI6265" s="43"/>
      <c r="AJ6265" s="43"/>
      <c r="AK6265" s="43"/>
      <c r="AL6265" s="43"/>
      <c r="AM6265" s="43"/>
      <c r="AN6265" s="43"/>
      <c r="AO6265" s="43"/>
      <c r="AP6265" s="43"/>
      <c r="AQ6265" s="43"/>
      <c r="AR6265" s="43"/>
      <c r="AS6265" s="43"/>
      <c r="AT6265" s="43"/>
      <c r="AU6265" s="44"/>
      <c r="AV6265" s="182"/>
      <c r="AW6265" s="182"/>
      <c r="AX6265" s="182"/>
      <c r="AZ6265" s="207"/>
    </row>
    <row r="6266" spans="1:52" s="168" customFormat="1" ht="20.25" customHeight="1" x14ac:dyDescent="0.3">
      <c r="A6266" s="263"/>
      <c r="B6266" s="263"/>
      <c r="C6266" s="265"/>
      <c r="D6266" s="429" t="s">
        <v>18</v>
      </c>
      <c r="E6266" s="430"/>
      <c r="F6266" s="430"/>
      <c r="G6266" s="430"/>
      <c r="H6266" s="430"/>
      <c r="I6266" s="430"/>
      <c r="J6266" s="430"/>
      <c r="K6266" s="430"/>
      <c r="L6266" s="430"/>
      <c r="M6266" s="431"/>
      <c r="N6266" s="429" t="s">
        <v>19</v>
      </c>
      <c r="O6266" s="430"/>
      <c r="P6266" s="430"/>
      <c r="Q6266" s="430"/>
      <c r="R6266" s="430"/>
      <c r="S6266" s="430"/>
      <c r="T6266" s="430"/>
      <c r="U6266" s="431"/>
      <c r="V6266" s="182"/>
      <c r="W6266" s="191"/>
      <c r="X6266" s="199"/>
      <c r="Y6266" s="182"/>
      <c r="Z6266" s="184"/>
      <c r="AA6266" s="184"/>
      <c r="AD6266" s="182"/>
      <c r="AG6266" s="182"/>
      <c r="AH6266" s="43"/>
      <c r="AI6266" s="43"/>
      <c r="AJ6266" s="43"/>
      <c r="AK6266" s="43"/>
      <c r="AL6266" s="43"/>
      <c r="AM6266" s="43"/>
      <c r="AN6266" s="43"/>
      <c r="AO6266" s="43"/>
      <c r="AP6266" s="43"/>
      <c r="AQ6266" s="43"/>
      <c r="AR6266" s="43"/>
      <c r="AS6266" s="43"/>
      <c r="AT6266" s="43"/>
      <c r="AU6266" s="44"/>
      <c r="AV6266" s="182"/>
      <c r="AW6266" s="182"/>
      <c r="AX6266" s="182"/>
      <c r="AZ6266" s="207"/>
    </row>
    <row r="6267" spans="1:52" s="168" customFormat="1" x14ac:dyDescent="0.3">
      <c r="A6267" s="263"/>
      <c r="B6267" s="263"/>
      <c r="C6267" s="265"/>
      <c r="D6267" s="432" t="s">
        <v>20</v>
      </c>
      <c r="E6267" s="433"/>
      <c r="F6267" s="433"/>
      <c r="G6267" s="433"/>
      <c r="H6267" s="433"/>
      <c r="I6267" s="433"/>
      <c r="J6267" s="433"/>
      <c r="K6267" s="433"/>
      <c r="L6267" s="433"/>
      <c r="M6267" s="434"/>
      <c r="N6267" s="435" t="s">
        <v>21</v>
      </c>
      <c r="O6267" s="436"/>
      <c r="P6267" s="436"/>
      <c r="Q6267" s="436"/>
      <c r="R6267" s="436"/>
      <c r="S6267" s="436"/>
      <c r="T6267" s="436"/>
      <c r="U6267" s="437"/>
      <c r="V6267" s="182"/>
      <c r="W6267" s="191"/>
      <c r="X6267" s="199"/>
      <c r="Y6267" s="182"/>
      <c r="Z6267" s="184"/>
      <c r="AA6267" s="184"/>
      <c r="AD6267" s="182"/>
      <c r="AG6267" s="182"/>
      <c r="AH6267" s="43"/>
      <c r="AI6267" s="43"/>
      <c r="AJ6267" s="43"/>
      <c r="AK6267" s="43"/>
      <c r="AL6267" s="43"/>
      <c r="AM6267" s="43"/>
      <c r="AN6267" s="43"/>
      <c r="AO6267" s="43"/>
      <c r="AP6267" s="43"/>
      <c r="AQ6267" s="43"/>
      <c r="AR6267" s="43"/>
      <c r="AS6267" s="43"/>
      <c r="AT6267" s="43"/>
      <c r="AU6267" s="44"/>
      <c r="AV6267" s="182"/>
      <c r="AW6267" s="182"/>
      <c r="AX6267" s="182"/>
      <c r="AZ6267" s="207"/>
    </row>
    <row r="6268" spans="1:52" s="168" customFormat="1" ht="15.75" customHeight="1" x14ac:dyDescent="0.3">
      <c r="A6268" s="263"/>
      <c r="B6268" s="263"/>
      <c r="C6268" s="265"/>
      <c r="D6268" s="438" t="s">
        <v>22</v>
      </c>
      <c r="E6268" s="439"/>
      <c r="F6268" s="439"/>
      <c r="G6268" s="439"/>
      <c r="H6268" s="439"/>
      <c r="I6268" s="439"/>
      <c r="J6268" s="439"/>
      <c r="K6268" s="439"/>
      <c r="L6268" s="439"/>
      <c r="M6268" s="440"/>
      <c r="N6268" s="438" t="s">
        <v>22</v>
      </c>
      <c r="O6268" s="444"/>
      <c r="P6268" s="444"/>
      <c r="Q6268" s="444"/>
      <c r="R6268" s="444"/>
      <c r="S6268" s="444"/>
      <c r="T6268" s="444"/>
      <c r="U6268" s="440"/>
      <c r="V6268" s="182"/>
      <c r="W6268" s="191"/>
      <c r="X6268" s="199"/>
      <c r="Y6268" s="182"/>
      <c r="Z6268" s="184"/>
      <c r="AA6268" s="184"/>
      <c r="AD6268" s="182"/>
      <c r="AG6268" s="182"/>
      <c r="AH6268" s="43"/>
      <c r="AI6268" s="43"/>
      <c r="AJ6268" s="43"/>
      <c r="AK6268" s="43"/>
      <c r="AL6268" s="43"/>
      <c r="AM6268" s="43"/>
      <c r="AN6268" s="43"/>
      <c r="AO6268" s="43"/>
      <c r="AP6268" s="43"/>
      <c r="AQ6268" s="43"/>
      <c r="AR6268" s="43"/>
      <c r="AS6268" s="43"/>
      <c r="AT6268" s="43"/>
      <c r="AU6268" s="44"/>
      <c r="AV6268" s="182"/>
      <c r="AW6268" s="182"/>
      <c r="AX6268" s="182"/>
      <c r="AZ6268" s="207"/>
    </row>
    <row r="6269" spans="1:52" s="168" customFormat="1" ht="15.75" customHeight="1" x14ac:dyDescent="0.3">
      <c r="A6269" s="263"/>
      <c r="B6269" s="263"/>
      <c r="C6269" s="265"/>
      <c r="D6269" s="438"/>
      <c r="E6269" s="439"/>
      <c r="F6269" s="439"/>
      <c r="G6269" s="439"/>
      <c r="H6269" s="439"/>
      <c r="I6269" s="439"/>
      <c r="J6269" s="439"/>
      <c r="K6269" s="439"/>
      <c r="L6269" s="439"/>
      <c r="M6269" s="440"/>
      <c r="N6269" s="438"/>
      <c r="O6269" s="439"/>
      <c r="P6269" s="439"/>
      <c r="Q6269" s="439"/>
      <c r="R6269" s="439"/>
      <c r="S6269" s="439"/>
      <c r="T6269" s="439"/>
      <c r="U6269" s="440"/>
      <c r="V6269" s="182"/>
      <c r="W6269" s="191"/>
      <c r="X6269" s="199"/>
      <c r="Y6269" s="182"/>
      <c r="Z6269" s="184"/>
      <c r="AA6269" s="184"/>
      <c r="AD6269" s="182"/>
      <c r="AG6269" s="182"/>
      <c r="AH6269" s="43"/>
      <c r="AI6269" s="43"/>
      <c r="AJ6269" s="43"/>
      <c r="AK6269" s="43"/>
      <c r="AL6269" s="43"/>
      <c r="AM6269" s="43"/>
      <c r="AN6269" s="43"/>
      <c r="AO6269" s="43"/>
      <c r="AP6269" s="43"/>
      <c r="AQ6269" s="43"/>
      <c r="AR6269" s="43"/>
      <c r="AS6269" s="43"/>
      <c r="AT6269" s="43"/>
      <c r="AU6269" s="44"/>
      <c r="AV6269" s="182"/>
      <c r="AW6269" s="182"/>
      <c r="AX6269" s="182"/>
      <c r="AZ6269" s="207"/>
    </row>
    <row r="6270" spans="1:52" s="168" customFormat="1" ht="15.75" customHeight="1" x14ac:dyDescent="0.3">
      <c r="A6270" s="263"/>
      <c r="B6270" s="263"/>
      <c r="C6270" s="265"/>
      <c r="D6270" s="441"/>
      <c r="E6270" s="442"/>
      <c r="F6270" s="442"/>
      <c r="G6270" s="442"/>
      <c r="H6270" s="442"/>
      <c r="I6270" s="442"/>
      <c r="J6270" s="442"/>
      <c r="K6270" s="442"/>
      <c r="L6270" s="442"/>
      <c r="M6270" s="443"/>
      <c r="N6270" s="441"/>
      <c r="O6270" s="442"/>
      <c r="P6270" s="442"/>
      <c r="Q6270" s="442"/>
      <c r="R6270" s="442"/>
      <c r="S6270" s="442"/>
      <c r="T6270" s="442"/>
      <c r="U6270" s="443"/>
      <c r="V6270" s="182"/>
      <c r="W6270" s="191"/>
      <c r="X6270" s="199"/>
      <c r="Y6270" s="182"/>
      <c r="Z6270" s="184"/>
      <c r="AA6270" s="184"/>
      <c r="AD6270" s="182"/>
      <c r="AG6270" s="182"/>
      <c r="AH6270" s="43"/>
      <c r="AI6270" s="43"/>
      <c r="AJ6270" s="43"/>
      <c r="AK6270" s="43"/>
      <c r="AL6270" s="43"/>
      <c r="AM6270" s="43"/>
      <c r="AN6270" s="43"/>
      <c r="AO6270" s="43"/>
      <c r="AP6270" s="43"/>
      <c r="AQ6270" s="43"/>
      <c r="AR6270" s="43"/>
      <c r="AS6270" s="43"/>
      <c r="AT6270" s="43"/>
      <c r="AU6270" s="44"/>
      <c r="AV6270" s="182"/>
      <c r="AW6270" s="182"/>
      <c r="AX6270" s="182"/>
      <c r="AZ6270" s="207"/>
    </row>
    <row r="6271" spans="1:52" s="168" customFormat="1" x14ac:dyDescent="0.25">
      <c r="A6271" s="263"/>
      <c r="B6271" s="263"/>
      <c r="C6271" s="265"/>
      <c r="D6271" s="171" t="s">
        <v>23</v>
      </c>
      <c r="E6271" s="445" t="e">
        <f>+#REF!</f>
        <v>#REF!</v>
      </c>
      <c r="F6271" s="445"/>
      <c r="G6271" s="445"/>
      <c r="H6271" s="445"/>
      <c r="I6271" s="445"/>
      <c r="J6271" s="445"/>
      <c r="K6271" s="445"/>
      <c r="L6271" s="445"/>
      <c r="M6271" s="446"/>
      <c r="N6271" s="172" t="s">
        <v>23</v>
      </c>
      <c r="O6271" s="445" t="e">
        <f>+#REF!</f>
        <v>#REF!</v>
      </c>
      <c r="P6271" s="445"/>
      <c r="Q6271" s="445"/>
      <c r="R6271" s="445"/>
      <c r="S6271" s="445"/>
      <c r="T6271" s="445"/>
      <c r="U6271" s="446"/>
      <c r="V6271" s="182"/>
      <c r="W6271" s="191"/>
      <c r="X6271" s="199"/>
      <c r="Y6271" s="182"/>
      <c r="Z6271" s="184"/>
      <c r="AA6271" s="184"/>
      <c r="AD6271" s="182"/>
      <c r="AG6271" s="182"/>
      <c r="AH6271" s="43"/>
      <c r="AI6271" s="43"/>
      <c r="AJ6271" s="43"/>
      <c r="AK6271" s="43"/>
      <c r="AL6271" s="43"/>
      <c r="AM6271" s="43"/>
      <c r="AN6271" s="43"/>
      <c r="AO6271" s="43"/>
      <c r="AP6271" s="43"/>
      <c r="AQ6271" s="43"/>
      <c r="AR6271" s="43"/>
      <c r="AS6271" s="43"/>
      <c r="AT6271" s="43"/>
      <c r="AU6271" s="44"/>
      <c r="AV6271" s="182"/>
      <c r="AW6271" s="182"/>
      <c r="AX6271" s="182"/>
      <c r="AZ6271" s="207"/>
    </row>
    <row r="6272" spans="1:52" s="168" customFormat="1" ht="14.4" thickBot="1" x14ac:dyDescent="0.3">
      <c r="A6272" s="263"/>
      <c r="B6272" s="263"/>
      <c r="C6272" s="265"/>
      <c r="D6272" s="173" t="s">
        <v>25</v>
      </c>
      <c r="E6272" s="447" t="e">
        <f>+#REF!</f>
        <v>#REF!</v>
      </c>
      <c r="F6272" s="447"/>
      <c r="G6272" s="447"/>
      <c r="H6272" s="447"/>
      <c r="I6272" s="447"/>
      <c r="J6272" s="447"/>
      <c r="K6272" s="447"/>
      <c r="L6272" s="447"/>
      <c r="M6272" s="448"/>
      <c r="N6272" s="174" t="s">
        <v>25</v>
      </c>
      <c r="O6272" s="447" t="e">
        <f>+#REF!</f>
        <v>#REF!</v>
      </c>
      <c r="P6272" s="447"/>
      <c r="Q6272" s="447"/>
      <c r="R6272" s="447"/>
      <c r="S6272" s="447"/>
      <c r="T6272" s="447"/>
      <c r="U6272" s="448"/>
      <c r="V6272" s="182"/>
      <c r="W6272" s="191"/>
      <c r="X6272" s="199"/>
      <c r="Y6272" s="182"/>
      <c r="Z6272" s="184"/>
      <c r="AA6272" s="184"/>
      <c r="AD6272" s="182"/>
      <c r="AG6272" s="182"/>
      <c r="AH6272" s="43"/>
      <c r="AI6272" s="43"/>
      <c r="AJ6272" s="43"/>
      <c r="AK6272" s="43"/>
      <c r="AL6272" s="43"/>
      <c r="AM6272" s="43"/>
      <c r="AN6272" s="43"/>
      <c r="AO6272" s="43"/>
      <c r="AP6272" s="43"/>
      <c r="AQ6272" s="43"/>
      <c r="AR6272" s="43"/>
      <c r="AS6272" s="43"/>
      <c r="AT6272" s="43"/>
      <c r="AU6272" s="44"/>
      <c r="AV6272" s="182"/>
      <c r="AW6272" s="182"/>
      <c r="AX6272" s="182"/>
      <c r="AZ6272" s="207"/>
    </row>
    <row r="6273" spans="1:52" s="175" customFormat="1" ht="9.9" customHeight="1" thickBot="1" x14ac:dyDescent="0.3">
      <c r="A6273" s="266"/>
      <c r="B6273" s="266"/>
      <c r="C6273" s="267"/>
      <c r="N6273" s="15"/>
      <c r="V6273" s="34"/>
      <c r="W6273" s="58"/>
      <c r="X6273" s="85"/>
      <c r="Y6273" s="34"/>
      <c r="Z6273" s="185"/>
      <c r="AA6273" s="185"/>
      <c r="AD6273" s="34"/>
      <c r="AG6273" s="34"/>
      <c r="AH6273" s="45"/>
      <c r="AI6273" s="45"/>
      <c r="AJ6273" s="45"/>
      <c r="AK6273" s="45"/>
      <c r="AL6273" s="45"/>
      <c r="AM6273" s="45"/>
      <c r="AN6273" s="45"/>
      <c r="AO6273" s="45"/>
      <c r="AP6273" s="45"/>
      <c r="AQ6273" s="45"/>
      <c r="AR6273" s="45"/>
      <c r="AS6273" s="45"/>
      <c r="AT6273" s="45"/>
      <c r="AU6273" s="46"/>
      <c r="AV6273" s="34"/>
      <c r="AW6273" s="34"/>
      <c r="AX6273" s="34"/>
      <c r="AZ6273" s="139"/>
    </row>
    <row r="6274" spans="1:52" s="168" customFormat="1" ht="15.75" customHeight="1" x14ac:dyDescent="0.3">
      <c r="A6274" s="263"/>
      <c r="B6274" s="263"/>
      <c r="C6274" s="265"/>
      <c r="D6274" s="484"/>
      <c r="E6274" s="485"/>
      <c r="F6274" s="488" t="s">
        <v>0</v>
      </c>
      <c r="G6274" s="489"/>
      <c r="H6274" s="489"/>
      <c r="I6274" s="489"/>
      <c r="J6274" s="489"/>
      <c r="K6274" s="489"/>
      <c r="L6274" s="489"/>
      <c r="M6274" s="489"/>
      <c r="N6274" s="489"/>
      <c r="O6274" s="490"/>
      <c r="P6274" s="494" t="s">
        <v>1</v>
      </c>
      <c r="Q6274" s="495"/>
      <c r="R6274" s="495"/>
      <c r="S6274" s="496"/>
      <c r="T6274" s="500"/>
      <c r="U6274" s="501"/>
      <c r="V6274" s="182"/>
      <c r="W6274" s="191"/>
      <c r="X6274" s="199"/>
      <c r="Y6274" s="182"/>
      <c r="Z6274" s="184"/>
      <c r="AA6274" s="184"/>
      <c r="AD6274" s="182"/>
      <c r="AG6274" s="182"/>
      <c r="AH6274" s="43"/>
      <c r="AI6274" s="43"/>
      <c r="AJ6274" s="43"/>
      <c r="AK6274" s="43"/>
      <c r="AL6274" s="43"/>
      <c r="AM6274" s="43"/>
      <c r="AN6274" s="43"/>
      <c r="AO6274" s="43"/>
      <c r="AP6274" s="43"/>
      <c r="AQ6274" s="43"/>
      <c r="AR6274" s="43"/>
      <c r="AS6274" s="43"/>
      <c r="AT6274" s="43"/>
      <c r="AU6274" s="44"/>
      <c r="AV6274" s="182"/>
      <c r="AW6274" s="182"/>
      <c r="AX6274" s="182"/>
      <c r="AZ6274" s="207"/>
    </row>
    <row r="6275" spans="1:52" s="168" customFormat="1" ht="15" customHeight="1" x14ac:dyDescent="0.3">
      <c r="A6275" s="263"/>
      <c r="B6275" s="263"/>
      <c r="C6275" s="265"/>
      <c r="D6275" s="481"/>
      <c r="E6275" s="482"/>
      <c r="F6275" s="491"/>
      <c r="G6275" s="492"/>
      <c r="H6275" s="492"/>
      <c r="I6275" s="492"/>
      <c r="J6275" s="492"/>
      <c r="K6275" s="492"/>
      <c r="L6275" s="492"/>
      <c r="M6275" s="492"/>
      <c r="N6275" s="492"/>
      <c r="O6275" s="493"/>
      <c r="P6275" s="497"/>
      <c r="Q6275" s="498"/>
      <c r="R6275" s="498"/>
      <c r="S6275" s="499"/>
      <c r="T6275" s="502"/>
      <c r="U6275" s="503"/>
      <c r="V6275" s="182"/>
      <c r="W6275" s="191"/>
      <c r="X6275" s="199"/>
      <c r="Y6275" s="186"/>
      <c r="Z6275" s="184"/>
      <c r="AA6275" s="184"/>
      <c r="AD6275" s="182"/>
      <c r="AG6275" s="182"/>
      <c r="AH6275" s="43"/>
      <c r="AI6275" s="43"/>
      <c r="AJ6275" s="43"/>
      <c r="AK6275" s="43"/>
      <c r="AL6275" s="43"/>
      <c r="AM6275" s="43"/>
      <c r="AN6275" s="43"/>
      <c r="AO6275" s="43"/>
      <c r="AP6275" s="43"/>
      <c r="AQ6275" s="43"/>
      <c r="AR6275" s="43"/>
      <c r="AS6275" s="43"/>
      <c r="AT6275" s="43"/>
      <c r="AU6275" s="44"/>
      <c r="AV6275" s="182"/>
      <c r="AW6275" s="182"/>
      <c r="AX6275" s="182"/>
      <c r="AZ6275" s="207"/>
    </row>
    <row r="6276" spans="1:52" s="168" customFormat="1" ht="30" customHeight="1" thickBot="1" x14ac:dyDescent="0.35">
      <c r="A6276" s="263"/>
      <c r="B6276" s="263"/>
      <c r="C6276" s="265"/>
      <c r="D6276" s="486"/>
      <c r="E6276" s="487"/>
      <c r="F6276" s="506" t="s">
        <v>2</v>
      </c>
      <c r="G6276" s="507"/>
      <c r="H6276" s="507"/>
      <c r="I6276" s="507"/>
      <c r="J6276" s="507"/>
      <c r="K6276" s="507"/>
      <c r="L6276" s="507"/>
      <c r="M6276" s="507"/>
      <c r="N6276" s="507"/>
      <c r="O6276" s="508"/>
      <c r="P6276" s="181">
        <v>129</v>
      </c>
      <c r="Q6276" s="210" t="s">
        <v>3</v>
      </c>
      <c r="R6276" s="509">
        <v>147</v>
      </c>
      <c r="S6276" s="510"/>
      <c r="T6276" s="504"/>
      <c r="U6276" s="505"/>
      <c r="V6276" s="182">
        <f>+IF(C6285="","",1)</f>
        <v>1</v>
      </c>
      <c r="W6276" s="191"/>
      <c r="X6276" s="199"/>
      <c r="Y6276" s="39"/>
      <c r="Z6276" s="184"/>
      <c r="AA6276" s="184"/>
      <c r="AD6276" s="182"/>
      <c r="AG6276" s="182"/>
      <c r="AH6276" s="43"/>
      <c r="AI6276" s="43"/>
      <c r="AJ6276" s="43"/>
      <c r="AK6276" s="43"/>
      <c r="AL6276" s="43"/>
      <c r="AM6276" s="43"/>
      <c r="AN6276" s="43"/>
      <c r="AO6276" s="43"/>
      <c r="AP6276" s="43"/>
      <c r="AQ6276" s="43"/>
      <c r="AR6276" s="43"/>
      <c r="AS6276" s="43"/>
      <c r="AT6276" s="43"/>
      <c r="AU6276" s="44"/>
      <c r="AV6276" s="182"/>
      <c r="AW6276" s="182"/>
      <c r="AX6276" s="182"/>
      <c r="AZ6276" s="207"/>
    </row>
    <row r="6277" spans="1:52" s="168" customFormat="1" ht="5.25" customHeight="1" thickBot="1" x14ac:dyDescent="0.35">
      <c r="A6277" s="263"/>
      <c r="B6277" s="263"/>
      <c r="C6277" s="265"/>
      <c r="D6277" s="454"/>
      <c r="E6277" s="454"/>
      <c r="F6277" s="454"/>
      <c r="G6277" s="454"/>
      <c r="H6277" s="454"/>
      <c r="I6277" s="454"/>
      <c r="J6277" s="454"/>
      <c r="K6277" s="454"/>
      <c r="L6277" s="454"/>
      <c r="M6277" s="454"/>
      <c r="N6277" s="454"/>
      <c r="O6277" s="454"/>
      <c r="P6277" s="454"/>
      <c r="Q6277" s="454"/>
      <c r="R6277" s="454"/>
      <c r="S6277" s="454"/>
      <c r="T6277" s="454"/>
      <c r="U6277" s="454"/>
      <c r="V6277" s="182"/>
      <c r="W6277" s="191"/>
      <c r="X6277" s="199"/>
      <c r="Y6277" s="186"/>
      <c r="Z6277" s="184"/>
      <c r="AA6277" s="184"/>
      <c r="AD6277" s="182"/>
      <c r="AG6277" s="182"/>
      <c r="AH6277" s="43"/>
      <c r="AI6277" s="43"/>
      <c r="AJ6277" s="43"/>
      <c r="AK6277" s="43"/>
      <c r="AL6277" s="43"/>
      <c r="AM6277" s="43"/>
      <c r="AN6277" s="43"/>
      <c r="AO6277" s="43"/>
      <c r="AP6277" s="43"/>
      <c r="AQ6277" s="43"/>
      <c r="AR6277" s="43"/>
      <c r="AS6277" s="43"/>
      <c r="AT6277" s="43"/>
      <c r="AU6277" s="44"/>
      <c r="AV6277" s="182"/>
      <c r="AW6277" s="182"/>
      <c r="AX6277" s="182"/>
      <c r="AZ6277" s="207"/>
    </row>
    <row r="6278" spans="1:52" s="168" customFormat="1" ht="24.9" customHeight="1" x14ac:dyDescent="0.3">
      <c r="A6278" s="263"/>
      <c r="B6278" s="263"/>
      <c r="C6278" s="265"/>
      <c r="D6278" s="511" t="s">
        <v>4</v>
      </c>
      <c r="E6278" s="512"/>
      <c r="F6278" s="513" t="s">
        <v>168</v>
      </c>
      <c r="G6278" s="514"/>
      <c r="H6278" s="514"/>
      <c r="I6278" s="515"/>
      <c r="J6278" s="516" t="s">
        <v>5</v>
      </c>
      <c r="K6278" s="512"/>
      <c r="L6278" s="513" t="s">
        <v>102</v>
      </c>
      <c r="M6278" s="514"/>
      <c r="N6278" s="514"/>
      <c r="O6278" s="514"/>
      <c r="P6278" s="515"/>
      <c r="Q6278" s="164" t="s">
        <v>6</v>
      </c>
      <c r="R6278" s="513" t="s">
        <v>36</v>
      </c>
      <c r="S6278" s="514"/>
      <c r="T6278" s="514"/>
      <c r="U6278" s="517"/>
      <c r="V6278" s="182"/>
      <c r="W6278" s="191"/>
      <c r="X6278" s="199"/>
      <c r="Y6278" s="182"/>
      <c r="Z6278" s="184"/>
      <c r="AA6278" s="184"/>
      <c r="AD6278" s="182"/>
      <c r="AG6278" s="182"/>
      <c r="AH6278" s="43"/>
      <c r="AI6278" s="43"/>
      <c r="AJ6278" s="43"/>
      <c r="AK6278" s="43"/>
      <c r="AL6278" s="43"/>
      <c r="AM6278" s="43"/>
      <c r="AN6278" s="43"/>
      <c r="AO6278" s="43"/>
      <c r="AP6278" s="43"/>
      <c r="AQ6278" s="43"/>
      <c r="AR6278" s="43"/>
      <c r="AS6278" s="43"/>
      <c r="AT6278" s="43"/>
      <c r="AU6278" s="44"/>
      <c r="AV6278" s="182"/>
      <c r="AW6278" s="182"/>
      <c r="AX6278" s="182"/>
      <c r="AZ6278" s="207"/>
    </row>
    <row r="6279" spans="1:52" s="168" customFormat="1" ht="45" customHeight="1" thickBot="1" x14ac:dyDescent="0.35">
      <c r="A6279" s="263"/>
      <c r="B6279" s="263"/>
      <c r="C6279" s="265"/>
      <c r="D6279" s="518" t="s">
        <v>7</v>
      </c>
      <c r="E6279" s="519"/>
      <c r="F6279" s="520" t="s">
        <v>169</v>
      </c>
      <c r="G6279" s="521"/>
      <c r="H6279" s="521"/>
      <c r="I6279" s="521"/>
      <c r="J6279" s="521"/>
      <c r="K6279" s="521"/>
      <c r="L6279" s="521"/>
      <c r="M6279" s="521"/>
      <c r="N6279" s="521"/>
      <c r="O6279" s="521"/>
      <c r="P6279" s="521"/>
      <c r="Q6279" s="521"/>
      <c r="R6279" s="521"/>
      <c r="S6279" s="521"/>
      <c r="T6279" s="521"/>
      <c r="U6279" s="522"/>
      <c r="V6279" s="182"/>
      <c r="W6279" s="191"/>
      <c r="X6279" s="199"/>
      <c r="Y6279" s="182"/>
      <c r="Z6279" s="184"/>
      <c r="AA6279" s="184"/>
      <c r="AD6279" s="182"/>
      <c r="AG6279" s="182"/>
      <c r="AH6279" s="43"/>
      <c r="AI6279" s="43"/>
      <c r="AJ6279" s="43"/>
      <c r="AK6279" s="43"/>
      <c r="AL6279" s="43"/>
      <c r="AM6279" s="43"/>
      <c r="AN6279" s="43"/>
      <c r="AO6279" s="43"/>
      <c r="AP6279" s="43"/>
      <c r="AQ6279" s="43"/>
      <c r="AR6279" s="43"/>
      <c r="AS6279" s="43"/>
      <c r="AT6279" s="43"/>
      <c r="AU6279" s="44"/>
      <c r="AV6279" s="182"/>
      <c r="AW6279" s="182"/>
      <c r="AX6279" s="182"/>
      <c r="AZ6279" s="207"/>
    </row>
    <row r="6280" spans="1:52" s="168" customFormat="1" ht="5.0999999999999996" customHeight="1" thickBot="1" x14ac:dyDescent="0.35">
      <c r="A6280" s="263"/>
      <c r="B6280" s="263"/>
      <c r="C6280" s="265"/>
      <c r="D6280" s="523"/>
      <c r="E6280" s="523"/>
      <c r="F6280" s="523"/>
      <c r="G6280" s="523"/>
      <c r="H6280" s="523"/>
      <c r="I6280" s="523"/>
      <c r="J6280" s="523"/>
      <c r="K6280" s="523"/>
      <c r="L6280" s="523"/>
      <c r="M6280" s="523"/>
      <c r="N6280" s="523"/>
      <c r="O6280" s="523"/>
      <c r="P6280" s="523"/>
      <c r="Q6280" s="523"/>
      <c r="R6280" s="523"/>
      <c r="S6280" s="523"/>
      <c r="T6280" s="523"/>
      <c r="U6280" s="523"/>
      <c r="V6280" s="182"/>
      <c r="W6280" s="191"/>
      <c r="X6280" s="199"/>
      <c r="Y6280" s="182"/>
      <c r="Z6280" s="184"/>
      <c r="AA6280" s="184"/>
      <c r="AD6280" s="182"/>
      <c r="AG6280" s="182"/>
      <c r="AH6280" s="43"/>
      <c r="AI6280" s="43"/>
      <c r="AJ6280" s="43"/>
      <c r="AK6280" s="43"/>
      <c r="AL6280" s="43"/>
      <c r="AM6280" s="43"/>
      <c r="AN6280" s="43"/>
      <c r="AO6280" s="43"/>
      <c r="AP6280" s="43"/>
      <c r="AQ6280" s="43"/>
      <c r="AR6280" s="43"/>
      <c r="AS6280" s="43"/>
      <c r="AT6280" s="43"/>
      <c r="AU6280" s="44"/>
      <c r="AV6280" s="182"/>
      <c r="AW6280" s="182"/>
      <c r="AX6280" s="182"/>
      <c r="AZ6280" s="207"/>
    </row>
    <row r="6281" spans="1:52" s="168" customFormat="1" ht="24.9" customHeight="1" thickBot="1" x14ac:dyDescent="0.35">
      <c r="A6281" s="263"/>
      <c r="B6281" s="263"/>
      <c r="C6281" s="265"/>
      <c r="D6281" s="165" t="s">
        <v>103</v>
      </c>
      <c r="E6281" s="209" t="s">
        <v>106</v>
      </c>
      <c r="F6281" s="455" t="s">
        <v>104</v>
      </c>
      <c r="G6281" s="524"/>
      <c r="H6281" s="456"/>
      <c r="I6281" s="525">
        <v>44058</v>
      </c>
      <c r="J6281" s="526"/>
      <c r="K6281" s="526"/>
      <c r="L6281" s="526"/>
      <c r="M6281" s="526"/>
      <c r="N6281" s="527"/>
      <c r="O6281" s="166" t="s">
        <v>8</v>
      </c>
      <c r="P6281" s="449" t="s">
        <v>24</v>
      </c>
      <c r="Q6281" s="450"/>
      <c r="R6281" s="450"/>
      <c r="S6281" s="450"/>
      <c r="T6281" s="450"/>
      <c r="U6281" s="528"/>
      <c r="V6281" s="182"/>
      <c r="W6281" s="191"/>
      <c r="X6281" s="199"/>
      <c r="Y6281" s="182"/>
      <c r="Z6281" s="184"/>
      <c r="AA6281" s="184"/>
      <c r="AD6281" s="182"/>
      <c r="AG6281" s="182"/>
      <c r="AH6281" s="43"/>
      <c r="AI6281" s="43"/>
      <c r="AJ6281" s="43"/>
      <c r="AK6281" s="43"/>
      <c r="AL6281" s="43"/>
      <c r="AM6281" s="43"/>
      <c r="AN6281" s="43"/>
      <c r="AO6281" s="43"/>
      <c r="AP6281" s="43"/>
      <c r="AQ6281" s="43"/>
      <c r="AR6281" s="43"/>
      <c r="AS6281" s="43"/>
      <c r="AT6281" s="43"/>
      <c r="AU6281" s="44"/>
      <c r="AV6281" s="182"/>
      <c r="AW6281" s="182"/>
      <c r="AX6281" s="182"/>
      <c r="AZ6281" s="207"/>
    </row>
    <row r="6282" spans="1:52" s="168" customFormat="1" ht="5.0999999999999996" customHeight="1" thickBot="1" x14ac:dyDescent="0.35">
      <c r="A6282" s="263"/>
      <c r="B6282" s="263"/>
      <c r="C6282" s="265"/>
      <c r="D6282" s="208"/>
      <c r="E6282" s="208"/>
      <c r="F6282" s="208"/>
      <c r="G6282" s="208"/>
      <c r="H6282" s="208"/>
      <c r="I6282" s="208"/>
      <c r="J6282" s="208"/>
      <c r="K6282" s="208"/>
      <c r="L6282" s="208"/>
      <c r="M6282" s="208"/>
      <c r="N6282" s="208"/>
      <c r="O6282" s="208"/>
      <c r="P6282" s="208"/>
      <c r="Q6282" s="208"/>
      <c r="R6282" s="208"/>
      <c r="S6282" s="208"/>
      <c r="T6282" s="208"/>
      <c r="U6282" s="208"/>
      <c r="V6282" s="182"/>
      <c r="W6282" s="191"/>
      <c r="X6282" s="199"/>
      <c r="Y6282" s="182"/>
      <c r="Z6282" s="184"/>
      <c r="AA6282" s="184"/>
      <c r="AD6282" s="182"/>
      <c r="AG6282" s="182"/>
      <c r="AH6282" s="43"/>
      <c r="AI6282" s="43"/>
      <c r="AJ6282" s="43"/>
      <c r="AK6282" s="43"/>
      <c r="AL6282" s="43"/>
      <c r="AM6282" s="43"/>
      <c r="AN6282" s="43"/>
      <c r="AO6282" s="43"/>
      <c r="AP6282" s="43"/>
      <c r="AQ6282" s="43"/>
      <c r="AR6282" s="43"/>
      <c r="AS6282" s="43"/>
      <c r="AT6282" s="43"/>
      <c r="AU6282" s="44"/>
      <c r="AV6282" s="182"/>
      <c r="AW6282" s="182"/>
      <c r="AX6282" s="182"/>
      <c r="AZ6282" s="207"/>
    </row>
    <row r="6283" spans="1:52" s="168" customFormat="1" ht="24.9" customHeight="1" thickBot="1" x14ac:dyDescent="0.35">
      <c r="A6283" s="263"/>
      <c r="B6283" s="263"/>
      <c r="C6283" s="265"/>
      <c r="D6283" s="165" t="s">
        <v>31</v>
      </c>
      <c r="E6283" s="449"/>
      <c r="F6283" s="450"/>
      <c r="G6283" s="450"/>
      <c r="H6283" s="450"/>
      <c r="I6283" s="450"/>
      <c r="J6283" s="451"/>
      <c r="K6283" s="177" t="s">
        <v>105</v>
      </c>
      <c r="L6283" s="452"/>
      <c r="M6283" s="452"/>
      <c r="N6283" s="452"/>
      <c r="O6283" s="452"/>
      <c r="P6283" s="452"/>
      <c r="Q6283" s="452"/>
      <c r="R6283" s="452"/>
      <c r="S6283" s="452"/>
      <c r="T6283" s="452"/>
      <c r="U6283" s="453"/>
      <c r="V6283" s="182"/>
      <c r="W6283" s="191"/>
      <c r="X6283" s="199"/>
      <c r="Y6283" s="182"/>
      <c r="Z6283" s="184"/>
      <c r="AA6283" s="184"/>
      <c r="AD6283" s="182"/>
      <c r="AG6283" s="182"/>
      <c r="AH6283" s="43"/>
      <c r="AI6283" s="43"/>
      <c r="AJ6283" s="43"/>
      <c r="AK6283" s="43"/>
      <c r="AL6283" s="43"/>
      <c r="AM6283" s="43"/>
      <c r="AN6283" s="43"/>
      <c r="AO6283" s="43"/>
      <c r="AP6283" s="43"/>
      <c r="AQ6283" s="43"/>
      <c r="AR6283" s="43"/>
      <c r="AS6283" s="43"/>
      <c r="AT6283" s="43"/>
      <c r="AU6283" s="44"/>
      <c r="AV6283" s="182"/>
      <c r="AW6283" s="182"/>
      <c r="AX6283" s="182"/>
      <c r="AZ6283" s="207"/>
    </row>
    <row r="6284" spans="1:52" s="168" customFormat="1" ht="5.0999999999999996" customHeight="1" thickBot="1" x14ac:dyDescent="0.35">
      <c r="A6284" s="263"/>
      <c r="B6284" s="263"/>
      <c r="C6284" s="265"/>
      <c r="D6284" s="454"/>
      <c r="E6284" s="454"/>
      <c r="F6284" s="454"/>
      <c r="G6284" s="454"/>
      <c r="H6284" s="454"/>
      <c r="I6284" s="454"/>
      <c r="J6284" s="454"/>
      <c r="K6284" s="454"/>
      <c r="L6284" s="454"/>
      <c r="M6284" s="454"/>
      <c r="N6284" s="454"/>
      <c r="O6284" s="454"/>
      <c r="P6284" s="454"/>
      <c r="Q6284" s="454"/>
      <c r="R6284" s="454"/>
      <c r="S6284" s="454"/>
      <c r="T6284" s="454"/>
      <c r="U6284" s="454"/>
      <c r="V6284" s="182"/>
      <c r="W6284" s="191"/>
      <c r="X6284" s="199"/>
      <c r="Y6284" s="182"/>
      <c r="Z6284" s="184"/>
      <c r="AA6284" s="184"/>
      <c r="AD6284" s="182"/>
      <c r="AG6284" s="182"/>
      <c r="AH6284" s="43"/>
      <c r="AI6284" s="43"/>
      <c r="AJ6284" s="43"/>
      <c r="AK6284" s="43"/>
      <c r="AL6284" s="43"/>
      <c r="AM6284" s="43"/>
      <c r="AN6284" s="43"/>
      <c r="AO6284" s="43"/>
      <c r="AP6284" s="43"/>
      <c r="AQ6284" s="43"/>
      <c r="AR6284" s="43"/>
      <c r="AS6284" s="43"/>
      <c r="AT6284" s="43"/>
      <c r="AU6284" s="44"/>
      <c r="AV6284" s="182"/>
      <c r="AW6284" s="182"/>
      <c r="AX6284" s="182"/>
      <c r="AZ6284" s="207"/>
    </row>
    <row r="6285" spans="1:52" s="168" customFormat="1" ht="45" customHeight="1" thickBot="1" x14ac:dyDescent="0.35">
      <c r="A6285" s="263" t="str">
        <f>+E6285</f>
        <v>NP 66</v>
      </c>
      <c r="B6285" s="264">
        <f>+U6309</f>
        <v>89.34</v>
      </c>
      <c r="C6285" s="265">
        <v>119</v>
      </c>
      <c r="D6285" s="165" t="s">
        <v>9</v>
      </c>
      <c r="E6285" s="180" t="s">
        <v>293</v>
      </c>
      <c r="F6285" s="455" t="s">
        <v>29</v>
      </c>
      <c r="G6285" s="456"/>
      <c r="H6285" s="457" t="s">
        <v>290</v>
      </c>
      <c r="I6285" s="457"/>
      <c r="J6285" s="457"/>
      <c r="K6285" s="457"/>
      <c r="L6285" s="457"/>
      <c r="M6285" s="458"/>
      <c r="N6285" s="459" t="s">
        <v>32</v>
      </c>
      <c r="O6285" s="460"/>
      <c r="P6285" s="461"/>
      <c r="Q6285" s="462" t="s">
        <v>49</v>
      </c>
      <c r="R6285" s="463"/>
      <c r="S6285" s="463"/>
      <c r="T6285" s="463"/>
      <c r="U6285" s="464"/>
      <c r="V6285" s="182"/>
      <c r="W6285" s="191"/>
      <c r="X6285" s="199"/>
      <c r="Y6285" s="182"/>
      <c r="Z6285" s="186"/>
      <c r="AA6285" s="186"/>
      <c r="AD6285" s="182"/>
      <c r="AG6285" s="182"/>
      <c r="AH6285" s="43"/>
      <c r="AI6285" s="43"/>
      <c r="AJ6285" s="43"/>
      <c r="AK6285" s="43"/>
      <c r="AL6285" s="43"/>
      <c r="AM6285" s="43"/>
      <c r="AN6285" s="43"/>
      <c r="AO6285" s="43"/>
      <c r="AP6285" s="43"/>
      <c r="AQ6285" s="43"/>
      <c r="AR6285" s="43"/>
      <c r="AS6285" s="43"/>
      <c r="AT6285" s="43"/>
      <c r="AU6285" s="44"/>
      <c r="AV6285" s="182"/>
      <c r="AW6285" s="182"/>
      <c r="AX6285" s="182"/>
      <c r="AZ6285" s="207"/>
    </row>
    <row r="6286" spans="1:52" s="168" customFormat="1" ht="5.0999999999999996" customHeight="1" thickBot="1" x14ac:dyDescent="0.35">
      <c r="A6286" s="263"/>
      <c r="B6286" s="263"/>
      <c r="C6286" s="265"/>
      <c r="D6286" s="428"/>
      <c r="E6286" s="428"/>
      <c r="F6286" s="428"/>
      <c r="G6286" s="428"/>
      <c r="H6286" s="428"/>
      <c r="I6286" s="428"/>
      <c r="J6286" s="428"/>
      <c r="K6286" s="428"/>
      <c r="L6286" s="428"/>
      <c r="M6286" s="428"/>
      <c r="N6286" s="454"/>
      <c r="O6286" s="454"/>
      <c r="P6286" s="454"/>
      <c r="Q6286" s="454"/>
      <c r="R6286" s="454"/>
      <c r="S6286" s="454"/>
      <c r="T6286" s="454"/>
      <c r="U6286" s="454"/>
      <c r="V6286" s="182"/>
      <c r="W6286" s="191"/>
      <c r="X6286" s="199"/>
      <c r="Y6286" s="182"/>
      <c r="Z6286" s="193"/>
      <c r="AA6286" s="193"/>
      <c r="AD6286" s="182"/>
      <c r="AG6286" s="182"/>
      <c r="AH6286" s="43"/>
      <c r="AI6286" s="43"/>
      <c r="AJ6286" s="43"/>
      <c r="AK6286" s="43"/>
      <c r="AL6286" s="43"/>
      <c r="AM6286" s="43"/>
      <c r="AN6286" s="43"/>
      <c r="AO6286" s="43"/>
      <c r="AP6286" s="43"/>
      <c r="AQ6286" s="43"/>
      <c r="AR6286" s="43"/>
      <c r="AS6286" s="43"/>
      <c r="AT6286" s="43"/>
      <c r="AU6286" s="44"/>
      <c r="AV6286" s="182"/>
      <c r="AW6286" s="182"/>
      <c r="AX6286" s="182"/>
      <c r="AZ6286" s="207"/>
    </row>
    <row r="6287" spans="1:52" s="168" customFormat="1" ht="24.9" customHeight="1" x14ac:dyDescent="0.3">
      <c r="A6287" s="263"/>
      <c r="B6287" s="263"/>
      <c r="C6287" s="265"/>
      <c r="D6287" s="465" t="s">
        <v>30</v>
      </c>
      <c r="E6287" s="466"/>
      <c r="F6287" s="466"/>
      <c r="G6287" s="466"/>
      <c r="H6287" s="466"/>
      <c r="I6287" s="466"/>
      <c r="J6287" s="466"/>
      <c r="K6287" s="466"/>
      <c r="L6287" s="466"/>
      <c r="M6287" s="467"/>
      <c r="N6287" s="468" t="s">
        <v>11</v>
      </c>
      <c r="O6287" s="470" t="s">
        <v>12</v>
      </c>
      <c r="P6287" s="471"/>
      <c r="Q6287" s="474" t="s">
        <v>13</v>
      </c>
      <c r="R6287" s="475"/>
      <c r="S6287" s="476"/>
      <c r="T6287" s="477" t="s">
        <v>27</v>
      </c>
      <c r="U6287" s="479" t="s">
        <v>28</v>
      </c>
      <c r="V6287" s="182"/>
      <c r="W6287" s="191"/>
      <c r="X6287" s="199"/>
      <c r="Y6287" s="182"/>
      <c r="Z6287" s="193"/>
      <c r="AA6287" s="193"/>
      <c r="AD6287" s="182"/>
      <c r="AG6287" s="182"/>
      <c r="AH6287" s="43"/>
      <c r="AI6287" s="43"/>
      <c r="AJ6287" s="43"/>
      <c r="AK6287" s="43"/>
      <c r="AL6287" s="43"/>
      <c r="AM6287" s="43"/>
      <c r="AN6287" s="43"/>
      <c r="AO6287" s="43"/>
      <c r="AP6287" s="43"/>
      <c r="AQ6287" s="43"/>
      <c r="AR6287" s="43"/>
      <c r="AS6287" s="43"/>
      <c r="AT6287" s="43"/>
      <c r="AU6287" s="44"/>
      <c r="AV6287" s="182"/>
      <c r="AW6287" s="182"/>
      <c r="AX6287" s="182"/>
      <c r="AZ6287" s="207"/>
    </row>
    <row r="6288" spans="1:52" s="168" customFormat="1" ht="24.9" customHeight="1" x14ac:dyDescent="0.3">
      <c r="A6288" s="263"/>
      <c r="B6288" s="263"/>
      <c r="C6288" s="265"/>
      <c r="D6288" s="481"/>
      <c r="E6288" s="482"/>
      <c r="F6288" s="482"/>
      <c r="G6288" s="482"/>
      <c r="H6288" s="482"/>
      <c r="I6288" s="482"/>
      <c r="J6288" s="482"/>
      <c r="K6288" s="482"/>
      <c r="L6288" s="482"/>
      <c r="M6288" s="483"/>
      <c r="N6288" s="469"/>
      <c r="O6288" s="472"/>
      <c r="P6288" s="473"/>
      <c r="Q6288" s="170" t="s">
        <v>14</v>
      </c>
      <c r="R6288" s="170" t="s">
        <v>15</v>
      </c>
      <c r="S6288" s="170" t="s">
        <v>26</v>
      </c>
      <c r="T6288" s="478"/>
      <c r="U6288" s="480"/>
      <c r="V6288" s="182"/>
      <c r="W6288" s="191"/>
      <c r="X6288" s="199"/>
      <c r="Y6288" s="182"/>
      <c r="Z6288" s="194"/>
      <c r="AA6288" s="194"/>
      <c r="AD6288" s="182"/>
      <c r="AG6288" s="182"/>
      <c r="AH6288" s="43"/>
      <c r="AI6288" s="43"/>
      <c r="AJ6288" s="43"/>
      <c r="AK6288" s="43"/>
      <c r="AL6288" s="43"/>
      <c r="AM6288" s="43"/>
      <c r="AN6288" s="43"/>
      <c r="AO6288" s="43"/>
      <c r="AP6288" s="43"/>
      <c r="AQ6288" s="43"/>
      <c r="AR6288" s="43"/>
      <c r="AS6288" s="43"/>
      <c r="AT6288" s="43"/>
      <c r="AU6288" s="44"/>
      <c r="AV6288" s="182"/>
      <c r="AW6288" s="182"/>
      <c r="AX6288" s="182"/>
      <c r="AZ6288" s="207"/>
    </row>
    <row r="6289" spans="1:52" s="168" customFormat="1" ht="24.9" customHeight="1" x14ac:dyDescent="0.3">
      <c r="A6289" s="263"/>
      <c r="B6289" s="263"/>
      <c r="C6289" s="265"/>
      <c r="D6289" s="481"/>
      <c r="E6289" s="482"/>
      <c r="F6289" s="482"/>
      <c r="G6289" s="482"/>
      <c r="H6289" s="482"/>
      <c r="I6289" s="482"/>
      <c r="J6289" s="482"/>
      <c r="K6289" s="482"/>
      <c r="L6289" s="482"/>
      <c r="M6289" s="483"/>
      <c r="N6289" s="176">
        <v>14001367</v>
      </c>
      <c r="O6289" s="412" t="s">
        <v>319</v>
      </c>
      <c r="P6289" s="413"/>
      <c r="Q6289" s="8">
        <v>89.34</v>
      </c>
      <c r="R6289" s="8"/>
      <c r="S6289" s="8"/>
      <c r="T6289" s="9">
        <v>1</v>
      </c>
      <c r="U6289" s="17">
        <f>+Q6289*T6289</f>
        <v>89.34</v>
      </c>
      <c r="V6289" s="182"/>
      <c r="W6289" s="191">
        <v>10</v>
      </c>
      <c r="X6289" s="199"/>
      <c r="Y6289" s="182">
        <f>+C6285</f>
        <v>119</v>
      </c>
      <c r="Z6289" s="41">
        <f>+SUMIF($N6289:$N6308,$Z$16,$U6289:$U6308)</f>
        <v>0</v>
      </c>
      <c r="AA6289" s="41">
        <f>+SUMIF($N6289:$N6308,$AA$16,$U6289:$U6308)</f>
        <v>0</v>
      </c>
      <c r="AB6289" s="41">
        <f>+SUMIF($N6289:$N6308,$AB$16,$U6289:$U6308)</f>
        <v>0</v>
      </c>
      <c r="AC6289" s="41">
        <f>+SUMIF($N6289:$N6308,$AC$16,$U6289:$U6308)</f>
        <v>0</v>
      </c>
      <c r="AD6289" s="41">
        <f>+SUMIF($N6289:$N6308,$AD$16,$U6289:$U6308)</f>
        <v>0</v>
      </c>
      <c r="AE6289" s="41">
        <f>+SUMIF($N6289:$N6308,$AE$16,$U6289:$U6308)</f>
        <v>0</v>
      </c>
      <c r="AF6289" s="41">
        <f>+SUMIF($N6289:$N6308,$AF$16,$U6289:$U6308)</f>
        <v>0</v>
      </c>
      <c r="AG6289" s="41">
        <f>+SUMIF($N6289:$N6308,$AG$16,$U6289:$U6308)</f>
        <v>0</v>
      </c>
      <c r="AH6289" s="41">
        <f>+SUMIF($N6289:$N6308,$AH$16,$U6289:$U6308)</f>
        <v>0</v>
      </c>
      <c r="AI6289" s="41">
        <f>+SUMIF($N6289:$N6308,$AI$16,$U6289:$U6308)</f>
        <v>89.34</v>
      </c>
      <c r="AJ6289" s="41">
        <f>+SUMIF($N6289:$N6308,$AJ$16,$U6289:$U6308)</f>
        <v>0</v>
      </c>
      <c r="AK6289" s="41">
        <f>+SUMIF($N6289:$N6308,$AK$16,$U6289:$U6308)</f>
        <v>0</v>
      </c>
      <c r="AL6289" s="41">
        <f>+SUMIF($N6289:$N6308,$AL$16,$U6289:$U6308)</f>
        <v>0</v>
      </c>
      <c r="AM6289" s="41">
        <f>+SUMIF($N6289:$N6308,$AM$16,$U6289:$U6308)</f>
        <v>0</v>
      </c>
      <c r="AN6289" s="41">
        <f>+SUMIF($N6289:$N6308,$AN$16,$U6289:$U6308)</f>
        <v>0</v>
      </c>
      <c r="AO6289" s="41">
        <f>+SUMIF($N6289:$N6308,$AO$16,$U6289:$U6308)</f>
        <v>0</v>
      </c>
      <c r="AP6289" s="41">
        <f>+SUMIF($N6289:$N6308,$AP$16,$U6289:$U6308)</f>
        <v>0</v>
      </c>
      <c r="AQ6289" s="41">
        <f>+SUMIF($N6289:$N6308,$AQ$16,$U6289:$U6308)</f>
        <v>0</v>
      </c>
      <c r="AR6289" s="41">
        <f>+SUMIF($N6289:$N6308,$AR$16,$U6289:$U6308)</f>
        <v>0</v>
      </c>
      <c r="AS6289" s="43"/>
      <c r="AT6289" s="43"/>
      <c r="AU6289" s="44"/>
      <c r="AV6289" s="182"/>
      <c r="AW6289" s="182"/>
      <c r="AX6289" s="182"/>
      <c r="AZ6289" s="207"/>
    </row>
    <row r="6290" spans="1:52" s="168" customFormat="1" ht="24.9" customHeight="1" x14ac:dyDescent="0.3">
      <c r="A6290" s="263"/>
      <c r="B6290" s="263"/>
      <c r="C6290" s="265"/>
      <c r="D6290" s="481"/>
      <c r="E6290" s="482"/>
      <c r="F6290" s="482"/>
      <c r="G6290" s="482"/>
      <c r="H6290" s="482"/>
      <c r="I6290" s="482"/>
      <c r="J6290" s="482"/>
      <c r="K6290" s="482"/>
      <c r="L6290" s="482"/>
      <c r="M6290" s="483"/>
      <c r="N6290" s="176"/>
      <c r="O6290" s="412"/>
      <c r="P6290" s="413"/>
      <c r="Q6290" s="8"/>
      <c r="R6290" s="8"/>
      <c r="S6290" s="8"/>
      <c r="T6290" s="9"/>
      <c r="U6290" s="17"/>
      <c r="V6290" s="182"/>
      <c r="W6290" s="191"/>
      <c r="X6290" s="199"/>
      <c r="Y6290" s="182"/>
      <c r="Z6290" s="184"/>
      <c r="AA6290" s="184"/>
      <c r="AD6290" s="182"/>
      <c r="AG6290" s="182"/>
      <c r="AH6290" s="43"/>
      <c r="AI6290" s="43"/>
      <c r="AJ6290" s="43"/>
      <c r="AK6290" s="43"/>
      <c r="AL6290" s="43"/>
      <c r="AM6290" s="43"/>
      <c r="AN6290" s="43"/>
      <c r="AO6290" s="43"/>
      <c r="AP6290" s="43"/>
      <c r="AQ6290" s="43"/>
      <c r="AR6290" s="43"/>
      <c r="AS6290" s="43"/>
      <c r="AT6290" s="43"/>
      <c r="AU6290" s="44"/>
      <c r="AV6290" s="182"/>
      <c r="AW6290" s="182"/>
      <c r="AX6290" s="182"/>
      <c r="AZ6290" s="207"/>
    </row>
    <row r="6291" spans="1:52" s="168" customFormat="1" ht="24.9" customHeight="1" x14ac:dyDescent="0.3">
      <c r="A6291" s="263"/>
      <c r="B6291" s="263"/>
      <c r="C6291" s="265"/>
      <c r="D6291" s="481"/>
      <c r="E6291" s="482"/>
      <c r="F6291" s="482"/>
      <c r="G6291" s="482"/>
      <c r="H6291" s="482"/>
      <c r="I6291" s="482"/>
      <c r="J6291" s="482"/>
      <c r="K6291" s="482"/>
      <c r="L6291" s="482"/>
      <c r="M6291" s="483"/>
      <c r="N6291" s="176"/>
      <c r="O6291" s="412"/>
      <c r="P6291" s="413"/>
      <c r="Q6291" s="8"/>
      <c r="R6291" s="8"/>
      <c r="S6291" s="8"/>
      <c r="T6291" s="9"/>
      <c r="U6291" s="17"/>
      <c r="V6291" s="182"/>
      <c r="W6291" s="191"/>
      <c r="X6291" s="199"/>
      <c r="Y6291" s="182"/>
      <c r="Z6291" s="184"/>
      <c r="AA6291" s="184"/>
      <c r="AD6291" s="182"/>
      <c r="AG6291" s="182"/>
      <c r="AH6291" s="43"/>
      <c r="AI6291" s="43"/>
      <c r="AJ6291" s="43"/>
      <c r="AK6291" s="43"/>
      <c r="AL6291" s="43"/>
      <c r="AM6291" s="43"/>
      <c r="AN6291" s="43"/>
      <c r="AO6291" s="43"/>
      <c r="AP6291" s="43"/>
      <c r="AQ6291" s="43"/>
      <c r="AR6291" s="43"/>
      <c r="AS6291" s="43"/>
      <c r="AT6291" s="43"/>
      <c r="AU6291" s="44"/>
      <c r="AV6291" s="182"/>
      <c r="AW6291" s="182"/>
      <c r="AX6291" s="182"/>
      <c r="AZ6291" s="207"/>
    </row>
    <row r="6292" spans="1:52" s="168" customFormat="1" ht="24.9" customHeight="1" x14ac:dyDescent="0.3">
      <c r="A6292" s="263"/>
      <c r="B6292" s="263"/>
      <c r="C6292" s="265"/>
      <c r="D6292" s="481"/>
      <c r="E6292" s="482"/>
      <c r="F6292" s="482"/>
      <c r="G6292" s="482"/>
      <c r="H6292" s="482"/>
      <c r="I6292" s="482"/>
      <c r="J6292" s="482"/>
      <c r="K6292" s="482"/>
      <c r="L6292" s="482"/>
      <c r="M6292" s="483"/>
      <c r="N6292" s="176"/>
      <c r="O6292" s="412"/>
      <c r="P6292" s="413"/>
      <c r="Q6292" s="8"/>
      <c r="R6292" s="8"/>
      <c r="S6292" s="8"/>
      <c r="T6292" s="9"/>
      <c r="U6292" s="17"/>
      <c r="V6292" s="182"/>
      <c r="W6292" s="191"/>
      <c r="X6292" s="199"/>
      <c r="Y6292" s="182"/>
      <c r="Z6292" s="184"/>
      <c r="AA6292" s="184"/>
      <c r="AD6292" s="182"/>
      <c r="AG6292" s="182"/>
      <c r="AH6292" s="43"/>
      <c r="AI6292" s="43"/>
      <c r="AJ6292" s="43"/>
      <c r="AK6292" s="43"/>
      <c r="AL6292" s="43"/>
      <c r="AM6292" s="43"/>
      <c r="AN6292" s="43"/>
      <c r="AO6292" s="43"/>
      <c r="AP6292" s="43"/>
      <c r="AQ6292" s="43"/>
      <c r="AR6292" s="43"/>
      <c r="AS6292" s="43"/>
      <c r="AT6292" s="43"/>
      <c r="AU6292" s="44"/>
      <c r="AV6292" s="182"/>
      <c r="AW6292" s="182"/>
      <c r="AX6292" s="182"/>
      <c r="AZ6292" s="207"/>
    </row>
    <row r="6293" spans="1:52" s="168" customFormat="1" ht="24.9" customHeight="1" x14ac:dyDescent="0.3">
      <c r="A6293" s="263"/>
      <c r="B6293" s="263"/>
      <c r="C6293" s="265"/>
      <c r="D6293" s="481"/>
      <c r="E6293" s="482"/>
      <c r="F6293" s="482"/>
      <c r="G6293" s="482"/>
      <c r="H6293" s="482"/>
      <c r="I6293" s="482"/>
      <c r="J6293" s="482"/>
      <c r="K6293" s="482"/>
      <c r="L6293" s="482"/>
      <c r="M6293" s="483"/>
      <c r="N6293" s="176"/>
      <c r="O6293" s="412"/>
      <c r="P6293" s="413"/>
      <c r="Q6293" s="8"/>
      <c r="R6293" s="8"/>
      <c r="S6293" s="8"/>
      <c r="T6293" s="9"/>
      <c r="U6293" s="17"/>
      <c r="V6293" s="182"/>
      <c r="W6293" s="191"/>
      <c r="X6293" s="199"/>
      <c r="Y6293" s="182"/>
      <c r="Z6293" s="184"/>
      <c r="AA6293" s="184"/>
      <c r="AD6293" s="182"/>
      <c r="AG6293" s="182"/>
      <c r="AH6293" s="43"/>
      <c r="AI6293" s="43"/>
      <c r="AJ6293" s="43"/>
      <c r="AK6293" s="43"/>
      <c r="AL6293" s="43"/>
      <c r="AM6293" s="43"/>
      <c r="AN6293" s="43"/>
      <c r="AO6293" s="43"/>
      <c r="AP6293" s="43"/>
      <c r="AQ6293" s="43"/>
      <c r="AR6293" s="43"/>
      <c r="AS6293" s="43"/>
      <c r="AT6293" s="43"/>
      <c r="AU6293" s="44"/>
      <c r="AV6293" s="182"/>
      <c r="AW6293" s="182"/>
      <c r="AX6293" s="182"/>
      <c r="AZ6293" s="207"/>
    </row>
    <row r="6294" spans="1:52" s="168" customFormat="1" ht="24.9" customHeight="1" x14ac:dyDescent="0.3">
      <c r="A6294" s="263"/>
      <c r="B6294" s="263"/>
      <c r="C6294" s="265"/>
      <c r="D6294" s="481"/>
      <c r="E6294" s="482"/>
      <c r="F6294" s="482"/>
      <c r="G6294" s="482"/>
      <c r="H6294" s="482"/>
      <c r="I6294" s="482"/>
      <c r="J6294" s="482"/>
      <c r="K6294" s="482"/>
      <c r="L6294" s="482"/>
      <c r="M6294" s="483"/>
      <c r="N6294" s="176"/>
      <c r="O6294" s="412"/>
      <c r="P6294" s="413"/>
      <c r="Q6294" s="8"/>
      <c r="R6294" s="8"/>
      <c r="S6294" s="8"/>
      <c r="T6294" s="9"/>
      <c r="U6294" s="17"/>
      <c r="V6294" s="182"/>
      <c r="W6294" s="191"/>
      <c r="X6294" s="199"/>
      <c r="Y6294" s="182"/>
      <c r="Z6294" s="184"/>
      <c r="AA6294" s="184"/>
      <c r="AD6294" s="182"/>
      <c r="AG6294" s="182"/>
      <c r="AH6294" s="43"/>
      <c r="AI6294" s="43"/>
      <c r="AJ6294" s="43"/>
      <c r="AK6294" s="43"/>
      <c r="AL6294" s="43"/>
      <c r="AM6294" s="43"/>
      <c r="AN6294" s="43"/>
      <c r="AO6294" s="43"/>
      <c r="AP6294" s="43"/>
      <c r="AQ6294" s="43"/>
      <c r="AR6294" s="43"/>
      <c r="AS6294" s="43"/>
      <c r="AT6294" s="43"/>
      <c r="AU6294" s="44"/>
      <c r="AV6294" s="182"/>
      <c r="AW6294" s="182"/>
      <c r="AX6294" s="182"/>
      <c r="AZ6294" s="207"/>
    </row>
    <row r="6295" spans="1:52" s="168" customFormat="1" ht="24.9" customHeight="1" x14ac:dyDescent="0.3">
      <c r="A6295" s="263"/>
      <c r="B6295" s="263"/>
      <c r="C6295" s="265"/>
      <c r="D6295" s="481"/>
      <c r="E6295" s="482"/>
      <c r="F6295" s="482"/>
      <c r="G6295" s="482"/>
      <c r="H6295" s="482"/>
      <c r="I6295" s="482"/>
      <c r="J6295" s="482"/>
      <c r="K6295" s="482"/>
      <c r="L6295" s="482"/>
      <c r="M6295" s="483"/>
      <c r="N6295" s="176"/>
      <c r="O6295" s="412"/>
      <c r="P6295" s="413"/>
      <c r="Q6295" s="8"/>
      <c r="R6295" s="8"/>
      <c r="S6295" s="8"/>
      <c r="T6295" s="9"/>
      <c r="U6295" s="17"/>
      <c r="V6295" s="182"/>
      <c r="W6295" s="191"/>
      <c r="X6295" s="199"/>
      <c r="Y6295" s="182"/>
      <c r="Z6295" s="184"/>
      <c r="AA6295" s="184"/>
      <c r="AD6295" s="182"/>
      <c r="AG6295" s="182"/>
      <c r="AH6295" s="43"/>
      <c r="AI6295" s="43"/>
      <c r="AJ6295" s="43"/>
      <c r="AK6295" s="43"/>
      <c r="AL6295" s="43"/>
      <c r="AM6295" s="43"/>
      <c r="AN6295" s="43"/>
      <c r="AO6295" s="43"/>
      <c r="AP6295" s="43"/>
      <c r="AQ6295" s="43"/>
      <c r="AR6295" s="43"/>
      <c r="AS6295" s="43"/>
      <c r="AT6295" s="43"/>
      <c r="AU6295" s="44"/>
      <c r="AV6295" s="182"/>
      <c r="AW6295" s="182"/>
      <c r="AX6295" s="182"/>
      <c r="AZ6295" s="207"/>
    </row>
    <row r="6296" spans="1:52" s="168" customFormat="1" ht="24.9" customHeight="1" x14ac:dyDescent="0.3">
      <c r="A6296" s="263"/>
      <c r="B6296" s="263"/>
      <c r="C6296" s="265"/>
      <c r="D6296" s="481"/>
      <c r="E6296" s="482"/>
      <c r="F6296" s="482"/>
      <c r="G6296" s="482"/>
      <c r="H6296" s="482"/>
      <c r="I6296" s="482"/>
      <c r="J6296" s="482"/>
      <c r="K6296" s="482"/>
      <c r="L6296" s="482"/>
      <c r="M6296" s="483"/>
      <c r="N6296" s="176"/>
      <c r="O6296" s="412"/>
      <c r="P6296" s="413"/>
      <c r="Q6296" s="8"/>
      <c r="R6296" s="8"/>
      <c r="S6296" s="8"/>
      <c r="T6296" s="9"/>
      <c r="U6296" s="17"/>
      <c r="V6296" s="182"/>
      <c r="W6296" s="191"/>
      <c r="X6296" s="199"/>
      <c r="Y6296" s="182"/>
      <c r="Z6296" s="184"/>
      <c r="AA6296" s="184"/>
      <c r="AD6296" s="182"/>
      <c r="AG6296" s="182"/>
      <c r="AH6296" s="43"/>
      <c r="AI6296" s="43"/>
      <c r="AJ6296" s="43"/>
      <c r="AK6296" s="43"/>
      <c r="AL6296" s="43"/>
      <c r="AM6296" s="43"/>
      <c r="AN6296" s="43"/>
      <c r="AO6296" s="43"/>
      <c r="AP6296" s="43"/>
      <c r="AQ6296" s="43"/>
      <c r="AR6296" s="43"/>
      <c r="AS6296" s="43"/>
      <c r="AT6296" s="43"/>
      <c r="AU6296" s="44"/>
      <c r="AV6296" s="182"/>
      <c r="AW6296" s="182"/>
      <c r="AX6296" s="182"/>
      <c r="AZ6296" s="207"/>
    </row>
    <row r="6297" spans="1:52" s="168" customFormat="1" ht="24.9" customHeight="1" x14ac:dyDescent="0.3">
      <c r="A6297" s="263"/>
      <c r="B6297" s="263"/>
      <c r="C6297" s="265"/>
      <c r="D6297" s="481"/>
      <c r="E6297" s="482"/>
      <c r="F6297" s="482"/>
      <c r="G6297" s="482"/>
      <c r="H6297" s="482"/>
      <c r="I6297" s="482"/>
      <c r="J6297" s="482"/>
      <c r="K6297" s="482"/>
      <c r="L6297" s="482"/>
      <c r="M6297" s="483"/>
      <c r="N6297" s="176"/>
      <c r="O6297" s="412"/>
      <c r="P6297" s="413"/>
      <c r="Q6297" s="8"/>
      <c r="R6297" s="8"/>
      <c r="S6297" s="8"/>
      <c r="T6297" s="9"/>
      <c r="U6297" s="17"/>
      <c r="V6297" s="182"/>
      <c r="W6297" s="191"/>
      <c r="X6297" s="199"/>
      <c r="Y6297" s="182"/>
      <c r="Z6297" s="184"/>
      <c r="AA6297" s="184"/>
      <c r="AD6297" s="182"/>
      <c r="AG6297" s="182"/>
      <c r="AH6297" s="43"/>
      <c r="AI6297" s="43"/>
      <c r="AJ6297" s="43"/>
      <c r="AK6297" s="43"/>
      <c r="AL6297" s="43"/>
      <c r="AM6297" s="43"/>
      <c r="AN6297" s="43"/>
      <c r="AO6297" s="43"/>
      <c r="AP6297" s="43"/>
      <c r="AQ6297" s="43"/>
      <c r="AR6297" s="43"/>
      <c r="AS6297" s="43"/>
      <c r="AT6297" s="43"/>
      <c r="AU6297" s="44"/>
      <c r="AV6297" s="182"/>
      <c r="AW6297" s="182"/>
      <c r="AX6297" s="182"/>
      <c r="AZ6297" s="207"/>
    </row>
    <row r="6298" spans="1:52" s="168" customFormat="1" ht="24.9" customHeight="1" x14ac:dyDescent="0.3">
      <c r="A6298" s="263"/>
      <c r="B6298" s="263"/>
      <c r="C6298" s="265"/>
      <c r="D6298" s="481"/>
      <c r="E6298" s="482"/>
      <c r="F6298" s="482"/>
      <c r="G6298" s="482"/>
      <c r="H6298" s="482"/>
      <c r="I6298" s="482"/>
      <c r="J6298" s="482"/>
      <c r="K6298" s="482"/>
      <c r="L6298" s="482"/>
      <c r="M6298" s="483"/>
      <c r="N6298" s="176"/>
      <c r="O6298" s="412"/>
      <c r="P6298" s="413"/>
      <c r="Q6298" s="8"/>
      <c r="R6298" s="8"/>
      <c r="S6298" s="8"/>
      <c r="T6298" s="9"/>
      <c r="U6298" s="17"/>
      <c r="V6298" s="182"/>
      <c r="W6298" s="191"/>
      <c r="X6298" s="199"/>
      <c r="Y6298" s="182"/>
      <c r="Z6298" s="184"/>
      <c r="AA6298" s="184"/>
      <c r="AD6298" s="182"/>
      <c r="AG6298" s="182"/>
      <c r="AH6298" s="43"/>
      <c r="AI6298" s="43"/>
      <c r="AJ6298" s="43"/>
      <c r="AK6298" s="43"/>
      <c r="AL6298" s="43"/>
      <c r="AM6298" s="43"/>
      <c r="AN6298" s="43"/>
      <c r="AO6298" s="43"/>
      <c r="AP6298" s="43"/>
      <c r="AQ6298" s="43"/>
      <c r="AR6298" s="43"/>
      <c r="AS6298" s="43"/>
      <c r="AT6298" s="43"/>
      <c r="AU6298" s="44"/>
      <c r="AV6298" s="182"/>
      <c r="AW6298" s="182"/>
      <c r="AX6298" s="182"/>
      <c r="AZ6298" s="207"/>
    </row>
    <row r="6299" spans="1:52" s="168" customFormat="1" ht="24.9" customHeight="1" x14ac:dyDescent="0.3">
      <c r="A6299" s="263"/>
      <c r="B6299" s="263"/>
      <c r="C6299" s="265"/>
      <c r="D6299" s="481"/>
      <c r="E6299" s="482"/>
      <c r="F6299" s="482"/>
      <c r="G6299" s="482"/>
      <c r="H6299" s="482"/>
      <c r="I6299" s="482"/>
      <c r="J6299" s="482"/>
      <c r="K6299" s="482"/>
      <c r="L6299" s="482"/>
      <c r="M6299" s="483"/>
      <c r="N6299" s="176"/>
      <c r="O6299" s="412"/>
      <c r="P6299" s="413"/>
      <c r="Q6299" s="8"/>
      <c r="R6299" s="8"/>
      <c r="S6299" s="8"/>
      <c r="T6299" s="9"/>
      <c r="U6299" s="17"/>
      <c r="V6299" s="182"/>
      <c r="W6299" s="191"/>
      <c r="X6299" s="199"/>
      <c r="Y6299" s="182"/>
      <c r="Z6299" s="184"/>
      <c r="AA6299" s="184"/>
      <c r="AD6299" s="182"/>
      <c r="AG6299" s="182"/>
      <c r="AH6299" s="43"/>
      <c r="AI6299" s="43"/>
      <c r="AJ6299" s="43"/>
      <c r="AK6299" s="43"/>
      <c r="AL6299" s="43"/>
      <c r="AM6299" s="43"/>
      <c r="AN6299" s="43"/>
      <c r="AO6299" s="43"/>
      <c r="AP6299" s="43"/>
      <c r="AQ6299" s="43"/>
      <c r="AR6299" s="43"/>
      <c r="AS6299" s="43"/>
      <c r="AT6299" s="43"/>
      <c r="AU6299" s="44"/>
      <c r="AV6299" s="182"/>
      <c r="AW6299" s="182"/>
      <c r="AX6299" s="182"/>
      <c r="AZ6299" s="207"/>
    </row>
    <row r="6300" spans="1:52" s="168" customFormat="1" ht="24.9" customHeight="1" x14ac:dyDescent="0.3">
      <c r="A6300" s="263"/>
      <c r="B6300" s="263"/>
      <c r="C6300" s="265"/>
      <c r="D6300" s="481"/>
      <c r="E6300" s="482"/>
      <c r="F6300" s="482"/>
      <c r="G6300" s="482"/>
      <c r="H6300" s="482"/>
      <c r="I6300" s="482"/>
      <c r="J6300" s="482"/>
      <c r="K6300" s="482"/>
      <c r="L6300" s="482"/>
      <c r="M6300" s="483"/>
      <c r="N6300" s="176"/>
      <c r="O6300" s="412"/>
      <c r="P6300" s="413"/>
      <c r="Q6300" s="8"/>
      <c r="R6300" s="8"/>
      <c r="S6300" s="8"/>
      <c r="T6300" s="9"/>
      <c r="U6300" s="17"/>
      <c r="V6300" s="182"/>
      <c r="W6300" s="191"/>
      <c r="X6300" s="199"/>
      <c r="Y6300" s="182"/>
      <c r="Z6300" s="184"/>
      <c r="AA6300" s="184"/>
      <c r="AD6300" s="182"/>
      <c r="AG6300" s="182"/>
      <c r="AH6300" s="43"/>
      <c r="AI6300" s="43"/>
      <c r="AJ6300" s="43"/>
      <c r="AK6300" s="43"/>
      <c r="AL6300" s="43"/>
      <c r="AM6300" s="43"/>
      <c r="AN6300" s="43"/>
      <c r="AO6300" s="43"/>
      <c r="AP6300" s="43"/>
      <c r="AQ6300" s="43"/>
      <c r="AR6300" s="43"/>
      <c r="AS6300" s="43"/>
      <c r="AT6300" s="43"/>
      <c r="AU6300" s="44"/>
      <c r="AV6300" s="182"/>
      <c r="AW6300" s="182"/>
      <c r="AX6300" s="182"/>
      <c r="AZ6300" s="207"/>
    </row>
    <row r="6301" spans="1:52" s="168" customFormat="1" ht="24.9" customHeight="1" x14ac:dyDescent="0.3">
      <c r="A6301" s="263"/>
      <c r="B6301" s="263"/>
      <c r="C6301" s="265"/>
      <c r="D6301" s="481"/>
      <c r="E6301" s="482"/>
      <c r="F6301" s="482"/>
      <c r="G6301" s="482"/>
      <c r="H6301" s="482"/>
      <c r="I6301" s="482"/>
      <c r="J6301" s="482"/>
      <c r="K6301" s="482"/>
      <c r="L6301" s="482"/>
      <c r="M6301" s="483"/>
      <c r="N6301" s="176"/>
      <c r="O6301" s="412"/>
      <c r="P6301" s="413"/>
      <c r="Q6301" s="8"/>
      <c r="R6301" s="8"/>
      <c r="S6301" s="8"/>
      <c r="T6301" s="9"/>
      <c r="U6301" s="17"/>
      <c r="V6301" s="182"/>
      <c r="W6301" s="191"/>
      <c r="X6301" s="199"/>
      <c r="Y6301" s="182"/>
      <c r="Z6301" s="184"/>
      <c r="AA6301" s="184"/>
      <c r="AD6301" s="182"/>
      <c r="AG6301" s="182"/>
      <c r="AH6301" s="43"/>
      <c r="AI6301" s="43"/>
      <c r="AJ6301" s="43"/>
      <c r="AK6301" s="43"/>
      <c r="AL6301" s="43"/>
      <c r="AM6301" s="43"/>
      <c r="AN6301" s="43"/>
      <c r="AO6301" s="43"/>
      <c r="AP6301" s="43"/>
      <c r="AQ6301" s="43"/>
      <c r="AR6301" s="43"/>
      <c r="AS6301" s="43"/>
      <c r="AT6301" s="43"/>
      <c r="AU6301" s="44"/>
      <c r="AV6301" s="182"/>
      <c r="AW6301" s="182"/>
      <c r="AX6301" s="182"/>
      <c r="AZ6301" s="207"/>
    </row>
    <row r="6302" spans="1:52" s="168" customFormat="1" ht="24.9" customHeight="1" x14ac:dyDescent="0.3">
      <c r="A6302" s="263"/>
      <c r="B6302" s="263"/>
      <c r="C6302" s="265"/>
      <c r="D6302" s="481"/>
      <c r="E6302" s="482"/>
      <c r="F6302" s="482"/>
      <c r="G6302" s="482"/>
      <c r="H6302" s="482"/>
      <c r="I6302" s="482"/>
      <c r="J6302" s="482"/>
      <c r="K6302" s="482"/>
      <c r="L6302" s="482"/>
      <c r="M6302" s="483"/>
      <c r="N6302" s="176"/>
      <c r="O6302" s="412"/>
      <c r="P6302" s="413"/>
      <c r="Q6302" s="8"/>
      <c r="R6302" s="8"/>
      <c r="S6302" s="8"/>
      <c r="T6302" s="9"/>
      <c r="U6302" s="17"/>
      <c r="V6302" s="182"/>
      <c r="W6302" s="191"/>
      <c r="X6302" s="199"/>
      <c r="Y6302" s="182"/>
      <c r="Z6302" s="184"/>
      <c r="AA6302" s="184"/>
      <c r="AD6302" s="182"/>
      <c r="AG6302" s="182"/>
      <c r="AH6302" s="43"/>
      <c r="AI6302" s="43"/>
      <c r="AJ6302" s="43"/>
      <c r="AK6302" s="43"/>
      <c r="AL6302" s="43"/>
      <c r="AM6302" s="43"/>
      <c r="AN6302" s="43"/>
      <c r="AO6302" s="43"/>
      <c r="AP6302" s="43"/>
      <c r="AQ6302" s="43"/>
      <c r="AR6302" s="43"/>
      <c r="AS6302" s="43"/>
      <c r="AT6302" s="43"/>
      <c r="AU6302" s="44"/>
      <c r="AV6302" s="182"/>
      <c r="AW6302" s="182"/>
      <c r="AX6302" s="182"/>
      <c r="AZ6302" s="207"/>
    </row>
    <row r="6303" spans="1:52" s="168" customFormat="1" ht="24.9" customHeight="1" x14ac:dyDescent="0.3">
      <c r="A6303" s="263"/>
      <c r="B6303" s="263"/>
      <c r="C6303" s="265"/>
      <c r="D6303" s="481"/>
      <c r="E6303" s="482"/>
      <c r="F6303" s="482"/>
      <c r="G6303" s="482"/>
      <c r="H6303" s="482"/>
      <c r="I6303" s="482"/>
      <c r="J6303" s="482"/>
      <c r="K6303" s="482"/>
      <c r="L6303" s="482"/>
      <c r="M6303" s="483"/>
      <c r="N6303" s="176"/>
      <c r="O6303" s="412"/>
      <c r="P6303" s="413"/>
      <c r="Q6303" s="8"/>
      <c r="R6303" s="8"/>
      <c r="S6303" s="8"/>
      <c r="T6303" s="9"/>
      <c r="U6303" s="17"/>
      <c r="V6303" s="182"/>
      <c r="W6303" s="191"/>
      <c r="X6303" s="199"/>
      <c r="Y6303" s="182"/>
      <c r="Z6303" s="184"/>
      <c r="AA6303" s="184"/>
      <c r="AD6303" s="182"/>
      <c r="AG6303" s="182"/>
      <c r="AH6303" s="43"/>
      <c r="AI6303" s="43"/>
      <c r="AJ6303" s="43"/>
      <c r="AK6303" s="43"/>
      <c r="AL6303" s="43"/>
      <c r="AM6303" s="43"/>
      <c r="AN6303" s="43"/>
      <c r="AO6303" s="43"/>
      <c r="AP6303" s="43"/>
      <c r="AQ6303" s="43"/>
      <c r="AR6303" s="43"/>
      <c r="AS6303" s="43"/>
      <c r="AT6303" s="43"/>
      <c r="AU6303" s="44"/>
      <c r="AV6303" s="182"/>
      <c r="AW6303" s="182"/>
      <c r="AX6303" s="182"/>
      <c r="AZ6303" s="207"/>
    </row>
    <row r="6304" spans="1:52" s="168" customFormat="1" ht="24.9" customHeight="1" x14ac:dyDescent="0.3">
      <c r="A6304" s="263"/>
      <c r="B6304" s="263"/>
      <c r="C6304" s="265"/>
      <c r="D6304" s="481"/>
      <c r="E6304" s="482"/>
      <c r="F6304" s="482"/>
      <c r="G6304" s="482"/>
      <c r="H6304" s="482"/>
      <c r="I6304" s="482"/>
      <c r="J6304" s="482"/>
      <c r="K6304" s="482"/>
      <c r="L6304" s="482"/>
      <c r="M6304" s="483"/>
      <c r="N6304" s="176"/>
      <c r="O6304" s="412"/>
      <c r="P6304" s="413"/>
      <c r="Q6304" s="8"/>
      <c r="R6304" s="8"/>
      <c r="S6304" s="8"/>
      <c r="T6304" s="9"/>
      <c r="U6304" s="17"/>
      <c r="V6304" s="182"/>
      <c r="W6304" s="191"/>
      <c r="X6304" s="199"/>
      <c r="Y6304" s="182"/>
      <c r="Z6304" s="184"/>
      <c r="AA6304" s="184"/>
      <c r="AD6304" s="182"/>
      <c r="AG6304" s="182"/>
      <c r="AH6304" s="43"/>
      <c r="AI6304" s="43"/>
      <c r="AJ6304" s="43"/>
      <c r="AK6304" s="43"/>
      <c r="AL6304" s="43"/>
      <c r="AM6304" s="43"/>
      <c r="AN6304" s="43"/>
      <c r="AO6304" s="43"/>
      <c r="AP6304" s="43"/>
      <c r="AQ6304" s="43"/>
      <c r="AR6304" s="43"/>
      <c r="AS6304" s="43"/>
      <c r="AT6304" s="43"/>
      <c r="AU6304" s="44"/>
      <c r="AV6304" s="182"/>
      <c r="AW6304" s="182"/>
      <c r="AX6304" s="182"/>
      <c r="AZ6304" s="207"/>
    </row>
    <row r="6305" spans="1:52" s="168" customFormat="1" ht="24.9" customHeight="1" x14ac:dyDescent="0.3">
      <c r="A6305" s="263"/>
      <c r="B6305" s="263"/>
      <c r="C6305" s="265"/>
      <c r="D6305" s="481"/>
      <c r="E6305" s="482"/>
      <c r="F6305" s="482"/>
      <c r="G6305" s="482"/>
      <c r="H6305" s="482"/>
      <c r="I6305" s="482"/>
      <c r="J6305" s="482"/>
      <c r="K6305" s="482"/>
      <c r="L6305" s="482"/>
      <c r="M6305" s="483"/>
      <c r="N6305" s="176"/>
      <c r="O6305" s="412"/>
      <c r="P6305" s="413"/>
      <c r="Q6305" s="8"/>
      <c r="R6305" s="8"/>
      <c r="S6305" s="8"/>
      <c r="T6305" s="9"/>
      <c r="U6305" s="17"/>
      <c r="V6305" s="182"/>
      <c r="W6305" s="191"/>
      <c r="X6305" s="199"/>
      <c r="Y6305" s="182"/>
      <c r="Z6305" s="184"/>
      <c r="AA6305" s="184"/>
      <c r="AD6305" s="182"/>
      <c r="AG6305" s="182"/>
      <c r="AH6305" s="43"/>
      <c r="AI6305" s="43"/>
      <c r="AJ6305" s="43"/>
      <c r="AK6305" s="43"/>
      <c r="AL6305" s="43"/>
      <c r="AM6305" s="43"/>
      <c r="AN6305" s="43"/>
      <c r="AO6305" s="43"/>
      <c r="AP6305" s="43"/>
      <c r="AQ6305" s="43"/>
      <c r="AR6305" s="43"/>
      <c r="AS6305" s="43"/>
      <c r="AT6305" s="43"/>
      <c r="AU6305" s="44"/>
      <c r="AV6305" s="182"/>
      <c r="AW6305" s="182"/>
      <c r="AX6305" s="182"/>
      <c r="AZ6305" s="207"/>
    </row>
    <row r="6306" spans="1:52" s="168" customFormat="1" ht="24.9" customHeight="1" x14ac:dyDescent="0.3">
      <c r="A6306" s="263"/>
      <c r="B6306" s="263"/>
      <c r="C6306" s="265"/>
      <c r="D6306" s="481"/>
      <c r="E6306" s="482"/>
      <c r="F6306" s="482"/>
      <c r="G6306" s="482"/>
      <c r="H6306" s="482"/>
      <c r="I6306" s="482"/>
      <c r="J6306" s="482"/>
      <c r="K6306" s="482"/>
      <c r="L6306" s="482"/>
      <c r="M6306" s="483"/>
      <c r="N6306" s="176"/>
      <c r="O6306" s="412"/>
      <c r="P6306" s="413"/>
      <c r="Q6306" s="8"/>
      <c r="R6306" s="8"/>
      <c r="S6306" s="8"/>
      <c r="T6306" s="9"/>
      <c r="U6306" s="17"/>
      <c r="V6306" s="182"/>
      <c r="W6306" s="191"/>
      <c r="X6306" s="199"/>
      <c r="Y6306" s="182"/>
      <c r="Z6306" s="184"/>
      <c r="AA6306" s="184"/>
      <c r="AD6306" s="182"/>
      <c r="AG6306" s="182"/>
      <c r="AH6306" s="43"/>
      <c r="AI6306" s="43"/>
      <c r="AJ6306" s="43"/>
      <c r="AK6306" s="43"/>
      <c r="AL6306" s="43"/>
      <c r="AM6306" s="43"/>
      <c r="AN6306" s="43"/>
      <c r="AO6306" s="43"/>
      <c r="AP6306" s="43"/>
      <c r="AQ6306" s="43"/>
      <c r="AR6306" s="43"/>
      <c r="AS6306" s="43"/>
      <c r="AT6306" s="43"/>
      <c r="AU6306" s="44"/>
      <c r="AV6306" s="182"/>
      <c r="AW6306" s="182"/>
      <c r="AX6306" s="182"/>
      <c r="AZ6306" s="207"/>
    </row>
    <row r="6307" spans="1:52" s="168" customFormat="1" ht="24.9" customHeight="1" x14ac:dyDescent="0.3">
      <c r="A6307" s="263"/>
      <c r="B6307" s="263"/>
      <c r="C6307" s="265"/>
      <c r="D6307" s="481"/>
      <c r="E6307" s="482"/>
      <c r="F6307" s="482"/>
      <c r="G6307" s="482"/>
      <c r="H6307" s="482"/>
      <c r="I6307" s="482"/>
      <c r="J6307" s="482"/>
      <c r="K6307" s="482"/>
      <c r="L6307" s="482"/>
      <c r="M6307" s="483"/>
      <c r="N6307" s="176"/>
      <c r="O6307" s="412"/>
      <c r="P6307" s="413"/>
      <c r="Q6307" s="8"/>
      <c r="R6307" s="8"/>
      <c r="S6307" s="8"/>
      <c r="T6307" s="9"/>
      <c r="U6307" s="17"/>
      <c r="V6307" s="182"/>
      <c r="W6307" s="191"/>
      <c r="X6307" s="199"/>
      <c r="Y6307" s="182"/>
      <c r="Z6307" s="184"/>
      <c r="AA6307" s="184"/>
      <c r="AD6307" s="182"/>
      <c r="AG6307" s="182"/>
      <c r="AH6307" s="43"/>
      <c r="AI6307" s="43"/>
      <c r="AJ6307" s="43"/>
      <c r="AK6307" s="43"/>
      <c r="AL6307" s="43"/>
      <c r="AM6307" s="43"/>
      <c r="AN6307" s="43"/>
      <c r="AO6307" s="43"/>
      <c r="AP6307" s="43"/>
      <c r="AQ6307" s="43"/>
      <c r="AR6307" s="43"/>
      <c r="AS6307" s="43"/>
      <c r="AT6307" s="43"/>
      <c r="AU6307" s="44"/>
      <c r="AV6307" s="182"/>
      <c r="AW6307" s="182"/>
      <c r="AX6307" s="182"/>
      <c r="AZ6307" s="207"/>
    </row>
    <row r="6308" spans="1:52" s="168" customFormat="1" ht="24.9" customHeight="1" x14ac:dyDescent="0.3">
      <c r="A6308" s="263"/>
      <c r="B6308" s="263"/>
      <c r="C6308" s="265"/>
      <c r="D6308" s="481"/>
      <c r="E6308" s="482"/>
      <c r="F6308" s="482"/>
      <c r="G6308" s="482"/>
      <c r="H6308" s="482"/>
      <c r="I6308" s="482"/>
      <c r="J6308" s="482"/>
      <c r="K6308" s="482"/>
      <c r="L6308" s="482"/>
      <c r="M6308" s="483"/>
      <c r="N6308" s="176"/>
      <c r="O6308" s="412"/>
      <c r="P6308" s="413"/>
      <c r="Q6308" s="8"/>
      <c r="R6308" s="8"/>
      <c r="S6308" s="8"/>
      <c r="T6308" s="9"/>
      <c r="U6308" s="17"/>
      <c r="V6308" s="182"/>
      <c r="W6308" s="191"/>
      <c r="X6308" s="199"/>
      <c r="Y6308" s="182"/>
      <c r="Z6308" s="184"/>
      <c r="AA6308" s="184"/>
      <c r="AD6308" s="182"/>
      <c r="AG6308" s="182"/>
      <c r="AH6308" s="43"/>
      <c r="AI6308" s="43"/>
      <c r="AJ6308" s="43"/>
      <c r="AK6308" s="43"/>
      <c r="AL6308" s="43"/>
      <c r="AM6308" s="43"/>
      <c r="AN6308" s="43"/>
      <c r="AO6308" s="43"/>
      <c r="AP6308" s="43"/>
      <c r="AQ6308" s="43"/>
      <c r="AR6308" s="43"/>
      <c r="AS6308" s="43"/>
      <c r="AT6308" s="43"/>
      <c r="AU6308" s="44"/>
      <c r="AV6308" s="182"/>
      <c r="AW6308" s="182"/>
      <c r="AX6308" s="182"/>
      <c r="AZ6308" s="207"/>
    </row>
    <row r="6309" spans="1:52" s="168" customFormat="1" ht="24.9" customHeight="1" thickBot="1" x14ac:dyDescent="0.35">
      <c r="A6309" s="263"/>
      <c r="B6309" s="263"/>
      <c r="C6309" s="265"/>
      <c r="D6309" s="481"/>
      <c r="E6309" s="482"/>
      <c r="F6309" s="482"/>
      <c r="G6309" s="482"/>
      <c r="H6309" s="482"/>
      <c r="I6309" s="482"/>
      <c r="J6309" s="482"/>
      <c r="K6309" s="482"/>
      <c r="L6309" s="482"/>
      <c r="M6309" s="483"/>
      <c r="N6309" s="414" t="s">
        <v>16</v>
      </c>
      <c r="O6309" s="415"/>
      <c r="P6309" s="415"/>
      <c r="Q6309" s="415"/>
      <c r="R6309" s="415"/>
      <c r="S6309" s="415"/>
      <c r="T6309" s="415"/>
      <c r="U6309" s="18">
        <f>SUM(U6289:U6308)</f>
        <v>89.34</v>
      </c>
      <c r="V6309" s="182"/>
      <c r="W6309" s="191"/>
      <c r="X6309" s="199"/>
      <c r="Y6309" s="182"/>
      <c r="Z6309" s="184"/>
      <c r="AA6309" s="184"/>
      <c r="AD6309" s="182"/>
      <c r="AG6309" s="182"/>
      <c r="AH6309" s="43"/>
      <c r="AI6309" s="43"/>
      <c r="AJ6309" s="43"/>
      <c r="AK6309" s="43"/>
      <c r="AL6309" s="43"/>
      <c r="AM6309" s="43"/>
      <c r="AN6309" s="43"/>
      <c r="AO6309" s="43"/>
      <c r="AP6309" s="43"/>
      <c r="AQ6309" s="43"/>
      <c r="AR6309" s="43"/>
      <c r="AS6309" s="43"/>
      <c r="AT6309" s="43"/>
      <c r="AU6309" s="44"/>
      <c r="AV6309" s="182"/>
      <c r="AW6309" s="182"/>
      <c r="AX6309" s="182"/>
      <c r="AZ6309" s="207"/>
    </row>
    <row r="6310" spans="1:52" s="168" customFormat="1" ht="14.4" customHeight="1" x14ac:dyDescent="0.3">
      <c r="A6310" s="263"/>
      <c r="B6310" s="263"/>
      <c r="C6310" s="265"/>
      <c r="D6310" s="481"/>
      <c r="E6310" s="482"/>
      <c r="F6310" s="482"/>
      <c r="G6310" s="482"/>
      <c r="H6310" s="482"/>
      <c r="I6310" s="482"/>
      <c r="J6310" s="482"/>
      <c r="K6310" s="482"/>
      <c r="L6310" s="482"/>
      <c r="M6310" s="483"/>
      <c r="N6310" s="416" t="s">
        <v>17</v>
      </c>
      <c r="O6310" s="417"/>
      <c r="P6310" s="417"/>
      <c r="Q6310" s="417"/>
      <c r="R6310" s="417"/>
      <c r="S6310" s="417"/>
      <c r="T6310" s="417"/>
      <c r="U6310" s="418"/>
      <c r="V6310" s="200"/>
      <c r="W6310" s="191"/>
      <c r="X6310" s="199"/>
      <c r="Y6310" s="182"/>
      <c r="Z6310" s="184"/>
      <c r="AA6310" s="184"/>
      <c r="AD6310" s="182"/>
      <c r="AG6310" s="182"/>
      <c r="AH6310" s="43"/>
      <c r="AI6310" s="43"/>
      <c r="AJ6310" s="43"/>
      <c r="AK6310" s="43"/>
      <c r="AL6310" s="43"/>
      <c r="AM6310" s="43"/>
      <c r="AN6310" s="43"/>
      <c r="AO6310" s="43"/>
      <c r="AP6310" s="43"/>
      <c r="AQ6310" s="43"/>
      <c r="AR6310" s="43"/>
      <c r="AS6310" s="43"/>
      <c r="AT6310" s="43"/>
      <c r="AU6310" s="44"/>
      <c r="AV6310" s="182"/>
      <c r="AW6310" s="182"/>
      <c r="AX6310" s="182"/>
      <c r="AZ6310" s="207"/>
    </row>
    <row r="6311" spans="1:52" s="168" customFormat="1" x14ac:dyDescent="0.3">
      <c r="A6311" s="263"/>
      <c r="B6311" s="263"/>
      <c r="C6311" s="265"/>
      <c r="D6311" s="481"/>
      <c r="E6311" s="482"/>
      <c r="F6311" s="482"/>
      <c r="G6311" s="482"/>
      <c r="H6311" s="482"/>
      <c r="I6311" s="482"/>
      <c r="J6311" s="482"/>
      <c r="K6311" s="482"/>
      <c r="L6311" s="482"/>
      <c r="M6311" s="483"/>
      <c r="N6311" s="419"/>
      <c r="O6311" s="420"/>
      <c r="P6311" s="420"/>
      <c r="Q6311" s="420"/>
      <c r="R6311" s="420"/>
      <c r="S6311" s="420"/>
      <c r="T6311" s="420"/>
      <c r="U6311" s="421"/>
      <c r="V6311" s="182"/>
      <c r="W6311" s="191"/>
      <c r="X6311" s="199"/>
      <c r="Y6311" s="182"/>
      <c r="Z6311" s="184"/>
      <c r="AA6311" s="184"/>
      <c r="AD6311" s="182"/>
      <c r="AG6311" s="182"/>
      <c r="AH6311" s="43"/>
      <c r="AI6311" s="43"/>
      <c r="AJ6311" s="43"/>
      <c r="AK6311" s="43"/>
      <c r="AL6311" s="43"/>
      <c r="AM6311" s="43"/>
      <c r="AN6311" s="43"/>
      <c r="AO6311" s="43"/>
      <c r="AP6311" s="43"/>
      <c r="AQ6311" s="43"/>
      <c r="AR6311" s="43"/>
      <c r="AS6311" s="43"/>
      <c r="AT6311" s="43"/>
      <c r="AU6311" s="44"/>
      <c r="AV6311" s="182"/>
      <c r="AW6311" s="182"/>
      <c r="AX6311" s="182"/>
      <c r="AZ6311" s="207"/>
    </row>
    <row r="6312" spans="1:52" s="168" customFormat="1" x14ac:dyDescent="0.3">
      <c r="A6312" s="263"/>
      <c r="B6312" s="263"/>
      <c r="C6312" s="265"/>
      <c r="D6312" s="481"/>
      <c r="E6312" s="482"/>
      <c r="F6312" s="482"/>
      <c r="G6312" s="482"/>
      <c r="H6312" s="482"/>
      <c r="I6312" s="482"/>
      <c r="J6312" s="482"/>
      <c r="K6312" s="482"/>
      <c r="L6312" s="482"/>
      <c r="M6312" s="483"/>
      <c r="N6312" s="419"/>
      <c r="O6312" s="420"/>
      <c r="P6312" s="420"/>
      <c r="Q6312" s="420"/>
      <c r="R6312" s="420"/>
      <c r="S6312" s="420"/>
      <c r="T6312" s="420"/>
      <c r="U6312" s="421"/>
      <c r="V6312" s="182"/>
      <c r="W6312" s="191"/>
      <c r="X6312" s="199"/>
      <c r="Y6312" s="182"/>
      <c r="Z6312" s="184"/>
      <c r="AA6312" s="184"/>
      <c r="AD6312" s="182"/>
      <c r="AG6312" s="182"/>
      <c r="AH6312" s="43"/>
      <c r="AI6312" s="43"/>
      <c r="AJ6312" s="43"/>
      <c r="AK6312" s="43"/>
      <c r="AL6312" s="43"/>
      <c r="AM6312" s="43"/>
      <c r="AN6312" s="43"/>
      <c r="AO6312" s="43"/>
      <c r="AP6312" s="43"/>
      <c r="AQ6312" s="43"/>
      <c r="AR6312" s="43"/>
      <c r="AS6312" s="43"/>
      <c r="AT6312" s="43"/>
      <c r="AU6312" s="44"/>
      <c r="AV6312" s="182"/>
      <c r="AW6312" s="182"/>
      <c r="AX6312" s="182"/>
      <c r="AZ6312" s="207"/>
    </row>
    <row r="6313" spans="1:52" s="168" customFormat="1" ht="14.4" thickBot="1" x14ac:dyDescent="0.35">
      <c r="A6313" s="263"/>
      <c r="B6313" s="263"/>
      <c r="C6313" s="265"/>
      <c r="D6313" s="425"/>
      <c r="E6313" s="426"/>
      <c r="F6313" s="426"/>
      <c r="G6313" s="426"/>
      <c r="H6313" s="426"/>
      <c r="I6313" s="426"/>
      <c r="J6313" s="426"/>
      <c r="K6313" s="426"/>
      <c r="L6313" s="426"/>
      <c r="M6313" s="427"/>
      <c r="N6313" s="422"/>
      <c r="O6313" s="423"/>
      <c r="P6313" s="423"/>
      <c r="Q6313" s="423"/>
      <c r="R6313" s="423"/>
      <c r="S6313" s="423"/>
      <c r="T6313" s="423"/>
      <c r="U6313" s="424"/>
      <c r="V6313" s="182"/>
      <c r="W6313" s="191"/>
      <c r="X6313" s="199"/>
      <c r="Y6313" s="182"/>
      <c r="Z6313" s="184"/>
      <c r="AA6313" s="184"/>
      <c r="AD6313" s="182"/>
      <c r="AG6313" s="182"/>
      <c r="AH6313" s="43"/>
      <c r="AI6313" s="43"/>
      <c r="AJ6313" s="43"/>
      <c r="AK6313" s="43"/>
      <c r="AL6313" s="43"/>
      <c r="AM6313" s="43"/>
      <c r="AN6313" s="43"/>
      <c r="AO6313" s="43"/>
      <c r="AP6313" s="43"/>
      <c r="AQ6313" s="43"/>
      <c r="AR6313" s="43"/>
      <c r="AS6313" s="43"/>
      <c r="AT6313" s="43"/>
      <c r="AU6313" s="44"/>
      <c r="AV6313" s="182"/>
      <c r="AW6313" s="182"/>
      <c r="AX6313" s="182"/>
      <c r="AZ6313" s="207"/>
    </row>
    <row r="6314" spans="1:52" s="168" customFormat="1" ht="5.25" customHeight="1" thickBot="1" x14ac:dyDescent="0.35">
      <c r="A6314" s="263"/>
      <c r="B6314" s="263"/>
      <c r="C6314" s="265"/>
      <c r="D6314" s="428"/>
      <c r="E6314" s="428"/>
      <c r="F6314" s="428"/>
      <c r="G6314" s="428"/>
      <c r="H6314" s="428"/>
      <c r="I6314" s="428"/>
      <c r="J6314" s="428"/>
      <c r="K6314" s="428"/>
      <c r="L6314" s="428"/>
      <c r="M6314" s="428"/>
      <c r="N6314" s="428"/>
      <c r="O6314" s="428"/>
      <c r="P6314" s="428"/>
      <c r="Q6314" s="428"/>
      <c r="R6314" s="428"/>
      <c r="S6314" s="428"/>
      <c r="T6314" s="428"/>
      <c r="U6314" s="428"/>
      <c r="V6314" s="182"/>
      <c r="W6314" s="191"/>
      <c r="X6314" s="199"/>
      <c r="Y6314" s="182"/>
      <c r="Z6314" s="184"/>
      <c r="AA6314" s="184"/>
      <c r="AD6314" s="182"/>
      <c r="AG6314" s="182"/>
      <c r="AH6314" s="43"/>
      <c r="AI6314" s="43"/>
      <c r="AJ6314" s="43"/>
      <c r="AK6314" s="43"/>
      <c r="AL6314" s="43"/>
      <c r="AM6314" s="43"/>
      <c r="AN6314" s="43"/>
      <c r="AO6314" s="43"/>
      <c r="AP6314" s="43"/>
      <c r="AQ6314" s="43"/>
      <c r="AR6314" s="43"/>
      <c r="AS6314" s="43"/>
      <c r="AT6314" s="43"/>
      <c r="AU6314" s="44"/>
      <c r="AV6314" s="182"/>
      <c r="AW6314" s="182"/>
      <c r="AX6314" s="182"/>
      <c r="AZ6314" s="207"/>
    </row>
    <row r="6315" spans="1:52" s="168" customFormat="1" ht="20.25" customHeight="1" x14ac:dyDescent="0.3">
      <c r="A6315" s="263"/>
      <c r="B6315" s="263"/>
      <c r="C6315" s="265"/>
      <c r="D6315" s="429" t="s">
        <v>18</v>
      </c>
      <c r="E6315" s="430"/>
      <c r="F6315" s="430"/>
      <c r="G6315" s="430"/>
      <c r="H6315" s="430"/>
      <c r="I6315" s="430"/>
      <c r="J6315" s="430"/>
      <c r="K6315" s="430"/>
      <c r="L6315" s="430"/>
      <c r="M6315" s="431"/>
      <c r="N6315" s="429" t="s">
        <v>19</v>
      </c>
      <c r="O6315" s="430"/>
      <c r="P6315" s="430"/>
      <c r="Q6315" s="430"/>
      <c r="R6315" s="430"/>
      <c r="S6315" s="430"/>
      <c r="T6315" s="430"/>
      <c r="U6315" s="431"/>
      <c r="V6315" s="182"/>
      <c r="W6315" s="191"/>
      <c r="X6315" s="199"/>
      <c r="Y6315" s="182"/>
      <c r="Z6315" s="184"/>
      <c r="AA6315" s="184"/>
      <c r="AD6315" s="182"/>
      <c r="AG6315" s="182"/>
      <c r="AH6315" s="43"/>
      <c r="AI6315" s="43"/>
      <c r="AJ6315" s="43"/>
      <c r="AK6315" s="43"/>
      <c r="AL6315" s="43"/>
      <c r="AM6315" s="43"/>
      <c r="AN6315" s="43"/>
      <c r="AO6315" s="43"/>
      <c r="AP6315" s="43"/>
      <c r="AQ6315" s="43"/>
      <c r="AR6315" s="43"/>
      <c r="AS6315" s="43"/>
      <c r="AT6315" s="43"/>
      <c r="AU6315" s="44"/>
      <c r="AV6315" s="182"/>
      <c r="AW6315" s="182"/>
      <c r="AX6315" s="182"/>
      <c r="AZ6315" s="207"/>
    </row>
    <row r="6316" spans="1:52" s="168" customFormat="1" x14ac:dyDescent="0.3">
      <c r="A6316" s="263"/>
      <c r="B6316" s="263"/>
      <c r="C6316" s="265"/>
      <c r="D6316" s="432" t="s">
        <v>20</v>
      </c>
      <c r="E6316" s="433"/>
      <c r="F6316" s="433"/>
      <c r="G6316" s="433"/>
      <c r="H6316" s="433"/>
      <c r="I6316" s="433"/>
      <c r="J6316" s="433"/>
      <c r="K6316" s="433"/>
      <c r="L6316" s="433"/>
      <c r="M6316" s="434"/>
      <c r="N6316" s="435" t="s">
        <v>21</v>
      </c>
      <c r="O6316" s="436"/>
      <c r="P6316" s="436"/>
      <c r="Q6316" s="436"/>
      <c r="R6316" s="436"/>
      <c r="S6316" s="436"/>
      <c r="T6316" s="436"/>
      <c r="U6316" s="437"/>
      <c r="V6316" s="182"/>
      <c r="W6316" s="191"/>
      <c r="X6316" s="199"/>
      <c r="Y6316" s="182"/>
      <c r="Z6316" s="184"/>
      <c r="AA6316" s="184"/>
      <c r="AD6316" s="182"/>
      <c r="AG6316" s="182"/>
      <c r="AH6316" s="43"/>
      <c r="AI6316" s="43"/>
      <c r="AJ6316" s="43"/>
      <c r="AK6316" s="43"/>
      <c r="AL6316" s="43"/>
      <c r="AM6316" s="43"/>
      <c r="AN6316" s="43"/>
      <c r="AO6316" s="43"/>
      <c r="AP6316" s="43"/>
      <c r="AQ6316" s="43"/>
      <c r="AR6316" s="43"/>
      <c r="AS6316" s="43"/>
      <c r="AT6316" s="43"/>
      <c r="AU6316" s="44"/>
      <c r="AV6316" s="182"/>
      <c r="AW6316" s="182"/>
      <c r="AX6316" s="182"/>
      <c r="AZ6316" s="207"/>
    </row>
    <row r="6317" spans="1:52" s="168" customFormat="1" ht="15.75" customHeight="1" x14ac:dyDescent="0.3">
      <c r="A6317" s="263"/>
      <c r="B6317" s="263"/>
      <c r="C6317" s="265"/>
      <c r="D6317" s="438" t="s">
        <v>22</v>
      </c>
      <c r="E6317" s="439"/>
      <c r="F6317" s="439"/>
      <c r="G6317" s="439"/>
      <c r="H6317" s="439"/>
      <c r="I6317" s="439"/>
      <c r="J6317" s="439"/>
      <c r="K6317" s="439"/>
      <c r="L6317" s="439"/>
      <c r="M6317" s="440"/>
      <c r="N6317" s="438" t="s">
        <v>22</v>
      </c>
      <c r="O6317" s="444"/>
      <c r="P6317" s="444"/>
      <c r="Q6317" s="444"/>
      <c r="R6317" s="444"/>
      <c r="S6317" s="444"/>
      <c r="T6317" s="444"/>
      <c r="U6317" s="440"/>
      <c r="V6317" s="182"/>
      <c r="W6317" s="191"/>
      <c r="X6317" s="199"/>
      <c r="Y6317" s="182"/>
      <c r="Z6317" s="184"/>
      <c r="AA6317" s="184"/>
      <c r="AD6317" s="182"/>
      <c r="AG6317" s="182"/>
      <c r="AH6317" s="43"/>
      <c r="AI6317" s="43"/>
      <c r="AJ6317" s="43"/>
      <c r="AK6317" s="43"/>
      <c r="AL6317" s="43"/>
      <c r="AM6317" s="43"/>
      <c r="AN6317" s="43"/>
      <c r="AO6317" s="43"/>
      <c r="AP6317" s="43"/>
      <c r="AQ6317" s="43"/>
      <c r="AR6317" s="43"/>
      <c r="AS6317" s="43"/>
      <c r="AT6317" s="43"/>
      <c r="AU6317" s="44"/>
      <c r="AV6317" s="182"/>
      <c r="AW6317" s="182"/>
      <c r="AX6317" s="182"/>
      <c r="AZ6317" s="207"/>
    </row>
    <row r="6318" spans="1:52" s="168" customFormat="1" ht="15.75" customHeight="1" x14ac:dyDescent="0.3">
      <c r="A6318" s="263"/>
      <c r="B6318" s="263"/>
      <c r="C6318" s="265"/>
      <c r="D6318" s="438"/>
      <c r="E6318" s="439"/>
      <c r="F6318" s="439"/>
      <c r="G6318" s="439"/>
      <c r="H6318" s="439"/>
      <c r="I6318" s="439"/>
      <c r="J6318" s="439"/>
      <c r="K6318" s="439"/>
      <c r="L6318" s="439"/>
      <c r="M6318" s="440"/>
      <c r="N6318" s="438"/>
      <c r="O6318" s="439"/>
      <c r="P6318" s="439"/>
      <c r="Q6318" s="439"/>
      <c r="R6318" s="439"/>
      <c r="S6318" s="439"/>
      <c r="T6318" s="439"/>
      <c r="U6318" s="440"/>
      <c r="V6318" s="182"/>
      <c r="W6318" s="191"/>
      <c r="X6318" s="199"/>
      <c r="Y6318" s="182"/>
      <c r="Z6318" s="184"/>
      <c r="AA6318" s="184"/>
      <c r="AD6318" s="182"/>
      <c r="AG6318" s="182"/>
      <c r="AH6318" s="43"/>
      <c r="AI6318" s="43"/>
      <c r="AJ6318" s="43"/>
      <c r="AK6318" s="43"/>
      <c r="AL6318" s="43"/>
      <c r="AM6318" s="43"/>
      <c r="AN6318" s="43"/>
      <c r="AO6318" s="43"/>
      <c r="AP6318" s="43"/>
      <c r="AQ6318" s="43"/>
      <c r="AR6318" s="43"/>
      <c r="AS6318" s="43"/>
      <c r="AT6318" s="43"/>
      <c r="AU6318" s="44"/>
      <c r="AV6318" s="182"/>
      <c r="AW6318" s="182"/>
      <c r="AX6318" s="182"/>
      <c r="AZ6318" s="207"/>
    </row>
    <row r="6319" spans="1:52" s="168" customFormat="1" ht="15.75" customHeight="1" x14ac:dyDescent="0.3">
      <c r="A6319" s="263"/>
      <c r="B6319" s="263"/>
      <c r="C6319" s="265"/>
      <c r="D6319" s="441"/>
      <c r="E6319" s="442"/>
      <c r="F6319" s="442"/>
      <c r="G6319" s="442"/>
      <c r="H6319" s="442"/>
      <c r="I6319" s="442"/>
      <c r="J6319" s="442"/>
      <c r="K6319" s="442"/>
      <c r="L6319" s="442"/>
      <c r="M6319" s="443"/>
      <c r="N6319" s="441"/>
      <c r="O6319" s="442"/>
      <c r="P6319" s="442"/>
      <c r="Q6319" s="442"/>
      <c r="R6319" s="442"/>
      <c r="S6319" s="442"/>
      <c r="T6319" s="442"/>
      <c r="U6319" s="443"/>
      <c r="V6319" s="182"/>
      <c r="W6319" s="191"/>
      <c r="X6319" s="199"/>
      <c r="Y6319" s="182"/>
      <c r="Z6319" s="184"/>
      <c r="AA6319" s="184"/>
      <c r="AD6319" s="182"/>
      <c r="AG6319" s="182"/>
      <c r="AH6319" s="43"/>
      <c r="AI6319" s="43"/>
      <c r="AJ6319" s="43"/>
      <c r="AK6319" s="43"/>
      <c r="AL6319" s="43"/>
      <c r="AM6319" s="43"/>
      <c r="AN6319" s="43"/>
      <c r="AO6319" s="43"/>
      <c r="AP6319" s="43"/>
      <c r="AQ6319" s="43"/>
      <c r="AR6319" s="43"/>
      <c r="AS6319" s="43"/>
      <c r="AT6319" s="43"/>
      <c r="AU6319" s="44"/>
      <c r="AV6319" s="182"/>
      <c r="AW6319" s="182"/>
      <c r="AX6319" s="182"/>
      <c r="AZ6319" s="207"/>
    </row>
    <row r="6320" spans="1:52" s="168" customFormat="1" x14ac:dyDescent="0.25">
      <c r="A6320" s="263"/>
      <c r="B6320" s="263"/>
      <c r="C6320" s="265"/>
      <c r="D6320" s="171" t="s">
        <v>23</v>
      </c>
      <c r="E6320" s="445" t="e">
        <f>+#REF!</f>
        <v>#REF!</v>
      </c>
      <c r="F6320" s="445"/>
      <c r="G6320" s="445"/>
      <c r="H6320" s="445"/>
      <c r="I6320" s="445"/>
      <c r="J6320" s="445"/>
      <c r="K6320" s="445"/>
      <c r="L6320" s="445"/>
      <c r="M6320" s="446"/>
      <c r="N6320" s="172" t="s">
        <v>23</v>
      </c>
      <c r="O6320" s="445" t="e">
        <f>+#REF!</f>
        <v>#REF!</v>
      </c>
      <c r="P6320" s="445"/>
      <c r="Q6320" s="445"/>
      <c r="R6320" s="445"/>
      <c r="S6320" s="445"/>
      <c r="T6320" s="445"/>
      <c r="U6320" s="446"/>
      <c r="V6320" s="182"/>
      <c r="W6320" s="191"/>
      <c r="X6320" s="199"/>
      <c r="Y6320" s="182"/>
      <c r="Z6320" s="184"/>
      <c r="AA6320" s="184"/>
      <c r="AD6320" s="182"/>
      <c r="AG6320" s="182"/>
      <c r="AH6320" s="43"/>
      <c r="AI6320" s="43"/>
      <c r="AJ6320" s="43"/>
      <c r="AK6320" s="43"/>
      <c r="AL6320" s="43"/>
      <c r="AM6320" s="43"/>
      <c r="AN6320" s="43"/>
      <c r="AO6320" s="43"/>
      <c r="AP6320" s="43"/>
      <c r="AQ6320" s="43"/>
      <c r="AR6320" s="43"/>
      <c r="AS6320" s="43"/>
      <c r="AT6320" s="43"/>
      <c r="AU6320" s="44"/>
      <c r="AV6320" s="182"/>
      <c r="AW6320" s="182"/>
      <c r="AX6320" s="182"/>
      <c r="AZ6320" s="207"/>
    </row>
    <row r="6321" spans="1:52" s="168" customFormat="1" ht="14.4" thickBot="1" x14ac:dyDescent="0.3">
      <c r="A6321" s="263"/>
      <c r="B6321" s="263"/>
      <c r="C6321" s="265"/>
      <c r="D6321" s="173" t="s">
        <v>25</v>
      </c>
      <c r="E6321" s="447" t="e">
        <f>+#REF!</f>
        <v>#REF!</v>
      </c>
      <c r="F6321" s="447"/>
      <c r="G6321" s="447"/>
      <c r="H6321" s="447"/>
      <c r="I6321" s="447"/>
      <c r="J6321" s="447"/>
      <c r="K6321" s="447"/>
      <c r="L6321" s="447"/>
      <c r="M6321" s="448"/>
      <c r="N6321" s="174" t="s">
        <v>25</v>
      </c>
      <c r="O6321" s="447" t="e">
        <f>+#REF!</f>
        <v>#REF!</v>
      </c>
      <c r="P6321" s="447"/>
      <c r="Q6321" s="447"/>
      <c r="R6321" s="447"/>
      <c r="S6321" s="447"/>
      <c r="T6321" s="447"/>
      <c r="U6321" s="448"/>
      <c r="V6321" s="182"/>
      <c r="W6321" s="191"/>
      <c r="X6321" s="199"/>
      <c r="Y6321" s="182"/>
      <c r="Z6321" s="184"/>
      <c r="AA6321" s="184"/>
      <c r="AD6321" s="182"/>
      <c r="AG6321" s="182"/>
      <c r="AH6321" s="43"/>
      <c r="AI6321" s="43"/>
      <c r="AJ6321" s="43"/>
      <c r="AK6321" s="43"/>
      <c r="AL6321" s="43"/>
      <c r="AM6321" s="43"/>
      <c r="AN6321" s="43"/>
      <c r="AO6321" s="43"/>
      <c r="AP6321" s="43"/>
      <c r="AQ6321" s="43"/>
      <c r="AR6321" s="43"/>
      <c r="AS6321" s="43"/>
      <c r="AT6321" s="43"/>
      <c r="AU6321" s="44"/>
      <c r="AV6321" s="182"/>
      <c r="AW6321" s="182"/>
      <c r="AX6321" s="182"/>
      <c r="AZ6321" s="207"/>
    </row>
    <row r="6322" spans="1:52" s="175" customFormat="1" ht="9.9" customHeight="1" thickBot="1" x14ac:dyDescent="0.3">
      <c r="A6322" s="266"/>
      <c r="B6322" s="266"/>
      <c r="C6322" s="267"/>
      <c r="N6322" s="15"/>
      <c r="V6322" s="34"/>
      <c r="W6322" s="58"/>
      <c r="X6322" s="85"/>
      <c r="Y6322" s="34"/>
      <c r="Z6322" s="185"/>
      <c r="AA6322" s="185"/>
      <c r="AD6322" s="34"/>
      <c r="AG6322" s="34"/>
      <c r="AH6322" s="45"/>
      <c r="AI6322" s="45"/>
      <c r="AJ6322" s="45"/>
      <c r="AK6322" s="45"/>
      <c r="AL6322" s="45"/>
      <c r="AM6322" s="45"/>
      <c r="AN6322" s="45"/>
      <c r="AO6322" s="45"/>
      <c r="AP6322" s="45"/>
      <c r="AQ6322" s="45"/>
      <c r="AR6322" s="45"/>
      <c r="AS6322" s="45"/>
      <c r="AT6322" s="45"/>
      <c r="AU6322" s="46"/>
      <c r="AV6322" s="34"/>
      <c r="AW6322" s="34"/>
      <c r="AX6322" s="34"/>
      <c r="AZ6322" s="139"/>
    </row>
    <row r="6323" spans="1:52" s="168" customFormat="1" ht="15.75" customHeight="1" x14ac:dyDescent="0.3">
      <c r="A6323" s="263"/>
      <c r="B6323" s="263"/>
      <c r="C6323" s="265"/>
      <c r="D6323" s="484"/>
      <c r="E6323" s="485"/>
      <c r="F6323" s="488" t="s">
        <v>0</v>
      </c>
      <c r="G6323" s="489"/>
      <c r="H6323" s="489"/>
      <c r="I6323" s="489"/>
      <c r="J6323" s="489"/>
      <c r="K6323" s="489"/>
      <c r="L6323" s="489"/>
      <c r="M6323" s="489"/>
      <c r="N6323" s="489"/>
      <c r="O6323" s="490"/>
      <c r="P6323" s="494" t="s">
        <v>1</v>
      </c>
      <c r="Q6323" s="495"/>
      <c r="R6323" s="495"/>
      <c r="S6323" s="496"/>
      <c r="T6323" s="500"/>
      <c r="U6323" s="501"/>
      <c r="V6323" s="182"/>
      <c r="W6323" s="191"/>
      <c r="X6323" s="199"/>
      <c r="Y6323" s="182"/>
      <c r="Z6323" s="184"/>
      <c r="AA6323" s="184"/>
      <c r="AD6323" s="182"/>
      <c r="AG6323" s="182"/>
      <c r="AH6323" s="43"/>
      <c r="AI6323" s="43"/>
      <c r="AJ6323" s="43"/>
      <c r="AK6323" s="43"/>
      <c r="AL6323" s="43"/>
      <c r="AM6323" s="43"/>
      <c r="AN6323" s="43"/>
      <c r="AO6323" s="43"/>
      <c r="AP6323" s="43"/>
      <c r="AQ6323" s="43"/>
      <c r="AR6323" s="43"/>
      <c r="AS6323" s="43"/>
      <c r="AT6323" s="43"/>
      <c r="AU6323" s="44"/>
      <c r="AV6323" s="182"/>
      <c r="AW6323" s="182"/>
      <c r="AX6323" s="182"/>
      <c r="AZ6323" s="207"/>
    </row>
    <row r="6324" spans="1:52" s="168" customFormat="1" ht="15" customHeight="1" x14ac:dyDescent="0.3">
      <c r="A6324" s="263"/>
      <c r="B6324" s="263"/>
      <c r="C6324" s="265"/>
      <c r="D6324" s="481"/>
      <c r="E6324" s="482"/>
      <c r="F6324" s="491"/>
      <c r="G6324" s="492"/>
      <c r="H6324" s="492"/>
      <c r="I6324" s="492"/>
      <c r="J6324" s="492"/>
      <c r="K6324" s="492"/>
      <c r="L6324" s="492"/>
      <c r="M6324" s="492"/>
      <c r="N6324" s="492"/>
      <c r="O6324" s="493"/>
      <c r="P6324" s="497"/>
      <c r="Q6324" s="498"/>
      <c r="R6324" s="498"/>
      <c r="S6324" s="499"/>
      <c r="T6324" s="502"/>
      <c r="U6324" s="503"/>
      <c r="V6324" s="182"/>
      <c r="W6324" s="191"/>
      <c r="X6324" s="199"/>
      <c r="Y6324" s="186"/>
      <c r="Z6324" s="184"/>
      <c r="AA6324" s="184"/>
      <c r="AD6324" s="182"/>
      <c r="AG6324" s="182"/>
      <c r="AH6324" s="43"/>
      <c r="AI6324" s="43"/>
      <c r="AJ6324" s="43"/>
      <c r="AK6324" s="43"/>
      <c r="AL6324" s="43"/>
      <c r="AM6324" s="43"/>
      <c r="AN6324" s="43"/>
      <c r="AO6324" s="43"/>
      <c r="AP6324" s="43"/>
      <c r="AQ6324" s="43"/>
      <c r="AR6324" s="43"/>
      <c r="AS6324" s="43"/>
      <c r="AT6324" s="43"/>
      <c r="AU6324" s="44"/>
      <c r="AV6324" s="182"/>
      <c r="AW6324" s="182"/>
      <c r="AX6324" s="182"/>
      <c r="AZ6324" s="207"/>
    </row>
    <row r="6325" spans="1:52" s="168" customFormat="1" ht="30" customHeight="1" thickBot="1" x14ac:dyDescent="0.35">
      <c r="A6325" s="263"/>
      <c r="B6325" s="263"/>
      <c r="C6325" s="265"/>
      <c r="D6325" s="486"/>
      <c r="E6325" s="487"/>
      <c r="F6325" s="506" t="s">
        <v>2</v>
      </c>
      <c r="G6325" s="507"/>
      <c r="H6325" s="507"/>
      <c r="I6325" s="507"/>
      <c r="J6325" s="507"/>
      <c r="K6325" s="507"/>
      <c r="L6325" s="507"/>
      <c r="M6325" s="507"/>
      <c r="N6325" s="507"/>
      <c r="O6325" s="508"/>
      <c r="P6325" s="181">
        <v>130</v>
      </c>
      <c r="Q6325" s="210" t="s">
        <v>3</v>
      </c>
      <c r="R6325" s="509">
        <v>147</v>
      </c>
      <c r="S6325" s="510"/>
      <c r="T6325" s="504"/>
      <c r="U6325" s="505"/>
      <c r="V6325" s="182">
        <f>+IF(C6334="","",1)</f>
        <v>1</v>
      </c>
      <c r="W6325" s="191"/>
      <c r="X6325" s="199"/>
      <c r="Y6325" s="39"/>
      <c r="Z6325" s="184"/>
      <c r="AA6325" s="184"/>
      <c r="AD6325" s="182"/>
      <c r="AG6325" s="182"/>
      <c r="AH6325" s="43"/>
      <c r="AI6325" s="43"/>
      <c r="AJ6325" s="43"/>
      <c r="AK6325" s="43"/>
      <c r="AL6325" s="43"/>
      <c r="AM6325" s="43"/>
      <c r="AN6325" s="43"/>
      <c r="AO6325" s="43"/>
      <c r="AP6325" s="43"/>
      <c r="AQ6325" s="43"/>
      <c r="AR6325" s="43"/>
      <c r="AS6325" s="43"/>
      <c r="AT6325" s="43"/>
      <c r="AU6325" s="44"/>
      <c r="AV6325" s="182"/>
      <c r="AW6325" s="182"/>
      <c r="AX6325" s="182"/>
      <c r="AZ6325" s="207"/>
    </row>
    <row r="6326" spans="1:52" s="168" customFormat="1" ht="5.25" customHeight="1" thickBot="1" x14ac:dyDescent="0.35">
      <c r="A6326" s="263"/>
      <c r="B6326" s="263"/>
      <c r="C6326" s="265"/>
      <c r="D6326" s="454"/>
      <c r="E6326" s="454"/>
      <c r="F6326" s="454"/>
      <c r="G6326" s="454"/>
      <c r="H6326" s="454"/>
      <c r="I6326" s="454"/>
      <c r="J6326" s="454"/>
      <c r="K6326" s="454"/>
      <c r="L6326" s="454"/>
      <c r="M6326" s="454"/>
      <c r="N6326" s="454"/>
      <c r="O6326" s="454"/>
      <c r="P6326" s="454"/>
      <c r="Q6326" s="454"/>
      <c r="R6326" s="454"/>
      <c r="S6326" s="454"/>
      <c r="T6326" s="454"/>
      <c r="U6326" s="454"/>
      <c r="V6326" s="182"/>
      <c r="W6326" s="191"/>
      <c r="X6326" s="199"/>
      <c r="Y6326" s="186"/>
      <c r="Z6326" s="184"/>
      <c r="AA6326" s="184"/>
      <c r="AD6326" s="182"/>
      <c r="AG6326" s="182"/>
      <c r="AH6326" s="43"/>
      <c r="AI6326" s="43"/>
      <c r="AJ6326" s="43"/>
      <c r="AK6326" s="43"/>
      <c r="AL6326" s="43"/>
      <c r="AM6326" s="43"/>
      <c r="AN6326" s="43"/>
      <c r="AO6326" s="43"/>
      <c r="AP6326" s="43"/>
      <c r="AQ6326" s="43"/>
      <c r="AR6326" s="43"/>
      <c r="AS6326" s="43"/>
      <c r="AT6326" s="43"/>
      <c r="AU6326" s="44"/>
      <c r="AV6326" s="182"/>
      <c r="AW6326" s="182"/>
      <c r="AX6326" s="182"/>
      <c r="AZ6326" s="207"/>
    </row>
    <row r="6327" spans="1:52" s="168" customFormat="1" ht="24.9" customHeight="1" x14ac:dyDescent="0.3">
      <c r="A6327" s="263"/>
      <c r="B6327" s="263"/>
      <c r="C6327" s="265"/>
      <c r="D6327" s="511" t="s">
        <v>4</v>
      </c>
      <c r="E6327" s="512"/>
      <c r="F6327" s="513" t="s">
        <v>168</v>
      </c>
      <c r="G6327" s="514"/>
      <c r="H6327" s="514"/>
      <c r="I6327" s="515"/>
      <c r="J6327" s="516" t="s">
        <v>5</v>
      </c>
      <c r="K6327" s="512"/>
      <c r="L6327" s="513" t="s">
        <v>102</v>
      </c>
      <c r="M6327" s="514"/>
      <c r="N6327" s="514"/>
      <c r="O6327" s="514"/>
      <c r="P6327" s="515"/>
      <c r="Q6327" s="164" t="s">
        <v>6</v>
      </c>
      <c r="R6327" s="513" t="s">
        <v>36</v>
      </c>
      <c r="S6327" s="514"/>
      <c r="T6327" s="514"/>
      <c r="U6327" s="517"/>
      <c r="V6327" s="182"/>
      <c r="W6327" s="191"/>
      <c r="X6327" s="199"/>
      <c r="Y6327" s="182"/>
      <c r="Z6327" s="184"/>
      <c r="AA6327" s="184"/>
      <c r="AD6327" s="182"/>
      <c r="AG6327" s="182"/>
      <c r="AH6327" s="43"/>
      <c r="AI6327" s="43"/>
      <c r="AJ6327" s="43"/>
      <c r="AK6327" s="43"/>
      <c r="AL6327" s="43"/>
      <c r="AM6327" s="43"/>
      <c r="AN6327" s="43"/>
      <c r="AO6327" s="43"/>
      <c r="AP6327" s="43"/>
      <c r="AQ6327" s="43"/>
      <c r="AR6327" s="43"/>
      <c r="AS6327" s="43"/>
      <c r="AT6327" s="43"/>
      <c r="AU6327" s="44"/>
      <c r="AV6327" s="182"/>
      <c r="AW6327" s="182"/>
      <c r="AX6327" s="182"/>
      <c r="AZ6327" s="207"/>
    </row>
    <row r="6328" spans="1:52" s="168" customFormat="1" ht="45" customHeight="1" thickBot="1" x14ac:dyDescent="0.35">
      <c r="A6328" s="263"/>
      <c r="B6328" s="263"/>
      <c r="C6328" s="265"/>
      <c r="D6328" s="518" t="s">
        <v>7</v>
      </c>
      <c r="E6328" s="519"/>
      <c r="F6328" s="520" t="s">
        <v>169</v>
      </c>
      <c r="G6328" s="521"/>
      <c r="H6328" s="521"/>
      <c r="I6328" s="521"/>
      <c r="J6328" s="521"/>
      <c r="K6328" s="521"/>
      <c r="L6328" s="521"/>
      <c r="M6328" s="521"/>
      <c r="N6328" s="521"/>
      <c r="O6328" s="521"/>
      <c r="P6328" s="521"/>
      <c r="Q6328" s="521"/>
      <c r="R6328" s="521"/>
      <c r="S6328" s="521"/>
      <c r="T6328" s="521"/>
      <c r="U6328" s="522"/>
      <c r="V6328" s="182"/>
      <c r="W6328" s="191"/>
      <c r="X6328" s="199"/>
      <c r="Y6328" s="182"/>
      <c r="Z6328" s="184"/>
      <c r="AA6328" s="184"/>
      <c r="AD6328" s="182"/>
      <c r="AG6328" s="182"/>
      <c r="AH6328" s="43"/>
      <c r="AI6328" s="43"/>
      <c r="AJ6328" s="43"/>
      <c r="AK6328" s="43"/>
      <c r="AL6328" s="43"/>
      <c r="AM6328" s="43"/>
      <c r="AN6328" s="43"/>
      <c r="AO6328" s="43"/>
      <c r="AP6328" s="43"/>
      <c r="AQ6328" s="43"/>
      <c r="AR6328" s="43"/>
      <c r="AS6328" s="43"/>
      <c r="AT6328" s="43"/>
      <c r="AU6328" s="44"/>
      <c r="AV6328" s="182"/>
      <c r="AW6328" s="182"/>
      <c r="AX6328" s="182"/>
      <c r="AZ6328" s="207"/>
    </row>
    <row r="6329" spans="1:52" s="168" customFormat="1" ht="5.0999999999999996" customHeight="1" thickBot="1" x14ac:dyDescent="0.35">
      <c r="A6329" s="263"/>
      <c r="B6329" s="263"/>
      <c r="C6329" s="265"/>
      <c r="D6329" s="523"/>
      <c r="E6329" s="523"/>
      <c r="F6329" s="523"/>
      <c r="G6329" s="523"/>
      <c r="H6329" s="523"/>
      <c r="I6329" s="523"/>
      <c r="J6329" s="523"/>
      <c r="K6329" s="523"/>
      <c r="L6329" s="523"/>
      <c r="M6329" s="523"/>
      <c r="N6329" s="523"/>
      <c r="O6329" s="523"/>
      <c r="P6329" s="523"/>
      <c r="Q6329" s="523"/>
      <c r="R6329" s="523"/>
      <c r="S6329" s="523"/>
      <c r="T6329" s="523"/>
      <c r="U6329" s="523"/>
      <c r="V6329" s="182"/>
      <c r="W6329" s="191"/>
      <c r="X6329" s="199"/>
      <c r="Y6329" s="182"/>
      <c r="Z6329" s="184"/>
      <c r="AA6329" s="184"/>
      <c r="AD6329" s="182"/>
      <c r="AG6329" s="182"/>
      <c r="AH6329" s="43"/>
      <c r="AI6329" s="43"/>
      <c r="AJ6329" s="43"/>
      <c r="AK6329" s="43"/>
      <c r="AL6329" s="43"/>
      <c r="AM6329" s="43"/>
      <c r="AN6329" s="43"/>
      <c r="AO6329" s="43"/>
      <c r="AP6329" s="43"/>
      <c r="AQ6329" s="43"/>
      <c r="AR6329" s="43"/>
      <c r="AS6329" s="43"/>
      <c r="AT6329" s="43"/>
      <c r="AU6329" s="44"/>
      <c r="AV6329" s="182"/>
      <c r="AW6329" s="182"/>
      <c r="AX6329" s="182"/>
      <c r="AZ6329" s="207"/>
    </row>
    <row r="6330" spans="1:52" s="168" customFormat="1" ht="24.9" customHeight="1" thickBot="1" x14ac:dyDescent="0.35">
      <c r="A6330" s="263"/>
      <c r="B6330" s="263"/>
      <c r="C6330" s="265"/>
      <c r="D6330" s="165" t="s">
        <v>103</v>
      </c>
      <c r="E6330" s="209" t="s">
        <v>106</v>
      </c>
      <c r="F6330" s="455" t="s">
        <v>104</v>
      </c>
      <c r="G6330" s="524"/>
      <c r="H6330" s="456"/>
      <c r="I6330" s="525">
        <v>44058</v>
      </c>
      <c r="J6330" s="526"/>
      <c r="K6330" s="526"/>
      <c r="L6330" s="526"/>
      <c r="M6330" s="526"/>
      <c r="N6330" s="527"/>
      <c r="O6330" s="166" t="s">
        <v>8</v>
      </c>
      <c r="P6330" s="449" t="s">
        <v>24</v>
      </c>
      <c r="Q6330" s="450"/>
      <c r="R6330" s="450"/>
      <c r="S6330" s="450"/>
      <c r="T6330" s="450"/>
      <c r="U6330" s="528"/>
      <c r="V6330" s="182"/>
      <c r="W6330" s="191"/>
      <c r="X6330" s="199"/>
      <c r="Y6330" s="182"/>
      <c r="Z6330" s="184"/>
      <c r="AA6330" s="184"/>
      <c r="AD6330" s="182"/>
      <c r="AG6330" s="182"/>
      <c r="AH6330" s="43"/>
      <c r="AI6330" s="43"/>
      <c r="AJ6330" s="43"/>
      <c r="AK6330" s="43"/>
      <c r="AL6330" s="43"/>
      <c r="AM6330" s="43"/>
      <c r="AN6330" s="43"/>
      <c r="AO6330" s="43"/>
      <c r="AP6330" s="43"/>
      <c r="AQ6330" s="43"/>
      <c r="AR6330" s="43"/>
      <c r="AS6330" s="43"/>
      <c r="AT6330" s="43"/>
      <c r="AU6330" s="44"/>
      <c r="AV6330" s="182"/>
      <c r="AW6330" s="182"/>
      <c r="AX6330" s="182"/>
      <c r="AZ6330" s="207"/>
    </row>
    <row r="6331" spans="1:52" s="168" customFormat="1" ht="5.0999999999999996" customHeight="1" thickBot="1" x14ac:dyDescent="0.35">
      <c r="A6331" s="263"/>
      <c r="B6331" s="263"/>
      <c r="C6331" s="265"/>
      <c r="D6331" s="208"/>
      <c r="E6331" s="208"/>
      <c r="F6331" s="208"/>
      <c r="G6331" s="208"/>
      <c r="H6331" s="208"/>
      <c r="I6331" s="208"/>
      <c r="J6331" s="208"/>
      <c r="K6331" s="208"/>
      <c r="L6331" s="208"/>
      <c r="M6331" s="208"/>
      <c r="N6331" s="208"/>
      <c r="O6331" s="208"/>
      <c r="P6331" s="208"/>
      <c r="Q6331" s="208"/>
      <c r="R6331" s="208"/>
      <c r="S6331" s="208"/>
      <c r="T6331" s="208"/>
      <c r="U6331" s="208"/>
      <c r="V6331" s="182"/>
      <c r="W6331" s="191"/>
      <c r="X6331" s="199"/>
      <c r="Y6331" s="182"/>
      <c r="Z6331" s="184"/>
      <c r="AA6331" s="184"/>
      <c r="AD6331" s="182"/>
      <c r="AG6331" s="182"/>
      <c r="AH6331" s="43"/>
      <c r="AI6331" s="43"/>
      <c r="AJ6331" s="43"/>
      <c r="AK6331" s="43"/>
      <c r="AL6331" s="43"/>
      <c r="AM6331" s="43"/>
      <c r="AN6331" s="43"/>
      <c r="AO6331" s="43"/>
      <c r="AP6331" s="43"/>
      <c r="AQ6331" s="43"/>
      <c r="AR6331" s="43"/>
      <c r="AS6331" s="43"/>
      <c r="AT6331" s="43"/>
      <c r="AU6331" s="44"/>
      <c r="AV6331" s="182"/>
      <c r="AW6331" s="182"/>
      <c r="AX6331" s="182"/>
      <c r="AZ6331" s="207"/>
    </row>
    <row r="6332" spans="1:52" s="168" customFormat="1" ht="24.9" customHeight="1" thickBot="1" x14ac:dyDescent="0.35">
      <c r="A6332" s="263"/>
      <c r="B6332" s="263"/>
      <c r="C6332" s="265"/>
      <c r="D6332" s="165" t="s">
        <v>31</v>
      </c>
      <c r="E6332" s="449"/>
      <c r="F6332" s="450"/>
      <c r="G6332" s="450"/>
      <c r="H6332" s="450"/>
      <c r="I6332" s="450"/>
      <c r="J6332" s="451"/>
      <c r="K6332" s="177" t="s">
        <v>105</v>
      </c>
      <c r="L6332" s="452"/>
      <c r="M6332" s="452"/>
      <c r="N6332" s="452"/>
      <c r="O6332" s="452"/>
      <c r="P6332" s="452"/>
      <c r="Q6332" s="452"/>
      <c r="R6332" s="452"/>
      <c r="S6332" s="452"/>
      <c r="T6332" s="452"/>
      <c r="U6332" s="453"/>
      <c r="V6332" s="182"/>
      <c r="W6332" s="191"/>
      <c r="X6332" s="199"/>
      <c r="Y6332" s="182"/>
      <c r="Z6332" s="184"/>
      <c r="AA6332" s="184"/>
      <c r="AD6332" s="182"/>
      <c r="AG6332" s="182"/>
      <c r="AH6332" s="43"/>
      <c r="AI6332" s="43"/>
      <c r="AJ6332" s="43"/>
      <c r="AK6332" s="43"/>
      <c r="AL6332" s="43"/>
      <c r="AM6332" s="43"/>
      <c r="AN6332" s="43"/>
      <c r="AO6332" s="43"/>
      <c r="AP6332" s="43"/>
      <c r="AQ6332" s="43"/>
      <c r="AR6332" s="43"/>
      <c r="AS6332" s="43"/>
      <c r="AT6332" s="43"/>
      <c r="AU6332" s="44"/>
      <c r="AV6332" s="182"/>
      <c r="AW6332" s="182"/>
      <c r="AX6332" s="182"/>
      <c r="AZ6332" s="207"/>
    </row>
    <row r="6333" spans="1:52" s="168" customFormat="1" ht="5.0999999999999996" customHeight="1" thickBot="1" x14ac:dyDescent="0.35">
      <c r="A6333" s="263"/>
      <c r="B6333" s="263"/>
      <c r="C6333" s="265"/>
      <c r="D6333" s="454"/>
      <c r="E6333" s="454"/>
      <c r="F6333" s="454"/>
      <c r="G6333" s="454"/>
      <c r="H6333" s="454"/>
      <c r="I6333" s="454"/>
      <c r="J6333" s="454"/>
      <c r="K6333" s="454"/>
      <c r="L6333" s="454"/>
      <c r="M6333" s="454"/>
      <c r="N6333" s="454"/>
      <c r="O6333" s="454"/>
      <c r="P6333" s="454"/>
      <c r="Q6333" s="454"/>
      <c r="R6333" s="454"/>
      <c r="S6333" s="454"/>
      <c r="T6333" s="454"/>
      <c r="U6333" s="454"/>
      <c r="V6333" s="182"/>
      <c r="W6333" s="191"/>
      <c r="X6333" s="199"/>
      <c r="Y6333" s="182"/>
      <c r="Z6333" s="184"/>
      <c r="AA6333" s="184"/>
      <c r="AD6333" s="182"/>
      <c r="AG6333" s="182"/>
      <c r="AH6333" s="43"/>
      <c r="AI6333" s="43"/>
      <c r="AJ6333" s="43"/>
      <c r="AK6333" s="43"/>
      <c r="AL6333" s="43"/>
      <c r="AM6333" s="43"/>
      <c r="AN6333" s="43"/>
      <c r="AO6333" s="43"/>
      <c r="AP6333" s="43"/>
      <c r="AQ6333" s="43"/>
      <c r="AR6333" s="43"/>
      <c r="AS6333" s="43"/>
      <c r="AT6333" s="43"/>
      <c r="AU6333" s="44"/>
      <c r="AV6333" s="182"/>
      <c r="AW6333" s="182"/>
      <c r="AX6333" s="182"/>
      <c r="AZ6333" s="207"/>
    </row>
    <row r="6334" spans="1:52" s="168" customFormat="1" ht="45" customHeight="1" thickBot="1" x14ac:dyDescent="0.35">
      <c r="A6334" s="263" t="str">
        <f>+E6334</f>
        <v>NP 67</v>
      </c>
      <c r="B6334" s="264">
        <f>+U6358</f>
        <v>0</v>
      </c>
      <c r="C6334" s="265">
        <v>120</v>
      </c>
      <c r="D6334" s="165" t="s">
        <v>9</v>
      </c>
      <c r="E6334" s="180" t="s">
        <v>295</v>
      </c>
      <c r="F6334" s="455" t="s">
        <v>29</v>
      </c>
      <c r="G6334" s="456"/>
      <c r="H6334" s="457" t="s">
        <v>294</v>
      </c>
      <c r="I6334" s="457"/>
      <c r="J6334" s="457"/>
      <c r="K6334" s="457"/>
      <c r="L6334" s="457"/>
      <c r="M6334" s="458"/>
      <c r="N6334" s="459" t="s">
        <v>32</v>
      </c>
      <c r="O6334" s="460"/>
      <c r="P6334" s="461"/>
      <c r="Q6334" s="462" t="s">
        <v>49</v>
      </c>
      <c r="R6334" s="463"/>
      <c r="S6334" s="463"/>
      <c r="T6334" s="463"/>
      <c r="U6334" s="464"/>
      <c r="V6334" s="182"/>
      <c r="W6334" s="191"/>
      <c r="X6334" s="199"/>
      <c r="Y6334" s="182"/>
      <c r="Z6334" s="186"/>
      <c r="AA6334" s="186"/>
      <c r="AD6334" s="182"/>
      <c r="AG6334" s="182"/>
      <c r="AH6334" s="43"/>
      <c r="AI6334" s="43"/>
      <c r="AJ6334" s="43"/>
      <c r="AK6334" s="43"/>
      <c r="AL6334" s="43"/>
      <c r="AM6334" s="43"/>
      <c r="AN6334" s="43"/>
      <c r="AO6334" s="43"/>
      <c r="AP6334" s="43"/>
      <c r="AQ6334" s="43"/>
      <c r="AR6334" s="43"/>
      <c r="AS6334" s="43"/>
      <c r="AT6334" s="43"/>
      <c r="AU6334" s="44"/>
      <c r="AV6334" s="182"/>
      <c r="AW6334" s="182"/>
      <c r="AX6334" s="182"/>
      <c r="AZ6334" s="207"/>
    </row>
    <row r="6335" spans="1:52" s="168" customFormat="1" ht="5.0999999999999996" customHeight="1" thickBot="1" x14ac:dyDescent="0.35">
      <c r="A6335" s="263"/>
      <c r="B6335" s="263"/>
      <c r="C6335" s="265"/>
      <c r="D6335" s="428"/>
      <c r="E6335" s="428"/>
      <c r="F6335" s="428"/>
      <c r="G6335" s="428"/>
      <c r="H6335" s="428"/>
      <c r="I6335" s="428"/>
      <c r="J6335" s="428"/>
      <c r="K6335" s="428"/>
      <c r="L6335" s="428"/>
      <c r="M6335" s="428"/>
      <c r="N6335" s="454"/>
      <c r="O6335" s="454"/>
      <c r="P6335" s="454"/>
      <c r="Q6335" s="454"/>
      <c r="R6335" s="454"/>
      <c r="S6335" s="454"/>
      <c r="T6335" s="454"/>
      <c r="U6335" s="454"/>
      <c r="V6335" s="182"/>
      <c r="W6335" s="191"/>
      <c r="X6335" s="199"/>
      <c r="Y6335" s="182"/>
      <c r="Z6335" s="193"/>
      <c r="AA6335" s="193"/>
      <c r="AD6335" s="182"/>
      <c r="AG6335" s="182"/>
      <c r="AH6335" s="43"/>
      <c r="AI6335" s="43"/>
      <c r="AJ6335" s="43"/>
      <c r="AK6335" s="43"/>
      <c r="AL6335" s="43"/>
      <c r="AM6335" s="43"/>
      <c r="AN6335" s="43"/>
      <c r="AO6335" s="43"/>
      <c r="AP6335" s="43"/>
      <c r="AQ6335" s="43"/>
      <c r="AR6335" s="43"/>
      <c r="AS6335" s="43"/>
      <c r="AT6335" s="43"/>
      <c r="AU6335" s="44"/>
      <c r="AV6335" s="182"/>
      <c r="AW6335" s="182"/>
      <c r="AX6335" s="182"/>
      <c r="AZ6335" s="207"/>
    </row>
    <row r="6336" spans="1:52" s="168" customFormat="1" ht="24.9" customHeight="1" x14ac:dyDescent="0.3">
      <c r="A6336" s="263"/>
      <c r="B6336" s="263"/>
      <c r="C6336" s="265"/>
      <c r="D6336" s="465" t="s">
        <v>30</v>
      </c>
      <c r="E6336" s="466"/>
      <c r="F6336" s="466"/>
      <c r="G6336" s="466"/>
      <c r="H6336" s="466"/>
      <c r="I6336" s="466"/>
      <c r="J6336" s="466"/>
      <c r="K6336" s="466"/>
      <c r="L6336" s="466"/>
      <c r="M6336" s="467"/>
      <c r="N6336" s="468" t="s">
        <v>11</v>
      </c>
      <c r="O6336" s="470" t="s">
        <v>12</v>
      </c>
      <c r="P6336" s="471"/>
      <c r="Q6336" s="474" t="s">
        <v>13</v>
      </c>
      <c r="R6336" s="475"/>
      <c r="S6336" s="476"/>
      <c r="T6336" s="477" t="s">
        <v>27</v>
      </c>
      <c r="U6336" s="479" t="s">
        <v>28</v>
      </c>
      <c r="V6336" s="182"/>
      <c r="W6336" s="191"/>
      <c r="X6336" s="199"/>
      <c r="Y6336" s="182"/>
      <c r="Z6336" s="193"/>
      <c r="AA6336" s="193"/>
      <c r="AD6336" s="182"/>
      <c r="AG6336" s="182"/>
      <c r="AH6336" s="43"/>
      <c r="AI6336" s="43"/>
      <c r="AJ6336" s="43"/>
      <c r="AK6336" s="43"/>
      <c r="AL6336" s="43"/>
      <c r="AM6336" s="43"/>
      <c r="AN6336" s="43"/>
      <c r="AO6336" s="43"/>
      <c r="AP6336" s="43"/>
      <c r="AQ6336" s="43"/>
      <c r="AR6336" s="43"/>
      <c r="AS6336" s="43"/>
      <c r="AT6336" s="43"/>
      <c r="AU6336" s="44"/>
      <c r="AV6336" s="182"/>
      <c r="AW6336" s="182"/>
      <c r="AX6336" s="182"/>
      <c r="AZ6336" s="207"/>
    </row>
    <row r="6337" spans="1:52" s="168" customFormat="1" ht="24.9" customHeight="1" x14ac:dyDescent="0.3">
      <c r="A6337" s="263"/>
      <c r="B6337" s="263"/>
      <c r="C6337" s="265"/>
      <c r="D6337" s="481"/>
      <c r="E6337" s="482"/>
      <c r="F6337" s="482"/>
      <c r="G6337" s="482"/>
      <c r="H6337" s="482"/>
      <c r="I6337" s="482"/>
      <c r="J6337" s="482"/>
      <c r="K6337" s="482"/>
      <c r="L6337" s="482"/>
      <c r="M6337" s="483"/>
      <c r="N6337" s="469"/>
      <c r="O6337" s="472"/>
      <c r="P6337" s="473"/>
      <c r="Q6337" s="170" t="s">
        <v>14</v>
      </c>
      <c r="R6337" s="170" t="s">
        <v>15</v>
      </c>
      <c r="S6337" s="170" t="s">
        <v>26</v>
      </c>
      <c r="T6337" s="478"/>
      <c r="U6337" s="480"/>
      <c r="V6337" s="182"/>
      <c r="W6337" s="191"/>
      <c r="X6337" s="199"/>
      <c r="Y6337" s="182"/>
      <c r="Z6337" s="194"/>
      <c r="AA6337" s="194"/>
      <c r="AD6337" s="182"/>
      <c r="AG6337" s="182"/>
      <c r="AH6337" s="43"/>
      <c r="AI6337" s="43"/>
      <c r="AJ6337" s="43"/>
      <c r="AK6337" s="43"/>
      <c r="AL6337" s="43"/>
      <c r="AM6337" s="43"/>
      <c r="AN6337" s="43"/>
      <c r="AO6337" s="43"/>
      <c r="AP6337" s="43"/>
      <c r="AQ6337" s="43"/>
      <c r="AR6337" s="43"/>
      <c r="AS6337" s="43"/>
      <c r="AT6337" s="43"/>
      <c r="AU6337" s="44"/>
      <c r="AV6337" s="182"/>
      <c r="AW6337" s="182"/>
      <c r="AX6337" s="182"/>
      <c r="AZ6337" s="207"/>
    </row>
    <row r="6338" spans="1:52" s="168" customFormat="1" ht="24.9" customHeight="1" x14ac:dyDescent="0.3">
      <c r="A6338" s="263"/>
      <c r="B6338" s="263"/>
      <c r="C6338" s="265"/>
      <c r="D6338" s="481"/>
      <c r="E6338" s="482"/>
      <c r="F6338" s="482"/>
      <c r="G6338" s="482"/>
      <c r="H6338" s="482"/>
      <c r="I6338" s="482"/>
      <c r="J6338" s="482"/>
      <c r="K6338" s="482"/>
      <c r="L6338" s="482"/>
      <c r="M6338" s="483"/>
      <c r="N6338" s="176"/>
      <c r="O6338" s="412"/>
      <c r="P6338" s="413"/>
      <c r="Q6338" s="8"/>
      <c r="R6338" s="8"/>
      <c r="S6338" s="8"/>
      <c r="T6338" s="9"/>
      <c r="U6338" s="17"/>
      <c r="V6338" s="182"/>
      <c r="W6338" s="191"/>
      <c r="X6338" s="199"/>
      <c r="Y6338" s="182">
        <f>+C6334</f>
        <v>120</v>
      </c>
      <c r="Z6338" s="41">
        <f>+SUMIF($N6338:$N6357,$Z$16,$U6338:$U6357)</f>
        <v>0</v>
      </c>
      <c r="AA6338" s="41">
        <f>+SUMIF($N6338:$N6357,$AA$16,$U6338:$U6357)</f>
        <v>0</v>
      </c>
      <c r="AB6338" s="41">
        <f>+SUMIF($N6338:$N6357,$AB$16,$U6338:$U6357)</f>
        <v>0</v>
      </c>
      <c r="AC6338" s="41">
        <f>+SUMIF($N6338:$N6357,$AC$16,$U6338:$U6357)</f>
        <v>0</v>
      </c>
      <c r="AD6338" s="41">
        <f>+SUMIF($N6338:$N6357,$AD$16,$U6338:$U6357)</f>
        <v>0</v>
      </c>
      <c r="AE6338" s="41">
        <f>+SUMIF($N6338:$N6357,$AE$16,$U6338:$U6357)</f>
        <v>0</v>
      </c>
      <c r="AF6338" s="41">
        <f>+SUMIF($N6338:$N6357,$AF$16,$U6338:$U6357)</f>
        <v>0</v>
      </c>
      <c r="AG6338" s="41">
        <f>+SUMIF($N6338:$N6357,$AG$16,$U6338:$U6357)</f>
        <v>0</v>
      </c>
      <c r="AH6338" s="41">
        <f>+SUMIF($N6338:$N6357,$AH$16,$U6338:$U6357)</f>
        <v>0</v>
      </c>
      <c r="AI6338" s="41">
        <f>+SUMIF($N6338:$N6357,$AI$16,$U6338:$U6357)</f>
        <v>0</v>
      </c>
      <c r="AJ6338" s="41">
        <f>+SUMIF($N6338:$N6357,$AJ$16,$U6338:$U6357)</f>
        <v>0</v>
      </c>
      <c r="AK6338" s="41">
        <f>+SUMIF($N6338:$N6357,$AK$16,$U6338:$U6357)</f>
        <v>0</v>
      </c>
      <c r="AL6338" s="41">
        <f>+SUMIF($N6338:$N6357,$AL$16,$U6338:$U6357)</f>
        <v>0</v>
      </c>
      <c r="AM6338" s="41">
        <f>+SUMIF($N6338:$N6357,$AM$16,$U6338:$U6357)</f>
        <v>0</v>
      </c>
      <c r="AN6338" s="41">
        <f>+SUMIF($N6338:$N6357,$AN$16,$U6338:$U6357)</f>
        <v>0</v>
      </c>
      <c r="AO6338" s="41">
        <f>+SUMIF($N6338:$N6357,$AO$16,$U6338:$U6357)</f>
        <v>0</v>
      </c>
      <c r="AP6338" s="41">
        <f>+SUMIF($N6338:$N6357,$AP$16,$U6338:$U6357)</f>
        <v>0</v>
      </c>
      <c r="AQ6338" s="41">
        <f>+SUMIF($N6338:$N6357,$AQ$16,$U6338:$U6357)</f>
        <v>0</v>
      </c>
      <c r="AR6338" s="41">
        <f>+SUMIF($N6338:$N6357,$AR$16,$U6338:$U6357)</f>
        <v>0</v>
      </c>
      <c r="AS6338" s="43"/>
      <c r="AT6338" s="43"/>
      <c r="AU6338" s="44"/>
      <c r="AV6338" s="182"/>
      <c r="AW6338" s="182"/>
      <c r="AX6338" s="182"/>
      <c r="AZ6338" s="207"/>
    </row>
    <row r="6339" spans="1:52" s="168" customFormat="1" ht="24.9" customHeight="1" x14ac:dyDescent="0.3">
      <c r="A6339" s="263"/>
      <c r="B6339" s="263"/>
      <c r="C6339" s="265"/>
      <c r="D6339" s="481"/>
      <c r="E6339" s="482"/>
      <c r="F6339" s="482"/>
      <c r="G6339" s="482"/>
      <c r="H6339" s="482"/>
      <c r="I6339" s="482"/>
      <c r="J6339" s="482"/>
      <c r="K6339" s="482"/>
      <c r="L6339" s="482"/>
      <c r="M6339" s="483"/>
      <c r="N6339" s="176"/>
      <c r="O6339" s="412"/>
      <c r="P6339" s="413"/>
      <c r="Q6339" s="8"/>
      <c r="R6339" s="8"/>
      <c r="S6339" s="8"/>
      <c r="T6339" s="9"/>
      <c r="U6339" s="17"/>
      <c r="V6339" s="182"/>
      <c r="W6339" s="191"/>
      <c r="X6339" s="199"/>
      <c r="Y6339" s="182"/>
      <c r="Z6339" s="184"/>
      <c r="AA6339" s="184"/>
      <c r="AD6339" s="182"/>
      <c r="AG6339" s="182"/>
      <c r="AH6339" s="43"/>
      <c r="AI6339" s="43"/>
      <c r="AJ6339" s="43"/>
      <c r="AK6339" s="43"/>
      <c r="AL6339" s="43"/>
      <c r="AM6339" s="43"/>
      <c r="AN6339" s="43"/>
      <c r="AO6339" s="43"/>
      <c r="AP6339" s="43"/>
      <c r="AQ6339" s="43"/>
      <c r="AR6339" s="43"/>
      <c r="AS6339" s="43"/>
      <c r="AT6339" s="43"/>
      <c r="AU6339" s="44"/>
      <c r="AV6339" s="182"/>
      <c r="AW6339" s="182"/>
      <c r="AX6339" s="182"/>
      <c r="AZ6339" s="207"/>
    </row>
    <row r="6340" spans="1:52" s="168" customFormat="1" ht="24.9" customHeight="1" x14ac:dyDescent="0.3">
      <c r="A6340" s="263"/>
      <c r="B6340" s="263"/>
      <c r="C6340" s="265"/>
      <c r="D6340" s="481"/>
      <c r="E6340" s="482"/>
      <c r="F6340" s="482"/>
      <c r="G6340" s="482"/>
      <c r="H6340" s="482"/>
      <c r="I6340" s="482"/>
      <c r="J6340" s="482"/>
      <c r="K6340" s="482"/>
      <c r="L6340" s="482"/>
      <c r="M6340" s="483"/>
      <c r="N6340" s="176"/>
      <c r="O6340" s="412"/>
      <c r="P6340" s="413"/>
      <c r="Q6340" s="8"/>
      <c r="R6340" s="8"/>
      <c r="S6340" s="8"/>
      <c r="T6340" s="9"/>
      <c r="U6340" s="17"/>
      <c r="V6340" s="182"/>
      <c r="W6340" s="191"/>
      <c r="X6340" s="199"/>
      <c r="Y6340" s="182"/>
      <c r="Z6340" s="184"/>
      <c r="AA6340" s="184"/>
      <c r="AD6340" s="182"/>
      <c r="AG6340" s="182"/>
      <c r="AH6340" s="43"/>
      <c r="AI6340" s="43"/>
      <c r="AJ6340" s="43"/>
      <c r="AK6340" s="43"/>
      <c r="AL6340" s="43"/>
      <c r="AM6340" s="43"/>
      <c r="AN6340" s="43"/>
      <c r="AO6340" s="43"/>
      <c r="AP6340" s="43"/>
      <c r="AQ6340" s="43"/>
      <c r="AR6340" s="43"/>
      <c r="AS6340" s="43"/>
      <c r="AT6340" s="43"/>
      <c r="AU6340" s="44"/>
      <c r="AV6340" s="182"/>
      <c r="AW6340" s="182"/>
      <c r="AX6340" s="182"/>
      <c r="AZ6340" s="207"/>
    </row>
    <row r="6341" spans="1:52" s="168" customFormat="1" ht="24.9" customHeight="1" x14ac:dyDescent="0.3">
      <c r="A6341" s="263"/>
      <c r="B6341" s="263"/>
      <c r="C6341" s="265"/>
      <c r="D6341" s="481"/>
      <c r="E6341" s="482"/>
      <c r="F6341" s="482"/>
      <c r="G6341" s="482"/>
      <c r="H6341" s="482"/>
      <c r="I6341" s="482"/>
      <c r="J6341" s="482"/>
      <c r="K6341" s="482"/>
      <c r="L6341" s="482"/>
      <c r="M6341" s="483"/>
      <c r="N6341" s="176"/>
      <c r="O6341" s="412"/>
      <c r="P6341" s="413"/>
      <c r="Q6341" s="8"/>
      <c r="R6341" s="8"/>
      <c r="S6341" s="8"/>
      <c r="T6341" s="9"/>
      <c r="U6341" s="17"/>
      <c r="V6341" s="182"/>
      <c r="W6341" s="191"/>
      <c r="X6341" s="199"/>
      <c r="Y6341" s="182"/>
      <c r="Z6341" s="184"/>
      <c r="AA6341" s="184"/>
      <c r="AD6341" s="182"/>
      <c r="AG6341" s="182"/>
      <c r="AH6341" s="43"/>
      <c r="AI6341" s="43"/>
      <c r="AJ6341" s="43"/>
      <c r="AK6341" s="43"/>
      <c r="AL6341" s="43"/>
      <c r="AM6341" s="43"/>
      <c r="AN6341" s="43"/>
      <c r="AO6341" s="43"/>
      <c r="AP6341" s="43"/>
      <c r="AQ6341" s="43"/>
      <c r="AR6341" s="43"/>
      <c r="AS6341" s="43"/>
      <c r="AT6341" s="43"/>
      <c r="AU6341" s="44"/>
      <c r="AV6341" s="182"/>
      <c r="AW6341" s="182"/>
      <c r="AX6341" s="182"/>
      <c r="AZ6341" s="207"/>
    </row>
    <row r="6342" spans="1:52" s="168" customFormat="1" ht="24.9" customHeight="1" x14ac:dyDescent="0.3">
      <c r="A6342" s="263"/>
      <c r="B6342" s="263"/>
      <c r="C6342" s="265"/>
      <c r="D6342" s="481"/>
      <c r="E6342" s="482"/>
      <c r="F6342" s="482"/>
      <c r="G6342" s="482"/>
      <c r="H6342" s="482"/>
      <c r="I6342" s="482"/>
      <c r="J6342" s="482"/>
      <c r="K6342" s="482"/>
      <c r="L6342" s="482"/>
      <c r="M6342" s="483"/>
      <c r="N6342" s="176"/>
      <c r="O6342" s="412"/>
      <c r="P6342" s="413"/>
      <c r="Q6342" s="8"/>
      <c r="R6342" s="8"/>
      <c r="S6342" s="8"/>
      <c r="T6342" s="9"/>
      <c r="U6342" s="17"/>
      <c r="V6342" s="182"/>
      <c r="W6342" s="191"/>
      <c r="X6342" s="199"/>
      <c r="Y6342" s="182"/>
      <c r="Z6342" s="184"/>
      <c r="AA6342" s="184"/>
      <c r="AD6342" s="182"/>
      <c r="AG6342" s="182"/>
      <c r="AH6342" s="43"/>
      <c r="AI6342" s="43"/>
      <c r="AJ6342" s="43"/>
      <c r="AK6342" s="43"/>
      <c r="AL6342" s="43"/>
      <c r="AM6342" s="43"/>
      <c r="AN6342" s="43"/>
      <c r="AO6342" s="43"/>
      <c r="AP6342" s="43"/>
      <c r="AQ6342" s="43"/>
      <c r="AR6342" s="43"/>
      <c r="AS6342" s="43"/>
      <c r="AT6342" s="43"/>
      <c r="AU6342" s="44"/>
      <c r="AV6342" s="182"/>
      <c r="AW6342" s="182"/>
      <c r="AX6342" s="182"/>
      <c r="AZ6342" s="207"/>
    </row>
    <row r="6343" spans="1:52" s="168" customFormat="1" ht="24.9" customHeight="1" x14ac:dyDescent="0.3">
      <c r="A6343" s="263"/>
      <c r="B6343" s="263"/>
      <c r="C6343" s="265"/>
      <c r="D6343" s="481"/>
      <c r="E6343" s="482"/>
      <c r="F6343" s="482"/>
      <c r="G6343" s="482"/>
      <c r="H6343" s="482"/>
      <c r="I6343" s="482"/>
      <c r="J6343" s="482"/>
      <c r="K6343" s="482"/>
      <c r="L6343" s="482"/>
      <c r="M6343" s="483"/>
      <c r="N6343" s="176"/>
      <c r="O6343" s="412"/>
      <c r="P6343" s="413"/>
      <c r="Q6343" s="8"/>
      <c r="R6343" s="8"/>
      <c r="S6343" s="8"/>
      <c r="T6343" s="9"/>
      <c r="U6343" s="17"/>
      <c r="V6343" s="182"/>
      <c r="W6343" s="191"/>
      <c r="X6343" s="199"/>
      <c r="Y6343" s="182"/>
      <c r="Z6343" s="184"/>
      <c r="AA6343" s="184"/>
      <c r="AD6343" s="182"/>
      <c r="AG6343" s="182"/>
      <c r="AH6343" s="43"/>
      <c r="AI6343" s="43"/>
      <c r="AJ6343" s="43"/>
      <c r="AK6343" s="43"/>
      <c r="AL6343" s="43"/>
      <c r="AM6343" s="43"/>
      <c r="AN6343" s="43"/>
      <c r="AO6343" s="43"/>
      <c r="AP6343" s="43"/>
      <c r="AQ6343" s="43"/>
      <c r="AR6343" s="43"/>
      <c r="AS6343" s="43"/>
      <c r="AT6343" s="43"/>
      <c r="AU6343" s="44"/>
      <c r="AV6343" s="182"/>
      <c r="AW6343" s="182"/>
      <c r="AX6343" s="182"/>
      <c r="AZ6343" s="207"/>
    </row>
    <row r="6344" spans="1:52" s="168" customFormat="1" ht="24.9" customHeight="1" x14ac:dyDescent="0.3">
      <c r="A6344" s="263"/>
      <c r="B6344" s="263"/>
      <c r="C6344" s="265"/>
      <c r="D6344" s="481"/>
      <c r="E6344" s="482"/>
      <c r="F6344" s="482"/>
      <c r="G6344" s="482"/>
      <c r="H6344" s="482"/>
      <c r="I6344" s="482"/>
      <c r="J6344" s="482"/>
      <c r="K6344" s="482"/>
      <c r="L6344" s="482"/>
      <c r="M6344" s="483"/>
      <c r="N6344" s="176"/>
      <c r="O6344" s="412"/>
      <c r="P6344" s="413"/>
      <c r="Q6344" s="8"/>
      <c r="R6344" s="8"/>
      <c r="S6344" s="8"/>
      <c r="T6344" s="9"/>
      <c r="U6344" s="17"/>
      <c r="V6344" s="182"/>
      <c r="W6344" s="191"/>
      <c r="X6344" s="199"/>
      <c r="Y6344" s="182"/>
      <c r="Z6344" s="184"/>
      <c r="AA6344" s="184"/>
      <c r="AD6344" s="182"/>
      <c r="AG6344" s="182"/>
      <c r="AH6344" s="43"/>
      <c r="AI6344" s="43"/>
      <c r="AJ6344" s="43"/>
      <c r="AK6344" s="43"/>
      <c r="AL6344" s="43"/>
      <c r="AM6344" s="43"/>
      <c r="AN6344" s="43"/>
      <c r="AO6344" s="43"/>
      <c r="AP6344" s="43"/>
      <c r="AQ6344" s="43"/>
      <c r="AR6344" s="43"/>
      <c r="AS6344" s="43"/>
      <c r="AT6344" s="43"/>
      <c r="AU6344" s="44"/>
      <c r="AV6344" s="182"/>
      <c r="AW6344" s="182"/>
      <c r="AX6344" s="182"/>
      <c r="AZ6344" s="207"/>
    </row>
    <row r="6345" spans="1:52" s="168" customFormat="1" ht="24.9" customHeight="1" x14ac:dyDescent="0.3">
      <c r="A6345" s="263"/>
      <c r="B6345" s="263"/>
      <c r="C6345" s="265"/>
      <c r="D6345" s="481"/>
      <c r="E6345" s="482"/>
      <c r="F6345" s="482"/>
      <c r="G6345" s="482"/>
      <c r="H6345" s="482"/>
      <c r="I6345" s="482"/>
      <c r="J6345" s="482"/>
      <c r="K6345" s="482"/>
      <c r="L6345" s="482"/>
      <c r="M6345" s="483"/>
      <c r="N6345" s="176"/>
      <c r="O6345" s="412"/>
      <c r="P6345" s="413"/>
      <c r="Q6345" s="8"/>
      <c r="R6345" s="8"/>
      <c r="S6345" s="8"/>
      <c r="T6345" s="9"/>
      <c r="U6345" s="17"/>
      <c r="V6345" s="182"/>
      <c r="W6345" s="191"/>
      <c r="X6345" s="199"/>
      <c r="Y6345" s="182"/>
      <c r="Z6345" s="184"/>
      <c r="AA6345" s="184"/>
      <c r="AD6345" s="182"/>
      <c r="AG6345" s="182"/>
      <c r="AH6345" s="43"/>
      <c r="AI6345" s="43"/>
      <c r="AJ6345" s="43"/>
      <c r="AK6345" s="43"/>
      <c r="AL6345" s="43"/>
      <c r="AM6345" s="43"/>
      <c r="AN6345" s="43"/>
      <c r="AO6345" s="43"/>
      <c r="AP6345" s="43"/>
      <c r="AQ6345" s="43"/>
      <c r="AR6345" s="43"/>
      <c r="AS6345" s="43"/>
      <c r="AT6345" s="43"/>
      <c r="AU6345" s="44"/>
      <c r="AV6345" s="182"/>
      <c r="AW6345" s="182"/>
      <c r="AX6345" s="182"/>
      <c r="AZ6345" s="207"/>
    </row>
    <row r="6346" spans="1:52" s="168" customFormat="1" ht="24.9" customHeight="1" x14ac:dyDescent="0.3">
      <c r="A6346" s="263"/>
      <c r="B6346" s="263"/>
      <c r="C6346" s="265"/>
      <c r="D6346" s="481"/>
      <c r="E6346" s="482"/>
      <c r="F6346" s="482"/>
      <c r="G6346" s="482"/>
      <c r="H6346" s="482"/>
      <c r="I6346" s="482"/>
      <c r="J6346" s="482"/>
      <c r="K6346" s="482"/>
      <c r="L6346" s="482"/>
      <c r="M6346" s="483"/>
      <c r="N6346" s="176"/>
      <c r="O6346" s="412"/>
      <c r="P6346" s="413"/>
      <c r="Q6346" s="8"/>
      <c r="R6346" s="8"/>
      <c r="S6346" s="8"/>
      <c r="T6346" s="9"/>
      <c r="U6346" s="17"/>
      <c r="V6346" s="182"/>
      <c r="W6346" s="191"/>
      <c r="X6346" s="199"/>
      <c r="Y6346" s="182"/>
      <c r="Z6346" s="184"/>
      <c r="AA6346" s="184"/>
      <c r="AD6346" s="182"/>
      <c r="AG6346" s="182"/>
      <c r="AH6346" s="43"/>
      <c r="AI6346" s="43"/>
      <c r="AJ6346" s="43"/>
      <c r="AK6346" s="43"/>
      <c r="AL6346" s="43"/>
      <c r="AM6346" s="43"/>
      <c r="AN6346" s="43"/>
      <c r="AO6346" s="43"/>
      <c r="AP6346" s="43"/>
      <c r="AQ6346" s="43"/>
      <c r="AR6346" s="43"/>
      <c r="AS6346" s="43"/>
      <c r="AT6346" s="43"/>
      <c r="AU6346" s="44"/>
      <c r="AV6346" s="182"/>
      <c r="AW6346" s="182"/>
      <c r="AX6346" s="182"/>
      <c r="AZ6346" s="207"/>
    </row>
    <row r="6347" spans="1:52" s="168" customFormat="1" ht="24.9" customHeight="1" x14ac:dyDescent="0.3">
      <c r="A6347" s="263"/>
      <c r="B6347" s="263"/>
      <c r="C6347" s="265"/>
      <c r="D6347" s="481"/>
      <c r="E6347" s="482"/>
      <c r="F6347" s="482"/>
      <c r="G6347" s="482"/>
      <c r="H6347" s="482"/>
      <c r="I6347" s="482"/>
      <c r="J6347" s="482"/>
      <c r="K6347" s="482"/>
      <c r="L6347" s="482"/>
      <c r="M6347" s="483"/>
      <c r="N6347" s="176"/>
      <c r="O6347" s="412"/>
      <c r="P6347" s="413"/>
      <c r="Q6347" s="8"/>
      <c r="R6347" s="8"/>
      <c r="S6347" s="8"/>
      <c r="T6347" s="9"/>
      <c r="U6347" s="17"/>
      <c r="V6347" s="182"/>
      <c r="W6347" s="191"/>
      <c r="X6347" s="199"/>
      <c r="Y6347" s="182"/>
      <c r="Z6347" s="184"/>
      <c r="AA6347" s="184"/>
      <c r="AD6347" s="182"/>
      <c r="AG6347" s="182"/>
      <c r="AH6347" s="43"/>
      <c r="AI6347" s="43"/>
      <c r="AJ6347" s="43"/>
      <c r="AK6347" s="43"/>
      <c r="AL6347" s="43"/>
      <c r="AM6347" s="43"/>
      <c r="AN6347" s="43"/>
      <c r="AO6347" s="43"/>
      <c r="AP6347" s="43"/>
      <c r="AQ6347" s="43"/>
      <c r="AR6347" s="43"/>
      <c r="AS6347" s="43"/>
      <c r="AT6347" s="43"/>
      <c r="AU6347" s="44"/>
      <c r="AV6347" s="182"/>
      <c r="AW6347" s="182"/>
      <c r="AX6347" s="182"/>
      <c r="AZ6347" s="207"/>
    </row>
    <row r="6348" spans="1:52" s="168" customFormat="1" ht="24.9" customHeight="1" x14ac:dyDescent="0.3">
      <c r="A6348" s="263"/>
      <c r="B6348" s="263"/>
      <c r="C6348" s="265"/>
      <c r="D6348" s="481"/>
      <c r="E6348" s="482"/>
      <c r="F6348" s="482"/>
      <c r="G6348" s="482"/>
      <c r="H6348" s="482"/>
      <c r="I6348" s="482"/>
      <c r="J6348" s="482"/>
      <c r="K6348" s="482"/>
      <c r="L6348" s="482"/>
      <c r="M6348" s="483"/>
      <c r="N6348" s="176"/>
      <c r="O6348" s="412"/>
      <c r="P6348" s="413"/>
      <c r="Q6348" s="8"/>
      <c r="R6348" s="8"/>
      <c r="S6348" s="8"/>
      <c r="T6348" s="9"/>
      <c r="U6348" s="17"/>
      <c r="V6348" s="182"/>
      <c r="W6348" s="191"/>
      <c r="X6348" s="199"/>
      <c r="Y6348" s="182"/>
      <c r="Z6348" s="184"/>
      <c r="AA6348" s="184"/>
      <c r="AD6348" s="182"/>
      <c r="AG6348" s="182"/>
      <c r="AH6348" s="43"/>
      <c r="AI6348" s="43"/>
      <c r="AJ6348" s="43"/>
      <c r="AK6348" s="43"/>
      <c r="AL6348" s="43"/>
      <c r="AM6348" s="43"/>
      <c r="AN6348" s="43"/>
      <c r="AO6348" s="43"/>
      <c r="AP6348" s="43"/>
      <c r="AQ6348" s="43"/>
      <c r="AR6348" s="43"/>
      <c r="AS6348" s="43"/>
      <c r="AT6348" s="43"/>
      <c r="AU6348" s="44"/>
      <c r="AV6348" s="182"/>
      <c r="AW6348" s="182"/>
      <c r="AX6348" s="182"/>
      <c r="AZ6348" s="207"/>
    </row>
    <row r="6349" spans="1:52" s="168" customFormat="1" ht="24.9" customHeight="1" x14ac:dyDescent="0.3">
      <c r="A6349" s="263"/>
      <c r="B6349" s="263"/>
      <c r="C6349" s="265"/>
      <c r="D6349" s="481"/>
      <c r="E6349" s="482"/>
      <c r="F6349" s="482"/>
      <c r="G6349" s="482"/>
      <c r="H6349" s="482"/>
      <c r="I6349" s="482"/>
      <c r="J6349" s="482"/>
      <c r="K6349" s="482"/>
      <c r="L6349" s="482"/>
      <c r="M6349" s="483"/>
      <c r="N6349" s="176"/>
      <c r="O6349" s="412"/>
      <c r="P6349" s="413"/>
      <c r="Q6349" s="8"/>
      <c r="R6349" s="8"/>
      <c r="S6349" s="8"/>
      <c r="T6349" s="9"/>
      <c r="U6349" s="17"/>
      <c r="V6349" s="182"/>
      <c r="W6349" s="191"/>
      <c r="X6349" s="199"/>
      <c r="Y6349" s="182"/>
      <c r="Z6349" s="184"/>
      <c r="AA6349" s="184"/>
      <c r="AD6349" s="182"/>
      <c r="AG6349" s="182"/>
      <c r="AH6349" s="43"/>
      <c r="AI6349" s="43"/>
      <c r="AJ6349" s="43"/>
      <c r="AK6349" s="43"/>
      <c r="AL6349" s="43"/>
      <c r="AM6349" s="43"/>
      <c r="AN6349" s="43"/>
      <c r="AO6349" s="43"/>
      <c r="AP6349" s="43"/>
      <c r="AQ6349" s="43"/>
      <c r="AR6349" s="43"/>
      <c r="AS6349" s="43"/>
      <c r="AT6349" s="43"/>
      <c r="AU6349" s="44"/>
      <c r="AV6349" s="182"/>
      <c r="AW6349" s="182"/>
      <c r="AX6349" s="182"/>
      <c r="AZ6349" s="207"/>
    </row>
    <row r="6350" spans="1:52" s="168" customFormat="1" ht="24.9" customHeight="1" x14ac:dyDescent="0.3">
      <c r="A6350" s="263"/>
      <c r="B6350" s="263"/>
      <c r="C6350" s="265"/>
      <c r="D6350" s="481"/>
      <c r="E6350" s="482"/>
      <c r="F6350" s="482"/>
      <c r="G6350" s="482"/>
      <c r="H6350" s="482"/>
      <c r="I6350" s="482"/>
      <c r="J6350" s="482"/>
      <c r="K6350" s="482"/>
      <c r="L6350" s="482"/>
      <c r="M6350" s="483"/>
      <c r="N6350" s="176"/>
      <c r="O6350" s="412"/>
      <c r="P6350" s="413"/>
      <c r="Q6350" s="8"/>
      <c r="R6350" s="8"/>
      <c r="S6350" s="8"/>
      <c r="T6350" s="9"/>
      <c r="U6350" s="17"/>
      <c r="V6350" s="182"/>
      <c r="W6350" s="191"/>
      <c r="X6350" s="199"/>
      <c r="Y6350" s="182"/>
      <c r="Z6350" s="184"/>
      <c r="AA6350" s="184"/>
      <c r="AD6350" s="182"/>
      <c r="AG6350" s="182"/>
      <c r="AH6350" s="43"/>
      <c r="AI6350" s="43"/>
      <c r="AJ6350" s="43"/>
      <c r="AK6350" s="43"/>
      <c r="AL6350" s="43"/>
      <c r="AM6350" s="43"/>
      <c r="AN6350" s="43"/>
      <c r="AO6350" s="43"/>
      <c r="AP6350" s="43"/>
      <c r="AQ6350" s="43"/>
      <c r="AR6350" s="43"/>
      <c r="AS6350" s="43"/>
      <c r="AT6350" s="43"/>
      <c r="AU6350" s="44"/>
      <c r="AV6350" s="182"/>
      <c r="AW6350" s="182"/>
      <c r="AX6350" s="182"/>
      <c r="AZ6350" s="207"/>
    </row>
    <row r="6351" spans="1:52" s="168" customFormat="1" ht="24.9" customHeight="1" x14ac:dyDescent="0.3">
      <c r="A6351" s="263"/>
      <c r="B6351" s="263"/>
      <c r="C6351" s="265"/>
      <c r="D6351" s="481"/>
      <c r="E6351" s="482"/>
      <c r="F6351" s="482"/>
      <c r="G6351" s="482"/>
      <c r="H6351" s="482"/>
      <c r="I6351" s="482"/>
      <c r="J6351" s="482"/>
      <c r="K6351" s="482"/>
      <c r="L6351" s="482"/>
      <c r="M6351" s="483"/>
      <c r="N6351" s="176"/>
      <c r="O6351" s="412"/>
      <c r="P6351" s="413"/>
      <c r="Q6351" s="8"/>
      <c r="R6351" s="8"/>
      <c r="S6351" s="8"/>
      <c r="T6351" s="9"/>
      <c r="U6351" s="17"/>
      <c r="V6351" s="182"/>
      <c r="W6351" s="191"/>
      <c r="X6351" s="199"/>
      <c r="Y6351" s="182"/>
      <c r="Z6351" s="184"/>
      <c r="AA6351" s="184"/>
      <c r="AD6351" s="182"/>
      <c r="AG6351" s="182"/>
      <c r="AH6351" s="43"/>
      <c r="AI6351" s="43"/>
      <c r="AJ6351" s="43"/>
      <c r="AK6351" s="43"/>
      <c r="AL6351" s="43"/>
      <c r="AM6351" s="43"/>
      <c r="AN6351" s="43"/>
      <c r="AO6351" s="43"/>
      <c r="AP6351" s="43"/>
      <c r="AQ6351" s="43"/>
      <c r="AR6351" s="43"/>
      <c r="AS6351" s="43"/>
      <c r="AT6351" s="43"/>
      <c r="AU6351" s="44"/>
      <c r="AV6351" s="182"/>
      <c r="AW6351" s="182"/>
      <c r="AX6351" s="182"/>
      <c r="AZ6351" s="207"/>
    </row>
    <row r="6352" spans="1:52" s="168" customFormat="1" ht="24.9" customHeight="1" x14ac:dyDescent="0.3">
      <c r="A6352" s="263"/>
      <c r="B6352" s="263"/>
      <c r="C6352" s="265"/>
      <c r="D6352" s="481"/>
      <c r="E6352" s="482"/>
      <c r="F6352" s="482"/>
      <c r="G6352" s="482"/>
      <c r="H6352" s="482"/>
      <c r="I6352" s="482"/>
      <c r="J6352" s="482"/>
      <c r="K6352" s="482"/>
      <c r="L6352" s="482"/>
      <c r="M6352" s="483"/>
      <c r="N6352" s="176"/>
      <c r="O6352" s="412"/>
      <c r="P6352" s="413"/>
      <c r="Q6352" s="8"/>
      <c r="R6352" s="8"/>
      <c r="S6352" s="8"/>
      <c r="T6352" s="9"/>
      <c r="U6352" s="17"/>
      <c r="V6352" s="182"/>
      <c r="W6352" s="191"/>
      <c r="X6352" s="199"/>
      <c r="Y6352" s="182"/>
      <c r="Z6352" s="184"/>
      <c r="AA6352" s="184"/>
      <c r="AD6352" s="182"/>
      <c r="AG6352" s="182"/>
      <c r="AH6352" s="43"/>
      <c r="AI6352" s="43"/>
      <c r="AJ6352" s="43"/>
      <c r="AK6352" s="43"/>
      <c r="AL6352" s="43"/>
      <c r="AM6352" s="43"/>
      <c r="AN6352" s="43"/>
      <c r="AO6352" s="43"/>
      <c r="AP6352" s="43"/>
      <c r="AQ6352" s="43"/>
      <c r="AR6352" s="43"/>
      <c r="AS6352" s="43"/>
      <c r="AT6352" s="43"/>
      <c r="AU6352" s="44"/>
      <c r="AV6352" s="182"/>
      <c r="AW6352" s="182"/>
      <c r="AX6352" s="182"/>
      <c r="AZ6352" s="207"/>
    </row>
    <row r="6353" spans="1:52" s="168" customFormat="1" ht="24.9" customHeight="1" x14ac:dyDescent="0.3">
      <c r="A6353" s="263"/>
      <c r="B6353" s="263"/>
      <c r="C6353" s="265"/>
      <c r="D6353" s="481"/>
      <c r="E6353" s="482"/>
      <c r="F6353" s="482"/>
      <c r="G6353" s="482"/>
      <c r="H6353" s="482"/>
      <c r="I6353" s="482"/>
      <c r="J6353" s="482"/>
      <c r="K6353" s="482"/>
      <c r="L6353" s="482"/>
      <c r="M6353" s="483"/>
      <c r="N6353" s="176"/>
      <c r="O6353" s="412"/>
      <c r="P6353" s="413"/>
      <c r="Q6353" s="8"/>
      <c r="R6353" s="8"/>
      <c r="S6353" s="8"/>
      <c r="T6353" s="9"/>
      <c r="U6353" s="17"/>
      <c r="V6353" s="182"/>
      <c r="W6353" s="191"/>
      <c r="X6353" s="199"/>
      <c r="Y6353" s="182"/>
      <c r="Z6353" s="184"/>
      <c r="AA6353" s="184"/>
      <c r="AD6353" s="182"/>
      <c r="AG6353" s="182"/>
      <c r="AH6353" s="43"/>
      <c r="AI6353" s="43"/>
      <c r="AJ6353" s="43"/>
      <c r="AK6353" s="43"/>
      <c r="AL6353" s="43"/>
      <c r="AM6353" s="43"/>
      <c r="AN6353" s="43"/>
      <c r="AO6353" s="43"/>
      <c r="AP6353" s="43"/>
      <c r="AQ6353" s="43"/>
      <c r="AR6353" s="43"/>
      <c r="AS6353" s="43"/>
      <c r="AT6353" s="43"/>
      <c r="AU6353" s="44"/>
      <c r="AV6353" s="182"/>
      <c r="AW6353" s="182"/>
      <c r="AX6353" s="182"/>
      <c r="AZ6353" s="207"/>
    </row>
    <row r="6354" spans="1:52" s="168" customFormat="1" ht="24.9" customHeight="1" x14ac:dyDescent="0.3">
      <c r="A6354" s="263"/>
      <c r="B6354" s="263"/>
      <c r="C6354" s="265"/>
      <c r="D6354" s="481"/>
      <c r="E6354" s="482"/>
      <c r="F6354" s="482"/>
      <c r="G6354" s="482"/>
      <c r="H6354" s="482"/>
      <c r="I6354" s="482"/>
      <c r="J6354" s="482"/>
      <c r="K6354" s="482"/>
      <c r="L6354" s="482"/>
      <c r="M6354" s="483"/>
      <c r="N6354" s="176"/>
      <c r="O6354" s="412"/>
      <c r="P6354" s="413"/>
      <c r="Q6354" s="8"/>
      <c r="R6354" s="8"/>
      <c r="S6354" s="8"/>
      <c r="T6354" s="9"/>
      <c r="U6354" s="17"/>
      <c r="V6354" s="182"/>
      <c r="W6354" s="191"/>
      <c r="X6354" s="199"/>
      <c r="Y6354" s="182"/>
      <c r="Z6354" s="184"/>
      <c r="AA6354" s="184"/>
      <c r="AD6354" s="182"/>
      <c r="AG6354" s="182"/>
      <c r="AH6354" s="43"/>
      <c r="AI6354" s="43"/>
      <c r="AJ6354" s="43"/>
      <c r="AK6354" s="43"/>
      <c r="AL6354" s="43"/>
      <c r="AM6354" s="43"/>
      <c r="AN6354" s="43"/>
      <c r="AO6354" s="43"/>
      <c r="AP6354" s="43"/>
      <c r="AQ6354" s="43"/>
      <c r="AR6354" s="43"/>
      <c r="AS6354" s="43"/>
      <c r="AT6354" s="43"/>
      <c r="AU6354" s="44"/>
      <c r="AV6354" s="182"/>
      <c r="AW6354" s="182"/>
      <c r="AX6354" s="182"/>
      <c r="AZ6354" s="207"/>
    </row>
    <row r="6355" spans="1:52" s="168" customFormat="1" ht="24.9" customHeight="1" x14ac:dyDescent="0.3">
      <c r="A6355" s="263"/>
      <c r="B6355" s="263"/>
      <c r="C6355" s="265"/>
      <c r="D6355" s="481"/>
      <c r="E6355" s="482"/>
      <c r="F6355" s="482"/>
      <c r="G6355" s="482"/>
      <c r="H6355" s="482"/>
      <c r="I6355" s="482"/>
      <c r="J6355" s="482"/>
      <c r="K6355" s="482"/>
      <c r="L6355" s="482"/>
      <c r="M6355" s="483"/>
      <c r="N6355" s="176"/>
      <c r="O6355" s="412"/>
      <c r="P6355" s="413"/>
      <c r="Q6355" s="8"/>
      <c r="R6355" s="8"/>
      <c r="S6355" s="8"/>
      <c r="T6355" s="9"/>
      <c r="U6355" s="17"/>
      <c r="V6355" s="182"/>
      <c r="W6355" s="191"/>
      <c r="X6355" s="199"/>
      <c r="Y6355" s="182"/>
      <c r="Z6355" s="184"/>
      <c r="AA6355" s="184"/>
      <c r="AD6355" s="182"/>
      <c r="AG6355" s="182"/>
      <c r="AH6355" s="43"/>
      <c r="AI6355" s="43"/>
      <c r="AJ6355" s="43"/>
      <c r="AK6355" s="43"/>
      <c r="AL6355" s="43"/>
      <c r="AM6355" s="43"/>
      <c r="AN6355" s="43"/>
      <c r="AO6355" s="43"/>
      <c r="AP6355" s="43"/>
      <c r="AQ6355" s="43"/>
      <c r="AR6355" s="43"/>
      <c r="AS6355" s="43"/>
      <c r="AT6355" s="43"/>
      <c r="AU6355" s="44"/>
      <c r="AV6355" s="182"/>
      <c r="AW6355" s="182"/>
      <c r="AX6355" s="182"/>
      <c r="AZ6355" s="207"/>
    </row>
    <row r="6356" spans="1:52" s="168" customFormat="1" ht="24.9" customHeight="1" x14ac:dyDescent="0.3">
      <c r="A6356" s="263"/>
      <c r="B6356" s="263"/>
      <c r="C6356" s="265"/>
      <c r="D6356" s="481"/>
      <c r="E6356" s="482"/>
      <c r="F6356" s="482"/>
      <c r="G6356" s="482"/>
      <c r="H6356" s="482"/>
      <c r="I6356" s="482"/>
      <c r="J6356" s="482"/>
      <c r="K6356" s="482"/>
      <c r="L6356" s="482"/>
      <c r="M6356" s="483"/>
      <c r="N6356" s="176"/>
      <c r="O6356" s="412"/>
      <c r="P6356" s="413"/>
      <c r="Q6356" s="8"/>
      <c r="R6356" s="8"/>
      <c r="S6356" s="8"/>
      <c r="T6356" s="9"/>
      <c r="U6356" s="17"/>
      <c r="V6356" s="182"/>
      <c r="W6356" s="191"/>
      <c r="X6356" s="199"/>
      <c r="Y6356" s="182"/>
      <c r="Z6356" s="184"/>
      <c r="AA6356" s="184"/>
      <c r="AD6356" s="182"/>
      <c r="AG6356" s="182"/>
      <c r="AH6356" s="43"/>
      <c r="AI6356" s="43"/>
      <c r="AJ6356" s="43"/>
      <c r="AK6356" s="43"/>
      <c r="AL6356" s="43"/>
      <c r="AM6356" s="43"/>
      <c r="AN6356" s="43"/>
      <c r="AO6356" s="43"/>
      <c r="AP6356" s="43"/>
      <c r="AQ6356" s="43"/>
      <c r="AR6356" s="43"/>
      <c r="AS6356" s="43"/>
      <c r="AT6356" s="43"/>
      <c r="AU6356" s="44"/>
      <c r="AV6356" s="182"/>
      <c r="AW6356" s="182"/>
      <c r="AX6356" s="182"/>
      <c r="AZ6356" s="207"/>
    </row>
    <row r="6357" spans="1:52" s="168" customFormat="1" ht="24.9" customHeight="1" x14ac:dyDescent="0.3">
      <c r="A6357" s="263"/>
      <c r="B6357" s="263"/>
      <c r="C6357" s="265"/>
      <c r="D6357" s="481"/>
      <c r="E6357" s="482"/>
      <c r="F6357" s="482"/>
      <c r="G6357" s="482"/>
      <c r="H6357" s="482"/>
      <c r="I6357" s="482"/>
      <c r="J6357" s="482"/>
      <c r="K6357" s="482"/>
      <c r="L6357" s="482"/>
      <c r="M6357" s="483"/>
      <c r="N6357" s="176"/>
      <c r="O6357" s="412"/>
      <c r="P6357" s="413"/>
      <c r="Q6357" s="8"/>
      <c r="R6357" s="8"/>
      <c r="S6357" s="8"/>
      <c r="T6357" s="9"/>
      <c r="U6357" s="17"/>
      <c r="V6357" s="182"/>
      <c r="W6357" s="191"/>
      <c r="X6357" s="199"/>
      <c r="Y6357" s="182"/>
      <c r="Z6357" s="184"/>
      <c r="AA6357" s="184"/>
      <c r="AD6357" s="182"/>
      <c r="AG6357" s="182"/>
      <c r="AH6357" s="43"/>
      <c r="AI6357" s="43"/>
      <c r="AJ6357" s="43"/>
      <c r="AK6357" s="43"/>
      <c r="AL6357" s="43"/>
      <c r="AM6357" s="43"/>
      <c r="AN6357" s="43"/>
      <c r="AO6357" s="43"/>
      <c r="AP6357" s="43"/>
      <c r="AQ6357" s="43"/>
      <c r="AR6357" s="43"/>
      <c r="AS6357" s="43"/>
      <c r="AT6357" s="43"/>
      <c r="AU6357" s="44"/>
      <c r="AV6357" s="182"/>
      <c r="AW6357" s="182"/>
      <c r="AX6357" s="182"/>
      <c r="AZ6357" s="207"/>
    </row>
    <row r="6358" spans="1:52" s="168" customFormat="1" ht="24.9" customHeight="1" thickBot="1" x14ac:dyDescent="0.35">
      <c r="A6358" s="263"/>
      <c r="B6358" s="263"/>
      <c r="C6358" s="265"/>
      <c r="D6358" s="481"/>
      <c r="E6358" s="482"/>
      <c r="F6358" s="482"/>
      <c r="G6358" s="482"/>
      <c r="H6358" s="482"/>
      <c r="I6358" s="482"/>
      <c r="J6358" s="482"/>
      <c r="K6358" s="482"/>
      <c r="L6358" s="482"/>
      <c r="M6358" s="483"/>
      <c r="N6358" s="414" t="s">
        <v>16</v>
      </c>
      <c r="O6358" s="415"/>
      <c r="P6358" s="415"/>
      <c r="Q6358" s="415"/>
      <c r="R6358" s="415"/>
      <c r="S6358" s="415"/>
      <c r="T6358" s="415"/>
      <c r="U6358" s="18">
        <f>SUM(U6338:U6357)</f>
        <v>0</v>
      </c>
      <c r="V6358" s="182"/>
      <c r="W6358" s="191"/>
      <c r="X6358" s="199"/>
      <c r="Y6358" s="182"/>
      <c r="Z6358" s="184"/>
      <c r="AA6358" s="184"/>
      <c r="AD6358" s="182"/>
      <c r="AG6358" s="182"/>
      <c r="AH6358" s="43"/>
      <c r="AI6358" s="43"/>
      <c r="AJ6358" s="43"/>
      <c r="AK6358" s="43"/>
      <c r="AL6358" s="43"/>
      <c r="AM6358" s="43"/>
      <c r="AN6358" s="43"/>
      <c r="AO6358" s="43"/>
      <c r="AP6358" s="43"/>
      <c r="AQ6358" s="43"/>
      <c r="AR6358" s="43"/>
      <c r="AS6358" s="43"/>
      <c r="AT6358" s="43"/>
      <c r="AU6358" s="44"/>
      <c r="AV6358" s="182"/>
      <c r="AW6358" s="182"/>
      <c r="AX6358" s="182"/>
      <c r="AZ6358" s="207"/>
    </row>
    <row r="6359" spans="1:52" s="168" customFormat="1" ht="14.4" customHeight="1" x14ac:dyDescent="0.3">
      <c r="A6359" s="263"/>
      <c r="B6359" s="263"/>
      <c r="C6359" s="265"/>
      <c r="D6359" s="481"/>
      <c r="E6359" s="482"/>
      <c r="F6359" s="482"/>
      <c r="G6359" s="482"/>
      <c r="H6359" s="482"/>
      <c r="I6359" s="482"/>
      <c r="J6359" s="482"/>
      <c r="K6359" s="482"/>
      <c r="L6359" s="482"/>
      <c r="M6359" s="483"/>
      <c r="N6359" s="416" t="s">
        <v>17</v>
      </c>
      <c r="O6359" s="417"/>
      <c r="P6359" s="417"/>
      <c r="Q6359" s="417"/>
      <c r="R6359" s="417"/>
      <c r="S6359" s="417"/>
      <c r="T6359" s="417"/>
      <c r="U6359" s="418"/>
      <c r="V6359" s="200"/>
      <c r="W6359" s="191"/>
      <c r="X6359" s="199"/>
      <c r="Y6359" s="182"/>
      <c r="Z6359" s="184"/>
      <c r="AA6359" s="184"/>
      <c r="AD6359" s="182"/>
      <c r="AG6359" s="182"/>
      <c r="AH6359" s="43"/>
      <c r="AI6359" s="43"/>
      <c r="AJ6359" s="43"/>
      <c r="AK6359" s="43"/>
      <c r="AL6359" s="43"/>
      <c r="AM6359" s="43"/>
      <c r="AN6359" s="43"/>
      <c r="AO6359" s="43"/>
      <c r="AP6359" s="43"/>
      <c r="AQ6359" s="43"/>
      <c r="AR6359" s="43"/>
      <c r="AS6359" s="43"/>
      <c r="AT6359" s="43"/>
      <c r="AU6359" s="44"/>
      <c r="AV6359" s="182"/>
      <c r="AW6359" s="182"/>
      <c r="AX6359" s="182"/>
      <c r="AZ6359" s="207"/>
    </row>
    <row r="6360" spans="1:52" s="168" customFormat="1" x14ac:dyDescent="0.3">
      <c r="A6360" s="263"/>
      <c r="B6360" s="263"/>
      <c r="C6360" s="265"/>
      <c r="D6360" s="481"/>
      <c r="E6360" s="482"/>
      <c r="F6360" s="482"/>
      <c r="G6360" s="482"/>
      <c r="H6360" s="482"/>
      <c r="I6360" s="482"/>
      <c r="J6360" s="482"/>
      <c r="K6360" s="482"/>
      <c r="L6360" s="482"/>
      <c r="M6360" s="483"/>
      <c r="N6360" s="419"/>
      <c r="O6360" s="420"/>
      <c r="P6360" s="420"/>
      <c r="Q6360" s="420"/>
      <c r="R6360" s="420"/>
      <c r="S6360" s="420"/>
      <c r="T6360" s="420"/>
      <c r="U6360" s="421"/>
      <c r="V6360" s="182"/>
      <c r="W6360" s="191"/>
      <c r="X6360" s="199"/>
      <c r="Y6360" s="182"/>
      <c r="Z6360" s="184"/>
      <c r="AA6360" s="184"/>
      <c r="AD6360" s="182"/>
      <c r="AG6360" s="182"/>
      <c r="AH6360" s="43"/>
      <c r="AI6360" s="43"/>
      <c r="AJ6360" s="43"/>
      <c r="AK6360" s="43"/>
      <c r="AL6360" s="43"/>
      <c r="AM6360" s="43"/>
      <c r="AN6360" s="43"/>
      <c r="AO6360" s="43"/>
      <c r="AP6360" s="43"/>
      <c r="AQ6360" s="43"/>
      <c r="AR6360" s="43"/>
      <c r="AS6360" s="43"/>
      <c r="AT6360" s="43"/>
      <c r="AU6360" s="44"/>
      <c r="AV6360" s="182"/>
      <c r="AW6360" s="182"/>
      <c r="AX6360" s="182"/>
      <c r="AZ6360" s="207"/>
    </row>
    <row r="6361" spans="1:52" s="168" customFormat="1" x14ac:dyDescent="0.3">
      <c r="A6361" s="263"/>
      <c r="B6361" s="263"/>
      <c r="C6361" s="265"/>
      <c r="D6361" s="481"/>
      <c r="E6361" s="482"/>
      <c r="F6361" s="482"/>
      <c r="G6361" s="482"/>
      <c r="H6361" s="482"/>
      <c r="I6361" s="482"/>
      <c r="J6361" s="482"/>
      <c r="K6361" s="482"/>
      <c r="L6361" s="482"/>
      <c r="M6361" s="483"/>
      <c r="N6361" s="419"/>
      <c r="O6361" s="420"/>
      <c r="P6361" s="420"/>
      <c r="Q6361" s="420"/>
      <c r="R6361" s="420"/>
      <c r="S6361" s="420"/>
      <c r="T6361" s="420"/>
      <c r="U6361" s="421"/>
      <c r="V6361" s="182"/>
      <c r="W6361" s="191"/>
      <c r="X6361" s="199"/>
      <c r="Y6361" s="182"/>
      <c r="Z6361" s="184"/>
      <c r="AA6361" s="184"/>
      <c r="AD6361" s="182"/>
      <c r="AG6361" s="182"/>
      <c r="AH6361" s="43"/>
      <c r="AI6361" s="43"/>
      <c r="AJ6361" s="43"/>
      <c r="AK6361" s="43"/>
      <c r="AL6361" s="43"/>
      <c r="AM6361" s="43"/>
      <c r="AN6361" s="43"/>
      <c r="AO6361" s="43"/>
      <c r="AP6361" s="43"/>
      <c r="AQ6361" s="43"/>
      <c r="AR6361" s="43"/>
      <c r="AS6361" s="43"/>
      <c r="AT6361" s="43"/>
      <c r="AU6361" s="44"/>
      <c r="AV6361" s="182"/>
      <c r="AW6361" s="182"/>
      <c r="AX6361" s="182"/>
      <c r="AZ6361" s="207"/>
    </row>
    <row r="6362" spans="1:52" s="168" customFormat="1" ht="14.4" thickBot="1" x14ac:dyDescent="0.35">
      <c r="A6362" s="263"/>
      <c r="B6362" s="263"/>
      <c r="C6362" s="265"/>
      <c r="D6362" s="425"/>
      <c r="E6362" s="426"/>
      <c r="F6362" s="426"/>
      <c r="G6362" s="426"/>
      <c r="H6362" s="426"/>
      <c r="I6362" s="426"/>
      <c r="J6362" s="426"/>
      <c r="K6362" s="426"/>
      <c r="L6362" s="426"/>
      <c r="M6362" s="427"/>
      <c r="N6362" s="422"/>
      <c r="O6362" s="423"/>
      <c r="P6362" s="423"/>
      <c r="Q6362" s="423"/>
      <c r="R6362" s="423"/>
      <c r="S6362" s="423"/>
      <c r="T6362" s="423"/>
      <c r="U6362" s="424"/>
      <c r="V6362" s="182"/>
      <c r="W6362" s="191"/>
      <c r="X6362" s="199"/>
      <c r="Y6362" s="182"/>
      <c r="Z6362" s="184"/>
      <c r="AA6362" s="184"/>
      <c r="AD6362" s="182"/>
      <c r="AG6362" s="182"/>
      <c r="AH6362" s="43"/>
      <c r="AI6362" s="43"/>
      <c r="AJ6362" s="43"/>
      <c r="AK6362" s="43"/>
      <c r="AL6362" s="43"/>
      <c r="AM6362" s="43"/>
      <c r="AN6362" s="43"/>
      <c r="AO6362" s="43"/>
      <c r="AP6362" s="43"/>
      <c r="AQ6362" s="43"/>
      <c r="AR6362" s="43"/>
      <c r="AS6362" s="43"/>
      <c r="AT6362" s="43"/>
      <c r="AU6362" s="44"/>
      <c r="AV6362" s="182"/>
      <c r="AW6362" s="182"/>
      <c r="AX6362" s="182"/>
      <c r="AZ6362" s="207"/>
    </row>
    <row r="6363" spans="1:52" s="168" customFormat="1" ht="5.25" customHeight="1" thickBot="1" x14ac:dyDescent="0.35">
      <c r="A6363" s="263"/>
      <c r="B6363" s="263"/>
      <c r="C6363" s="265"/>
      <c r="D6363" s="428"/>
      <c r="E6363" s="428"/>
      <c r="F6363" s="428"/>
      <c r="G6363" s="428"/>
      <c r="H6363" s="428"/>
      <c r="I6363" s="428"/>
      <c r="J6363" s="428"/>
      <c r="K6363" s="428"/>
      <c r="L6363" s="428"/>
      <c r="M6363" s="428"/>
      <c r="N6363" s="428"/>
      <c r="O6363" s="428"/>
      <c r="P6363" s="428"/>
      <c r="Q6363" s="428"/>
      <c r="R6363" s="428"/>
      <c r="S6363" s="428"/>
      <c r="T6363" s="428"/>
      <c r="U6363" s="428"/>
      <c r="V6363" s="182"/>
      <c r="W6363" s="191"/>
      <c r="X6363" s="199"/>
      <c r="Y6363" s="182"/>
      <c r="Z6363" s="184"/>
      <c r="AA6363" s="184"/>
      <c r="AD6363" s="182"/>
      <c r="AG6363" s="182"/>
      <c r="AH6363" s="43"/>
      <c r="AI6363" s="43"/>
      <c r="AJ6363" s="43"/>
      <c r="AK6363" s="43"/>
      <c r="AL6363" s="43"/>
      <c r="AM6363" s="43"/>
      <c r="AN6363" s="43"/>
      <c r="AO6363" s="43"/>
      <c r="AP6363" s="43"/>
      <c r="AQ6363" s="43"/>
      <c r="AR6363" s="43"/>
      <c r="AS6363" s="43"/>
      <c r="AT6363" s="43"/>
      <c r="AU6363" s="44"/>
      <c r="AV6363" s="182"/>
      <c r="AW6363" s="182"/>
      <c r="AX6363" s="182"/>
      <c r="AZ6363" s="207"/>
    </row>
    <row r="6364" spans="1:52" s="168" customFormat="1" ht="20.25" customHeight="1" x14ac:dyDescent="0.3">
      <c r="A6364" s="263"/>
      <c r="B6364" s="263"/>
      <c r="C6364" s="265"/>
      <c r="D6364" s="429" t="s">
        <v>18</v>
      </c>
      <c r="E6364" s="430"/>
      <c r="F6364" s="430"/>
      <c r="G6364" s="430"/>
      <c r="H6364" s="430"/>
      <c r="I6364" s="430"/>
      <c r="J6364" s="430"/>
      <c r="K6364" s="430"/>
      <c r="L6364" s="430"/>
      <c r="M6364" s="431"/>
      <c r="N6364" s="429" t="s">
        <v>19</v>
      </c>
      <c r="O6364" s="430"/>
      <c r="P6364" s="430"/>
      <c r="Q6364" s="430"/>
      <c r="R6364" s="430"/>
      <c r="S6364" s="430"/>
      <c r="T6364" s="430"/>
      <c r="U6364" s="431"/>
      <c r="V6364" s="182"/>
      <c r="W6364" s="191"/>
      <c r="X6364" s="199"/>
      <c r="Y6364" s="182"/>
      <c r="Z6364" s="184"/>
      <c r="AA6364" s="184"/>
      <c r="AD6364" s="182"/>
      <c r="AG6364" s="182"/>
      <c r="AH6364" s="43"/>
      <c r="AI6364" s="43"/>
      <c r="AJ6364" s="43"/>
      <c r="AK6364" s="43"/>
      <c r="AL6364" s="43"/>
      <c r="AM6364" s="43"/>
      <c r="AN6364" s="43"/>
      <c r="AO6364" s="43"/>
      <c r="AP6364" s="43"/>
      <c r="AQ6364" s="43"/>
      <c r="AR6364" s="43"/>
      <c r="AS6364" s="43"/>
      <c r="AT6364" s="43"/>
      <c r="AU6364" s="44"/>
      <c r="AV6364" s="182"/>
      <c r="AW6364" s="182"/>
      <c r="AX6364" s="182"/>
      <c r="AZ6364" s="207"/>
    </row>
    <row r="6365" spans="1:52" s="168" customFormat="1" x14ac:dyDescent="0.3">
      <c r="A6365" s="263"/>
      <c r="B6365" s="263"/>
      <c r="C6365" s="265"/>
      <c r="D6365" s="432" t="s">
        <v>20</v>
      </c>
      <c r="E6365" s="433"/>
      <c r="F6365" s="433"/>
      <c r="G6365" s="433"/>
      <c r="H6365" s="433"/>
      <c r="I6365" s="433"/>
      <c r="J6365" s="433"/>
      <c r="K6365" s="433"/>
      <c r="L6365" s="433"/>
      <c r="M6365" s="434"/>
      <c r="N6365" s="435" t="s">
        <v>21</v>
      </c>
      <c r="O6365" s="436"/>
      <c r="P6365" s="436"/>
      <c r="Q6365" s="436"/>
      <c r="R6365" s="436"/>
      <c r="S6365" s="436"/>
      <c r="T6365" s="436"/>
      <c r="U6365" s="437"/>
      <c r="V6365" s="182"/>
      <c r="W6365" s="191"/>
      <c r="X6365" s="199"/>
      <c r="Y6365" s="182"/>
      <c r="Z6365" s="184"/>
      <c r="AA6365" s="184"/>
      <c r="AD6365" s="182"/>
      <c r="AG6365" s="182"/>
      <c r="AH6365" s="43"/>
      <c r="AI6365" s="43"/>
      <c r="AJ6365" s="43"/>
      <c r="AK6365" s="43"/>
      <c r="AL6365" s="43"/>
      <c r="AM6365" s="43"/>
      <c r="AN6365" s="43"/>
      <c r="AO6365" s="43"/>
      <c r="AP6365" s="43"/>
      <c r="AQ6365" s="43"/>
      <c r="AR6365" s="43"/>
      <c r="AS6365" s="43"/>
      <c r="AT6365" s="43"/>
      <c r="AU6365" s="44"/>
      <c r="AV6365" s="182"/>
      <c r="AW6365" s="182"/>
      <c r="AX6365" s="182"/>
      <c r="AZ6365" s="207"/>
    </row>
    <row r="6366" spans="1:52" s="168" customFormat="1" ht="15.75" customHeight="1" x14ac:dyDescent="0.3">
      <c r="A6366" s="263"/>
      <c r="B6366" s="263"/>
      <c r="C6366" s="265"/>
      <c r="D6366" s="438" t="s">
        <v>22</v>
      </c>
      <c r="E6366" s="439"/>
      <c r="F6366" s="439"/>
      <c r="G6366" s="439"/>
      <c r="H6366" s="439"/>
      <c r="I6366" s="439"/>
      <c r="J6366" s="439"/>
      <c r="K6366" s="439"/>
      <c r="L6366" s="439"/>
      <c r="M6366" s="440"/>
      <c r="N6366" s="438" t="s">
        <v>22</v>
      </c>
      <c r="O6366" s="444"/>
      <c r="P6366" s="444"/>
      <c r="Q6366" s="444"/>
      <c r="R6366" s="444"/>
      <c r="S6366" s="444"/>
      <c r="T6366" s="444"/>
      <c r="U6366" s="440"/>
      <c r="V6366" s="182"/>
      <c r="W6366" s="191"/>
      <c r="X6366" s="199"/>
      <c r="Y6366" s="182"/>
      <c r="Z6366" s="184"/>
      <c r="AA6366" s="184"/>
      <c r="AD6366" s="182"/>
      <c r="AG6366" s="182"/>
      <c r="AH6366" s="43"/>
      <c r="AI6366" s="43"/>
      <c r="AJ6366" s="43"/>
      <c r="AK6366" s="43"/>
      <c r="AL6366" s="43"/>
      <c r="AM6366" s="43"/>
      <c r="AN6366" s="43"/>
      <c r="AO6366" s="43"/>
      <c r="AP6366" s="43"/>
      <c r="AQ6366" s="43"/>
      <c r="AR6366" s="43"/>
      <c r="AS6366" s="43"/>
      <c r="AT6366" s="43"/>
      <c r="AU6366" s="44"/>
      <c r="AV6366" s="182"/>
      <c r="AW6366" s="182"/>
      <c r="AX6366" s="182"/>
      <c r="AZ6366" s="207"/>
    </row>
    <row r="6367" spans="1:52" s="168" customFormat="1" ht="15.75" customHeight="1" x14ac:dyDescent="0.3">
      <c r="A6367" s="263"/>
      <c r="B6367" s="263"/>
      <c r="C6367" s="265"/>
      <c r="D6367" s="438"/>
      <c r="E6367" s="439"/>
      <c r="F6367" s="439"/>
      <c r="G6367" s="439"/>
      <c r="H6367" s="439"/>
      <c r="I6367" s="439"/>
      <c r="J6367" s="439"/>
      <c r="K6367" s="439"/>
      <c r="L6367" s="439"/>
      <c r="M6367" s="440"/>
      <c r="N6367" s="438"/>
      <c r="O6367" s="439"/>
      <c r="P6367" s="439"/>
      <c r="Q6367" s="439"/>
      <c r="R6367" s="439"/>
      <c r="S6367" s="439"/>
      <c r="T6367" s="439"/>
      <c r="U6367" s="440"/>
      <c r="V6367" s="182"/>
      <c r="W6367" s="191"/>
      <c r="X6367" s="199"/>
      <c r="Y6367" s="182"/>
      <c r="Z6367" s="184"/>
      <c r="AA6367" s="184"/>
      <c r="AD6367" s="182"/>
      <c r="AG6367" s="182"/>
      <c r="AH6367" s="43"/>
      <c r="AI6367" s="43"/>
      <c r="AJ6367" s="43"/>
      <c r="AK6367" s="43"/>
      <c r="AL6367" s="43"/>
      <c r="AM6367" s="43"/>
      <c r="AN6367" s="43"/>
      <c r="AO6367" s="43"/>
      <c r="AP6367" s="43"/>
      <c r="AQ6367" s="43"/>
      <c r="AR6367" s="43"/>
      <c r="AS6367" s="43"/>
      <c r="AT6367" s="43"/>
      <c r="AU6367" s="44"/>
      <c r="AV6367" s="182"/>
      <c r="AW6367" s="182"/>
      <c r="AX6367" s="182"/>
      <c r="AZ6367" s="207"/>
    </row>
    <row r="6368" spans="1:52" s="168" customFormat="1" ht="15.75" customHeight="1" x14ac:dyDescent="0.3">
      <c r="A6368" s="263"/>
      <c r="B6368" s="263"/>
      <c r="C6368" s="265"/>
      <c r="D6368" s="441"/>
      <c r="E6368" s="442"/>
      <c r="F6368" s="442"/>
      <c r="G6368" s="442"/>
      <c r="H6368" s="442"/>
      <c r="I6368" s="442"/>
      <c r="J6368" s="442"/>
      <c r="K6368" s="442"/>
      <c r="L6368" s="442"/>
      <c r="M6368" s="443"/>
      <c r="N6368" s="441"/>
      <c r="O6368" s="442"/>
      <c r="P6368" s="442"/>
      <c r="Q6368" s="442"/>
      <c r="R6368" s="442"/>
      <c r="S6368" s="442"/>
      <c r="T6368" s="442"/>
      <c r="U6368" s="443"/>
      <c r="V6368" s="182"/>
      <c r="W6368" s="191"/>
      <c r="X6368" s="199"/>
      <c r="Y6368" s="182"/>
      <c r="Z6368" s="184"/>
      <c r="AA6368" s="184"/>
      <c r="AD6368" s="182"/>
      <c r="AG6368" s="182"/>
      <c r="AH6368" s="43"/>
      <c r="AI6368" s="43"/>
      <c r="AJ6368" s="43"/>
      <c r="AK6368" s="43"/>
      <c r="AL6368" s="43"/>
      <c r="AM6368" s="43"/>
      <c r="AN6368" s="43"/>
      <c r="AO6368" s="43"/>
      <c r="AP6368" s="43"/>
      <c r="AQ6368" s="43"/>
      <c r="AR6368" s="43"/>
      <c r="AS6368" s="43"/>
      <c r="AT6368" s="43"/>
      <c r="AU6368" s="44"/>
      <c r="AV6368" s="182"/>
      <c r="AW6368" s="182"/>
      <c r="AX6368" s="182"/>
      <c r="AZ6368" s="207"/>
    </row>
    <row r="6369" spans="1:52" s="168" customFormat="1" x14ac:dyDescent="0.25">
      <c r="A6369" s="263"/>
      <c r="B6369" s="263"/>
      <c r="C6369" s="265"/>
      <c r="D6369" s="171" t="s">
        <v>23</v>
      </c>
      <c r="E6369" s="445" t="e">
        <f>+#REF!</f>
        <v>#REF!</v>
      </c>
      <c r="F6369" s="445"/>
      <c r="G6369" s="445"/>
      <c r="H6369" s="445"/>
      <c r="I6369" s="445"/>
      <c r="J6369" s="445"/>
      <c r="K6369" s="445"/>
      <c r="L6369" s="445"/>
      <c r="M6369" s="446"/>
      <c r="N6369" s="172" t="s">
        <v>23</v>
      </c>
      <c r="O6369" s="445" t="e">
        <f>+#REF!</f>
        <v>#REF!</v>
      </c>
      <c r="P6369" s="445"/>
      <c r="Q6369" s="445"/>
      <c r="R6369" s="445"/>
      <c r="S6369" s="445"/>
      <c r="T6369" s="445"/>
      <c r="U6369" s="446"/>
      <c r="V6369" s="182"/>
      <c r="W6369" s="191"/>
      <c r="X6369" s="199"/>
      <c r="Y6369" s="182"/>
      <c r="Z6369" s="184"/>
      <c r="AA6369" s="184"/>
      <c r="AD6369" s="182"/>
      <c r="AG6369" s="182"/>
      <c r="AH6369" s="43"/>
      <c r="AI6369" s="43"/>
      <c r="AJ6369" s="43"/>
      <c r="AK6369" s="43"/>
      <c r="AL6369" s="43"/>
      <c r="AM6369" s="43"/>
      <c r="AN6369" s="43"/>
      <c r="AO6369" s="43"/>
      <c r="AP6369" s="43"/>
      <c r="AQ6369" s="43"/>
      <c r="AR6369" s="43"/>
      <c r="AS6369" s="43"/>
      <c r="AT6369" s="43"/>
      <c r="AU6369" s="44"/>
      <c r="AV6369" s="182"/>
      <c r="AW6369" s="182"/>
      <c r="AX6369" s="182"/>
      <c r="AZ6369" s="207"/>
    </row>
    <row r="6370" spans="1:52" s="168" customFormat="1" ht="14.4" thickBot="1" x14ac:dyDescent="0.3">
      <c r="A6370" s="263"/>
      <c r="B6370" s="263"/>
      <c r="C6370" s="265"/>
      <c r="D6370" s="173" t="s">
        <v>25</v>
      </c>
      <c r="E6370" s="447" t="e">
        <f>+#REF!</f>
        <v>#REF!</v>
      </c>
      <c r="F6370" s="447"/>
      <c r="G6370" s="447"/>
      <c r="H6370" s="447"/>
      <c r="I6370" s="447"/>
      <c r="J6370" s="447"/>
      <c r="K6370" s="447"/>
      <c r="L6370" s="447"/>
      <c r="M6370" s="448"/>
      <c r="N6370" s="174" t="s">
        <v>25</v>
      </c>
      <c r="O6370" s="447" t="e">
        <f>+#REF!</f>
        <v>#REF!</v>
      </c>
      <c r="P6370" s="447"/>
      <c r="Q6370" s="447"/>
      <c r="R6370" s="447"/>
      <c r="S6370" s="447"/>
      <c r="T6370" s="447"/>
      <c r="U6370" s="448"/>
      <c r="V6370" s="182"/>
      <c r="W6370" s="191"/>
      <c r="X6370" s="199"/>
      <c r="Y6370" s="182"/>
      <c r="Z6370" s="184"/>
      <c r="AA6370" s="184"/>
      <c r="AD6370" s="182"/>
      <c r="AG6370" s="182"/>
      <c r="AH6370" s="43"/>
      <c r="AI6370" s="43"/>
      <c r="AJ6370" s="43"/>
      <c r="AK6370" s="43"/>
      <c r="AL6370" s="43"/>
      <c r="AM6370" s="43"/>
      <c r="AN6370" s="43"/>
      <c r="AO6370" s="43"/>
      <c r="AP6370" s="43"/>
      <c r="AQ6370" s="43"/>
      <c r="AR6370" s="43"/>
      <c r="AS6370" s="43"/>
      <c r="AT6370" s="43"/>
      <c r="AU6370" s="44"/>
      <c r="AV6370" s="182"/>
      <c r="AW6370" s="182"/>
      <c r="AX6370" s="182"/>
      <c r="AZ6370" s="207"/>
    </row>
    <row r="6371" spans="1:52" s="175" customFormat="1" ht="9.9" customHeight="1" thickBot="1" x14ac:dyDescent="0.3">
      <c r="A6371" s="266"/>
      <c r="B6371" s="266"/>
      <c r="C6371" s="267"/>
      <c r="N6371" s="15"/>
      <c r="V6371" s="34"/>
      <c r="W6371" s="58"/>
      <c r="X6371" s="85"/>
      <c r="Y6371" s="34"/>
      <c r="Z6371" s="185"/>
      <c r="AA6371" s="185"/>
      <c r="AD6371" s="34"/>
      <c r="AG6371" s="34"/>
      <c r="AH6371" s="45"/>
      <c r="AI6371" s="45"/>
      <c r="AJ6371" s="45"/>
      <c r="AK6371" s="45"/>
      <c r="AL6371" s="45"/>
      <c r="AM6371" s="45"/>
      <c r="AN6371" s="45"/>
      <c r="AO6371" s="45"/>
      <c r="AP6371" s="45"/>
      <c r="AQ6371" s="45"/>
      <c r="AR6371" s="45"/>
      <c r="AS6371" s="45"/>
      <c r="AT6371" s="45"/>
      <c r="AU6371" s="46"/>
      <c r="AV6371" s="34"/>
      <c r="AW6371" s="34"/>
      <c r="AX6371" s="34"/>
      <c r="AZ6371" s="139"/>
    </row>
    <row r="6372" spans="1:52" s="168" customFormat="1" ht="15.75" customHeight="1" x14ac:dyDescent="0.3">
      <c r="A6372" s="263"/>
      <c r="B6372" s="263"/>
      <c r="C6372" s="265"/>
      <c r="D6372" s="484"/>
      <c r="E6372" s="485"/>
      <c r="F6372" s="488" t="s">
        <v>0</v>
      </c>
      <c r="G6372" s="489"/>
      <c r="H6372" s="489"/>
      <c r="I6372" s="489"/>
      <c r="J6372" s="489"/>
      <c r="K6372" s="489"/>
      <c r="L6372" s="489"/>
      <c r="M6372" s="489"/>
      <c r="N6372" s="489"/>
      <c r="O6372" s="490"/>
      <c r="P6372" s="494" t="s">
        <v>1</v>
      </c>
      <c r="Q6372" s="495"/>
      <c r="R6372" s="495"/>
      <c r="S6372" s="496"/>
      <c r="T6372" s="500"/>
      <c r="U6372" s="501"/>
      <c r="V6372" s="182"/>
      <c r="W6372" s="191"/>
      <c r="X6372" s="199"/>
      <c r="Y6372" s="182"/>
      <c r="Z6372" s="184"/>
      <c r="AA6372" s="184"/>
      <c r="AD6372" s="182"/>
      <c r="AG6372" s="182"/>
      <c r="AH6372" s="43"/>
      <c r="AI6372" s="43"/>
      <c r="AJ6372" s="43"/>
      <c r="AK6372" s="43"/>
      <c r="AL6372" s="43"/>
      <c r="AM6372" s="43"/>
      <c r="AN6372" s="43"/>
      <c r="AO6372" s="43"/>
      <c r="AP6372" s="43"/>
      <c r="AQ6372" s="43"/>
      <c r="AR6372" s="43"/>
      <c r="AS6372" s="43"/>
      <c r="AT6372" s="43"/>
      <c r="AU6372" s="44"/>
      <c r="AV6372" s="182"/>
      <c r="AW6372" s="182"/>
      <c r="AX6372" s="182"/>
      <c r="AZ6372" s="207"/>
    </row>
    <row r="6373" spans="1:52" s="168" customFormat="1" ht="15" customHeight="1" x14ac:dyDescent="0.3">
      <c r="A6373" s="263"/>
      <c r="B6373" s="263"/>
      <c r="C6373" s="265"/>
      <c r="D6373" s="481"/>
      <c r="E6373" s="482"/>
      <c r="F6373" s="491"/>
      <c r="G6373" s="492"/>
      <c r="H6373" s="492"/>
      <c r="I6373" s="492"/>
      <c r="J6373" s="492"/>
      <c r="K6373" s="492"/>
      <c r="L6373" s="492"/>
      <c r="M6373" s="492"/>
      <c r="N6373" s="492"/>
      <c r="O6373" s="493"/>
      <c r="P6373" s="497"/>
      <c r="Q6373" s="498"/>
      <c r="R6373" s="498"/>
      <c r="S6373" s="499"/>
      <c r="T6373" s="502"/>
      <c r="U6373" s="503"/>
      <c r="V6373" s="182"/>
      <c r="W6373" s="191"/>
      <c r="X6373" s="199"/>
      <c r="Y6373" s="186"/>
      <c r="Z6373" s="184"/>
      <c r="AA6373" s="184"/>
      <c r="AD6373" s="182"/>
      <c r="AG6373" s="182"/>
      <c r="AH6373" s="43"/>
      <c r="AI6373" s="43"/>
      <c r="AJ6373" s="43"/>
      <c r="AK6373" s="43"/>
      <c r="AL6373" s="43"/>
      <c r="AM6373" s="43"/>
      <c r="AN6373" s="43"/>
      <c r="AO6373" s="43"/>
      <c r="AP6373" s="43"/>
      <c r="AQ6373" s="43"/>
      <c r="AR6373" s="43"/>
      <c r="AS6373" s="43"/>
      <c r="AT6373" s="43"/>
      <c r="AU6373" s="44"/>
      <c r="AV6373" s="182"/>
      <c r="AW6373" s="182"/>
      <c r="AX6373" s="182"/>
      <c r="AZ6373" s="207"/>
    </row>
    <row r="6374" spans="1:52" s="168" customFormat="1" ht="30" customHeight="1" thickBot="1" x14ac:dyDescent="0.35">
      <c r="A6374" s="263"/>
      <c r="B6374" s="263"/>
      <c r="C6374" s="265"/>
      <c r="D6374" s="486"/>
      <c r="E6374" s="487"/>
      <c r="F6374" s="506" t="s">
        <v>2</v>
      </c>
      <c r="G6374" s="507"/>
      <c r="H6374" s="507"/>
      <c r="I6374" s="507"/>
      <c r="J6374" s="507"/>
      <c r="K6374" s="507"/>
      <c r="L6374" s="507"/>
      <c r="M6374" s="507"/>
      <c r="N6374" s="507"/>
      <c r="O6374" s="508"/>
      <c r="P6374" s="181">
        <v>131</v>
      </c>
      <c r="Q6374" s="210" t="s">
        <v>3</v>
      </c>
      <c r="R6374" s="509">
        <v>147</v>
      </c>
      <c r="S6374" s="510"/>
      <c r="T6374" s="504"/>
      <c r="U6374" s="505"/>
      <c r="V6374" s="182">
        <f>+IF(C6383="","",1)</f>
        <v>1</v>
      </c>
      <c r="W6374" s="191"/>
      <c r="X6374" s="199"/>
      <c r="Y6374" s="39"/>
      <c r="Z6374" s="184"/>
      <c r="AA6374" s="184"/>
      <c r="AD6374" s="182"/>
      <c r="AG6374" s="182"/>
      <c r="AH6374" s="43"/>
      <c r="AI6374" s="43"/>
      <c r="AJ6374" s="43"/>
      <c r="AK6374" s="43"/>
      <c r="AL6374" s="43"/>
      <c r="AM6374" s="43"/>
      <c r="AN6374" s="43"/>
      <c r="AO6374" s="43"/>
      <c r="AP6374" s="43"/>
      <c r="AQ6374" s="43"/>
      <c r="AR6374" s="43"/>
      <c r="AS6374" s="43"/>
      <c r="AT6374" s="43"/>
      <c r="AU6374" s="44"/>
      <c r="AV6374" s="182"/>
      <c r="AW6374" s="182"/>
      <c r="AX6374" s="182"/>
      <c r="AZ6374" s="207"/>
    </row>
    <row r="6375" spans="1:52" s="168" customFormat="1" ht="5.25" customHeight="1" thickBot="1" x14ac:dyDescent="0.35">
      <c r="A6375" s="263"/>
      <c r="B6375" s="263"/>
      <c r="C6375" s="265"/>
      <c r="D6375" s="454"/>
      <c r="E6375" s="454"/>
      <c r="F6375" s="454"/>
      <c r="G6375" s="454"/>
      <c r="H6375" s="454"/>
      <c r="I6375" s="454"/>
      <c r="J6375" s="454"/>
      <c r="K6375" s="454"/>
      <c r="L6375" s="454"/>
      <c r="M6375" s="454"/>
      <c r="N6375" s="454"/>
      <c r="O6375" s="454"/>
      <c r="P6375" s="454"/>
      <c r="Q6375" s="454"/>
      <c r="R6375" s="454"/>
      <c r="S6375" s="454"/>
      <c r="T6375" s="454"/>
      <c r="U6375" s="454"/>
      <c r="V6375" s="182"/>
      <c r="W6375" s="191"/>
      <c r="X6375" s="199"/>
      <c r="Y6375" s="186"/>
      <c r="Z6375" s="184"/>
      <c r="AA6375" s="184"/>
      <c r="AD6375" s="182"/>
      <c r="AG6375" s="182"/>
      <c r="AH6375" s="43"/>
      <c r="AI6375" s="43"/>
      <c r="AJ6375" s="43"/>
      <c r="AK6375" s="43"/>
      <c r="AL6375" s="43"/>
      <c r="AM6375" s="43"/>
      <c r="AN6375" s="43"/>
      <c r="AO6375" s="43"/>
      <c r="AP6375" s="43"/>
      <c r="AQ6375" s="43"/>
      <c r="AR6375" s="43"/>
      <c r="AS6375" s="43"/>
      <c r="AT6375" s="43"/>
      <c r="AU6375" s="44"/>
      <c r="AV6375" s="182"/>
      <c r="AW6375" s="182"/>
      <c r="AX6375" s="182"/>
      <c r="AZ6375" s="207"/>
    </row>
    <row r="6376" spans="1:52" s="168" customFormat="1" ht="24.9" customHeight="1" x14ac:dyDescent="0.3">
      <c r="A6376" s="263"/>
      <c r="B6376" s="263"/>
      <c r="C6376" s="265"/>
      <c r="D6376" s="511" t="s">
        <v>4</v>
      </c>
      <c r="E6376" s="512"/>
      <c r="F6376" s="513" t="s">
        <v>168</v>
      </c>
      <c r="G6376" s="514"/>
      <c r="H6376" s="514"/>
      <c r="I6376" s="515"/>
      <c r="J6376" s="516" t="s">
        <v>5</v>
      </c>
      <c r="K6376" s="512"/>
      <c r="L6376" s="513" t="s">
        <v>102</v>
      </c>
      <c r="M6376" s="514"/>
      <c r="N6376" s="514"/>
      <c r="O6376" s="514"/>
      <c r="P6376" s="515"/>
      <c r="Q6376" s="164" t="s">
        <v>6</v>
      </c>
      <c r="R6376" s="513" t="s">
        <v>36</v>
      </c>
      <c r="S6376" s="514"/>
      <c r="T6376" s="514"/>
      <c r="U6376" s="517"/>
      <c r="V6376" s="182"/>
      <c r="W6376" s="191"/>
      <c r="X6376" s="199"/>
      <c r="Y6376" s="182"/>
      <c r="Z6376" s="184"/>
      <c r="AA6376" s="184"/>
      <c r="AD6376" s="182"/>
      <c r="AG6376" s="182"/>
      <c r="AH6376" s="43"/>
      <c r="AI6376" s="43"/>
      <c r="AJ6376" s="43"/>
      <c r="AK6376" s="43"/>
      <c r="AL6376" s="43"/>
      <c r="AM6376" s="43"/>
      <c r="AN6376" s="43"/>
      <c r="AO6376" s="43"/>
      <c r="AP6376" s="43"/>
      <c r="AQ6376" s="43"/>
      <c r="AR6376" s="43"/>
      <c r="AS6376" s="43"/>
      <c r="AT6376" s="43"/>
      <c r="AU6376" s="44"/>
      <c r="AV6376" s="182"/>
      <c r="AW6376" s="182"/>
      <c r="AX6376" s="182"/>
      <c r="AZ6376" s="207"/>
    </row>
    <row r="6377" spans="1:52" s="168" customFormat="1" ht="45" customHeight="1" thickBot="1" x14ac:dyDescent="0.35">
      <c r="A6377" s="263"/>
      <c r="B6377" s="263"/>
      <c r="C6377" s="265"/>
      <c r="D6377" s="518" t="s">
        <v>7</v>
      </c>
      <c r="E6377" s="519"/>
      <c r="F6377" s="520" t="s">
        <v>169</v>
      </c>
      <c r="G6377" s="521"/>
      <c r="H6377" s="521"/>
      <c r="I6377" s="521"/>
      <c r="J6377" s="521"/>
      <c r="K6377" s="521"/>
      <c r="L6377" s="521"/>
      <c r="M6377" s="521"/>
      <c r="N6377" s="521"/>
      <c r="O6377" s="521"/>
      <c r="P6377" s="521"/>
      <c r="Q6377" s="521"/>
      <c r="R6377" s="521"/>
      <c r="S6377" s="521"/>
      <c r="T6377" s="521"/>
      <c r="U6377" s="522"/>
      <c r="V6377" s="182"/>
      <c r="W6377" s="191"/>
      <c r="X6377" s="199"/>
      <c r="Y6377" s="182"/>
      <c r="Z6377" s="184"/>
      <c r="AA6377" s="184"/>
      <c r="AD6377" s="182"/>
      <c r="AG6377" s="182"/>
      <c r="AH6377" s="43"/>
      <c r="AI6377" s="43"/>
      <c r="AJ6377" s="43"/>
      <c r="AK6377" s="43"/>
      <c r="AL6377" s="43"/>
      <c r="AM6377" s="43"/>
      <c r="AN6377" s="43"/>
      <c r="AO6377" s="43"/>
      <c r="AP6377" s="43"/>
      <c r="AQ6377" s="43"/>
      <c r="AR6377" s="43"/>
      <c r="AS6377" s="43"/>
      <c r="AT6377" s="43"/>
      <c r="AU6377" s="44"/>
      <c r="AV6377" s="182"/>
      <c r="AW6377" s="182"/>
      <c r="AX6377" s="182"/>
      <c r="AZ6377" s="207"/>
    </row>
    <row r="6378" spans="1:52" s="168" customFormat="1" ht="5.0999999999999996" customHeight="1" thickBot="1" x14ac:dyDescent="0.35">
      <c r="A6378" s="263"/>
      <c r="B6378" s="263"/>
      <c r="C6378" s="265"/>
      <c r="D6378" s="523"/>
      <c r="E6378" s="523"/>
      <c r="F6378" s="523"/>
      <c r="G6378" s="523"/>
      <c r="H6378" s="523"/>
      <c r="I6378" s="523"/>
      <c r="J6378" s="523"/>
      <c r="K6378" s="523"/>
      <c r="L6378" s="523"/>
      <c r="M6378" s="523"/>
      <c r="N6378" s="523"/>
      <c r="O6378" s="523"/>
      <c r="P6378" s="523"/>
      <c r="Q6378" s="523"/>
      <c r="R6378" s="523"/>
      <c r="S6378" s="523"/>
      <c r="T6378" s="523"/>
      <c r="U6378" s="523"/>
      <c r="V6378" s="182"/>
      <c r="W6378" s="191"/>
      <c r="X6378" s="199"/>
      <c r="Y6378" s="182"/>
      <c r="Z6378" s="184"/>
      <c r="AA6378" s="184"/>
      <c r="AD6378" s="182"/>
      <c r="AG6378" s="182"/>
      <c r="AH6378" s="43"/>
      <c r="AI6378" s="43"/>
      <c r="AJ6378" s="43"/>
      <c r="AK6378" s="43"/>
      <c r="AL6378" s="43"/>
      <c r="AM6378" s="43"/>
      <c r="AN6378" s="43"/>
      <c r="AO6378" s="43"/>
      <c r="AP6378" s="43"/>
      <c r="AQ6378" s="43"/>
      <c r="AR6378" s="43"/>
      <c r="AS6378" s="43"/>
      <c r="AT6378" s="43"/>
      <c r="AU6378" s="44"/>
      <c r="AV6378" s="182"/>
      <c r="AW6378" s="182"/>
      <c r="AX6378" s="182"/>
      <c r="AZ6378" s="207"/>
    </row>
    <row r="6379" spans="1:52" s="168" customFormat="1" ht="24.9" customHeight="1" thickBot="1" x14ac:dyDescent="0.35">
      <c r="A6379" s="263"/>
      <c r="B6379" s="263"/>
      <c r="C6379" s="265"/>
      <c r="D6379" s="165" t="s">
        <v>103</v>
      </c>
      <c r="E6379" s="209" t="s">
        <v>106</v>
      </c>
      <c r="F6379" s="455" t="s">
        <v>104</v>
      </c>
      <c r="G6379" s="524"/>
      <c r="H6379" s="456"/>
      <c r="I6379" s="525">
        <v>44058</v>
      </c>
      <c r="J6379" s="526"/>
      <c r="K6379" s="526"/>
      <c r="L6379" s="526"/>
      <c r="M6379" s="526"/>
      <c r="N6379" s="527"/>
      <c r="O6379" s="166" t="s">
        <v>8</v>
      </c>
      <c r="P6379" s="449" t="s">
        <v>24</v>
      </c>
      <c r="Q6379" s="450"/>
      <c r="R6379" s="450"/>
      <c r="S6379" s="450"/>
      <c r="T6379" s="450"/>
      <c r="U6379" s="528"/>
      <c r="V6379" s="182"/>
      <c r="W6379" s="191"/>
      <c r="X6379" s="199"/>
      <c r="Y6379" s="182"/>
      <c r="Z6379" s="184"/>
      <c r="AA6379" s="184"/>
      <c r="AD6379" s="182"/>
      <c r="AG6379" s="182"/>
      <c r="AH6379" s="43"/>
      <c r="AI6379" s="43"/>
      <c r="AJ6379" s="43"/>
      <c r="AK6379" s="43"/>
      <c r="AL6379" s="43"/>
      <c r="AM6379" s="43"/>
      <c r="AN6379" s="43"/>
      <c r="AO6379" s="43"/>
      <c r="AP6379" s="43"/>
      <c r="AQ6379" s="43"/>
      <c r="AR6379" s="43"/>
      <c r="AS6379" s="43"/>
      <c r="AT6379" s="43"/>
      <c r="AU6379" s="44"/>
      <c r="AV6379" s="182"/>
      <c r="AW6379" s="182"/>
      <c r="AX6379" s="182"/>
      <c r="AZ6379" s="207"/>
    </row>
    <row r="6380" spans="1:52" s="168" customFormat="1" ht="5.0999999999999996" customHeight="1" thickBot="1" x14ac:dyDescent="0.35">
      <c r="A6380" s="263"/>
      <c r="B6380" s="263"/>
      <c r="C6380" s="265"/>
      <c r="D6380" s="208"/>
      <c r="E6380" s="208"/>
      <c r="F6380" s="208"/>
      <c r="G6380" s="208"/>
      <c r="H6380" s="208"/>
      <c r="I6380" s="208"/>
      <c r="J6380" s="208"/>
      <c r="K6380" s="208"/>
      <c r="L6380" s="208"/>
      <c r="M6380" s="208"/>
      <c r="N6380" s="208"/>
      <c r="O6380" s="208"/>
      <c r="P6380" s="208"/>
      <c r="Q6380" s="208"/>
      <c r="R6380" s="208"/>
      <c r="S6380" s="208"/>
      <c r="T6380" s="208"/>
      <c r="U6380" s="208"/>
      <c r="V6380" s="182"/>
      <c r="W6380" s="191"/>
      <c r="X6380" s="199"/>
      <c r="Y6380" s="182"/>
      <c r="Z6380" s="184"/>
      <c r="AA6380" s="184"/>
      <c r="AD6380" s="182"/>
      <c r="AG6380" s="182"/>
      <c r="AH6380" s="43"/>
      <c r="AI6380" s="43"/>
      <c r="AJ6380" s="43"/>
      <c r="AK6380" s="43"/>
      <c r="AL6380" s="43"/>
      <c r="AM6380" s="43"/>
      <c r="AN6380" s="43"/>
      <c r="AO6380" s="43"/>
      <c r="AP6380" s="43"/>
      <c r="AQ6380" s="43"/>
      <c r="AR6380" s="43"/>
      <c r="AS6380" s="43"/>
      <c r="AT6380" s="43"/>
      <c r="AU6380" s="44"/>
      <c r="AV6380" s="182"/>
      <c r="AW6380" s="182"/>
      <c r="AX6380" s="182"/>
      <c r="AZ6380" s="207"/>
    </row>
    <row r="6381" spans="1:52" s="168" customFormat="1" ht="24.9" customHeight="1" thickBot="1" x14ac:dyDescent="0.35">
      <c r="A6381" s="263"/>
      <c r="B6381" s="263"/>
      <c r="C6381" s="265"/>
      <c r="D6381" s="165" t="s">
        <v>31</v>
      </c>
      <c r="E6381" s="449"/>
      <c r="F6381" s="450"/>
      <c r="G6381" s="450"/>
      <c r="H6381" s="450"/>
      <c r="I6381" s="450"/>
      <c r="J6381" s="451"/>
      <c r="K6381" s="177" t="s">
        <v>105</v>
      </c>
      <c r="L6381" s="452"/>
      <c r="M6381" s="452"/>
      <c r="N6381" s="452"/>
      <c r="O6381" s="452"/>
      <c r="P6381" s="452"/>
      <c r="Q6381" s="452"/>
      <c r="R6381" s="452"/>
      <c r="S6381" s="452"/>
      <c r="T6381" s="452"/>
      <c r="U6381" s="453"/>
      <c r="V6381" s="182"/>
      <c r="W6381" s="191"/>
      <c r="X6381" s="199"/>
      <c r="Y6381" s="182"/>
      <c r="Z6381" s="184"/>
      <c r="AA6381" s="184"/>
      <c r="AD6381" s="182"/>
      <c r="AG6381" s="182"/>
      <c r="AH6381" s="43"/>
      <c r="AI6381" s="43"/>
      <c r="AJ6381" s="43"/>
      <c r="AK6381" s="43"/>
      <c r="AL6381" s="43"/>
      <c r="AM6381" s="43"/>
      <c r="AN6381" s="43"/>
      <c r="AO6381" s="43"/>
      <c r="AP6381" s="43"/>
      <c r="AQ6381" s="43"/>
      <c r="AR6381" s="43"/>
      <c r="AS6381" s="43"/>
      <c r="AT6381" s="43"/>
      <c r="AU6381" s="44"/>
      <c r="AV6381" s="182"/>
      <c r="AW6381" s="182"/>
      <c r="AX6381" s="182"/>
      <c r="AZ6381" s="207"/>
    </row>
    <row r="6382" spans="1:52" s="168" customFormat="1" ht="5.0999999999999996" customHeight="1" thickBot="1" x14ac:dyDescent="0.35">
      <c r="A6382" s="263"/>
      <c r="B6382" s="263"/>
      <c r="C6382" s="265"/>
      <c r="D6382" s="454"/>
      <c r="E6382" s="454"/>
      <c r="F6382" s="454"/>
      <c r="G6382" s="454"/>
      <c r="H6382" s="454"/>
      <c r="I6382" s="454"/>
      <c r="J6382" s="454"/>
      <c r="K6382" s="454"/>
      <c r="L6382" s="454"/>
      <c r="M6382" s="454"/>
      <c r="N6382" s="454"/>
      <c r="O6382" s="454"/>
      <c r="P6382" s="454"/>
      <c r="Q6382" s="454"/>
      <c r="R6382" s="454"/>
      <c r="S6382" s="454"/>
      <c r="T6382" s="454"/>
      <c r="U6382" s="454"/>
      <c r="V6382" s="182"/>
      <c r="W6382" s="191"/>
      <c r="X6382" s="199"/>
      <c r="Y6382" s="182"/>
      <c r="Z6382" s="184"/>
      <c r="AA6382" s="184"/>
      <c r="AD6382" s="182"/>
      <c r="AG6382" s="182"/>
      <c r="AH6382" s="43"/>
      <c r="AI6382" s="43"/>
      <c r="AJ6382" s="43"/>
      <c r="AK6382" s="43"/>
      <c r="AL6382" s="43"/>
      <c r="AM6382" s="43"/>
      <c r="AN6382" s="43"/>
      <c r="AO6382" s="43"/>
      <c r="AP6382" s="43"/>
      <c r="AQ6382" s="43"/>
      <c r="AR6382" s="43"/>
      <c r="AS6382" s="43"/>
      <c r="AT6382" s="43"/>
      <c r="AU6382" s="44"/>
      <c r="AV6382" s="182"/>
      <c r="AW6382" s="182"/>
      <c r="AX6382" s="182"/>
      <c r="AZ6382" s="207"/>
    </row>
    <row r="6383" spans="1:52" s="168" customFormat="1" ht="45" customHeight="1" thickBot="1" x14ac:dyDescent="0.35">
      <c r="A6383" s="263" t="str">
        <f>+E6383</f>
        <v>NP 68</v>
      </c>
      <c r="B6383" s="264">
        <f>+U6407</f>
        <v>0</v>
      </c>
      <c r="C6383" s="265">
        <v>121</v>
      </c>
      <c r="D6383" s="165" t="s">
        <v>9</v>
      </c>
      <c r="E6383" s="180" t="s">
        <v>297</v>
      </c>
      <c r="F6383" s="455" t="s">
        <v>29</v>
      </c>
      <c r="G6383" s="456"/>
      <c r="H6383" s="457" t="s">
        <v>296</v>
      </c>
      <c r="I6383" s="457"/>
      <c r="J6383" s="457"/>
      <c r="K6383" s="457"/>
      <c r="L6383" s="457"/>
      <c r="M6383" s="458"/>
      <c r="N6383" s="459" t="s">
        <v>32</v>
      </c>
      <c r="O6383" s="460"/>
      <c r="P6383" s="461"/>
      <c r="Q6383" s="462" t="s">
        <v>54</v>
      </c>
      <c r="R6383" s="463"/>
      <c r="S6383" s="463"/>
      <c r="T6383" s="463"/>
      <c r="U6383" s="464"/>
      <c r="V6383" s="182"/>
      <c r="W6383" s="191"/>
      <c r="X6383" s="199"/>
      <c r="Y6383" s="182"/>
      <c r="Z6383" s="186"/>
      <c r="AA6383" s="186"/>
      <c r="AD6383" s="182"/>
      <c r="AG6383" s="182"/>
      <c r="AH6383" s="43"/>
      <c r="AI6383" s="43"/>
      <c r="AJ6383" s="43"/>
      <c r="AK6383" s="43"/>
      <c r="AL6383" s="43"/>
      <c r="AM6383" s="43"/>
      <c r="AN6383" s="43"/>
      <c r="AO6383" s="43"/>
      <c r="AP6383" s="43"/>
      <c r="AQ6383" s="43"/>
      <c r="AR6383" s="43"/>
      <c r="AS6383" s="43"/>
      <c r="AT6383" s="43"/>
      <c r="AU6383" s="44"/>
      <c r="AV6383" s="182"/>
      <c r="AW6383" s="182"/>
      <c r="AX6383" s="182"/>
      <c r="AZ6383" s="207"/>
    </row>
    <row r="6384" spans="1:52" s="168" customFormat="1" ht="5.0999999999999996" customHeight="1" thickBot="1" x14ac:dyDescent="0.35">
      <c r="A6384" s="263"/>
      <c r="B6384" s="263"/>
      <c r="C6384" s="265"/>
      <c r="D6384" s="428"/>
      <c r="E6384" s="428"/>
      <c r="F6384" s="428"/>
      <c r="G6384" s="428"/>
      <c r="H6384" s="428"/>
      <c r="I6384" s="428"/>
      <c r="J6384" s="428"/>
      <c r="K6384" s="428"/>
      <c r="L6384" s="428"/>
      <c r="M6384" s="428"/>
      <c r="N6384" s="454"/>
      <c r="O6384" s="454"/>
      <c r="P6384" s="454"/>
      <c r="Q6384" s="454"/>
      <c r="R6384" s="454"/>
      <c r="S6384" s="454"/>
      <c r="T6384" s="454"/>
      <c r="U6384" s="454"/>
      <c r="V6384" s="182"/>
      <c r="W6384" s="191"/>
      <c r="X6384" s="199"/>
      <c r="Y6384" s="182"/>
      <c r="Z6384" s="193"/>
      <c r="AA6384" s="193"/>
      <c r="AD6384" s="182"/>
      <c r="AG6384" s="182"/>
      <c r="AH6384" s="43"/>
      <c r="AI6384" s="43"/>
      <c r="AJ6384" s="43"/>
      <c r="AK6384" s="43"/>
      <c r="AL6384" s="43"/>
      <c r="AM6384" s="43"/>
      <c r="AN6384" s="43"/>
      <c r="AO6384" s="43"/>
      <c r="AP6384" s="43"/>
      <c r="AQ6384" s="43"/>
      <c r="AR6384" s="43"/>
      <c r="AS6384" s="43"/>
      <c r="AT6384" s="43"/>
      <c r="AU6384" s="44"/>
      <c r="AV6384" s="182"/>
      <c r="AW6384" s="182"/>
      <c r="AX6384" s="182"/>
      <c r="AZ6384" s="207"/>
    </row>
    <row r="6385" spans="1:52" s="168" customFormat="1" ht="24.9" customHeight="1" x14ac:dyDescent="0.3">
      <c r="A6385" s="263"/>
      <c r="B6385" s="263"/>
      <c r="C6385" s="265"/>
      <c r="D6385" s="465" t="s">
        <v>30</v>
      </c>
      <c r="E6385" s="466"/>
      <c r="F6385" s="466"/>
      <c r="G6385" s="466"/>
      <c r="H6385" s="466"/>
      <c r="I6385" s="466"/>
      <c r="J6385" s="466"/>
      <c r="K6385" s="466"/>
      <c r="L6385" s="466"/>
      <c r="M6385" s="467"/>
      <c r="N6385" s="468" t="s">
        <v>11</v>
      </c>
      <c r="O6385" s="470" t="s">
        <v>12</v>
      </c>
      <c r="P6385" s="471"/>
      <c r="Q6385" s="474" t="s">
        <v>13</v>
      </c>
      <c r="R6385" s="475"/>
      <c r="S6385" s="476"/>
      <c r="T6385" s="477" t="s">
        <v>27</v>
      </c>
      <c r="U6385" s="479" t="s">
        <v>28</v>
      </c>
      <c r="V6385" s="182"/>
      <c r="W6385" s="191"/>
      <c r="X6385" s="199"/>
      <c r="Y6385" s="182"/>
      <c r="Z6385" s="193"/>
      <c r="AA6385" s="193"/>
      <c r="AD6385" s="182"/>
      <c r="AG6385" s="182"/>
      <c r="AH6385" s="43"/>
      <c r="AI6385" s="43"/>
      <c r="AJ6385" s="43"/>
      <c r="AK6385" s="43"/>
      <c r="AL6385" s="43"/>
      <c r="AM6385" s="43"/>
      <c r="AN6385" s="43"/>
      <c r="AO6385" s="43"/>
      <c r="AP6385" s="43"/>
      <c r="AQ6385" s="43"/>
      <c r="AR6385" s="43"/>
      <c r="AS6385" s="43"/>
      <c r="AT6385" s="43"/>
      <c r="AU6385" s="44"/>
      <c r="AV6385" s="182"/>
      <c r="AW6385" s="182"/>
      <c r="AX6385" s="182"/>
      <c r="AZ6385" s="207"/>
    </row>
    <row r="6386" spans="1:52" s="168" customFormat="1" ht="24.9" customHeight="1" x14ac:dyDescent="0.3">
      <c r="A6386" s="263"/>
      <c r="B6386" s="263"/>
      <c r="C6386" s="265"/>
      <c r="D6386" s="481"/>
      <c r="E6386" s="482"/>
      <c r="F6386" s="482"/>
      <c r="G6386" s="482"/>
      <c r="H6386" s="482"/>
      <c r="I6386" s="482"/>
      <c r="J6386" s="482"/>
      <c r="K6386" s="482"/>
      <c r="L6386" s="482"/>
      <c r="M6386" s="483"/>
      <c r="N6386" s="469"/>
      <c r="O6386" s="472"/>
      <c r="P6386" s="473"/>
      <c r="Q6386" s="170" t="s">
        <v>14</v>
      </c>
      <c r="R6386" s="170" t="s">
        <v>15</v>
      </c>
      <c r="S6386" s="170" t="s">
        <v>26</v>
      </c>
      <c r="T6386" s="478"/>
      <c r="U6386" s="480"/>
      <c r="V6386" s="182"/>
      <c r="W6386" s="191"/>
      <c r="X6386" s="199"/>
      <c r="Y6386" s="182"/>
      <c r="Z6386" s="194"/>
      <c r="AA6386" s="194"/>
      <c r="AD6386" s="182"/>
      <c r="AG6386" s="182"/>
      <c r="AH6386" s="43"/>
      <c r="AI6386" s="43"/>
      <c r="AJ6386" s="43"/>
      <c r="AK6386" s="43"/>
      <c r="AL6386" s="43"/>
      <c r="AM6386" s="43"/>
      <c r="AN6386" s="43"/>
      <c r="AO6386" s="43"/>
      <c r="AP6386" s="43"/>
      <c r="AQ6386" s="43"/>
      <c r="AR6386" s="43"/>
      <c r="AS6386" s="43"/>
      <c r="AT6386" s="43"/>
      <c r="AU6386" s="44"/>
      <c r="AV6386" s="182"/>
      <c r="AW6386" s="182"/>
      <c r="AX6386" s="182"/>
      <c r="AZ6386" s="207"/>
    </row>
    <row r="6387" spans="1:52" s="168" customFormat="1" ht="24.9" customHeight="1" x14ac:dyDescent="0.3">
      <c r="A6387" s="263"/>
      <c r="B6387" s="263"/>
      <c r="C6387" s="265"/>
      <c r="D6387" s="481"/>
      <c r="E6387" s="482"/>
      <c r="F6387" s="482"/>
      <c r="G6387" s="482"/>
      <c r="H6387" s="482"/>
      <c r="I6387" s="482"/>
      <c r="J6387" s="482"/>
      <c r="K6387" s="482"/>
      <c r="L6387" s="482"/>
      <c r="M6387" s="483"/>
      <c r="N6387" s="176"/>
      <c r="O6387" s="412"/>
      <c r="P6387" s="413"/>
      <c r="Q6387" s="8"/>
      <c r="R6387" s="8"/>
      <c r="S6387" s="8"/>
      <c r="T6387" s="9"/>
      <c r="U6387" s="17"/>
      <c r="V6387" s="182"/>
      <c r="W6387" s="191"/>
      <c r="X6387" s="199"/>
      <c r="Y6387" s="182">
        <f>+C6383</f>
        <v>121</v>
      </c>
      <c r="Z6387" s="41">
        <f>+SUMIF($N6387:$N6406,$Z$16,$U6387:$U6406)</f>
        <v>0</v>
      </c>
      <c r="AA6387" s="41">
        <f>+SUMIF($N6387:$N6406,$AA$16,$U6387:$U6406)</f>
        <v>0</v>
      </c>
      <c r="AB6387" s="41">
        <f>+SUMIF($N6387:$N6406,$AB$16,$U6387:$U6406)</f>
        <v>0</v>
      </c>
      <c r="AC6387" s="41">
        <f>+SUMIF($N6387:$N6406,$AC$16,$U6387:$U6406)</f>
        <v>0</v>
      </c>
      <c r="AD6387" s="41">
        <f>+SUMIF($N6387:$N6406,$AD$16,$U6387:$U6406)</f>
        <v>0</v>
      </c>
      <c r="AE6387" s="41">
        <f>+SUMIF($N6387:$N6406,$AE$16,$U6387:$U6406)</f>
        <v>0</v>
      </c>
      <c r="AF6387" s="41">
        <f>+SUMIF($N6387:$N6406,$AF$16,$U6387:$U6406)</f>
        <v>0</v>
      </c>
      <c r="AG6387" s="41">
        <f>+SUMIF($N6387:$N6406,$AG$16,$U6387:$U6406)</f>
        <v>0</v>
      </c>
      <c r="AH6387" s="41">
        <f>+SUMIF($N6387:$N6406,$AH$16,$U6387:$U6406)</f>
        <v>0</v>
      </c>
      <c r="AI6387" s="41">
        <f>+SUMIF($N6387:$N6406,$AI$16,$U6387:$U6406)</f>
        <v>0</v>
      </c>
      <c r="AJ6387" s="41">
        <f>+SUMIF($N6387:$N6406,$AJ$16,$U6387:$U6406)</f>
        <v>0</v>
      </c>
      <c r="AK6387" s="41">
        <f>+SUMIF($N6387:$N6406,$AK$16,$U6387:$U6406)</f>
        <v>0</v>
      </c>
      <c r="AL6387" s="41">
        <f>+SUMIF($N6387:$N6406,$AL$16,$U6387:$U6406)</f>
        <v>0</v>
      </c>
      <c r="AM6387" s="41">
        <f>+SUMIF($N6387:$N6406,$AM$16,$U6387:$U6406)</f>
        <v>0</v>
      </c>
      <c r="AN6387" s="41">
        <f>+SUMIF($N6387:$N6406,$AN$16,$U6387:$U6406)</f>
        <v>0</v>
      </c>
      <c r="AO6387" s="41">
        <f>+SUMIF($N6387:$N6406,$AO$16,$U6387:$U6406)</f>
        <v>0</v>
      </c>
      <c r="AP6387" s="41">
        <f>+SUMIF($N6387:$N6406,$AP$16,$U6387:$U6406)</f>
        <v>0</v>
      </c>
      <c r="AQ6387" s="41">
        <f>+SUMIF($N6387:$N6406,$AQ$16,$U6387:$U6406)</f>
        <v>0</v>
      </c>
      <c r="AR6387" s="41">
        <f>+SUMIF($N6387:$N6406,$AR$16,$U6387:$U6406)</f>
        <v>0</v>
      </c>
      <c r="AS6387" s="43"/>
      <c r="AT6387" s="43"/>
      <c r="AU6387" s="44"/>
      <c r="AV6387" s="182"/>
      <c r="AW6387" s="182"/>
      <c r="AX6387" s="182"/>
      <c r="AZ6387" s="207"/>
    </row>
    <row r="6388" spans="1:52" s="168" customFormat="1" ht="24.9" customHeight="1" x14ac:dyDescent="0.3">
      <c r="A6388" s="263"/>
      <c r="B6388" s="263"/>
      <c r="C6388" s="265"/>
      <c r="D6388" s="481"/>
      <c r="E6388" s="482"/>
      <c r="F6388" s="482"/>
      <c r="G6388" s="482"/>
      <c r="H6388" s="482"/>
      <c r="I6388" s="482"/>
      <c r="J6388" s="482"/>
      <c r="K6388" s="482"/>
      <c r="L6388" s="482"/>
      <c r="M6388" s="483"/>
      <c r="N6388" s="176"/>
      <c r="O6388" s="412"/>
      <c r="P6388" s="413"/>
      <c r="Q6388" s="8"/>
      <c r="R6388" s="8"/>
      <c r="S6388" s="8"/>
      <c r="T6388" s="9"/>
      <c r="U6388" s="17"/>
      <c r="V6388" s="182"/>
      <c r="W6388" s="191"/>
      <c r="X6388" s="199"/>
      <c r="Y6388" s="182"/>
      <c r="Z6388" s="184"/>
      <c r="AA6388" s="184"/>
      <c r="AD6388" s="182"/>
      <c r="AG6388" s="182"/>
      <c r="AH6388" s="43"/>
      <c r="AI6388" s="43"/>
      <c r="AJ6388" s="43"/>
      <c r="AK6388" s="43"/>
      <c r="AL6388" s="43"/>
      <c r="AM6388" s="43"/>
      <c r="AN6388" s="43"/>
      <c r="AO6388" s="43"/>
      <c r="AP6388" s="43"/>
      <c r="AQ6388" s="43"/>
      <c r="AR6388" s="43"/>
      <c r="AS6388" s="43"/>
      <c r="AT6388" s="43"/>
      <c r="AU6388" s="44"/>
      <c r="AV6388" s="182"/>
      <c r="AW6388" s="182"/>
      <c r="AX6388" s="182"/>
      <c r="AZ6388" s="207"/>
    </row>
    <row r="6389" spans="1:52" s="168" customFormat="1" ht="24.9" customHeight="1" x14ac:dyDescent="0.3">
      <c r="A6389" s="263"/>
      <c r="B6389" s="263"/>
      <c r="C6389" s="265"/>
      <c r="D6389" s="481"/>
      <c r="E6389" s="482"/>
      <c r="F6389" s="482"/>
      <c r="G6389" s="482"/>
      <c r="H6389" s="482"/>
      <c r="I6389" s="482"/>
      <c r="J6389" s="482"/>
      <c r="K6389" s="482"/>
      <c r="L6389" s="482"/>
      <c r="M6389" s="483"/>
      <c r="N6389" s="176"/>
      <c r="O6389" s="412"/>
      <c r="P6389" s="413"/>
      <c r="Q6389" s="8"/>
      <c r="R6389" s="8"/>
      <c r="S6389" s="8"/>
      <c r="T6389" s="9"/>
      <c r="U6389" s="17"/>
      <c r="V6389" s="182"/>
      <c r="W6389" s="191"/>
      <c r="X6389" s="199"/>
      <c r="Y6389" s="182"/>
      <c r="Z6389" s="184"/>
      <c r="AA6389" s="184"/>
      <c r="AD6389" s="182"/>
      <c r="AG6389" s="182"/>
      <c r="AH6389" s="43"/>
      <c r="AI6389" s="43"/>
      <c r="AJ6389" s="43"/>
      <c r="AK6389" s="43"/>
      <c r="AL6389" s="43"/>
      <c r="AM6389" s="43"/>
      <c r="AN6389" s="43"/>
      <c r="AO6389" s="43"/>
      <c r="AP6389" s="43"/>
      <c r="AQ6389" s="43"/>
      <c r="AR6389" s="43"/>
      <c r="AS6389" s="43"/>
      <c r="AT6389" s="43"/>
      <c r="AU6389" s="44"/>
      <c r="AV6389" s="182"/>
      <c r="AW6389" s="182"/>
      <c r="AX6389" s="182"/>
      <c r="AZ6389" s="207"/>
    </row>
    <row r="6390" spans="1:52" s="168" customFormat="1" ht="24.9" customHeight="1" x14ac:dyDescent="0.3">
      <c r="A6390" s="263"/>
      <c r="B6390" s="263"/>
      <c r="C6390" s="265"/>
      <c r="D6390" s="481"/>
      <c r="E6390" s="482"/>
      <c r="F6390" s="482"/>
      <c r="G6390" s="482"/>
      <c r="H6390" s="482"/>
      <c r="I6390" s="482"/>
      <c r="J6390" s="482"/>
      <c r="K6390" s="482"/>
      <c r="L6390" s="482"/>
      <c r="M6390" s="483"/>
      <c r="N6390" s="176"/>
      <c r="O6390" s="412"/>
      <c r="P6390" s="413"/>
      <c r="Q6390" s="8"/>
      <c r="R6390" s="8"/>
      <c r="S6390" s="8"/>
      <c r="T6390" s="9"/>
      <c r="U6390" s="17"/>
      <c r="V6390" s="182"/>
      <c r="W6390" s="191"/>
      <c r="X6390" s="199"/>
      <c r="Y6390" s="182"/>
      <c r="Z6390" s="184"/>
      <c r="AA6390" s="184"/>
      <c r="AD6390" s="182"/>
      <c r="AG6390" s="182"/>
      <c r="AH6390" s="43"/>
      <c r="AI6390" s="43"/>
      <c r="AJ6390" s="43"/>
      <c r="AK6390" s="43"/>
      <c r="AL6390" s="43"/>
      <c r="AM6390" s="43"/>
      <c r="AN6390" s="43"/>
      <c r="AO6390" s="43"/>
      <c r="AP6390" s="43"/>
      <c r="AQ6390" s="43"/>
      <c r="AR6390" s="43"/>
      <c r="AS6390" s="43"/>
      <c r="AT6390" s="43"/>
      <c r="AU6390" s="44"/>
      <c r="AV6390" s="182"/>
      <c r="AW6390" s="182"/>
      <c r="AX6390" s="182"/>
      <c r="AZ6390" s="207"/>
    </row>
    <row r="6391" spans="1:52" s="168" customFormat="1" ht="24.9" customHeight="1" x14ac:dyDescent="0.3">
      <c r="A6391" s="263"/>
      <c r="B6391" s="263"/>
      <c r="C6391" s="265"/>
      <c r="D6391" s="481"/>
      <c r="E6391" s="482"/>
      <c r="F6391" s="482"/>
      <c r="G6391" s="482"/>
      <c r="H6391" s="482"/>
      <c r="I6391" s="482"/>
      <c r="J6391" s="482"/>
      <c r="K6391" s="482"/>
      <c r="L6391" s="482"/>
      <c r="M6391" s="483"/>
      <c r="N6391" s="176"/>
      <c r="O6391" s="412"/>
      <c r="P6391" s="413"/>
      <c r="Q6391" s="8"/>
      <c r="R6391" s="8"/>
      <c r="S6391" s="8"/>
      <c r="T6391" s="9"/>
      <c r="U6391" s="17"/>
      <c r="V6391" s="182"/>
      <c r="W6391" s="191"/>
      <c r="X6391" s="199"/>
      <c r="Y6391" s="182"/>
      <c r="Z6391" s="184"/>
      <c r="AA6391" s="184"/>
      <c r="AD6391" s="182"/>
      <c r="AG6391" s="182"/>
      <c r="AH6391" s="43"/>
      <c r="AI6391" s="43"/>
      <c r="AJ6391" s="43"/>
      <c r="AK6391" s="43"/>
      <c r="AL6391" s="43"/>
      <c r="AM6391" s="43"/>
      <c r="AN6391" s="43"/>
      <c r="AO6391" s="43"/>
      <c r="AP6391" s="43"/>
      <c r="AQ6391" s="43"/>
      <c r="AR6391" s="43"/>
      <c r="AS6391" s="43"/>
      <c r="AT6391" s="43"/>
      <c r="AU6391" s="44"/>
      <c r="AV6391" s="182"/>
      <c r="AW6391" s="182"/>
      <c r="AX6391" s="182"/>
      <c r="AZ6391" s="207"/>
    </row>
    <row r="6392" spans="1:52" s="168" customFormat="1" ht="24.9" customHeight="1" x14ac:dyDescent="0.3">
      <c r="A6392" s="263"/>
      <c r="B6392" s="263"/>
      <c r="C6392" s="265"/>
      <c r="D6392" s="481"/>
      <c r="E6392" s="482"/>
      <c r="F6392" s="482"/>
      <c r="G6392" s="482"/>
      <c r="H6392" s="482"/>
      <c r="I6392" s="482"/>
      <c r="J6392" s="482"/>
      <c r="K6392" s="482"/>
      <c r="L6392" s="482"/>
      <c r="M6392" s="483"/>
      <c r="N6392" s="176"/>
      <c r="O6392" s="412"/>
      <c r="P6392" s="413"/>
      <c r="Q6392" s="8"/>
      <c r="R6392" s="8"/>
      <c r="S6392" s="8"/>
      <c r="T6392" s="9"/>
      <c r="U6392" s="17"/>
      <c r="V6392" s="182"/>
      <c r="W6392" s="191"/>
      <c r="X6392" s="199"/>
      <c r="Y6392" s="182"/>
      <c r="Z6392" s="184"/>
      <c r="AA6392" s="184"/>
      <c r="AD6392" s="182"/>
      <c r="AG6392" s="182"/>
      <c r="AH6392" s="43"/>
      <c r="AI6392" s="43"/>
      <c r="AJ6392" s="43"/>
      <c r="AK6392" s="43"/>
      <c r="AL6392" s="43"/>
      <c r="AM6392" s="43"/>
      <c r="AN6392" s="43"/>
      <c r="AO6392" s="43"/>
      <c r="AP6392" s="43"/>
      <c r="AQ6392" s="43"/>
      <c r="AR6392" s="43"/>
      <c r="AS6392" s="43"/>
      <c r="AT6392" s="43"/>
      <c r="AU6392" s="44"/>
      <c r="AV6392" s="182"/>
      <c r="AW6392" s="182"/>
      <c r="AX6392" s="182"/>
      <c r="AZ6392" s="207"/>
    </row>
    <row r="6393" spans="1:52" s="168" customFormat="1" ht="24.9" customHeight="1" x14ac:dyDescent="0.3">
      <c r="A6393" s="263"/>
      <c r="B6393" s="263"/>
      <c r="C6393" s="265"/>
      <c r="D6393" s="481"/>
      <c r="E6393" s="482"/>
      <c r="F6393" s="482"/>
      <c r="G6393" s="482"/>
      <c r="H6393" s="482"/>
      <c r="I6393" s="482"/>
      <c r="J6393" s="482"/>
      <c r="K6393" s="482"/>
      <c r="L6393" s="482"/>
      <c r="M6393" s="483"/>
      <c r="N6393" s="176"/>
      <c r="O6393" s="412"/>
      <c r="P6393" s="413"/>
      <c r="Q6393" s="8"/>
      <c r="R6393" s="8"/>
      <c r="S6393" s="8"/>
      <c r="T6393" s="9"/>
      <c r="U6393" s="17"/>
      <c r="V6393" s="182"/>
      <c r="W6393" s="191"/>
      <c r="X6393" s="199"/>
      <c r="Y6393" s="182"/>
      <c r="Z6393" s="184"/>
      <c r="AA6393" s="184"/>
      <c r="AD6393" s="182"/>
      <c r="AG6393" s="182"/>
      <c r="AH6393" s="43"/>
      <c r="AI6393" s="43"/>
      <c r="AJ6393" s="43"/>
      <c r="AK6393" s="43"/>
      <c r="AL6393" s="43"/>
      <c r="AM6393" s="43"/>
      <c r="AN6393" s="43"/>
      <c r="AO6393" s="43"/>
      <c r="AP6393" s="43"/>
      <c r="AQ6393" s="43"/>
      <c r="AR6393" s="43"/>
      <c r="AS6393" s="43"/>
      <c r="AT6393" s="43"/>
      <c r="AU6393" s="44"/>
      <c r="AV6393" s="182"/>
      <c r="AW6393" s="182"/>
      <c r="AX6393" s="182"/>
      <c r="AZ6393" s="207"/>
    </row>
    <row r="6394" spans="1:52" s="168" customFormat="1" ht="24.9" customHeight="1" x14ac:dyDescent="0.3">
      <c r="A6394" s="263"/>
      <c r="B6394" s="263"/>
      <c r="C6394" s="265"/>
      <c r="D6394" s="481"/>
      <c r="E6394" s="482"/>
      <c r="F6394" s="482"/>
      <c r="G6394" s="482"/>
      <c r="H6394" s="482"/>
      <c r="I6394" s="482"/>
      <c r="J6394" s="482"/>
      <c r="K6394" s="482"/>
      <c r="L6394" s="482"/>
      <c r="M6394" s="483"/>
      <c r="N6394" s="176"/>
      <c r="O6394" s="412"/>
      <c r="P6394" s="413"/>
      <c r="Q6394" s="8"/>
      <c r="R6394" s="8"/>
      <c r="S6394" s="8"/>
      <c r="T6394" s="9"/>
      <c r="U6394" s="17"/>
      <c r="V6394" s="182"/>
      <c r="W6394" s="191"/>
      <c r="X6394" s="199"/>
      <c r="Y6394" s="182"/>
      <c r="Z6394" s="184"/>
      <c r="AA6394" s="184"/>
      <c r="AD6394" s="182"/>
      <c r="AG6394" s="182"/>
      <c r="AH6394" s="43"/>
      <c r="AI6394" s="43"/>
      <c r="AJ6394" s="43"/>
      <c r="AK6394" s="43"/>
      <c r="AL6394" s="43"/>
      <c r="AM6394" s="43"/>
      <c r="AN6394" s="43"/>
      <c r="AO6394" s="43"/>
      <c r="AP6394" s="43"/>
      <c r="AQ6394" s="43"/>
      <c r="AR6394" s="43"/>
      <c r="AS6394" s="43"/>
      <c r="AT6394" s="43"/>
      <c r="AU6394" s="44"/>
      <c r="AV6394" s="182"/>
      <c r="AW6394" s="182"/>
      <c r="AX6394" s="182"/>
      <c r="AZ6394" s="207"/>
    </row>
    <row r="6395" spans="1:52" s="168" customFormat="1" ht="24.9" customHeight="1" x14ac:dyDescent="0.3">
      <c r="A6395" s="263"/>
      <c r="B6395" s="263"/>
      <c r="C6395" s="265"/>
      <c r="D6395" s="481"/>
      <c r="E6395" s="482"/>
      <c r="F6395" s="482"/>
      <c r="G6395" s="482"/>
      <c r="H6395" s="482"/>
      <c r="I6395" s="482"/>
      <c r="J6395" s="482"/>
      <c r="K6395" s="482"/>
      <c r="L6395" s="482"/>
      <c r="M6395" s="483"/>
      <c r="N6395" s="176"/>
      <c r="O6395" s="412"/>
      <c r="P6395" s="413"/>
      <c r="Q6395" s="8"/>
      <c r="R6395" s="8"/>
      <c r="S6395" s="8"/>
      <c r="T6395" s="9"/>
      <c r="U6395" s="17"/>
      <c r="V6395" s="182"/>
      <c r="W6395" s="191"/>
      <c r="X6395" s="199"/>
      <c r="Y6395" s="182"/>
      <c r="Z6395" s="184"/>
      <c r="AA6395" s="184"/>
      <c r="AD6395" s="182"/>
      <c r="AG6395" s="182"/>
      <c r="AH6395" s="43"/>
      <c r="AI6395" s="43"/>
      <c r="AJ6395" s="43"/>
      <c r="AK6395" s="43"/>
      <c r="AL6395" s="43"/>
      <c r="AM6395" s="43"/>
      <c r="AN6395" s="43"/>
      <c r="AO6395" s="43"/>
      <c r="AP6395" s="43"/>
      <c r="AQ6395" s="43"/>
      <c r="AR6395" s="43"/>
      <c r="AS6395" s="43"/>
      <c r="AT6395" s="43"/>
      <c r="AU6395" s="44"/>
      <c r="AV6395" s="182"/>
      <c r="AW6395" s="182"/>
      <c r="AX6395" s="182"/>
      <c r="AZ6395" s="207"/>
    </row>
    <row r="6396" spans="1:52" s="168" customFormat="1" ht="24.9" customHeight="1" x14ac:dyDescent="0.3">
      <c r="A6396" s="263"/>
      <c r="B6396" s="263"/>
      <c r="C6396" s="265"/>
      <c r="D6396" s="481"/>
      <c r="E6396" s="482"/>
      <c r="F6396" s="482"/>
      <c r="G6396" s="482"/>
      <c r="H6396" s="482"/>
      <c r="I6396" s="482"/>
      <c r="J6396" s="482"/>
      <c r="K6396" s="482"/>
      <c r="L6396" s="482"/>
      <c r="M6396" s="483"/>
      <c r="N6396" s="176"/>
      <c r="O6396" s="412"/>
      <c r="P6396" s="413"/>
      <c r="Q6396" s="8"/>
      <c r="R6396" s="8"/>
      <c r="S6396" s="8"/>
      <c r="T6396" s="9"/>
      <c r="U6396" s="17"/>
      <c r="V6396" s="182"/>
      <c r="W6396" s="191"/>
      <c r="X6396" s="199"/>
      <c r="Y6396" s="182"/>
      <c r="Z6396" s="184"/>
      <c r="AA6396" s="184"/>
      <c r="AD6396" s="182"/>
      <c r="AG6396" s="182"/>
      <c r="AH6396" s="43"/>
      <c r="AI6396" s="43"/>
      <c r="AJ6396" s="43"/>
      <c r="AK6396" s="43"/>
      <c r="AL6396" s="43"/>
      <c r="AM6396" s="43"/>
      <c r="AN6396" s="43"/>
      <c r="AO6396" s="43"/>
      <c r="AP6396" s="43"/>
      <c r="AQ6396" s="43"/>
      <c r="AR6396" s="43"/>
      <c r="AS6396" s="43"/>
      <c r="AT6396" s="43"/>
      <c r="AU6396" s="44"/>
      <c r="AV6396" s="182"/>
      <c r="AW6396" s="182"/>
      <c r="AX6396" s="182"/>
      <c r="AZ6396" s="207"/>
    </row>
    <row r="6397" spans="1:52" s="168" customFormat="1" ht="24.9" customHeight="1" x14ac:dyDescent="0.3">
      <c r="A6397" s="263"/>
      <c r="B6397" s="263"/>
      <c r="C6397" s="265"/>
      <c r="D6397" s="481"/>
      <c r="E6397" s="482"/>
      <c r="F6397" s="482"/>
      <c r="G6397" s="482"/>
      <c r="H6397" s="482"/>
      <c r="I6397" s="482"/>
      <c r="J6397" s="482"/>
      <c r="K6397" s="482"/>
      <c r="L6397" s="482"/>
      <c r="M6397" s="483"/>
      <c r="N6397" s="176"/>
      <c r="O6397" s="412"/>
      <c r="P6397" s="413"/>
      <c r="Q6397" s="8"/>
      <c r="R6397" s="8"/>
      <c r="S6397" s="8"/>
      <c r="T6397" s="9"/>
      <c r="U6397" s="17"/>
      <c r="V6397" s="182"/>
      <c r="W6397" s="191"/>
      <c r="X6397" s="199"/>
      <c r="Y6397" s="182"/>
      <c r="Z6397" s="184"/>
      <c r="AA6397" s="184"/>
      <c r="AD6397" s="182"/>
      <c r="AG6397" s="182"/>
      <c r="AH6397" s="43"/>
      <c r="AI6397" s="43"/>
      <c r="AJ6397" s="43"/>
      <c r="AK6397" s="43"/>
      <c r="AL6397" s="43"/>
      <c r="AM6397" s="43"/>
      <c r="AN6397" s="43"/>
      <c r="AO6397" s="43"/>
      <c r="AP6397" s="43"/>
      <c r="AQ6397" s="43"/>
      <c r="AR6397" s="43"/>
      <c r="AS6397" s="43"/>
      <c r="AT6397" s="43"/>
      <c r="AU6397" s="44"/>
      <c r="AV6397" s="182"/>
      <c r="AW6397" s="182"/>
      <c r="AX6397" s="182"/>
      <c r="AZ6397" s="207"/>
    </row>
    <row r="6398" spans="1:52" s="168" customFormat="1" ht="24.9" customHeight="1" x14ac:dyDescent="0.3">
      <c r="A6398" s="263"/>
      <c r="B6398" s="263"/>
      <c r="C6398" s="265"/>
      <c r="D6398" s="481"/>
      <c r="E6398" s="482"/>
      <c r="F6398" s="482"/>
      <c r="G6398" s="482"/>
      <c r="H6398" s="482"/>
      <c r="I6398" s="482"/>
      <c r="J6398" s="482"/>
      <c r="K6398" s="482"/>
      <c r="L6398" s="482"/>
      <c r="M6398" s="483"/>
      <c r="N6398" s="176"/>
      <c r="O6398" s="412"/>
      <c r="P6398" s="413"/>
      <c r="Q6398" s="8"/>
      <c r="R6398" s="8"/>
      <c r="S6398" s="8"/>
      <c r="T6398" s="9"/>
      <c r="U6398" s="17"/>
      <c r="V6398" s="182"/>
      <c r="W6398" s="191"/>
      <c r="X6398" s="199"/>
      <c r="Y6398" s="182"/>
      <c r="Z6398" s="184"/>
      <c r="AA6398" s="184"/>
      <c r="AD6398" s="182"/>
      <c r="AG6398" s="182"/>
      <c r="AH6398" s="43"/>
      <c r="AI6398" s="43"/>
      <c r="AJ6398" s="43"/>
      <c r="AK6398" s="43"/>
      <c r="AL6398" s="43"/>
      <c r="AM6398" s="43"/>
      <c r="AN6398" s="43"/>
      <c r="AO6398" s="43"/>
      <c r="AP6398" s="43"/>
      <c r="AQ6398" s="43"/>
      <c r="AR6398" s="43"/>
      <c r="AS6398" s="43"/>
      <c r="AT6398" s="43"/>
      <c r="AU6398" s="44"/>
      <c r="AV6398" s="182"/>
      <c r="AW6398" s="182"/>
      <c r="AX6398" s="182"/>
      <c r="AZ6398" s="207"/>
    </row>
    <row r="6399" spans="1:52" s="168" customFormat="1" ht="24.9" customHeight="1" x14ac:dyDescent="0.3">
      <c r="A6399" s="263"/>
      <c r="B6399" s="263"/>
      <c r="C6399" s="265"/>
      <c r="D6399" s="481"/>
      <c r="E6399" s="482"/>
      <c r="F6399" s="482"/>
      <c r="G6399" s="482"/>
      <c r="H6399" s="482"/>
      <c r="I6399" s="482"/>
      <c r="J6399" s="482"/>
      <c r="K6399" s="482"/>
      <c r="L6399" s="482"/>
      <c r="M6399" s="483"/>
      <c r="N6399" s="176"/>
      <c r="O6399" s="412"/>
      <c r="P6399" s="413"/>
      <c r="Q6399" s="8"/>
      <c r="R6399" s="8"/>
      <c r="S6399" s="8"/>
      <c r="T6399" s="9"/>
      <c r="U6399" s="17"/>
      <c r="V6399" s="182"/>
      <c r="W6399" s="191"/>
      <c r="X6399" s="199"/>
      <c r="Y6399" s="182"/>
      <c r="Z6399" s="184"/>
      <c r="AA6399" s="184"/>
      <c r="AD6399" s="182"/>
      <c r="AG6399" s="182"/>
      <c r="AH6399" s="43"/>
      <c r="AI6399" s="43"/>
      <c r="AJ6399" s="43"/>
      <c r="AK6399" s="43"/>
      <c r="AL6399" s="43"/>
      <c r="AM6399" s="43"/>
      <c r="AN6399" s="43"/>
      <c r="AO6399" s="43"/>
      <c r="AP6399" s="43"/>
      <c r="AQ6399" s="43"/>
      <c r="AR6399" s="43"/>
      <c r="AS6399" s="43"/>
      <c r="AT6399" s="43"/>
      <c r="AU6399" s="44"/>
      <c r="AV6399" s="182"/>
      <c r="AW6399" s="182"/>
      <c r="AX6399" s="182"/>
      <c r="AZ6399" s="207"/>
    </row>
    <row r="6400" spans="1:52" s="168" customFormat="1" ht="24.9" customHeight="1" x14ac:dyDescent="0.3">
      <c r="A6400" s="263"/>
      <c r="B6400" s="263"/>
      <c r="C6400" s="265"/>
      <c r="D6400" s="481"/>
      <c r="E6400" s="482"/>
      <c r="F6400" s="482"/>
      <c r="G6400" s="482"/>
      <c r="H6400" s="482"/>
      <c r="I6400" s="482"/>
      <c r="J6400" s="482"/>
      <c r="K6400" s="482"/>
      <c r="L6400" s="482"/>
      <c r="M6400" s="483"/>
      <c r="N6400" s="176"/>
      <c r="O6400" s="412"/>
      <c r="P6400" s="413"/>
      <c r="Q6400" s="8"/>
      <c r="R6400" s="8"/>
      <c r="S6400" s="8"/>
      <c r="T6400" s="9"/>
      <c r="U6400" s="17"/>
      <c r="V6400" s="182"/>
      <c r="W6400" s="191"/>
      <c r="X6400" s="199"/>
      <c r="Y6400" s="182"/>
      <c r="Z6400" s="184"/>
      <c r="AA6400" s="184"/>
      <c r="AD6400" s="182"/>
      <c r="AG6400" s="182"/>
      <c r="AH6400" s="43"/>
      <c r="AI6400" s="43"/>
      <c r="AJ6400" s="43"/>
      <c r="AK6400" s="43"/>
      <c r="AL6400" s="43"/>
      <c r="AM6400" s="43"/>
      <c r="AN6400" s="43"/>
      <c r="AO6400" s="43"/>
      <c r="AP6400" s="43"/>
      <c r="AQ6400" s="43"/>
      <c r="AR6400" s="43"/>
      <c r="AS6400" s="43"/>
      <c r="AT6400" s="43"/>
      <c r="AU6400" s="44"/>
      <c r="AV6400" s="182"/>
      <c r="AW6400" s="182"/>
      <c r="AX6400" s="182"/>
      <c r="AZ6400" s="207"/>
    </row>
    <row r="6401" spans="1:52" s="168" customFormat="1" ht="24.9" customHeight="1" x14ac:dyDescent="0.3">
      <c r="A6401" s="263"/>
      <c r="B6401" s="263"/>
      <c r="C6401" s="265"/>
      <c r="D6401" s="481"/>
      <c r="E6401" s="482"/>
      <c r="F6401" s="482"/>
      <c r="G6401" s="482"/>
      <c r="H6401" s="482"/>
      <c r="I6401" s="482"/>
      <c r="J6401" s="482"/>
      <c r="K6401" s="482"/>
      <c r="L6401" s="482"/>
      <c r="M6401" s="483"/>
      <c r="N6401" s="176"/>
      <c r="O6401" s="412"/>
      <c r="P6401" s="413"/>
      <c r="Q6401" s="8"/>
      <c r="R6401" s="8"/>
      <c r="S6401" s="8"/>
      <c r="T6401" s="9"/>
      <c r="U6401" s="17"/>
      <c r="V6401" s="182"/>
      <c r="W6401" s="191"/>
      <c r="X6401" s="199"/>
      <c r="Y6401" s="182"/>
      <c r="Z6401" s="184"/>
      <c r="AA6401" s="184"/>
      <c r="AD6401" s="182"/>
      <c r="AG6401" s="182"/>
      <c r="AH6401" s="43"/>
      <c r="AI6401" s="43"/>
      <c r="AJ6401" s="43"/>
      <c r="AK6401" s="43"/>
      <c r="AL6401" s="43"/>
      <c r="AM6401" s="43"/>
      <c r="AN6401" s="43"/>
      <c r="AO6401" s="43"/>
      <c r="AP6401" s="43"/>
      <c r="AQ6401" s="43"/>
      <c r="AR6401" s="43"/>
      <c r="AS6401" s="43"/>
      <c r="AT6401" s="43"/>
      <c r="AU6401" s="44"/>
      <c r="AV6401" s="182"/>
      <c r="AW6401" s="182"/>
      <c r="AX6401" s="182"/>
      <c r="AZ6401" s="207"/>
    </row>
    <row r="6402" spans="1:52" s="168" customFormat="1" ht="24.9" customHeight="1" x14ac:dyDescent="0.3">
      <c r="A6402" s="263"/>
      <c r="B6402" s="263"/>
      <c r="C6402" s="265"/>
      <c r="D6402" s="481"/>
      <c r="E6402" s="482"/>
      <c r="F6402" s="482"/>
      <c r="G6402" s="482"/>
      <c r="H6402" s="482"/>
      <c r="I6402" s="482"/>
      <c r="J6402" s="482"/>
      <c r="K6402" s="482"/>
      <c r="L6402" s="482"/>
      <c r="M6402" s="483"/>
      <c r="N6402" s="176"/>
      <c r="O6402" s="412"/>
      <c r="P6402" s="413"/>
      <c r="Q6402" s="8"/>
      <c r="R6402" s="8"/>
      <c r="S6402" s="8"/>
      <c r="T6402" s="9"/>
      <c r="U6402" s="17"/>
      <c r="V6402" s="182"/>
      <c r="W6402" s="191"/>
      <c r="X6402" s="199"/>
      <c r="Y6402" s="182"/>
      <c r="Z6402" s="184"/>
      <c r="AA6402" s="184"/>
      <c r="AD6402" s="182"/>
      <c r="AG6402" s="182"/>
      <c r="AH6402" s="43"/>
      <c r="AI6402" s="43"/>
      <c r="AJ6402" s="43"/>
      <c r="AK6402" s="43"/>
      <c r="AL6402" s="43"/>
      <c r="AM6402" s="43"/>
      <c r="AN6402" s="43"/>
      <c r="AO6402" s="43"/>
      <c r="AP6402" s="43"/>
      <c r="AQ6402" s="43"/>
      <c r="AR6402" s="43"/>
      <c r="AS6402" s="43"/>
      <c r="AT6402" s="43"/>
      <c r="AU6402" s="44"/>
      <c r="AV6402" s="182"/>
      <c r="AW6402" s="182"/>
      <c r="AX6402" s="182"/>
      <c r="AZ6402" s="207"/>
    </row>
    <row r="6403" spans="1:52" s="168" customFormat="1" ht="24.9" customHeight="1" x14ac:dyDescent="0.3">
      <c r="A6403" s="263"/>
      <c r="B6403" s="263"/>
      <c r="C6403" s="265"/>
      <c r="D6403" s="481"/>
      <c r="E6403" s="482"/>
      <c r="F6403" s="482"/>
      <c r="G6403" s="482"/>
      <c r="H6403" s="482"/>
      <c r="I6403" s="482"/>
      <c r="J6403" s="482"/>
      <c r="K6403" s="482"/>
      <c r="L6403" s="482"/>
      <c r="M6403" s="483"/>
      <c r="N6403" s="176"/>
      <c r="O6403" s="412"/>
      <c r="P6403" s="413"/>
      <c r="Q6403" s="8"/>
      <c r="R6403" s="8"/>
      <c r="S6403" s="8"/>
      <c r="T6403" s="9"/>
      <c r="U6403" s="17"/>
      <c r="V6403" s="182"/>
      <c r="W6403" s="191"/>
      <c r="X6403" s="199"/>
      <c r="Y6403" s="182"/>
      <c r="Z6403" s="184"/>
      <c r="AA6403" s="184"/>
      <c r="AD6403" s="182"/>
      <c r="AG6403" s="182"/>
      <c r="AH6403" s="43"/>
      <c r="AI6403" s="43"/>
      <c r="AJ6403" s="43"/>
      <c r="AK6403" s="43"/>
      <c r="AL6403" s="43"/>
      <c r="AM6403" s="43"/>
      <c r="AN6403" s="43"/>
      <c r="AO6403" s="43"/>
      <c r="AP6403" s="43"/>
      <c r="AQ6403" s="43"/>
      <c r="AR6403" s="43"/>
      <c r="AS6403" s="43"/>
      <c r="AT6403" s="43"/>
      <c r="AU6403" s="44"/>
      <c r="AV6403" s="182"/>
      <c r="AW6403" s="182"/>
      <c r="AX6403" s="182"/>
      <c r="AZ6403" s="207"/>
    </row>
    <row r="6404" spans="1:52" s="168" customFormat="1" ht="24.9" customHeight="1" x14ac:dyDescent="0.3">
      <c r="A6404" s="263"/>
      <c r="B6404" s="263"/>
      <c r="C6404" s="265"/>
      <c r="D6404" s="481"/>
      <c r="E6404" s="482"/>
      <c r="F6404" s="482"/>
      <c r="G6404" s="482"/>
      <c r="H6404" s="482"/>
      <c r="I6404" s="482"/>
      <c r="J6404" s="482"/>
      <c r="K6404" s="482"/>
      <c r="L6404" s="482"/>
      <c r="M6404" s="483"/>
      <c r="N6404" s="176"/>
      <c r="O6404" s="412"/>
      <c r="P6404" s="413"/>
      <c r="Q6404" s="8"/>
      <c r="R6404" s="8"/>
      <c r="S6404" s="8"/>
      <c r="T6404" s="9"/>
      <c r="U6404" s="17"/>
      <c r="V6404" s="182"/>
      <c r="W6404" s="191"/>
      <c r="X6404" s="199"/>
      <c r="Y6404" s="182"/>
      <c r="Z6404" s="184"/>
      <c r="AA6404" s="184"/>
      <c r="AD6404" s="182"/>
      <c r="AG6404" s="182"/>
      <c r="AH6404" s="43"/>
      <c r="AI6404" s="43"/>
      <c r="AJ6404" s="43"/>
      <c r="AK6404" s="43"/>
      <c r="AL6404" s="43"/>
      <c r="AM6404" s="43"/>
      <c r="AN6404" s="43"/>
      <c r="AO6404" s="43"/>
      <c r="AP6404" s="43"/>
      <c r="AQ6404" s="43"/>
      <c r="AR6404" s="43"/>
      <c r="AS6404" s="43"/>
      <c r="AT6404" s="43"/>
      <c r="AU6404" s="44"/>
      <c r="AV6404" s="182"/>
      <c r="AW6404" s="182"/>
      <c r="AX6404" s="182"/>
      <c r="AZ6404" s="207"/>
    </row>
    <row r="6405" spans="1:52" s="168" customFormat="1" ht="24.9" customHeight="1" x14ac:dyDescent="0.3">
      <c r="A6405" s="263"/>
      <c r="B6405" s="263"/>
      <c r="C6405" s="265"/>
      <c r="D6405" s="481"/>
      <c r="E6405" s="482"/>
      <c r="F6405" s="482"/>
      <c r="G6405" s="482"/>
      <c r="H6405" s="482"/>
      <c r="I6405" s="482"/>
      <c r="J6405" s="482"/>
      <c r="K6405" s="482"/>
      <c r="L6405" s="482"/>
      <c r="M6405" s="483"/>
      <c r="N6405" s="176"/>
      <c r="O6405" s="412"/>
      <c r="P6405" s="413"/>
      <c r="Q6405" s="8"/>
      <c r="R6405" s="8"/>
      <c r="S6405" s="8"/>
      <c r="T6405" s="9"/>
      <c r="U6405" s="17"/>
      <c r="V6405" s="182"/>
      <c r="W6405" s="191"/>
      <c r="X6405" s="199"/>
      <c r="Y6405" s="182"/>
      <c r="Z6405" s="184"/>
      <c r="AA6405" s="184"/>
      <c r="AD6405" s="182"/>
      <c r="AG6405" s="182"/>
      <c r="AH6405" s="43"/>
      <c r="AI6405" s="43"/>
      <c r="AJ6405" s="43"/>
      <c r="AK6405" s="43"/>
      <c r="AL6405" s="43"/>
      <c r="AM6405" s="43"/>
      <c r="AN6405" s="43"/>
      <c r="AO6405" s="43"/>
      <c r="AP6405" s="43"/>
      <c r="AQ6405" s="43"/>
      <c r="AR6405" s="43"/>
      <c r="AS6405" s="43"/>
      <c r="AT6405" s="43"/>
      <c r="AU6405" s="44"/>
      <c r="AV6405" s="182"/>
      <c r="AW6405" s="182"/>
      <c r="AX6405" s="182"/>
      <c r="AZ6405" s="207"/>
    </row>
    <row r="6406" spans="1:52" s="168" customFormat="1" ht="24.9" customHeight="1" x14ac:dyDescent="0.3">
      <c r="A6406" s="263"/>
      <c r="B6406" s="263"/>
      <c r="C6406" s="265"/>
      <c r="D6406" s="481"/>
      <c r="E6406" s="482"/>
      <c r="F6406" s="482"/>
      <c r="G6406" s="482"/>
      <c r="H6406" s="482"/>
      <c r="I6406" s="482"/>
      <c r="J6406" s="482"/>
      <c r="K6406" s="482"/>
      <c r="L6406" s="482"/>
      <c r="M6406" s="483"/>
      <c r="N6406" s="176"/>
      <c r="O6406" s="412"/>
      <c r="P6406" s="413"/>
      <c r="Q6406" s="8"/>
      <c r="R6406" s="8"/>
      <c r="S6406" s="8"/>
      <c r="T6406" s="9"/>
      <c r="U6406" s="17"/>
      <c r="V6406" s="182"/>
      <c r="W6406" s="191"/>
      <c r="X6406" s="199"/>
      <c r="Y6406" s="182"/>
      <c r="Z6406" s="184"/>
      <c r="AA6406" s="184"/>
      <c r="AD6406" s="182"/>
      <c r="AG6406" s="182"/>
      <c r="AH6406" s="43"/>
      <c r="AI6406" s="43"/>
      <c r="AJ6406" s="43"/>
      <c r="AK6406" s="43"/>
      <c r="AL6406" s="43"/>
      <c r="AM6406" s="43"/>
      <c r="AN6406" s="43"/>
      <c r="AO6406" s="43"/>
      <c r="AP6406" s="43"/>
      <c r="AQ6406" s="43"/>
      <c r="AR6406" s="43"/>
      <c r="AS6406" s="43"/>
      <c r="AT6406" s="43"/>
      <c r="AU6406" s="44"/>
      <c r="AV6406" s="182"/>
      <c r="AW6406" s="182"/>
      <c r="AX6406" s="182"/>
      <c r="AZ6406" s="207"/>
    </row>
    <row r="6407" spans="1:52" s="168" customFormat="1" ht="24.9" customHeight="1" thickBot="1" x14ac:dyDescent="0.35">
      <c r="A6407" s="263"/>
      <c r="B6407" s="263"/>
      <c r="C6407" s="265"/>
      <c r="D6407" s="481"/>
      <c r="E6407" s="482"/>
      <c r="F6407" s="482"/>
      <c r="G6407" s="482"/>
      <c r="H6407" s="482"/>
      <c r="I6407" s="482"/>
      <c r="J6407" s="482"/>
      <c r="K6407" s="482"/>
      <c r="L6407" s="482"/>
      <c r="M6407" s="483"/>
      <c r="N6407" s="414" t="s">
        <v>16</v>
      </c>
      <c r="O6407" s="415"/>
      <c r="P6407" s="415"/>
      <c r="Q6407" s="415"/>
      <c r="R6407" s="415"/>
      <c r="S6407" s="415"/>
      <c r="T6407" s="415"/>
      <c r="U6407" s="18">
        <f>SUM(U6387:U6406)</f>
        <v>0</v>
      </c>
      <c r="V6407" s="182"/>
      <c r="W6407" s="191"/>
      <c r="X6407" s="199"/>
      <c r="Y6407" s="182"/>
      <c r="Z6407" s="184"/>
      <c r="AA6407" s="184"/>
      <c r="AD6407" s="182"/>
      <c r="AG6407" s="182"/>
      <c r="AH6407" s="43"/>
      <c r="AI6407" s="43"/>
      <c r="AJ6407" s="43"/>
      <c r="AK6407" s="43"/>
      <c r="AL6407" s="43"/>
      <c r="AM6407" s="43"/>
      <c r="AN6407" s="43"/>
      <c r="AO6407" s="43"/>
      <c r="AP6407" s="43"/>
      <c r="AQ6407" s="43"/>
      <c r="AR6407" s="43"/>
      <c r="AS6407" s="43"/>
      <c r="AT6407" s="43"/>
      <c r="AU6407" s="44"/>
      <c r="AV6407" s="182"/>
      <c r="AW6407" s="182"/>
      <c r="AX6407" s="182"/>
      <c r="AZ6407" s="207"/>
    </row>
    <row r="6408" spans="1:52" s="168" customFormat="1" ht="14.4" customHeight="1" x14ac:dyDescent="0.3">
      <c r="A6408" s="263"/>
      <c r="B6408" s="263"/>
      <c r="C6408" s="265"/>
      <c r="D6408" s="481"/>
      <c r="E6408" s="482"/>
      <c r="F6408" s="482"/>
      <c r="G6408" s="482"/>
      <c r="H6408" s="482"/>
      <c r="I6408" s="482"/>
      <c r="J6408" s="482"/>
      <c r="K6408" s="482"/>
      <c r="L6408" s="482"/>
      <c r="M6408" s="483"/>
      <c r="N6408" s="416" t="s">
        <v>17</v>
      </c>
      <c r="O6408" s="417"/>
      <c r="P6408" s="417"/>
      <c r="Q6408" s="417"/>
      <c r="R6408" s="417"/>
      <c r="S6408" s="417"/>
      <c r="T6408" s="417"/>
      <c r="U6408" s="418"/>
      <c r="V6408" s="200"/>
      <c r="W6408" s="191"/>
      <c r="X6408" s="199"/>
      <c r="Y6408" s="182"/>
      <c r="Z6408" s="184"/>
      <c r="AA6408" s="184"/>
      <c r="AD6408" s="182"/>
      <c r="AG6408" s="182"/>
      <c r="AH6408" s="43"/>
      <c r="AI6408" s="43"/>
      <c r="AJ6408" s="43"/>
      <c r="AK6408" s="43"/>
      <c r="AL6408" s="43"/>
      <c r="AM6408" s="43"/>
      <c r="AN6408" s="43"/>
      <c r="AO6408" s="43"/>
      <c r="AP6408" s="43"/>
      <c r="AQ6408" s="43"/>
      <c r="AR6408" s="43"/>
      <c r="AS6408" s="43"/>
      <c r="AT6408" s="43"/>
      <c r="AU6408" s="44"/>
      <c r="AV6408" s="182"/>
      <c r="AW6408" s="182"/>
      <c r="AX6408" s="182"/>
      <c r="AZ6408" s="207"/>
    </row>
    <row r="6409" spans="1:52" s="168" customFormat="1" x14ac:dyDescent="0.3">
      <c r="A6409" s="263"/>
      <c r="B6409" s="263"/>
      <c r="C6409" s="265"/>
      <c r="D6409" s="481"/>
      <c r="E6409" s="482"/>
      <c r="F6409" s="482"/>
      <c r="G6409" s="482"/>
      <c r="H6409" s="482"/>
      <c r="I6409" s="482"/>
      <c r="J6409" s="482"/>
      <c r="K6409" s="482"/>
      <c r="L6409" s="482"/>
      <c r="M6409" s="483"/>
      <c r="N6409" s="419"/>
      <c r="O6409" s="420"/>
      <c r="P6409" s="420"/>
      <c r="Q6409" s="420"/>
      <c r="R6409" s="420"/>
      <c r="S6409" s="420"/>
      <c r="T6409" s="420"/>
      <c r="U6409" s="421"/>
      <c r="V6409" s="182"/>
      <c r="W6409" s="191"/>
      <c r="X6409" s="199"/>
      <c r="Y6409" s="182"/>
      <c r="Z6409" s="184"/>
      <c r="AA6409" s="184"/>
      <c r="AD6409" s="182"/>
      <c r="AG6409" s="182"/>
      <c r="AH6409" s="43"/>
      <c r="AI6409" s="43"/>
      <c r="AJ6409" s="43"/>
      <c r="AK6409" s="43"/>
      <c r="AL6409" s="43"/>
      <c r="AM6409" s="43"/>
      <c r="AN6409" s="43"/>
      <c r="AO6409" s="43"/>
      <c r="AP6409" s="43"/>
      <c r="AQ6409" s="43"/>
      <c r="AR6409" s="43"/>
      <c r="AS6409" s="43"/>
      <c r="AT6409" s="43"/>
      <c r="AU6409" s="44"/>
      <c r="AV6409" s="182"/>
      <c r="AW6409" s="182"/>
      <c r="AX6409" s="182"/>
      <c r="AZ6409" s="207"/>
    </row>
    <row r="6410" spans="1:52" s="168" customFormat="1" x14ac:dyDescent="0.3">
      <c r="A6410" s="263"/>
      <c r="B6410" s="263"/>
      <c r="C6410" s="265"/>
      <c r="D6410" s="481"/>
      <c r="E6410" s="482"/>
      <c r="F6410" s="482"/>
      <c r="G6410" s="482"/>
      <c r="H6410" s="482"/>
      <c r="I6410" s="482"/>
      <c r="J6410" s="482"/>
      <c r="K6410" s="482"/>
      <c r="L6410" s="482"/>
      <c r="M6410" s="483"/>
      <c r="N6410" s="419"/>
      <c r="O6410" s="420"/>
      <c r="P6410" s="420"/>
      <c r="Q6410" s="420"/>
      <c r="R6410" s="420"/>
      <c r="S6410" s="420"/>
      <c r="T6410" s="420"/>
      <c r="U6410" s="421"/>
      <c r="V6410" s="182"/>
      <c r="W6410" s="191"/>
      <c r="X6410" s="199"/>
      <c r="Y6410" s="182"/>
      <c r="Z6410" s="184"/>
      <c r="AA6410" s="184"/>
      <c r="AD6410" s="182"/>
      <c r="AG6410" s="182"/>
      <c r="AH6410" s="43"/>
      <c r="AI6410" s="43"/>
      <c r="AJ6410" s="43"/>
      <c r="AK6410" s="43"/>
      <c r="AL6410" s="43"/>
      <c r="AM6410" s="43"/>
      <c r="AN6410" s="43"/>
      <c r="AO6410" s="43"/>
      <c r="AP6410" s="43"/>
      <c r="AQ6410" s="43"/>
      <c r="AR6410" s="43"/>
      <c r="AS6410" s="43"/>
      <c r="AT6410" s="43"/>
      <c r="AU6410" s="44"/>
      <c r="AV6410" s="182"/>
      <c r="AW6410" s="182"/>
      <c r="AX6410" s="182"/>
      <c r="AZ6410" s="207"/>
    </row>
    <row r="6411" spans="1:52" s="168" customFormat="1" ht="14.4" thickBot="1" x14ac:dyDescent="0.35">
      <c r="A6411" s="263"/>
      <c r="B6411" s="263"/>
      <c r="C6411" s="265"/>
      <c r="D6411" s="425"/>
      <c r="E6411" s="426"/>
      <c r="F6411" s="426"/>
      <c r="G6411" s="426"/>
      <c r="H6411" s="426"/>
      <c r="I6411" s="426"/>
      <c r="J6411" s="426"/>
      <c r="K6411" s="426"/>
      <c r="L6411" s="426"/>
      <c r="M6411" s="427"/>
      <c r="N6411" s="422"/>
      <c r="O6411" s="423"/>
      <c r="P6411" s="423"/>
      <c r="Q6411" s="423"/>
      <c r="R6411" s="423"/>
      <c r="S6411" s="423"/>
      <c r="T6411" s="423"/>
      <c r="U6411" s="424"/>
      <c r="V6411" s="182"/>
      <c r="W6411" s="191"/>
      <c r="X6411" s="199"/>
      <c r="Y6411" s="182"/>
      <c r="Z6411" s="184"/>
      <c r="AA6411" s="184"/>
      <c r="AD6411" s="182"/>
      <c r="AG6411" s="182"/>
      <c r="AH6411" s="43"/>
      <c r="AI6411" s="43"/>
      <c r="AJ6411" s="43"/>
      <c r="AK6411" s="43"/>
      <c r="AL6411" s="43"/>
      <c r="AM6411" s="43"/>
      <c r="AN6411" s="43"/>
      <c r="AO6411" s="43"/>
      <c r="AP6411" s="43"/>
      <c r="AQ6411" s="43"/>
      <c r="AR6411" s="43"/>
      <c r="AS6411" s="43"/>
      <c r="AT6411" s="43"/>
      <c r="AU6411" s="44"/>
      <c r="AV6411" s="182"/>
      <c r="AW6411" s="182"/>
      <c r="AX6411" s="182"/>
      <c r="AZ6411" s="207"/>
    </row>
    <row r="6412" spans="1:52" s="168" customFormat="1" ht="5.25" customHeight="1" thickBot="1" x14ac:dyDescent="0.35">
      <c r="A6412" s="263"/>
      <c r="B6412" s="263"/>
      <c r="C6412" s="265"/>
      <c r="D6412" s="428"/>
      <c r="E6412" s="428"/>
      <c r="F6412" s="428"/>
      <c r="G6412" s="428"/>
      <c r="H6412" s="428"/>
      <c r="I6412" s="428"/>
      <c r="J6412" s="428"/>
      <c r="K6412" s="428"/>
      <c r="L6412" s="428"/>
      <c r="M6412" s="428"/>
      <c r="N6412" s="428"/>
      <c r="O6412" s="428"/>
      <c r="P6412" s="428"/>
      <c r="Q6412" s="428"/>
      <c r="R6412" s="428"/>
      <c r="S6412" s="428"/>
      <c r="T6412" s="428"/>
      <c r="U6412" s="428"/>
      <c r="V6412" s="182"/>
      <c r="W6412" s="191"/>
      <c r="X6412" s="199"/>
      <c r="Y6412" s="182"/>
      <c r="Z6412" s="184"/>
      <c r="AA6412" s="184"/>
      <c r="AD6412" s="182"/>
      <c r="AG6412" s="182"/>
      <c r="AH6412" s="43"/>
      <c r="AI6412" s="43"/>
      <c r="AJ6412" s="43"/>
      <c r="AK6412" s="43"/>
      <c r="AL6412" s="43"/>
      <c r="AM6412" s="43"/>
      <c r="AN6412" s="43"/>
      <c r="AO6412" s="43"/>
      <c r="AP6412" s="43"/>
      <c r="AQ6412" s="43"/>
      <c r="AR6412" s="43"/>
      <c r="AS6412" s="43"/>
      <c r="AT6412" s="43"/>
      <c r="AU6412" s="44"/>
      <c r="AV6412" s="182"/>
      <c r="AW6412" s="182"/>
      <c r="AX6412" s="182"/>
      <c r="AZ6412" s="207"/>
    </row>
    <row r="6413" spans="1:52" s="168" customFormat="1" ht="20.25" customHeight="1" x14ac:dyDescent="0.3">
      <c r="A6413" s="263"/>
      <c r="B6413" s="263"/>
      <c r="C6413" s="265"/>
      <c r="D6413" s="429" t="s">
        <v>18</v>
      </c>
      <c r="E6413" s="430"/>
      <c r="F6413" s="430"/>
      <c r="G6413" s="430"/>
      <c r="H6413" s="430"/>
      <c r="I6413" s="430"/>
      <c r="J6413" s="430"/>
      <c r="K6413" s="430"/>
      <c r="L6413" s="430"/>
      <c r="M6413" s="431"/>
      <c r="N6413" s="429" t="s">
        <v>19</v>
      </c>
      <c r="O6413" s="430"/>
      <c r="P6413" s="430"/>
      <c r="Q6413" s="430"/>
      <c r="R6413" s="430"/>
      <c r="S6413" s="430"/>
      <c r="T6413" s="430"/>
      <c r="U6413" s="431"/>
      <c r="V6413" s="182"/>
      <c r="W6413" s="191"/>
      <c r="X6413" s="199"/>
      <c r="Y6413" s="182"/>
      <c r="Z6413" s="184"/>
      <c r="AA6413" s="184"/>
      <c r="AD6413" s="182"/>
      <c r="AG6413" s="182"/>
      <c r="AH6413" s="43"/>
      <c r="AI6413" s="43"/>
      <c r="AJ6413" s="43"/>
      <c r="AK6413" s="43"/>
      <c r="AL6413" s="43"/>
      <c r="AM6413" s="43"/>
      <c r="AN6413" s="43"/>
      <c r="AO6413" s="43"/>
      <c r="AP6413" s="43"/>
      <c r="AQ6413" s="43"/>
      <c r="AR6413" s="43"/>
      <c r="AS6413" s="43"/>
      <c r="AT6413" s="43"/>
      <c r="AU6413" s="44"/>
      <c r="AV6413" s="182"/>
      <c r="AW6413" s="182"/>
      <c r="AX6413" s="182"/>
      <c r="AZ6413" s="207"/>
    </row>
    <row r="6414" spans="1:52" s="168" customFormat="1" x14ac:dyDescent="0.3">
      <c r="A6414" s="263"/>
      <c r="B6414" s="263"/>
      <c r="C6414" s="265"/>
      <c r="D6414" s="432" t="s">
        <v>20</v>
      </c>
      <c r="E6414" s="433"/>
      <c r="F6414" s="433"/>
      <c r="G6414" s="433"/>
      <c r="H6414" s="433"/>
      <c r="I6414" s="433"/>
      <c r="J6414" s="433"/>
      <c r="K6414" s="433"/>
      <c r="L6414" s="433"/>
      <c r="M6414" s="434"/>
      <c r="N6414" s="435" t="s">
        <v>21</v>
      </c>
      <c r="O6414" s="436"/>
      <c r="P6414" s="436"/>
      <c r="Q6414" s="436"/>
      <c r="R6414" s="436"/>
      <c r="S6414" s="436"/>
      <c r="T6414" s="436"/>
      <c r="U6414" s="437"/>
      <c r="V6414" s="182"/>
      <c r="W6414" s="191"/>
      <c r="X6414" s="199"/>
      <c r="Y6414" s="182"/>
      <c r="Z6414" s="184"/>
      <c r="AA6414" s="184"/>
      <c r="AD6414" s="182"/>
      <c r="AG6414" s="182"/>
      <c r="AH6414" s="43"/>
      <c r="AI6414" s="43"/>
      <c r="AJ6414" s="43"/>
      <c r="AK6414" s="43"/>
      <c r="AL6414" s="43"/>
      <c r="AM6414" s="43"/>
      <c r="AN6414" s="43"/>
      <c r="AO6414" s="43"/>
      <c r="AP6414" s="43"/>
      <c r="AQ6414" s="43"/>
      <c r="AR6414" s="43"/>
      <c r="AS6414" s="43"/>
      <c r="AT6414" s="43"/>
      <c r="AU6414" s="44"/>
      <c r="AV6414" s="182"/>
      <c r="AW6414" s="182"/>
      <c r="AX6414" s="182"/>
      <c r="AZ6414" s="207"/>
    </row>
    <row r="6415" spans="1:52" s="168" customFormat="1" ht="15.75" customHeight="1" x14ac:dyDescent="0.3">
      <c r="A6415" s="263"/>
      <c r="B6415" s="263"/>
      <c r="C6415" s="265"/>
      <c r="D6415" s="438" t="s">
        <v>22</v>
      </c>
      <c r="E6415" s="439"/>
      <c r="F6415" s="439"/>
      <c r="G6415" s="439"/>
      <c r="H6415" s="439"/>
      <c r="I6415" s="439"/>
      <c r="J6415" s="439"/>
      <c r="K6415" s="439"/>
      <c r="L6415" s="439"/>
      <c r="M6415" s="440"/>
      <c r="N6415" s="438" t="s">
        <v>22</v>
      </c>
      <c r="O6415" s="444"/>
      <c r="P6415" s="444"/>
      <c r="Q6415" s="444"/>
      <c r="R6415" s="444"/>
      <c r="S6415" s="444"/>
      <c r="T6415" s="444"/>
      <c r="U6415" s="440"/>
      <c r="V6415" s="182"/>
      <c r="W6415" s="191"/>
      <c r="X6415" s="199"/>
      <c r="Y6415" s="182"/>
      <c r="Z6415" s="184"/>
      <c r="AA6415" s="184"/>
      <c r="AD6415" s="182"/>
      <c r="AG6415" s="182"/>
      <c r="AH6415" s="43"/>
      <c r="AI6415" s="43"/>
      <c r="AJ6415" s="43"/>
      <c r="AK6415" s="43"/>
      <c r="AL6415" s="43"/>
      <c r="AM6415" s="43"/>
      <c r="AN6415" s="43"/>
      <c r="AO6415" s="43"/>
      <c r="AP6415" s="43"/>
      <c r="AQ6415" s="43"/>
      <c r="AR6415" s="43"/>
      <c r="AS6415" s="43"/>
      <c r="AT6415" s="43"/>
      <c r="AU6415" s="44"/>
      <c r="AV6415" s="182"/>
      <c r="AW6415" s="182"/>
      <c r="AX6415" s="182"/>
      <c r="AZ6415" s="207"/>
    </row>
    <row r="6416" spans="1:52" s="168" customFormat="1" ht="15.75" customHeight="1" x14ac:dyDescent="0.3">
      <c r="A6416" s="263"/>
      <c r="B6416" s="263"/>
      <c r="C6416" s="265"/>
      <c r="D6416" s="438"/>
      <c r="E6416" s="439"/>
      <c r="F6416" s="439"/>
      <c r="G6416" s="439"/>
      <c r="H6416" s="439"/>
      <c r="I6416" s="439"/>
      <c r="J6416" s="439"/>
      <c r="K6416" s="439"/>
      <c r="L6416" s="439"/>
      <c r="M6416" s="440"/>
      <c r="N6416" s="438"/>
      <c r="O6416" s="439"/>
      <c r="P6416" s="439"/>
      <c r="Q6416" s="439"/>
      <c r="R6416" s="439"/>
      <c r="S6416" s="439"/>
      <c r="T6416" s="439"/>
      <c r="U6416" s="440"/>
      <c r="V6416" s="182"/>
      <c r="W6416" s="191"/>
      <c r="X6416" s="199"/>
      <c r="Y6416" s="182"/>
      <c r="Z6416" s="184"/>
      <c r="AA6416" s="184"/>
      <c r="AD6416" s="182"/>
      <c r="AG6416" s="182"/>
      <c r="AH6416" s="43"/>
      <c r="AI6416" s="43"/>
      <c r="AJ6416" s="43"/>
      <c r="AK6416" s="43"/>
      <c r="AL6416" s="43"/>
      <c r="AM6416" s="43"/>
      <c r="AN6416" s="43"/>
      <c r="AO6416" s="43"/>
      <c r="AP6416" s="43"/>
      <c r="AQ6416" s="43"/>
      <c r="AR6416" s="43"/>
      <c r="AS6416" s="43"/>
      <c r="AT6416" s="43"/>
      <c r="AU6416" s="44"/>
      <c r="AV6416" s="182"/>
      <c r="AW6416" s="182"/>
      <c r="AX6416" s="182"/>
      <c r="AZ6416" s="207"/>
    </row>
    <row r="6417" spans="1:52" s="168" customFormat="1" ht="15.75" customHeight="1" x14ac:dyDescent="0.3">
      <c r="A6417" s="263"/>
      <c r="B6417" s="263"/>
      <c r="C6417" s="265"/>
      <c r="D6417" s="441"/>
      <c r="E6417" s="442"/>
      <c r="F6417" s="442"/>
      <c r="G6417" s="442"/>
      <c r="H6417" s="442"/>
      <c r="I6417" s="442"/>
      <c r="J6417" s="442"/>
      <c r="K6417" s="442"/>
      <c r="L6417" s="442"/>
      <c r="M6417" s="443"/>
      <c r="N6417" s="441"/>
      <c r="O6417" s="442"/>
      <c r="P6417" s="442"/>
      <c r="Q6417" s="442"/>
      <c r="R6417" s="442"/>
      <c r="S6417" s="442"/>
      <c r="T6417" s="442"/>
      <c r="U6417" s="443"/>
      <c r="V6417" s="182"/>
      <c r="W6417" s="191"/>
      <c r="X6417" s="199"/>
      <c r="Y6417" s="182"/>
      <c r="Z6417" s="184"/>
      <c r="AA6417" s="184"/>
      <c r="AD6417" s="182"/>
      <c r="AG6417" s="182"/>
      <c r="AH6417" s="43"/>
      <c r="AI6417" s="43"/>
      <c r="AJ6417" s="43"/>
      <c r="AK6417" s="43"/>
      <c r="AL6417" s="43"/>
      <c r="AM6417" s="43"/>
      <c r="AN6417" s="43"/>
      <c r="AO6417" s="43"/>
      <c r="AP6417" s="43"/>
      <c r="AQ6417" s="43"/>
      <c r="AR6417" s="43"/>
      <c r="AS6417" s="43"/>
      <c r="AT6417" s="43"/>
      <c r="AU6417" s="44"/>
      <c r="AV6417" s="182"/>
      <c r="AW6417" s="182"/>
      <c r="AX6417" s="182"/>
      <c r="AZ6417" s="207"/>
    </row>
    <row r="6418" spans="1:52" s="168" customFormat="1" x14ac:dyDescent="0.25">
      <c r="A6418" s="263"/>
      <c r="B6418" s="263"/>
      <c r="C6418" s="265"/>
      <c r="D6418" s="171" t="s">
        <v>23</v>
      </c>
      <c r="E6418" s="445" t="e">
        <f>+#REF!</f>
        <v>#REF!</v>
      </c>
      <c r="F6418" s="445"/>
      <c r="G6418" s="445"/>
      <c r="H6418" s="445"/>
      <c r="I6418" s="445"/>
      <c r="J6418" s="445"/>
      <c r="K6418" s="445"/>
      <c r="L6418" s="445"/>
      <c r="M6418" s="446"/>
      <c r="N6418" s="172" t="s">
        <v>23</v>
      </c>
      <c r="O6418" s="445" t="e">
        <f>+#REF!</f>
        <v>#REF!</v>
      </c>
      <c r="P6418" s="445"/>
      <c r="Q6418" s="445"/>
      <c r="R6418" s="445"/>
      <c r="S6418" s="445"/>
      <c r="T6418" s="445"/>
      <c r="U6418" s="446"/>
      <c r="V6418" s="182"/>
      <c r="W6418" s="191"/>
      <c r="X6418" s="199"/>
      <c r="Y6418" s="182"/>
      <c r="Z6418" s="184"/>
      <c r="AA6418" s="184"/>
      <c r="AD6418" s="182"/>
      <c r="AG6418" s="182"/>
      <c r="AH6418" s="43"/>
      <c r="AI6418" s="43"/>
      <c r="AJ6418" s="43"/>
      <c r="AK6418" s="43"/>
      <c r="AL6418" s="43"/>
      <c r="AM6418" s="43"/>
      <c r="AN6418" s="43"/>
      <c r="AO6418" s="43"/>
      <c r="AP6418" s="43"/>
      <c r="AQ6418" s="43"/>
      <c r="AR6418" s="43"/>
      <c r="AS6418" s="43"/>
      <c r="AT6418" s="43"/>
      <c r="AU6418" s="44"/>
      <c r="AV6418" s="182"/>
      <c r="AW6418" s="182"/>
      <c r="AX6418" s="182"/>
      <c r="AZ6418" s="207"/>
    </row>
    <row r="6419" spans="1:52" s="168" customFormat="1" ht="14.4" thickBot="1" x14ac:dyDescent="0.3">
      <c r="A6419" s="263"/>
      <c r="B6419" s="263"/>
      <c r="C6419" s="265"/>
      <c r="D6419" s="173" t="s">
        <v>25</v>
      </c>
      <c r="E6419" s="447" t="e">
        <f>+#REF!</f>
        <v>#REF!</v>
      </c>
      <c r="F6419" s="447"/>
      <c r="G6419" s="447"/>
      <c r="H6419" s="447"/>
      <c r="I6419" s="447"/>
      <c r="J6419" s="447"/>
      <c r="K6419" s="447"/>
      <c r="L6419" s="447"/>
      <c r="M6419" s="448"/>
      <c r="N6419" s="174" t="s">
        <v>25</v>
      </c>
      <c r="O6419" s="447" t="e">
        <f>+#REF!</f>
        <v>#REF!</v>
      </c>
      <c r="P6419" s="447"/>
      <c r="Q6419" s="447"/>
      <c r="R6419" s="447"/>
      <c r="S6419" s="447"/>
      <c r="T6419" s="447"/>
      <c r="U6419" s="448"/>
      <c r="V6419" s="182"/>
      <c r="W6419" s="191"/>
      <c r="X6419" s="199"/>
      <c r="Y6419" s="182"/>
      <c r="Z6419" s="184"/>
      <c r="AA6419" s="184"/>
      <c r="AD6419" s="182"/>
      <c r="AG6419" s="182"/>
      <c r="AH6419" s="43"/>
      <c r="AI6419" s="43"/>
      <c r="AJ6419" s="43"/>
      <c r="AK6419" s="43"/>
      <c r="AL6419" s="43"/>
      <c r="AM6419" s="43"/>
      <c r="AN6419" s="43"/>
      <c r="AO6419" s="43"/>
      <c r="AP6419" s="43"/>
      <c r="AQ6419" s="43"/>
      <c r="AR6419" s="43"/>
      <c r="AS6419" s="43"/>
      <c r="AT6419" s="43"/>
      <c r="AU6419" s="44"/>
      <c r="AV6419" s="182"/>
      <c r="AW6419" s="182"/>
      <c r="AX6419" s="182"/>
      <c r="AZ6419" s="207"/>
    </row>
    <row r="6420" spans="1:52" s="175" customFormat="1" ht="9.9" customHeight="1" thickBot="1" x14ac:dyDescent="0.3">
      <c r="A6420" s="266"/>
      <c r="B6420" s="266"/>
      <c r="C6420" s="267"/>
      <c r="N6420" s="15"/>
      <c r="V6420" s="34"/>
      <c r="W6420" s="58"/>
      <c r="X6420" s="85"/>
      <c r="Y6420" s="34"/>
      <c r="Z6420" s="185"/>
      <c r="AA6420" s="185"/>
      <c r="AD6420" s="34"/>
      <c r="AG6420" s="34"/>
      <c r="AH6420" s="45"/>
      <c r="AI6420" s="45"/>
      <c r="AJ6420" s="45"/>
      <c r="AK6420" s="45"/>
      <c r="AL6420" s="45"/>
      <c r="AM6420" s="45"/>
      <c r="AN6420" s="45"/>
      <c r="AO6420" s="45"/>
      <c r="AP6420" s="45"/>
      <c r="AQ6420" s="45"/>
      <c r="AR6420" s="45"/>
      <c r="AS6420" s="45"/>
      <c r="AT6420" s="45"/>
      <c r="AU6420" s="46"/>
      <c r="AV6420" s="34"/>
      <c r="AW6420" s="34"/>
      <c r="AX6420" s="34"/>
      <c r="AZ6420" s="139"/>
    </row>
    <row r="6421" spans="1:52" s="168" customFormat="1" ht="15.75" customHeight="1" x14ac:dyDescent="0.3">
      <c r="A6421" s="263"/>
      <c r="B6421" s="263"/>
      <c r="C6421" s="265"/>
      <c r="D6421" s="484"/>
      <c r="E6421" s="485"/>
      <c r="F6421" s="488" t="s">
        <v>0</v>
      </c>
      <c r="G6421" s="489"/>
      <c r="H6421" s="489"/>
      <c r="I6421" s="489"/>
      <c r="J6421" s="489"/>
      <c r="K6421" s="489"/>
      <c r="L6421" s="489"/>
      <c r="M6421" s="489"/>
      <c r="N6421" s="489"/>
      <c r="O6421" s="490"/>
      <c r="P6421" s="494" t="s">
        <v>1</v>
      </c>
      <c r="Q6421" s="495"/>
      <c r="R6421" s="495"/>
      <c r="S6421" s="496"/>
      <c r="T6421" s="500"/>
      <c r="U6421" s="501"/>
      <c r="V6421" s="182"/>
      <c r="W6421" s="191"/>
      <c r="X6421" s="199"/>
      <c r="Y6421" s="182"/>
      <c r="Z6421" s="184"/>
      <c r="AA6421" s="184"/>
      <c r="AD6421" s="182"/>
      <c r="AG6421" s="182"/>
      <c r="AH6421" s="43"/>
      <c r="AI6421" s="43"/>
      <c r="AJ6421" s="43"/>
      <c r="AK6421" s="43"/>
      <c r="AL6421" s="43"/>
      <c r="AM6421" s="43"/>
      <c r="AN6421" s="43"/>
      <c r="AO6421" s="43"/>
      <c r="AP6421" s="43"/>
      <c r="AQ6421" s="43"/>
      <c r="AR6421" s="43"/>
      <c r="AS6421" s="43"/>
      <c r="AT6421" s="43"/>
      <c r="AU6421" s="44"/>
      <c r="AV6421" s="182"/>
      <c r="AW6421" s="182"/>
      <c r="AX6421" s="182"/>
      <c r="AZ6421" s="207"/>
    </row>
    <row r="6422" spans="1:52" s="168" customFormat="1" ht="15" customHeight="1" x14ac:dyDescent="0.3">
      <c r="A6422" s="263"/>
      <c r="B6422" s="263"/>
      <c r="C6422" s="265"/>
      <c r="D6422" s="481"/>
      <c r="E6422" s="482"/>
      <c r="F6422" s="491"/>
      <c r="G6422" s="492"/>
      <c r="H6422" s="492"/>
      <c r="I6422" s="492"/>
      <c r="J6422" s="492"/>
      <c r="K6422" s="492"/>
      <c r="L6422" s="492"/>
      <c r="M6422" s="492"/>
      <c r="N6422" s="492"/>
      <c r="O6422" s="493"/>
      <c r="P6422" s="497"/>
      <c r="Q6422" s="498"/>
      <c r="R6422" s="498"/>
      <c r="S6422" s="499"/>
      <c r="T6422" s="502"/>
      <c r="U6422" s="503"/>
      <c r="V6422" s="182"/>
      <c r="W6422" s="191"/>
      <c r="X6422" s="199"/>
      <c r="Y6422" s="186"/>
      <c r="Z6422" s="184"/>
      <c r="AA6422" s="184"/>
      <c r="AD6422" s="182"/>
      <c r="AG6422" s="182"/>
      <c r="AH6422" s="43"/>
      <c r="AI6422" s="43"/>
      <c r="AJ6422" s="43"/>
      <c r="AK6422" s="43"/>
      <c r="AL6422" s="43"/>
      <c r="AM6422" s="43"/>
      <c r="AN6422" s="43"/>
      <c r="AO6422" s="43"/>
      <c r="AP6422" s="43"/>
      <c r="AQ6422" s="43"/>
      <c r="AR6422" s="43"/>
      <c r="AS6422" s="43"/>
      <c r="AT6422" s="43"/>
      <c r="AU6422" s="44"/>
      <c r="AV6422" s="182"/>
      <c r="AW6422" s="182"/>
      <c r="AX6422" s="182"/>
      <c r="AZ6422" s="207"/>
    </row>
    <row r="6423" spans="1:52" s="168" customFormat="1" ht="30" customHeight="1" thickBot="1" x14ac:dyDescent="0.35">
      <c r="A6423" s="263"/>
      <c r="B6423" s="263"/>
      <c r="C6423" s="265"/>
      <c r="D6423" s="486"/>
      <c r="E6423" s="487"/>
      <c r="F6423" s="506" t="s">
        <v>2</v>
      </c>
      <c r="G6423" s="507"/>
      <c r="H6423" s="507"/>
      <c r="I6423" s="507"/>
      <c r="J6423" s="507"/>
      <c r="K6423" s="507"/>
      <c r="L6423" s="507"/>
      <c r="M6423" s="507"/>
      <c r="N6423" s="507"/>
      <c r="O6423" s="508"/>
      <c r="P6423" s="181">
        <v>132</v>
      </c>
      <c r="Q6423" s="210" t="s">
        <v>3</v>
      </c>
      <c r="R6423" s="509">
        <v>147</v>
      </c>
      <c r="S6423" s="510"/>
      <c r="T6423" s="504"/>
      <c r="U6423" s="505"/>
      <c r="V6423" s="182">
        <f>+IF(C6432="","",1)</f>
        <v>1</v>
      </c>
      <c r="W6423" s="191"/>
      <c r="X6423" s="199"/>
      <c r="Y6423" s="39"/>
      <c r="Z6423" s="184"/>
      <c r="AA6423" s="184"/>
      <c r="AD6423" s="182"/>
      <c r="AG6423" s="182"/>
      <c r="AH6423" s="43"/>
      <c r="AI6423" s="43"/>
      <c r="AJ6423" s="43"/>
      <c r="AK6423" s="43"/>
      <c r="AL6423" s="43"/>
      <c r="AM6423" s="43"/>
      <c r="AN6423" s="43"/>
      <c r="AO6423" s="43"/>
      <c r="AP6423" s="43"/>
      <c r="AQ6423" s="43"/>
      <c r="AR6423" s="43"/>
      <c r="AS6423" s="43"/>
      <c r="AT6423" s="43"/>
      <c r="AU6423" s="44"/>
      <c r="AV6423" s="182"/>
      <c r="AW6423" s="182"/>
      <c r="AX6423" s="182"/>
      <c r="AZ6423" s="207"/>
    </row>
    <row r="6424" spans="1:52" s="168" customFormat="1" ht="5.25" customHeight="1" thickBot="1" x14ac:dyDescent="0.35">
      <c r="A6424" s="263"/>
      <c r="B6424" s="263"/>
      <c r="C6424" s="265"/>
      <c r="D6424" s="454"/>
      <c r="E6424" s="454"/>
      <c r="F6424" s="454"/>
      <c r="G6424" s="454"/>
      <c r="H6424" s="454"/>
      <c r="I6424" s="454"/>
      <c r="J6424" s="454"/>
      <c r="K6424" s="454"/>
      <c r="L6424" s="454"/>
      <c r="M6424" s="454"/>
      <c r="N6424" s="454"/>
      <c r="O6424" s="454"/>
      <c r="P6424" s="454"/>
      <c r="Q6424" s="454"/>
      <c r="R6424" s="454"/>
      <c r="S6424" s="454"/>
      <c r="T6424" s="454"/>
      <c r="U6424" s="454"/>
      <c r="V6424" s="182"/>
      <c r="W6424" s="191"/>
      <c r="X6424" s="199"/>
      <c r="Y6424" s="186"/>
      <c r="Z6424" s="184"/>
      <c r="AA6424" s="184"/>
      <c r="AD6424" s="182"/>
      <c r="AG6424" s="182"/>
      <c r="AH6424" s="43"/>
      <c r="AI6424" s="43"/>
      <c r="AJ6424" s="43"/>
      <c r="AK6424" s="43"/>
      <c r="AL6424" s="43"/>
      <c r="AM6424" s="43"/>
      <c r="AN6424" s="43"/>
      <c r="AO6424" s="43"/>
      <c r="AP6424" s="43"/>
      <c r="AQ6424" s="43"/>
      <c r="AR6424" s="43"/>
      <c r="AS6424" s="43"/>
      <c r="AT6424" s="43"/>
      <c r="AU6424" s="44"/>
      <c r="AV6424" s="182"/>
      <c r="AW6424" s="182"/>
      <c r="AX6424" s="182"/>
      <c r="AZ6424" s="207"/>
    </row>
    <row r="6425" spans="1:52" s="168" customFormat="1" ht="24.9" customHeight="1" x14ac:dyDescent="0.3">
      <c r="A6425" s="263"/>
      <c r="B6425" s="263"/>
      <c r="C6425" s="265"/>
      <c r="D6425" s="511" t="s">
        <v>4</v>
      </c>
      <c r="E6425" s="512"/>
      <c r="F6425" s="513" t="s">
        <v>168</v>
      </c>
      <c r="G6425" s="514"/>
      <c r="H6425" s="514"/>
      <c r="I6425" s="515"/>
      <c r="J6425" s="516" t="s">
        <v>5</v>
      </c>
      <c r="K6425" s="512"/>
      <c r="L6425" s="513" t="s">
        <v>102</v>
      </c>
      <c r="M6425" s="514"/>
      <c r="N6425" s="514"/>
      <c r="O6425" s="514"/>
      <c r="P6425" s="515"/>
      <c r="Q6425" s="164" t="s">
        <v>6</v>
      </c>
      <c r="R6425" s="513" t="s">
        <v>36</v>
      </c>
      <c r="S6425" s="514"/>
      <c r="T6425" s="514"/>
      <c r="U6425" s="517"/>
      <c r="V6425" s="182"/>
      <c r="W6425" s="191"/>
      <c r="X6425" s="199"/>
      <c r="Y6425" s="182"/>
      <c r="Z6425" s="184"/>
      <c r="AA6425" s="184"/>
      <c r="AD6425" s="182"/>
      <c r="AG6425" s="182"/>
      <c r="AH6425" s="43"/>
      <c r="AI6425" s="43"/>
      <c r="AJ6425" s="43"/>
      <c r="AK6425" s="43"/>
      <c r="AL6425" s="43"/>
      <c r="AM6425" s="43"/>
      <c r="AN6425" s="43"/>
      <c r="AO6425" s="43"/>
      <c r="AP6425" s="43"/>
      <c r="AQ6425" s="43"/>
      <c r="AR6425" s="43"/>
      <c r="AS6425" s="43"/>
      <c r="AT6425" s="43"/>
      <c r="AU6425" s="44"/>
      <c r="AV6425" s="182"/>
      <c r="AW6425" s="182"/>
      <c r="AX6425" s="182"/>
      <c r="AZ6425" s="207"/>
    </row>
    <row r="6426" spans="1:52" s="168" customFormat="1" ht="45" customHeight="1" thickBot="1" x14ac:dyDescent="0.35">
      <c r="A6426" s="263"/>
      <c r="B6426" s="263"/>
      <c r="C6426" s="265"/>
      <c r="D6426" s="518" t="s">
        <v>7</v>
      </c>
      <c r="E6426" s="519"/>
      <c r="F6426" s="520" t="s">
        <v>169</v>
      </c>
      <c r="G6426" s="521"/>
      <c r="H6426" s="521"/>
      <c r="I6426" s="521"/>
      <c r="J6426" s="521"/>
      <c r="K6426" s="521"/>
      <c r="L6426" s="521"/>
      <c r="M6426" s="521"/>
      <c r="N6426" s="521"/>
      <c r="O6426" s="521"/>
      <c r="P6426" s="521"/>
      <c r="Q6426" s="521"/>
      <c r="R6426" s="521"/>
      <c r="S6426" s="521"/>
      <c r="T6426" s="521"/>
      <c r="U6426" s="522"/>
      <c r="V6426" s="182"/>
      <c r="W6426" s="191"/>
      <c r="X6426" s="199"/>
      <c r="Y6426" s="182"/>
      <c r="Z6426" s="184"/>
      <c r="AA6426" s="184"/>
      <c r="AD6426" s="182"/>
      <c r="AG6426" s="182"/>
      <c r="AH6426" s="43"/>
      <c r="AI6426" s="43"/>
      <c r="AJ6426" s="43"/>
      <c r="AK6426" s="43"/>
      <c r="AL6426" s="43"/>
      <c r="AM6426" s="43"/>
      <c r="AN6426" s="43"/>
      <c r="AO6426" s="43"/>
      <c r="AP6426" s="43"/>
      <c r="AQ6426" s="43"/>
      <c r="AR6426" s="43"/>
      <c r="AS6426" s="43"/>
      <c r="AT6426" s="43"/>
      <c r="AU6426" s="44"/>
      <c r="AV6426" s="182"/>
      <c r="AW6426" s="182"/>
      <c r="AX6426" s="182"/>
      <c r="AZ6426" s="207"/>
    </row>
    <row r="6427" spans="1:52" s="168" customFormat="1" ht="5.0999999999999996" customHeight="1" thickBot="1" x14ac:dyDescent="0.35">
      <c r="A6427" s="263"/>
      <c r="B6427" s="263"/>
      <c r="C6427" s="265"/>
      <c r="D6427" s="523"/>
      <c r="E6427" s="523"/>
      <c r="F6427" s="523"/>
      <c r="G6427" s="523"/>
      <c r="H6427" s="523"/>
      <c r="I6427" s="523"/>
      <c r="J6427" s="523"/>
      <c r="K6427" s="523"/>
      <c r="L6427" s="523"/>
      <c r="M6427" s="523"/>
      <c r="N6427" s="523"/>
      <c r="O6427" s="523"/>
      <c r="P6427" s="523"/>
      <c r="Q6427" s="523"/>
      <c r="R6427" s="523"/>
      <c r="S6427" s="523"/>
      <c r="T6427" s="523"/>
      <c r="U6427" s="523"/>
      <c r="V6427" s="182"/>
      <c r="W6427" s="191"/>
      <c r="X6427" s="199"/>
      <c r="Y6427" s="182"/>
      <c r="Z6427" s="184"/>
      <c r="AA6427" s="184"/>
      <c r="AD6427" s="182"/>
      <c r="AG6427" s="182"/>
      <c r="AH6427" s="43"/>
      <c r="AI6427" s="43"/>
      <c r="AJ6427" s="43"/>
      <c r="AK6427" s="43"/>
      <c r="AL6427" s="43"/>
      <c r="AM6427" s="43"/>
      <c r="AN6427" s="43"/>
      <c r="AO6427" s="43"/>
      <c r="AP6427" s="43"/>
      <c r="AQ6427" s="43"/>
      <c r="AR6427" s="43"/>
      <c r="AS6427" s="43"/>
      <c r="AT6427" s="43"/>
      <c r="AU6427" s="44"/>
      <c r="AV6427" s="182"/>
      <c r="AW6427" s="182"/>
      <c r="AX6427" s="182"/>
      <c r="AZ6427" s="207"/>
    </row>
    <row r="6428" spans="1:52" s="168" customFormat="1" ht="24.9" customHeight="1" thickBot="1" x14ac:dyDescent="0.35">
      <c r="A6428" s="263"/>
      <c r="B6428" s="263"/>
      <c r="C6428" s="265"/>
      <c r="D6428" s="165" t="s">
        <v>103</v>
      </c>
      <c r="E6428" s="209" t="s">
        <v>106</v>
      </c>
      <c r="F6428" s="455" t="s">
        <v>104</v>
      </c>
      <c r="G6428" s="524"/>
      <c r="H6428" s="456"/>
      <c r="I6428" s="525">
        <v>44058</v>
      </c>
      <c r="J6428" s="526"/>
      <c r="K6428" s="526"/>
      <c r="L6428" s="526"/>
      <c r="M6428" s="526"/>
      <c r="N6428" s="527"/>
      <c r="O6428" s="166" t="s">
        <v>8</v>
      </c>
      <c r="P6428" s="449" t="s">
        <v>24</v>
      </c>
      <c r="Q6428" s="450"/>
      <c r="R6428" s="450"/>
      <c r="S6428" s="450"/>
      <c r="T6428" s="450"/>
      <c r="U6428" s="528"/>
      <c r="V6428" s="182"/>
      <c r="W6428" s="191"/>
      <c r="X6428" s="199"/>
      <c r="Y6428" s="182"/>
      <c r="Z6428" s="184"/>
      <c r="AA6428" s="184"/>
      <c r="AD6428" s="182"/>
      <c r="AG6428" s="182"/>
      <c r="AH6428" s="43"/>
      <c r="AI6428" s="43"/>
      <c r="AJ6428" s="43"/>
      <c r="AK6428" s="43"/>
      <c r="AL6428" s="43"/>
      <c r="AM6428" s="43"/>
      <c r="AN6428" s="43"/>
      <c r="AO6428" s="43"/>
      <c r="AP6428" s="43"/>
      <c r="AQ6428" s="43"/>
      <c r="AR6428" s="43"/>
      <c r="AS6428" s="43"/>
      <c r="AT6428" s="43"/>
      <c r="AU6428" s="44"/>
      <c r="AV6428" s="182"/>
      <c r="AW6428" s="182"/>
      <c r="AX6428" s="182"/>
      <c r="AZ6428" s="207"/>
    </row>
    <row r="6429" spans="1:52" s="168" customFormat="1" ht="5.0999999999999996" customHeight="1" thickBot="1" x14ac:dyDescent="0.35">
      <c r="A6429" s="263"/>
      <c r="B6429" s="263"/>
      <c r="C6429" s="265"/>
      <c r="D6429" s="208"/>
      <c r="E6429" s="208"/>
      <c r="F6429" s="208"/>
      <c r="G6429" s="208"/>
      <c r="H6429" s="208"/>
      <c r="I6429" s="208"/>
      <c r="J6429" s="208"/>
      <c r="K6429" s="208"/>
      <c r="L6429" s="208"/>
      <c r="M6429" s="208"/>
      <c r="N6429" s="208"/>
      <c r="O6429" s="208"/>
      <c r="P6429" s="208"/>
      <c r="Q6429" s="208"/>
      <c r="R6429" s="208"/>
      <c r="S6429" s="208"/>
      <c r="T6429" s="208"/>
      <c r="U6429" s="208"/>
      <c r="V6429" s="182"/>
      <c r="W6429" s="191"/>
      <c r="X6429" s="199"/>
      <c r="Y6429" s="182"/>
      <c r="Z6429" s="184"/>
      <c r="AA6429" s="184"/>
      <c r="AD6429" s="182"/>
      <c r="AG6429" s="182"/>
      <c r="AH6429" s="43"/>
      <c r="AI6429" s="43"/>
      <c r="AJ6429" s="43"/>
      <c r="AK6429" s="43"/>
      <c r="AL6429" s="43"/>
      <c r="AM6429" s="43"/>
      <c r="AN6429" s="43"/>
      <c r="AO6429" s="43"/>
      <c r="AP6429" s="43"/>
      <c r="AQ6429" s="43"/>
      <c r="AR6429" s="43"/>
      <c r="AS6429" s="43"/>
      <c r="AT6429" s="43"/>
      <c r="AU6429" s="44"/>
      <c r="AV6429" s="182"/>
      <c r="AW6429" s="182"/>
      <c r="AX6429" s="182"/>
      <c r="AZ6429" s="207"/>
    </row>
    <row r="6430" spans="1:52" s="168" customFormat="1" ht="24.9" customHeight="1" thickBot="1" x14ac:dyDescent="0.35">
      <c r="A6430" s="263"/>
      <c r="B6430" s="263"/>
      <c r="C6430" s="265"/>
      <c r="D6430" s="165" t="s">
        <v>31</v>
      </c>
      <c r="E6430" s="449"/>
      <c r="F6430" s="450"/>
      <c r="G6430" s="450"/>
      <c r="H6430" s="450"/>
      <c r="I6430" s="450"/>
      <c r="J6430" s="451"/>
      <c r="K6430" s="177" t="s">
        <v>105</v>
      </c>
      <c r="L6430" s="452"/>
      <c r="M6430" s="452"/>
      <c r="N6430" s="452"/>
      <c r="O6430" s="452"/>
      <c r="P6430" s="452"/>
      <c r="Q6430" s="452"/>
      <c r="R6430" s="452"/>
      <c r="S6430" s="452"/>
      <c r="T6430" s="452"/>
      <c r="U6430" s="453"/>
      <c r="V6430" s="182"/>
      <c r="W6430" s="191"/>
      <c r="X6430" s="199"/>
      <c r="Y6430" s="182"/>
      <c r="Z6430" s="184"/>
      <c r="AA6430" s="184"/>
      <c r="AD6430" s="182"/>
      <c r="AG6430" s="182"/>
      <c r="AH6430" s="43"/>
      <c r="AI6430" s="43"/>
      <c r="AJ6430" s="43"/>
      <c r="AK6430" s="43"/>
      <c r="AL6430" s="43"/>
      <c r="AM6430" s="43"/>
      <c r="AN6430" s="43"/>
      <c r="AO6430" s="43"/>
      <c r="AP6430" s="43"/>
      <c r="AQ6430" s="43"/>
      <c r="AR6430" s="43"/>
      <c r="AS6430" s="43"/>
      <c r="AT6430" s="43"/>
      <c r="AU6430" s="44"/>
      <c r="AV6430" s="182"/>
      <c r="AW6430" s="182"/>
      <c r="AX6430" s="182"/>
      <c r="AZ6430" s="207"/>
    </row>
    <row r="6431" spans="1:52" s="168" customFormat="1" ht="5.0999999999999996" customHeight="1" thickBot="1" x14ac:dyDescent="0.35">
      <c r="A6431" s="263"/>
      <c r="B6431" s="263"/>
      <c r="C6431" s="265"/>
      <c r="D6431" s="454"/>
      <c r="E6431" s="454"/>
      <c r="F6431" s="454"/>
      <c r="G6431" s="454"/>
      <c r="H6431" s="454"/>
      <c r="I6431" s="454"/>
      <c r="J6431" s="454"/>
      <c r="K6431" s="454"/>
      <c r="L6431" s="454"/>
      <c r="M6431" s="454"/>
      <c r="N6431" s="454"/>
      <c r="O6431" s="454"/>
      <c r="P6431" s="454"/>
      <c r="Q6431" s="454"/>
      <c r="R6431" s="454"/>
      <c r="S6431" s="454"/>
      <c r="T6431" s="454"/>
      <c r="U6431" s="454"/>
      <c r="V6431" s="182"/>
      <c r="W6431" s="191"/>
      <c r="X6431" s="199"/>
      <c r="Y6431" s="182"/>
      <c r="Z6431" s="184"/>
      <c r="AA6431" s="184"/>
      <c r="AD6431" s="182"/>
      <c r="AG6431" s="182"/>
      <c r="AH6431" s="43"/>
      <c r="AI6431" s="43"/>
      <c r="AJ6431" s="43"/>
      <c r="AK6431" s="43"/>
      <c r="AL6431" s="43"/>
      <c r="AM6431" s="43"/>
      <c r="AN6431" s="43"/>
      <c r="AO6431" s="43"/>
      <c r="AP6431" s="43"/>
      <c r="AQ6431" s="43"/>
      <c r="AR6431" s="43"/>
      <c r="AS6431" s="43"/>
      <c r="AT6431" s="43"/>
      <c r="AU6431" s="44"/>
      <c r="AV6431" s="182"/>
      <c r="AW6431" s="182"/>
      <c r="AX6431" s="182"/>
      <c r="AZ6431" s="207"/>
    </row>
    <row r="6432" spans="1:52" s="168" customFormat="1" ht="45" customHeight="1" thickBot="1" x14ac:dyDescent="0.35">
      <c r="A6432" s="263" t="str">
        <f>+E6432</f>
        <v>NP 69</v>
      </c>
      <c r="B6432" s="264">
        <f>+U6456</f>
        <v>0</v>
      </c>
      <c r="C6432" s="265">
        <v>122</v>
      </c>
      <c r="D6432" s="165" t="s">
        <v>9</v>
      </c>
      <c r="E6432" s="180" t="s">
        <v>298</v>
      </c>
      <c r="F6432" s="455" t="s">
        <v>29</v>
      </c>
      <c r="G6432" s="456"/>
      <c r="H6432" s="457" t="s">
        <v>301</v>
      </c>
      <c r="I6432" s="457"/>
      <c r="J6432" s="457"/>
      <c r="K6432" s="457"/>
      <c r="L6432" s="457"/>
      <c r="M6432" s="458"/>
      <c r="N6432" s="459" t="s">
        <v>32</v>
      </c>
      <c r="O6432" s="460"/>
      <c r="P6432" s="461"/>
      <c r="Q6432" s="462" t="s">
        <v>54</v>
      </c>
      <c r="R6432" s="463"/>
      <c r="S6432" s="463"/>
      <c r="T6432" s="463"/>
      <c r="U6432" s="464"/>
      <c r="V6432" s="182"/>
      <c r="W6432" s="191"/>
      <c r="X6432" s="199"/>
      <c r="Y6432" s="182"/>
      <c r="Z6432" s="186"/>
      <c r="AA6432" s="186"/>
      <c r="AD6432" s="182"/>
      <c r="AG6432" s="182"/>
      <c r="AH6432" s="43"/>
      <c r="AI6432" s="43"/>
      <c r="AJ6432" s="43"/>
      <c r="AK6432" s="43"/>
      <c r="AL6432" s="43"/>
      <c r="AM6432" s="43"/>
      <c r="AN6432" s="43"/>
      <c r="AO6432" s="43"/>
      <c r="AP6432" s="43"/>
      <c r="AQ6432" s="43"/>
      <c r="AR6432" s="43"/>
      <c r="AS6432" s="43"/>
      <c r="AT6432" s="43"/>
      <c r="AU6432" s="44"/>
      <c r="AV6432" s="182"/>
      <c r="AW6432" s="182"/>
      <c r="AX6432" s="182"/>
      <c r="AZ6432" s="207"/>
    </row>
    <row r="6433" spans="1:52" s="168" customFormat="1" ht="5.0999999999999996" customHeight="1" thickBot="1" x14ac:dyDescent="0.35">
      <c r="A6433" s="263"/>
      <c r="B6433" s="263"/>
      <c r="C6433" s="265"/>
      <c r="D6433" s="428"/>
      <c r="E6433" s="428"/>
      <c r="F6433" s="428"/>
      <c r="G6433" s="428"/>
      <c r="H6433" s="428"/>
      <c r="I6433" s="428"/>
      <c r="J6433" s="428"/>
      <c r="K6433" s="428"/>
      <c r="L6433" s="428"/>
      <c r="M6433" s="428"/>
      <c r="N6433" s="454"/>
      <c r="O6433" s="454"/>
      <c r="P6433" s="454"/>
      <c r="Q6433" s="454"/>
      <c r="R6433" s="454"/>
      <c r="S6433" s="454"/>
      <c r="T6433" s="454"/>
      <c r="U6433" s="454"/>
      <c r="V6433" s="182"/>
      <c r="W6433" s="191"/>
      <c r="X6433" s="199"/>
      <c r="Y6433" s="182"/>
      <c r="Z6433" s="193"/>
      <c r="AA6433" s="193"/>
      <c r="AD6433" s="182"/>
      <c r="AG6433" s="182"/>
      <c r="AH6433" s="43"/>
      <c r="AI6433" s="43"/>
      <c r="AJ6433" s="43"/>
      <c r="AK6433" s="43"/>
      <c r="AL6433" s="43"/>
      <c r="AM6433" s="43"/>
      <c r="AN6433" s="43"/>
      <c r="AO6433" s="43"/>
      <c r="AP6433" s="43"/>
      <c r="AQ6433" s="43"/>
      <c r="AR6433" s="43"/>
      <c r="AS6433" s="43"/>
      <c r="AT6433" s="43"/>
      <c r="AU6433" s="44"/>
      <c r="AV6433" s="182"/>
      <c r="AW6433" s="182"/>
      <c r="AX6433" s="182"/>
      <c r="AZ6433" s="207"/>
    </row>
    <row r="6434" spans="1:52" s="168" customFormat="1" ht="24.9" customHeight="1" x14ac:dyDescent="0.3">
      <c r="A6434" s="263"/>
      <c r="B6434" s="263"/>
      <c r="C6434" s="265"/>
      <c r="D6434" s="465" t="s">
        <v>30</v>
      </c>
      <c r="E6434" s="466"/>
      <c r="F6434" s="466"/>
      <c r="G6434" s="466"/>
      <c r="H6434" s="466"/>
      <c r="I6434" s="466"/>
      <c r="J6434" s="466"/>
      <c r="K6434" s="466"/>
      <c r="L6434" s="466"/>
      <c r="M6434" s="467"/>
      <c r="N6434" s="468" t="s">
        <v>11</v>
      </c>
      <c r="O6434" s="470" t="s">
        <v>12</v>
      </c>
      <c r="P6434" s="471"/>
      <c r="Q6434" s="474" t="s">
        <v>13</v>
      </c>
      <c r="R6434" s="475"/>
      <c r="S6434" s="476"/>
      <c r="T6434" s="477" t="s">
        <v>27</v>
      </c>
      <c r="U6434" s="479" t="s">
        <v>28</v>
      </c>
      <c r="V6434" s="182"/>
      <c r="W6434" s="191"/>
      <c r="X6434" s="199"/>
      <c r="Y6434" s="182"/>
      <c r="Z6434" s="193"/>
      <c r="AA6434" s="193"/>
      <c r="AD6434" s="182"/>
      <c r="AG6434" s="182"/>
      <c r="AH6434" s="43"/>
      <c r="AI6434" s="43"/>
      <c r="AJ6434" s="43"/>
      <c r="AK6434" s="43"/>
      <c r="AL6434" s="43"/>
      <c r="AM6434" s="43"/>
      <c r="AN6434" s="43"/>
      <c r="AO6434" s="43"/>
      <c r="AP6434" s="43"/>
      <c r="AQ6434" s="43"/>
      <c r="AR6434" s="43"/>
      <c r="AS6434" s="43"/>
      <c r="AT6434" s="43"/>
      <c r="AU6434" s="44"/>
      <c r="AV6434" s="182"/>
      <c r="AW6434" s="182"/>
      <c r="AX6434" s="182"/>
      <c r="AZ6434" s="207"/>
    </row>
    <row r="6435" spans="1:52" s="168" customFormat="1" ht="24.9" customHeight="1" x14ac:dyDescent="0.3">
      <c r="A6435" s="263"/>
      <c r="B6435" s="263"/>
      <c r="C6435" s="265"/>
      <c r="D6435" s="481"/>
      <c r="E6435" s="482"/>
      <c r="F6435" s="482"/>
      <c r="G6435" s="482"/>
      <c r="H6435" s="482"/>
      <c r="I6435" s="482"/>
      <c r="J6435" s="482"/>
      <c r="K6435" s="482"/>
      <c r="L6435" s="482"/>
      <c r="M6435" s="483"/>
      <c r="N6435" s="469"/>
      <c r="O6435" s="472"/>
      <c r="P6435" s="473"/>
      <c r="Q6435" s="170" t="s">
        <v>14</v>
      </c>
      <c r="R6435" s="170" t="s">
        <v>15</v>
      </c>
      <c r="S6435" s="170" t="s">
        <v>26</v>
      </c>
      <c r="T6435" s="478"/>
      <c r="U6435" s="480"/>
      <c r="V6435" s="182"/>
      <c r="W6435" s="191"/>
      <c r="X6435" s="199"/>
      <c r="Y6435" s="182"/>
      <c r="Z6435" s="194"/>
      <c r="AA6435" s="194"/>
      <c r="AD6435" s="182"/>
      <c r="AG6435" s="182"/>
      <c r="AH6435" s="43"/>
      <c r="AI6435" s="43"/>
      <c r="AJ6435" s="43"/>
      <c r="AK6435" s="43"/>
      <c r="AL6435" s="43"/>
      <c r="AM6435" s="43"/>
      <c r="AN6435" s="43"/>
      <c r="AO6435" s="43"/>
      <c r="AP6435" s="43"/>
      <c r="AQ6435" s="43"/>
      <c r="AR6435" s="43"/>
      <c r="AS6435" s="43"/>
      <c r="AT6435" s="43"/>
      <c r="AU6435" s="44"/>
      <c r="AV6435" s="182"/>
      <c r="AW6435" s="182"/>
      <c r="AX6435" s="182"/>
      <c r="AZ6435" s="207"/>
    </row>
    <row r="6436" spans="1:52" s="168" customFormat="1" ht="24.9" customHeight="1" x14ac:dyDescent="0.3">
      <c r="A6436" s="263"/>
      <c r="B6436" s="263"/>
      <c r="C6436" s="265"/>
      <c r="D6436" s="481"/>
      <c r="E6436" s="482"/>
      <c r="F6436" s="482"/>
      <c r="G6436" s="482"/>
      <c r="H6436" s="482"/>
      <c r="I6436" s="482"/>
      <c r="J6436" s="482"/>
      <c r="K6436" s="482"/>
      <c r="L6436" s="482"/>
      <c r="M6436" s="483"/>
      <c r="N6436" s="176"/>
      <c r="O6436" s="412"/>
      <c r="P6436" s="413"/>
      <c r="Q6436" s="8"/>
      <c r="R6436" s="8"/>
      <c r="S6436" s="8"/>
      <c r="T6436" s="9"/>
      <c r="U6436" s="17"/>
      <c r="V6436" s="182"/>
      <c r="W6436" s="191"/>
      <c r="X6436" s="199"/>
      <c r="Y6436" s="182">
        <f>+C6432</f>
        <v>122</v>
      </c>
      <c r="Z6436" s="41">
        <f>+SUMIF($N6436:$N6455,$Z$16,$U6436:$U6455)</f>
        <v>0</v>
      </c>
      <c r="AA6436" s="41">
        <f>+SUMIF($N6436:$N6455,$AA$16,$U6436:$U6455)</f>
        <v>0</v>
      </c>
      <c r="AB6436" s="41">
        <f>+SUMIF($N6436:$N6455,$AB$16,$U6436:$U6455)</f>
        <v>0</v>
      </c>
      <c r="AC6436" s="41">
        <f>+SUMIF($N6436:$N6455,$AC$16,$U6436:$U6455)</f>
        <v>0</v>
      </c>
      <c r="AD6436" s="41">
        <f>+SUMIF($N6436:$N6455,$AD$16,$U6436:$U6455)</f>
        <v>0</v>
      </c>
      <c r="AE6436" s="41">
        <f>+SUMIF($N6436:$N6455,$AE$16,$U6436:$U6455)</f>
        <v>0</v>
      </c>
      <c r="AF6436" s="41">
        <f>+SUMIF($N6436:$N6455,$AF$16,$U6436:$U6455)</f>
        <v>0</v>
      </c>
      <c r="AG6436" s="41">
        <f>+SUMIF($N6436:$N6455,$AG$16,$U6436:$U6455)</f>
        <v>0</v>
      </c>
      <c r="AH6436" s="41">
        <f>+SUMIF($N6436:$N6455,$AH$16,$U6436:$U6455)</f>
        <v>0</v>
      </c>
      <c r="AI6436" s="41">
        <f>+SUMIF($N6436:$N6455,$AI$16,$U6436:$U6455)</f>
        <v>0</v>
      </c>
      <c r="AJ6436" s="41">
        <f>+SUMIF($N6436:$N6455,$AJ$16,$U6436:$U6455)</f>
        <v>0</v>
      </c>
      <c r="AK6436" s="41">
        <f>+SUMIF($N6436:$N6455,$AK$16,$U6436:$U6455)</f>
        <v>0</v>
      </c>
      <c r="AL6436" s="41">
        <f>+SUMIF($N6436:$N6455,$AL$16,$U6436:$U6455)</f>
        <v>0</v>
      </c>
      <c r="AM6436" s="41">
        <f>+SUMIF($N6436:$N6455,$AM$16,$U6436:$U6455)</f>
        <v>0</v>
      </c>
      <c r="AN6436" s="41">
        <f>+SUMIF($N6436:$N6455,$AN$16,$U6436:$U6455)</f>
        <v>0</v>
      </c>
      <c r="AO6436" s="41">
        <f>+SUMIF($N6436:$N6455,$AO$16,$U6436:$U6455)</f>
        <v>0</v>
      </c>
      <c r="AP6436" s="41">
        <f>+SUMIF($N6436:$N6455,$AP$16,$U6436:$U6455)</f>
        <v>0</v>
      </c>
      <c r="AQ6436" s="41">
        <f>+SUMIF($N6436:$N6455,$AQ$16,$U6436:$U6455)</f>
        <v>0</v>
      </c>
      <c r="AR6436" s="41">
        <f>+SUMIF($N6436:$N6455,$AR$16,$U6436:$U6455)</f>
        <v>0</v>
      </c>
      <c r="AS6436" s="43"/>
      <c r="AT6436" s="43"/>
      <c r="AU6436" s="44"/>
      <c r="AV6436" s="182"/>
      <c r="AW6436" s="182"/>
      <c r="AX6436" s="182"/>
      <c r="AZ6436" s="207"/>
    </row>
    <row r="6437" spans="1:52" s="168" customFormat="1" ht="24.9" customHeight="1" x14ac:dyDescent="0.3">
      <c r="A6437" s="263"/>
      <c r="B6437" s="263"/>
      <c r="C6437" s="265"/>
      <c r="D6437" s="481"/>
      <c r="E6437" s="482"/>
      <c r="F6437" s="482"/>
      <c r="G6437" s="482"/>
      <c r="H6437" s="482"/>
      <c r="I6437" s="482"/>
      <c r="J6437" s="482"/>
      <c r="K6437" s="482"/>
      <c r="L6437" s="482"/>
      <c r="M6437" s="483"/>
      <c r="N6437" s="176"/>
      <c r="O6437" s="412"/>
      <c r="P6437" s="413"/>
      <c r="Q6437" s="8"/>
      <c r="R6437" s="8"/>
      <c r="S6437" s="8"/>
      <c r="T6437" s="9"/>
      <c r="U6437" s="17"/>
      <c r="V6437" s="182"/>
      <c r="W6437" s="191"/>
      <c r="X6437" s="199"/>
      <c r="Y6437" s="182"/>
      <c r="Z6437" s="184"/>
      <c r="AA6437" s="184"/>
      <c r="AD6437" s="182"/>
      <c r="AG6437" s="182"/>
      <c r="AH6437" s="43"/>
      <c r="AI6437" s="43"/>
      <c r="AJ6437" s="43"/>
      <c r="AK6437" s="43"/>
      <c r="AL6437" s="43"/>
      <c r="AM6437" s="43"/>
      <c r="AN6437" s="43"/>
      <c r="AO6437" s="43"/>
      <c r="AP6437" s="43"/>
      <c r="AQ6437" s="43"/>
      <c r="AR6437" s="43"/>
      <c r="AS6437" s="43"/>
      <c r="AT6437" s="43"/>
      <c r="AU6437" s="44"/>
      <c r="AV6437" s="182"/>
      <c r="AW6437" s="182"/>
      <c r="AX6437" s="182"/>
      <c r="AZ6437" s="207"/>
    </row>
    <row r="6438" spans="1:52" s="168" customFormat="1" ht="24.9" customHeight="1" x14ac:dyDescent="0.3">
      <c r="A6438" s="263"/>
      <c r="B6438" s="263"/>
      <c r="C6438" s="265"/>
      <c r="D6438" s="481"/>
      <c r="E6438" s="482"/>
      <c r="F6438" s="482"/>
      <c r="G6438" s="482"/>
      <c r="H6438" s="482"/>
      <c r="I6438" s="482"/>
      <c r="J6438" s="482"/>
      <c r="K6438" s="482"/>
      <c r="L6438" s="482"/>
      <c r="M6438" s="483"/>
      <c r="N6438" s="176"/>
      <c r="O6438" s="412"/>
      <c r="P6438" s="413"/>
      <c r="Q6438" s="8"/>
      <c r="R6438" s="8"/>
      <c r="S6438" s="8"/>
      <c r="T6438" s="9"/>
      <c r="U6438" s="17"/>
      <c r="V6438" s="182"/>
      <c r="W6438" s="191"/>
      <c r="X6438" s="199"/>
      <c r="Y6438" s="182"/>
      <c r="Z6438" s="184"/>
      <c r="AA6438" s="184"/>
      <c r="AD6438" s="182"/>
      <c r="AG6438" s="182"/>
      <c r="AH6438" s="43"/>
      <c r="AI6438" s="43"/>
      <c r="AJ6438" s="43"/>
      <c r="AK6438" s="43"/>
      <c r="AL6438" s="43"/>
      <c r="AM6438" s="43"/>
      <c r="AN6438" s="43"/>
      <c r="AO6438" s="43"/>
      <c r="AP6438" s="43"/>
      <c r="AQ6438" s="43"/>
      <c r="AR6438" s="43"/>
      <c r="AS6438" s="43"/>
      <c r="AT6438" s="43"/>
      <c r="AU6438" s="44"/>
      <c r="AV6438" s="182"/>
      <c r="AW6438" s="182"/>
      <c r="AX6438" s="182"/>
      <c r="AZ6438" s="207"/>
    </row>
    <row r="6439" spans="1:52" s="168" customFormat="1" ht="24.9" customHeight="1" x14ac:dyDescent="0.3">
      <c r="A6439" s="263"/>
      <c r="B6439" s="263"/>
      <c r="C6439" s="265"/>
      <c r="D6439" s="481"/>
      <c r="E6439" s="482"/>
      <c r="F6439" s="482"/>
      <c r="G6439" s="482"/>
      <c r="H6439" s="482"/>
      <c r="I6439" s="482"/>
      <c r="J6439" s="482"/>
      <c r="K6439" s="482"/>
      <c r="L6439" s="482"/>
      <c r="M6439" s="483"/>
      <c r="N6439" s="176"/>
      <c r="O6439" s="412"/>
      <c r="P6439" s="413"/>
      <c r="Q6439" s="8"/>
      <c r="R6439" s="8"/>
      <c r="S6439" s="8"/>
      <c r="T6439" s="9"/>
      <c r="U6439" s="17"/>
      <c r="V6439" s="182"/>
      <c r="W6439" s="191"/>
      <c r="X6439" s="199"/>
      <c r="Y6439" s="182"/>
      <c r="Z6439" s="184"/>
      <c r="AA6439" s="184"/>
      <c r="AD6439" s="182"/>
      <c r="AG6439" s="182"/>
      <c r="AH6439" s="43"/>
      <c r="AI6439" s="43"/>
      <c r="AJ6439" s="43"/>
      <c r="AK6439" s="43"/>
      <c r="AL6439" s="43"/>
      <c r="AM6439" s="43"/>
      <c r="AN6439" s="43"/>
      <c r="AO6439" s="43"/>
      <c r="AP6439" s="43"/>
      <c r="AQ6439" s="43"/>
      <c r="AR6439" s="43"/>
      <c r="AS6439" s="43"/>
      <c r="AT6439" s="43"/>
      <c r="AU6439" s="44"/>
      <c r="AV6439" s="182"/>
      <c r="AW6439" s="182"/>
      <c r="AX6439" s="182"/>
      <c r="AZ6439" s="207"/>
    </row>
    <row r="6440" spans="1:52" s="168" customFormat="1" ht="24.9" customHeight="1" x14ac:dyDescent="0.3">
      <c r="A6440" s="263"/>
      <c r="B6440" s="263"/>
      <c r="C6440" s="265"/>
      <c r="D6440" s="481"/>
      <c r="E6440" s="482"/>
      <c r="F6440" s="482"/>
      <c r="G6440" s="482"/>
      <c r="H6440" s="482"/>
      <c r="I6440" s="482"/>
      <c r="J6440" s="482"/>
      <c r="K6440" s="482"/>
      <c r="L6440" s="482"/>
      <c r="M6440" s="483"/>
      <c r="N6440" s="176"/>
      <c r="O6440" s="412"/>
      <c r="P6440" s="413"/>
      <c r="Q6440" s="8"/>
      <c r="R6440" s="8"/>
      <c r="S6440" s="8"/>
      <c r="T6440" s="9"/>
      <c r="U6440" s="17"/>
      <c r="V6440" s="182"/>
      <c r="W6440" s="191"/>
      <c r="X6440" s="199"/>
      <c r="Y6440" s="182"/>
      <c r="Z6440" s="184"/>
      <c r="AA6440" s="184"/>
      <c r="AD6440" s="182"/>
      <c r="AG6440" s="182"/>
      <c r="AH6440" s="43"/>
      <c r="AI6440" s="43"/>
      <c r="AJ6440" s="43"/>
      <c r="AK6440" s="43"/>
      <c r="AL6440" s="43"/>
      <c r="AM6440" s="43"/>
      <c r="AN6440" s="43"/>
      <c r="AO6440" s="43"/>
      <c r="AP6440" s="43"/>
      <c r="AQ6440" s="43"/>
      <c r="AR6440" s="43"/>
      <c r="AS6440" s="43"/>
      <c r="AT6440" s="43"/>
      <c r="AU6440" s="44"/>
      <c r="AV6440" s="182"/>
      <c r="AW6440" s="182"/>
      <c r="AX6440" s="182"/>
      <c r="AZ6440" s="207"/>
    </row>
    <row r="6441" spans="1:52" s="168" customFormat="1" ht="24.9" customHeight="1" x14ac:dyDescent="0.3">
      <c r="A6441" s="263"/>
      <c r="B6441" s="263"/>
      <c r="C6441" s="265"/>
      <c r="D6441" s="481"/>
      <c r="E6441" s="482"/>
      <c r="F6441" s="482"/>
      <c r="G6441" s="482"/>
      <c r="H6441" s="482"/>
      <c r="I6441" s="482"/>
      <c r="J6441" s="482"/>
      <c r="K6441" s="482"/>
      <c r="L6441" s="482"/>
      <c r="M6441" s="483"/>
      <c r="N6441" s="176"/>
      <c r="O6441" s="412"/>
      <c r="P6441" s="413"/>
      <c r="Q6441" s="8"/>
      <c r="R6441" s="8"/>
      <c r="S6441" s="8"/>
      <c r="T6441" s="9"/>
      <c r="U6441" s="17"/>
      <c r="V6441" s="182"/>
      <c r="W6441" s="191"/>
      <c r="X6441" s="199"/>
      <c r="Y6441" s="182"/>
      <c r="Z6441" s="184"/>
      <c r="AA6441" s="184"/>
      <c r="AD6441" s="182"/>
      <c r="AG6441" s="182"/>
      <c r="AH6441" s="43"/>
      <c r="AI6441" s="43"/>
      <c r="AJ6441" s="43"/>
      <c r="AK6441" s="43"/>
      <c r="AL6441" s="43"/>
      <c r="AM6441" s="43"/>
      <c r="AN6441" s="43"/>
      <c r="AO6441" s="43"/>
      <c r="AP6441" s="43"/>
      <c r="AQ6441" s="43"/>
      <c r="AR6441" s="43"/>
      <c r="AS6441" s="43"/>
      <c r="AT6441" s="43"/>
      <c r="AU6441" s="44"/>
      <c r="AV6441" s="182"/>
      <c r="AW6441" s="182"/>
      <c r="AX6441" s="182"/>
      <c r="AZ6441" s="207"/>
    </row>
    <row r="6442" spans="1:52" s="168" customFormat="1" ht="24.9" customHeight="1" x14ac:dyDescent="0.3">
      <c r="A6442" s="263"/>
      <c r="B6442" s="263"/>
      <c r="C6442" s="265"/>
      <c r="D6442" s="481"/>
      <c r="E6442" s="482"/>
      <c r="F6442" s="482"/>
      <c r="G6442" s="482"/>
      <c r="H6442" s="482"/>
      <c r="I6442" s="482"/>
      <c r="J6442" s="482"/>
      <c r="K6442" s="482"/>
      <c r="L6442" s="482"/>
      <c r="M6442" s="483"/>
      <c r="N6442" s="176"/>
      <c r="O6442" s="412"/>
      <c r="P6442" s="413"/>
      <c r="Q6442" s="8"/>
      <c r="R6442" s="8"/>
      <c r="S6442" s="8"/>
      <c r="T6442" s="9"/>
      <c r="U6442" s="17"/>
      <c r="V6442" s="182"/>
      <c r="W6442" s="191"/>
      <c r="X6442" s="199"/>
      <c r="Y6442" s="182"/>
      <c r="Z6442" s="184"/>
      <c r="AA6442" s="184"/>
      <c r="AD6442" s="182"/>
      <c r="AG6442" s="182"/>
      <c r="AH6442" s="43"/>
      <c r="AI6442" s="43"/>
      <c r="AJ6442" s="43"/>
      <c r="AK6442" s="43"/>
      <c r="AL6442" s="43"/>
      <c r="AM6442" s="43"/>
      <c r="AN6442" s="43"/>
      <c r="AO6442" s="43"/>
      <c r="AP6442" s="43"/>
      <c r="AQ6442" s="43"/>
      <c r="AR6442" s="43"/>
      <c r="AS6442" s="43"/>
      <c r="AT6442" s="43"/>
      <c r="AU6442" s="44"/>
      <c r="AV6442" s="182"/>
      <c r="AW6442" s="182"/>
      <c r="AX6442" s="182"/>
      <c r="AZ6442" s="207"/>
    </row>
    <row r="6443" spans="1:52" s="168" customFormat="1" ht="24.9" customHeight="1" x14ac:dyDescent="0.3">
      <c r="A6443" s="263"/>
      <c r="B6443" s="263"/>
      <c r="C6443" s="265"/>
      <c r="D6443" s="481"/>
      <c r="E6443" s="482"/>
      <c r="F6443" s="482"/>
      <c r="G6443" s="482"/>
      <c r="H6443" s="482"/>
      <c r="I6443" s="482"/>
      <c r="J6443" s="482"/>
      <c r="K6443" s="482"/>
      <c r="L6443" s="482"/>
      <c r="M6443" s="483"/>
      <c r="N6443" s="176"/>
      <c r="O6443" s="412"/>
      <c r="P6443" s="413"/>
      <c r="Q6443" s="8"/>
      <c r="R6443" s="8"/>
      <c r="S6443" s="8"/>
      <c r="T6443" s="9"/>
      <c r="U6443" s="17"/>
      <c r="V6443" s="182"/>
      <c r="W6443" s="191"/>
      <c r="X6443" s="199"/>
      <c r="Y6443" s="182"/>
      <c r="Z6443" s="184"/>
      <c r="AA6443" s="184"/>
      <c r="AD6443" s="182"/>
      <c r="AG6443" s="182"/>
      <c r="AH6443" s="43"/>
      <c r="AI6443" s="43"/>
      <c r="AJ6443" s="43"/>
      <c r="AK6443" s="43"/>
      <c r="AL6443" s="43"/>
      <c r="AM6443" s="43"/>
      <c r="AN6443" s="43"/>
      <c r="AO6443" s="43"/>
      <c r="AP6443" s="43"/>
      <c r="AQ6443" s="43"/>
      <c r="AR6443" s="43"/>
      <c r="AS6443" s="43"/>
      <c r="AT6443" s="43"/>
      <c r="AU6443" s="44"/>
      <c r="AV6443" s="182"/>
      <c r="AW6443" s="182"/>
      <c r="AX6443" s="182"/>
      <c r="AZ6443" s="207"/>
    </row>
    <row r="6444" spans="1:52" s="168" customFormat="1" ht="24.9" customHeight="1" x14ac:dyDescent="0.3">
      <c r="A6444" s="263"/>
      <c r="B6444" s="263"/>
      <c r="C6444" s="265"/>
      <c r="D6444" s="481"/>
      <c r="E6444" s="482"/>
      <c r="F6444" s="482"/>
      <c r="G6444" s="482"/>
      <c r="H6444" s="482"/>
      <c r="I6444" s="482"/>
      <c r="J6444" s="482"/>
      <c r="K6444" s="482"/>
      <c r="L6444" s="482"/>
      <c r="M6444" s="483"/>
      <c r="N6444" s="176"/>
      <c r="O6444" s="412"/>
      <c r="P6444" s="413"/>
      <c r="Q6444" s="8"/>
      <c r="R6444" s="8"/>
      <c r="S6444" s="8"/>
      <c r="T6444" s="9"/>
      <c r="U6444" s="17"/>
      <c r="V6444" s="182"/>
      <c r="W6444" s="191"/>
      <c r="X6444" s="199"/>
      <c r="Y6444" s="182"/>
      <c r="Z6444" s="184"/>
      <c r="AA6444" s="184"/>
      <c r="AD6444" s="182"/>
      <c r="AG6444" s="182"/>
      <c r="AH6444" s="43"/>
      <c r="AI6444" s="43"/>
      <c r="AJ6444" s="43"/>
      <c r="AK6444" s="43"/>
      <c r="AL6444" s="43"/>
      <c r="AM6444" s="43"/>
      <c r="AN6444" s="43"/>
      <c r="AO6444" s="43"/>
      <c r="AP6444" s="43"/>
      <c r="AQ6444" s="43"/>
      <c r="AR6444" s="43"/>
      <c r="AS6444" s="43"/>
      <c r="AT6444" s="43"/>
      <c r="AU6444" s="44"/>
      <c r="AV6444" s="182"/>
      <c r="AW6444" s="182"/>
      <c r="AX6444" s="182"/>
      <c r="AZ6444" s="207"/>
    </row>
    <row r="6445" spans="1:52" s="168" customFormat="1" ht="24.9" customHeight="1" x14ac:dyDescent="0.3">
      <c r="A6445" s="263"/>
      <c r="B6445" s="263"/>
      <c r="C6445" s="265"/>
      <c r="D6445" s="481"/>
      <c r="E6445" s="482"/>
      <c r="F6445" s="482"/>
      <c r="G6445" s="482"/>
      <c r="H6445" s="482"/>
      <c r="I6445" s="482"/>
      <c r="J6445" s="482"/>
      <c r="K6445" s="482"/>
      <c r="L6445" s="482"/>
      <c r="M6445" s="483"/>
      <c r="N6445" s="176"/>
      <c r="O6445" s="412"/>
      <c r="P6445" s="413"/>
      <c r="Q6445" s="8"/>
      <c r="R6445" s="8"/>
      <c r="S6445" s="8"/>
      <c r="T6445" s="9"/>
      <c r="U6445" s="17"/>
      <c r="V6445" s="182"/>
      <c r="W6445" s="191"/>
      <c r="X6445" s="199"/>
      <c r="Y6445" s="182"/>
      <c r="Z6445" s="184"/>
      <c r="AA6445" s="184"/>
      <c r="AD6445" s="182"/>
      <c r="AG6445" s="182"/>
      <c r="AH6445" s="43"/>
      <c r="AI6445" s="43"/>
      <c r="AJ6445" s="43"/>
      <c r="AK6445" s="43"/>
      <c r="AL6445" s="43"/>
      <c r="AM6445" s="43"/>
      <c r="AN6445" s="43"/>
      <c r="AO6445" s="43"/>
      <c r="AP6445" s="43"/>
      <c r="AQ6445" s="43"/>
      <c r="AR6445" s="43"/>
      <c r="AS6445" s="43"/>
      <c r="AT6445" s="43"/>
      <c r="AU6445" s="44"/>
      <c r="AV6445" s="182"/>
      <c r="AW6445" s="182"/>
      <c r="AX6445" s="182"/>
      <c r="AZ6445" s="207"/>
    </row>
    <row r="6446" spans="1:52" s="168" customFormat="1" ht="24.9" customHeight="1" x14ac:dyDescent="0.3">
      <c r="A6446" s="263"/>
      <c r="B6446" s="263"/>
      <c r="C6446" s="265"/>
      <c r="D6446" s="481"/>
      <c r="E6446" s="482"/>
      <c r="F6446" s="482"/>
      <c r="G6446" s="482"/>
      <c r="H6446" s="482"/>
      <c r="I6446" s="482"/>
      <c r="J6446" s="482"/>
      <c r="K6446" s="482"/>
      <c r="L6446" s="482"/>
      <c r="M6446" s="483"/>
      <c r="N6446" s="176"/>
      <c r="O6446" s="412"/>
      <c r="P6446" s="413"/>
      <c r="Q6446" s="8"/>
      <c r="R6446" s="8"/>
      <c r="S6446" s="8"/>
      <c r="T6446" s="9"/>
      <c r="U6446" s="17"/>
      <c r="V6446" s="182"/>
      <c r="W6446" s="191"/>
      <c r="X6446" s="199"/>
      <c r="Y6446" s="182"/>
      <c r="Z6446" s="184"/>
      <c r="AA6446" s="184"/>
      <c r="AD6446" s="182"/>
      <c r="AG6446" s="182"/>
      <c r="AH6446" s="43"/>
      <c r="AI6446" s="43"/>
      <c r="AJ6446" s="43"/>
      <c r="AK6446" s="43"/>
      <c r="AL6446" s="43"/>
      <c r="AM6446" s="43"/>
      <c r="AN6446" s="43"/>
      <c r="AO6446" s="43"/>
      <c r="AP6446" s="43"/>
      <c r="AQ6446" s="43"/>
      <c r="AR6446" s="43"/>
      <c r="AS6446" s="43"/>
      <c r="AT6446" s="43"/>
      <c r="AU6446" s="44"/>
      <c r="AV6446" s="182"/>
      <c r="AW6446" s="182"/>
      <c r="AX6446" s="182"/>
      <c r="AZ6446" s="207"/>
    </row>
    <row r="6447" spans="1:52" s="168" customFormat="1" ht="24.9" customHeight="1" x14ac:dyDescent="0.3">
      <c r="A6447" s="263"/>
      <c r="B6447" s="263"/>
      <c r="C6447" s="265"/>
      <c r="D6447" s="481"/>
      <c r="E6447" s="482"/>
      <c r="F6447" s="482"/>
      <c r="G6447" s="482"/>
      <c r="H6447" s="482"/>
      <c r="I6447" s="482"/>
      <c r="J6447" s="482"/>
      <c r="K6447" s="482"/>
      <c r="L6447" s="482"/>
      <c r="M6447" s="483"/>
      <c r="N6447" s="176"/>
      <c r="O6447" s="412"/>
      <c r="P6447" s="413"/>
      <c r="Q6447" s="8"/>
      <c r="R6447" s="8"/>
      <c r="S6447" s="8"/>
      <c r="T6447" s="9"/>
      <c r="U6447" s="17"/>
      <c r="V6447" s="182"/>
      <c r="W6447" s="191"/>
      <c r="X6447" s="199"/>
      <c r="Y6447" s="182"/>
      <c r="Z6447" s="184"/>
      <c r="AA6447" s="184"/>
      <c r="AD6447" s="182"/>
      <c r="AG6447" s="182"/>
      <c r="AH6447" s="43"/>
      <c r="AI6447" s="43"/>
      <c r="AJ6447" s="43"/>
      <c r="AK6447" s="43"/>
      <c r="AL6447" s="43"/>
      <c r="AM6447" s="43"/>
      <c r="AN6447" s="43"/>
      <c r="AO6447" s="43"/>
      <c r="AP6447" s="43"/>
      <c r="AQ6447" s="43"/>
      <c r="AR6447" s="43"/>
      <c r="AS6447" s="43"/>
      <c r="AT6447" s="43"/>
      <c r="AU6447" s="44"/>
      <c r="AV6447" s="182"/>
      <c r="AW6447" s="182"/>
      <c r="AX6447" s="182"/>
      <c r="AZ6447" s="207"/>
    </row>
    <row r="6448" spans="1:52" s="168" customFormat="1" ht="24.9" customHeight="1" x14ac:dyDescent="0.3">
      <c r="A6448" s="263"/>
      <c r="B6448" s="263"/>
      <c r="C6448" s="265"/>
      <c r="D6448" s="481"/>
      <c r="E6448" s="482"/>
      <c r="F6448" s="482"/>
      <c r="G6448" s="482"/>
      <c r="H6448" s="482"/>
      <c r="I6448" s="482"/>
      <c r="J6448" s="482"/>
      <c r="K6448" s="482"/>
      <c r="L6448" s="482"/>
      <c r="M6448" s="483"/>
      <c r="N6448" s="176"/>
      <c r="O6448" s="412"/>
      <c r="P6448" s="413"/>
      <c r="Q6448" s="8"/>
      <c r="R6448" s="8"/>
      <c r="S6448" s="8"/>
      <c r="T6448" s="9"/>
      <c r="U6448" s="17"/>
      <c r="V6448" s="182"/>
      <c r="W6448" s="191"/>
      <c r="X6448" s="199"/>
      <c r="Y6448" s="182"/>
      <c r="Z6448" s="184"/>
      <c r="AA6448" s="184"/>
      <c r="AD6448" s="182"/>
      <c r="AG6448" s="182"/>
      <c r="AH6448" s="43"/>
      <c r="AI6448" s="43"/>
      <c r="AJ6448" s="43"/>
      <c r="AK6448" s="43"/>
      <c r="AL6448" s="43"/>
      <c r="AM6448" s="43"/>
      <c r="AN6448" s="43"/>
      <c r="AO6448" s="43"/>
      <c r="AP6448" s="43"/>
      <c r="AQ6448" s="43"/>
      <c r="AR6448" s="43"/>
      <c r="AS6448" s="43"/>
      <c r="AT6448" s="43"/>
      <c r="AU6448" s="44"/>
      <c r="AV6448" s="182"/>
      <c r="AW6448" s="182"/>
      <c r="AX6448" s="182"/>
      <c r="AZ6448" s="207"/>
    </row>
    <row r="6449" spans="1:52" s="168" customFormat="1" ht="24.9" customHeight="1" x14ac:dyDescent="0.3">
      <c r="A6449" s="263"/>
      <c r="B6449" s="263"/>
      <c r="C6449" s="265"/>
      <c r="D6449" s="481"/>
      <c r="E6449" s="482"/>
      <c r="F6449" s="482"/>
      <c r="G6449" s="482"/>
      <c r="H6449" s="482"/>
      <c r="I6449" s="482"/>
      <c r="J6449" s="482"/>
      <c r="K6449" s="482"/>
      <c r="L6449" s="482"/>
      <c r="M6449" s="483"/>
      <c r="N6449" s="176"/>
      <c r="O6449" s="412"/>
      <c r="P6449" s="413"/>
      <c r="Q6449" s="8"/>
      <c r="R6449" s="8"/>
      <c r="S6449" s="8"/>
      <c r="T6449" s="9"/>
      <c r="U6449" s="17"/>
      <c r="V6449" s="182"/>
      <c r="W6449" s="191"/>
      <c r="X6449" s="199"/>
      <c r="Y6449" s="182"/>
      <c r="Z6449" s="184"/>
      <c r="AA6449" s="184"/>
      <c r="AD6449" s="182"/>
      <c r="AG6449" s="182"/>
      <c r="AH6449" s="43"/>
      <c r="AI6449" s="43"/>
      <c r="AJ6449" s="43"/>
      <c r="AK6449" s="43"/>
      <c r="AL6449" s="43"/>
      <c r="AM6449" s="43"/>
      <c r="AN6449" s="43"/>
      <c r="AO6449" s="43"/>
      <c r="AP6449" s="43"/>
      <c r="AQ6449" s="43"/>
      <c r="AR6449" s="43"/>
      <c r="AS6449" s="43"/>
      <c r="AT6449" s="43"/>
      <c r="AU6449" s="44"/>
      <c r="AV6449" s="182"/>
      <c r="AW6449" s="182"/>
      <c r="AX6449" s="182"/>
      <c r="AZ6449" s="207"/>
    </row>
    <row r="6450" spans="1:52" s="168" customFormat="1" ht="24.9" customHeight="1" x14ac:dyDescent="0.3">
      <c r="A6450" s="263"/>
      <c r="B6450" s="263"/>
      <c r="C6450" s="265"/>
      <c r="D6450" s="481"/>
      <c r="E6450" s="482"/>
      <c r="F6450" s="482"/>
      <c r="G6450" s="482"/>
      <c r="H6450" s="482"/>
      <c r="I6450" s="482"/>
      <c r="J6450" s="482"/>
      <c r="K6450" s="482"/>
      <c r="L6450" s="482"/>
      <c r="M6450" s="483"/>
      <c r="N6450" s="176"/>
      <c r="O6450" s="412"/>
      <c r="P6450" s="413"/>
      <c r="Q6450" s="8"/>
      <c r="R6450" s="8"/>
      <c r="S6450" s="8"/>
      <c r="T6450" s="9"/>
      <c r="U6450" s="17"/>
      <c r="V6450" s="182"/>
      <c r="W6450" s="191"/>
      <c r="X6450" s="199"/>
      <c r="Y6450" s="182"/>
      <c r="Z6450" s="184"/>
      <c r="AA6450" s="184"/>
      <c r="AD6450" s="182"/>
      <c r="AG6450" s="182"/>
      <c r="AH6450" s="43"/>
      <c r="AI6450" s="43"/>
      <c r="AJ6450" s="43"/>
      <c r="AK6450" s="43"/>
      <c r="AL6450" s="43"/>
      <c r="AM6450" s="43"/>
      <c r="AN6450" s="43"/>
      <c r="AO6450" s="43"/>
      <c r="AP6450" s="43"/>
      <c r="AQ6450" s="43"/>
      <c r="AR6450" s="43"/>
      <c r="AS6450" s="43"/>
      <c r="AT6450" s="43"/>
      <c r="AU6450" s="44"/>
      <c r="AV6450" s="182"/>
      <c r="AW6450" s="182"/>
      <c r="AX6450" s="182"/>
      <c r="AZ6450" s="207"/>
    </row>
    <row r="6451" spans="1:52" s="168" customFormat="1" ht="24.9" customHeight="1" x14ac:dyDescent="0.3">
      <c r="A6451" s="263"/>
      <c r="B6451" s="263"/>
      <c r="C6451" s="265"/>
      <c r="D6451" s="481"/>
      <c r="E6451" s="482"/>
      <c r="F6451" s="482"/>
      <c r="G6451" s="482"/>
      <c r="H6451" s="482"/>
      <c r="I6451" s="482"/>
      <c r="J6451" s="482"/>
      <c r="K6451" s="482"/>
      <c r="L6451" s="482"/>
      <c r="M6451" s="483"/>
      <c r="N6451" s="176"/>
      <c r="O6451" s="412"/>
      <c r="P6451" s="413"/>
      <c r="Q6451" s="8"/>
      <c r="R6451" s="8"/>
      <c r="S6451" s="8"/>
      <c r="T6451" s="9"/>
      <c r="U6451" s="17"/>
      <c r="V6451" s="182"/>
      <c r="W6451" s="191"/>
      <c r="X6451" s="199"/>
      <c r="Y6451" s="182"/>
      <c r="Z6451" s="184"/>
      <c r="AA6451" s="184"/>
      <c r="AD6451" s="182"/>
      <c r="AG6451" s="182"/>
      <c r="AH6451" s="43"/>
      <c r="AI6451" s="43"/>
      <c r="AJ6451" s="43"/>
      <c r="AK6451" s="43"/>
      <c r="AL6451" s="43"/>
      <c r="AM6451" s="43"/>
      <c r="AN6451" s="43"/>
      <c r="AO6451" s="43"/>
      <c r="AP6451" s="43"/>
      <c r="AQ6451" s="43"/>
      <c r="AR6451" s="43"/>
      <c r="AS6451" s="43"/>
      <c r="AT6451" s="43"/>
      <c r="AU6451" s="44"/>
      <c r="AV6451" s="182"/>
      <c r="AW6451" s="182"/>
      <c r="AX6451" s="182"/>
      <c r="AZ6451" s="207"/>
    </row>
    <row r="6452" spans="1:52" s="168" customFormat="1" ht="24.9" customHeight="1" x14ac:dyDescent="0.3">
      <c r="A6452" s="263"/>
      <c r="B6452" s="263"/>
      <c r="C6452" s="265"/>
      <c r="D6452" s="481"/>
      <c r="E6452" s="482"/>
      <c r="F6452" s="482"/>
      <c r="G6452" s="482"/>
      <c r="H6452" s="482"/>
      <c r="I6452" s="482"/>
      <c r="J6452" s="482"/>
      <c r="K6452" s="482"/>
      <c r="L6452" s="482"/>
      <c r="M6452" s="483"/>
      <c r="N6452" s="176"/>
      <c r="O6452" s="412"/>
      <c r="P6452" s="413"/>
      <c r="Q6452" s="8"/>
      <c r="R6452" s="8"/>
      <c r="S6452" s="8"/>
      <c r="T6452" s="9"/>
      <c r="U6452" s="17"/>
      <c r="V6452" s="182"/>
      <c r="W6452" s="191"/>
      <c r="X6452" s="199"/>
      <c r="Y6452" s="182"/>
      <c r="Z6452" s="184"/>
      <c r="AA6452" s="184"/>
      <c r="AD6452" s="182"/>
      <c r="AG6452" s="182"/>
      <c r="AH6452" s="43"/>
      <c r="AI6452" s="43"/>
      <c r="AJ6452" s="43"/>
      <c r="AK6452" s="43"/>
      <c r="AL6452" s="43"/>
      <c r="AM6452" s="43"/>
      <c r="AN6452" s="43"/>
      <c r="AO6452" s="43"/>
      <c r="AP6452" s="43"/>
      <c r="AQ6452" s="43"/>
      <c r="AR6452" s="43"/>
      <c r="AS6452" s="43"/>
      <c r="AT6452" s="43"/>
      <c r="AU6452" s="44"/>
      <c r="AV6452" s="182"/>
      <c r="AW6452" s="182"/>
      <c r="AX6452" s="182"/>
      <c r="AZ6452" s="207"/>
    </row>
    <row r="6453" spans="1:52" s="168" customFormat="1" ht="24.9" customHeight="1" x14ac:dyDescent="0.3">
      <c r="A6453" s="263"/>
      <c r="B6453" s="263"/>
      <c r="C6453" s="265"/>
      <c r="D6453" s="481"/>
      <c r="E6453" s="482"/>
      <c r="F6453" s="482"/>
      <c r="G6453" s="482"/>
      <c r="H6453" s="482"/>
      <c r="I6453" s="482"/>
      <c r="J6453" s="482"/>
      <c r="K6453" s="482"/>
      <c r="L6453" s="482"/>
      <c r="M6453" s="483"/>
      <c r="N6453" s="176"/>
      <c r="O6453" s="412"/>
      <c r="P6453" s="413"/>
      <c r="Q6453" s="8"/>
      <c r="R6453" s="8"/>
      <c r="S6453" s="8"/>
      <c r="T6453" s="9"/>
      <c r="U6453" s="17"/>
      <c r="V6453" s="182"/>
      <c r="W6453" s="191"/>
      <c r="X6453" s="199"/>
      <c r="Y6453" s="182"/>
      <c r="Z6453" s="184"/>
      <c r="AA6453" s="184"/>
      <c r="AD6453" s="182"/>
      <c r="AG6453" s="182"/>
      <c r="AH6453" s="43"/>
      <c r="AI6453" s="43"/>
      <c r="AJ6453" s="43"/>
      <c r="AK6453" s="43"/>
      <c r="AL6453" s="43"/>
      <c r="AM6453" s="43"/>
      <c r="AN6453" s="43"/>
      <c r="AO6453" s="43"/>
      <c r="AP6453" s="43"/>
      <c r="AQ6453" s="43"/>
      <c r="AR6453" s="43"/>
      <c r="AS6453" s="43"/>
      <c r="AT6453" s="43"/>
      <c r="AU6453" s="44"/>
      <c r="AV6453" s="182"/>
      <c r="AW6453" s="182"/>
      <c r="AX6453" s="182"/>
      <c r="AZ6453" s="207"/>
    </row>
    <row r="6454" spans="1:52" s="168" customFormat="1" ht="24.9" customHeight="1" x14ac:dyDescent="0.3">
      <c r="A6454" s="263"/>
      <c r="B6454" s="263"/>
      <c r="C6454" s="265"/>
      <c r="D6454" s="481"/>
      <c r="E6454" s="482"/>
      <c r="F6454" s="482"/>
      <c r="G6454" s="482"/>
      <c r="H6454" s="482"/>
      <c r="I6454" s="482"/>
      <c r="J6454" s="482"/>
      <c r="K6454" s="482"/>
      <c r="L6454" s="482"/>
      <c r="M6454" s="483"/>
      <c r="N6454" s="176"/>
      <c r="O6454" s="412"/>
      <c r="P6454" s="413"/>
      <c r="Q6454" s="8"/>
      <c r="R6454" s="8"/>
      <c r="S6454" s="8"/>
      <c r="T6454" s="9"/>
      <c r="U6454" s="17"/>
      <c r="V6454" s="182"/>
      <c r="W6454" s="191"/>
      <c r="X6454" s="199"/>
      <c r="Y6454" s="182"/>
      <c r="Z6454" s="184"/>
      <c r="AA6454" s="184"/>
      <c r="AD6454" s="182"/>
      <c r="AG6454" s="182"/>
      <c r="AH6454" s="43"/>
      <c r="AI6454" s="43"/>
      <c r="AJ6454" s="43"/>
      <c r="AK6454" s="43"/>
      <c r="AL6454" s="43"/>
      <c r="AM6454" s="43"/>
      <c r="AN6454" s="43"/>
      <c r="AO6454" s="43"/>
      <c r="AP6454" s="43"/>
      <c r="AQ6454" s="43"/>
      <c r="AR6454" s="43"/>
      <c r="AS6454" s="43"/>
      <c r="AT6454" s="43"/>
      <c r="AU6454" s="44"/>
      <c r="AV6454" s="182"/>
      <c r="AW6454" s="182"/>
      <c r="AX6454" s="182"/>
      <c r="AZ6454" s="207"/>
    </row>
    <row r="6455" spans="1:52" s="168" customFormat="1" ht="24.9" customHeight="1" x14ac:dyDescent="0.3">
      <c r="A6455" s="263"/>
      <c r="B6455" s="263"/>
      <c r="C6455" s="265"/>
      <c r="D6455" s="481"/>
      <c r="E6455" s="482"/>
      <c r="F6455" s="482"/>
      <c r="G6455" s="482"/>
      <c r="H6455" s="482"/>
      <c r="I6455" s="482"/>
      <c r="J6455" s="482"/>
      <c r="K6455" s="482"/>
      <c r="L6455" s="482"/>
      <c r="M6455" s="483"/>
      <c r="N6455" s="176"/>
      <c r="O6455" s="412"/>
      <c r="P6455" s="413"/>
      <c r="Q6455" s="8"/>
      <c r="R6455" s="8"/>
      <c r="S6455" s="8"/>
      <c r="T6455" s="9"/>
      <c r="U6455" s="17"/>
      <c r="V6455" s="182"/>
      <c r="W6455" s="191"/>
      <c r="X6455" s="199"/>
      <c r="Y6455" s="182"/>
      <c r="Z6455" s="184"/>
      <c r="AA6455" s="184"/>
      <c r="AD6455" s="182"/>
      <c r="AG6455" s="182"/>
      <c r="AH6455" s="43"/>
      <c r="AI6455" s="43"/>
      <c r="AJ6455" s="43"/>
      <c r="AK6455" s="43"/>
      <c r="AL6455" s="43"/>
      <c r="AM6455" s="43"/>
      <c r="AN6455" s="43"/>
      <c r="AO6455" s="43"/>
      <c r="AP6455" s="43"/>
      <c r="AQ6455" s="43"/>
      <c r="AR6455" s="43"/>
      <c r="AS6455" s="43"/>
      <c r="AT6455" s="43"/>
      <c r="AU6455" s="44"/>
      <c r="AV6455" s="182"/>
      <c r="AW6455" s="182"/>
      <c r="AX6455" s="182"/>
      <c r="AZ6455" s="207"/>
    </row>
    <row r="6456" spans="1:52" s="168" customFormat="1" ht="24.9" customHeight="1" thickBot="1" x14ac:dyDescent="0.35">
      <c r="A6456" s="263"/>
      <c r="B6456" s="263"/>
      <c r="C6456" s="265"/>
      <c r="D6456" s="481"/>
      <c r="E6456" s="482"/>
      <c r="F6456" s="482"/>
      <c r="G6456" s="482"/>
      <c r="H6456" s="482"/>
      <c r="I6456" s="482"/>
      <c r="J6456" s="482"/>
      <c r="K6456" s="482"/>
      <c r="L6456" s="482"/>
      <c r="M6456" s="483"/>
      <c r="N6456" s="414" t="s">
        <v>16</v>
      </c>
      <c r="O6456" s="415"/>
      <c r="P6456" s="415"/>
      <c r="Q6456" s="415"/>
      <c r="R6456" s="415"/>
      <c r="S6456" s="415"/>
      <c r="T6456" s="415"/>
      <c r="U6456" s="18">
        <f>SUM(U6436:U6455)</f>
        <v>0</v>
      </c>
      <c r="V6456" s="182"/>
      <c r="W6456" s="191"/>
      <c r="X6456" s="199"/>
      <c r="Y6456" s="182"/>
      <c r="Z6456" s="184"/>
      <c r="AA6456" s="184"/>
      <c r="AD6456" s="182"/>
      <c r="AG6456" s="182"/>
      <c r="AH6456" s="43"/>
      <c r="AI6456" s="43"/>
      <c r="AJ6456" s="43"/>
      <c r="AK6456" s="43"/>
      <c r="AL6456" s="43"/>
      <c r="AM6456" s="43"/>
      <c r="AN6456" s="43"/>
      <c r="AO6456" s="43"/>
      <c r="AP6456" s="43"/>
      <c r="AQ6456" s="43"/>
      <c r="AR6456" s="43"/>
      <c r="AS6456" s="43"/>
      <c r="AT6456" s="43"/>
      <c r="AU6456" s="44"/>
      <c r="AV6456" s="182"/>
      <c r="AW6456" s="182"/>
      <c r="AX6456" s="182"/>
      <c r="AZ6456" s="207"/>
    </row>
    <row r="6457" spans="1:52" s="168" customFormat="1" ht="14.4" customHeight="1" x14ac:dyDescent="0.3">
      <c r="A6457" s="263"/>
      <c r="B6457" s="263"/>
      <c r="C6457" s="265"/>
      <c r="D6457" s="481"/>
      <c r="E6457" s="482"/>
      <c r="F6457" s="482"/>
      <c r="G6457" s="482"/>
      <c r="H6457" s="482"/>
      <c r="I6457" s="482"/>
      <c r="J6457" s="482"/>
      <c r="K6457" s="482"/>
      <c r="L6457" s="482"/>
      <c r="M6457" s="483"/>
      <c r="N6457" s="416" t="s">
        <v>17</v>
      </c>
      <c r="O6457" s="417"/>
      <c r="P6457" s="417"/>
      <c r="Q6457" s="417"/>
      <c r="R6457" s="417"/>
      <c r="S6457" s="417"/>
      <c r="T6457" s="417"/>
      <c r="U6457" s="418"/>
      <c r="V6457" s="200"/>
      <c r="W6457" s="191"/>
      <c r="X6457" s="199"/>
      <c r="Y6457" s="182"/>
      <c r="Z6457" s="184"/>
      <c r="AA6457" s="184"/>
      <c r="AD6457" s="182"/>
      <c r="AG6457" s="182"/>
      <c r="AH6457" s="43"/>
      <c r="AI6457" s="43"/>
      <c r="AJ6457" s="43"/>
      <c r="AK6457" s="43"/>
      <c r="AL6457" s="43"/>
      <c r="AM6457" s="43"/>
      <c r="AN6457" s="43"/>
      <c r="AO6457" s="43"/>
      <c r="AP6457" s="43"/>
      <c r="AQ6457" s="43"/>
      <c r="AR6457" s="43"/>
      <c r="AS6457" s="43"/>
      <c r="AT6457" s="43"/>
      <c r="AU6457" s="44"/>
      <c r="AV6457" s="182"/>
      <c r="AW6457" s="182"/>
      <c r="AX6457" s="182"/>
      <c r="AZ6457" s="207"/>
    </row>
    <row r="6458" spans="1:52" s="168" customFormat="1" x14ac:dyDescent="0.3">
      <c r="A6458" s="263"/>
      <c r="B6458" s="263"/>
      <c r="C6458" s="265"/>
      <c r="D6458" s="481"/>
      <c r="E6458" s="482"/>
      <c r="F6458" s="482"/>
      <c r="G6458" s="482"/>
      <c r="H6458" s="482"/>
      <c r="I6458" s="482"/>
      <c r="J6458" s="482"/>
      <c r="K6458" s="482"/>
      <c r="L6458" s="482"/>
      <c r="M6458" s="483"/>
      <c r="N6458" s="419"/>
      <c r="O6458" s="420"/>
      <c r="P6458" s="420"/>
      <c r="Q6458" s="420"/>
      <c r="R6458" s="420"/>
      <c r="S6458" s="420"/>
      <c r="T6458" s="420"/>
      <c r="U6458" s="421"/>
      <c r="V6458" s="182"/>
      <c r="W6458" s="191"/>
      <c r="X6458" s="199"/>
      <c r="Y6458" s="182"/>
      <c r="Z6458" s="184"/>
      <c r="AA6458" s="184"/>
      <c r="AD6458" s="182"/>
      <c r="AG6458" s="182"/>
      <c r="AH6458" s="43"/>
      <c r="AI6458" s="43"/>
      <c r="AJ6458" s="43"/>
      <c r="AK6458" s="43"/>
      <c r="AL6458" s="43"/>
      <c r="AM6458" s="43"/>
      <c r="AN6458" s="43"/>
      <c r="AO6458" s="43"/>
      <c r="AP6458" s="43"/>
      <c r="AQ6458" s="43"/>
      <c r="AR6458" s="43"/>
      <c r="AS6458" s="43"/>
      <c r="AT6458" s="43"/>
      <c r="AU6458" s="44"/>
      <c r="AV6458" s="182"/>
      <c r="AW6458" s="182"/>
      <c r="AX6458" s="182"/>
      <c r="AZ6458" s="207"/>
    </row>
    <row r="6459" spans="1:52" s="168" customFormat="1" x14ac:dyDescent="0.3">
      <c r="A6459" s="263"/>
      <c r="B6459" s="263"/>
      <c r="C6459" s="265"/>
      <c r="D6459" s="481"/>
      <c r="E6459" s="482"/>
      <c r="F6459" s="482"/>
      <c r="G6459" s="482"/>
      <c r="H6459" s="482"/>
      <c r="I6459" s="482"/>
      <c r="J6459" s="482"/>
      <c r="K6459" s="482"/>
      <c r="L6459" s="482"/>
      <c r="M6459" s="483"/>
      <c r="N6459" s="419"/>
      <c r="O6459" s="420"/>
      <c r="P6459" s="420"/>
      <c r="Q6459" s="420"/>
      <c r="R6459" s="420"/>
      <c r="S6459" s="420"/>
      <c r="T6459" s="420"/>
      <c r="U6459" s="421"/>
      <c r="V6459" s="182"/>
      <c r="W6459" s="191"/>
      <c r="X6459" s="199"/>
      <c r="Y6459" s="182"/>
      <c r="Z6459" s="184"/>
      <c r="AA6459" s="184"/>
      <c r="AD6459" s="182"/>
      <c r="AG6459" s="182"/>
      <c r="AH6459" s="43"/>
      <c r="AI6459" s="43"/>
      <c r="AJ6459" s="43"/>
      <c r="AK6459" s="43"/>
      <c r="AL6459" s="43"/>
      <c r="AM6459" s="43"/>
      <c r="AN6459" s="43"/>
      <c r="AO6459" s="43"/>
      <c r="AP6459" s="43"/>
      <c r="AQ6459" s="43"/>
      <c r="AR6459" s="43"/>
      <c r="AS6459" s="43"/>
      <c r="AT6459" s="43"/>
      <c r="AU6459" s="44"/>
      <c r="AV6459" s="182"/>
      <c r="AW6459" s="182"/>
      <c r="AX6459" s="182"/>
      <c r="AZ6459" s="207"/>
    </row>
    <row r="6460" spans="1:52" s="168" customFormat="1" ht="14.4" thickBot="1" x14ac:dyDescent="0.35">
      <c r="A6460" s="263"/>
      <c r="B6460" s="263"/>
      <c r="C6460" s="265"/>
      <c r="D6460" s="425"/>
      <c r="E6460" s="426"/>
      <c r="F6460" s="426"/>
      <c r="G6460" s="426"/>
      <c r="H6460" s="426"/>
      <c r="I6460" s="426"/>
      <c r="J6460" s="426"/>
      <c r="K6460" s="426"/>
      <c r="L6460" s="426"/>
      <c r="M6460" s="427"/>
      <c r="N6460" s="422"/>
      <c r="O6460" s="423"/>
      <c r="P6460" s="423"/>
      <c r="Q6460" s="423"/>
      <c r="R6460" s="423"/>
      <c r="S6460" s="423"/>
      <c r="T6460" s="423"/>
      <c r="U6460" s="424"/>
      <c r="V6460" s="182"/>
      <c r="W6460" s="191"/>
      <c r="X6460" s="199"/>
      <c r="Y6460" s="182"/>
      <c r="Z6460" s="184"/>
      <c r="AA6460" s="184"/>
      <c r="AD6460" s="182"/>
      <c r="AG6460" s="182"/>
      <c r="AH6460" s="43"/>
      <c r="AI6460" s="43"/>
      <c r="AJ6460" s="43"/>
      <c r="AK6460" s="43"/>
      <c r="AL6460" s="43"/>
      <c r="AM6460" s="43"/>
      <c r="AN6460" s="43"/>
      <c r="AO6460" s="43"/>
      <c r="AP6460" s="43"/>
      <c r="AQ6460" s="43"/>
      <c r="AR6460" s="43"/>
      <c r="AS6460" s="43"/>
      <c r="AT6460" s="43"/>
      <c r="AU6460" s="44"/>
      <c r="AV6460" s="182"/>
      <c r="AW6460" s="182"/>
      <c r="AX6460" s="182"/>
      <c r="AZ6460" s="207"/>
    </row>
    <row r="6461" spans="1:52" s="168" customFormat="1" ht="5.25" customHeight="1" thickBot="1" x14ac:dyDescent="0.35">
      <c r="A6461" s="263"/>
      <c r="B6461" s="263"/>
      <c r="C6461" s="265"/>
      <c r="D6461" s="428"/>
      <c r="E6461" s="428"/>
      <c r="F6461" s="428"/>
      <c r="G6461" s="428"/>
      <c r="H6461" s="428"/>
      <c r="I6461" s="428"/>
      <c r="J6461" s="428"/>
      <c r="K6461" s="428"/>
      <c r="L6461" s="428"/>
      <c r="M6461" s="428"/>
      <c r="N6461" s="428"/>
      <c r="O6461" s="428"/>
      <c r="P6461" s="428"/>
      <c r="Q6461" s="428"/>
      <c r="R6461" s="428"/>
      <c r="S6461" s="428"/>
      <c r="T6461" s="428"/>
      <c r="U6461" s="428"/>
      <c r="V6461" s="182"/>
      <c r="W6461" s="191"/>
      <c r="X6461" s="199"/>
      <c r="Y6461" s="182"/>
      <c r="Z6461" s="184"/>
      <c r="AA6461" s="184"/>
      <c r="AD6461" s="182"/>
      <c r="AG6461" s="182"/>
      <c r="AH6461" s="43"/>
      <c r="AI6461" s="43"/>
      <c r="AJ6461" s="43"/>
      <c r="AK6461" s="43"/>
      <c r="AL6461" s="43"/>
      <c r="AM6461" s="43"/>
      <c r="AN6461" s="43"/>
      <c r="AO6461" s="43"/>
      <c r="AP6461" s="43"/>
      <c r="AQ6461" s="43"/>
      <c r="AR6461" s="43"/>
      <c r="AS6461" s="43"/>
      <c r="AT6461" s="43"/>
      <c r="AU6461" s="44"/>
      <c r="AV6461" s="182"/>
      <c r="AW6461" s="182"/>
      <c r="AX6461" s="182"/>
      <c r="AZ6461" s="207"/>
    </row>
    <row r="6462" spans="1:52" s="168" customFormat="1" ht="20.25" customHeight="1" x14ac:dyDescent="0.3">
      <c r="A6462" s="263"/>
      <c r="B6462" s="263"/>
      <c r="C6462" s="265"/>
      <c r="D6462" s="429" t="s">
        <v>18</v>
      </c>
      <c r="E6462" s="430"/>
      <c r="F6462" s="430"/>
      <c r="G6462" s="430"/>
      <c r="H6462" s="430"/>
      <c r="I6462" s="430"/>
      <c r="J6462" s="430"/>
      <c r="K6462" s="430"/>
      <c r="L6462" s="430"/>
      <c r="M6462" s="431"/>
      <c r="N6462" s="429" t="s">
        <v>19</v>
      </c>
      <c r="O6462" s="430"/>
      <c r="P6462" s="430"/>
      <c r="Q6462" s="430"/>
      <c r="R6462" s="430"/>
      <c r="S6462" s="430"/>
      <c r="T6462" s="430"/>
      <c r="U6462" s="431"/>
      <c r="V6462" s="182"/>
      <c r="W6462" s="191"/>
      <c r="X6462" s="199"/>
      <c r="Y6462" s="182"/>
      <c r="Z6462" s="184"/>
      <c r="AA6462" s="184"/>
      <c r="AD6462" s="182"/>
      <c r="AG6462" s="182"/>
      <c r="AH6462" s="43"/>
      <c r="AI6462" s="43"/>
      <c r="AJ6462" s="43"/>
      <c r="AK6462" s="43"/>
      <c r="AL6462" s="43"/>
      <c r="AM6462" s="43"/>
      <c r="AN6462" s="43"/>
      <c r="AO6462" s="43"/>
      <c r="AP6462" s="43"/>
      <c r="AQ6462" s="43"/>
      <c r="AR6462" s="43"/>
      <c r="AS6462" s="43"/>
      <c r="AT6462" s="43"/>
      <c r="AU6462" s="44"/>
      <c r="AV6462" s="182"/>
      <c r="AW6462" s="182"/>
      <c r="AX6462" s="182"/>
      <c r="AZ6462" s="207"/>
    </row>
    <row r="6463" spans="1:52" s="168" customFormat="1" x14ac:dyDescent="0.3">
      <c r="A6463" s="263"/>
      <c r="B6463" s="263"/>
      <c r="C6463" s="265"/>
      <c r="D6463" s="432" t="s">
        <v>20</v>
      </c>
      <c r="E6463" s="433"/>
      <c r="F6463" s="433"/>
      <c r="G6463" s="433"/>
      <c r="H6463" s="433"/>
      <c r="I6463" s="433"/>
      <c r="J6463" s="433"/>
      <c r="K6463" s="433"/>
      <c r="L6463" s="433"/>
      <c r="M6463" s="434"/>
      <c r="N6463" s="435" t="s">
        <v>21</v>
      </c>
      <c r="O6463" s="436"/>
      <c r="P6463" s="436"/>
      <c r="Q6463" s="436"/>
      <c r="R6463" s="436"/>
      <c r="S6463" s="436"/>
      <c r="T6463" s="436"/>
      <c r="U6463" s="437"/>
      <c r="V6463" s="182"/>
      <c r="W6463" s="191"/>
      <c r="X6463" s="199"/>
      <c r="Y6463" s="182"/>
      <c r="Z6463" s="184"/>
      <c r="AA6463" s="184"/>
      <c r="AD6463" s="182"/>
      <c r="AG6463" s="182"/>
      <c r="AH6463" s="43"/>
      <c r="AI6463" s="43"/>
      <c r="AJ6463" s="43"/>
      <c r="AK6463" s="43"/>
      <c r="AL6463" s="43"/>
      <c r="AM6463" s="43"/>
      <c r="AN6463" s="43"/>
      <c r="AO6463" s="43"/>
      <c r="AP6463" s="43"/>
      <c r="AQ6463" s="43"/>
      <c r="AR6463" s="43"/>
      <c r="AS6463" s="43"/>
      <c r="AT6463" s="43"/>
      <c r="AU6463" s="44"/>
      <c r="AV6463" s="182"/>
      <c r="AW6463" s="182"/>
      <c r="AX6463" s="182"/>
      <c r="AZ6463" s="207"/>
    </row>
    <row r="6464" spans="1:52" s="168" customFormat="1" ht="15.75" customHeight="1" x14ac:dyDescent="0.3">
      <c r="A6464" s="263"/>
      <c r="B6464" s="263"/>
      <c r="C6464" s="265"/>
      <c r="D6464" s="438" t="s">
        <v>22</v>
      </c>
      <c r="E6464" s="439"/>
      <c r="F6464" s="439"/>
      <c r="G6464" s="439"/>
      <c r="H6464" s="439"/>
      <c r="I6464" s="439"/>
      <c r="J6464" s="439"/>
      <c r="K6464" s="439"/>
      <c r="L6464" s="439"/>
      <c r="M6464" s="440"/>
      <c r="N6464" s="438" t="s">
        <v>22</v>
      </c>
      <c r="O6464" s="444"/>
      <c r="P6464" s="444"/>
      <c r="Q6464" s="444"/>
      <c r="R6464" s="444"/>
      <c r="S6464" s="444"/>
      <c r="T6464" s="444"/>
      <c r="U6464" s="440"/>
      <c r="V6464" s="182"/>
      <c r="W6464" s="191"/>
      <c r="X6464" s="199"/>
      <c r="Y6464" s="182"/>
      <c r="Z6464" s="184"/>
      <c r="AA6464" s="184"/>
      <c r="AD6464" s="182"/>
      <c r="AG6464" s="182"/>
      <c r="AH6464" s="43"/>
      <c r="AI6464" s="43"/>
      <c r="AJ6464" s="43"/>
      <c r="AK6464" s="43"/>
      <c r="AL6464" s="43"/>
      <c r="AM6464" s="43"/>
      <c r="AN6464" s="43"/>
      <c r="AO6464" s="43"/>
      <c r="AP6464" s="43"/>
      <c r="AQ6464" s="43"/>
      <c r="AR6464" s="43"/>
      <c r="AS6464" s="43"/>
      <c r="AT6464" s="43"/>
      <c r="AU6464" s="44"/>
      <c r="AV6464" s="182"/>
      <c r="AW6464" s="182"/>
      <c r="AX6464" s="182"/>
      <c r="AZ6464" s="207"/>
    </row>
    <row r="6465" spans="1:52" s="168" customFormat="1" ht="15.75" customHeight="1" x14ac:dyDescent="0.3">
      <c r="A6465" s="263"/>
      <c r="B6465" s="263"/>
      <c r="C6465" s="265"/>
      <c r="D6465" s="438"/>
      <c r="E6465" s="439"/>
      <c r="F6465" s="439"/>
      <c r="G6465" s="439"/>
      <c r="H6465" s="439"/>
      <c r="I6465" s="439"/>
      <c r="J6465" s="439"/>
      <c r="K6465" s="439"/>
      <c r="L6465" s="439"/>
      <c r="M6465" s="440"/>
      <c r="N6465" s="438"/>
      <c r="O6465" s="439"/>
      <c r="P6465" s="439"/>
      <c r="Q6465" s="439"/>
      <c r="R6465" s="439"/>
      <c r="S6465" s="439"/>
      <c r="T6465" s="439"/>
      <c r="U6465" s="440"/>
      <c r="V6465" s="182"/>
      <c r="W6465" s="191"/>
      <c r="X6465" s="199"/>
      <c r="Y6465" s="182"/>
      <c r="Z6465" s="184"/>
      <c r="AA6465" s="184"/>
      <c r="AD6465" s="182"/>
      <c r="AG6465" s="182"/>
      <c r="AH6465" s="43"/>
      <c r="AI6465" s="43"/>
      <c r="AJ6465" s="43"/>
      <c r="AK6465" s="43"/>
      <c r="AL6465" s="43"/>
      <c r="AM6465" s="43"/>
      <c r="AN6465" s="43"/>
      <c r="AO6465" s="43"/>
      <c r="AP6465" s="43"/>
      <c r="AQ6465" s="43"/>
      <c r="AR6465" s="43"/>
      <c r="AS6465" s="43"/>
      <c r="AT6465" s="43"/>
      <c r="AU6465" s="44"/>
      <c r="AV6465" s="182"/>
      <c r="AW6465" s="182"/>
      <c r="AX6465" s="182"/>
      <c r="AZ6465" s="207"/>
    </row>
    <row r="6466" spans="1:52" s="168" customFormat="1" ht="15.75" customHeight="1" x14ac:dyDescent="0.3">
      <c r="A6466" s="263"/>
      <c r="B6466" s="263"/>
      <c r="C6466" s="265"/>
      <c r="D6466" s="441"/>
      <c r="E6466" s="442"/>
      <c r="F6466" s="442"/>
      <c r="G6466" s="442"/>
      <c r="H6466" s="442"/>
      <c r="I6466" s="442"/>
      <c r="J6466" s="442"/>
      <c r="K6466" s="442"/>
      <c r="L6466" s="442"/>
      <c r="M6466" s="443"/>
      <c r="N6466" s="441"/>
      <c r="O6466" s="442"/>
      <c r="P6466" s="442"/>
      <c r="Q6466" s="442"/>
      <c r="R6466" s="442"/>
      <c r="S6466" s="442"/>
      <c r="T6466" s="442"/>
      <c r="U6466" s="443"/>
      <c r="V6466" s="182"/>
      <c r="W6466" s="191"/>
      <c r="X6466" s="199"/>
      <c r="Y6466" s="182"/>
      <c r="Z6466" s="184"/>
      <c r="AA6466" s="184"/>
      <c r="AD6466" s="182"/>
      <c r="AG6466" s="182"/>
      <c r="AH6466" s="43"/>
      <c r="AI6466" s="43"/>
      <c r="AJ6466" s="43"/>
      <c r="AK6466" s="43"/>
      <c r="AL6466" s="43"/>
      <c r="AM6466" s="43"/>
      <c r="AN6466" s="43"/>
      <c r="AO6466" s="43"/>
      <c r="AP6466" s="43"/>
      <c r="AQ6466" s="43"/>
      <c r="AR6466" s="43"/>
      <c r="AS6466" s="43"/>
      <c r="AT6466" s="43"/>
      <c r="AU6466" s="44"/>
      <c r="AV6466" s="182"/>
      <c r="AW6466" s="182"/>
      <c r="AX6466" s="182"/>
      <c r="AZ6466" s="207"/>
    </row>
    <row r="6467" spans="1:52" s="168" customFormat="1" x14ac:dyDescent="0.25">
      <c r="A6467" s="263"/>
      <c r="B6467" s="263"/>
      <c r="C6467" s="265"/>
      <c r="D6467" s="171" t="s">
        <v>23</v>
      </c>
      <c r="E6467" s="445" t="e">
        <f>+#REF!</f>
        <v>#REF!</v>
      </c>
      <c r="F6467" s="445"/>
      <c r="G6467" s="445"/>
      <c r="H6467" s="445"/>
      <c r="I6467" s="445"/>
      <c r="J6467" s="445"/>
      <c r="K6467" s="445"/>
      <c r="L6467" s="445"/>
      <c r="M6467" s="446"/>
      <c r="N6467" s="172" t="s">
        <v>23</v>
      </c>
      <c r="O6467" s="445" t="e">
        <f>+#REF!</f>
        <v>#REF!</v>
      </c>
      <c r="P6467" s="445"/>
      <c r="Q6467" s="445"/>
      <c r="R6467" s="445"/>
      <c r="S6467" s="445"/>
      <c r="T6467" s="445"/>
      <c r="U6467" s="446"/>
      <c r="V6467" s="182"/>
      <c r="W6467" s="191"/>
      <c r="X6467" s="199"/>
      <c r="Y6467" s="182"/>
      <c r="Z6467" s="184"/>
      <c r="AA6467" s="184"/>
      <c r="AD6467" s="182"/>
      <c r="AG6467" s="182"/>
      <c r="AH6467" s="43"/>
      <c r="AI6467" s="43"/>
      <c r="AJ6467" s="43"/>
      <c r="AK6467" s="43"/>
      <c r="AL6467" s="43"/>
      <c r="AM6467" s="43"/>
      <c r="AN6467" s="43"/>
      <c r="AO6467" s="43"/>
      <c r="AP6467" s="43"/>
      <c r="AQ6467" s="43"/>
      <c r="AR6467" s="43"/>
      <c r="AS6467" s="43"/>
      <c r="AT6467" s="43"/>
      <c r="AU6467" s="44"/>
      <c r="AV6467" s="182"/>
      <c r="AW6467" s="182"/>
      <c r="AX6467" s="182"/>
      <c r="AZ6467" s="207"/>
    </row>
    <row r="6468" spans="1:52" s="168" customFormat="1" ht="14.4" thickBot="1" x14ac:dyDescent="0.3">
      <c r="A6468" s="263"/>
      <c r="B6468" s="263"/>
      <c r="C6468" s="265"/>
      <c r="D6468" s="173" t="s">
        <v>25</v>
      </c>
      <c r="E6468" s="447" t="e">
        <f>+#REF!</f>
        <v>#REF!</v>
      </c>
      <c r="F6468" s="447"/>
      <c r="G6468" s="447"/>
      <c r="H6468" s="447"/>
      <c r="I6468" s="447"/>
      <c r="J6468" s="447"/>
      <c r="K6468" s="447"/>
      <c r="L6468" s="447"/>
      <c r="M6468" s="448"/>
      <c r="N6468" s="174" t="s">
        <v>25</v>
      </c>
      <c r="O6468" s="447" t="e">
        <f>+#REF!</f>
        <v>#REF!</v>
      </c>
      <c r="P6468" s="447"/>
      <c r="Q6468" s="447"/>
      <c r="R6468" s="447"/>
      <c r="S6468" s="447"/>
      <c r="T6468" s="447"/>
      <c r="U6468" s="448"/>
      <c r="V6468" s="182"/>
      <c r="W6468" s="191"/>
      <c r="X6468" s="199"/>
      <c r="Y6468" s="182"/>
      <c r="Z6468" s="184"/>
      <c r="AA6468" s="184"/>
      <c r="AD6468" s="182"/>
      <c r="AG6468" s="182"/>
      <c r="AH6468" s="43"/>
      <c r="AI6468" s="43"/>
      <c r="AJ6468" s="43"/>
      <c r="AK6468" s="43"/>
      <c r="AL6468" s="43"/>
      <c r="AM6468" s="43"/>
      <c r="AN6468" s="43"/>
      <c r="AO6468" s="43"/>
      <c r="AP6468" s="43"/>
      <c r="AQ6468" s="43"/>
      <c r="AR6468" s="43"/>
      <c r="AS6468" s="43"/>
      <c r="AT6468" s="43"/>
      <c r="AU6468" s="44"/>
      <c r="AV6468" s="182"/>
      <c r="AW6468" s="182"/>
      <c r="AX6468" s="182"/>
      <c r="AZ6468" s="207"/>
    </row>
    <row r="6469" spans="1:52" s="175" customFormat="1" ht="9.9" customHeight="1" thickBot="1" x14ac:dyDescent="0.3">
      <c r="A6469" s="266"/>
      <c r="B6469" s="266"/>
      <c r="C6469" s="267"/>
      <c r="N6469" s="15"/>
      <c r="V6469" s="34"/>
      <c r="W6469" s="58"/>
      <c r="X6469" s="85"/>
      <c r="Y6469" s="34"/>
      <c r="Z6469" s="185"/>
      <c r="AA6469" s="185"/>
      <c r="AD6469" s="34"/>
      <c r="AG6469" s="34"/>
      <c r="AH6469" s="45"/>
      <c r="AI6469" s="45"/>
      <c r="AJ6469" s="45"/>
      <c r="AK6469" s="45"/>
      <c r="AL6469" s="45"/>
      <c r="AM6469" s="45"/>
      <c r="AN6469" s="45"/>
      <c r="AO6469" s="45"/>
      <c r="AP6469" s="45"/>
      <c r="AQ6469" s="45"/>
      <c r="AR6469" s="45"/>
      <c r="AS6469" s="45"/>
      <c r="AT6469" s="45"/>
      <c r="AU6469" s="46"/>
      <c r="AV6469" s="34"/>
      <c r="AW6469" s="34"/>
      <c r="AX6469" s="34"/>
      <c r="AZ6469" s="139"/>
    </row>
    <row r="6470" spans="1:52" s="168" customFormat="1" ht="15.75" customHeight="1" x14ac:dyDescent="0.3">
      <c r="A6470" s="263"/>
      <c r="B6470" s="263"/>
      <c r="C6470" s="265"/>
      <c r="D6470" s="484"/>
      <c r="E6470" s="485"/>
      <c r="F6470" s="488" t="s">
        <v>0</v>
      </c>
      <c r="G6470" s="489"/>
      <c r="H6470" s="489"/>
      <c r="I6470" s="489"/>
      <c r="J6470" s="489"/>
      <c r="K6470" s="489"/>
      <c r="L6470" s="489"/>
      <c r="M6470" s="489"/>
      <c r="N6470" s="489"/>
      <c r="O6470" s="490"/>
      <c r="P6470" s="494" t="s">
        <v>1</v>
      </c>
      <c r="Q6470" s="495"/>
      <c r="R6470" s="495"/>
      <c r="S6470" s="496"/>
      <c r="T6470" s="500"/>
      <c r="U6470" s="501"/>
      <c r="V6470" s="182"/>
      <c r="W6470" s="191"/>
      <c r="X6470" s="199"/>
      <c r="Y6470" s="182"/>
      <c r="Z6470" s="184"/>
      <c r="AA6470" s="184"/>
      <c r="AD6470" s="182"/>
      <c r="AG6470" s="182"/>
      <c r="AH6470" s="43"/>
      <c r="AI6470" s="43"/>
      <c r="AJ6470" s="43"/>
      <c r="AK6470" s="43"/>
      <c r="AL6470" s="43"/>
      <c r="AM6470" s="43"/>
      <c r="AN6470" s="43"/>
      <c r="AO6470" s="43"/>
      <c r="AP6470" s="43"/>
      <c r="AQ6470" s="43"/>
      <c r="AR6470" s="43"/>
      <c r="AS6470" s="43"/>
      <c r="AT6470" s="43"/>
      <c r="AU6470" s="44"/>
      <c r="AV6470" s="182"/>
      <c r="AW6470" s="182"/>
      <c r="AX6470" s="182"/>
      <c r="AZ6470" s="207"/>
    </row>
    <row r="6471" spans="1:52" s="168" customFormat="1" ht="15" customHeight="1" x14ac:dyDescent="0.3">
      <c r="A6471" s="263"/>
      <c r="B6471" s="263"/>
      <c r="C6471" s="265"/>
      <c r="D6471" s="481"/>
      <c r="E6471" s="482"/>
      <c r="F6471" s="491"/>
      <c r="G6471" s="492"/>
      <c r="H6471" s="492"/>
      <c r="I6471" s="492"/>
      <c r="J6471" s="492"/>
      <c r="K6471" s="492"/>
      <c r="L6471" s="492"/>
      <c r="M6471" s="492"/>
      <c r="N6471" s="492"/>
      <c r="O6471" s="493"/>
      <c r="P6471" s="497"/>
      <c r="Q6471" s="498"/>
      <c r="R6471" s="498"/>
      <c r="S6471" s="499"/>
      <c r="T6471" s="502"/>
      <c r="U6471" s="503"/>
      <c r="V6471" s="182"/>
      <c r="W6471" s="191"/>
      <c r="X6471" s="199"/>
      <c r="Y6471" s="186"/>
      <c r="Z6471" s="184"/>
      <c r="AA6471" s="184"/>
      <c r="AD6471" s="182"/>
      <c r="AG6471" s="182"/>
      <c r="AH6471" s="43"/>
      <c r="AI6471" s="43"/>
      <c r="AJ6471" s="43"/>
      <c r="AK6471" s="43"/>
      <c r="AL6471" s="43"/>
      <c r="AM6471" s="43"/>
      <c r="AN6471" s="43"/>
      <c r="AO6471" s="43"/>
      <c r="AP6471" s="43"/>
      <c r="AQ6471" s="43"/>
      <c r="AR6471" s="43"/>
      <c r="AS6471" s="43"/>
      <c r="AT6471" s="43"/>
      <c r="AU6471" s="44"/>
      <c r="AV6471" s="182"/>
      <c r="AW6471" s="182"/>
      <c r="AX6471" s="182"/>
      <c r="AZ6471" s="207"/>
    </row>
    <row r="6472" spans="1:52" s="168" customFormat="1" ht="30" customHeight="1" thickBot="1" x14ac:dyDescent="0.35">
      <c r="A6472" s="263"/>
      <c r="B6472" s="263"/>
      <c r="C6472" s="265"/>
      <c r="D6472" s="486"/>
      <c r="E6472" s="487"/>
      <c r="F6472" s="506" t="s">
        <v>2</v>
      </c>
      <c r="G6472" s="507"/>
      <c r="H6472" s="507"/>
      <c r="I6472" s="507"/>
      <c r="J6472" s="507"/>
      <c r="K6472" s="507"/>
      <c r="L6472" s="507"/>
      <c r="M6472" s="507"/>
      <c r="N6472" s="507"/>
      <c r="O6472" s="508"/>
      <c r="P6472" s="181">
        <v>133</v>
      </c>
      <c r="Q6472" s="210" t="s">
        <v>3</v>
      </c>
      <c r="R6472" s="509">
        <v>147</v>
      </c>
      <c r="S6472" s="510"/>
      <c r="T6472" s="504"/>
      <c r="U6472" s="505"/>
      <c r="V6472" s="182">
        <f>+IF(C6481="","",1)</f>
        <v>1</v>
      </c>
      <c r="W6472" s="191"/>
      <c r="X6472" s="199"/>
      <c r="Y6472" s="39"/>
      <c r="Z6472" s="184"/>
      <c r="AA6472" s="184"/>
      <c r="AD6472" s="182"/>
      <c r="AG6472" s="182"/>
      <c r="AH6472" s="43"/>
      <c r="AI6472" s="43"/>
      <c r="AJ6472" s="43"/>
      <c r="AK6472" s="43"/>
      <c r="AL6472" s="43"/>
      <c r="AM6472" s="43"/>
      <c r="AN6472" s="43"/>
      <c r="AO6472" s="43"/>
      <c r="AP6472" s="43"/>
      <c r="AQ6472" s="43"/>
      <c r="AR6472" s="43"/>
      <c r="AS6472" s="43"/>
      <c r="AT6472" s="43"/>
      <c r="AU6472" s="44"/>
      <c r="AV6472" s="182"/>
      <c r="AW6472" s="182"/>
      <c r="AX6472" s="182"/>
      <c r="AZ6472" s="207"/>
    </row>
    <row r="6473" spans="1:52" s="168" customFormat="1" ht="5.25" customHeight="1" thickBot="1" x14ac:dyDescent="0.35">
      <c r="A6473" s="263"/>
      <c r="B6473" s="263"/>
      <c r="C6473" s="265"/>
      <c r="D6473" s="454"/>
      <c r="E6473" s="454"/>
      <c r="F6473" s="454"/>
      <c r="G6473" s="454"/>
      <c r="H6473" s="454"/>
      <c r="I6473" s="454"/>
      <c r="J6473" s="454"/>
      <c r="K6473" s="454"/>
      <c r="L6473" s="454"/>
      <c r="M6473" s="454"/>
      <c r="N6473" s="454"/>
      <c r="O6473" s="454"/>
      <c r="P6473" s="454"/>
      <c r="Q6473" s="454"/>
      <c r="R6473" s="454"/>
      <c r="S6473" s="454"/>
      <c r="T6473" s="454"/>
      <c r="U6473" s="454"/>
      <c r="V6473" s="182"/>
      <c r="W6473" s="191"/>
      <c r="X6473" s="199"/>
      <c r="Y6473" s="186"/>
      <c r="Z6473" s="184"/>
      <c r="AA6473" s="184"/>
      <c r="AD6473" s="182"/>
      <c r="AG6473" s="182"/>
      <c r="AH6473" s="43"/>
      <c r="AI6473" s="43"/>
      <c r="AJ6473" s="43"/>
      <c r="AK6473" s="43"/>
      <c r="AL6473" s="43"/>
      <c r="AM6473" s="43"/>
      <c r="AN6473" s="43"/>
      <c r="AO6473" s="43"/>
      <c r="AP6473" s="43"/>
      <c r="AQ6473" s="43"/>
      <c r="AR6473" s="43"/>
      <c r="AS6473" s="43"/>
      <c r="AT6473" s="43"/>
      <c r="AU6473" s="44"/>
      <c r="AV6473" s="182"/>
      <c r="AW6473" s="182"/>
      <c r="AX6473" s="182"/>
      <c r="AZ6473" s="207"/>
    </row>
    <row r="6474" spans="1:52" s="168" customFormat="1" ht="24.9" customHeight="1" x14ac:dyDescent="0.3">
      <c r="A6474" s="263"/>
      <c r="B6474" s="263"/>
      <c r="C6474" s="265"/>
      <c r="D6474" s="511" t="s">
        <v>4</v>
      </c>
      <c r="E6474" s="512"/>
      <c r="F6474" s="513" t="s">
        <v>168</v>
      </c>
      <c r="G6474" s="514"/>
      <c r="H6474" s="514"/>
      <c r="I6474" s="515"/>
      <c r="J6474" s="516" t="s">
        <v>5</v>
      </c>
      <c r="K6474" s="512"/>
      <c r="L6474" s="513" t="s">
        <v>102</v>
      </c>
      <c r="M6474" s="514"/>
      <c r="N6474" s="514"/>
      <c r="O6474" s="514"/>
      <c r="P6474" s="515"/>
      <c r="Q6474" s="164" t="s">
        <v>6</v>
      </c>
      <c r="R6474" s="513" t="s">
        <v>36</v>
      </c>
      <c r="S6474" s="514"/>
      <c r="T6474" s="514"/>
      <c r="U6474" s="517"/>
      <c r="V6474" s="182"/>
      <c r="W6474" s="191"/>
      <c r="X6474" s="199"/>
      <c r="Y6474" s="182"/>
      <c r="Z6474" s="184"/>
      <c r="AA6474" s="184"/>
      <c r="AD6474" s="182"/>
      <c r="AG6474" s="182"/>
      <c r="AH6474" s="43"/>
      <c r="AI6474" s="43"/>
      <c r="AJ6474" s="43"/>
      <c r="AK6474" s="43"/>
      <c r="AL6474" s="43"/>
      <c r="AM6474" s="43"/>
      <c r="AN6474" s="43"/>
      <c r="AO6474" s="43"/>
      <c r="AP6474" s="43"/>
      <c r="AQ6474" s="43"/>
      <c r="AR6474" s="43"/>
      <c r="AS6474" s="43"/>
      <c r="AT6474" s="43"/>
      <c r="AU6474" s="44"/>
      <c r="AV6474" s="182"/>
      <c r="AW6474" s="182"/>
      <c r="AX6474" s="182"/>
      <c r="AZ6474" s="207"/>
    </row>
    <row r="6475" spans="1:52" s="168" customFormat="1" ht="45" customHeight="1" thickBot="1" x14ac:dyDescent="0.35">
      <c r="A6475" s="263"/>
      <c r="B6475" s="263"/>
      <c r="C6475" s="265"/>
      <c r="D6475" s="518" t="s">
        <v>7</v>
      </c>
      <c r="E6475" s="519"/>
      <c r="F6475" s="520" t="s">
        <v>169</v>
      </c>
      <c r="G6475" s="521"/>
      <c r="H6475" s="521"/>
      <c r="I6475" s="521"/>
      <c r="J6475" s="521"/>
      <c r="K6475" s="521"/>
      <c r="L6475" s="521"/>
      <c r="M6475" s="521"/>
      <c r="N6475" s="521"/>
      <c r="O6475" s="521"/>
      <c r="P6475" s="521"/>
      <c r="Q6475" s="521"/>
      <c r="R6475" s="521"/>
      <c r="S6475" s="521"/>
      <c r="T6475" s="521"/>
      <c r="U6475" s="522"/>
      <c r="V6475" s="182"/>
      <c r="W6475" s="191"/>
      <c r="X6475" s="199"/>
      <c r="Y6475" s="182"/>
      <c r="Z6475" s="184"/>
      <c r="AA6475" s="184"/>
      <c r="AD6475" s="182"/>
      <c r="AG6475" s="182"/>
      <c r="AH6475" s="43"/>
      <c r="AI6475" s="43"/>
      <c r="AJ6475" s="43"/>
      <c r="AK6475" s="43"/>
      <c r="AL6475" s="43"/>
      <c r="AM6475" s="43"/>
      <c r="AN6475" s="43"/>
      <c r="AO6475" s="43"/>
      <c r="AP6475" s="43"/>
      <c r="AQ6475" s="43"/>
      <c r="AR6475" s="43"/>
      <c r="AS6475" s="43"/>
      <c r="AT6475" s="43"/>
      <c r="AU6475" s="44"/>
      <c r="AV6475" s="182"/>
      <c r="AW6475" s="182"/>
      <c r="AX6475" s="182"/>
      <c r="AZ6475" s="207"/>
    </row>
    <row r="6476" spans="1:52" s="168" customFormat="1" ht="5.0999999999999996" customHeight="1" thickBot="1" x14ac:dyDescent="0.35">
      <c r="A6476" s="263"/>
      <c r="B6476" s="263"/>
      <c r="C6476" s="265"/>
      <c r="D6476" s="523"/>
      <c r="E6476" s="523"/>
      <c r="F6476" s="523"/>
      <c r="G6476" s="523"/>
      <c r="H6476" s="523"/>
      <c r="I6476" s="523"/>
      <c r="J6476" s="523"/>
      <c r="K6476" s="523"/>
      <c r="L6476" s="523"/>
      <c r="M6476" s="523"/>
      <c r="N6476" s="523"/>
      <c r="O6476" s="523"/>
      <c r="P6476" s="523"/>
      <c r="Q6476" s="523"/>
      <c r="R6476" s="523"/>
      <c r="S6476" s="523"/>
      <c r="T6476" s="523"/>
      <c r="U6476" s="523"/>
      <c r="V6476" s="182"/>
      <c r="W6476" s="191"/>
      <c r="X6476" s="199"/>
      <c r="Y6476" s="182"/>
      <c r="Z6476" s="184"/>
      <c r="AA6476" s="184"/>
      <c r="AD6476" s="182"/>
      <c r="AG6476" s="182"/>
      <c r="AH6476" s="43"/>
      <c r="AI6476" s="43"/>
      <c r="AJ6476" s="43"/>
      <c r="AK6476" s="43"/>
      <c r="AL6476" s="43"/>
      <c r="AM6476" s="43"/>
      <c r="AN6476" s="43"/>
      <c r="AO6476" s="43"/>
      <c r="AP6476" s="43"/>
      <c r="AQ6476" s="43"/>
      <c r="AR6476" s="43"/>
      <c r="AS6476" s="43"/>
      <c r="AT6476" s="43"/>
      <c r="AU6476" s="44"/>
      <c r="AV6476" s="182"/>
      <c r="AW6476" s="182"/>
      <c r="AX6476" s="182"/>
      <c r="AZ6476" s="207"/>
    </row>
    <row r="6477" spans="1:52" s="168" customFormat="1" ht="24.9" customHeight="1" thickBot="1" x14ac:dyDescent="0.35">
      <c r="A6477" s="263"/>
      <c r="B6477" s="263"/>
      <c r="C6477" s="265"/>
      <c r="D6477" s="165" t="s">
        <v>103</v>
      </c>
      <c r="E6477" s="209" t="s">
        <v>106</v>
      </c>
      <c r="F6477" s="455" t="s">
        <v>104</v>
      </c>
      <c r="G6477" s="524"/>
      <c r="H6477" s="456"/>
      <c r="I6477" s="525">
        <v>44058</v>
      </c>
      <c r="J6477" s="526"/>
      <c r="K6477" s="526"/>
      <c r="L6477" s="526"/>
      <c r="M6477" s="526"/>
      <c r="N6477" s="527"/>
      <c r="O6477" s="166" t="s">
        <v>8</v>
      </c>
      <c r="P6477" s="449" t="s">
        <v>24</v>
      </c>
      <c r="Q6477" s="450"/>
      <c r="R6477" s="450"/>
      <c r="S6477" s="450"/>
      <c r="T6477" s="450"/>
      <c r="U6477" s="528"/>
      <c r="V6477" s="182"/>
      <c r="W6477" s="191"/>
      <c r="X6477" s="199"/>
      <c r="Y6477" s="182"/>
      <c r="Z6477" s="184"/>
      <c r="AA6477" s="184"/>
      <c r="AD6477" s="182"/>
      <c r="AG6477" s="182"/>
      <c r="AH6477" s="43"/>
      <c r="AI6477" s="43"/>
      <c r="AJ6477" s="43"/>
      <c r="AK6477" s="43"/>
      <c r="AL6477" s="43"/>
      <c r="AM6477" s="43"/>
      <c r="AN6477" s="43"/>
      <c r="AO6477" s="43"/>
      <c r="AP6477" s="43"/>
      <c r="AQ6477" s="43"/>
      <c r="AR6477" s="43"/>
      <c r="AS6477" s="43"/>
      <c r="AT6477" s="43"/>
      <c r="AU6477" s="44"/>
      <c r="AV6477" s="182"/>
      <c r="AW6477" s="182"/>
      <c r="AX6477" s="182"/>
      <c r="AZ6477" s="207"/>
    </row>
    <row r="6478" spans="1:52" s="168" customFormat="1" ht="5.0999999999999996" customHeight="1" thickBot="1" x14ac:dyDescent="0.35">
      <c r="A6478" s="263"/>
      <c r="B6478" s="263"/>
      <c r="C6478" s="265"/>
      <c r="D6478" s="208"/>
      <c r="E6478" s="208"/>
      <c r="F6478" s="208"/>
      <c r="G6478" s="208"/>
      <c r="H6478" s="208"/>
      <c r="I6478" s="208"/>
      <c r="J6478" s="208"/>
      <c r="K6478" s="208"/>
      <c r="L6478" s="208"/>
      <c r="M6478" s="208"/>
      <c r="N6478" s="208"/>
      <c r="O6478" s="208"/>
      <c r="P6478" s="208"/>
      <c r="Q6478" s="208"/>
      <c r="R6478" s="208"/>
      <c r="S6478" s="208"/>
      <c r="T6478" s="208"/>
      <c r="U6478" s="208"/>
      <c r="V6478" s="182"/>
      <c r="W6478" s="191"/>
      <c r="X6478" s="199"/>
      <c r="Y6478" s="182"/>
      <c r="Z6478" s="184"/>
      <c r="AA6478" s="184"/>
      <c r="AD6478" s="182"/>
      <c r="AG6478" s="182"/>
      <c r="AH6478" s="43"/>
      <c r="AI6478" s="43"/>
      <c r="AJ6478" s="43"/>
      <c r="AK6478" s="43"/>
      <c r="AL6478" s="43"/>
      <c r="AM6478" s="43"/>
      <c r="AN6478" s="43"/>
      <c r="AO6478" s="43"/>
      <c r="AP6478" s="43"/>
      <c r="AQ6478" s="43"/>
      <c r="AR6478" s="43"/>
      <c r="AS6478" s="43"/>
      <c r="AT6478" s="43"/>
      <c r="AU6478" s="44"/>
      <c r="AV6478" s="182"/>
      <c r="AW6478" s="182"/>
      <c r="AX6478" s="182"/>
      <c r="AZ6478" s="207"/>
    </row>
    <row r="6479" spans="1:52" s="168" customFormat="1" ht="24.9" customHeight="1" thickBot="1" x14ac:dyDescent="0.35">
      <c r="A6479" s="263"/>
      <c r="B6479" s="263"/>
      <c r="C6479" s="265"/>
      <c r="D6479" s="165" t="s">
        <v>31</v>
      </c>
      <c r="E6479" s="449"/>
      <c r="F6479" s="450"/>
      <c r="G6479" s="450"/>
      <c r="H6479" s="450"/>
      <c r="I6479" s="450"/>
      <c r="J6479" s="451"/>
      <c r="K6479" s="177" t="s">
        <v>105</v>
      </c>
      <c r="L6479" s="452"/>
      <c r="M6479" s="452"/>
      <c r="N6479" s="452"/>
      <c r="O6479" s="452"/>
      <c r="P6479" s="452"/>
      <c r="Q6479" s="452"/>
      <c r="R6479" s="452"/>
      <c r="S6479" s="452"/>
      <c r="T6479" s="452"/>
      <c r="U6479" s="453"/>
      <c r="V6479" s="182"/>
      <c r="W6479" s="191"/>
      <c r="X6479" s="199"/>
      <c r="Y6479" s="182"/>
      <c r="Z6479" s="184"/>
      <c r="AA6479" s="184"/>
      <c r="AD6479" s="182"/>
      <c r="AG6479" s="182"/>
      <c r="AH6479" s="43"/>
      <c r="AI6479" s="43"/>
      <c r="AJ6479" s="43"/>
      <c r="AK6479" s="43"/>
      <c r="AL6479" s="43"/>
      <c r="AM6479" s="43"/>
      <c r="AN6479" s="43"/>
      <c r="AO6479" s="43"/>
      <c r="AP6479" s="43"/>
      <c r="AQ6479" s="43"/>
      <c r="AR6479" s="43"/>
      <c r="AS6479" s="43"/>
      <c r="AT6479" s="43"/>
      <c r="AU6479" s="44"/>
      <c r="AV6479" s="182"/>
      <c r="AW6479" s="182"/>
      <c r="AX6479" s="182"/>
      <c r="AZ6479" s="207"/>
    </row>
    <row r="6480" spans="1:52" s="168" customFormat="1" ht="5.0999999999999996" customHeight="1" thickBot="1" x14ac:dyDescent="0.35">
      <c r="A6480" s="263"/>
      <c r="B6480" s="263"/>
      <c r="C6480" s="265"/>
      <c r="D6480" s="454"/>
      <c r="E6480" s="454"/>
      <c r="F6480" s="454"/>
      <c r="G6480" s="454"/>
      <c r="H6480" s="454"/>
      <c r="I6480" s="454"/>
      <c r="J6480" s="454"/>
      <c r="K6480" s="454"/>
      <c r="L6480" s="454"/>
      <c r="M6480" s="454"/>
      <c r="N6480" s="454"/>
      <c r="O6480" s="454"/>
      <c r="P6480" s="454"/>
      <c r="Q6480" s="454"/>
      <c r="R6480" s="454"/>
      <c r="S6480" s="454"/>
      <c r="T6480" s="454"/>
      <c r="U6480" s="454"/>
      <c r="V6480" s="182"/>
      <c r="W6480" s="191"/>
      <c r="X6480" s="199"/>
      <c r="Y6480" s="182"/>
      <c r="Z6480" s="184"/>
      <c r="AA6480" s="184"/>
      <c r="AD6480" s="182"/>
      <c r="AG6480" s="182"/>
      <c r="AH6480" s="43"/>
      <c r="AI6480" s="43"/>
      <c r="AJ6480" s="43"/>
      <c r="AK6480" s="43"/>
      <c r="AL6480" s="43"/>
      <c r="AM6480" s="43"/>
      <c r="AN6480" s="43"/>
      <c r="AO6480" s="43"/>
      <c r="AP6480" s="43"/>
      <c r="AQ6480" s="43"/>
      <c r="AR6480" s="43"/>
      <c r="AS6480" s="43"/>
      <c r="AT6480" s="43"/>
      <c r="AU6480" s="44"/>
      <c r="AV6480" s="182"/>
      <c r="AW6480" s="182"/>
      <c r="AX6480" s="182"/>
      <c r="AZ6480" s="207"/>
    </row>
    <row r="6481" spans="1:52" s="168" customFormat="1" ht="45" customHeight="1" thickBot="1" x14ac:dyDescent="0.35">
      <c r="A6481" s="263" t="str">
        <f>+E6481</f>
        <v>NP 70</v>
      </c>
      <c r="B6481" s="264">
        <f>+U6505</f>
        <v>15</v>
      </c>
      <c r="C6481" s="265">
        <v>123</v>
      </c>
      <c r="D6481" s="165" t="s">
        <v>9</v>
      </c>
      <c r="E6481" s="180" t="s">
        <v>299</v>
      </c>
      <c r="F6481" s="455" t="s">
        <v>29</v>
      </c>
      <c r="G6481" s="456"/>
      <c r="H6481" s="457" t="s">
        <v>302</v>
      </c>
      <c r="I6481" s="457"/>
      <c r="J6481" s="457"/>
      <c r="K6481" s="457"/>
      <c r="L6481" s="457"/>
      <c r="M6481" s="458"/>
      <c r="N6481" s="459" t="s">
        <v>32</v>
      </c>
      <c r="O6481" s="460"/>
      <c r="P6481" s="461"/>
      <c r="Q6481" s="462" t="s">
        <v>54</v>
      </c>
      <c r="R6481" s="463"/>
      <c r="S6481" s="463"/>
      <c r="T6481" s="463"/>
      <c r="U6481" s="464"/>
      <c r="V6481" s="182"/>
      <c r="W6481" s="191"/>
      <c r="X6481" s="199"/>
      <c r="Y6481" s="182"/>
      <c r="Z6481" s="186"/>
      <c r="AA6481" s="186"/>
      <c r="AD6481" s="182"/>
      <c r="AG6481" s="182"/>
      <c r="AH6481" s="43"/>
      <c r="AI6481" s="43"/>
      <c r="AJ6481" s="43"/>
      <c r="AK6481" s="43"/>
      <c r="AL6481" s="43"/>
      <c r="AM6481" s="43"/>
      <c r="AN6481" s="43"/>
      <c r="AO6481" s="43"/>
      <c r="AP6481" s="43"/>
      <c r="AQ6481" s="43"/>
      <c r="AR6481" s="43"/>
      <c r="AS6481" s="43"/>
      <c r="AT6481" s="43"/>
      <c r="AU6481" s="44"/>
      <c r="AV6481" s="182"/>
      <c r="AW6481" s="182"/>
      <c r="AX6481" s="182"/>
      <c r="AZ6481" s="207"/>
    </row>
    <row r="6482" spans="1:52" s="168" customFormat="1" ht="5.0999999999999996" customHeight="1" thickBot="1" x14ac:dyDescent="0.35">
      <c r="A6482" s="263"/>
      <c r="B6482" s="263"/>
      <c r="C6482" s="265"/>
      <c r="D6482" s="428"/>
      <c r="E6482" s="428"/>
      <c r="F6482" s="428"/>
      <c r="G6482" s="428"/>
      <c r="H6482" s="428"/>
      <c r="I6482" s="428"/>
      <c r="J6482" s="428"/>
      <c r="K6482" s="428"/>
      <c r="L6482" s="428"/>
      <c r="M6482" s="428"/>
      <c r="N6482" s="454"/>
      <c r="O6482" s="454"/>
      <c r="P6482" s="454"/>
      <c r="Q6482" s="454"/>
      <c r="R6482" s="454"/>
      <c r="S6482" s="454"/>
      <c r="T6482" s="454"/>
      <c r="U6482" s="454"/>
      <c r="V6482" s="182"/>
      <c r="W6482" s="191"/>
      <c r="X6482" s="199"/>
      <c r="Y6482" s="182"/>
      <c r="Z6482" s="193"/>
      <c r="AA6482" s="193"/>
      <c r="AD6482" s="182"/>
      <c r="AG6482" s="182"/>
      <c r="AH6482" s="43"/>
      <c r="AI6482" s="43"/>
      <c r="AJ6482" s="43"/>
      <c r="AK6482" s="43"/>
      <c r="AL6482" s="43"/>
      <c r="AM6482" s="43"/>
      <c r="AN6482" s="43"/>
      <c r="AO6482" s="43"/>
      <c r="AP6482" s="43"/>
      <c r="AQ6482" s="43"/>
      <c r="AR6482" s="43"/>
      <c r="AS6482" s="43"/>
      <c r="AT6482" s="43"/>
      <c r="AU6482" s="44"/>
      <c r="AV6482" s="182"/>
      <c r="AW6482" s="182"/>
      <c r="AX6482" s="182"/>
      <c r="AZ6482" s="207"/>
    </row>
    <row r="6483" spans="1:52" s="168" customFormat="1" ht="24.9" customHeight="1" x14ac:dyDescent="0.3">
      <c r="A6483" s="263"/>
      <c r="B6483" s="263"/>
      <c r="C6483" s="265"/>
      <c r="D6483" s="465" t="s">
        <v>30</v>
      </c>
      <c r="E6483" s="466"/>
      <c r="F6483" s="466"/>
      <c r="G6483" s="466"/>
      <c r="H6483" s="466"/>
      <c r="I6483" s="466"/>
      <c r="J6483" s="466"/>
      <c r="K6483" s="466"/>
      <c r="L6483" s="466"/>
      <c r="M6483" s="467"/>
      <c r="N6483" s="468" t="s">
        <v>11</v>
      </c>
      <c r="O6483" s="470" t="s">
        <v>12</v>
      </c>
      <c r="P6483" s="471"/>
      <c r="Q6483" s="474" t="s">
        <v>13</v>
      </c>
      <c r="R6483" s="475"/>
      <c r="S6483" s="476"/>
      <c r="T6483" s="477" t="s">
        <v>27</v>
      </c>
      <c r="U6483" s="479" t="s">
        <v>28</v>
      </c>
      <c r="V6483" s="182"/>
      <c r="W6483" s="191"/>
      <c r="X6483" s="199"/>
      <c r="Y6483" s="182"/>
      <c r="Z6483" s="193"/>
      <c r="AA6483" s="193"/>
      <c r="AD6483" s="182"/>
      <c r="AG6483" s="182"/>
      <c r="AH6483" s="43"/>
      <c r="AI6483" s="43"/>
      <c r="AJ6483" s="43"/>
      <c r="AK6483" s="43"/>
      <c r="AL6483" s="43"/>
      <c r="AM6483" s="43"/>
      <c r="AN6483" s="43"/>
      <c r="AO6483" s="43"/>
      <c r="AP6483" s="43"/>
      <c r="AQ6483" s="43"/>
      <c r="AR6483" s="43"/>
      <c r="AS6483" s="43"/>
      <c r="AT6483" s="43"/>
      <c r="AU6483" s="44"/>
      <c r="AV6483" s="182"/>
      <c r="AW6483" s="182"/>
      <c r="AX6483" s="182"/>
      <c r="AZ6483" s="207"/>
    </row>
    <row r="6484" spans="1:52" s="168" customFormat="1" ht="24.9" customHeight="1" x14ac:dyDescent="0.3">
      <c r="A6484" s="263"/>
      <c r="B6484" s="263"/>
      <c r="C6484" s="265"/>
      <c r="D6484" s="481"/>
      <c r="E6484" s="482"/>
      <c r="F6484" s="482"/>
      <c r="G6484" s="482"/>
      <c r="H6484" s="482"/>
      <c r="I6484" s="482"/>
      <c r="J6484" s="482"/>
      <c r="K6484" s="482"/>
      <c r="L6484" s="482"/>
      <c r="M6484" s="483"/>
      <c r="N6484" s="469"/>
      <c r="O6484" s="472"/>
      <c r="P6484" s="473"/>
      <c r="Q6484" s="170" t="s">
        <v>14</v>
      </c>
      <c r="R6484" s="170" t="s">
        <v>15</v>
      </c>
      <c r="S6484" s="170" t="s">
        <v>26</v>
      </c>
      <c r="T6484" s="478"/>
      <c r="U6484" s="480"/>
      <c r="V6484" s="182"/>
      <c r="W6484" s="191"/>
      <c r="X6484" s="199"/>
      <c r="Y6484" s="182"/>
      <c r="Z6484" s="194"/>
      <c r="AA6484" s="194"/>
      <c r="AD6484" s="182"/>
      <c r="AG6484" s="182"/>
      <c r="AH6484" s="43"/>
      <c r="AI6484" s="43"/>
      <c r="AJ6484" s="43"/>
      <c r="AK6484" s="43"/>
      <c r="AL6484" s="43"/>
      <c r="AM6484" s="43"/>
      <c r="AN6484" s="43"/>
      <c r="AO6484" s="43"/>
      <c r="AP6484" s="43"/>
      <c r="AQ6484" s="43"/>
      <c r="AR6484" s="43"/>
      <c r="AS6484" s="43"/>
      <c r="AT6484" s="43"/>
      <c r="AU6484" s="44"/>
      <c r="AV6484" s="182"/>
      <c r="AW6484" s="182"/>
      <c r="AX6484" s="182"/>
      <c r="AZ6484" s="207"/>
    </row>
    <row r="6485" spans="1:52" s="168" customFormat="1" ht="24.9" customHeight="1" x14ac:dyDescent="0.3">
      <c r="A6485" s="263"/>
      <c r="B6485" s="263"/>
      <c r="C6485" s="265"/>
      <c r="D6485" s="481"/>
      <c r="E6485" s="482"/>
      <c r="F6485" s="482"/>
      <c r="G6485" s="482"/>
      <c r="H6485" s="482"/>
      <c r="I6485" s="482"/>
      <c r="J6485" s="482"/>
      <c r="K6485" s="482"/>
      <c r="L6485" s="482"/>
      <c r="M6485" s="483"/>
      <c r="N6485" s="176">
        <v>14001545</v>
      </c>
      <c r="O6485" s="412" t="s">
        <v>351</v>
      </c>
      <c r="P6485" s="413"/>
      <c r="Q6485" s="8"/>
      <c r="R6485" s="8"/>
      <c r="S6485" s="8"/>
      <c r="T6485" s="9">
        <v>5</v>
      </c>
      <c r="U6485" s="17">
        <f>+T6485</f>
        <v>5</v>
      </c>
      <c r="V6485" s="182"/>
      <c r="W6485" s="191">
        <v>7</v>
      </c>
      <c r="X6485" s="199"/>
      <c r="Y6485" s="182">
        <f>+C6481</f>
        <v>123</v>
      </c>
      <c r="Z6485" s="41">
        <f>+SUMIF($N6485:$N6504,$Z$16,$U6485:$U6504)</f>
        <v>0</v>
      </c>
      <c r="AA6485" s="41">
        <f>+SUMIF($N6485:$N6504,$AA$16,$U6485:$U6504)</f>
        <v>0</v>
      </c>
      <c r="AB6485" s="41">
        <f>+SUMIF($N6485:$N6504,$AB$16,$U6485:$U6504)</f>
        <v>0</v>
      </c>
      <c r="AC6485" s="41">
        <f>+SUMIF($N6485:$N6504,$AC$16,$U6485:$U6504)</f>
        <v>0</v>
      </c>
      <c r="AD6485" s="41">
        <f>+SUMIF($N6485:$N6504,$AD$16,$U6485:$U6504)</f>
        <v>0</v>
      </c>
      <c r="AE6485" s="41">
        <f>+SUMIF($N6485:$N6504,$AE$16,$U6485:$U6504)</f>
        <v>0</v>
      </c>
      <c r="AF6485" s="41">
        <f>+SUMIF($N6485:$N6504,$AF$16,$U6485:$U6504)</f>
        <v>5</v>
      </c>
      <c r="AG6485" s="41">
        <f>+SUMIF($N6485:$N6504,$AG$16,$U6485:$U6504)</f>
        <v>10</v>
      </c>
      <c r="AH6485" s="41">
        <f>+SUMIF($N6485:$N6504,$AH$16,$U6485:$U6504)</f>
        <v>0</v>
      </c>
      <c r="AI6485" s="41">
        <f>+SUMIF($N6485:$N6504,$AI$16,$U6485:$U6504)</f>
        <v>0</v>
      </c>
      <c r="AJ6485" s="41">
        <f>+SUMIF($N6485:$N6504,$AJ$16,$U6485:$U6504)</f>
        <v>0</v>
      </c>
      <c r="AK6485" s="41">
        <f>+SUMIF($N6485:$N6504,$AK$16,$U6485:$U6504)</f>
        <v>0</v>
      </c>
      <c r="AL6485" s="41">
        <f>+SUMIF($N6485:$N6504,$AL$16,$U6485:$U6504)</f>
        <v>0</v>
      </c>
      <c r="AM6485" s="41">
        <f>+SUMIF($N6485:$N6504,$AM$16,$U6485:$U6504)</f>
        <v>0</v>
      </c>
      <c r="AN6485" s="41">
        <f>+SUMIF($N6485:$N6504,$AN$16,$U6485:$U6504)</f>
        <v>0</v>
      </c>
      <c r="AO6485" s="41">
        <f>+SUMIF($N6485:$N6504,$AO$16,$U6485:$U6504)</f>
        <v>0</v>
      </c>
      <c r="AP6485" s="41">
        <f>+SUMIF($N6485:$N6504,$AP$16,$U6485:$U6504)</f>
        <v>0</v>
      </c>
      <c r="AQ6485" s="41">
        <f>+SUMIF($N6485:$N6504,$AQ$16,$U6485:$U6504)</f>
        <v>0</v>
      </c>
      <c r="AR6485" s="41">
        <f>+SUMIF($N6485:$N6504,$AR$16,$U6485:$U6504)</f>
        <v>0</v>
      </c>
      <c r="AS6485" s="43"/>
      <c r="AT6485" s="43"/>
      <c r="AU6485" s="44"/>
      <c r="AV6485" s="182"/>
      <c r="AW6485" s="182"/>
      <c r="AX6485" s="182"/>
      <c r="AZ6485" s="207"/>
    </row>
    <row r="6486" spans="1:52" s="168" customFormat="1" ht="24.9" customHeight="1" x14ac:dyDescent="0.3">
      <c r="A6486" s="263"/>
      <c r="B6486" s="263"/>
      <c r="C6486" s="265"/>
      <c r="D6486" s="481"/>
      <c r="E6486" s="482"/>
      <c r="F6486" s="482"/>
      <c r="G6486" s="482"/>
      <c r="H6486" s="482"/>
      <c r="I6486" s="482"/>
      <c r="J6486" s="482"/>
      <c r="K6486" s="482"/>
      <c r="L6486" s="482"/>
      <c r="M6486" s="483"/>
      <c r="N6486" s="176">
        <v>14001517</v>
      </c>
      <c r="O6486" s="412" t="s">
        <v>351</v>
      </c>
      <c r="P6486" s="413"/>
      <c r="Q6486" s="8"/>
      <c r="R6486" s="8"/>
      <c r="S6486" s="8"/>
      <c r="T6486" s="9">
        <v>10</v>
      </c>
      <c r="U6486" s="17">
        <f>+T6486</f>
        <v>10</v>
      </c>
      <c r="V6486" s="182"/>
      <c r="W6486" s="191">
        <v>8</v>
      </c>
      <c r="X6486" s="199"/>
      <c r="Y6486" s="182"/>
      <c r="Z6486" s="184"/>
      <c r="AA6486" s="184"/>
      <c r="AD6486" s="182"/>
      <c r="AG6486" s="182"/>
      <c r="AH6486" s="43"/>
      <c r="AI6486" s="43"/>
      <c r="AJ6486" s="43"/>
      <c r="AK6486" s="43"/>
      <c r="AL6486" s="43"/>
      <c r="AM6486" s="43"/>
      <c r="AN6486" s="43"/>
      <c r="AO6486" s="43"/>
      <c r="AP6486" s="43"/>
      <c r="AQ6486" s="43"/>
      <c r="AR6486" s="43"/>
      <c r="AS6486" s="43"/>
      <c r="AT6486" s="43"/>
      <c r="AU6486" s="44"/>
      <c r="AV6486" s="182"/>
      <c r="AW6486" s="182"/>
      <c r="AX6486" s="182"/>
      <c r="AZ6486" s="207"/>
    </row>
    <row r="6487" spans="1:52" s="168" customFormat="1" ht="24.9" customHeight="1" x14ac:dyDescent="0.3">
      <c r="A6487" s="263"/>
      <c r="B6487" s="263"/>
      <c r="C6487" s="265"/>
      <c r="D6487" s="481"/>
      <c r="E6487" s="482"/>
      <c r="F6487" s="482"/>
      <c r="G6487" s="482"/>
      <c r="H6487" s="482"/>
      <c r="I6487" s="482"/>
      <c r="J6487" s="482"/>
      <c r="K6487" s="482"/>
      <c r="L6487" s="482"/>
      <c r="M6487" s="483"/>
      <c r="N6487" s="176"/>
      <c r="O6487" s="412"/>
      <c r="P6487" s="413"/>
      <c r="Q6487" s="8"/>
      <c r="R6487" s="8"/>
      <c r="S6487" s="8"/>
      <c r="T6487" s="9"/>
      <c r="U6487" s="17"/>
      <c r="V6487" s="182"/>
      <c r="W6487" s="191"/>
      <c r="X6487" s="199"/>
      <c r="Y6487" s="182"/>
      <c r="Z6487" s="184"/>
      <c r="AA6487" s="184"/>
      <c r="AD6487" s="182"/>
      <c r="AG6487" s="182"/>
      <c r="AH6487" s="43"/>
      <c r="AI6487" s="43"/>
      <c r="AJ6487" s="43"/>
      <c r="AK6487" s="43"/>
      <c r="AL6487" s="43"/>
      <c r="AM6487" s="43"/>
      <c r="AN6487" s="43"/>
      <c r="AO6487" s="43"/>
      <c r="AP6487" s="43"/>
      <c r="AQ6487" s="43"/>
      <c r="AR6487" s="43"/>
      <c r="AS6487" s="43"/>
      <c r="AT6487" s="43"/>
      <c r="AU6487" s="44"/>
      <c r="AV6487" s="182"/>
      <c r="AW6487" s="182"/>
      <c r="AX6487" s="182"/>
      <c r="AZ6487" s="207"/>
    </row>
    <row r="6488" spans="1:52" s="168" customFormat="1" ht="24.9" customHeight="1" x14ac:dyDescent="0.3">
      <c r="A6488" s="263"/>
      <c r="B6488" s="263"/>
      <c r="C6488" s="265"/>
      <c r="D6488" s="481"/>
      <c r="E6488" s="482"/>
      <c r="F6488" s="482"/>
      <c r="G6488" s="482"/>
      <c r="H6488" s="482"/>
      <c r="I6488" s="482"/>
      <c r="J6488" s="482"/>
      <c r="K6488" s="482"/>
      <c r="L6488" s="482"/>
      <c r="M6488" s="483"/>
      <c r="N6488" s="176"/>
      <c r="O6488" s="412"/>
      <c r="P6488" s="413"/>
      <c r="Q6488" s="8"/>
      <c r="R6488" s="8"/>
      <c r="S6488" s="8"/>
      <c r="T6488" s="9"/>
      <c r="U6488" s="17"/>
      <c r="V6488" s="182"/>
      <c r="W6488" s="191"/>
      <c r="X6488" s="199"/>
      <c r="Y6488" s="182"/>
      <c r="Z6488" s="184"/>
      <c r="AA6488" s="184"/>
      <c r="AD6488" s="182"/>
      <c r="AG6488" s="182"/>
      <c r="AH6488" s="43"/>
      <c r="AI6488" s="43"/>
      <c r="AJ6488" s="43"/>
      <c r="AK6488" s="43"/>
      <c r="AL6488" s="43"/>
      <c r="AM6488" s="43"/>
      <c r="AN6488" s="43"/>
      <c r="AO6488" s="43"/>
      <c r="AP6488" s="43"/>
      <c r="AQ6488" s="43"/>
      <c r="AR6488" s="43"/>
      <c r="AS6488" s="43"/>
      <c r="AT6488" s="43"/>
      <c r="AU6488" s="44"/>
      <c r="AV6488" s="182"/>
      <c r="AW6488" s="182"/>
      <c r="AX6488" s="182"/>
      <c r="AZ6488" s="207"/>
    </row>
    <row r="6489" spans="1:52" s="168" customFormat="1" ht="24.9" customHeight="1" x14ac:dyDescent="0.3">
      <c r="A6489" s="263"/>
      <c r="B6489" s="263"/>
      <c r="C6489" s="265"/>
      <c r="D6489" s="481"/>
      <c r="E6489" s="482"/>
      <c r="F6489" s="482"/>
      <c r="G6489" s="482"/>
      <c r="H6489" s="482"/>
      <c r="I6489" s="482"/>
      <c r="J6489" s="482"/>
      <c r="K6489" s="482"/>
      <c r="L6489" s="482"/>
      <c r="M6489" s="483"/>
      <c r="N6489" s="176"/>
      <c r="O6489" s="412"/>
      <c r="P6489" s="413"/>
      <c r="Q6489" s="8"/>
      <c r="R6489" s="8"/>
      <c r="S6489" s="8"/>
      <c r="T6489" s="9"/>
      <c r="U6489" s="17"/>
      <c r="V6489" s="182"/>
      <c r="W6489" s="191"/>
      <c r="X6489" s="199"/>
      <c r="Y6489" s="182"/>
      <c r="Z6489" s="184"/>
      <c r="AA6489" s="184"/>
      <c r="AD6489" s="182"/>
      <c r="AG6489" s="182"/>
      <c r="AH6489" s="43"/>
      <c r="AI6489" s="43"/>
      <c r="AJ6489" s="43"/>
      <c r="AK6489" s="43"/>
      <c r="AL6489" s="43"/>
      <c r="AM6489" s="43"/>
      <c r="AN6489" s="43"/>
      <c r="AO6489" s="43"/>
      <c r="AP6489" s="43"/>
      <c r="AQ6489" s="43"/>
      <c r="AR6489" s="43"/>
      <c r="AS6489" s="43"/>
      <c r="AT6489" s="43"/>
      <c r="AU6489" s="44"/>
      <c r="AV6489" s="182"/>
      <c r="AW6489" s="182"/>
      <c r="AX6489" s="182"/>
      <c r="AZ6489" s="207"/>
    </row>
    <row r="6490" spans="1:52" s="168" customFormat="1" ht="24.9" customHeight="1" x14ac:dyDescent="0.3">
      <c r="A6490" s="263"/>
      <c r="B6490" s="263"/>
      <c r="C6490" s="265"/>
      <c r="D6490" s="481"/>
      <c r="E6490" s="482"/>
      <c r="F6490" s="482"/>
      <c r="G6490" s="482"/>
      <c r="H6490" s="482"/>
      <c r="I6490" s="482"/>
      <c r="J6490" s="482"/>
      <c r="K6490" s="482"/>
      <c r="L6490" s="482"/>
      <c r="M6490" s="483"/>
      <c r="N6490" s="176"/>
      <c r="O6490" s="412"/>
      <c r="P6490" s="413"/>
      <c r="Q6490" s="8"/>
      <c r="R6490" s="8"/>
      <c r="S6490" s="8"/>
      <c r="T6490" s="9"/>
      <c r="U6490" s="17"/>
      <c r="V6490" s="182"/>
      <c r="W6490" s="191"/>
      <c r="X6490" s="199"/>
      <c r="Y6490" s="182"/>
      <c r="Z6490" s="184"/>
      <c r="AA6490" s="184"/>
      <c r="AD6490" s="182"/>
      <c r="AG6490" s="182"/>
      <c r="AH6490" s="43"/>
      <c r="AI6490" s="43"/>
      <c r="AJ6490" s="43"/>
      <c r="AK6490" s="43"/>
      <c r="AL6490" s="43"/>
      <c r="AM6490" s="43"/>
      <c r="AN6490" s="43"/>
      <c r="AO6490" s="43"/>
      <c r="AP6490" s="43"/>
      <c r="AQ6490" s="43"/>
      <c r="AR6490" s="43"/>
      <c r="AS6490" s="43"/>
      <c r="AT6490" s="43"/>
      <c r="AU6490" s="44"/>
      <c r="AV6490" s="182"/>
      <c r="AW6490" s="182"/>
      <c r="AX6490" s="182"/>
      <c r="AZ6490" s="207"/>
    </row>
    <row r="6491" spans="1:52" s="168" customFormat="1" ht="24.9" customHeight="1" x14ac:dyDescent="0.3">
      <c r="A6491" s="263"/>
      <c r="B6491" s="263"/>
      <c r="C6491" s="265"/>
      <c r="D6491" s="481"/>
      <c r="E6491" s="482"/>
      <c r="F6491" s="482"/>
      <c r="G6491" s="482"/>
      <c r="H6491" s="482"/>
      <c r="I6491" s="482"/>
      <c r="J6491" s="482"/>
      <c r="K6491" s="482"/>
      <c r="L6491" s="482"/>
      <c r="M6491" s="483"/>
      <c r="N6491" s="176"/>
      <c r="O6491" s="412"/>
      <c r="P6491" s="413"/>
      <c r="Q6491" s="8"/>
      <c r="R6491" s="8"/>
      <c r="S6491" s="8"/>
      <c r="T6491" s="9"/>
      <c r="U6491" s="17"/>
      <c r="V6491" s="182"/>
      <c r="W6491" s="191"/>
      <c r="X6491" s="199"/>
      <c r="Y6491" s="182"/>
      <c r="Z6491" s="184"/>
      <c r="AA6491" s="184"/>
      <c r="AD6491" s="182"/>
      <c r="AG6491" s="182"/>
      <c r="AH6491" s="43"/>
      <c r="AI6491" s="43"/>
      <c r="AJ6491" s="43"/>
      <c r="AK6491" s="43"/>
      <c r="AL6491" s="43"/>
      <c r="AM6491" s="43"/>
      <c r="AN6491" s="43"/>
      <c r="AO6491" s="43"/>
      <c r="AP6491" s="43"/>
      <c r="AQ6491" s="43"/>
      <c r="AR6491" s="43"/>
      <c r="AS6491" s="43"/>
      <c r="AT6491" s="43"/>
      <c r="AU6491" s="44"/>
      <c r="AV6491" s="182"/>
      <c r="AW6491" s="182"/>
      <c r="AX6491" s="182"/>
      <c r="AZ6491" s="207"/>
    </row>
    <row r="6492" spans="1:52" s="168" customFormat="1" ht="24.9" customHeight="1" x14ac:dyDescent="0.3">
      <c r="A6492" s="263"/>
      <c r="B6492" s="263"/>
      <c r="C6492" s="265"/>
      <c r="D6492" s="481"/>
      <c r="E6492" s="482"/>
      <c r="F6492" s="482"/>
      <c r="G6492" s="482"/>
      <c r="H6492" s="482"/>
      <c r="I6492" s="482"/>
      <c r="J6492" s="482"/>
      <c r="K6492" s="482"/>
      <c r="L6492" s="482"/>
      <c r="M6492" s="483"/>
      <c r="N6492" s="176"/>
      <c r="O6492" s="412"/>
      <c r="P6492" s="413"/>
      <c r="Q6492" s="8"/>
      <c r="R6492" s="8"/>
      <c r="S6492" s="8"/>
      <c r="T6492" s="9"/>
      <c r="U6492" s="17"/>
      <c r="V6492" s="182"/>
      <c r="W6492" s="191"/>
      <c r="X6492" s="199"/>
      <c r="Y6492" s="182"/>
      <c r="Z6492" s="184"/>
      <c r="AA6492" s="184"/>
      <c r="AD6492" s="182"/>
      <c r="AG6492" s="182"/>
      <c r="AH6492" s="43"/>
      <c r="AI6492" s="43"/>
      <c r="AJ6492" s="43"/>
      <c r="AK6492" s="43"/>
      <c r="AL6492" s="43"/>
      <c r="AM6492" s="43"/>
      <c r="AN6492" s="43"/>
      <c r="AO6492" s="43"/>
      <c r="AP6492" s="43"/>
      <c r="AQ6492" s="43"/>
      <c r="AR6492" s="43"/>
      <c r="AS6492" s="43"/>
      <c r="AT6492" s="43"/>
      <c r="AU6492" s="44"/>
      <c r="AV6492" s="182"/>
      <c r="AW6492" s="182"/>
      <c r="AX6492" s="182"/>
      <c r="AZ6492" s="207"/>
    </row>
    <row r="6493" spans="1:52" s="168" customFormat="1" ht="24.9" customHeight="1" x14ac:dyDescent="0.3">
      <c r="A6493" s="263"/>
      <c r="B6493" s="263"/>
      <c r="C6493" s="265"/>
      <c r="D6493" s="481"/>
      <c r="E6493" s="482"/>
      <c r="F6493" s="482"/>
      <c r="G6493" s="482"/>
      <c r="H6493" s="482"/>
      <c r="I6493" s="482"/>
      <c r="J6493" s="482"/>
      <c r="K6493" s="482"/>
      <c r="L6493" s="482"/>
      <c r="M6493" s="483"/>
      <c r="N6493" s="176"/>
      <c r="O6493" s="412"/>
      <c r="P6493" s="413"/>
      <c r="Q6493" s="8"/>
      <c r="R6493" s="8"/>
      <c r="S6493" s="8"/>
      <c r="T6493" s="9"/>
      <c r="U6493" s="17"/>
      <c r="V6493" s="182"/>
      <c r="W6493" s="191"/>
      <c r="X6493" s="199"/>
      <c r="Y6493" s="182"/>
      <c r="Z6493" s="184"/>
      <c r="AA6493" s="184"/>
      <c r="AD6493" s="182"/>
      <c r="AG6493" s="182"/>
      <c r="AH6493" s="43"/>
      <c r="AI6493" s="43"/>
      <c r="AJ6493" s="43"/>
      <c r="AK6493" s="43"/>
      <c r="AL6493" s="43"/>
      <c r="AM6493" s="43"/>
      <c r="AN6493" s="43"/>
      <c r="AO6493" s="43"/>
      <c r="AP6493" s="43"/>
      <c r="AQ6493" s="43"/>
      <c r="AR6493" s="43"/>
      <c r="AS6493" s="43"/>
      <c r="AT6493" s="43"/>
      <c r="AU6493" s="44"/>
      <c r="AV6493" s="182"/>
      <c r="AW6493" s="182"/>
      <c r="AX6493" s="182"/>
      <c r="AZ6493" s="207"/>
    </row>
    <row r="6494" spans="1:52" s="168" customFormat="1" ht="24.9" customHeight="1" x14ac:dyDescent="0.3">
      <c r="A6494" s="263"/>
      <c r="B6494" s="263"/>
      <c r="C6494" s="265"/>
      <c r="D6494" s="481"/>
      <c r="E6494" s="482"/>
      <c r="F6494" s="482"/>
      <c r="G6494" s="482"/>
      <c r="H6494" s="482"/>
      <c r="I6494" s="482"/>
      <c r="J6494" s="482"/>
      <c r="K6494" s="482"/>
      <c r="L6494" s="482"/>
      <c r="M6494" s="483"/>
      <c r="N6494" s="176"/>
      <c r="O6494" s="412"/>
      <c r="P6494" s="413"/>
      <c r="Q6494" s="8"/>
      <c r="R6494" s="8"/>
      <c r="S6494" s="8"/>
      <c r="T6494" s="9"/>
      <c r="U6494" s="17"/>
      <c r="V6494" s="182"/>
      <c r="W6494" s="191"/>
      <c r="X6494" s="199"/>
      <c r="Y6494" s="182"/>
      <c r="Z6494" s="184"/>
      <c r="AA6494" s="184"/>
      <c r="AD6494" s="182"/>
      <c r="AG6494" s="182"/>
      <c r="AH6494" s="43"/>
      <c r="AI6494" s="43"/>
      <c r="AJ6494" s="43"/>
      <c r="AK6494" s="43"/>
      <c r="AL6494" s="43"/>
      <c r="AM6494" s="43"/>
      <c r="AN6494" s="43"/>
      <c r="AO6494" s="43"/>
      <c r="AP6494" s="43"/>
      <c r="AQ6494" s="43"/>
      <c r="AR6494" s="43"/>
      <c r="AS6494" s="43"/>
      <c r="AT6494" s="43"/>
      <c r="AU6494" s="44"/>
      <c r="AV6494" s="182"/>
      <c r="AW6494" s="182"/>
      <c r="AX6494" s="182"/>
      <c r="AZ6494" s="207"/>
    </row>
    <row r="6495" spans="1:52" s="168" customFormat="1" ht="24.9" customHeight="1" x14ac:dyDescent="0.3">
      <c r="A6495" s="263"/>
      <c r="B6495" s="263"/>
      <c r="C6495" s="265"/>
      <c r="D6495" s="481"/>
      <c r="E6495" s="482"/>
      <c r="F6495" s="482"/>
      <c r="G6495" s="482"/>
      <c r="H6495" s="482"/>
      <c r="I6495" s="482"/>
      <c r="J6495" s="482"/>
      <c r="K6495" s="482"/>
      <c r="L6495" s="482"/>
      <c r="M6495" s="483"/>
      <c r="N6495" s="176"/>
      <c r="O6495" s="412"/>
      <c r="P6495" s="413"/>
      <c r="Q6495" s="8"/>
      <c r="R6495" s="8"/>
      <c r="S6495" s="8"/>
      <c r="T6495" s="9"/>
      <c r="U6495" s="17"/>
      <c r="V6495" s="182"/>
      <c r="W6495" s="191"/>
      <c r="X6495" s="199"/>
      <c r="Y6495" s="182"/>
      <c r="Z6495" s="184"/>
      <c r="AA6495" s="184"/>
      <c r="AD6495" s="182"/>
      <c r="AG6495" s="182"/>
      <c r="AH6495" s="43"/>
      <c r="AI6495" s="43"/>
      <c r="AJ6495" s="43"/>
      <c r="AK6495" s="43"/>
      <c r="AL6495" s="43"/>
      <c r="AM6495" s="43"/>
      <c r="AN6495" s="43"/>
      <c r="AO6495" s="43"/>
      <c r="AP6495" s="43"/>
      <c r="AQ6495" s="43"/>
      <c r="AR6495" s="43"/>
      <c r="AS6495" s="43"/>
      <c r="AT6495" s="43"/>
      <c r="AU6495" s="44"/>
      <c r="AV6495" s="182"/>
      <c r="AW6495" s="182"/>
      <c r="AX6495" s="182"/>
      <c r="AZ6495" s="207"/>
    </row>
    <row r="6496" spans="1:52" s="168" customFormat="1" ht="24.9" customHeight="1" x14ac:dyDescent="0.3">
      <c r="A6496" s="263"/>
      <c r="B6496" s="263"/>
      <c r="C6496" s="265"/>
      <c r="D6496" s="481"/>
      <c r="E6496" s="482"/>
      <c r="F6496" s="482"/>
      <c r="G6496" s="482"/>
      <c r="H6496" s="482"/>
      <c r="I6496" s="482"/>
      <c r="J6496" s="482"/>
      <c r="K6496" s="482"/>
      <c r="L6496" s="482"/>
      <c r="M6496" s="483"/>
      <c r="N6496" s="176"/>
      <c r="O6496" s="412"/>
      <c r="P6496" s="413"/>
      <c r="Q6496" s="8"/>
      <c r="R6496" s="8"/>
      <c r="S6496" s="8"/>
      <c r="T6496" s="9"/>
      <c r="U6496" s="17"/>
      <c r="V6496" s="182"/>
      <c r="W6496" s="191"/>
      <c r="X6496" s="199"/>
      <c r="Y6496" s="182"/>
      <c r="Z6496" s="184"/>
      <c r="AA6496" s="184"/>
      <c r="AD6496" s="182"/>
      <c r="AG6496" s="182"/>
      <c r="AH6496" s="43"/>
      <c r="AI6496" s="43"/>
      <c r="AJ6496" s="43"/>
      <c r="AK6496" s="43"/>
      <c r="AL6496" s="43"/>
      <c r="AM6496" s="43"/>
      <c r="AN6496" s="43"/>
      <c r="AO6496" s="43"/>
      <c r="AP6496" s="43"/>
      <c r="AQ6496" s="43"/>
      <c r="AR6496" s="43"/>
      <c r="AS6496" s="43"/>
      <c r="AT6496" s="43"/>
      <c r="AU6496" s="44"/>
      <c r="AV6496" s="182"/>
      <c r="AW6496" s="182"/>
      <c r="AX6496" s="182"/>
      <c r="AZ6496" s="207"/>
    </row>
    <row r="6497" spans="1:52" s="168" customFormat="1" ht="24.9" customHeight="1" x14ac:dyDescent="0.3">
      <c r="A6497" s="263"/>
      <c r="B6497" s="263"/>
      <c r="C6497" s="265"/>
      <c r="D6497" s="481"/>
      <c r="E6497" s="482"/>
      <c r="F6497" s="482"/>
      <c r="G6497" s="482"/>
      <c r="H6497" s="482"/>
      <c r="I6497" s="482"/>
      <c r="J6497" s="482"/>
      <c r="K6497" s="482"/>
      <c r="L6497" s="482"/>
      <c r="M6497" s="483"/>
      <c r="N6497" s="176"/>
      <c r="O6497" s="412"/>
      <c r="P6497" s="413"/>
      <c r="Q6497" s="8"/>
      <c r="R6497" s="8"/>
      <c r="S6497" s="8"/>
      <c r="T6497" s="9"/>
      <c r="U6497" s="17"/>
      <c r="V6497" s="182"/>
      <c r="W6497" s="191"/>
      <c r="X6497" s="199"/>
      <c r="Y6497" s="182"/>
      <c r="Z6497" s="184"/>
      <c r="AA6497" s="184"/>
      <c r="AD6497" s="182"/>
      <c r="AG6497" s="182"/>
      <c r="AH6497" s="43"/>
      <c r="AI6497" s="43"/>
      <c r="AJ6497" s="43"/>
      <c r="AK6497" s="43"/>
      <c r="AL6497" s="43"/>
      <c r="AM6497" s="43"/>
      <c r="AN6497" s="43"/>
      <c r="AO6497" s="43"/>
      <c r="AP6497" s="43"/>
      <c r="AQ6497" s="43"/>
      <c r="AR6497" s="43"/>
      <c r="AS6497" s="43"/>
      <c r="AT6497" s="43"/>
      <c r="AU6497" s="44"/>
      <c r="AV6497" s="182"/>
      <c r="AW6497" s="182"/>
      <c r="AX6497" s="182"/>
      <c r="AZ6497" s="207"/>
    </row>
    <row r="6498" spans="1:52" s="168" customFormat="1" ht="24.9" customHeight="1" x14ac:dyDescent="0.3">
      <c r="A6498" s="263"/>
      <c r="B6498" s="263"/>
      <c r="C6498" s="265"/>
      <c r="D6498" s="481"/>
      <c r="E6498" s="482"/>
      <c r="F6498" s="482"/>
      <c r="G6498" s="482"/>
      <c r="H6498" s="482"/>
      <c r="I6498" s="482"/>
      <c r="J6498" s="482"/>
      <c r="K6498" s="482"/>
      <c r="L6498" s="482"/>
      <c r="M6498" s="483"/>
      <c r="N6498" s="176"/>
      <c r="O6498" s="412"/>
      <c r="P6498" s="413"/>
      <c r="Q6498" s="8"/>
      <c r="R6498" s="8"/>
      <c r="S6498" s="8"/>
      <c r="T6498" s="9"/>
      <c r="U6498" s="17"/>
      <c r="V6498" s="182"/>
      <c r="W6498" s="191"/>
      <c r="X6498" s="199"/>
      <c r="Y6498" s="182"/>
      <c r="Z6498" s="184"/>
      <c r="AA6498" s="184"/>
      <c r="AD6498" s="182"/>
      <c r="AG6498" s="182"/>
      <c r="AH6498" s="43"/>
      <c r="AI6498" s="43"/>
      <c r="AJ6498" s="43"/>
      <c r="AK6498" s="43"/>
      <c r="AL6498" s="43"/>
      <c r="AM6498" s="43"/>
      <c r="AN6498" s="43"/>
      <c r="AO6498" s="43"/>
      <c r="AP6498" s="43"/>
      <c r="AQ6498" s="43"/>
      <c r="AR6498" s="43"/>
      <c r="AS6498" s="43"/>
      <c r="AT6498" s="43"/>
      <c r="AU6498" s="44"/>
      <c r="AV6498" s="182"/>
      <c r="AW6498" s="182"/>
      <c r="AX6498" s="182"/>
      <c r="AZ6498" s="207"/>
    </row>
    <row r="6499" spans="1:52" s="168" customFormat="1" ht="24.9" customHeight="1" x14ac:dyDescent="0.3">
      <c r="A6499" s="263"/>
      <c r="B6499" s="263"/>
      <c r="C6499" s="265"/>
      <c r="D6499" s="481"/>
      <c r="E6499" s="482"/>
      <c r="F6499" s="482"/>
      <c r="G6499" s="482"/>
      <c r="H6499" s="482"/>
      <c r="I6499" s="482"/>
      <c r="J6499" s="482"/>
      <c r="K6499" s="482"/>
      <c r="L6499" s="482"/>
      <c r="M6499" s="483"/>
      <c r="N6499" s="176"/>
      <c r="O6499" s="412"/>
      <c r="P6499" s="413"/>
      <c r="Q6499" s="8"/>
      <c r="R6499" s="8"/>
      <c r="S6499" s="8"/>
      <c r="T6499" s="9"/>
      <c r="U6499" s="17"/>
      <c r="V6499" s="182"/>
      <c r="W6499" s="191"/>
      <c r="X6499" s="199"/>
      <c r="Y6499" s="182"/>
      <c r="Z6499" s="184"/>
      <c r="AA6499" s="184"/>
      <c r="AD6499" s="182"/>
      <c r="AG6499" s="182"/>
      <c r="AH6499" s="43"/>
      <c r="AI6499" s="43"/>
      <c r="AJ6499" s="43"/>
      <c r="AK6499" s="43"/>
      <c r="AL6499" s="43"/>
      <c r="AM6499" s="43"/>
      <c r="AN6499" s="43"/>
      <c r="AO6499" s="43"/>
      <c r="AP6499" s="43"/>
      <c r="AQ6499" s="43"/>
      <c r="AR6499" s="43"/>
      <c r="AS6499" s="43"/>
      <c r="AT6499" s="43"/>
      <c r="AU6499" s="44"/>
      <c r="AV6499" s="182"/>
      <c r="AW6499" s="182"/>
      <c r="AX6499" s="182"/>
      <c r="AZ6499" s="207"/>
    </row>
    <row r="6500" spans="1:52" s="168" customFormat="1" ht="24.9" customHeight="1" x14ac:dyDescent="0.3">
      <c r="A6500" s="263"/>
      <c r="B6500" s="263"/>
      <c r="C6500" s="265"/>
      <c r="D6500" s="481"/>
      <c r="E6500" s="482"/>
      <c r="F6500" s="482"/>
      <c r="G6500" s="482"/>
      <c r="H6500" s="482"/>
      <c r="I6500" s="482"/>
      <c r="J6500" s="482"/>
      <c r="K6500" s="482"/>
      <c r="L6500" s="482"/>
      <c r="M6500" s="483"/>
      <c r="N6500" s="176"/>
      <c r="O6500" s="412"/>
      <c r="P6500" s="413"/>
      <c r="Q6500" s="8"/>
      <c r="R6500" s="8"/>
      <c r="S6500" s="8"/>
      <c r="T6500" s="9"/>
      <c r="U6500" s="17"/>
      <c r="V6500" s="182"/>
      <c r="W6500" s="191"/>
      <c r="X6500" s="199"/>
      <c r="Y6500" s="182"/>
      <c r="Z6500" s="184"/>
      <c r="AA6500" s="184"/>
      <c r="AD6500" s="182"/>
      <c r="AG6500" s="182"/>
      <c r="AH6500" s="43"/>
      <c r="AI6500" s="43"/>
      <c r="AJ6500" s="43"/>
      <c r="AK6500" s="43"/>
      <c r="AL6500" s="43"/>
      <c r="AM6500" s="43"/>
      <c r="AN6500" s="43"/>
      <c r="AO6500" s="43"/>
      <c r="AP6500" s="43"/>
      <c r="AQ6500" s="43"/>
      <c r="AR6500" s="43"/>
      <c r="AS6500" s="43"/>
      <c r="AT6500" s="43"/>
      <c r="AU6500" s="44"/>
      <c r="AV6500" s="182"/>
      <c r="AW6500" s="182"/>
      <c r="AX6500" s="182"/>
      <c r="AZ6500" s="207"/>
    </row>
    <row r="6501" spans="1:52" s="168" customFormat="1" ht="24.9" customHeight="1" x14ac:dyDescent="0.3">
      <c r="A6501" s="263"/>
      <c r="B6501" s="263"/>
      <c r="C6501" s="265"/>
      <c r="D6501" s="481"/>
      <c r="E6501" s="482"/>
      <c r="F6501" s="482"/>
      <c r="G6501" s="482"/>
      <c r="H6501" s="482"/>
      <c r="I6501" s="482"/>
      <c r="J6501" s="482"/>
      <c r="K6501" s="482"/>
      <c r="L6501" s="482"/>
      <c r="M6501" s="483"/>
      <c r="N6501" s="176"/>
      <c r="O6501" s="412"/>
      <c r="P6501" s="413"/>
      <c r="Q6501" s="8"/>
      <c r="R6501" s="8"/>
      <c r="S6501" s="8"/>
      <c r="T6501" s="9"/>
      <c r="U6501" s="17"/>
      <c r="V6501" s="182"/>
      <c r="W6501" s="191"/>
      <c r="X6501" s="199"/>
      <c r="Y6501" s="182"/>
      <c r="Z6501" s="184"/>
      <c r="AA6501" s="184"/>
      <c r="AD6501" s="182"/>
      <c r="AG6501" s="182"/>
      <c r="AH6501" s="43"/>
      <c r="AI6501" s="43"/>
      <c r="AJ6501" s="43"/>
      <c r="AK6501" s="43"/>
      <c r="AL6501" s="43"/>
      <c r="AM6501" s="43"/>
      <c r="AN6501" s="43"/>
      <c r="AO6501" s="43"/>
      <c r="AP6501" s="43"/>
      <c r="AQ6501" s="43"/>
      <c r="AR6501" s="43"/>
      <c r="AS6501" s="43"/>
      <c r="AT6501" s="43"/>
      <c r="AU6501" s="44"/>
      <c r="AV6501" s="182"/>
      <c r="AW6501" s="182"/>
      <c r="AX6501" s="182"/>
      <c r="AZ6501" s="207"/>
    </row>
    <row r="6502" spans="1:52" s="168" customFormat="1" ht="24.9" customHeight="1" x14ac:dyDescent="0.3">
      <c r="A6502" s="263"/>
      <c r="B6502" s="263"/>
      <c r="C6502" s="265"/>
      <c r="D6502" s="481"/>
      <c r="E6502" s="482"/>
      <c r="F6502" s="482"/>
      <c r="G6502" s="482"/>
      <c r="H6502" s="482"/>
      <c r="I6502" s="482"/>
      <c r="J6502" s="482"/>
      <c r="K6502" s="482"/>
      <c r="L6502" s="482"/>
      <c r="M6502" s="483"/>
      <c r="N6502" s="176"/>
      <c r="O6502" s="412"/>
      <c r="P6502" s="413"/>
      <c r="Q6502" s="8"/>
      <c r="R6502" s="8"/>
      <c r="S6502" s="8"/>
      <c r="T6502" s="9"/>
      <c r="U6502" s="17"/>
      <c r="V6502" s="182"/>
      <c r="W6502" s="191"/>
      <c r="X6502" s="199"/>
      <c r="Y6502" s="182"/>
      <c r="Z6502" s="184"/>
      <c r="AA6502" s="184"/>
      <c r="AD6502" s="182"/>
      <c r="AG6502" s="182"/>
      <c r="AH6502" s="43"/>
      <c r="AI6502" s="43"/>
      <c r="AJ6502" s="43"/>
      <c r="AK6502" s="43"/>
      <c r="AL6502" s="43"/>
      <c r="AM6502" s="43"/>
      <c r="AN6502" s="43"/>
      <c r="AO6502" s="43"/>
      <c r="AP6502" s="43"/>
      <c r="AQ6502" s="43"/>
      <c r="AR6502" s="43"/>
      <c r="AS6502" s="43"/>
      <c r="AT6502" s="43"/>
      <c r="AU6502" s="44"/>
      <c r="AV6502" s="182"/>
      <c r="AW6502" s="182"/>
      <c r="AX6502" s="182"/>
      <c r="AZ6502" s="207"/>
    </row>
    <row r="6503" spans="1:52" s="168" customFormat="1" ht="24.9" customHeight="1" x14ac:dyDescent="0.3">
      <c r="A6503" s="263"/>
      <c r="B6503" s="263"/>
      <c r="C6503" s="265"/>
      <c r="D6503" s="481"/>
      <c r="E6503" s="482"/>
      <c r="F6503" s="482"/>
      <c r="G6503" s="482"/>
      <c r="H6503" s="482"/>
      <c r="I6503" s="482"/>
      <c r="J6503" s="482"/>
      <c r="K6503" s="482"/>
      <c r="L6503" s="482"/>
      <c r="M6503" s="483"/>
      <c r="N6503" s="176"/>
      <c r="O6503" s="412"/>
      <c r="P6503" s="413"/>
      <c r="Q6503" s="8"/>
      <c r="R6503" s="8"/>
      <c r="S6503" s="8"/>
      <c r="T6503" s="9"/>
      <c r="U6503" s="17"/>
      <c r="V6503" s="182"/>
      <c r="W6503" s="191"/>
      <c r="X6503" s="199"/>
      <c r="Y6503" s="182"/>
      <c r="Z6503" s="184"/>
      <c r="AA6503" s="184"/>
      <c r="AD6503" s="182"/>
      <c r="AG6503" s="182"/>
      <c r="AH6503" s="43"/>
      <c r="AI6503" s="43"/>
      <c r="AJ6503" s="43"/>
      <c r="AK6503" s="43"/>
      <c r="AL6503" s="43"/>
      <c r="AM6503" s="43"/>
      <c r="AN6503" s="43"/>
      <c r="AO6503" s="43"/>
      <c r="AP6503" s="43"/>
      <c r="AQ6503" s="43"/>
      <c r="AR6503" s="43"/>
      <c r="AS6503" s="43"/>
      <c r="AT6503" s="43"/>
      <c r="AU6503" s="44"/>
      <c r="AV6503" s="182"/>
      <c r="AW6503" s="182"/>
      <c r="AX6503" s="182"/>
      <c r="AZ6503" s="207"/>
    </row>
    <row r="6504" spans="1:52" s="168" customFormat="1" ht="24.9" customHeight="1" x14ac:dyDescent="0.3">
      <c r="A6504" s="263"/>
      <c r="B6504" s="263"/>
      <c r="C6504" s="265"/>
      <c r="D6504" s="481"/>
      <c r="E6504" s="482"/>
      <c r="F6504" s="482"/>
      <c r="G6504" s="482"/>
      <c r="H6504" s="482"/>
      <c r="I6504" s="482"/>
      <c r="J6504" s="482"/>
      <c r="K6504" s="482"/>
      <c r="L6504" s="482"/>
      <c r="M6504" s="483"/>
      <c r="N6504" s="176"/>
      <c r="O6504" s="412"/>
      <c r="P6504" s="413"/>
      <c r="Q6504" s="8"/>
      <c r="R6504" s="8"/>
      <c r="S6504" s="8"/>
      <c r="T6504" s="9"/>
      <c r="U6504" s="17"/>
      <c r="V6504" s="182"/>
      <c r="W6504" s="191"/>
      <c r="X6504" s="199"/>
      <c r="Y6504" s="182"/>
      <c r="Z6504" s="184"/>
      <c r="AA6504" s="184"/>
      <c r="AD6504" s="182"/>
      <c r="AG6504" s="182"/>
      <c r="AH6504" s="43"/>
      <c r="AI6504" s="43"/>
      <c r="AJ6504" s="43"/>
      <c r="AK6504" s="43"/>
      <c r="AL6504" s="43"/>
      <c r="AM6504" s="43"/>
      <c r="AN6504" s="43"/>
      <c r="AO6504" s="43"/>
      <c r="AP6504" s="43"/>
      <c r="AQ6504" s="43"/>
      <c r="AR6504" s="43"/>
      <c r="AS6504" s="43"/>
      <c r="AT6504" s="43"/>
      <c r="AU6504" s="44"/>
      <c r="AV6504" s="182"/>
      <c r="AW6504" s="182"/>
      <c r="AX6504" s="182"/>
      <c r="AZ6504" s="207"/>
    </row>
    <row r="6505" spans="1:52" s="168" customFormat="1" ht="24.9" customHeight="1" thickBot="1" x14ac:dyDescent="0.35">
      <c r="A6505" s="263"/>
      <c r="B6505" s="263"/>
      <c r="C6505" s="265"/>
      <c r="D6505" s="481"/>
      <c r="E6505" s="482"/>
      <c r="F6505" s="482"/>
      <c r="G6505" s="482"/>
      <c r="H6505" s="482"/>
      <c r="I6505" s="482"/>
      <c r="J6505" s="482"/>
      <c r="K6505" s="482"/>
      <c r="L6505" s="482"/>
      <c r="M6505" s="483"/>
      <c r="N6505" s="414" t="s">
        <v>16</v>
      </c>
      <c r="O6505" s="415"/>
      <c r="P6505" s="415"/>
      <c r="Q6505" s="415"/>
      <c r="R6505" s="415"/>
      <c r="S6505" s="415"/>
      <c r="T6505" s="415"/>
      <c r="U6505" s="18">
        <f>SUM(U6485:U6504)</f>
        <v>15</v>
      </c>
      <c r="V6505" s="182"/>
      <c r="W6505" s="191"/>
      <c r="X6505" s="199"/>
      <c r="Y6505" s="182"/>
      <c r="Z6505" s="184"/>
      <c r="AA6505" s="184"/>
      <c r="AD6505" s="182"/>
      <c r="AG6505" s="182"/>
      <c r="AH6505" s="43"/>
      <c r="AI6505" s="43"/>
      <c r="AJ6505" s="43"/>
      <c r="AK6505" s="43"/>
      <c r="AL6505" s="43"/>
      <c r="AM6505" s="43"/>
      <c r="AN6505" s="43"/>
      <c r="AO6505" s="43"/>
      <c r="AP6505" s="43"/>
      <c r="AQ6505" s="43"/>
      <c r="AR6505" s="43"/>
      <c r="AS6505" s="43"/>
      <c r="AT6505" s="43"/>
      <c r="AU6505" s="44"/>
      <c r="AV6505" s="182"/>
      <c r="AW6505" s="182"/>
      <c r="AX6505" s="182"/>
      <c r="AZ6505" s="207"/>
    </row>
    <row r="6506" spans="1:52" s="168" customFormat="1" ht="14.4" customHeight="1" x14ac:dyDescent="0.3">
      <c r="A6506" s="263"/>
      <c r="B6506" s="263"/>
      <c r="C6506" s="265"/>
      <c r="D6506" s="481"/>
      <c r="E6506" s="482"/>
      <c r="F6506" s="482"/>
      <c r="G6506" s="482"/>
      <c r="H6506" s="482"/>
      <c r="I6506" s="482"/>
      <c r="J6506" s="482"/>
      <c r="K6506" s="482"/>
      <c r="L6506" s="482"/>
      <c r="M6506" s="483"/>
      <c r="N6506" s="416" t="s">
        <v>17</v>
      </c>
      <c r="O6506" s="417"/>
      <c r="P6506" s="417"/>
      <c r="Q6506" s="417"/>
      <c r="R6506" s="417"/>
      <c r="S6506" s="417"/>
      <c r="T6506" s="417"/>
      <c r="U6506" s="418"/>
      <c r="V6506" s="200"/>
      <c r="W6506" s="191"/>
      <c r="X6506" s="199"/>
      <c r="Y6506" s="182"/>
      <c r="Z6506" s="184"/>
      <c r="AA6506" s="184"/>
      <c r="AD6506" s="182"/>
      <c r="AG6506" s="182"/>
      <c r="AH6506" s="43"/>
      <c r="AI6506" s="43"/>
      <c r="AJ6506" s="43"/>
      <c r="AK6506" s="43"/>
      <c r="AL6506" s="43"/>
      <c r="AM6506" s="43"/>
      <c r="AN6506" s="43"/>
      <c r="AO6506" s="43"/>
      <c r="AP6506" s="43"/>
      <c r="AQ6506" s="43"/>
      <c r="AR6506" s="43"/>
      <c r="AS6506" s="43"/>
      <c r="AT6506" s="43"/>
      <c r="AU6506" s="44"/>
      <c r="AV6506" s="182"/>
      <c r="AW6506" s="182"/>
      <c r="AX6506" s="182"/>
      <c r="AZ6506" s="207"/>
    </row>
    <row r="6507" spans="1:52" s="168" customFormat="1" x14ac:dyDescent="0.3">
      <c r="A6507" s="263"/>
      <c r="B6507" s="263"/>
      <c r="C6507" s="265"/>
      <c r="D6507" s="481"/>
      <c r="E6507" s="482"/>
      <c r="F6507" s="482"/>
      <c r="G6507" s="482"/>
      <c r="H6507" s="482"/>
      <c r="I6507" s="482"/>
      <c r="J6507" s="482"/>
      <c r="K6507" s="482"/>
      <c r="L6507" s="482"/>
      <c r="M6507" s="483"/>
      <c r="N6507" s="419"/>
      <c r="O6507" s="420"/>
      <c r="P6507" s="420"/>
      <c r="Q6507" s="420"/>
      <c r="R6507" s="420"/>
      <c r="S6507" s="420"/>
      <c r="T6507" s="420"/>
      <c r="U6507" s="421"/>
      <c r="V6507" s="182"/>
      <c r="W6507" s="191"/>
      <c r="X6507" s="199"/>
      <c r="Y6507" s="182"/>
      <c r="Z6507" s="184"/>
      <c r="AA6507" s="184"/>
      <c r="AD6507" s="182"/>
      <c r="AG6507" s="182"/>
      <c r="AH6507" s="43"/>
      <c r="AI6507" s="43"/>
      <c r="AJ6507" s="43"/>
      <c r="AK6507" s="43"/>
      <c r="AL6507" s="43"/>
      <c r="AM6507" s="43"/>
      <c r="AN6507" s="43"/>
      <c r="AO6507" s="43"/>
      <c r="AP6507" s="43"/>
      <c r="AQ6507" s="43"/>
      <c r="AR6507" s="43"/>
      <c r="AS6507" s="43"/>
      <c r="AT6507" s="43"/>
      <c r="AU6507" s="44"/>
      <c r="AV6507" s="182"/>
      <c r="AW6507" s="182"/>
      <c r="AX6507" s="182"/>
      <c r="AZ6507" s="207"/>
    </row>
    <row r="6508" spans="1:52" s="168" customFormat="1" x14ac:dyDescent="0.3">
      <c r="A6508" s="263"/>
      <c r="B6508" s="263"/>
      <c r="C6508" s="265"/>
      <c r="D6508" s="481"/>
      <c r="E6508" s="482"/>
      <c r="F6508" s="482"/>
      <c r="G6508" s="482"/>
      <c r="H6508" s="482"/>
      <c r="I6508" s="482"/>
      <c r="J6508" s="482"/>
      <c r="K6508" s="482"/>
      <c r="L6508" s="482"/>
      <c r="M6508" s="483"/>
      <c r="N6508" s="419"/>
      <c r="O6508" s="420"/>
      <c r="P6508" s="420"/>
      <c r="Q6508" s="420"/>
      <c r="R6508" s="420"/>
      <c r="S6508" s="420"/>
      <c r="T6508" s="420"/>
      <c r="U6508" s="421"/>
      <c r="V6508" s="182"/>
      <c r="W6508" s="191"/>
      <c r="X6508" s="199"/>
      <c r="Y6508" s="182"/>
      <c r="Z6508" s="184"/>
      <c r="AA6508" s="184"/>
      <c r="AD6508" s="182"/>
      <c r="AG6508" s="182"/>
      <c r="AH6508" s="43"/>
      <c r="AI6508" s="43"/>
      <c r="AJ6508" s="43"/>
      <c r="AK6508" s="43"/>
      <c r="AL6508" s="43"/>
      <c r="AM6508" s="43"/>
      <c r="AN6508" s="43"/>
      <c r="AO6508" s="43"/>
      <c r="AP6508" s="43"/>
      <c r="AQ6508" s="43"/>
      <c r="AR6508" s="43"/>
      <c r="AS6508" s="43"/>
      <c r="AT6508" s="43"/>
      <c r="AU6508" s="44"/>
      <c r="AV6508" s="182"/>
      <c r="AW6508" s="182"/>
      <c r="AX6508" s="182"/>
      <c r="AZ6508" s="207"/>
    </row>
    <row r="6509" spans="1:52" s="168" customFormat="1" ht="14.4" thickBot="1" x14ac:dyDescent="0.35">
      <c r="A6509" s="263"/>
      <c r="B6509" s="263"/>
      <c r="C6509" s="265"/>
      <c r="D6509" s="425"/>
      <c r="E6509" s="426"/>
      <c r="F6509" s="426"/>
      <c r="G6509" s="426"/>
      <c r="H6509" s="426"/>
      <c r="I6509" s="426"/>
      <c r="J6509" s="426"/>
      <c r="K6509" s="426"/>
      <c r="L6509" s="426"/>
      <c r="M6509" s="427"/>
      <c r="N6509" s="422"/>
      <c r="O6509" s="423"/>
      <c r="P6509" s="423"/>
      <c r="Q6509" s="423"/>
      <c r="R6509" s="423"/>
      <c r="S6509" s="423"/>
      <c r="T6509" s="423"/>
      <c r="U6509" s="424"/>
      <c r="V6509" s="182"/>
      <c r="W6509" s="191"/>
      <c r="X6509" s="199"/>
      <c r="Y6509" s="182"/>
      <c r="Z6509" s="184"/>
      <c r="AA6509" s="184"/>
      <c r="AD6509" s="182"/>
      <c r="AG6509" s="182"/>
      <c r="AH6509" s="43"/>
      <c r="AI6509" s="43"/>
      <c r="AJ6509" s="43"/>
      <c r="AK6509" s="43"/>
      <c r="AL6509" s="43"/>
      <c r="AM6509" s="43"/>
      <c r="AN6509" s="43"/>
      <c r="AO6509" s="43"/>
      <c r="AP6509" s="43"/>
      <c r="AQ6509" s="43"/>
      <c r="AR6509" s="43"/>
      <c r="AS6509" s="43"/>
      <c r="AT6509" s="43"/>
      <c r="AU6509" s="44"/>
      <c r="AV6509" s="182"/>
      <c r="AW6509" s="182"/>
      <c r="AX6509" s="182"/>
      <c r="AZ6509" s="207"/>
    </row>
    <row r="6510" spans="1:52" s="168" customFormat="1" ht="5.25" customHeight="1" thickBot="1" x14ac:dyDescent="0.35">
      <c r="A6510" s="263"/>
      <c r="B6510" s="263"/>
      <c r="C6510" s="265"/>
      <c r="D6510" s="428"/>
      <c r="E6510" s="428"/>
      <c r="F6510" s="428"/>
      <c r="G6510" s="428"/>
      <c r="H6510" s="428"/>
      <c r="I6510" s="428"/>
      <c r="J6510" s="428"/>
      <c r="K6510" s="428"/>
      <c r="L6510" s="428"/>
      <c r="M6510" s="428"/>
      <c r="N6510" s="428"/>
      <c r="O6510" s="428"/>
      <c r="P6510" s="428"/>
      <c r="Q6510" s="428"/>
      <c r="R6510" s="428"/>
      <c r="S6510" s="428"/>
      <c r="T6510" s="428"/>
      <c r="U6510" s="428"/>
      <c r="V6510" s="182"/>
      <c r="W6510" s="191"/>
      <c r="X6510" s="199"/>
      <c r="Y6510" s="182"/>
      <c r="Z6510" s="184"/>
      <c r="AA6510" s="184"/>
      <c r="AD6510" s="182"/>
      <c r="AG6510" s="182"/>
      <c r="AH6510" s="43"/>
      <c r="AI6510" s="43"/>
      <c r="AJ6510" s="43"/>
      <c r="AK6510" s="43"/>
      <c r="AL6510" s="43"/>
      <c r="AM6510" s="43"/>
      <c r="AN6510" s="43"/>
      <c r="AO6510" s="43"/>
      <c r="AP6510" s="43"/>
      <c r="AQ6510" s="43"/>
      <c r="AR6510" s="43"/>
      <c r="AS6510" s="43"/>
      <c r="AT6510" s="43"/>
      <c r="AU6510" s="44"/>
      <c r="AV6510" s="182"/>
      <c r="AW6510" s="182"/>
      <c r="AX6510" s="182"/>
      <c r="AZ6510" s="207"/>
    </row>
    <row r="6511" spans="1:52" s="168" customFormat="1" ht="20.25" customHeight="1" x14ac:dyDescent="0.3">
      <c r="A6511" s="263"/>
      <c r="B6511" s="263"/>
      <c r="C6511" s="265"/>
      <c r="D6511" s="429" t="s">
        <v>18</v>
      </c>
      <c r="E6511" s="430"/>
      <c r="F6511" s="430"/>
      <c r="G6511" s="430"/>
      <c r="H6511" s="430"/>
      <c r="I6511" s="430"/>
      <c r="J6511" s="430"/>
      <c r="K6511" s="430"/>
      <c r="L6511" s="430"/>
      <c r="M6511" s="431"/>
      <c r="N6511" s="429" t="s">
        <v>19</v>
      </c>
      <c r="O6511" s="430"/>
      <c r="P6511" s="430"/>
      <c r="Q6511" s="430"/>
      <c r="R6511" s="430"/>
      <c r="S6511" s="430"/>
      <c r="T6511" s="430"/>
      <c r="U6511" s="431"/>
      <c r="V6511" s="182"/>
      <c r="W6511" s="191"/>
      <c r="X6511" s="199"/>
      <c r="Y6511" s="182"/>
      <c r="Z6511" s="184"/>
      <c r="AA6511" s="184"/>
      <c r="AD6511" s="182"/>
      <c r="AG6511" s="182"/>
      <c r="AH6511" s="43"/>
      <c r="AI6511" s="43"/>
      <c r="AJ6511" s="43"/>
      <c r="AK6511" s="43"/>
      <c r="AL6511" s="43"/>
      <c r="AM6511" s="43"/>
      <c r="AN6511" s="43"/>
      <c r="AO6511" s="43"/>
      <c r="AP6511" s="43"/>
      <c r="AQ6511" s="43"/>
      <c r="AR6511" s="43"/>
      <c r="AS6511" s="43"/>
      <c r="AT6511" s="43"/>
      <c r="AU6511" s="44"/>
      <c r="AV6511" s="182"/>
      <c r="AW6511" s="182"/>
      <c r="AX6511" s="182"/>
      <c r="AZ6511" s="207"/>
    </row>
    <row r="6512" spans="1:52" s="168" customFormat="1" x14ac:dyDescent="0.3">
      <c r="A6512" s="263"/>
      <c r="B6512" s="263"/>
      <c r="C6512" s="265"/>
      <c r="D6512" s="432" t="s">
        <v>20</v>
      </c>
      <c r="E6512" s="433"/>
      <c r="F6512" s="433"/>
      <c r="G6512" s="433"/>
      <c r="H6512" s="433"/>
      <c r="I6512" s="433"/>
      <c r="J6512" s="433"/>
      <c r="K6512" s="433"/>
      <c r="L6512" s="433"/>
      <c r="M6512" s="434"/>
      <c r="N6512" s="435" t="s">
        <v>21</v>
      </c>
      <c r="O6512" s="436"/>
      <c r="P6512" s="436"/>
      <c r="Q6512" s="436"/>
      <c r="R6512" s="436"/>
      <c r="S6512" s="436"/>
      <c r="T6512" s="436"/>
      <c r="U6512" s="437"/>
      <c r="V6512" s="182"/>
      <c r="W6512" s="191"/>
      <c r="X6512" s="199"/>
      <c r="Y6512" s="182"/>
      <c r="Z6512" s="184"/>
      <c r="AA6512" s="184"/>
      <c r="AD6512" s="182"/>
      <c r="AG6512" s="182"/>
      <c r="AH6512" s="43"/>
      <c r="AI6512" s="43"/>
      <c r="AJ6512" s="43"/>
      <c r="AK6512" s="43"/>
      <c r="AL6512" s="43"/>
      <c r="AM6512" s="43"/>
      <c r="AN6512" s="43"/>
      <c r="AO6512" s="43"/>
      <c r="AP6512" s="43"/>
      <c r="AQ6512" s="43"/>
      <c r="AR6512" s="43"/>
      <c r="AS6512" s="43"/>
      <c r="AT6512" s="43"/>
      <c r="AU6512" s="44"/>
      <c r="AV6512" s="182"/>
      <c r="AW6512" s="182"/>
      <c r="AX6512" s="182"/>
      <c r="AZ6512" s="207"/>
    </row>
    <row r="6513" spans="1:52" s="168" customFormat="1" ht="15.75" customHeight="1" x14ac:dyDescent="0.3">
      <c r="A6513" s="263"/>
      <c r="B6513" s="263"/>
      <c r="C6513" s="265"/>
      <c r="D6513" s="438" t="s">
        <v>22</v>
      </c>
      <c r="E6513" s="439"/>
      <c r="F6513" s="439"/>
      <c r="G6513" s="439"/>
      <c r="H6513" s="439"/>
      <c r="I6513" s="439"/>
      <c r="J6513" s="439"/>
      <c r="K6513" s="439"/>
      <c r="L6513" s="439"/>
      <c r="M6513" s="440"/>
      <c r="N6513" s="438" t="s">
        <v>22</v>
      </c>
      <c r="O6513" s="444"/>
      <c r="P6513" s="444"/>
      <c r="Q6513" s="444"/>
      <c r="R6513" s="444"/>
      <c r="S6513" s="444"/>
      <c r="T6513" s="444"/>
      <c r="U6513" s="440"/>
      <c r="V6513" s="182"/>
      <c r="W6513" s="191"/>
      <c r="X6513" s="199"/>
      <c r="Y6513" s="182"/>
      <c r="Z6513" s="184"/>
      <c r="AA6513" s="184"/>
      <c r="AD6513" s="182"/>
      <c r="AG6513" s="182"/>
      <c r="AH6513" s="43"/>
      <c r="AI6513" s="43"/>
      <c r="AJ6513" s="43"/>
      <c r="AK6513" s="43"/>
      <c r="AL6513" s="43"/>
      <c r="AM6513" s="43"/>
      <c r="AN6513" s="43"/>
      <c r="AO6513" s="43"/>
      <c r="AP6513" s="43"/>
      <c r="AQ6513" s="43"/>
      <c r="AR6513" s="43"/>
      <c r="AS6513" s="43"/>
      <c r="AT6513" s="43"/>
      <c r="AU6513" s="44"/>
      <c r="AV6513" s="182"/>
      <c r="AW6513" s="182"/>
      <c r="AX6513" s="182"/>
      <c r="AZ6513" s="207"/>
    </row>
    <row r="6514" spans="1:52" s="168" customFormat="1" ht="15.75" customHeight="1" x14ac:dyDescent="0.3">
      <c r="A6514" s="263"/>
      <c r="B6514" s="263"/>
      <c r="C6514" s="265"/>
      <c r="D6514" s="438"/>
      <c r="E6514" s="439"/>
      <c r="F6514" s="439"/>
      <c r="G6514" s="439"/>
      <c r="H6514" s="439"/>
      <c r="I6514" s="439"/>
      <c r="J6514" s="439"/>
      <c r="K6514" s="439"/>
      <c r="L6514" s="439"/>
      <c r="M6514" s="440"/>
      <c r="N6514" s="438"/>
      <c r="O6514" s="439"/>
      <c r="P6514" s="439"/>
      <c r="Q6514" s="439"/>
      <c r="R6514" s="439"/>
      <c r="S6514" s="439"/>
      <c r="T6514" s="439"/>
      <c r="U6514" s="440"/>
      <c r="V6514" s="182"/>
      <c r="W6514" s="191"/>
      <c r="X6514" s="199"/>
      <c r="Y6514" s="182"/>
      <c r="Z6514" s="184"/>
      <c r="AA6514" s="184"/>
      <c r="AD6514" s="182"/>
      <c r="AG6514" s="182"/>
      <c r="AH6514" s="43"/>
      <c r="AI6514" s="43"/>
      <c r="AJ6514" s="43"/>
      <c r="AK6514" s="43"/>
      <c r="AL6514" s="43"/>
      <c r="AM6514" s="43"/>
      <c r="AN6514" s="43"/>
      <c r="AO6514" s="43"/>
      <c r="AP6514" s="43"/>
      <c r="AQ6514" s="43"/>
      <c r="AR6514" s="43"/>
      <c r="AS6514" s="43"/>
      <c r="AT6514" s="43"/>
      <c r="AU6514" s="44"/>
      <c r="AV6514" s="182"/>
      <c r="AW6514" s="182"/>
      <c r="AX6514" s="182"/>
      <c r="AZ6514" s="207"/>
    </row>
    <row r="6515" spans="1:52" s="168" customFormat="1" ht="15.75" customHeight="1" x14ac:dyDescent="0.3">
      <c r="A6515" s="263"/>
      <c r="B6515" s="263"/>
      <c r="C6515" s="265"/>
      <c r="D6515" s="441"/>
      <c r="E6515" s="442"/>
      <c r="F6515" s="442"/>
      <c r="G6515" s="442"/>
      <c r="H6515" s="442"/>
      <c r="I6515" s="442"/>
      <c r="J6515" s="442"/>
      <c r="K6515" s="442"/>
      <c r="L6515" s="442"/>
      <c r="M6515" s="443"/>
      <c r="N6515" s="441"/>
      <c r="O6515" s="442"/>
      <c r="P6515" s="442"/>
      <c r="Q6515" s="442"/>
      <c r="R6515" s="442"/>
      <c r="S6515" s="442"/>
      <c r="T6515" s="442"/>
      <c r="U6515" s="443"/>
      <c r="V6515" s="182"/>
      <c r="W6515" s="191"/>
      <c r="X6515" s="199"/>
      <c r="Y6515" s="182"/>
      <c r="Z6515" s="184"/>
      <c r="AA6515" s="184"/>
      <c r="AD6515" s="182"/>
      <c r="AG6515" s="182"/>
      <c r="AH6515" s="43"/>
      <c r="AI6515" s="43"/>
      <c r="AJ6515" s="43"/>
      <c r="AK6515" s="43"/>
      <c r="AL6515" s="43"/>
      <c r="AM6515" s="43"/>
      <c r="AN6515" s="43"/>
      <c r="AO6515" s="43"/>
      <c r="AP6515" s="43"/>
      <c r="AQ6515" s="43"/>
      <c r="AR6515" s="43"/>
      <c r="AS6515" s="43"/>
      <c r="AT6515" s="43"/>
      <c r="AU6515" s="44"/>
      <c r="AV6515" s="182"/>
      <c r="AW6515" s="182"/>
      <c r="AX6515" s="182"/>
      <c r="AZ6515" s="207"/>
    </row>
    <row r="6516" spans="1:52" s="168" customFormat="1" x14ac:dyDescent="0.25">
      <c r="A6516" s="263"/>
      <c r="B6516" s="263"/>
      <c r="C6516" s="265"/>
      <c r="D6516" s="171" t="s">
        <v>23</v>
      </c>
      <c r="E6516" s="445" t="e">
        <f>+#REF!</f>
        <v>#REF!</v>
      </c>
      <c r="F6516" s="445"/>
      <c r="G6516" s="445"/>
      <c r="H6516" s="445"/>
      <c r="I6516" s="445"/>
      <c r="J6516" s="445"/>
      <c r="K6516" s="445"/>
      <c r="L6516" s="445"/>
      <c r="M6516" s="446"/>
      <c r="N6516" s="172" t="s">
        <v>23</v>
      </c>
      <c r="O6516" s="445" t="e">
        <f>+#REF!</f>
        <v>#REF!</v>
      </c>
      <c r="P6516" s="445"/>
      <c r="Q6516" s="445"/>
      <c r="R6516" s="445"/>
      <c r="S6516" s="445"/>
      <c r="T6516" s="445"/>
      <c r="U6516" s="446"/>
      <c r="V6516" s="182"/>
      <c r="W6516" s="191"/>
      <c r="X6516" s="199"/>
      <c r="Y6516" s="182"/>
      <c r="Z6516" s="184"/>
      <c r="AA6516" s="184"/>
      <c r="AD6516" s="182"/>
      <c r="AG6516" s="182"/>
      <c r="AH6516" s="43"/>
      <c r="AI6516" s="43"/>
      <c r="AJ6516" s="43"/>
      <c r="AK6516" s="43"/>
      <c r="AL6516" s="43"/>
      <c r="AM6516" s="43"/>
      <c r="AN6516" s="43"/>
      <c r="AO6516" s="43"/>
      <c r="AP6516" s="43"/>
      <c r="AQ6516" s="43"/>
      <c r="AR6516" s="43"/>
      <c r="AS6516" s="43"/>
      <c r="AT6516" s="43"/>
      <c r="AU6516" s="44"/>
      <c r="AV6516" s="182"/>
      <c r="AW6516" s="182"/>
      <c r="AX6516" s="182"/>
      <c r="AZ6516" s="207"/>
    </row>
    <row r="6517" spans="1:52" s="168" customFormat="1" ht="14.4" thickBot="1" x14ac:dyDescent="0.3">
      <c r="A6517" s="263"/>
      <c r="B6517" s="263"/>
      <c r="C6517" s="265"/>
      <c r="D6517" s="173" t="s">
        <v>25</v>
      </c>
      <c r="E6517" s="447" t="e">
        <f>+#REF!</f>
        <v>#REF!</v>
      </c>
      <c r="F6517" s="447"/>
      <c r="G6517" s="447"/>
      <c r="H6517" s="447"/>
      <c r="I6517" s="447"/>
      <c r="J6517" s="447"/>
      <c r="K6517" s="447"/>
      <c r="L6517" s="447"/>
      <c r="M6517" s="448"/>
      <c r="N6517" s="174" t="s">
        <v>25</v>
      </c>
      <c r="O6517" s="447" t="e">
        <f>+#REF!</f>
        <v>#REF!</v>
      </c>
      <c r="P6517" s="447"/>
      <c r="Q6517" s="447"/>
      <c r="R6517" s="447"/>
      <c r="S6517" s="447"/>
      <c r="T6517" s="447"/>
      <c r="U6517" s="448"/>
      <c r="V6517" s="182"/>
      <c r="W6517" s="191"/>
      <c r="X6517" s="199"/>
      <c r="Y6517" s="182"/>
      <c r="Z6517" s="184"/>
      <c r="AA6517" s="184"/>
      <c r="AD6517" s="182"/>
      <c r="AG6517" s="182"/>
      <c r="AH6517" s="43"/>
      <c r="AI6517" s="43"/>
      <c r="AJ6517" s="43"/>
      <c r="AK6517" s="43"/>
      <c r="AL6517" s="43"/>
      <c r="AM6517" s="43"/>
      <c r="AN6517" s="43"/>
      <c r="AO6517" s="43"/>
      <c r="AP6517" s="43"/>
      <c r="AQ6517" s="43"/>
      <c r="AR6517" s="43"/>
      <c r="AS6517" s="43"/>
      <c r="AT6517" s="43"/>
      <c r="AU6517" s="44"/>
      <c r="AV6517" s="182"/>
      <c r="AW6517" s="182"/>
      <c r="AX6517" s="182"/>
      <c r="AZ6517" s="207"/>
    </row>
    <row r="6518" spans="1:52" s="175" customFormat="1" ht="9.9" customHeight="1" thickBot="1" x14ac:dyDescent="0.3">
      <c r="A6518" s="266"/>
      <c r="B6518" s="266"/>
      <c r="C6518" s="267"/>
      <c r="N6518" s="15"/>
      <c r="V6518" s="34"/>
      <c r="W6518" s="58"/>
      <c r="X6518" s="85"/>
      <c r="Y6518" s="34"/>
      <c r="Z6518" s="185"/>
      <c r="AA6518" s="185"/>
      <c r="AD6518" s="34"/>
      <c r="AG6518" s="34"/>
      <c r="AH6518" s="45"/>
      <c r="AI6518" s="45"/>
      <c r="AJ6518" s="45"/>
      <c r="AK6518" s="45"/>
      <c r="AL6518" s="45"/>
      <c r="AM6518" s="45"/>
      <c r="AN6518" s="45"/>
      <c r="AO6518" s="45"/>
      <c r="AP6518" s="45"/>
      <c r="AQ6518" s="45"/>
      <c r="AR6518" s="45"/>
      <c r="AS6518" s="45"/>
      <c r="AT6518" s="45"/>
      <c r="AU6518" s="46"/>
      <c r="AV6518" s="34"/>
      <c r="AW6518" s="34"/>
      <c r="AX6518" s="34"/>
      <c r="AZ6518" s="139"/>
    </row>
    <row r="6519" spans="1:52" s="168" customFormat="1" ht="15.75" customHeight="1" x14ac:dyDescent="0.3">
      <c r="A6519" s="263"/>
      <c r="B6519" s="263"/>
      <c r="C6519" s="265"/>
      <c r="D6519" s="484"/>
      <c r="E6519" s="485"/>
      <c r="F6519" s="488" t="s">
        <v>0</v>
      </c>
      <c r="G6519" s="489"/>
      <c r="H6519" s="489"/>
      <c r="I6519" s="489"/>
      <c r="J6519" s="489"/>
      <c r="K6519" s="489"/>
      <c r="L6519" s="489"/>
      <c r="M6519" s="489"/>
      <c r="N6519" s="489"/>
      <c r="O6519" s="490"/>
      <c r="P6519" s="494" t="s">
        <v>1</v>
      </c>
      <c r="Q6519" s="495"/>
      <c r="R6519" s="495"/>
      <c r="S6519" s="496"/>
      <c r="T6519" s="500"/>
      <c r="U6519" s="501"/>
      <c r="V6519" s="182"/>
      <c r="W6519" s="191"/>
      <c r="X6519" s="199"/>
      <c r="Y6519" s="182"/>
      <c r="Z6519" s="184"/>
      <c r="AA6519" s="184"/>
      <c r="AD6519" s="182"/>
      <c r="AG6519" s="182"/>
      <c r="AH6519" s="43"/>
      <c r="AI6519" s="43"/>
      <c r="AJ6519" s="43"/>
      <c r="AK6519" s="43"/>
      <c r="AL6519" s="43"/>
      <c r="AM6519" s="43"/>
      <c r="AN6519" s="43"/>
      <c r="AO6519" s="43"/>
      <c r="AP6519" s="43"/>
      <c r="AQ6519" s="43"/>
      <c r="AR6519" s="43"/>
      <c r="AS6519" s="43"/>
      <c r="AT6519" s="43"/>
      <c r="AU6519" s="44"/>
      <c r="AV6519" s="182"/>
      <c r="AW6519" s="182"/>
      <c r="AX6519" s="182"/>
      <c r="AZ6519" s="207"/>
    </row>
    <row r="6520" spans="1:52" s="168" customFormat="1" ht="15" customHeight="1" x14ac:dyDescent="0.3">
      <c r="A6520" s="263"/>
      <c r="B6520" s="263"/>
      <c r="C6520" s="265"/>
      <c r="D6520" s="481"/>
      <c r="E6520" s="482"/>
      <c r="F6520" s="491"/>
      <c r="G6520" s="492"/>
      <c r="H6520" s="492"/>
      <c r="I6520" s="492"/>
      <c r="J6520" s="492"/>
      <c r="K6520" s="492"/>
      <c r="L6520" s="492"/>
      <c r="M6520" s="492"/>
      <c r="N6520" s="492"/>
      <c r="O6520" s="493"/>
      <c r="P6520" s="497"/>
      <c r="Q6520" s="498"/>
      <c r="R6520" s="498"/>
      <c r="S6520" s="499"/>
      <c r="T6520" s="502"/>
      <c r="U6520" s="503"/>
      <c r="V6520" s="182"/>
      <c r="W6520" s="191"/>
      <c r="X6520" s="199"/>
      <c r="Y6520" s="186"/>
      <c r="Z6520" s="184"/>
      <c r="AA6520" s="184"/>
      <c r="AD6520" s="182"/>
      <c r="AG6520" s="182"/>
      <c r="AH6520" s="43"/>
      <c r="AI6520" s="43"/>
      <c r="AJ6520" s="43"/>
      <c r="AK6520" s="43"/>
      <c r="AL6520" s="43"/>
      <c r="AM6520" s="43"/>
      <c r="AN6520" s="43"/>
      <c r="AO6520" s="43"/>
      <c r="AP6520" s="43"/>
      <c r="AQ6520" s="43"/>
      <c r="AR6520" s="43"/>
      <c r="AS6520" s="43"/>
      <c r="AT6520" s="43"/>
      <c r="AU6520" s="44"/>
      <c r="AV6520" s="182"/>
      <c r="AW6520" s="182"/>
      <c r="AX6520" s="182"/>
      <c r="AZ6520" s="207"/>
    </row>
    <row r="6521" spans="1:52" s="168" customFormat="1" ht="30" customHeight="1" thickBot="1" x14ac:dyDescent="0.35">
      <c r="A6521" s="263"/>
      <c r="B6521" s="263"/>
      <c r="C6521" s="265"/>
      <c r="D6521" s="486"/>
      <c r="E6521" s="487"/>
      <c r="F6521" s="506" t="s">
        <v>2</v>
      </c>
      <c r="G6521" s="507"/>
      <c r="H6521" s="507"/>
      <c r="I6521" s="507"/>
      <c r="J6521" s="507"/>
      <c r="K6521" s="507"/>
      <c r="L6521" s="507"/>
      <c r="M6521" s="507"/>
      <c r="N6521" s="507"/>
      <c r="O6521" s="508"/>
      <c r="P6521" s="181">
        <v>134</v>
      </c>
      <c r="Q6521" s="210" t="s">
        <v>3</v>
      </c>
      <c r="R6521" s="509">
        <v>147</v>
      </c>
      <c r="S6521" s="510"/>
      <c r="T6521" s="504"/>
      <c r="U6521" s="505"/>
      <c r="V6521" s="182">
        <f>+IF(C6530="","",1)</f>
        <v>1</v>
      </c>
      <c r="W6521" s="191"/>
      <c r="X6521" s="199"/>
      <c r="Y6521" s="39"/>
      <c r="Z6521" s="184"/>
      <c r="AA6521" s="184"/>
      <c r="AD6521" s="182"/>
      <c r="AG6521" s="182"/>
      <c r="AH6521" s="43"/>
      <c r="AI6521" s="43"/>
      <c r="AJ6521" s="43"/>
      <c r="AK6521" s="43"/>
      <c r="AL6521" s="43"/>
      <c r="AM6521" s="43"/>
      <c r="AN6521" s="43"/>
      <c r="AO6521" s="43"/>
      <c r="AP6521" s="43"/>
      <c r="AQ6521" s="43"/>
      <c r="AR6521" s="43"/>
      <c r="AS6521" s="43"/>
      <c r="AT6521" s="43"/>
      <c r="AU6521" s="44"/>
      <c r="AV6521" s="182"/>
      <c r="AW6521" s="182"/>
      <c r="AX6521" s="182"/>
      <c r="AZ6521" s="207"/>
    </row>
    <row r="6522" spans="1:52" s="168" customFormat="1" ht="5.25" customHeight="1" thickBot="1" x14ac:dyDescent="0.35">
      <c r="A6522" s="263"/>
      <c r="B6522" s="263"/>
      <c r="C6522" s="265"/>
      <c r="D6522" s="454"/>
      <c r="E6522" s="454"/>
      <c r="F6522" s="454"/>
      <c r="G6522" s="454"/>
      <c r="H6522" s="454"/>
      <c r="I6522" s="454"/>
      <c r="J6522" s="454"/>
      <c r="K6522" s="454"/>
      <c r="L6522" s="454"/>
      <c r="M6522" s="454"/>
      <c r="N6522" s="454"/>
      <c r="O6522" s="454"/>
      <c r="P6522" s="454"/>
      <c r="Q6522" s="454"/>
      <c r="R6522" s="454"/>
      <c r="S6522" s="454"/>
      <c r="T6522" s="454"/>
      <c r="U6522" s="454"/>
      <c r="V6522" s="182"/>
      <c r="W6522" s="191"/>
      <c r="X6522" s="199"/>
      <c r="Y6522" s="186"/>
      <c r="Z6522" s="184"/>
      <c r="AA6522" s="184"/>
      <c r="AD6522" s="182"/>
      <c r="AG6522" s="182"/>
      <c r="AH6522" s="43"/>
      <c r="AI6522" s="43"/>
      <c r="AJ6522" s="43"/>
      <c r="AK6522" s="43"/>
      <c r="AL6522" s="43"/>
      <c r="AM6522" s="43"/>
      <c r="AN6522" s="43"/>
      <c r="AO6522" s="43"/>
      <c r="AP6522" s="43"/>
      <c r="AQ6522" s="43"/>
      <c r="AR6522" s="43"/>
      <c r="AS6522" s="43"/>
      <c r="AT6522" s="43"/>
      <c r="AU6522" s="44"/>
      <c r="AV6522" s="182"/>
      <c r="AW6522" s="182"/>
      <c r="AX6522" s="182"/>
      <c r="AZ6522" s="207"/>
    </row>
    <row r="6523" spans="1:52" s="168" customFormat="1" ht="24.9" customHeight="1" x14ac:dyDescent="0.3">
      <c r="A6523" s="263"/>
      <c r="B6523" s="263"/>
      <c r="C6523" s="265"/>
      <c r="D6523" s="511" t="s">
        <v>4</v>
      </c>
      <c r="E6523" s="512"/>
      <c r="F6523" s="513" t="s">
        <v>168</v>
      </c>
      <c r="G6523" s="514"/>
      <c r="H6523" s="514"/>
      <c r="I6523" s="515"/>
      <c r="J6523" s="516" t="s">
        <v>5</v>
      </c>
      <c r="K6523" s="512"/>
      <c r="L6523" s="513" t="s">
        <v>102</v>
      </c>
      <c r="M6523" s="514"/>
      <c r="N6523" s="514"/>
      <c r="O6523" s="514"/>
      <c r="P6523" s="515"/>
      <c r="Q6523" s="164" t="s">
        <v>6</v>
      </c>
      <c r="R6523" s="513" t="s">
        <v>36</v>
      </c>
      <c r="S6523" s="514"/>
      <c r="T6523" s="514"/>
      <c r="U6523" s="517"/>
      <c r="V6523" s="182"/>
      <c r="W6523" s="191"/>
      <c r="X6523" s="199"/>
      <c r="Y6523" s="182"/>
      <c r="Z6523" s="184"/>
      <c r="AA6523" s="184"/>
      <c r="AD6523" s="182"/>
      <c r="AG6523" s="182"/>
      <c r="AH6523" s="43"/>
      <c r="AI6523" s="43"/>
      <c r="AJ6523" s="43"/>
      <c r="AK6523" s="43"/>
      <c r="AL6523" s="43"/>
      <c r="AM6523" s="43"/>
      <c r="AN6523" s="43"/>
      <c r="AO6523" s="43"/>
      <c r="AP6523" s="43"/>
      <c r="AQ6523" s="43"/>
      <c r="AR6523" s="43"/>
      <c r="AS6523" s="43"/>
      <c r="AT6523" s="43"/>
      <c r="AU6523" s="44"/>
      <c r="AV6523" s="182"/>
      <c r="AW6523" s="182"/>
      <c r="AX6523" s="182"/>
      <c r="AZ6523" s="207"/>
    </row>
    <row r="6524" spans="1:52" s="168" customFormat="1" ht="45" customHeight="1" thickBot="1" x14ac:dyDescent="0.35">
      <c r="A6524" s="263"/>
      <c r="B6524" s="263"/>
      <c r="C6524" s="265"/>
      <c r="D6524" s="518" t="s">
        <v>7</v>
      </c>
      <c r="E6524" s="519"/>
      <c r="F6524" s="520" t="s">
        <v>169</v>
      </c>
      <c r="G6524" s="521"/>
      <c r="H6524" s="521"/>
      <c r="I6524" s="521"/>
      <c r="J6524" s="521"/>
      <c r="K6524" s="521"/>
      <c r="L6524" s="521"/>
      <c r="M6524" s="521"/>
      <c r="N6524" s="521"/>
      <c r="O6524" s="521"/>
      <c r="P6524" s="521"/>
      <c r="Q6524" s="521"/>
      <c r="R6524" s="521"/>
      <c r="S6524" s="521"/>
      <c r="T6524" s="521"/>
      <c r="U6524" s="522"/>
      <c r="V6524" s="182"/>
      <c r="W6524" s="191"/>
      <c r="X6524" s="199"/>
      <c r="Y6524" s="182"/>
      <c r="Z6524" s="184"/>
      <c r="AA6524" s="184"/>
      <c r="AD6524" s="182"/>
      <c r="AG6524" s="182"/>
      <c r="AH6524" s="43"/>
      <c r="AI6524" s="43"/>
      <c r="AJ6524" s="43"/>
      <c r="AK6524" s="43"/>
      <c r="AL6524" s="43"/>
      <c r="AM6524" s="43"/>
      <c r="AN6524" s="43"/>
      <c r="AO6524" s="43"/>
      <c r="AP6524" s="43"/>
      <c r="AQ6524" s="43"/>
      <c r="AR6524" s="43"/>
      <c r="AS6524" s="43"/>
      <c r="AT6524" s="43"/>
      <c r="AU6524" s="44"/>
      <c r="AV6524" s="182"/>
      <c r="AW6524" s="182"/>
      <c r="AX6524" s="182"/>
      <c r="AZ6524" s="207"/>
    </row>
    <row r="6525" spans="1:52" s="168" customFormat="1" ht="5.0999999999999996" customHeight="1" thickBot="1" x14ac:dyDescent="0.35">
      <c r="A6525" s="263"/>
      <c r="B6525" s="263"/>
      <c r="C6525" s="265"/>
      <c r="D6525" s="523"/>
      <c r="E6525" s="523"/>
      <c r="F6525" s="523"/>
      <c r="G6525" s="523"/>
      <c r="H6525" s="523"/>
      <c r="I6525" s="523"/>
      <c r="J6525" s="523"/>
      <c r="K6525" s="523"/>
      <c r="L6525" s="523"/>
      <c r="M6525" s="523"/>
      <c r="N6525" s="523"/>
      <c r="O6525" s="523"/>
      <c r="P6525" s="523"/>
      <c r="Q6525" s="523"/>
      <c r="R6525" s="523"/>
      <c r="S6525" s="523"/>
      <c r="T6525" s="523"/>
      <c r="U6525" s="523"/>
      <c r="V6525" s="182"/>
      <c r="W6525" s="191"/>
      <c r="X6525" s="199"/>
      <c r="Y6525" s="182"/>
      <c r="Z6525" s="184"/>
      <c r="AA6525" s="184"/>
      <c r="AD6525" s="182"/>
      <c r="AG6525" s="182"/>
      <c r="AH6525" s="43"/>
      <c r="AI6525" s="43"/>
      <c r="AJ6525" s="43"/>
      <c r="AK6525" s="43"/>
      <c r="AL6525" s="43"/>
      <c r="AM6525" s="43"/>
      <c r="AN6525" s="43"/>
      <c r="AO6525" s="43"/>
      <c r="AP6525" s="43"/>
      <c r="AQ6525" s="43"/>
      <c r="AR6525" s="43"/>
      <c r="AS6525" s="43"/>
      <c r="AT6525" s="43"/>
      <c r="AU6525" s="44"/>
      <c r="AV6525" s="182"/>
      <c r="AW6525" s="182"/>
      <c r="AX6525" s="182"/>
      <c r="AZ6525" s="207"/>
    </row>
    <row r="6526" spans="1:52" s="168" customFormat="1" ht="24.9" customHeight="1" thickBot="1" x14ac:dyDescent="0.35">
      <c r="A6526" s="263"/>
      <c r="B6526" s="263"/>
      <c r="C6526" s="265"/>
      <c r="D6526" s="165" t="s">
        <v>103</v>
      </c>
      <c r="E6526" s="209" t="s">
        <v>106</v>
      </c>
      <c r="F6526" s="455" t="s">
        <v>104</v>
      </c>
      <c r="G6526" s="524"/>
      <c r="H6526" s="456"/>
      <c r="I6526" s="525">
        <v>44058</v>
      </c>
      <c r="J6526" s="526"/>
      <c r="K6526" s="526"/>
      <c r="L6526" s="526"/>
      <c r="M6526" s="526"/>
      <c r="N6526" s="527"/>
      <c r="O6526" s="166" t="s">
        <v>8</v>
      </c>
      <c r="P6526" s="449" t="s">
        <v>24</v>
      </c>
      <c r="Q6526" s="450"/>
      <c r="R6526" s="450"/>
      <c r="S6526" s="450"/>
      <c r="T6526" s="450"/>
      <c r="U6526" s="528"/>
      <c r="V6526" s="182"/>
      <c r="W6526" s="191"/>
      <c r="X6526" s="199"/>
      <c r="Y6526" s="182"/>
      <c r="Z6526" s="184"/>
      <c r="AA6526" s="184"/>
      <c r="AD6526" s="182"/>
      <c r="AG6526" s="182"/>
      <c r="AH6526" s="43"/>
      <c r="AI6526" s="43"/>
      <c r="AJ6526" s="43"/>
      <c r="AK6526" s="43"/>
      <c r="AL6526" s="43"/>
      <c r="AM6526" s="43"/>
      <c r="AN6526" s="43"/>
      <c r="AO6526" s="43"/>
      <c r="AP6526" s="43"/>
      <c r="AQ6526" s="43"/>
      <c r="AR6526" s="43"/>
      <c r="AS6526" s="43"/>
      <c r="AT6526" s="43"/>
      <c r="AU6526" s="44"/>
      <c r="AV6526" s="182"/>
      <c r="AW6526" s="182"/>
      <c r="AX6526" s="182"/>
      <c r="AZ6526" s="207"/>
    </row>
    <row r="6527" spans="1:52" s="168" customFormat="1" ht="5.0999999999999996" customHeight="1" thickBot="1" x14ac:dyDescent="0.35">
      <c r="A6527" s="263"/>
      <c r="B6527" s="263"/>
      <c r="C6527" s="265"/>
      <c r="D6527" s="208"/>
      <c r="E6527" s="208"/>
      <c r="F6527" s="208"/>
      <c r="G6527" s="208"/>
      <c r="H6527" s="208"/>
      <c r="I6527" s="208"/>
      <c r="J6527" s="208"/>
      <c r="K6527" s="208"/>
      <c r="L6527" s="208"/>
      <c r="M6527" s="208"/>
      <c r="N6527" s="208"/>
      <c r="O6527" s="208"/>
      <c r="P6527" s="208"/>
      <c r="Q6527" s="208"/>
      <c r="R6527" s="208"/>
      <c r="S6527" s="208"/>
      <c r="T6527" s="208"/>
      <c r="U6527" s="208"/>
      <c r="V6527" s="182"/>
      <c r="W6527" s="191"/>
      <c r="X6527" s="199"/>
      <c r="Y6527" s="182"/>
      <c r="Z6527" s="184"/>
      <c r="AA6527" s="184"/>
      <c r="AD6527" s="182"/>
      <c r="AG6527" s="182"/>
      <c r="AH6527" s="43"/>
      <c r="AI6527" s="43"/>
      <c r="AJ6527" s="43"/>
      <c r="AK6527" s="43"/>
      <c r="AL6527" s="43"/>
      <c r="AM6527" s="43"/>
      <c r="AN6527" s="43"/>
      <c r="AO6527" s="43"/>
      <c r="AP6527" s="43"/>
      <c r="AQ6527" s="43"/>
      <c r="AR6527" s="43"/>
      <c r="AS6527" s="43"/>
      <c r="AT6527" s="43"/>
      <c r="AU6527" s="44"/>
      <c r="AV6527" s="182"/>
      <c r="AW6527" s="182"/>
      <c r="AX6527" s="182"/>
      <c r="AZ6527" s="207"/>
    </row>
    <row r="6528" spans="1:52" s="168" customFormat="1" ht="24.9" customHeight="1" thickBot="1" x14ac:dyDescent="0.35">
      <c r="A6528" s="263"/>
      <c r="B6528" s="263"/>
      <c r="C6528" s="265"/>
      <c r="D6528" s="165" t="s">
        <v>31</v>
      </c>
      <c r="E6528" s="449"/>
      <c r="F6528" s="450"/>
      <c r="G6528" s="450"/>
      <c r="H6528" s="450"/>
      <c r="I6528" s="450"/>
      <c r="J6528" s="451"/>
      <c r="K6528" s="177" t="s">
        <v>105</v>
      </c>
      <c r="L6528" s="452"/>
      <c r="M6528" s="452"/>
      <c r="N6528" s="452"/>
      <c r="O6528" s="452"/>
      <c r="P6528" s="452"/>
      <c r="Q6528" s="452"/>
      <c r="R6528" s="452"/>
      <c r="S6528" s="452"/>
      <c r="T6528" s="452"/>
      <c r="U6528" s="453"/>
      <c r="V6528" s="182"/>
      <c r="W6528" s="191"/>
      <c r="X6528" s="199"/>
      <c r="Y6528" s="182"/>
      <c r="Z6528" s="184"/>
      <c r="AA6528" s="184"/>
      <c r="AD6528" s="182"/>
      <c r="AG6528" s="182"/>
      <c r="AH6528" s="43"/>
      <c r="AI6528" s="43"/>
      <c r="AJ6528" s="43"/>
      <c r="AK6528" s="43"/>
      <c r="AL6528" s="43"/>
      <c r="AM6528" s="43"/>
      <c r="AN6528" s="43"/>
      <c r="AO6528" s="43"/>
      <c r="AP6528" s="43"/>
      <c r="AQ6528" s="43"/>
      <c r="AR6528" s="43"/>
      <c r="AS6528" s="43"/>
      <c r="AT6528" s="43"/>
      <c r="AU6528" s="44"/>
      <c r="AV6528" s="182"/>
      <c r="AW6528" s="182"/>
      <c r="AX6528" s="182"/>
      <c r="AZ6528" s="207"/>
    </row>
    <row r="6529" spans="1:52" s="168" customFormat="1" ht="5.0999999999999996" customHeight="1" thickBot="1" x14ac:dyDescent="0.35">
      <c r="A6529" s="263"/>
      <c r="B6529" s="263"/>
      <c r="C6529" s="265"/>
      <c r="D6529" s="454"/>
      <c r="E6529" s="454"/>
      <c r="F6529" s="454"/>
      <c r="G6529" s="454"/>
      <c r="H6529" s="454"/>
      <c r="I6529" s="454"/>
      <c r="J6529" s="454"/>
      <c r="K6529" s="454"/>
      <c r="L6529" s="454"/>
      <c r="M6529" s="454"/>
      <c r="N6529" s="454"/>
      <c r="O6529" s="454"/>
      <c r="P6529" s="454"/>
      <c r="Q6529" s="454"/>
      <c r="R6529" s="454"/>
      <c r="S6529" s="454"/>
      <c r="T6529" s="454"/>
      <c r="U6529" s="454"/>
      <c r="V6529" s="182"/>
      <c r="W6529" s="191"/>
      <c r="X6529" s="199"/>
      <c r="Y6529" s="182"/>
      <c r="Z6529" s="184"/>
      <c r="AA6529" s="184"/>
      <c r="AD6529" s="182"/>
      <c r="AG6529" s="182"/>
      <c r="AH6529" s="43"/>
      <c r="AI6529" s="43"/>
      <c r="AJ6529" s="43"/>
      <c r="AK6529" s="43"/>
      <c r="AL6529" s="43"/>
      <c r="AM6529" s="43"/>
      <c r="AN6529" s="43"/>
      <c r="AO6529" s="43"/>
      <c r="AP6529" s="43"/>
      <c r="AQ6529" s="43"/>
      <c r="AR6529" s="43"/>
      <c r="AS6529" s="43"/>
      <c r="AT6529" s="43"/>
      <c r="AU6529" s="44"/>
      <c r="AV6529" s="182"/>
      <c r="AW6529" s="182"/>
      <c r="AX6529" s="182"/>
      <c r="AZ6529" s="207"/>
    </row>
    <row r="6530" spans="1:52" s="168" customFormat="1" ht="45" customHeight="1" thickBot="1" x14ac:dyDescent="0.35">
      <c r="A6530" s="263" t="str">
        <f>+E6530</f>
        <v>NP 71</v>
      </c>
      <c r="B6530" s="264">
        <f>+U6554</f>
        <v>28</v>
      </c>
      <c r="C6530" s="265">
        <v>124</v>
      </c>
      <c r="D6530" s="165" t="s">
        <v>9</v>
      </c>
      <c r="E6530" s="180" t="s">
        <v>300</v>
      </c>
      <c r="F6530" s="455" t="s">
        <v>29</v>
      </c>
      <c r="G6530" s="456"/>
      <c r="H6530" s="457" t="s">
        <v>341</v>
      </c>
      <c r="I6530" s="457"/>
      <c r="J6530" s="457"/>
      <c r="K6530" s="457"/>
      <c r="L6530" s="457"/>
      <c r="M6530" s="458"/>
      <c r="N6530" s="459" t="s">
        <v>32</v>
      </c>
      <c r="O6530" s="460"/>
      <c r="P6530" s="461"/>
      <c r="Q6530" s="462" t="s">
        <v>54</v>
      </c>
      <c r="R6530" s="463"/>
      <c r="S6530" s="463"/>
      <c r="T6530" s="463"/>
      <c r="U6530" s="464"/>
      <c r="V6530" s="182"/>
      <c r="W6530" s="191"/>
      <c r="X6530" s="199"/>
      <c r="Y6530" s="182"/>
      <c r="Z6530" s="186"/>
      <c r="AA6530" s="186"/>
      <c r="AD6530" s="182"/>
      <c r="AG6530" s="182"/>
      <c r="AH6530" s="43"/>
      <c r="AI6530" s="43"/>
      <c r="AJ6530" s="43"/>
      <c r="AK6530" s="43"/>
      <c r="AL6530" s="43"/>
      <c r="AM6530" s="43"/>
      <c r="AN6530" s="43"/>
      <c r="AO6530" s="43"/>
      <c r="AP6530" s="43"/>
      <c r="AQ6530" s="43"/>
      <c r="AR6530" s="43"/>
      <c r="AS6530" s="43"/>
      <c r="AT6530" s="43"/>
      <c r="AU6530" s="44"/>
      <c r="AV6530" s="182"/>
      <c r="AW6530" s="182"/>
      <c r="AX6530" s="182"/>
      <c r="AZ6530" s="207"/>
    </row>
    <row r="6531" spans="1:52" s="168" customFormat="1" ht="5.0999999999999996" customHeight="1" thickBot="1" x14ac:dyDescent="0.35">
      <c r="A6531" s="263"/>
      <c r="B6531" s="263"/>
      <c r="C6531" s="265"/>
      <c r="D6531" s="428"/>
      <c r="E6531" s="428"/>
      <c r="F6531" s="428"/>
      <c r="G6531" s="428"/>
      <c r="H6531" s="428"/>
      <c r="I6531" s="428"/>
      <c r="J6531" s="428"/>
      <c r="K6531" s="428"/>
      <c r="L6531" s="428"/>
      <c r="M6531" s="428"/>
      <c r="N6531" s="454"/>
      <c r="O6531" s="454"/>
      <c r="P6531" s="454"/>
      <c r="Q6531" s="454"/>
      <c r="R6531" s="454"/>
      <c r="S6531" s="454"/>
      <c r="T6531" s="454"/>
      <c r="U6531" s="454"/>
      <c r="V6531" s="182"/>
      <c r="W6531" s="191"/>
      <c r="X6531" s="199"/>
      <c r="Y6531" s="182"/>
      <c r="Z6531" s="193"/>
      <c r="AA6531" s="193"/>
      <c r="AD6531" s="182"/>
      <c r="AG6531" s="182"/>
      <c r="AH6531" s="43"/>
      <c r="AI6531" s="43"/>
      <c r="AJ6531" s="43"/>
      <c r="AK6531" s="43"/>
      <c r="AL6531" s="43"/>
      <c r="AM6531" s="43"/>
      <c r="AN6531" s="43"/>
      <c r="AO6531" s="43"/>
      <c r="AP6531" s="43"/>
      <c r="AQ6531" s="43"/>
      <c r="AR6531" s="43"/>
      <c r="AS6531" s="43"/>
      <c r="AT6531" s="43"/>
      <c r="AU6531" s="44"/>
      <c r="AV6531" s="182"/>
      <c r="AW6531" s="182"/>
      <c r="AX6531" s="182"/>
      <c r="AZ6531" s="207"/>
    </row>
    <row r="6532" spans="1:52" s="168" customFormat="1" ht="24.9" customHeight="1" x14ac:dyDescent="0.3">
      <c r="A6532" s="263"/>
      <c r="B6532" s="263"/>
      <c r="C6532" s="265"/>
      <c r="D6532" s="465" t="s">
        <v>30</v>
      </c>
      <c r="E6532" s="466"/>
      <c r="F6532" s="466"/>
      <c r="G6532" s="466"/>
      <c r="H6532" s="466"/>
      <c r="I6532" s="466"/>
      <c r="J6532" s="466"/>
      <c r="K6532" s="466"/>
      <c r="L6532" s="466"/>
      <c r="M6532" s="467"/>
      <c r="N6532" s="468" t="s">
        <v>11</v>
      </c>
      <c r="O6532" s="470" t="s">
        <v>12</v>
      </c>
      <c r="P6532" s="471"/>
      <c r="Q6532" s="474" t="s">
        <v>13</v>
      </c>
      <c r="R6532" s="475"/>
      <c r="S6532" s="476"/>
      <c r="T6532" s="477" t="s">
        <v>27</v>
      </c>
      <c r="U6532" s="479" t="s">
        <v>28</v>
      </c>
      <c r="V6532" s="182"/>
      <c r="W6532" s="191"/>
      <c r="X6532" s="199"/>
      <c r="Y6532" s="182"/>
      <c r="Z6532" s="193"/>
      <c r="AA6532" s="193"/>
      <c r="AD6532" s="182"/>
      <c r="AG6532" s="182"/>
      <c r="AH6532" s="43"/>
      <c r="AI6532" s="43"/>
      <c r="AJ6532" s="43"/>
      <c r="AK6532" s="43"/>
      <c r="AL6532" s="43"/>
      <c r="AM6532" s="43"/>
      <c r="AN6532" s="43"/>
      <c r="AO6532" s="43"/>
      <c r="AP6532" s="43"/>
      <c r="AQ6532" s="43"/>
      <c r="AR6532" s="43"/>
      <c r="AS6532" s="43"/>
      <c r="AT6532" s="43"/>
      <c r="AU6532" s="44"/>
      <c r="AV6532" s="182"/>
      <c r="AW6532" s="182"/>
      <c r="AX6532" s="182"/>
      <c r="AZ6532" s="207"/>
    </row>
    <row r="6533" spans="1:52" s="168" customFormat="1" ht="24.9" customHeight="1" x14ac:dyDescent="0.3">
      <c r="A6533" s="263"/>
      <c r="B6533" s="263"/>
      <c r="C6533" s="265"/>
      <c r="D6533" s="481"/>
      <c r="E6533" s="482"/>
      <c r="F6533" s="482"/>
      <c r="G6533" s="482"/>
      <c r="H6533" s="482"/>
      <c r="I6533" s="482"/>
      <c r="J6533" s="482"/>
      <c r="K6533" s="482"/>
      <c r="L6533" s="482"/>
      <c r="M6533" s="483"/>
      <c r="N6533" s="469"/>
      <c r="O6533" s="472"/>
      <c r="P6533" s="473"/>
      <c r="Q6533" s="170" t="s">
        <v>14</v>
      </c>
      <c r="R6533" s="170" t="s">
        <v>15</v>
      </c>
      <c r="S6533" s="170" t="s">
        <v>26</v>
      </c>
      <c r="T6533" s="478"/>
      <c r="U6533" s="480"/>
      <c r="V6533" s="182"/>
      <c r="W6533" s="191"/>
      <c r="X6533" s="199"/>
      <c r="Y6533" s="182"/>
      <c r="Z6533" s="194"/>
      <c r="AA6533" s="194"/>
      <c r="AD6533" s="182"/>
      <c r="AG6533" s="182"/>
      <c r="AH6533" s="43"/>
      <c r="AI6533" s="43"/>
      <c r="AJ6533" s="43"/>
      <c r="AK6533" s="43"/>
      <c r="AL6533" s="43"/>
      <c r="AM6533" s="43"/>
      <c r="AN6533" s="43"/>
      <c r="AO6533" s="43"/>
      <c r="AP6533" s="43"/>
      <c r="AQ6533" s="43"/>
      <c r="AR6533" s="43"/>
      <c r="AS6533" s="43"/>
      <c r="AT6533" s="43"/>
      <c r="AU6533" s="44"/>
      <c r="AV6533" s="182"/>
      <c r="AW6533" s="182"/>
      <c r="AX6533" s="182"/>
      <c r="AZ6533" s="207"/>
    </row>
    <row r="6534" spans="1:52" s="168" customFormat="1" ht="24.9" customHeight="1" x14ac:dyDescent="0.3">
      <c r="A6534" s="263"/>
      <c r="B6534" s="263"/>
      <c r="C6534" s="265"/>
      <c r="D6534" s="481"/>
      <c r="E6534" s="482"/>
      <c r="F6534" s="482"/>
      <c r="G6534" s="482"/>
      <c r="H6534" s="482"/>
      <c r="I6534" s="482"/>
      <c r="J6534" s="482"/>
      <c r="K6534" s="482"/>
      <c r="L6534" s="482"/>
      <c r="M6534" s="483"/>
      <c r="N6534" s="176">
        <v>14001469</v>
      </c>
      <c r="O6534" s="412" t="s">
        <v>351</v>
      </c>
      <c r="P6534" s="413"/>
      <c r="Q6534" s="8"/>
      <c r="R6534" s="8"/>
      <c r="S6534" s="8"/>
      <c r="T6534" s="9">
        <v>7</v>
      </c>
      <c r="U6534" s="17">
        <f>+T6534</f>
        <v>7</v>
      </c>
      <c r="V6534" s="182"/>
      <c r="W6534" s="191">
        <v>1</v>
      </c>
      <c r="X6534" s="199"/>
      <c r="Y6534" s="182">
        <f>+C6530</f>
        <v>124</v>
      </c>
      <c r="Z6534" s="41">
        <f>+SUMIF($N6534:$N6553,$Z$16,$U6534:$U6553)</f>
        <v>7</v>
      </c>
      <c r="AA6534" s="41">
        <f>+SUMIF($N6534:$N6553,$AA$16,$U6534:$U6553)</f>
        <v>5</v>
      </c>
      <c r="AB6534" s="41">
        <f>+SUMIF($N6534:$N6553,$AB$16,$U6534:$U6553)</f>
        <v>0</v>
      </c>
      <c r="AC6534" s="41">
        <f>+SUMIF($N6534:$N6553,$AC$16,$U6534:$U6553)</f>
        <v>0</v>
      </c>
      <c r="AD6534" s="41">
        <f>+SUMIF($N6534:$N6553,$AD$16,$U6534:$U6553)</f>
        <v>0</v>
      </c>
      <c r="AE6534" s="41">
        <f>+SUMIF($N6534:$N6553,$AE$16,$U6534:$U6553)</f>
        <v>0</v>
      </c>
      <c r="AF6534" s="41">
        <f>+SUMIF($N6534:$N6553,$AF$16,$U6534:$U6553)</f>
        <v>0</v>
      </c>
      <c r="AG6534" s="41">
        <f>+SUMIF($N6534:$N6553,$AG$16,$U6534:$U6553)</f>
        <v>0</v>
      </c>
      <c r="AH6534" s="41">
        <f>+SUMIF($N6534:$N6553,$AH$16,$U6534:$U6553)</f>
        <v>16</v>
      </c>
      <c r="AI6534" s="41">
        <f>+SUMIF($N6534:$N6553,$AI$16,$U6534:$U6553)</f>
        <v>0</v>
      </c>
      <c r="AJ6534" s="41">
        <f>+SUMIF($N6534:$N6553,$AJ$16,$U6534:$U6553)</f>
        <v>0</v>
      </c>
      <c r="AK6534" s="41">
        <f>+SUMIF($N6534:$N6553,$AK$16,$U6534:$U6553)</f>
        <v>0</v>
      </c>
      <c r="AL6534" s="41">
        <f>+SUMIF($N6534:$N6553,$AL$16,$U6534:$U6553)</f>
        <v>0</v>
      </c>
      <c r="AM6534" s="41">
        <f>+SUMIF($N6534:$N6553,$AM$16,$U6534:$U6553)</f>
        <v>0</v>
      </c>
      <c r="AN6534" s="41">
        <f>+SUMIF($N6534:$N6553,$AN$16,$U6534:$U6553)</f>
        <v>0</v>
      </c>
      <c r="AO6534" s="41">
        <f>+SUMIF($N6534:$N6553,$AO$16,$U6534:$U6553)</f>
        <v>0</v>
      </c>
      <c r="AP6534" s="41">
        <f>+SUMIF($N6534:$N6553,$AP$16,$U6534:$U6553)</f>
        <v>0</v>
      </c>
      <c r="AQ6534" s="41">
        <f>+SUMIF($N6534:$N6553,$AQ$16,$U6534:$U6553)</f>
        <v>0</v>
      </c>
      <c r="AR6534" s="41">
        <f>+SUMIF($N6534:$N6553,$AR$16,$U6534:$U6553)</f>
        <v>0</v>
      </c>
      <c r="AS6534" s="43"/>
      <c r="AT6534" s="43"/>
      <c r="AU6534" s="44"/>
      <c r="AV6534" s="182"/>
      <c r="AW6534" s="182"/>
      <c r="AX6534" s="182"/>
      <c r="AZ6534" s="207"/>
    </row>
    <row r="6535" spans="1:52" s="168" customFormat="1" ht="24.9" customHeight="1" x14ac:dyDescent="0.3">
      <c r="A6535" s="263"/>
      <c r="B6535" s="263"/>
      <c r="C6535" s="265"/>
      <c r="D6535" s="481"/>
      <c r="E6535" s="482"/>
      <c r="F6535" s="482"/>
      <c r="G6535" s="482"/>
      <c r="H6535" s="482"/>
      <c r="I6535" s="482"/>
      <c r="J6535" s="482"/>
      <c r="K6535" s="482"/>
      <c r="L6535" s="482"/>
      <c r="M6535" s="483"/>
      <c r="N6535" s="176">
        <v>14001481</v>
      </c>
      <c r="O6535" s="412" t="s">
        <v>351</v>
      </c>
      <c r="P6535" s="413"/>
      <c r="Q6535" s="8"/>
      <c r="R6535" s="8"/>
      <c r="S6535" s="8"/>
      <c r="T6535" s="9">
        <v>5</v>
      </c>
      <c r="U6535" s="17">
        <f t="shared" ref="U6535:U6536" si="239">+T6535</f>
        <v>5</v>
      </c>
      <c r="V6535" s="182"/>
      <c r="W6535" s="191">
        <v>2</v>
      </c>
      <c r="X6535" s="199"/>
      <c r="Y6535" s="182"/>
      <c r="Z6535" s="184"/>
      <c r="AA6535" s="184"/>
      <c r="AD6535" s="182"/>
      <c r="AG6535" s="182"/>
      <c r="AH6535" s="43"/>
      <c r="AI6535" s="43"/>
      <c r="AJ6535" s="43"/>
      <c r="AK6535" s="43"/>
      <c r="AL6535" s="43"/>
      <c r="AM6535" s="43"/>
      <c r="AN6535" s="43"/>
      <c r="AO6535" s="43"/>
      <c r="AP6535" s="43"/>
      <c r="AQ6535" s="43"/>
      <c r="AR6535" s="43"/>
      <c r="AS6535" s="43"/>
      <c r="AT6535" s="43"/>
      <c r="AU6535" s="44"/>
      <c r="AV6535" s="182"/>
      <c r="AW6535" s="182"/>
      <c r="AX6535" s="182"/>
      <c r="AZ6535" s="207"/>
    </row>
    <row r="6536" spans="1:52" s="168" customFormat="1" ht="24.9" customHeight="1" x14ac:dyDescent="0.3">
      <c r="A6536" s="263"/>
      <c r="B6536" s="263"/>
      <c r="C6536" s="265"/>
      <c r="D6536" s="481"/>
      <c r="E6536" s="482"/>
      <c r="F6536" s="482"/>
      <c r="G6536" s="482"/>
      <c r="H6536" s="482"/>
      <c r="I6536" s="482"/>
      <c r="J6536" s="482"/>
      <c r="K6536" s="482"/>
      <c r="L6536" s="482"/>
      <c r="M6536" s="483"/>
      <c r="N6536" s="176">
        <v>14001156</v>
      </c>
      <c r="O6536" s="412" t="s">
        <v>351</v>
      </c>
      <c r="P6536" s="413"/>
      <c r="Q6536" s="8"/>
      <c r="R6536" s="8"/>
      <c r="S6536" s="8"/>
      <c r="T6536" s="9">
        <v>16</v>
      </c>
      <c r="U6536" s="17">
        <f t="shared" si="239"/>
        <v>16</v>
      </c>
      <c r="V6536" s="182"/>
      <c r="W6536" s="191">
        <v>9</v>
      </c>
      <c r="X6536" s="199"/>
      <c r="Y6536" s="182"/>
      <c r="Z6536" s="184"/>
      <c r="AA6536" s="184"/>
      <c r="AD6536" s="182"/>
      <c r="AG6536" s="182"/>
      <c r="AH6536" s="43"/>
      <c r="AI6536" s="43"/>
      <c r="AJ6536" s="43"/>
      <c r="AK6536" s="43"/>
      <c r="AL6536" s="43"/>
      <c r="AM6536" s="43"/>
      <c r="AN6536" s="43"/>
      <c r="AO6536" s="43"/>
      <c r="AP6536" s="43"/>
      <c r="AQ6536" s="43"/>
      <c r="AR6536" s="43"/>
      <c r="AS6536" s="43"/>
      <c r="AT6536" s="43"/>
      <c r="AU6536" s="44"/>
      <c r="AV6536" s="182"/>
      <c r="AW6536" s="182"/>
      <c r="AX6536" s="182"/>
      <c r="AZ6536" s="207"/>
    </row>
    <row r="6537" spans="1:52" s="168" customFormat="1" ht="24.9" customHeight="1" x14ac:dyDescent="0.3">
      <c r="A6537" s="263"/>
      <c r="B6537" s="263"/>
      <c r="C6537" s="265"/>
      <c r="D6537" s="481"/>
      <c r="E6537" s="482"/>
      <c r="F6537" s="482"/>
      <c r="G6537" s="482"/>
      <c r="H6537" s="482"/>
      <c r="I6537" s="482"/>
      <c r="J6537" s="482"/>
      <c r="K6537" s="482"/>
      <c r="L6537" s="482"/>
      <c r="M6537" s="483"/>
      <c r="N6537" s="176"/>
      <c r="O6537" s="412"/>
      <c r="P6537" s="413"/>
      <c r="Q6537" s="8"/>
      <c r="R6537" s="8"/>
      <c r="S6537" s="8"/>
      <c r="T6537" s="9"/>
      <c r="U6537" s="17"/>
      <c r="V6537" s="182"/>
      <c r="W6537" s="191"/>
      <c r="X6537" s="199"/>
      <c r="Y6537" s="182"/>
      <c r="Z6537" s="184"/>
      <c r="AA6537" s="184"/>
      <c r="AD6537" s="182"/>
      <c r="AG6537" s="182"/>
      <c r="AH6537" s="43"/>
      <c r="AI6537" s="43"/>
      <c r="AJ6537" s="43"/>
      <c r="AK6537" s="43"/>
      <c r="AL6537" s="43"/>
      <c r="AM6537" s="43"/>
      <c r="AN6537" s="43"/>
      <c r="AO6537" s="43"/>
      <c r="AP6537" s="43"/>
      <c r="AQ6537" s="43"/>
      <c r="AR6537" s="43"/>
      <c r="AS6537" s="43"/>
      <c r="AT6537" s="43"/>
      <c r="AU6537" s="44"/>
      <c r="AV6537" s="182"/>
      <c r="AW6537" s="182"/>
      <c r="AX6537" s="182"/>
      <c r="AZ6537" s="207"/>
    </row>
    <row r="6538" spans="1:52" s="168" customFormat="1" ht="24.9" customHeight="1" x14ac:dyDescent="0.3">
      <c r="A6538" s="263"/>
      <c r="B6538" s="263"/>
      <c r="C6538" s="265"/>
      <c r="D6538" s="481"/>
      <c r="E6538" s="482"/>
      <c r="F6538" s="482"/>
      <c r="G6538" s="482"/>
      <c r="H6538" s="482"/>
      <c r="I6538" s="482"/>
      <c r="J6538" s="482"/>
      <c r="K6538" s="482"/>
      <c r="L6538" s="482"/>
      <c r="M6538" s="483"/>
      <c r="N6538" s="176"/>
      <c r="O6538" s="412"/>
      <c r="P6538" s="413"/>
      <c r="Q6538" s="8"/>
      <c r="R6538" s="8"/>
      <c r="S6538" s="8"/>
      <c r="T6538" s="9"/>
      <c r="U6538" s="17"/>
      <c r="V6538" s="182"/>
      <c r="W6538" s="191"/>
      <c r="X6538" s="199"/>
      <c r="Y6538" s="182"/>
      <c r="Z6538" s="184"/>
      <c r="AA6538" s="184"/>
      <c r="AD6538" s="182"/>
      <c r="AG6538" s="182"/>
      <c r="AH6538" s="43"/>
      <c r="AI6538" s="43"/>
      <c r="AJ6538" s="43"/>
      <c r="AK6538" s="43"/>
      <c r="AL6538" s="43"/>
      <c r="AM6538" s="43"/>
      <c r="AN6538" s="43"/>
      <c r="AO6538" s="43"/>
      <c r="AP6538" s="43"/>
      <c r="AQ6538" s="43"/>
      <c r="AR6538" s="43"/>
      <c r="AS6538" s="43"/>
      <c r="AT6538" s="43"/>
      <c r="AU6538" s="44"/>
      <c r="AV6538" s="182"/>
      <c r="AW6538" s="182"/>
      <c r="AX6538" s="182"/>
      <c r="AZ6538" s="207"/>
    </row>
    <row r="6539" spans="1:52" s="168" customFormat="1" ht="24.9" customHeight="1" x14ac:dyDescent="0.3">
      <c r="A6539" s="263"/>
      <c r="B6539" s="263"/>
      <c r="C6539" s="265"/>
      <c r="D6539" s="481"/>
      <c r="E6539" s="482"/>
      <c r="F6539" s="482"/>
      <c r="G6539" s="482"/>
      <c r="H6539" s="482"/>
      <c r="I6539" s="482"/>
      <c r="J6539" s="482"/>
      <c r="K6539" s="482"/>
      <c r="L6539" s="482"/>
      <c r="M6539" s="483"/>
      <c r="N6539" s="176"/>
      <c r="O6539" s="412"/>
      <c r="P6539" s="413"/>
      <c r="Q6539" s="8"/>
      <c r="R6539" s="8"/>
      <c r="S6539" s="8"/>
      <c r="T6539" s="9"/>
      <c r="U6539" s="17"/>
      <c r="V6539" s="182"/>
      <c r="W6539" s="191"/>
      <c r="X6539" s="199"/>
      <c r="Y6539" s="182"/>
      <c r="Z6539" s="184"/>
      <c r="AA6539" s="184"/>
      <c r="AD6539" s="182"/>
      <c r="AG6539" s="182"/>
      <c r="AH6539" s="43"/>
      <c r="AI6539" s="43"/>
      <c r="AJ6539" s="43"/>
      <c r="AK6539" s="43"/>
      <c r="AL6539" s="43"/>
      <c r="AM6539" s="43"/>
      <c r="AN6539" s="43"/>
      <c r="AO6539" s="43"/>
      <c r="AP6539" s="43"/>
      <c r="AQ6539" s="43"/>
      <c r="AR6539" s="43"/>
      <c r="AS6539" s="43"/>
      <c r="AT6539" s="43"/>
      <c r="AU6539" s="44"/>
      <c r="AV6539" s="182"/>
      <c r="AW6539" s="182"/>
      <c r="AX6539" s="182"/>
      <c r="AZ6539" s="207"/>
    </row>
    <row r="6540" spans="1:52" s="168" customFormat="1" ht="24.9" customHeight="1" x14ac:dyDescent="0.3">
      <c r="A6540" s="263"/>
      <c r="B6540" s="263"/>
      <c r="C6540" s="265"/>
      <c r="D6540" s="481"/>
      <c r="E6540" s="482"/>
      <c r="F6540" s="482"/>
      <c r="G6540" s="482"/>
      <c r="H6540" s="482"/>
      <c r="I6540" s="482"/>
      <c r="J6540" s="482"/>
      <c r="K6540" s="482"/>
      <c r="L6540" s="482"/>
      <c r="M6540" s="483"/>
      <c r="N6540" s="176"/>
      <c r="O6540" s="412"/>
      <c r="P6540" s="413"/>
      <c r="Q6540" s="8"/>
      <c r="R6540" s="8"/>
      <c r="S6540" s="8"/>
      <c r="T6540" s="9"/>
      <c r="U6540" s="17"/>
      <c r="V6540" s="182"/>
      <c r="W6540" s="191"/>
      <c r="X6540" s="199"/>
      <c r="Y6540" s="182"/>
      <c r="Z6540" s="184"/>
      <c r="AA6540" s="184"/>
      <c r="AD6540" s="182"/>
      <c r="AG6540" s="182"/>
      <c r="AH6540" s="43"/>
      <c r="AI6540" s="43"/>
      <c r="AJ6540" s="43"/>
      <c r="AK6540" s="43"/>
      <c r="AL6540" s="43"/>
      <c r="AM6540" s="43"/>
      <c r="AN6540" s="43"/>
      <c r="AO6540" s="43"/>
      <c r="AP6540" s="43"/>
      <c r="AQ6540" s="43"/>
      <c r="AR6540" s="43"/>
      <c r="AS6540" s="43"/>
      <c r="AT6540" s="43"/>
      <c r="AU6540" s="44"/>
      <c r="AV6540" s="182"/>
      <c r="AW6540" s="182"/>
      <c r="AX6540" s="182"/>
      <c r="AZ6540" s="207"/>
    </row>
    <row r="6541" spans="1:52" s="168" customFormat="1" ht="24.9" customHeight="1" x14ac:dyDescent="0.3">
      <c r="A6541" s="263"/>
      <c r="B6541" s="263"/>
      <c r="C6541" s="265"/>
      <c r="D6541" s="481"/>
      <c r="E6541" s="482"/>
      <c r="F6541" s="482"/>
      <c r="G6541" s="482"/>
      <c r="H6541" s="482"/>
      <c r="I6541" s="482"/>
      <c r="J6541" s="482"/>
      <c r="K6541" s="482"/>
      <c r="L6541" s="482"/>
      <c r="M6541" s="483"/>
      <c r="N6541" s="176"/>
      <c r="O6541" s="412"/>
      <c r="P6541" s="413"/>
      <c r="Q6541" s="8"/>
      <c r="R6541" s="8"/>
      <c r="S6541" s="8"/>
      <c r="T6541" s="9"/>
      <c r="U6541" s="17"/>
      <c r="V6541" s="182"/>
      <c r="W6541" s="191"/>
      <c r="X6541" s="199"/>
      <c r="Y6541" s="182"/>
      <c r="Z6541" s="184"/>
      <c r="AA6541" s="184"/>
      <c r="AD6541" s="182"/>
      <c r="AG6541" s="182"/>
      <c r="AH6541" s="43"/>
      <c r="AI6541" s="43"/>
      <c r="AJ6541" s="43"/>
      <c r="AK6541" s="43"/>
      <c r="AL6541" s="43"/>
      <c r="AM6541" s="43"/>
      <c r="AN6541" s="43"/>
      <c r="AO6541" s="43"/>
      <c r="AP6541" s="43"/>
      <c r="AQ6541" s="43"/>
      <c r="AR6541" s="43"/>
      <c r="AS6541" s="43"/>
      <c r="AT6541" s="43"/>
      <c r="AU6541" s="44"/>
      <c r="AV6541" s="182"/>
      <c r="AW6541" s="182"/>
      <c r="AX6541" s="182"/>
      <c r="AZ6541" s="207"/>
    </row>
    <row r="6542" spans="1:52" s="168" customFormat="1" ht="24.9" customHeight="1" x14ac:dyDescent="0.3">
      <c r="A6542" s="263"/>
      <c r="B6542" s="263"/>
      <c r="C6542" s="265"/>
      <c r="D6542" s="481"/>
      <c r="E6542" s="482"/>
      <c r="F6542" s="482"/>
      <c r="G6542" s="482"/>
      <c r="H6542" s="482"/>
      <c r="I6542" s="482"/>
      <c r="J6542" s="482"/>
      <c r="K6542" s="482"/>
      <c r="L6542" s="482"/>
      <c r="M6542" s="483"/>
      <c r="N6542" s="176"/>
      <c r="O6542" s="412"/>
      <c r="P6542" s="413"/>
      <c r="Q6542" s="8"/>
      <c r="R6542" s="8"/>
      <c r="S6542" s="8"/>
      <c r="T6542" s="9"/>
      <c r="U6542" s="17"/>
      <c r="V6542" s="182"/>
      <c r="W6542" s="191"/>
      <c r="X6542" s="199"/>
      <c r="Y6542" s="182"/>
      <c r="Z6542" s="184"/>
      <c r="AA6542" s="184"/>
      <c r="AD6542" s="182"/>
      <c r="AG6542" s="182"/>
      <c r="AH6542" s="43"/>
      <c r="AI6542" s="43"/>
      <c r="AJ6542" s="43"/>
      <c r="AK6542" s="43"/>
      <c r="AL6542" s="43"/>
      <c r="AM6542" s="43"/>
      <c r="AN6542" s="43"/>
      <c r="AO6542" s="43"/>
      <c r="AP6542" s="43"/>
      <c r="AQ6542" s="43"/>
      <c r="AR6542" s="43"/>
      <c r="AS6542" s="43"/>
      <c r="AT6542" s="43"/>
      <c r="AU6542" s="44"/>
      <c r="AV6542" s="182"/>
      <c r="AW6542" s="182"/>
      <c r="AX6542" s="182"/>
      <c r="AZ6542" s="207"/>
    </row>
    <row r="6543" spans="1:52" s="168" customFormat="1" ht="24.9" customHeight="1" x14ac:dyDescent="0.3">
      <c r="A6543" s="263"/>
      <c r="B6543" s="263"/>
      <c r="C6543" s="265"/>
      <c r="D6543" s="481"/>
      <c r="E6543" s="482"/>
      <c r="F6543" s="482"/>
      <c r="G6543" s="482"/>
      <c r="H6543" s="482"/>
      <c r="I6543" s="482"/>
      <c r="J6543" s="482"/>
      <c r="K6543" s="482"/>
      <c r="L6543" s="482"/>
      <c r="M6543" s="483"/>
      <c r="N6543" s="176"/>
      <c r="O6543" s="412"/>
      <c r="P6543" s="413"/>
      <c r="Q6543" s="8"/>
      <c r="R6543" s="8"/>
      <c r="S6543" s="8"/>
      <c r="T6543" s="9"/>
      <c r="U6543" s="17"/>
      <c r="V6543" s="182"/>
      <c r="W6543" s="191"/>
      <c r="X6543" s="199"/>
      <c r="Y6543" s="182"/>
      <c r="Z6543" s="184"/>
      <c r="AA6543" s="184"/>
      <c r="AD6543" s="182"/>
      <c r="AG6543" s="182"/>
      <c r="AH6543" s="43"/>
      <c r="AI6543" s="43"/>
      <c r="AJ6543" s="43"/>
      <c r="AK6543" s="43"/>
      <c r="AL6543" s="43"/>
      <c r="AM6543" s="43"/>
      <c r="AN6543" s="43"/>
      <c r="AO6543" s="43"/>
      <c r="AP6543" s="43"/>
      <c r="AQ6543" s="43"/>
      <c r="AR6543" s="43"/>
      <c r="AS6543" s="43"/>
      <c r="AT6543" s="43"/>
      <c r="AU6543" s="44"/>
      <c r="AV6543" s="182"/>
      <c r="AW6543" s="182"/>
      <c r="AX6543" s="182"/>
      <c r="AZ6543" s="207"/>
    </row>
    <row r="6544" spans="1:52" s="168" customFormat="1" ht="24.9" customHeight="1" x14ac:dyDescent="0.3">
      <c r="A6544" s="263"/>
      <c r="B6544" s="263"/>
      <c r="C6544" s="265"/>
      <c r="D6544" s="481"/>
      <c r="E6544" s="482"/>
      <c r="F6544" s="482"/>
      <c r="G6544" s="482"/>
      <c r="H6544" s="482"/>
      <c r="I6544" s="482"/>
      <c r="J6544" s="482"/>
      <c r="K6544" s="482"/>
      <c r="L6544" s="482"/>
      <c r="M6544" s="483"/>
      <c r="N6544" s="176"/>
      <c r="O6544" s="412"/>
      <c r="P6544" s="413"/>
      <c r="Q6544" s="8"/>
      <c r="R6544" s="8"/>
      <c r="S6544" s="8"/>
      <c r="T6544" s="9"/>
      <c r="U6544" s="17"/>
      <c r="V6544" s="182"/>
      <c r="W6544" s="191"/>
      <c r="X6544" s="199"/>
      <c r="Y6544" s="182"/>
      <c r="Z6544" s="184"/>
      <c r="AA6544" s="184"/>
      <c r="AD6544" s="182"/>
      <c r="AG6544" s="182"/>
      <c r="AH6544" s="43"/>
      <c r="AI6544" s="43"/>
      <c r="AJ6544" s="43"/>
      <c r="AK6544" s="43"/>
      <c r="AL6544" s="43"/>
      <c r="AM6544" s="43"/>
      <c r="AN6544" s="43"/>
      <c r="AO6544" s="43"/>
      <c r="AP6544" s="43"/>
      <c r="AQ6544" s="43"/>
      <c r="AR6544" s="43"/>
      <c r="AS6544" s="43"/>
      <c r="AT6544" s="43"/>
      <c r="AU6544" s="44"/>
      <c r="AV6544" s="182"/>
      <c r="AW6544" s="182"/>
      <c r="AX6544" s="182"/>
      <c r="AZ6544" s="207"/>
    </row>
    <row r="6545" spans="1:52" s="168" customFormat="1" ht="24.9" customHeight="1" x14ac:dyDescent="0.3">
      <c r="A6545" s="263"/>
      <c r="B6545" s="263"/>
      <c r="C6545" s="265"/>
      <c r="D6545" s="481"/>
      <c r="E6545" s="482"/>
      <c r="F6545" s="482"/>
      <c r="G6545" s="482"/>
      <c r="H6545" s="482"/>
      <c r="I6545" s="482"/>
      <c r="J6545" s="482"/>
      <c r="K6545" s="482"/>
      <c r="L6545" s="482"/>
      <c r="M6545" s="483"/>
      <c r="N6545" s="176"/>
      <c r="O6545" s="412"/>
      <c r="P6545" s="413"/>
      <c r="Q6545" s="8"/>
      <c r="R6545" s="8"/>
      <c r="S6545" s="8"/>
      <c r="T6545" s="9"/>
      <c r="U6545" s="17"/>
      <c r="V6545" s="182"/>
      <c r="W6545" s="191"/>
      <c r="X6545" s="199"/>
      <c r="Y6545" s="182"/>
      <c r="Z6545" s="184"/>
      <c r="AA6545" s="184"/>
      <c r="AD6545" s="182"/>
      <c r="AG6545" s="182"/>
      <c r="AH6545" s="43"/>
      <c r="AI6545" s="43"/>
      <c r="AJ6545" s="43"/>
      <c r="AK6545" s="43"/>
      <c r="AL6545" s="43"/>
      <c r="AM6545" s="43"/>
      <c r="AN6545" s="43"/>
      <c r="AO6545" s="43"/>
      <c r="AP6545" s="43"/>
      <c r="AQ6545" s="43"/>
      <c r="AR6545" s="43"/>
      <c r="AS6545" s="43"/>
      <c r="AT6545" s="43"/>
      <c r="AU6545" s="44"/>
      <c r="AV6545" s="182"/>
      <c r="AW6545" s="182"/>
      <c r="AX6545" s="182"/>
      <c r="AZ6545" s="207"/>
    </row>
    <row r="6546" spans="1:52" s="168" customFormat="1" ht="24.9" customHeight="1" x14ac:dyDescent="0.3">
      <c r="A6546" s="263"/>
      <c r="B6546" s="263"/>
      <c r="C6546" s="265"/>
      <c r="D6546" s="481"/>
      <c r="E6546" s="482"/>
      <c r="F6546" s="482"/>
      <c r="G6546" s="482"/>
      <c r="H6546" s="482"/>
      <c r="I6546" s="482"/>
      <c r="J6546" s="482"/>
      <c r="K6546" s="482"/>
      <c r="L6546" s="482"/>
      <c r="M6546" s="483"/>
      <c r="N6546" s="176"/>
      <c r="O6546" s="412"/>
      <c r="P6546" s="413"/>
      <c r="Q6546" s="8"/>
      <c r="R6546" s="8"/>
      <c r="S6546" s="8"/>
      <c r="T6546" s="9"/>
      <c r="U6546" s="17"/>
      <c r="V6546" s="182"/>
      <c r="W6546" s="191"/>
      <c r="X6546" s="199"/>
      <c r="Y6546" s="182"/>
      <c r="Z6546" s="184"/>
      <c r="AA6546" s="184"/>
      <c r="AD6546" s="182"/>
      <c r="AG6546" s="182"/>
      <c r="AH6546" s="43"/>
      <c r="AI6546" s="43"/>
      <c r="AJ6546" s="43"/>
      <c r="AK6546" s="43"/>
      <c r="AL6546" s="43"/>
      <c r="AM6546" s="43"/>
      <c r="AN6546" s="43"/>
      <c r="AO6546" s="43"/>
      <c r="AP6546" s="43"/>
      <c r="AQ6546" s="43"/>
      <c r="AR6546" s="43"/>
      <c r="AS6546" s="43"/>
      <c r="AT6546" s="43"/>
      <c r="AU6546" s="44"/>
      <c r="AV6546" s="182"/>
      <c r="AW6546" s="182"/>
      <c r="AX6546" s="182"/>
      <c r="AZ6546" s="207"/>
    </row>
    <row r="6547" spans="1:52" s="168" customFormat="1" ht="24.9" customHeight="1" x14ac:dyDescent="0.3">
      <c r="A6547" s="263"/>
      <c r="B6547" s="263"/>
      <c r="C6547" s="265"/>
      <c r="D6547" s="481"/>
      <c r="E6547" s="482"/>
      <c r="F6547" s="482"/>
      <c r="G6547" s="482"/>
      <c r="H6547" s="482"/>
      <c r="I6547" s="482"/>
      <c r="J6547" s="482"/>
      <c r="K6547" s="482"/>
      <c r="L6547" s="482"/>
      <c r="M6547" s="483"/>
      <c r="N6547" s="176"/>
      <c r="O6547" s="412"/>
      <c r="P6547" s="413"/>
      <c r="Q6547" s="8"/>
      <c r="R6547" s="8"/>
      <c r="S6547" s="8"/>
      <c r="T6547" s="9"/>
      <c r="U6547" s="17"/>
      <c r="V6547" s="182"/>
      <c r="W6547" s="191"/>
      <c r="X6547" s="199"/>
      <c r="Y6547" s="182"/>
      <c r="Z6547" s="184"/>
      <c r="AA6547" s="184"/>
      <c r="AD6547" s="182"/>
      <c r="AG6547" s="182"/>
      <c r="AH6547" s="43"/>
      <c r="AI6547" s="43"/>
      <c r="AJ6547" s="43"/>
      <c r="AK6547" s="43"/>
      <c r="AL6547" s="43"/>
      <c r="AM6547" s="43"/>
      <c r="AN6547" s="43"/>
      <c r="AO6547" s="43"/>
      <c r="AP6547" s="43"/>
      <c r="AQ6547" s="43"/>
      <c r="AR6547" s="43"/>
      <c r="AS6547" s="43"/>
      <c r="AT6547" s="43"/>
      <c r="AU6547" s="44"/>
      <c r="AV6547" s="182"/>
      <c r="AW6547" s="182"/>
      <c r="AX6547" s="182"/>
      <c r="AZ6547" s="207"/>
    </row>
    <row r="6548" spans="1:52" s="168" customFormat="1" ht="24.9" customHeight="1" x14ac:dyDescent="0.3">
      <c r="A6548" s="263"/>
      <c r="B6548" s="263"/>
      <c r="C6548" s="265"/>
      <c r="D6548" s="481"/>
      <c r="E6548" s="482"/>
      <c r="F6548" s="482"/>
      <c r="G6548" s="482"/>
      <c r="H6548" s="482"/>
      <c r="I6548" s="482"/>
      <c r="J6548" s="482"/>
      <c r="K6548" s="482"/>
      <c r="L6548" s="482"/>
      <c r="M6548" s="483"/>
      <c r="N6548" s="176"/>
      <c r="O6548" s="412"/>
      <c r="P6548" s="413"/>
      <c r="Q6548" s="8"/>
      <c r="R6548" s="8"/>
      <c r="S6548" s="8"/>
      <c r="T6548" s="9"/>
      <c r="U6548" s="17"/>
      <c r="V6548" s="182"/>
      <c r="W6548" s="191"/>
      <c r="X6548" s="199"/>
      <c r="Y6548" s="182"/>
      <c r="Z6548" s="184"/>
      <c r="AA6548" s="184"/>
      <c r="AD6548" s="182"/>
      <c r="AG6548" s="182"/>
      <c r="AH6548" s="43"/>
      <c r="AI6548" s="43"/>
      <c r="AJ6548" s="43"/>
      <c r="AK6548" s="43"/>
      <c r="AL6548" s="43"/>
      <c r="AM6548" s="43"/>
      <c r="AN6548" s="43"/>
      <c r="AO6548" s="43"/>
      <c r="AP6548" s="43"/>
      <c r="AQ6548" s="43"/>
      <c r="AR6548" s="43"/>
      <c r="AS6548" s="43"/>
      <c r="AT6548" s="43"/>
      <c r="AU6548" s="44"/>
      <c r="AV6548" s="182"/>
      <c r="AW6548" s="182"/>
      <c r="AX6548" s="182"/>
      <c r="AZ6548" s="207"/>
    </row>
    <row r="6549" spans="1:52" s="168" customFormat="1" ht="24.9" customHeight="1" x14ac:dyDescent="0.3">
      <c r="A6549" s="263"/>
      <c r="B6549" s="263"/>
      <c r="C6549" s="265"/>
      <c r="D6549" s="481"/>
      <c r="E6549" s="482"/>
      <c r="F6549" s="482"/>
      <c r="G6549" s="482"/>
      <c r="H6549" s="482"/>
      <c r="I6549" s="482"/>
      <c r="J6549" s="482"/>
      <c r="K6549" s="482"/>
      <c r="L6549" s="482"/>
      <c r="M6549" s="483"/>
      <c r="N6549" s="176"/>
      <c r="O6549" s="412"/>
      <c r="P6549" s="413"/>
      <c r="Q6549" s="8"/>
      <c r="R6549" s="8"/>
      <c r="S6549" s="8"/>
      <c r="T6549" s="9"/>
      <c r="U6549" s="17"/>
      <c r="V6549" s="182"/>
      <c r="W6549" s="191"/>
      <c r="X6549" s="199"/>
      <c r="Y6549" s="182"/>
      <c r="Z6549" s="184"/>
      <c r="AA6549" s="184"/>
      <c r="AD6549" s="182"/>
      <c r="AG6549" s="182"/>
      <c r="AH6549" s="43"/>
      <c r="AI6549" s="43"/>
      <c r="AJ6549" s="43"/>
      <c r="AK6549" s="43"/>
      <c r="AL6549" s="43"/>
      <c r="AM6549" s="43"/>
      <c r="AN6549" s="43"/>
      <c r="AO6549" s="43"/>
      <c r="AP6549" s="43"/>
      <c r="AQ6549" s="43"/>
      <c r="AR6549" s="43"/>
      <c r="AS6549" s="43"/>
      <c r="AT6549" s="43"/>
      <c r="AU6549" s="44"/>
      <c r="AV6549" s="182"/>
      <c r="AW6549" s="182"/>
      <c r="AX6549" s="182"/>
      <c r="AZ6549" s="207"/>
    </row>
    <row r="6550" spans="1:52" s="168" customFormat="1" ht="24.9" customHeight="1" x14ac:dyDescent="0.3">
      <c r="A6550" s="263"/>
      <c r="B6550" s="263"/>
      <c r="C6550" s="265"/>
      <c r="D6550" s="481"/>
      <c r="E6550" s="482"/>
      <c r="F6550" s="482"/>
      <c r="G6550" s="482"/>
      <c r="H6550" s="482"/>
      <c r="I6550" s="482"/>
      <c r="J6550" s="482"/>
      <c r="K6550" s="482"/>
      <c r="L6550" s="482"/>
      <c r="M6550" s="483"/>
      <c r="N6550" s="176"/>
      <c r="O6550" s="412"/>
      <c r="P6550" s="413"/>
      <c r="Q6550" s="8"/>
      <c r="R6550" s="8"/>
      <c r="S6550" s="8"/>
      <c r="T6550" s="9"/>
      <c r="U6550" s="17"/>
      <c r="V6550" s="182"/>
      <c r="W6550" s="191"/>
      <c r="X6550" s="199"/>
      <c r="Y6550" s="182"/>
      <c r="Z6550" s="184"/>
      <c r="AA6550" s="184"/>
      <c r="AD6550" s="182"/>
      <c r="AG6550" s="182"/>
      <c r="AH6550" s="43"/>
      <c r="AI6550" s="43"/>
      <c r="AJ6550" s="43"/>
      <c r="AK6550" s="43"/>
      <c r="AL6550" s="43"/>
      <c r="AM6550" s="43"/>
      <c r="AN6550" s="43"/>
      <c r="AO6550" s="43"/>
      <c r="AP6550" s="43"/>
      <c r="AQ6550" s="43"/>
      <c r="AR6550" s="43"/>
      <c r="AS6550" s="43"/>
      <c r="AT6550" s="43"/>
      <c r="AU6550" s="44"/>
      <c r="AV6550" s="182"/>
      <c r="AW6550" s="182"/>
      <c r="AX6550" s="182"/>
      <c r="AZ6550" s="207"/>
    </row>
    <row r="6551" spans="1:52" s="168" customFormat="1" ht="24.9" customHeight="1" x14ac:dyDescent="0.3">
      <c r="A6551" s="263"/>
      <c r="B6551" s="263"/>
      <c r="C6551" s="265"/>
      <c r="D6551" s="481"/>
      <c r="E6551" s="482"/>
      <c r="F6551" s="482"/>
      <c r="G6551" s="482"/>
      <c r="H6551" s="482"/>
      <c r="I6551" s="482"/>
      <c r="J6551" s="482"/>
      <c r="K6551" s="482"/>
      <c r="L6551" s="482"/>
      <c r="M6551" s="483"/>
      <c r="N6551" s="176"/>
      <c r="O6551" s="412"/>
      <c r="P6551" s="413"/>
      <c r="Q6551" s="8"/>
      <c r="R6551" s="8"/>
      <c r="S6551" s="8"/>
      <c r="T6551" s="9"/>
      <c r="U6551" s="17"/>
      <c r="V6551" s="182"/>
      <c r="W6551" s="191"/>
      <c r="X6551" s="199"/>
      <c r="Y6551" s="182"/>
      <c r="Z6551" s="184"/>
      <c r="AA6551" s="184"/>
      <c r="AD6551" s="182"/>
      <c r="AG6551" s="182"/>
      <c r="AH6551" s="43"/>
      <c r="AI6551" s="43"/>
      <c r="AJ6551" s="43"/>
      <c r="AK6551" s="43"/>
      <c r="AL6551" s="43"/>
      <c r="AM6551" s="43"/>
      <c r="AN6551" s="43"/>
      <c r="AO6551" s="43"/>
      <c r="AP6551" s="43"/>
      <c r="AQ6551" s="43"/>
      <c r="AR6551" s="43"/>
      <c r="AS6551" s="43"/>
      <c r="AT6551" s="43"/>
      <c r="AU6551" s="44"/>
      <c r="AV6551" s="182"/>
      <c r="AW6551" s="182"/>
      <c r="AX6551" s="182"/>
      <c r="AZ6551" s="207"/>
    </row>
    <row r="6552" spans="1:52" s="168" customFormat="1" ht="24.9" customHeight="1" x14ac:dyDescent="0.3">
      <c r="A6552" s="263"/>
      <c r="B6552" s="263"/>
      <c r="C6552" s="265"/>
      <c r="D6552" s="481"/>
      <c r="E6552" s="482"/>
      <c r="F6552" s="482"/>
      <c r="G6552" s="482"/>
      <c r="H6552" s="482"/>
      <c r="I6552" s="482"/>
      <c r="J6552" s="482"/>
      <c r="K6552" s="482"/>
      <c r="L6552" s="482"/>
      <c r="M6552" s="483"/>
      <c r="N6552" s="176"/>
      <c r="O6552" s="412"/>
      <c r="P6552" s="413"/>
      <c r="Q6552" s="8"/>
      <c r="R6552" s="8"/>
      <c r="S6552" s="8"/>
      <c r="T6552" s="9"/>
      <c r="U6552" s="17"/>
      <c r="V6552" s="182"/>
      <c r="W6552" s="191"/>
      <c r="X6552" s="199"/>
      <c r="Y6552" s="182"/>
      <c r="Z6552" s="184"/>
      <c r="AA6552" s="184"/>
      <c r="AD6552" s="182"/>
      <c r="AG6552" s="182"/>
      <c r="AH6552" s="43"/>
      <c r="AI6552" s="43"/>
      <c r="AJ6552" s="43"/>
      <c r="AK6552" s="43"/>
      <c r="AL6552" s="43"/>
      <c r="AM6552" s="43"/>
      <c r="AN6552" s="43"/>
      <c r="AO6552" s="43"/>
      <c r="AP6552" s="43"/>
      <c r="AQ6552" s="43"/>
      <c r="AR6552" s="43"/>
      <c r="AS6552" s="43"/>
      <c r="AT6552" s="43"/>
      <c r="AU6552" s="44"/>
      <c r="AV6552" s="182"/>
      <c r="AW6552" s="182"/>
      <c r="AX6552" s="182"/>
      <c r="AZ6552" s="207"/>
    </row>
    <row r="6553" spans="1:52" s="168" customFormat="1" ht="24.9" customHeight="1" x14ac:dyDescent="0.3">
      <c r="A6553" s="263"/>
      <c r="B6553" s="263"/>
      <c r="C6553" s="265"/>
      <c r="D6553" s="481"/>
      <c r="E6553" s="482"/>
      <c r="F6553" s="482"/>
      <c r="G6553" s="482"/>
      <c r="H6553" s="482"/>
      <c r="I6553" s="482"/>
      <c r="J6553" s="482"/>
      <c r="K6553" s="482"/>
      <c r="L6553" s="482"/>
      <c r="M6553" s="483"/>
      <c r="N6553" s="176"/>
      <c r="O6553" s="412"/>
      <c r="P6553" s="413"/>
      <c r="Q6553" s="8"/>
      <c r="R6553" s="8"/>
      <c r="S6553" s="8"/>
      <c r="T6553" s="9"/>
      <c r="U6553" s="17"/>
      <c r="V6553" s="182"/>
      <c r="W6553" s="191"/>
      <c r="X6553" s="199"/>
      <c r="Y6553" s="182"/>
      <c r="Z6553" s="184"/>
      <c r="AA6553" s="184"/>
      <c r="AD6553" s="182"/>
      <c r="AG6553" s="182"/>
      <c r="AH6553" s="43"/>
      <c r="AI6553" s="43"/>
      <c r="AJ6553" s="43"/>
      <c r="AK6553" s="43"/>
      <c r="AL6553" s="43"/>
      <c r="AM6553" s="43"/>
      <c r="AN6553" s="43"/>
      <c r="AO6553" s="43"/>
      <c r="AP6553" s="43"/>
      <c r="AQ6553" s="43"/>
      <c r="AR6553" s="43"/>
      <c r="AS6553" s="43"/>
      <c r="AT6553" s="43"/>
      <c r="AU6553" s="44"/>
      <c r="AV6553" s="182"/>
      <c r="AW6553" s="182"/>
      <c r="AX6553" s="182"/>
      <c r="AZ6553" s="207"/>
    </row>
    <row r="6554" spans="1:52" s="168" customFormat="1" ht="24.9" customHeight="1" thickBot="1" x14ac:dyDescent="0.35">
      <c r="A6554" s="263"/>
      <c r="B6554" s="263"/>
      <c r="C6554" s="265"/>
      <c r="D6554" s="481"/>
      <c r="E6554" s="482"/>
      <c r="F6554" s="482"/>
      <c r="G6554" s="482"/>
      <c r="H6554" s="482"/>
      <c r="I6554" s="482"/>
      <c r="J6554" s="482"/>
      <c r="K6554" s="482"/>
      <c r="L6554" s="482"/>
      <c r="M6554" s="483"/>
      <c r="N6554" s="414" t="s">
        <v>16</v>
      </c>
      <c r="O6554" s="415"/>
      <c r="P6554" s="415"/>
      <c r="Q6554" s="415"/>
      <c r="R6554" s="415"/>
      <c r="S6554" s="415"/>
      <c r="T6554" s="415"/>
      <c r="U6554" s="18">
        <f>SUM(U6534:U6553)</f>
        <v>28</v>
      </c>
      <c r="V6554" s="182"/>
      <c r="W6554" s="191"/>
      <c r="X6554" s="199"/>
      <c r="Y6554" s="182"/>
      <c r="Z6554" s="184"/>
      <c r="AA6554" s="184"/>
      <c r="AD6554" s="182"/>
      <c r="AG6554" s="182"/>
      <c r="AH6554" s="43"/>
      <c r="AI6554" s="43"/>
      <c r="AJ6554" s="43"/>
      <c r="AK6554" s="43"/>
      <c r="AL6554" s="43"/>
      <c r="AM6554" s="43"/>
      <c r="AN6554" s="43"/>
      <c r="AO6554" s="43"/>
      <c r="AP6554" s="43"/>
      <c r="AQ6554" s="43"/>
      <c r="AR6554" s="43"/>
      <c r="AS6554" s="43"/>
      <c r="AT6554" s="43"/>
      <c r="AU6554" s="44"/>
      <c r="AV6554" s="182"/>
      <c r="AW6554" s="182"/>
      <c r="AX6554" s="182"/>
      <c r="AZ6554" s="207"/>
    </row>
    <row r="6555" spans="1:52" s="168" customFormat="1" ht="14.4" customHeight="1" x14ac:dyDescent="0.3">
      <c r="A6555" s="263"/>
      <c r="B6555" s="263"/>
      <c r="C6555" s="265"/>
      <c r="D6555" s="481"/>
      <c r="E6555" s="482"/>
      <c r="F6555" s="482"/>
      <c r="G6555" s="482"/>
      <c r="H6555" s="482"/>
      <c r="I6555" s="482"/>
      <c r="J6555" s="482"/>
      <c r="K6555" s="482"/>
      <c r="L6555" s="482"/>
      <c r="M6555" s="483"/>
      <c r="N6555" s="416" t="s">
        <v>17</v>
      </c>
      <c r="O6555" s="417"/>
      <c r="P6555" s="417"/>
      <c r="Q6555" s="417"/>
      <c r="R6555" s="417"/>
      <c r="S6555" s="417"/>
      <c r="T6555" s="417"/>
      <c r="U6555" s="418"/>
      <c r="V6555" s="200"/>
      <c r="W6555" s="191"/>
      <c r="X6555" s="199"/>
      <c r="Y6555" s="182"/>
      <c r="Z6555" s="184"/>
      <c r="AA6555" s="184"/>
      <c r="AD6555" s="182"/>
      <c r="AG6555" s="182"/>
      <c r="AH6555" s="43"/>
      <c r="AI6555" s="43"/>
      <c r="AJ6555" s="43"/>
      <c r="AK6555" s="43"/>
      <c r="AL6555" s="43"/>
      <c r="AM6555" s="43"/>
      <c r="AN6555" s="43"/>
      <c r="AO6555" s="43"/>
      <c r="AP6555" s="43"/>
      <c r="AQ6555" s="43"/>
      <c r="AR6555" s="43"/>
      <c r="AS6555" s="43"/>
      <c r="AT6555" s="43"/>
      <c r="AU6555" s="44"/>
      <c r="AV6555" s="182"/>
      <c r="AW6555" s="182"/>
      <c r="AX6555" s="182"/>
      <c r="AZ6555" s="207"/>
    </row>
    <row r="6556" spans="1:52" s="168" customFormat="1" x14ac:dyDescent="0.3">
      <c r="A6556" s="263"/>
      <c r="B6556" s="263"/>
      <c r="C6556" s="265"/>
      <c r="D6556" s="481"/>
      <c r="E6556" s="482"/>
      <c r="F6556" s="482"/>
      <c r="G6556" s="482"/>
      <c r="H6556" s="482"/>
      <c r="I6556" s="482"/>
      <c r="J6556" s="482"/>
      <c r="K6556" s="482"/>
      <c r="L6556" s="482"/>
      <c r="M6556" s="483"/>
      <c r="N6556" s="419"/>
      <c r="O6556" s="420"/>
      <c r="P6556" s="420"/>
      <c r="Q6556" s="420"/>
      <c r="R6556" s="420"/>
      <c r="S6556" s="420"/>
      <c r="T6556" s="420"/>
      <c r="U6556" s="421"/>
      <c r="V6556" s="182"/>
      <c r="W6556" s="191"/>
      <c r="X6556" s="199"/>
      <c r="Y6556" s="182"/>
      <c r="Z6556" s="184"/>
      <c r="AA6556" s="184"/>
      <c r="AD6556" s="182"/>
      <c r="AG6556" s="182"/>
      <c r="AH6556" s="43"/>
      <c r="AI6556" s="43"/>
      <c r="AJ6556" s="43"/>
      <c r="AK6556" s="43"/>
      <c r="AL6556" s="43"/>
      <c r="AM6556" s="43"/>
      <c r="AN6556" s="43"/>
      <c r="AO6556" s="43"/>
      <c r="AP6556" s="43"/>
      <c r="AQ6556" s="43"/>
      <c r="AR6556" s="43"/>
      <c r="AS6556" s="43"/>
      <c r="AT6556" s="43"/>
      <c r="AU6556" s="44"/>
      <c r="AV6556" s="182"/>
      <c r="AW6556" s="182"/>
      <c r="AX6556" s="182"/>
      <c r="AZ6556" s="207"/>
    </row>
    <row r="6557" spans="1:52" s="168" customFormat="1" x14ac:dyDescent="0.3">
      <c r="A6557" s="263"/>
      <c r="B6557" s="263"/>
      <c r="C6557" s="265"/>
      <c r="D6557" s="481"/>
      <c r="E6557" s="482"/>
      <c r="F6557" s="482"/>
      <c r="G6557" s="482"/>
      <c r="H6557" s="482"/>
      <c r="I6557" s="482"/>
      <c r="J6557" s="482"/>
      <c r="K6557" s="482"/>
      <c r="L6557" s="482"/>
      <c r="M6557" s="483"/>
      <c r="N6557" s="419"/>
      <c r="O6557" s="420"/>
      <c r="P6557" s="420"/>
      <c r="Q6557" s="420"/>
      <c r="R6557" s="420"/>
      <c r="S6557" s="420"/>
      <c r="T6557" s="420"/>
      <c r="U6557" s="421"/>
      <c r="V6557" s="182"/>
      <c r="W6557" s="191"/>
      <c r="X6557" s="199"/>
      <c r="Y6557" s="182"/>
      <c r="Z6557" s="184"/>
      <c r="AA6557" s="184"/>
      <c r="AD6557" s="182"/>
      <c r="AG6557" s="182"/>
      <c r="AH6557" s="43"/>
      <c r="AI6557" s="43"/>
      <c r="AJ6557" s="43"/>
      <c r="AK6557" s="43"/>
      <c r="AL6557" s="43"/>
      <c r="AM6557" s="43"/>
      <c r="AN6557" s="43"/>
      <c r="AO6557" s="43"/>
      <c r="AP6557" s="43"/>
      <c r="AQ6557" s="43"/>
      <c r="AR6557" s="43"/>
      <c r="AS6557" s="43"/>
      <c r="AT6557" s="43"/>
      <c r="AU6557" s="44"/>
      <c r="AV6557" s="182"/>
      <c r="AW6557" s="182"/>
      <c r="AX6557" s="182"/>
      <c r="AZ6557" s="207"/>
    </row>
    <row r="6558" spans="1:52" s="168" customFormat="1" ht="14.4" thickBot="1" x14ac:dyDescent="0.35">
      <c r="A6558" s="263"/>
      <c r="B6558" s="263"/>
      <c r="C6558" s="265"/>
      <c r="D6558" s="425"/>
      <c r="E6558" s="426"/>
      <c r="F6558" s="426"/>
      <c r="G6558" s="426"/>
      <c r="H6558" s="426"/>
      <c r="I6558" s="426"/>
      <c r="J6558" s="426"/>
      <c r="K6558" s="426"/>
      <c r="L6558" s="426"/>
      <c r="M6558" s="427"/>
      <c r="N6558" s="422"/>
      <c r="O6558" s="423"/>
      <c r="P6558" s="423"/>
      <c r="Q6558" s="423"/>
      <c r="R6558" s="423"/>
      <c r="S6558" s="423"/>
      <c r="T6558" s="423"/>
      <c r="U6558" s="424"/>
      <c r="V6558" s="182"/>
      <c r="W6558" s="191"/>
      <c r="X6558" s="199"/>
      <c r="Y6558" s="182"/>
      <c r="Z6558" s="184"/>
      <c r="AA6558" s="184"/>
      <c r="AD6558" s="182"/>
      <c r="AG6558" s="182"/>
      <c r="AH6558" s="43"/>
      <c r="AI6558" s="43"/>
      <c r="AJ6558" s="43"/>
      <c r="AK6558" s="43"/>
      <c r="AL6558" s="43"/>
      <c r="AM6558" s="43"/>
      <c r="AN6558" s="43"/>
      <c r="AO6558" s="43"/>
      <c r="AP6558" s="43"/>
      <c r="AQ6558" s="43"/>
      <c r="AR6558" s="43"/>
      <c r="AS6558" s="43"/>
      <c r="AT6558" s="43"/>
      <c r="AU6558" s="44"/>
      <c r="AV6558" s="182"/>
      <c r="AW6558" s="182"/>
      <c r="AX6558" s="182"/>
      <c r="AZ6558" s="207"/>
    </row>
    <row r="6559" spans="1:52" s="168" customFormat="1" ht="5.25" customHeight="1" thickBot="1" x14ac:dyDescent="0.35">
      <c r="A6559" s="263"/>
      <c r="B6559" s="263"/>
      <c r="C6559" s="265"/>
      <c r="D6559" s="428"/>
      <c r="E6559" s="428"/>
      <c r="F6559" s="428"/>
      <c r="G6559" s="428"/>
      <c r="H6559" s="428"/>
      <c r="I6559" s="428"/>
      <c r="J6559" s="428"/>
      <c r="K6559" s="428"/>
      <c r="L6559" s="428"/>
      <c r="M6559" s="428"/>
      <c r="N6559" s="428"/>
      <c r="O6559" s="428"/>
      <c r="P6559" s="428"/>
      <c r="Q6559" s="428"/>
      <c r="R6559" s="428"/>
      <c r="S6559" s="428"/>
      <c r="T6559" s="428"/>
      <c r="U6559" s="428"/>
      <c r="V6559" s="182"/>
      <c r="W6559" s="191"/>
      <c r="X6559" s="199"/>
      <c r="Y6559" s="182"/>
      <c r="Z6559" s="184"/>
      <c r="AA6559" s="184"/>
      <c r="AD6559" s="182"/>
      <c r="AG6559" s="182"/>
      <c r="AH6559" s="43"/>
      <c r="AI6559" s="43"/>
      <c r="AJ6559" s="43"/>
      <c r="AK6559" s="43"/>
      <c r="AL6559" s="43"/>
      <c r="AM6559" s="43"/>
      <c r="AN6559" s="43"/>
      <c r="AO6559" s="43"/>
      <c r="AP6559" s="43"/>
      <c r="AQ6559" s="43"/>
      <c r="AR6559" s="43"/>
      <c r="AS6559" s="43"/>
      <c r="AT6559" s="43"/>
      <c r="AU6559" s="44"/>
      <c r="AV6559" s="182"/>
      <c r="AW6559" s="182"/>
      <c r="AX6559" s="182"/>
      <c r="AZ6559" s="207"/>
    </row>
    <row r="6560" spans="1:52" s="168" customFormat="1" ht="20.25" customHeight="1" x14ac:dyDescent="0.3">
      <c r="A6560" s="263"/>
      <c r="B6560" s="263"/>
      <c r="C6560" s="265"/>
      <c r="D6560" s="429" t="s">
        <v>18</v>
      </c>
      <c r="E6560" s="430"/>
      <c r="F6560" s="430"/>
      <c r="G6560" s="430"/>
      <c r="H6560" s="430"/>
      <c r="I6560" s="430"/>
      <c r="J6560" s="430"/>
      <c r="K6560" s="430"/>
      <c r="L6560" s="430"/>
      <c r="M6560" s="431"/>
      <c r="N6560" s="429" t="s">
        <v>19</v>
      </c>
      <c r="O6560" s="430"/>
      <c r="P6560" s="430"/>
      <c r="Q6560" s="430"/>
      <c r="R6560" s="430"/>
      <c r="S6560" s="430"/>
      <c r="T6560" s="430"/>
      <c r="U6560" s="431"/>
      <c r="V6560" s="182"/>
      <c r="W6560" s="191"/>
      <c r="X6560" s="199"/>
      <c r="Y6560" s="182"/>
      <c r="Z6560" s="184"/>
      <c r="AA6560" s="184"/>
      <c r="AD6560" s="182"/>
      <c r="AG6560" s="182"/>
      <c r="AH6560" s="43"/>
      <c r="AI6560" s="43"/>
      <c r="AJ6560" s="43"/>
      <c r="AK6560" s="43"/>
      <c r="AL6560" s="43"/>
      <c r="AM6560" s="43"/>
      <c r="AN6560" s="43"/>
      <c r="AO6560" s="43"/>
      <c r="AP6560" s="43"/>
      <c r="AQ6560" s="43"/>
      <c r="AR6560" s="43"/>
      <c r="AS6560" s="43"/>
      <c r="AT6560" s="43"/>
      <c r="AU6560" s="44"/>
      <c r="AV6560" s="182"/>
      <c r="AW6560" s="182"/>
      <c r="AX6560" s="182"/>
      <c r="AZ6560" s="207"/>
    </row>
    <row r="6561" spans="1:52" s="168" customFormat="1" x14ac:dyDescent="0.3">
      <c r="A6561" s="263"/>
      <c r="B6561" s="263"/>
      <c r="C6561" s="265"/>
      <c r="D6561" s="432" t="s">
        <v>20</v>
      </c>
      <c r="E6561" s="433"/>
      <c r="F6561" s="433"/>
      <c r="G6561" s="433"/>
      <c r="H6561" s="433"/>
      <c r="I6561" s="433"/>
      <c r="J6561" s="433"/>
      <c r="K6561" s="433"/>
      <c r="L6561" s="433"/>
      <c r="M6561" s="434"/>
      <c r="N6561" s="435" t="s">
        <v>21</v>
      </c>
      <c r="O6561" s="436"/>
      <c r="P6561" s="436"/>
      <c r="Q6561" s="436"/>
      <c r="R6561" s="436"/>
      <c r="S6561" s="436"/>
      <c r="T6561" s="436"/>
      <c r="U6561" s="437"/>
      <c r="V6561" s="182"/>
      <c r="W6561" s="191"/>
      <c r="X6561" s="199"/>
      <c r="Y6561" s="182"/>
      <c r="Z6561" s="184"/>
      <c r="AA6561" s="184"/>
      <c r="AD6561" s="182"/>
      <c r="AG6561" s="182"/>
      <c r="AH6561" s="43"/>
      <c r="AI6561" s="43"/>
      <c r="AJ6561" s="43"/>
      <c r="AK6561" s="43"/>
      <c r="AL6561" s="43"/>
      <c r="AM6561" s="43"/>
      <c r="AN6561" s="43"/>
      <c r="AO6561" s="43"/>
      <c r="AP6561" s="43"/>
      <c r="AQ6561" s="43"/>
      <c r="AR6561" s="43"/>
      <c r="AS6561" s="43"/>
      <c r="AT6561" s="43"/>
      <c r="AU6561" s="44"/>
      <c r="AV6561" s="182"/>
      <c r="AW6561" s="182"/>
      <c r="AX6561" s="182"/>
      <c r="AZ6561" s="207"/>
    </row>
    <row r="6562" spans="1:52" s="168" customFormat="1" ht="15.75" customHeight="1" x14ac:dyDescent="0.3">
      <c r="A6562" s="263"/>
      <c r="B6562" s="263"/>
      <c r="C6562" s="265"/>
      <c r="D6562" s="438" t="s">
        <v>22</v>
      </c>
      <c r="E6562" s="439"/>
      <c r="F6562" s="439"/>
      <c r="G6562" s="439"/>
      <c r="H6562" s="439"/>
      <c r="I6562" s="439"/>
      <c r="J6562" s="439"/>
      <c r="K6562" s="439"/>
      <c r="L6562" s="439"/>
      <c r="M6562" s="440"/>
      <c r="N6562" s="438" t="s">
        <v>22</v>
      </c>
      <c r="O6562" s="444"/>
      <c r="P6562" s="444"/>
      <c r="Q6562" s="444"/>
      <c r="R6562" s="444"/>
      <c r="S6562" s="444"/>
      <c r="T6562" s="444"/>
      <c r="U6562" s="440"/>
      <c r="V6562" s="182"/>
      <c r="W6562" s="191"/>
      <c r="X6562" s="199"/>
      <c r="Y6562" s="182"/>
      <c r="Z6562" s="184"/>
      <c r="AA6562" s="184"/>
      <c r="AD6562" s="182"/>
      <c r="AG6562" s="182"/>
      <c r="AH6562" s="43"/>
      <c r="AI6562" s="43"/>
      <c r="AJ6562" s="43"/>
      <c r="AK6562" s="43"/>
      <c r="AL6562" s="43"/>
      <c r="AM6562" s="43"/>
      <c r="AN6562" s="43"/>
      <c r="AO6562" s="43"/>
      <c r="AP6562" s="43"/>
      <c r="AQ6562" s="43"/>
      <c r="AR6562" s="43"/>
      <c r="AS6562" s="43"/>
      <c r="AT6562" s="43"/>
      <c r="AU6562" s="44"/>
      <c r="AV6562" s="182"/>
      <c r="AW6562" s="182"/>
      <c r="AX6562" s="182"/>
      <c r="AZ6562" s="207"/>
    </row>
    <row r="6563" spans="1:52" s="168" customFormat="1" ht="15.75" customHeight="1" x14ac:dyDescent="0.3">
      <c r="A6563" s="263"/>
      <c r="B6563" s="263"/>
      <c r="C6563" s="265"/>
      <c r="D6563" s="438"/>
      <c r="E6563" s="439"/>
      <c r="F6563" s="439"/>
      <c r="G6563" s="439"/>
      <c r="H6563" s="439"/>
      <c r="I6563" s="439"/>
      <c r="J6563" s="439"/>
      <c r="K6563" s="439"/>
      <c r="L6563" s="439"/>
      <c r="M6563" s="440"/>
      <c r="N6563" s="438"/>
      <c r="O6563" s="439"/>
      <c r="P6563" s="439"/>
      <c r="Q6563" s="439"/>
      <c r="R6563" s="439"/>
      <c r="S6563" s="439"/>
      <c r="T6563" s="439"/>
      <c r="U6563" s="440"/>
      <c r="V6563" s="182"/>
      <c r="W6563" s="191"/>
      <c r="X6563" s="199"/>
      <c r="Y6563" s="182"/>
      <c r="Z6563" s="184"/>
      <c r="AA6563" s="184"/>
      <c r="AD6563" s="182"/>
      <c r="AG6563" s="182"/>
      <c r="AH6563" s="43"/>
      <c r="AI6563" s="43"/>
      <c r="AJ6563" s="43"/>
      <c r="AK6563" s="43"/>
      <c r="AL6563" s="43"/>
      <c r="AM6563" s="43"/>
      <c r="AN6563" s="43"/>
      <c r="AO6563" s="43"/>
      <c r="AP6563" s="43"/>
      <c r="AQ6563" s="43"/>
      <c r="AR6563" s="43"/>
      <c r="AS6563" s="43"/>
      <c r="AT6563" s="43"/>
      <c r="AU6563" s="44"/>
      <c r="AV6563" s="182"/>
      <c r="AW6563" s="182"/>
      <c r="AX6563" s="182"/>
      <c r="AZ6563" s="207"/>
    </row>
    <row r="6564" spans="1:52" s="168" customFormat="1" ht="15.75" customHeight="1" x14ac:dyDescent="0.3">
      <c r="A6564" s="263"/>
      <c r="B6564" s="263"/>
      <c r="C6564" s="265"/>
      <c r="D6564" s="441"/>
      <c r="E6564" s="442"/>
      <c r="F6564" s="442"/>
      <c r="G6564" s="442"/>
      <c r="H6564" s="442"/>
      <c r="I6564" s="442"/>
      <c r="J6564" s="442"/>
      <c r="K6564" s="442"/>
      <c r="L6564" s="442"/>
      <c r="M6564" s="443"/>
      <c r="N6564" s="441"/>
      <c r="O6564" s="442"/>
      <c r="P6564" s="442"/>
      <c r="Q6564" s="442"/>
      <c r="R6564" s="442"/>
      <c r="S6564" s="442"/>
      <c r="T6564" s="442"/>
      <c r="U6564" s="443"/>
      <c r="V6564" s="182"/>
      <c r="W6564" s="191"/>
      <c r="X6564" s="199"/>
      <c r="Y6564" s="182"/>
      <c r="Z6564" s="184"/>
      <c r="AA6564" s="184"/>
      <c r="AD6564" s="182"/>
      <c r="AG6564" s="182"/>
      <c r="AH6564" s="43"/>
      <c r="AI6564" s="43"/>
      <c r="AJ6564" s="43"/>
      <c r="AK6564" s="43"/>
      <c r="AL6564" s="43"/>
      <c r="AM6564" s="43"/>
      <c r="AN6564" s="43"/>
      <c r="AO6564" s="43"/>
      <c r="AP6564" s="43"/>
      <c r="AQ6564" s="43"/>
      <c r="AR6564" s="43"/>
      <c r="AS6564" s="43"/>
      <c r="AT6564" s="43"/>
      <c r="AU6564" s="44"/>
      <c r="AV6564" s="182"/>
      <c r="AW6564" s="182"/>
      <c r="AX6564" s="182"/>
      <c r="AZ6564" s="207"/>
    </row>
    <row r="6565" spans="1:52" s="168" customFormat="1" x14ac:dyDescent="0.25">
      <c r="A6565" s="263"/>
      <c r="B6565" s="263"/>
      <c r="C6565" s="265"/>
      <c r="D6565" s="171" t="s">
        <v>23</v>
      </c>
      <c r="E6565" s="445" t="e">
        <f>+#REF!</f>
        <v>#REF!</v>
      </c>
      <c r="F6565" s="445"/>
      <c r="G6565" s="445"/>
      <c r="H6565" s="445"/>
      <c r="I6565" s="445"/>
      <c r="J6565" s="445"/>
      <c r="K6565" s="445"/>
      <c r="L6565" s="445"/>
      <c r="M6565" s="446"/>
      <c r="N6565" s="172" t="s">
        <v>23</v>
      </c>
      <c r="O6565" s="445" t="e">
        <f>+#REF!</f>
        <v>#REF!</v>
      </c>
      <c r="P6565" s="445"/>
      <c r="Q6565" s="445"/>
      <c r="R6565" s="445"/>
      <c r="S6565" s="445"/>
      <c r="T6565" s="445"/>
      <c r="U6565" s="446"/>
      <c r="V6565" s="182"/>
      <c r="W6565" s="191"/>
      <c r="X6565" s="199"/>
      <c r="Y6565" s="182"/>
      <c r="Z6565" s="184"/>
      <c r="AA6565" s="184"/>
      <c r="AD6565" s="182"/>
      <c r="AG6565" s="182"/>
      <c r="AH6565" s="43"/>
      <c r="AI6565" s="43"/>
      <c r="AJ6565" s="43"/>
      <c r="AK6565" s="43"/>
      <c r="AL6565" s="43"/>
      <c r="AM6565" s="43"/>
      <c r="AN6565" s="43"/>
      <c r="AO6565" s="43"/>
      <c r="AP6565" s="43"/>
      <c r="AQ6565" s="43"/>
      <c r="AR6565" s="43"/>
      <c r="AS6565" s="43"/>
      <c r="AT6565" s="43"/>
      <c r="AU6565" s="44"/>
      <c r="AV6565" s="182"/>
      <c r="AW6565" s="182"/>
      <c r="AX6565" s="182"/>
      <c r="AZ6565" s="207"/>
    </row>
    <row r="6566" spans="1:52" s="168" customFormat="1" ht="14.4" thickBot="1" x14ac:dyDescent="0.3">
      <c r="A6566" s="263"/>
      <c r="B6566" s="263"/>
      <c r="C6566" s="265"/>
      <c r="D6566" s="173" t="s">
        <v>25</v>
      </c>
      <c r="E6566" s="447" t="e">
        <f>+#REF!</f>
        <v>#REF!</v>
      </c>
      <c r="F6566" s="447"/>
      <c r="G6566" s="447"/>
      <c r="H6566" s="447"/>
      <c r="I6566" s="447"/>
      <c r="J6566" s="447"/>
      <c r="K6566" s="447"/>
      <c r="L6566" s="447"/>
      <c r="M6566" s="448"/>
      <c r="N6566" s="174" t="s">
        <v>25</v>
      </c>
      <c r="O6566" s="447" t="e">
        <f>+#REF!</f>
        <v>#REF!</v>
      </c>
      <c r="P6566" s="447"/>
      <c r="Q6566" s="447"/>
      <c r="R6566" s="447"/>
      <c r="S6566" s="447"/>
      <c r="T6566" s="447"/>
      <c r="U6566" s="448"/>
      <c r="V6566" s="182"/>
      <c r="W6566" s="191"/>
      <c r="X6566" s="199"/>
      <c r="Y6566" s="182"/>
      <c r="Z6566" s="184"/>
      <c r="AA6566" s="184"/>
      <c r="AD6566" s="182"/>
      <c r="AG6566" s="182"/>
      <c r="AH6566" s="43"/>
      <c r="AI6566" s="43"/>
      <c r="AJ6566" s="43"/>
      <c r="AK6566" s="43"/>
      <c r="AL6566" s="43"/>
      <c r="AM6566" s="43"/>
      <c r="AN6566" s="43"/>
      <c r="AO6566" s="43"/>
      <c r="AP6566" s="43"/>
      <c r="AQ6566" s="43"/>
      <c r="AR6566" s="43"/>
      <c r="AS6566" s="43"/>
      <c r="AT6566" s="43"/>
      <c r="AU6566" s="44"/>
      <c r="AV6566" s="182"/>
      <c r="AW6566" s="182"/>
      <c r="AX6566" s="182"/>
      <c r="AZ6566" s="207"/>
    </row>
    <row r="6567" spans="1:52" s="175" customFormat="1" ht="9.9" customHeight="1" thickBot="1" x14ac:dyDescent="0.3">
      <c r="A6567" s="266"/>
      <c r="B6567" s="266"/>
      <c r="C6567" s="267"/>
      <c r="N6567" s="15"/>
      <c r="V6567" s="34"/>
      <c r="W6567" s="58"/>
      <c r="X6567" s="85"/>
      <c r="Y6567" s="34"/>
      <c r="Z6567" s="185"/>
      <c r="AA6567" s="185"/>
      <c r="AD6567" s="34"/>
      <c r="AG6567" s="34"/>
      <c r="AH6567" s="45"/>
      <c r="AI6567" s="45"/>
      <c r="AJ6567" s="45"/>
      <c r="AK6567" s="45"/>
      <c r="AL6567" s="45"/>
      <c r="AM6567" s="45"/>
      <c r="AN6567" s="45"/>
      <c r="AO6567" s="45"/>
      <c r="AP6567" s="45"/>
      <c r="AQ6567" s="45"/>
      <c r="AR6567" s="45"/>
      <c r="AS6567" s="45"/>
      <c r="AT6567" s="45"/>
      <c r="AU6567" s="46"/>
      <c r="AV6567" s="34"/>
      <c r="AW6567" s="34"/>
      <c r="AX6567" s="34"/>
      <c r="AZ6567" s="139"/>
    </row>
    <row r="6568" spans="1:52" s="168" customFormat="1" ht="15.75" customHeight="1" x14ac:dyDescent="0.3">
      <c r="A6568" s="263"/>
      <c r="B6568" s="263"/>
      <c r="C6568" s="265"/>
      <c r="D6568" s="484"/>
      <c r="E6568" s="485"/>
      <c r="F6568" s="488" t="s">
        <v>0</v>
      </c>
      <c r="G6568" s="489"/>
      <c r="H6568" s="489"/>
      <c r="I6568" s="489"/>
      <c r="J6568" s="489"/>
      <c r="K6568" s="489"/>
      <c r="L6568" s="489"/>
      <c r="M6568" s="489"/>
      <c r="N6568" s="489"/>
      <c r="O6568" s="490"/>
      <c r="P6568" s="494" t="s">
        <v>1</v>
      </c>
      <c r="Q6568" s="495"/>
      <c r="R6568" s="495"/>
      <c r="S6568" s="496"/>
      <c r="T6568" s="500"/>
      <c r="U6568" s="501"/>
      <c r="V6568" s="182"/>
      <c r="W6568" s="191"/>
      <c r="X6568" s="199"/>
      <c r="Y6568" s="182"/>
      <c r="Z6568" s="184"/>
      <c r="AA6568" s="184"/>
      <c r="AD6568" s="182"/>
      <c r="AG6568" s="182"/>
      <c r="AH6568" s="43"/>
      <c r="AI6568" s="43"/>
      <c r="AJ6568" s="43"/>
      <c r="AK6568" s="43"/>
      <c r="AL6568" s="43"/>
      <c r="AM6568" s="43"/>
      <c r="AN6568" s="43"/>
      <c r="AO6568" s="43"/>
      <c r="AP6568" s="43"/>
      <c r="AQ6568" s="43"/>
      <c r="AR6568" s="43"/>
      <c r="AS6568" s="43"/>
      <c r="AT6568" s="43"/>
      <c r="AU6568" s="44"/>
      <c r="AV6568" s="182"/>
      <c r="AW6568" s="182"/>
      <c r="AX6568" s="182"/>
      <c r="AZ6568" s="207"/>
    </row>
    <row r="6569" spans="1:52" s="168" customFormat="1" ht="15" customHeight="1" x14ac:dyDescent="0.3">
      <c r="A6569" s="263"/>
      <c r="B6569" s="263"/>
      <c r="C6569" s="265"/>
      <c r="D6569" s="481"/>
      <c r="E6569" s="482"/>
      <c r="F6569" s="491"/>
      <c r="G6569" s="492"/>
      <c r="H6569" s="492"/>
      <c r="I6569" s="492"/>
      <c r="J6569" s="492"/>
      <c r="K6569" s="492"/>
      <c r="L6569" s="492"/>
      <c r="M6569" s="492"/>
      <c r="N6569" s="492"/>
      <c r="O6569" s="493"/>
      <c r="P6569" s="497"/>
      <c r="Q6569" s="498"/>
      <c r="R6569" s="498"/>
      <c r="S6569" s="499"/>
      <c r="T6569" s="502"/>
      <c r="U6569" s="503"/>
      <c r="V6569" s="182"/>
      <c r="W6569" s="191"/>
      <c r="X6569" s="199"/>
      <c r="Y6569" s="186"/>
      <c r="Z6569" s="184"/>
      <c r="AA6569" s="184"/>
      <c r="AD6569" s="182"/>
      <c r="AG6569" s="182"/>
      <c r="AH6569" s="43"/>
      <c r="AI6569" s="43"/>
      <c r="AJ6569" s="43"/>
      <c r="AK6569" s="43"/>
      <c r="AL6569" s="43"/>
      <c r="AM6569" s="43"/>
      <c r="AN6569" s="43"/>
      <c r="AO6569" s="43"/>
      <c r="AP6569" s="43"/>
      <c r="AQ6569" s="43"/>
      <c r="AR6569" s="43"/>
      <c r="AS6569" s="43"/>
      <c r="AT6569" s="43"/>
      <c r="AU6569" s="44"/>
      <c r="AV6569" s="182"/>
      <c r="AW6569" s="182"/>
      <c r="AX6569" s="182"/>
      <c r="AZ6569" s="207"/>
    </row>
    <row r="6570" spans="1:52" s="168" customFormat="1" ht="30" customHeight="1" thickBot="1" x14ac:dyDescent="0.35">
      <c r="A6570" s="263"/>
      <c r="B6570" s="263"/>
      <c r="C6570" s="265"/>
      <c r="D6570" s="486"/>
      <c r="E6570" s="487"/>
      <c r="F6570" s="506" t="s">
        <v>2</v>
      </c>
      <c r="G6570" s="507"/>
      <c r="H6570" s="507"/>
      <c r="I6570" s="507"/>
      <c r="J6570" s="507"/>
      <c r="K6570" s="507"/>
      <c r="L6570" s="507"/>
      <c r="M6570" s="507"/>
      <c r="N6570" s="507"/>
      <c r="O6570" s="508"/>
      <c r="P6570" s="181">
        <v>135</v>
      </c>
      <c r="Q6570" s="210" t="s">
        <v>3</v>
      </c>
      <c r="R6570" s="509">
        <v>147</v>
      </c>
      <c r="S6570" s="510"/>
      <c r="T6570" s="504"/>
      <c r="U6570" s="505"/>
      <c r="V6570" s="182">
        <f>+IF(C6579="","",1)</f>
        <v>1</v>
      </c>
      <c r="W6570" s="191"/>
      <c r="X6570" s="199"/>
      <c r="Y6570" s="39"/>
      <c r="Z6570" s="184"/>
      <c r="AA6570" s="184"/>
      <c r="AD6570" s="182"/>
      <c r="AG6570" s="182"/>
      <c r="AH6570" s="43"/>
      <c r="AI6570" s="43"/>
      <c r="AJ6570" s="43"/>
      <c r="AK6570" s="43"/>
      <c r="AL6570" s="43"/>
      <c r="AM6570" s="43"/>
      <c r="AN6570" s="43"/>
      <c r="AO6570" s="43"/>
      <c r="AP6570" s="43"/>
      <c r="AQ6570" s="43"/>
      <c r="AR6570" s="43"/>
      <c r="AS6570" s="43"/>
      <c r="AT6570" s="43"/>
      <c r="AU6570" s="44"/>
      <c r="AV6570" s="182"/>
      <c r="AW6570" s="182"/>
      <c r="AX6570" s="182"/>
      <c r="AZ6570" s="207"/>
    </row>
    <row r="6571" spans="1:52" s="168" customFormat="1" ht="5.25" customHeight="1" thickBot="1" x14ac:dyDescent="0.35">
      <c r="A6571" s="263"/>
      <c r="B6571" s="263"/>
      <c r="C6571" s="265"/>
      <c r="D6571" s="454"/>
      <c r="E6571" s="454"/>
      <c r="F6571" s="454"/>
      <c r="G6571" s="454"/>
      <c r="H6571" s="454"/>
      <c r="I6571" s="454"/>
      <c r="J6571" s="454"/>
      <c r="K6571" s="454"/>
      <c r="L6571" s="454"/>
      <c r="M6571" s="454"/>
      <c r="N6571" s="454"/>
      <c r="O6571" s="454"/>
      <c r="P6571" s="454"/>
      <c r="Q6571" s="454"/>
      <c r="R6571" s="454"/>
      <c r="S6571" s="454"/>
      <c r="T6571" s="454"/>
      <c r="U6571" s="454"/>
      <c r="V6571" s="182"/>
      <c r="W6571" s="191"/>
      <c r="X6571" s="199"/>
      <c r="Y6571" s="186"/>
      <c r="Z6571" s="184"/>
      <c r="AA6571" s="184"/>
      <c r="AD6571" s="182"/>
      <c r="AG6571" s="182"/>
      <c r="AH6571" s="43"/>
      <c r="AI6571" s="43"/>
      <c r="AJ6571" s="43"/>
      <c r="AK6571" s="43"/>
      <c r="AL6571" s="43"/>
      <c r="AM6571" s="43"/>
      <c r="AN6571" s="43"/>
      <c r="AO6571" s="43"/>
      <c r="AP6571" s="43"/>
      <c r="AQ6571" s="43"/>
      <c r="AR6571" s="43"/>
      <c r="AS6571" s="43"/>
      <c r="AT6571" s="43"/>
      <c r="AU6571" s="44"/>
      <c r="AV6571" s="182"/>
      <c r="AW6571" s="182"/>
      <c r="AX6571" s="182"/>
      <c r="AZ6571" s="207"/>
    </row>
    <row r="6572" spans="1:52" s="168" customFormat="1" ht="24.9" customHeight="1" x14ac:dyDescent="0.3">
      <c r="A6572" s="263"/>
      <c r="B6572" s="263"/>
      <c r="C6572" s="265"/>
      <c r="D6572" s="511" t="s">
        <v>4</v>
      </c>
      <c r="E6572" s="512"/>
      <c r="F6572" s="513" t="s">
        <v>168</v>
      </c>
      <c r="G6572" s="514"/>
      <c r="H6572" s="514"/>
      <c r="I6572" s="515"/>
      <c r="J6572" s="516" t="s">
        <v>5</v>
      </c>
      <c r="K6572" s="512"/>
      <c r="L6572" s="513" t="s">
        <v>102</v>
      </c>
      <c r="M6572" s="514"/>
      <c r="N6572" s="514"/>
      <c r="O6572" s="514"/>
      <c r="P6572" s="515"/>
      <c r="Q6572" s="164" t="s">
        <v>6</v>
      </c>
      <c r="R6572" s="513" t="s">
        <v>36</v>
      </c>
      <c r="S6572" s="514"/>
      <c r="T6572" s="514"/>
      <c r="U6572" s="517"/>
      <c r="V6572" s="182"/>
      <c r="W6572" s="191"/>
      <c r="X6572" s="199"/>
      <c r="Y6572" s="182"/>
      <c r="Z6572" s="184"/>
      <c r="AA6572" s="184"/>
      <c r="AD6572" s="182"/>
      <c r="AG6572" s="182"/>
      <c r="AH6572" s="43"/>
      <c r="AI6572" s="43"/>
      <c r="AJ6572" s="43"/>
      <c r="AK6572" s="43"/>
      <c r="AL6572" s="43"/>
      <c r="AM6572" s="43"/>
      <c r="AN6572" s="43"/>
      <c r="AO6572" s="43"/>
      <c r="AP6572" s="43"/>
      <c r="AQ6572" s="43"/>
      <c r="AR6572" s="43"/>
      <c r="AS6572" s="43"/>
      <c r="AT6572" s="43"/>
      <c r="AU6572" s="44"/>
      <c r="AV6572" s="182"/>
      <c r="AW6572" s="182"/>
      <c r="AX6572" s="182"/>
      <c r="AZ6572" s="207"/>
    </row>
    <row r="6573" spans="1:52" s="168" customFormat="1" ht="45" customHeight="1" thickBot="1" x14ac:dyDescent="0.35">
      <c r="A6573" s="263"/>
      <c r="B6573" s="263"/>
      <c r="C6573" s="265"/>
      <c r="D6573" s="518" t="s">
        <v>7</v>
      </c>
      <c r="E6573" s="519"/>
      <c r="F6573" s="520" t="s">
        <v>169</v>
      </c>
      <c r="G6573" s="521"/>
      <c r="H6573" s="521"/>
      <c r="I6573" s="521"/>
      <c r="J6573" s="521"/>
      <c r="K6573" s="521"/>
      <c r="L6573" s="521"/>
      <c r="M6573" s="521"/>
      <c r="N6573" s="521"/>
      <c r="O6573" s="521"/>
      <c r="P6573" s="521"/>
      <c r="Q6573" s="521"/>
      <c r="R6573" s="521"/>
      <c r="S6573" s="521"/>
      <c r="T6573" s="521"/>
      <c r="U6573" s="522"/>
      <c r="V6573" s="182"/>
      <c r="W6573" s="191"/>
      <c r="X6573" s="199"/>
      <c r="Y6573" s="182"/>
      <c r="Z6573" s="184"/>
      <c r="AA6573" s="184"/>
      <c r="AD6573" s="182"/>
      <c r="AG6573" s="182"/>
      <c r="AH6573" s="43"/>
      <c r="AI6573" s="43"/>
      <c r="AJ6573" s="43"/>
      <c r="AK6573" s="43"/>
      <c r="AL6573" s="43"/>
      <c r="AM6573" s="43"/>
      <c r="AN6573" s="43"/>
      <c r="AO6573" s="43"/>
      <c r="AP6573" s="43"/>
      <c r="AQ6573" s="43"/>
      <c r="AR6573" s="43"/>
      <c r="AS6573" s="43"/>
      <c r="AT6573" s="43"/>
      <c r="AU6573" s="44"/>
      <c r="AV6573" s="182"/>
      <c r="AW6573" s="182"/>
      <c r="AX6573" s="182"/>
      <c r="AZ6573" s="207"/>
    </row>
    <row r="6574" spans="1:52" s="168" customFormat="1" ht="5.0999999999999996" customHeight="1" thickBot="1" x14ac:dyDescent="0.35">
      <c r="A6574" s="263"/>
      <c r="B6574" s="263"/>
      <c r="C6574" s="265"/>
      <c r="D6574" s="523"/>
      <c r="E6574" s="523"/>
      <c r="F6574" s="523"/>
      <c r="G6574" s="523"/>
      <c r="H6574" s="523"/>
      <c r="I6574" s="523"/>
      <c r="J6574" s="523"/>
      <c r="K6574" s="523"/>
      <c r="L6574" s="523"/>
      <c r="M6574" s="523"/>
      <c r="N6574" s="523"/>
      <c r="O6574" s="523"/>
      <c r="P6574" s="523"/>
      <c r="Q6574" s="523"/>
      <c r="R6574" s="523"/>
      <c r="S6574" s="523"/>
      <c r="T6574" s="523"/>
      <c r="U6574" s="523"/>
      <c r="V6574" s="182"/>
      <c r="W6574" s="191"/>
      <c r="X6574" s="199"/>
      <c r="Y6574" s="182"/>
      <c r="Z6574" s="184"/>
      <c r="AA6574" s="184"/>
      <c r="AD6574" s="182"/>
      <c r="AG6574" s="182"/>
      <c r="AH6574" s="43"/>
      <c r="AI6574" s="43"/>
      <c r="AJ6574" s="43"/>
      <c r="AK6574" s="43"/>
      <c r="AL6574" s="43"/>
      <c r="AM6574" s="43"/>
      <c r="AN6574" s="43"/>
      <c r="AO6574" s="43"/>
      <c r="AP6574" s="43"/>
      <c r="AQ6574" s="43"/>
      <c r="AR6574" s="43"/>
      <c r="AS6574" s="43"/>
      <c r="AT6574" s="43"/>
      <c r="AU6574" s="44"/>
      <c r="AV6574" s="182"/>
      <c r="AW6574" s="182"/>
      <c r="AX6574" s="182"/>
      <c r="AZ6574" s="207"/>
    </row>
    <row r="6575" spans="1:52" s="168" customFormat="1" ht="24.9" customHeight="1" thickBot="1" x14ac:dyDescent="0.35">
      <c r="A6575" s="263"/>
      <c r="B6575" s="263"/>
      <c r="C6575" s="265"/>
      <c r="D6575" s="165" t="s">
        <v>103</v>
      </c>
      <c r="E6575" s="209" t="s">
        <v>106</v>
      </c>
      <c r="F6575" s="455" t="s">
        <v>104</v>
      </c>
      <c r="G6575" s="524"/>
      <c r="H6575" s="456"/>
      <c r="I6575" s="525">
        <v>44058</v>
      </c>
      <c r="J6575" s="526"/>
      <c r="K6575" s="526"/>
      <c r="L6575" s="526"/>
      <c r="M6575" s="526"/>
      <c r="N6575" s="527"/>
      <c r="O6575" s="166" t="s">
        <v>8</v>
      </c>
      <c r="P6575" s="449" t="s">
        <v>24</v>
      </c>
      <c r="Q6575" s="450"/>
      <c r="R6575" s="450"/>
      <c r="S6575" s="450"/>
      <c r="T6575" s="450"/>
      <c r="U6575" s="528"/>
      <c r="V6575" s="182"/>
      <c r="W6575" s="191"/>
      <c r="X6575" s="199"/>
      <c r="Y6575" s="182"/>
      <c r="Z6575" s="184"/>
      <c r="AA6575" s="184"/>
      <c r="AD6575" s="182"/>
      <c r="AG6575" s="182"/>
      <c r="AH6575" s="43"/>
      <c r="AI6575" s="43"/>
      <c r="AJ6575" s="43"/>
      <c r="AK6575" s="43"/>
      <c r="AL6575" s="43"/>
      <c r="AM6575" s="43"/>
      <c r="AN6575" s="43"/>
      <c r="AO6575" s="43"/>
      <c r="AP6575" s="43"/>
      <c r="AQ6575" s="43"/>
      <c r="AR6575" s="43"/>
      <c r="AS6575" s="43"/>
      <c r="AT6575" s="43"/>
      <c r="AU6575" s="44"/>
      <c r="AV6575" s="182"/>
      <c r="AW6575" s="182"/>
      <c r="AX6575" s="182"/>
      <c r="AZ6575" s="207"/>
    </row>
    <row r="6576" spans="1:52" s="168" customFormat="1" ht="5.0999999999999996" customHeight="1" thickBot="1" x14ac:dyDescent="0.35">
      <c r="A6576" s="263"/>
      <c r="B6576" s="263"/>
      <c r="C6576" s="265"/>
      <c r="D6576" s="208"/>
      <c r="E6576" s="208"/>
      <c r="F6576" s="208"/>
      <c r="G6576" s="208"/>
      <c r="H6576" s="208"/>
      <c r="I6576" s="208"/>
      <c r="J6576" s="208"/>
      <c r="K6576" s="208"/>
      <c r="L6576" s="208"/>
      <c r="M6576" s="208"/>
      <c r="N6576" s="208"/>
      <c r="O6576" s="208"/>
      <c r="P6576" s="208"/>
      <c r="Q6576" s="208"/>
      <c r="R6576" s="208"/>
      <c r="S6576" s="208"/>
      <c r="T6576" s="208"/>
      <c r="U6576" s="208"/>
      <c r="V6576" s="182"/>
      <c r="W6576" s="191"/>
      <c r="X6576" s="199"/>
      <c r="Y6576" s="182"/>
      <c r="Z6576" s="184"/>
      <c r="AA6576" s="184"/>
      <c r="AD6576" s="182"/>
      <c r="AG6576" s="182"/>
      <c r="AH6576" s="43"/>
      <c r="AI6576" s="43"/>
      <c r="AJ6576" s="43"/>
      <c r="AK6576" s="43"/>
      <c r="AL6576" s="43"/>
      <c r="AM6576" s="43"/>
      <c r="AN6576" s="43"/>
      <c r="AO6576" s="43"/>
      <c r="AP6576" s="43"/>
      <c r="AQ6576" s="43"/>
      <c r="AR6576" s="43"/>
      <c r="AS6576" s="43"/>
      <c r="AT6576" s="43"/>
      <c r="AU6576" s="44"/>
      <c r="AV6576" s="182"/>
      <c r="AW6576" s="182"/>
      <c r="AX6576" s="182"/>
      <c r="AZ6576" s="207"/>
    </row>
    <row r="6577" spans="1:52" s="168" customFormat="1" ht="24.9" customHeight="1" thickBot="1" x14ac:dyDescent="0.35">
      <c r="A6577" s="263"/>
      <c r="B6577" s="263"/>
      <c r="C6577" s="265"/>
      <c r="D6577" s="165" t="s">
        <v>31</v>
      </c>
      <c r="E6577" s="449"/>
      <c r="F6577" s="450"/>
      <c r="G6577" s="450"/>
      <c r="H6577" s="450"/>
      <c r="I6577" s="450"/>
      <c r="J6577" s="451"/>
      <c r="K6577" s="177" t="s">
        <v>105</v>
      </c>
      <c r="L6577" s="452"/>
      <c r="M6577" s="452"/>
      <c r="N6577" s="452"/>
      <c r="O6577" s="452"/>
      <c r="P6577" s="452"/>
      <c r="Q6577" s="452"/>
      <c r="R6577" s="452"/>
      <c r="S6577" s="452"/>
      <c r="T6577" s="452"/>
      <c r="U6577" s="453"/>
      <c r="V6577" s="182"/>
      <c r="W6577" s="191"/>
      <c r="X6577" s="199"/>
      <c r="Y6577" s="182"/>
      <c r="Z6577" s="184"/>
      <c r="AA6577" s="184"/>
      <c r="AD6577" s="182"/>
      <c r="AG6577" s="182"/>
      <c r="AH6577" s="43"/>
      <c r="AI6577" s="43"/>
      <c r="AJ6577" s="43"/>
      <c r="AK6577" s="43"/>
      <c r="AL6577" s="43"/>
      <c r="AM6577" s="43"/>
      <c r="AN6577" s="43"/>
      <c r="AO6577" s="43"/>
      <c r="AP6577" s="43"/>
      <c r="AQ6577" s="43"/>
      <c r="AR6577" s="43"/>
      <c r="AS6577" s="43"/>
      <c r="AT6577" s="43"/>
      <c r="AU6577" s="44"/>
      <c r="AV6577" s="182"/>
      <c r="AW6577" s="182"/>
      <c r="AX6577" s="182"/>
      <c r="AZ6577" s="207"/>
    </row>
    <row r="6578" spans="1:52" s="168" customFormat="1" ht="5.0999999999999996" customHeight="1" thickBot="1" x14ac:dyDescent="0.35">
      <c r="A6578" s="263"/>
      <c r="B6578" s="263"/>
      <c r="C6578" s="265"/>
      <c r="D6578" s="454"/>
      <c r="E6578" s="454"/>
      <c r="F6578" s="454"/>
      <c r="G6578" s="454"/>
      <c r="H6578" s="454"/>
      <c r="I6578" s="454"/>
      <c r="J6578" s="454"/>
      <c r="K6578" s="454"/>
      <c r="L6578" s="454"/>
      <c r="M6578" s="454"/>
      <c r="N6578" s="454"/>
      <c r="O6578" s="454"/>
      <c r="P6578" s="454"/>
      <c r="Q6578" s="454"/>
      <c r="R6578" s="454"/>
      <c r="S6578" s="454"/>
      <c r="T6578" s="454"/>
      <c r="U6578" s="454"/>
      <c r="V6578" s="182"/>
      <c r="W6578" s="191"/>
      <c r="X6578" s="199"/>
      <c r="Y6578" s="182"/>
      <c r="Z6578" s="184"/>
      <c r="AA6578" s="184"/>
      <c r="AD6578" s="182"/>
      <c r="AG6578" s="182"/>
      <c r="AH6578" s="43"/>
      <c r="AI6578" s="43"/>
      <c r="AJ6578" s="43"/>
      <c r="AK6578" s="43"/>
      <c r="AL6578" s="43"/>
      <c r="AM6578" s="43"/>
      <c r="AN6578" s="43"/>
      <c r="AO6578" s="43"/>
      <c r="AP6578" s="43"/>
      <c r="AQ6578" s="43"/>
      <c r="AR6578" s="43"/>
      <c r="AS6578" s="43"/>
      <c r="AT6578" s="43"/>
      <c r="AU6578" s="44"/>
      <c r="AV6578" s="182"/>
      <c r="AW6578" s="182"/>
      <c r="AX6578" s="182"/>
      <c r="AZ6578" s="207"/>
    </row>
    <row r="6579" spans="1:52" s="168" customFormat="1" ht="45" customHeight="1" thickBot="1" x14ac:dyDescent="0.35">
      <c r="A6579" s="263" t="str">
        <f>+E6579</f>
        <v>NP 72</v>
      </c>
      <c r="B6579" s="264">
        <f>+U6603</f>
        <v>15</v>
      </c>
      <c r="C6579" s="265">
        <v>125</v>
      </c>
      <c r="D6579" s="165" t="s">
        <v>9</v>
      </c>
      <c r="E6579" s="180" t="s">
        <v>340</v>
      </c>
      <c r="F6579" s="455" t="s">
        <v>29</v>
      </c>
      <c r="G6579" s="456"/>
      <c r="H6579" s="457" t="s">
        <v>303</v>
      </c>
      <c r="I6579" s="457"/>
      <c r="J6579" s="457"/>
      <c r="K6579" s="457"/>
      <c r="L6579" s="457"/>
      <c r="M6579" s="458"/>
      <c r="N6579" s="459" t="s">
        <v>32</v>
      </c>
      <c r="O6579" s="460"/>
      <c r="P6579" s="461"/>
      <c r="Q6579" s="462" t="s">
        <v>54</v>
      </c>
      <c r="R6579" s="463"/>
      <c r="S6579" s="463"/>
      <c r="T6579" s="463"/>
      <c r="U6579" s="464"/>
      <c r="V6579" s="182"/>
      <c r="W6579" s="191"/>
      <c r="X6579" s="199"/>
      <c r="Y6579" s="182"/>
      <c r="Z6579" s="186"/>
      <c r="AA6579" s="186"/>
      <c r="AD6579" s="182"/>
      <c r="AG6579" s="182"/>
      <c r="AH6579" s="43"/>
      <c r="AI6579" s="43"/>
      <c r="AJ6579" s="43"/>
      <c r="AK6579" s="43"/>
      <c r="AL6579" s="43"/>
      <c r="AM6579" s="43"/>
      <c r="AN6579" s="43"/>
      <c r="AO6579" s="43"/>
      <c r="AP6579" s="43"/>
      <c r="AQ6579" s="43"/>
      <c r="AR6579" s="43"/>
      <c r="AS6579" s="43"/>
      <c r="AT6579" s="43"/>
      <c r="AU6579" s="44"/>
      <c r="AV6579" s="182"/>
      <c r="AW6579" s="182"/>
      <c r="AX6579" s="182"/>
      <c r="AZ6579" s="207"/>
    </row>
    <row r="6580" spans="1:52" s="168" customFormat="1" ht="5.0999999999999996" customHeight="1" thickBot="1" x14ac:dyDescent="0.35">
      <c r="A6580" s="263"/>
      <c r="B6580" s="263"/>
      <c r="C6580" s="265"/>
      <c r="D6580" s="428"/>
      <c r="E6580" s="428"/>
      <c r="F6580" s="428"/>
      <c r="G6580" s="428"/>
      <c r="H6580" s="428"/>
      <c r="I6580" s="428"/>
      <c r="J6580" s="428"/>
      <c r="K6580" s="428"/>
      <c r="L6580" s="428"/>
      <c r="M6580" s="428"/>
      <c r="N6580" s="454"/>
      <c r="O6580" s="454"/>
      <c r="P6580" s="454"/>
      <c r="Q6580" s="454"/>
      <c r="R6580" s="454"/>
      <c r="S6580" s="454"/>
      <c r="T6580" s="454"/>
      <c r="U6580" s="454"/>
      <c r="V6580" s="182"/>
      <c r="W6580" s="191"/>
      <c r="X6580" s="199"/>
      <c r="Y6580" s="182"/>
      <c r="Z6580" s="193"/>
      <c r="AA6580" s="193"/>
      <c r="AD6580" s="182"/>
      <c r="AG6580" s="182"/>
      <c r="AH6580" s="43"/>
      <c r="AI6580" s="43"/>
      <c r="AJ6580" s="43"/>
      <c r="AK6580" s="43"/>
      <c r="AL6580" s="43"/>
      <c r="AM6580" s="43"/>
      <c r="AN6580" s="43"/>
      <c r="AO6580" s="43"/>
      <c r="AP6580" s="43"/>
      <c r="AQ6580" s="43"/>
      <c r="AR6580" s="43"/>
      <c r="AS6580" s="43"/>
      <c r="AT6580" s="43"/>
      <c r="AU6580" s="44"/>
      <c r="AV6580" s="182"/>
      <c r="AW6580" s="182"/>
      <c r="AX6580" s="182"/>
      <c r="AZ6580" s="207"/>
    </row>
    <row r="6581" spans="1:52" s="168" customFormat="1" ht="24.9" customHeight="1" x14ac:dyDescent="0.3">
      <c r="A6581" s="263"/>
      <c r="B6581" s="263"/>
      <c r="C6581" s="265"/>
      <c r="D6581" s="465" t="s">
        <v>30</v>
      </c>
      <c r="E6581" s="466"/>
      <c r="F6581" s="466"/>
      <c r="G6581" s="466"/>
      <c r="H6581" s="466"/>
      <c r="I6581" s="466"/>
      <c r="J6581" s="466"/>
      <c r="K6581" s="466"/>
      <c r="L6581" s="466"/>
      <c r="M6581" s="467"/>
      <c r="N6581" s="468" t="s">
        <v>11</v>
      </c>
      <c r="O6581" s="470" t="s">
        <v>12</v>
      </c>
      <c r="P6581" s="471"/>
      <c r="Q6581" s="474" t="s">
        <v>13</v>
      </c>
      <c r="R6581" s="475"/>
      <c r="S6581" s="476"/>
      <c r="T6581" s="477" t="s">
        <v>27</v>
      </c>
      <c r="U6581" s="479" t="s">
        <v>28</v>
      </c>
      <c r="V6581" s="182"/>
      <c r="W6581" s="191"/>
      <c r="X6581" s="199"/>
      <c r="Y6581" s="182"/>
      <c r="Z6581" s="193"/>
      <c r="AA6581" s="193"/>
      <c r="AD6581" s="182"/>
      <c r="AG6581" s="182"/>
      <c r="AH6581" s="43"/>
      <c r="AI6581" s="43"/>
      <c r="AJ6581" s="43"/>
      <c r="AK6581" s="43"/>
      <c r="AL6581" s="43"/>
      <c r="AM6581" s="43"/>
      <c r="AN6581" s="43"/>
      <c r="AO6581" s="43"/>
      <c r="AP6581" s="43"/>
      <c r="AQ6581" s="43"/>
      <c r="AR6581" s="43"/>
      <c r="AS6581" s="43"/>
      <c r="AT6581" s="43"/>
      <c r="AU6581" s="44"/>
      <c r="AV6581" s="182"/>
      <c r="AW6581" s="182"/>
      <c r="AX6581" s="182"/>
      <c r="AZ6581" s="207"/>
    </row>
    <row r="6582" spans="1:52" s="168" customFormat="1" ht="24.9" customHeight="1" x14ac:dyDescent="0.3">
      <c r="A6582" s="263"/>
      <c r="B6582" s="263"/>
      <c r="C6582" s="265"/>
      <c r="D6582" s="481"/>
      <c r="E6582" s="482"/>
      <c r="F6582" s="482"/>
      <c r="G6582" s="482"/>
      <c r="H6582" s="482"/>
      <c r="I6582" s="482"/>
      <c r="J6582" s="482"/>
      <c r="K6582" s="482"/>
      <c r="L6582" s="482"/>
      <c r="M6582" s="483"/>
      <c r="N6582" s="469"/>
      <c r="O6582" s="472"/>
      <c r="P6582" s="473"/>
      <c r="Q6582" s="170" t="s">
        <v>14</v>
      </c>
      <c r="R6582" s="170" t="s">
        <v>15</v>
      </c>
      <c r="S6582" s="170" t="s">
        <v>26</v>
      </c>
      <c r="T6582" s="478"/>
      <c r="U6582" s="480"/>
      <c r="V6582" s="182"/>
      <c r="W6582" s="191"/>
      <c r="X6582" s="199"/>
      <c r="Y6582" s="182"/>
      <c r="Z6582" s="194"/>
      <c r="AA6582" s="194"/>
      <c r="AD6582" s="182"/>
      <c r="AG6582" s="182"/>
      <c r="AH6582" s="43"/>
      <c r="AI6582" s="43"/>
      <c r="AJ6582" s="43"/>
      <c r="AK6582" s="43"/>
      <c r="AL6582" s="43"/>
      <c r="AM6582" s="43"/>
      <c r="AN6582" s="43"/>
      <c r="AO6582" s="43"/>
      <c r="AP6582" s="43"/>
      <c r="AQ6582" s="43"/>
      <c r="AR6582" s="43"/>
      <c r="AS6582" s="43"/>
      <c r="AT6582" s="43"/>
      <c r="AU6582" s="44"/>
      <c r="AV6582" s="182"/>
      <c r="AW6582" s="182"/>
      <c r="AX6582" s="182"/>
      <c r="AZ6582" s="207"/>
    </row>
    <row r="6583" spans="1:52" s="168" customFormat="1" ht="24.9" customHeight="1" x14ac:dyDescent="0.3">
      <c r="A6583" s="263"/>
      <c r="B6583" s="263"/>
      <c r="C6583" s="265"/>
      <c r="D6583" s="481"/>
      <c r="E6583" s="482"/>
      <c r="F6583" s="482"/>
      <c r="G6583" s="482"/>
      <c r="H6583" s="482"/>
      <c r="I6583" s="482"/>
      <c r="J6583" s="482"/>
      <c r="K6583" s="482"/>
      <c r="L6583" s="482"/>
      <c r="M6583" s="483"/>
      <c r="N6583" s="176">
        <v>14001678</v>
      </c>
      <c r="O6583" s="412" t="s">
        <v>351</v>
      </c>
      <c r="P6583" s="413"/>
      <c r="Q6583" s="8"/>
      <c r="R6583" s="8"/>
      <c r="S6583" s="8"/>
      <c r="T6583" s="9">
        <v>6</v>
      </c>
      <c r="U6583" s="17">
        <f>+T6583</f>
        <v>6</v>
      </c>
      <c r="V6583" s="182"/>
      <c r="W6583" s="191">
        <v>6</v>
      </c>
      <c r="X6583" s="199"/>
      <c r="Y6583" s="182">
        <f>+C6579</f>
        <v>125</v>
      </c>
      <c r="Z6583" s="41">
        <f>+SUMIF($N6583:$N6602,$Z$16,$U6583:$U6602)</f>
        <v>0</v>
      </c>
      <c r="AA6583" s="41">
        <f>+SUMIF($N6583:$N6602,$AA$16,$U6583:$U6602)</f>
        <v>0</v>
      </c>
      <c r="AB6583" s="41">
        <f>+SUMIF($N6583:$N6602,$AB$16,$U6583:$U6602)</f>
        <v>0</v>
      </c>
      <c r="AC6583" s="41">
        <f>+SUMIF($N6583:$N6602,$AC$16,$U6583:$U6602)</f>
        <v>0</v>
      </c>
      <c r="AD6583" s="41">
        <f>+SUMIF($N6583:$N6602,$AD$16,$U6583:$U6602)</f>
        <v>0</v>
      </c>
      <c r="AE6583" s="41">
        <f>+SUMIF($N6583:$N6602,$AE$16,$U6583:$U6602)</f>
        <v>6</v>
      </c>
      <c r="AF6583" s="41">
        <f>+SUMIF($N6583:$N6602,$AF$16,$U6583:$U6602)</f>
        <v>0</v>
      </c>
      <c r="AG6583" s="41">
        <f>+SUMIF($N6583:$N6602,$AG$16,$U6583:$U6602)</f>
        <v>0</v>
      </c>
      <c r="AH6583" s="41">
        <f>+SUMIF($N6583:$N6602,$AH$16,$U6583:$U6602)</f>
        <v>0</v>
      </c>
      <c r="AI6583" s="41">
        <f>+SUMIF($N6583:$N6602,$AI$16,$U6583:$U6602)</f>
        <v>0</v>
      </c>
      <c r="AJ6583" s="41">
        <f>+SUMIF($N6583:$N6602,$AJ$16,$U6583:$U6602)</f>
        <v>0</v>
      </c>
      <c r="AK6583" s="41">
        <f>+SUMIF($N6583:$N6602,$AK$16,$U6583:$U6602)</f>
        <v>0</v>
      </c>
      <c r="AL6583" s="41">
        <f>+SUMIF($N6583:$N6602,$AL$16,$U6583:$U6602)</f>
        <v>0</v>
      </c>
      <c r="AM6583" s="41">
        <f>+SUMIF($N6583:$N6602,$AM$16,$U6583:$U6602)</f>
        <v>0</v>
      </c>
      <c r="AN6583" s="41">
        <f>+SUMIF($N6583:$N6602,$AN$16,$U6583:$U6602)</f>
        <v>0</v>
      </c>
      <c r="AO6583" s="41">
        <f>+SUMIF($N6583:$N6602,$AO$16,$U6583:$U6602)</f>
        <v>0</v>
      </c>
      <c r="AP6583" s="41">
        <f>+SUMIF($N6583:$N6602,$AP$16,$U6583:$U6602)</f>
        <v>0</v>
      </c>
      <c r="AQ6583" s="41">
        <f>+SUMIF($N6583:$N6602,$AQ$16,$U6583:$U6602)</f>
        <v>9</v>
      </c>
      <c r="AR6583" s="41">
        <f>+SUMIF($N6583:$N6602,$AR$16,$U6583:$U6602)</f>
        <v>0</v>
      </c>
      <c r="AS6583" s="43"/>
      <c r="AT6583" s="43"/>
      <c r="AU6583" s="44"/>
      <c r="AV6583" s="182"/>
      <c r="AW6583" s="182"/>
      <c r="AX6583" s="182"/>
      <c r="AZ6583" s="207"/>
    </row>
    <row r="6584" spans="1:52" s="168" customFormat="1" ht="24.9" customHeight="1" x14ac:dyDescent="0.3">
      <c r="A6584" s="263"/>
      <c r="B6584" s="263"/>
      <c r="C6584" s="265"/>
      <c r="D6584" s="481"/>
      <c r="E6584" s="482"/>
      <c r="F6584" s="482"/>
      <c r="G6584" s="482"/>
      <c r="H6584" s="482"/>
      <c r="I6584" s="482"/>
      <c r="J6584" s="482"/>
      <c r="K6584" s="482"/>
      <c r="L6584" s="482"/>
      <c r="M6584" s="483"/>
      <c r="N6584" s="176">
        <v>14001619</v>
      </c>
      <c r="O6584" s="412" t="s">
        <v>351</v>
      </c>
      <c r="P6584" s="413"/>
      <c r="Q6584" s="8"/>
      <c r="R6584" s="8"/>
      <c r="S6584" s="8"/>
      <c r="T6584" s="9">
        <v>9</v>
      </c>
      <c r="U6584" s="17">
        <f>+T6584</f>
        <v>9</v>
      </c>
      <c r="V6584" s="182"/>
      <c r="W6584" s="191">
        <v>18</v>
      </c>
      <c r="X6584" s="199"/>
      <c r="Y6584" s="182"/>
      <c r="Z6584" s="184"/>
      <c r="AA6584" s="184"/>
      <c r="AD6584" s="182"/>
      <c r="AG6584" s="182"/>
      <c r="AH6584" s="43"/>
      <c r="AI6584" s="43"/>
      <c r="AJ6584" s="43"/>
      <c r="AK6584" s="43"/>
      <c r="AL6584" s="43"/>
      <c r="AM6584" s="43"/>
      <c r="AN6584" s="43"/>
      <c r="AO6584" s="43"/>
      <c r="AP6584" s="43"/>
      <c r="AQ6584" s="43"/>
      <c r="AR6584" s="43"/>
      <c r="AS6584" s="43"/>
      <c r="AT6584" s="43"/>
      <c r="AU6584" s="44"/>
      <c r="AV6584" s="182"/>
      <c r="AW6584" s="182"/>
      <c r="AX6584" s="182"/>
      <c r="AZ6584" s="207"/>
    </row>
    <row r="6585" spans="1:52" s="168" customFormat="1" ht="24.9" customHeight="1" x14ac:dyDescent="0.3">
      <c r="A6585" s="263"/>
      <c r="B6585" s="263"/>
      <c r="C6585" s="265"/>
      <c r="D6585" s="481"/>
      <c r="E6585" s="482"/>
      <c r="F6585" s="482"/>
      <c r="G6585" s="482"/>
      <c r="H6585" s="482"/>
      <c r="I6585" s="482"/>
      <c r="J6585" s="482"/>
      <c r="K6585" s="482"/>
      <c r="L6585" s="482"/>
      <c r="M6585" s="483"/>
      <c r="N6585" s="176"/>
      <c r="O6585" s="412"/>
      <c r="P6585" s="413"/>
      <c r="Q6585" s="8"/>
      <c r="R6585" s="8"/>
      <c r="S6585" s="8"/>
      <c r="T6585" s="9"/>
      <c r="U6585" s="17"/>
      <c r="V6585" s="182"/>
      <c r="W6585" s="191"/>
      <c r="X6585" s="199"/>
      <c r="Y6585" s="182"/>
      <c r="Z6585" s="184"/>
      <c r="AA6585" s="184"/>
      <c r="AD6585" s="182"/>
      <c r="AG6585" s="182"/>
      <c r="AH6585" s="43"/>
      <c r="AI6585" s="43"/>
      <c r="AJ6585" s="43"/>
      <c r="AK6585" s="43"/>
      <c r="AL6585" s="43"/>
      <c r="AM6585" s="43"/>
      <c r="AN6585" s="43"/>
      <c r="AO6585" s="43"/>
      <c r="AP6585" s="43"/>
      <c r="AQ6585" s="43"/>
      <c r="AR6585" s="43"/>
      <c r="AS6585" s="43"/>
      <c r="AT6585" s="43"/>
      <c r="AU6585" s="44"/>
      <c r="AV6585" s="182"/>
      <c r="AW6585" s="182"/>
      <c r="AX6585" s="182"/>
      <c r="AZ6585" s="207"/>
    </row>
    <row r="6586" spans="1:52" s="168" customFormat="1" ht="24.9" customHeight="1" x14ac:dyDescent="0.3">
      <c r="A6586" s="263"/>
      <c r="B6586" s="263"/>
      <c r="C6586" s="265"/>
      <c r="D6586" s="481"/>
      <c r="E6586" s="482"/>
      <c r="F6586" s="482"/>
      <c r="G6586" s="482"/>
      <c r="H6586" s="482"/>
      <c r="I6586" s="482"/>
      <c r="J6586" s="482"/>
      <c r="K6586" s="482"/>
      <c r="L6586" s="482"/>
      <c r="M6586" s="483"/>
      <c r="N6586" s="176"/>
      <c r="O6586" s="412"/>
      <c r="P6586" s="413"/>
      <c r="Q6586" s="8"/>
      <c r="R6586" s="8"/>
      <c r="S6586" s="8"/>
      <c r="T6586" s="9"/>
      <c r="U6586" s="17"/>
      <c r="V6586" s="182"/>
      <c r="W6586" s="191"/>
      <c r="X6586" s="199"/>
      <c r="Y6586" s="182"/>
      <c r="Z6586" s="184"/>
      <c r="AA6586" s="184"/>
      <c r="AD6586" s="182"/>
      <c r="AG6586" s="182"/>
      <c r="AH6586" s="43"/>
      <c r="AI6586" s="43"/>
      <c r="AJ6586" s="43"/>
      <c r="AK6586" s="43"/>
      <c r="AL6586" s="43"/>
      <c r="AM6586" s="43"/>
      <c r="AN6586" s="43"/>
      <c r="AO6586" s="43"/>
      <c r="AP6586" s="43"/>
      <c r="AQ6586" s="43"/>
      <c r="AR6586" s="43"/>
      <c r="AS6586" s="43"/>
      <c r="AT6586" s="43"/>
      <c r="AU6586" s="44"/>
      <c r="AV6586" s="182"/>
      <c r="AW6586" s="182"/>
      <c r="AX6586" s="182"/>
      <c r="AZ6586" s="207"/>
    </row>
    <row r="6587" spans="1:52" s="168" customFormat="1" ht="24.9" customHeight="1" x14ac:dyDescent="0.3">
      <c r="A6587" s="263"/>
      <c r="B6587" s="263"/>
      <c r="C6587" s="265"/>
      <c r="D6587" s="481"/>
      <c r="E6587" s="482"/>
      <c r="F6587" s="482"/>
      <c r="G6587" s="482"/>
      <c r="H6587" s="482"/>
      <c r="I6587" s="482"/>
      <c r="J6587" s="482"/>
      <c r="K6587" s="482"/>
      <c r="L6587" s="482"/>
      <c r="M6587" s="483"/>
      <c r="N6587" s="176"/>
      <c r="O6587" s="412"/>
      <c r="P6587" s="413"/>
      <c r="Q6587" s="8"/>
      <c r="R6587" s="8"/>
      <c r="S6587" s="8"/>
      <c r="T6587" s="9"/>
      <c r="U6587" s="17"/>
      <c r="V6587" s="182"/>
      <c r="W6587" s="191"/>
      <c r="X6587" s="199"/>
      <c r="Y6587" s="182"/>
      <c r="Z6587" s="184"/>
      <c r="AA6587" s="184"/>
      <c r="AD6587" s="182"/>
      <c r="AG6587" s="182"/>
      <c r="AH6587" s="43"/>
      <c r="AI6587" s="43"/>
      <c r="AJ6587" s="43"/>
      <c r="AK6587" s="43"/>
      <c r="AL6587" s="43"/>
      <c r="AM6587" s="43"/>
      <c r="AN6587" s="43"/>
      <c r="AO6587" s="43"/>
      <c r="AP6587" s="43"/>
      <c r="AQ6587" s="43"/>
      <c r="AR6587" s="43"/>
      <c r="AS6587" s="43"/>
      <c r="AT6587" s="43"/>
      <c r="AU6587" s="44"/>
      <c r="AV6587" s="182"/>
      <c r="AW6587" s="182"/>
      <c r="AX6587" s="182"/>
      <c r="AZ6587" s="207"/>
    </row>
    <row r="6588" spans="1:52" s="168" customFormat="1" ht="24.9" customHeight="1" x14ac:dyDescent="0.3">
      <c r="A6588" s="263"/>
      <c r="B6588" s="263"/>
      <c r="C6588" s="265"/>
      <c r="D6588" s="481"/>
      <c r="E6588" s="482"/>
      <c r="F6588" s="482"/>
      <c r="G6588" s="482"/>
      <c r="H6588" s="482"/>
      <c r="I6588" s="482"/>
      <c r="J6588" s="482"/>
      <c r="K6588" s="482"/>
      <c r="L6588" s="482"/>
      <c r="M6588" s="483"/>
      <c r="N6588" s="176"/>
      <c r="O6588" s="412"/>
      <c r="P6588" s="413"/>
      <c r="Q6588" s="8"/>
      <c r="R6588" s="8"/>
      <c r="S6588" s="8"/>
      <c r="T6588" s="9"/>
      <c r="U6588" s="17"/>
      <c r="V6588" s="182"/>
      <c r="W6588" s="191"/>
      <c r="X6588" s="199"/>
      <c r="Y6588" s="182"/>
      <c r="Z6588" s="184"/>
      <c r="AA6588" s="184"/>
      <c r="AD6588" s="182"/>
      <c r="AG6588" s="182"/>
      <c r="AH6588" s="43"/>
      <c r="AI6588" s="43"/>
      <c r="AJ6588" s="43"/>
      <c r="AK6588" s="43"/>
      <c r="AL6588" s="43"/>
      <c r="AM6588" s="43"/>
      <c r="AN6588" s="43"/>
      <c r="AO6588" s="43"/>
      <c r="AP6588" s="43"/>
      <c r="AQ6588" s="43"/>
      <c r="AR6588" s="43"/>
      <c r="AS6588" s="43"/>
      <c r="AT6588" s="43"/>
      <c r="AU6588" s="44"/>
      <c r="AV6588" s="182"/>
      <c r="AW6588" s="182"/>
      <c r="AX6588" s="182"/>
      <c r="AZ6588" s="207"/>
    </row>
    <row r="6589" spans="1:52" s="168" customFormat="1" ht="24.9" customHeight="1" x14ac:dyDescent="0.3">
      <c r="A6589" s="263"/>
      <c r="B6589" s="263"/>
      <c r="C6589" s="265"/>
      <c r="D6589" s="481"/>
      <c r="E6589" s="482"/>
      <c r="F6589" s="482"/>
      <c r="G6589" s="482"/>
      <c r="H6589" s="482"/>
      <c r="I6589" s="482"/>
      <c r="J6589" s="482"/>
      <c r="K6589" s="482"/>
      <c r="L6589" s="482"/>
      <c r="M6589" s="483"/>
      <c r="N6589" s="176"/>
      <c r="O6589" s="412"/>
      <c r="P6589" s="413"/>
      <c r="Q6589" s="8"/>
      <c r="R6589" s="8"/>
      <c r="S6589" s="8"/>
      <c r="T6589" s="9"/>
      <c r="U6589" s="17"/>
      <c r="V6589" s="182"/>
      <c r="W6589" s="191"/>
      <c r="X6589" s="199"/>
      <c r="Y6589" s="182"/>
      <c r="Z6589" s="184"/>
      <c r="AA6589" s="184"/>
      <c r="AD6589" s="182"/>
      <c r="AG6589" s="182"/>
      <c r="AH6589" s="43"/>
      <c r="AI6589" s="43"/>
      <c r="AJ6589" s="43"/>
      <c r="AK6589" s="43"/>
      <c r="AL6589" s="43"/>
      <c r="AM6589" s="43"/>
      <c r="AN6589" s="43"/>
      <c r="AO6589" s="43"/>
      <c r="AP6589" s="43"/>
      <c r="AQ6589" s="43"/>
      <c r="AR6589" s="43"/>
      <c r="AS6589" s="43"/>
      <c r="AT6589" s="43"/>
      <c r="AU6589" s="44"/>
      <c r="AV6589" s="182"/>
      <c r="AW6589" s="182"/>
      <c r="AX6589" s="182"/>
      <c r="AZ6589" s="207"/>
    </row>
    <row r="6590" spans="1:52" s="168" customFormat="1" ht="24.9" customHeight="1" x14ac:dyDescent="0.3">
      <c r="A6590" s="263"/>
      <c r="B6590" s="263"/>
      <c r="C6590" s="265"/>
      <c r="D6590" s="481"/>
      <c r="E6590" s="482"/>
      <c r="F6590" s="482"/>
      <c r="G6590" s="482"/>
      <c r="H6590" s="482"/>
      <c r="I6590" s="482"/>
      <c r="J6590" s="482"/>
      <c r="K6590" s="482"/>
      <c r="L6590" s="482"/>
      <c r="M6590" s="483"/>
      <c r="N6590" s="176"/>
      <c r="O6590" s="412"/>
      <c r="P6590" s="413"/>
      <c r="Q6590" s="8"/>
      <c r="R6590" s="8"/>
      <c r="S6590" s="8"/>
      <c r="T6590" s="9"/>
      <c r="U6590" s="17"/>
      <c r="V6590" s="182"/>
      <c r="W6590" s="191"/>
      <c r="X6590" s="199"/>
      <c r="Y6590" s="182"/>
      <c r="Z6590" s="184"/>
      <c r="AA6590" s="184"/>
      <c r="AD6590" s="182"/>
      <c r="AG6590" s="182"/>
      <c r="AH6590" s="43"/>
      <c r="AI6590" s="43"/>
      <c r="AJ6590" s="43"/>
      <c r="AK6590" s="43"/>
      <c r="AL6590" s="43"/>
      <c r="AM6590" s="43"/>
      <c r="AN6590" s="43"/>
      <c r="AO6590" s="43"/>
      <c r="AP6590" s="43"/>
      <c r="AQ6590" s="43"/>
      <c r="AR6590" s="43"/>
      <c r="AS6590" s="43"/>
      <c r="AT6590" s="43"/>
      <c r="AU6590" s="44"/>
      <c r="AV6590" s="182"/>
      <c r="AW6590" s="182"/>
      <c r="AX6590" s="182"/>
      <c r="AZ6590" s="207"/>
    </row>
    <row r="6591" spans="1:52" s="168" customFormat="1" ht="24.9" customHeight="1" x14ac:dyDescent="0.3">
      <c r="A6591" s="263"/>
      <c r="B6591" s="263"/>
      <c r="C6591" s="265"/>
      <c r="D6591" s="481"/>
      <c r="E6591" s="482"/>
      <c r="F6591" s="482"/>
      <c r="G6591" s="482"/>
      <c r="H6591" s="482"/>
      <c r="I6591" s="482"/>
      <c r="J6591" s="482"/>
      <c r="K6591" s="482"/>
      <c r="L6591" s="482"/>
      <c r="M6591" s="483"/>
      <c r="N6591" s="176"/>
      <c r="O6591" s="412"/>
      <c r="P6591" s="413"/>
      <c r="Q6591" s="8"/>
      <c r="R6591" s="8"/>
      <c r="S6591" s="8"/>
      <c r="T6591" s="9"/>
      <c r="U6591" s="17"/>
      <c r="V6591" s="182"/>
      <c r="W6591" s="191"/>
      <c r="X6591" s="199"/>
      <c r="Y6591" s="182"/>
      <c r="Z6591" s="184"/>
      <c r="AA6591" s="184"/>
      <c r="AD6591" s="182"/>
      <c r="AG6591" s="182"/>
      <c r="AH6591" s="43"/>
      <c r="AI6591" s="43"/>
      <c r="AJ6591" s="43"/>
      <c r="AK6591" s="43"/>
      <c r="AL6591" s="43"/>
      <c r="AM6591" s="43"/>
      <c r="AN6591" s="43"/>
      <c r="AO6591" s="43"/>
      <c r="AP6591" s="43"/>
      <c r="AQ6591" s="43"/>
      <c r="AR6591" s="43"/>
      <c r="AS6591" s="43"/>
      <c r="AT6591" s="43"/>
      <c r="AU6591" s="44"/>
      <c r="AV6591" s="182"/>
      <c r="AW6591" s="182"/>
      <c r="AX6591" s="182"/>
      <c r="AZ6591" s="207"/>
    </row>
    <row r="6592" spans="1:52" s="168" customFormat="1" ht="24.9" customHeight="1" x14ac:dyDescent="0.3">
      <c r="A6592" s="263"/>
      <c r="B6592" s="263"/>
      <c r="C6592" s="265"/>
      <c r="D6592" s="481"/>
      <c r="E6592" s="482"/>
      <c r="F6592" s="482"/>
      <c r="G6592" s="482"/>
      <c r="H6592" s="482"/>
      <c r="I6592" s="482"/>
      <c r="J6592" s="482"/>
      <c r="K6592" s="482"/>
      <c r="L6592" s="482"/>
      <c r="M6592" s="483"/>
      <c r="N6592" s="176"/>
      <c r="O6592" s="412"/>
      <c r="P6592" s="413"/>
      <c r="Q6592" s="8"/>
      <c r="R6592" s="8"/>
      <c r="S6592" s="8"/>
      <c r="T6592" s="9"/>
      <c r="U6592" s="17"/>
      <c r="V6592" s="182"/>
      <c r="W6592" s="191"/>
      <c r="X6592" s="199"/>
      <c r="Y6592" s="182"/>
      <c r="Z6592" s="184"/>
      <c r="AA6592" s="184"/>
      <c r="AD6592" s="182"/>
      <c r="AG6592" s="182"/>
      <c r="AH6592" s="43"/>
      <c r="AI6592" s="43"/>
      <c r="AJ6592" s="43"/>
      <c r="AK6592" s="43"/>
      <c r="AL6592" s="43"/>
      <c r="AM6592" s="43"/>
      <c r="AN6592" s="43"/>
      <c r="AO6592" s="43"/>
      <c r="AP6592" s="43"/>
      <c r="AQ6592" s="43"/>
      <c r="AR6592" s="43"/>
      <c r="AS6592" s="43"/>
      <c r="AT6592" s="43"/>
      <c r="AU6592" s="44"/>
      <c r="AV6592" s="182"/>
      <c r="AW6592" s="182"/>
      <c r="AX6592" s="182"/>
      <c r="AZ6592" s="207"/>
    </row>
    <row r="6593" spans="1:52" s="168" customFormat="1" ht="24.9" customHeight="1" x14ac:dyDescent="0.3">
      <c r="A6593" s="263"/>
      <c r="B6593" s="263"/>
      <c r="C6593" s="265"/>
      <c r="D6593" s="481"/>
      <c r="E6593" s="482"/>
      <c r="F6593" s="482"/>
      <c r="G6593" s="482"/>
      <c r="H6593" s="482"/>
      <c r="I6593" s="482"/>
      <c r="J6593" s="482"/>
      <c r="K6593" s="482"/>
      <c r="L6593" s="482"/>
      <c r="M6593" s="483"/>
      <c r="N6593" s="176"/>
      <c r="O6593" s="412"/>
      <c r="P6593" s="413"/>
      <c r="Q6593" s="8"/>
      <c r="R6593" s="8"/>
      <c r="S6593" s="8"/>
      <c r="T6593" s="9"/>
      <c r="U6593" s="17"/>
      <c r="V6593" s="182"/>
      <c r="W6593" s="191"/>
      <c r="X6593" s="199"/>
      <c r="Y6593" s="182"/>
      <c r="Z6593" s="184"/>
      <c r="AA6593" s="184"/>
      <c r="AD6593" s="182"/>
      <c r="AG6593" s="182"/>
      <c r="AH6593" s="43"/>
      <c r="AI6593" s="43"/>
      <c r="AJ6593" s="43"/>
      <c r="AK6593" s="43"/>
      <c r="AL6593" s="43"/>
      <c r="AM6593" s="43"/>
      <c r="AN6593" s="43"/>
      <c r="AO6593" s="43"/>
      <c r="AP6593" s="43"/>
      <c r="AQ6593" s="43"/>
      <c r="AR6593" s="43"/>
      <c r="AS6593" s="43"/>
      <c r="AT6593" s="43"/>
      <c r="AU6593" s="44"/>
      <c r="AV6593" s="182"/>
      <c r="AW6593" s="182"/>
      <c r="AX6593" s="182"/>
      <c r="AZ6593" s="207"/>
    </row>
    <row r="6594" spans="1:52" s="168" customFormat="1" ht="24.9" customHeight="1" x14ac:dyDescent="0.3">
      <c r="A6594" s="263"/>
      <c r="B6594" s="263"/>
      <c r="C6594" s="265"/>
      <c r="D6594" s="481"/>
      <c r="E6594" s="482"/>
      <c r="F6594" s="482"/>
      <c r="G6594" s="482"/>
      <c r="H6594" s="482"/>
      <c r="I6594" s="482"/>
      <c r="J6594" s="482"/>
      <c r="K6594" s="482"/>
      <c r="L6594" s="482"/>
      <c r="M6594" s="483"/>
      <c r="N6594" s="176"/>
      <c r="O6594" s="412"/>
      <c r="P6594" s="413"/>
      <c r="Q6594" s="8"/>
      <c r="R6594" s="8"/>
      <c r="S6594" s="8"/>
      <c r="T6594" s="9"/>
      <c r="U6594" s="17"/>
      <c r="V6594" s="182"/>
      <c r="W6594" s="191"/>
      <c r="X6594" s="199"/>
      <c r="Y6594" s="182"/>
      <c r="Z6594" s="184"/>
      <c r="AA6594" s="184"/>
      <c r="AD6594" s="182"/>
      <c r="AG6594" s="182"/>
      <c r="AH6594" s="43"/>
      <c r="AI6594" s="43"/>
      <c r="AJ6594" s="43"/>
      <c r="AK6594" s="43"/>
      <c r="AL6594" s="43"/>
      <c r="AM6594" s="43"/>
      <c r="AN6594" s="43"/>
      <c r="AO6594" s="43"/>
      <c r="AP6594" s="43"/>
      <c r="AQ6594" s="43"/>
      <c r="AR6594" s="43"/>
      <c r="AS6594" s="43"/>
      <c r="AT6594" s="43"/>
      <c r="AU6594" s="44"/>
      <c r="AV6594" s="182"/>
      <c r="AW6594" s="182"/>
      <c r="AX6594" s="182"/>
      <c r="AZ6594" s="207"/>
    </row>
    <row r="6595" spans="1:52" s="168" customFormat="1" ht="24.9" customHeight="1" x14ac:dyDescent="0.3">
      <c r="A6595" s="263"/>
      <c r="B6595" s="263"/>
      <c r="C6595" s="265"/>
      <c r="D6595" s="481"/>
      <c r="E6595" s="482"/>
      <c r="F6595" s="482"/>
      <c r="G6595" s="482"/>
      <c r="H6595" s="482"/>
      <c r="I6595" s="482"/>
      <c r="J6595" s="482"/>
      <c r="K6595" s="482"/>
      <c r="L6595" s="482"/>
      <c r="M6595" s="483"/>
      <c r="N6595" s="176"/>
      <c r="O6595" s="412"/>
      <c r="P6595" s="413"/>
      <c r="Q6595" s="8"/>
      <c r="R6595" s="8"/>
      <c r="S6595" s="8"/>
      <c r="T6595" s="9"/>
      <c r="U6595" s="17"/>
      <c r="V6595" s="182"/>
      <c r="W6595" s="191"/>
      <c r="X6595" s="199"/>
      <c r="Y6595" s="182"/>
      <c r="Z6595" s="184"/>
      <c r="AA6595" s="184"/>
      <c r="AD6595" s="182"/>
      <c r="AG6595" s="182"/>
      <c r="AH6595" s="43"/>
      <c r="AI6595" s="43"/>
      <c r="AJ6595" s="43"/>
      <c r="AK6595" s="43"/>
      <c r="AL6595" s="43"/>
      <c r="AM6595" s="43"/>
      <c r="AN6595" s="43"/>
      <c r="AO6595" s="43"/>
      <c r="AP6595" s="43"/>
      <c r="AQ6595" s="43"/>
      <c r="AR6595" s="43"/>
      <c r="AS6595" s="43"/>
      <c r="AT6595" s="43"/>
      <c r="AU6595" s="44"/>
      <c r="AV6595" s="182"/>
      <c r="AW6595" s="182"/>
      <c r="AX6595" s="182"/>
      <c r="AZ6595" s="207"/>
    </row>
    <row r="6596" spans="1:52" s="168" customFormat="1" ht="24.9" customHeight="1" x14ac:dyDescent="0.3">
      <c r="A6596" s="263"/>
      <c r="B6596" s="263"/>
      <c r="C6596" s="265"/>
      <c r="D6596" s="481"/>
      <c r="E6596" s="482"/>
      <c r="F6596" s="482"/>
      <c r="G6596" s="482"/>
      <c r="H6596" s="482"/>
      <c r="I6596" s="482"/>
      <c r="J6596" s="482"/>
      <c r="K6596" s="482"/>
      <c r="L6596" s="482"/>
      <c r="M6596" s="483"/>
      <c r="N6596" s="176"/>
      <c r="O6596" s="412"/>
      <c r="P6596" s="413"/>
      <c r="Q6596" s="8"/>
      <c r="R6596" s="8"/>
      <c r="S6596" s="8"/>
      <c r="T6596" s="9"/>
      <c r="U6596" s="17"/>
      <c r="V6596" s="182"/>
      <c r="W6596" s="191"/>
      <c r="X6596" s="199"/>
      <c r="Y6596" s="182"/>
      <c r="Z6596" s="184"/>
      <c r="AA6596" s="184"/>
      <c r="AD6596" s="182"/>
      <c r="AG6596" s="182"/>
      <c r="AH6596" s="43"/>
      <c r="AI6596" s="43"/>
      <c r="AJ6596" s="43"/>
      <c r="AK6596" s="43"/>
      <c r="AL6596" s="43"/>
      <c r="AM6596" s="43"/>
      <c r="AN6596" s="43"/>
      <c r="AO6596" s="43"/>
      <c r="AP6596" s="43"/>
      <c r="AQ6596" s="43"/>
      <c r="AR6596" s="43"/>
      <c r="AS6596" s="43"/>
      <c r="AT6596" s="43"/>
      <c r="AU6596" s="44"/>
      <c r="AV6596" s="182"/>
      <c r="AW6596" s="182"/>
      <c r="AX6596" s="182"/>
      <c r="AZ6596" s="207"/>
    </row>
    <row r="6597" spans="1:52" s="168" customFormat="1" ht="24.9" customHeight="1" x14ac:dyDescent="0.3">
      <c r="A6597" s="263"/>
      <c r="B6597" s="263"/>
      <c r="C6597" s="265"/>
      <c r="D6597" s="481"/>
      <c r="E6597" s="482"/>
      <c r="F6597" s="482"/>
      <c r="G6597" s="482"/>
      <c r="H6597" s="482"/>
      <c r="I6597" s="482"/>
      <c r="J6597" s="482"/>
      <c r="K6597" s="482"/>
      <c r="L6597" s="482"/>
      <c r="M6597" s="483"/>
      <c r="N6597" s="176"/>
      <c r="O6597" s="412"/>
      <c r="P6597" s="413"/>
      <c r="Q6597" s="8"/>
      <c r="R6597" s="8"/>
      <c r="S6597" s="8"/>
      <c r="T6597" s="9"/>
      <c r="U6597" s="17"/>
      <c r="V6597" s="182"/>
      <c r="W6597" s="191"/>
      <c r="X6597" s="199"/>
      <c r="Y6597" s="182"/>
      <c r="Z6597" s="184"/>
      <c r="AA6597" s="184"/>
      <c r="AD6597" s="182"/>
      <c r="AG6597" s="182"/>
      <c r="AH6597" s="43"/>
      <c r="AI6597" s="43"/>
      <c r="AJ6597" s="43"/>
      <c r="AK6597" s="43"/>
      <c r="AL6597" s="43"/>
      <c r="AM6597" s="43"/>
      <c r="AN6597" s="43"/>
      <c r="AO6597" s="43"/>
      <c r="AP6597" s="43"/>
      <c r="AQ6597" s="43"/>
      <c r="AR6597" s="43"/>
      <c r="AS6597" s="43"/>
      <c r="AT6597" s="43"/>
      <c r="AU6597" s="44"/>
      <c r="AV6597" s="182"/>
      <c r="AW6597" s="182"/>
      <c r="AX6597" s="182"/>
      <c r="AZ6597" s="207"/>
    </row>
    <row r="6598" spans="1:52" s="168" customFormat="1" ht="24.9" customHeight="1" x14ac:dyDescent="0.3">
      <c r="A6598" s="263"/>
      <c r="B6598" s="263"/>
      <c r="C6598" s="265"/>
      <c r="D6598" s="481"/>
      <c r="E6598" s="482"/>
      <c r="F6598" s="482"/>
      <c r="G6598" s="482"/>
      <c r="H6598" s="482"/>
      <c r="I6598" s="482"/>
      <c r="J6598" s="482"/>
      <c r="K6598" s="482"/>
      <c r="L6598" s="482"/>
      <c r="M6598" s="483"/>
      <c r="N6598" s="176"/>
      <c r="O6598" s="412"/>
      <c r="P6598" s="413"/>
      <c r="Q6598" s="8"/>
      <c r="R6598" s="8"/>
      <c r="S6598" s="8"/>
      <c r="T6598" s="9"/>
      <c r="U6598" s="17"/>
      <c r="V6598" s="182"/>
      <c r="W6598" s="191"/>
      <c r="X6598" s="199"/>
      <c r="Y6598" s="182"/>
      <c r="Z6598" s="184"/>
      <c r="AA6598" s="184"/>
      <c r="AD6598" s="182"/>
      <c r="AG6598" s="182"/>
      <c r="AH6598" s="43"/>
      <c r="AI6598" s="43"/>
      <c r="AJ6598" s="43"/>
      <c r="AK6598" s="43"/>
      <c r="AL6598" s="43"/>
      <c r="AM6598" s="43"/>
      <c r="AN6598" s="43"/>
      <c r="AO6598" s="43"/>
      <c r="AP6598" s="43"/>
      <c r="AQ6598" s="43"/>
      <c r="AR6598" s="43"/>
      <c r="AS6598" s="43"/>
      <c r="AT6598" s="43"/>
      <c r="AU6598" s="44"/>
      <c r="AV6598" s="182"/>
      <c r="AW6598" s="182"/>
      <c r="AX6598" s="182"/>
      <c r="AZ6598" s="207"/>
    </row>
    <row r="6599" spans="1:52" s="168" customFormat="1" ht="24.9" customHeight="1" x14ac:dyDescent="0.3">
      <c r="A6599" s="263"/>
      <c r="B6599" s="263"/>
      <c r="C6599" s="265"/>
      <c r="D6599" s="481"/>
      <c r="E6599" s="482"/>
      <c r="F6599" s="482"/>
      <c r="G6599" s="482"/>
      <c r="H6599" s="482"/>
      <c r="I6599" s="482"/>
      <c r="J6599" s="482"/>
      <c r="K6599" s="482"/>
      <c r="L6599" s="482"/>
      <c r="M6599" s="483"/>
      <c r="N6599" s="176"/>
      <c r="O6599" s="412"/>
      <c r="P6599" s="413"/>
      <c r="Q6599" s="8"/>
      <c r="R6599" s="8"/>
      <c r="S6599" s="8"/>
      <c r="T6599" s="9"/>
      <c r="U6599" s="17"/>
      <c r="V6599" s="182"/>
      <c r="W6599" s="191"/>
      <c r="X6599" s="199"/>
      <c r="Y6599" s="182"/>
      <c r="Z6599" s="184"/>
      <c r="AA6599" s="184"/>
      <c r="AD6599" s="182"/>
      <c r="AG6599" s="182"/>
      <c r="AH6599" s="43"/>
      <c r="AI6599" s="43"/>
      <c r="AJ6599" s="43"/>
      <c r="AK6599" s="43"/>
      <c r="AL6599" s="43"/>
      <c r="AM6599" s="43"/>
      <c r="AN6599" s="43"/>
      <c r="AO6599" s="43"/>
      <c r="AP6599" s="43"/>
      <c r="AQ6599" s="43"/>
      <c r="AR6599" s="43"/>
      <c r="AS6599" s="43"/>
      <c r="AT6599" s="43"/>
      <c r="AU6599" s="44"/>
      <c r="AV6599" s="182"/>
      <c r="AW6599" s="182"/>
      <c r="AX6599" s="182"/>
      <c r="AZ6599" s="207"/>
    </row>
    <row r="6600" spans="1:52" s="168" customFormat="1" ht="24.9" customHeight="1" x14ac:dyDescent="0.3">
      <c r="A6600" s="263"/>
      <c r="B6600" s="263"/>
      <c r="C6600" s="265"/>
      <c r="D6600" s="481"/>
      <c r="E6600" s="482"/>
      <c r="F6600" s="482"/>
      <c r="G6600" s="482"/>
      <c r="H6600" s="482"/>
      <c r="I6600" s="482"/>
      <c r="J6600" s="482"/>
      <c r="K6600" s="482"/>
      <c r="L6600" s="482"/>
      <c r="M6600" s="483"/>
      <c r="N6600" s="176"/>
      <c r="O6600" s="412"/>
      <c r="P6600" s="413"/>
      <c r="Q6600" s="8"/>
      <c r="R6600" s="8"/>
      <c r="S6600" s="8"/>
      <c r="T6600" s="9"/>
      <c r="U6600" s="17"/>
      <c r="V6600" s="182"/>
      <c r="W6600" s="191"/>
      <c r="X6600" s="199"/>
      <c r="Y6600" s="182"/>
      <c r="Z6600" s="184"/>
      <c r="AA6600" s="184"/>
      <c r="AD6600" s="182"/>
      <c r="AG6600" s="182"/>
      <c r="AH6600" s="43"/>
      <c r="AI6600" s="43"/>
      <c r="AJ6600" s="43"/>
      <c r="AK6600" s="43"/>
      <c r="AL6600" s="43"/>
      <c r="AM6600" s="43"/>
      <c r="AN6600" s="43"/>
      <c r="AO6600" s="43"/>
      <c r="AP6600" s="43"/>
      <c r="AQ6600" s="43"/>
      <c r="AR6600" s="43"/>
      <c r="AS6600" s="43"/>
      <c r="AT6600" s="43"/>
      <c r="AU6600" s="44"/>
      <c r="AV6600" s="182"/>
      <c r="AW6600" s="182"/>
      <c r="AX6600" s="182"/>
      <c r="AZ6600" s="207"/>
    </row>
    <row r="6601" spans="1:52" s="168" customFormat="1" ht="24.9" customHeight="1" x14ac:dyDescent="0.3">
      <c r="A6601" s="263"/>
      <c r="B6601" s="263"/>
      <c r="C6601" s="265"/>
      <c r="D6601" s="481"/>
      <c r="E6601" s="482"/>
      <c r="F6601" s="482"/>
      <c r="G6601" s="482"/>
      <c r="H6601" s="482"/>
      <c r="I6601" s="482"/>
      <c r="J6601" s="482"/>
      <c r="K6601" s="482"/>
      <c r="L6601" s="482"/>
      <c r="M6601" s="483"/>
      <c r="N6601" s="176"/>
      <c r="O6601" s="412"/>
      <c r="P6601" s="413"/>
      <c r="Q6601" s="8"/>
      <c r="R6601" s="8"/>
      <c r="S6601" s="8"/>
      <c r="T6601" s="9"/>
      <c r="U6601" s="17"/>
      <c r="V6601" s="182"/>
      <c r="W6601" s="191"/>
      <c r="X6601" s="199"/>
      <c r="Y6601" s="182"/>
      <c r="Z6601" s="184"/>
      <c r="AA6601" s="184"/>
      <c r="AD6601" s="182"/>
      <c r="AG6601" s="182"/>
      <c r="AH6601" s="43"/>
      <c r="AI6601" s="43"/>
      <c r="AJ6601" s="43"/>
      <c r="AK6601" s="43"/>
      <c r="AL6601" s="43"/>
      <c r="AM6601" s="43"/>
      <c r="AN6601" s="43"/>
      <c r="AO6601" s="43"/>
      <c r="AP6601" s="43"/>
      <c r="AQ6601" s="43"/>
      <c r="AR6601" s="43"/>
      <c r="AS6601" s="43"/>
      <c r="AT6601" s="43"/>
      <c r="AU6601" s="44"/>
      <c r="AV6601" s="182"/>
      <c r="AW6601" s="182"/>
      <c r="AX6601" s="182"/>
      <c r="AZ6601" s="207"/>
    </row>
    <row r="6602" spans="1:52" s="168" customFormat="1" ht="24.9" customHeight="1" x14ac:dyDescent="0.3">
      <c r="A6602" s="263"/>
      <c r="B6602" s="263"/>
      <c r="C6602" s="265"/>
      <c r="D6602" s="481"/>
      <c r="E6602" s="482"/>
      <c r="F6602" s="482"/>
      <c r="G6602" s="482"/>
      <c r="H6602" s="482"/>
      <c r="I6602" s="482"/>
      <c r="J6602" s="482"/>
      <c r="K6602" s="482"/>
      <c r="L6602" s="482"/>
      <c r="M6602" s="483"/>
      <c r="N6602" s="176"/>
      <c r="O6602" s="412"/>
      <c r="P6602" s="413"/>
      <c r="Q6602" s="8"/>
      <c r="R6602" s="8"/>
      <c r="S6602" s="8"/>
      <c r="T6602" s="9"/>
      <c r="U6602" s="17"/>
      <c r="V6602" s="182"/>
      <c r="W6602" s="191"/>
      <c r="X6602" s="199"/>
      <c r="Y6602" s="182"/>
      <c r="Z6602" s="184"/>
      <c r="AA6602" s="184"/>
      <c r="AD6602" s="182"/>
      <c r="AG6602" s="182"/>
      <c r="AH6602" s="43"/>
      <c r="AI6602" s="43"/>
      <c r="AJ6602" s="43"/>
      <c r="AK6602" s="43"/>
      <c r="AL6602" s="43"/>
      <c r="AM6602" s="43"/>
      <c r="AN6602" s="43"/>
      <c r="AO6602" s="43"/>
      <c r="AP6602" s="43"/>
      <c r="AQ6602" s="43"/>
      <c r="AR6602" s="43"/>
      <c r="AS6602" s="43"/>
      <c r="AT6602" s="43"/>
      <c r="AU6602" s="44"/>
      <c r="AV6602" s="182"/>
      <c r="AW6602" s="182"/>
      <c r="AX6602" s="182"/>
      <c r="AZ6602" s="207"/>
    </row>
    <row r="6603" spans="1:52" s="168" customFormat="1" ht="24.9" customHeight="1" thickBot="1" x14ac:dyDescent="0.35">
      <c r="A6603" s="263"/>
      <c r="B6603" s="263"/>
      <c r="C6603" s="265"/>
      <c r="D6603" s="481"/>
      <c r="E6603" s="482"/>
      <c r="F6603" s="482"/>
      <c r="G6603" s="482"/>
      <c r="H6603" s="482"/>
      <c r="I6603" s="482"/>
      <c r="J6603" s="482"/>
      <c r="K6603" s="482"/>
      <c r="L6603" s="482"/>
      <c r="M6603" s="483"/>
      <c r="N6603" s="414" t="s">
        <v>16</v>
      </c>
      <c r="O6603" s="415"/>
      <c r="P6603" s="415"/>
      <c r="Q6603" s="415"/>
      <c r="R6603" s="415"/>
      <c r="S6603" s="415"/>
      <c r="T6603" s="415"/>
      <c r="U6603" s="18">
        <f>SUM(U6583:U6602)</f>
        <v>15</v>
      </c>
      <c r="V6603" s="182"/>
      <c r="W6603" s="191"/>
      <c r="X6603" s="199"/>
      <c r="Y6603" s="182"/>
      <c r="Z6603" s="184"/>
      <c r="AA6603" s="184"/>
      <c r="AD6603" s="182"/>
      <c r="AG6603" s="182"/>
      <c r="AH6603" s="43"/>
      <c r="AI6603" s="43"/>
      <c r="AJ6603" s="43"/>
      <c r="AK6603" s="43"/>
      <c r="AL6603" s="43"/>
      <c r="AM6603" s="43"/>
      <c r="AN6603" s="43"/>
      <c r="AO6603" s="43"/>
      <c r="AP6603" s="43"/>
      <c r="AQ6603" s="43"/>
      <c r="AR6603" s="43"/>
      <c r="AS6603" s="43"/>
      <c r="AT6603" s="43"/>
      <c r="AU6603" s="44"/>
      <c r="AV6603" s="182"/>
      <c r="AW6603" s="182"/>
      <c r="AX6603" s="182"/>
      <c r="AZ6603" s="207"/>
    </row>
    <row r="6604" spans="1:52" s="168" customFormat="1" ht="14.4" customHeight="1" x14ac:dyDescent="0.3">
      <c r="A6604" s="263"/>
      <c r="B6604" s="263"/>
      <c r="C6604" s="265"/>
      <c r="D6604" s="481"/>
      <c r="E6604" s="482"/>
      <c r="F6604" s="482"/>
      <c r="G6604" s="482"/>
      <c r="H6604" s="482"/>
      <c r="I6604" s="482"/>
      <c r="J6604" s="482"/>
      <c r="K6604" s="482"/>
      <c r="L6604" s="482"/>
      <c r="M6604" s="483"/>
      <c r="N6604" s="416" t="s">
        <v>17</v>
      </c>
      <c r="O6604" s="417"/>
      <c r="P6604" s="417"/>
      <c r="Q6604" s="417"/>
      <c r="R6604" s="417"/>
      <c r="S6604" s="417"/>
      <c r="T6604" s="417"/>
      <c r="U6604" s="418"/>
      <c r="V6604" s="200"/>
      <c r="W6604" s="191"/>
      <c r="X6604" s="199"/>
      <c r="Y6604" s="182"/>
      <c r="Z6604" s="184"/>
      <c r="AA6604" s="184"/>
      <c r="AD6604" s="182"/>
      <c r="AG6604" s="182"/>
      <c r="AH6604" s="43"/>
      <c r="AI6604" s="43"/>
      <c r="AJ6604" s="43"/>
      <c r="AK6604" s="43"/>
      <c r="AL6604" s="43"/>
      <c r="AM6604" s="43"/>
      <c r="AN6604" s="43"/>
      <c r="AO6604" s="43"/>
      <c r="AP6604" s="43"/>
      <c r="AQ6604" s="43"/>
      <c r="AR6604" s="43"/>
      <c r="AS6604" s="43"/>
      <c r="AT6604" s="43"/>
      <c r="AU6604" s="44"/>
      <c r="AV6604" s="182"/>
      <c r="AW6604" s="182"/>
      <c r="AX6604" s="182"/>
      <c r="AZ6604" s="207"/>
    </row>
    <row r="6605" spans="1:52" s="168" customFormat="1" x14ac:dyDescent="0.3">
      <c r="A6605" s="263"/>
      <c r="B6605" s="263"/>
      <c r="C6605" s="265"/>
      <c r="D6605" s="481"/>
      <c r="E6605" s="482"/>
      <c r="F6605" s="482"/>
      <c r="G6605" s="482"/>
      <c r="H6605" s="482"/>
      <c r="I6605" s="482"/>
      <c r="J6605" s="482"/>
      <c r="K6605" s="482"/>
      <c r="L6605" s="482"/>
      <c r="M6605" s="483"/>
      <c r="N6605" s="419"/>
      <c r="O6605" s="420"/>
      <c r="P6605" s="420"/>
      <c r="Q6605" s="420"/>
      <c r="R6605" s="420"/>
      <c r="S6605" s="420"/>
      <c r="T6605" s="420"/>
      <c r="U6605" s="421"/>
      <c r="V6605" s="182"/>
      <c r="W6605" s="191"/>
      <c r="X6605" s="199"/>
      <c r="Y6605" s="182"/>
      <c r="Z6605" s="184"/>
      <c r="AA6605" s="184"/>
      <c r="AD6605" s="182"/>
      <c r="AG6605" s="182"/>
      <c r="AH6605" s="43"/>
      <c r="AI6605" s="43"/>
      <c r="AJ6605" s="43"/>
      <c r="AK6605" s="43"/>
      <c r="AL6605" s="43"/>
      <c r="AM6605" s="43"/>
      <c r="AN6605" s="43"/>
      <c r="AO6605" s="43"/>
      <c r="AP6605" s="43"/>
      <c r="AQ6605" s="43"/>
      <c r="AR6605" s="43"/>
      <c r="AS6605" s="43"/>
      <c r="AT6605" s="43"/>
      <c r="AU6605" s="44"/>
      <c r="AV6605" s="182"/>
      <c r="AW6605" s="182"/>
      <c r="AX6605" s="182"/>
      <c r="AZ6605" s="207"/>
    </row>
    <row r="6606" spans="1:52" s="168" customFormat="1" x14ac:dyDescent="0.3">
      <c r="A6606" s="263"/>
      <c r="B6606" s="263"/>
      <c r="C6606" s="265"/>
      <c r="D6606" s="481"/>
      <c r="E6606" s="482"/>
      <c r="F6606" s="482"/>
      <c r="G6606" s="482"/>
      <c r="H6606" s="482"/>
      <c r="I6606" s="482"/>
      <c r="J6606" s="482"/>
      <c r="K6606" s="482"/>
      <c r="L6606" s="482"/>
      <c r="M6606" s="483"/>
      <c r="N6606" s="419"/>
      <c r="O6606" s="420"/>
      <c r="P6606" s="420"/>
      <c r="Q6606" s="420"/>
      <c r="R6606" s="420"/>
      <c r="S6606" s="420"/>
      <c r="T6606" s="420"/>
      <c r="U6606" s="421"/>
      <c r="V6606" s="182"/>
      <c r="W6606" s="191"/>
      <c r="X6606" s="199"/>
      <c r="Y6606" s="182"/>
      <c r="Z6606" s="184"/>
      <c r="AA6606" s="184"/>
      <c r="AD6606" s="182"/>
      <c r="AG6606" s="182"/>
      <c r="AH6606" s="43"/>
      <c r="AI6606" s="43"/>
      <c r="AJ6606" s="43"/>
      <c r="AK6606" s="43"/>
      <c r="AL6606" s="43"/>
      <c r="AM6606" s="43"/>
      <c r="AN6606" s="43"/>
      <c r="AO6606" s="43"/>
      <c r="AP6606" s="43"/>
      <c r="AQ6606" s="43"/>
      <c r="AR6606" s="43"/>
      <c r="AS6606" s="43"/>
      <c r="AT6606" s="43"/>
      <c r="AU6606" s="44"/>
      <c r="AV6606" s="182"/>
      <c r="AW6606" s="182"/>
      <c r="AX6606" s="182"/>
      <c r="AZ6606" s="207"/>
    </row>
    <row r="6607" spans="1:52" s="168" customFormat="1" ht="14.4" thickBot="1" x14ac:dyDescent="0.35">
      <c r="A6607" s="263"/>
      <c r="B6607" s="263"/>
      <c r="C6607" s="265"/>
      <c r="D6607" s="425"/>
      <c r="E6607" s="426"/>
      <c r="F6607" s="426"/>
      <c r="G6607" s="426"/>
      <c r="H6607" s="426"/>
      <c r="I6607" s="426"/>
      <c r="J6607" s="426"/>
      <c r="K6607" s="426"/>
      <c r="L6607" s="426"/>
      <c r="M6607" s="427"/>
      <c r="N6607" s="422"/>
      <c r="O6607" s="423"/>
      <c r="P6607" s="423"/>
      <c r="Q6607" s="423"/>
      <c r="R6607" s="423"/>
      <c r="S6607" s="423"/>
      <c r="T6607" s="423"/>
      <c r="U6607" s="424"/>
      <c r="V6607" s="182"/>
      <c r="W6607" s="191"/>
      <c r="X6607" s="199"/>
      <c r="Y6607" s="182"/>
      <c r="Z6607" s="184"/>
      <c r="AA6607" s="184"/>
      <c r="AD6607" s="182"/>
      <c r="AG6607" s="182"/>
      <c r="AH6607" s="43"/>
      <c r="AI6607" s="43"/>
      <c r="AJ6607" s="43"/>
      <c r="AK6607" s="43"/>
      <c r="AL6607" s="43"/>
      <c r="AM6607" s="43"/>
      <c r="AN6607" s="43"/>
      <c r="AO6607" s="43"/>
      <c r="AP6607" s="43"/>
      <c r="AQ6607" s="43"/>
      <c r="AR6607" s="43"/>
      <c r="AS6607" s="43"/>
      <c r="AT6607" s="43"/>
      <c r="AU6607" s="44"/>
      <c r="AV6607" s="182"/>
      <c r="AW6607" s="182"/>
      <c r="AX6607" s="182"/>
      <c r="AZ6607" s="207"/>
    </row>
    <row r="6608" spans="1:52" s="168" customFormat="1" ht="5.25" customHeight="1" thickBot="1" x14ac:dyDescent="0.35">
      <c r="A6608" s="263"/>
      <c r="B6608" s="263"/>
      <c r="C6608" s="265"/>
      <c r="D6608" s="428"/>
      <c r="E6608" s="428"/>
      <c r="F6608" s="428"/>
      <c r="G6608" s="428"/>
      <c r="H6608" s="428"/>
      <c r="I6608" s="428"/>
      <c r="J6608" s="428"/>
      <c r="K6608" s="428"/>
      <c r="L6608" s="428"/>
      <c r="M6608" s="428"/>
      <c r="N6608" s="428"/>
      <c r="O6608" s="428"/>
      <c r="P6608" s="428"/>
      <c r="Q6608" s="428"/>
      <c r="R6608" s="428"/>
      <c r="S6608" s="428"/>
      <c r="T6608" s="428"/>
      <c r="U6608" s="428"/>
      <c r="V6608" s="182"/>
      <c r="W6608" s="191"/>
      <c r="X6608" s="199"/>
      <c r="Y6608" s="182"/>
      <c r="Z6608" s="184"/>
      <c r="AA6608" s="184"/>
      <c r="AD6608" s="182"/>
      <c r="AG6608" s="182"/>
      <c r="AH6608" s="43"/>
      <c r="AI6608" s="43"/>
      <c r="AJ6608" s="43"/>
      <c r="AK6608" s="43"/>
      <c r="AL6608" s="43"/>
      <c r="AM6608" s="43"/>
      <c r="AN6608" s="43"/>
      <c r="AO6608" s="43"/>
      <c r="AP6608" s="43"/>
      <c r="AQ6608" s="43"/>
      <c r="AR6608" s="43"/>
      <c r="AS6608" s="43"/>
      <c r="AT6608" s="43"/>
      <c r="AU6608" s="44"/>
      <c r="AV6608" s="182"/>
      <c r="AW6608" s="182"/>
      <c r="AX6608" s="182"/>
      <c r="AZ6608" s="207"/>
    </row>
    <row r="6609" spans="1:52" s="168" customFormat="1" ht="20.25" customHeight="1" x14ac:dyDescent="0.3">
      <c r="A6609" s="263"/>
      <c r="B6609" s="263"/>
      <c r="C6609" s="265"/>
      <c r="D6609" s="429" t="s">
        <v>18</v>
      </c>
      <c r="E6609" s="430"/>
      <c r="F6609" s="430"/>
      <c r="G6609" s="430"/>
      <c r="H6609" s="430"/>
      <c r="I6609" s="430"/>
      <c r="J6609" s="430"/>
      <c r="K6609" s="430"/>
      <c r="L6609" s="430"/>
      <c r="M6609" s="431"/>
      <c r="N6609" s="429" t="s">
        <v>19</v>
      </c>
      <c r="O6609" s="430"/>
      <c r="P6609" s="430"/>
      <c r="Q6609" s="430"/>
      <c r="R6609" s="430"/>
      <c r="S6609" s="430"/>
      <c r="T6609" s="430"/>
      <c r="U6609" s="431"/>
      <c r="V6609" s="182"/>
      <c r="W6609" s="191"/>
      <c r="X6609" s="199"/>
      <c r="Y6609" s="182"/>
      <c r="Z6609" s="184"/>
      <c r="AA6609" s="184"/>
      <c r="AD6609" s="182"/>
      <c r="AG6609" s="182"/>
      <c r="AH6609" s="43"/>
      <c r="AI6609" s="43"/>
      <c r="AJ6609" s="43"/>
      <c r="AK6609" s="43"/>
      <c r="AL6609" s="43"/>
      <c r="AM6609" s="43"/>
      <c r="AN6609" s="43"/>
      <c r="AO6609" s="43"/>
      <c r="AP6609" s="43"/>
      <c r="AQ6609" s="43"/>
      <c r="AR6609" s="43"/>
      <c r="AS6609" s="43"/>
      <c r="AT6609" s="43"/>
      <c r="AU6609" s="44"/>
      <c r="AV6609" s="182"/>
      <c r="AW6609" s="182"/>
      <c r="AX6609" s="182"/>
      <c r="AZ6609" s="207"/>
    </row>
    <row r="6610" spans="1:52" s="168" customFormat="1" x14ac:dyDescent="0.3">
      <c r="A6610" s="263"/>
      <c r="B6610" s="263"/>
      <c r="C6610" s="265"/>
      <c r="D6610" s="432" t="s">
        <v>20</v>
      </c>
      <c r="E6610" s="433"/>
      <c r="F6610" s="433"/>
      <c r="G6610" s="433"/>
      <c r="H6610" s="433"/>
      <c r="I6610" s="433"/>
      <c r="J6610" s="433"/>
      <c r="K6610" s="433"/>
      <c r="L6610" s="433"/>
      <c r="M6610" s="434"/>
      <c r="N6610" s="435" t="s">
        <v>21</v>
      </c>
      <c r="O6610" s="436"/>
      <c r="P6610" s="436"/>
      <c r="Q6610" s="436"/>
      <c r="R6610" s="436"/>
      <c r="S6610" s="436"/>
      <c r="T6610" s="436"/>
      <c r="U6610" s="437"/>
      <c r="V6610" s="182"/>
      <c r="W6610" s="191"/>
      <c r="X6610" s="199"/>
      <c r="Y6610" s="182"/>
      <c r="Z6610" s="184"/>
      <c r="AA6610" s="184"/>
      <c r="AD6610" s="182"/>
      <c r="AG6610" s="182"/>
      <c r="AH6610" s="43"/>
      <c r="AI6610" s="43"/>
      <c r="AJ6610" s="43"/>
      <c r="AK6610" s="43"/>
      <c r="AL6610" s="43"/>
      <c r="AM6610" s="43"/>
      <c r="AN6610" s="43"/>
      <c r="AO6610" s="43"/>
      <c r="AP6610" s="43"/>
      <c r="AQ6610" s="43"/>
      <c r="AR6610" s="43"/>
      <c r="AS6610" s="43"/>
      <c r="AT6610" s="43"/>
      <c r="AU6610" s="44"/>
      <c r="AV6610" s="182"/>
      <c r="AW6610" s="182"/>
      <c r="AX6610" s="182"/>
      <c r="AZ6610" s="207"/>
    </row>
    <row r="6611" spans="1:52" s="168" customFormat="1" ht="15.75" customHeight="1" x14ac:dyDescent="0.3">
      <c r="A6611" s="263"/>
      <c r="B6611" s="263"/>
      <c r="C6611" s="265"/>
      <c r="D6611" s="438" t="s">
        <v>22</v>
      </c>
      <c r="E6611" s="439"/>
      <c r="F6611" s="439"/>
      <c r="G6611" s="439"/>
      <c r="H6611" s="439"/>
      <c r="I6611" s="439"/>
      <c r="J6611" s="439"/>
      <c r="K6611" s="439"/>
      <c r="L6611" s="439"/>
      <c r="M6611" s="440"/>
      <c r="N6611" s="438" t="s">
        <v>22</v>
      </c>
      <c r="O6611" s="444"/>
      <c r="P6611" s="444"/>
      <c r="Q6611" s="444"/>
      <c r="R6611" s="444"/>
      <c r="S6611" s="444"/>
      <c r="T6611" s="444"/>
      <c r="U6611" s="440"/>
      <c r="V6611" s="182"/>
      <c r="W6611" s="191"/>
      <c r="X6611" s="199"/>
      <c r="Y6611" s="182"/>
      <c r="Z6611" s="184"/>
      <c r="AA6611" s="184"/>
      <c r="AD6611" s="182"/>
      <c r="AG6611" s="182"/>
      <c r="AH6611" s="43"/>
      <c r="AI6611" s="43"/>
      <c r="AJ6611" s="43"/>
      <c r="AK6611" s="43"/>
      <c r="AL6611" s="43"/>
      <c r="AM6611" s="43"/>
      <c r="AN6611" s="43"/>
      <c r="AO6611" s="43"/>
      <c r="AP6611" s="43"/>
      <c r="AQ6611" s="43"/>
      <c r="AR6611" s="43"/>
      <c r="AS6611" s="43"/>
      <c r="AT6611" s="43"/>
      <c r="AU6611" s="44"/>
      <c r="AV6611" s="182"/>
      <c r="AW6611" s="182"/>
      <c r="AX6611" s="182"/>
      <c r="AZ6611" s="207"/>
    </row>
    <row r="6612" spans="1:52" s="168" customFormat="1" ht="15.75" customHeight="1" x14ac:dyDescent="0.3">
      <c r="A6612" s="263"/>
      <c r="B6612" s="263"/>
      <c r="C6612" s="265"/>
      <c r="D6612" s="438"/>
      <c r="E6612" s="439"/>
      <c r="F6612" s="439"/>
      <c r="G6612" s="439"/>
      <c r="H6612" s="439"/>
      <c r="I6612" s="439"/>
      <c r="J6612" s="439"/>
      <c r="K6612" s="439"/>
      <c r="L6612" s="439"/>
      <c r="M6612" s="440"/>
      <c r="N6612" s="438"/>
      <c r="O6612" s="439"/>
      <c r="P6612" s="439"/>
      <c r="Q6612" s="439"/>
      <c r="R6612" s="439"/>
      <c r="S6612" s="439"/>
      <c r="T6612" s="439"/>
      <c r="U6612" s="440"/>
      <c r="V6612" s="182"/>
      <c r="W6612" s="191"/>
      <c r="X6612" s="199"/>
      <c r="Y6612" s="182"/>
      <c r="Z6612" s="184"/>
      <c r="AA6612" s="184"/>
      <c r="AD6612" s="182"/>
      <c r="AG6612" s="182"/>
      <c r="AH6612" s="43"/>
      <c r="AI6612" s="43"/>
      <c r="AJ6612" s="43"/>
      <c r="AK6612" s="43"/>
      <c r="AL6612" s="43"/>
      <c r="AM6612" s="43"/>
      <c r="AN6612" s="43"/>
      <c r="AO6612" s="43"/>
      <c r="AP6612" s="43"/>
      <c r="AQ6612" s="43"/>
      <c r="AR6612" s="43"/>
      <c r="AS6612" s="43"/>
      <c r="AT6612" s="43"/>
      <c r="AU6612" s="44"/>
      <c r="AV6612" s="182"/>
      <c r="AW6612" s="182"/>
      <c r="AX6612" s="182"/>
      <c r="AZ6612" s="207"/>
    </row>
    <row r="6613" spans="1:52" s="168" customFormat="1" ht="15.75" customHeight="1" x14ac:dyDescent="0.3">
      <c r="A6613" s="263"/>
      <c r="B6613" s="263"/>
      <c r="C6613" s="265"/>
      <c r="D6613" s="441"/>
      <c r="E6613" s="442"/>
      <c r="F6613" s="442"/>
      <c r="G6613" s="442"/>
      <c r="H6613" s="442"/>
      <c r="I6613" s="442"/>
      <c r="J6613" s="442"/>
      <c r="K6613" s="442"/>
      <c r="L6613" s="442"/>
      <c r="M6613" s="443"/>
      <c r="N6613" s="441"/>
      <c r="O6613" s="442"/>
      <c r="P6613" s="442"/>
      <c r="Q6613" s="442"/>
      <c r="R6613" s="442"/>
      <c r="S6613" s="442"/>
      <c r="T6613" s="442"/>
      <c r="U6613" s="443"/>
      <c r="V6613" s="182"/>
      <c r="W6613" s="191"/>
      <c r="X6613" s="199"/>
      <c r="Y6613" s="182"/>
      <c r="Z6613" s="184"/>
      <c r="AA6613" s="184"/>
      <c r="AD6613" s="182"/>
      <c r="AG6613" s="182"/>
      <c r="AH6613" s="43"/>
      <c r="AI6613" s="43"/>
      <c r="AJ6613" s="43"/>
      <c r="AK6613" s="43"/>
      <c r="AL6613" s="43"/>
      <c r="AM6613" s="43"/>
      <c r="AN6613" s="43"/>
      <c r="AO6613" s="43"/>
      <c r="AP6613" s="43"/>
      <c r="AQ6613" s="43"/>
      <c r="AR6613" s="43"/>
      <c r="AS6613" s="43"/>
      <c r="AT6613" s="43"/>
      <c r="AU6613" s="44"/>
      <c r="AV6613" s="182"/>
      <c r="AW6613" s="182"/>
      <c r="AX6613" s="182"/>
      <c r="AZ6613" s="207"/>
    </row>
    <row r="6614" spans="1:52" s="168" customFormat="1" x14ac:dyDescent="0.25">
      <c r="A6614" s="263"/>
      <c r="B6614" s="263"/>
      <c r="C6614" s="265"/>
      <c r="D6614" s="171" t="s">
        <v>23</v>
      </c>
      <c r="E6614" s="445" t="e">
        <f>+#REF!</f>
        <v>#REF!</v>
      </c>
      <c r="F6614" s="445"/>
      <c r="G6614" s="445"/>
      <c r="H6614" s="445"/>
      <c r="I6614" s="445"/>
      <c r="J6614" s="445"/>
      <c r="K6614" s="445"/>
      <c r="L6614" s="445"/>
      <c r="M6614" s="446"/>
      <c r="N6614" s="172" t="s">
        <v>23</v>
      </c>
      <c r="O6614" s="445" t="e">
        <f>+#REF!</f>
        <v>#REF!</v>
      </c>
      <c r="P6614" s="445"/>
      <c r="Q6614" s="445"/>
      <c r="R6614" s="445"/>
      <c r="S6614" s="445"/>
      <c r="T6614" s="445"/>
      <c r="U6614" s="446"/>
      <c r="V6614" s="182"/>
      <c r="W6614" s="191"/>
      <c r="X6614" s="199"/>
      <c r="Y6614" s="182"/>
      <c r="Z6614" s="184"/>
      <c r="AA6614" s="184"/>
      <c r="AD6614" s="182"/>
      <c r="AG6614" s="182"/>
      <c r="AH6614" s="43"/>
      <c r="AI6614" s="43"/>
      <c r="AJ6614" s="43"/>
      <c r="AK6614" s="43"/>
      <c r="AL6614" s="43"/>
      <c r="AM6614" s="43"/>
      <c r="AN6614" s="43"/>
      <c r="AO6614" s="43"/>
      <c r="AP6614" s="43"/>
      <c r="AQ6614" s="43"/>
      <c r="AR6614" s="43"/>
      <c r="AS6614" s="43"/>
      <c r="AT6614" s="43"/>
      <c r="AU6614" s="44"/>
      <c r="AV6614" s="182"/>
      <c r="AW6614" s="182"/>
      <c r="AX6614" s="182"/>
      <c r="AZ6614" s="207"/>
    </row>
    <row r="6615" spans="1:52" s="168" customFormat="1" ht="14.4" thickBot="1" x14ac:dyDescent="0.3">
      <c r="A6615" s="263"/>
      <c r="B6615" s="263"/>
      <c r="C6615" s="265"/>
      <c r="D6615" s="173" t="s">
        <v>25</v>
      </c>
      <c r="E6615" s="447" t="e">
        <f>+#REF!</f>
        <v>#REF!</v>
      </c>
      <c r="F6615" s="447"/>
      <c r="G6615" s="447"/>
      <c r="H6615" s="447"/>
      <c r="I6615" s="447"/>
      <c r="J6615" s="447"/>
      <c r="K6615" s="447"/>
      <c r="L6615" s="447"/>
      <c r="M6615" s="448"/>
      <c r="N6615" s="174" t="s">
        <v>25</v>
      </c>
      <c r="O6615" s="447" t="e">
        <f>+#REF!</f>
        <v>#REF!</v>
      </c>
      <c r="P6615" s="447"/>
      <c r="Q6615" s="447"/>
      <c r="R6615" s="447"/>
      <c r="S6615" s="447"/>
      <c r="T6615" s="447"/>
      <c r="U6615" s="448"/>
      <c r="V6615" s="182"/>
      <c r="W6615" s="191"/>
      <c r="X6615" s="199"/>
      <c r="Y6615" s="182"/>
      <c r="Z6615" s="184"/>
      <c r="AA6615" s="184"/>
      <c r="AD6615" s="182"/>
      <c r="AG6615" s="182"/>
      <c r="AH6615" s="43"/>
      <c r="AI6615" s="43"/>
      <c r="AJ6615" s="43"/>
      <c r="AK6615" s="43"/>
      <c r="AL6615" s="43"/>
      <c r="AM6615" s="43"/>
      <c r="AN6615" s="43"/>
      <c r="AO6615" s="43"/>
      <c r="AP6615" s="43"/>
      <c r="AQ6615" s="43"/>
      <c r="AR6615" s="43"/>
      <c r="AS6615" s="43"/>
      <c r="AT6615" s="43"/>
      <c r="AU6615" s="44"/>
      <c r="AV6615" s="182"/>
      <c r="AW6615" s="182"/>
      <c r="AX6615" s="182"/>
      <c r="AZ6615" s="207"/>
    </row>
    <row r="6616" spans="1:52" s="175" customFormat="1" ht="9.9" customHeight="1" thickBot="1" x14ac:dyDescent="0.3">
      <c r="A6616" s="266"/>
      <c r="B6616" s="266"/>
      <c r="C6616" s="267"/>
      <c r="N6616" s="15"/>
      <c r="V6616" s="34"/>
      <c r="W6616" s="58"/>
      <c r="X6616" s="85"/>
      <c r="Y6616" s="34"/>
      <c r="Z6616" s="185"/>
      <c r="AA6616" s="185"/>
      <c r="AD6616" s="34"/>
      <c r="AG6616" s="34"/>
      <c r="AH6616" s="45"/>
      <c r="AI6616" s="45"/>
      <c r="AJ6616" s="45"/>
      <c r="AK6616" s="45"/>
      <c r="AL6616" s="45"/>
      <c r="AM6616" s="45"/>
      <c r="AN6616" s="45"/>
      <c r="AO6616" s="45"/>
      <c r="AP6616" s="45"/>
      <c r="AQ6616" s="45"/>
      <c r="AR6616" s="45"/>
      <c r="AS6616" s="45"/>
      <c r="AT6616" s="45"/>
      <c r="AU6616" s="46"/>
      <c r="AV6616" s="34"/>
      <c r="AW6616" s="34"/>
      <c r="AX6616" s="34"/>
      <c r="AZ6616" s="139"/>
    </row>
    <row r="6617" spans="1:52" s="168" customFormat="1" ht="15.75" customHeight="1" x14ac:dyDescent="0.3">
      <c r="A6617" s="263"/>
      <c r="B6617" s="263"/>
      <c r="C6617" s="265"/>
      <c r="D6617" s="484"/>
      <c r="E6617" s="485"/>
      <c r="F6617" s="488" t="s">
        <v>0</v>
      </c>
      <c r="G6617" s="489"/>
      <c r="H6617" s="489"/>
      <c r="I6617" s="489"/>
      <c r="J6617" s="489"/>
      <c r="K6617" s="489"/>
      <c r="L6617" s="489"/>
      <c r="M6617" s="489"/>
      <c r="N6617" s="489"/>
      <c r="O6617" s="490"/>
      <c r="P6617" s="494" t="s">
        <v>1</v>
      </c>
      <c r="Q6617" s="495"/>
      <c r="R6617" s="495"/>
      <c r="S6617" s="496"/>
      <c r="T6617" s="500"/>
      <c r="U6617" s="501"/>
      <c r="V6617" s="182"/>
      <c r="W6617" s="191"/>
      <c r="X6617" s="199"/>
      <c r="Y6617" s="182"/>
      <c r="Z6617" s="184"/>
      <c r="AA6617" s="184"/>
      <c r="AD6617" s="182"/>
      <c r="AG6617" s="182"/>
      <c r="AH6617" s="43"/>
      <c r="AI6617" s="43"/>
      <c r="AJ6617" s="43"/>
      <c r="AK6617" s="43"/>
      <c r="AL6617" s="43"/>
      <c r="AM6617" s="43"/>
      <c r="AN6617" s="43"/>
      <c r="AO6617" s="43"/>
      <c r="AP6617" s="43"/>
      <c r="AQ6617" s="43"/>
      <c r="AR6617" s="43"/>
      <c r="AS6617" s="43"/>
      <c r="AT6617" s="43"/>
      <c r="AU6617" s="44"/>
      <c r="AV6617" s="182"/>
      <c r="AW6617" s="182"/>
      <c r="AX6617" s="182"/>
      <c r="AZ6617" s="207"/>
    </row>
    <row r="6618" spans="1:52" s="168" customFormat="1" ht="15" customHeight="1" x14ac:dyDescent="0.3">
      <c r="A6618" s="263"/>
      <c r="B6618" s="263"/>
      <c r="C6618" s="265"/>
      <c r="D6618" s="481"/>
      <c r="E6618" s="482"/>
      <c r="F6618" s="491"/>
      <c r="G6618" s="492"/>
      <c r="H6618" s="492"/>
      <c r="I6618" s="492"/>
      <c r="J6618" s="492"/>
      <c r="K6618" s="492"/>
      <c r="L6618" s="492"/>
      <c r="M6618" s="492"/>
      <c r="N6618" s="492"/>
      <c r="O6618" s="493"/>
      <c r="P6618" s="497"/>
      <c r="Q6618" s="498"/>
      <c r="R6618" s="498"/>
      <c r="S6618" s="499"/>
      <c r="T6618" s="502"/>
      <c r="U6618" s="503"/>
      <c r="V6618" s="182"/>
      <c r="W6618" s="191"/>
      <c r="X6618" s="199"/>
      <c r="Y6618" s="186"/>
      <c r="Z6618" s="184"/>
      <c r="AA6618" s="184"/>
      <c r="AD6618" s="182"/>
      <c r="AG6618" s="182"/>
      <c r="AH6618" s="43"/>
      <c r="AI6618" s="43"/>
      <c r="AJ6618" s="43"/>
      <c r="AK6618" s="43"/>
      <c r="AL6618" s="43"/>
      <c r="AM6618" s="43"/>
      <c r="AN6618" s="43"/>
      <c r="AO6618" s="43"/>
      <c r="AP6618" s="43"/>
      <c r="AQ6618" s="43"/>
      <c r="AR6618" s="43"/>
      <c r="AS6618" s="43"/>
      <c r="AT6618" s="43"/>
      <c r="AU6618" s="44"/>
      <c r="AV6618" s="182"/>
      <c r="AW6618" s="182"/>
      <c r="AX6618" s="182"/>
      <c r="AZ6618" s="207"/>
    </row>
    <row r="6619" spans="1:52" s="168" customFormat="1" ht="30" customHeight="1" thickBot="1" x14ac:dyDescent="0.35">
      <c r="A6619" s="263"/>
      <c r="B6619" s="263"/>
      <c r="C6619" s="265"/>
      <c r="D6619" s="486"/>
      <c r="E6619" s="487"/>
      <c r="F6619" s="506" t="s">
        <v>2</v>
      </c>
      <c r="G6619" s="507"/>
      <c r="H6619" s="507"/>
      <c r="I6619" s="507"/>
      <c r="J6619" s="507"/>
      <c r="K6619" s="507"/>
      <c r="L6619" s="507"/>
      <c r="M6619" s="507"/>
      <c r="N6619" s="507"/>
      <c r="O6619" s="508"/>
      <c r="P6619" s="181">
        <v>136</v>
      </c>
      <c r="Q6619" s="210" t="s">
        <v>3</v>
      </c>
      <c r="R6619" s="509">
        <v>147</v>
      </c>
      <c r="S6619" s="510"/>
      <c r="T6619" s="504"/>
      <c r="U6619" s="505"/>
      <c r="V6619" s="182">
        <f>+IF(C6628="","",1)</f>
        <v>1</v>
      </c>
      <c r="W6619" s="191"/>
      <c r="X6619" s="199"/>
      <c r="Y6619" s="39"/>
      <c r="Z6619" s="184"/>
      <c r="AA6619" s="184"/>
      <c r="AD6619" s="182"/>
      <c r="AG6619" s="182"/>
      <c r="AH6619" s="43"/>
      <c r="AI6619" s="43"/>
      <c r="AJ6619" s="43"/>
      <c r="AK6619" s="43"/>
      <c r="AL6619" s="43"/>
      <c r="AM6619" s="43"/>
      <c r="AN6619" s="43"/>
      <c r="AO6619" s="43"/>
      <c r="AP6619" s="43"/>
      <c r="AQ6619" s="43"/>
      <c r="AR6619" s="43"/>
      <c r="AS6619" s="43"/>
      <c r="AT6619" s="43"/>
      <c r="AU6619" s="44"/>
      <c r="AV6619" s="182"/>
      <c r="AW6619" s="182"/>
      <c r="AX6619" s="182"/>
      <c r="AZ6619" s="207"/>
    </row>
    <row r="6620" spans="1:52" s="168" customFormat="1" ht="5.25" customHeight="1" thickBot="1" x14ac:dyDescent="0.35">
      <c r="A6620" s="263"/>
      <c r="B6620" s="263"/>
      <c r="C6620" s="265"/>
      <c r="D6620" s="454"/>
      <c r="E6620" s="454"/>
      <c r="F6620" s="454"/>
      <c r="G6620" s="454"/>
      <c r="H6620" s="454"/>
      <c r="I6620" s="454"/>
      <c r="J6620" s="454"/>
      <c r="K6620" s="454"/>
      <c r="L6620" s="454"/>
      <c r="M6620" s="454"/>
      <c r="N6620" s="454"/>
      <c r="O6620" s="454"/>
      <c r="P6620" s="454"/>
      <c r="Q6620" s="454"/>
      <c r="R6620" s="454"/>
      <c r="S6620" s="454"/>
      <c r="T6620" s="454"/>
      <c r="U6620" s="454"/>
      <c r="V6620" s="182"/>
      <c r="W6620" s="191"/>
      <c r="X6620" s="199"/>
      <c r="Y6620" s="186"/>
      <c r="Z6620" s="184"/>
      <c r="AA6620" s="184"/>
      <c r="AD6620" s="182"/>
      <c r="AG6620" s="182"/>
      <c r="AH6620" s="43"/>
      <c r="AI6620" s="43"/>
      <c r="AJ6620" s="43"/>
      <c r="AK6620" s="43"/>
      <c r="AL6620" s="43"/>
      <c r="AM6620" s="43"/>
      <c r="AN6620" s="43"/>
      <c r="AO6620" s="43"/>
      <c r="AP6620" s="43"/>
      <c r="AQ6620" s="43"/>
      <c r="AR6620" s="43"/>
      <c r="AS6620" s="43"/>
      <c r="AT6620" s="43"/>
      <c r="AU6620" s="44"/>
      <c r="AV6620" s="182"/>
      <c r="AW6620" s="182"/>
      <c r="AX6620" s="182"/>
      <c r="AZ6620" s="207"/>
    </row>
    <row r="6621" spans="1:52" s="168" customFormat="1" ht="24.9" customHeight="1" x14ac:dyDescent="0.3">
      <c r="A6621" s="263"/>
      <c r="B6621" s="263"/>
      <c r="C6621" s="265"/>
      <c r="D6621" s="511" t="s">
        <v>4</v>
      </c>
      <c r="E6621" s="512"/>
      <c r="F6621" s="513" t="s">
        <v>168</v>
      </c>
      <c r="G6621" s="514"/>
      <c r="H6621" s="514"/>
      <c r="I6621" s="515"/>
      <c r="J6621" s="516" t="s">
        <v>5</v>
      </c>
      <c r="K6621" s="512"/>
      <c r="L6621" s="513" t="s">
        <v>102</v>
      </c>
      <c r="M6621" s="514"/>
      <c r="N6621" s="514"/>
      <c r="O6621" s="514"/>
      <c r="P6621" s="515"/>
      <c r="Q6621" s="164" t="s">
        <v>6</v>
      </c>
      <c r="R6621" s="513" t="s">
        <v>36</v>
      </c>
      <c r="S6621" s="514"/>
      <c r="T6621" s="514"/>
      <c r="U6621" s="517"/>
      <c r="V6621" s="182"/>
      <c r="W6621" s="191"/>
      <c r="X6621" s="199"/>
      <c r="Y6621" s="182"/>
      <c r="Z6621" s="184"/>
      <c r="AA6621" s="184"/>
      <c r="AD6621" s="182"/>
      <c r="AG6621" s="182"/>
      <c r="AH6621" s="43"/>
      <c r="AI6621" s="43"/>
      <c r="AJ6621" s="43"/>
      <c r="AK6621" s="43"/>
      <c r="AL6621" s="43"/>
      <c r="AM6621" s="43"/>
      <c r="AN6621" s="43"/>
      <c r="AO6621" s="43"/>
      <c r="AP6621" s="43"/>
      <c r="AQ6621" s="43"/>
      <c r="AR6621" s="43"/>
      <c r="AS6621" s="43"/>
      <c r="AT6621" s="43"/>
      <c r="AU6621" s="44"/>
      <c r="AV6621" s="182"/>
      <c r="AW6621" s="182"/>
      <c r="AX6621" s="182"/>
      <c r="AZ6621" s="207"/>
    </row>
    <row r="6622" spans="1:52" s="168" customFormat="1" ht="45" customHeight="1" thickBot="1" x14ac:dyDescent="0.35">
      <c r="A6622" s="263"/>
      <c r="B6622" s="263"/>
      <c r="C6622" s="265"/>
      <c r="D6622" s="518" t="s">
        <v>7</v>
      </c>
      <c r="E6622" s="519"/>
      <c r="F6622" s="520" t="s">
        <v>169</v>
      </c>
      <c r="G6622" s="521"/>
      <c r="H6622" s="521"/>
      <c r="I6622" s="521"/>
      <c r="J6622" s="521"/>
      <c r="K6622" s="521"/>
      <c r="L6622" s="521"/>
      <c r="M6622" s="521"/>
      <c r="N6622" s="521"/>
      <c r="O6622" s="521"/>
      <c r="P6622" s="521"/>
      <c r="Q6622" s="521"/>
      <c r="R6622" s="521"/>
      <c r="S6622" s="521"/>
      <c r="T6622" s="521"/>
      <c r="U6622" s="522"/>
      <c r="V6622" s="182"/>
      <c r="W6622" s="191"/>
      <c r="X6622" s="199"/>
      <c r="Y6622" s="182"/>
      <c r="Z6622" s="184"/>
      <c r="AA6622" s="184"/>
      <c r="AD6622" s="182"/>
      <c r="AG6622" s="182"/>
      <c r="AH6622" s="43"/>
      <c r="AI6622" s="43"/>
      <c r="AJ6622" s="43"/>
      <c r="AK6622" s="43"/>
      <c r="AL6622" s="43"/>
      <c r="AM6622" s="43"/>
      <c r="AN6622" s="43"/>
      <c r="AO6622" s="43"/>
      <c r="AP6622" s="43"/>
      <c r="AQ6622" s="43"/>
      <c r="AR6622" s="43"/>
      <c r="AS6622" s="43"/>
      <c r="AT6622" s="43"/>
      <c r="AU6622" s="44"/>
      <c r="AV6622" s="182"/>
      <c r="AW6622" s="182"/>
      <c r="AX6622" s="182"/>
      <c r="AZ6622" s="207"/>
    </row>
    <row r="6623" spans="1:52" s="168" customFormat="1" ht="5.0999999999999996" customHeight="1" thickBot="1" x14ac:dyDescent="0.35">
      <c r="A6623" s="263"/>
      <c r="B6623" s="263"/>
      <c r="C6623" s="265"/>
      <c r="D6623" s="523"/>
      <c r="E6623" s="523"/>
      <c r="F6623" s="523"/>
      <c r="G6623" s="523"/>
      <c r="H6623" s="523"/>
      <c r="I6623" s="523"/>
      <c r="J6623" s="523"/>
      <c r="K6623" s="523"/>
      <c r="L6623" s="523"/>
      <c r="M6623" s="523"/>
      <c r="N6623" s="523"/>
      <c r="O6623" s="523"/>
      <c r="P6623" s="523"/>
      <c r="Q6623" s="523"/>
      <c r="R6623" s="523"/>
      <c r="S6623" s="523"/>
      <c r="T6623" s="523"/>
      <c r="U6623" s="523"/>
      <c r="V6623" s="182"/>
      <c r="W6623" s="191"/>
      <c r="X6623" s="199"/>
      <c r="Y6623" s="182"/>
      <c r="Z6623" s="184"/>
      <c r="AA6623" s="184"/>
      <c r="AD6623" s="182"/>
      <c r="AG6623" s="182"/>
      <c r="AH6623" s="43"/>
      <c r="AI6623" s="43"/>
      <c r="AJ6623" s="43"/>
      <c r="AK6623" s="43"/>
      <c r="AL6623" s="43"/>
      <c r="AM6623" s="43"/>
      <c r="AN6623" s="43"/>
      <c r="AO6623" s="43"/>
      <c r="AP6623" s="43"/>
      <c r="AQ6623" s="43"/>
      <c r="AR6623" s="43"/>
      <c r="AS6623" s="43"/>
      <c r="AT6623" s="43"/>
      <c r="AU6623" s="44"/>
      <c r="AV6623" s="182"/>
      <c r="AW6623" s="182"/>
      <c r="AX6623" s="182"/>
      <c r="AZ6623" s="207"/>
    </row>
    <row r="6624" spans="1:52" s="168" customFormat="1" ht="24.9" customHeight="1" thickBot="1" x14ac:dyDescent="0.35">
      <c r="A6624" s="263"/>
      <c r="B6624" s="263"/>
      <c r="C6624" s="265"/>
      <c r="D6624" s="165" t="s">
        <v>103</v>
      </c>
      <c r="E6624" s="209" t="s">
        <v>106</v>
      </c>
      <c r="F6624" s="455" t="s">
        <v>104</v>
      </c>
      <c r="G6624" s="524"/>
      <c r="H6624" s="456"/>
      <c r="I6624" s="525">
        <v>44058</v>
      </c>
      <c r="J6624" s="526"/>
      <c r="K6624" s="526"/>
      <c r="L6624" s="526"/>
      <c r="M6624" s="526"/>
      <c r="N6624" s="527"/>
      <c r="O6624" s="166" t="s">
        <v>8</v>
      </c>
      <c r="P6624" s="449" t="s">
        <v>24</v>
      </c>
      <c r="Q6624" s="450"/>
      <c r="R6624" s="450"/>
      <c r="S6624" s="450"/>
      <c r="T6624" s="450"/>
      <c r="U6624" s="528"/>
      <c r="V6624" s="182"/>
      <c r="W6624" s="191"/>
      <c r="X6624" s="199"/>
      <c r="Y6624" s="182"/>
      <c r="Z6624" s="184"/>
      <c r="AA6624" s="184"/>
      <c r="AD6624" s="182"/>
      <c r="AG6624" s="182"/>
      <c r="AH6624" s="43"/>
      <c r="AI6624" s="43"/>
      <c r="AJ6624" s="43"/>
      <c r="AK6624" s="43"/>
      <c r="AL6624" s="43"/>
      <c r="AM6624" s="43"/>
      <c r="AN6624" s="43"/>
      <c r="AO6624" s="43"/>
      <c r="AP6624" s="43"/>
      <c r="AQ6624" s="43"/>
      <c r="AR6624" s="43"/>
      <c r="AS6624" s="43"/>
      <c r="AT6624" s="43"/>
      <c r="AU6624" s="44"/>
      <c r="AV6624" s="182"/>
      <c r="AW6624" s="182"/>
      <c r="AX6624" s="182"/>
      <c r="AZ6624" s="207"/>
    </row>
    <row r="6625" spans="1:52" s="168" customFormat="1" ht="5.0999999999999996" customHeight="1" thickBot="1" x14ac:dyDescent="0.35">
      <c r="A6625" s="263"/>
      <c r="B6625" s="263"/>
      <c r="C6625" s="265"/>
      <c r="D6625" s="208"/>
      <c r="E6625" s="208"/>
      <c r="F6625" s="208"/>
      <c r="G6625" s="208"/>
      <c r="H6625" s="208"/>
      <c r="I6625" s="208"/>
      <c r="J6625" s="208"/>
      <c r="K6625" s="208"/>
      <c r="L6625" s="208"/>
      <c r="M6625" s="208"/>
      <c r="N6625" s="208"/>
      <c r="O6625" s="208"/>
      <c r="P6625" s="208"/>
      <c r="Q6625" s="208"/>
      <c r="R6625" s="208"/>
      <c r="S6625" s="208"/>
      <c r="T6625" s="208"/>
      <c r="U6625" s="208"/>
      <c r="V6625" s="182"/>
      <c r="W6625" s="191"/>
      <c r="X6625" s="199"/>
      <c r="Y6625" s="182"/>
      <c r="Z6625" s="184"/>
      <c r="AA6625" s="184"/>
      <c r="AD6625" s="182"/>
      <c r="AG6625" s="182"/>
      <c r="AH6625" s="43"/>
      <c r="AI6625" s="43"/>
      <c r="AJ6625" s="43"/>
      <c r="AK6625" s="43"/>
      <c r="AL6625" s="43"/>
      <c r="AM6625" s="43"/>
      <c r="AN6625" s="43"/>
      <c r="AO6625" s="43"/>
      <c r="AP6625" s="43"/>
      <c r="AQ6625" s="43"/>
      <c r="AR6625" s="43"/>
      <c r="AS6625" s="43"/>
      <c r="AT6625" s="43"/>
      <c r="AU6625" s="44"/>
      <c r="AV6625" s="182"/>
      <c r="AW6625" s="182"/>
      <c r="AX6625" s="182"/>
      <c r="AZ6625" s="207"/>
    </row>
    <row r="6626" spans="1:52" s="168" customFormat="1" ht="24.9" customHeight="1" thickBot="1" x14ac:dyDescent="0.35">
      <c r="A6626" s="263"/>
      <c r="B6626" s="263"/>
      <c r="C6626" s="265"/>
      <c r="D6626" s="165" t="s">
        <v>31</v>
      </c>
      <c r="E6626" s="449"/>
      <c r="F6626" s="450"/>
      <c r="G6626" s="450"/>
      <c r="H6626" s="450"/>
      <c r="I6626" s="450"/>
      <c r="J6626" s="451"/>
      <c r="K6626" s="177" t="s">
        <v>105</v>
      </c>
      <c r="L6626" s="452"/>
      <c r="M6626" s="452"/>
      <c r="N6626" s="452"/>
      <c r="O6626" s="452"/>
      <c r="P6626" s="452"/>
      <c r="Q6626" s="452"/>
      <c r="R6626" s="452"/>
      <c r="S6626" s="452"/>
      <c r="T6626" s="452"/>
      <c r="U6626" s="453"/>
      <c r="V6626" s="182"/>
      <c r="W6626" s="191"/>
      <c r="X6626" s="199"/>
      <c r="Y6626" s="182"/>
      <c r="Z6626" s="184"/>
      <c r="AA6626" s="184"/>
      <c r="AD6626" s="182"/>
      <c r="AG6626" s="182"/>
      <c r="AH6626" s="43"/>
      <c r="AI6626" s="43"/>
      <c r="AJ6626" s="43"/>
      <c r="AK6626" s="43"/>
      <c r="AL6626" s="43"/>
      <c r="AM6626" s="43"/>
      <c r="AN6626" s="43"/>
      <c r="AO6626" s="43"/>
      <c r="AP6626" s="43"/>
      <c r="AQ6626" s="43"/>
      <c r="AR6626" s="43"/>
      <c r="AS6626" s="43"/>
      <c r="AT6626" s="43"/>
      <c r="AU6626" s="44"/>
      <c r="AV6626" s="182"/>
      <c r="AW6626" s="182"/>
      <c r="AX6626" s="182"/>
      <c r="AZ6626" s="207"/>
    </row>
    <row r="6627" spans="1:52" s="168" customFormat="1" ht="5.0999999999999996" customHeight="1" thickBot="1" x14ac:dyDescent="0.35">
      <c r="A6627" s="263"/>
      <c r="B6627" s="263"/>
      <c r="C6627" s="265"/>
      <c r="D6627" s="454"/>
      <c r="E6627" s="454"/>
      <c r="F6627" s="454"/>
      <c r="G6627" s="454"/>
      <c r="H6627" s="454"/>
      <c r="I6627" s="454"/>
      <c r="J6627" s="454"/>
      <c r="K6627" s="454"/>
      <c r="L6627" s="454"/>
      <c r="M6627" s="454"/>
      <c r="N6627" s="454"/>
      <c r="O6627" s="454"/>
      <c r="P6627" s="454"/>
      <c r="Q6627" s="454"/>
      <c r="R6627" s="454"/>
      <c r="S6627" s="454"/>
      <c r="T6627" s="454"/>
      <c r="U6627" s="454"/>
      <c r="V6627" s="182"/>
      <c r="W6627" s="191"/>
      <c r="X6627" s="199"/>
      <c r="Y6627" s="182"/>
      <c r="Z6627" s="184"/>
      <c r="AA6627" s="184"/>
      <c r="AD6627" s="182"/>
      <c r="AG6627" s="182"/>
      <c r="AH6627" s="43"/>
      <c r="AI6627" s="43"/>
      <c r="AJ6627" s="43"/>
      <c r="AK6627" s="43"/>
      <c r="AL6627" s="43"/>
      <c r="AM6627" s="43"/>
      <c r="AN6627" s="43"/>
      <c r="AO6627" s="43"/>
      <c r="AP6627" s="43"/>
      <c r="AQ6627" s="43"/>
      <c r="AR6627" s="43"/>
      <c r="AS6627" s="43"/>
      <c r="AT6627" s="43"/>
      <c r="AU6627" s="44"/>
      <c r="AV6627" s="182"/>
      <c r="AW6627" s="182"/>
      <c r="AX6627" s="182"/>
      <c r="AZ6627" s="207"/>
    </row>
    <row r="6628" spans="1:52" s="168" customFormat="1" ht="45" customHeight="1" thickBot="1" x14ac:dyDescent="0.35">
      <c r="A6628" s="263" t="str">
        <f>+E6628</f>
        <v>NP 73</v>
      </c>
      <c r="B6628" s="264">
        <f>+U6652</f>
        <v>22</v>
      </c>
      <c r="C6628" s="265">
        <v>126</v>
      </c>
      <c r="D6628" s="165" t="s">
        <v>9</v>
      </c>
      <c r="E6628" s="180" t="s">
        <v>342</v>
      </c>
      <c r="F6628" s="455" t="s">
        <v>29</v>
      </c>
      <c r="G6628" s="456"/>
      <c r="H6628" s="457" t="s">
        <v>343</v>
      </c>
      <c r="I6628" s="457"/>
      <c r="J6628" s="457"/>
      <c r="K6628" s="457"/>
      <c r="L6628" s="457"/>
      <c r="M6628" s="458"/>
      <c r="N6628" s="459" t="s">
        <v>32</v>
      </c>
      <c r="O6628" s="460"/>
      <c r="P6628" s="461"/>
      <c r="Q6628" s="462" t="s">
        <v>54</v>
      </c>
      <c r="R6628" s="463"/>
      <c r="S6628" s="463"/>
      <c r="T6628" s="463"/>
      <c r="U6628" s="464"/>
      <c r="V6628" s="182"/>
      <c r="W6628" s="191"/>
      <c r="X6628" s="199"/>
      <c r="Y6628" s="182"/>
      <c r="Z6628" s="186"/>
      <c r="AA6628" s="186"/>
      <c r="AD6628" s="182"/>
      <c r="AG6628" s="182"/>
      <c r="AH6628" s="43"/>
      <c r="AI6628" s="43"/>
      <c r="AJ6628" s="43"/>
      <c r="AK6628" s="43"/>
      <c r="AL6628" s="43"/>
      <c r="AM6628" s="43"/>
      <c r="AN6628" s="43"/>
      <c r="AO6628" s="43"/>
      <c r="AP6628" s="43"/>
      <c r="AQ6628" s="43"/>
      <c r="AR6628" s="43"/>
      <c r="AS6628" s="43"/>
      <c r="AT6628" s="43"/>
      <c r="AU6628" s="44"/>
      <c r="AV6628" s="182"/>
      <c r="AW6628" s="182"/>
      <c r="AX6628" s="182"/>
      <c r="AZ6628" s="207"/>
    </row>
    <row r="6629" spans="1:52" s="168" customFormat="1" ht="5.0999999999999996" customHeight="1" thickBot="1" x14ac:dyDescent="0.35">
      <c r="A6629" s="263"/>
      <c r="B6629" s="263"/>
      <c r="C6629" s="265"/>
      <c r="D6629" s="428"/>
      <c r="E6629" s="428"/>
      <c r="F6629" s="428"/>
      <c r="G6629" s="428"/>
      <c r="H6629" s="428"/>
      <c r="I6629" s="428"/>
      <c r="J6629" s="428"/>
      <c r="K6629" s="428"/>
      <c r="L6629" s="428"/>
      <c r="M6629" s="428"/>
      <c r="N6629" s="454"/>
      <c r="O6629" s="454"/>
      <c r="P6629" s="454"/>
      <c r="Q6629" s="454"/>
      <c r="R6629" s="454"/>
      <c r="S6629" s="454"/>
      <c r="T6629" s="454"/>
      <c r="U6629" s="454"/>
      <c r="V6629" s="182"/>
      <c r="W6629" s="191"/>
      <c r="X6629" s="199"/>
      <c r="Y6629" s="182"/>
      <c r="Z6629" s="193"/>
      <c r="AA6629" s="193"/>
      <c r="AD6629" s="182"/>
      <c r="AG6629" s="182"/>
      <c r="AH6629" s="43"/>
      <c r="AI6629" s="43"/>
      <c r="AJ6629" s="43"/>
      <c r="AK6629" s="43"/>
      <c r="AL6629" s="43"/>
      <c r="AM6629" s="43"/>
      <c r="AN6629" s="43"/>
      <c r="AO6629" s="43"/>
      <c r="AP6629" s="43"/>
      <c r="AQ6629" s="43"/>
      <c r="AR6629" s="43"/>
      <c r="AS6629" s="43"/>
      <c r="AT6629" s="43"/>
      <c r="AU6629" s="44"/>
      <c r="AV6629" s="182"/>
      <c r="AW6629" s="182"/>
      <c r="AX6629" s="182"/>
      <c r="AZ6629" s="207"/>
    </row>
    <row r="6630" spans="1:52" s="168" customFormat="1" ht="24.9" customHeight="1" x14ac:dyDescent="0.3">
      <c r="A6630" s="263"/>
      <c r="B6630" s="263"/>
      <c r="C6630" s="265"/>
      <c r="D6630" s="465" t="s">
        <v>30</v>
      </c>
      <c r="E6630" s="466"/>
      <c r="F6630" s="466"/>
      <c r="G6630" s="466"/>
      <c r="H6630" s="466"/>
      <c r="I6630" s="466"/>
      <c r="J6630" s="466"/>
      <c r="K6630" s="466"/>
      <c r="L6630" s="466"/>
      <c r="M6630" s="467"/>
      <c r="N6630" s="468" t="s">
        <v>11</v>
      </c>
      <c r="O6630" s="470" t="s">
        <v>12</v>
      </c>
      <c r="P6630" s="471"/>
      <c r="Q6630" s="474" t="s">
        <v>13</v>
      </c>
      <c r="R6630" s="475"/>
      <c r="S6630" s="476"/>
      <c r="T6630" s="477" t="s">
        <v>27</v>
      </c>
      <c r="U6630" s="479" t="s">
        <v>28</v>
      </c>
      <c r="V6630" s="182"/>
      <c r="W6630" s="191"/>
      <c r="X6630" s="199"/>
      <c r="Y6630" s="182"/>
      <c r="Z6630" s="193"/>
      <c r="AA6630" s="193"/>
      <c r="AD6630" s="182"/>
      <c r="AG6630" s="182"/>
      <c r="AH6630" s="43"/>
      <c r="AI6630" s="43"/>
      <c r="AJ6630" s="43"/>
      <c r="AK6630" s="43"/>
      <c r="AL6630" s="43"/>
      <c r="AM6630" s="43"/>
      <c r="AN6630" s="43"/>
      <c r="AO6630" s="43"/>
      <c r="AP6630" s="43"/>
      <c r="AQ6630" s="43"/>
      <c r="AR6630" s="43"/>
      <c r="AS6630" s="43"/>
      <c r="AT6630" s="43"/>
      <c r="AU6630" s="44"/>
      <c r="AV6630" s="182"/>
      <c r="AW6630" s="182"/>
      <c r="AX6630" s="182"/>
      <c r="AZ6630" s="207"/>
    </row>
    <row r="6631" spans="1:52" s="168" customFormat="1" ht="24.9" customHeight="1" x14ac:dyDescent="0.3">
      <c r="A6631" s="263"/>
      <c r="B6631" s="263"/>
      <c r="C6631" s="265"/>
      <c r="D6631" s="481"/>
      <c r="E6631" s="482"/>
      <c r="F6631" s="482"/>
      <c r="G6631" s="482"/>
      <c r="H6631" s="482"/>
      <c r="I6631" s="482"/>
      <c r="J6631" s="482"/>
      <c r="K6631" s="482"/>
      <c r="L6631" s="482"/>
      <c r="M6631" s="483"/>
      <c r="N6631" s="469"/>
      <c r="O6631" s="472"/>
      <c r="P6631" s="473"/>
      <c r="Q6631" s="170" t="s">
        <v>14</v>
      </c>
      <c r="R6631" s="170" t="s">
        <v>15</v>
      </c>
      <c r="S6631" s="170" t="s">
        <v>26</v>
      </c>
      <c r="T6631" s="478"/>
      <c r="U6631" s="480"/>
      <c r="V6631" s="182"/>
      <c r="W6631" s="191"/>
      <c r="X6631" s="199"/>
      <c r="Y6631" s="182"/>
      <c r="Z6631" s="194"/>
      <c r="AA6631" s="194"/>
      <c r="AD6631" s="182"/>
      <c r="AG6631" s="182"/>
      <c r="AH6631" s="43"/>
      <c r="AI6631" s="43"/>
      <c r="AJ6631" s="43"/>
      <c r="AK6631" s="43"/>
      <c r="AL6631" s="43"/>
      <c r="AM6631" s="43"/>
      <c r="AN6631" s="43"/>
      <c r="AO6631" s="43"/>
      <c r="AP6631" s="43"/>
      <c r="AQ6631" s="43"/>
      <c r="AR6631" s="43"/>
      <c r="AS6631" s="43"/>
      <c r="AT6631" s="43"/>
      <c r="AU6631" s="44"/>
      <c r="AV6631" s="182"/>
      <c r="AW6631" s="182"/>
      <c r="AX6631" s="182"/>
      <c r="AZ6631" s="207"/>
    </row>
    <row r="6632" spans="1:52" s="168" customFormat="1" ht="24.9" customHeight="1" x14ac:dyDescent="0.3">
      <c r="A6632" s="263"/>
      <c r="B6632" s="263"/>
      <c r="C6632" s="265"/>
      <c r="D6632" s="481"/>
      <c r="E6632" s="482"/>
      <c r="F6632" s="482"/>
      <c r="G6632" s="482"/>
      <c r="H6632" s="482"/>
      <c r="I6632" s="482"/>
      <c r="J6632" s="482"/>
      <c r="K6632" s="482"/>
      <c r="L6632" s="482"/>
      <c r="M6632" s="483"/>
      <c r="N6632" s="176">
        <v>14000741</v>
      </c>
      <c r="O6632" s="412" t="s">
        <v>351</v>
      </c>
      <c r="P6632" s="413"/>
      <c r="Q6632" s="8"/>
      <c r="R6632" s="8"/>
      <c r="S6632" s="8"/>
      <c r="T6632" s="9">
        <v>9</v>
      </c>
      <c r="U6632" s="17">
        <f>+T6632</f>
        <v>9</v>
      </c>
      <c r="V6632" s="182"/>
      <c r="W6632" s="191">
        <v>4</v>
      </c>
      <c r="X6632" s="199"/>
      <c r="Y6632" s="182">
        <f>+C6628</f>
        <v>126</v>
      </c>
      <c r="Z6632" s="41">
        <f>+SUMIF($N6632:$N6651,$Z$16,$U6632:$U6651)</f>
        <v>0</v>
      </c>
      <c r="AA6632" s="41">
        <f>+SUMIF($N6632:$N6651,$AA$16,$U6632:$U6651)</f>
        <v>0</v>
      </c>
      <c r="AB6632" s="41">
        <f>+SUMIF($N6632:$N6651,$AB$16,$U6632:$U6651)</f>
        <v>0</v>
      </c>
      <c r="AC6632" s="41">
        <f>+SUMIF($N6632:$N6651,$AC$16,$U6632:$U6651)</f>
        <v>9</v>
      </c>
      <c r="AD6632" s="41">
        <f>+SUMIF($N6632:$N6651,$AD$16,$U6632:$U6651)</f>
        <v>6</v>
      </c>
      <c r="AE6632" s="41">
        <f>+SUMIF($N6632:$N6651,$AE$16,$U6632:$U6651)</f>
        <v>0</v>
      </c>
      <c r="AF6632" s="41">
        <f>+SUMIF($N6632:$N6651,$AF$16,$U6632:$U6651)</f>
        <v>0</v>
      </c>
      <c r="AG6632" s="41">
        <f>+SUMIF($N6632:$N6651,$AG$16,$U6632:$U6651)</f>
        <v>0</v>
      </c>
      <c r="AH6632" s="41">
        <f>+SUMIF($N6632:$N6651,$AH$16,$U6632:$U6651)</f>
        <v>0</v>
      </c>
      <c r="AI6632" s="41">
        <f>+SUMIF($N6632:$N6651,$AI$16,$U6632:$U6651)</f>
        <v>0</v>
      </c>
      <c r="AJ6632" s="41">
        <f>+SUMIF($N6632:$N6651,$AJ$16,$U6632:$U6651)</f>
        <v>0</v>
      </c>
      <c r="AK6632" s="41">
        <f>+SUMIF($N6632:$N6651,$AK$16,$U6632:$U6651)</f>
        <v>0</v>
      </c>
      <c r="AL6632" s="41">
        <f>+SUMIF($N6632:$N6651,$AL$16,$U6632:$U6651)</f>
        <v>0</v>
      </c>
      <c r="AM6632" s="41">
        <f>+SUMIF($N6632:$N6651,$AM$16,$U6632:$U6651)</f>
        <v>0</v>
      </c>
      <c r="AN6632" s="41">
        <f>+SUMIF($N6632:$N6651,$AN$16,$U6632:$U6651)</f>
        <v>0</v>
      </c>
      <c r="AO6632" s="41">
        <f>+SUMIF($N6632:$N6651,$AO$16,$U6632:$U6651)</f>
        <v>0</v>
      </c>
      <c r="AP6632" s="41">
        <f>+SUMIF($N6632:$N6651,$AP$16,$U6632:$U6651)</f>
        <v>0</v>
      </c>
      <c r="AQ6632" s="41">
        <f>+SUMIF($N6632:$N6651,$AQ$16,$U6632:$U6651)</f>
        <v>0</v>
      </c>
      <c r="AR6632" s="41">
        <f>+SUMIF($N6632:$N6651,$AR$16,$U6632:$U6651)</f>
        <v>7</v>
      </c>
      <c r="AS6632" s="43"/>
      <c r="AT6632" s="43"/>
      <c r="AU6632" s="44"/>
      <c r="AV6632" s="182"/>
      <c r="AW6632" s="182"/>
      <c r="AX6632" s="182"/>
      <c r="AZ6632" s="207"/>
    </row>
    <row r="6633" spans="1:52" s="168" customFormat="1" ht="24.9" customHeight="1" x14ac:dyDescent="0.3">
      <c r="A6633" s="263"/>
      <c r="B6633" s="263"/>
      <c r="C6633" s="265"/>
      <c r="D6633" s="481"/>
      <c r="E6633" s="482"/>
      <c r="F6633" s="482"/>
      <c r="G6633" s="482"/>
      <c r="H6633" s="482"/>
      <c r="I6633" s="482"/>
      <c r="J6633" s="482"/>
      <c r="K6633" s="482"/>
      <c r="L6633" s="482"/>
      <c r="M6633" s="483"/>
      <c r="N6633" s="176">
        <v>14000718</v>
      </c>
      <c r="O6633" s="412" t="s">
        <v>351</v>
      </c>
      <c r="P6633" s="413"/>
      <c r="Q6633" s="8"/>
      <c r="R6633" s="8"/>
      <c r="S6633" s="8"/>
      <c r="T6633" s="9">
        <v>6</v>
      </c>
      <c r="U6633" s="17">
        <f t="shared" ref="U6633:U6635" si="240">+T6633</f>
        <v>6</v>
      </c>
      <c r="V6633" s="182"/>
      <c r="W6633" s="191">
        <v>5</v>
      </c>
      <c r="X6633" s="199"/>
      <c r="Y6633" s="182"/>
      <c r="Z6633" s="184"/>
      <c r="AA6633" s="184"/>
      <c r="AD6633" s="182"/>
      <c r="AG6633" s="182"/>
      <c r="AH6633" s="43"/>
      <c r="AI6633" s="43"/>
      <c r="AJ6633" s="43"/>
      <c r="AK6633" s="43"/>
      <c r="AL6633" s="43"/>
      <c r="AM6633" s="43"/>
      <c r="AN6633" s="43"/>
      <c r="AO6633" s="43"/>
      <c r="AP6633" s="43"/>
      <c r="AQ6633" s="43"/>
      <c r="AR6633" s="43"/>
      <c r="AS6633" s="43"/>
      <c r="AT6633" s="43"/>
      <c r="AU6633" s="44"/>
      <c r="AV6633" s="182"/>
      <c r="AW6633" s="182"/>
      <c r="AX6633" s="182"/>
      <c r="AZ6633" s="207"/>
    </row>
    <row r="6634" spans="1:52" s="168" customFormat="1" ht="24.9" customHeight="1" x14ac:dyDescent="0.3">
      <c r="A6634" s="263"/>
      <c r="B6634" s="263"/>
      <c r="C6634" s="265"/>
      <c r="D6634" s="481"/>
      <c r="E6634" s="482"/>
      <c r="F6634" s="482"/>
      <c r="G6634" s="482"/>
      <c r="H6634" s="482"/>
      <c r="I6634" s="482"/>
      <c r="J6634" s="482"/>
      <c r="K6634" s="482"/>
      <c r="L6634" s="482"/>
      <c r="M6634" s="483"/>
      <c r="N6634" s="176"/>
      <c r="O6634" s="412"/>
      <c r="P6634" s="413"/>
      <c r="Q6634" s="8"/>
      <c r="R6634" s="8"/>
      <c r="S6634" s="8"/>
      <c r="T6634" s="9"/>
      <c r="U6634" s="17"/>
      <c r="V6634" s="182"/>
      <c r="W6634" s="191"/>
      <c r="X6634" s="199"/>
      <c r="Y6634" s="182"/>
      <c r="Z6634" s="184"/>
      <c r="AA6634" s="184"/>
      <c r="AD6634" s="182"/>
      <c r="AG6634" s="182"/>
      <c r="AH6634" s="43"/>
      <c r="AI6634" s="43"/>
      <c r="AJ6634" s="43"/>
      <c r="AK6634" s="43"/>
      <c r="AL6634" s="43"/>
      <c r="AM6634" s="43"/>
      <c r="AN6634" s="43"/>
      <c r="AO6634" s="43"/>
      <c r="AP6634" s="43"/>
      <c r="AQ6634" s="43"/>
      <c r="AR6634" s="43"/>
      <c r="AS6634" s="43"/>
      <c r="AT6634" s="43"/>
      <c r="AU6634" s="44"/>
      <c r="AV6634" s="182"/>
      <c r="AW6634" s="182"/>
      <c r="AX6634" s="182"/>
      <c r="AZ6634" s="207"/>
    </row>
    <row r="6635" spans="1:52" s="168" customFormat="1" ht="24.9" customHeight="1" x14ac:dyDescent="0.3">
      <c r="A6635" s="263"/>
      <c r="B6635" s="263"/>
      <c r="C6635" s="265"/>
      <c r="D6635" s="481"/>
      <c r="E6635" s="482"/>
      <c r="F6635" s="482"/>
      <c r="G6635" s="482"/>
      <c r="H6635" s="482"/>
      <c r="I6635" s="482"/>
      <c r="J6635" s="482"/>
      <c r="K6635" s="482"/>
      <c r="L6635" s="482"/>
      <c r="M6635" s="483"/>
      <c r="N6635" s="176">
        <v>14001616</v>
      </c>
      <c r="O6635" s="412" t="s">
        <v>351</v>
      </c>
      <c r="P6635" s="413"/>
      <c r="Q6635" s="8"/>
      <c r="R6635" s="8"/>
      <c r="S6635" s="8"/>
      <c r="T6635" s="9">
        <v>7</v>
      </c>
      <c r="U6635" s="17">
        <f t="shared" si="240"/>
        <v>7</v>
      </c>
      <c r="V6635" s="182"/>
      <c r="W6635" s="191">
        <v>19</v>
      </c>
      <c r="X6635" s="199"/>
      <c r="Y6635" s="182"/>
      <c r="Z6635" s="184"/>
      <c r="AA6635" s="184"/>
      <c r="AD6635" s="182"/>
      <c r="AG6635" s="182"/>
      <c r="AH6635" s="43"/>
      <c r="AI6635" s="43"/>
      <c r="AJ6635" s="43"/>
      <c r="AK6635" s="43"/>
      <c r="AL6635" s="43"/>
      <c r="AM6635" s="43"/>
      <c r="AN6635" s="43"/>
      <c r="AO6635" s="43"/>
      <c r="AP6635" s="43"/>
      <c r="AQ6635" s="43"/>
      <c r="AR6635" s="43"/>
      <c r="AS6635" s="43"/>
      <c r="AT6635" s="43"/>
      <c r="AU6635" s="44"/>
      <c r="AV6635" s="182"/>
      <c r="AW6635" s="182"/>
      <c r="AX6635" s="182"/>
      <c r="AZ6635" s="207"/>
    </row>
    <row r="6636" spans="1:52" s="168" customFormat="1" ht="24.9" customHeight="1" x14ac:dyDescent="0.3">
      <c r="A6636" s="263"/>
      <c r="B6636" s="263"/>
      <c r="C6636" s="265"/>
      <c r="D6636" s="481"/>
      <c r="E6636" s="482"/>
      <c r="F6636" s="482"/>
      <c r="G6636" s="482"/>
      <c r="H6636" s="482"/>
      <c r="I6636" s="482"/>
      <c r="J6636" s="482"/>
      <c r="K6636" s="482"/>
      <c r="L6636" s="482"/>
      <c r="M6636" s="483"/>
      <c r="N6636" s="176"/>
      <c r="O6636" s="412"/>
      <c r="P6636" s="413"/>
      <c r="Q6636" s="8"/>
      <c r="R6636" s="8"/>
      <c r="S6636" s="8"/>
      <c r="T6636" s="9"/>
      <c r="U6636" s="17"/>
      <c r="V6636" s="182"/>
      <c r="W6636" s="191"/>
      <c r="X6636" s="199"/>
      <c r="Y6636" s="182"/>
      <c r="Z6636" s="184"/>
      <c r="AA6636" s="184"/>
      <c r="AD6636" s="182"/>
      <c r="AG6636" s="182"/>
      <c r="AH6636" s="43"/>
      <c r="AI6636" s="43"/>
      <c r="AJ6636" s="43"/>
      <c r="AK6636" s="43"/>
      <c r="AL6636" s="43"/>
      <c r="AM6636" s="43"/>
      <c r="AN6636" s="43"/>
      <c r="AO6636" s="43"/>
      <c r="AP6636" s="43"/>
      <c r="AQ6636" s="43"/>
      <c r="AR6636" s="43"/>
      <c r="AS6636" s="43"/>
      <c r="AT6636" s="43"/>
      <c r="AU6636" s="44"/>
      <c r="AV6636" s="182"/>
      <c r="AW6636" s="182"/>
      <c r="AX6636" s="182"/>
      <c r="AZ6636" s="207"/>
    </row>
    <row r="6637" spans="1:52" s="168" customFormat="1" ht="24.9" customHeight="1" x14ac:dyDescent="0.3">
      <c r="A6637" s="263"/>
      <c r="B6637" s="263"/>
      <c r="C6637" s="265"/>
      <c r="D6637" s="481"/>
      <c r="E6637" s="482"/>
      <c r="F6637" s="482"/>
      <c r="G6637" s="482"/>
      <c r="H6637" s="482"/>
      <c r="I6637" s="482"/>
      <c r="J6637" s="482"/>
      <c r="K6637" s="482"/>
      <c r="L6637" s="482"/>
      <c r="M6637" s="483"/>
      <c r="N6637" s="176"/>
      <c r="O6637" s="412"/>
      <c r="P6637" s="413"/>
      <c r="Q6637" s="8"/>
      <c r="R6637" s="8"/>
      <c r="S6637" s="8"/>
      <c r="T6637" s="9"/>
      <c r="U6637" s="17"/>
      <c r="V6637" s="182"/>
      <c r="W6637" s="191"/>
      <c r="X6637" s="199"/>
      <c r="Y6637" s="182"/>
      <c r="Z6637" s="184"/>
      <c r="AA6637" s="184"/>
      <c r="AD6637" s="182"/>
      <c r="AG6637" s="182"/>
      <c r="AH6637" s="43"/>
      <c r="AI6637" s="43"/>
      <c r="AJ6637" s="43"/>
      <c r="AK6637" s="43"/>
      <c r="AL6637" s="43"/>
      <c r="AM6637" s="43"/>
      <c r="AN6637" s="43"/>
      <c r="AO6637" s="43"/>
      <c r="AP6637" s="43"/>
      <c r="AQ6637" s="43"/>
      <c r="AR6637" s="43"/>
      <c r="AS6637" s="43"/>
      <c r="AT6637" s="43"/>
      <c r="AU6637" s="44"/>
      <c r="AV6637" s="182"/>
      <c r="AW6637" s="182"/>
      <c r="AX6637" s="182"/>
      <c r="AZ6637" s="207"/>
    </row>
    <row r="6638" spans="1:52" s="168" customFormat="1" ht="24.9" customHeight="1" x14ac:dyDescent="0.3">
      <c r="A6638" s="263"/>
      <c r="B6638" s="263"/>
      <c r="C6638" s="265"/>
      <c r="D6638" s="481"/>
      <c r="E6638" s="482"/>
      <c r="F6638" s="482"/>
      <c r="G6638" s="482"/>
      <c r="H6638" s="482"/>
      <c r="I6638" s="482"/>
      <c r="J6638" s="482"/>
      <c r="K6638" s="482"/>
      <c r="L6638" s="482"/>
      <c r="M6638" s="483"/>
      <c r="N6638" s="176"/>
      <c r="O6638" s="412"/>
      <c r="P6638" s="413"/>
      <c r="Q6638" s="8"/>
      <c r="R6638" s="8"/>
      <c r="S6638" s="8"/>
      <c r="T6638" s="9"/>
      <c r="U6638" s="17"/>
      <c r="V6638" s="182"/>
      <c r="W6638" s="191"/>
      <c r="X6638" s="199"/>
      <c r="Y6638" s="182"/>
      <c r="Z6638" s="184"/>
      <c r="AA6638" s="184"/>
      <c r="AD6638" s="182"/>
      <c r="AG6638" s="182"/>
      <c r="AH6638" s="43"/>
      <c r="AI6638" s="43"/>
      <c r="AJ6638" s="43"/>
      <c r="AK6638" s="43"/>
      <c r="AL6638" s="43"/>
      <c r="AM6638" s="43"/>
      <c r="AN6638" s="43"/>
      <c r="AO6638" s="43"/>
      <c r="AP6638" s="43"/>
      <c r="AQ6638" s="43"/>
      <c r="AR6638" s="43"/>
      <c r="AS6638" s="43"/>
      <c r="AT6638" s="43"/>
      <c r="AU6638" s="44"/>
      <c r="AV6638" s="182"/>
      <c r="AW6638" s="182"/>
      <c r="AX6638" s="182"/>
      <c r="AZ6638" s="207"/>
    </row>
    <row r="6639" spans="1:52" s="168" customFormat="1" ht="24.9" customHeight="1" x14ac:dyDescent="0.3">
      <c r="A6639" s="263"/>
      <c r="B6639" s="263"/>
      <c r="C6639" s="265"/>
      <c r="D6639" s="481"/>
      <c r="E6639" s="482"/>
      <c r="F6639" s="482"/>
      <c r="G6639" s="482"/>
      <c r="H6639" s="482"/>
      <c r="I6639" s="482"/>
      <c r="J6639" s="482"/>
      <c r="K6639" s="482"/>
      <c r="L6639" s="482"/>
      <c r="M6639" s="483"/>
      <c r="N6639" s="176"/>
      <c r="O6639" s="412"/>
      <c r="P6639" s="413"/>
      <c r="Q6639" s="8"/>
      <c r="R6639" s="8"/>
      <c r="S6639" s="8"/>
      <c r="T6639" s="9"/>
      <c r="U6639" s="17"/>
      <c r="V6639" s="182"/>
      <c r="W6639" s="191"/>
      <c r="X6639" s="199"/>
      <c r="Y6639" s="182"/>
      <c r="Z6639" s="184"/>
      <c r="AA6639" s="184"/>
      <c r="AD6639" s="182"/>
      <c r="AG6639" s="182"/>
      <c r="AH6639" s="43"/>
      <c r="AI6639" s="43"/>
      <c r="AJ6639" s="43"/>
      <c r="AK6639" s="43"/>
      <c r="AL6639" s="43"/>
      <c r="AM6639" s="43"/>
      <c r="AN6639" s="43"/>
      <c r="AO6639" s="43"/>
      <c r="AP6639" s="43"/>
      <c r="AQ6639" s="43"/>
      <c r="AR6639" s="43"/>
      <c r="AS6639" s="43"/>
      <c r="AT6639" s="43"/>
      <c r="AU6639" s="44"/>
      <c r="AV6639" s="182"/>
      <c r="AW6639" s="182"/>
      <c r="AX6639" s="182"/>
      <c r="AZ6639" s="207"/>
    </row>
    <row r="6640" spans="1:52" s="168" customFormat="1" ht="24.9" customHeight="1" x14ac:dyDescent="0.3">
      <c r="A6640" s="263"/>
      <c r="B6640" s="263"/>
      <c r="C6640" s="265"/>
      <c r="D6640" s="481"/>
      <c r="E6640" s="482"/>
      <c r="F6640" s="482"/>
      <c r="G6640" s="482"/>
      <c r="H6640" s="482"/>
      <c r="I6640" s="482"/>
      <c r="J6640" s="482"/>
      <c r="K6640" s="482"/>
      <c r="L6640" s="482"/>
      <c r="M6640" s="483"/>
      <c r="N6640" s="176"/>
      <c r="O6640" s="412"/>
      <c r="P6640" s="413"/>
      <c r="Q6640" s="8"/>
      <c r="R6640" s="8"/>
      <c r="S6640" s="8"/>
      <c r="T6640" s="9"/>
      <c r="U6640" s="17"/>
      <c r="V6640" s="182"/>
      <c r="W6640" s="191"/>
      <c r="X6640" s="199"/>
      <c r="Y6640" s="182"/>
      <c r="Z6640" s="184"/>
      <c r="AA6640" s="184"/>
      <c r="AD6640" s="182"/>
      <c r="AG6640" s="182"/>
      <c r="AH6640" s="43"/>
      <c r="AI6640" s="43"/>
      <c r="AJ6640" s="43"/>
      <c r="AK6640" s="43"/>
      <c r="AL6640" s="43"/>
      <c r="AM6640" s="43"/>
      <c r="AN6640" s="43"/>
      <c r="AO6640" s="43"/>
      <c r="AP6640" s="43"/>
      <c r="AQ6640" s="43"/>
      <c r="AR6640" s="43"/>
      <c r="AS6640" s="43"/>
      <c r="AT6640" s="43"/>
      <c r="AU6640" s="44"/>
      <c r="AV6640" s="182"/>
      <c r="AW6640" s="182"/>
      <c r="AX6640" s="182"/>
      <c r="AZ6640" s="207"/>
    </row>
    <row r="6641" spans="1:52" s="168" customFormat="1" ht="24.9" customHeight="1" x14ac:dyDescent="0.3">
      <c r="A6641" s="263"/>
      <c r="B6641" s="263"/>
      <c r="C6641" s="265"/>
      <c r="D6641" s="481"/>
      <c r="E6641" s="482"/>
      <c r="F6641" s="482"/>
      <c r="G6641" s="482"/>
      <c r="H6641" s="482"/>
      <c r="I6641" s="482"/>
      <c r="J6641" s="482"/>
      <c r="K6641" s="482"/>
      <c r="L6641" s="482"/>
      <c r="M6641" s="483"/>
      <c r="N6641" s="176"/>
      <c r="O6641" s="412"/>
      <c r="P6641" s="413"/>
      <c r="Q6641" s="8"/>
      <c r="R6641" s="8"/>
      <c r="S6641" s="8"/>
      <c r="T6641" s="9"/>
      <c r="U6641" s="17"/>
      <c r="V6641" s="182"/>
      <c r="W6641" s="191"/>
      <c r="X6641" s="199"/>
      <c r="Y6641" s="182"/>
      <c r="Z6641" s="184"/>
      <c r="AA6641" s="184"/>
      <c r="AD6641" s="182"/>
      <c r="AG6641" s="182"/>
      <c r="AH6641" s="43"/>
      <c r="AI6641" s="43"/>
      <c r="AJ6641" s="43"/>
      <c r="AK6641" s="43"/>
      <c r="AL6641" s="43"/>
      <c r="AM6641" s="43"/>
      <c r="AN6641" s="43"/>
      <c r="AO6641" s="43"/>
      <c r="AP6641" s="43"/>
      <c r="AQ6641" s="43"/>
      <c r="AR6641" s="43"/>
      <c r="AS6641" s="43"/>
      <c r="AT6641" s="43"/>
      <c r="AU6641" s="44"/>
      <c r="AV6641" s="182"/>
      <c r="AW6641" s="182"/>
      <c r="AX6641" s="182"/>
      <c r="AZ6641" s="207"/>
    </row>
    <row r="6642" spans="1:52" s="168" customFormat="1" ht="24.9" customHeight="1" x14ac:dyDescent="0.3">
      <c r="A6642" s="263"/>
      <c r="B6642" s="263"/>
      <c r="C6642" s="265"/>
      <c r="D6642" s="481"/>
      <c r="E6642" s="482"/>
      <c r="F6642" s="482"/>
      <c r="G6642" s="482"/>
      <c r="H6642" s="482"/>
      <c r="I6642" s="482"/>
      <c r="J6642" s="482"/>
      <c r="K6642" s="482"/>
      <c r="L6642" s="482"/>
      <c r="M6642" s="483"/>
      <c r="N6642" s="176"/>
      <c r="O6642" s="412"/>
      <c r="P6642" s="413"/>
      <c r="Q6642" s="8"/>
      <c r="R6642" s="8"/>
      <c r="S6642" s="8"/>
      <c r="T6642" s="9"/>
      <c r="U6642" s="17"/>
      <c r="V6642" s="182"/>
      <c r="W6642" s="191"/>
      <c r="X6642" s="199"/>
      <c r="Y6642" s="182"/>
      <c r="Z6642" s="184"/>
      <c r="AA6642" s="184"/>
      <c r="AD6642" s="182"/>
      <c r="AG6642" s="182"/>
      <c r="AH6642" s="43"/>
      <c r="AI6642" s="43"/>
      <c r="AJ6642" s="43"/>
      <c r="AK6642" s="43"/>
      <c r="AL6642" s="43"/>
      <c r="AM6642" s="43"/>
      <c r="AN6642" s="43"/>
      <c r="AO6642" s="43"/>
      <c r="AP6642" s="43"/>
      <c r="AQ6642" s="43"/>
      <c r="AR6642" s="43"/>
      <c r="AS6642" s="43"/>
      <c r="AT6642" s="43"/>
      <c r="AU6642" s="44"/>
      <c r="AV6642" s="182"/>
      <c r="AW6642" s="182"/>
      <c r="AX6642" s="182"/>
      <c r="AZ6642" s="207"/>
    </row>
    <row r="6643" spans="1:52" s="168" customFormat="1" ht="24.9" customHeight="1" x14ac:dyDescent="0.3">
      <c r="A6643" s="263"/>
      <c r="B6643" s="263"/>
      <c r="C6643" s="265"/>
      <c r="D6643" s="481"/>
      <c r="E6643" s="482"/>
      <c r="F6643" s="482"/>
      <c r="G6643" s="482"/>
      <c r="H6643" s="482"/>
      <c r="I6643" s="482"/>
      <c r="J6643" s="482"/>
      <c r="K6643" s="482"/>
      <c r="L6643" s="482"/>
      <c r="M6643" s="483"/>
      <c r="N6643" s="176"/>
      <c r="O6643" s="412"/>
      <c r="P6643" s="413"/>
      <c r="Q6643" s="8"/>
      <c r="R6643" s="8"/>
      <c r="S6643" s="8"/>
      <c r="T6643" s="9"/>
      <c r="U6643" s="17"/>
      <c r="V6643" s="182"/>
      <c r="W6643" s="191"/>
      <c r="X6643" s="199"/>
      <c r="Y6643" s="182"/>
      <c r="Z6643" s="184"/>
      <c r="AA6643" s="184"/>
      <c r="AD6643" s="182"/>
      <c r="AG6643" s="182"/>
      <c r="AH6643" s="43"/>
      <c r="AI6643" s="43"/>
      <c r="AJ6643" s="43"/>
      <c r="AK6643" s="43"/>
      <c r="AL6643" s="43"/>
      <c r="AM6643" s="43"/>
      <c r="AN6643" s="43"/>
      <c r="AO6643" s="43"/>
      <c r="AP6643" s="43"/>
      <c r="AQ6643" s="43"/>
      <c r="AR6643" s="43"/>
      <c r="AS6643" s="43"/>
      <c r="AT6643" s="43"/>
      <c r="AU6643" s="44"/>
      <c r="AV6643" s="182"/>
      <c r="AW6643" s="182"/>
      <c r="AX6643" s="182"/>
      <c r="AZ6643" s="207"/>
    </row>
    <row r="6644" spans="1:52" s="168" customFormat="1" ht="24.9" customHeight="1" x14ac:dyDescent="0.3">
      <c r="A6644" s="263"/>
      <c r="B6644" s="263"/>
      <c r="C6644" s="265"/>
      <c r="D6644" s="481"/>
      <c r="E6644" s="482"/>
      <c r="F6644" s="482"/>
      <c r="G6644" s="482"/>
      <c r="H6644" s="482"/>
      <c r="I6644" s="482"/>
      <c r="J6644" s="482"/>
      <c r="K6644" s="482"/>
      <c r="L6644" s="482"/>
      <c r="M6644" s="483"/>
      <c r="N6644" s="176"/>
      <c r="O6644" s="412"/>
      <c r="P6644" s="413"/>
      <c r="Q6644" s="8"/>
      <c r="R6644" s="8"/>
      <c r="S6644" s="8"/>
      <c r="T6644" s="9"/>
      <c r="U6644" s="17"/>
      <c r="V6644" s="182"/>
      <c r="W6644" s="191"/>
      <c r="X6644" s="199"/>
      <c r="Y6644" s="182"/>
      <c r="Z6644" s="184"/>
      <c r="AA6644" s="184"/>
      <c r="AD6644" s="182"/>
      <c r="AG6644" s="182"/>
      <c r="AH6644" s="43"/>
      <c r="AI6644" s="43"/>
      <c r="AJ6644" s="43"/>
      <c r="AK6644" s="43"/>
      <c r="AL6644" s="43"/>
      <c r="AM6644" s="43"/>
      <c r="AN6644" s="43"/>
      <c r="AO6644" s="43"/>
      <c r="AP6644" s="43"/>
      <c r="AQ6644" s="43"/>
      <c r="AR6644" s="43"/>
      <c r="AS6644" s="43"/>
      <c r="AT6644" s="43"/>
      <c r="AU6644" s="44"/>
      <c r="AV6644" s="182"/>
      <c r="AW6644" s="182"/>
      <c r="AX6644" s="182"/>
      <c r="AZ6644" s="207"/>
    </row>
    <row r="6645" spans="1:52" s="168" customFormat="1" ht="24.9" customHeight="1" x14ac:dyDescent="0.3">
      <c r="A6645" s="263"/>
      <c r="B6645" s="263"/>
      <c r="C6645" s="265"/>
      <c r="D6645" s="481"/>
      <c r="E6645" s="482"/>
      <c r="F6645" s="482"/>
      <c r="G6645" s="482"/>
      <c r="H6645" s="482"/>
      <c r="I6645" s="482"/>
      <c r="J6645" s="482"/>
      <c r="K6645" s="482"/>
      <c r="L6645" s="482"/>
      <c r="M6645" s="483"/>
      <c r="N6645" s="176"/>
      <c r="O6645" s="412"/>
      <c r="P6645" s="413"/>
      <c r="Q6645" s="8"/>
      <c r="R6645" s="8"/>
      <c r="S6645" s="8"/>
      <c r="T6645" s="9"/>
      <c r="U6645" s="17"/>
      <c r="V6645" s="182"/>
      <c r="W6645" s="191"/>
      <c r="X6645" s="199"/>
      <c r="Y6645" s="182"/>
      <c r="Z6645" s="184"/>
      <c r="AA6645" s="184"/>
      <c r="AD6645" s="182"/>
      <c r="AG6645" s="182"/>
      <c r="AH6645" s="43"/>
      <c r="AI6645" s="43"/>
      <c r="AJ6645" s="43"/>
      <c r="AK6645" s="43"/>
      <c r="AL6645" s="43"/>
      <c r="AM6645" s="43"/>
      <c r="AN6645" s="43"/>
      <c r="AO6645" s="43"/>
      <c r="AP6645" s="43"/>
      <c r="AQ6645" s="43"/>
      <c r="AR6645" s="43"/>
      <c r="AS6645" s="43"/>
      <c r="AT6645" s="43"/>
      <c r="AU6645" s="44"/>
      <c r="AV6645" s="182"/>
      <c r="AW6645" s="182"/>
      <c r="AX6645" s="182"/>
      <c r="AZ6645" s="207"/>
    </row>
    <row r="6646" spans="1:52" s="168" customFormat="1" ht="24.9" customHeight="1" x14ac:dyDescent="0.3">
      <c r="A6646" s="263"/>
      <c r="B6646" s="263"/>
      <c r="C6646" s="265"/>
      <c r="D6646" s="481"/>
      <c r="E6646" s="482"/>
      <c r="F6646" s="482"/>
      <c r="G6646" s="482"/>
      <c r="H6646" s="482"/>
      <c r="I6646" s="482"/>
      <c r="J6646" s="482"/>
      <c r="K6646" s="482"/>
      <c r="L6646" s="482"/>
      <c r="M6646" s="483"/>
      <c r="N6646" s="176"/>
      <c r="O6646" s="412"/>
      <c r="P6646" s="413"/>
      <c r="Q6646" s="8"/>
      <c r="R6646" s="8"/>
      <c r="S6646" s="8"/>
      <c r="T6646" s="9"/>
      <c r="U6646" s="17"/>
      <c r="V6646" s="182"/>
      <c r="W6646" s="191"/>
      <c r="X6646" s="199"/>
      <c r="Y6646" s="182"/>
      <c r="Z6646" s="184"/>
      <c r="AA6646" s="184"/>
      <c r="AD6646" s="182"/>
      <c r="AG6646" s="182"/>
      <c r="AH6646" s="43"/>
      <c r="AI6646" s="43"/>
      <c r="AJ6646" s="43"/>
      <c r="AK6646" s="43"/>
      <c r="AL6646" s="43"/>
      <c r="AM6646" s="43"/>
      <c r="AN6646" s="43"/>
      <c r="AO6646" s="43"/>
      <c r="AP6646" s="43"/>
      <c r="AQ6646" s="43"/>
      <c r="AR6646" s="43"/>
      <c r="AS6646" s="43"/>
      <c r="AT6646" s="43"/>
      <c r="AU6646" s="44"/>
      <c r="AV6646" s="182"/>
      <c r="AW6646" s="182"/>
      <c r="AX6646" s="182"/>
      <c r="AZ6646" s="207"/>
    </row>
    <row r="6647" spans="1:52" s="168" customFormat="1" ht="24.9" customHeight="1" x14ac:dyDescent="0.3">
      <c r="A6647" s="263"/>
      <c r="B6647" s="263"/>
      <c r="C6647" s="265"/>
      <c r="D6647" s="481"/>
      <c r="E6647" s="482"/>
      <c r="F6647" s="482"/>
      <c r="G6647" s="482"/>
      <c r="H6647" s="482"/>
      <c r="I6647" s="482"/>
      <c r="J6647" s="482"/>
      <c r="K6647" s="482"/>
      <c r="L6647" s="482"/>
      <c r="M6647" s="483"/>
      <c r="N6647" s="176"/>
      <c r="O6647" s="412"/>
      <c r="P6647" s="413"/>
      <c r="Q6647" s="8"/>
      <c r="R6647" s="8"/>
      <c r="S6647" s="8"/>
      <c r="T6647" s="9"/>
      <c r="U6647" s="17"/>
      <c r="V6647" s="182"/>
      <c r="W6647" s="191"/>
      <c r="X6647" s="199"/>
      <c r="Y6647" s="182"/>
      <c r="Z6647" s="184"/>
      <c r="AA6647" s="184"/>
      <c r="AD6647" s="182"/>
      <c r="AG6647" s="182"/>
      <c r="AH6647" s="43"/>
      <c r="AI6647" s="43"/>
      <c r="AJ6647" s="43"/>
      <c r="AK6647" s="43"/>
      <c r="AL6647" s="43"/>
      <c r="AM6647" s="43"/>
      <c r="AN6647" s="43"/>
      <c r="AO6647" s="43"/>
      <c r="AP6647" s="43"/>
      <c r="AQ6647" s="43"/>
      <c r="AR6647" s="43"/>
      <c r="AS6647" s="43"/>
      <c r="AT6647" s="43"/>
      <c r="AU6647" s="44"/>
      <c r="AV6647" s="182"/>
      <c r="AW6647" s="182"/>
      <c r="AX6647" s="182"/>
      <c r="AZ6647" s="207"/>
    </row>
    <row r="6648" spans="1:52" s="168" customFormat="1" ht="24.9" customHeight="1" x14ac:dyDescent="0.3">
      <c r="A6648" s="263"/>
      <c r="B6648" s="263"/>
      <c r="C6648" s="265"/>
      <c r="D6648" s="481"/>
      <c r="E6648" s="482"/>
      <c r="F6648" s="482"/>
      <c r="G6648" s="482"/>
      <c r="H6648" s="482"/>
      <c r="I6648" s="482"/>
      <c r="J6648" s="482"/>
      <c r="K6648" s="482"/>
      <c r="L6648" s="482"/>
      <c r="M6648" s="483"/>
      <c r="N6648" s="176"/>
      <c r="O6648" s="412"/>
      <c r="P6648" s="413"/>
      <c r="Q6648" s="8"/>
      <c r="R6648" s="8"/>
      <c r="S6648" s="8"/>
      <c r="T6648" s="9"/>
      <c r="U6648" s="17"/>
      <c r="V6648" s="182"/>
      <c r="W6648" s="191"/>
      <c r="X6648" s="199"/>
      <c r="Y6648" s="182"/>
      <c r="Z6648" s="184"/>
      <c r="AA6648" s="184"/>
      <c r="AD6648" s="182"/>
      <c r="AG6648" s="182"/>
      <c r="AH6648" s="43"/>
      <c r="AI6648" s="43"/>
      <c r="AJ6648" s="43"/>
      <c r="AK6648" s="43"/>
      <c r="AL6648" s="43"/>
      <c r="AM6648" s="43"/>
      <c r="AN6648" s="43"/>
      <c r="AO6648" s="43"/>
      <c r="AP6648" s="43"/>
      <c r="AQ6648" s="43"/>
      <c r="AR6648" s="43"/>
      <c r="AS6648" s="43"/>
      <c r="AT6648" s="43"/>
      <c r="AU6648" s="44"/>
      <c r="AV6648" s="182"/>
      <c r="AW6648" s="182"/>
      <c r="AX6648" s="182"/>
      <c r="AZ6648" s="207"/>
    </row>
    <row r="6649" spans="1:52" s="168" customFormat="1" ht="24.9" customHeight="1" x14ac:dyDescent="0.3">
      <c r="A6649" s="263"/>
      <c r="B6649" s="263"/>
      <c r="C6649" s="265"/>
      <c r="D6649" s="481"/>
      <c r="E6649" s="482"/>
      <c r="F6649" s="482"/>
      <c r="G6649" s="482"/>
      <c r="H6649" s="482"/>
      <c r="I6649" s="482"/>
      <c r="J6649" s="482"/>
      <c r="K6649" s="482"/>
      <c r="L6649" s="482"/>
      <c r="M6649" s="483"/>
      <c r="N6649" s="176"/>
      <c r="O6649" s="412"/>
      <c r="P6649" s="413"/>
      <c r="Q6649" s="8"/>
      <c r="R6649" s="8"/>
      <c r="S6649" s="8"/>
      <c r="T6649" s="9"/>
      <c r="U6649" s="17"/>
      <c r="V6649" s="182"/>
      <c r="W6649" s="191"/>
      <c r="X6649" s="199"/>
      <c r="Y6649" s="182"/>
      <c r="Z6649" s="184"/>
      <c r="AA6649" s="184"/>
      <c r="AD6649" s="182"/>
      <c r="AG6649" s="182"/>
      <c r="AH6649" s="43"/>
      <c r="AI6649" s="43"/>
      <c r="AJ6649" s="43"/>
      <c r="AK6649" s="43"/>
      <c r="AL6649" s="43"/>
      <c r="AM6649" s="43"/>
      <c r="AN6649" s="43"/>
      <c r="AO6649" s="43"/>
      <c r="AP6649" s="43"/>
      <c r="AQ6649" s="43"/>
      <c r="AR6649" s="43"/>
      <c r="AS6649" s="43"/>
      <c r="AT6649" s="43"/>
      <c r="AU6649" s="44"/>
      <c r="AV6649" s="182"/>
      <c r="AW6649" s="182"/>
      <c r="AX6649" s="182"/>
      <c r="AZ6649" s="207"/>
    </row>
    <row r="6650" spans="1:52" s="168" customFormat="1" ht="24.9" customHeight="1" x14ac:dyDescent="0.3">
      <c r="A6650" s="263"/>
      <c r="B6650" s="263"/>
      <c r="C6650" s="265"/>
      <c r="D6650" s="481"/>
      <c r="E6650" s="482"/>
      <c r="F6650" s="482"/>
      <c r="G6650" s="482"/>
      <c r="H6650" s="482"/>
      <c r="I6650" s="482"/>
      <c r="J6650" s="482"/>
      <c r="K6650" s="482"/>
      <c r="L6650" s="482"/>
      <c r="M6650" s="483"/>
      <c r="N6650" s="176"/>
      <c r="O6650" s="412"/>
      <c r="P6650" s="413"/>
      <c r="Q6650" s="8"/>
      <c r="R6650" s="8"/>
      <c r="S6650" s="8"/>
      <c r="T6650" s="9"/>
      <c r="U6650" s="17"/>
      <c r="V6650" s="182"/>
      <c r="W6650" s="191"/>
      <c r="X6650" s="199"/>
      <c r="Y6650" s="182"/>
      <c r="Z6650" s="184"/>
      <c r="AA6650" s="184"/>
      <c r="AD6650" s="182"/>
      <c r="AG6650" s="182"/>
      <c r="AH6650" s="43"/>
      <c r="AI6650" s="43"/>
      <c r="AJ6650" s="43"/>
      <c r="AK6650" s="43"/>
      <c r="AL6650" s="43"/>
      <c r="AM6650" s="43"/>
      <c r="AN6650" s="43"/>
      <c r="AO6650" s="43"/>
      <c r="AP6650" s="43"/>
      <c r="AQ6650" s="43"/>
      <c r="AR6650" s="43"/>
      <c r="AS6650" s="43"/>
      <c r="AT6650" s="43"/>
      <c r="AU6650" s="44"/>
      <c r="AV6650" s="182"/>
      <c r="AW6650" s="182"/>
      <c r="AX6650" s="182"/>
      <c r="AZ6650" s="207"/>
    </row>
    <row r="6651" spans="1:52" s="168" customFormat="1" ht="24.9" customHeight="1" x14ac:dyDescent="0.3">
      <c r="A6651" s="263"/>
      <c r="B6651" s="263"/>
      <c r="C6651" s="265"/>
      <c r="D6651" s="481"/>
      <c r="E6651" s="482"/>
      <c r="F6651" s="482"/>
      <c r="G6651" s="482"/>
      <c r="H6651" s="482"/>
      <c r="I6651" s="482"/>
      <c r="J6651" s="482"/>
      <c r="K6651" s="482"/>
      <c r="L6651" s="482"/>
      <c r="M6651" s="483"/>
      <c r="N6651" s="176"/>
      <c r="O6651" s="412"/>
      <c r="P6651" s="413"/>
      <c r="Q6651" s="8"/>
      <c r="R6651" s="8"/>
      <c r="S6651" s="8"/>
      <c r="T6651" s="9"/>
      <c r="U6651" s="17"/>
      <c r="V6651" s="182"/>
      <c r="W6651" s="191"/>
      <c r="X6651" s="199"/>
      <c r="Y6651" s="182"/>
      <c r="Z6651" s="184"/>
      <c r="AA6651" s="184"/>
      <c r="AD6651" s="182"/>
      <c r="AG6651" s="182"/>
      <c r="AH6651" s="43"/>
      <c r="AI6651" s="43"/>
      <c r="AJ6651" s="43"/>
      <c r="AK6651" s="43"/>
      <c r="AL6651" s="43"/>
      <c r="AM6651" s="43"/>
      <c r="AN6651" s="43"/>
      <c r="AO6651" s="43"/>
      <c r="AP6651" s="43"/>
      <c r="AQ6651" s="43"/>
      <c r="AR6651" s="43"/>
      <c r="AS6651" s="43"/>
      <c r="AT6651" s="43"/>
      <c r="AU6651" s="44"/>
      <c r="AV6651" s="182"/>
      <c r="AW6651" s="182"/>
      <c r="AX6651" s="182"/>
      <c r="AZ6651" s="207"/>
    </row>
    <row r="6652" spans="1:52" s="168" customFormat="1" ht="24.9" customHeight="1" thickBot="1" x14ac:dyDescent="0.35">
      <c r="A6652" s="263"/>
      <c r="B6652" s="263"/>
      <c r="C6652" s="265"/>
      <c r="D6652" s="481"/>
      <c r="E6652" s="482"/>
      <c r="F6652" s="482"/>
      <c r="G6652" s="482"/>
      <c r="H6652" s="482"/>
      <c r="I6652" s="482"/>
      <c r="J6652" s="482"/>
      <c r="K6652" s="482"/>
      <c r="L6652" s="482"/>
      <c r="M6652" s="483"/>
      <c r="N6652" s="414" t="s">
        <v>16</v>
      </c>
      <c r="O6652" s="415"/>
      <c r="P6652" s="415"/>
      <c r="Q6652" s="415"/>
      <c r="R6652" s="415"/>
      <c r="S6652" s="415"/>
      <c r="T6652" s="415"/>
      <c r="U6652" s="18">
        <f>SUM(U6632:U6651)</f>
        <v>22</v>
      </c>
      <c r="V6652" s="182"/>
      <c r="W6652" s="191"/>
      <c r="X6652" s="199"/>
      <c r="Y6652" s="182"/>
      <c r="Z6652" s="184"/>
      <c r="AA6652" s="184"/>
      <c r="AD6652" s="182"/>
      <c r="AG6652" s="182"/>
      <c r="AH6652" s="43"/>
      <c r="AI6652" s="43"/>
      <c r="AJ6652" s="43"/>
      <c r="AK6652" s="43"/>
      <c r="AL6652" s="43"/>
      <c r="AM6652" s="43"/>
      <c r="AN6652" s="43"/>
      <c r="AO6652" s="43"/>
      <c r="AP6652" s="43"/>
      <c r="AQ6652" s="43"/>
      <c r="AR6652" s="43"/>
      <c r="AS6652" s="43"/>
      <c r="AT6652" s="43"/>
      <c r="AU6652" s="44"/>
      <c r="AV6652" s="182"/>
      <c r="AW6652" s="182"/>
      <c r="AX6652" s="182"/>
      <c r="AZ6652" s="207"/>
    </row>
    <row r="6653" spans="1:52" s="168" customFormat="1" ht="14.4" customHeight="1" x14ac:dyDescent="0.3">
      <c r="A6653" s="263"/>
      <c r="B6653" s="263"/>
      <c r="C6653" s="265"/>
      <c r="D6653" s="481"/>
      <c r="E6653" s="482"/>
      <c r="F6653" s="482"/>
      <c r="G6653" s="482"/>
      <c r="H6653" s="482"/>
      <c r="I6653" s="482"/>
      <c r="J6653" s="482"/>
      <c r="K6653" s="482"/>
      <c r="L6653" s="482"/>
      <c r="M6653" s="483"/>
      <c r="N6653" s="416" t="s">
        <v>17</v>
      </c>
      <c r="O6653" s="417"/>
      <c r="P6653" s="417"/>
      <c r="Q6653" s="417"/>
      <c r="R6653" s="417"/>
      <c r="S6653" s="417"/>
      <c r="T6653" s="417"/>
      <c r="U6653" s="418"/>
      <c r="V6653" s="200"/>
      <c r="W6653" s="191"/>
      <c r="X6653" s="199"/>
      <c r="Y6653" s="182"/>
      <c r="Z6653" s="184"/>
      <c r="AA6653" s="184"/>
      <c r="AD6653" s="182"/>
      <c r="AG6653" s="182"/>
      <c r="AH6653" s="43"/>
      <c r="AI6653" s="43"/>
      <c r="AJ6653" s="43"/>
      <c r="AK6653" s="43"/>
      <c r="AL6653" s="43"/>
      <c r="AM6653" s="43"/>
      <c r="AN6653" s="43"/>
      <c r="AO6653" s="43"/>
      <c r="AP6653" s="43"/>
      <c r="AQ6653" s="43"/>
      <c r="AR6653" s="43"/>
      <c r="AS6653" s="43"/>
      <c r="AT6653" s="43"/>
      <c r="AU6653" s="44"/>
      <c r="AV6653" s="182"/>
      <c r="AW6653" s="182"/>
      <c r="AX6653" s="182"/>
      <c r="AZ6653" s="207"/>
    </row>
    <row r="6654" spans="1:52" s="168" customFormat="1" x14ac:dyDescent="0.3">
      <c r="A6654" s="263"/>
      <c r="B6654" s="263"/>
      <c r="C6654" s="265"/>
      <c r="D6654" s="481"/>
      <c r="E6654" s="482"/>
      <c r="F6654" s="482"/>
      <c r="G6654" s="482"/>
      <c r="H6654" s="482"/>
      <c r="I6654" s="482"/>
      <c r="J6654" s="482"/>
      <c r="K6654" s="482"/>
      <c r="L6654" s="482"/>
      <c r="M6654" s="483"/>
      <c r="N6654" s="419"/>
      <c r="O6654" s="420"/>
      <c r="P6654" s="420"/>
      <c r="Q6654" s="420"/>
      <c r="R6654" s="420"/>
      <c r="S6654" s="420"/>
      <c r="T6654" s="420"/>
      <c r="U6654" s="421"/>
      <c r="V6654" s="182"/>
      <c r="W6654" s="191"/>
      <c r="X6654" s="199"/>
      <c r="Y6654" s="182"/>
      <c r="Z6654" s="184"/>
      <c r="AA6654" s="184"/>
      <c r="AD6654" s="182"/>
      <c r="AG6654" s="182"/>
      <c r="AH6654" s="43"/>
      <c r="AI6654" s="43"/>
      <c r="AJ6654" s="43"/>
      <c r="AK6654" s="43"/>
      <c r="AL6654" s="43"/>
      <c r="AM6654" s="43"/>
      <c r="AN6654" s="43"/>
      <c r="AO6654" s="43"/>
      <c r="AP6654" s="43"/>
      <c r="AQ6654" s="43"/>
      <c r="AR6654" s="43"/>
      <c r="AS6654" s="43"/>
      <c r="AT6654" s="43"/>
      <c r="AU6654" s="44"/>
      <c r="AV6654" s="182"/>
      <c r="AW6654" s="182"/>
      <c r="AX6654" s="182"/>
      <c r="AZ6654" s="207"/>
    </row>
    <row r="6655" spans="1:52" s="168" customFormat="1" x14ac:dyDescent="0.3">
      <c r="A6655" s="263"/>
      <c r="B6655" s="263"/>
      <c r="C6655" s="265"/>
      <c r="D6655" s="481"/>
      <c r="E6655" s="482"/>
      <c r="F6655" s="482"/>
      <c r="G6655" s="482"/>
      <c r="H6655" s="482"/>
      <c r="I6655" s="482"/>
      <c r="J6655" s="482"/>
      <c r="K6655" s="482"/>
      <c r="L6655" s="482"/>
      <c r="M6655" s="483"/>
      <c r="N6655" s="419"/>
      <c r="O6655" s="420"/>
      <c r="P6655" s="420"/>
      <c r="Q6655" s="420"/>
      <c r="R6655" s="420"/>
      <c r="S6655" s="420"/>
      <c r="T6655" s="420"/>
      <c r="U6655" s="421"/>
      <c r="V6655" s="182"/>
      <c r="W6655" s="191"/>
      <c r="X6655" s="199"/>
      <c r="Y6655" s="182"/>
      <c r="Z6655" s="184"/>
      <c r="AA6655" s="184"/>
      <c r="AD6655" s="182"/>
      <c r="AG6655" s="182"/>
      <c r="AH6655" s="43"/>
      <c r="AI6655" s="43"/>
      <c r="AJ6655" s="43"/>
      <c r="AK6655" s="43"/>
      <c r="AL6655" s="43"/>
      <c r="AM6655" s="43"/>
      <c r="AN6655" s="43"/>
      <c r="AO6655" s="43"/>
      <c r="AP6655" s="43"/>
      <c r="AQ6655" s="43"/>
      <c r="AR6655" s="43"/>
      <c r="AS6655" s="43"/>
      <c r="AT6655" s="43"/>
      <c r="AU6655" s="44"/>
      <c r="AV6655" s="182"/>
      <c r="AW6655" s="182"/>
      <c r="AX6655" s="182"/>
      <c r="AZ6655" s="207"/>
    </row>
    <row r="6656" spans="1:52" s="168" customFormat="1" ht="14.4" thickBot="1" x14ac:dyDescent="0.35">
      <c r="A6656" s="263"/>
      <c r="B6656" s="263"/>
      <c r="C6656" s="265"/>
      <c r="D6656" s="425"/>
      <c r="E6656" s="426"/>
      <c r="F6656" s="426"/>
      <c r="G6656" s="426"/>
      <c r="H6656" s="426"/>
      <c r="I6656" s="426"/>
      <c r="J6656" s="426"/>
      <c r="K6656" s="426"/>
      <c r="L6656" s="426"/>
      <c r="M6656" s="427"/>
      <c r="N6656" s="422"/>
      <c r="O6656" s="423"/>
      <c r="P6656" s="423"/>
      <c r="Q6656" s="423"/>
      <c r="R6656" s="423"/>
      <c r="S6656" s="423"/>
      <c r="T6656" s="423"/>
      <c r="U6656" s="424"/>
      <c r="V6656" s="182"/>
      <c r="W6656" s="191"/>
      <c r="X6656" s="199"/>
      <c r="Y6656" s="182"/>
      <c r="Z6656" s="184"/>
      <c r="AA6656" s="184"/>
      <c r="AD6656" s="182"/>
      <c r="AG6656" s="182"/>
      <c r="AH6656" s="43"/>
      <c r="AI6656" s="43"/>
      <c r="AJ6656" s="43"/>
      <c r="AK6656" s="43"/>
      <c r="AL6656" s="43"/>
      <c r="AM6656" s="43"/>
      <c r="AN6656" s="43"/>
      <c r="AO6656" s="43"/>
      <c r="AP6656" s="43"/>
      <c r="AQ6656" s="43"/>
      <c r="AR6656" s="43"/>
      <c r="AS6656" s="43"/>
      <c r="AT6656" s="43"/>
      <c r="AU6656" s="44"/>
      <c r="AV6656" s="182"/>
      <c r="AW6656" s="182"/>
      <c r="AX6656" s="182"/>
      <c r="AZ6656" s="207"/>
    </row>
    <row r="6657" spans="1:52" s="168" customFormat="1" ht="5.25" customHeight="1" thickBot="1" x14ac:dyDescent="0.35">
      <c r="A6657" s="263"/>
      <c r="B6657" s="263"/>
      <c r="C6657" s="265"/>
      <c r="D6657" s="428"/>
      <c r="E6657" s="428"/>
      <c r="F6657" s="428"/>
      <c r="G6657" s="428"/>
      <c r="H6657" s="428"/>
      <c r="I6657" s="428"/>
      <c r="J6657" s="428"/>
      <c r="K6657" s="428"/>
      <c r="L6657" s="428"/>
      <c r="M6657" s="428"/>
      <c r="N6657" s="428"/>
      <c r="O6657" s="428"/>
      <c r="P6657" s="428"/>
      <c r="Q6657" s="428"/>
      <c r="R6657" s="428"/>
      <c r="S6657" s="428"/>
      <c r="T6657" s="428"/>
      <c r="U6657" s="428"/>
      <c r="V6657" s="182"/>
      <c r="W6657" s="191"/>
      <c r="X6657" s="199"/>
      <c r="Y6657" s="182"/>
      <c r="Z6657" s="184"/>
      <c r="AA6657" s="184"/>
      <c r="AD6657" s="182"/>
      <c r="AG6657" s="182"/>
      <c r="AH6657" s="43"/>
      <c r="AI6657" s="43"/>
      <c r="AJ6657" s="43"/>
      <c r="AK6657" s="43"/>
      <c r="AL6657" s="43"/>
      <c r="AM6657" s="43"/>
      <c r="AN6657" s="43"/>
      <c r="AO6657" s="43"/>
      <c r="AP6657" s="43"/>
      <c r="AQ6657" s="43"/>
      <c r="AR6657" s="43"/>
      <c r="AS6657" s="43"/>
      <c r="AT6657" s="43"/>
      <c r="AU6657" s="44"/>
      <c r="AV6657" s="182"/>
      <c r="AW6657" s="182"/>
      <c r="AX6657" s="182"/>
      <c r="AZ6657" s="207"/>
    </row>
    <row r="6658" spans="1:52" s="168" customFormat="1" ht="20.25" customHeight="1" x14ac:dyDescent="0.3">
      <c r="A6658" s="263"/>
      <c r="B6658" s="263"/>
      <c r="C6658" s="265"/>
      <c r="D6658" s="429" t="s">
        <v>18</v>
      </c>
      <c r="E6658" s="430"/>
      <c r="F6658" s="430"/>
      <c r="G6658" s="430"/>
      <c r="H6658" s="430"/>
      <c r="I6658" s="430"/>
      <c r="J6658" s="430"/>
      <c r="K6658" s="430"/>
      <c r="L6658" s="430"/>
      <c r="M6658" s="431"/>
      <c r="N6658" s="429" t="s">
        <v>19</v>
      </c>
      <c r="O6658" s="430"/>
      <c r="P6658" s="430"/>
      <c r="Q6658" s="430"/>
      <c r="R6658" s="430"/>
      <c r="S6658" s="430"/>
      <c r="T6658" s="430"/>
      <c r="U6658" s="431"/>
      <c r="V6658" s="182"/>
      <c r="W6658" s="191"/>
      <c r="X6658" s="199"/>
      <c r="Y6658" s="182"/>
      <c r="Z6658" s="184"/>
      <c r="AA6658" s="184"/>
      <c r="AD6658" s="182"/>
      <c r="AG6658" s="182"/>
      <c r="AH6658" s="43"/>
      <c r="AI6658" s="43"/>
      <c r="AJ6658" s="43"/>
      <c r="AK6658" s="43"/>
      <c r="AL6658" s="43"/>
      <c r="AM6658" s="43"/>
      <c r="AN6658" s="43"/>
      <c r="AO6658" s="43"/>
      <c r="AP6658" s="43"/>
      <c r="AQ6658" s="43"/>
      <c r="AR6658" s="43"/>
      <c r="AS6658" s="43"/>
      <c r="AT6658" s="43"/>
      <c r="AU6658" s="44"/>
      <c r="AV6658" s="182"/>
      <c r="AW6658" s="182"/>
      <c r="AX6658" s="182"/>
      <c r="AZ6658" s="207"/>
    </row>
    <row r="6659" spans="1:52" s="168" customFormat="1" x14ac:dyDescent="0.3">
      <c r="A6659" s="263"/>
      <c r="B6659" s="263"/>
      <c r="C6659" s="265"/>
      <c r="D6659" s="432" t="s">
        <v>20</v>
      </c>
      <c r="E6659" s="433"/>
      <c r="F6659" s="433"/>
      <c r="G6659" s="433"/>
      <c r="H6659" s="433"/>
      <c r="I6659" s="433"/>
      <c r="J6659" s="433"/>
      <c r="K6659" s="433"/>
      <c r="L6659" s="433"/>
      <c r="M6659" s="434"/>
      <c r="N6659" s="435" t="s">
        <v>21</v>
      </c>
      <c r="O6659" s="436"/>
      <c r="P6659" s="436"/>
      <c r="Q6659" s="436"/>
      <c r="R6659" s="436"/>
      <c r="S6659" s="436"/>
      <c r="T6659" s="436"/>
      <c r="U6659" s="437"/>
      <c r="V6659" s="182"/>
      <c r="W6659" s="191"/>
      <c r="X6659" s="199"/>
      <c r="Y6659" s="182"/>
      <c r="Z6659" s="184"/>
      <c r="AA6659" s="184"/>
      <c r="AD6659" s="182"/>
      <c r="AG6659" s="182"/>
      <c r="AH6659" s="43"/>
      <c r="AI6659" s="43"/>
      <c r="AJ6659" s="43"/>
      <c r="AK6659" s="43"/>
      <c r="AL6659" s="43"/>
      <c r="AM6659" s="43"/>
      <c r="AN6659" s="43"/>
      <c r="AO6659" s="43"/>
      <c r="AP6659" s="43"/>
      <c r="AQ6659" s="43"/>
      <c r="AR6659" s="43"/>
      <c r="AS6659" s="43"/>
      <c r="AT6659" s="43"/>
      <c r="AU6659" s="44"/>
      <c r="AV6659" s="182"/>
      <c r="AW6659" s="182"/>
      <c r="AX6659" s="182"/>
      <c r="AZ6659" s="207"/>
    </row>
    <row r="6660" spans="1:52" s="168" customFormat="1" ht="15.75" customHeight="1" x14ac:dyDescent="0.3">
      <c r="A6660" s="263"/>
      <c r="B6660" s="263"/>
      <c r="C6660" s="265"/>
      <c r="D6660" s="438" t="s">
        <v>22</v>
      </c>
      <c r="E6660" s="439"/>
      <c r="F6660" s="439"/>
      <c r="G6660" s="439"/>
      <c r="H6660" s="439"/>
      <c r="I6660" s="439"/>
      <c r="J6660" s="439"/>
      <c r="K6660" s="439"/>
      <c r="L6660" s="439"/>
      <c r="M6660" s="440"/>
      <c r="N6660" s="438" t="s">
        <v>22</v>
      </c>
      <c r="O6660" s="444"/>
      <c r="P6660" s="444"/>
      <c r="Q6660" s="444"/>
      <c r="R6660" s="444"/>
      <c r="S6660" s="444"/>
      <c r="T6660" s="444"/>
      <c r="U6660" s="440"/>
      <c r="V6660" s="182"/>
      <c r="W6660" s="191"/>
      <c r="X6660" s="199"/>
      <c r="Y6660" s="182"/>
      <c r="Z6660" s="184"/>
      <c r="AA6660" s="184"/>
      <c r="AD6660" s="182"/>
      <c r="AG6660" s="182"/>
      <c r="AH6660" s="43"/>
      <c r="AI6660" s="43"/>
      <c r="AJ6660" s="43"/>
      <c r="AK6660" s="43"/>
      <c r="AL6660" s="43"/>
      <c r="AM6660" s="43"/>
      <c r="AN6660" s="43"/>
      <c r="AO6660" s="43"/>
      <c r="AP6660" s="43"/>
      <c r="AQ6660" s="43"/>
      <c r="AR6660" s="43"/>
      <c r="AS6660" s="43"/>
      <c r="AT6660" s="43"/>
      <c r="AU6660" s="44"/>
      <c r="AV6660" s="182"/>
      <c r="AW6660" s="182"/>
      <c r="AX6660" s="182"/>
      <c r="AZ6660" s="207"/>
    </row>
    <row r="6661" spans="1:52" s="168" customFormat="1" ht="15.75" customHeight="1" x14ac:dyDescent="0.3">
      <c r="A6661" s="263"/>
      <c r="B6661" s="263"/>
      <c r="C6661" s="265"/>
      <c r="D6661" s="438"/>
      <c r="E6661" s="439"/>
      <c r="F6661" s="439"/>
      <c r="G6661" s="439"/>
      <c r="H6661" s="439"/>
      <c r="I6661" s="439"/>
      <c r="J6661" s="439"/>
      <c r="K6661" s="439"/>
      <c r="L6661" s="439"/>
      <c r="M6661" s="440"/>
      <c r="N6661" s="438"/>
      <c r="O6661" s="439"/>
      <c r="P6661" s="439"/>
      <c r="Q6661" s="439"/>
      <c r="R6661" s="439"/>
      <c r="S6661" s="439"/>
      <c r="T6661" s="439"/>
      <c r="U6661" s="440"/>
      <c r="V6661" s="182"/>
      <c r="W6661" s="191"/>
      <c r="X6661" s="199"/>
      <c r="Y6661" s="182"/>
      <c r="Z6661" s="184"/>
      <c r="AA6661" s="184"/>
      <c r="AD6661" s="182"/>
      <c r="AG6661" s="182"/>
      <c r="AH6661" s="43"/>
      <c r="AI6661" s="43"/>
      <c r="AJ6661" s="43"/>
      <c r="AK6661" s="43"/>
      <c r="AL6661" s="43"/>
      <c r="AM6661" s="43"/>
      <c r="AN6661" s="43"/>
      <c r="AO6661" s="43"/>
      <c r="AP6661" s="43"/>
      <c r="AQ6661" s="43"/>
      <c r="AR6661" s="43"/>
      <c r="AS6661" s="43"/>
      <c r="AT6661" s="43"/>
      <c r="AU6661" s="44"/>
      <c r="AV6661" s="182"/>
      <c r="AW6661" s="182"/>
      <c r="AX6661" s="182"/>
      <c r="AZ6661" s="207"/>
    </row>
    <row r="6662" spans="1:52" s="168" customFormat="1" ht="15.75" customHeight="1" x14ac:dyDescent="0.3">
      <c r="A6662" s="263"/>
      <c r="B6662" s="263"/>
      <c r="C6662" s="265"/>
      <c r="D6662" s="441"/>
      <c r="E6662" s="442"/>
      <c r="F6662" s="442"/>
      <c r="G6662" s="442"/>
      <c r="H6662" s="442"/>
      <c r="I6662" s="442"/>
      <c r="J6662" s="442"/>
      <c r="K6662" s="442"/>
      <c r="L6662" s="442"/>
      <c r="M6662" s="443"/>
      <c r="N6662" s="441"/>
      <c r="O6662" s="442"/>
      <c r="P6662" s="442"/>
      <c r="Q6662" s="442"/>
      <c r="R6662" s="442"/>
      <c r="S6662" s="442"/>
      <c r="T6662" s="442"/>
      <c r="U6662" s="443"/>
      <c r="V6662" s="182"/>
      <c r="W6662" s="191"/>
      <c r="X6662" s="199"/>
      <c r="Y6662" s="182"/>
      <c r="Z6662" s="184"/>
      <c r="AA6662" s="184"/>
      <c r="AD6662" s="182"/>
      <c r="AG6662" s="182"/>
      <c r="AH6662" s="43"/>
      <c r="AI6662" s="43"/>
      <c r="AJ6662" s="43"/>
      <c r="AK6662" s="43"/>
      <c r="AL6662" s="43"/>
      <c r="AM6662" s="43"/>
      <c r="AN6662" s="43"/>
      <c r="AO6662" s="43"/>
      <c r="AP6662" s="43"/>
      <c r="AQ6662" s="43"/>
      <c r="AR6662" s="43"/>
      <c r="AS6662" s="43"/>
      <c r="AT6662" s="43"/>
      <c r="AU6662" s="44"/>
      <c r="AV6662" s="182"/>
      <c r="AW6662" s="182"/>
      <c r="AX6662" s="182"/>
      <c r="AZ6662" s="207"/>
    </row>
    <row r="6663" spans="1:52" s="168" customFormat="1" x14ac:dyDescent="0.25">
      <c r="A6663" s="263"/>
      <c r="B6663" s="263"/>
      <c r="C6663" s="265"/>
      <c r="D6663" s="171" t="s">
        <v>23</v>
      </c>
      <c r="E6663" s="445" t="e">
        <f>+#REF!</f>
        <v>#REF!</v>
      </c>
      <c r="F6663" s="445"/>
      <c r="G6663" s="445"/>
      <c r="H6663" s="445"/>
      <c r="I6663" s="445"/>
      <c r="J6663" s="445"/>
      <c r="K6663" s="445"/>
      <c r="L6663" s="445"/>
      <c r="M6663" s="446"/>
      <c r="N6663" s="172" t="s">
        <v>23</v>
      </c>
      <c r="O6663" s="445" t="e">
        <f>+#REF!</f>
        <v>#REF!</v>
      </c>
      <c r="P6663" s="445"/>
      <c r="Q6663" s="445"/>
      <c r="R6663" s="445"/>
      <c r="S6663" s="445"/>
      <c r="T6663" s="445"/>
      <c r="U6663" s="446"/>
      <c r="V6663" s="182"/>
      <c r="W6663" s="191"/>
      <c r="X6663" s="199"/>
      <c r="Y6663" s="182"/>
      <c r="Z6663" s="184"/>
      <c r="AA6663" s="184"/>
      <c r="AD6663" s="182"/>
      <c r="AG6663" s="182"/>
      <c r="AH6663" s="43"/>
      <c r="AI6663" s="43"/>
      <c r="AJ6663" s="43"/>
      <c r="AK6663" s="43"/>
      <c r="AL6663" s="43"/>
      <c r="AM6663" s="43"/>
      <c r="AN6663" s="43"/>
      <c r="AO6663" s="43"/>
      <c r="AP6663" s="43"/>
      <c r="AQ6663" s="43"/>
      <c r="AR6663" s="43"/>
      <c r="AS6663" s="43"/>
      <c r="AT6663" s="43"/>
      <c r="AU6663" s="44"/>
      <c r="AV6663" s="182"/>
      <c r="AW6663" s="182"/>
      <c r="AX6663" s="182"/>
      <c r="AZ6663" s="207"/>
    </row>
    <row r="6664" spans="1:52" s="168" customFormat="1" ht="14.4" thickBot="1" x14ac:dyDescent="0.3">
      <c r="A6664" s="263"/>
      <c r="B6664" s="263"/>
      <c r="C6664" s="265"/>
      <c r="D6664" s="173" t="s">
        <v>25</v>
      </c>
      <c r="E6664" s="447" t="e">
        <f>+#REF!</f>
        <v>#REF!</v>
      </c>
      <c r="F6664" s="447"/>
      <c r="G6664" s="447"/>
      <c r="H6664" s="447"/>
      <c r="I6664" s="447"/>
      <c r="J6664" s="447"/>
      <c r="K6664" s="447"/>
      <c r="L6664" s="447"/>
      <c r="M6664" s="448"/>
      <c r="N6664" s="174" t="s">
        <v>25</v>
      </c>
      <c r="O6664" s="447" t="e">
        <f>+#REF!</f>
        <v>#REF!</v>
      </c>
      <c r="P6664" s="447"/>
      <c r="Q6664" s="447"/>
      <c r="R6664" s="447"/>
      <c r="S6664" s="447"/>
      <c r="T6664" s="447"/>
      <c r="U6664" s="448"/>
      <c r="V6664" s="182"/>
      <c r="W6664" s="191"/>
      <c r="X6664" s="199"/>
      <c r="Y6664" s="182"/>
      <c r="Z6664" s="184"/>
      <c r="AA6664" s="184"/>
      <c r="AD6664" s="182"/>
      <c r="AG6664" s="182"/>
      <c r="AH6664" s="43"/>
      <c r="AI6664" s="43"/>
      <c r="AJ6664" s="43"/>
      <c r="AK6664" s="43"/>
      <c r="AL6664" s="43"/>
      <c r="AM6664" s="43"/>
      <c r="AN6664" s="43"/>
      <c r="AO6664" s="43"/>
      <c r="AP6664" s="43"/>
      <c r="AQ6664" s="43"/>
      <c r="AR6664" s="43"/>
      <c r="AS6664" s="43"/>
      <c r="AT6664" s="43"/>
      <c r="AU6664" s="44"/>
      <c r="AV6664" s="182"/>
      <c r="AW6664" s="182"/>
      <c r="AX6664" s="182"/>
      <c r="AZ6664" s="207"/>
    </row>
    <row r="6665" spans="1:52" s="175" customFormat="1" ht="9.9" customHeight="1" thickBot="1" x14ac:dyDescent="0.3">
      <c r="A6665" s="266"/>
      <c r="B6665" s="266"/>
      <c r="C6665" s="267"/>
      <c r="N6665" s="15"/>
      <c r="V6665" s="34"/>
      <c r="W6665" s="58"/>
      <c r="X6665" s="85"/>
      <c r="Y6665" s="34"/>
      <c r="Z6665" s="185"/>
      <c r="AA6665" s="185"/>
      <c r="AD6665" s="34"/>
      <c r="AG6665" s="34"/>
      <c r="AH6665" s="45"/>
      <c r="AI6665" s="45"/>
      <c r="AJ6665" s="45"/>
      <c r="AK6665" s="45"/>
      <c r="AL6665" s="45"/>
      <c r="AM6665" s="45"/>
      <c r="AN6665" s="45"/>
      <c r="AO6665" s="45"/>
      <c r="AP6665" s="45"/>
      <c r="AQ6665" s="45"/>
      <c r="AR6665" s="45"/>
      <c r="AS6665" s="45"/>
      <c r="AT6665" s="45"/>
      <c r="AU6665" s="46"/>
      <c r="AV6665" s="34"/>
      <c r="AW6665" s="34"/>
      <c r="AX6665" s="34"/>
      <c r="AZ6665" s="139"/>
    </row>
    <row r="6666" spans="1:52" s="168" customFormat="1" ht="15.75" customHeight="1" x14ac:dyDescent="0.3">
      <c r="A6666" s="263"/>
      <c r="B6666" s="263"/>
      <c r="C6666" s="265"/>
      <c r="D6666" s="484"/>
      <c r="E6666" s="485"/>
      <c r="F6666" s="488" t="s">
        <v>0</v>
      </c>
      <c r="G6666" s="489"/>
      <c r="H6666" s="489"/>
      <c r="I6666" s="489"/>
      <c r="J6666" s="489"/>
      <c r="K6666" s="489"/>
      <c r="L6666" s="489"/>
      <c r="M6666" s="489"/>
      <c r="N6666" s="489"/>
      <c r="O6666" s="490"/>
      <c r="P6666" s="494" t="s">
        <v>1</v>
      </c>
      <c r="Q6666" s="495"/>
      <c r="R6666" s="495"/>
      <c r="S6666" s="496"/>
      <c r="T6666" s="500"/>
      <c r="U6666" s="501"/>
      <c r="V6666" s="182"/>
      <c r="W6666" s="191"/>
      <c r="X6666" s="199"/>
      <c r="Y6666" s="182"/>
      <c r="Z6666" s="184"/>
      <c r="AA6666" s="184"/>
      <c r="AD6666" s="182"/>
      <c r="AG6666" s="182"/>
      <c r="AH6666" s="43"/>
      <c r="AI6666" s="43"/>
      <c r="AJ6666" s="43"/>
      <c r="AK6666" s="43"/>
      <c r="AL6666" s="43"/>
      <c r="AM6666" s="43"/>
      <c r="AN6666" s="43"/>
      <c r="AO6666" s="43"/>
      <c r="AP6666" s="43"/>
      <c r="AQ6666" s="43"/>
      <c r="AR6666" s="43"/>
      <c r="AS6666" s="43"/>
      <c r="AT6666" s="43"/>
      <c r="AU6666" s="44"/>
      <c r="AV6666" s="182"/>
      <c r="AW6666" s="182"/>
      <c r="AX6666" s="182"/>
      <c r="AZ6666" s="207"/>
    </row>
    <row r="6667" spans="1:52" s="168" customFormat="1" ht="15" customHeight="1" x14ac:dyDescent="0.3">
      <c r="A6667" s="263"/>
      <c r="B6667" s="263"/>
      <c r="C6667" s="265"/>
      <c r="D6667" s="481"/>
      <c r="E6667" s="482"/>
      <c r="F6667" s="491"/>
      <c r="G6667" s="492"/>
      <c r="H6667" s="492"/>
      <c r="I6667" s="492"/>
      <c r="J6667" s="492"/>
      <c r="K6667" s="492"/>
      <c r="L6667" s="492"/>
      <c r="M6667" s="492"/>
      <c r="N6667" s="492"/>
      <c r="O6667" s="493"/>
      <c r="P6667" s="497"/>
      <c r="Q6667" s="498"/>
      <c r="R6667" s="498"/>
      <c r="S6667" s="499"/>
      <c r="T6667" s="502"/>
      <c r="U6667" s="503"/>
      <c r="V6667" s="182"/>
      <c r="W6667" s="191"/>
      <c r="X6667" s="199"/>
      <c r="Y6667" s="186"/>
      <c r="Z6667" s="184"/>
      <c r="AA6667" s="184"/>
      <c r="AD6667" s="182"/>
      <c r="AG6667" s="182"/>
      <c r="AH6667" s="43"/>
      <c r="AI6667" s="43"/>
      <c r="AJ6667" s="43"/>
      <c r="AK6667" s="43"/>
      <c r="AL6667" s="43"/>
      <c r="AM6667" s="43"/>
      <c r="AN6667" s="43"/>
      <c r="AO6667" s="43"/>
      <c r="AP6667" s="43"/>
      <c r="AQ6667" s="43"/>
      <c r="AR6667" s="43"/>
      <c r="AS6667" s="43"/>
      <c r="AT6667" s="43"/>
      <c r="AU6667" s="44"/>
      <c r="AV6667" s="182"/>
      <c r="AW6667" s="182"/>
      <c r="AX6667" s="182"/>
      <c r="AZ6667" s="207"/>
    </row>
    <row r="6668" spans="1:52" s="168" customFormat="1" ht="30" customHeight="1" thickBot="1" x14ac:dyDescent="0.35">
      <c r="A6668" s="263"/>
      <c r="B6668" s="263"/>
      <c r="C6668" s="265"/>
      <c r="D6668" s="486"/>
      <c r="E6668" s="487"/>
      <c r="F6668" s="506" t="s">
        <v>2</v>
      </c>
      <c r="G6668" s="507"/>
      <c r="H6668" s="507"/>
      <c r="I6668" s="507"/>
      <c r="J6668" s="507"/>
      <c r="K6668" s="507"/>
      <c r="L6668" s="507"/>
      <c r="M6668" s="507"/>
      <c r="N6668" s="507"/>
      <c r="O6668" s="508"/>
      <c r="P6668" s="181">
        <v>137</v>
      </c>
      <c r="Q6668" s="210" t="s">
        <v>3</v>
      </c>
      <c r="R6668" s="509">
        <v>147</v>
      </c>
      <c r="S6668" s="510"/>
      <c r="T6668" s="504"/>
      <c r="U6668" s="505"/>
      <c r="V6668" s="182">
        <f>+IF(C6677="","",1)</f>
        <v>1</v>
      </c>
      <c r="W6668" s="191"/>
      <c r="X6668" s="199"/>
      <c r="Y6668" s="39"/>
      <c r="Z6668" s="184"/>
      <c r="AA6668" s="184"/>
      <c r="AD6668" s="182"/>
      <c r="AG6668" s="182"/>
      <c r="AH6668" s="43"/>
      <c r="AI6668" s="43"/>
      <c r="AJ6668" s="43"/>
      <c r="AK6668" s="43"/>
      <c r="AL6668" s="43"/>
      <c r="AM6668" s="43"/>
      <c r="AN6668" s="43"/>
      <c r="AO6668" s="43"/>
      <c r="AP6668" s="43"/>
      <c r="AQ6668" s="43"/>
      <c r="AR6668" s="43"/>
      <c r="AS6668" s="43"/>
      <c r="AT6668" s="43"/>
      <c r="AU6668" s="44"/>
      <c r="AV6668" s="182"/>
      <c r="AW6668" s="182"/>
      <c r="AX6668" s="182"/>
      <c r="AZ6668" s="207"/>
    </row>
    <row r="6669" spans="1:52" s="168" customFormat="1" ht="5.25" customHeight="1" thickBot="1" x14ac:dyDescent="0.35">
      <c r="A6669" s="263"/>
      <c r="B6669" s="263"/>
      <c r="C6669" s="265"/>
      <c r="D6669" s="454"/>
      <c r="E6669" s="454"/>
      <c r="F6669" s="454"/>
      <c r="G6669" s="454"/>
      <c r="H6669" s="454"/>
      <c r="I6669" s="454"/>
      <c r="J6669" s="454"/>
      <c r="K6669" s="454"/>
      <c r="L6669" s="454"/>
      <c r="M6669" s="454"/>
      <c r="N6669" s="454"/>
      <c r="O6669" s="454"/>
      <c r="P6669" s="454"/>
      <c r="Q6669" s="454"/>
      <c r="R6669" s="454"/>
      <c r="S6669" s="454"/>
      <c r="T6669" s="454"/>
      <c r="U6669" s="454"/>
      <c r="V6669" s="182"/>
      <c r="W6669" s="191"/>
      <c r="X6669" s="199"/>
      <c r="Y6669" s="186"/>
      <c r="Z6669" s="184"/>
      <c r="AA6669" s="184"/>
      <c r="AD6669" s="182"/>
      <c r="AG6669" s="182"/>
      <c r="AH6669" s="43"/>
      <c r="AI6669" s="43"/>
      <c r="AJ6669" s="43"/>
      <c r="AK6669" s="43"/>
      <c r="AL6669" s="43"/>
      <c r="AM6669" s="43"/>
      <c r="AN6669" s="43"/>
      <c r="AO6669" s="43"/>
      <c r="AP6669" s="43"/>
      <c r="AQ6669" s="43"/>
      <c r="AR6669" s="43"/>
      <c r="AS6669" s="43"/>
      <c r="AT6669" s="43"/>
      <c r="AU6669" s="44"/>
      <c r="AV6669" s="182"/>
      <c r="AW6669" s="182"/>
      <c r="AX6669" s="182"/>
      <c r="AZ6669" s="207"/>
    </row>
    <row r="6670" spans="1:52" s="168" customFormat="1" ht="24.9" customHeight="1" x14ac:dyDescent="0.3">
      <c r="A6670" s="263"/>
      <c r="B6670" s="263"/>
      <c r="C6670" s="265"/>
      <c r="D6670" s="511" t="s">
        <v>4</v>
      </c>
      <c r="E6670" s="512"/>
      <c r="F6670" s="513" t="s">
        <v>168</v>
      </c>
      <c r="G6670" s="514"/>
      <c r="H6670" s="514"/>
      <c r="I6670" s="515"/>
      <c r="J6670" s="516" t="s">
        <v>5</v>
      </c>
      <c r="K6670" s="512"/>
      <c r="L6670" s="513" t="s">
        <v>102</v>
      </c>
      <c r="M6670" s="514"/>
      <c r="N6670" s="514"/>
      <c r="O6670" s="514"/>
      <c r="P6670" s="515"/>
      <c r="Q6670" s="164" t="s">
        <v>6</v>
      </c>
      <c r="R6670" s="513" t="s">
        <v>36</v>
      </c>
      <c r="S6670" s="514"/>
      <c r="T6670" s="514"/>
      <c r="U6670" s="517"/>
      <c r="V6670" s="182"/>
      <c r="W6670" s="191"/>
      <c r="X6670" s="199"/>
      <c r="Y6670" s="182"/>
      <c r="Z6670" s="184"/>
      <c r="AA6670" s="184"/>
      <c r="AD6670" s="182"/>
      <c r="AG6670" s="182"/>
      <c r="AH6670" s="43"/>
      <c r="AI6670" s="43"/>
      <c r="AJ6670" s="43"/>
      <c r="AK6670" s="43"/>
      <c r="AL6670" s="43"/>
      <c r="AM6670" s="43"/>
      <c r="AN6670" s="43"/>
      <c r="AO6670" s="43"/>
      <c r="AP6670" s="43"/>
      <c r="AQ6670" s="43"/>
      <c r="AR6670" s="43"/>
      <c r="AS6670" s="43"/>
      <c r="AT6670" s="43"/>
      <c r="AU6670" s="44"/>
      <c r="AV6670" s="182"/>
      <c r="AW6670" s="182"/>
      <c r="AX6670" s="182"/>
      <c r="AZ6670" s="207"/>
    </row>
    <row r="6671" spans="1:52" s="168" customFormat="1" ht="45" customHeight="1" thickBot="1" x14ac:dyDescent="0.35">
      <c r="A6671" s="263"/>
      <c r="B6671" s="263"/>
      <c r="C6671" s="265"/>
      <c r="D6671" s="518" t="s">
        <v>7</v>
      </c>
      <c r="E6671" s="519"/>
      <c r="F6671" s="520" t="s">
        <v>169</v>
      </c>
      <c r="G6671" s="521"/>
      <c r="H6671" s="521"/>
      <c r="I6671" s="521"/>
      <c r="J6671" s="521"/>
      <c r="K6671" s="521"/>
      <c r="L6671" s="521"/>
      <c r="M6671" s="521"/>
      <c r="N6671" s="521"/>
      <c r="O6671" s="521"/>
      <c r="P6671" s="521"/>
      <c r="Q6671" s="521"/>
      <c r="R6671" s="521"/>
      <c r="S6671" s="521"/>
      <c r="T6671" s="521"/>
      <c r="U6671" s="522"/>
      <c r="V6671" s="182"/>
      <c r="W6671" s="191"/>
      <c r="X6671" s="199"/>
      <c r="Y6671" s="182"/>
      <c r="Z6671" s="184"/>
      <c r="AA6671" s="184"/>
      <c r="AD6671" s="182"/>
      <c r="AG6671" s="182"/>
      <c r="AH6671" s="43"/>
      <c r="AI6671" s="43"/>
      <c r="AJ6671" s="43"/>
      <c r="AK6671" s="43"/>
      <c r="AL6671" s="43"/>
      <c r="AM6671" s="43"/>
      <c r="AN6671" s="43"/>
      <c r="AO6671" s="43"/>
      <c r="AP6671" s="43"/>
      <c r="AQ6671" s="43"/>
      <c r="AR6671" s="43"/>
      <c r="AS6671" s="43"/>
      <c r="AT6671" s="43"/>
      <c r="AU6671" s="44"/>
      <c r="AV6671" s="182"/>
      <c r="AW6671" s="182"/>
      <c r="AX6671" s="182"/>
      <c r="AZ6671" s="207"/>
    </row>
    <row r="6672" spans="1:52" s="168" customFormat="1" ht="5.0999999999999996" customHeight="1" thickBot="1" x14ac:dyDescent="0.35">
      <c r="A6672" s="263"/>
      <c r="B6672" s="263"/>
      <c r="C6672" s="265"/>
      <c r="D6672" s="523"/>
      <c r="E6672" s="523"/>
      <c r="F6672" s="523"/>
      <c r="G6672" s="523"/>
      <c r="H6672" s="523"/>
      <c r="I6672" s="523"/>
      <c r="J6672" s="523"/>
      <c r="K6672" s="523"/>
      <c r="L6672" s="523"/>
      <c r="M6672" s="523"/>
      <c r="N6672" s="523"/>
      <c r="O6672" s="523"/>
      <c r="P6672" s="523"/>
      <c r="Q6672" s="523"/>
      <c r="R6672" s="523"/>
      <c r="S6672" s="523"/>
      <c r="T6672" s="523"/>
      <c r="U6672" s="523"/>
      <c r="V6672" s="182"/>
      <c r="W6672" s="191"/>
      <c r="X6672" s="199"/>
      <c r="Y6672" s="182"/>
      <c r="Z6672" s="184"/>
      <c r="AA6672" s="184"/>
      <c r="AD6672" s="182"/>
      <c r="AG6672" s="182"/>
      <c r="AH6672" s="43"/>
      <c r="AI6672" s="43"/>
      <c r="AJ6672" s="43"/>
      <c r="AK6672" s="43"/>
      <c r="AL6672" s="43"/>
      <c r="AM6672" s="43"/>
      <c r="AN6672" s="43"/>
      <c r="AO6672" s="43"/>
      <c r="AP6672" s="43"/>
      <c r="AQ6672" s="43"/>
      <c r="AR6672" s="43"/>
      <c r="AS6672" s="43"/>
      <c r="AT6672" s="43"/>
      <c r="AU6672" s="44"/>
      <c r="AV6672" s="182"/>
      <c r="AW6672" s="182"/>
      <c r="AX6672" s="182"/>
      <c r="AZ6672" s="207"/>
    </row>
    <row r="6673" spans="1:52" s="168" customFormat="1" ht="24.9" customHeight="1" thickBot="1" x14ac:dyDescent="0.35">
      <c r="A6673" s="263"/>
      <c r="B6673" s="263"/>
      <c r="C6673" s="265"/>
      <c r="D6673" s="165" t="s">
        <v>103</v>
      </c>
      <c r="E6673" s="209" t="s">
        <v>106</v>
      </c>
      <c r="F6673" s="455" t="s">
        <v>104</v>
      </c>
      <c r="G6673" s="524"/>
      <c r="H6673" s="456"/>
      <c r="I6673" s="525">
        <v>44058</v>
      </c>
      <c r="J6673" s="526"/>
      <c r="K6673" s="526"/>
      <c r="L6673" s="526"/>
      <c r="M6673" s="526"/>
      <c r="N6673" s="527"/>
      <c r="O6673" s="166" t="s">
        <v>8</v>
      </c>
      <c r="P6673" s="449" t="s">
        <v>24</v>
      </c>
      <c r="Q6673" s="450"/>
      <c r="R6673" s="450"/>
      <c r="S6673" s="450"/>
      <c r="T6673" s="450"/>
      <c r="U6673" s="528"/>
      <c r="V6673" s="182"/>
      <c r="W6673" s="191"/>
      <c r="X6673" s="199"/>
      <c r="Y6673" s="182"/>
      <c r="Z6673" s="184"/>
      <c r="AA6673" s="184"/>
      <c r="AD6673" s="182"/>
      <c r="AG6673" s="182"/>
      <c r="AH6673" s="43"/>
      <c r="AI6673" s="43"/>
      <c r="AJ6673" s="43"/>
      <c r="AK6673" s="43"/>
      <c r="AL6673" s="43"/>
      <c r="AM6673" s="43"/>
      <c r="AN6673" s="43"/>
      <c r="AO6673" s="43"/>
      <c r="AP6673" s="43"/>
      <c r="AQ6673" s="43"/>
      <c r="AR6673" s="43"/>
      <c r="AS6673" s="43"/>
      <c r="AT6673" s="43"/>
      <c r="AU6673" s="44"/>
      <c r="AV6673" s="182"/>
      <c r="AW6673" s="182"/>
      <c r="AX6673" s="182"/>
      <c r="AZ6673" s="207"/>
    </row>
    <row r="6674" spans="1:52" s="168" customFormat="1" ht="5.0999999999999996" customHeight="1" thickBot="1" x14ac:dyDescent="0.35">
      <c r="A6674" s="263"/>
      <c r="B6674" s="263"/>
      <c r="C6674" s="265"/>
      <c r="D6674" s="208"/>
      <c r="E6674" s="208"/>
      <c r="F6674" s="208"/>
      <c r="G6674" s="208"/>
      <c r="H6674" s="208"/>
      <c r="I6674" s="208"/>
      <c r="J6674" s="208"/>
      <c r="K6674" s="208"/>
      <c r="L6674" s="208"/>
      <c r="M6674" s="208"/>
      <c r="N6674" s="208"/>
      <c r="O6674" s="208"/>
      <c r="P6674" s="208"/>
      <c r="Q6674" s="208"/>
      <c r="R6674" s="208"/>
      <c r="S6674" s="208"/>
      <c r="T6674" s="208"/>
      <c r="U6674" s="208"/>
      <c r="V6674" s="182"/>
      <c r="W6674" s="191"/>
      <c r="X6674" s="199"/>
      <c r="Y6674" s="182"/>
      <c r="Z6674" s="184"/>
      <c r="AA6674" s="184"/>
      <c r="AD6674" s="182"/>
      <c r="AG6674" s="182"/>
      <c r="AH6674" s="43"/>
      <c r="AI6674" s="43"/>
      <c r="AJ6674" s="43"/>
      <c r="AK6674" s="43"/>
      <c r="AL6674" s="43"/>
      <c r="AM6674" s="43"/>
      <c r="AN6674" s="43"/>
      <c r="AO6674" s="43"/>
      <c r="AP6674" s="43"/>
      <c r="AQ6674" s="43"/>
      <c r="AR6674" s="43"/>
      <c r="AS6674" s="43"/>
      <c r="AT6674" s="43"/>
      <c r="AU6674" s="44"/>
      <c r="AV6674" s="182"/>
      <c r="AW6674" s="182"/>
      <c r="AX6674" s="182"/>
      <c r="AZ6674" s="207"/>
    </row>
    <row r="6675" spans="1:52" s="168" customFormat="1" ht="24.9" customHeight="1" thickBot="1" x14ac:dyDescent="0.35">
      <c r="A6675" s="263"/>
      <c r="B6675" s="263"/>
      <c r="C6675" s="265"/>
      <c r="D6675" s="165" t="s">
        <v>31</v>
      </c>
      <c r="E6675" s="449"/>
      <c r="F6675" s="450"/>
      <c r="G6675" s="450"/>
      <c r="H6675" s="450"/>
      <c r="I6675" s="450"/>
      <c r="J6675" s="451"/>
      <c r="K6675" s="177" t="s">
        <v>105</v>
      </c>
      <c r="L6675" s="452"/>
      <c r="M6675" s="452"/>
      <c r="N6675" s="452"/>
      <c r="O6675" s="452"/>
      <c r="P6675" s="452"/>
      <c r="Q6675" s="452"/>
      <c r="R6675" s="452"/>
      <c r="S6675" s="452"/>
      <c r="T6675" s="452"/>
      <c r="U6675" s="453"/>
      <c r="V6675" s="182"/>
      <c r="W6675" s="191"/>
      <c r="X6675" s="199"/>
      <c r="Y6675" s="182"/>
      <c r="Z6675" s="184"/>
      <c r="AA6675" s="184"/>
      <c r="AD6675" s="182"/>
      <c r="AG6675" s="182"/>
      <c r="AH6675" s="43"/>
      <c r="AI6675" s="43"/>
      <c r="AJ6675" s="43"/>
      <c r="AK6675" s="43"/>
      <c r="AL6675" s="43"/>
      <c r="AM6675" s="43"/>
      <c r="AN6675" s="43"/>
      <c r="AO6675" s="43"/>
      <c r="AP6675" s="43"/>
      <c r="AQ6675" s="43"/>
      <c r="AR6675" s="43"/>
      <c r="AS6675" s="43"/>
      <c r="AT6675" s="43"/>
      <c r="AU6675" s="44"/>
      <c r="AV6675" s="182"/>
      <c r="AW6675" s="182"/>
      <c r="AX6675" s="182"/>
      <c r="AZ6675" s="207"/>
    </row>
    <row r="6676" spans="1:52" s="168" customFormat="1" ht="5.0999999999999996" customHeight="1" thickBot="1" x14ac:dyDescent="0.35">
      <c r="A6676" s="263"/>
      <c r="B6676" s="263"/>
      <c r="C6676" s="265"/>
      <c r="D6676" s="454"/>
      <c r="E6676" s="454"/>
      <c r="F6676" s="454"/>
      <c r="G6676" s="454"/>
      <c r="H6676" s="454"/>
      <c r="I6676" s="454"/>
      <c r="J6676" s="454"/>
      <c r="K6676" s="454"/>
      <c r="L6676" s="454"/>
      <c r="M6676" s="454"/>
      <c r="N6676" s="454"/>
      <c r="O6676" s="454"/>
      <c r="P6676" s="454"/>
      <c r="Q6676" s="454"/>
      <c r="R6676" s="454"/>
      <c r="S6676" s="454"/>
      <c r="T6676" s="454"/>
      <c r="U6676" s="454"/>
      <c r="V6676" s="182"/>
      <c r="W6676" s="191"/>
      <c r="X6676" s="199"/>
      <c r="Y6676" s="182"/>
      <c r="Z6676" s="184"/>
      <c r="AA6676" s="184"/>
      <c r="AD6676" s="182"/>
      <c r="AG6676" s="182"/>
      <c r="AH6676" s="43"/>
      <c r="AI6676" s="43"/>
      <c r="AJ6676" s="43"/>
      <c r="AK6676" s="43"/>
      <c r="AL6676" s="43"/>
      <c r="AM6676" s="43"/>
      <c r="AN6676" s="43"/>
      <c r="AO6676" s="43"/>
      <c r="AP6676" s="43"/>
      <c r="AQ6676" s="43"/>
      <c r="AR6676" s="43"/>
      <c r="AS6676" s="43"/>
      <c r="AT6676" s="43"/>
      <c r="AU6676" s="44"/>
      <c r="AV6676" s="182"/>
      <c r="AW6676" s="182"/>
      <c r="AX6676" s="182"/>
      <c r="AZ6676" s="207"/>
    </row>
    <row r="6677" spans="1:52" s="168" customFormat="1" ht="45" customHeight="1" thickBot="1" x14ac:dyDescent="0.35">
      <c r="A6677" s="263" t="str">
        <f>+E6677</f>
        <v>NP 74</v>
      </c>
      <c r="B6677" s="264">
        <f>+U6701</f>
        <v>19</v>
      </c>
      <c r="C6677" s="265">
        <v>127</v>
      </c>
      <c r="D6677" s="165" t="s">
        <v>9</v>
      </c>
      <c r="E6677" s="180" t="s">
        <v>344</v>
      </c>
      <c r="F6677" s="455" t="s">
        <v>29</v>
      </c>
      <c r="G6677" s="456"/>
      <c r="H6677" s="457" t="s">
        <v>347</v>
      </c>
      <c r="I6677" s="457"/>
      <c r="J6677" s="457"/>
      <c r="K6677" s="457"/>
      <c r="L6677" s="457"/>
      <c r="M6677" s="458"/>
      <c r="N6677" s="459" t="s">
        <v>32</v>
      </c>
      <c r="O6677" s="460"/>
      <c r="P6677" s="461"/>
      <c r="Q6677" s="462" t="s">
        <v>54</v>
      </c>
      <c r="R6677" s="463"/>
      <c r="S6677" s="463"/>
      <c r="T6677" s="463"/>
      <c r="U6677" s="464"/>
      <c r="V6677" s="182"/>
      <c r="W6677" s="191"/>
      <c r="X6677" s="199"/>
      <c r="Y6677" s="182"/>
      <c r="Z6677" s="186"/>
      <c r="AA6677" s="186"/>
      <c r="AD6677" s="182"/>
      <c r="AG6677" s="182"/>
      <c r="AH6677" s="43"/>
      <c r="AI6677" s="43"/>
      <c r="AJ6677" s="43"/>
      <c r="AK6677" s="43"/>
      <c r="AL6677" s="43"/>
      <c r="AM6677" s="43"/>
      <c r="AN6677" s="43"/>
      <c r="AO6677" s="43"/>
      <c r="AP6677" s="43"/>
      <c r="AQ6677" s="43"/>
      <c r="AR6677" s="43"/>
      <c r="AS6677" s="43"/>
      <c r="AT6677" s="43"/>
      <c r="AU6677" s="44"/>
      <c r="AV6677" s="182"/>
      <c r="AW6677" s="182"/>
      <c r="AX6677" s="182"/>
      <c r="AZ6677" s="207"/>
    </row>
    <row r="6678" spans="1:52" s="168" customFormat="1" ht="5.0999999999999996" customHeight="1" thickBot="1" x14ac:dyDescent="0.35">
      <c r="A6678" s="263"/>
      <c r="B6678" s="263"/>
      <c r="C6678" s="265"/>
      <c r="D6678" s="428"/>
      <c r="E6678" s="428"/>
      <c r="F6678" s="428"/>
      <c r="G6678" s="428"/>
      <c r="H6678" s="428"/>
      <c r="I6678" s="428"/>
      <c r="J6678" s="428"/>
      <c r="K6678" s="428"/>
      <c r="L6678" s="428"/>
      <c r="M6678" s="428"/>
      <c r="N6678" s="454"/>
      <c r="O6678" s="454"/>
      <c r="P6678" s="454"/>
      <c r="Q6678" s="454"/>
      <c r="R6678" s="454"/>
      <c r="S6678" s="454"/>
      <c r="T6678" s="454"/>
      <c r="U6678" s="454"/>
      <c r="V6678" s="182"/>
      <c r="W6678" s="191"/>
      <c r="X6678" s="199"/>
      <c r="Y6678" s="182"/>
      <c r="Z6678" s="193"/>
      <c r="AA6678" s="193"/>
      <c r="AD6678" s="182"/>
      <c r="AG6678" s="182"/>
      <c r="AH6678" s="43"/>
      <c r="AI6678" s="43"/>
      <c r="AJ6678" s="43"/>
      <c r="AK6678" s="43"/>
      <c r="AL6678" s="43"/>
      <c r="AM6678" s="43"/>
      <c r="AN6678" s="43"/>
      <c r="AO6678" s="43"/>
      <c r="AP6678" s="43"/>
      <c r="AQ6678" s="43"/>
      <c r="AR6678" s="43"/>
      <c r="AS6678" s="43"/>
      <c r="AT6678" s="43"/>
      <c r="AU6678" s="44"/>
      <c r="AV6678" s="182"/>
      <c r="AW6678" s="182"/>
      <c r="AX6678" s="182"/>
      <c r="AZ6678" s="207"/>
    </row>
    <row r="6679" spans="1:52" s="168" customFormat="1" ht="24.9" customHeight="1" x14ac:dyDescent="0.3">
      <c r="A6679" s="263"/>
      <c r="B6679" s="263"/>
      <c r="C6679" s="265"/>
      <c r="D6679" s="465" t="s">
        <v>30</v>
      </c>
      <c r="E6679" s="466"/>
      <c r="F6679" s="466"/>
      <c r="G6679" s="466"/>
      <c r="H6679" s="466"/>
      <c r="I6679" s="466"/>
      <c r="J6679" s="466"/>
      <c r="K6679" s="466"/>
      <c r="L6679" s="466"/>
      <c r="M6679" s="467"/>
      <c r="N6679" s="468" t="s">
        <v>11</v>
      </c>
      <c r="O6679" s="470" t="s">
        <v>12</v>
      </c>
      <c r="P6679" s="471"/>
      <c r="Q6679" s="474" t="s">
        <v>13</v>
      </c>
      <c r="R6679" s="475"/>
      <c r="S6679" s="476"/>
      <c r="T6679" s="477" t="s">
        <v>27</v>
      </c>
      <c r="U6679" s="479" t="s">
        <v>28</v>
      </c>
      <c r="V6679" s="182"/>
      <c r="W6679" s="191"/>
      <c r="X6679" s="199"/>
      <c r="Y6679" s="182"/>
      <c r="Z6679" s="193"/>
      <c r="AA6679" s="193"/>
      <c r="AD6679" s="182"/>
      <c r="AG6679" s="182"/>
      <c r="AH6679" s="43"/>
      <c r="AI6679" s="43"/>
      <c r="AJ6679" s="43"/>
      <c r="AK6679" s="43"/>
      <c r="AL6679" s="43"/>
      <c r="AM6679" s="43"/>
      <c r="AN6679" s="43"/>
      <c r="AO6679" s="43"/>
      <c r="AP6679" s="43"/>
      <c r="AQ6679" s="43"/>
      <c r="AR6679" s="43"/>
      <c r="AS6679" s="43"/>
      <c r="AT6679" s="43"/>
      <c r="AU6679" s="44"/>
      <c r="AV6679" s="182"/>
      <c r="AW6679" s="182"/>
      <c r="AX6679" s="182"/>
      <c r="AZ6679" s="207"/>
    </row>
    <row r="6680" spans="1:52" s="168" customFormat="1" ht="24.9" customHeight="1" x14ac:dyDescent="0.3">
      <c r="A6680" s="263"/>
      <c r="B6680" s="263"/>
      <c r="C6680" s="265"/>
      <c r="D6680" s="481"/>
      <c r="E6680" s="482"/>
      <c r="F6680" s="482"/>
      <c r="G6680" s="482"/>
      <c r="H6680" s="482"/>
      <c r="I6680" s="482"/>
      <c r="J6680" s="482"/>
      <c r="K6680" s="482"/>
      <c r="L6680" s="482"/>
      <c r="M6680" s="483"/>
      <c r="N6680" s="469"/>
      <c r="O6680" s="472"/>
      <c r="P6680" s="473"/>
      <c r="Q6680" s="170" t="s">
        <v>14</v>
      </c>
      <c r="R6680" s="170" t="s">
        <v>15</v>
      </c>
      <c r="S6680" s="170" t="s">
        <v>26</v>
      </c>
      <c r="T6680" s="478"/>
      <c r="U6680" s="480"/>
      <c r="V6680" s="182"/>
      <c r="W6680" s="191"/>
      <c r="X6680" s="199"/>
      <c r="Y6680" s="182"/>
      <c r="Z6680" s="194"/>
      <c r="AA6680" s="194"/>
      <c r="AD6680" s="182"/>
      <c r="AG6680" s="182"/>
      <c r="AH6680" s="43"/>
      <c r="AI6680" s="43"/>
      <c r="AJ6680" s="43"/>
      <c r="AK6680" s="43"/>
      <c r="AL6680" s="43"/>
      <c r="AM6680" s="43"/>
      <c r="AN6680" s="43"/>
      <c r="AO6680" s="43"/>
      <c r="AP6680" s="43"/>
      <c r="AQ6680" s="43"/>
      <c r="AR6680" s="43"/>
      <c r="AS6680" s="43"/>
      <c r="AT6680" s="43"/>
      <c r="AU6680" s="44"/>
      <c r="AV6680" s="182"/>
      <c r="AW6680" s="182"/>
      <c r="AX6680" s="182"/>
      <c r="AZ6680" s="207"/>
    </row>
    <row r="6681" spans="1:52" s="168" customFormat="1" ht="24.9" customHeight="1" x14ac:dyDescent="0.3">
      <c r="A6681" s="263"/>
      <c r="B6681" s="263"/>
      <c r="C6681" s="265"/>
      <c r="D6681" s="481"/>
      <c r="E6681" s="482"/>
      <c r="F6681" s="482"/>
      <c r="G6681" s="482"/>
      <c r="H6681" s="482"/>
      <c r="I6681" s="482"/>
      <c r="J6681" s="482"/>
      <c r="K6681" s="482"/>
      <c r="L6681" s="482"/>
      <c r="M6681" s="483"/>
      <c r="N6681" s="176">
        <v>14000772</v>
      </c>
      <c r="O6681" s="412" t="s">
        <v>351</v>
      </c>
      <c r="P6681" s="413"/>
      <c r="Q6681" s="8"/>
      <c r="R6681" s="8"/>
      <c r="S6681" s="8"/>
      <c r="T6681" s="9">
        <v>6</v>
      </c>
      <c r="U6681" s="17">
        <f>+T6681</f>
        <v>6</v>
      </c>
      <c r="V6681" s="182"/>
      <c r="W6681" s="191">
        <v>3</v>
      </c>
      <c r="X6681" s="199"/>
      <c r="Y6681" s="182">
        <f>+C6677</f>
        <v>127</v>
      </c>
      <c r="Z6681" s="41">
        <f>+SUMIF($N6681:$N6700,$Z$16,$U6681:$U6700)</f>
        <v>0</v>
      </c>
      <c r="AA6681" s="41">
        <f>+SUMIF($N6681:$N6700,$AA$16,$U6681:$U6700)</f>
        <v>0</v>
      </c>
      <c r="AB6681" s="41">
        <f>+SUMIF($N6681:$N6700,$AB$16,$U6681:$U6700)</f>
        <v>6</v>
      </c>
      <c r="AC6681" s="41">
        <f>+SUMIF($N6681:$N6700,$AC$16,$U6681:$U6700)</f>
        <v>0</v>
      </c>
      <c r="AD6681" s="41">
        <f>+SUMIF($N6681:$N6700,$AD$16,$U6681:$U6700)</f>
        <v>0</v>
      </c>
      <c r="AE6681" s="41">
        <f>+SUMIF($N6681:$N6700,$AE$16,$U6681:$U6700)</f>
        <v>0</v>
      </c>
      <c r="AF6681" s="41">
        <f>+SUMIF($N6681:$N6700,$AF$16,$U6681:$U6700)</f>
        <v>0</v>
      </c>
      <c r="AG6681" s="41">
        <f>+SUMIF($N6681:$N6700,$AG$16,$U6681:$U6700)</f>
        <v>0</v>
      </c>
      <c r="AH6681" s="41">
        <f>+SUMIF($N6681:$N6700,$AH$16,$U6681:$U6700)</f>
        <v>0</v>
      </c>
      <c r="AI6681" s="41">
        <f>+SUMIF($N6681:$N6700,$AI$16,$U6681:$U6700)</f>
        <v>0</v>
      </c>
      <c r="AJ6681" s="41">
        <f>+SUMIF($N6681:$N6700,$AJ$16,$U6681:$U6700)</f>
        <v>0</v>
      </c>
      <c r="AK6681" s="41">
        <f>+SUMIF($N6681:$N6700,$AK$16,$U6681:$U6700)</f>
        <v>0</v>
      </c>
      <c r="AL6681" s="41">
        <f>+SUMIF($N6681:$N6700,$AL$16,$U6681:$U6700)</f>
        <v>0</v>
      </c>
      <c r="AM6681" s="41">
        <f>+SUMIF($N6681:$N6700,$AM$16,$U6681:$U6700)</f>
        <v>0</v>
      </c>
      <c r="AN6681" s="41">
        <f>+SUMIF($N6681:$N6700,$AN$16,$U6681:$U6700)</f>
        <v>13</v>
      </c>
      <c r="AO6681" s="41">
        <f>+SUMIF($N6681:$N6700,$AO$16,$U6681:$U6700)</f>
        <v>0</v>
      </c>
      <c r="AP6681" s="41">
        <f>+SUMIF($N6681:$N6700,$AP$16,$U6681:$U6700)</f>
        <v>0</v>
      </c>
      <c r="AQ6681" s="41">
        <f>+SUMIF($N6681:$N6700,$AQ$16,$U6681:$U6700)</f>
        <v>0</v>
      </c>
      <c r="AR6681" s="41">
        <f>+SUMIF($N6681:$N6700,$AR$16,$U6681:$U6700)</f>
        <v>0</v>
      </c>
      <c r="AS6681" s="43"/>
      <c r="AT6681" s="43"/>
      <c r="AU6681" s="44"/>
      <c r="AV6681" s="182"/>
      <c r="AW6681" s="182"/>
      <c r="AX6681" s="182"/>
      <c r="AZ6681" s="207"/>
    </row>
    <row r="6682" spans="1:52" s="168" customFormat="1" ht="24.9" customHeight="1" x14ac:dyDescent="0.3">
      <c r="A6682" s="263"/>
      <c r="B6682" s="263"/>
      <c r="C6682" s="265"/>
      <c r="D6682" s="481"/>
      <c r="E6682" s="482"/>
      <c r="F6682" s="482"/>
      <c r="G6682" s="482"/>
      <c r="H6682" s="482"/>
      <c r="I6682" s="482"/>
      <c r="J6682" s="482"/>
      <c r="K6682" s="482"/>
      <c r="L6682" s="482"/>
      <c r="M6682" s="483"/>
      <c r="N6682" s="176">
        <v>14001506</v>
      </c>
      <c r="O6682" s="412" t="s">
        <v>351</v>
      </c>
      <c r="P6682" s="413"/>
      <c r="Q6682" s="8"/>
      <c r="R6682" s="8"/>
      <c r="S6682" s="8"/>
      <c r="T6682" s="9">
        <v>13</v>
      </c>
      <c r="U6682" s="17">
        <f>+T6682</f>
        <v>13</v>
      </c>
      <c r="V6682" s="182"/>
      <c r="W6682" s="191">
        <v>15</v>
      </c>
      <c r="X6682" s="199"/>
      <c r="Y6682" s="182"/>
      <c r="Z6682" s="184"/>
      <c r="AA6682" s="184"/>
      <c r="AD6682" s="182"/>
      <c r="AG6682" s="182"/>
      <c r="AH6682" s="43"/>
      <c r="AI6682" s="43"/>
      <c r="AJ6682" s="43"/>
      <c r="AK6682" s="43"/>
      <c r="AL6682" s="43"/>
      <c r="AM6682" s="43"/>
      <c r="AN6682" s="43"/>
      <c r="AO6682" s="43"/>
      <c r="AP6682" s="43"/>
      <c r="AQ6682" s="43"/>
      <c r="AR6682" s="43"/>
      <c r="AS6682" s="43"/>
      <c r="AT6682" s="43"/>
      <c r="AU6682" s="44"/>
      <c r="AV6682" s="182"/>
      <c r="AW6682" s="182"/>
      <c r="AX6682" s="182"/>
      <c r="AZ6682" s="207"/>
    </row>
    <row r="6683" spans="1:52" s="168" customFormat="1" ht="24.9" customHeight="1" x14ac:dyDescent="0.3">
      <c r="A6683" s="263"/>
      <c r="B6683" s="263"/>
      <c r="C6683" s="265"/>
      <c r="D6683" s="481"/>
      <c r="E6683" s="482"/>
      <c r="F6683" s="482"/>
      <c r="G6683" s="482"/>
      <c r="H6683" s="482"/>
      <c r="I6683" s="482"/>
      <c r="J6683" s="482"/>
      <c r="K6683" s="482"/>
      <c r="L6683" s="482"/>
      <c r="M6683" s="483"/>
      <c r="N6683" s="176"/>
      <c r="O6683" s="412"/>
      <c r="P6683" s="413"/>
      <c r="Q6683" s="8"/>
      <c r="R6683" s="8"/>
      <c r="S6683" s="8"/>
      <c r="T6683" s="9"/>
      <c r="U6683" s="17"/>
      <c r="V6683" s="182"/>
      <c r="W6683" s="191"/>
      <c r="X6683" s="199"/>
      <c r="Y6683" s="182"/>
      <c r="Z6683" s="184"/>
      <c r="AA6683" s="184"/>
      <c r="AD6683" s="182"/>
      <c r="AG6683" s="182"/>
      <c r="AH6683" s="43"/>
      <c r="AI6683" s="43"/>
      <c r="AJ6683" s="43"/>
      <c r="AK6683" s="43"/>
      <c r="AL6683" s="43"/>
      <c r="AM6683" s="43"/>
      <c r="AN6683" s="43"/>
      <c r="AO6683" s="43"/>
      <c r="AP6683" s="43"/>
      <c r="AQ6683" s="43"/>
      <c r="AR6683" s="43"/>
      <c r="AS6683" s="43"/>
      <c r="AT6683" s="43"/>
      <c r="AU6683" s="44"/>
      <c r="AV6683" s="182"/>
      <c r="AW6683" s="182"/>
      <c r="AX6683" s="182"/>
      <c r="AZ6683" s="207"/>
    </row>
    <row r="6684" spans="1:52" s="168" customFormat="1" ht="24.9" customHeight="1" x14ac:dyDescent="0.3">
      <c r="A6684" s="263"/>
      <c r="B6684" s="263"/>
      <c r="C6684" s="265"/>
      <c r="D6684" s="481"/>
      <c r="E6684" s="482"/>
      <c r="F6684" s="482"/>
      <c r="G6684" s="482"/>
      <c r="H6684" s="482"/>
      <c r="I6684" s="482"/>
      <c r="J6684" s="482"/>
      <c r="K6684" s="482"/>
      <c r="L6684" s="482"/>
      <c r="M6684" s="483"/>
      <c r="N6684" s="176"/>
      <c r="O6684" s="412"/>
      <c r="P6684" s="413"/>
      <c r="Q6684" s="8"/>
      <c r="R6684" s="8"/>
      <c r="S6684" s="8"/>
      <c r="T6684" s="9"/>
      <c r="U6684" s="17"/>
      <c r="V6684" s="182"/>
      <c r="W6684" s="191"/>
      <c r="X6684" s="199"/>
      <c r="Y6684" s="182"/>
      <c r="Z6684" s="184"/>
      <c r="AA6684" s="184"/>
      <c r="AD6684" s="182"/>
      <c r="AG6684" s="182"/>
      <c r="AH6684" s="43"/>
      <c r="AI6684" s="43"/>
      <c r="AJ6684" s="43"/>
      <c r="AK6684" s="43"/>
      <c r="AL6684" s="43"/>
      <c r="AM6684" s="43"/>
      <c r="AN6684" s="43"/>
      <c r="AO6684" s="43"/>
      <c r="AP6684" s="43"/>
      <c r="AQ6684" s="43"/>
      <c r="AR6684" s="43"/>
      <c r="AS6684" s="43"/>
      <c r="AT6684" s="43"/>
      <c r="AU6684" s="44"/>
      <c r="AV6684" s="182"/>
      <c r="AW6684" s="182"/>
      <c r="AX6684" s="182"/>
      <c r="AZ6684" s="207"/>
    </row>
    <row r="6685" spans="1:52" s="168" customFormat="1" ht="24.9" customHeight="1" x14ac:dyDescent="0.3">
      <c r="A6685" s="263"/>
      <c r="B6685" s="263"/>
      <c r="C6685" s="265"/>
      <c r="D6685" s="481"/>
      <c r="E6685" s="482"/>
      <c r="F6685" s="482"/>
      <c r="G6685" s="482"/>
      <c r="H6685" s="482"/>
      <c r="I6685" s="482"/>
      <c r="J6685" s="482"/>
      <c r="K6685" s="482"/>
      <c r="L6685" s="482"/>
      <c r="M6685" s="483"/>
      <c r="N6685" s="176"/>
      <c r="O6685" s="412"/>
      <c r="P6685" s="413"/>
      <c r="Q6685" s="8"/>
      <c r="R6685" s="8"/>
      <c r="S6685" s="8"/>
      <c r="T6685" s="9"/>
      <c r="U6685" s="17"/>
      <c r="V6685" s="182"/>
      <c r="W6685" s="191"/>
      <c r="X6685" s="199"/>
      <c r="Y6685" s="182"/>
      <c r="Z6685" s="184"/>
      <c r="AA6685" s="184"/>
      <c r="AD6685" s="182"/>
      <c r="AG6685" s="182"/>
      <c r="AH6685" s="43"/>
      <c r="AI6685" s="43"/>
      <c r="AJ6685" s="43"/>
      <c r="AK6685" s="43"/>
      <c r="AL6685" s="43"/>
      <c r="AM6685" s="43"/>
      <c r="AN6685" s="43"/>
      <c r="AO6685" s="43"/>
      <c r="AP6685" s="43"/>
      <c r="AQ6685" s="43"/>
      <c r="AR6685" s="43"/>
      <c r="AS6685" s="43"/>
      <c r="AT6685" s="43"/>
      <c r="AU6685" s="44"/>
      <c r="AV6685" s="182"/>
      <c r="AW6685" s="182"/>
      <c r="AX6685" s="182"/>
      <c r="AZ6685" s="207"/>
    </row>
    <row r="6686" spans="1:52" s="168" customFormat="1" ht="24.9" customHeight="1" x14ac:dyDescent="0.3">
      <c r="A6686" s="263"/>
      <c r="B6686" s="263"/>
      <c r="C6686" s="265"/>
      <c r="D6686" s="481"/>
      <c r="E6686" s="482"/>
      <c r="F6686" s="482"/>
      <c r="G6686" s="482"/>
      <c r="H6686" s="482"/>
      <c r="I6686" s="482"/>
      <c r="J6686" s="482"/>
      <c r="K6686" s="482"/>
      <c r="L6686" s="482"/>
      <c r="M6686" s="483"/>
      <c r="N6686" s="176"/>
      <c r="O6686" s="412"/>
      <c r="P6686" s="413"/>
      <c r="Q6686" s="8"/>
      <c r="R6686" s="8"/>
      <c r="S6686" s="8"/>
      <c r="T6686" s="9"/>
      <c r="U6686" s="17"/>
      <c r="V6686" s="182"/>
      <c r="W6686" s="191"/>
      <c r="X6686" s="199"/>
      <c r="Y6686" s="182"/>
      <c r="Z6686" s="184"/>
      <c r="AA6686" s="184"/>
      <c r="AD6686" s="182"/>
      <c r="AG6686" s="182"/>
      <c r="AH6686" s="43"/>
      <c r="AI6686" s="43"/>
      <c r="AJ6686" s="43"/>
      <c r="AK6686" s="43"/>
      <c r="AL6686" s="43"/>
      <c r="AM6686" s="43"/>
      <c r="AN6686" s="43"/>
      <c r="AO6686" s="43"/>
      <c r="AP6686" s="43"/>
      <c r="AQ6686" s="43"/>
      <c r="AR6686" s="43"/>
      <c r="AS6686" s="43"/>
      <c r="AT6686" s="43"/>
      <c r="AU6686" s="44"/>
      <c r="AV6686" s="182"/>
      <c r="AW6686" s="182"/>
      <c r="AX6686" s="182"/>
      <c r="AZ6686" s="207"/>
    </row>
    <row r="6687" spans="1:52" s="168" customFormat="1" ht="24.9" customHeight="1" x14ac:dyDescent="0.3">
      <c r="A6687" s="263"/>
      <c r="B6687" s="263"/>
      <c r="C6687" s="265"/>
      <c r="D6687" s="481"/>
      <c r="E6687" s="482"/>
      <c r="F6687" s="482"/>
      <c r="G6687" s="482"/>
      <c r="H6687" s="482"/>
      <c r="I6687" s="482"/>
      <c r="J6687" s="482"/>
      <c r="K6687" s="482"/>
      <c r="L6687" s="482"/>
      <c r="M6687" s="483"/>
      <c r="N6687" s="176"/>
      <c r="O6687" s="412"/>
      <c r="P6687" s="413"/>
      <c r="Q6687" s="8"/>
      <c r="R6687" s="8"/>
      <c r="S6687" s="8"/>
      <c r="T6687" s="9"/>
      <c r="U6687" s="17"/>
      <c r="V6687" s="182"/>
      <c r="W6687" s="191"/>
      <c r="X6687" s="199"/>
      <c r="Y6687" s="182"/>
      <c r="Z6687" s="184"/>
      <c r="AA6687" s="184"/>
      <c r="AD6687" s="182"/>
      <c r="AG6687" s="182"/>
      <c r="AH6687" s="43"/>
      <c r="AI6687" s="43"/>
      <c r="AJ6687" s="43"/>
      <c r="AK6687" s="43"/>
      <c r="AL6687" s="43"/>
      <c r="AM6687" s="43"/>
      <c r="AN6687" s="43"/>
      <c r="AO6687" s="43"/>
      <c r="AP6687" s="43"/>
      <c r="AQ6687" s="43"/>
      <c r="AR6687" s="43"/>
      <c r="AS6687" s="43"/>
      <c r="AT6687" s="43"/>
      <c r="AU6687" s="44"/>
      <c r="AV6687" s="182"/>
      <c r="AW6687" s="182"/>
      <c r="AX6687" s="182"/>
      <c r="AZ6687" s="207"/>
    </row>
    <row r="6688" spans="1:52" s="168" customFormat="1" ht="24.9" customHeight="1" x14ac:dyDescent="0.3">
      <c r="A6688" s="263"/>
      <c r="B6688" s="263"/>
      <c r="C6688" s="265"/>
      <c r="D6688" s="481"/>
      <c r="E6688" s="482"/>
      <c r="F6688" s="482"/>
      <c r="G6688" s="482"/>
      <c r="H6688" s="482"/>
      <c r="I6688" s="482"/>
      <c r="J6688" s="482"/>
      <c r="K6688" s="482"/>
      <c r="L6688" s="482"/>
      <c r="M6688" s="483"/>
      <c r="N6688" s="176"/>
      <c r="O6688" s="412"/>
      <c r="P6688" s="413"/>
      <c r="Q6688" s="8"/>
      <c r="R6688" s="8"/>
      <c r="S6688" s="8"/>
      <c r="T6688" s="9"/>
      <c r="U6688" s="17"/>
      <c r="V6688" s="182"/>
      <c r="W6688" s="191"/>
      <c r="X6688" s="199"/>
      <c r="Y6688" s="182"/>
      <c r="Z6688" s="184"/>
      <c r="AA6688" s="184"/>
      <c r="AD6688" s="182"/>
      <c r="AG6688" s="182"/>
      <c r="AH6688" s="43"/>
      <c r="AI6688" s="43"/>
      <c r="AJ6688" s="43"/>
      <c r="AK6688" s="43"/>
      <c r="AL6688" s="43"/>
      <c r="AM6688" s="43"/>
      <c r="AN6688" s="43"/>
      <c r="AO6688" s="43"/>
      <c r="AP6688" s="43"/>
      <c r="AQ6688" s="43"/>
      <c r="AR6688" s="43"/>
      <c r="AS6688" s="43"/>
      <c r="AT6688" s="43"/>
      <c r="AU6688" s="44"/>
      <c r="AV6688" s="182"/>
      <c r="AW6688" s="182"/>
      <c r="AX6688" s="182"/>
      <c r="AZ6688" s="207"/>
    </row>
    <row r="6689" spans="1:52" s="168" customFormat="1" ht="24.9" customHeight="1" x14ac:dyDescent="0.3">
      <c r="A6689" s="263"/>
      <c r="B6689" s="263"/>
      <c r="C6689" s="265"/>
      <c r="D6689" s="481"/>
      <c r="E6689" s="482"/>
      <c r="F6689" s="482"/>
      <c r="G6689" s="482"/>
      <c r="H6689" s="482"/>
      <c r="I6689" s="482"/>
      <c r="J6689" s="482"/>
      <c r="K6689" s="482"/>
      <c r="L6689" s="482"/>
      <c r="M6689" s="483"/>
      <c r="N6689" s="176"/>
      <c r="O6689" s="412"/>
      <c r="P6689" s="413"/>
      <c r="Q6689" s="8"/>
      <c r="R6689" s="8"/>
      <c r="S6689" s="8"/>
      <c r="T6689" s="9"/>
      <c r="U6689" s="17"/>
      <c r="V6689" s="182"/>
      <c r="W6689" s="191"/>
      <c r="X6689" s="199"/>
      <c r="Y6689" s="182"/>
      <c r="Z6689" s="184"/>
      <c r="AA6689" s="184"/>
      <c r="AD6689" s="182"/>
      <c r="AG6689" s="182"/>
      <c r="AH6689" s="43"/>
      <c r="AI6689" s="43"/>
      <c r="AJ6689" s="43"/>
      <c r="AK6689" s="43"/>
      <c r="AL6689" s="43"/>
      <c r="AM6689" s="43"/>
      <c r="AN6689" s="43"/>
      <c r="AO6689" s="43"/>
      <c r="AP6689" s="43"/>
      <c r="AQ6689" s="43"/>
      <c r="AR6689" s="43"/>
      <c r="AS6689" s="43"/>
      <c r="AT6689" s="43"/>
      <c r="AU6689" s="44"/>
      <c r="AV6689" s="182"/>
      <c r="AW6689" s="182"/>
      <c r="AX6689" s="182"/>
      <c r="AZ6689" s="207"/>
    </row>
    <row r="6690" spans="1:52" s="168" customFormat="1" ht="24.9" customHeight="1" x14ac:dyDescent="0.3">
      <c r="A6690" s="263"/>
      <c r="B6690" s="263"/>
      <c r="C6690" s="265"/>
      <c r="D6690" s="481"/>
      <c r="E6690" s="482"/>
      <c r="F6690" s="482"/>
      <c r="G6690" s="482"/>
      <c r="H6690" s="482"/>
      <c r="I6690" s="482"/>
      <c r="J6690" s="482"/>
      <c r="K6690" s="482"/>
      <c r="L6690" s="482"/>
      <c r="M6690" s="483"/>
      <c r="N6690" s="176"/>
      <c r="O6690" s="412"/>
      <c r="P6690" s="413"/>
      <c r="Q6690" s="8"/>
      <c r="R6690" s="8"/>
      <c r="S6690" s="8"/>
      <c r="T6690" s="9"/>
      <c r="U6690" s="17"/>
      <c r="V6690" s="182"/>
      <c r="W6690" s="191"/>
      <c r="X6690" s="199"/>
      <c r="Y6690" s="182"/>
      <c r="Z6690" s="184"/>
      <c r="AA6690" s="184"/>
      <c r="AD6690" s="182"/>
      <c r="AG6690" s="182"/>
      <c r="AH6690" s="43"/>
      <c r="AI6690" s="43"/>
      <c r="AJ6690" s="43"/>
      <c r="AK6690" s="43"/>
      <c r="AL6690" s="43"/>
      <c r="AM6690" s="43"/>
      <c r="AN6690" s="43"/>
      <c r="AO6690" s="43"/>
      <c r="AP6690" s="43"/>
      <c r="AQ6690" s="43"/>
      <c r="AR6690" s="43"/>
      <c r="AS6690" s="43"/>
      <c r="AT6690" s="43"/>
      <c r="AU6690" s="44"/>
      <c r="AV6690" s="182"/>
      <c r="AW6690" s="182"/>
      <c r="AX6690" s="182"/>
      <c r="AZ6690" s="207"/>
    </row>
    <row r="6691" spans="1:52" s="168" customFormat="1" ht="24.9" customHeight="1" x14ac:dyDescent="0.3">
      <c r="A6691" s="263"/>
      <c r="B6691" s="263"/>
      <c r="C6691" s="265"/>
      <c r="D6691" s="481"/>
      <c r="E6691" s="482"/>
      <c r="F6691" s="482"/>
      <c r="G6691" s="482"/>
      <c r="H6691" s="482"/>
      <c r="I6691" s="482"/>
      <c r="J6691" s="482"/>
      <c r="K6691" s="482"/>
      <c r="L6691" s="482"/>
      <c r="M6691" s="483"/>
      <c r="N6691" s="176"/>
      <c r="O6691" s="412"/>
      <c r="P6691" s="413"/>
      <c r="Q6691" s="8"/>
      <c r="R6691" s="8"/>
      <c r="S6691" s="8"/>
      <c r="T6691" s="9"/>
      <c r="U6691" s="17"/>
      <c r="V6691" s="182"/>
      <c r="W6691" s="191"/>
      <c r="X6691" s="199"/>
      <c r="Y6691" s="182"/>
      <c r="Z6691" s="184"/>
      <c r="AA6691" s="184"/>
      <c r="AD6691" s="182"/>
      <c r="AG6691" s="182"/>
      <c r="AH6691" s="43"/>
      <c r="AI6691" s="43"/>
      <c r="AJ6691" s="43"/>
      <c r="AK6691" s="43"/>
      <c r="AL6691" s="43"/>
      <c r="AM6691" s="43"/>
      <c r="AN6691" s="43"/>
      <c r="AO6691" s="43"/>
      <c r="AP6691" s="43"/>
      <c r="AQ6691" s="43"/>
      <c r="AR6691" s="43"/>
      <c r="AS6691" s="43"/>
      <c r="AT6691" s="43"/>
      <c r="AU6691" s="44"/>
      <c r="AV6691" s="182"/>
      <c r="AW6691" s="182"/>
      <c r="AX6691" s="182"/>
      <c r="AZ6691" s="207"/>
    </row>
    <row r="6692" spans="1:52" s="168" customFormat="1" ht="24.9" customHeight="1" x14ac:dyDescent="0.3">
      <c r="A6692" s="263"/>
      <c r="B6692" s="263"/>
      <c r="C6692" s="265"/>
      <c r="D6692" s="481"/>
      <c r="E6692" s="482"/>
      <c r="F6692" s="482"/>
      <c r="G6692" s="482"/>
      <c r="H6692" s="482"/>
      <c r="I6692" s="482"/>
      <c r="J6692" s="482"/>
      <c r="K6692" s="482"/>
      <c r="L6692" s="482"/>
      <c r="M6692" s="483"/>
      <c r="N6692" s="176"/>
      <c r="O6692" s="412"/>
      <c r="P6692" s="413"/>
      <c r="Q6692" s="8"/>
      <c r="R6692" s="8"/>
      <c r="S6692" s="8"/>
      <c r="T6692" s="9"/>
      <c r="U6692" s="17"/>
      <c r="V6692" s="182"/>
      <c r="W6692" s="191"/>
      <c r="X6692" s="199"/>
      <c r="Y6692" s="182"/>
      <c r="Z6692" s="184"/>
      <c r="AA6692" s="184"/>
      <c r="AD6692" s="182"/>
      <c r="AG6692" s="182"/>
      <c r="AH6692" s="43"/>
      <c r="AI6692" s="43"/>
      <c r="AJ6692" s="43"/>
      <c r="AK6692" s="43"/>
      <c r="AL6692" s="43"/>
      <c r="AM6692" s="43"/>
      <c r="AN6692" s="43"/>
      <c r="AO6692" s="43"/>
      <c r="AP6692" s="43"/>
      <c r="AQ6692" s="43"/>
      <c r="AR6692" s="43"/>
      <c r="AS6692" s="43"/>
      <c r="AT6692" s="43"/>
      <c r="AU6692" s="44"/>
      <c r="AV6692" s="182"/>
      <c r="AW6692" s="182"/>
      <c r="AX6692" s="182"/>
      <c r="AZ6692" s="207"/>
    </row>
    <row r="6693" spans="1:52" s="168" customFormat="1" ht="24.9" customHeight="1" x14ac:dyDescent="0.3">
      <c r="A6693" s="263"/>
      <c r="B6693" s="263"/>
      <c r="C6693" s="265"/>
      <c r="D6693" s="481"/>
      <c r="E6693" s="482"/>
      <c r="F6693" s="482"/>
      <c r="G6693" s="482"/>
      <c r="H6693" s="482"/>
      <c r="I6693" s="482"/>
      <c r="J6693" s="482"/>
      <c r="K6693" s="482"/>
      <c r="L6693" s="482"/>
      <c r="M6693" s="483"/>
      <c r="N6693" s="176"/>
      <c r="O6693" s="412"/>
      <c r="P6693" s="413"/>
      <c r="Q6693" s="8"/>
      <c r="R6693" s="8"/>
      <c r="S6693" s="8"/>
      <c r="T6693" s="9"/>
      <c r="U6693" s="17"/>
      <c r="V6693" s="182"/>
      <c r="W6693" s="191"/>
      <c r="X6693" s="199"/>
      <c r="Y6693" s="182"/>
      <c r="Z6693" s="184"/>
      <c r="AA6693" s="184"/>
      <c r="AD6693" s="182"/>
      <c r="AG6693" s="182"/>
      <c r="AH6693" s="43"/>
      <c r="AI6693" s="43"/>
      <c r="AJ6693" s="43"/>
      <c r="AK6693" s="43"/>
      <c r="AL6693" s="43"/>
      <c r="AM6693" s="43"/>
      <c r="AN6693" s="43"/>
      <c r="AO6693" s="43"/>
      <c r="AP6693" s="43"/>
      <c r="AQ6693" s="43"/>
      <c r="AR6693" s="43"/>
      <c r="AS6693" s="43"/>
      <c r="AT6693" s="43"/>
      <c r="AU6693" s="44"/>
      <c r="AV6693" s="182"/>
      <c r="AW6693" s="182"/>
      <c r="AX6693" s="182"/>
      <c r="AZ6693" s="207"/>
    </row>
    <row r="6694" spans="1:52" s="168" customFormat="1" ht="24.9" customHeight="1" x14ac:dyDescent="0.3">
      <c r="A6694" s="263"/>
      <c r="B6694" s="263"/>
      <c r="C6694" s="265"/>
      <c r="D6694" s="481"/>
      <c r="E6694" s="482"/>
      <c r="F6694" s="482"/>
      <c r="G6694" s="482"/>
      <c r="H6694" s="482"/>
      <c r="I6694" s="482"/>
      <c r="J6694" s="482"/>
      <c r="K6694" s="482"/>
      <c r="L6694" s="482"/>
      <c r="M6694" s="483"/>
      <c r="N6694" s="176"/>
      <c r="O6694" s="412"/>
      <c r="P6694" s="413"/>
      <c r="Q6694" s="8"/>
      <c r="R6694" s="8"/>
      <c r="S6694" s="8"/>
      <c r="T6694" s="9"/>
      <c r="U6694" s="17"/>
      <c r="V6694" s="182"/>
      <c r="W6694" s="191"/>
      <c r="X6694" s="199"/>
      <c r="Y6694" s="182"/>
      <c r="Z6694" s="184"/>
      <c r="AA6694" s="184"/>
      <c r="AD6694" s="182"/>
      <c r="AG6694" s="182"/>
      <c r="AH6694" s="43"/>
      <c r="AI6694" s="43"/>
      <c r="AJ6694" s="43"/>
      <c r="AK6694" s="43"/>
      <c r="AL6694" s="43"/>
      <c r="AM6694" s="43"/>
      <c r="AN6694" s="43"/>
      <c r="AO6694" s="43"/>
      <c r="AP6694" s="43"/>
      <c r="AQ6694" s="43"/>
      <c r="AR6694" s="43"/>
      <c r="AS6694" s="43"/>
      <c r="AT6694" s="43"/>
      <c r="AU6694" s="44"/>
      <c r="AV6694" s="182"/>
      <c r="AW6694" s="182"/>
      <c r="AX6694" s="182"/>
      <c r="AZ6694" s="207"/>
    </row>
    <row r="6695" spans="1:52" s="168" customFormat="1" ht="24.9" customHeight="1" x14ac:dyDescent="0.3">
      <c r="A6695" s="263"/>
      <c r="B6695" s="263"/>
      <c r="C6695" s="265"/>
      <c r="D6695" s="481"/>
      <c r="E6695" s="482"/>
      <c r="F6695" s="482"/>
      <c r="G6695" s="482"/>
      <c r="H6695" s="482"/>
      <c r="I6695" s="482"/>
      <c r="J6695" s="482"/>
      <c r="K6695" s="482"/>
      <c r="L6695" s="482"/>
      <c r="M6695" s="483"/>
      <c r="N6695" s="176"/>
      <c r="O6695" s="412"/>
      <c r="P6695" s="413"/>
      <c r="Q6695" s="8"/>
      <c r="R6695" s="8"/>
      <c r="S6695" s="8"/>
      <c r="T6695" s="9"/>
      <c r="U6695" s="17"/>
      <c r="V6695" s="182"/>
      <c r="W6695" s="191"/>
      <c r="X6695" s="199"/>
      <c r="Y6695" s="182"/>
      <c r="Z6695" s="184"/>
      <c r="AA6695" s="184"/>
      <c r="AD6695" s="182"/>
      <c r="AG6695" s="182"/>
      <c r="AH6695" s="43"/>
      <c r="AI6695" s="43"/>
      <c r="AJ6695" s="43"/>
      <c r="AK6695" s="43"/>
      <c r="AL6695" s="43"/>
      <c r="AM6695" s="43"/>
      <c r="AN6695" s="43"/>
      <c r="AO6695" s="43"/>
      <c r="AP6695" s="43"/>
      <c r="AQ6695" s="43"/>
      <c r="AR6695" s="43"/>
      <c r="AS6695" s="43"/>
      <c r="AT6695" s="43"/>
      <c r="AU6695" s="44"/>
      <c r="AV6695" s="182"/>
      <c r="AW6695" s="182"/>
      <c r="AX6695" s="182"/>
      <c r="AZ6695" s="207"/>
    </row>
    <row r="6696" spans="1:52" s="168" customFormat="1" ht="24.9" customHeight="1" x14ac:dyDescent="0.3">
      <c r="A6696" s="263"/>
      <c r="B6696" s="263"/>
      <c r="C6696" s="265"/>
      <c r="D6696" s="481"/>
      <c r="E6696" s="482"/>
      <c r="F6696" s="482"/>
      <c r="G6696" s="482"/>
      <c r="H6696" s="482"/>
      <c r="I6696" s="482"/>
      <c r="J6696" s="482"/>
      <c r="K6696" s="482"/>
      <c r="L6696" s="482"/>
      <c r="M6696" s="483"/>
      <c r="N6696" s="176"/>
      <c r="O6696" s="412"/>
      <c r="P6696" s="413"/>
      <c r="Q6696" s="8"/>
      <c r="R6696" s="8"/>
      <c r="S6696" s="8"/>
      <c r="T6696" s="9"/>
      <c r="U6696" s="17"/>
      <c r="V6696" s="182"/>
      <c r="W6696" s="191"/>
      <c r="X6696" s="199"/>
      <c r="Y6696" s="182"/>
      <c r="Z6696" s="184"/>
      <c r="AA6696" s="184"/>
      <c r="AD6696" s="182"/>
      <c r="AG6696" s="182"/>
      <c r="AH6696" s="43"/>
      <c r="AI6696" s="43"/>
      <c r="AJ6696" s="43"/>
      <c r="AK6696" s="43"/>
      <c r="AL6696" s="43"/>
      <c r="AM6696" s="43"/>
      <c r="AN6696" s="43"/>
      <c r="AO6696" s="43"/>
      <c r="AP6696" s="43"/>
      <c r="AQ6696" s="43"/>
      <c r="AR6696" s="43"/>
      <c r="AS6696" s="43"/>
      <c r="AT6696" s="43"/>
      <c r="AU6696" s="44"/>
      <c r="AV6696" s="182"/>
      <c r="AW6696" s="182"/>
      <c r="AX6696" s="182"/>
      <c r="AZ6696" s="207"/>
    </row>
    <row r="6697" spans="1:52" s="168" customFormat="1" ht="24.9" customHeight="1" x14ac:dyDescent="0.3">
      <c r="A6697" s="263"/>
      <c r="B6697" s="263"/>
      <c r="C6697" s="265"/>
      <c r="D6697" s="481"/>
      <c r="E6697" s="482"/>
      <c r="F6697" s="482"/>
      <c r="G6697" s="482"/>
      <c r="H6697" s="482"/>
      <c r="I6697" s="482"/>
      <c r="J6697" s="482"/>
      <c r="K6697" s="482"/>
      <c r="L6697" s="482"/>
      <c r="M6697" s="483"/>
      <c r="N6697" s="176"/>
      <c r="O6697" s="412"/>
      <c r="P6697" s="413"/>
      <c r="Q6697" s="8"/>
      <c r="R6697" s="8"/>
      <c r="S6697" s="8"/>
      <c r="T6697" s="9"/>
      <c r="U6697" s="17"/>
      <c r="V6697" s="182"/>
      <c r="W6697" s="191"/>
      <c r="X6697" s="199"/>
      <c r="Y6697" s="182"/>
      <c r="Z6697" s="184"/>
      <c r="AA6697" s="184"/>
      <c r="AD6697" s="182"/>
      <c r="AG6697" s="182"/>
      <c r="AH6697" s="43"/>
      <c r="AI6697" s="43"/>
      <c r="AJ6697" s="43"/>
      <c r="AK6697" s="43"/>
      <c r="AL6697" s="43"/>
      <c r="AM6697" s="43"/>
      <c r="AN6697" s="43"/>
      <c r="AO6697" s="43"/>
      <c r="AP6697" s="43"/>
      <c r="AQ6697" s="43"/>
      <c r="AR6697" s="43"/>
      <c r="AS6697" s="43"/>
      <c r="AT6697" s="43"/>
      <c r="AU6697" s="44"/>
      <c r="AV6697" s="182"/>
      <c r="AW6697" s="182"/>
      <c r="AX6697" s="182"/>
      <c r="AZ6697" s="207"/>
    </row>
    <row r="6698" spans="1:52" s="168" customFormat="1" ht="24.9" customHeight="1" x14ac:dyDescent="0.3">
      <c r="A6698" s="263"/>
      <c r="B6698" s="263"/>
      <c r="C6698" s="265"/>
      <c r="D6698" s="481"/>
      <c r="E6698" s="482"/>
      <c r="F6698" s="482"/>
      <c r="G6698" s="482"/>
      <c r="H6698" s="482"/>
      <c r="I6698" s="482"/>
      <c r="J6698" s="482"/>
      <c r="K6698" s="482"/>
      <c r="L6698" s="482"/>
      <c r="M6698" s="483"/>
      <c r="N6698" s="176"/>
      <c r="O6698" s="412"/>
      <c r="P6698" s="413"/>
      <c r="Q6698" s="8"/>
      <c r="R6698" s="8"/>
      <c r="S6698" s="8"/>
      <c r="T6698" s="9"/>
      <c r="U6698" s="17"/>
      <c r="V6698" s="182"/>
      <c r="W6698" s="191"/>
      <c r="X6698" s="199"/>
      <c r="Y6698" s="182"/>
      <c r="Z6698" s="184"/>
      <c r="AA6698" s="184"/>
      <c r="AD6698" s="182"/>
      <c r="AG6698" s="182"/>
      <c r="AH6698" s="43"/>
      <c r="AI6698" s="43"/>
      <c r="AJ6698" s="43"/>
      <c r="AK6698" s="43"/>
      <c r="AL6698" s="43"/>
      <c r="AM6698" s="43"/>
      <c r="AN6698" s="43"/>
      <c r="AO6698" s="43"/>
      <c r="AP6698" s="43"/>
      <c r="AQ6698" s="43"/>
      <c r="AR6698" s="43"/>
      <c r="AS6698" s="43"/>
      <c r="AT6698" s="43"/>
      <c r="AU6698" s="44"/>
      <c r="AV6698" s="182"/>
      <c r="AW6698" s="182"/>
      <c r="AX6698" s="182"/>
      <c r="AZ6698" s="207"/>
    </row>
    <row r="6699" spans="1:52" s="168" customFormat="1" ht="24.9" customHeight="1" x14ac:dyDescent="0.3">
      <c r="A6699" s="263"/>
      <c r="B6699" s="263"/>
      <c r="C6699" s="265"/>
      <c r="D6699" s="481"/>
      <c r="E6699" s="482"/>
      <c r="F6699" s="482"/>
      <c r="G6699" s="482"/>
      <c r="H6699" s="482"/>
      <c r="I6699" s="482"/>
      <c r="J6699" s="482"/>
      <c r="K6699" s="482"/>
      <c r="L6699" s="482"/>
      <c r="M6699" s="483"/>
      <c r="N6699" s="176"/>
      <c r="O6699" s="412"/>
      <c r="P6699" s="413"/>
      <c r="Q6699" s="8"/>
      <c r="R6699" s="8"/>
      <c r="S6699" s="8"/>
      <c r="T6699" s="9"/>
      <c r="U6699" s="17"/>
      <c r="V6699" s="182"/>
      <c r="W6699" s="191"/>
      <c r="X6699" s="199"/>
      <c r="Y6699" s="182"/>
      <c r="Z6699" s="184"/>
      <c r="AA6699" s="184"/>
      <c r="AD6699" s="182"/>
      <c r="AG6699" s="182"/>
      <c r="AH6699" s="43"/>
      <c r="AI6699" s="43"/>
      <c r="AJ6699" s="43"/>
      <c r="AK6699" s="43"/>
      <c r="AL6699" s="43"/>
      <c r="AM6699" s="43"/>
      <c r="AN6699" s="43"/>
      <c r="AO6699" s="43"/>
      <c r="AP6699" s="43"/>
      <c r="AQ6699" s="43"/>
      <c r="AR6699" s="43"/>
      <c r="AS6699" s="43"/>
      <c r="AT6699" s="43"/>
      <c r="AU6699" s="44"/>
      <c r="AV6699" s="182"/>
      <c r="AW6699" s="182"/>
      <c r="AX6699" s="182"/>
      <c r="AZ6699" s="207"/>
    </row>
    <row r="6700" spans="1:52" s="168" customFormat="1" ht="24.9" customHeight="1" x14ac:dyDescent="0.3">
      <c r="A6700" s="263"/>
      <c r="B6700" s="263"/>
      <c r="C6700" s="265"/>
      <c r="D6700" s="481"/>
      <c r="E6700" s="482"/>
      <c r="F6700" s="482"/>
      <c r="G6700" s="482"/>
      <c r="H6700" s="482"/>
      <c r="I6700" s="482"/>
      <c r="J6700" s="482"/>
      <c r="K6700" s="482"/>
      <c r="L6700" s="482"/>
      <c r="M6700" s="483"/>
      <c r="N6700" s="176"/>
      <c r="O6700" s="412"/>
      <c r="P6700" s="413"/>
      <c r="Q6700" s="8"/>
      <c r="R6700" s="8"/>
      <c r="S6700" s="8"/>
      <c r="T6700" s="9"/>
      <c r="U6700" s="17"/>
      <c r="V6700" s="182"/>
      <c r="W6700" s="191"/>
      <c r="X6700" s="199"/>
      <c r="Y6700" s="182"/>
      <c r="Z6700" s="184"/>
      <c r="AA6700" s="184"/>
      <c r="AD6700" s="182"/>
      <c r="AG6700" s="182"/>
      <c r="AH6700" s="43"/>
      <c r="AI6700" s="43"/>
      <c r="AJ6700" s="43"/>
      <c r="AK6700" s="43"/>
      <c r="AL6700" s="43"/>
      <c r="AM6700" s="43"/>
      <c r="AN6700" s="43"/>
      <c r="AO6700" s="43"/>
      <c r="AP6700" s="43"/>
      <c r="AQ6700" s="43"/>
      <c r="AR6700" s="43"/>
      <c r="AS6700" s="43"/>
      <c r="AT6700" s="43"/>
      <c r="AU6700" s="44"/>
      <c r="AV6700" s="182"/>
      <c r="AW6700" s="182"/>
      <c r="AX6700" s="182"/>
      <c r="AZ6700" s="207"/>
    </row>
    <row r="6701" spans="1:52" s="168" customFormat="1" ht="24.9" customHeight="1" thickBot="1" x14ac:dyDescent="0.35">
      <c r="A6701" s="263"/>
      <c r="B6701" s="263"/>
      <c r="C6701" s="265"/>
      <c r="D6701" s="481"/>
      <c r="E6701" s="482"/>
      <c r="F6701" s="482"/>
      <c r="G6701" s="482"/>
      <c r="H6701" s="482"/>
      <c r="I6701" s="482"/>
      <c r="J6701" s="482"/>
      <c r="K6701" s="482"/>
      <c r="L6701" s="482"/>
      <c r="M6701" s="483"/>
      <c r="N6701" s="414" t="s">
        <v>16</v>
      </c>
      <c r="O6701" s="415"/>
      <c r="P6701" s="415"/>
      <c r="Q6701" s="415"/>
      <c r="R6701" s="415"/>
      <c r="S6701" s="415"/>
      <c r="T6701" s="415"/>
      <c r="U6701" s="18">
        <f>SUM(U6681:U6700)</f>
        <v>19</v>
      </c>
      <c r="V6701" s="182"/>
      <c r="W6701" s="191"/>
      <c r="X6701" s="199"/>
      <c r="Y6701" s="182"/>
      <c r="Z6701" s="184"/>
      <c r="AA6701" s="184"/>
      <c r="AD6701" s="182"/>
      <c r="AG6701" s="182"/>
      <c r="AH6701" s="43"/>
      <c r="AI6701" s="43"/>
      <c r="AJ6701" s="43"/>
      <c r="AK6701" s="43"/>
      <c r="AL6701" s="43"/>
      <c r="AM6701" s="43"/>
      <c r="AN6701" s="43"/>
      <c r="AO6701" s="43"/>
      <c r="AP6701" s="43"/>
      <c r="AQ6701" s="43"/>
      <c r="AR6701" s="43"/>
      <c r="AS6701" s="43"/>
      <c r="AT6701" s="43"/>
      <c r="AU6701" s="44"/>
      <c r="AV6701" s="182"/>
      <c r="AW6701" s="182"/>
      <c r="AX6701" s="182"/>
      <c r="AZ6701" s="207"/>
    </row>
    <row r="6702" spans="1:52" s="168" customFormat="1" ht="14.4" customHeight="1" x14ac:dyDescent="0.3">
      <c r="A6702" s="263"/>
      <c r="B6702" s="263"/>
      <c r="C6702" s="265"/>
      <c r="D6702" s="481"/>
      <c r="E6702" s="482"/>
      <c r="F6702" s="482"/>
      <c r="G6702" s="482"/>
      <c r="H6702" s="482"/>
      <c r="I6702" s="482"/>
      <c r="J6702" s="482"/>
      <c r="K6702" s="482"/>
      <c r="L6702" s="482"/>
      <c r="M6702" s="483"/>
      <c r="N6702" s="416" t="s">
        <v>17</v>
      </c>
      <c r="O6702" s="417"/>
      <c r="P6702" s="417"/>
      <c r="Q6702" s="417"/>
      <c r="R6702" s="417"/>
      <c r="S6702" s="417"/>
      <c r="T6702" s="417"/>
      <c r="U6702" s="418"/>
      <c r="V6702" s="200"/>
      <c r="W6702" s="191"/>
      <c r="X6702" s="199"/>
      <c r="Y6702" s="182"/>
      <c r="Z6702" s="184"/>
      <c r="AA6702" s="184"/>
      <c r="AD6702" s="182"/>
      <c r="AG6702" s="182"/>
      <c r="AH6702" s="43"/>
      <c r="AI6702" s="43"/>
      <c r="AJ6702" s="43"/>
      <c r="AK6702" s="43"/>
      <c r="AL6702" s="43"/>
      <c r="AM6702" s="43"/>
      <c r="AN6702" s="43"/>
      <c r="AO6702" s="43"/>
      <c r="AP6702" s="43"/>
      <c r="AQ6702" s="43"/>
      <c r="AR6702" s="43"/>
      <c r="AS6702" s="43"/>
      <c r="AT6702" s="43"/>
      <c r="AU6702" s="44"/>
      <c r="AV6702" s="182"/>
      <c r="AW6702" s="182"/>
      <c r="AX6702" s="182"/>
      <c r="AZ6702" s="207"/>
    </row>
    <row r="6703" spans="1:52" s="168" customFormat="1" x14ac:dyDescent="0.3">
      <c r="A6703" s="263"/>
      <c r="B6703" s="263"/>
      <c r="C6703" s="265"/>
      <c r="D6703" s="481"/>
      <c r="E6703" s="482"/>
      <c r="F6703" s="482"/>
      <c r="G6703" s="482"/>
      <c r="H6703" s="482"/>
      <c r="I6703" s="482"/>
      <c r="J6703" s="482"/>
      <c r="K6703" s="482"/>
      <c r="L6703" s="482"/>
      <c r="M6703" s="483"/>
      <c r="N6703" s="419"/>
      <c r="O6703" s="420"/>
      <c r="P6703" s="420"/>
      <c r="Q6703" s="420"/>
      <c r="R6703" s="420"/>
      <c r="S6703" s="420"/>
      <c r="T6703" s="420"/>
      <c r="U6703" s="421"/>
      <c r="V6703" s="182"/>
      <c r="W6703" s="191"/>
      <c r="X6703" s="199"/>
      <c r="Y6703" s="182"/>
      <c r="Z6703" s="184"/>
      <c r="AA6703" s="184"/>
      <c r="AD6703" s="182"/>
      <c r="AG6703" s="182"/>
      <c r="AH6703" s="43"/>
      <c r="AI6703" s="43"/>
      <c r="AJ6703" s="43"/>
      <c r="AK6703" s="43"/>
      <c r="AL6703" s="43"/>
      <c r="AM6703" s="43"/>
      <c r="AN6703" s="43"/>
      <c r="AO6703" s="43"/>
      <c r="AP6703" s="43"/>
      <c r="AQ6703" s="43"/>
      <c r="AR6703" s="43"/>
      <c r="AS6703" s="43"/>
      <c r="AT6703" s="43"/>
      <c r="AU6703" s="44"/>
      <c r="AV6703" s="182"/>
      <c r="AW6703" s="182"/>
      <c r="AX6703" s="182"/>
      <c r="AZ6703" s="207"/>
    </row>
    <row r="6704" spans="1:52" s="168" customFormat="1" x14ac:dyDescent="0.3">
      <c r="A6704" s="263"/>
      <c r="B6704" s="263"/>
      <c r="C6704" s="265"/>
      <c r="D6704" s="481"/>
      <c r="E6704" s="482"/>
      <c r="F6704" s="482"/>
      <c r="G6704" s="482"/>
      <c r="H6704" s="482"/>
      <c r="I6704" s="482"/>
      <c r="J6704" s="482"/>
      <c r="K6704" s="482"/>
      <c r="L6704" s="482"/>
      <c r="M6704" s="483"/>
      <c r="N6704" s="419"/>
      <c r="O6704" s="420"/>
      <c r="P6704" s="420"/>
      <c r="Q6704" s="420"/>
      <c r="R6704" s="420"/>
      <c r="S6704" s="420"/>
      <c r="T6704" s="420"/>
      <c r="U6704" s="421"/>
      <c r="V6704" s="182"/>
      <c r="W6704" s="191"/>
      <c r="X6704" s="199"/>
      <c r="Y6704" s="182"/>
      <c r="Z6704" s="184"/>
      <c r="AA6704" s="184"/>
      <c r="AD6704" s="182"/>
      <c r="AG6704" s="182"/>
      <c r="AH6704" s="43"/>
      <c r="AI6704" s="43"/>
      <c r="AJ6704" s="43"/>
      <c r="AK6704" s="43"/>
      <c r="AL6704" s="43"/>
      <c r="AM6704" s="43"/>
      <c r="AN6704" s="43"/>
      <c r="AO6704" s="43"/>
      <c r="AP6704" s="43"/>
      <c r="AQ6704" s="43"/>
      <c r="AR6704" s="43"/>
      <c r="AS6704" s="43"/>
      <c r="AT6704" s="43"/>
      <c r="AU6704" s="44"/>
      <c r="AV6704" s="182"/>
      <c r="AW6704" s="182"/>
      <c r="AX6704" s="182"/>
      <c r="AZ6704" s="207"/>
    </row>
    <row r="6705" spans="1:52" s="168" customFormat="1" ht="14.4" thickBot="1" x14ac:dyDescent="0.35">
      <c r="A6705" s="263"/>
      <c r="B6705" s="263"/>
      <c r="C6705" s="265"/>
      <c r="D6705" s="425"/>
      <c r="E6705" s="426"/>
      <c r="F6705" s="426"/>
      <c r="G6705" s="426"/>
      <c r="H6705" s="426"/>
      <c r="I6705" s="426"/>
      <c r="J6705" s="426"/>
      <c r="K6705" s="426"/>
      <c r="L6705" s="426"/>
      <c r="M6705" s="427"/>
      <c r="N6705" s="422"/>
      <c r="O6705" s="423"/>
      <c r="P6705" s="423"/>
      <c r="Q6705" s="423"/>
      <c r="R6705" s="423"/>
      <c r="S6705" s="423"/>
      <c r="T6705" s="423"/>
      <c r="U6705" s="424"/>
      <c r="V6705" s="182"/>
      <c r="W6705" s="191"/>
      <c r="X6705" s="199"/>
      <c r="Y6705" s="182"/>
      <c r="Z6705" s="184"/>
      <c r="AA6705" s="184"/>
      <c r="AD6705" s="182"/>
      <c r="AG6705" s="182"/>
      <c r="AH6705" s="43"/>
      <c r="AI6705" s="43"/>
      <c r="AJ6705" s="43"/>
      <c r="AK6705" s="43"/>
      <c r="AL6705" s="43"/>
      <c r="AM6705" s="43"/>
      <c r="AN6705" s="43"/>
      <c r="AO6705" s="43"/>
      <c r="AP6705" s="43"/>
      <c r="AQ6705" s="43"/>
      <c r="AR6705" s="43"/>
      <c r="AS6705" s="43"/>
      <c r="AT6705" s="43"/>
      <c r="AU6705" s="44"/>
      <c r="AV6705" s="182"/>
      <c r="AW6705" s="182"/>
      <c r="AX6705" s="182"/>
      <c r="AZ6705" s="207"/>
    </row>
    <row r="6706" spans="1:52" s="168" customFormat="1" ht="5.25" customHeight="1" thickBot="1" x14ac:dyDescent="0.35">
      <c r="A6706" s="263"/>
      <c r="B6706" s="263"/>
      <c r="C6706" s="265"/>
      <c r="D6706" s="428"/>
      <c r="E6706" s="428"/>
      <c r="F6706" s="428"/>
      <c r="G6706" s="428"/>
      <c r="H6706" s="428"/>
      <c r="I6706" s="428"/>
      <c r="J6706" s="428"/>
      <c r="K6706" s="428"/>
      <c r="L6706" s="428"/>
      <c r="M6706" s="428"/>
      <c r="N6706" s="428"/>
      <c r="O6706" s="428"/>
      <c r="P6706" s="428"/>
      <c r="Q6706" s="428"/>
      <c r="R6706" s="428"/>
      <c r="S6706" s="428"/>
      <c r="T6706" s="428"/>
      <c r="U6706" s="428"/>
      <c r="V6706" s="182"/>
      <c r="W6706" s="191"/>
      <c r="X6706" s="199"/>
      <c r="Y6706" s="182"/>
      <c r="Z6706" s="184"/>
      <c r="AA6706" s="184"/>
      <c r="AD6706" s="182"/>
      <c r="AG6706" s="182"/>
      <c r="AH6706" s="43"/>
      <c r="AI6706" s="43"/>
      <c r="AJ6706" s="43"/>
      <c r="AK6706" s="43"/>
      <c r="AL6706" s="43"/>
      <c r="AM6706" s="43"/>
      <c r="AN6706" s="43"/>
      <c r="AO6706" s="43"/>
      <c r="AP6706" s="43"/>
      <c r="AQ6706" s="43"/>
      <c r="AR6706" s="43"/>
      <c r="AS6706" s="43"/>
      <c r="AT6706" s="43"/>
      <c r="AU6706" s="44"/>
      <c r="AV6706" s="182"/>
      <c r="AW6706" s="182"/>
      <c r="AX6706" s="182"/>
      <c r="AZ6706" s="207"/>
    </row>
    <row r="6707" spans="1:52" s="168" customFormat="1" ht="20.25" customHeight="1" x14ac:dyDescent="0.3">
      <c r="A6707" s="263"/>
      <c r="B6707" s="263"/>
      <c r="C6707" s="265"/>
      <c r="D6707" s="429" t="s">
        <v>18</v>
      </c>
      <c r="E6707" s="430"/>
      <c r="F6707" s="430"/>
      <c r="G6707" s="430"/>
      <c r="H6707" s="430"/>
      <c r="I6707" s="430"/>
      <c r="J6707" s="430"/>
      <c r="K6707" s="430"/>
      <c r="L6707" s="430"/>
      <c r="M6707" s="431"/>
      <c r="N6707" s="429" t="s">
        <v>19</v>
      </c>
      <c r="O6707" s="430"/>
      <c r="P6707" s="430"/>
      <c r="Q6707" s="430"/>
      <c r="R6707" s="430"/>
      <c r="S6707" s="430"/>
      <c r="T6707" s="430"/>
      <c r="U6707" s="431"/>
      <c r="V6707" s="182"/>
      <c r="W6707" s="191"/>
      <c r="X6707" s="199"/>
      <c r="Y6707" s="182"/>
      <c r="Z6707" s="184"/>
      <c r="AA6707" s="184"/>
      <c r="AD6707" s="182"/>
      <c r="AG6707" s="182"/>
      <c r="AH6707" s="43"/>
      <c r="AI6707" s="43"/>
      <c r="AJ6707" s="43"/>
      <c r="AK6707" s="43"/>
      <c r="AL6707" s="43"/>
      <c r="AM6707" s="43"/>
      <c r="AN6707" s="43"/>
      <c r="AO6707" s="43"/>
      <c r="AP6707" s="43"/>
      <c r="AQ6707" s="43"/>
      <c r="AR6707" s="43"/>
      <c r="AS6707" s="43"/>
      <c r="AT6707" s="43"/>
      <c r="AU6707" s="44"/>
      <c r="AV6707" s="182"/>
      <c r="AW6707" s="182"/>
      <c r="AX6707" s="182"/>
      <c r="AZ6707" s="207"/>
    </row>
    <row r="6708" spans="1:52" s="168" customFormat="1" x14ac:dyDescent="0.3">
      <c r="A6708" s="263"/>
      <c r="B6708" s="263"/>
      <c r="C6708" s="265"/>
      <c r="D6708" s="432" t="s">
        <v>20</v>
      </c>
      <c r="E6708" s="433"/>
      <c r="F6708" s="433"/>
      <c r="G6708" s="433"/>
      <c r="H6708" s="433"/>
      <c r="I6708" s="433"/>
      <c r="J6708" s="433"/>
      <c r="K6708" s="433"/>
      <c r="L6708" s="433"/>
      <c r="M6708" s="434"/>
      <c r="N6708" s="435" t="s">
        <v>21</v>
      </c>
      <c r="O6708" s="436"/>
      <c r="P6708" s="436"/>
      <c r="Q6708" s="436"/>
      <c r="R6708" s="436"/>
      <c r="S6708" s="436"/>
      <c r="T6708" s="436"/>
      <c r="U6708" s="437"/>
      <c r="V6708" s="182"/>
      <c r="W6708" s="191"/>
      <c r="X6708" s="199"/>
      <c r="Y6708" s="182"/>
      <c r="Z6708" s="184"/>
      <c r="AA6708" s="184"/>
      <c r="AD6708" s="182"/>
      <c r="AG6708" s="182"/>
      <c r="AH6708" s="43"/>
      <c r="AI6708" s="43"/>
      <c r="AJ6708" s="43"/>
      <c r="AK6708" s="43"/>
      <c r="AL6708" s="43"/>
      <c r="AM6708" s="43"/>
      <c r="AN6708" s="43"/>
      <c r="AO6708" s="43"/>
      <c r="AP6708" s="43"/>
      <c r="AQ6708" s="43"/>
      <c r="AR6708" s="43"/>
      <c r="AS6708" s="43"/>
      <c r="AT6708" s="43"/>
      <c r="AU6708" s="44"/>
      <c r="AV6708" s="182"/>
      <c r="AW6708" s="182"/>
      <c r="AX6708" s="182"/>
      <c r="AZ6708" s="207"/>
    </row>
    <row r="6709" spans="1:52" s="168" customFormat="1" ht="15.75" customHeight="1" x14ac:dyDescent="0.3">
      <c r="A6709" s="263"/>
      <c r="B6709" s="263"/>
      <c r="C6709" s="265"/>
      <c r="D6709" s="438" t="s">
        <v>22</v>
      </c>
      <c r="E6709" s="439"/>
      <c r="F6709" s="439"/>
      <c r="G6709" s="439"/>
      <c r="H6709" s="439"/>
      <c r="I6709" s="439"/>
      <c r="J6709" s="439"/>
      <c r="K6709" s="439"/>
      <c r="L6709" s="439"/>
      <c r="M6709" s="440"/>
      <c r="N6709" s="438" t="s">
        <v>22</v>
      </c>
      <c r="O6709" s="444"/>
      <c r="P6709" s="444"/>
      <c r="Q6709" s="444"/>
      <c r="R6709" s="444"/>
      <c r="S6709" s="444"/>
      <c r="T6709" s="444"/>
      <c r="U6709" s="440"/>
      <c r="V6709" s="182"/>
      <c r="W6709" s="191"/>
      <c r="X6709" s="199"/>
      <c r="Y6709" s="182"/>
      <c r="Z6709" s="184"/>
      <c r="AA6709" s="184"/>
      <c r="AD6709" s="182"/>
      <c r="AG6709" s="182"/>
      <c r="AH6709" s="43"/>
      <c r="AI6709" s="43"/>
      <c r="AJ6709" s="43"/>
      <c r="AK6709" s="43"/>
      <c r="AL6709" s="43"/>
      <c r="AM6709" s="43"/>
      <c r="AN6709" s="43"/>
      <c r="AO6709" s="43"/>
      <c r="AP6709" s="43"/>
      <c r="AQ6709" s="43"/>
      <c r="AR6709" s="43"/>
      <c r="AS6709" s="43"/>
      <c r="AT6709" s="43"/>
      <c r="AU6709" s="44"/>
      <c r="AV6709" s="182"/>
      <c r="AW6709" s="182"/>
      <c r="AX6709" s="182"/>
      <c r="AZ6709" s="207"/>
    </row>
    <row r="6710" spans="1:52" s="168" customFormat="1" ht="15.75" customHeight="1" x14ac:dyDescent="0.3">
      <c r="A6710" s="263"/>
      <c r="B6710" s="263"/>
      <c r="C6710" s="265"/>
      <c r="D6710" s="438"/>
      <c r="E6710" s="439"/>
      <c r="F6710" s="439"/>
      <c r="G6710" s="439"/>
      <c r="H6710" s="439"/>
      <c r="I6710" s="439"/>
      <c r="J6710" s="439"/>
      <c r="K6710" s="439"/>
      <c r="L6710" s="439"/>
      <c r="M6710" s="440"/>
      <c r="N6710" s="438"/>
      <c r="O6710" s="439"/>
      <c r="P6710" s="439"/>
      <c r="Q6710" s="439"/>
      <c r="R6710" s="439"/>
      <c r="S6710" s="439"/>
      <c r="T6710" s="439"/>
      <c r="U6710" s="440"/>
      <c r="V6710" s="182"/>
      <c r="W6710" s="191"/>
      <c r="X6710" s="199"/>
      <c r="Y6710" s="182"/>
      <c r="Z6710" s="184"/>
      <c r="AA6710" s="184"/>
      <c r="AD6710" s="182"/>
      <c r="AG6710" s="182"/>
      <c r="AH6710" s="43"/>
      <c r="AI6710" s="43"/>
      <c r="AJ6710" s="43"/>
      <c r="AK6710" s="43"/>
      <c r="AL6710" s="43"/>
      <c r="AM6710" s="43"/>
      <c r="AN6710" s="43"/>
      <c r="AO6710" s="43"/>
      <c r="AP6710" s="43"/>
      <c r="AQ6710" s="43"/>
      <c r="AR6710" s="43"/>
      <c r="AS6710" s="43"/>
      <c r="AT6710" s="43"/>
      <c r="AU6710" s="44"/>
      <c r="AV6710" s="182"/>
      <c r="AW6710" s="182"/>
      <c r="AX6710" s="182"/>
      <c r="AZ6710" s="207"/>
    </row>
    <row r="6711" spans="1:52" s="168" customFormat="1" ht="15.75" customHeight="1" x14ac:dyDescent="0.3">
      <c r="A6711" s="263"/>
      <c r="B6711" s="263"/>
      <c r="C6711" s="265"/>
      <c r="D6711" s="441"/>
      <c r="E6711" s="442"/>
      <c r="F6711" s="442"/>
      <c r="G6711" s="442"/>
      <c r="H6711" s="442"/>
      <c r="I6711" s="442"/>
      <c r="J6711" s="442"/>
      <c r="K6711" s="442"/>
      <c r="L6711" s="442"/>
      <c r="M6711" s="443"/>
      <c r="N6711" s="441"/>
      <c r="O6711" s="442"/>
      <c r="P6711" s="442"/>
      <c r="Q6711" s="442"/>
      <c r="R6711" s="442"/>
      <c r="S6711" s="442"/>
      <c r="T6711" s="442"/>
      <c r="U6711" s="443"/>
      <c r="V6711" s="182"/>
      <c r="W6711" s="191"/>
      <c r="X6711" s="199"/>
      <c r="Y6711" s="182"/>
      <c r="Z6711" s="184"/>
      <c r="AA6711" s="184"/>
      <c r="AD6711" s="182"/>
      <c r="AG6711" s="182"/>
      <c r="AH6711" s="43"/>
      <c r="AI6711" s="43"/>
      <c r="AJ6711" s="43"/>
      <c r="AK6711" s="43"/>
      <c r="AL6711" s="43"/>
      <c r="AM6711" s="43"/>
      <c r="AN6711" s="43"/>
      <c r="AO6711" s="43"/>
      <c r="AP6711" s="43"/>
      <c r="AQ6711" s="43"/>
      <c r="AR6711" s="43"/>
      <c r="AS6711" s="43"/>
      <c r="AT6711" s="43"/>
      <c r="AU6711" s="44"/>
      <c r="AV6711" s="182"/>
      <c r="AW6711" s="182"/>
      <c r="AX6711" s="182"/>
      <c r="AZ6711" s="207"/>
    </row>
    <row r="6712" spans="1:52" s="168" customFormat="1" x14ac:dyDescent="0.25">
      <c r="A6712" s="263"/>
      <c r="B6712" s="263"/>
      <c r="C6712" s="265"/>
      <c r="D6712" s="171" t="s">
        <v>23</v>
      </c>
      <c r="E6712" s="445" t="e">
        <f>+#REF!</f>
        <v>#REF!</v>
      </c>
      <c r="F6712" s="445"/>
      <c r="G6712" s="445"/>
      <c r="H6712" s="445"/>
      <c r="I6712" s="445"/>
      <c r="J6712" s="445"/>
      <c r="K6712" s="445"/>
      <c r="L6712" s="445"/>
      <c r="M6712" s="446"/>
      <c r="N6712" s="172" t="s">
        <v>23</v>
      </c>
      <c r="O6712" s="445" t="e">
        <f>+#REF!</f>
        <v>#REF!</v>
      </c>
      <c r="P6712" s="445"/>
      <c r="Q6712" s="445"/>
      <c r="R6712" s="445"/>
      <c r="S6712" s="445"/>
      <c r="T6712" s="445"/>
      <c r="U6712" s="446"/>
      <c r="V6712" s="182"/>
      <c r="W6712" s="191"/>
      <c r="X6712" s="199"/>
      <c r="Y6712" s="182"/>
      <c r="Z6712" s="184"/>
      <c r="AA6712" s="184"/>
      <c r="AD6712" s="182"/>
      <c r="AG6712" s="182"/>
      <c r="AH6712" s="43"/>
      <c r="AI6712" s="43"/>
      <c r="AJ6712" s="43"/>
      <c r="AK6712" s="43"/>
      <c r="AL6712" s="43"/>
      <c r="AM6712" s="43"/>
      <c r="AN6712" s="43"/>
      <c r="AO6712" s="43"/>
      <c r="AP6712" s="43"/>
      <c r="AQ6712" s="43"/>
      <c r="AR6712" s="43"/>
      <c r="AS6712" s="43"/>
      <c r="AT6712" s="43"/>
      <c r="AU6712" s="44"/>
      <c r="AV6712" s="182"/>
      <c r="AW6712" s="182"/>
      <c r="AX6712" s="182"/>
      <c r="AZ6712" s="207"/>
    </row>
    <row r="6713" spans="1:52" s="168" customFormat="1" ht="14.4" thickBot="1" x14ac:dyDescent="0.3">
      <c r="A6713" s="263"/>
      <c r="B6713" s="263"/>
      <c r="C6713" s="265"/>
      <c r="D6713" s="173" t="s">
        <v>25</v>
      </c>
      <c r="E6713" s="447" t="e">
        <f>+#REF!</f>
        <v>#REF!</v>
      </c>
      <c r="F6713" s="447"/>
      <c r="G6713" s="447"/>
      <c r="H6713" s="447"/>
      <c r="I6713" s="447"/>
      <c r="J6713" s="447"/>
      <c r="K6713" s="447"/>
      <c r="L6713" s="447"/>
      <c r="M6713" s="448"/>
      <c r="N6713" s="174" t="s">
        <v>25</v>
      </c>
      <c r="O6713" s="447" t="e">
        <f>+#REF!</f>
        <v>#REF!</v>
      </c>
      <c r="P6713" s="447"/>
      <c r="Q6713" s="447"/>
      <c r="R6713" s="447"/>
      <c r="S6713" s="447"/>
      <c r="T6713" s="447"/>
      <c r="U6713" s="448"/>
      <c r="V6713" s="182"/>
      <c r="W6713" s="191"/>
      <c r="X6713" s="199"/>
      <c r="Y6713" s="182"/>
      <c r="Z6713" s="184"/>
      <c r="AA6713" s="184"/>
      <c r="AD6713" s="182"/>
      <c r="AG6713" s="182"/>
      <c r="AH6713" s="43"/>
      <c r="AI6713" s="43"/>
      <c r="AJ6713" s="43"/>
      <c r="AK6713" s="43"/>
      <c r="AL6713" s="43"/>
      <c r="AM6713" s="43"/>
      <c r="AN6713" s="43"/>
      <c r="AO6713" s="43"/>
      <c r="AP6713" s="43"/>
      <c r="AQ6713" s="43"/>
      <c r="AR6713" s="43"/>
      <c r="AS6713" s="43"/>
      <c r="AT6713" s="43"/>
      <c r="AU6713" s="44"/>
      <c r="AV6713" s="182"/>
      <c r="AW6713" s="182"/>
      <c r="AX6713" s="182"/>
      <c r="AZ6713" s="207"/>
    </row>
    <row r="6714" spans="1:52" s="175" customFormat="1" ht="9.9" customHeight="1" thickBot="1" x14ac:dyDescent="0.3">
      <c r="A6714" s="266"/>
      <c r="B6714" s="266"/>
      <c r="C6714" s="267"/>
      <c r="N6714" s="15"/>
      <c r="V6714" s="34"/>
      <c r="W6714" s="58"/>
      <c r="X6714" s="85"/>
      <c r="Y6714" s="34"/>
      <c r="Z6714" s="185"/>
      <c r="AA6714" s="185"/>
      <c r="AD6714" s="34"/>
      <c r="AG6714" s="34"/>
      <c r="AH6714" s="45"/>
      <c r="AI6714" s="45"/>
      <c r="AJ6714" s="45"/>
      <c r="AK6714" s="45"/>
      <c r="AL6714" s="45"/>
      <c r="AM6714" s="45"/>
      <c r="AN6714" s="45"/>
      <c r="AO6714" s="45"/>
      <c r="AP6714" s="45"/>
      <c r="AQ6714" s="45"/>
      <c r="AR6714" s="45"/>
      <c r="AS6714" s="45"/>
      <c r="AT6714" s="45"/>
      <c r="AU6714" s="46"/>
      <c r="AV6714" s="34"/>
      <c r="AW6714" s="34"/>
      <c r="AX6714" s="34"/>
      <c r="AZ6714" s="139"/>
    </row>
    <row r="6715" spans="1:52" s="168" customFormat="1" ht="15.75" customHeight="1" x14ac:dyDescent="0.3">
      <c r="A6715" s="263"/>
      <c r="B6715" s="263"/>
      <c r="C6715" s="265"/>
      <c r="D6715" s="484"/>
      <c r="E6715" s="485"/>
      <c r="F6715" s="488" t="s">
        <v>0</v>
      </c>
      <c r="G6715" s="489"/>
      <c r="H6715" s="489"/>
      <c r="I6715" s="489"/>
      <c r="J6715" s="489"/>
      <c r="K6715" s="489"/>
      <c r="L6715" s="489"/>
      <c r="M6715" s="489"/>
      <c r="N6715" s="489"/>
      <c r="O6715" s="490"/>
      <c r="P6715" s="494" t="s">
        <v>1</v>
      </c>
      <c r="Q6715" s="495"/>
      <c r="R6715" s="495"/>
      <c r="S6715" s="496"/>
      <c r="T6715" s="500"/>
      <c r="U6715" s="501"/>
      <c r="V6715" s="182"/>
      <c r="W6715" s="191"/>
      <c r="X6715" s="199"/>
      <c r="Y6715" s="182"/>
      <c r="Z6715" s="184"/>
      <c r="AA6715" s="184"/>
      <c r="AD6715" s="182"/>
      <c r="AG6715" s="182"/>
      <c r="AH6715" s="43"/>
      <c r="AI6715" s="43"/>
      <c r="AJ6715" s="43"/>
      <c r="AK6715" s="43"/>
      <c r="AL6715" s="43"/>
      <c r="AM6715" s="43"/>
      <c r="AN6715" s="43"/>
      <c r="AO6715" s="43"/>
      <c r="AP6715" s="43"/>
      <c r="AQ6715" s="43"/>
      <c r="AR6715" s="43"/>
      <c r="AS6715" s="43"/>
      <c r="AT6715" s="43"/>
      <c r="AU6715" s="44"/>
      <c r="AV6715" s="182"/>
      <c r="AW6715" s="182"/>
      <c r="AX6715" s="182"/>
      <c r="AZ6715" s="207"/>
    </row>
    <row r="6716" spans="1:52" s="168" customFormat="1" ht="15" customHeight="1" x14ac:dyDescent="0.3">
      <c r="A6716" s="263"/>
      <c r="B6716" s="263"/>
      <c r="C6716" s="265"/>
      <c r="D6716" s="481"/>
      <c r="E6716" s="482"/>
      <c r="F6716" s="491"/>
      <c r="G6716" s="492"/>
      <c r="H6716" s="492"/>
      <c r="I6716" s="492"/>
      <c r="J6716" s="492"/>
      <c r="K6716" s="492"/>
      <c r="L6716" s="492"/>
      <c r="M6716" s="492"/>
      <c r="N6716" s="492"/>
      <c r="O6716" s="493"/>
      <c r="P6716" s="497"/>
      <c r="Q6716" s="498"/>
      <c r="R6716" s="498"/>
      <c r="S6716" s="499"/>
      <c r="T6716" s="502"/>
      <c r="U6716" s="503"/>
      <c r="V6716" s="182"/>
      <c r="W6716" s="191"/>
      <c r="X6716" s="199"/>
      <c r="Y6716" s="186"/>
      <c r="Z6716" s="184"/>
      <c r="AA6716" s="184"/>
      <c r="AD6716" s="182"/>
      <c r="AG6716" s="182"/>
      <c r="AH6716" s="43"/>
      <c r="AI6716" s="43"/>
      <c r="AJ6716" s="43"/>
      <c r="AK6716" s="43"/>
      <c r="AL6716" s="43"/>
      <c r="AM6716" s="43"/>
      <c r="AN6716" s="43"/>
      <c r="AO6716" s="43"/>
      <c r="AP6716" s="43"/>
      <c r="AQ6716" s="43"/>
      <c r="AR6716" s="43"/>
      <c r="AS6716" s="43"/>
      <c r="AT6716" s="43"/>
      <c r="AU6716" s="44"/>
      <c r="AV6716" s="182"/>
      <c r="AW6716" s="182"/>
      <c r="AX6716" s="182"/>
      <c r="AZ6716" s="207"/>
    </row>
    <row r="6717" spans="1:52" s="168" customFormat="1" ht="30" customHeight="1" thickBot="1" x14ac:dyDescent="0.35">
      <c r="A6717" s="263"/>
      <c r="B6717" s="263"/>
      <c r="C6717" s="265"/>
      <c r="D6717" s="486"/>
      <c r="E6717" s="487"/>
      <c r="F6717" s="506" t="s">
        <v>2</v>
      </c>
      <c r="G6717" s="507"/>
      <c r="H6717" s="507"/>
      <c r="I6717" s="507"/>
      <c r="J6717" s="507"/>
      <c r="K6717" s="507"/>
      <c r="L6717" s="507"/>
      <c r="M6717" s="507"/>
      <c r="N6717" s="507"/>
      <c r="O6717" s="508"/>
      <c r="P6717" s="181">
        <v>138</v>
      </c>
      <c r="Q6717" s="210" t="s">
        <v>3</v>
      </c>
      <c r="R6717" s="509">
        <v>147</v>
      </c>
      <c r="S6717" s="510"/>
      <c r="T6717" s="504"/>
      <c r="U6717" s="505"/>
      <c r="V6717" s="182">
        <f>+IF(C6726="","",1)</f>
        <v>1</v>
      </c>
      <c r="W6717" s="191"/>
      <c r="X6717" s="199"/>
      <c r="Y6717" s="39"/>
      <c r="Z6717" s="184"/>
      <c r="AA6717" s="184"/>
      <c r="AD6717" s="182"/>
      <c r="AG6717" s="182"/>
      <c r="AH6717" s="43"/>
      <c r="AI6717" s="43"/>
      <c r="AJ6717" s="43"/>
      <c r="AK6717" s="43"/>
      <c r="AL6717" s="43"/>
      <c r="AM6717" s="43"/>
      <c r="AN6717" s="43"/>
      <c r="AO6717" s="43"/>
      <c r="AP6717" s="43"/>
      <c r="AQ6717" s="43"/>
      <c r="AR6717" s="43"/>
      <c r="AS6717" s="43"/>
      <c r="AT6717" s="43"/>
      <c r="AU6717" s="44"/>
      <c r="AV6717" s="182"/>
      <c r="AW6717" s="182"/>
      <c r="AX6717" s="182"/>
      <c r="AZ6717" s="207"/>
    </row>
    <row r="6718" spans="1:52" s="168" customFormat="1" ht="5.25" customHeight="1" thickBot="1" x14ac:dyDescent="0.35">
      <c r="A6718" s="263"/>
      <c r="B6718" s="263"/>
      <c r="C6718" s="265"/>
      <c r="D6718" s="454"/>
      <c r="E6718" s="454"/>
      <c r="F6718" s="454"/>
      <c r="G6718" s="454"/>
      <c r="H6718" s="454"/>
      <c r="I6718" s="454"/>
      <c r="J6718" s="454"/>
      <c r="K6718" s="454"/>
      <c r="L6718" s="454"/>
      <c r="M6718" s="454"/>
      <c r="N6718" s="454"/>
      <c r="O6718" s="454"/>
      <c r="P6718" s="454"/>
      <c r="Q6718" s="454"/>
      <c r="R6718" s="454"/>
      <c r="S6718" s="454"/>
      <c r="T6718" s="454"/>
      <c r="U6718" s="454"/>
      <c r="V6718" s="182"/>
      <c r="W6718" s="191"/>
      <c r="X6718" s="199"/>
      <c r="Y6718" s="186"/>
      <c r="Z6718" s="184"/>
      <c r="AA6718" s="184"/>
      <c r="AD6718" s="182"/>
      <c r="AG6718" s="182"/>
      <c r="AH6718" s="43"/>
      <c r="AI6718" s="43"/>
      <c r="AJ6718" s="43"/>
      <c r="AK6718" s="43"/>
      <c r="AL6718" s="43"/>
      <c r="AM6718" s="43"/>
      <c r="AN6718" s="43"/>
      <c r="AO6718" s="43"/>
      <c r="AP6718" s="43"/>
      <c r="AQ6718" s="43"/>
      <c r="AR6718" s="43"/>
      <c r="AS6718" s="43"/>
      <c r="AT6718" s="43"/>
      <c r="AU6718" s="44"/>
      <c r="AV6718" s="182"/>
      <c r="AW6718" s="182"/>
      <c r="AX6718" s="182"/>
      <c r="AZ6718" s="207"/>
    </row>
    <row r="6719" spans="1:52" s="168" customFormat="1" ht="24.9" customHeight="1" x14ac:dyDescent="0.3">
      <c r="A6719" s="263"/>
      <c r="B6719" s="263"/>
      <c r="C6719" s="265"/>
      <c r="D6719" s="511" t="s">
        <v>4</v>
      </c>
      <c r="E6719" s="512"/>
      <c r="F6719" s="513" t="s">
        <v>168</v>
      </c>
      <c r="G6719" s="514"/>
      <c r="H6719" s="514"/>
      <c r="I6719" s="515"/>
      <c r="J6719" s="516" t="s">
        <v>5</v>
      </c>
      <c r="K6719" s="512"/>
      <c r="L6719" s="513" t="s">
        <v>102</v>
      </c>
      <c r="M6719" s="514"/>
      <c r="N6719" s="514"/>
      <c r="O6719" s="514"/>
      <c r="P6719" s="515"/>
      <c r="Q6719" s="164" t="s">
        <v>6</v>
      </c>
      <c r="R6719" s="513" t="s">
        <v>36</v>
      </c>
      <c r="S6719" s="514"/>
      <c r="T6719" s="514"/>
      <c r="U6719" s="517"/>
      <c r="V6719" s="182"/>
      <c r="W6719" s="191"/>
      <c r="X6719" s="199"/>
      <c r="Y6719" s="182"/>
      <c r="Z6719" s="184"/>
      <c r="AA6719" s="184"/>
      <c r="AD6719" s="182"/>
      <c r="AG6719" s="182"/>
      <c r="AH6719" s="43"/>
      <c r="AI6719" s="43"/>
      <c r="AJ6719" s="43"/>
      <c r="AK6719" s="43"/>
      <c r="AL6719" s="43"/>
      <c r="AM6719" s="43"/>
      <c r="AN6719" s="43"/>
      <c r="AO6719" s="43"/>
      <c r="AP6719" s="43"/>
      <c r="AQ6719" s="43"/>
      <c r="AR6719" s="43"/>
      <c r="AS6719" s="43"/>
      <c r="AT6719" s="43"/>
      <c r="AU6719" s="44"/>
      <c r="AV6719" s="182"/>
      <c r="AW6719" s="182"/>
      <c r="AX6719" s="182"/>
      <c r="AZ6719" s="207"/>
    </row>
    <row r="6720" spans="1:52" s="168" customFormat="1" ht="45" customHeight="1" thickBot="1" x14ac:dyDescent="0.35">
      <c r="A6720" s="263"/>
      <c r="B6720" s="263"/>
      <c r="C6720" s="265"/>
      <c r="D6720" s="518" t="s">
        <v>7</v>
      </c>
      <c r="E6720" s="519"/>
      <c r="F6720" s="520" t="s">
        <v>169</v>
      </c>
      <c r="G6720" s="521"/>
      <c r="H6720" s="521"/>
      <c r="I6720" s="521"/>
      <c r="J6720" s="521"/>
      <c r="K6720" s="521"/>
      <c r="L6720" s="521"/>
      <c r="M6720" s="521"/>
      <c r="N6720" s="521"/>
      <c r="O6720" s="521"/>
      <c r="P6720" s="521"/>
      <c r="Q6720" s="521"/>
      <c r="R6720" s="521"/>
      <c r="S6720" s="521"/>
      <c r="T6720" s="521"/>
      <c r="U6720" s="522"/>
      <c r="V6720" s="182"/>
      <c r="W6720" s="191"/>
      <c r="X6720" s="199"/>
      <c r="Y6720" s="182"/>
      <c r="Z6720" s="184"/>
      <c r="AA6720" s="184"/>
      <c r="AD6720" s="182"/>
      <c r="AG6720" s="182"/>
      <c r="AH6720" s="43"/>
      <c r="AI6720" s="43"/>
      <c r="AJ6720" s="43"/>
      <c r="AK6720" s="43"/>
      <c r="AL6720" s="43"/>
      <c r="AM6720" s="43"/>
      <c r="AN6720" s="43"/>
      <c r="AO6720" s="43"/>
      <c r="AP6720" s="43"/>
      <c r="AQ6720" s="43"/>
      <c r="AR6720" s="43"/>
      <c r="AS6720" s="43"/>
      <c r="AT6720" s="43"/>
      <c r="AU6720" s="44"/>
      <c r="AV6720" s="182"/>
      <c r="AW6720" s="182"/>
      <c r="AX6720" s="182"/>
      <c r="AZ6720" s="207"/>
    </row>
    <row r="6721" spans="1:52" s="168" customFormat="1" ht="5.0999999999999996" customHeight="1" thickBot="1" x14ac:dyDescent="0.35">
      <c r="A6721" s="263"/>
      <c r="B6721" s="263"/>
      <c r="C6721" s="265"/>
      <c r="D6721" s="523"/>
      <c r="E6721" s="523"/>
      <c r="F6721" s="523"/>
      <c r="G6721" s="523"/>
      <c r="H6721" s="523"/>
      <c r="I6721" s="523"/>
      <c r="J6721" s="523"/>
      <c r="K6721" s="523"/>
      <c r="L6721" s="523"/>
      <c r="M6721" s="523"/>
      <c r="N6721" s="523"/>
      <c r="O6721" s="523"/>
      <c r="P6721" s="523"/>
      <c r="Q6721" s="523"/>
      <c r="R6721" s="523"/>
      <c r="S6721" s="523"/>
      <c r="T6721" s="523"/>
      <c r="U6721" s="523"/>
      <c r="V6721" s="182"/>
      <c r="W6721" s="191"/>
      <c r="X6721" s="199"/>
      <c r="Y6721" s="182"/>
      <c r="Z6721" s="184"/>
      <c r="AA6721" s="184"/>
      <c r="AD6721" s="182"/>
      <c r="AG6721" s="182"/>
      <c r="AH6721" s="43"/>
      <c r="AI6721" s="43"/>
      <c r="AJ6721" s="43"/>
      <c r="AK6721" s="43"/>
      <c r="AL6721" s="43"/>
      <c r="AM6721" s="43"/>
      <c r="AN6721" s="43"/>
      <c r="AO6721" s="43"/>
      <c r="AP6721" s="43"/>
      <c r="AQ6721" s="43"/>
      <c r="AR6721" s="43"/>
      <c r="AS6721" s="43"/>
      <c r="AT6721" s="43"/>
      <c r="AU6721" s="44"/>
      <c r="AV6721" s="182"/>
      <c r="AW6721" s="182"/>
      <c r="AX6721" s="182"/>
      <c r="AZ6721" s="207"/>
    </row>
    <row r="6722" spans="1:52" s="168" customFormat="1" ht="24.9" customHeight="1" thickBot="1" x14ac:dyDescent="0.35">
      <c r="A6722" s="263"/>
      <c r="B6722" s="263"/>
      <c r="C6722" s="265"/>
      <c r="D6722" s="165" t="s">
        <v>103</v>
      </c>
      <c r="E6722" s="209" t="s">
        <v>106</v>
      </c>
      <c r="F6722" s="455" t="s">
        <v>104</v>
      </c>
      <c r="G6722" s="524"/>
      <c r="H6722" s="456"/>
      <c r="I6722" s="525">
        <v>44058</v>
      </c>
      <c r="J6722" s="526"/>
      <c r="K6722" s="526"/>
      <c r="L6722" s="526"/>
      <c r="M6722" s="526"/>
      <c r="N6722" s="527"/>
      <c r="O6722" s="166" t="s">
        <v>8</v>
      </c>
      <c r="P6722" s="449" t="s">
        <v>24</v>
      </c>
      <c r="Q6722" s="450"/>
      <c r="R6722" s="450"/>
      <c r="S6722" s="450"/>
      <c r="T6722" s="450"/>
      <c r="U6722" s="528"/>
      <c r="V6722" s="182"/>
      <c r="W6722" s="191"/>
      <c r="X6722" s="199"/>
      <c r="Y6722" s="182"/>
      <c r="Z6722" s="184"/>
      <c r="AA6722" s="184"/>
      <c r="AD6722" s="182"/>
      <c r="AG6722" s="182"/>
      <c r="AH6722" s="43"/>
      <c r="AI6722" s="43"/>
      <c r="AJ6722" s="43"/>
      <c r="AK6722" s="43"/>
      <c r="AL6722" s="43"/>
      <c r="AM6722" s="43"/>
      <c r="AN6722" s="43"/>
      <c r="AO6722" s="43"/>
      <c r="AP6722" s="43"/>
      <c r="AQ6722" s="43"/>
      <c r="AR6722" s="43"/>
      <c r="AS6722" s="43"/>
      <c r="AT6722" s="43"/>
      <c r="AU6722" s="44"/>
      <c r="AV6722" s="182"/>
      <c r="AW6722" s="182"/>
      <c r="AX6722" s="182"/>
      <c r="AZ6722" s="207"/>
    </row>
    <row r="6723" spans="1:52" s="168" customFormat="1" ht="5.0999999999999996" customHeight="1" thickBot="1" x14ac:dyDescent="0.35">
      <c r="A6723" s="263"/>
      <c r="B6723" s="263"/>
      <c r="C6723" s="265"/>
      <c r="D6723" s="208"/>
      <c r="E6723" s="208"/>
      <c r="F6723" s="208"/>
      <c r="G6723" s="208"/>
      <c r="H6723" s="208"/>
      <c r="I6723" s="208"/>
      <c r="J6723" s="208"/>
      <c r="K6723" s="208"/>
      <c r="L6723" s="208"/>
      <c r="M6723" s="208"/>
      <c r="N6723" s="208"/>
      <c r="O6723" s="208"/>
      <c r="P6723" s="208"/>
      <c r="Q6723" s="208"/>
      <c r="R6723" s="208"/>
      <c r="S6723" s="208"/>
      <c r="T6723" s="208"/>
      <c r="U6723" s="208"/>
      <c r="V6723" s="182"/>
      <c r="W6723" s="191"/>
      <c r="X6723" s="199"/>
      <c r="Y6723" s="182"/>
      <c r="Z6723" s="184"/>
      <c r="AA6723" s="184"/>
      <c r="AD6723" s="182"/>
      <c r="AG6723" s="182"/>
      <c r="AH6723" s="43"/>
      <c r="AI6723" s="43"/>
      <c r="AJ6723" s="43"/>
      <c r="AK6723" s="43"/>
      <c r="AL6723" s="43"/>
      <c r="AM6723" s="43"/>
      <c r="AN6723" s="43"/>
      <c r="AO6723" s="43"/>
      <c r="AP6723" s="43"/>
      <c r="AQ6723" s="43"/>
      <c r="AR6723" s="43"/>
      <c r="AS6723" s="43"/>
      <c r="AT6723" s="43"/>
      <c r="AU6723" s="44"/>
      <c r="AV6723" s="182"/>
      <c r="AW6723" s="182"/>
      <c r="AX6723" s="182"/>
      <c r="AZ6723" s="207"/>
    </row>
    <row r="6724" spans="1:52" s="168" customFormat="1" ht="24.9" customHeight="1" thickBot="1" x14ac:dyDescent="0.35">
      <c r="A6724" s="263"/>
      <c r="B6724" s="263"/>
      <c r="C6724" s="265"/>
      <c r="D6724" s="165" t="s">
        <v>31</v>
      </c>
      <c r="E6724" s="449"/>
      <c r="F6724" s="450"/>
      <c r="G6724" s="450"/>
      <c r="H6724" s="450"/>
      <c r="I6724" s="450"/>
      <c r="J6724" s="451"/>
      <c r="K6724" s="177" t="s">
        <v>105</v>
      </c>
      <c r="L6724" s="452"/>
      <c r="M6724" s="452"/>
      <c r="N6724" s="452"/>
      <c r="O6724" s="452"/>
      <c r="P6724" s="452"/>
      <c r="Q6724" s="452"/>
      <c r="R6724" s="452"/>
      <c r="S6724" s="452"/>
      <c r="T6724" s="452"/>
      <c r="U6724" s="453"/>
      <c r="V6724" s="182"/>
      <c r="W6724" s="191"/>
      <c r="X6724" s="199"/>
      <c r="Y6724" s="182"/>
      <c r="Z6724" s="184"/>
      <c r="AA6724" s="184"/>
      <c r="AD6724" s="182"/>
      <c r="AG6724" s="182"/>
      <c r="AH6724" s="43"/>
      <c r="AI6724" s="43"/>
      <c r="AJ6724" s="43"/>
      <c r="AK6724" s="43"/>
      <c r="AL6724" s="43"/>
      <c r="AM6724" s="43"/>
      <c r="AN6724" s="43"/>
      <c r="AO6724" s="43"/>
      <c r="AP6724" s="43"/>
      <c r="AQ6724" s="43"/>
      <c r="AR6724" s="43"/>
      <c r="AS6724" s="43"/>
      <c r="AT6724" s="43"/>
      <c r="AU6724" s="44"/>
      <c r="AV6724" s="182"/>
      <c r="AW6724" s="182"/>
      <c r="AX6724" s="182"/>
      <c r="AZ6724" s="207"/>
    </row>
    <row r="6725" spans="1:52" s="168" customFormat="1" ht="5.0999999999999996" customHeight="1" thickBot="1" x14ac:dyDescent="0.35">
      <c r="A6725" s="263"/>
      <c r="B6725" s="263"/>
      <c r="C6725" s="265"/>
      <c r="D6725" s="454"/>
      <c r="E6725" s="454"/>
      <c r="F6725" s="454"/>
      <c r="G6725" s="454"/>
      <c r="H6725" s="454"/>
      <c r="I6725" s="454"/>
      <c r="J6725" s="454"/>
      <c r="K6725" s="454"/>
      <c r="L6725" s="454"/>
      <c r="M6725" s="454"/>
      <c r="N6725" s="454"/>
      <c r="O6725" s="454"/>
      <c r="P6725" s="454"/>
      <c r="Q6725" s="454"/>
      <c r="R6725" s="454"/>
      <c r="S6725" s="454"/>
      <c r="T6725" s="454"/>
      <c r="U6725" s="454"/>
      <c r="V6725" s="182"/>
      <c r="W6725" s="191"/>
      <c r="X6725" s="199"/>
      <c r="Y6725" s="182"/>
      <c r="Z6725" s="184"/>
      <c r="AA6725" s="184"/>
      <c r="AD6725" s="182"/>
      <c r="AG6725" s="182"/>
      <c r="AH6725" s="43"/>
      <c r="AI6725" s="43"/>
      <c r="AJ6725" s="43"/>
      <c r="AK6725" s="43"/>
      <c r="AL6725" s="43"/>
      <c r="AM6725" s="43"/>
      <c r="AN6725" s="43"/>
      <c r="AO6725" s="43"/>
      <c r="AP6725" s="43"/>
      <c r="AQ6725" s="43"/>
      <c r="AR6725" s="43"/>
      <c r="AS6725" s="43"/>
      <c r="AT6725" s="43"/>
      <c r="AU6725" s="44"/>
      <c r="AV6725" s="182"/>
      <c r="AW6725" s="182"/>
      <c r="AX6725" s="182"/>
      <c r="AZ6725" s="207"/>
    </row>
    <row r="6726" spans="1:52" s="168" customFormat="1" ht="45" customHeight="1" thickBot="1" x14ac:dyDescent="0.35">
      <c r="A6726" s="263" t="str">
        <f>+E6726</f>
        <v>NP 75</v>
      </c>
      <c r="B6726" s="264">
        <f>+U6750</f>
        <v>40</v>
      </c>
      <c r="C6726" s="265">
        <v>128</v>
      </c>
      <c r="D6726" s="165" t="s">
        <v>9</v>
      </c>
      <c r="E6726" s="180" t="s">
        <v>345</v>
      </c>
      <c r="F6726" s="455" t="s">
        <v>29</v>
      </c>
      <c r="G6726" s="456"/>
      <c r="H6726" s="457" t="s">
        <v>348</v>
      </c>
      <c r="I6726" s="457"/>
      <c r="J6726" s="457"/>
      <c r="K6726" s="457"/>
      <c r="L6726" s="457"/>
      <c r="M6726" s="458"/>
      <c r="N6726" s="459" t="s">
        <v>32</v>
      </c>
      <c r="O6726" s="460"/>
      <c r="P6726" s="461"/>
      <c r="Q6726" s="462" t="s">
        <v>54</v>
      </c>
      <c r="R6726" s="463"/>
      <c r="S6726" s="463"/>
      <c r="T6726" s="463"/>
      <c r="U6726" s="464"/>
      <c r="V6726" s="182"/>
      <c r="W6726" s="191"/>
      <c r="X6726" s="199"/>
      <c r="Y6726" s="182"/>
      <c r="Z6726" s="186"/>
      <c r="AA6726" s="186"/>
      <c r="AD6726" s="182"/>
      <c r="AG6726" s="182"/>
      <c r="AH6726" s="43"/>
      <c r="AI6726" s="43"/>
      <c r="AJ6726" s="43"/>
      <c r="AK6726" s="43"/>
      <c r="AL6726" s="43"/>
      <c r="AM6726" s="43"/>
      <c r="AN6726" s="43"/>
      <c r="AO6726" s="43"/>
      <c r="AP6726" s="43"/>
      <c r="AQ6726" s="43"/>
      <c r="AR6726" s="43"/>
      <c r="AS6726" s="43"/>
      <c r="AT6726" s="43"/>
      <c r="AU6726" s="44"/>
      <c r="AV6726" s="182"/>
      <c r="AW6726" s="182"/>
      <c r="AX6726" s="182"/>
      <c r="AZ6726" s="207"/>
    </row>
    <row r="6727" spans="1:52" s="168" customFormat="1" ht="5.0999999999999996" customHeight="1" thickBot="1" x14ac:dyDescent="0.35">
      <c r="A6727" s="263"/>
      <c r="B6727" s="263"/>
      <c r="C6727" s="265"/>
      <c r="D6727" s="428"/>
      <c r="E6727" s="428"/>
      <c r="F6727" s="428"/>
      <c r="G6727" s="428"/>
      <c r="H6727" s="428"/>
      <c r="I6727" s="428"/>
      <c r="J6727" s="428"/>
      <c r="K6727" s="428"/>
      <c r="L6727" s="428"/>
      <c r="M6727" s="428"/>
      <c r="N6727" s="454"/>
      <c r="O6727" s="454"/>
      <c r="P6727" s="454"/>
      <c r="Q6727" s="454"/>
      <c r="R6727" s="454"/>
      <c r="S6727" s="454"/>
      <c r="T6727" s="454"/>
      <c r="U6727" s="454"/>
      <c r="V6727" s="182"/>
      <c r="W6727" s="191"/>
      <c r="X6727" s="199"/>
      <c r="Y6727" s="182"/>
      <c r="Z6727" s="193"/>
      <c r="AA6727" s="193"/>
      <c r="AD6727" s="182"/>
      <c r="AG6727" s="182"/>
      <c r="AH6727" s="43"/>
      <c r="AI6727" s="43"/>
      <c r="AJ6727" s="43"/>
      <c r="AK6727" s="43"/>
      <c r="AL6727" s="43"/>
      <c r="AM6727" s="43"/>
      <c r="AN6727" s="43"/>
      <c r="AO6727" s="43"/>
      <c r="AP6727" s="43"/>
      <c r="AQ6727" s="43"/>
      <c r="AR6727" s="43"/>
      <c r="AS6727" s="43"/>
      <c r="AT6727" s="43"/>
      <c r="AU6727" s="44"/>
      <c r="AV6727" s="182"/>
      <c r="AW6727" s="182"/>
      <c r="AX6727" s="182"/>
      <c r="AZ6727" s="207"/>
    </row>
    <row r="6728" spans="1:52" s="168" customFormat="1" ht="24.9" customHeight="1" x14ac:dyDescent="0.3">
      <c r="A6728" s="263"/>
      <c r="B6728" s="263"/>
      <c r="C6728" s="265"/>
      <c r="D6728" s="465" t="s">
        <v>30</v>
      </c>
      <c r="E6728" s="466"/>
      <c r="F6728" s="466"/>
      <c r="G6728" s="466"/>
      <c r="H6728" s="466"/>
      <c r="I6728" s="466"/>
      <c r="J6728" s="466"/>
      <c r="K6728" s="466"/>
      <c r="L6728" s="466"/>
      <c r="M6728" s="467"/>
      <c r="N6728" s="468" t="s">
        <v>11</v>
      </c>
      <c r="O6728" s="470" t="s">
        <v>12</v>
      </c>
      <c r="P6728" s="471"/>
      <c r="Q6728" s="474" t="s">
        <v>13</v>
      </c>
      <c r="R6728" s="475"/>
      <c r="S6728" s="476"/>
      <c r="T6728" s="477" t="s">
        <v>27</v>
      </c>
      <c r="U6728" s="479" t="s">
        <v>28</v>
      </c>
      <c r="V6728" s="182"/>
      <c r="W6728" s="191"/>
      <c r="X6728" s="199"/>
      <c r="Y6728" s="182"/>
      <c r="Z6728" s="193"/>
      <c r="AA6728" s="193"/>
      <c r="AD6728" s="182"/>
      <c r="AG6728" s="182"/>
      <c r="AH6728" s="43"/>
      <c r="AI6728" s="43"/>
      <c r="AJ6728" s="43"/>
      <c r="AK6728" s="43"/>
      <c r="AL6728" s="43"/>
      <c r="AM6728" s="43"/>
      <c r="AN6728" s="43"/>
      <c r="AO6728" s="43"/>
      <c r="AP6728" s="43"/>
      <c r="AQ6728" s="43"/>
      <c r="AR6728" s="43"/>
      <c r="AS6728" s="43"/>
      <c r="AT6728" s="43"/>
      <c r="AU6728" s="44"/>
      <c r="AV6728" s="182"/>
      <c r="AW6728" s="182"/>
      <c r="AX6728" s="182"/>
      <c r="AZ6728" s="207"/>
    </row>
    <row r="6729" spans="1:52" s="168" customFormat="1" ht="24.9" customHeight="1" x14ac:dyDescent="0.3">
      <c r="A6729" s="263"/>
      <c r="B6729" s="263"/>
      <c r="C6729" s="265"/>
      <c r="D6729" s="481"/>
      <c r="E6729" s="482"/>
      <c r="F6729" s="482"/>
      <c r="G6729" s="482"/>
      <c r="H6729" s="482"/>
      <c r="I6729" s="482"/>
      <c r="J6729" s="482"/>
      <c r="K6729" s="482"/>
      <c r="L6729" s="482"/>
      <c r="M6729" s="483"/>
      <c r="N6729" s="469"/>
      <c r="O6729" s="472"/>
      <c r="P6729" s="473"/>
      <c r="Q6729" s="170" t="s">
        <v>14</v>
      </c>
      <c r="R6729" s="170" t="s">
        <v>15</v>
      </c>
      <c r="S6729" s="170" t="s">
        <v>26</v>
      </c>
      <c r="T6729" s="478"/>
      <c r="U6729" s="480"/>
      <c r="V6729" s="182"/>
      <c r="W6729" s="191"/>
      <c r="X6729" s="199"/>
      <c r="Y6729" s="182"/>
      <c r="Z6729" s="194"/>
      <c r="AA6729" s="194"/>
      <c r="AD6729" s="182"/>
      <c r="AG6729" s="182"/>
      <c r="AH6729" s="43"/>
      <c r="AI6729" s="43"/>
      <c r="AJ6729" s="43"/>
      <c r="AK6729" s="43"/>
      <c r="AL6729" s="43"/>
      <c r="AM6729" s="43"/>
      <c r="AN6729" s="43"/>
      <c r="AO6729" s="43"/>
      <c r="AP6729" s="43"/>
      <c r="AQ6729" s="43"/>
      <c r="AR6729" s="43"/>
      <c r="AS6729" s="43"/>
      <c r="AT6729" s="43"/>
      <c r="AU6729" s="44"/>
      <c r="AV6729" s="182"/>
      <c r="AW6729" s="182"/>
      <c r="AX6729" s="182"/>
      <c r="AZ6729" s="207"/>
    </row>
    <row r="6730" spans="1:52" s="168" customFormat="1" ht="24.9" customHeight="1" x14ac:dyDescent="0.3">
      <c r="A6730" s="263"/>
      <c r="B6730" s="263"/>
      <c r="C6730" s="265"/>
      <c r="D6730" s="481"/>
      <c r="E6730" s="482"/>
      <c r="F6730" s="482"/>
      <c r="G6730" s="482"/>
      <c r="H6730" s="482"/>
      <c r="I6730" s="482"/>
      <c r="J6730" s="482"/>
      <c r="K6730" s="482"/>
      <c r="L6730" s="482"/>
      <c r="M6730" s="483"/>
      <c r="N6730" s="176">
        <v>14001367</v>
      </c>
      <c r="O6730" s="412" t="s">
        <v>351</v>
      </c>
      <c r="P6730" s="413"/>
      <c r="Q6730" s="8"/>
      <c r="R6730" s="8"/>
      <c r="S6730" s="8"/>
      <c r="T6730" s="9">
        <v>16</v>
      </c>
      <c r="U6730" s="17">
        <f>+T6730</f>
        <v>16</v>
      </c>
      <c r="V6730" s="182"/>
      <c r="W6730" s="191">
        <v>10</v>
      </c>
      <c r="X6730" s="199"/>
      <c r="Y6730" s="182">
        <f>+C6726</f>
        <v>128</v>
      </c>
      <c r="Z6730" s="41">
        <f>+SUMIF($N6730:$N6749,$Z$16,$U6730:$U6749)</f>
        <v>0</v>
      </c>
      <c r="AA6730" s="41">
        <f>+SUMIF($N6730:$N6749,$AA$16,$U6730:$U6749)</f>
        <v>0</v>
      </c>
      <c r="AB6730" s="41">
        <f>+SUMIF($N6730:$N6749,$AB$16,$U6730:$U6749)</f>
        <v>0</v>
      </c>
      <c r="AC6730" s="41">
        <f>+SUMIF($N6730:$N6749,$AC$16,$U6730:$U6749)</f>
        <v>0</v>
      </c>
      <c r="AD6730" s="41">
        <f>+SUMIF($N6730:$N6749,$AD$16,$U6730:$U6749)</f>
        <v>0</v>
      </c>
      <c r="AE6730" s="41">
        <f>+SUMIF($N6730:$N6749,$AE$16,$U6730:$U6749)</f>
        <v>0</v>
      </c>
      <c r="AF6730" s="41">
        <f>+SUMIF($N6730:$N6749,$AF$16,$U6730:$U6749)</f>
        <v>0</v>
      </c>
      <c r="AG6730" s="41">
        <f>+SUMIF($N6730:$N6749,$AG$16,$U6730:$U6749)</f>
        <v>0</v>
      </c>
      <c r="AH6730" s="41">
        <f>+SUMIF($N6730:$N6749,$AH$16,$U6730:$U6749)</f>
        <v>0</v>
      </c>
      <c r="AI6730" s="41">
        <f>+SUMIF($N6730:$N6749,$AI$16,$U6730:$U6749)</f>
        <v>16</v>
      </c>
      <c r="AJ6730" s="41">
        <f>+SUMIF($N6730:$N6749,$AJ$16,$U6730:$U6749)</f>
        <v>24</v>
      </c>
      <c r="AK6730" s="41">
        <f>+SUMIF($N6730:$N6749,$AK$16,$U6730:$U6749)</f>
        <v>0</v>
      </c>
      <c r="AL6730" s="41">
        <f>+SUMIF($N6730:$N6749,$AL$16,$U6730:$U6749)</f>
        <v>0</v>
      </c>
      <c r="AM6730" s="41">
        <f>+SUMIF($N6730:$N6749,$AM$16,$U6730:$U6749)</f>
        <v>0</v>
      </c>
      <c r="AN6730" s="41">
        <f>+SUMIF($N6730:$N6749,$AN$16,$U6730:$U6749)</f>
        <v>0</v>
      </c>
      <c r="AO6730" s="41">
        <f>+SUMIF($N6730:$N6749,$AO$16,$U6730:$U6749)</f>
        <v>0</v>
      </c>
      <c r="AP6730" s="41">
        <f>+SUMIF($N6730:$N6749,$AP$16,$U6730:$U6749)</f>
        <v>0</v>
      </c>
      <c r="AQ6730" s="41">
        <f>+SUMIF($N6730:$N6749,$AQ$16,$U6730:$U6749)</f>
        <v>0</v>
      </c>
      <c r="AR6730" s="41">
        <f>+SUMIF($N6730:$N6749,$AR$16,$U6730:$U6749)</f>
        <v>0</v>
      </c>
      <c r="AS6730" s="43"/>
      <c r="AT6730" s="43"/>
      <c r="AU6730" s="44"/>
      <c r="AV6730" s="182"/>
      <c r="AW6730" s="182"/>
      <c r="AX6730" s="182"/>
      <c r="AZ6730" s="207"/>
    </row>
    <row r="6731" spans="1:52" s="168" customFormat="1" ht="24.9" customHeight="1" x14ac:dyDescent="0.3">
      <c r="A6731" s="263"/>
      <c r="B6731" s="263"/>
      <c r="C6731" s="265"/>
      <c r="D6731" s="481"/>
      <c r="E6731" s="482"/>
      <c r="F6731" s="482"/>
      <c r="G6731" s="482"/>
      <c r="H6731" s="482"/>
      <c r="I6731" s="482"/>
      <c r="J6731" s="482"/>
      <c r="K6731" s="482"/>
      <c r="L6731" s="482"/>
      <c r="M6731" s="483"/>
      <c r="N6731" s="176">
        <v>14000126</v>
      </c>
      <c r="O6731" s="412" t="s">
        <v>351</v>
      </c>
      <c r="P6731" s="413"/>
      <c r="Q6731" s="8"/>
      <c r="R6731" s="8"/>
      <c r="S6731" s="8"/>
      <c r="T6731" s="9">
        <v>24</v>
      </c>
      <c r="U6731" s="17">
        <f t="shared" ref="U6731" si="241">+T6731</f>
        <v>24</v>
      </c>
      <c r="V6731" s="182"/>
      <c r="W6731" s="191">
        <v>11</v>
      </c>
      <c r="X6731" s="199"/>
      <c r="Y6731" s="182"/>
      <c r="Z6731" s="184"/>
      <c r="AA6731" s="184"/>
      <c r="AD6731" s="182"/>
      <c r="AG6731" s="182"/>
      <c r="AH6731" s="43"/>
      <c r="AI6731" s="43"/>
      <c r="AJ6731" s="43"/>
      <c r="AK6731" s="43"/>
      <c r="AL6731" s="43"/>
      <c r="AM6731" s="43"/>
      <c r="AN6731" s="43"/>
      <c r="AO6731" s="43"/>
      <c r="AP6731" s="43"/>
      <c r="AQ6731" s="43"/>
      <c r="AR6731" s="43"/>
      <c r="AS6731" s="43"/>
      <c r="AT6731" s="43"/>
      <c r="AU6731" s="44"/>
      <c r="AV6731" s="182"/>
      <c r="AW6731" s="182"/>
      <c r="AX6731" s="182"/>
      <c r="AZ6731" s="207"/>
    </row>
    <row r="6732" spans="1:52" s="168" customFormat="1" ht="24.9" customHeight="1" x14ac:dyDescent="0.3">
      <c r="A6732" s="263"/>
      <c r="B6732" s="263"/>
      <c r="C6732" s="265"/>
      <c r="D6732" s="481"/>
      <c r="E6732" s="482"/>
      <c r="F6732" s="482"/>
      <c r="G6732" s="482"/>
      <c r="H6732" s="482"/>
      <c r="I6732" s="482"/>
      <c r="J6732" s="482"/>
      <c r="K6732" s="482"/>
      <c r="L6732" s="482"/>
      <c r="M6732" s="483"/>
      <c r="N6732" s="176"/>
      <c r="O6732" s="412"/>
      <c r="P6732" s="413"/>
      <c r="Q6732" s="8"/>
      <c r="R6732" s="8"/>
      <c r="S6732" s="8"/>
      <c r="T6732" s="9"/>
      <c r="U6732" s="17"/>
      <c r="V6732" s="182"/>
      <c r="W6732" s="191"/>
      <c r="X6732" s="199"/>
      <c r="Y6732" s="182"/>
      <c r="Z6732" s="184"/>
      <c r="AA6732" s="184"/>
      <c r="AD6732" s="182"/>
      <c r="AG6732" s="182"/>
      <c r="AH6732" s="43"/>
      <c r="AI6732" s="43"/>
      <c r="AJ6732" s="43"/>
      <c r="AK6732" s="43"/>
      <c r="AL6732" s="43"/>
      <c r="AM6732" s="43"/>
      <c r="AN6732" s="43"/>
      <c r="AO6732" s="43"/>
      <c r="AP6732" s="43"/>
      <c r="AQ6732" s="43"/>
      <c r="AR6732" s="43"/>
      <c r="AS6732" s="43"/>
      <c r="AT6732" s="43"/>
      <c r="AU6732" s="44"/>
      <c r="AV6732" s="182"/>
      <c r="AW6732" s="182"/>
      <c r="AX6732" s="182"/>
      <c r="AZ6732" s="207"/>
    </row>
    <row r="6733" spans="1:52" s="168" customFormat="1" ht="24.9" customHeight="1" x14ac:dyDescent="0.3">
      <c r="A6733" s="263"/>
      <c r="B6733" s="263"/>
      <c r="C6733" s="265"/>
      <c r="D6733" s="481"/>
      <c r="E6733" s="482"/>
      <c r="F6733" s="482"/>
      <c r="G6733" s="482"/>
      <c r="H6733" s="482"/>
      <c r="I6733" s="482"/>
      <c r="J6733" s="482"/>
      <c r="K6733" s="482"/>
      <c r="L6733" s="482"/>
      <c r="M6733" s="483"/>
      <c r="N6733" s="176"/>
      <c r="O6733" s="412"/>
      <c r="P6733" s="413"/>
      <c r="Q6733" s="8"/>
      <c r="R6733" s="8"/>
      <c r="S6733" s="8"/>
      <c r="T6733" s="9"/>
      <c r="U6733" s="17"/>
      <c r="V6733" s="182"/>
      <c r="W6733" s="191"/>
      <c r="X6733" s="199"/>
      <c r="Y6733" s="182"/>
      <c r="Z6733" s="184"/>
      <c r="AA6733" s="184"/>
      <c r="AD6733" s="182"/>
      <c r="AG6733" s="182"/>
      <c r="AH6733" s="43"/>
      <c r="AI6733" s="43"/>
      <c r="AJ6733" s="43"/>
      <c r="AK6733" s="43"/>
      <c r="AL6733" s="43"/>
      <c r="AM6733" s="43"/>
      <c r="AN6733" s="43"/>
      <c r="AO6733" s="43"/>
      <c r="AP6733" s="43"/>
      <c r="AQ6733" s="43"/>
      <c r="AR6733" s="43"/>
      <c r="AS6733" s="43"/>
      <c r="AT6733" s="43"/>
      <c r="AU6733" s="44"/>
      <c r="AV6733" s="182"/>
      <c r="AW6733" s="182"/>
      <c r="AX6733" s="182"/>
      <c r="AZ6733" s="207"/>
    </row>
    <row r="6734" spans="1:52" s="168" customFormat="1" ht="24.9" customHeight="1" x14ac:dyDescent="0.3">
      <c r="A6734" s="263"/>
      <c r="B6734" s="263"/>
      <c r="C6734" s="265"/>
      <c r="D6734" s="481"/>
      <c r="E6734" s="482"/>
      <c r="F6734" s="482"/>
      <c r="G6734" s="482"/>
      <c r="H6734" s="482"/>
      <c r="I6734" s="482"/>
      <c r="J6734" s="482"/>
      <c r="K6734" s="482"/>
      <c r="L6734" s="482"/>
      <c r="M6734" s="483"/>
      <c r="N6734" s="176"/>
      <c r="O6734" s="412"/>
      <c r="P6734" s="413"/>
      <c r="Q6734" s="8"/>
      <c r="R6734" s="8"/>
      <c r="S6734" s="8"/>
      <c r="T6734" s="9"/>
      <c r="U6734" s="17"/>
      <c r="V6734" s="182"/>
      <c r="W6734" s="191"/>
      <c r="X6734" s="199"/>
      <c r="Y6734" s="182"/>
      <c r="Z6734" s="184"/>
      <c r="AA6734" s="184"/>
      <c r="AD6734" s="182"/>
      <c r="AG6734" s="182"/>
      <c r="AH6734" s="43"/>
      <c r="AI6734" s="43"/>
      <c r="AJ6734" s="43"/>
      <c r="AK6734" s="43"/>
      <c r="AL6734" s="43"/>
      <c r="AM6734" s="43"/>
      <c r="AN6734" s="43"/>
      <c r="AO6734" s="43"/>
      <c r="AP6734" s="43"/>
      <c r="AQ6734" s="43"/>
      <c r="AR6734" s="43"/>
      <c r="AS6734" s="43"/>
      <c r="AT6734" s="43"/>
      <c r="AU6734" s="44"/>
      <c r="AV6734" s="182"/>
      <c r="AW6734" s="182"/>
      <c r="AX6734" s="182"/>
      <c r="AZ6734" s="207"/>
    </row>
    <row r="6735" spans="1:52" s="168" customFormat="1" ht="24.9" customHeight="1" x14ac:dyDescent="0.3">
      <c r="A6735" s="263"/>
      <c r="B6735" s="263"/>
      <c r="C6735" s="265"/>
      <c r="D6735" s="481"/>
      <c r="E6735" s="482"/>
      <c r="F6735" s="482"/>
      <c r="G6735" s="482"/>
      <c r="H6735" s="482"/>
      <c r="I6735" s="482"/>
      <c r="J6735" s="482"/>
      <c r="K6735" s="482"/>
      <c r="L6735" s="482"/>
      <c r="M6735" s="483"/>
      <c r="N6735" s="176"/>
      <c r="O6735" s="412"/>
      <c r="P6735" s="413"/>
      <c r="Q6735" s="8"/>
      <c r="R6735" s="8"/>
      <c r="S6735" s="8"/>
      <c r="T6735" s="9"/>
      <c r="U6735" s="17"/>
      <c r="V6735" s="182"/>
      <c r="W6735" s="191"/>
      <c r="X6735" s="199"/>
      <c r="Y6735" s="182"/>
      <c r="Z6735" s="184"/>
      <c r="AA6735" s="184"/>
      <c r="AD6735" s="182"/>
      <c r="AG6735" s="182"/>
      <c r="AH6735" s="43"/>
      <c r="AI6735" s="43"/>
      <c r="AJ6735" s="43"/>
      <c r="AK6735" s="43"/>
      <c r="AL6735" s="43"/>
      <c r="AM6735" s="43"/>
      <c r="AN6735" s="43"/>
      <c r="AO6735" s="43"/>
      <c r="AP6735" s="43"/>
      <c r="AQ6735" s="43"/>
      <c r="AR6735" s="43"/>
      <c r="AS6735" s="43"/>
      <c r="AT6735" s="43"/>
      <c r="AU6735" s="44"/>
      <c r="AV6735" s="182"/>
      <c r="AW6735" s="182"/>
      <c r="AX6735" s="182"/>
      <c r="AZ6735" s="207"/>
    </row>
    <row r="6736" spans="1:52" s="168" customFormat="1" ht="24.9" customHeight="1" x14ac:dyDescent="0.3">
      <c r="A6736" s="263"/>
      <c r="B6736" s="263"/>
      <c r="C6736" s="265"/>
      <c r="D6736" s="481"/>
      <c r="E6736" s="482"/>
      <c r="F6736" s="482"/>
      <c r="G6736" s="482"/>
      <c r="H6736" s="482"/>
      <c r="I6736" s="482"/>
      <c r="J6736" s="482"/>
      <c r="K6736" s="482"/>
      <c r="L6736" s="482"/>
      <c r="M6736" s="483"/>
      <c r="N6736" s="176"/>
      <c r="O6736" s="412"/>
      <c r="P6736" s="413"/>
      <c r="Q6736" s="8"/>
      <c r="R6736" s="8"/>
      <c r="S6736" s="8"/>
      <c r="T6736" s="9"/>
      <c r="U6736" s="17"/>
      <c r="V6736" s="182"/>
      <c r="W6736" s="191"/>
      <c r="X6736" s="199"/>
      <c r="Y6736" s="182"/>
      <c r="Z6736" s="184"/>
      <c r="AA6736" s="184"/>
      <c r="AD6736" s="182"/>
      <c r="AG6736" s="182"/>
      <c r="AH6736" s="43"/>
      <c r="AI6736" s="43"/>
      <c r="AJ6736" s="43"/>
      <c r="AK6736" s="43"/>
      <c r="AL6736" s="43"/>
      <c r="AM6736" s="43"/>
      <c r="AN6736" s="43"/>
      <c r="AO6736" s="43"/>
      <c r="AP6736" s="43"/>
      <c r="AQ6736" s="43"/>
      <c r="AR6736" s="43"/>
      <c r="AS6736" s="43"/>
      <c r="AT6736" s="43"/>
      <c r="AU6736" s="44"/>
      <c r="AV6736" s="182"/>
      <c r="AW6736" s="182"/>
      <c r="AX6736" s="182"/>
      <c r="AZ6736" s="207"/>
    </row>
    <row r="6737" spans="1:52" s="168" customFormat="1" ht="24.9" customHeight="1" x14ac:dyDescent="0.3">
      <c r="A6737" s="263"/>
      <c r="B6737" s="263"/>
      <c r="C6737" s="265"/>
      <c r="D6737" s="481"/>
      <c r="E6737" s="482"/>
      <c r="F6737" s="482"/>
      <c r="G6737" s="482"/>
      <c r="H6737" s="482"/>
      <c r="I6737" s="482"/>
      <c r="J6737" s="482"/>
      <c r="K6737" s="482"/>
      <c r="L6737" s="482"/>
      <c r="M6737" s="483"/>
      <c r="N6737" s="176"/>
      <c r="O6737" s="412"/>
      <c r="P6737" s="413"/>
      <c r="Q6737" s="8"/>
      <c r="R6737" s="8"/>
      <c r="S6737" s="8"/>
      <c r="T6737" s="9"/>
      <c r="U6737" s="17"/>
      <c r="V6737" s="182"/>
      <c r="W6737" s="191"/>
      <c r="X6737" s="199"/>
      <c r="Y6737" s="182"/>
      <c r="Z6737" s="184"/>
      <c r="AA6737" s="184"/>
      <c r="AD6737" s="182"/>
      <c r="AG6737" s="182"/>
      <c r="AH6737" s="43"/>
      <c r="AI6737" s="43"/>
      <c r="AJ6737" s="43"/>
      <c r="AK6737" s="43"/>
      <c r="AL6737" s="43"/>
      <c r="AM6737" s="43"/>
      <c r="AN6737" s="43"/>
      <c r="AO6737" s="43"/>
      <c r="AP6737" s="43"/>
      <c r="AQ6737" s="43"/>
      <c r="AR6737" s="43"/>
      <c r="AS6737" s="43"/>
      <c r="AT6737" s="43"/>
      <c r="AU6737" s="44"/>
      <c r="AV6737" s="182"/>
      <c r="AW6737" s="182"/>
      <c r="AX6737" s="182"/>
      <c r="AZ6737" s="207"/>
    </row>
    <row r="6738" spans="1:52" s="168" customFormat="1" ht="24.9" customHeight="1" x14ac:dyDescent="0.3">
      <c r="A6738" s="263"/>
      <c r="B6738" s="263"/>
      <c r="C6738" s="265"/>
      <c r="D6738" s="481"/>
      <c r="E6738" s="482"/>
      <c r="F6738" s="482"/>
      <c r="G6738" s="482"/>
      <c r="H6738" s="482"/>
      <c r="I6738" s="482"/>
      <c r="J6738" s="482"/>
      <c r="K6738" s="482"/>
      <c r="L6738" s="482"/>
      <c r="M6738" s="483"/>
      <c r="N6738" s="176"/>
      <c r="O6738" s="412"/>
      <c r="P6738" s="413"/>
      <c r="Q6738" s="8"/>
      <c r="R6738" s="8"/>
      <c r="S6738" s="8"/>
      <c r="T6738" s="9"/>
      <c r="U6738" s="17"/>
      <c r="V6738" s="182"/>
      <c r="W6738" s="191"/>
      <c r="X6738" s="199"/>
      <c r="Y6738" s="182"/>
      <c r="Z6738" s="184"/>
      <c r="AA6738" s="184"/>
      <c r="AD6738" s="182"/>
      <c r="AG6738" s="182"/>
      <c r="AH6738" s="43"/>
      <c r="AI6738" s="43"/>
      <c r="AJ6738" s="43"/>
      <c r="AK6738" s="43"/>
      <c r="AL6738" s="43"/>
      <c r="AM6738" s="43"/>
      <c r="AN6738" s="43"/>
      <c r="AO6738" s="43"/>
      <c r="AP6738" s="43"/>
      <c r="AQ6738" s="43"/>
      <c r="AR6738" s="43"/>
      <c r="AS6738" s="43"/>
      <c r="AT6738" s="43"/>
      <c r="AU6738" s="44"/>
      <c r="AV6738" s="182"/>
      <c r="AW6738" s="182"/>
      <c r="AX6738" s="182"/>
      <c r="AZ6738" s="207"/>
    </row>
    <row r="6739" spans="1:52" s="168" customFormat="1" ht="24.9" customHeight="1" x14ac:dyDescent="0.3">
      <c r="A6739" s="263"/>
      <c r="B6739" s="263"/>
      <c r="C6739" s="265"/>
      <c r="D6739" s="481"/>
      <c r="E6739" s="482"/>
      <c r="F6739" s="482"/>
      <c r="G6739" s="482"/>
      <c r="H6739" s="482"/>
      <c r="I6739" s="482"/>
      <c r="J6739" s="482"/>
      <c r="K6739" s="482"/>
      <c r="L6739" s="482"/>
      <c r="M6739" s="483"/>
      <c r="N6739" s="176"/>
      <c r="O6739" s="412"/>
      <c r="P6739" s="413"/>
      <c r="Q6739" s="8"/>
      <c r="R6739" s="8"/>
      <c r="S6739" s="8"/>
      <c r="T6739" s="9"/>
      <c r="U6739" s="17"/>
      <c r="V6739" s="182"/>
      <c r="W6739" s="191"/>
      <c r="X6739" s="199"/>
      <c r="Y6739" s="182"/>
      <c r="Z6739" s="184"/>
      <c r="AA6739" s="184"/>
      <c r="AD6739" s="182"/>
      <c r="AG6739" s="182"/>
      <c r="AH6739" s="43"/>
      <c r="AI6739" s="43"/>
      <c r="AJ6739" s="43"/>
      <c r="AK6739" s="43"/>
      <c r="AL6739" s="43"/>
      <c r="AM6739" s="43"/>
      <c r="AN6739" s="43"/>
      <c r="AO6739" s="43"/>
      <c r="AP6739" s="43"/>
      <c r="AQ6739" s="43"/>
      <c r="AR6739" s="43"/>
      <c r="AS6739" s="43"/>
      <c r="AT6739" s="43"/>
      <c r="AU6739" s="44"/>
      <c r="AV6739" s="182"/>
      <c r="AW6739" s="182"/>
      <c r="AX6739" s="182"/>
      <c r="AZ6739" s="207"/>
    </row>
    <row r="6740" spans="1:52" s="168" customFormat="1" ht="24.9" customHeight="1" x14ac:dyDescent="0.3">
      <c r="A6740" s="263"/>
      <c r="B6740" s="263"/>
      <c r="C6740" s="265"/>
      <c r="D6740" s="481"/>
      <c r="E6740" s="482"/>
      <c r="F6740" s="482"/>
      <c r="G6740" s="482"/>
      <c r="H6740" s="482"/>
      <c r="I6740" s="482"/>
      <c r="J6740" s="482"/>
      <c r="K6740" s="482"/>
      <c r="L6740" s="482"/>
      <c r="M6740" s="483"/>
      <c r="N6740" s="176"/>
      <c r="O6740" s="412"/>
      <c r="P6740" s="413"/>
      <c r="Q6740" s="8"/>
      <c r="R6740" s="8"/>
      <c r="S6740" s="8"/>
      <c r="T6740" s="9"/>
      <c r="U6740" s="17"/>
      <c r="V6740" s="182"/>
      <c r="W6740" s="191"/>
      <c r="X6740" s="199"/>
      <c r="Y6740" s="182"/>
      <c r="Z6740" s="184"/>
      <c r="AA6740" s="184"/>
      <c r="AD6740" s="182"/>
      <c r="AG6740" s="182"/>
      <c r="AH6740" s="43"/>
      <c r="AI6740" s="43"/>
      <c r="AJ6740" s="43"/>
      <c r="AK6740" s="43"/>
      <c r="AL6740" s="43"/>
      <c r="AM6740" s="43"/>
      <c r="AN6740" s="43"/>
      <c r="AO6740" s="43"/>
      <c r="AP6740" s="43"/>
      <c r="AQ6740" s="43"/>
      <c r="AR6740" s="43"/>
      <c r="AS6740" s="43"/>
      <c r="AT6740" s="43"/>
      <c r="AU6740" s="44"/>
      <c r="AV6740" s="182"/>
      <c r="AW6740" s="182"/>
      <c r="AX6740" s="182"/>
      <c r="AZ6740" s="207"/>
    </row>
    <row r="6741" spans="1:52" s="168" customFormat="1" ht="24.9" customHeight="1" x14ac:dyDescent="0.3">
      <c r="A6741" s="263"/>
      <c r="B6741" s="263"/>
      <c r="C6741" s="265"/>
      <c r="D6741" s="481"/>
      <c r="E6741" s="482"/>
      <c r="F6741" s="482"/>
      <c r="G6741" s="482"/>
      <c r="H6741" s="482"/>
      <c r="I6741" s="482"/>
      <c r="J6741" s="482"/>
      <c r="K6741" s="482"/>
      <c r="L6741" s="482"/>
      <c r="M6741" s="483"/>
      <c r="N6741" s="176"/>
      <c r="O6741" s="412"/>
      <c r="P6741" s="413"/>
      <c r="Q6741" s="8"/>
      <c r="R6741" s="8"/>
      <c r="S6741" s="8"/>
      <c r="T6741" s="9"/>
      <c r="U6741" s="17"/>
      <c r="V6741" s="182"/>
      <c r="W6741" s="191"/>
      <c r="X6741" s="199"/>
      <c r="Y6741" s="182"/>
      <c r="Z6741" s="184"/>
      <c r="AA6741" s="184"/>
      <c r="AD6741" s="182"/>
      <c r="AG6741" s="182"/>
      <c r="AH6741" s="43"/>
      <c r="AI6741" s="43"/>
      <c r="AJ6741" s="43"/>
      <c r="AK6741" s="43"/>
      <c r="AL6741" s="43"/>
      <c r="AM6741" s="43"/>
      <c r="AN6741" s="43"/>
      <c r="AO6741" s="43"/>
      <c r="AP6741" s="43"/>
      <c r="AQ6741" s="43"/>
      <c r="AR6741" s="43"/>
      <c r="AS6741" s="43"/>
      <c r="AT6741" s="43"/>
      <c r="AU6741" s="44"/>
      <c r="AV6741" s="182"/>
      <c r="AW6741" s="182"/>
      <c r="AX6741" s="182"/>
      <c r="AZ6741" s="207"/>
    </row>
    <row r="6742" spans="1:52" s="168" customFormat="1" ht="24.9" customHeight="1" x14ac:dyDescent="0.3">
      <c r="A6742" s="263"/>
      <c r="B6742" s="263"/>
      <c r="C6742" s="265"/>
      <c r="D6742" s="481"/>
      <c r="E6742" s="482"/>
      <c r="F6742" s="482"/>
      <c r="G6742" s="482"/>
      <c r="H6742" s="482"/>
      <c r="I6742" s="482"/>
      <c r="J6742" s="482"/>
      <c r="K6742" s="482"/>
      <c r="L6742" s="482"/>
      <c r="M6742" s="483"/>
      <c r="N6742" s="176"/>
      <c r="O6742" s="412"/>
      <c r="P6742" s="413"/>
      <c r="Q6742" s="8"/>
      <c r="R6742" s="8"/>
      <c r="S6742" s="8"/>
      <c r="T6742" s="9"/>
      <c r="U6742" s="17"/>
      <c r="V6742" s="182"/>
      <c r="W6742" s="191"/>
      <c r="X6742" s="199"/>
      <c r="Y6742" s="182"/>
      <c r="Z6742" s="184"/>
      <c r="AA6742" s="184"/>
      <c r="AD6742" s="182"/>
      <c r="AG6742" s="182"/>
      <c r="AH6742" s="43"/>
      <c r="AI6742" s="43"/>
      <c r="AJ6742" s="43"/>
      <c r="AK6742" s="43"/>
      <c r="AL6742" s="43"/>
      <c r="AM6742" s="43"/>
      <c r="AN6742" s="43"/>
      <c r="AO6742" s="43"/>
      <c r="AP6742" s="43"/>
      <c r="AQ6742" s="43"/>
      <c r="AR6742" s="43"/>
      <c r="AS6742" s="43"/>
      <c r="AT6742" s="43"/>
      <c r="AU6742" s="44"/>
      <c r="AV6742" s="182"/>
      <c r="AW6742" s="182"/>
      <c r="AX6742" s="182"/>
      <c r="AZ6742" s="207"/>
    </row>
    <row r="6743" spans="1:52" s="168" customFormat="1" ht="24.9" customHeight="1" x14ac:dyDescent="0.3">
      <c r="A6743" s="263"/>
      <c r="B6743" s="263"/>
      <c r="C6743" s="265"/>
      <c r="D6743" s="481"/>
      <c r="E6743" s="482"/>
      <c r="F6743" s="482"/>
      <c r="G6743" s="482"/>
      <c r="H6743" s="482"/>
      <c r="I6743" s="482"/>
      <c r="J6743" s="482"/>
      <c r="K6743" s="482"/>
      <c r="L6743" s="482"/>
      <c r="M6743" s="483"/>
      <c r="N6743" s="176"/>
      <c r="O6743" s="412"/>
      <c r="P6743" s="413"/>
      <c r="Q6743" s="8"/>
      <c r="R6743" s="8"/>
      <c r="S6743" s="8"/>
      <c r="T6743" s="9"/>
      <c r="U6743" s="17"/>
      <c r="V6743" s="182"/>
      <c r="W6743" s="191"/>
      <c r="X6743" s="199"/>
      <c r="Y6743" s="182"/>
      <c r="Z6743" s="184"/>
      <c r="AA6743" s="184"/>
      <c r="AD6743" s="182"/>
      <c r="AG6743" s="182"/>
      <c r="AH6743" s="43"/>
      <c r="AI6743" s="43"/>
      <c r="AJ6743" s="43"/>
      <c r="AK6743" s="43"/>
      <c r="AL6743" s="43"/>
      <c r="AM6743" s="43"/>
      <c r="AN6743" s="43"/>
      <c r="AO6743" s="43"/>
      <c r="AP6743" s="43"/>
      <c r="AQ6743" s="43"/>
      <c r="AR6743" s="43"/>
      <c r="AS6743" s="43"/>
      <c r="AT6743" s="43"/>
      <c r="AU6743" s="44"/>
      <c r="AV6743" s="182"/>
      <c r="AW6743" s="182"/>
      <c r="AX6743" s="182"/>
      <c r="AZ6743" s="207"/>
    </row>
    <row r="6744" spans="1:52" s="168" customFormat="1" ht="24.9" customHeight="1" x14ac:dyDescent="0.3">
      <c r="A6744" s="263"/>
      <c r="B6744" s="263"/>
      <c r="C6744" s="265"/>
      <c r="D6744" s="481"/>
      <c r="E6744" s="482"/>
      <c r="F6744" s="482"/>
      <c r="G6744" s="482"/>
      <c r="H6744" s="482"/>
      <c r="I6744" s="482"/>
      <c r="J6744" s="482"/>
      <c r="K6744" s="482"/>
      <c r="L6744" s="482"/>
      <c r="M6744" s="483"/>
      <c r="N6744" s="176"/>
      <c r="O6744" s="412"/>
      <c r="P6744" s="413"/>
      <c r="Q6744" s="8"/>
      <c r="R6744" s="8"/>
      <c r="S6744" s="8"/>
      <c r="T6744" s="9"/>
      <c r="U6744" s="17"/>
      <c r="V6744" s="182"/>
      <c r="W6744" s="191"/>
      <c r="X6744" s="199"/>
      <c r="Y6744" s="182"/>
      <c r="Z6744" s="184"/>
      <c r="AA6744" s="184"/>
      <c r="AD6744" s="182"/>
      <c r="AG6744" s="182"/>
      <c r="AH6744" s="43"/>
      <c r="AI6744" s="43"/>
      <c r="AJ6744" s="43"/>
      <c r="AK6744" s="43"/>
      <c r="AL6744" s="43"/>
      <c r="AM6744" s="43"/>
      <c r="AN6744" s="43"/>
      <c r="AO6744" s="43"/>
      <c r="AP6744" s="43"/>
      <c r="AQ6744" s="43"/>
      <c r="AR6744" s="43"/>
      <c r="AS6744" s="43"/>
      <c r="AT6744" s="43"/>
      <c r="AU6744" s="44"/>
      <c r="AV6744" s="182"/>
      <c r="AW6744" s="182"/>
      <c r="AX6744" s="182"/>
      <c r="AZ6744" s="207"/>
    </row>
    <row r="6745" spans="1:52" s="168" customFormat="1" ht="24.9" customHeight="1" x14ac:dyDescent="0.3">
      <c r="A6745" s="263"/>
      <c r="B6745" s="263"/>
      <c r="C6745" s="265"/>
      <c r="D6745" s="481"/>
      <c r="E6745" s="482"/>
      <c r="F6745" s="482"/>
      <c r="G6745" s="482"/>
      <c r="H6745" s="482"/>
      <c r="I6745" s="482"/>
      <c r="J6745" s="482"/>
      <c r="K6745" s="482"/>
      <c r="L6745" s="482"/>
      <c r="M6745" s="483"/>
      <c r="N6745" s="176"/>
      <c r="O6745" s="412"/>
      <c r="P6745" s="413"/>
      <c r="Q6745" s="8"/>
      <c r="R6745" s="8"/>
      <c r="S6745" s="8"/>
      <c r="T6745" s="9"/>
      <c r="U6745" s="17"/>
      <c r="V6745" s="182"/>
      <c r="W6745" s="191"/>
      <c r="X6745" s="199"/>
      <c r="Y6745" s="182"/>
      <c r="Z6745" s="184"/>
      <c r="AA6745" s="184"/>
      <c r="AD6745" s="182"/>
      <c r="AG6745" s="182"/>
      <c r="AH6745" s="43"/>
      <c r="AI6745" s="43"/>
      <c r="AJ6745" s="43"/>
      <c r="AK6745" s="43"/>
      <c r="AL6745" s="43"/>
      <c r="AM6745" s="43"/>
      <c r="AN6745" s="43"/>
      <c r="AO6745" s="43"/>
      <c r="AP6745" s="43"/>
      <c r="AQ6745" s="43"/>
      <c r="AR6745" s="43"/>
      <c r="AS6745" s="43"/>
      <c r="AT6745" s="43"/>
      <c r="AU6745" s="44"/>
      <c r="AV6745" s="182"/>
      <c r="AW6745" s="182"/>
      <c r="AX6745" s="182"/>
      <c r="AZ6745" s="207"/>
    </row>
    <row r="6746" spans="1:52" s="168" customFormat="1" ht="24.9" customHeight="1" x14ac:dyDescent="0.3">
      <c r="A6746" s="263"/>
      <c r="B6746" s="263"/>
      <c r="C6746" s="265"/>
      <c r="D6746" s="481"/>
      <c r="E6746" s="482"/>
      <c r="F6746" s="482"/>
      <c r="G6746" s="482"/>
      <c r="H6746" s="482"/>
      <c r="I6746" s="482"/>
      <c r="J6746" s="482"/>
      <c r="K6746" s="482"/>
      <c r="L6746" s="482"/>
      <c r="M6746" s="483"/>
      <c r="N6746" s="176"/>
      <c r="O6746" s="412"/>
      <c r="P6746" s="413"/>
      <c r="Q6746" s="8"/>
      <c r="R6746" s="8"/>
      <c r="S6746" s="8"/>
      <c r="T6746" s="9"/>
      <c r="U6746" s="17"/>
      <c r="V6746" s="182"/>
      <c r="W6746" s="191"/>
      <c r="X6746" s="199"/>
      <c r="Y6746" s="182"/>
      <c r="Z6746" s="184"/>
      <c r="AA6746" s="184"/>
      <c r="AD6746" s="182"/>
      <c r="AG6746" s="182"/>
      <c r="AH6746" s="43"/>
      <c r="AI6746" s="43"/>
      <c r="AJ6746" s="43"/>
      <c r="AK6746" s="43"/>
      <c r="AL6746" s="43"/>
      <c r="AM6746" s="43"/>
      <c r="AN6746" s="43"/>
      <c r="AO6746" s="43"/>
      <c r="AP6746" s="43"/>
      <c r="AQ6746" s="43"/>
      <c r="AR6746" s="43"/>
      <c r="AS6746" s="43"/>
      <c r="AT6746" s="43"/>
      <c r="AU6746" s="44"/>
      <c r="AV6746" s="182"/>
      <c r="AW6746" s="182"/>
      <c r="AX6746" s="182"/>
      <c r="AZ6746" s="207"/>
    </row>
    <row r="6747" spans="1:52" s="168" customFormat="1" ht="24.9" customHeight="1" x14ac:dyDescent="0.3">
      <c r="A6747" s="263"/>
      <c r="B6747" s="263"/>
      <c r="C6747" s="265"/>
      <c r="D6747" s="481"/>
      <c r="E6747" s="482"/>
      <c r="F6747" s="482"/>
      <c r="G6747" s="482"/>
      <c r="H6747" s="482"/>
      <c r="I6747" s="482"/>
      <c r="J6747" s="482"/>
      <c r="K6747" s="482"/>
      <c r="L6747" s="482"/>
      <c r="M6747" s="483"/>
      <c r="N6747" s="176"/>
      <c r="O6747" s="412"/>
      <c r="P6747" s="413"/>
      <c r="Q6747" s="8"/>
      <c r="R6747" s="8"/>
      <c r="S6747" s="8"/>
      <c r="T6747" s="9"/>
      <c r="U6747" s="17"/>
      <c r="V6747" s="182"/>
      <c r="W6747" s="191"/>
      <c r="X6747" s="199"/>
      <c r="Y6747" s="182"/>
      <c r="Z6747" s="184"/>
      <c r="AA6747" s="184"/>
      <c r="AD6747" s="182"/>
      <c r="AG6747" s="182"/>
      <c r="AH6747" s="43"/>
      <c r="AI6747" s="43"/>
      <c r="AJ6747" s="43"/>
      <c r="AK6747" s="43"/>
      <c r="AL6747" s="43"/>
      <c r="AM6747" s="43"/>
      <c r="AN6747" s="43"/>
      <c r="AO6747" s="43"/>
      <c r="AP6747" s="43"/>
      <c r="AQ6747" s="43"/>
      <c r="AR6747" s="43"/>
      <c r="AS6747" s="43"/>
      <c r="AT6747" s="43"/>
      <c r="AU6747" s="44"/>
      <c r="AV6747" s="182"/>
      <c r="AW6747" s="182"/>
      <c r="AX6747" s="182"/>
      <c r="AZ6747" s="207"/>
    </row>
    <row r="6748" spans="1:52" s="168" customFormat="1" ht="24.9" customHeight="1" x14ac:dyDescent="0.3">
      <c r="A6748" s="263"/>
      <c r="B6748" s="263"/>
      <c r="C6748" s="265"/>
      <c r="D6748" s="481"/>
      <c r="E6748" s="482"/>
      <c r="F6748" s="482"/>
      <c r="G6748" s="482"/>
      <c r="H6748" s="482"/>
      <c r="I6748" s="482"/>
      <c r="J6748" s="482"/>
      <c r="K6748" s="482"/>
      <c r="L6748" s="482"/>
      <c r="M6748" s="483"/>
      <c r="N6748" s="176"/>
      <c r="O6748" s="412"/>
      <c r="P6748" s="413"/>
      <c r="Q6748" s="8"/>
      <c r="R6748" s="8"/>
      <c r="S6748" s="8"/>
      <c r="T6748" s="9"/>
      <c r="U6748" s="17"/>
      <c r="V6748" s="182"/>
      <c r="W6748" s="191"/>
      <c r="X6748" s="199"/>
      <c r="Y6748" s="182"/>
      <c r="Z6748" s="184"/>
      <c r="AA6748" s="184"/>
      <c r="AD6748" s="182"/>
      <c r="AG6748" s="182"/>
      <c r="AH6748" s="43"/>
      <c r="AI6748" s="43"/>
      <c r="AJ6748" s="43"/>
      <c r="AK6748" s="43"/>
      <c r="AL6748" s="43"/>
      <c r="AM6748" s="43"/>
      <c r="AN6748" s="43"/>
      <c r="AO6748" s="43"/>
      <c r="AP6748" s="43"/>
      <c r="AQ6748" s="43"/>
      <c r="AR6748" s="43"/>
      <c r="AS6748" s="43"/>
      <c r="AT6748" s="43"/>
      <c r="AU6748" s="44"/>
      <c r="AV6748" s="182"/>
      <c r="AW6748" s="182"/>
      <c r="AX6748" s="182"/>
      <c r="AZ6748" s="207"/>
    </row>
    <row r="6749" spans="1:52" s="168" customFormat="1" ht="24.9" customHeight="1" x14ac:dyDescent="0.3">
      <c r="A6749" s="263"/>
      <c r="B6749" s="263"/>
      <c r="C6749" s="265"/>
      <c r="D6749" s="481"/>
      <c r="E6749" s="482"/>
      <c r="F6749" s="482"/>
      <c r="G6749" s="482"/>
      <c r="H6749" s="482"/>
      <c r="I6749" s="482"/>
      <c r="J6749" s="482"/>
      <c r="K6749" s="482"/>
      <c r="L6749" s="482"/>
      <c r="M6749" s="483"/>
      <c r="N6749" s="176"/>
      <c r="O6749" s="412"/>
      <c r="P6749" s="413"/>
      <c r="Q6749" s="8"/>
      <c r="R6749" s="8"/>
      <c r="S6749" s="8"/>
      <c r="T6749" s="9"/>
      <c r="U6749" s="17"/>
      <c r="V6749" s="182"/>
      <c r="W6749" s="191"/>
      <c r="X6749" s="199"/>
      <c r="Y6749" s="182"/>
      <c r="Z6749" s="184"/>
      <c r="AA6749" s="184"/>
      <c r="AD6749" s="182"/>
      <c r="AG6749" s="182"/>
      <c r="AH6749" s="43"/>
      <c r="AI6749" s="43"/>
      <c r="AJ6749" s="43"/>
      <c r="AK6749" s="43"/>
      <c r="AL6749" s="43"/>
      <c r="AM6749" s="43"/>
      <c r="AN6749" s="43"/>
      <c r="AO6749" s="43"/>
      <c r="AP6749" s="43"/>
      <c r="AQ6749" s="43"/>
      <c r="AR6749" s="43"/>
      <c r="AS6749" s="43"/>
      <c r="AT6749" s="43"/>
      <c r="AU6749" s="44"/>
      <c r="AV6749" s="182"/>
      <c r="AW6749" s="182"/>
      <c r="AX6749" s="182"/>
      <c r="AZ6749" s="207"/>
    </row>
    <row r="6750" spans="1:52" s="168" customFormat="1" ht="24.9" customHeight="1" thickBot="1" x14ac:dyDescent="0.35">
      <c r="A6750" s="263"/>
      <c r="B6750" s="263"/>
      <c r="C6750" s="265"/>
      <c r="D6750" s="481"/>
      <c r="E6750" s="482"/>
      <c r="F6750" s="482"/>
      <c r="G6750" s="482"/>
      <c r="H6750" s="482"/>
      <c r="I6750" s="482"/>
      <c r="J6750" s="482"/>
      <c r="K6750" s="482"/>
      <c r="L6750" s="482"/>
      <c r="M6750" s="483"/>
      <c r="N6750" s="414" t="s">
        <v>16</v>
      </c>
      <c r="O6750" s="415"/>
      <c r="P6750" s="415"/>
      <c r="Q6750" s="415"/>
      <c r="R6750" s="415"/>
      <c r="S6750" s="415"/>
      <c r="T6750" s="415"/>
      <c r="U6750" s="18">
        <f>SUM(U6730:U6749)</f>
        <v>40</v>
      </c>
      <c r="V6750" s="182"/>
      <c r="W6750" s="191"/>
      <c r="X6750" s="199"/>
      <c r="Y6750" s="182"/>
      <c r="Z6750" s="184"/>
      <c r="AA6750" s="184"/>
      <c r="AD6750" s="182"/>
      <c r="AG6750" s="182"/>
      <c r="AH6750" s="43"/>
      <c r="AI6750" s="43"/>
      <c r="AJ6750" s="43"/>
      <c r="AK6750" s="43"/>
      <c r="AL6750" s="43"/>
      <c r="AM6750" s="43"/>
      <c r="AN6750" s="43"/>
      <c r="AO6750" s="43"/>
      <c r="AP6750" s="43"/>
      <c r="AQ6750" s="43"/>
      <c r="AR6750" s="43"/>
      <c r="AS6750" s="43"/>
      <c r="AT6750" s="43"/>
      <c r="AU6750" s="44"/>
      <c r="AV6750" s="182"/>
      <c r="AW6750" s="182"/>
      <c r="AX6750" s="182"/>
      <c r="AZ6750" s="207"/>
    </row>
    <row r="6751" spans="1:52" s="168" customFormat="1" ht="14.4" customHeight="1" x14ac:dyDescent="0.3">
      <c r="A6751" s="263"/>
      <c r="B6751" s="263"/>
      <c r="C6751" s="265"/>
      <c r="D6751" s="481"/>
      <c r="E6751" s="482"/>
      <c r="F6751" s="482"/>
      <c r="G6751" s="482"/>
      <c r="H6751" s="482"/>
      <c r="I6751" s="482"/>
      <c r="J6751" s="482"/>
      <c r="K6751" s="482"/>
      <c r="L6751" s="482"/>
      <c r="M6751" s="483"/>
      <c r="N6751" s="416" t="s">
        <v>17</v>
      </c>
      <c r="O6751" s="417"/>
      <c r="P6751" s="417"/>
      <c r="Q6751" s="417"/>
      <c r="R6751" s="417"/>
      <c r="S6751" s="417"/>
      <c r="T6751" s="417"/>
      <c r="U6751" s="418"/>
      <c r="V6751" s="200"/>
      <c r="W6751" s="191"/>
      <c r="X6751" s="199"/>
      <c r="Y6751" s="182"/>
      <c r="Z6751" s="184"/>
      <c r="AA6751" s="184"/>
      <c r="AD6751" s="182"/>
      <c r="AG6751" s="182"/>
      <c r="AH6751" s="43"/>
      <c r="AI6751" s="43"/>
      <c r="AJ6751" s="43"/>
      <c r="AK6751" s="43"/>
      <c r="AL6751" s="43"/>
      <c r="AM6751" s="43"/>
      <c r="AN6751" s="43"/>
      <c r="AO6751" s="43"/>
      <c r="AP6751" s="43"/>
      <c r="AQ6751" s="43"/>
      <c r="AR6751" s="43"/>
      <c r="AS6751" s="43"/>
      <c r="AT6751" s="43"/>
      <c r="AU6751" s="44"/>
      <c r="AV6751" s="182"/>
      <c r="AW6751" s="182"/>
      <c r="AX6751" s="182"/>
      <c r="AZ6751" s="207"/>
    </row>
    <row r="6752" spans="1:52" s="168" customFormat="1" x14ac:dyDescent="0.3">
      <c r="A6752" s="263"/>
      <c r="B6752" s="263"/>
      <c r="C6752" s="265"/>
      <c r="D6752" s="481"/>
      <c r="E6752" s="482"/>
      <c r="F6752" s="482"/>
      <c r="G6752" s="482"/>
      <c r="H6752" s="482"/>
      <c r="I6752" s="482"/>
      <c r="J6752" s="482"/>
      <c r="K6752" s="482"/>
      <c r="L6752" s="482"/>
      <c r="M6752" s="483"/>
      <c r="N6752" s="419"/>
      <c r="O6752" s="420"/>
      <c r="P6752" s="420"/>
      <c r="Q6752" s="420"/>
      <c r="R6752" s="420"/>
      <c r="S6752" s="420"/>
      <c r="T6752" s="420"/>
      <c r="U6752" s="421"/>
      <c r="V6752" s="182"/>
      <c r="W6752" s="191"/>
      <c r="X6752" s="199"/>
      <c r="Y6752" s="182"/>
      <c r="Z6752" s="184"/>
      <c r="AA6752" s="184"/>
      <c r="AD6752" s="182"/>
      <c r="AG6752" s="182"/>
      <c r="AH6752" s="43"/>
      <c r="AI6752" s="43"/>
      <c r="AJ6752" s="43"/>
      <c r="AK6752" s="43"/>
      <c r="AL6752" s="43"/>
      <c r="AM6752" s="43"/>
      <c r="AN6752" s="43"/>
      <c r="AO6752" s="43"/>
      <c r="AP6752" s="43"/>
      <c r="AQ6752" s="43"/>
      <c r="AR6752" s="43"/>
      <c r="AS6752" s="43"/>
      <c r="AT6752" s="43"/>
      <c r="AU6752" s="44"/>
      <c r="AV6752" s="182"/>
      <c r="AW6752" s="182"/>
      <c r="AX6752" s="182"/>
      <c r="AZ6752" s="207"/>
    </row>
    <row r="6753" spans="1:52" s="168" customFormat="1" x14ac:dyDescent="0.3">
      <c r="A6753" s="263"/>
      <c r="B6753" s="263"/>
      <c r="C6753" s="265"/>
      <c r="D6753" s="481"/>
      <c r="E6753" s="482"/>
      <c r="F6753" s="482"/>
      <c r="G6753" s="482"/>
      <c r="H6753" s="482"/>
      <c r="I6753" s="482"/>
      <c r="J6753" s="482"/>
      <c r="K6753" s="482"/>
      <c r="L6753" s="482"/>
      <c r="M6753" s="483"/>
      <c r="N6753" s="419"/>
      <c r="O6753" s="420"/>
      <c r="P6753" s="420"/>
      <c r="Q6753" s="420"/>
      <c r="R6753" s="420"/>
      <c r="S6753" s="420"/>
      <c r="T6753" s="420"/>
      <c r="U6753" s="421"/>
      <c r="V6753" s="182"/>
      <c r="W6753" s="191"/>
      <c r="X6753" s="199"/>
      <c r="Y6753" s="182"/>
      <c r="Z6753" s="184"/>
      <c r="AA6753" s="184"/>
      <c r="AD6753" s="182"/>
      <c r="AG6753" s="182"/>
      <c r="AH6753" s="43"/>
      <c r="AI6753" s="43"/>
      <c r="AJ6753" s="43"/>
      <c r="AK6753" s="43"/>
      <c r="AL6753" s="43"/>
      <c r="AM6753" s="43"/>
      <c r="AN6753" s="43"/>
      <c r="AO6753" s="43"/>
      <c r="AP6753" s="43"/>
      <c r="AQ6753" s="43"/>
      <c r="AR6753" s="43"/>
      <c r="AS6753" s="43"/>
      <c r="AT6753" s="43"/>
      <c r="AU6753" s="44"/>
      <c r="AV6753" s="182"/>
      <c r="AW6753" s="182"/>
      <c r="AX6753" s="182"/>
      <c r="AZ6753" s="207"/>
    </row>
    <row r="6754" spans="1:52" s="168" customFormat="1" ht="14.4" thickBot="1" x14ac:dyDescent="0.35">
      <c r="A6754" s="263"/>
      <c r="B6754" s="263"/>
      <c r="C6754" s="265"/>
      <c r="D6754" s="425"/>
      <c r="E6754" s="426"/>
      <c r="F6754" s="426"/>
      <c r="G6754" s="426"/>
      <c r="H6754" s="426"/>
      <c r="I6754" s="426"/>
      <c r="J6754" s="426"/>
      <c r="K6754" s="426"/>
      <c r="L6754" s="426"/>
      <c r="M6754" s="427"/>
      <c r="N6754" s="422"/>
      <c r="O6754" s="423"/>
      <c r="P6754" s="423"/>
      <c r="Q6754" s="423"/>
      <c r="R6754" s="423"/>
      <c r="S6754" s="423"/>
      <c r="T6754" s="423"/>
      <c r="U6754" s="424"/>
      <c r="V6754" s="182"/>
      <c r="W6754" s="191"/>
      <c r="X6754" s="199"/>
      <c r="Y6754" s="182"/>
      <c r="Z6754" s="184"/>
      <c r="AA6754" s="184"/>
      <c r="AD6754" s="182"/>
      <c r="AG6754" s="182"/>
      <c r="AH6754" s="43"/>
      <c r="AI6754" s="43"/>
      <c r="AJ6754" s="43"/>
      <c r="AK6754" s="43"/>
      <c r="AL6754" s="43"/>
      <c r="AM6754" s="43"/>
      <c r="AN6754" s="43"/>
      <c r="AO6754" s="43"/>
      <c r="AP6754" s="43"/>
      <c r="AQ6754" s="43"/>
      <c r="AR6754" s="43"/>
      <c r="AS6754" s="43"/>
      <c r="AT6754" s="43"/>
      <c r="AU6754" s="44"/>
      <c r="AV6754" s="182"/>
      <c r="AW6754" s="182"/>
      <c r="AX6754" s="182"/>
      <c r="AZ6754" s="207"/>
    </row>
    <row r="6755" spans="1:52" s="168" customFormat="1" ht="5.25" customHeight="1" thickBot="1" x14ac:dyDescent="0.35">
      <c r="A6755" s="263"/>
      <c r="B6755" s="263"/>
      <c r="C6755" s="265"/>
      <c r="D6755" s="428"/>
      <c r="E6755" s="428"/>
      <c r="F6755" s="428"/>
      <c r="G6755" s="428"/>
      <c r="H6755" s="428"/>
      <c r="I6755" s="428"/>
      <c r="J6755" s="428"/>
      <c r="K6755" s="428"/>
      <c r="L6755" s="428"/>
      <c r="M6755" s="428"/>
      <c r="N6755" s="428"/>
      <c r="O6755" s="428"/>
      <c r="P6755" s="428"/>
      <c r="Q6755" s="428"/>
      <c r="R6755" s="428"/>
      <c r="S6755" s="428"/>
      <c r="T6755" s="428"/>
      <c r="U6755" s="428"/>
      <c r="V6755" s="182"/>
      <c r="W6755" s="191"/>
      <c r="X6755" s="199"/>
      <c r="Y6755" s="182"/>
      <c r="Z6755" s="184"/>
      <c r="AA6755" s="184"/>
      <c r="AD6755" s="182"/>
      <c r="AG6755" s="182"/>
      <c r="AH6755" s="43"/>
      <c r="AI6755" s="43"/>
      <c r="AJ6755" s="43"/>
      <c r="AK6755" s="43"/>
      <c r="AL6755" s="43"/>
      <c r="AM6755" s="43"/>
      <c r="AN6755" s="43"/>
      <c r="AO6755" s="43"/>
      <c r="AP6755" s="43"/>
      <c r="AQ6755" s="43"/>
      <c r="AR6755" s="43"/>
      <c r="AS6755" s="43"/>
      <c r="AT6755" s="43"/>
      <c r="AU6755" s="44"/>
      <c r="AV6755" s="182"/>
      <c r="AW6755" s="182"/>
      <c r="AX6755" s="182"/>
      <c r="AZ6755" s="207"/>
    </row>
    <row r="6756" spans="1:52" s="168" customFormat="1" ht="20.25" customHeight="1" x14ac:dyDescent="0.3">
      <c r="A6756" s="263"/>
      <c r="B6756" s="263"/>
      <c r="C6756" s="265"/>
      <c r="D6756" s="429" t="s">
        <v>18</v>
      </c>
      <c r="E6756" s="430"/>
      <c r="F6756" s="430"/>
      <c r="G6756" s="430"/>
      <c r="H6756" s="430"/>
      <c r="I6756" s="430"/>
      <c r="J6756" s="430"/>
      <c r="K6756" s="430"/>
      <c r="L6756" s="430"/>
      <c r="M6756" s="431"/>
      <c r="N6756" s="429" t="s">
        <v>19</v>
      </c>
      <c r="O6756" s="430"/>
      <c r="P6756" s="430"/>
      <c r="Q6756" s="430"/>
      <c r="R6756" s="430"/>
      <c r="S6756" s="430"/>
      <c r="T6756" s="430"/>
      <c r="U6756" s="431"/>
      <c r="V6756" s="182"/>
      <c r="W6756" s="191"/>
      <c r="X6756" s="199"/>
      <c r="Y6756" s="182"/>
      <c r="Z6756" s="184"/>
      <c r="AA6756" s="184"/>
      <c r="AD6756" s="182"/>
      <c r="AG6756" s="182"/>
      <c r="AH6756" s="43"/>
      <c r="AI6756" s="43"/>
      <c r="AJ6756" s="43"/>
      <c r="AK6756" s="43"/>
      <c r="AL6756" s="43"/>
      <c r="AM6756" s="43"/>
      <c r="AN6756" s="43"/>
      <c r="AO6756" s="43"/>
      <c r="AP6756" s="43"/>
      <c r="AQ6756" s="43"/>
      <c r="AR6756" s="43"/>
      <c r="AS6756" s="43"/>
      <c r="AT6756" s="43"/>
      <c r="AU6756" s="44"/>
      <c r="AV6756" s="182"/>
      <c r="AW6756" s="182"/>
      <c r="AX6756" s="182"/>
      <c r="AZ6756" s="207"/>
    </row>
    <row r="6757" spans="1:52" s="168" customFormat="1" x14ac:dyDescent="0.3">
      <c r="A6757" s="263"/>
      <c r="B6757" s="263"/>
      <c r="C6757" s="265"/>
      <c r="D6757" s="432" t="s">
        <v>20</v>
      </c>
      <c r="E6757" s="433"/>
      <c r="F6757" s="433"/>
      <c r="G6757" s="433"/>
      <c r="H6757" s="433"/>
      <c r="I6757" s="433"/>
      <c r="J6757" s="433"/>
      <c r="K6757" s="433"/>
      <c r="L6757" s="433"/>
      <c r="M6757" s="434"/>
      <c r="N6757" s="435" t="s">
        <v>21</v>
      </c>
      <c r="O6757" s="436"/>
      <c r="P6757" s="436"/>
      <c r="Q6757" s="436"/>
      <c r="R6757" s="436"/>
      <c r="S6757" s="436"/>
      <c r="T6757" s="436"/>
      <c r="U6757" s="437"/>
      <c r="V6757" s="182"/>
      <c r="W6757" s="191"/>
      <c r="X6757" s="199"/>
      <c r="Y6757" s="182"/>
      <c r="Z6757" s="184"/>
      <c r="AA6757" s="184"/>
      <c r="AD6757" s="182"/>
      <c r="AG6757" s="182"/>
      <c r="AH6757" s="43"/>
      <c r="AI6757" s="43"/>
      <c r="AJ6757" s="43"/>
      <c r="AK6757" s="43"/>
      <c r="AL6757" s="43"/>
      <c r="AM6757" s="43"/>
      <c r="AN6757" s="43"/>
      <c r="AO6757" s="43"/>
      <c r="AP6757" s="43"/>
      <c r="AQ6757" s="43"/>
      <c r="AR6757" s="43"/>
      <c r="AS6757" s="43"/>
      <c r="AT6757" s="43"/>
      <c r="AU6757" s="44"/>
      <c r="AV6757" s="182"/>
      <c r="AW6757" s="182"/>
      <c r="AX6757" s="182"/>
      <c r="AZ6757" s="207"/>
    </row>
    <row r="6758" spans="1:52" s="168" customFormat="1" ht="15.75" customHeight="1" x14ac:dyDescent="0.3">
      <c r="A6758" s="263"/>
      <c r="B6758" s="263"/>
      <c r="C6758" s="265"/>
      <c r="D6758" s="438" t="s">
        <v>22</v>
      </c>
      <c r="E6758" s="439"/>
      <c r="F6758" s="439"/>
      <c r="G6758" s="439"/>
      <c r="H6758" s="439"/>
      <c r="I6758" s="439"/>
      <c r="J6758" s="439"/>
      <c r="K6758" s="439"/>
      <c r="L6758" s="439"/>
      <c r="M6758" s="440"/>
      <c r="N6758" s="438" t="s">
        <v>22</v>
      </c>
      <c r="O6758" s="444"/>
      <c r="P6758" s="444"/>
      <c r="Q6758" s="444"/>
      <c r="R6758" s="444"/>
      <c r="S6758" s="444"/>
      <c r="T6758" s="444"/>
      <c r="U6758" s="440"/>
      <c r="V6758" s="182"/>
      <c r="W6758" s="191"/>
      <c r="X6758" s="199"/>
      <c r="Y6758" s="182"/>
      <c r="Z6758" s="184"/>
      <c r="AA6758" s="184"/>
      <c r="AD6758" s="182"/>
      <c r="AG6758" s="182"/>
      <c r="AH6758" s="43"/>
      <c r="AI6758" s="43"/>
      <c r="AJ6758" s="43"/>
      <c r="AK6758" s="43"/>
      <c r="AL6758" s="43"/>
      <c r="AM6758" s="43"/>
      <c r="AN6758" s="43"/>
      <c r="AO6758" s="43"/>
      <c r="AP6758" s="43"/>
      <c r="AQ6758" s="43"/>
      <c r="AR6758" s="43"/>
      <c r="AS6758" s="43"/>
      <c r="AT6758" s="43"/>
      <c r="AU6758" s="44"/>
      <c r="AV6758" s="182"/>
      <c r="AW6758" s="182"/>
      <c r="AX6758" s="182"/>
      <c r="AZ6758" s="207"/>
    </row>
    <row r="6759" spans="1:52" s="168" customFormat="1" ht="15.75" customHeight="1" x14ac:dyDescent="0.3">
      <c r="A6759" s="263"/>
      <c r="B6759" s="263"/>
      <c r="C6759" s="265"/>
      <c r="D6759" s="438"/>
      <c r="E6759" s="439"/>
      <c r="F6759" s="439"/>
      <c r="G6759" s="439"/>
      <c r="H6759" s="439"/>
      <c r="I6759" s="439"/>
      <c r="J6759" s="439"/>
      <c r="K6759" s="439"/>
      <c r="L6759" s="439"/>
      <c r="M6759" s="440"/>
      <c r="N6759" s="438"/>
      <c r="O6759" s="439"/>
      <c r="P6759" s="439"/>
      <c r="Q6759" s="439"/>
      <c r="R6759" s="439"/>
      <c r="S6759" s="439"/>
      <c r="T6759" s="439"/>
      <c r="U6759" s="440"/>
      <c r="V6759" s="182"/>
      <c r="W6759" s="191"/>
      <c r="X6759" s="199"/>
      <c r="Y6759" s="182"/>
      <c r="Z6759" s="184"/>
      <c r="AA6759" s="184"/>
      <c r="AD6759" s="182"/>
      <c r="AG6759" s="182"/>
      <c r="AH6759" s="43"/>
      <c r="AI6759" s="43"/>
      <c r="AJ6759" s="43"/>
      <c r="AK6759" s="43"/>
      <c r="AL6759" s="43"/>
      <c r="AM6759" s="43"/>
      <c r="AN6759" s="43"/>
      <c r="AO6759" s="43"/>
      <c r="AP6759" s="43"/>
      <c r="AQ6759" s="43"/>
      <c r="AR6759" s="43"/>
      <c r="AS6759" s="43"/>
      <c r="AT6759" s="43"/>
      <c r="AU6759" s="44"/>
      <c r="AV6759" s="182"/>
      <c r="AW6759" s="182"/>
      <c r="AX6759" s="182"/>
      <c r="AZ6759" s="207"/>
    </row>
    <row r="6760" spans="1:52" s="168" customFormat="1" ht="15.75" customHeight="1" x14ac:dyDescent="0.3">
      <c r="A6760" s="263"/>
      <c r="B6760" s="263"/>
      <c r="C6760" s="265"/>
      <c r="D6760" s="441"/>
      <c r="E6760" s="442"/>
      <c r="F6760" s="442"/>
      <c r="G6760" s="442"/>
      <c r="H6760" s="442"/>
      <c r="I6760" s="442"/>
      <c r="J6760" s="442"/>
      <c r="K6760" s="442"/>
      <c r="L6760" s="442"/>
      <c r="M6760" s="443"/>
      <c r="N6760" s="441"/>
      <c r="O6760" s="442"/>
      <c r="P6760" s="442"/>
      <c r="Q6760" s="442"/>
      <c r="R6760" s="442"/>
      <c r="S6760" s="442"/>
      <c r="T6760" s="442"/>
      <c r="U6760" s="443"/>
      <c r="V6760" s="182"/>
      <c r="W6760" s="191"/>
      <c r="X6760" s="199"/>
      <c r="Y6760" s="182"/>
      <c r="Z6760" s="184"/>
      <c r="AA6760" s="184"/>
      <c r="AD6760" s="182"/>
      <c r="AG6760" s="182"/>
      <c r="AH6760" s="43"/>
      <c r="AI6760" s="43"/>
      <c r="AJ6760" s="43"/>
      <c r="AK6760" s="43"/>
      <c r="AL6760" s="43"/>
      <c r="AM6760" s="43"/>
      <c r="AN6760" s="43"/>
      <c r="AO6760" s="43"/>
      <c r="AP6760" s="43"/>
      <c r="AQ6760" s="43"/>
      <c r="AR6760" s="43"/>
      <c r="AS6760" s="43"/>
      <c r="AT6760" s="43"/>
      <c r="AU6760" s="44"/>
      <c r="AV6760" s="182"/>
      <c r="AW6760" s="182"/>
      <c r="AX6760" s="182"/>
      <c r="AZ6760" s="207"/>
    </row>
    <row r="6761" spans="1:52" s="168" customFormat="1" x14ac:dyDescent="0.25">
      <c r="A6761" s="263"/>
      <c r="B6761" s="263"/>
      <c r="C6761" s="265"/>
      <c r="D6761" s="171" t="s">
        <v>23</v>
      </c>
      <c r="E6761" s="445" t="e">
        <f>+#REF!</f>
        <v>#REF!</v>
      </c>
      <c r="F6761" s="445"/>
      <c r="G6761" s="445"/>
      <c r="H6761" s="445"/>
      <c r="I6761" s="445"/>
      <c r="J6761" s="445"/>
      <c r="K6761" s="445"/>
      <c r="L6761" s="445"/>
      <c r="M6761" s="446"/>
      <c r="N6761" s="172" t="s">
        <v>23</v>
      </c>
      <c r="O6761" s="445" t="e">
        <f>+#REF!</f>
        <v>#REF!</v>
      </c>
      <c r="P6761" s="445"/>
      <c r="Q6761" s="445"/>
      <c r="R6761" s="445"/>
      <c r="S6761" s="445"/>
      <c r="T6761" s="445"/>
      <c r="U6761" s="446"/>
      <c r="V6761" s="182"/>
      <c r="W6761" s="191"/>
      <c r="X6761" s="199"/>
      <c r="Y6761" s="182"/>
      <c r="Z6761" s="184"/>
      <c r="AA6761" s="184"/>
      <c r="AD6761" s="182"/>
      <c r="AG6761" s="182"/>
      <c r="AH6761" s="43"/>
      <c r="AI6761" s="43"/>
      <c r="AJ6761" s="43"/>
      <c r="AK6761" s="43"/>
      <c r="AL6761" s="43"/>
      <c r="AM6761" s="43"/>
      <c r="AN6761" s="43"/>
      <c r="AO6761" s="43"/>
      <c r="AP6761" s="43"/>
      <c r="AQ6761" s="43"/>
      <c r="AR6761" s="43"/>
      <c r="AS6761" s="43"/>
      <c r="AT6761" s="43"/>
      <c r="AU6761" s="44"/>
      <c r="AV6761" s="182"/>
      <c r="AW6761" s="182"/>
      <c r="AX6761" s="182"/>
      <c r="AZ6761" s="207"/>
    </row>
    <row r="6762" spans="1:52" s="168" customFormat="1" ht="14.4" thickBot="1" x14ac:dyDescent="0.3">
      <c r="A6762" s="263"/>
      <c r="B6762" s="263"/>
      <c r="C6762" s="265"/>
      <c r="D6762" s="173" t="s">
        <v>25</v>
      </c>
      <c r="E6762" s="447" t="e">
        <f>+#REF!</f>
        <v>#REF!</v>
      </c>
      <c r="F6762" s="447"/>
      <c r="G6762" s="447"/>
      <c r="H6762" s="447"/>
      <c r="I6762" s="447"/>
      <c r="J6762" s="447"/>
      <c r="K6762" s="447"/>
      <c r="L6762" s="447"/>
      <c r="M6762" s="448"/>
      <c r="N6762" s="174" t="s">
        <v>25</v>
      </c>
      <c r="O6762" s="447" t="e">
        <f>+#REF!</f>
        <v>#REF!</v>
      </c>
      <c r="P6762" s="447"/>
      <c r="Q6762" s="447"/>
      <c r="R6762" s="447"/>
      <c r="S6762" s="447"/>
      <c r="T6762" s="447"/>
      <c r="U6762" s="448"/>
      <c r="V6762" s="182"/>
      <c r="W6762" s="191"/>
      <c r="X6762" s="199"/>
      <c r="Y6762" s="182"/>
      <c r="Z6762" s="184"/>
      <c r="AA6762" s="184"/>
      <c r="AD6762" s="182"/>
      <c r="AG6762" s="182"/>
      <c r="AH6762" s="43"/>
      <c r="AI6762" s="43"/>
      <c r="AJ6762" s="43"/>
      <c r="AK6762" s="43"/>
      <c r="AL6762" s="43"/>
      <c r="AM6762" s="43"/>
      <c r="AN6762" s="43"/>
      <c r="AO6762" s="43"/>
      <c r="AP6762" s="43"/>
      <c r="AQ6762" s="43"/>
      <c r="AR6762" s="43"/>
      <c r="AS6762" s="43"/>
      <c r="AT6762" s="43"/>
      <c r="AU6762" s="44"/>
      <c r="AV6762" s="182"/>
      <c r="AW6762" s="182"/>
      <c r="AX6762" s="182"/>
      <c r="AZ6762" s="207"/>
    </row>
    <row r="6763" spans="1:52" s="175" customFormat="1" ht="9.9" customHeight="1" thickBot="1" x14ac:dyDescent="0.3">
      <c r="A6763" s="266"/>
      <c r="B6763" s="266"/>
      <c r="C6763" s="267"/>
      <c r="N6763" s="15"/>
      <c r="V6763" s="34"/>
      <c r="W6763" s="58"/>
      <c r="X6763" s="85"/>
      <c r="Y6763" s="34"/>
      <c r="Z6763" s="185"/>
      <c r="AA6763" s="185"/>
      <c r="AD6763" s="34"/>
      <c r="AG6763" s="34"/>
      <c r="AH6763" s="45"/>
      <c r="AI6763" s="45"/>
      <c r="AJ6763" s="45"/>
      <c r="AK6763" s="45"/>
      <c r="AL6763" s="45"/>
      <c r="AM6763" s="45"/>
      <c r="AN6763" s="45"/>
      <c r="AO6763" s="45"/>
      <c r="AP6763" s="45"/>
      <c r="AQ6763" s="45"/>
      <c r="AR6763" s="45"/>
      <c r="AS6763" s="45"/>
      <c r="AT6763" s="45"/>
      <c r="AU6763" s="46"/>
      <c r="AV6763" s="34"/>
      <c r="AW6763" s="34"/>
      <c r="AX6763" s="34"/>
      <c r="AZ6763" s="139"/>
    </row>
    <row r="6764" spans="1:52" s="168" customFormat="1" ht="15.75" customHeight="1" x14ac:dyDescent="0.3">
      <c r="A6764" s="263"/>
      <c r="B6764" s="263"/>
      <c r="C6764" s="265"/>
      <c r="D6764" s="484"/>
      <c r="E6764" s="485"/>
      <c r="F6764" s="488" t="s">
        <v>0</v>
      </c>
      <c r="G6764" s="489"/>
      <c r="H6764" s="489"/>
      <c r="I6764" s="489"/>
      <c r="J6764" s="489"/>
      <c r="K6764" s="489"/>
      <c r="L6764" s="489"/>
      <c r="M6764" s="489"/>
      <c r="N6764" s="489"/>
      <c r="O6764" s="490"/>
      <c r="P6764" s="494" t="s">
        <v>1</v>
      </c>
      <c r="Q6764" s="495"/>
      <c r="R6764" s="495"/>
      <c r="S6764" s="496"/>
      <c r="T6764" s="500"/>
      <c r="U6764" s="501"/>
      <c r="V6764" s="182"/>
      <c r="W6764" s="191"/>
      <c r="X6764" s="199"/>
      <c r="Y6764" s="182"/>
      <c r="Z6764" s="184"/>
      <c r="AA6764" s="184"/>
      <c r="AD6764" s="182"/>
      <c r="AG6764" s="182"/>
      <c r="AH6764" s="43"/>
      <c r="AI6764" s="43"/>
      <c r="AJ6764" s="43"/>
      <c r="AK6764" s="43"/>
      <c r="AL6764" s="43"/>
      <c r="AM6764" s="43"/>
      <c r="AN6764" s="43"/>
      <c r="AO6764" s="43"/>
      <c r="AP6764" s="43"/>
      <c r="AQ6764" s="43"/>
      <c r="AR6764" s="43"/>
      <c r="AS6764" s="43"/>
      <c r="AT6764" s="43"/>
      <c r="AU6764" s="44"/>
      <c r="AV6764" s="182"/>
      <c r="AW6764" s="182"/>
      <c r="AX6764" s="182"/>
      <c r="AZ6764" s="207"/>
    </row>
    <row r="6765" spans="1:52" s="168" customFormat="1" ht="15" customHeight="1" x14ac:dyDescent="0.3">
      <c r="A6765" s="263"/>
      <c r="B6765" s="263"/>
      <c r="C6765" s="265"/>
      <c r="D6765" s="481"/>
      <c r="E6765" s="482"/>
      <c r="F6765" s="491"/>
      <c r="G6765" s="492"/>
      <c r="H6765" s="492"/>
      <c r="I6765" s="492"/>
      <c r="J6765" s="492"/>
      <c r="K6765" s="492"/>
      <c r="L6765" s="492"/>
      <c r="M6765" s="492"/>
      <c r="N6765" s="492"/>
      <c r="O6765" s="493"/>
      <c r="P6765" s="497"/>
      <c r="Q6765" s="498"/>
      <c r="R6765" s="498"/>
      <c r="S6765" s="499"/>
      <c r="T6765" s="502"/>
      <c r="U6765" s="503"/>
      <c r="V6765" s="182"/>
      <c r="W6765" s="191"/>
      <c r="X6765" s="199"/>
      <c r="Y6765" s="186"/>
      <c r="Z6765" s="184"/>
      <c r="AA6765" s="184"/>
      <c r="AD6765" s="182"/>
      <c r="AG6765" s="182"/>
      <c r="AH6765" s="43"/>
      <c r="AI6765" s="43"/>
      <c r="AJ6765" s="43"/>
      <c r="AK6765" s="43"/>
      <c r="AL6765" s="43"/>
      <c r="AM6765" s="43"/>
      <c r="AN6765" s="43"/>
      <c r="AO6765" s="43"/>
      <c r="AP6765" s="43"/>
      <c r="AQ6765" s="43"/>
      <c r="AR6765" s="43"/>
      <c r="AS6765" s="43"/>
      <c r="AT6765" s="43"/>
      <c r="AU6765" s="44"/>
      <c r="AV6765" s="182"/>
      <c r="AW6765" s="182"/>
      <c r="AX6765" s="182"/>
      <c r="AZ6765" s="207"/>
    </row>
    <row r="6766" spans="1:52" s="168" customFormat="1" ht="30" customHeight="1" thickBot="1" x14ac:dyDescent="0.35">
      <c r="A6766" s="263"/>
      <c r="B6766" s="263"/>
      <c r="C6766" s="265"/>
      <c r="D6766" s="486"/>
      <c r="E6766" s="487"/>
      <c r="F6766" s="506" t="s">
        <v>2</v>
      </c>
      <c r="G6766" s="507"/>
      <c r="H6766" s="507"/>
      <c r="I6766" s="507"/>
      <c r="J6766" s="507"/>
      <c r="K6766" s="507"/>
      <c r="L6766" s="507"/>
      <c r="M6766" s="507"/>
      <c r="N6766" s="507"/>
      <c r="O6766" s="508"/>
      <c r="P6766" s="181">
        <v>139</v>
      </c>
      <c r="Q6766" s="210" t="s">
        <v>3</v>
      </c>
      <c r="R6766" s="509">
        <v>147</v>
      </c>
      <c r="S6766" s="510"/>
      <c r="T6766" s="504"/>
      <c r="U6766" s="505"/>
      <c r="V6766" s="182">
        <f>+IF(C6775="","",1)</f>
        <v>1</v>
      </c>
      <c r="W6766" s="191"/>
      <c r="X6766" s="199"/>
      <c r="Y6766" s="39"/>
      <c r="Z6766" s="184"/>
      <c r="AA6766" s="184"/>
      <c r="AD6766" s="182"/>
      <c r="AG6766" s="182"/>
      <c r="AH6766" s="43"/>
      <c r="AI6766" s="43"/>
      <c r="AJ6766" s="43"/>
      <c r="AK6766" s="43"/>
      <c r="AL6766" s="43"/>
      <c r="AM6766" s="43"/>
      <c r="AN6766" s="43"/>
      <c r="AO6766" s="43"/>
      <c r="AP6766" s="43"/>
      <c r="AQ6766" s="43"/>
      <c r="AR6766" s="43"/>
      <c r="AS6766" s="43"/>
      <c r="AT6766" s="43"/>
      <c r="AU6766" s="44"/>
      <c r="AV6766" s="182"/>
      <c r="AW6766" s="182"/>
      <c r="AX6766" s="182"/>
      <c r="AZ6766" s="207"/>
    </row>
    <row r="6767" spans="1:52" s="168" customFormat="1" ht="5.25" customHeight="1" thickBot="1" x14ac:dyDescent="0.35">
      <c r="A6767" s="263"/>
      <c r="B6767" s="263"/>
      <c r="C6767" s="265"/>
      <c r="D6767" s="454"/>
      <c r="E6767" s="454"/>
      <c r="F6767" s="454"/>
      <c r="G6767" s="454"/>
      <c r="H6767" s="454"/>
      <c r="I6767" s="454"/>
      <c r="J6767" s="454"/>
      <c r="K6767" s="454"/>
      <c r="L6767" s="454"/>
      <c r="M6767" s="454"/>
      <c r="N6767" s="454"/>
      <c r="O6767" s="454"/>
      <c r="P6767" s="454"/>
      <c r="Q6767" s="454"/>
      <c r="R6767" s="454"/>
      <c r="S6767" s="454"/>
      <c r="T6767" s="454"/>
      <c r="U6767" s="454"/>
      <c r="V6767" s="182"/>
      <c r="W6767" s="191"/>
      <c r="X6767" s="199"/>
      <c r="Y6767" s="186"/>
      <c r="Z6767" s="184"/>
      <c r="AA6767" s="184"/>
      <c r="AD6767" s="182"/>
      <c r="AG6767" s="182"/>
      <c r="AH6767" s="43"/>
      <c r="AI6767" s="43"/>
      <c r="AJ6767" s="43"/>
      <c r="AK6767" s="43"/>
      <c r="AL6767" s="43"/>
      <c r="AM6767" s="43"/>
      <c r="AN6767" s="43"/>
      <c r="AO6767" s="43"/>
      <c r="AP6767" s="43"/>
      <c r="AQ6767" s="43"/>
      <c r="AR6767" s="43"/>
      <c r="AS6767" s="43"/>
      <c r="AT6767" s="43"/>
      <c r="AU6767" s="44"/>
      <c r="AV6767" s="182"/>
      <c r="AW6767" s="182"/>
      <c r="AX6767" s="182"/>
      <c r="AZ6767" s="207"/>
    </row>
    <row r="6768" spans="1:52" s="168" customFormat="1" ht="24.9" customHeight="1" x14ac:dyDescent="0.3">
      <c r="A6768" s="263"/>
      <c r="B6768" s="263"/>
      <c r="C6768" s="265"/>
      <c r="D6768" s="511" t="s">
        <v>4</v>
      </c>
      <c r="E6768" s="512"/>
      <c r="F6768" s="513" t="s">
        <v>168</v>
      </c>
      <c r="G6768" s="514"/>
      <c r="H6768" s="514"/>
      <c r="I6768" s="515"/>
      <c r="J6768" s="516" t="s">
        <v>5</v>
      </c>
      <c r="K6768" s="512"/>
      <c r="L6768" s="513" t="s">
        <v>102</v>
      </c>
      <c r="M6768" s="514"/>
      <c r="N6768" s="514"/>
      <c r="O6768" s="514"/>
      <c r="P6768" s="515"/>
      <c r="Q6768" s="164" t="s">
        <v>6</v>
      </c>
      <c r="R6768" s="513" t="s">
        <v>36</v>
      </c>
      <c r="S6768" s="514"/>
      <c r="T6768" s="514"/>
      <c r="U6768" s="517"/>
      <c r="V6768" s="182"/>
      <c r="W6768" s="191"/>
      <c r="X6768" s="199"/>
      <c r="Y6768" s="182"/>
      <c r="Z6768" s="184"/>
      <c r="AA6768" s="184"/>
      <c r="AD6768" s="182"/>
      <c r="AG6768" s="182"/>
      <c r="AH6768" s="43"/>
      <c r="AI6768" s="43"/>
      <c r="AJ6768" s="43"/>
      <c r="AK6768" s="43"/>
      <c r="AL6768" s="43"/>
      <c r="AM6768" s="43"/>
      <c r="AN6768" s="43"/>
      <c r="AO6768" s="43"/>
      <c r="AP6768" s="43"/>
      <c r="AQ6768" s="43"/>
      <c r="AR6768" s="43"/>
      <c r="AS6768" s="43"/>
      <c r="AT6768" s="43"/>
      <c r="AU6768" s="44"/>
      <c r="AV6768" s="182"/>
      <c r="AW6768" s="182"/>
      <c r="AX6768" s="182"/>
      <c r="AZ6768" s="207"/>
    </row>
    <row r="6769" spans="1:52" s="168" customFormat="1" ht="45" customHeight="1" thickBot="1" x14ac:dyDescent="0.35">
      <c r="A6769" s="263"/>
      <c r="B6769" s="263"/>
      <c r="C6769" s="265"/>
      <c r="D6769" s="518" t="s">
        <v>7</v>
      </c>
      <c r="E6769" s="519"/>
      <c r="F6769" s="520" t="s">
        <v>169</v>
      </c>
      <c r="G6769" s="521"/>
      <c r="H6769" s="521"/>
      <c r="I6769" s="521"/>
      <c r="J6769" s="521"/>
      <c r="K6769" s="521"/>
      <c r="L6769" s="521"/>
      <c r="M6769" s="521"/>
      <c r="N6769" s="521"/>
      <c r="O6769" s="521"/>
      <c r="P6769" s="521"/>
      <c r="Q6769" s="521"/>
      <c r="R6769" s="521"/>
      <c r="S6769" s="521"/>
      <c r="T6769" s="521"/>
      <c r="U6769" s="522"/>
      <c r="V6769" s="182"/>
      <c r="W6769" s="191"/>
      <c r="X6769" s="199"/>
      <c r="Y6769" s="182"/>
      <c r="Z6769" s="184"/>
      <c r="AA6769" s="184"/>
      <c r="AD6769" s="182"/>
      <c r="AG6769" s="182"/>
      <c r="AH6769" s="43"/>
      <c r="AI6769" s="43"/>
      <c r="AJ6769" s="43"/>
      <c r="AK6769" s="43"/>
      <c r="AL6769" s="43"/>
      <c r="AM6769" s="43"/>
      <c r="AN6769" s="43"/>
      <c r="AO6769" s="43"/>
      <c r="AP6769" s="43"/>
      <c r="AQ6769" s="43"/>
      <c r="AR6769" s="43"/>
      <c r="AS6769" s="43"/>
      <c r="AT6769" s="43"/>
      <c r="AU6769" s="44"/>
      <c r="AV6769" s="182"/>
      <c r="AW6769" s="182"/>
      <c r="AX6769" s="182"/>
      <c r="AZ6769" s="207"/>
    </row>
    <row r="6770" spans="1:52" s="168" customFormat="1" ht="5.0999999999999996" customHeight="1" thickBot="1" x14ac:dyDescent="0.35">
      <c r="A6770" s="263"/>
      <c r="B6770" s="263"/>
      <c r="C6770" s="265"/>
      <c r="D6770" s="523"/>
      <c r="E6770" s="523"/>
      <c r="F6770" s="523"/>
      <c r="G6770" s="523"/>
      <c r="H6770" s="523"/>
      <c r="I6770" s="523"/>
      <c r="J6770" s="523"/>
      <c r="K6770" s="523"/>
      <c r="L6770" s="523"/>
      <c r="M6770" s="523"/>
      <c r="N6770" s="523"/>
      <c r="O6770" s="523"/>
      <c r="P6770" s="523"/>
      <c r="Q6770" s="523"/>
      <c r="R6770" s="523"/>
      <c r="S6770" s="523"/>
      <c r="T6770" s="523"/>
      <c r="U6770" s="523"/>
      <c r="V6770" s="182"/>
      <c r="W6770" s="191"/>
      <c r="X6770" s="199"/>
      <c r="Y6770" s="182"/>
      <c r="Z6770" s="184"/>
      <c r="AA6770" s="184"/>
      <c r="AD6770" s="182"/>
      <c r="AG6770" s="182"/>
      <c r="AH6770" s="43"/>
      <c r="AI6770" s="43"/>
      <c r="AJ6770" s="43"/>
      <c r="AK6770" s="43"/>
      <c r="AL6770" s="43"/>
      <c r="AM6770" s="43"/>
      <c r="AN6770" s="43"/>
      <c r="AO6770" s="43"/>
      <c r="AP6770" s="43"/>
      <c r="AQ6770" s="43"/>
      <c r="AR6770" s="43"/>
      <c r="AS6770" s="43"/>
      <c r="AT6770" s="43"/>
      <c r="AU6770" s="44"/>
      <c r="AV6770" s="182"/>
      <c r="AW6770" s="182"/>
      <c r="AX6770" s="182"/>
      <c r="AZ6770" s="207"/>
    </row>
    <row r="6771" spans="1:52" s="168" customFormat="1" ht="24.9" customHeight="1" thickBot="1" x14ac:dyDescent="0.35">
      <c r="A6771" s="263"/>
      <c r="B6771" s="263"/>
      <c r="C6771" s="265"/>
      <c r="D6771" s="165" t="s">
        <v>103</v>
      </c>
      <c r="E6771" s="209" t="s">
        <v>106</v>
      </c>
      <c r="F6771" s="455" t="s">
        <v>104</v>
      </c>
      <c r="G6771" s="524"/>
      <c r="H6771" s="456"/>
      <c r="I6771" s="525">
        <v>44058</v>
      </c>
      <c r="J6771" s="526"/>
      <c r="K6771" s="526"/>
      <c r="L6771" s="526"/>
      <c r="M6771" s="526"/>
      <c r="N6771" s="527"/>
      <c r="O6771" s="166" t="s">
        <v>8</v>
      </c>
      <c r="P6771" s="449" t="s">
        <v>24</v>
      </c>
      <c r="Q6771" s="450"/>
      <c r="R6771" s="450"/>
      <c r="S6771" s="450"/>
      <c r="T6771" s="450"/>
      <c r="U6771" s="528"/>
      <c r="V6771" s="182"/>
      <c r="W6771" s="191"/>
      <c r="X6771" s="199"/>
      <c r="Y6771" s="182"/>
      <c r="Z6771" s="184"/>
      <c r="AA6771" s="184"/>
      <c r="AD6771" s="182"/>
      <c r="AG6771" s="182"/>
      <c r="AH6771" s="43"/>
      <c r="AI6771" s="43"/>
      <c r="AJ6771" s="43"/>
      <c r="AK6771" s="43"/>
      <c r="AL6771" s="43"/>
      <c r="AM6771" s="43"/>
      <c r="AN6771" s="43"/>
      <c r="AO6771" s="43"/>
      <c r="AP6771" s="43"/>
      <c r="AQ6771" s="43"/>
      <c r="AR6771" s="43"/>
      <c r="AS6771" s="43"/>
      <c r="AT6771" s="43"/>
      <c r="AU6771" s="44"/>
      <c r="AV6771" s="182"/>
      <c r="AW6771" s="182"/>
      <c r="AX6771" s="182"/>
      <c r="AZ6771" s="207"/>
    </row>
    <row r="6772" spans="1:52" s="168" customFormat="1" ht="5.0999999999999996" customHeight="1" thickBot="1" x14ac:dyDescent="0.35">
      <c r="A6772" s="263"/>
      <c r="B6772" s="263"/>
      <c r="C6772" s="265"/>
      <c r="D6772" s="208"/>
      <c r="E6772" s="208"/>
      <c r="F6772" s="208"/>
      <c r="G6772" s="208"/>
      <c r="H6772" s="208"/>
      <c r="I6772" s="208"/>
      <c r="J6772" s="208"/>
      <c r="K6772" s="208"/>
      <c r="L6772" s="208"/>
      <c r="M6772" s="208"/>
      <c r="N6772" s="208"/>
      <c r="O6772" s="208"/>
      <c r="P6772" s="208"/>
      <c r="Q6772" s="208"/>
      <c r="R6772" s="208"/>
      <c r="S6772" s="208"/>
      <c r="T6772" s="208"/>
      <c r="U6772" s="208"/>
      <c r="V6772" s="182"/>
      <c r="W6772" s="191"/>
      <c r="X6772" s="199"/>
      <c r="Y6772" s="182"/>
      <c r="Z6772" s="184"/>
      <c r="AA6772" s="184"/>
      <c r="AD6772" s="182"/>
      <c r="AG6772" s="182"/>
      <c r="AH6772" s="43"/>
      <c r="AI6772" s="43"/>
      <c r="AJ6772" s="43"/>
      <c r="AK6772" s="43"/>
      <c r="AL6772" s="43"/>
      <c r="AM6772" s="43"/>
      <c r="AN6772" s="43"/>
      <c r="AO6772" s="43"/>
      <c r="AP6772" s="43"/>
      <c r="AQ6772" s="43"/>
      <c r="AR6772" s="43"/>
      <c r="AS6772" s="43"/>
      <c r="AT6772" s="43"/>
      <c r="AU6772" s="44"/>
      <c r="AV6772" s="182"/>
      <c r="AW6772" s="182"/>
      <c r="AX6772" s="182"/>
      <c r="AZ6772" s="207"/>
    </row>
    <row r="6773" spans="1:52" s="168" customFormat="1" ht="24.9" customHeight="1" thickBot="1" x14ac:dyDescent="0.35">
      <c r="A6773" s="263"/>
      <c r="B6773" s="263"/>
      <c r="C6773" s="265"/>
      <c r="D6773" s="165" t="s">
        <v>31</v>
      </c>
      <c r="E6773" s="449"/>
      <c r="F6773" s="450"/>
      <c r="G6773" s="450"/>
      <c r="H6773" s="450"/>
      <c r="I6773" s="450"/>
      <c r="J6773" s="451"/>
      <c r="K6773" s="177" t="s">
        <v>105</v>
      </c>
      <c r="L6773" s="452"/>
      <c r="M6773" s="452"/>
      <c r="N6773" s="452"/>
      <c r="O6773" s="452"/>
      <c r="P6773" s="452"/>
      <c r="Q6773" s="452"/>
      <c r="R6773" s="452"/>
      <c r="S6773" s="452"/>
      <c r="T6773" s="452"/>
      <c r="U6773" s="453"/>
      <c r="V6773" s="182"/>
      <c r="W6773" s="191"/>
      <c r="X6773" s="199"/>
      <c r="Y6773" s="182"/>
      <c r="Z6773" s="184"/>
      <c r="AA6773" s="184"/>
      <c r="AD6773" s="182"/>
      <c r="AG6773" s="182"/>
      <c r="AH6773" s="43"/>
      <c r="AI6773" s="43"/>
      <c r="AJ6773" s="43"/>
      <c r="AK6773" s="43"/>
      <c r="AL6773" s="43"/>
      <c r="AM6773" s="43"/>
      <c r="AN6773" s="43"/>
      <c r="AO6773" s="43"/>
      <c r="AP6773" s="43"/>
      <c r="AQ6773" s="43"/>
      <c r="AR6773" s="43"/>
      <c r="AS6773" s="43"/>
      <c r="AT6773" s="43"/>
      <c r="AU6773" s="44"/>
      <c r="AV6773" s="182"/>
      <c r="AW6773" s="182"/>
      <c r="AX6773" s="182"/>
      <c r="AZ6773" s="207"/>
    </row>
    <row r="6774" spans="1:52" s="168" customFormat="1" ht="5.0999999999999996" customHeight="1" thickBot="1" x14ac:dyDescent="0.35">
      <c r="A6774" s="263"/>
      <c r="B6774" s="263"/>
      <c r="C6774" s="265"/>
      <c r="D6774" s="454"/>
      <c r="E6774" s="454"/>
      <c r="F6774" s="454"/>
      <c r="G6774" s="454"/>
      <c r="H6774" s="454"/>
      <c r="I6774" s="454"/>
      <c r="J6774" s="454"/>
      <c r="K6774" s="454"/>
      <c r="L6774" s="454"/>
      <c r="M6774" s="454"/>
      <c r="N6774" s="454"/>
      <c r="O6774" s="454"/>
      <c r="P6774" s="454"/>
      <c r="Q6774" s="454"/>
      <c r="R6774" s="454"/>
      <c r="S6774" s="454"/>
      <c r="T6774" s="454"/>
      <c r="U6774" s="454"/>
      <c r="V6774" s="182"/>
      <c r="W6774" s="191"/>
      <c r="X6774" s="199"/>
      <c r="Y6774" s="182"/>
      <c r="Z6774" s="184"/>
      <c r="AA6774" s="184"/>
      <c r="AD6774" s="182"/>
      <c r="AG6774" s="182"/>
      <c r="AH6774" s="43"/>
      <c r="AI6774" s="43"/>
      <c r="AJ6774" s="43"/>
      <c r="AK6774" s="43"/>
      <c r="AL6774" s="43"/>
      <c r="AM6774" s="43"/>
      <c r="AN6774" s="43"/>
      <c r="AO6774" s="43"/>
      <c r="AP6774" s="43"/>
      <c r="AQ6774" s="43"/>
      <c r="AR6774" s="43"/>
      <c r="AS6774" s="43"/>
      <c r="AT6774" s="43"/>
      <c r="AU6774" s="44"/>
      <c r="AV6774" s="182"/>
      <c r="AW6774" s="182"/>
      <c r="AX6774" s="182"/>
      <c r="AZ6774" s="207"/>
    </row>
    <row r="6775" spans="1:52" s="168" customFormat="1" ht="45" customHeight="1" thickBot="1" x14ac:dyDescent="0.35">
      <c r="A6775" s="263" t="str">
        <f>+E6775</f>
        <v>NP 76</v>
      </c>
      <c r="B6775" s="264">
        <f>+U6799</f>
        <v>0</v>
      </c>
      <c r="C6775" s="265">
        <v>129</v>
      </c>
      <c r="D6775" s="165" t="s">
        <v>9</v>
      </c>
      <c r="E6775" s="180" t="s">
        <v>346</v>
      </c>
      <c r="F6775" s="455" t="s">
        <v>29</v>
      </c>
      <c r="G6775" s="456"/>
      <c r="H6775" s="457" t="s">
        <v>349</v>
      </c>
      <c r="I6775" s="457"/>
      <c r="J6775" s="457"/>
      <c r="K6775" s="457"/>
      <c r="L6775" s="457"/>
      <c r="M6775" s="458"/>
      <c r="N6775" s="459" t="s">
        <v>32</v>
      </c>
      <c r="O6775" s="460"/>
      <c r="P6775" s="461"/>
      <c r="Q6775" s="462" t="s">
        <v>54</v>
      </c>
      <c r="R6775" s="463"/>
      <c r="S6775" s="463"/>
      <c r="T6775" s="463"/>
      <c r="U6775" s="464"/>
      <c r="V6775" s="182"/>
      <c r="W6775" s="191"/>
      <c r="X6775" s="199"/>
      <c r="Y6775" s="182"/>
      <c r="Z6775" s="186"/>
      <c r="AA6775" s="186"/>
      <c r="AD6775" s="182"/>
      <c r="AG6775" s="182"/>
      <c r="AH6775" s="43"/>
      <c r="AI6775" s="43"/>
      <c r="AJ6775" s="43"/>
      <c r="AK6775" s="43"/>
      <c r="AL6775" s="43"/>
      <c r="AM6775" s="43"/>
      <c r="AN6775" s="43"/>
      <c r="AO6775" s="43"/>
      <c r="AP6775" s="43"/>
      <c r="AQ6775" s="43"/>
      <c r="AR6775" s="43"/>
      <c r="AS6775" s="43"/>
      <c r="AT6775" s="43"/>
      <c r="AU6775" s="44"/>
      <c r="AV6775" s="182"/>
      <c r="AW6775" s="182"/>
      <c r="AX6775" s="182"/>
      <c r="AZ6775" s="207"/>
    </row>
    <row r="6776" spans="1:52" s="168" customFormat="1" ht="5.0999999999999996" customHeight="1" thickBot="1" x14ac:dyDescent="0.35">
      <c r="A6776" s="263"/>
      <c r="B6776" s="263"/>
      <c r="C6776" s="265"/>
      <c r="D6776" s="428"/>
      <c r="E6776" s="428"/>
      <c r="F6776" s="428"/>
      <c r="G6776" s="428"/>
      <c r="H6776" s="428"/>
      <c r="I6776" s="428"/>
      <c r="J6776" s="428"/>
      <c r="K6776" s="428"/>
      <c r="L6776" s="428"/>
      <c r="M6776" s="428"/>
      <c r="N6776" s="454"/>
      <c r="O6776" s="454"/>
      <c r="P6776" s="454"/>
      <c r="Q6776" s="454"/>
      <c r="R6776" s="454"/>
      <c r="S6776" s="454"/>
      <c r="T6776" s="454"/>
      <c r="U6776" s="454"/>
      <c r="V6776" s="182"/>
      <c r="W6776" s="191"/>
      <c r="X6776" s="199"/>
      <c r="Y6776" s="182"/>
      <c r="Z6776" s="193"/>
      <c r="AA6776" s="193"/>
      <c r="AD6776" s="182"/>
      <c r="AG6776" s="182"/>
      <c r="AH6776" s="43"/>
      <c r="AI6776" s="43"/>
      <c r="AJ6776" s="43"/>
      <c r="AK6776" s="43"/>
      <c r="AL6776" s="43"/>
      <c r="AM6776" s="43"/>
      <c r="AN6776" s="43"/>
      <c r="AO6776" s="43"/>
      <c r="AP6776" s="43"/>
      <c r="AQ6776" s="43"/>
      <c r="AR6776" s="43"/>
      <c r="AS6776" s="43"/>
      <c r="AT6776" s="43"/>
      <c r="AU6776" s="44"/>
      <c r="AV6776" s="182"/>
      <c r="AW6776" s="182"/>
      <c r="AX6776" s="182"/>
      <c r="AZ6776" s="207"/>
    </row>
    <row r="6777" spans="1:52" s="168" customFormat="1" ht="24.9" customHeight="1" x14ac:dyDescent="0.3">
      <c r="A6777" s="263"/>
      <c r="B6777" s="263"/>
      <c r="C6777" s="265"/>
      <c r="D6777" s="465" t="s">
        <v>30</v>
      </c>
      <c r="E6777" s="466"/>
      <c r="F6777" s="466"/>
      <c r="G6777" s="466"/>
      <c r="H6777" s="466"/>
      <c r="I6777" s="466"/>
      <c r="J6777" s="466"/>
      <c r="K6777" s="466"/>
      <c r="L6777" s="466"/>
      <c r="M6777" s="467"/>
      <c r="N6777" s="468" t="s">
        <v>11</v>
      </c>
      <c r="O6777" s="470" t="s">
        <v>12</v>
      </c>
      <c r="P6777" s="471"/>
      <c r="Q6777" s="474" t="s">
        <v>13</v>
      </c>
      <c r="R6777" s="475"/>
      <c r="S6777" s="476"/>
      <c r="T6777" s="477" t="s">
        <v>27</v>
      </c>
      <c r="U6777" s="479" t="s">
        <v>28</v>
      </c>
      <c r="V6777" s="182"/>
      <c r="W6777" s="191"/>
      <c r="X6777" s="199"/>
      <c r="Y6777" s="182"/>
      <c r="Z6777" s="193"/>
      <c r="AA6777" s="193"/>
      <c r="AD6777" s="182"/>
      <c r="AG6777" s="182"/>
      <c r="AH6777" s="43"/>
      <c r="AI6777" s="43"/>
      <c r="AJ6777" s="43"/>
      <c r="AK6777" s="43"/>
      <c r="AL6777" s="43"/>
      <c r="AM6777" s="43"/>
      <c r="AN6777" s="43"/>
      <c r="AO6777" s="43"/>
      <c r="AP6777" s="43"/>
      <c r="AQ6777" s="43"/>
      <c r="AR6777" s="43"/>
      <c r="AS6777" s="43"/>
      <c r="AT6777" s="43"/>
      <c r="AU6777" s="44"/>
      <c r="AV6777" s="182"/>
      <c r="AW6777" s="182"/>
      <c r="AX6777" s="182"/>
      <c r="AZ6777" s="207"/>
    </row>
    <row r="6778" spans="1:52" s="168" customFormat="1" ht="24.9" customHeight="1" x14ac:dyDescent="0.3">
      <c r="A6778" s="263"/>
      <c r="B6778" s="263"/>
      <c r="C6778" s="265"/>
      <c r="D6778" s="481"/>
      <c r="E6778" s="482"/>
      <c r="F6778" s="482"/>
      <c r="G6778" s="482"/>
      <c r="H6778" s="482"/>
      <c r="I6778" s="482"/>
      <c r="J6778" s="482"/>
      <c r="K6778" s="482"/>
      <c r="L6778" s="482"/>
      <c r="M6778" s="483"/>
      <c r="N6778" s="469"/>
      <c r="O6778" s="472"/>
      <c r="P6778" s="473"/>
      <c r="Q6778" s="170" t="s">
        <v>14</v>
      </c>
      <c r="R6778" s="170" t="s">
        <v>15</v>
      </c>
      <c r="S6778" s="170" t="s">
        <v>26</v>
      </c>
      <c r="T6778" s="478"/>
      <c r="U6778" s="480"/>
      <c r="V6778" s="182"/>
      <c r="W6778" s="191"/>
      <c r="X6778" s="199"/>
      <c r="Y6778" s="182"/>
      <c r="Z6778" s="194"/>
      <c r="AA6778" s="194"/>
      <c r="AD6778" s="182"/>
      <c r="AG6778" s="182"/>
      <c r="AH6778" s="43"/>
      <c r="AI6778" s="43"/>
      <c r="AJ6778" s="43"/>
      <c r="AK6778" s="43"/>
      <c r="AL6778" s="43"/>
      <c r="AM6778" s="43"/>
      <c r="AN6778" s="43"/>
      <c r="AO6778" s="43"/>
      <c r="AP6778" s="43"/>
      <c r="AQ6778" s="43"/>
      <c r="AR6778" s="43"/>
      <c r="AS6778" s="43"/>
      <c r="AT6778" s="43"/>
      <c r="AU6778" s="44"/>
      <c r="AV6778" s="182"/>
      <c r="AW6778" s="182"/>
      <c r="AX6778" s="182"/>
      <c r="AZ6778" s="207"/>
    </row>
    <row r="6779" spans="1:52" s="168" customFormat="1" ht="24.9" customHeight="1" x14ac:dyDescent="0.3">
      <c r="A6779" s="263"/>
      <c r="B6779" s="263"/>
      <c r="C6779" s="265"/>
      <c r="D6779" s="481"/>
      <c r="E6779" s="482"/>
      <c r="F6779" s="482"/>
      <c r="G6779" s="482"/>
      <c r="H6779" s="482"/>
      <c r="I6779" s="482"/>
      <c r="J6779" s="482"/>
      <c r="K6779" s="482"/>
      <c r="L6779" s="482"/>
      <c r="M6779" s="483"/>
      <c r="N6779" s="176"/>
      <c r="O6779" s="412"/>
      <c r="P6779" s="413"/>
      <c r="Q6779" s="8"/>
      <c r="R6779" s="8"/>
      <c r="S6779" s="8"/>
      <c r="T6779" s="9"/>
      <c r="U6779" s="17"/>
      <c r="V6779" s="182"/>
      <c r="W6779" s="191"/>
      <c r="X6779" s="199"/>
      <c r="Y6779" s="182">
        <f>+C6775</f>
        <v>129</v>
      </c>
      <c r="Z6779" s="41">
        <f>+SUMIF($N6779:$N6798,$Z$16,$U6779:$U6798)</f>
        <v>0</v>
      </c>
      <c r="AA6779" s="41">
        <f>+SUMIF($N6779:$N6798,$AA$16,$U6779:$U6798)</f>
        <v>0</v>
      </c>
      <c r="AB6779" s="41">
        <f>+SUMIF($N6779:$N6798,$AB$16,$U6779:$U6798)</f>
        <v>0</v>
      </c>
      <c r="AC6779" s="41">
        <f>+SUMIF($N6779:$N6798,$AC$16,$U6779:$U6798)</f>
        <v>0</v>
      </c>
      <c r="AD6779" s="41">
        <f>+SUMIF($N6779:$N6798,$AD$16,$U6779:$U6798)</f>
        <v>0</v>
      </c>
      <c r="AE6779" s="41">
        <f>+SUMIF($N6779:$N6798,$AE$16,$U6779:$U6798)</f>
        <v>0</v>
      </c>
      <c r="AF6779" s="41">
        <f>+SUMIF($N6779:$N6798,$AF$16,$U6779:$U6798)</f>
        <v>0</v>
      </c>
      <c r="AG6779" s="41">
        <f>+SUMIF($N6779:$N6798,$AG$16,$U6779:$U6798)</f>
        <v>0</v>
      </c>
      <c r="AH6779" s="41">
        <f>+SUMIF($N6779:$N6798,$AH$16,$U6779:$U6798)</f>
        <v>0</v>
      </c>
      <c r="AI6779" s="41">
        <f>+SUMIF($N6779:$N6798,$AI$16,$U6779:$U6798)</f>
        <v>0</v>
      </c>
      <c r="AJ6779" s="41">
        <f>+SUMIF($N6779:$N6798,$AJ$16,$U6779:$U6798)</f>
        <v>0</v>
      </c>
      <c r="AK6779" s="41">
        <f>+SUMIF($N6779:$N6798,$AK$16,$U6779:$U6798)</f>
        <v>0</v>
      </c>
      <c r="AL6779" s="41">
        <f>+SUMIF($N6779:$N6798,$AL$16,$U6779:$U6798)</f>
        <v>0</v>
      </c>
      <c r="AM6779" s="41">
        <f>+SUMIF($N6779:$N6798,$AM$16,$U6779:$U6798)</f>
        <v>0</v>
      </c>
      <c r="AN6779" s="41">
        <f>+SUMIF($N6779:$N6798,$AN$16,$U6779:$U6798)</f>
        <v>0</v>
      </c>
      <c r="AO6779" s="41">
        <f>+SUMIF($N6779:$N6798,$AO$16,$U6779:$U6798)</f>
        <v>0</v>
      </c>
      <c r="AP6779" s="41">
        <f>+SUMIF($N6779:$N6798,$AP$16,$U6779:$U6798)</f>
        <v>0</v>
      </c>
      <c r="AQ6779" s="41">
        <f>+SUMIF($N6779:$N6798,$AQ$16,$U6779:$U6798)</f>
        <v>0</v>
      </c>
      <c r="AR6779" s="41">
        <f>+SUMIF($N6779:$N6798,$AR$16,$U6779:$U6798)</f>
        <v>0</v>
      </c>
      <c r="AS6779" s="43"/>
      <c r="AT6779" s="43"/>
      <c r="AU6779" s="44"/>
      <c r="AV6779" s="182"/>
      <c r="AW6779" s="182"/>
      <c r="AX6779" s="182"/>
      <c r="AZ6779" s="207"/>
    </row>
    <row r="6780" spans="1:52" s="168" customFormat="1" ht="24.9" customHeight="1" x14ac:dyDescent="0.3">
      <c r="A6780" s="263"/>
      <c r="B6780" s="263"/>
      <c r="C6780" s="265"/>
      <c r="D6780" s="481"/>
      <c r="E6780" s="482"/>
      <c r="F6780" s="482"/>
      <c r="G6780" s="482"/>
      <c r="H6780" s="482"/>
      <c r="I6780" s="482"/>
      <c r="J6780" s="482"/>
      <c r="K6780" s="482"/>
      <c r="L6780" s="482"/>
      <c r="M6780" s="483"/>
      <c r="N6780" s="176"/>
      <c r="O6780" s="412"/>
      <c r="P6780" s="413"/>
      <c r="Q6780" s="8"/>
      <c r="R6780" s="8"/>
      <c r="S6780" s="8"/>
      <c r="T6780" s="9"/>
      <c r="U6780" s="17"/>
      <c r="V6780" s="182"/>
      <c r="W6780" s="191"/>
      <c r="X6780" s="199"/>
      <c r="Y6780" s="182"/>
      <c r="Z6780" s="184"/>
      <c r="AA6780" s="184"/>
      <c r="AD6780" s="182"/>
      <c r="AG6780" s="182"/>
      <c r="AH6780" s="43"/>
      <c r="AI6780" s="43"/>
      <c r="AJ6780" s="43"/>
      <c r="AK6780" s="43"/>
      <c r="AL6780" s="43"/>
      <c r="AM6780" s="43"/>
      <c r="AN6780" s="43"/>
      <c r="AO6780" s="43"/>
      <c r="AP6780" s="43"/>
      <c r="AQ6780" s="43"/>
      <c r="AR6780" s="43"/>
      <c r="AS6780" s="43"/>
      <c r="AT6780" s="43"/>
      <c r="AU6780" s="44"/>
      <c r="AV6780" s="182"/>
      <c r="AW6780" s="182"/>
      <c r="AX6780" s="182"/>
      <c r="AZ6780" s="207"/>
    </row>
    <row r="6781" spans="1:52" s="168" customFormat="1" ht="24.9" customHeight="1" x14ac:dyDescent="0.3">
      <c r="A6781" s="263"/>
      <c r="B6781" s="263"/>
      <c r="C6781" s="265"/>
      <c r="D6781" s="481"/>
      <c r="E6781" s="482"/>
      <c r="F6781" s="482"/>
      <c r="G6781" s="482"/>
      <c r="H6781" s="482"/>
      <c r="I6781" s="482"/>
      <c r="J6781" s="482"/>
      <c r="K6781" s="482"/>
      <c r="L6781" s="482"/>
      <c r="M6781" s="483"/>
      <c r="N6781" s="176"/>
      <c r="O6781" s="412"/>
      <c r="P6781" s="413"/>
      <c r="Q6781" s="8"/>
      <c r="R6781" s="8"/>
      <c r="S6781" s="8"/>
      <c r="T6781" s="9"/>
      <c r="U6781" s="17"/>
      <c r="V6781" s="182"/>
      <c r="W6781" s="191"/>
      <c r="X6781" s="199"/>
      <c r="Y6781" s="182"/>
      <c r="Z6781" s="184"/>
      <c r="AA6781" s="184"/>
      <c r="AD6781" s="182"/>
      <c r="AG6781" s="182"/>
      <c r="AH6781" s="43"/>
      <c r="AI6781" s="43"/>
      <c r="AJ6781" s="43"/>
      <c r="AK6781" s="43"/>
      <c r="AL6781" s="43"/>
      <c r="AM6781" s="43"/>
      <c r="AN6781" s="43"/>
      <c r="AO6781" s="43"/>
      <c r="AP6781" s="43"/>
      <c r="AQ6781" s="43"/>
      <c r="AR6781" s="43"/>
      <c r="AS6781" s="43"/>
      <c r="AT6781" s="43"/>
      <c r="AU6781" s="44"/>
      <c r="AV6781" s="182"/>
      <c r="AW6781" s="182"/>
      <c r="AX6781" s="182"/>
      <c r="AZ6781" s="207"/>
    </row>
    <row r="6782" spans="1:52" s="168" customFormat="1" ht="24.9" customHeight="1" x14ac:dyDescent="0.3">
      <c r="A6782" s="263"/>
      <c r="B6782" s="263"/>
      <c r="C6782" s="265"/>
      <c r="D6782" s="481"/>
      <c r="E6782" s="482"/>
      <c r="F6782" s="482"/>
      <c r="G6782" s="482"/>
      <c r="H6782" s="482"/>
      <c r="I6782" s="482"/>
      <c r="J6782" s="482"/>
      <c r="K6782" s="482"/>
      <c r="L6782" s="482"/>
      <c r="M6782" s="483"/>
      <c r="N6782" s="176"/>
      <c r="O6782" s="412"/>
      <c r="P6782" s="413"/>
      <c r="Q6782" s="8"/>
      <c r="R6782" s="8"/>
      <c r="S6782" s="8"/>
      <c r="T6782" s="9"/>
      <c r="U6782" s="17"/>
      <c r="V6782" s="182"/>
      <c r="W6782" s="191"/>
      <c r="X6782" s="199"/>
      <c r="Y6782" s="182"/>
      <c r="Z6782" s="184"/>
      <c r="AA6782" s="184"/>
      <c r="AD6782" s="182"/>
      <c r="AG6782" s="182"/>
      <c r="AH6782" s="43"/>
      <c r="AI6782" s="43"/>
      <c r="AJ6782" s="43"/>
      <c r="AK6782" s="43"/>
      <c r="AL6782" s="43"/>
      <c r="AM6782" s="43"/>
      <c r="AN6782" s="43"/>
      <c r="AO6782" s="43"/>
      <c r="AP6782" s="43"/>
      <c r="AQ6782" s="43"/>
      <c r="AR6782" s="43"/>
      <c r="AS6782" s="43"/>
      <c r="AT6782" s="43"/>
      <c r="AU6782" s="44"/>
      <c r="AV6782" s="182"/>
      <c r="AW6782" s="182"/>
      <c r="AX6782" s="182"/>
      <c r="AZ6782" s="207"/>
    </row>
    <row r="6783" spans="1:52" s="168" customFormat="1" ht="24.9" customHeight="1" x14ac:dyDescent="0.3">
      <c r="A6783" s="263"/>
      <c r="B6783" s="263"/>
      <c r="C6783" s="265"/>
      <c r="D6783" s="481"/>
      <c r="E6783" s="482"/>
      <c r="F6783" s="482"/>
      <c r="G6783" s="482"/>
      <c r="H6783" s="482"/>
      <c r="I6783" s="482"/>
      <c r="J6783" s="482"/>
      <c r="K6783" s="482"/>
      <c r="L6783" s="482"/>
      <c r="M6783" s="483"/>
      <c r="N6783" s="176"/>
      <c r="O6783" s="412"/>
      <c r="P6783" s="413"/>
      <c r="Q6783" s="8"/>
      <c r="R6783" s="8"/>
      <c r="S6783" s="8"/>
      <c r="T6783" s="9"/>
      <c r="U6783" s="17"/>
      <c r="V6783" s="182"/>
      <c r="W6783" s="191"/>
      <c r="X6783" s="199"/>
      <c r="Y6783" s="182"/>
      <c r="Z6783" s="184"/>
      <c r="AA6783" s="184"/>
      <c r="AD6783" s="182"/>
      <c r="AG6783" s="182"/>
      <c r="AH6783" s="43"/>
      <c r="AI6783" s="43"/>
      <c r="AJ6783" s="43"/>
      <c r="AK6783" s="43"/>
      <c r="AL6783" s="43"/>
      <c r="AM6783" s="43"/>
      <c r="AN6783" s="43"/>
      <c r="AO6783" s="43"/>
      <c r="AP6783" s="43"/>
      <c r="AQ6783" s="43"/>
      <c r="AR6783" s="43"/>
      <c r="AS6783" s="43"/>
      <c r="AT6783" s="43"/>
      <c r="AU6783" s="44"/>
      <c r="AV6783" s="182"/>
      <c r="AW6783" s="182"/>
      <c r="AX6783" s="182"/>
      <c r="AZ6783" s="207"/>
    </row>
    <row r="6784" spans="1:52" s="168" customFormat="1" ht="24.9" customHeight="1" x14ac:dyDescent="0.3">
      <c r="A6784" s="263"/>
      <c r="B6784" s="263"/>
      <c r="C6784" s="265"/>
      <c r="D6784" s="481"/>
      <c r="E6784" s="482"/>
      <c r="F6784" s="482"/>
      <c r="G6784" s="482"/>
      <c r="H6784" s="482"/>
      <c r="I6784" s="482"/>
      <c r="J6784" s="482"/>
      <c r="K6784" s="482"/>
      <c r="L6784" s="482"/>
      <c r="M6784" s="483"/>
      <c r="N6784" s="176"/>
      <c r="O6784" s="412"/>
      <c r="P6784" s="413"/>
      <c r="Q6784" s="8"/>
      <c r="R6784" s="8"/>
      <c r="S6784" s="8"/>
      <c r="T6784" s="9"/>
      <c r="U6784" s="17"/>
      <c r="V6784" s="182"/>
      <c r="W6784" s="191"/>
      <c r="X6784" s="199"/>
      <c r="Y6784" s="182"/>
      <c r="Z6784" s="184"/>
      <c r="AA6784" s="184"/>
      <c r="AD6784" s="182"/>
      <c r="AG6784" s="182"/>
      <c r="AH6784" s="43"/>
      <c r="AI6784" s="43"/>
      <c r="AJ6784" s="43"/>
      <c r="AK6784" s="43"/>
      <c r="AL6784" s="43"/>
      <c r="AM6784" s="43"/>
      <c r="AN6784" s="43"/>
      <c r="AO6784" s="43"/>
      <c r="AP6784" s="43"/>
      <c r="AQ6784" s="43"/>
      <c r="AR6784" s="43"/>
      <c r="AS6784" s="43"/>
      <c r="AT6784" s="43"/>
      <c r="AU6784" s="44"/>
      <c r="AV6784" s="182"/>
      <c r="AW6784" s="182"/>
      <c r="AX6784" s="182"/>
      <c r="AZ6784" s="207"/>
    </row>
    <row r="6785" spans="1:52" s="168" customFormat="1" ht="24.9" customHeight="1" x14ac:dyDescent="0.3">
      <c r="A6785" s="263"/>
      <c r="B6785" s="263"/>
      <c r="C6785" s="265"/>
      <c r="D6785" s="481"/>
      <c r="E6785" s="482"/>
      <c r="F6785" s="482"/>
      <c r="G6785" s="482"/>
      <c r="H6785" s="482"/>
      <c r="I6785" s="482"/>
      <c r="J6785" s="482"/>
      <c r="K6785" s="482"/>
      <c r="L6785" s="482"/>
      <c r="M6785" s="483"/>
      <c r="N6785" s="176"/>
      <c r="O6785" s="412"/>
      <c r="P6785" s="413"/>
      <c r="Q6785" s="8"/>
      <c r="R6785" s="8"/>
      <c r="S6785" s="8"/>
      <c r="T6785" s="9"/>
      <c r="U6785" s="17"/>
      <c r="V6785" s="182"/>
      <c r="W6785" s="191"/>
      <c r="X6785" s="199"/>
      <c r="Y6785" s="182"/>
      <c r="Z6785" s="184"/>
      <c r="AA6785" s="184"/>
      <c r="AD6785" s="182"/>
      <c r="AG6785" s="182"/>
      <c r="AH6785" s="43"/>
      <c r="AI6785" s="43"/>
      <c r="AJ6785" s="43"/>
      <c r="AK6785" s="43"/>
      <c r="AL6785" s="43"/>
      <c r="AM6785" s="43"/>
      <c r="AN6785" s="43"/>
      <c r="AO6785" s="43"/>
      <c r="AP6785" s="43"/>
      <c r="AQ6785" s="43"/>
      <c r="AR6785" s="43"/>
      <c r="AS6785" s="43"/>
      <c r="AT6785" s="43"/>
      <c r="AU6785" s="44"/>
      <c r="AV6785" s="182"/>
      <c r="AW6785" s="182"/>
      <c r="AX6785" s="182"/>
      <c r="AZ6785" s="207"/>
    </row>
    <row r="6786" spans="1:52" s="168" customFormat="1" ht="24.9" customHeight="1" x14ac:dyDescent="0.3">
      <c r="A6786" s="263"/>
      <c r="B6786" s="263"/>
      <c r="C6786" s="265"/>
      <c r="D6786" s="481"/>
      <c r="E6786" s="482"/>
      <c r="F6786" s="482"/>
      <c r="G6786" s="482"/>
      <c r="H6786" s="482"/>
      <c r="I6786" s="482"/>
      <c r="J6786" s="482"/>
      <c r="K6786" s="482"/>
      <c r="L6786" s="482"/>
      <c r="M6786" s="483"/>
      <c r="N6786" s="176"/>
      <c r="O6786" s="412"/>
      <c r="P6786" s="413"/>
      <c r="Q6786" s="8"/>
      <c r="R6786" s="8"/>
      <c r="S6786" s="8"/>
      <c r="T6786" s="9"/>
      <c r="U6786" s="17"/>
      <c r="V6786" s="182"/>
      <c r="W6786" s="191"/>
      <c r="X6786" s="199"/>
      <c r="Y6786" s="182"/>
      <c r="Z6786" s="184"/>
      <c r="AA6786" s="184"/>
      <c r="AD6786" s="182"/>
      <c r="AG6786" s="182"/>
      <c r="AH6786" s="43"/>
      <c r="AI6786" s="43"/>
      <c r="AJ6786" s="43"/>
      <c r="AK6786" s="43"/>
      <c r="AL6786" s="43"/>
      <c r="AM6786" s="43"/>
      <c r="AN6786" s="43"/>
      <c r="AO6786" s="43"/>
      <c r="AP6786" s="43"/>
      <c r="AQ6786" s="43"/>
      <c r="AR6786" s="43"/>
      <c r="AS6786" s="43"/>
      <c r="AT6786" s="43"/>
      <c r="AU6786" s="44"/>
      <c r="AV6786" s="182"/>
      <c r="AW6786" s="182"/>
      <c r="AX6786" s="182"/>
      <c r="AZ6786" s="207"/>
    </row>
    <row r="6787" spans="1:52" s="168" customFormat="1" ht="24.9" customHeight="1" x14ac:dyDescent="0.3">
      <c r="A6787" s="263"/>
      <c r="B6787" s="263"/>
      <c r="C6787" s="265"/>
      <c r="D6787" s="481"/>
      <c r="E6787" s="482"/>
      <c r="F6787" s="482"/>
      <c r="G6787" s="482"/>
      <c r="H6787" s="482"/>
      <c r="I6787" s="482"/>
      <c r="J6787" s="482"/>
      <c r="K6787" s="482"/>
      <c r="L6787" s="482"/>
      <c r="M6787" s="483"/>
      <c r="N6787" s="176"/>
      <c r="O6787" s="412"/>
      <c r="P6787" s="413"/>
      <c r="Q6787" s="8"/>
      <c r="R6787" s="8"/>
      <c r="S6787" s="8"/>
      <c r="T6787" s="9"/>
      <c r="U6787" s="17"/>
      <c r="V6787" s="182"/>
      <c r="W6787" s="191"/>
      <c r="X6787" s="199"/>
      <c r="Y6787" s="182"/>
      <c r="Z6787" s="184"/>
      <c r="AA6787" s="184"/>
      <c r="AD6787" s="182"/>
      <c r="AG6787" s="182"/>
      <c r="AH6787" s="43"/>
      <c r="AI6787" s="43"/>
      <c r="AJ6787" s="43"/>
      <c r="AK6787" s="43"/>
      <c r="AL6787" s="43"/>
      <c r="AM6787" s="43"/>
      <c r="AN6787" s="43"/>
      <c r="AO6787" s="43"/>
      <c r="AP6787" s="43"/>
      <c r="AQ6787" s="43"/>
      <c r="AR6787" s="43"/>
      <c r="AS6787" s="43"/>
      <c r="AT6787" s="43"/>
      <c r="AU6787" s="44"/>
      <c r="AV6787" s="182"/>
      <c r="AW6787" s="182"/>
      <c r="AX6787" s="182"/>
      <c r="AZ6787" s="207"/>
    </row>
    <row r="6788" spans="1:52" s="168" customFormat="1" ht="24.9" customHeight="1" x14ac:dyDescent="0.3">
      <c r="A6788" s="263"/>
      <c r="B6788" s="263"/>
      <c r="C6788" s="265"/>
      <c r="D6788" s="481"/>
      <c r="E6788" s="482"/>
      <c r="F6788" s="482"/>
      <c r="G6788" s="482"/>
      <c r="H6788" s="482"/>
      <c r="I6788" s="482"/>
      <c r="J6788" s="482"/>
      <c r="K6788" s="482"/>
      <c r="L6788" s="482"/>
      <c r="M6788" s="483"/>
      <c r="N6788" s="176"/>
      <c r="O6788" s="412"/>
      <c r="P6788" s="413"/>
      <c r="Q6788" s="8"/>
      <c r="R6788" s="8"/>
      <c r="S6788" s="8"/>
      <c r="T6788" s="9"/>
      <c r="U6788" s="17"/>
      <c r="V6788" s="182"/>
      <c r="W6788" s="191"/>
      <c r="X6788" s="199"/>
      <c r="Y6788" s="182"/>
      <c r="Z6788" s="184"/>
      <c r="AA6788" s="184"/>
      <c r="AD6788" s="182"/>
      <c r="AG6788" s="182"/>
      <c r="AH6788" s="43"/>
      <c r="AI6788" s="43"/>
      <c r="AJ6788" s="43"/>
      <c r="AK6788" s="43"/>
      <c r="AL6788" s="43"/>
      <c r="AM6788" s="43"/>
      <c r="AN6788" s="43"/>
      <c r="AO6788" s="43"/>
      <c r="AP6788" s="43"/>
      <c r="AQ6788" s="43"/>
      <c r="AR6788" s="43"/>
      <c r="AS6788" s="43"/>
      <c r="AT6788" s="43"/>
      <c r="AU6788" s="44"/>
      <c r="AV6788" s="182"/>
      <c r="AW6788" s="182"/>
      <c r="AX6788" s="182"/>
      <c r="AZ6788" s="207"/>
    </row>
    <row r="6789" spans="1:52" s="168" customFormat="1" ht="24.9" customHeight="1" x14ac:dyDescent="0.3">
      <c r="A6789" s="263"/>
      <c r="B6789" s="263"/>
      <c r="C6789" s="265"/>
      <c r="D6789" s="481"/>
      <c r="E6789" s="482"/>
      <c r="F6789" s="482"/>
      <c r="G6789" s="482"/>
      <c r="H6789" s="482"/>
      <c r="I6789" s="482"/>
      <c r="J6789" s="482"/>
      <c r="K6789" s="482"/>
      <c r="L6789" s="482"/>
      <c r="M6789" s="483"/>
      <c r="N6789" s="176"/>
      <c r="O6789" s="412"/>
      <c r="P6789" s="413"/>
      <c r="Q6789" s="8"/>
      <c r="R6789" s="8"/>
      <c r="S6789" s="8"/>
      <c r="T6789" s="9"/>
      <c r="U6789" s="17"/>
      <c r="V6789" s="182"/>
      <c r="W6789" s="191"/>
      <c r="X6789" s="199"/>
      <c r="Y6789" s="182"/>
      <c r="Z6789" s="184"/>
      <c r="AA6789" s="184"/>
      <c r="AD6789" s="182"/>
      <c r="AG6789" s="182"/>
      <c r="AH6789" s="43"/>
      <c r="AI6789" s="43"/>
      <c r="AJ6789" s="43"/>
      <c r="AK6789" s="43"/>
      <c r="AL6789" s="43"/>
      <c r="AM6789" s="43"/>
      <c r="AN6789" s="43"/>
      <c r="AO6789" s="43"/>
      <c r="AP6789" s="43"/>
      <c r="AQ6789" s="43"/>
      <c r="AR6789" s="43"/>
      <c r="AS6789" s="43"/>
      <c r="AT6789" s="43"/>
      <c r="AU6789" s="44"/>
      <c r="AV6789" s="182"/>
      <c r="AW6789" s="182"/>
      <c r="AX6789" s="182"/>
      <c r="AZ6789" s="207"/>
    </row>
    <row r="6790" spans="1:52" s="168" customFormat="1" ht="24.9" customHeight="1" x14ac:dyDescent="0.3">
      <c r="A6790" s="263"/>
      <c r="B6790" s="263"/>
      <c r="C6790" s="265"/>
      <c r="D6790" s="481"/>
      <c r="E6790" s="482"/>
      <c r="F6790" s="482"/>
      <c r="G6790" s="482"/>
      <c r="H6790" s="482"/>
      <c r="I6790" s="482"/>
      <c r="J6790" s="482"/>
      <c r="K6790" s="482"/>
      <c r="L6790" s="482"/>
      <c r="M6790" s="483"/>
      <c r="N6790" s="176"/>
      <c r="O6790" s="412"/>
      <c r="P6790" s="413"/>
      <c r="Q6790" s="8"/>
      <c r="R6790" s="8"/>
      <c r="S6790" s="8"/>
      <c r="T6790" s="9"/>
      <c r="U6790" s="17"/>
      <c r="V6790" s="182"/>
      <c r="W6790" s="191"/>
      <c r="X6790" s="199"/>
      <c r="Y6790" s="182"/>
      <c r="Z6790" s="184"/>
      <c r="AA6790" s="184"/>
      <c r="AD6790" s="182"/>
      <c r="AG6790" s="182"/>
      <c r="AH6790" s="43"/>
      <c r="AI6790" s="43"/>
      <c r="AJ6790" s="43"/>
      <c r="AK6790" s="43"/>
      <c r="AL6790" s="43"/>
      <c r="AM6790" s="43"/>
      <c r="AN6790" s="43"/>
      <c r="AO6790" s="43"/>
      <c r="AP6790" s="43"/>
      <c r="AQ6790" s="43"/>
      <c r="AR6790" s="43"/>
      <c r="AS6790" s="43"/>
      <c r="AT6790" s="43"/>
      <c r="AU6790" s="44"/>
      <c r="AV6790" s="182"/>
      <c r="AW6790" s="182"/>
      <c r="AX6790" s="182"/>
      <c r="AZ6790" s="207"/>
    </row>
    <row r="6791" spans="1:52" s="168" customFormat="1" ht="24.9" customHeight="1" x14ac:dyDescent="0.3">
      <c r="A6791" s="263"/>
      <c r="B6791" s="263"/>
      <c r="C6791" s="265"/>
      <c r="D6791" s="481"/>
      <c r="E6791" s="482"/>
      <c r="F6791" s="482"/>
      <c r="G6791" s="482"/>
      <c r="H6791" s="482"/>
      <c r="I6791" s="482"/>
      <c r="J6791" s="482"/>
      <c r="K6791" s="482"/>
      <c r="L6791" s="482"/>
      <c r="M6791" s="483"/>
      <c r="N6791" s="176"/>
      <c r="O6791" s="412"/>
      <c r="P6791" s="413"/>
      <c r="Q6791" s="8"/>
      <c r="R6791" s="8"/>
      <c r="S6791" s="8"/>
      <c r="T6791" s="9"/>
      <c r="U6791" s="17"/>
      <c r="V6791" s="182"/>
      <c r="W6791" s="191"/>
      <c r="X6791" s="199"/>
      <c r="Y6791" s="182"/>
      <c r="Z6791" s="184"/>
      <c r="AA6791" s="184"/>
      <c r="AD6791" s="182"/>
      <c r="AG6791" s="182"/>
      <c r="AH6791" s="43"/>
      <c r="AI6791" s="43"/>
      <c r="AJ6791" s="43"/>
      <c r="AK6791" s="43"/>
      <c r="AL6791" s="43"/>
      <c r="AM6791" s="43"/>
      <c r="AN6791" s="43"/>
      <c r="AO6791" s="43"/>
      <c r="AP6791" s="43"/>
      <c r="AQ6791" s="43"/>
      <c r="AR6791" s="43"/>
      <c r="AS6791" s="43"/>
      <c r="AT6791" s="43"/>
      <c r="AU6791" s="44"/>
      <c r="AV6791" s="182"/>
      <c r="AW6791" s="182"/>
      <c r="AX6791" s="182"/>
      <c r="AZ6791" s="207"/>
    </row>
    <row r="6792" spans="1:52" s="168" customFormat="1" ht="24.9" customHeight="1" x14ac:dyDescent="0.3">
      <c r="A6792" s="263"/>
      <c r="B6792" s="263"/>
      <c r="C6792" s="265"/>
      <c r="D6792" s="481"/>
      <c r="E6792" s="482"/>
      <c r="F6792" s="482"/>
      <c r="G6792" s="482"/>
      <c r="H6792" s="482"/>
      <c r="I6792" s="482"/>
      <c r="J6792" s="482"/>
      <c r="K6792" s="482"/>
      <c r="L6792" s="482"/>
      <c r="M6792" s="483"/>
      <c r="N6792" s="176"/>
      <c r="O6792" s="412"/>
      <c r="P6792" s="413"/>
      <c r="Q6792" s="8"/>
      <c r="R6792" s="8"/>
      <c r="S6792" s="8"/>
      <c r="T6792" s="9"/>
      <c r="U6792" s="17"/>
      <c r="V6792" s="182"/>
      <c r="W6792" s="191"/>
      <c r="X6792" s="199"/>
      <c r="Y6792" s="182"/>
      <c r="Z6792" s="184"/>
      <c r="AA6792" s="184"/>
      <c r="AD6792" s="182"/>
      <c r="AG6792" s="182"/>
      <c r="AH6792" s="43"/>
      <c r="AI6792" s="43"/>
      <c r="AJ6792" s="43"/>
      <c r="AK6792" s="43"/>
      <c r="AL6792" s="43"/>
      <c r="AM6792" s="43"/>
      <c r="AN6792" s="43"/>
      <c r="AO6792" s="43"/>
      <c r="AP6792" s="43"/>
      <c r="AQ6792" s="43"/>
      <c r="AR6792" s="43"/>
      <c r="AS6792" s="43"/>
      <c r="AT6792" s="43"/>
      <c r="AU6792" s="44"/>
      <c r="AV6792" s="182"/>
      <c r="AW6792" s="182"/>
      <c r="AX6792" s="182"/>
      <c r="AZ6792" s="207"/>
    </row>
    <row r="6793" spans="1:52" s="168" customFormat="1" ht="24.9" customHeight="1" x14ac:dyDescent="0.3">
      <c r="A6793" s="263"/>
      <c r="B6793" s="263"/>
      <c r="C6793" s="265"/>
      <c r="D6793" s="481"/>
      <c r="E6793" s="482"/>
      <c r="F6793" s="482"/>
      <c r="G6793" s="482"/>
      <c r="H6793" s="482"/>
      <c r="I6793" s="482"/>
      <c r="J6793" s="482"/>
      <c r="K6793" s="482"/>
      <c r="L6793" s="482"/>
      <c r="M6793" s="483"/>
      <c r="N6793" s="176"/>
      <c r="O6793" s="412"/>
      <c r="P6793" s="413"/>
      <c r="Q6793" s="8"/>
      <c r="R6793" s="8"/>
      <c r="S6793" s="8"/>
      <c r="T6793" s="9"/>
      <c r="U6793" s="17"/>
      <c r="V6793" s="182"/>
      <c r="W6793" s="191"/>
      <c r="X6793" s="199"/>
      <c r="Y6793" s="182"/>
      <c r="Z6793" s="184"/>
      <c r="AA6793" s="184"/>
      <c r="AD6793" s="182"/>
      <c r="AG6793" s="182"/>
      <c r="AH6793" s="43"/>
      <c r="AI6793" s="43"/>
      <c r="AJ6793" s="43"/>
      <c r="AK6793" s="43"/>
      <c r="AL6793" s="43"/>
      <c r="AM6793" s="43"/>
      <c r="AN6793" s="43"/>
      <c r="AO6793" s="43"/>
      <c r="AP6793" s="43"/>
      <c r="AQ6793" s="43"/>
      <c r="AR6793" s="43"/>
      <c r="AS6793" s="43"/>
      <c r="AT6793" s="43"/>
      <c r="AU6793" s="44"/>
      <c r="AV6793" s="182"/>
      <c r="AW6793" s="182"/>
      <c r="AX6793" s="182"/>
      <c r="AZ6793" s="207"/>
    </row>
    <row r="6794" spans="1:52" s="168" customFormat="1" ht="24.9" customHeight="1" x14ac:dyDescent="0.3">
      <c r="A6794" s="263"/>
      <c r="B6794" s="263"/>
      <c r="C6794" s="265"/>
      <c r="D6794" s="481"/>
      <c r="E6794" s="482"/>
      <c r="F6794" s="482"/>
      <c r="G6794" s="482"/>
      <c r="H6794" s="482"/>
      <c r="I6794" s="482"/>
      <c r="J6794" s="482"/>
      <c r="K6794" s="482"/>
      <c r="L6794" s="482"/>
      <c r="M6794" s="483"/>
      <c r="N6794" s="176"/>
      <c r="O6794" s="412"/>
      <c r="P6794" s="413"/>
      <c r="Q6794" s="8"/>
      <c r="R6794" s="8"/>
      <c r="S6794" s="8"/>
      <c r="T6794" s="9"/>
      <c r="U6794" s="17"/>
      <c r="V6794" s="182"/>
      <c r="W6794" s="191"/>
      <c r="X6794" s="199"/>
      <c r="Y6794" s="182"/>
      <c r="Z6794" s="184"/>
      <c r="AA6794" s="184"/>
      <c r="AD6794" s="182"/>
      <c r="AG6794" s="182"/>
      <c r="AH6794" s="43"/>
      <c r="AI6794" s="43"/>
      <c r="AJ6794" s="43"/>
      <c r="AK6794" s="43"/>
      <c r="AL6794" s="43"/>
      <c r="AM6794" s="43"/>
      <c r="AN6794" s="43"/>
      <c r="AO6794" s="43"/>
      <c r="AP6794" s="43"/>
      <c r="AQ6794" s="43"/>
      <c r="AR6794" s="43"/>
      <c r="AS6794" s="43"/>
      <c r="AT6794" s="43"/>
      <c r="AU6794" s="44"/>
      <c r="AV6794" s="182"/>
      <c r="AW6794" s="182"/>
      <c r="AX6794" s="182"/>
      <c r="AZ6794" s="207"/>
    </row>
    <row r="6795" spans="1:52" s="168" customFormat="1" ht="24.9" customHeight="1" x14ac:dyDescent="0.3">
      <c r="A6795" s="263"/>
      <c r="B6795" s="263"/>
      <c r="C6795" s="265"/>
      <c r="D6795" s="481"/>
      <c r="E6795" s="482"/>
      <c r="F6795" s="482"/>
      <c r="G6795" s="482"/>
      <c r="H6795" s="482"/>
      <c r="I6795" s="482"/>
      <c r="J6795" s="482"/>
      <c r="K6795" s="482"/>
      <c r="L6795" s="482"/>
      <c r="M6795" s="483"/>
      <c r="N6795" s="176"/>
      <c r="O6795" s="412"/>
      <c r="P6795" s="413"/>
      <c r="Q6795" s="8"/>
      <c r="R6795" s="8"/>
      <c r="S6795" s="8"/>
      <c r="T6795" s="9"/>
      <c r="U6795" s="17"/>
      <c r="V6795" s="182"/>
      <c r="W6795" s="191"/>
      <c r="X6795" s="199"/>
      <c r="Y6795" s="182"/>
      <c r="Z6795" s="184"/>
      <c r="AA6795" s="184"/>
      <c r="AD6795" s="182"/>
      <c r="AG6795" s="182"/>
      <c r="AH6795" s="43"/>
      <c r="AI6795" s="43"/>
      <c r="AJ6795" s="43"/>
      <c r="AK6795" s="43"/>
      <c r="AL6795" s="43"/>
      <c r="AM6795" s="43"/>
      <c r="AN6795" s="43"/>
      <c r="AO6795" s="43"/>
      <c r="AP6795" s="43"/>
      <c r="AQ6795" s="43"/>
      <c r="AR6795" s="43"/>
      <c r="AS6795" s="43"/>
      <c r="AT6795" s="43"/>
      <c r="AU6795" s="44"/>
      <c r="AV6795" s="182"/>
      <c r="AW6795" s="182"/>
      <c r="AX6795" s="182"/>
      <c r="AZ6795" s="207"/>
    </row>
    <row r="6796" spans="1:52" s="168" customFormat="1" ht="24.9" customHeight="1" x14ac:dyDescent="0.3">
      <c r="A6796" s="263"/>
      <c r="B6796" s="263"/>
      <c r="C6796" s="265"/>
      <c r="D6796" s="481"/>
      <c r="E6796" s="482"/>
      <c r="F6796" s="482"/>
      <c r="G6796" s="482"/>
      <c r="H6796" s="482"/>
      <c r="I6796" s="482"/>
      <c r="J6796" s="482"/>
      <c r="K6796" s="482"/>
      <c r="L6796" s="482"/>
      <c r="M6796" s="483"/>
      <c r="N6796" s="176"/>
      <c r="O6796" s="412"/>
      <c r="P6796" s="413"/>
      <c r="Q6796" s="8"/>
      <c r="R6796" s="8"/>
      <c r="S6796" s="8"/>
      <c r="T6796" s="9"/>
      <c r="U6796" s="17"/>
      <c r="V6796" s="182"/>
      <c r="W6796" s="191"/>
      <c r="X6796" s="199"/>
      <c r="Y6796" s="182"/>
      <c r="Z6796" s="184"/>
      <c r="AA6796" s="184"/>
      <c r="AD6796" s="182"/>
      <c r="AG6796" s="182"/>
      <c r="AH6796" s="43"/>
      <c r="AI6796" s="43"/>
      <c r="AJ6796" s="43"/>
      <c r="AK6796" s="43"/>
      <c r="AL6796" s="43"/>
      <c r="AM6796" s="43"/>
      <c r="AN6796" s="43"/>
      <c r="AO6796" s="43"/>
      <c r="AP6796" s="43"/>
      <c r="AQ6796" s="43"/>
      <c r="AR6796" s="43"/>
      <c r="AS6796" s="43"/>
      <c r="AT6796" s="43"/>
      <c r="AU6796" s="44"/>
      <c r="AV6796" s="182"/>
      <c r="AW6796" s="182"/>
      <c r="AX6796" s="182"/>
      <c r="AZ6796" s="207"/>
    </row>
    <row r="6797" spans="1:52" s="168" customFormat="1" ht="24.9" customHeight="1" x14ac:dyDescent="0.3">
      <c r="A6797" s="263"/>
      <c r="B6797" s="263"/>
      <c r="C6797" s="265"/>
      <c r="D6797" s="481"/>
      <c r="E6797" s="482"/>
      <c r="F6797" s="482"/>
      <c r="G6797" s="482"/>
      <c r="H6797" s="482"/>
      <c r="I6797" s="482"/>
      <c r="J6797" s="482"/>
      <c r="K6797" s="482"/>
      <c r="L6797" s="482"/>
      <c r="M6797" s="483"/>
      <c r="N6797" s="176"/>
      <c r="O6797" s="412"/>
      <c r="P6797" s="413"/>
      <c r="Q6797" s="8"/>
      <c r="R6797" s="8"/>
      <c r="S6797" s="8"/>
      <c r="T6797" s="9"/>
      <c r="U6797" s="17"/>
      <c r="V6797" s="182"/>
      <c r="W6797" s="191"/>
      <c r="X6797" s="199"/>
      <c r="Y6797" s="182"/>
      <c r="Z6797" s="184"/>
      <c r="AA6797" s="184"/>
      <c r="AD6797" s="182"/>
      <c r="AG6797" s="182"/>
      <c r="AH6797" s="43"/>
      <c r="AI6797" s="43"/>
      <c r="AJ6797" s="43"/>
      <c r="AK6797" s="43"/>
      <c r="AL6797" s="43"/>
      <c r="AM6797" s="43"/>
      <c r="AN6797" s="43"/>
      <c r="AO6797" s="43"/>
      <c r="AP6797" s="43"/>
      <c r="AQ6797" s="43"/>
      <c r="AR6797" s="43"/>
      <c r="AS6797" s="43"/>
      <c r="AT6797" s="43"/>
      <c r="AU6797" s="44"/>
      <c r="AV6797" s="182"/>
      <c r="AW6797" s="182"/>
      <c r="AX6797" s="182"/>
      <c r="AZ6797" s="207"/>
    </row>
    <row r="6798" spans="1:52" s="168" customFormat="1" ht="24.9" customHeight="1" x14ac:dyDescent="0.3">
      <c r="A6798" s="263"/>
      <c r="B6798" s="263"/>
      <c r="C6798" s="265"/>
      <c r="D6798" s="481"/>
      <c r="E6798" s="482"/>
      <c r="F6798" s="482"/>
      <c r="G6798" s="482"/>
      <c r="H6798" s="482"/>
      <c r="I6798" s="482"/>
      <c r="J6798" s="482"/>
      <c r="K6798" s="482"/>
      <c r="L6798" s="482"/>
      <c r="M6798" s="483"/>
      <c r="N6798" s="176"/>
      <c r="O6798" s="412"/>
      <c r="P6798" s="413"/>
      <c r="Q6798" s="8"/>
      <c r="R6798" s="8"/>
      <c r="S6798" s="8"/>
      <c r="T6798" s="9"/>
      <c r="U6798" s="17"/>
      <c r="V6798" s="182"/>
      <c r="W6798" s="191"/>
      <c r="X6798" s="199"/>
      <c r="Y6798" s="182"/>
      <c r="Z6798" s="184"/>
      <c r="AA6798" s="184"/>
      <c r="AD6798" s="182"/>
      <c r="AG6798" s="182"/>
      <c r="AH6798" s="43"/>
      <c r="AI6798" s="43"/>
      <c r="AJ6798" s="43"/>
      <c r="AK6798" s="43"/>
      <c r="AL6798" s="43"/>
      <c r="AM6798" s="43"/>
      <c r="AN6798" s="43"/>
      <c r="AO6798" s="43"/>
      <c r="AP6798" s="43"/>
      <c r="AQ6798" s="43"/>
      <c r="AR6798" s="43"/>
      <c r="AS6798" s="43"/>
      <c r="AT6798" s="43"/>
      <c r="AU6798" s="44"/>
      <c r="AV6798" s="182"/>
      <c r="AW6798" s="182"/>
      <c r="AX6798" s="182"/>
      <c r="AZ6798" s="207"/>
    </row>
    <row r="6799" spans="1:52" s="168" customFormat="1" ht="24.9" customHeight="1" thickBot="1" x14ac:dyDescent="0.35">
      <c r="A6799" s="263"/>
      <c r="B6799" s="263"/>
      <c r="C6799" s="265"/>
      <c r="D6799" s="481"/>
      <c r="E6799" s="482"/>
      <c r="F6799" s="482"/>
      <c r="G6799" s="482"/>
      <c r="H6799" s="482"/>
      <c r="I6799" s="482"/>
      <c r="J6799" s="482"/>
      <c r="K6799" s="482"/>
      <c r="L6799" s="482"/>
      <c r="M6799" s="483"/>
      <c r="N6799" s="414" t="s">
        <v>16</v>
      </c>
      <c r="O6799" s="415"/>
      <c r="P6799" s="415"/>
      <c r="Q6799" s="415"/>
      <c r="R6799" s="415"/>
      <c r="S6799" s="415"/>
      <c r="T6799" s="415"/>
      <c r="U6799" s="18">
        <f>SUM(U6779:U6798)</f>
        <v>0</v>
      </c>
      <c r="V6799" s="182"/>
      <c r="W6799" s="191"/>
      <c r="X6799" s="199"/>
      <c r="Y6799" s="182"/>
      <c r="Z6799" s="184"/>
      <c r="AA6799" s="184"/>
      <c r="AD6799" s="182"/>
      <c r="AG6799" s="182"/>
      <c r="AH6799" s="43"/>
      <c r="AI6799" s="43"/>
      <c r="AJ6799" s="43"/>
      <c r="AK6799" s="43"/>
      <c r="AL6799" s="43"/>
      <c r="AM6799" s="43"/>
      <c r="AN6799" s="43"/>
      <c r="AO6799" s="43"/>
      <c r="AP6799" s="43"/>
      <c r="AQ6799" s="43"/>
      <c r="AR6799" s="43"/>
      <c r="AS6799" s="43"/>
      <c r="AT6799" s="43"/>
      <c r="AU6799" s="44"/>
      <c r="AV6799" s="182"/>
      <c r="AW6799" s="182"/>
      <c r="AX6799" s="182"/>
      <c r="AZ6799" s="207"/>
    </row>
    <row r="6800" spans="1:52" s="168" customFormat="1" ht="14.4" customHeight="1" x14ac:dyDescent="0.3">
      <c r="A6800" s="263"/>
      <c r="B6800" s="263"/>
      <c r="C6800" s="265"/>
      <c r="D6800" s="481"/>
      <c r="E6800" s="482"/>
      <c r="F6800" s="482"/>
      <c r="G6800" s="482"/>
      <c r="H6800" s="482"/>
      <c r="I6800" s="482"/>
      <c r="J6800" s="482"/>
      <c r="K6800" s="482"/>
      <c r="L6800" s="482"/>
      <c r="M6800" s="483"/>
      <c r="N6800" s="416" t="s">
        <v>17</v>
      </c>
      <c r="O6800" s="417"/>
      <c r="P6800" s="417"/>
      <c r="Q6800" s="417"/>
      <c r="R6800" s="417"/>
      <c r="S6800" s="417"/>
      <c r="T6800" s="417"/>
      <c r="U6800" s="418"/>
      <c r="V6800" s="200"/>
      <c r="W6800" s="191"/>
      <c r="X6800" s="199"/>
      <c r="Y6800" s="182"/>
      <c r="Z6800" s="184"/>
      <c r="AA6800" s="184"/>
      <c r="AD6800" s="182"/>
      <c r="AG6800" s="182"/>
      <c r="AH6800" s="43"/>
      <c r="AI6800" s="43"/>
      <c r="AJ6800" s="43"/>
      <c r="AK6800" s="43"/>
      <c r="AL6800" s="43"/>
      <c r="AM6800" s="43"/>
      <c r="AN6800" s="43"/>
      <c r="AO6800" s="43"/>
      <c r="AP6800" s="43"/>
      <c r="AQ6800" s="43"/>
      <c r="AR6800" s="43"/>
      <c r="AS6800" s="43"/>
      <c r="AT6800" s="43"/>
      <c r="AU6800" s="44"/>
      <c r="AV6800" s="182"/>
      <c r="AW6800" s="182"/>
      <c r="AX6800" s="182"/>
      <c r="AZ6800" s="207"/>
    </row>
    <row r="6801" spans="1:52" s="168" customFormat="1" x14ac:dyDescent="0.3">
      <c r="A6801" s="263"/>
      <c r="B6801" s="263"/>
      <c r="C6801" s="265"/>
      <c r="D6801" s="481"/>
      <c r="E6801" s="482"/>
      <c r="F6801" s="482"/>
      <c r="G6801" s="482"/>
      <c r="H6801" s="482"/>
      <c r="I6801" s="482"/>
      <c r="J6801" s="482"/>
      <c r="K6801" s="482"/>
      <c r="L6801" s="482"/>
      <c r="M6801" s="483"/>
      <c r="N6801" s="419"/>
      <c r="O6801" s="420"/>
      <c r="P6801" s="420"/>
      <c r="Q6801" s="420"/>
      <c r="R6801" s="420"/>
      <c r="S6801" s="420"/>
      <c r="T6801" s="420"/>
      <c r="U6801" s="421"/>
      <c r="V6801" s="182"/>
      <c r="W6801" s="191"/>
      <c r="X6801" s="199"/>
      <c r="Y6801" s="182"/>
      <c r="Z6801" s="184"/>
      <c r="AA6801" s="184"/>
      <c r="AD6801" s="182"/>
      <c r="AG6801" s="182"/>
      <c r="AH6801" s="43"/>
      <c r="AI6801" s="43"/>
      <c r="AJ6801" s="43"/>
      <c r="AK6801" s="43"/>
      <c r="AL6801" s="43"/>
      <c r="AM6801" s="43"/>
      <c r="AN6801" s="43"/>
      <c r="AO6801" s="43"/>
      <c r="AP6801" s="43"/>
      <c r="AQ6801" s="43"/>
      <c r="AR6801" s="43"/>
      <c r="AS6801" s="43"/>
      <c r="AT6801" s="43"/>
      <c r="AU6801" s="44"/>
      <c r="AV6801" s="182"/>
      <c r="AW6801" s="182"/>
      <c r="AX6801" s="182"/>
      <c r="AZ6801" s="207"/>
    </row>
    <row r="6802" spans="1:52" s="168" customFormat="1" x14ac:dyDescent="0.3">
      <c r="A6802" s="263"/>
      <c r="B6802" s="263"/>
      <c r="C6802" s="265"/>
      <c r="D6802" s="481"/>
      <c r="E6802" s="482"/>
      <c r="F6802" s="482"/>
      <c r="G6802" s="482"/>
      <c r="H6802" s="482"/>
      <c r="I6802" s="482"/>
      <c r="J6802" s="482"/>
      <c r="K6802" s="482"/>
      <c r="L6802" s="482"/>
      <c r="M6802" s="483"/>
      <c r="N6802" s="419"/>
      <c r="O6802" s="420"/>
      <c r="P6802" s="420"/>
      <c r="Q6802" s="420"/>
      <c r="R6802" s="420"/>
      <c r="S6802" s="420"/>
      <c r="T6802" s="420"/>
      <c r="U6802" s="421"/>
      <c r="V6802" s="182"/>
      <c r="W6802" s="191"/>
      <c r="X6802" s="199"/>
      <c r="Y6802" s="182"/>
      <c r="Z6802" s="184"/>
      <c r="AA6802" s="184"/>
      <c r="AD6802" s="182"/>
      <c r="AG6802" s="182"/>
      <c r="AH6802" s="43"/>
      <c r="AI6802" s="43"/>
      <c r="AJ6802" s="43"/>
      <c r="AK6802" s="43"/>
      <c r="AL6802" s="43"/>
      <c r="AM6802" s="43"/>
      <c r="AN6802" s="43"/>
      <c r="AO6802" s="43"/>
      <c r="AP6802" s="43"/>
      <c r="AQ6802" s="43"/>
      <c r="AR6802" s="43"/>
      <c r="AS6802" s="43"/>
      <c r="AT6802" s="43"/>
      <c r="AU6802" s="44"/>
      <c r="AV6802" s="182"/>
      <c r="AW6802" s="182"/>
      <c r="AX6802" s="182"/>
      <c r="AZ6802" s="207"/>
    </row>
    <row r="6803" spans="1:52" s="168" customFormat="1" ht="14.4" thickBot="1" x14ac:dyDescent="0.35">
      <c r="A6803" s="263"/>
      <c r="B6803" s="263"/>
      <c r="C6803" s="265"/>
      <c r="D6803" s="425"/>
      <c r="E6803" s="426"/>
      <c r="F6803" s="426"/>
      <c r="G6803" s="426"/>
      <c r="H6803" s="426"/>
      <c r="I6803" s="426"/>
      <c r="J6803" s="426"/>
      <c r="K6803" s="426"/>
      <c r="L6803" s="426"/>
      <c r="M6803" s="427"/>
      <c r="N6803" s="422"/>
      <c r="O6803" s="423"/>
      <c r="P6803" s="423"/>
      <c r="Q6803" s="423"/>
      <c r="R6803" s="423"/>
      <c r="S6803" s="423"/>
      <c r="T6803" s="423"/>
      <c r="U6803" s="424"/>
      <c r="V6803" s="182"/>
      <c r="W6803" s="191"/>
      <c r="X6803" s="199"/>
      <c r="Y6803" s="182"/>
      <c r="Z6803" s="184"/>
      <c r="AA6803" s="184"/>
      <c r="AD6803" s="182"/>
      <c r="AG6803" s="182"/>
      <c r="AH6803" s="43"/>
      <c r="AI6803" s="43"/>
      <c r="AJ6803" s="43"/>
      <c r="AK6803" s="43"/>
      <c r="AL6803" s="43"/>
      <c r="AM6803" s="43"/>
      <c r="AN6803" s="43"/>
      <c r="AO6803" s="43"/>
      <c r="AP6803" s="43"/>
      <c r="AQ6803" s="43"/>
      <c r="AR6803" s="43"/>
      <c r="AS6803" s="43"/>
      <c r="AT6803" s="43"/>
      <c r="AU6803" s="44"/>
      <c r="AV6803" s="182"/>
      <c r="AW6803" s="182"/>
      <c r="AX6803" s="182"/>
      <c r="AZ6803" s="207"/>
    </row>
    <row r="6804" spans="1:52" s="168" customFormat="1" ht="5.25" customHeight="1" thickBot="1" x14ac:dyDescent="0.35">
      <c r="A6804" s="263"/>
      <c r="B6804" s="263"/>
      <c r="C6804" s="265"/>
      <c r="D6804" s="428"/>
      <c r="E6804" s="428"/>
      <c r="F6804" s="428"/>
      <c r="G6804" s="428"/>
      <c r="H6804" s="428"/>
      <c r="I6804" s="428"/>
      <c r="J6804" s="428"/>
      <c r="K6804" s="428"/>
      <c r="L6804" s="428"/>
      <c r="M6804" s="428"/>
      <c r="N6804" s="428"/>
      <c r="O6804" s="428"/>
      <c r="P6804" s="428"/>
      <c r="Q6804" s="428"/>
      <c r="R6804" s="428"/>
      <c r="S6804" s="428"/>
      <c r="T6804" s="428"/>
      <c r="U6804" s="428"/>
      <c r="V6804" s="182"/>
      <c r="W6804" s="191"/>
      <c r="X6804" s="199"/>
      <c r="Y6804" s="182"/>
      <c r="Z6804" s="184"/>
      <c r="AA6804" s="184"/>
      <c r="AD6804" s="182"/>
      <c r="AG6804" s="182"/>
      <c r="AH6804" s="43"/>
      <c r="AI6804" s="43"/>
      <c r="AJ6804" s="43"/>
      <c r="AK6804" s="43"/>
      <c r="AL6804" s="43"/>
      <c r="AM6804" s="43"/>
      <c r="AN6804" s="43"/>
      <c r="AO6804" s="43"/>
      <c r="AP6804" s="43"/>
      <c r="AQ6804" s="43"/>
      <c r="AR6804" s="43"/>
      <c r="AS6804" s="43"/>
      <c r="AT6804" s="43"/>
      <c r="AU6804" s="44"/>
      <c r="AV6804" s="182"/>
      <c r="AW6804" s="182"/>
      <c r="AX6804" s="182"/>
      <c r="AZ6804" s="207"/>
    </row>
    <row r="6805" spans="1:52" s="168" customFormat="1" ht="20.25" customHeight="1" x14ac:dyDescent="0.3">
      <c r="A6805" s="263"/>
      <c r="B6805" s="263"/>
      <c r="C6805" s="265"/>
      <c r="D6805" s="429" t="s">
        <v>18</v>
      </c>
      <c r="E6805" s="430"/>
      <c r="F6805" s="430"/>
      <c r="G6805" s="430"/>
      <c r="H6805" s="430"/>
      <c r="I6805" s="430"/>
      <c r="J6805" s="430"/>
      <c r="K6805" s="430"/>
      <c r="L6805" s="430"/>
      <c r="M6805" s="431"/>
      <c r="N6805" s="429" t="s">
        <v>19</v>
      </c>
      <c r="O6805" s="430"/>
      <c r="P6805" s="430"/>
      <c r="Q6805" s="430"/>
      <c r="R6805" s="430"/>
      <c r="S6805" s="430"/>
      <c r="T6805" s="430"/>
      <c r="U6805" s="431"/>
      <c r="V6805" s="182"/>
      <c r="W6805" s="191"/>
      <c r="X6805" s="199"/>
      <c r="Y6805" s="182"/>
      <c r="Z6805" s="184"/>
      <c r="AA6805" s="184"/>
      <c r="AD6805" s="182"/>
      <c r="AG6805" s="182"/>
      <c r="AH6805" s="43"/>
      <c r="AI6805" s="43"/>
      <c r="AJ6805" s="43"/>
      <c r="AK6805" s="43"/>
      <c r="AL6805" s="43"/>
      <c r="AM6805" s="43"/>
      <c r="AN6805" s="43"/>
      <c r="AO6805" s="43"/>
      <c r="AP6805" s="43"/>
      <c r="AQ6805" s="43"/>
      <c r="AR6805" s="43"/>
      <c r="AS6805" s="43"/>
      <c r="AT6805" s="43"/>
      <c r="AU6805" s="44"/>
      <c r="AV6805" s="182"/>
      <c r="AW6805" s="182"/>
      <c r="AX6805" s="182"/>
      <c r="AZ6805" s="207"/>
    </row>
    <row r="6806" spans="1:52" s="168" customFormat="1" x14ac:dyDescent="0.3">
      <c r="A6806" s="263"/>
      <c r="B6806" s="263"/>
      <c r="C6806" s="265"/>
      <c r="D6806" s="432" t="s">
        <v>20</v>
      </c>
      <c r="E6806" s="433"/>
      <c r="F6806" s="433"/>
      <c r="G6806" s="433"/>
      <c r="H6806" s="433"/>
      <c r="I6806" s="433"/>
      <c r="J6806" s="433"/>
      <c r="K6806" s="433"/>
      <c r="L6806" s="433"/>
      <c r="M6806" s="434"/>
      <c r="N6806" s="435" t="s">
        <v>21</v>
      </c>
      <c r="O6806" s="436"/>
      <c r="P6806" s="436"/>
      <c r="Q6806" s="436"/>
      <c r="R6806" s="436"/>
      <c r="S6806" s="436"/>
      <c r="T6806" s="436"/>
      <c r="U6806" s="437"/>
      <c r="V6806" s="182"/>
      <c r="W6806" s="191"/>
      <c r="X6806" s="199"/>
      <c r="Y6806" s="182"/>
      <c r="Z6806" s="184"/>
      <c r="AA6806" s="184"/>
      <c r="AD6806" s="182"/>
      <c r="AG6806" s="182"/>
      <c r="AH6806" s="43"/>
      <c r="AI6806" s="43"/>
      <c r="AJ6806" s="43"/>
      <c r="AK6806" s="43"/>
      <c r="AL6806" s="43"/>
      <c r="AM6806" s="43"/>
      <c r="AN6806" s="43"/>
      <c r="AO6806" s="43"/>
      <c r="AP6806" s="43"/>
      <c r="AQ6806" s="43"/>
      <c r="AR6806" s="43"/>
      <c r="AS6806" s="43"/>
      <c r="AT6806" s="43"/>
      <c r="AU6806" s="44"/>
      <c r="AV6806" s="182"/>
      <c r="AW6806" s="182"/>
      <c r="AX6806" s="182"/>
      <c r="AZ6806" s="207"/>
    </row>
    <row r="6807" spans="1:52" s="168" customFormat="1" ht="15.75" customHeight="1" x14ac:dyDescent="0.3">
      <c r="A6807" s="263"/>
      <c r="B6807" s="263"/>
      <c r="C6807" s="265"/>
      <c r="D6807" s="438" t="s">
        <v>22</v>
      </c>
      <c r="E6807" s="439"/>
      <c r="F6807" s="439"/>
      <c r="G6807" s="439"/>
      <c r="H6807" s="439"/>
      <c r="I6807" s="439"/>
      <c r="J6807" s="439"/>
      <c r="K6807" s="439"/>
      <c r="L6807" s="439"/>
      <c r="M6807" s="440"/>
      <c r="N6807" s="438" t="s">
        <v>22</v>
      </c>
      <c r="O6807" s="444"/>
      <c r="P6807" s="444"/>
      <c r="Q6807" s="444"/>
      <c r="R6807" s="444"/>
      <c r="S6807" s="444"/>
      <c r="T6807" s="444"/>
      <c r="U6807" s="440"/>
      <c r="V6807" s="182"/>
      <c r="W6807" s="191"/>
      <c r="X6807" s="199"/>
      <c r="Y6807" s="182"/>
      <c r="Z6807" s="184"/>
      <c r="AA6807" s="184"/>
      <c r="AD6807" s="182"/>
      <c r="AG6807" s="182"/>
      <c r="AH6807" s="43"/>
      <c r="AI6807" s="43"/>
      <c r="AJ6807" s="43"/>
      <c r="AK6807" s="43"/>
      <c r="AL6807" s="43"/>
      <c r="AM6807" s="43"/>
      <c r="AN6807" s="43"/>
      <c r="AO6807" s="43"/>
      <c r="AP6807" s="43"/>
      <c r="AQ6807" s="43"/>
      <c r="AR6807" s="43"/>
      <c r="AS6807" s="43"/>
      <c r="AT6807" s="43"/>
      <c r="AU6807" s="44"/>
      <c r="AV6807" s="182"/>
      <c r="AW6807" s="182"/>
      <c r="AX6807" s="182"/>
      <c r="AZ6807" s="207"/>
    </row>
    <row r="6808" spans="1:52" s="168" customFormat="1" ht="15.75" customHeight="1" x14ac:dyDescent="0.3">
      <c r="A6808" s="263"/>
      <c r="B6808" s="263"/>
      <c r="C6808" s="265"/>
      <c r="D6808" s="438"/>
      <c r="E6808" s="439"/>
      <c r="F6808" s="439"/>
      <c r="G6808" s="439"/>
      <c r="H6808" s="439"/>
      <c r="I6808" s="439"/>
      <c r="J6808" s="439"/>
      <c r="K6808" s="439"/>
      <c r="L6808" s="439"/>
      <c r="M6808" s="440"/>
      <c r="N6808" s="438"/>
      <c r="O6808" s="439"/>
      <c r="P6808" s="439"/>
      <c r="Q6808" s="439"/>
      <c r="R6808" s="439"/>
      <c r="S6808" s="439"/>
      <c r="T6808" s="439"/>
      <c r="U6808" s="440"/>
      <c r="V6808" s="182"/>
      <c r="W6808" s="191"/>
      <c r="X6808" s="199"/>
      <c r="Y6808" s="182"/>
      <c r="Z6808" s="184"/>
      <c r="AA6808" s="184"/>
      <c r="AD6808" s="182"/>
      <c r="AG6808" s="182"/>
      <c r="AH6808" s="43"/>
      <c r="AI6808" s="43"/>
      <c r="AJ6808" s="43"/>
      <c r="AK6808" s="43"/>
      <c r="AL6808" s="43"/>
      <c r="AM6808" s="43"/>
      <c r="AN6808" s="43"/>
      <c r="AO6808" s="43"/>
      <c r="AP6808" s="43"/>
      <c r="AQ6808" s="43"/>
      <c r="AR6808" s="43"/>
      <c r="AS6808" s="43"/>
      <c r="AT6808" s="43"/>
      <c r="AU6808" s="44"/>
      <c r="AV6808" s="182"/>
      <c r="AW6808" s="182"/>
      <c r="AX6808" s="182"/>
      <c r="AZ6808" s="207"/>
    </row>
    <row r="6809" spans="1:52" s="168" customFormat="1" ht="15.75" customHeight="1" x14ac:dyDescent="0.3">
      <c r="A6809" s="263"/>
      <c r="B6809" s="263"/>
      <c r="C6809" s="265"/>
      <c r="D6809" s="441"/>
      <c r="E6809" s="442"/>
      <c r="F6809" s="442"/>
      <c r="G6809" s="442"/>
      <c r="H6809" s="442"/>
      <c r="I6809" s="442"/>
      <c r="J6809" s="442"/>
      <c r="K6809" s="442"/>
      <c r="L6809" s="442"/>
      <c r="M6809" s="443"/>
      <c r="N6809" s="441"/>
      <c r="O6809" s="442"/>
      <c r="P6809" s="442"/>
      <c r="Q6809" s="442"/>
      <c r="R6809" s="442"/>
      <c r="S6809" s="442"/>
      <c r="T6809" s="442"/>
      <c r="U6809" s="443"/>
      <c r="V6809" s="182"/>
      <c r="W6809" s="191"/>
      <c r="X6809" s="199"/>
      <c r="Y6809" s="182"/>
      <c r="Z6809" s="184"/>
      <c r="AA6809" s="184"/>
      <c r="AD6809" s="182"/>
      <c r="AG6809" s="182"/>
      <c r="AH6809" s="43"/>
      <c r="AI6809" s="43"/>
      <c r="AJ6809" s="43"/>
      <c r="AK6809" s="43"/>
      <c r="AL6809" s="43"/>
      <c r="AM6809" s="43"/>
      <c r="AN6809" s="43"/>
      <c r="AO6809" s="43"/>
      <c r="AP6809" s="43"/>
      <c r="AQ6809" s="43"/>
      <c r="AR6809" s="43"/>
      <c r="AS6809" s="43"/>
      <c r="AT6809" s="43"/>
      <c r="AU6809" s="44"/>
      <c r="AV6809" s="182"/>
      <c r="AW6809" s="182"/>
      <c r="AX6809" s="182"/>
      <c r="AZ6809" s="207"/>
    </row>
    <row r="6810" spans="1:52" s="168" customFormat="1" x14ac:dyDescent="0.25">
      <c r="A6810" s="263"/>
      <c r="B6810" s="263"/>
      <c r="C6810" s="265"/>
      <c r="D6810" s="171" t="s">
        <v>23</v>
      </c>
      <c r="E6810" s="445" t="e">
        <f>+#REF!</f>
        <v>#REF!</v>
      </c>
      <c r="F6810" s="445"/>
      <c r="G6810" s="445"/>
      <c r="H6810" s="445"/>
      <c r="I6810" s="445"/>
      <c r="J6810" s="445"/>
      <c r="K6810" s="445"/>
      <c r="L6810" s="445"/>
      <c r="M6810" s="446"/>
      <c r="N6810" s="172" t="s">
        <v>23</v>
      </c>
      <c r="O6810" s="445" t="e">
        <f>+#REF!</f>
        <v>#REF!</v>
      </c>
      <c r="P6810" s="445"/>
      <c r="Q6810" s="445"/>
      <c r="R6810" s="445"/>
      <c r="S6810" s="445"/>
      <c r="T6810" s="445"/>
      <c r="U6810" s="446"/>
      <c r="V6810" s="182"/>
      <c r="W6810" s="191"/>
      <c r="X6810" s="199"/>
      <c r="Y6810" s="182"/>
      <c r="Z6810" s="184"/>
      <c r="AA6810" s="184"/>
      <c r="AD6810" s="182"/>
      <c r="AG6810" s="182"/>
      <c r="AH6810" s="43"/>
      <c r="AI6810" s="43"/>
      <c r="AJ6810" s="43"/>
      <c r="AK6810" s="43"/>
      <c r="AL6810" s="43"/>
      <c r="AM6810" s="43"/>
      <c r="AN6810" s="43"/>
      <c r="AO6810" s="43"/>
      <c r="AP6810" s="43"/>
      <c r="AQ6810" s="43"/>
      <c r="AR6810" s="43"/>
      <c r="AS6810" s="43"/>
      <c r="AT6810" s="43"/>
      <c r="AU6810" s="44"/>
      <c r="AV6810" s="182"/>
      <c r="AW6810" s="182"/>
      <c r="AX6810" s="182"/>
      <c r="AZ6810" s="207"/>
    </row>
    <row r="6811" spans="1:52" s="168" customFormat="1" ht="14.4" thickBot="1" x14ac:dyDescent="0.3">
      <c r="A6811" s="263"/>
      <c r="B6811" s="263"/>
      <c r="C6811" s="265"/>
      <c r="D6811" s="173" t="s">
        <v>25</v>
      </c>
      <c r="E6811" s="447" t="e">
        <f>+#REF!</f>
        <v>#REF!</v>
      </c>
      <c r="F6811" s="447"/>
      <c r="G6811" s="447"/>
      <c r="H6811" s="447"/>
      <c r="I6811" s="447"/>
      <c r="J6811" s="447"/>
      <c r="K6811" s="447"/>
      <c r="L6811" s="447"/>
      <c r="M6811" s="448"/>
      <c r="N6811" s="174" t="s">
        <v>25</v>
      </c>
      <c r="O6811" s="447" t="e">
        <f>+#REF!</f>
        <v>#REF!</v>
      </c>
      <c r="P6811" s="447"/>
      <c r="Q6811" s="447"/>
      <c r="R6811" s="447"/>
      <c r="S6811" s="447"/>
      <c r="T6811" s="447"/>
      <c r="U6811" s="448"/>
      <c r="V6811" s="182"/>
      <c r="W6811" s="191"/>
      <c r="X6811" s="199"/>
      <c r="Y6811" s="182"/>
      <c r="Z6811" s="184"/>
      <c r="AA6811" s="184"/>
      <c r="AD6811" s="182"/>
      <c r="AG6811" s="182"/>
      <c r="AH6811" s="43"/>
      <c r="AI6811" s="43"/>
      <c r="AJ6811" s="43"/>
      <c r="AK6811" s="43"/>
      <c r="AL6811" s="43"/>
      <c r="AM6811" s="43"/>
      <c r="AN6811" s="43"/>
      <c r="AO6811" s="43"/>
      <c r="AP6811" s="43"/>
      <c r="AQ6811" s="43"/>
      <c r="AR6811" s="43"/>
      <c r="AS6811" s="43"/>
      <c r="AT6811" s="43"/>
      <c r="AU6811" s="44"/>
      <c r="AV6811" s="182"/>
      <c r="AW6811" s="182"/>
      <c r="AX6811" s="182"/>
      <c r="AZ6811" s="207"/>
    </row>
    <row r="6812" spans="1:52" s="175" customFormat="1" ht="9.9" customHeight="1" thickBot="1" x14ac:dyDescent="0.3">
      <c r="A6812" s="266"/>
      <c r="B6812" s="266"/>
      <c r="C6812" s="267"/>
      <c r="N6812" s="15"/>
      <c r="V6812" s="34"/>
      <c r="W6812" s="58"/>
      <c r="X6812" s="85"/>
      <c r="Y6812" s="34"/>
      <c r="Z6812" s="185"/>
      <c r="AA6812" s="185"/>
      <c r="AD6812" s="34"/>
      <c r="AG6812" s="34"/>
      <c r="AH6812" s="45"/>
      <c r="AI6812" s="45"/>
      <c r="AJ6812" s="45"/>
      <c r="AK6812" s="45"/>
      <c r="AL6812" s="45"/>
      <c r="AM6812" s="45"/>
      <c r="AN6812" s="45"/>
      <c r="AO6812" s="45"/>
      <c r="AP6812" s="45"/>
      <c r="AQ6812" s="45"/>
      <c r="AR6812" s="45"/>
      <c r="AS6812" s="45"/>
      <c r="AT6812" s="45"/>
      <c r="AU6812" s="46"/>
      <c r="AV6812" s="34"/>
      <c r="AW6812" s="34"/>
      <c r="AX6812" s="34"/>
      <c r="AZ6812" s="139"/>
    </row>
    <row r="6813" spans="1:52" s="168" customFormat="1" ht="15.75" customHeight="1" x14ac:dyDescent="0.3">
      <c r="A6813" s="263"/>
      <c r="B6813" s="263"/>
      <c r="C6813" s="265"/>
      <c r="D6813" s="484"/>
      <c r="E6813" s="485"/>
      <c r="F6813" s="488" t="s">
        <v>0</v>
      </c>
      <c r="G6813" s="489"/>
      <c r="H6813" s="489"/>
      <c r="I6813" s="489"/>
      <c r="J6813" s="489"/>
      <c r="K6813" s="489"/>
      <c r="L6813" s="489"/>
      <c r="M6813" s="489"/>
      <c r="N6813" s="489"/>
      <c r="O6813" s="490"/>
      <c r="P6813" s="494" t="s">
        <v>1</v>
      </c>
      <c r="Q6813" s="495"/>
      <c r="R6813" s="495"/>
      <c r="S6813" s="496"/>
      <c r="T6813" s="500"/>
      <c r="U6813" s="501"/>
      <c r="V6813" s="182"/>
      <c r="W6813" s="191"/>
      <c r="X6813" s="199"/>
      <c r="Y6813" s="182"/>
      <c r="Z6813" s="184"/>
      <c r="AA6813" s="184"/>
      <c r="AD6813" s="182"/>
      <c r="AG6813" s="182"/>
      <c r="AH6813" s="43"/>
      <c r="AI6813" s="43"/>
      <c r="AJ6813" s="43"/>
      <c r="AK6813" s="43"/>
      <c r="AL6813" s="43"/>
      <c r="AM6813" s="43"/>
      <c r="AN6813" s="43"/>
      <c r="AO6813" s="43"/>
      <c r="AP6813" s="43"/>
      <c r="AQ6813" s="43"/>
      <c r="AR6813" s="43"/>
      <c r="AS6813" s="43"/>
      <c r="AT6813" s="43"/>
      <c r="AU6813" s="44"/>
      <c r="AV6813" s="182"/>
      <c r="AW6813" s="182"/>
      <c r="AX6813" s="182"/>
      <c r="AZ6813" s="207"/>
    </row>
    <row r="6814" spans="1:52" s="168" customFormat="1" ht="15" customHeight="1" x14ac:dyDescent="0.3">
      <c r="A6814" s="263"/>
      <c r="B6814" s="263"/>
      <c r="C6814" s="265"/>
      <c r="D6814" s="481"/>
      <c r="E6814" s="482"/>
      <c r="F6814" s="491"/>
      <c r="G6814" s="492"/>
      <c r="H6814" s="492"/>
      <c r="I6814" s="492"/>
      <c r="J6814" s="492"/>
      <c r="K6814" s="492"/>
      <c r="L6814" s="492"/>
      <c r="M6814" s="492"/>
      <c r="N6814" s="492"/>
      <c r="O6814" s="493"/>
      <c r="P6814" s="497"/>
      <c r="Q6814" s="498"/>
      <c r="R6814" s="498"/>
      <c r="S6814" s="499"/>
      <c r="T6814" s="502"/>
      <c r="U6814" s="503"/>
      <c r="V6814" s="182"/>
      <c r="W6814" s="191"/>
      <c r="X6814" s="199"/>
      <c r="Y6814" s="186"/>
      <c r="Z6814" s="184"/>
      <c r="AA6814" s="184"/>
      <c r="AD6814" s="182"/>
      <c r="AG6814" s="182"/>
      <c r="AH6814" s="43"/>
      <c r="AI6814" s="43"/>
      <c r="AJ6814" s="43"/>
      <c r="AK6814" s="43"/>
      <c r="AL6814" s="43"/>
      <c r="AM6814" s="43"/>
      <c r="AN6814" s="43"/>
      <c r="AO6814" s="43"/>
      <c r="AP6814" s="43"/>
      <c r="AQ6814" s="43"/>
      <c r="AR6814" s="43"/>
      <c r="AS6814" s="43"/>
      <c r="AT6814" s="43"/>
      <c r="AU6814" s="44"/>
      <c r="AV6814" s="182"/>
      <c r="AW6814" s="182"/>
      <c r="AX6814" s="182"/>
      <c r="AZ6814" s="207"/>
    </row>
    <row r="6815" spans="1:52" s="168" customFormat="1" ht="30" customHeight="1" thickBot="1" x14ac:dyDescent="0.35">
      <c r="A6815" s="263"/>
      <c r="B6815" s="263"/>
      <c r="C6815" s="265"/>
      <c r="D6815" s="486"/>
      <c r="E6815" s="487"/>
      <c r="F6815" s="506" t="s">
        <v>2</v>
      </c>
      <c r="G6815" s="507"/>
      <c r="H6815" s="507"/>
      <c r="I6815" s="507"/>
      <c r="J6815" s="507"/>
      <c r="K6815" s="507"/>
      <c r="L6815" s="507"/>
      <c r="M6815" s="507"/>
      <c r="N6815" s="507"/>
      <c r="O6815" s="508"/>
      <c r="P6815" s="181">
        <v>140</v>
      </c>
      <c r="Q6815" s="217" t="s">
        <v>3</v>
      </c>
      <c r="R6815" s="509">
        <v>147</v>
      </c>
      <c r="S6815" s="510"/>
      <c r="T6815" s="504"/>
      <c r="U6815" s="505"/>
      <c r="V6815" s="182">
        <f>+IF(C6824="","",1)</f>
        <v>1</v>
      </c>
      <c r="W6815" s="191"/>
      <c r="X6815" s="199"/>
      <c r="Y6815" s="39"/>
      <c r="Z6815" s="184"/>
      <c r="AA6815" s="184"/>
      <c r="AD6815" s="182"/>
      <c r="AG6815" s="182"/>
      <c r="AH6815" s="43"/>
      <c r="AI6815" s="43"/>
      <c r="AJ6815" s="43"/>
      <c r="AK6815" s="43"/>
      <c r="AL6815" s="43"/>
      <c r="AM6815" s="43"/>
      <c r="AN6815" s="43"/>
      <c r="AO6815" s="43"/>
      <c r="AP6815" s="43"/>
      <c r="AQ6815" s="43"/>
      <c r="AR6815" s="43"/>
      <c r="AS6815" s="43"/>
      <c r="AT6815" s="43"/>
      <c r="AU6815" s="44"/>
      <c r="AV6815" s="182"/>
      <c r="AW6815" s="182"/>
      <c r="AX6815" s="182"/>
      <c r="AZ6815" s="207"/>
    </row>
    <row r="6816" spans="1:52" s="168" customFormat="1" ht="5.25" customHeight="1" thickBot="1" x14ac:dyDescent="0.35">
      <c r="A6816" s="263"/>
      <c r="B6816" s="263"/>
      <c r="C6816" s="265"/>
      <c r="D6816" s="454"/>
      <c r="E6816" s="454"/>
      <c r="F6816" s="454"/>
      <c r="G6816" s="454"/>
      <c r="H6816" s="454"/>
      <c r="I6816" s="454"/>
      <c r="J6816" s="454"/>
      <c r="K6816" s="454"/>
      <c r="L6816" s="454"/>
      <c r="M6816" s="454"/>
      <c r="N6816" s="454"/>
      <c r="O6816" s="454"/>
      <c r="P6816" s="454"/>
      <c r="Q6816" s="454"/>
      <c r="R6816" s="454"/>
      <c r="S6816" s="454"/>
      <c r="T6816" s="454"/>
      <c r="U6816" s="454"/>
      <c r="V6816" s="182"/>
      <c r="W6816" s="191"/>
      <c r="X6816" s="199"/>
      <c r="Y6816" s="186"/>
      <c r="Z6816" s="184"/>
      <c r="AA6816" s="184"/>
      <c r="AD6816" s="182"/>
      <c r="AG6816" s="182"/>
      <c r="AH6816" s="43"/>
      <c r="AI6816" s="43"/>
      <c r="AJ6816" s="43"/>
      <c r="AK6816" s="43"/>
      <c r="AL6816" s="43"/>
      <c r="AM6816" s="43"/>
      <c r="AN6816" s="43"/>
      <c r="AO6816" s="43"/>
      <c r="AP6816" s="43"/>
      <c r="AQ6816" s="43"/>
      <c r="AR6816" s="43"/>
      <c r="AS6816" s="43"/>
      <c r="AT6816" s="43"/>
      <c r="AU6816" s="44"/>
      <c r="AV6816" s="182"/>
      <c r="AW6816" s="182"/>
      <c r="AX6816" s="182"/>
      <c r="AZ6816" s="207"/>
    </row>
    <row r="6817" spans="1:52" s="168" customFormat="1" ht="24.9" customHeight="1" x14ac:dyDescent="0.3">
      <c r="A6817" s="263"/>
      <c r="B6817" s="263"/>
      <c r="C6817" s="265"/>
      <c r="D6817" s="511" t="s">
        <v>4</v>
      </c>
      <c r="E6817" s="512"/>
      <c r="F6817" s="513" t="s">
        <v>168</v>
      </c>
      <c r="G6817" s="514"/>
      <c r="H6817" s="514"/>
      <c r="I6817" s="515"/>
      <c r="J6817" s="516" t="s">
        <v>5</v>
      </c>
      <c r="K6817" s="512"/>
      <c r="L6817" s="513" t="s">
        <v>102</v>
      </c>
      <c r="M6817" s="514"/>
      <c r="N6817" s="514"/>
      <c r="O6817" s="514"/>
      <c r="P6817" s="515"/>
      <c r="Q6817" s="164" t="s">
        <v>6</v>
      </c>
      <c r="R6817" s="513" t="s">
        <v>36</v>
      </c>
      <c r="S6817" s="514"/>
      <c r="T6817" s="514"/>
      <c r="U6817" s="517"/>
      <c r="V6817" s="182"/>
      <c r="W6817" s="191"/>
      <c r="X6817" s="199"/>
      <c r="Y6817" s="182"/>
      <c r="Z6817" s="184"/>
      <c r="AA6817" s="184"/>
      <c r="AD6817" s="182"/>
      <c r="AG6817" s="182"/>
      <c r="AH6817" s="43"/>
      <c r="AI6817" s="43"/>
      <c r="AJ6817" s="43"/>
      <c r="AK6817" s="43"/>
      <c r="AL6817" s="43"/>
      <c r="AM6817" s="43"/>
      <c r="AN6817" s="43"/>
      <c r="AO6817" s="43"/>
      <c r="AP6817" s="43"/>
      <c r="AQ6817" s="43"/>
      <c r="AR6817" s="43"/>
      <c r="AS6817" s="43"/>
      <c r="AT6817" s="43"/>
      <c r="AU6817" s="44"/>
      <c r="AV6817" s="182"/>
      <c r="AW6817" s="182"/>
      <c r="AX6817" s="182"/>
      <c r="AZ6817" s="207"/>
    </row>
    <row r="6818" spans="1:52" s="168" customFormat="1" ht="45" customHeight="1" thickBot="1" x14ac:dyDescent="0.35">
      <c r="A6818" s="263"/>
      <c r="B6818" s="263"/>
      <c r="C6818" s="265"/>
      <c r="D6818" s="518" t="s">
        <v>7</v>
      </c>
      <c r="E6818" s="519"/>
      <c r="F6818" s="520" t="s">
        <v>169</v>
      </c>
      <c r="G6818" s="521"/>
      <c r="H6818" s="521"/>
      <c r="I6818" s="521"/>
      <c r="J6818" s="521"/>
      <c r="K6818" s="521"/>
      <c r="L6818" s="521"/>
      <c r="M6818" s="521"/>
      <c r="N6818" s="521"/>
      <c r="O6818" s="521"/>
      <c r="P6818" s="521"/>
      <c r="Q6818" s="521"/>
      <c r="R6818" s="521"/>
      <c r="S6818" s="521"/>
      <c r="T6818" s="521"/>
      <c r="U6818" s="522"/>
      <c r="V6818" s="182"/>
      <c r="W6818" s="191"/>
      <c r="X6818" s="199"/>
      <c r="Y6818" s="182"/>
      <c r="Z6818" s="184"/>
      <c r="AA6818" s="184"/>
      <c r="AD6818" s="182"/>
      <c r="AG6818" s="182"/>
      <c r="AH6818" s="43"/>
      <c r="AI6818" s="43"/>
      <c r="AJ6818" s="43"/>
      <c r="AK6818" s="43"/>
      <c r="AL6818" s="43"/>
      <c r="AM6818" s="43"/>
      <c r="AN6818" s="43"/>
      <c r="AO6818" s="43"/>
      <c r="AP6818" s="43"/>
      <c r="AQ6818" s="43"/>
      <c r="AR6818" s="43"/>
      <c r="AS6818" s="43"/>
      <c r="AT6818" s="43"/>
      <c r="AU6818" s="44"/>
      <c r="AV6818" s="182"/>
      <c r="AW6818" s="182"/>
      <c r="AX6818" s="182"/>
      <c r="AZ6818" s="207"/>
    </row>
    <row r="6819" spans="1:52" s="168" customFormat="1" ht="5.0999999999999996" customHeight="1" thickBot="1" x14ac:dyDescent="0.35">
      <c r="A6819" s="263"/>
      <c r="B6819" s="263"/>
      <c r="C6819" s="265"/>
      <c r="D6819" s="523"/>
      <c r="E6819" s="523"/>
      <c r="F6819" s="523"/>
      <c r="G6819" s="523"/>
      <c r="H6819" s="523"/>
      <c r="I6819" s="523"/>
      <c r="J6819" s="523"/>
      <c r="K6819" s="523"/>
      <c r="L6819" s="523"/>
      <c r="M6819" s="523"/>
      <c r="N6819" s="523"/>
      <c r="O6819" s="523"/>
      <c r="P6819" s="523"/>
      <c r="Q6819" s="523"/>
      <c r="R6819" s="523"/>
      <c r="S6819" s="523"/>
      <c r="T6819" s="523"/>
      <c r="U6819" s="523"/>
      <c r="V6819" s="182"/>
      <c r="W6819" s="191"/>
      <c r="X6819" s="199"/>
      <c r="Y6819" s="182"/>
      <c r="Z6819" s="184"/>
      <c r="AA6819" s="184"/>
      <c r="AD6819" s="182"/>
      <c r="AG6819" s="182"/>
      <c r="AH6819" s="43"/>
      <c r="AI6819" s="43"/>
      <c r="AJ6819" s="43"/>
      <c r="AK6819" s="43"/>
      <c r="AL6819" s="43"/>
      <c r="AM6819" s="43"/>
      <c r="AN6819" s="43"/>
      <c r="AO6819" s="43"/>
      <c r="AP6819" s="43"/>
      <c r="AQ6819" s="43"/>
      <c r="AR6819" s="43"/>
      <c r="AS6819" s="43"/>
      <c r="AT6819" s="43"/>
      <c r="AU6819" s="44"/>
      <c r="AV6819" s="182"/>
      <c r="AW6819" s="182"/>
      <c r="AX6819" s="182"/>
      <c r="AZ6819" s="207"/>
    </row>
    <row r="6820" spans="1:52" s="168" customFormat="1" ht="24.9" customHeight="1" thickBot="1" x14ac:dyDescent="0.35">
      <c r="A6820" s="263"/>
      <c r="B6820" s="263"/>
      <c r="C6820" s="265"/>
      <c r="D6820" s="165" t="s">
        <v>103</v>
      </c>
      <c r="E6820" s="218" t="s">
        <v>106</v>
      </c>
      <c r="F6820" s="455" t="s">
        <v>104</v>
      </c>
      <c r="G6820" s="524"/>
      <c r="H6820" s="456"/>
      <c r="I6820" s="525">
        <v>44058</v>
      </c>
      <c r="J6820" s="526"/>
      <c r="K6820" s="526"/>
      <c r="L6820" s="526"/>
      <c r="M6820" s="526"/>
      <c r="N6820" s="527"/>
      <c r="O6820" s="166" t="s">
        <v>8</v>
      </c>
      <c r="P6820" s="449" t="s">
        <v>24</v>
      </c>
      <c r="Q6820" s="450"/>
      <c r="R6820" s="450"/>
      <c r="S6820" s="450"/>
      <c r="T6820" s="450"/>
      <c r="U6820" s="528"/>
      <c r="V6820" s="182"/>
      <c r="W6820" s="191"/>
      <c r="X6820" s="199"/>
      <c r="Y6820" s="182"/>
      <c r="Z6820" s="184"/>
      <c r="AA6820" s="184"/>
      <c r="AD6820" s="182"/>
      <c r="AG6820" s="182"/>
      <c r="AH6820" s="43"/>
      <c r="AI6820" s="43"/>
      <c r="AJ6820" s="43"/>
      <c r="AK6820" s="43"/>
      <c r="AL6820" s="43"/>
      <c r="AM6820" s="43"/>
      <c r="AN6820" s="43"/>
      <c r="AO6820" s="43"/>
      <c r="AP6820" s="43"/>
      <c r="AQ6820" s="43"/>
      <c r="AR6820" s="43"/>
      <c r="AS6820" s="43"/>
      <c r="AT6820" s="43"/>
      <c r="AU6820" s="44"/>
      <c r="AV6820" s="182"/>
      <c r="AW6820" s="182"/>
      <c r="AX6820" s="182"/>
      <c r="AZ6820" s="207"/>
    </row>
    <row r="6821" spans="1:52" s="168" customFormat="1" ht="5.0999999999999996" customHeight="1" thickBot="1" x14ac:dyDescent="0.35">
      <c r="A6821" s="263"/>
      <c r="B6821" s="263"/>
      <c r="C6821" s="265"/>
      <c r="D6821" s="219"/>
      <c r="E6821" s="219"/>
      <c r="F6821" s="219"/>
      <c r="G6821" s="219"/>
      <c r="H6821" s="219"/>
      <c r="I6821" s="219"/>
      <c r="J6821" s="219"/>
      <c r="K6821" s="219"/>
      <c r="L6821" s="219"/>
      <c r="M6821" s="219"/>
      <c r="N6821" s="219"/>
      <c r="O6821" s="219"/>
      <c r="P6821" s="219"/>
      <c r="Q6821" s="219"/>
      <c r="R6821" s="219"/>
      <c r="S6821" s="219"/>
      <c r="T6821" s="219"/>
      <c r="U6821" s="219"/>
      <c r="V6821" s="182"/>
      <c r="W6821" s="191"/>
      <c r="X6821" s="199"/>
      <c r="Y6821" s="182"/>
      <c r="Z6821" s="184"/>
      <c r="AA6821" s="184"/>
      <c r="AD6821" s="182"/>
      <c r="AG6821" s="182"/>
      <c r="AH6821" s="43"/>
      <c r="AI6821" s="43"/>
      <c r="AJ6821" s="43"/>
      <c r="AK6821" s="43"/>
      <c r="AL6821" s="43"/>
      <c r="AM6821" s="43"/>
      <c r="AN6821" s="43"/>
      <c r="AO6821" s="43"/>
      <c r="AP6821" s="43"/>
      <c r="AQ6821" s="43"/>
      <c r="AR6821" s="43"/>
      <c r="AS6821" s="43"/>
      <c r="AT6821" s="43"/>
      <c r="AU6821" s="44"/>
      <c r="AV6821" s="182"/>
      <c r="AW6821" s="182"/>
      <c r="AX6821" s="182"/>
      <c r="AZ6821" s="207"/>
    </row>
    <row r="6822" spans="1:52" s="168" customFormat="1" ht="24.9" customHeight="1" thickBot="1" x14ac:dyDescent="0.35">
      <c r="A6822" s="263"/>
      <c r="B6822" s="263"/>
      <c r="C6822" s="265"/>
      <c r="D6822" s="165" t="s">
        <v>31</v>
      </c>
      <c r="E6822" s="449"/>
      <c r="F6822" s="450"/>
      <c r="G6822" s="450"/>
      <c r="H6822" s="450"/>
      <c r="I6822" s="450"/>
      <c r="J6822" s="451"/>
      <c r="K6822" s="177" t="s">
        <v>105</v>
      </c>
      <c r="L6822" s="452"/>
      <c r="M6822" s="452"/>
      <c r="N6822" s="452"/>
      <c r="O6822" s="452"/>
      <c r="P6822" s="452"/>
      <c r="Q6822" s="452"/>
      <c r="R6822" s="452"/>
      <c r="S6822" s="452"/>
      <c r="T6822" s="452"/>
      <c r="U6822" s="453"/>
      <c r="V6822" s="182"/>
      <c r="W6822" s="191"/>
      <c r="X6822" s="199"/>
      <c r="Y6822" s="182"/>
      <c r="Z6822" s="184"/>
      <c r="AA6822" s="184"/>
      <c r="AD6822" s="182"/>
      <c r="AG6822" s="182"/>
      <c r="AH6822" s="43"/>
      <c r="AI6822" s="43"/>
      <c r="AJ6822" s="43"/>
      <c r="AK6822" s="43"/>
      <c r="AL6822" s="43"/>
      <c r="AM6822" s="43"/>
      <c r="AN6822" s="43"/>
      <c r="AO6822" s="43"/>
      <c r="AP6822" s="43"/>
      <c r="AQ6822" s="43"/>
      <c r="AR6822" s="43"/>
      <c r="AS6822" s="43"/>
      <c r="AT6822" s="43"/>
      <c r="AU6822" s="44"/>
      <c r="AV6822" s="182"/>
      <c r="AW6822" s="182"/>
      <c r="AX6822" s="182"/>
      <c r="AZ6822" s="207"/>
    </row>
    <row r="6823" spans="1:52" s="168" customFormat="1" ht="5.0999999999999996" customHeight="1" thickBot="1" x14ac:dyDescent="0.35">
      <c r="A6823" s="263"/>
      <c r="B6823" s="263"/>
      <c r="C6823" s="265"/>
      <c r="D6823" s="454"/>
      <c r="E6823" s="454"/>
      <c r="F6823" s="454"/>
      <c r="G6823" s="454"/>
      <c r="H6823" s="454"/>
      <c r="I6823" s="454"/>
      <c r="J6823" s="454"/>
      <c r="K6823" s="454"/>
      <c r="L6823" s="454"/>
      <c r="M6823" s="454"/>
      <c r="N6823" s="454"/>
      <c r="O6823" s="454"/>
      <c r="P6823" s="454"/>
      <c r="Q6823" s="454"/>
      <c r="R6823" s="454"/>
      <c r="S6823" s="454"/>
      <c r="T6823" s="454"/>
      <c r="U6823" s="454"/>
      <c r="V6823" s="182"/>
      <c r="W6823" s="191"/>
      <c r="X6823" s="199"/>
      <c r="Y6823" s="182"/>
      <c r="Z6823" s="184"/>
      <c r="AA6823" s="184"/>
      <c r="AD6823" s="182"/>
      <c r="AG6823" s="182"/>
      <c r="AH6823" s="43"/>
      <c r="AI6823" s="43"/>
      <c r="AJ6823" s="43"/>
      <c r="AK6823" s="43"/>
      <c r="AL6823" s="43"/>
      <c r="AM6823" s="43"/>
      <c r="AN6823" s="43"/>
      <c r="AO6823" s="43"/>
      <c r="AP6823" s="43"/>
      <c r="AQ6823" s="43"/>
      <c r="AR6823" s="43"/>
      <c r="AS6823" s="43"/>
      <c r="AT6823" s="43"/>
      <c r="AU6823" s="44"/>
      <c r="AV6823" s="182"/>
      <c r="AW6823" s="182"/>
      <c r="AX6823" s="182"/>
      <c r="AZ6823" s="207"/>
    </row>
    <row r="6824" spans="1:52" s="168" customFormat="1" ht="45" customHeight="1" thickBot="1" x14ac:dyDescent="0.35">
      <c r="A6824" s="263" t="str">
        <f>+E6824</f>
        <v>NP 77</v>
      </c>
      <c r="B6824" s="264">
        <f>+U6848</f>
        <v>6</v>
      </c>
      <c r="C6824" s="265">
        <v>130</v>
      </c>
      <c r="D6824" s="165" t="s">
        <v>9</v>
      </c>
      <c r="E6824" s="180" t="s">
        <v>350</v>
      </c>
      <c r="F6824" s="455" t="s">
        <v>29</v>
      </c>
      <c r="G6824" s="456"/>
      <c r="H6824" s="457" t="s">
        <v>369</v>
      </c>
      <c r="I6824" s="457"/>
      <c r="J6824" s="457"/>
      <c r="K6824" s="457"/>
      <c r="L6824" s="457"/>
      <c r="M6824" s="458"/>
      <c r="N6824" s="459" t="s">
        <v>32</v>
      </c>
      <c r="O6824" s="460"/>
      <c r="P6824" s="461"/>
      <c r="Q6824" s="462" t="s">
        <v>54</v>
      </c>
      <c r="R6824" s="463"/>
      <c r="S6824" s="463"/>
      <c r="T6824" s="463"/>
      <c r="U6824" s="464"/>
      <c r="V6824" s="182"/>
      <c r="W6824" s="191"/>
      <c r="X6824" s="199"/>
      <c r="Y6824" s="182"/>
      <c r="Z6824" s="186"/>
      <c r="AA6824" s="186"/>
      <c r="AD6824" s="182"/>
      <c r="AG6824" s="182"/>
      <c r="AH6824" s="43"/>
      <c r="AI6824" s="43"/>
      <c r="AJ6824" s="43"/>
      <c r="AK6824" s="43"/>
      <c r="AL6824" s="43"/>
      <c r="AM6824" s="43"/>
      <c r="AN6824" s="43"/>
      <c r="AO6824" s="43"/>
      <c r="AP6824" s="43"/>
      <c r="AQ6824" s="43"/>
      <c r="AR6824" s="43"/>
      <c r="AS6824" s="43"/>
      <c r="AT6824" s="43"/>
      <c r="AU6824" s="44"/>
      <c r="AV6824" s="182"/>
      <c r="AW6824" s="182"/>
      <c r="AX6824" s="182"/>
      <c r="AZ6824" s="207"/>
    </row>
    <row r="6825" spans="1:52" s="168" customFormat="1" ht="5.0999999999999996" customHeight="1" thickBot="1" x14ac:dyDescent="0.35">
      <c r="A6825" s="263"/>
      <c r="B6825" s="263"/>
      <c r="C6825" s="265"/>
      <c r="D6825" s="428"/>
      <c r="E6825" s="428"/>
      <c r="F6825" s="428"/>
      <c r="G6825" s="428"/>
      <c r="H6825" s="428"/>
      <c r="I6825" s="428"/>
      <c r="J6825" s="428"/>
      <c r="K6825" s="428"/>
      <c r="L6825" s="428"/>
      <c r="M6825" s="428"/>
      <c r="N6825" s="454"/>
      <c r="O6825" s="454"/>
      <c r="P6825" s="454"/>
      <c r="Q6825" s="454"/>
      <c r="R6825" s="454"/>
      <c r="S6825" s="454"/>
      <c r="T6825" s="454"/>
      <c r="U6825" s="454"/>
      <c r="V6825" s="182"/>
      <c r="W6825" s="191"/>
      <c r="X6825" s="199"/>
      <c r="Y6825" s="182"/>
      <c r="Z6825" s="193"/>
      <c r="AA6825" s="193"/>
      <c r="AD6825" s="182"/>
      <c r="AG6825" s="182"/>
      <c r="AH6825" s="43"/>
      <c r="AI6825" s="43"/>
      <c r="AJ6825" s="43"/>
      <c r="AK6825" s="43"/>
      <c r="AL6825" s="43"/>
      <c r="AM6825" s="43"/>
      <c r="AN6825" s="43"/>
      <c r="AO6825" s="43"/>
      <c r="AP6825" s="43"/>
      <c r="AQ6825" s="43"/>
      <c r="AR6825" s="43"/>
      <c r="AS6825" s="43"/>
      <c r="AT6825" s="43"/>
      <c r="AU6825" s="44"/>
      <c r="AV6825" s="182"/>
      <c r="AW6825" s="182"/>
      <c r="AX6825" s="182"/>
      <c r="AZ6825" s="207"/>
    </row>
    <row r="6826" spans="1:52" s="168" customFormat="1" ht="24.9" customHeight="1" x14ac:dyDescent="0.3">
      <c r="A6826" s="263"/>
      <c r="B6826" s="263"/>
      <c r="C6826" s="265"/>
      <c r="D6826" s="465" t="s">
        <v>30</v>
      </c>
      <c r="E6826" s="466"/>
      <c r="F6826" s="466"/>
      <c r="G6826" s="466"/>
      <c r="H6826" s="466"/>
      <c r="I6826" s="466"/>
      <c r="J6826" s="466"/>
      <c r="K6826" s="466"/>
      <c r="L6826" s="466"/>
      <c r="M6826" s="467"/>
      <c r="N6826" s="468" t="s">
        <v>11</v>
      </c>
      <c r="O6826" s="470" t="s">
        <v>12</v>
      </c>
      <c r="P6826" s="471"/>
      <c r="Q6826" s="474" t="s">
        <v>13</v>
      </c>
      <c r="R6826" s="475"/>
      <c r="S6826" s="476"/>
      <c r="T6826" s="477" t="s">
        <v>27</v>
      </c>
      <c r="U6826" s="479" t="s">
        <v>28</v>
      </c>
      <c r="V6826" s="182"/>
      <c r="W6826" s="191"/>
      <c r="X6826" s="199"/>
      <c r="Y6826" s="182"/>
      <c r="Z6826" s="193"/>
      <c r="AA6826" s="193"/>
      <c r="AD6826" s="182"/>
      <c r="AG6826" s="182"/>
      <c r="AH6826" s="43"/>
      <c r="AI6826" s="43"/>
      <c r="AJ6826" s="43"/>
      <c r="AK6826" s="43"/>
      <c r="AL6826" s="43"/>
      <c r="AM6826" s="43"/>
      <c r="AN6826" s="43"/>
      <c r="AO6826" s="43"/>
      <c r="AP6826" s="43"/>
      <c r="AQ6826" s="43"/>
      <c r="AR6826" s="43"/>
      <c r="AS6826" s="43"/>
      <c r="AT6826" s="43"/>
      <c r="AU6826" s="44"/>
      <c r="AV6826" s="182"/>
      <c r="AW6826" s="182"/>
      <c r="AX6826" s="182"/>
      <c r="AZ6826" s="207"/>
    </row>
    <row r="6827" spans="1:52" s="168" customFormat="1" ht="24.9" customHeight="1" x14ac:dyDescent="0.3">
      <c r="A6827" s="263"/>
      <c r="B6827" s="263"/>
      <c r="C6827" s="265"/>
      <c r="D6827" s="481"/>
      <c r="E6827" s="482"/>
      <c r="F6827" s="482"/>
      <c r="G6827" s="482"/>
      <c r="H6827" s="482"/>
      <c r="I6827" s="482"/>
      <c r="J6827" s="482"/>
      <c r="K6827" s="482"/>
      <c r="L6827" s="482"/>
      <c r="M6827" s="483"/>
      <c r="N6827" s="469"/>
      <c r="O6827" s="472"/>
      <c r="P6827" s="473"/>
      <c r="Q6827" s="170" t="s">
        <v>14</v>
      </c>
      <c r="R6827" s="170" t="s">
        <v>15</v>
      </c>
      <c r="S6827" s="170" t="s">
        <v>26</v>
      </c>
      <c r="T6827" s="478"/>
      <c r="U6827" s="480"/>
      <c r="V6827" s="182"/>
      <c r="W6827" s="191"/>
      <c r="X6827" s="199"/>
      <c r="Y6827" s="182"/>
      <c r="Z6827" s="194"/>
      <c r="AA6827" s="194"/>
      <c r="AD6827" s="182"/>
      <c r="AG6827" s="182"/>
      <c r="AH6827" s="43"/>
      <c r="AI6827" s="43"/>
      <c r="AJ6827" s="43"/>
      <c r="AK6827" s="43"/>
      <c r="AL6827" s="43"/>
      <c r="AM6827" s="43"/>
      <c r="AN6827" s="43"/>
      <c r="AO6827" s="43"/>
      <c r="AP6827" s="43"/>
      <c r="AQ6827" s="43"/>
      <c r="AR6827" s="43"/>
      <c r="AS6827" s="43"/>
      <c r="AT6827" s="43"/>
      <c r="AU6827" s="44"/>
      <c r="AV6827" s="182"/>
      <c r="AW6827" s="182"/>
      <c r="AX6827" s="182"/>
      <c r="AZ6827" s="207"/>
    </row>
    <row r="6828" spans="1:52" s="168" customFormat="1" ht="24.9" customHeight="1" x14ac:dyDescent="0.3">
      <c r="A6828" s="263"/>
      <c r="B6828" s="263"/>
      <c r="C6828" s="265"/>
      <c r="D6828" s="481"/>
      <c r="E6828" s="482"/>
      <c r="F6828" s="482"/>
      <c r="G6828" s="482"/>
      <c r="H6828" s="482"/>
      <c r="I6828" s="482"/>
      <c r="J6828" s="482"/>
      <c r="K6828" s="482"/>
      <c r="L6828" s="482"/>
      <c r="M6828" s="483"/>
      <c r="N6828" s="176">
        <v>14001469</v>
      </c>
      <c r="O6828" s="412" t="s">
        <v>368</v>
      </c>
      <c r="P6828" s="413"/>
      <c r="Q6828" s="8"/>
      <c r="R6828" s="8"/>
      <c r="S6828" s="8"/>
      <c r="T6828" s="9">
        <v>1</v>
      </c>
      <c r="U6828" s="17">
        <f>+T6828</f>
        <v>1</v>
      </c>
      <c r="V6828" s="182"/>
      <c r="W6828" s="191">
        <v>1</v>
      </c>
      <c r="X6828" s="199"/>
      <c r="Y6828" s="182">
        <f>+C6824</f>
        <v>130</v>
      </c>
      <c r="Z6828" s="41">
        <f>+SUMIF($N6828:$N6847,$Z$16,$U6828:$U6847)</f>
        <v>1</v>
      </c>
      <c r="AA6828" s="41">
        <f>+SUMIF($N6828:$N6847,$AA$16,$U6828:$U6847)</f>
        <v>1</v>
      </c>
      <c r="AB6828" s="41">
        <f>+SUMIF($N6828:$N6847,$AB$16,$U6828:$U6847)</f>
        <v>0</v>
      </c>
      <c r="AC6828" s="41">
        <f>+SUMIF($N6828:$N6847,$AC$16,$U6828:$U6847)</f>
        <v>0</v>
      </c>
      <c r="AD6828" s="41">
        <f>+SUMIF($N6828:$N6847,$AD$16,$U6828:$U6847)</f>
        <v>0</v>
      </c>
      <c r="AE6828" s="41">
        <f>+SUMIF($N6828:$N6847,$AE$16,$U6828:$U6847)</f>
        <v>0</v>
      </c>
      <c r="AF6828" s="41">
        <f>+SUMIF($N6828:$N6847,$AF$16,$U6828:$U6847)</f>
        <v>1</v>
      </c>
      <c r="AG6828" s="41">
        <f>+SUMIF($N6828:$N6847,$AG$16,$U6828:$U6847)</f>
        <v>1</v>
      </c>
      <c r="AH6828" s="41">
        <f>+SUMIF($N6828:$N6847,$AH$16,$U6828:$U6847)</f>
        <v>0</v>
      </c>
      <c r="AI6828" s="41">
        <f>+SUMIF($N6828:$N6847,$AI$16,$U6828:$U6847)</f>
        <v>1</v>
      </c>
      <c r="AJ6828" s="41">
        <f>+SUMIF($N6828:$N6847,$AJ$16,$U6828:$U6847)</f>
        <v>0</v>
      </c>
      <c r="AK6828" s="41">
        <f>+SUMIF($N6828:$N6847,$AK$16,$U6828:$U6847)</f>
        <v>0</v>
      </c>
      <c r="AL6828" s="41">
        <f>+SUMIF($N6828:$N6847,$AL$16,$U6828:$U6847)</f>
        <v>0</v>
      </c>
      <c r="AM6828" s="41">
        <f>+SUMIF($N6828:$N6847,$AM$16,$U6828:$U6847)</f>
        <v>0</v>
      </c>
      <c r="AN6828" s="41">
        <f>+SUMIF($N6828:$N6847,$AN$16,$U6828:$U6847)</f>
        <v>1</v>
      </c>
      <c r="AO6828" s="41">
        <f>+SUMIF($N6828:$N6847,$AO$16,$U6828:$U6847)</f>
        <v>0</v>
      </c>
      <c r="AP6828" s="41">
        <f>+SUMIF($N6828:$N6847,$AP$16,$U6828:$U6847)</f>
        <v>0</v>
      </c>
      <c r="AQ6828" s="41">
        <f>+SUMIF($N6828:$N6847,$AQ$16,$U6828:$U6847)</f>
        <v>0</v>
      </c>
      <c r="AR6828" s="41">
        <f>+SUMIF($N6828:$N6847,$AR$16,$U6828:$U6847)</f>
        <v>0</v>
      </c>
      <c r="AS6828" s="43"/>
      <c r="AT6828" s="43"/>
      <c r="AU6828" s="44"/>
      <c r="AV6828" s="182"/>
      <c r="AW6828" s="182"/>
      <c r="AX6828" s="182"/>
      <c r="AZ6828" s="207"/>
    </row>
    <row r="6829" spans="1:52" s="168" customFormat="1" ht="24.9" customHeight="1" x14ac:dyDescent="0.3">
      <c r="A6829" s="263"/>
      <c r="B6829" s="263"/>
      <c r="C6829" s="265"/>
      <c r="D6829" s="481"/>
      <c r="E6829" s="482"/>
      <c r="F6829" s="482"/>
      <c r="G6829" s="482"/>
      <c r="H6829" s="482"/>
      <c r="I6829" s="482"/>
      <c r="J6829" s="482"/>
      <c r="K6829" s="482"/>
      <c r="L6829" s="482"/>
      <c r="M6829" s="483"/>
      <c r="N6829" s="176">
        <v>14001481</v>
      </c>
      <c r="O6829" s="412" t="s">
        <v>368</v>
      </c>
      <c r="P6829" s="413"/>
      <c r="Q6829" s="8"/>
      <c r="R6829" s="8"/>
      <c r="S6829" s="8"/>
      <c r="T6829" s="9">
        <v>1</v>
      </c>
      <c r="U6829" s="17">
        <f t="shared" ref="U6829:U6835" si="242">+T6829</f>
        <v>1</v>
      </c>
      <c r="V6829" s="182"/>
      <c r="W6829" s="191">
        <v>2</v>
      </c>
      <c r="X6829" s="199"/>
      <c r="Y6829" s="182"/>
      <c r="Z6829" s="184"/>
      <c r="AA6829" s="184"/>
      <c r="AD6829" s="182"/>
      <c r="AG6829" s="182"/>
      <c r="AH6829" s="43"/>
      <c r="AI6829" s="43"/>
      <c r="AJ6829" s="43"/>
      <c r="AK6829" s="43"/>
      <c r="AL6829" s="43"/>
      <c r="AM6829" s="43"/>
      <c r="AN6829" s="43"/>
      <c r="AO6829" s="43"/>
      <c r="AP6829" s="43"/>
      <c r="AQ6829" s="43"/>
      <c r="AR6829" s="43"/>
      <c r="AS6829" s="43"/>
      <c r="AT6829" s="43"/>
      <c r="AU6829" s="44"/>
      <c r="AV6829" s="182"/>
      <c r="AW6829" s="182"/>
      <c r="AX6829" s="182"/>
      <c r="AZ6829" s="207"/>
    </row>
    <row r="6830" spans="1:52" s="168" customFormat="1" ht="24.9" customHeight="1" x14ac:dyDescent="0.3">
      <c r="A6830" s="263"/>
      <c r="B6830" s="263"/>
      <c r="C6830" s="265"/>
      <c r="D6830" s="481"/>
      <c r="E6830" s="482"/>
      <c r="F6830" s="482"/>
      <c r="G6830" s="482"/>
      <c r="H6830" s="482"/>
      <c r="I6830" s="482"/>
      <c r="J6830" s="482"/>
      <c r="K6830" s="482"/>
      <c r="L6830" s="482"/>
      <c r="M6830" s="483"/>
      <c r="N6830" s="176">
        <v>14001545</v>
      </c>
      <c r="O6830" s="412" t="s">
        <v>368</v>
      </c>
      <c r="P6830" s="413"/>
      <c r="Q6830" s="8"/>
      <c r="R6830" s="8"/>
      <c r="S6830" s="8"/>
      <c r="T6830" s="9">
        <v>1</v>
      </c>
      <c r="U6830" s="17">
        <f t="shared" si="242"/>
        <v>1</v>
      </c>
      <c r="V6830" s="182"/>
      <c r="W6830" s="191">
        <v>7</v>
      </c>
      <c r="X6830" s="199"/>
      <c r="Y6830" s="182"/>
      <c r="Z6830" s="184"/>
      <c r="AA6830" s="184"/>
      <c r="AD6830" s="182"/>
      <c r="AG6830" s="182"/>
      <c r="AH6830" s="43"/>
      <c r="AI6830" s="43"/>
      <c r="AJ6830" s="43"/>
      <c r="AK6830" s="43"/>
      <c r="AL6830" s="43"/>
      <c r="AM6830" s="43"/>
      <c r="AN6830" s="43"/>
      <c r="AO6830" s="43"/>
      <c r="AP6830" s="43"/>
      <c r="AQ6830" s="43"/>
      <c r="AR6830" s="43"/>
      <c r="AS6830" s="43"/>
      <c r="AT6830" s="43"/>
      <c r="AU6830" s="44"/>
      <c r="AV6830" s="182"/>
      <c r="AW6830" s="182"/>
      <c r="AX6830" s="182"/>
      <c r="AZ6830" s="207"/>
    </row>
    <row r="6831" spans="1:52" s="168" customFormat="1" ht="24.9" customHeight="1" x14ac:dyDescent="0.3">
      <c r="A6831" s="263"/>
      <c r="B6831" s="263"/>
      <c r="C6831" s="265"/>
      <c r="D6831" s="481"/>
      <c r="E6831" s="482"/>
      <c r="F6831" s="482"/>
      <c r="G6831" s="482"/>
      <c r="H6831" s="482"/>
      <c r="I6831" s="482"/>
      <c r="J6831" s="482"/>
      <c r="K6831" s="482"/>
      <c r="L6831" s="482"/>
      <c r="M6831" s="483"/>
      <c r="N6831" s="176">
        <v>14001517</v>
      </c>
      <c r="O6831" s="412" t="s">
        <v>368</v>
      </c>
      <c r="P6831" s="413"/>
      <c r="Q6831" s="8"/>
      <c r="R6831" s="8"/>
      <c r="S6831" s="8"/>
      <c r="T6831" s="9">
        <v>1</v>
      </c>
      <c r="U6831" s="17">
        <f t="shared" si="242"/>
        <v>1</v>
      </c>
      <c r="V6831" s="182"/>
      <c r="W6831" s="191">
        <v>8</v>
      </c>
      <c r="X6831" s="199"/>
      <c r="Y6831" s="182"/>
      <c r="Z6831" s="184"/>
      <c r="AA6831" s="184"/>
      <c r="AD6831" s="182"/>
      <c r="AG6831" s="182"/>
      <c r="AH6831" s="43"/>
      <c r="AI6831" s="43"/>
      <c r="AJ6831" s="43"/>
      <c r="AK6831" s="43"/>
      <c r="AL6831" s="43"/>
      <c r="AM6831" s="43"/>
      <c r="AN6831" s="43"/>
      <c r="AO6831" s="43"/>
      <c r="AP6831" s="43"/>
      <c r="AQ6831" s="43"/>
      <c r="AR6831" s="43"/>
      <c r="AS6831" s="43"/>
      <c r="AT6831" s="43"/>
      <c r="AU6831" s="44"/>
      <c r="AV6831" s="182"/>
      <c r="AW6831" s="182"/>
      <c r="AX6831" s="182"/>
      <c r="AZ6831" s="207"/>
    </row>
    <row r="6832" spans="1:52" s="168" customFormat="1" ht="24.9" customHeight="1" x14ac:dyDescent="0.3">
      <c r="A6832" s="263"/>
      <c r="B6832" s="263"/>
      <c r="C6832" s="265"/>
      <c r="D6832" s="481"/>
      <c r="E6832" s="482"/>
      <c r="F6832" s="482"/>
      <c r="G6832" s="482"/>
      <c r="H6832" s="482"/>
      <c r="I6832" s="482"/>
      <c r="J6832" s="482"/>
      <c r="K6832" s="482"/>
      <c r="L6832" s="482"/>
      <c r="M6832" s="483"/>
      <c r="N6832" s="176">
        <v>14001367</v>
      </c>
      <c r="O6832" s="412" t="s">
        <v>368</v>
      </c>
      <c r="P6832" s="413"/>
      <c r="Q6832" s="8"/>
      <c r="R6832" s="8"/>
      <c r="S6832" s="8"/>
      <c r="T6832" s="9">
        <v>1</v>
      </c>
      <c r="U6832" s="17">
        <f t="shared" si="242"/>
        <v>1</v>
      </c>
      <c r="V6832" s="182"/>
      <c r="W6832" s="191">
        <v>10</v>
      </c>
      <c r="X6832" s="199"/>
      <c r="Y6832" s="182"/>
      <c r="Z6832" s="184"/>
      <c r="AA6832" s="184"/>
      <c r="AD6832" s="182"/>
      <c r="AG6832" s="182"/>
      <c r="AH6832" s="43"/>
      <c r="AI6832" s="43"/>
      <c r="AJ6832" s="43"/>
      <c r="AK6832" s="43"/>
      <c r="AL6832" s="43"/>
      <c r="AM6832" s="43"/>
      <c r="AN6832" s="43"/>
      <c r="AO6832" s="43"/>
      <c r="AP6832" s="43"/>
      <c r="AQ6832" s="43"/>
      <c r="AR6832" s="43"/>
      <c r="AS6832" s="43"/>
      <c r="AT6832" s="43"/>
      <c r="AU6832" s="44"/>
      <c r="AV6832" s="182"/>
      <c r="AW6832" s="182"/>
      <c r="AX6832" s="182"/>
      <c r="AZ6832" s="207"/>
    </row>
    <row r="6833" spans="1:52" s="168" customFormat="1" ht="24.9" customHeight="1" x14ac:dyDescent="0.3">
      <c r="A6833" s="263"/>
      <c r="B6833" s="263"/>
      <c r="C6833" s="265"/>
      <c r="D6833" s="481"/>
      <c r="E6833" s="482"/>
      <c r="F6833" s="482"/>
      <c r="G6833" s="482"/>
      <c r="H6833" s="482"/>
      <c r="I6833" s="482"/>
      <c r="J6833" s="482"/>
      <c r="K6833" s="482"/>
      <c r="L6833" s="482"/>
      <c r="M6833" s="483"/>
      <c r="N6833" s="176"/>
      <c r="O6833" s="412"/>
      <c r="P6833" s="413"/>
      <c r="Q6833" s="8"/>
      <c r="R6833" s="8"/>
      <c r="S6833" s="8"/>
      <c r="T6833" s="9"/>
      <c r="U6833" s="17"/>
      <c r="V6833" s="182"/>
      <c r="W6833" s="191"/>
      <c r="X6833" s="199"/>
      <c r="Y6833" s="182"/>
      <c r="Z6833" s="184"/>
      <c r="AA6833" s="184"/>
      <c r="AD6833" s="182"/>
      <c r="AG6833" s="182"/>
      <c r="AH6833" s="43"/>
      <c r="AI6833" s="43"/>
      <c r="AJ6833" s="43"/>
      <c r="AK6833" s="43"/>
      <c r="AL6833" s="43"/>
      <c r="AM6833" s="43"/>
      <c r="AN6833" s="43"/>
      <c r="AO6833" s="43"/>
      <c r="AP6833" s="43"/>
      <c r="AQ6833" s="43"/>
      <c r="AR6833" s="43"/>
      <c r="AS6833" s="43"/>
      <c r="AT6833" s="43"/>
      <c r="AU6833" s="44"/>
      <c r="AV6833" s="182"/>
      <c r="AW6833" s="182"/>
      <c r="AX6833" s="182"/>
      <c r="AZ6833" s="207"/>
    </row>
    <row r="6834" spans="1:52" s="168" customFormat="1" ht="24.9" customHeight="1" x14ac:dyDescent="0.3">
      <c r="A6834" s="263"/>
      <c r="B6834" s="263"/>
      <c r="C6834" s="265"/>
      <c r="D6834" s="481"/>
      <c r="E6834" s="482"/>
      <c r="F6834" s="482"/>
      <c r="G6834" s="482"/>
      <c r="H6834" s="482"/>
      <c r="I6834" s="482"/>
      <c r="J6834" s="482"/>
      <c r="K6834" s="482"/>
      <c r="L6834" s="482"/>
      <c r="M6834" s="483"/>
      <c r="N6834" s="176"/>
      <c r="O6834" s="412"/>
      <c r="P6834" s="413"/>
      <c r="Q6834" s="8"/>
      <c r="R6834" s="8"/>
      <c r="S6834" s="8"/>
      <c r="T6834" s="9"/>
      <c r="U6834" s="17"/>
      <c r="V6834" s="182"/>
      <c r="W6834" s="191"/>
      <c r="X6834" s="199"/>
      <c r="Y6834" s="182"/>
      <c r="Z6834" s="184"/>
      <c r="AA6834" s="184"/>
      <c r="AD6834" s="182"/>
      <c r="AG6834" s="182"/>
      <c r="AH6834" s="43"/>
      <c r="AI6834" s="43"/>
      <c r="AJ6834" s="43"/>
      <c r="AK6834" s="43"/>
      <c r="AL6834" s="43"/>
      <c r="AM6834" s="43"/>
      <c r="AN6834" s="43"/>
      <c r="AO6834" s="43"/>
      <c r="AP6834" s="43"/>
      <c r="AQ6834" s="43"/>
      <c r="AR6834" s="43"/>
      <c r="AS6834" s="43"/>
      <c r="AT6834" s="43"/>
      <c r="AU6834" s="44"/>
      <c r="AV6834" s="182"/>
      <c r="AW6834" s="182"/>
      <c r="AX6834" s="182"/>
      <c r="AZ6834" s="207"/>
    </row>
    <row r="6835" spans="1:52" s="168" customFormat="1" ht="24.9" customHeight="1" x14ac:dyDescent="0.3">
      <c r="A6835" s="263"/>
      <c r="B6835" s="263"/>
      <c r="C6835" s="265"/>
      <c r="D6835" s="481"/>
      <c r="E6835" s="482"/>
      <c r="F6835" s="482"/>
      <c r="G6835" s="482"/>
      <c r="H6835" s="482"/>
      <c r="I6835" s="482"/>
      <c r="J6835" s="482"/>
      <c r="K6835" s="482"/>
      <c r="L6835" s="482"/>
      <c r="M6835" s="483"/>
      <c r="N6835" s="176">
        <v>14001506</v>
      </c>
      <c r="O6835" s="412" t="s">
        <v>368</v>
      </c>
      <c r="P6835" s="413"/>
      <c r="Q6835" s="8"/>
      <c r="R6835" s="8"/>
      <c r="S6835" s="8"/>
      <c r="T6835" s="9">
        <v>1</v>
      </c>
      <c r="U6835" s="17">
        <f t="shared" si="242"/>
        <v>1</v>
      </c>
      <c r="V6835" s="182"/>
      <c r="W6835" s="191">
        <v>15</v>
      </c>
      <c r="X6835" s="199"/>
      <c r="Y6835" s="182"/>
      <c r="Z6835" s="184"/>
      <c r="AA6835" s="184"/>
      <c r="AD6835" s="182"/>
      <c r="AG6835" s="182"/>
      <c r="AH6835" s="43"/>
      <c r="AI6835" s="43"/>
      <c r="AJ6835" s="43"/>
      <c r="AK6835" s="43"/>
      <c r="AL6835" s="43"/>
      <c r="AM6835" s="43"/>
      <c r="AN6835" s="43"/>
      <c r="AO6835" s="43"/>
      <c r="AP6835" s="43"/>
      <c r="AQ6835" s="43"/>
      <c r="AR6835" s="43"/>
      <c r="AS6835" s="43"/>
      <c r="AT6835" s="43"/>
      <c r="AU6835" s="44"/>
      <c r="AV6835" s="182"/>
      <c r="AW6835" s="182"/>
      <c r="AX6835" s="182"/>
      <c r="AZ6835" s="207"/>
    </row>
    <row r="6836" spans="1:52" s="168" customFormat="1" ht="24.9" customHeight="1" x14ac:dyDescent="0.3">
      <c r="A6836" s="263"/>
      <c r="B6836" s="263"/>
      <c r="C6836" s="265"/>
      <c r="D6836" s="481"/>
      <c r="E6836" s="482"/>
      <c r="F6836" s="482"/>
      <c r="G6836" s="482"/>
      <c r="H6836" s="482"/>
      <c r="I6836" s="482"/>
      <c r="J6836" s="482"/>
      <c r="K6836" s="482"/>
      <c r="L6836" s="482"/>
      <c r="M6836" s="483"/>
      <c r="N6836" s="176"/>
      <c r="O6836" s="412"/>
      <c r="P6836" s="413"/>
      <c r="Q6836" s="8"/>
      <c r="R6836" s="8"/>
      <c r="S6836" s="8"/>
      <c r="T6836" s="9"/>
      <c r="U6836" s="17"/>
      <c r="V6836" s="182"/>
      <c r="W6836" s="191"/>
      <c r="X6836" s="199"/>
      <c r="Y6836" s="182"/>
      <c r="Z6836" s="184"/>
      <c r="AA6836" s="184"/>
      <c r="AD6836" s="182"/>
      <c r="AG6836" s="182"/>
      <c r="AH6836" s="43"/>
      <c r="AI6836" s="43"/>
      <c r="AJ6836" s="43"/>
      <c r="AK6836" s="43"/>
      <c r="AL6836" s="43"/>
      <c r="AM6836" s="43"/>
      <c r="AN6836" s="43"/>
      <c r="AO6836" s="43"/>
      <c r="AP6836" s="43"/>
      <c r="AQ6836" s="43"/>
      <c r="AR6836" s="43"/>
      <c r="AS6836" s="43"/>
      <c r="AT6836" s="43"/>
      <c r="AU6836" s="44"/>
      <c r="AV6836" s="182"/>
      <c r="AW6836" s="182"/>
      <c r="AX6836" s="182"/>
      <c r="AZ6836" s="207"/>
    </row>
    <row r="6837" spans="1:52" s="168" customFormat="1" ht="24.9" customHeight="1" x14ac:dyDescent="0.3">
      <c r="A6837" s="263"/>
      <c r="B6837" s="263"/>
      <c r="C6837" s="265"/>
      <c r="D6837" s="481"/>
      <c r="E6837" s="482"/>
      <c r="F6837" s="482"/>
      <c r="G6837" s="482"/>
      <c r="H6837" s="482"/>
      <c r="I6837" s="482"/>
      <c r="J6837" s="482"/>
      <c r="K6837" s="482"/>
      <c r="L6837" s="482"/>
      <c r="M6837" s="483"/>
      <c r="N6837" s="176"/>
      <c r="O6837" s="412"/>
      <c r="P6837" s="413"/>
      <c r="Q6837" s="8"/>
      <c r="R6837" s="8"/>
      <c r="S6837" s="8"/>
      <c r="T6837" s="9"/>
      <c r="U6837" s="17"/>
      <c r="V6837" s="182"/>
      <c r="W6837" s="191"/>
      <c r="X6837" s="199"/>
      <c r="Y6837" s="182"/>
      <c r="Z6837" s="184"/>
      <c r="AA6837" s="184"/>
      <c r="AD6837" s="182"/>
      <c r="AG6837" s="182"/>
      <c r="AH6837" s="43"/>
      <c r="AI6837" s="43"/>
      <c r="AJ6837" s="43"/>
      <c r="AK6837" s="43"/>
      <c r="AL6837" s="43"/>
      <c r="AM6837" s="43"/>
      <c r="AN6837" s="43"/>
      <c r="AO6837" s="43"/>
      <c r="AP6837" s="43"/>
      <c r="AQ6837" s="43"/>
      <c r="AR6837" s="43"/>
      <c r="AS6837" s="43"/>
      <c r="AT6837" s="43"/>
      <c r="AU6837" s="44"/>
      <c r="AV6837" s="182"/>
      <c r="AW6837" s="182"/>
      <c r="AX6837" s="182"/>
      <c r="AZ6837" s="207"/>
    </row>
    <row r="6838" spans="1:52" s="168" customFormat="1" ht="24.9" customHeight="1" x14ac:dyDescent="0.3">
      <c r="A6838" s="263"/>
      <c r="B6838" s="263"/>
      <c r="C6838" s="265"/>
      <c r="D6838" s="481"/>
      <c r="E6838" s="482"/>
      <c r="F6838" s="482"/>
      <c r="G6838" s="482"/>
      <c r="H6838" s="482"/>
      <c r="I6838" s="482"/>
      <c r="J6838" s="482"/>
      <c r="K6838" s="482"/>
      <c r="L6838" s="482"/>
      <c r="M6838" s="483"/>
      <c r="N6838" s="176"/>
      <c r="O6838" s="412"/>
      <c r="P6838" s="413"/>
      <c r="Q6838" s="8"/>
      <c r="R6838" s="8"/>
      <c r="S6838" s="8"/>
      <c r="T6838" s="9"/>
      <c r="U6838" s="17"/>
      <c r="V6838" s="182"/>
      <c r="W6838" s="191"/>
      <c r="X6838" s="199"/>
      <c r="Y6838" s="182"/>
      <c r="Z6838" s="184"/>
      <c r="AA6838" s="184"/>
      <c r="AD6838" s="182"/>
      <c r="AG6838" s="182"/>
      <c r="AH6838" s="43"/>
      <c r="AI6838" s="43"/>
      <c r="AJ6838" s="43"/>
      <c r="AK6838" s="43"/>
      <c r="AL6838" s="43"/>
      <c r="AM6838" s="43"/>
      <c r="AN6838" s="43"/>
      <c r="AO6838" s="43"/>
      <c r="AP6838" s="43"/>
      <c r="AQ6838" s="43"/>
      <c r="AR6838" s="43"/>
      <c r="AS6838" s="43"/>
      <c r="AT6838" s="43"/>
      <c r="AU6838" s="44"/>
      <c r="AV6838" s="182"/>
      <c r="AW6838" s="182"/>
      <c r="AX6838" s="182"/>
      <c r="AZ6838" s="207"/>
    </row>
    <row r="6839" spans="1:52" s="168" customFormat="1" ht="24.9" customHeight="1" x14ac:dyDescent="0.3">
      <c r="A6839" s="263"/>
      <c r="B6839" s="263"/>
      <c r="C6839" s="265"/>
      <c r="D6839" s="481"/>
      <c r="E6839" s="482"/>
      <c r="F6839" s="482"/>
      <c r="G6839" s="482"/>
      <c r="H6839" s="482"/>
      <c r="I6839" s="482"/>
      <c r="J6839" s="482"/>
      <c r="K6839" s="482"/>
      <c r="L6839" s="482"/>
      <c r="M6839" s="483"/>
      <c r="N6839" s="176"/>
      <c r="O6839" s="412"/>
      <c r="P6839" s="413"/>
      <c r="Q6839" s="8"/>
      <c r="R6839" s="8"/>
      <c r="S6839" s="8"/>
      <c r="T6839" s="9"/>
      <c r="U6839" s="17"/>
      <c r="V6839" s="182"/>
      <c r="W6839" s="191"/>
      <c r="X6839" s="199"/>
      <c r="Y6839" s="182"/>
      <c r="Z6839" s="184"/>
      <c r="AA6839" s="184"/>
      <c r="AD6839" s="182"/>
      <c r="AG6839" s="182"/>
      <c r="AH6839" s="43"/>
      <c r="AI6839" s="43"/>
      <c r="AJ6839" s="43"/>
      <c r="AK6839" s="43"/>
      <c r="AL6839" s="43"/>
      <c r="AM6839" s="43"/>
      <c r="AN6839" s="43"/>
      <c r="AO6839" s="43"/>
      <c r="AP6839" s="43"/>
      <c r="AQ6839" s="43"/>
      <c r="AR6839" s="43"/>
      <c r="AS6839" s="43"/>
      <c r="AT6839" s="43"/>
      <c r="AU6839" s="44"/>
      <c r="AV6839" s="182"/>
      <c r="AW6839" s="182"/>
      <c r="AX6839" s="182"/>
      <c r="AZ6839" s="207"/>
    </row>
    <row r="6840" spans="1:52" s="168" customFormat="1" ht="24.9" customHeight="1" x14ac:dyDescent="0.3">
      <c r="A6840" s="263"/>
      <c r="B6840" s="263"/>
      <c r="C6840" s="265"/>
      <c r="D6840" s="481"/>
      <c r="E6840" s="482"/>
      <c r="F6840" s="482"/>
      <c r="G6840" s="482"/>
      <c r="H6840" s="482"/>
      <c r="I6840" s="482"/>
      <c r="J6840" s="482"/>
      <c r="K6840" s="482"/>
      <c r="L6840" s="482"/>
      <c r="M6840" s="483"/>
      <c r="N6840" s="176"/>
      <c r="O6840" s="412"/>
      <c r="P6840" s="413"/>
      <c r="Q6840" s="8"/>
      <c r="R6840" s="8"/>
      <c r="S6840" s="8"/>
      <c r="T6840" s="9"/>
      <c r="U6840" s="17"/>
      <c r="V6840" s="182"/>
      <c r="W6840" s="191"/>
      <c r="X6840" s="199"/>
      <c r="Y6840" s="182"/>
      <c r="Z6840" s="184"/>
      <c r="AA6840" s="184"/>
      <c r="AD6840" s="182"/>
      <c r="AG6840" s="182"/>
      <c r="AH6840" s="43"/>
      <c r="AI6840" s="43"/>
      <c r="AJ6840" s="43"/>
      <c r="AK6840" s="43"/>
      <c r="AL6840" s="43"/>
      <c r="AM6840" s="43"/>
      <c r="AN6840" s="43"/>
      <c r="AO6840" s="43"/>
      <c r="AP6840" s="43"/>
      <c r="AQ6840" s="43"/>
      <c r="AR6840" s="43"/>
      <c r="AS6840" s="43"/>
      <c r="AT6840" s="43"/>
      <c r="AU6840" s="44"/>
      <c r="AV6840" s="182"/>
      <c r="AW6840" s="182"/>
      <c r="AX6840" s="182"/>
      <c r="AZ6840" s="207"/>
    </row>
    <row r="6841" spans="1:52" s="168" customFormat="1" ht="24.9" customHeight="1" x14ac:dyDescent="0.3">
      <c r="A6841" s="263"/>
      <c r="B6841" s="263"/>
      <c r="C6841" s="265"/>
      <c r="D6841" s="481"/>
      <c r="E6841" s="482"/>
      <c r="F6841" s="482"/>
      <c r="G6841" s="482"/>
      <c r="H6841" s="482"/>
      <c r="I6841" s="482"/>
      <c r="J6841" s="482"/>
      <c r="K6841" s="482"/>
      <c r="L6841" s="482"/>
      <c r="M6841" s="483"/>
      <c r="N6841" s="176"/>
      <c r="O6841" s="412"/>
      <c r="P6841" s="413"/>
      <c r="Q6841" s="8"/>
      <c r="R6841" s="8"/>
      <c r="S6841" s="8"/>
      <c r="T6841" s="9"/>
      <c r="U6841" s="17"/>
      <c r="V6841" s="182"/>
      <c r="W6841" s="191"/>
      <c r="X6841" s="199"/>
      <c r="Y6841" s="182"/>
      <c r="Z6841" s="184"/>
      <c r="AA6841" s="184"/>
      <c r="AD6841" s="182"/>
      <c r="AG6841" s="182"/>
      <c r="AH6841" s="43"/>
      <c r="AI6841" s="43"/>
      <c r="AJ6841" s="43"/>
      <c r="AK6841" s="43"/>
      <c r="AL6841" s="43"/>
      <c r="AM6841" s="43"/>
      <c r="AN6841" s="43"/>
      <c r="AO6841" s="43"/>
      <c r="AP6841" s="43"/>
      <c r="AQ6841" s="43"/>
      <c r="AR6841" s="43"/>
      <c r="AS6841" s="43"/>
      <c r="AT6841" s="43"/>
      <c r="AU6841" s="44"/>
      <c r="AV6841" s="182"/>
      <c r="AW6841" s="182"/>
      <c r="AX6841" s="182"/>
      <c r="AZ6841" s="207"/>
    </row>
    <row r="6842" spans="1:52" s="168" customFormat="1" ht="24.9" customHeight="1" x14ac:dyDescent="0.3">
      <c r="A6842" s="263"/>
      <c r="B6842" s="263"/>
      <c r="C6842" s="265"/>
      <c r="D6842" s="481"/>
      <c r="E6842" s="482"/>
      <c r="F6842" s="482"/>
      <c r="G6842" s="482"/>
      <c r="H6842" s="482"/>
      <c r="I6842" s="482"/>
      <c r="J6842" s="482"/>
      <c r="K6842" s="482"/>
      <c r="L6842" s="482"/>
      <c r="M6842" s="483"/>
      <c r="N6842" s="176"/>
      <c r="O6842" s="412"/>
      <c r="P6842" s="413"/>
      <c r="Q6842" s="8"/>
      <c r="R6842" s="8"/>
      <c r="S6842" s="8"/>
      <c r="T6842" s="9"/>
      <c r="U6842" s="17"/>
      <c r="V6842" s="182"/>
      <c r="W6842" s="191"/>
      <c r="X6842" s="199"/>
      <c r="Y6842" s="182"/>
      <c r="Z6842" s="184"/>
      <c r="AA6842" s="184"/>
      <c r="AD6842" s="182"/>
      <c r="AG6842" s="182"/>
      <c r="AH6842" s="43"/>
      <c r="AI6842" s="43"/>
      <c r="AJ6842" s="43"/>
      <c r="AK6842" s="43"/>
      <c r="AL6842" s="43"/>
      <c r="AM6842" s="43"/>
      <c r="AN6842" s="43"/>
      <c r="AO6842" s="43"/>
      <c r="AP6842" s="43"/>
      <c r="AQ6842" s="43"/>
      <c r="AR6842" s="43"/>
      <c r="AS6842" s="43"/>
      <c r="AT6842" s="43"/>
      <c r="AU6842" s="44"/>
      <c r="AV6842" s="182"/>
      <c r="AW6842" s="182"/>
      <c r="AX6842" s="182"/>
      <c r="AZ6842" s="207"/>
    </row>
    <row r="6843" spans="1:52" s="168" customFormat="1" ht="24.9" customHeight="1" x14ac:dyDescent="0.3">
      <c r="A6843" s="263"/>
      <c r="B6843" s="263"/>
      <c r="C6843" s="265"/>
      <c r="D6843" s="481"/>
      <c r="E6843" s="482"/>
      <c r="F6843" s="482"/>
      <c r="G6843" s="482"/>
      <c r="H6843" s="482"/>
      <c r="I6843" s="482"/>
      <c r="J6843" s="482"/>
      <c r="K6843" s="482"/>
      <c r="L6843" s="482"/>
      <c r="M6843" s="483"/>
      <c r="N6843" s="176"/>
      <c r="O6843" s="412"/>
      <c r="P6843" s="413"/>
      <c r="Q6843" s="8"/>
      <c r="R6843" s="8"/>
      <c r="S6843" s="8"/>
      <c r="T6843" s="9"/>
      <c r="U6843" s="17"/>
      <c r="V6843" s="182"/>
      <c r="W6843" s="191"/>
      <c r="X6843" s="199"/>
      <c r="Y6843" s="182"/>
      <c r="Z6843" s="184"/>
      <c r="AA6843" s="184"/>
      <c r="AD6843" s="182"/>
      <c r="AG6843" s="182"/>
      <c r="AH6843" s="43"/>
      <c r="AI6843" s="43"/>
      <c r="AJ6843" s="43"/>
      <c r="AK6843" s="43"/>
      <c r="AL6843" s="43"/>
      <c r="AM6843" s="43"/>
      <c r="AN6843" s="43"/>
      <c r="AO6843" s="43"/>
      <c r="AP6843" s="43"/>
      <c r="AQ6843" s="43"/>
      <c r="AR6843" s="43"/>
      <c r="AS6843" s="43"/>
      <c r="AT6843" s="43"/>
      <c r="AU6843" s="44"/>
      <c r="AV6843" s="182"/>
      <c r="AW6843" s="182"/>
      <c r="AX6843" s="182"/>
      <c r="AZ6843" s="207"/>
    </row>
    <row r="6844" spans="1:52" s="168" customFormat="1" ht="24.9" customHeight="1" x14ac:dyDescent="0.3">
      <c r="A6844" s="263"/>
      <c r="B6844" s="263"/>
      <c r="C6844" s="265"/>
      <c r="D6844" s="481"/>
      <c r="E6844" s="482"/>
      <c r="F6844" s="482"/>
      <c r="G6844" s="482"/>
      <c r="H6844" s="482"/>
      <c r="I6844" s="482"/>
      <c r="J6844" s="482"/>
      <c r="K6844" s="482"/>
      <c r="L6844" s="482"/>
      <c r="M6844" s="483"/>
      <c r="N6844" s="176"/>
      <c r="O6844" s="412"/>
      <c r="P6844" s="413"/>
      <c r="Q6844" s="8"/>
      <c r="R6844" s="8"/>
      <c r="S6844" s="8"/>
      <c r="T6844" s="9"/>
      <c r="U6844" s="17"/>
      <c r="V6844" s="182"/>
      <c r="W6844" s="191"/>
      <c r="X6844" s="199"/>
      <c r="Y6844" s="182"/>
      <c r="Z6844" s="184"/>
      <c r="AA6844" s="184"/>
      <c r="AD6844" s="182"/>
      <c r="AG6844" s="182"/>
      <c r="AH6844" s="43"/>
      <c r="AI6844" s="43"/>
      <c r="AJ6844" s="43"/>
      <c r="AK6844" s="43"/>
      <c r="AL6844" s="43"/>
      <c r="AM6844" s="43"/>
      <c r="AN6844" s="43"/>
      <c r="AO6844" s="43"/>
      <c r="AP6844" s="43"/>
      <c r="AQ6844" s="43"/>
      <c r="AR6844" s="43"/>
      <c r="AS6844" s="43"/>
      <c r="AT6844" s="43"/>
      <c r="AU6844" s="44"/>
      <c r="AV6844" s="182"/>
      <c r="AW6844" s="182"/>
      <c r="AX6844" s="182"/>
      <c r="AZ6844" s="207"/>
    </row>
    <row r="6845" spans="1:52" s="168" customFormat="1" ht="24.9" customHeight="1" x14ac:dyDescent="0.3">
      <c r="A6845" s="263"/>
      <c r="B6845" s="263"/>
      <c r="C6845" s="265"/>
      <c r="D6845" s="481"/>
      <c r="E6845" s="482"/>
      <c r="F6845" s="482"/>
      <c r="G6845" s="482"/>
      <c r="H6845" s="482"/>
      <c r="I6845" s="482"/>
      <c r="J6845" s="482"/>
      <c r="K6845" s="482"/>
      <c r="L6845" s="482"/>
      <c r="M6845" s="483"/>
      <c r="N6845" s="176"/>
      <c r="O6845" s="412"/>
      <c r="P6845" s="413"/>
      <c r="Q6845" s="8"/>
      <c r="R6845" s="8"/>
      <c r="S6845" s="8"/>
      <c r="T6845" s="9"/>
      <c r="U6845" s="17"/>
      <c r="V6845" s="182"/>
      <c r="W6845" s="191"/>
      <c r="X6845" s="199"/>
      <c r="Y6845" s="182"/>
      <c r="Z6845" s="184"/>
      <c r="AA6845" s="184"/>
      <c r="AD6845" s="182"/>
      <c r="AG6845" s="182"/>
      <c r="AH6845" s="43"/>
      <c r="AI6845" s="43"/>
      <c r="AJ6845" s="43"/>
      <c r="AK6845" s="43"/>
      <c r="AL6845" s="43"/>
      <c r="AM6845" s="43"/>
      <c r="AN6845" s="43"/>
      <c r="AO6845" s="43"/>
      <c r="AP6845" s="43"/>
      <c r="AQ6845" s="43"/>
      <c r="AR6845" s="43"/>
      <c r="AS6845" s="43"/>
      <c r="AT6845" s="43"/>
      <c r="AU6845" s="44"/>
      <c r="AV6845" s="182"/>
      <c r="AW6845" s="182"/>
      <c r="AX6845" s="182"/>
      <c r="AZ6845" s="207"/>
    </row>
    <row r="6846" spans="1:52" s="168" customFormat="1" ht="24.9" customHeight="1" x14ac:dyDescent="0.3">
      <c r="A6846" s="263"/>
      <c r="B6846" s="263"/>
      <c r="C6846" s="265"/>
      <c r="D6846" s="481"/>
      <c r="E6846" s="482"/>
      <c r="F6846" s="482"/>
      <c r="G6846" s="482"/>
      <c r="H6846" s="482"/>
      <c r="I6846" s="482"/>
      <c r="J6846" s="482"/>
      <c r="K6846" s="482"/>
      <c r="L6846" s="482"/>
      <c r="M6846" s="483"/>
      <c r="N6846" s="176"/>
      <c r="O6846" s="412"/>
      <c r="P6846" s="413"/>
      <c r="Q6846" s="8"/>
      <c r="R6846" s="8"/>
      <c r="S6846" s="8"/>
      <c r="T6846" s="9"/>
      <c r="U6846" s="17"/>
      <c r="V6846" s="182"/>
      <c r="W6846" s="191"/>
      <c r="X6846" s="199"/>
      <c r="Y6846" s="182"/>
      <c r="Z6846" s="184"/>
      <c r="AA6846" s="184"/>
      <c r="AD6846" s="182"/>
      <c r="AG6846" s="182"/>
      <c r="AH6846" s="43"/>
      <c r="AI6846" s="43"/>
      <c r="AJ6846" s="43"/>
      <c r="AK6846" s="43"/>
      <c r="AL6846" s="43"/>
      <c r="AM6846" s="43"/>
      <c r="AN6846" s="43"/>
      <c r="AO6846" s="43"/>
      <c r="AP6846" s="43"/>
      <c r="AQ6846" s="43"/>
      <c r="AR6846" s="43"/>
      <c r="AS6846" s="43"/>
      <c r="AT6846" s="43"/>
      <c r="AU6846" s="44"/>
      <c r="AV6846" s="182"/>
      <c r="AW6846" s="182"/>
      <c r="AX6846" s="182"/>
      <c r="AZ6846" s="207"/>
    </row>
    <row r="6847" spans="1:52" s="168" customFormat="1" ht="24.9" customHeight="1" x14ac:dyDescent="0.3">
      <c r="A6847" s="263"/>
      <c r="B6847" s="263"/>
      <c r="C6847" s="265"/>
      <c r="D6847" s="481"/>
      <c r="E6847" s="482"/>
      <c r="F6847" s="482"/>
      <c r="G6847" s="482"/>
      <c r="H6847" s="482"/>
      <c r="I6847" s="482"/>
      <c r="J6847" s="482"/>
      <c r="K6847" s="482"/>
      <c r="L6847" s="482"/>
      <c r="M6847" s="483"/>
      <c r="N6847" s="176"/>
      <c r="O6847" s="412"/>
      <c r="P6847" s="413"/>
      <c r="Q6847" s="8"/>
      <c r="R6847" s="8"/>
      <c r="S6847" s="8"/>
      <c r="T6847" s="9"/>
      <c r="U6847" s="17"/>
      <c r="V6847" s="182"/>
      <c r="W6847" s="191"/>
      <c r="X6847" s="199"/>
      <c r="Y6847" s="182"/>
      <c r="Z6847" s="184"/>
      <c r="AA6847" s="184"/>
      <c r="AD6847" s="182"/>
      <c r="AG6847" s="182"/>
      <c r="AH6847" s="43"/>
      <c r="AI6847" s="43"/>
      <c r="AJ6847" s="43"/>
      <c r="AK6847" s="43"/>
      <c r="AL6847" s="43"/>
      <c r="AM6847" s="43"/>
      <c r="AN6847" s="43"/>
      <c r="AO6847" s="43"/>
      <c r="AP6847" s="43"/>
      <c r="AQ6847" s="43"/>
      <c r="AR6847" s="43"/>
      <c r="AS6847" s="43"/>
      <c r="AT6847" s="43"/>
      <c r="AU6847" s="44"/>
      <c r="AV6847" s="182"/>
      <c r="AW6847" s="182"/>
      <c r="AX6847" s="182"/>
      <c r="AZ6847" s="207"/>
    </row>
    <row r="6848" spans="1:52" s="168" customFormat="1" ht="24.9" customHeight="1" thickBot="1" x14ac:dyDescent="0.35">
      <c r="A6848" s="263"/>
      <c r="B6848" s="263"/>
      <c r="C6848" s="265"/>
      <c r="D6848" s="481"/>
      <c r="E6848" s="482"/>
      <c r="F6848" s="482"/>
      <c r="G6848" s="482"/>
      <c r="H6848" s="482"/>
      <c r="I6848" s="482"/>
      <c r="J6848" s="482"/>
      <c r="K6848" s="482"/>
      <c r="L6848" s="482"/>
      <c r="M6848" s="483"/>
      <c r="N6848" s="414" t="s">
        <v>16</v>
      </c>
      <c r="O6848" s="415"/>
      <c r="P6848" s="415"/>
      <c r="Q6848" s="415"/>
      <c r="R6848" s="415"/>
      <c r="S6848" s="415"/>
      <c r="T6848" s="415"/>
      <c r="U6848" s="18">
        <f>SUM(U6828:U6847)</f>
        <v>6</v>
      </c>
      <c r="V6848" s="182"/>
      <c r="W6848" s="191"/>
      <c r="X6848" s="199"/>
      <c r="Y6848" s="182"/>
      <c r="Z6848" s="184"/>
      <c r="AA6848" s="184"/>
      <c r="AD6848" s="182"/>
      <c r="AG6848" s="182"/>
      <c r="AH6848" s="43"/>
      <c r="AI6848" s="43"/>
      <c r="AJ6848" s="43"/>
      <c r="AK6848" s="43"/>
      <c r="AL6848" s="43"/>
      <c r="AM6848" s="43"/>
      <c r="AN6848" s="43"/>
      <c r="AO6848" s="43"/>
      <c r="AP6848" s="43"/>
      <c r="AQ6848" s="43"/>
      <c r="AR6848" s="43"/>
      <c r="AS6848" s="43"/>
      <c r="AT6848" s="43"/>
      <c r="AU6848" s="44"/>
      <c r="AV6848" s="182"/>
      <c r="AW6848" s="182"/>
      <c r="AX6848" s="182"/>
      <c r="AZ6848" s="207"/>
    </row>
    <row r="6849" spans="1:52" s="168" customFormat="1" ht="14.4" customHeight="1" x14ac:dyDescent="0.3">
      <c r="A6849" s="263"/>
      <c r="B6849" s="263"/>
      <c r="C6849" s="265"/>
      <c r="D6849" s="481"/>
      <c r="E6849" s="482"/>
      <c r="F6849" s="482"/>
      <c r="G6849" s="482"/>
      <c r="H6849" s="482"/>
      <c r="I6849" s="482"/>
      <c r="J6849" s="482"/>
      <c r="K6849" s="482"/>
      <c r="L6849" s="482"/>
      <c r="M6849" s="483"/>
      <c r="N6849" s="416" t="s">
        <v>17</v>
      </c>
      <c r="O6849" s="417"/>
      <c r="P6849" s="417"/>
      <c r="Q6849" s="417"/>
      <c r="R6849" s="417"/>
      <c r="S6849" s="417"/>
      <c r="T6849" s="417"/>
      <c r="U6849" s="418"/>
      <c r="V6849" s="200"/>
      <c r="W6849" s="191"/>
      <c r="X6849" s="199"/>
      <c r="Y6849" s="182"/>
      <c r="Z6849" s="184"/>
      <c r="AA6849" s="184"/>
      <c r="AD6849" s="182"/>
      <c r="AG6849" s="182"/>
      <c r="AH6849" s="43"/>
      <c r="AI6849" s="43"/>
      <c r="AJ6849" s="43"/>
      <c r="AK6849" s="43"/>
      <c r="AL6849" s="43"/>
      <c r="AM6849" s="43"/>
      <c r="AN6849" s="43"/>
      <c r="AO6849" s="43"/>
      <c r="AP6849" s="43"/>
      <c r="AQ6849" s="43"/>
      <c r="AR6849" s="43"/>
      <c r="AS6849" s="43"/>
      <c r="AT6849" s="43"/>
      <c r="AU6849" s="44"/>
      <c r="AV6849" s="182"/>
      <c r="AW6849" s="182"/>
      <c r="AX6849" s="182"/>
      <c r="AZ6849" s="207"/>
    </row>
    <row r="6850" spans="1:52" s="168" customFormat="1" x14ac:dyDescent="0.3">
      <c r="A6850" s="263"/>
      <c r="B6850" s="263"/>
      <c r="C6850" s="265"/>
      <c r="D6850" s="481"/>
      <c r="E6850" s="482"/>
      <c r="F6850" s="482"/>
      <c r="G6850" s="482"/>
      <c r="H6850" s="482"/>
      <c r="I6850" s="482"/>
      <c r="J6850" s="482"/>
      <c r="K6850" s="482"/>
      <c r="L6850" s="482"/>
      <c r="M6850" s="483"/>
      <c r="N6850" s="419"/>
      <c r="O6850" s="420"/>
      <c r="P6850" s="420"/>
      <c r="Q6850" s="420"/>
      <c r="R6850" s="420"/>
      <c r="S6850" s="420"/>
      <c r="T6850" s="420"/>
      <c r="U6850" s="421"/>
      <c r="V6850" s="182"/>
      <c r="W6850" s="191"/>
      <c r="X6850" s="199"/>
      <c r="Y6850" s="182"/>
      <c r="Z6850" s="184"/>
      <c r="AA6850" s="184"/>
      <c r="AD6850" s="182"/>
      <c r="AG6850" s="182"/>
      <c r="AH6850" s="43"/>
      <c r="AI6850" s="43"/>
      <c r="AJ6850" s="43"/>
      <c r="AK6850" s="43"/>
      <c r="AL6850" s="43"/>
      <c r="AM6850" s="43"/>
      <c r="AN6850" s="43"/>
      <c r="AO6850" s="43"/>
      <c r="AP6850" s="43"/>
      <c r="AQ6850" s="43"/>
      <c r="AR6850" s="43"/>
      <c r="AS6850" s="43"/>
      <c r="AT6850" s="43"/>
      <c r="AU6850" s="44"/>
      <c r="AV6850" s="182"/>
      <c r="AW6850" s="182"/>
      <c r="AX6850" s="182"/>
      <c r="AZ6850" s="207"/>
    </row>
    <row r="6851" spans="1:52" s="168" customFormat="1" x14ac:dyDescent="0.3">
      <c r="A6851" s="263"/>
      <c r="B6851" s="263"/>
      <c r="C6851" s="265"/>
      <c r="D6851" s="481"/>
      <c r="E6851" s="482"/>
      <c r="F6851" s="482"/>
      <c r="G6851" s="482"/>
      <c r="H6851" s="482"/>
      <c r="I6851" s="482"/>
      <c r="J6851" s="482"/>
      <c r="K6851" s="482"/>
      <c r="L6851" s="482"/>
      <c r="M6851" s="483"/>
      <c r="N6851" s="419"/>
      <c r="O6851" s="420"/>
      <c r="P6851" s="420"/>
      <c r="Q6851" s="420"/>
      <c r="R6851" s="420"/>
      <c r="S6851" s="420"/>
      <c r="T6851" s="420"/>
      <c r="U6851" s="421"/>
      <c r="V6851" s="182"/>
      <c r="W6851" s="191"/>
      <c r="X6851" s="199"/>
      <c r="Y6851" s="182"/>
      <c r="Z6851" s="184"/>
      <c r="AA6851" s="184"/>
      <c r="AD6851" s="182"/>
      <c r="AG6851" s="182"/>
      <c r="AH6851" s="43"/>
      <c r="AI6851" s="43"/>
      <c r="AJ6851" s="43"/>
      <c r="AK6851" s="43"/>
      <c r="AL6851" s="43"/>
      <c r="AM6851" s="43"/>
      <c r="AN6851" s="43"/>
      <c r="AO6851" s="43"/>
      <c r="AP6851" s="43"/>
      <c r="AQ6851" s="43"/>
      <c r="AR6851" s="43"/>
      <c r="AS6851" s="43"/>
      <c r="AT6851" s="43"/>
      <c r="AU6851" s="44"/>
      <c r="AV6851" s="182"/>
      <c r="AW6851" s="182"/>
      <c r="AX6851" s="182"/>
      <c r="AZ6851" s="207"/>
    </row>
    <row r="6852" spans="1:52" s="168" customFormat="1" ht="14.4" thickBot="1" x14ac:dyDescent="0.35">
      <c r="A6852" s="263"/>
      <c r="B6852" s="263"/>
      <c r="C6852" s="265"/>
      <c r="D6852" s="425"/>
      <c r="E6852" s="426"/>
      <c r="F6852" s="426"/>
      <c r="G6852" s="426"/>
      <c r="H6852" s="426"/>
      <c r="I6852" s="426"/>
      <c r="J6852" s="426"/>
      <c r="K6852" s="426"/>
      <c r="L6852" s="426"/>
      <c r="M6852" s="427"/>
      <c r="N6852" s="422"/>
      <c r="O6852" s="423"/>
      <c r="P6852" s="423"/>
      <c r="Q6852" s="423"/>
      <c r="R6852" s="423"/>
      <c r="S6852" s="423"/>
      <c r="T6852" s="423"/>
      <c r="U6852" s="424"/>
      <c r="V6852" s="182"/>
      <c r="W6852" s="191"/>
      <c r="X6852" s="199"/>
      <c r="Y6852" s="182"/>
      <c r="Z6852" s="184"/>
      <c r="AA6852" s="184"/>
      <c r="AD6852" s="182"/>
      <c r="AG6852" s="182"/>
      <c r="AH6852" s="43"/>
      <c r="AI6852" s="43"/>
      <c r="AJ6852" s="43"/>
      <c r="AK6852" s="43"/>
      <c r="AL6852" s="43"/>
      <c r="AM6852" s="43"/>
      <c r="AN6852" s="43"/>
      <c r="AO6852" s="43"/>
      <c r="AP6852" s="43"/>
      <c r="AQ6852" s="43"/>
      <c r="AR6852" s="43"/>
      <c r="AS6852" s="43"/>
      <c r="AT6852" s="43"/>
      <c r="AU6852" s="44"/>
      <c r="AV6852" s="182"/>
      <c r="AW6852" s="182"/>
      <c r="AX6852" s="182"/>
      <c r="AZ6852" s="207"/>
    </row>
    <row r="6853" spans="1:52" s="168" customFormat="1" ht="5.25" customHeight="1" thickBot="1" x14ac:dyDescent="0.35">
      <c r="A6853" s="263"/>
      <c r="B6853" s="263"/>
      <c r="C6853" s="265"/>
      <c r="D6853" s="428"/>
      <c r="E6853" s="428"/>
      <c r="F6853" s="428"/>
      <c r="G6853" s="428"/>
      <c r="H6853" s="428"/>
      <c r="I6853" s="428"/>
      <c r="J6853" s="428"/>
      <c r="K6853" s="428"/>
      <c r="L6853" s="428"/>
      <c r="M6853" s="428"/>
      <c r="N6853" s="428"/>
      <c r="O6853" s="428"/>
      <c r="P6853" s="428"/>
      <c r="Q6853" s="428"/>
      <c r="R6853" s="428"/>
      <c r="S6853" s="428"/>
      <c r="T6853" s="428"/>
      <c r="U6853" s="428"/>
      <c r="V6853" s="182"/>
      <c r="W6853" s="191"/>
      <c r="X6853" s="199"/>
      <c r="Y6853" s="182"/>
      <c r="Z6853" s="184"/>
      <c r="AA6853" s="184"/>
      <c r="AD6853" s="182"/>
      <c r="AG6853" s="182"/>
      <c r="AH6853" s="43"/>
      <c r="AI6853" s="43"/>
      <c r="AJ6853" s="43"/>
      <c r="AK6853" s="43"/>
      <c r="AL6853" s="43"/>
      <c r="AM6853" s="43"/>
      <c r="AN6853" s="43"/>
      <c r="AO6853" s="43"/>
      <c r="AP6853" s="43"/>
      <c r="AQ6853" s="43"/>
      <c r="AR6853" s="43"/>
      <c r="AS6853" s="43"/>
      <c r="AT6853" s="43"/>
      <c r="AU6853" s="44"/>
      <c r="AV6853" s="182"/>
      <c r="AW6853" s="182"/>
      <c r="AX6853" s="182"/>
      <c r="AZ6853" s="207"/>
    </row>
    <row r="6854" spans="1:52" s="168" customFormat="1" ht="20.25" customHeight="1" x14ac:dyDescent="0.3">
      <c r="A6854" s="263"/>
      <c r="B6854" s="263"/>
      <c r="C6854" s="265"/>
      <c r="D6854" s="429" t="s">
        <v>18</v>
      </c>
      <c r="E6854" s="430"/>
      <c r="F6854" s="430"/>
      <c r="G6854" s="430"/>
      <c r="H6854" s="430"/>
      <c r="I6854" s="430"/>
      <c r="J6854" s="430"/>
      <c r="K6854" s="430"/>
      <c r="L6854" s="430"/>
      <c r="M6854" s="431"/>
      <c r="N6854" s="429" t="s">
        <v>19</v>
      </c>
      <c r="O6854" s="430"/>
      <c r="P6854" s="430"/>
      <c r="Q6854" s="430"/>
      <c r="R6854" s="430"/>
      <c r="S6854" s="430"/>
      <c r="T6854" s="430"/>
      <c r="U6854" s="431"/>
      <c r="V6854" s="182"/>
      <c r="W6854" s="191"/>
      <c r="X6854" s="199"/>
      <c r="Y6854" s="182"/>
      <c r="Z6854" s="184"/>
      <c r="AA6854" s="184"/>
      <c r="AD6854" s="182"/>
      <c r="AG6854" s="182"/>
      <c r="AH6854" s="43"/>
      <c r="AI6854" s="43"/>
      <c r="AJ6854" s="43"/>
      <c r="AK6854" s="43"/>
      <c r="AL6854" s="43"/>
      <c r="AM6854" s="43"/>
      <c r="AN6854" s="43"/>
      <c r="AO6854" s="43"/>
      <c r="AP6854" s="43"/>
      <c r="AQ6854" s="43"/>
      <c r="AR6854" s="43"/>
      <c r="AS6854" s="43"/>
      <c r="AT6854" s="43"/>
      <c r="AU6854" s="44"/>
      <c r="AV6854" s="182"/>
      <c r="AW6854" s="182"/>
      <c r="AX6854" s="182"/>
      <c r="AZ6854" s="207"/>
    </row>
    <row r="6855" spans="1:52" s="168" customFormat="1" x14ac:dyDescent="0.3">
      <c r="A6855" s="263"/>
      <c r="B6855" s="263"/>
      <c r="C6855" s="265"/>
      <c r="D6855" s="432" t="s">
        <v>20</v>
      </c>
      <c r="E6855" s="433"/>
      <c r="F6855" s="433"/>
      <c r="G6855" s="433"/>
      <c r="H6855" s="433"/>
      <c r="I6855" s="433"/>
      <c r="J6855" s="433"/>
      <c r="K6855" s="433"/>
      <c r="L6855" s="433"/>
      <c r="M6855" s="434"/>
      <c r="N6855" s="435" t="s">
        <v>21</v>
      </c>
      <c r="O6855" s="436"/>
      <c r="P6855" s="436"/>
      <c r="Q6855" s="436"/>
      <c r="R6855" s="436"/>
      <c r="S6855" s="436"/>
      <c r="T6855" s="436"/>
      <c r="U6855" s="437"/>
      <c r="V6855" s="182"/>
      <c r="W6855" s="191"/>
      <c r="X6855" s="199"/>
      <c r="Y6855" s="182"/>
      <c r="Z6855" s="184"/>
      <c r="AA6855" s="184"/>
      <c r="AD6855" s="182"/>
      <c r="AG6855" s="182"/>
      <c r="AH6855" s="43"/>
      <c r="AI6855" s="43"/>
      <c r="AJ6855" s="43"/>
      <c r="AK6855" s="43"/>
      <c r="AL6855" s="43"/>
      <c r="AM6855" s="43"/>
      <c r="AN6855" s="43"/>
      <c r="AO6855" s="43"/>
      <c r="AP6855" s="43"/>
      <c r="AQ6855" s="43"/>
      <c r="AR6855" s="43"/>
      <c r="AS6855" s="43"/>
      <c r="AT6855" s="43"/>
      <c r="AU6855" s="44"/>
      <c r="AV6855" s="182"/>
      <c r="AW6855" s="182"/>
      <c r="AX6855" s="182"/>
      <c r="AZ6855" s="207"/>
    </row>
    <row r="6856" spans="1:52" s="168" customFormat="1" ht="15.75" customHeight="1" x14ac:dyDescent="0.3">
      <c r="A6856" s="263"/>
      <c r="B6856" s="263"/>
      <c r="C6856" s="265"/>
      <c r="D6856" s="438" t="s">
        <v>22</v>
      </c>
      <c r="E6856" s="439"/>
      <c r="F6856" s="439"/>
      <c r="G6856" s="439"/>
      <c r="H6856" s="439"/>
      <c r="I6856" s="439"/>
      <c r="J6856" s="439"/>
      <c r="K6856" s="439"/>
      <c r="L6856" s="439"/>
      <c r="M6856" s="440"/>
      <c r="N6856" s="438" t="s">
        <v>22</v>
      </c>
      <c r="O6856" s="444"/>
      <c r="P6856" s="444"/>
      <c r="Q6856" s="444"/>
      <c r="R6856" s="444"/>
      <c r="S6856" s="444"/>
      <c r="T6856" s="444"/>
      <c r="U6856" s="440"/>
      <c r="V6856" s="182"/>
      <c r="W6856" s="191"/>
      <c r="X6856" s="199"/>
      <c r="Y6856" s="182"/>
      <c r="Z6856" s="184"/>
      <c r="AA6856" s="184"/>
      <c r="AD6856" s="182"/>
      <c r="AG6856" s="182"/>
      <c r="AH6856" s="43"/>
      <c r="AI6856" s="43"/>
      <c r="AJ6856" s="43"/>
      <c r="AK6856" s="43"/>
      <c r="AL6856" s="43"/>
      <c r="AM6856" s="43"/>
      <c r="AN6856" s="43"/>
      <c r="AO6856" s="43"/>
      <c r="AP6856" s="43"/>
      <c r="AQ6856" s="43"/>
      <c r="AR6856" s="43"/>
      <c r="AS6856" s="43"/>
      <c r="AT6856" s="43"/>
      <c r="AU6856" s="44"/>
      <c r="AV6856" s="182"/>
      <c r="AW6856" s="182"/>
      <c r="AX6856" s="182"/>
      <c r="AZ6856" s="207"/>
    </row>
    <row r="6857" spans="1:52" s="168" customFormat="1" ht="15.75" customHeight="1" x14ac:dyDescent="0.3">
      <c r="A6857" s="263"/>
      <c r="B6857" s="263"/>
      <c r="C6857" s="265"/>
      <c r="D6857" s="438"/>
      <c r="E6857" s="439"/>
      <c r="F6857" s="439"/>
      <c r="G6857" s="439"/>
      <c r="H6857" s="439"/>
      <c r="I6857" s="439"/>
      <c r="J6857" s="439"/>
      <c r="K6857" s="439"/>
      <c r="L6857" s="439"/>
      <c r="M6857" s="440"/>
      <c r="N6857" s="438"/>
      <c r="O6857" s="439"/>
      <c r="P6857" s="439"/>
      <c r="Q6857" s="439"/>
      <c r="R6857" s="439"/>
      <c r="S6857" s="439"/>
      <c r="T6857" s="439"/>
      <c r="U6857" s="440"/>
      <c r="V6857" s="182"/>
      <c r="W6857" s="191"/>
      <c r="X6857" s="199"/>
      <c r="Y6857" s="182"/>
      <c r="Z6857" s="184"/>
      <c r="AA6857" s="184"/>
      <c r="AD6857" s="182"/>
      <c r="AG6857" s="182"/>
      <c r="AH6857" s="43"/>
      <c r="AI6857" s="43"/>
      <c r="AJ6857" s="43"/>
      <c r="AK6857" s="43"/>
      <c r="AL6857" s="43"/>
      <c r="AM6857" s="43"/>
      <c r="AN6857" s="43"/>
      <c r="AO6857" s="43"/>
      <c r="AP6857" s="43"/>
      <c r="AQ6857" s="43"/>
      <c r="AR6857" s="43"/>
      <c r="AS6857" s="43"/>
      <c r="AT6857" s="43"/>
      <c r="AU6857" s="44"/>
      <c r="AV6857" s="182"/>
      <c r="AW6857" s="182"/>
      <c r="AX6857" s="182"/>
      <c r="AZ6857" s="207"/>
    </row>
    <row r="6858" spans="1:52" s="168" customFormat="1" ht="15.75" customHeight="1" x14ac:dyDescent="0.3">
      <c r="A6858" s="263"/>
      <c r="B6858" s="263"/>
      <c r="C6858" s="265"/>
      <c r="D6858" s="441"/>
      <c r="E6858" s="442"/>
      <c r="F6858" s="442"/>
      <c r="G6858" s="442"/>
      <c r="H6858" s="442"/>
      <c r="I6858" s="442"/>
      <c r="J6858" s="442"/>
      <c r="K6858" s="442"/>
      <c r="L6858" s="442"/>
      <c r="M6858" s="443"/>
      <c r="N6858" s="441"/>
      <c r="O6858" s="442"/>
      <c r="P6858" s="442"/>
      <c r="Q6858" s="442"/>
      <c r="R6858" s="442"/>
      <c r="S6858" s="442"/>
      <c r="T6858" s="442"/>
      <c r="U6858" s="443"/>
      <c r="V6858" s="182"/>
      <c r="W6858" s="191"/>
      <c r="X6858" s="199"/>
      <c r="Y6858" s="182"/>
      <c r="Z6858" s="184"/>
      <c r="AA6858" s="184"/>
      <c r="AD6858" s="182"/>
      <c r="AG6858" s="182"/>
      <c r="AH6858" s="43"/>
      <c r="AI6858" s="43"/>
      <c r="AJ6858" s="43"/>
      <c r="AK6858" s="43"/>
      <c r="AL6858" s="43"/>
      <c r="AM6858" s="43"/>
      <c r="AN6858" s="43"/>
      <c r="AO6858" s="43"/>
      <c r="AP6858" s="43"/>
      <c r="AQ6858" s="43"/>
      <c r="AR6858" s="43"/>
      <c r="AS6858" s="43"/>
      <c r="AT6858" s="43"/>
      <c r="AU6858" s="44"/>
      <c r="AV6858" s="182"/>
      <c r="AW6858" s="182"/>
      <c r="AX6858" s="182"/>
      <c r="AZ6858" s="207"/>
    </row>
    <row r="6859" spans="1:52" s="168" customFormat="1" x14ac:dyDescent="0.25">
      <c r="A6859" s="263"/>
      <c r="B6859" s="263"/>
      <c r="C6859" s="265"/>
      <c r="D6859" s="171" t="s">
        <v>23</v>
      </c>
      <c r="E6859" s="445" t="e">
        <f>+#REF!</f>
        <v>#REF!</v>
      </c>
      <c r="F6859" s="445"/>
      <c r="G6859" s="445"/>
      <c r="H6859" s="445"/>
      <c r="I6859" s="445"/>
      <c r="J6859" s="445"/>
      <c r="K6859" s="445"/>
      <c r="L6859" s="445"/>
      <c r="M6859" s="446"/>
      <c r="N6859" s="172" t="s">
        <v>23</v>
      </c>
      <c r="O6859" s="445" t="e">
        <f>+#REF!</f>
        <v>#REF!</v>
      </c>
      <c r="P6859" s="445"/>
      <c r="Q6859" s="445"/>
      <c r="R6859" s="445"/>
      <c r="S6859" s="445"/>
      <c r="T6859" s="445"/>
      <c r="U6859" s="446"/>
      <c r="V6859" s="182"/>
      <c r="W6859" s="191"/>
      <c r="X6859" s="199"/>
      <c r="Y6859" s="182"/>
      <c r="Z6859" s="184"/>
      <c r="AA6859" s="184"/>
      <c r="AD6859" s="182"/>
      <c r="AG6859" s="182"/>
      <c r="AH6859" s="43"/>
      <c r="AI6859" s="43"/>
      <c r="AJ6859" s="43"/>
      <c r="AK6859" s="43"/>
      <c r="AL6859" s="43"/>
      <c r="AM6859" s="43"/>
      <c r="AN6859" s="43"/>
      <c r="AO6859" s="43"/>
      <c r="AP6859" s="43"/>
      <c r="AQ6859" s="43"/>
      <c r="AR6859" s="43"/>
      <c r="AS6859" s="43"/>
      <c r="AT6859" s="43"/>
      <c r="AU6859" s="44"/>
      <c r="AV6859" s="182"/>
      <c r="AW6859" s="182"/>
      <c r="AX6859" s="182"/>
      <c r="AZ6859" s="207"/>
    </row>
    <row r="6860" spans="1:52" s="168" customFormat="1" ht="14.4" thickBot="1" x14ac:dyDescent="0.3">
      <c r="A6860" s="263"/>
      <c r="B6860" s="263"/>
      <c r="C6860" s="265"/>
      <c r="D6860" s="173" t="s">
        <v>25</v>
      </c>
      <c r="E6860" s="447" t="e">
        <f>+#REF!</f>
        <v>#REF!</v>
      </c>
      <c r="F6860" s="447"/>
      <c r="G6860" s="447"/>
      <c r="H6860" s="447"/>
      <c r="I6860" s="447"/>
      <c r="J6860" s="447"/>
      <c r="K6860" s="447"/>
      <c r="L6860" s="447"/>
      <c r="M6860" s="448"/>
      <c r="N6860" s="174" t="s">
        <v>25</v>
      </c>
      <c r="O6860" s="447" t="e">
        <f>+#REF!</f>
        <v>#REF!</v>
      </c>
      <c r="P6860" s="447"/>
      <c r="Q6860" s="447"/>
      <c r="R6860" s="447"/>
      <c r="S6860" s="447"/>
      <c r="T6860" s="447"/>
      <c r="U6860" s="448"/>
      <c r="V6860" s="182"/>
      <c r="W6860" s="191"/>
      <c r="X6860" s="199"/>
      <c r="Y6860" s="182"/>
      <c r="Z6860" s="184"/>
      <c r="AA6860" s="184"/>
      <c r="AD6860" s="182"/>
      <c r="AG6860" s="182"/>
      <c r="AH6860" s="43"/>
      <c r="AI6860" s="43"/>
      <c r="AJ6860" s="43"/>
      <c r="AK6860" s="43"/>
      <c r="AL6860" s="43"/>
      <c r="AM6860" s="43"/>
      <c r="AN6860" s="43"/>
      <c r="AO6860" s="43"/>
      <c r="AP6860" s="43"/>
      <c r="AQ6860" s="43"/>
      <c r="AR6860" s="43"/>
      <c r="AS6860" s="43"/>
      <c r="AT6860" s="43"/>
      <c r="AU6860" s="44"/>
      <c r="AV6860" s="182"/>
      <c r="AW6860" s="182"/>
      <c r="AX6860" s="182"/>
      <c r="AZ6860" s="207"/>
    </row>
    <row r="6861" spans="1:52" s="175" customFormat="1" ht="9.9" customHeight="1" thickBot="1" x14ac:dyDescent="0.3">
      <c r="A6861" s="266"/>
      <c r="B6861" s="266"/>
      <c r="C6861" s="267"/>
      <c r="N6861" s="15"/>
      <c r="V6861" s="34"/>
      <c r="W6861" s="58"/>
      <c r="X6861" s="85"/>
      <c r="Y6861" s="34"/>
      <c r="Z6861" s="185"/>
      <c r="AA6861" s="185"/>
      <c r="AD6861" s="34"/>
      <c r="AG6861" s="34"/>
      <c r="AH6861" s="45"/>
      <c r="AI6861" s="45"/>
      <c r="AJ6861" s="45"/>
      <c r="AK6861" s="45"/>
      <c r="AL6861" s="45"/>
      <c r="AM6861" s="45"/>
      <c r="AN6861" s="45"/>
      <c r="AO6861" s="45"/>
      <c r="AP6861" s="45"/>
      <c r="AQ6861" s="45"/>
      <c r="AR6861" s="45"/>
      <c r="AS6861" s="45"/>
      <c r="AT6861" s="45"/>
      <c r="AU6861" s="46"/>
      <c r="AV6861" s="34"/>
      <c r="AW6861" s="34"/>
      <c r="AX6861" s="34"/>
      <c r="AZ6861" s="139"/>
    </row>
    <row r="6862" spans="1:52" s="168" customFormat="1" ht="15.75" customHeight="1" x14ac:dyDescent="0.3">
      <c r="A6862" s="263"/>
      <c r="B6862" s="263"/>
      <c r="C6862" s="265"/>
      <c r="D6862" s="484"/>
      <c r="E6862" s="485"/>
      <c r="F6862" s="488" t="s">
        <v>0</v>
      </c>
      <c r="G6862" s="489"/>
      <c r="H6862" s="489"/>
      <c r="I6862" s="489"/>
      <c r="J6862" s="489"/>
      <c r="K6862" s="489"/>
      <c r="L6862" s="489"/>
      <c r="M6862" s="489"/>
      <c r="N6862" s="489"/>
      <c r="O6862" s="490"/>
      <c r="P6862" s="494" t="s">
        <v>1</v>
      </c>
      <c r="Q6862" s="495"/>
      <c r="R6862" s="495"/>
      <c r="S6862" s="496"/>
      <c r="T6862" s="500"/>
      <c r="U6862" s="501"/>
      <c r="V6862" s="182"/>
      <c r="W6862" s="191"/>
      <c r="X6862" s="199"/>
      <c r="Y6862" s="182"/>
      <c r="Z6862" s="184"/>
      <c r="AA6862" s="184"/>
      <c r="AD6862" s="182"/>
      <c r="AG6862" s="182"/>
      <c r="AH6862" s="43"/>
      <c r="AI6862" s="43"/>
      <c r="AJ6862" s="43"/>
      <c r="AK6862" s="43"/>
      <c r="AL6862" s="43"/>
      <c r="AM6862" s="43"/>
      <c r="AN6862" s="43"/>
      <c r="AO6862" s="43"/>
      <c r="AP6862" s="43"/>
      <c r="AQ6862" s="43"/>
      <c r="AR6862" s="43"/>
      <c r="AS6862" s="43"/>
      <c r="AT6862" s="43"/>
      <c r="AU6862" s="44"/>
      <c r="AV6862" s="182"/>
      <c r="AW6862" s="182"/>
      <c r="AX6862" s="182"/>
      <c r="AZ6862" s="207"/>
    </row>
    <row r="6863" spans="1:52" s="168" customFormat="1" ht="15" customHeight="1" x14ac:dyDescent="0.3">
      <c r="A6863" s="263"/>
      <c r="B6863" s="263"/>
      <c r="C6863" s="265"/>
      <c r="D6863" s="481"/>
      <c r="E6863" s="482"/>
      <c r="F6863" s="491"/>
      <c r="G6863" s="492"/>
      <c r="H6863" s="492"/>
      <c r="I6863" s="492"/>
      <c r="J6863" s="492"/>
      <c r="K6863" s="492"/>
      <c r="L6863" s="492"/>
      <c r="M6863" s="492"/>
      <c r="N6863" s="492"/>
      <c r="O6863" s="493"/>
      <c r="P6863" s="497"/>
      <c r="Q6863" s="498"/>
      <c r="R6863" s="498"/>
      <c r="S6863" s="499"/>
      <c r="T6863" s="502"/>
      <c r="U6863" s="503"/>
      <c r="V6863" s="182"/>
      <c r="W6863" s="191"/>
      <c r="X6863" s="199"/>
      <c r="Y6863" s="186"/>
      <c r="Z6863" s="184"/>
      <c r="AA6863" s="184"/>
      <c r="AD6863" s="182"/>
      <c r="AG6863" s="182"/>
      <c r="AH6863" s="43"/>
      <c r="AI6863" s="43"/>
      <c r="AJ6863" s="43"/>
      <c r="AK6863" s="43"/>
      <c r="AL6863" s="43"/>
      <c r="AM6863" s="43"/>
      <c r="AN6863" s="43"/>
      <c r="AO6863" s="43"/>
      <c r="AP6863" s="43"/>
      <c r="AQ6863" s="43"/>
      <c r="AR6863" s="43"/>
      <c r="AS6863" s="43"/>
      <c r="AT6863" s="43"/>
      <c r="AU6863" s="44"/>
      <c r="AV6863" s="182"/>
      <c r="AW6863" s="182"/>
      <c r="AX6863" s="182"/>
      <c r="AZ6863" s="207"/>
    </row>
    <row r="6864" spans="1:52" s="168" customFormat="1" ht="30" customHeight="1" thickBot="1" x14ac:dyDescent="0.35">
      <c r="A6864" s="263"/>
      <c r="B6864" s="263"/>
      <c r="C6864" s="265"/>
      <c r="D6864" s="486"/>
      <c r="E6864" s="487"/>
      <c r="F6864" s="506" t="s">
        <v>2</v>
      </c>
      <c r="G6864" s="507"/>
      <c r="H6864" s="507"/>
      <c r="I6864" s="507"/>
      <c r="J6864" s="507"/>
      <c r="K6864" s="507"/>
      <c r="L6864" s="507"/>
      <c r="M6864" s="507"/>
      <c r="N6864" s="507"/>
      <c r="O6864" s="508"/>
      <c r="P6864" s="181">
        <v>141</v>
      </c>
      <c r="Q6864" s="217" t="s">
        <v>3</v>
      </c>
      <c r="R6864" s="509">
        <v>147</v>
      </c>
      <c r="S6864" s="510"/>
      <c r="T6864" s="504"/>
      <c r="U6864" s="505"/>
      <c r="V6864" s="182">
        <f>+IF(C6873="","",1)</f>
        <v>1</v>
      </c>
      <c r="W6864" s="191"/>
      <c r="X6864" s="199"/>
      <c r="Y6864" s="39"/>
      <c r="Z6864" s="184"/>
      <c r="AA6864" s="184"/>
      <c r="AD6864" s="182"/>
      <c r="AG6864" s="182"/>
      <c r="AH6864" s="43"/>
      <c r="AI6864" s="43"/>
      <c r="AJ6864" s="43"/>
      <c r="AK6864" s="43"/>
      <c r="AL6864" s="43"/>
      <c r="AM6864" s="43"/>
      <c r="AN6864" s="43"/>
      <c r="AO6864" s="43"/>
      <c r="AP6864" s="43"/>
      <c r="AQ6864" s="43"/>
      <c r="AR6864" s="43"/>
      <c r="AS6864" s="43"/>
      <c r="AT6864" s="43"/>
      <c r="AU6864" s="44"/>
      <c r="AV6864" s="182"/>
      <c r="AW6864" s="182"/>
      <c r="AX6864" s="182"/>
      <c r="AZ6864" s="207"/>
    </row>
    <row r="6865" spans="1:52" s="168" customFormat="1" ht="5.25" customHeight="1" thickBot="1" x14ac:dyDescent="0.35">
      <c r="A6865" s="263"/>
      <c r="B6865" s="263"/>
      <c r="C6865" s="265"/>
      <c r="D6865" s="454"/>
      <c r="E6865" s="454"/>
      <c r="F6865" s="454"/>
      <c r="G6865" s="454"/>
      <c r="H6865" s="454"/>
      <c r="I6865" s="454"/>
      <c r="J6865" s="454"/>
      <c r="K6865" s="454"/>
      <c r="L6865" s="454"/>
      <c r="M6865" s="454"/>
      <c r="N6865" s="454"/>
      <c r="O6865" s="454"/>
      <c r="P6865" s="454"/>
      <c r="Q6865" s="454"/>
      <c r="R6865" s="454"/>
      <c r="S6865" s="454"/>
      <c r="T6865" s="454"/>
      <c r="U6865" s="454"/>
      <c r="V6865" s="182"/>
      <c r="W6865" s="191"/>
      <c r="X6865" s="199"/>
      <c r="Y6865" s="186"/>
      <c r="Z6865" s="184"/>
      <c r="AA6865" s="184"/>
      <c r="AD6865" s="182"/>
      <c r="AG6865" s="182"/>
      <c r="AH6865" s="43"/>
      <c r="AI6865" s="43"/>
      <c r="AJ6865" s="43"/>
      <c r="AK6865" s="43"/>
      <c r="AL6865" s="43"/>
      <c r="AM6865" s="43"/>
      <c r="AN6865" s="43"/>
      <c r="AO6865" s="43"/>
      <c r="AP6865" s="43"/>
      <c r="AQ6865" s="43"/>
      <c r="AR6865" s="43"/>
      <c r="AS6865" s="43"/>
      <c r="AT6865" s="43"/>
      <c r="AU6865" s="44"/>
      <c r="AV6865" s="182"/>
      <c r="AW6865" s="182"/>
      <c r="AX6865" s="182"/>
      <c r="AZ6865" s="207"/>
    </row>
    <row r="6866" spans="1:52" s="168" customFormat="1" ht="24.9" customHeight="1" x14ac:dyDescent="0.3">
      <c r="A6866" s="263"/>
      <c r="B6866" s="263"/>
      <c r="C6866" s="265"/>
      <c r="D6866" s="511" t="s">
        <v>4</v>
      </c>
      <c r="E6866" s="512"/>
      <c r="F6866" s="513" t="s">
        <v>168</v>
      </c>
      <c r="G6866" s="514"/>
      <c r="H6866" s="514"/>
      <c r="I6866" s="515"/>
      <c r="J6866" s="516" t="s">
        <v>5</v>
      </c>
      <c r="K6866" s="512"/>
      <c r="L6866" s="513" t="s">
        <v>102</v>
      </c>
      <c r="M6866" s="514"/>
      <c r="N6866" s="514"/>
      <c r="O6866" s="514"/>
      <c r="P6866" s="515"/>
      <c r="Q6866" s="164" t="s">
        <v>6</v>
      </c>
      <c r="R6866" s="513" t="s">
        <v>36</v>
      </c>
      <c r="S6866" s="514"/>
      <c r="T6866" s="514"/>
      <c r="U6866" s="517"/>
      <c r="V6866" s="182"/>
      <c r="W6866" s="191"/>
      <c r="X6866" s="199"/>
      <c r="Y6866" s="182"/>
      <c r="Z6866" s="184"/>
      <c r="AA6866" s="184"/>
      <c r="AD6866" s="182"/>
      <c r="AG6866" s="182"/>
      <c r="AH6866" s="43"/>
      <c r="AI6866" s="43"/>
      <c r="AJ6866" s="43"/>
      <c r="AK6866" s="43"/>
      <c r="AL6866" s="43"/>
      <c r="AM6866" s="43"/>
      <c r="AN6866" s="43"/>
      <c r="AO6866" s="43"/>
      <c r="AP6866" s="43"/>
      <c r="AQ6866" s="43"/>
      <c r="AR6866" s="43"/>
      <c r="AS6866" s="43"/>
      <c r="AT6866" s="43"/>
      <c r="AU6866" s="44"/>
      <c r="AV6866" s="182"/>
      <c r="AW6866" s="182"/>
      <c r="AX6866" s="182"/>
      <c r="AZ6866" s="207"/>
    </row>
    <row r="6867" spans="1:52" s="168" customFormat="1" ht="45" customHeight="1" thickBot="1" x14ac:dyDescent="0.35">
      <c r="A6867" s="263"/>
      <c r="B6867" s="263"/>
      <c r="C6867" s="265"/>
      <c r="D6867" s="518" t="s">
        <v>7</v>
      </c>
      <c r="E6867" s="519"/>
      <c r="F6867" s="520" t="s">
        <v>169</v>
      </c>
      <c r="G6867" s="521"/>
      <c r="H6867" s="521"/>
      <c r="I6867" s="521"/>
      <c r="J6867" s="521"/>
      <c r="K6867" s="521"/>
      <c r="L6867" s="521"/>
      <c r="M6867" s="521"/>
      <c r="N6867" s="521"/>
      <c r="O6867" s="521"/>
      <c r="P6867" s="521"/>
      <c r="Q6867" s="521"/>
      <c r="R6867" s="521"/>
      <c r="S6867" s="521"/>
      <c r="T6867" s="521"/>
      <c r="U6867" s="522"/>
      <c r="V6867" s="182"/>
      <c r="W6867" s="191"/>
      <c r="X6867" s="199"/>
      <c r="Y6867" s="182"/>
      <c r="Z6867" s="184"/>
      <c r="AA6867" s="184"/>
      <c r="AD6867" s="182"/>
      <c r="AG6867" s="182"/>
      <c r="AH6867" s="43"/>
      <c r="AI6867" s="43"/>
      <c r="AJ6867" s="43"/>
      <c r="AK6867" s="43"/>
      <c r="AL6867" s="43"/>
      <c r="AM6867" s="43"/>
      <c r="AN6867" s="43"/>
      <c r="AO6867" s="43"/>
      <c r="AP6867" s="43"/>
      <c r="AQ6867" s="43"/>
      <c r="AR6867" s="43"/>
      <c r="AS6867" s="43"/>
      <c r="AT6867" s="43"/>
      <c r="AU6867" s="44"/>
      <c r="AV6867" s="182"/>
      <c r="AW6867" s="182"/>
      <c r="AX6867" s="182"/>
      <c r="AZ6867" s="207"/>
    </row>
    <row r="6868" spans="1:52" s="168" customFormat="1" ht="5.0999999999999996" customHeight="1" thickBot="1" x14ac:dyDescent="0.35">
      <c r="A6868" s="263"/>
      <c r="B6868" s="263"/>
      <c r="C6868" s="265"/>
      <c r="D6868" s="523"/>
      <c r="E6868" s="523"/>
      <c r="F6868" s="523"/>
      <c r="G6868" s="523"/>
      <c r="H6868" s="523"/>
      <c r="I6868" s="523"/>
      <c r="J6868" s="523"/>
      <c r="K6868" s="523"/>
      <c r="L6868" s="523"/>
      <c r="M6868" s="523"/>
      <c r="N6868" s="523"/>
      <c r="O6868" s="523"/>
      <c r="P6868" s="523"/>
      <c r="Q6868" s="523"/>
      <c r="R6868" s="523"/>
      <c r="S6868" s="523"/>
      <c r="T6868" s="523"/>
      <c r="U6868" s="523"/>
      <c r="V6868" s="182"/>
      <c r="W6868" s="191"/>
      <c r="X6868" s="199"/>
      <c r="Y6868" s="182"/>
      <c r="Z6868" s="184"/>
      <c r="AA6868" s="184"/>
      <c r="AD6868" s="182"/>
      <c r="AG6868" s="182"/>
      <c r="AH6868" s="43"/>
      <c r="AI6868" s="43"/>
      <c r="AJ6868" s="43"/>
      <c r="AK6868" s="43"/>
      <c r="AL6868" s="43"/>
      <c r="AM6868" s="43"/>
      <c r="AN6868" s="43"/>
      <c r="AO6868" s="43"/>
      <c r="AP6868" s="43"/>
      <c r="AQ6868" s="43"/>
      <c r="AR6868" s="43"/>
      <c r="AS6868" s="43"/>
      <c r="AT6868" s="43"/>
      <c r="AU6868" s="44"/>
      <c r="AV6868" s="182"/>
      <c r="AW6868" s="182"/>
      <c r="AX6868" s="182"/>
      <c r="AZ6868" s="207"/>
    </row>
    <row r="6869" spans="1:52" s="168" customFormat="1" ht="24.9" customHeight="1" thickBot="1" x14ac:dyDescent="0.35">
      <c r="A6869" s="263"/>
      <c r="B6869" s="263"/>
      <c r="C6869" s="265"/>
      <c r="D6869" s="165" t="s">
        <v>103</v>
      </c>
      <c r="E6869" s="218" t="s">
        <v>106</v>
      </c>
      <c r="F6869" s="455" t="s">
        <v>104</v>
      </c>
      <c r="G6869" s="524"/>
      <c r="H6869" s="456"/>
      <c r="I6869" s="525">
        <v>44058</v>
      </c>
      <c r="J6869" s="526"/>
      <c r="K6869" s="526"/>
      <c r="L6869" s="526"/>
      <c r="M6869" s="526"/>
      <c r="N6869" s="527"/>
      <c r="O6869" s="166" t="s">
        <v>8</v>
      </c>
      <c r="P6869" s="449" t="s">
        <v>24</v>
      </c>
      <c r="Q6869" s="450"/>
      <c r="R6869" s="450"/>
      <c r="S6869" s="450"/>
      <c r="T6869" s="450"/>
      <c r="U6869" s="528"/>
      <c r="V6869" s="182"/>
      <c r="W6869" s="191"/>
      <c r="X6869" s="199"/>
      <c r="Y6869" s="182"/>
      <c r="Z6869" s="184"/>
      <c r="AA6869" s="184"/>
      <c r="AD6869" s="182"/>
      <c r="AG6869" s="182"/>
      <c r="AH6869" s="43"/>
      <c r="AI6869" s="43"/>
      <c r="AJ6869" s="43"/>
      <c r="AK6869" s="43"/>
      <c r="AL6869" s="43"/>
      <c r="AM6869" s="43"/>
      <c r="AN6869" s="43"/>
      <c r="AO6869" s="43"/>
      <c r="AP6869" s="43"/>
      <c r="AQ6869" s="43"/>
      <c r="AR6869" s="43"/>
      <c r="AS6869" s="43"/>
      <c r="AT6869" s="43"/>
      <c r="AU6869" s="44"/>
      <c r="AV6869" s="182"/>
      <c r="AW6869" s="182"/>
      <c r="AX6869" s="182"/>
      <c r="AZ6869" s="207"/>
    </row>
    <row r="6870" spans="1:52" s="168" customFormat="1" ht="5.0999999999999996" customHeight="1" thickBot="1" x14ac:dyDescent="0.35">
      <c r="A6870" s="263"/>
      <c r="B6870" s="263"/>
      <c r="C6870" s="265"/>
      <c r="D6870" s="219"/>
      <c r="E6870" s="219"/>
      <c r="F6870" s="219"/>
      <c r="G6870" s="219"/>
      <c r="H6870" s="219"/>
      <c r="I6870" s="219"/>
      <c r="J6870" s="219"/>
      <c r="K6870" s="219"/>
      <c r="L6870" s="219"/>
      <c r="M6870" s="219"/>
      <c r="N6870" s="219"/>
      <c r="O6870" s="219"/>
      <c r="P6870" s="219"/>
      <c r="Q6870" s="219"/>
      <c r="R6870" s="219"/>
      <c r="S6870" s="219"/>
      <c r="T6870" s="219"/>
      <c r="U6870" s="219"/>
      <c r="V6870" s="182"/>
      <c r="W6870" s="191"/>
      <c r="X6870" s="199"/>
      <c r="Y6870" s="182"/>
      <c r="Z6870" s="184"/>
      <c r="AA6870" s="184"/>
      <c r="AD6870" s="182"/>
      <c r="AG6870" s="182"/>
      <c r="AH6870" s="43"/>
      <c r="AI6870" s="43"/>
      <c r="AJ6870" s="43"/>
      <c r="AK6870" s="43"/>
      <c r="AL6870" s="43"/>
      <c r="AM6870" s="43"/>
      <c r="AN6870" s="43"/>
      <c r="AO6870" s="43"/>
      <c r="AP6870" s="43"/>
      <c r="AQ6870" s="43"/>
      <c r="AR6870" s="43"/>
      <c r="AS6870" s="43"/>
      <c r="AT6870" s="43"/>
      <c r="AU6870" s="44"/>
      <c r="AV6870" s="182"/>
      <c r="AW6870" s="182"/>
      <c r="AX6870" s="182"/>
      <c r="AZ6870" s="207"/>
    </row>
    <row r="6871" spans="1:52" s="168" customFormat="1" ht="24.9" customHeight="1" thickBot="1" x14ac:dyDescent="0.35">
      <c r="A6871" s="263"/>
      <c r="B6871" s="263"/>
      <c r="C6871" s="265"/>
      <c r="D6871" s="165" t="s">
        <v>31</v>
      </c>
      <c r="E6871" s="449"/>
      <c r="F6871" s="450"/>
      <c r="G6871" s="450"/>
      <c r="H6871" s="450"/>
      <c r="I6871" s="450"/>
      <c r="J6871" s="451"/>
      <c r="K6871" s="177" t="s">
        <v>105</v>
      </c>
      <c r="L6871" s="452"/>
      <c r="M6871" s="452"/>
      <c r="N6871" s="452"/>
      <c r="O6871" s="452"/>
      <c r="P6871" s="452"/>
      <c r="Q6871" s="452"/>
      <c r="R6871" s="452"/>
      <c r="S6871" s="452"/>
      <c r="T6871" s="452"/>
      <c r="U6871" s="453"/>
      <c r="V6871" s="182"/>
      <c r="W6871" s="191"/>
      <c r="X6871" s="199"/>
      <c r="Y6871" s="182"/>
      <c r="Z6871" s="184"/>
      <c r="AA6871" s="184"/>
      <c r="AD6871" s="182"/>
      <c r="AG6871" s="182"/>
      <c r="AH6871" s="43"/>
      <c r="AI6871" s="43"/>
      <c r="AJ6871" s="43"/>
      <c r="AK6871" s="43"/>
      <c r="AL6871" s="43"/>
      <c r="AM6871" s="43"/>
      <c r="AN6871" s="43"/>
      <c r="AO6871" s="43"/>
      <c r="AP6871" s="43"/>
      <c r="AQ6871" s="43"/>
      <c r="AR6871" s="43"/>
      <c r="AS6871" s="43"/>
      <c r="AT6871" s="43"/>
      <c r="AU6871" s="44"/>
      <c r="AV6871" s="182"/>
      <c r="AW6871" s="182"/>
      <c r="AX6871" s="182"/>
      <c r="AZ6871" s="207"/>
    </row>
    <row r="6872" spans="1:52" s="168" customFormat="1" ht="5.0999999999999996" customHeight="1" thickBot="1" x14ac:dyDescent="0.35">
      <c r="A6872" s="263"/>
      <c r="B6872" s="263"/>
      <c r="C6872" s="265"/>
      <c r="D6872" s="454"/>
      <c r="E6872" s="454"/>
      <c r="F6872" s="454"/>
      <c r="G6872" s="454"/>
      <c r="H6872" s="454"/>
      <c r="I6872" s="454"/>
      <c r="J6872" s="454"/>
      <c r="K6872" s="454"/>
      <c r="L6872" s="454"/>
      <c r="M6872" s="454"/>
      <c r="N6872" s="454"/>
      <c r="O6872" s="454"/>
      <c r="P6872" s="454"/>
      <c r="Q6872" s="454"/>
      <c r="R6872" s="454"/>
      <c r="S6872" s="454"/>
      <c r="T6872" s="454"/>
      <c r="U6872" s="454"/>
      <c r="V6872" s="182"/>
      <c r="W6872" s="191"/>
      <c r="X6872" s="199"/>
      <c r="Y6872" s="182"/>
      <c r="Z6872" s="184"/>
      <c r="AA6872" s="184"/>
      <c r="AD6872" s="182"/>
      <c r="AG6872" s="182"/>
      <c r="AH6872" s="43"/>
      <c r="AI6872" s="43"/>
      <c r="AJ6872" s="43"/>
      <c r="AK6872" s="43"/>
      <c r="AL6872" s="43"/>
      <c r="AM6872" s="43"/>
      <c r="AN6872" s="43"/>
      <c r="AO6872" s="43"/>
      <c r="AP6872" s="43"/>
      <c r="AQ6872" s="43"/>
      <c r="AR6872" s="43"/>
      <c r="AS6872" s="43"/>
      <c r="AT6872" s="43"/>
      <c r="AU6872" s="44"/>
      <c r="AV6872" s="182"/>
      <c r="AW6872" s="182"/>
      <c r="AX6872" s="182"/>
      <c r="AZ6872" s="207"/>
    </row>
    <row r="6873" spans="1:52" s="168" customFormat="1" ht="45" customHeight="1" thickBot="1" x14ac:dyDescent="0.35">
      <c r="A6873" s="263" t="str">
        <f>+E6873</f>
        <v>NP 78</v>
      </c>
      <c r="B6873" s="264">
        <f>+U6897</f>
        <v>519.75</v>
      </c>
      <c r="C6873" s="265">
        <v>131</v>
      </c>
      <c r="D6873" s="165" t="s">
        <v>9</v>
      </c>
      <c r="E6873" s="180" t="s">
        <v>356</v>
      </c>
      <c r="F6873" s="455" t="s">
        <v>29</v>
      </c>
      <c r="G6873" s="456"/>
      <c r="H6873" s="457" t="s">
        <v>355</v>
      </c>
      <c r="I6873" s="457"/>
      <c r="J6873" s="457"/>
      <c r="K6873" s="457"/>
      <c r="L6873" s="457"/>
      <c r="M6873" s="458"/>
      <c r="N6873" s="459" t="s">
        <v>32</v>
      </c>
      <c r="O6873" s="460"/>
      <c r="P6873" s="461"/>
      <c r="Q6873" s="462" t="s">
        <v>48</v>
      </c>
      <c r="R6873" s="463"/>
      <c r="S6873" s="463"/>
      <c r="T6873" s="463"/>
      <c r="U6873" s="464"/>
      <c r="V6873" s="182"/>
      <c r="W6873" s="191"/>
      <c r="X6873" s="199"/>
      <c r="Y6873" s="182"/>
      <c r="Z6873" s="186"/>
      <c r="AA6873" s="186"/>
      <c r="AD6873" s="182"/>
      <c r="AG6873" s="182"/>
      <c r="AH6873" s="43"/>
      <c r="AI6873" s="43"/>
      <c r="AJ6873" s="43"/>
      <c r="AK6873" s="43"/>
      <c r="AL6873" s="43"/>
      <c r="AM6873" s="43"/>
      <c r="AN6873" s="43"/>
      <c r="AO6873" s="43"/>
      <c r="AP6873" s="43"/>
      <c r="AQ6873" s="43"/>
      <c r="AR6873" s="43"/>
      <c r="AS6873" s="43"/>
      <c r="AT6873" s="43"/>
      <c r="AU6873" s="44"/>
      <c r="AV6873" s="182"/>
      <c r="AW6873" s="182"/>
      <c r="AX6873" s="182"/>
      <c r="AZ6873" s="207"/>
    </row>
    <row r="6874" spans="1:52" s="168" customFormat="1" ht="5.0999999999999996" customHeight="1" thickBot="1" x14ac:dyDescent="0.35">
      <c r="A6874" s="263"/>
      <c r="B6874" s="263"/>
      <c r="C6874" s="265"/>
      <c r="D6874" s="428"/>
      <c r="E6874" s="428"/>
      <c r="F6874" s="428"/>
      <c r="G6874" s="428"/>
      <c r="H6874" s="428"/>
      <c r="I6874" s="428"/>
      <c r="J6874" s="428"/>
      <c r="K6874" s="428"/>
      <c r="L6874" s="428"/>
      <c r="M6874" s="428"/>
      <c r="N6874" s="454"/>
      <c r="O6874" s="454"/>
      <c r="P6874" s="454"/>
      <c r="Q6874" s="454"/>
      <c r="R6874" s="454"/>
      <c r="S6874" s="454"/>
      <c r="T6874" s="454"/>
      <c r="U6874" s="454"/>
      <c r="V6874" s="182"/>
      <c r="W6874" s="191"/>
      <c r="X6874" s="199"/>
      <c r="Y6874" s="182"/>
      <c r="Z6874" s="193"/>
      <c r="AA6874" s="193"/>
      <c r="AD6874" s="182"/>
      <c r="AG6874" s="182"/>
      <c r="AH6874" s="43"/>
      <c r="AI6874" s="43"/>
      <c r="AJ6874" s="43"/>
      <c r="AK6874" s="43"/>
      <c r="AL6874" s="43"/>
      <c r="AM6874" s="43"/>
      <c r="AN6874" s="43"/>
      <c r="AO6874" s="43"/>
      <c r="AP6874" s="43"/>
      <c r="AQ6874" s="43"/>
      <c r="AR6874" s="43"/>
      <c r="AS6874" s="43"/>
      <c r="AT6874" s="43"/>
      <c r="AU6874" s="44"/>
      <c r="AV6874" s="182"/>
      <c r="AW6874" s="182"/>
      <c r="AX6874" s="182"/>
      <c r="AZ6874" s="207"/>
    </row>
    <row r="6875" spans="1:52" s="168" customFormat="1" ht="24.9" customHeight="1" x14ac:dyDescent="0.3">
      <c r="A6875" s="263"/>
      <c r="B6875" s="263"/>
      <c r="C6875" s="265"/>
      <c r="D6875" s="465" t="s">
        <v>30</v>
      </c>
      <c r="E6875" s="466"/>
      <c r="F6875" s="466"/>
      <c r="G6875" s="466"/>
      <c r="H6875" s="466"/>
      <c r="I6875" s="466"/>
      <c r="J6875" s="466"/>
      <c r="K6875" s="466"/>
      <c r="L6875" s="466"/>
      <c r="M6875" s="467"/>
      <c r="N6875" s="468" t="s">
        <v>11</v>
      </c>
      <c r="O6875" s="470" t="s">
        <v>12</v>
      </c>
      <c r="P6875" s="471"/>
      <c r="Q6875" s="474" t="s">
        <v>13</v>
      </c>
      <c r="R6875" s="475"/>
      <c r="S6875" s="476"/>
      <c r="T6875" s="477" t="s">
        <v>27</v>
      </c>
      <c r="U6875" s="479" t="s">
        <v>28</v>
      </c>
      <c r="V6875" s="182"/>
      <c r="W6875" s="191"/>
      <c r="X6875" s="199"/>
      <c r="Y6875" s="182"/>
      <c r="Z6875" s="193"/>
      <c r="AA6875" s="193"/>
      <c r="AD6875" s="182"/>
      <c r="AG6875" s="182"/>
      <c r="AH6875" s="43"/>
      <c r="AI6875" s="43"/>
      <c r="AJ6875" s="43"/>
      <c r="AK6875" s="43"/>
      <c r="AL6875" s="43"/>
      <c r="AM6875" s="43"/>
      <c r="AN6875" s="43"/>
      <c r="AO6875" s="43"/>
      <c r="AP6875" s="43"/>
      <c r="AQ6875" s="43"/>
      <c r="AR6875" s="43"/>
      <c r="AS6875" s="43"/>
      <c r="AT6875" s="43"/>
      <c r="AU6875" s="44"/>
      <c r="AV6875" s="182"/>
      <c r="AW6875" s="182"/>
      <c r="AX6875" s="182"/>
      <c r="AZ6875" s="207"/>
    </row>
    <row r="6876" spans="1:52" s="168" customFormat="1" ht="24.9" customHeight="1" x14ac:dyDescent="0.3">
      <c r="A6876" s="263"/>
      <c r="B6876" s="263"/>
      <c r="C6876" s="265"/>
      <c r="D6876" s="481"/>
      <c r="E6876" s="482"/>
      <c r="F6876" s="482"/>
      <c r="G6876" s="482"/>
      <c r="H6876" s="482"/>
      <c r="I6876" s="482"/>
      <c r="J6876" s="482"/>
      <c r="K6876" s="482"/>
      <c r="L6876" s="482"/>
      <c r="M6876" s="483"/>
      <c r="N6876" s="469"/>
      <c r="O6876" s="472"/>
      <c r="P6876" s="473"/>
      <c r="Q6876" s="170" t="s">
        <v>14</v>
      </c>
      <c r="R6876" s="170" t="s">
        <v>15</v>
      </c>
      <c r="S6876" s="170" t="s">
        <v>26</v>
      </c>
      <c r="T6876" s="478"/>
      <c r="U6876" s="480"/>
      <c r="V6876" s="182"/>
      <c r="W6876" s="191"/>
      <c r="X6876" s="199"/>
      <c r="Y6876" s="182"/>
      <c r="Z6876" s="194"/>
      <c r="AA6876" s="194"/>
      <c r="AD6876" s="182"/>
      <c r="AG6876" s="182"/>
      <c r="AH6876" s="43"/>
      <c r="AI6876" s="43"/>
      <c r="AJ6876" s="43"/>
      <c r="AK6876" s="43"/>
      <c r="AL6876" s="43"/>
      <c r="AM6876" s="43"/>
      <c r="AN6876" s="43"/>
      <c r="AO6876" s="43"/>
      <c r="AP6876" s="43"/>
      <c r="AQ6876" s="43"/>
      <c r="AR6876" s="43"/>
      <c r="AS6876" s="43"/>
      <c r="AT6876" s="43"/>
      <c r="AU6876" s="44"/>
      <c r="AV6876" s="182"/>
      <c r="AW6876" s="182"/>
      <c r="AX6876" s="182"/>
      <c r="AZ6876" s="207"/>
    </row>
    <row r="6877" spans="1:52" s="168" customFormat="1" ht="24.9" customHeight="1" x14ac:dyDescent="0.3">
      <c r="A6877" s="263"/>
      <c r="B6877" s="263"/>
      <c r="C6877" s="265"/>
      <c r="D6877" s="481"/>
      <c r="E6877" s="482"/>
      <c r="F6877" s="482"/>
      <c r="G6877" s="482"/>
      <c r="H6877" s="482"/>
      <c r="I6877" s="482"/>
      <c r="J6877" s="482"/>
      <c r="K6877" s="482"/>
      <c r="L6877" s="482"/>
      <c r="M6877" s="483"/>
      <c r="N6877" s="176">
        <v>14001469</v>
      </c>
      <c r="O6877" s="412" t="s">
        <v>460</v>
      </c>
      <c r="P6877" s="413"/>
      <c r="Q6877" s="8">
        <v>3</v>
      </c>
      <c r="R6877" s="8">
        <f>8.4/2</f>
        <v>4.2</v>
      </c>
      <c r="S6877" s="8"/>
      <c r="T6877" s="9">
        <v>3</v>
      </c>
      <c r="U6877" s="17">
        <f>+Q6877*R6877*T6877</f>
        <v>37.800000000000004</v>
      </c>
      <c r="V6877" s="182"/>
      <c r="W6877" s="191">
        <v>1</v>
      </c>
      <c r="X6877" s="199"/>
      <c r="Y6877" s="182">
        <f>+C6873</f>
        <v>131</v>
      </c>
      <c r="Z6877" s="41">
        <f>+SUMIF($N6877:$N6896,$Z$16,$U6877:$U6896)</f>
        <v>37.800000000000004</v>
      </c>
      <c r="AA6877" s="41">
        <f>+SUMIF($N6877:$N6896,$AA$16,$U6877:$U6896)</f>
        <v>37.800000000000004</v>
      </c>
      <c r="AB6877" s="41">
        <f>+SUMIF($N6877:$N6896,$AB$16,$U6877:$U6896)</f>
        <v>40.5</v>
      </c>
      <c r="AC6877" s="41">
        <f>+SUMIF($N6877:$N6896,$AC$16,$U6877:$U6896)</f>
        <v>40.5</v>
      </c>
      <c r="AD6877" s="41">
        <f>+SUMIF($N6877:$N6896,$AD$16,$U6877:$U6896)</f>
        <v>40.5</v>
      </c>
      <c r="AE6877" s="41">
        <f>+SUMIF($N6877:$N6896,$AE$16,$U6877:$U6896)</f>
        <v>40.5</v>
      </c>
      <c r="AF6877" s="41">
        <f>+SUMIF($N6877:$N6896,$AF$16,$U6877:$U6896)</f>
        <v>31.5</v>
      </c>
      <c r="AG6877" s="41">
        <f>+SUMIF($N6877:$N6896,$AG$16,$U6877:$U6896)</f>
        <v>31.5</v>
      </c>
      <c r="AH6877" s="41">
        <f>+SUMIF($N6877:$N6896,$AH$16,$U6877:$U6896)</f>
        <v>31.5</v>
      </c>
      <c r="AI6877" s="41">
        <f>+SUMIF($N6877:$N6896,$AI$16,$U6877:$U6896)</f>
        <v>45</v>
      </c>
      <c r="AJ6877" s="41">
        <f>+SUMIF($N6877:$N6896,$AJ$16,$U6877:$U6896)</f>
        <v>48.149999999999991</v>
      </c>
      <c r="AK6877" s="41">
        <f>+SUMIF($N6877:$N6896,$AK$16,$U6877:$U6896)</f>
        <v>0</v>
      </c>
      <c r="AL6877" s="41">
        <f>+SUMIF($N6877:$N6896,$AL$16,$U6877:$U6896)</f>
        <v>0</v>
      </c>
      <c r="AM6877" s="41">
        <f>+SUMIF($N6877:$N6896,$AM$16,$U6877:$U6896)</f>
        <v>0</v>
      </c>
      <c r="AN6877" s="41">
        <f>+SUMIF($N6877:$N6896,$AN$16,$U6877:$U6896)</f>
        <v>40.5</v>
      </c>
      <c r="AO6877" s="41">
        <f>+SUMIF($N6877:$N6896,$AO$16,$U6877:$U6896)</f>
        <v>0</v>
      </c>
      <c r="AP6877" s="41">
        <f>+SUMIF($N6877:$N6896,$AP$16,$U6877:$U6896)</f>
        <v>0</v>
      </c>
      <c r="AQ6877" s="41">
        <f>+SUMIF($N6877:$N6896,$AQ$16,$U6877:$U6896)</f>
        <v>27</v>
      </c>
      <c r="AR6877" s="41">
        <f>+SUMIF($N6877:$N6896,$AR$16,$U6877:$U6896)</f>
        <v>27</v>
      </c>
      <c r="AS6877" s="43"/>
      <c r="AT6877" s="43"/>
      <c r="AU6877" s="44"/>
      <c r="AV6877" s="182"/>
      <c r="AW6877" s="182"/>
      <c r="AX6877" s="182"/>
      <c r="AZ6877" s="207"/>
    </row>
    <row r="6878" spans="1:52" s="168" customFormat="1" ht="24.9" customHeight="1" x14ac:dyDescent="0.3">
      <c r="A6878" s="263"/>
      <c r="B6878" s="263"/>
      <c r="C6878" s="265"/>
      <c r="D6878" s="481"/>
      <c r="E6878" s="482"/>
      <c r="F6878" s="482"/>
      <c r="G6878" s="482"/>
      <c r="H6878" s="482"/>
      <c r="I6878" s="482"/>
      <c r="J6878" s="482"/>
      <c r="K6878" s="482"/>
      <c r="L6878" s="482"/>
      <c r="M6878" s="483"/>
      <c r="N6878" s="176">
        <v>14001481</v>
      </c>
      <c r="O6878" s="412" t="s">
        <v>460</v>
      </c>
      <c r="P6878" s="413"/>
      <c r="Q6878" s="8">
        <v>3</v>
      </c>
      <c r="R6878" s="8">
        <f>8.4/2</f>
        <v>4.2</v>
      </c>
      <c r="S6878" s="8"/>
      <c r="T6878" s="9">
        <v>3</v>
      </c>
      <c r="U6878" s="17">
        <f t="shared" ref="U6878:U6895" si="243">+Q6878*R6878*T6878</f>
        <v>37.800000000000004</v>
      </c>
      <c r="V6878" s="182"/>
      <c r="W6878" s="191">
        <v>2</v>
      </c>
      <c r="X6878" s="199"/>
      <c r="Y6878" s="182"/>
      <c r="Z6878" s="184"/>
      <c r="AA6878" s="184"/>
      <c r="AD6878" s="182"/>
      <c r="AG6878" s="182"/>
      <c r="AH6878" s="43"/>
      <c r="AI6878" s="43"/>
      <c r="AJ6878" s="43"/>
      <c r="AK6878" s="43"/>
      <c r="AL6878" s="43"/>
      <c r="AM6878" s="43"/>
      <c r="AN6878" s="43"/>
      <c r="AO6878" s="43"/>
      <c r="AP6878" s="43"/>
      <c r="AQ6878" s="43"/>
      <c r="AR6878" s="43"/>
      <c r="AS6878" s="43"/>
      <c r="AT6878" s="43"/>
      <c r="AU6878" s="44"/>
      <c r="AV6878" s="182"/>
      <c r="AW6878" s="182"/>
      <c r="AX6878" s="182"/>
      <c r="AZ6878" s="207"/>
    </row>
    <row r="6879" spans="1:52" s="168" customFormat="1" ht="24.9" customHeight="1" x14ac:dyDescent="0.3">
      <c r="A6879" s="263"/>
      <c r="B6879" s="263"/>
      <c r="C6879" s="265"/>
      <c r="D6879" s="481"/>
      <c r="E6879" s="482"/>
      <c r="F6879" s="482"/>
      <c r="G6879" s="482"/>
      <c r="H6879" s="482"/>
      <c r="I6879" s="482"/>
      <c r="J6879" s="482"/>
      <c r="K6879" s="482"/>
      <c r="L6879" s="482"/>
      <c r="M6879" s="483"/>
      <c r="N6879" s="176">
        <v>14000772</v>
      </c>
      <c r="O6879" s="412" t="s">
        <v>460</v>
      </c>
      <c r="P6879" s="413"/>
      <c r="Q6879" s="8">
        <v>3</v>
      </c>
      <c r="R6879" s="8">
        <v>4.5</v>
      </c>
      <c r="S6879" s="8"/>
      <c r="T6879" s="9">
        <v>3</v>
      </c>
      <c r="U6879" s="17">
        <f t="shared" si="243"/>
        <v>40.5</v>
      </c>
      <c r="V6879" s="182"/>
      <c r="W6879" s="191">
        <v>3</v>
      </c>
      <c r="X6879" s="199"/>
      <c r="Y6879" s="182"/>
      <c r="Z6879" s="184"/>
      <c r="AA6879" s="184"/>
      <c r="AD6879" s="182"/>
      <c r="AG6879" s="182"/>
      <c r="AH6879" s="43"/>
      <c r="AI6879" s="43"/>
      <c r="AJ6879" s="43"/>
      <c r="AK6879" s="43"/>
      <c r="AL6879" s="43"/>
      <c r="AM6879" s="43"/>
      <c r="AN6879" s="43"/>
      <c r="AO6879" s="43"/>
      <c r="AP6879" s="43"/>
      <c r="AQ6879" s="43"/>
      <c r="AR6879" s="43"/>
      <c r="AS6879" s="43"/>
      <c r="AT6879" s="43"/>
      <c r="AU6879" s="44"/>
      <c r="AV6879" s="182"/>
      <c r="AW6879" s="182"/>
      <c r="AX6879" s="182"/>
      <c r="AZ6879" s="207"/>
    </row>
    <row r="6880" spans="1:52" s="168" customFormat="1" ht="24.9" customHeight="1" x14ac:dyDescent="0.3">
      <c r="A6880" s="263"/>
      <c r="B6880" s="263"/>
      <c r="C6880" s="265"/>
      <c r="D6880" s="481"/>
      <c r="E6880" s="482"/>
      <c r="F6880" s="482"/>
      <c r="G6880" s="482"/>
      <c r="H6880" s="482"/>
      <c r="I6880" s="482"/>
      <c r="J6880" s="482"/>
      <c r="K6880" s="482"/>
      <c r="L6880" s="482"/>
      <c r="M6880" s="483"/>
      <c r="N6880" s="176">
        <v>14000741</v>
      </c>
      <c r="O6880" s="412" t="s">
        <v>460</v>
      </c>
      <c r="P6880" s="413"/>
      <c r="Q6880" s="8">
        <v>3</v>
      </c>
      <c r="R6880" s="8">
        <v>4.5</v>
      </c>
      <c r="S6880" s="8"/>
      <c r="T6880" s="9">
        <v>3</v>
      </c>
      <c r="U6880" s="17">
        <f t="shared" si="243"/>
        <v>40.5</v>
      </c>
      <c r="V6880" s="182"/>
      <c r="W6880" s="191">
        <v>4</v>
      </c>
      <c r="X6880" s="199"/>
      <c r="Y6880" s="182"/>
      <c r="Z6880" s="184"/>
      <c r="AA6880" s="184"/>
      <c r="AD6880" s="182"/>
      <c r="AG6880" s="182"/>
      <c r="AH6880" s="43"/>
      <c r="AI6880" s="43"/>
      <c r="AJ6880" s="43"/>
      <c r="AK6880" s="43"/>
      <c r="AL6880" s="43"/>
      <c r="AM6880" s="43"/>
      <c r="AN6880" s="43"/>
      <c r="AO6880" s="43"/>
      <c r="AP6880" s="43"/>
      <c r="AQ6880" s="43"/>
      <c r="AR6880" s="43"/>
      <c r="AS6880" s="43"/>
      <c r="AT6880" s="43"/>
      <c r="AU6880" s="44"/>
      <c r="AV6880" s="182"/>
      <c r="AW6880" s="182"/>
      <c r="AX6880" s="182"/>
      <c r="AZ6880" s="207"/>
    </row>
    <row r="6881" spans="1:52" s="168" customFormat="1" ht="24.9" customHeight="1" x14ac:dyDescent="0.3">
      <c r="A6881" s="263"/>
      <c r="B6881" s="263"/>
      <c r="C6881" s="265"/>
      <c r="D6881" s="481"/>
      <c r="E6881" s="482"/>
      <c r="F6881" s="482"/>
      <c r="G6881" s="482"/>
      <c r="H6881" s="482"/>
      <c r="I6881" s="482"/>
      <c r="J6881" s="482"/>
      <c r="K6881" s="482"/>
      <c r="L6881" s="482"/>
      <c r="M6881" s="483"/>
      <c r="N6881" s="176">
        <v>14000718</v>
      </c>
      <c r="O6881" s="412" t="s">
        <v>460</v>
      </c>
      <c r="P6881" s="413"/>
      <c r="Q6881" s="8">
        <v>3</v>
      </c>
      <c r="R6881" s="8">
        <v>4.5</v>
      </c>
      <c r="S6881" s="8"/>
      <c r="T6881" s="9">
        <v>3</v>
      </c>
      <c r="U6881" s="17">
        <f t="shared" si="243"/>
        <v>40.5</v>
      </c>
      <c r="V6881" s="182"/>
      <c r="W6881" s="191">
        <v>5</v>
      </c>
      <c r="X6881" s="199"/>
      <c r="Y6881" s="182"/>
      <c r="Z6881" s="184"/>
      <c r="AA6881" s="184"/>
      <c r="AD6881" s="182"/>
      <c r="AG6881" s="182"/>
      <c r="AH6881" s="43"/>
      <c r="AI6881" s="43"/>
      <c r="AJ6881" s="43"/>
      <c r="AK6881" s="43"/>
      <c r="AL6881" s="43"/>
      <c r="AM6881" s="43"/>
      <c r="AN6881" s="43"/>
      <c r="AO6881" s="43"/>
      <c r="AP6881" s="43"/>
      <c r="AQ6881" s="43"/>
      <c r="AR6881" s="43"/>
      <c r="AS6881" s="43"/>
      <c r="AT6881" s="43"/>
      <c r="AU6881" s="44"/>
      <c r="AV6881" s="182"/>
      <c r="AW6881" s="182"/>
      <c r="AX6881" s="182"/>
      <c r="AZ6881" s="207"/>
    </row>
    <row r="6882" spans="1:52" s="168" customFormat="1" ht="24.9" customHeight="1" x14ac:dyDescent="0.3">
      <c r="A6882" s="263"/>
      <c r="B6882" s="263"/>
      <c r="C6882" s="265"/>
      <c r="D6882" s="481"/>
      <c r="E6882" s="482"/>
      <c r="F6882" s="482"/>
      <c r="G6882" s="482"/>
      <c r="H6882" s="482"/>
      <c r="I6882" s="482"/>
      <c r="J6882" s="482"/>
      <c r="K6882" s="482"/>
      <c r="L6882" s="482"/>
      <c r="M6882" s="483"/>
      <c r="N6882" s="176">
        <v>14001678</v>
      </c>
      <c r="O6882" s="412" t="s">
        <v>460</v>
      </c>
      <c r="P6882" s="413"/>
      <c r="Q6882" s="8">
        <v>3</v>
      </c>
      <c r="R6882" s="8">
        <v>4.5</v>
      </c>
      <c r="S6882" s="8"/>
      <c r="T6882" s="9">
        <v>3</v>
      </c>
      <c r="U6882" s="17">
        <f t="shared" si="243"/>
        <v>40.5</v>
      </c>
      <c r="V6882" s="182"/>
      <c r="W6882" s="191">
        <v>6</v>
      </c>
      <c r="X6882" s="199"/>
      <c r="Y6882" s="182"/>
      <c r="Z6882" s="184"/>
      <c r="AA6882" s="184"/>
      <c r="AD6882" s="182"/>
      <c r="AG6882" s="182"/>
      <c r="AH6882" s="43"/>
      <c r="AI6882" s="43"/>
      <c r="AJ6882" s="43"/>
      <c r="AK6882" s="43"/>
      <c r="AL6882" s="43"/>
      <c r="AM6882" s="43"/>
      <c r="AN6882" s="43"/>
      <c r="AO6882" s="43"/>
      <c r="AP6882" s="43"/>
      <c r="AQ6882" s="43"/>
      <c r="AR6882" s="43"/>
      <c r="AS6882" s="43"/>
      <c r="AT6882" s="43"/>
      <c r="AU6882" s="44"/>
      <c r="AV6882" s="182"/>
      <c r="AW6882" s="182"/>
      <c r="AX6882" s="182"/>
      <c r="AZ6882" s="207"/>
    </row>
    <row r="6883" spans="1:52" s="168" customFormat="1" ht="24.9" customHeight="1" x14ac:dyDescent="0.3">
      <c r="A6883" s="263"/>
      <c r="B6883" s="263"/>
      <c r="C6883" s="265"/>
      <c r="D6883" s="481"/>
      <c r="E6883" s="482"/>
      <c r="F6883" s="482"/>
      <c r="G6883" s="482"/>
      <c r="H6883" s="482"/>
      <c r="I6883" s="482"/>
      <c r="J6883" s="482"/>
      <c r="K6883" s="482"/>
      <c r="L6883" s="482"/>
      <c r="M6883" s="483"/>
      <c r="N6883" s="176">
        <v>14001545</v>
      </c>
      <c r="O6883" s="412" t="s">
        <v>460</v>
      </c>
      <c r="P6883" s="413"/>
      <c r="Q6883" s="8">
        <v>3</v>
      </c>
      <c r="R6883" s="8">
        <v>3.5</v>
      </c>
      <c r="S6883" s="8"/>
      <c r="T6883" s="9">
        <v>3</v>
      </c>
      <c r="U6883" s="17">
        <f t="shared" si="243"/>
        <v>31.5</v>
      </c>
      <c r="V6883" s="182"/>
      <c r="W6883" s="191">
        <v>7</v>
      </c>
      <c r="X6883" s="199"/>
      <c r="Y6883" s="182"/>
      <c r="Z6883" s="184"/>
      <c r="AA6883" s="184"/>
      <c r="AD6883" s="182"/>
      <c r="AG6883" s="182"/>
      <c r="AH6883" s="43"/>
      <c r="AI6883" s="43"/>
      <c r="AJ6883" s="43"/>
      <c r="AK6883" s="43"/>
      <c r="AL6883" s="43"/>
      <c r="AM6883" s="43"/>
      <c r="AN6883" s="43"/>
      <c r="AO6883" s="43"/>
      <c r="AP6883" s="43"/>
      <c r="AQ6883" s="43"/>
      <c r="AR6883" s="43"/>
      <c r="AS6883" s="43"/>
      <c r="AT6883" s="43"/>
      <c r="AU6883" s="44"/>
      <c r="AV6883" s="182"/>
      <c r="AW6883" s="182"/>
      <c r="AX6883" s="182"/>
      <c r="AZ6883" s="207"/>
    </row>
    <row r="6884" spans="1:52" s="168" customFormat="1" ht="24.9" customHeight="1" x14ac:dyDescent="0.3">
      <c r="A6884" s="263"/>
      <c r="B6884" s="263"/>
      <c r="C6884" s="265"/>
      <c r="D6884" s="481"/>
      <c r="E6884" s="482"/>
      <c r="F6884" s="482"/>
      <c r="G6884" s="482"/>
      <c r="H6884" s="482"/>
      <c r="I6884" s="482"/>
      <c r="J6884" s="482"/>
      <c r="K6884" s="482"/>
      <c r="L6884" s="482"/>
      <c r="M6884" s="483"/>
      <c r="N6884" s="176">
        <v>14001517</v>
      </c>
      <c r="O6884" s="412" t="s">
        <v>460</v>
      </c>
      <c r="P6884" s="413"/>
      <c r="Q6884" s="8">
        <v>3</v>
      </c>
      <c r="R6884" s="8">
        <v>3.5</v>
      </c>
      <c r="S6884" s="8"/>
      <c r="T6884" s="9">
        <v>3</v>
      </c>
      <c r="U6884" s="17">
        <f t="shared" si="243"/>
        <v>31.5</v>
      </c>
      <c r="V6884" s="182"/>
      <c r="W6884" s="191">
        <v>8</v>
      </c>
      <c r="X6884" s="199"/>
      <c r="Y6884" s="182"/>
      <c r="Z6884" s="184"/>
      <c r="AA6884" s="184"/>
      <c r="AD6884" s="182"/>
      <c r="AG6884" s="182"/>
      <c r="AH6884" s="43"/>
      <c r="AI6884" s="43"/>
      <c r="AJ6884" s="43"/>
      <c r="AK6884" s="43"/>
      <c r="AL6884" s="43"/>
      <c r="AM6884" s="43"/>
      <c r="AN6884" s="43"/>
      <c r="AO6884" s="43"/>
      <c r="AP6884" s="43"/>
      <c r="AQ6884" s="43"/>
      <c r="AR6884" s="43"/>
      <c r="AS6884" s="43"/>
      <c r="AT6884" s="43"/>
      <c r="AU6884" s="44"/>
      <c r="AV6884" s="182"/>
      <c r="AW6884" s="182"/>
      <c r="AX6884" s="182"/>
      <c r="AZ6884" s="207"/>
    </row>
    <row r="6885" spans="1:52" s="168" customFormat="1" ht="24.9" customHeight="1" x14ac:dyDescent="0.3">
      <c r="A6885" s="263"/>
      <c r="B6885" s="263"/>
      <c r="C6885" s="265"/>
      <c r="D6885" s="481"/>
      <c r="E6885" s="482"/>
      <c r="F6885" s="482"/>
      <c r="G6885" s="482"/>
      <c r="H6885" s="482"/>
      <c r="I6885" s="482"/>
      <c r="J6885" s="482"/>
      <c r="K6885" s="482"/>
      <c r="L6885" s="482"/>
      <c r="M6885" s="483"/>
      <c r="N6885" s="176">
        <v>14001156</v>
      </c>
      <c r="O6885" s="412" t="s">
        <v>460</v>
      </c>
      <c r="P6885" s="413"/>
      <c r="Q6885" s="8">
        <v>3</v>
      </c>
      <c r="R6885" s="8">
        <v>3.5</v>
      </c>
      <c r="S6885" s="8"/>
      <c r="T6885" s="9">
        <v>3</v>
      </c>
      <c r="U6885" s="17">
        <f t="shared" si="243"/>
        <v>31.5</v>
      </c>
      <c r="V6885" s="182"/>
      <c r="W6885" s="191">
        <v>9</v>
      </c>
      <c r="X6885" s="199"/>
      <c r="Y6885" s="182"/>
      <c r="Z6885" s="184"/>
      <c r="AA6885" s="184"/>
      <c r="AD6885" s="182"/>
      <c r="AG6885" s="182"/>
      <c r="AH6885" s="43"/>
      <c r="AI6885" s="43"/>
      <c r="AJ6885" s="43"/>
      <c r="AK6885" s="43"/>
      <c r="AL6885" s="43"/>
      <c r="AM6885" s="43"/>
      <c r="AN6885" s="43"/>
      <c r="AO6885" s="43"/>
      <c r="AP6885" s="43"/>
      <c r="AQ6885" s="43"/>
      <c r="AR6885" s="43"/>
      <c r="AS6885" s="43"/>
      <c r="AT6885" s="43"/>
      <c r="AU6885" s="44"/>
      <c r="AV6885" s="182"/>
      <c r="AW6885" s="182"/>
      <c r="AX6885" s="182"/>
      <c r="AZ6885" s="207"/>
    </row>
    <row r="6886" spans="1:52" s="168" customFormat="1" ht="24.9" customHeight="1" x14ac:dyDescent="0.3">
      <c r="A6886" s="263"/>
      <c r="B6886" s="263"/>
      <c r="C6886" s="265"/>
      <c r="D6886" s="481"/>
      <c r="E6886" s="482"/>
      <c r="F6886" s="482"/>
      <c r="G6886" s="482"/>
      <c r="H6886" s="482"/>
      <c r="I6886" s="482"/>
      <c r="J6886" s="482"/>
      <c r="K6886" s="482"/>
      <c r="L6886" s="482"/>
      <c r="M6886" s="483"/>
      <c r="N6886" s="176">
        <v>14001367</v>
      </c>
      <c r="O6886" s="412" t="s">
        <v>460</v>
      </c>
      <c r="P6886" s="413"/>
      <c r="Q6886" s="8">
        <v>3</v>
      </c>
      <c r="R6886" s="8">
        <v>5</v>
      </c>
      <c r="S6886" s="8"/>
      <c r="T6886" s="9">
        <v>3</v>
      </c>
      <c r="U6886" s="17">
        <f t="shared" si="243"/>
        <v>45</v>
      </c>
      <c r="V6886" s="182"/>
      <c r="W6886" s="191">
        <v>10</v>
      </c>
      <c r="X6886" s="199"/>
      <c r="Y6886" s="182"/>
      <c r="Z6886" s="184"/>
      <c r="AA6886" s="184"/>
      <c r="AD6886" s="182"/>
      <c r="AG6886" s="182"/>
      <c r="AH6886" s="43"/>
      <c r="AI6886" s="43"/>
      <c r="AJ6886" s="43"/>
      <c r="AK6886" s="43"/>
      <c r="AL6886" s="43"/>
      <c r="AM6886" s="43"/>
      <c r="AN6886" s="43"/>
      <c r="AO6886" s="43"/>
      <c r="AP6886" s="43"/>
      <c r="AQ6886" s="43"/>
      <c r="AR6886" s="43"/>
      <c r="AS6886" s="43"/>
      <c r="AT6886" s="43"/>
      <c r="AU6886" s="44"/>
      <c r="AV6886" s="182"/>
      <c r="AW6886" s="182"/>
      <c r="AX6886" s="182"/>
      <c r="AZ6886" s="207"/>
    </row>
    <row r="6887" spans="1:52" s="168" customFormat="1" ht="24.9" customHeight="1" x14ac:dyDescent="0.3">
      <c r="A6887" s="263"/>
      <c r="B6887" s="263"/>
      <c r="C6887" s="265"/>
      <c r="D6887" s="481"/>
      <c r="E6887" s="482"/>
      <c r="F6887" s="482"/>
      <c r="G6887" s="482"/>
      <c r="H6887" s="482"/>
      <c r="I6887" s="482"/>
      <c r="J6887" s="482"/>
      <c r="K6887" s="482"/>
      <c r="L6887" s="482"/>
      <c r="M6887" s="483"/>
      <c r="N6887" s="176">
        <v>14000126</v>
      </c>
      <c r="O6887" s="412" t="s">
        <v>460</v>
      </c>
      <c r="P6887" s="413"/>
      <c r="Q6887" s="8">
        <v>3</v>
      </c>
      <c r="R6887" s="8">
        <f>10.7/2</f>
        <v>5.35</v>
      </c>
      <c r="S6887" s="8"/>
      <c r="T6887" s="9">
        <v>3</v>
      </c>
      <c r="U6887" s="17">
        <f t="shared" si="243"/>
        <v>48.149999999999991</v>
      </c>
      <c r="V6887" s="182"/>
      <c r="W6887" s="191">
        <v>11</v>
      </c>
      <c r="X6887" s="199"/>
      <c r="Y6887" s="182"/>
      <c r="Z6887" s="184"/>
      <c r="AA6887" s="184"/>
      <c r="AD6887" s="182"/>
      <c r="AG6887" s="182"/>
      <c r="AH6887" s="43"/>
      <c r="AI6887" s="43"/>
      <c r="AJ6887" s="43"/>
      <c r="AK6887" s="43"/>
      <c r="AL6887" s="43"/>
      <c r="AM6887" s="43"/>
      <c r="AN6887" s="43"/>
      <c r="AO6887" s="43"/>
      <c r="AP6887" s="43"/>
      <c r="AQ6887" s="43"/>
      <c r="AR6887" s="43"/>
      <c r="AS6887" s="43"/>
      <c r="AT6887" s="43"/>
      <c r="AU6887" s="44"/>
      <c r="AV6887" s="182"/>
      <c r="AW6887" s="182"/>
      <c r="AX6887" s="182"/>
      <c r="AZ6887" s="207"/>
    </row>
    <row r="6888" spans="1:52" s="168" customFormat="1" ht="24.9" customHeight="1" x14ac:dyDescent="0.3">
      <c r="A6888" s="263"/>
      <c r="B6888" s="263"/>
      <c r="C6888" s="265"/>
      <c r="D6888" s="481"/>
      <c r="E6888" s="482"/>
      <c r="F6888" s="482"/>
      <c r="G6888" s="482"/>
      <c r="H6888" s="482"/>
      <c r="I6888" s="482"/>
      <c r="J6888" s="482"/>
      <c r="K6888" s="482"/>
      <c r="L6888" s="482"/>
      <c r="M6888" s="483"/>
      <c r="N6888" s="176"/>
      <c r="O6888" s="412"/>
      <c r="P6888" s="413"/>
      <c r="Q6888" s="8"/>
      <c r="R6888" s="8"/>
      <c r="S6888" s="8"/>
      <c r="T6888" s="9"/>
      <c r="U6888" s="17"/>
      <c r="V6888" s="182"/>
      <c r="W6888" s="191"/>
      <c r="X6888" s="199"/>
      <c r="Y6888" s="182"/>
      <c r="Z6888" s="184"/>
      <c r="AA6888" s="184"/>
      <c r="AD6888" s="182"/>
      <c r="AG6888" s="182"/>
      <c r="AH6888" s="43"/>
      <c r="AI6888" s="43"/>
      <c r="AJ6888" s="43"/>
      <c r="AK6888" s="43"/>
      <c r="AL6888" s="43"/>
      <c r="AM6888" s="43"/>
      <c r="AN6888" s="43"/>
      <c r="AO6888" s="43"/>
      <c r="AP6888" s="43"/>
      <c r="AQ6888" s="43"/>
      <c r="AR6888" s="43"/>
      <c r="AS6888" s="43"/>
      <c r="AT6888" s="43"/>
      <c r="AU6888" s="44"/>
      <c r="AV6888" s="182"/>
      <c r="AW6888" s="182"/>
      <c r="AX6888" s="182"/>
      <c r="AZ6888" s="207"/>
    </row>
    <row r="6889" spans="1:52" s="168" customFormat="1" ht="24.9" customHeight="1" x14ac:dyDescent="0.3">
      <c r="A6889" s="263"/>
      <c r="B6889" s="263"/>
      <c r="C6889" s="265"/>
      <c r="D6889" s="481"/>
      <c r="E6889" s="482"/>
      <c r="F6889" s="482"/>
      <c r="G6889" s="482"/>
      <c r="H6889" s="482"/>
      <c r="I6889" s="482"/>
      <c r="J6889" s="482"/>
      <c r="K6889" s="482"/>
      <c r="L6889" s="482"/>
      <c r="M6889" s="483"/>
      <c r="N6889" s="176"/>
      <c r="O6889" s="412"/>
      <c r="P6889" s="413"/>
      <c r="Q6889" s="8"/>
      <c r="R6889" s="8"/>
      <c r="S6889" s="8"/>
      <c r="T6889" s="9"/>
      <c r="U6889" s="17"/>
      <c r="V6889" s="182"/>
      <c r="W6889" s="191"/>
      <c r="X6889" s="199"/>
      <c r="Y6889" s="182"/>
      <c r="Z6889" s="184"/>
      <c r="AA6889" s="184"/>
      <c r="AD6889" s="182"/>
      <c r="AG6889" s="182"/>
      <c r="AH6889" s="43"/>
      <c r="AI6889" s="43"/>
      <c r="AJ6889" s="43"/>
      <c r="AK6889" s="43"/>
      <c r="AL6889" s="43"/>
      <c r="AM6889" s="43"/>
      <c r="AN6889" s="43"/>
      <c r="AO6889" s="43"/>
      <c r="AP6889" s="43"/>
      <c r="AQ6889" s="43"/>
      <c r="AR6889" s="43"/>
      <c r="AS6889" s="43"/>
      <c r="AT6889" s="43"/>
      <c r="AU6889" s="44"/>
      <c r="AV6889" s="182"/>
      <c r="AW6889" s="182"/>
      <c r="AX6889" s="182"/>
      <c r="AZ6889" s="207"/>
    </row>
    <row r="6890" spans="1:52" s="168" customFormat="1" ht="24.9" customHeight="1" x14ac:dyDescent="0.3">
      <c r="A6890" s="263"/>
      <c r="B6890" s="263"/>
      <c r="C6890" s="265"/>
      <c r="D6890" s="481"/>
      <c r="E6890" s="482"/>
      <c r="F6890" s="482"/>
      <c r="G6890" s="482"/>
      <c r="H6890" s="482"/>
      <c r="I6890" s="482"/>
      <c r="J6890" s="482"/>
      <c r="K6890" s="482"/>
      <c r="L6890" s="482"/>
      <c r="M6890" s="483"/>
      <c r="N6890" s="176"/>
      <c r="O6890" s="412"/>
      <c r="P6890" s="413"/>
      <c r="Q6890" s="8"/>
      <c r="R6890" s="8"/>
      <c r="S6890" s="8"/>
      <c r="T6890" s="9"/>
      <c r="U6890" s="17"/>
      <c r="V6890" s="182"/>
      <c r="W6890" s="191"/>
      <c r="X6890" s="199"/>
      <c r="Y6890" s="182"/>
      <c r="Z6890" s="184"/>
      <c r="AA6890" s="184"/>
      <c r="AD6890" s="182"/>
      <c r="AG6890" s="182"/>
      <c r="AH6890" s="43"/>
      <c r="AI6890" s="43"/>
      <c r="AJ6890" s="43"/>
      <c r="AK6890" s="43"/>
      <c r="AL6890" s="43"/>
      <c r="AM6890" s="43"/>
      <c r="AN6890" s="43"/>
      <c r="AO6890" s="43"/>
      <c r="AP6890" s="43"/>
      <c r="AQ6890" s="43"/>
      <c r="AR6890" s="43"/>
      <c r="AS6890" s="43"/>
      <c r="AT6890" s="43"/>
      <c r="AU6890" s="44"/>
      <c r="AV6890" s="182"/>
      <c r="AW6890" s="182"/>
      <c r="AX6890" s="182"/>
      <c r="AZ6890" s="207"/>
    </row>
    <row r="6891" spans="1:52" s="168" customFormat="1" ht="24.9" customHeight="1" x14ac:dyDescent="0.3">
      <c r="A6891" s="263"/>
      <c r="B6891" s="263"/>
      <c r="C6891" s="265"/>
      <c r="D6891" s="481"/>
      <c r="E6891" s="482"/>
      <c r="F6891" s="482"/>
      <c r="G6891" s="482"/>
      <c r="H6891" s="482"/>
      <c r="I6891" s="482"/>
      <c r="J6891" s="482"/>
      <c r="K6891" s="482"/>
      <c r="L6891" s="482"/>
      <c r="M6891" s="483"/>
      <c r="N6891" s="176">
        <v>14001506</v>
      </c>
      <c r="O6891" s="412" t="s">
        <v>460</v>
      </c>
      <c r="P6891" s="413"/>
      <c r="Q6891" s="8">
        <v>3</v>
      </c>
      <c r="R6891" s="8">
        <v>4.5</v>
      </c>
      <c r="S6891" s="8"/>
      <c r="T6891" s="9">
        <v>3</v>
      </c>
      <c r="U6891" s="17">
        <f t="shared" si="243"/>
        <v>40.5</v>
      </c>
      <c r="V6891" s="182"/>
      <c r="W6891" s="191">
        <v>15</v>
      </c>
      <c r="X6891" s="199"/>
      <c r="Y6891" s="182"/>
      <c r="Z6891" s="184"/>
      <c r="AA6891" s="184"/>
      <c r="AD6891" s="182"/>
      <c r="AG6891" s="182"/>
      <c r="AH6891" s="43"/>
      <c r="AI6891" s="43"/>
      <c r="AJ6891" s="43"/>
      <c r="AK6891" s="43"/>
      <c r="AL6891" s="43"/>
      <c r="AM6891" s="43"/>
      <c r="AN6891" s="43"/>
      <c r="AO6891" s="43"/>
      <c r="AP6891" s="43"/>
      <c r="AQ6891" s="43"/>
      <c r="AR6891" s="43"/>
      <c r="AS6891" s="43"/>
      <c r="AT6891" s="43"/>
      <c r="AU6891" s="44"/>
      <c r="AV6891" s="182"/>
      <c r="AW6891" s="182"/>
      <c r="AX6891" s="182"/>
      <c r="AZ6891" s="207"/>
    </row>
    <row r="6892" spans="1:52" s="168" customFormat="1" ht="24.9" customHeight="1" x14ac:dyDescent="0.3">
      <c r="A6892" s="263"/>
      <c r="B6892" s="263"/>
      <c r="C6892" s="265"/>
      <c r="D6892" s="481"/>
      <c r="E6892" s="482"/>
      <c r="F6892" s="482"/>
      <c r="G6892" s="482"/>
      <c r="H6892" s="482"/>
      <c r="I6892" s="482"/>
      <c r="J6892" s="482"/>
      <c r="K6892" s="482"/>
      <c r="L6892" s="482"/>
      <c r="M6892" s="483"/>
      <c r="N6892" s="176"/>
      <c r="O6892" s="412"/>
      <c r="P6892" s="413"/>
      <c r="Q6892" s="8"/>
      <c r="R6892" s="8"/>
      <c r="S6892" s="8"/>
      <c r="T6892" s="9"/>
      <c r="U6892" s="17"/>
      <c r="V6892" s="182"/>
      <c r="W6892" s="191"/>
      <c r="X6892" s="199"/>
      <c r="Y6892" s="182"/>
      <c r="Z6892" s="184"/>
      <c r="AA6892" s="184"/>
      <c r="AD6892" s="182"/>
      <c r="AG6892" s="182"/>
      <c r="AH6892" s="43"/>
      <c r="AI6892" s="43"/>
      <c r="AJ6892" s="43"/>
      <c r="AK6892" s="43"/>
      <c r="AL6892" s="43"/>
      <c r="AM6892" s="43"/>
      <c r="AN6892" s="43"/>
      <c r="AO6892" s="43"/>
      <c r="AP6892" s="43"/>
      <c r="AQ6892" s="43"/>
      <c r="AR6892" s="43"/>
      <c r="AS6892" s="43"/>
      <c r="AT6892" s="43"/>
      <c r="AU6892" s="44"/>
      <c r="AV6892" s="182"/>
      <c r="AW6892" s="182"/>
      <c r="AX6892" s="182"/>
      <c r="AZ6892" s="207"/>
    </row>
    <row r="6893" spans="1:52" s="168" customFormat="1" ht="24.9" customHeight="1" x14ac:dyDescent="0.3">
      <c r="A6893" s="263"/>
      <c r="B6893" s="263"/>
      <c r="C6893" s="265"/>
      <c r="D6893" s="481"/>
      <c r="E6893" s="482"/>
      <c r="F6893" s="482"/>
      <c r="G6893" s="482"/>
      <c r="H6893" s="482"/>
      <c r="I6893" s="482"/>
      <c r="J6893" s="482"/>
      <c r="K6893" s="482"/>
      <c r="L6893" s="482"/>
      <c r="M6893" s="483"/>
      <c r="N6893" s="176"/>
      <c r="O6893" s="412"/>
      <c r="P6893" s="413"/>
      <c r="Q6893" s="8"/>
      <c r="R6893" s="8"/>
      <c r="S6893" s="8"/>
      <c r="T6893" s="9"/>
      <c r="U6893" s="17"/>
      <c r="V6893" s="182"/>
      <c r="W6893" s="191"/>
      <c r="X6893" s="199"/>
      <c r="Y6893" s="182"/>
      <c r="Z6893" s="184"/>
      <c r="AA6893" s="184"/>
      <c r="AD6893" s="182"/>
      <c r="AG6893" s="182"/>
      <c r="AH6893" s="43"/>
      <c r="AI6893" s="43"/>
      <c r="AJ6893" s="43"/>
      <c r="AK6893" s="43"/>
      <c r="AL6893" s="43"/>
      <c r="AM6893" s="43"/>
      <c r="AN6893" s="43"/>
      <c r="AO6893" s="43"/>
      <c r="AP6893" s="43"/>
      <c r="AQ6893" s="43"/>
      <c r="AR6893" s="43"/>
      <c r="AS6893" s="43"/>
      <c r="AT6893" s="43"/>
      <c r="AU6893" s="44"/>
      <c r="AV6893" s="182"/>
      <c r="AW6893" s="182"/>
      <c r="AX6893" s="182"/>
      <c r="AZ6893" s="207"/>
    </row>
    <row r="6894" spans="1:52" s="168" customFormat="1" ht="24.9" customHeight="1" x14ac:dyDescent="0.3">
      <c r="A6894" s="263"/>
      <c r="B6894" s="263"/>
      <c r="C6894" s="265"/>
      <c r="D6894" s="481"/>
      <c r="E6894" s="482"/>
      <c r="F6894" s="482"/>
      <c r="G6894" s="482"/>
      <c r="H6894" s="482"/>
      <c r="I6894" s="482"/>
      <c r="J6894" s="482"/>
      <c r="K6894" s="482"/>
      <c r="L6894" s="482"/>
      <c r="M6894" s="483"/>
      <c r="N6894" s="176">
        <v>14001619</v>
      </c>
      <c r="O6894" s="412" t="s">
        <v>460</v>
      </c>
      <c r="P6894" s="413"/>
      <c r="Q6894" s="8">
        <v>3</v>
      </c>
      <c r="R6894" s="8">
        <v>3</v>
      </c>
      <c r="S6894" s="8"/>
      <c r="T6894" s="9">
        <v>3</v>
      </c>
      <c r="U6894" s="17">
        <f t="shared" si="243"/>
        <v>27</v>
      </c>
      <c r="V6894" s="182"/>
      <c r="W6894" s="191">
        <v>18</v>
      </c>
      <c r="X6894" s="199"/>
      <c r="Y6894" s="182"/>
      <c r="Z6894" s="184"/>
      <c r="AA6894" s="184"/>
      <c r="AD6894" s="182"/>
      <c r="AG6894" s="182"/>
      <c r="AH6894" s="43"/>
      <c r="AI6894" s="43"/>
      <c r="AJ6894" s="43"/>
      <c r="AK6894" s="43"/>
      <c r="AL6894" s="43"/>
      <c r="AM6894" s="43"/>
      <c r="AN6894" s="43"/>
      <c r="AO6894" s="43"/>
      <c r="AP6894" s="43"/>
      <c r="AQ6894" s="43"/>
      <c r="AR6894" s="43"/>
      <c r="AS6894" s="43"/>
      <c r="AT6894" s="43"/>
      <c r="AU6894" s="44"/>
      <c r="AV6894" s="182"/>
      <c r="AW6894" s="182"/>
      <c r="AX6894" s="182"/>
      <c r="AZ6894" s="207"/>
    </row>
    <row r="6895" spans="1:52" s="168" customFormat="1" ht="24.9" customHeight="1" x14ac:dyDescent="0.3">
      <c r="A6895" s="263"/>
      <c r="B6895" s="263"/>
      <c r="C6895" s="265"/>
      <c r="D6895" s="481"/>
      <c r="E6895" s="482"/>
      <c r="F6895" s="482"/>
      <c r="G6895" s="482"/>
      <c r="H6895" s="482"/>
      <c r="I6895" s="482"/>
      <c r="J6895" s="482"/>
      <c r="K6895" s="482"/>
      <c r="L6895" s="482"/>
      <c r="M6895" s="483"/>
      <c r="N6895" s="176">
        <v>14001616</v>
      </c>
      <c r="O6895" s="412" t="s">
        <v>460</v>
      </c>
      <c r="P6895" s="413"/>
      <c r="Q6895" s="8">
        <v>3</v>
      </c>
      <c r="R6895" s="8">
        <v>3</v>
      </c>
      <c r="S6895" s="8"/>
      <c r="T6895" s="9">
        <v>3</v>
      </c>
      <c r="U6895" s="17">
        <f t="shared" si="243"/>
        <v>27</v>
      </c>
      <c r="V6895" s="182"/>
      <c r="W6895" s="191">
        <v>19</v>
      </c>
      <c r="X6895" s="199"/>
      <c r="Y6895" s="182"/>
      <c r="Z6895" s="184"/>
      <c r="AA6895" s="184"/>
      <c r="AD6895" s="182"/>
      <c r="AG6895" s="182"/>
      <c r="AH6895" s="43"/>
      <c r="AI6895" s="43"/>
      <c r="AJ6895" s="43"/>
      <c r="AK6895" s="43"/>
      <c r="AL6895" s="43"/>
      <c r="AM6895" s="43"/>
      <c r="AN6895" s="43"/>
      <c r="AO6895" s="43"/>
      <c r="AP6895" s="43"/>
      <c r="AQ6895" s="43"/>
      <c r="AR6895" s="43"/>
      <c r="AS6895" s="43"/>
      <c r="AT6895" s="43"/>
      <c r="AU6895" s="44"/>
      <c r="AV6895" s="182"/>
      <c r="AW6895" s="182"/>
      <c r="AX6895" s="182"/>
      <c r="AZ6895" s="207"/>
    </row>
    <row r="6896" spans="1:52" s="168" customFormat="1" ht="24.9" customHeight="1" x14ac:dyDescent="0.3">
      <c r="A6896" s="263"/>
      <c r="B6896" s="263"/>
      <c r="C6896" s="265"/>
      <c r="D6896" s="481"/>
      <c r="E6896" s="482"/>
      <c r="F6896" s="482"/>
      <c r="G6896" s="482"/>
      <c r="H6896" s="482"/>
      <c r="I6896" s="482"/>
      <c r="J6896" s="482"/>
      <c r="K6896" s="482"/>
      <c r="L6896" s="482"/>
      <c r="M6896" s="483"/>
      <c r="N6896" s="176"/>
      <c r="O6896" s="412"/>
      <c r="P6896" s="413"/>
      <c r="Q6896" s="8"/>
      <c r="R6896" s="8"/>
      <c r="S6896" s="8"/>
      <c r="T6896" s="9"/>
      <c r="U6896" s="17"/>
      <c r="V6896" s="182"/>
      <c r="W6896" s="191"/>
      <c r="X6896" s="199"/>
      <c r="Y6896" s="182"/>
      <c r="Z6896" s="184"/>
      <c r="AA6896" s="184"/>
      <c r="AD6896" s="182"/>
      <c r="AG6896" s="182"/>
      <c r="AH6896" s="43"/>
      <c r="AI6896" s="43"/>
      <c r="AJ6896" s="43"/>
      <c r="AK6896" s="43"/>
      <c r="AL6896" s="43"/>
      <c r="AM6896" s="43"/>
      <c r="AN6896" s="43"/>
      <c r="AO6896" s="43"/>
      <c r="AP6896" s="43"/>
      <c r="AQ6896" s="43"/>
      <c r="AR6896" s="43"/>
      <c r="AS6896" s="43"/>
      <c r="AT6896" s="43"/>
      <c r="AU6896" s="44"/>
      <c r="AV6896" s="182"/>
      <c r="AW6896" s="182"/>
      <c r="AX6896" s="182"/>
      <c r="AZ6896" s="207"/>
    </row>
    <row r="6897" spans="1:52" s="168" customFormat="1" ht="24.9" customHeight="1" thickBot="1" x14ac:dyDescent="0.35">
      <c r="A6897" s="263"/>
      <c r="B6897" s="263"/>
      <c r="C6897" s="265"/>
      <c r="D6897" s="481"/>
      <c r="E6897" s="482"/>
      <c r="F6897" s="482"/>
      <c r="G6897" s="482"/>
      <c r="H6897" s="482"/>
      <c r="I6897" s="482"/>
      <c r="J6897" s="482"/>
      <c r="K6897" s="482"/>
      <c r="L6897" s="482"/>
      <c r="M6897" s="483"/>
      <c r="N6897" s="414" t="s">
        <v>16</v>
      </c>
      <c r="O6897" s="415"/>
      <c r="P6897" s="415"/>
      <c r="Q6897" s="415"/>
      <c r="R6897" s="415"/>
      <c r="S6897" s="415"/>
      <c r="T6897" s="415"/>
      <c r="U6897" s="18">
        <f>SUM(U6877:U6896)</f>
        <v>519.75</v>
      </c>
      <c r="V6897" s="182"/>
      <c r="W6897" s="191"/>
      <c r="X6897" s="199"/>
      <c r="Y6897" s="182"/>
      <c r="Z6897" s="184"/>
      <c r="AA6897" s="184"/>
      <c r="AD6897" s="182"/>
      <c r="AG6897" s="182"/>
      <c r="AH6897" s="43"/>
      <c r="AI6897" s="43"/>
      <c r="AJ6897" s="43"/>
      <c r="AK6897" s="43"/>
      <c r="AL6897" s="43"/>
      <c r="AM6897" s="43"/>
      <c r="AN6897" s="43"/>
      <c r="AO6897" s="43"/>
      <c r="AP6897" s="43"/>
      <c r="AQ6897" s="43"/>
      <c r="AR6897" s="43"/>
      <c r="AS6897" s="43"/>
      <c r="AT6897" s="43"/>
      <c r="AU6897" s="44"/>
      <c r="AV6897" s="182"/>
      <c r="AW6897" s="182"/>
      <c r="AX6897" s="182"/>
      <c r="AZ6897" s="207"/>
    </row>
    <row r="6898" spans="1:52" s="168" customFormat="1" ht="14.4" customHeight="1" x14ac:dyDescent="0.3">
      <c r="A6898" s="263"/>
      <c r="B6898" s="263"/>
      <c r="C6898" s="265"/>
      <c r="D6898" s="481"/>
      <c r="E6898" s="482"/>
      <c r="F6898" s="482"/>
      <c r="G6898" s="482"/>
      <c r="H6898" s="482"/>
      <c r="I6898" s="482"/>
      <c r="J6898" s="482"/>
      <c r="K6898" s="482"/>
      <c r="L6898" s="482"/>
      <c r="M6898" s="483"/>
      <c r="N6898" s="416" t="s">
        <v>17</v>
      </c>
      <c r="O6898" s="417"/>
      <c r="P6898" s="417"/>
      <c r="Q6898" s="417"/>
      <c r="R6898" s="417"/>
      <c r="S6898" s="417"/>
      <c r="T6898" s="417"/>
      <c r="U6898" s="418"/>
      <c r="V6898" s="200"/>
      <c r="W6898" s="191"/>
      <c r="X6898" s="199"/>
      <c r="Y6898" s="182"/>
      <c r="Z6898" s="184"/>
      <c r="AA6898" s="184"/>
      <c r="AD6898" s="182"/>
      <c r="AG6898" s="182"/>
      <c r="AH6898" s="43"/>
      <c r="AI6898" s="43"/>
      <c r="AJ6898" s="43"/>
      <c r="AK6898" s="43"/>
      <c r="AL6898" s="43"/>
      <c r="AM6898" s="43"/>
      <c r="AN6898" s="43"/>
      <c r="AO6898" s="43"/>
      <c r="AP6898" s="43"/>
      <c r="AQ6898" s="43"/>
      <c r="AR6898" s="43"/>
      <c r="AS6898" s="43"/>
      <c r="AT6898" s="43"/>
      <c r="AU6898" s="44"/>
      <c r="AV6898" s="182"/>
      <c r="AW6898" s="182"/>
      <c r="AX6898" s="182"/>
      <c r="AZ6898" s="207"/>
    </row>
    <row r="6899" spans="1:52" s="168" customFormat="1" x14ac:dyDescent="0.3">
      <c r="A6899" s="263"/>
      <c r="B6899" s="263"/>
      <c r="C6899" s="265"/>
      <c r="D6899" s="481"/>
      <c r="E6899" s="482"/>
      <c r="F6899" s="482"/>
      <c r="G6899" s="482"/>
      <c r="H6899" s="482"/>
      <c r="I6899" s="482"/>
      <c r="J6899" s="482"/>
      <c r="K6899" s="482"/>
      <c r="L6899" s="482"/>
      <c r="M6899" s="483"/>
      <c r="N6899" s="419"/>
      <c r="O6899" s="420"/>
      <c r="P6899" s="420"/>
      <c r="Q6899" s="420"/>
      <c r="R6899" s="420"/>
      <c r="S6899" s="420"/>
      <c r="T6899" s="420"/>
      <c r="U6899" s="421"/>
      <c r="V6899" s="182"/>
      <c r="W6899" s="191"/>
      <c r="X6899" s="199"/>
      <c r="Y6899" s="182"/>
      <c r="Z6899" s="184"/>
      <c r="AA6899" s="184"/>
      <c r="AD6899" s="182"/>
      <c r="AG6899" s="182"/>
      <c r="AH6899" s="43"/>
      <c r="AI6899" s="43"/>
      <c r="AJ6899" s="43"/>
      <c r="AK6899" s="43"/>
      <c r="AL6899" s="43"/>
      <c r="AM6899" s="43"/>
      <c r="AN6899" s="43"/>
      <c r="AO6899" s="43"/>
      <c r="AP6899" s="43"/>
      <c r="AQ6899" s="43"/>
      <c r="AR6899" s="43"/>
      <c r="AS6899" s="43"/>
      <c r="AT6899" s="43"/>
      <c r="AU6899" s="44"/>
      <c r="AV6899" s="182"/>
      <c r="AW6899" s="182"/>
      <c r="AX6899" s="182"/>
      <c r="AZ6899" s="207"/>
    </row>
    <row r="6900" spans="1:52" s="168" customFormat="1" x14ac:dyDescent="0.3">
      <c r="A6900" s="263"/>
      <c r="B6900" s="263"/>
      <c r="C6900" s="265"/>
      <c r="D6900" s="481"/>
      <c r="E6900" s="482"/>
      <c r="F6900" s="482"/>
      <c r="G6900" s="482"/>
      <c r="H6900" s="482"/>
      <c r="I6900" s="482"/>
      <c r="J6900" s="482"/>
      <c r="K6900" s="482"/>
      <c r="L6900" s="482"/>
      <c r="M6900" s="483"/>
      <c r="N6900" s="419"/>
      <c r="O6900" s="420"/>
      <c r="P6900" s="420"/>
      <c r="Q6900" s="420"/>
      <c r="R6900" s="420"/>
      <c r="S6900" s="420"/>
      <c r="T6900" s="420"/>
      <c r="U6900" s="421"/>
      <c r="V6900" s="182"/>
      <c r="W6900" s="191"/>
      <c r="X6900" s="199"/>
      <c r="Y6900" s="182"/>
      <c r="Z6900" s="184"/>
      <c r="AA6900" s="184"/>
      <c r="AD6900" s="182"/>
      <c r="AG6900" s="182"/>
      <c r="AH6900" s="43"/>
      <c r="AI6900" s="43"/>
      <c r="AJ6900" s="43"/>
      <c r="AK6900" s="43"/>
      <c r="AL6900" s="43"/>
      <c r="AM6900" s="43"/>
      <c r="AN6900" s="43"/>
      <c r="AO6900" s="43"/>
      <c r="AP6900" s="43"/>
      <c r="AQ6900" s="43"/>
      <c r="AR6900" s="43"/>
      <c r="AS6900" s="43"/>
      <c r="AT6900" s="43"/>
      <c r="AU6900" s="44"/>
      <c r="AV6900" s="182"/>
      <c r="AW6900" s="182"/>
      <c r="AX6900" s="182"/>
      <c r="AZ6900" s="207"/>
    </row>
    <row r="6901" spans="1:52" s="168" customFormat="1" ht="14.4" thickBot="1" x14ac:dyDescent="0.35">
      <c r="A6901" s="263"/>
      <c r="B6901" s="263"/>
      <c r="C6901" s="265"/>
      <c r="D6901" s="425"/>
      <c r="E6901" s="426"/>
      <c r="F6901" s="426"/>
      <c r="G6901" s="426"/>
      <c r="H6901" s="426"/>
      <c r="I6901" s="426"/>
      <c r="J6901" s="426"/>
      <c r="K6901" s="426"/>
      <c r="L6901" s="426"/>
      <c r="M6901" s="427"/>
      <c r="N6901" s="422"/>
      <c r="O6901" s="423"/>
      <c r="P6901" s="423"/>
      <c r="Q6901" s="423"/>
      <c r="R6901" s="423"/>
      <c r="S6901" s="423"/>
      <c r="T6901" s="423"/>
      <c r="U6901" s="424"/>
      <c r="V6901" s="182"/>
      <c r="W6901" s="191"/>
      <c r="X6901" s="199"/>
      <c r="Y6901" s="182"/>
      <c r="Z6901" s="184"/>
      <c r="AA6901" s="184"/>
      <c r="AD6901" s="182"/>
      <c r="AG6901" s="182"/>
      <c r="AH6901" s="43"/>
      <c r="AI6901" s="43"/>
      <c r="AJ6901" s="43"/>
      <c r="AK6901" s="43"/>
      <c r="AL6901" s="43"/>
      <c r="AM6901" s="43"/>
      <c r="AN6901" s="43"/>
      <c r="AO6901" s="43"/>
      <c r="AP6901" s="43"/>
      <c r="AQ6901" s="43"/>
      <c r="AR6901" s="43"/>
      <c r="AS6901" s="43"/>
      <c r="AT6901" s="43"/>
      <c r="AU6901" s="44"/>
      <c r="AV6901" s="182"/>
      <c r="AW6901" s="182"/>
      <c r="AX6901" s="182"/>
      <c r="AZ6901" s="207"/>
    </row>
    <row r="6902" spans="1:52" s="168" customFormat="1" ht="5.25" customHeight="1" thickBot="1" x14ac:dyDescent="0.35">
      <c r="A6902" s="263"/>
      <c r="B6902" s="263"/>
      <c r="C6902" s="265"/>
      <c r="D6902" s="428"/>
      <c r="E6902" s="428"/>
      <c r="F6902" s="428"/>
      <c r="G6902" s="428"/>
      <c r="H6902" s="428"/>
      <c r="I6902" s="428"/>
      <c r="J6902" s="428"/>
      <c r="K6902" s="428"/>
      <c r="L6902" s="428"/>
      <c r="M6902" s="428"/>
      <c r="N6902" s="428"/>
      <c r="O6902" s="428"/>
      <c r="P6902" s="428"/>
      <c r="Q6902" s="428"/>
      <c r="R6902" s="428"/>
      <c r="S6902" s="428"/>
      <c r="T6902" s="428"/>
      <c r="U6902" s="428"/>
      <c r="V6902" s="182"/>
      <c r="W6902" s="191"/>
      <c r="X6902" s="199"/>
      <c r="Y6902" s="182"/>
      <c r="Z6902" s="184"/>
      <c r="AA6902" s="184"/>
      <c r="AD6902" s="182"/>
      <c r="AG6902" s="182"/>
      <c r="AH6902" s="43"/>
      <c r="AI6902" s="43"/>
      <c r="AJ6902" s="43"/>
      <c r="AK6902" s="43"/>
      <c r="AL6902" s="43"/>
      <c r="AM6902" s="43"/>
      <c r="AN6902" s="43"/>
      <c r="AO6902" s="43"/>
      <c r="AP6902" s="43"/>
      <c r="AQ6902" s="43"/>
      <c r="AR6902" s="43"/>
      <c r="AS6902" s="43"/>
      <c r="AT6902" s="43"/>
      <c r="AU6902" s="44"/>
      <c r="AV6902" s="182"/>
      <c r="AW6902" s="182"/>
      <c r="AX6902" s="182"/>
      <c r="AZ6902" s="207"/>
    </row>
    <row r="6903" spans="1:52" s="168" customFormat="1" ht="20.25" customHeight="1" x14ac:dyDescent="0.3">
      <c r="A6903" s="263"/>
      <c r="B6903" s="263"/>
      <c r="C6903" s="265"/>
      <c r="D6903" s="429" t="s">
        <v>18</v>
      </c>
      <c r="E6903" s="430"/>
      <c r="F6903" s="430"/>
      <c r="G6903" s="430"/>
      <c r="H6903" s="430"/>
      <c r="I6903" s="430"/>
      <c r="J6903" s="430"/>
      <c r="K6903" s="430"/>
      <c r="L6903" s="430"/>
      <c r="M6903" s="431"/>
      <c r="N6903" s="429" t="s">
        <v>19</v>
      </c>
      <c r="O6903" s="430"/>
      <c r="P6903" s="430"/>
      <c r="Q6903" s="430"/>
      <c r="R6903" s="430"/>
      <c r="S6903" s="430"/>
      <c r="T6903" s="430"/>
      <c r="U6903" s="431"/>
      <c r="V6903" s="182"/>
      <c r="W6903" s="191"/>
      <c r="X6903" s="199"/>
      <c r="Y6903" s="182"/>
      <c r="Z6903" s="184"/>
      <c r="AA6903" s="184"/>
      <c r="AD6903" s="182"/>
      <c r="AG6903" s="182"/>
      <c r="AH6903" s="43"/>
      <c r="AI6903" s="43"/>
      <c r="AJ6903" s="43"/>
      <c r="AK6903" s="43"/>
      <c r="AL6903" s="43"/>
      <c r="AM6903" s="43"/>
      <c r="AN6903" s="43"/>
      <c r="AO6903" s="43"/>
      <c r="AP6903" s="43"/>
      <c r="AQ6903" s="43"/>
      <c r="AR6903" s="43"/>
      <c r="AS6903" s="43"/>
      <c r="AT6903" s="43"/>
      <c r="AU6903" s="44"/>
      <c r="AV6903" s="182"/>
      <c r="AW6903" s="182"/>
      <c r="AX6903" s="182"/>
      <c r="AZ6903" s="207"/>
    </row>
    <row r="6904" spans="1:52" s="168" customFormat="1" x14ac:dyDescent="0.3">
      <c r="A6904" s="263"/>
      <c r="B6904" s="263"/>
      <c r="C6904" s="265"/>
      <c r="D6904" s="432" t="s">
        <v>20</v>
      </c>
      <c r="E6904" s="433"/>
      <c r="F6904" s="433"/>
      <c r="G6904" s="433"/>
      <c r="H6904" s="433"/>
      <c r="I6904" s="433"/>
      <c r="J6904" s="433"/>
      <c r="K6904" s="433"/>
      <c r="L6904" s="433"/>
      <c r="M6904" s="434"/>
      <c r="N6904" s="435" t="s">
        <v>21</v>
      </c>
      <c r="O6904" s="436"/>
      <c r="P6904" s="436"/>
      <c r="Q6904" s="436"/>
      <c r="R6904" s="436"/>
      <c r="S6904" s="436"/>
      <c r="T6904" s="436"/>
      <c r="U6904" s="437"/>
      <c r="V6904" s="182"/>
      <c r="W6904" s="191"/>
      <c r="X6904" s="199"/>
      <c r="Y6904" s="182"/>
      <c r="Z6904" s="184"/>
      <c r="AA6904" s="184"/>
      <c r="AD6904" s="182"/>
      <c r="AG6904" s="182"/>
      <c r="AH6904" s="43"/>
      <c r="AI6904" s="43"/>
      <c r="AJ6904" s="43"/>
      <c r="AK6904" s="43"/>
      <c r="AL6904" s="43"/>
      <c r="AM6904" s="43"/>
      <c r="AN6904" s="43"/>
      <c r="AO6904" s="43"/>
      <c r="AP6904" s="43"/>
      <c r="AQ6904" s="43"/>
      <c r="AR6904" s="43"/>
      <c r="AS6904" s="43"/>
      <c r="AT6904" s="43"/>
      <c r="AU6904" s="44"/>
      <c r="AV6904" s="182"/>
      <c r="AW6904" s="182"/>
      <c r="AX6904" s="182"/>
      <c r="AZ6904" s="207"/>
    </row>
    <row r="6905" spans="1:52" s="168" customFormat="1" ht="15.75" customHeight="1" x14ac:dyDescent="0.3">
      <c r="A6905" s="263"/>
      <c r="B6905" s="263"/>
      <c r="C6905" s="265"/>
      <c r="D6905" s="438" t="s">
        <v>22</v>
      </c>
      <c r="E6905" s="439"/>
      <c r="F6905" s="439"/>
      <c r="G6905" s="439"/>
      <c r="H6905" s="439"/>
      <c r="I6905" s="439"/>
      <c r="J6905" s="439"/>
      <c r="K6905" s="439"/>
      <c r="L6905" s="439"/>
      <c r="M6905" s="440"/>
      <c r="N6905" s="438" t="s">
        <v>22</v>
      </c>
      <c r="O6905" s="444"/>
      <c r="P6905" s="444"/>
      <c r="Q6905" s="444"/>
      <c r="R6905" s="444"/>
      <c r="S6905" s="444"/>
      <c r="T6905" s="444"/>
      <c r="U6905" s="440"/>
      <c r="V6905" s="182"/>
      <c r="W6905" s="191"/>
      <c r="X6905" s="199"/>
      <c r="Y6905" s="182"/>
      <c r="Z6905" s="184"/>
      <c r="AA6905" s="184"/>
      <c r="AD6905" s="182"/>
      <c r="AG6905" s="182"/>
      <c r="AH6905" s="43"/>
      <c r="AI6905" s="43"/>
      <c r="AJ6905" s="43"/>
      <c r="AK6905" s="43"/>
      <c r="AL6905" s="43"/>
      <c r="AM6905" s="43"/>
      <c r="AN6905" s="43"/>
      <c r="AO6905" s="43"/>
      <c r="AP6905" s="43"/>
      <c r="AQ6905" s="43"/>
      <c r="AR6905" s="43"/>
      <c r="AS6905" s="43"/>
      <c r="AT6905" s="43"/>
      <c r="AU6905" s="44"/>
      <c r="AV6905" s="182"/>
      <c r="AW6905" s="182"/>
      <c r="AX6905" s="182"/>
      <c r="AZ6905" s="207"/>
    </row>
    <row r="6906" spans="1:52" s="168" customFormat="1" ht="15.75" customHeight="1" x14ac:dyDescent="0.3">
      <c r="A6906" s="263"/>
      <c r="B6906" s="263"/>
      <c r="C6906" s="265"/>
      <c r="D6906" s="438"/>
      <c r="E6906" s="439"/>
      <c r="F6906" s="439"/>
      <c r="G6906" s="439"/>
      <c r="H6906" s="439"/>
      <c r="I6906" s="439"/>
      <c r="J6906" s="439"/>
      <c r="K6906" s="439"/>
      <c r="L6906" s="439"/>
      <c r="M6906" s="440"/>
      <c r="N6906" s="438"/>
      <c r="O6906" s="439"/>
      <c r="P6906" s="439"/>
      <c r="Q6906" s="439"/>
      <c r="R6906" s="439"/>
      <c r="S6906" s="439"/>
      <c r="T6906" s="439"/>
      <c r="U6906" s="440"/>
      <c r="V6906" s="182"/>
      <c r="W6906" s="191"/>
      <c r="X6906" s="199"/>
      <c r="Y6906" s="182"/>
      <c r="Z6906" s="184"/>
      <c r="AA6906" s="184"/>
      <c r="AD6906" s="182"/>
      <c r="AG6906" s="182"/>
      <c r="AH6906" s="43"/>
      <c r="AI6906" s="43"/>
      <c r="AJ6906" s="43"/>
      <c r="AK6906" s="43"/>
      <c r="AL6906" s="43"/>
      <c r="AM6906" s="43"/>
      <c r="AN6906" s="43"/>
      <c r="AO6906" s="43"/>
      <c r="AP6906" s="43"/>
      <c r="AQ6906" s="43"/>
      <c r="AR6906" s="43"/>
      <c r="AS6906" s="43"/>
      <c r="AT6906" s="43"/>
      <c r="AU6906" s="44"/>
      <c r="AV6906" s="182"/>
      <c r="AW6906" s="182"/>
      <c r="AX6906" s="182"/>
      <c r="AZ6906" s="207"/>
    </row>
    <row r="6907" spans="1:52" s="168" customFormat="1" ht="15.75" customHeight="1" x14ac:dyDescent="0.3">
      <c r="A6907" s="263"/>
      <c r="B6907" s="263"/>
      <c r="C6907" s="265"/>
      <c r="D6907" s="441"/>
      <c r="E6907" s="442"/>
      <c r="F6907" s="442"/>
      <c r="G6907" s="442"/>
      <c r="H6907" s="442"/>
      <c r="I6907" s="442"/>
      <c r="J6907" s="442"/>
      <c r="K6907" s="442"/>
      <c r="L6907" s="442"/>
      <c r="M6907" s="443"/>
      <c r="N6907" s="441"/>
      <c r="O6907" s="442"/>
      <c r="P6907" s="442"/>
      <c r="Q6907" s="442"/>
      <c r="R6907" s="442"/>
      <c r="S6907" s="442"/>
      <c r="T6907" s="442"/>
      <c r="U6907" s="443"/>
      <c r="V6907" s="182"/>
      <c r="W6907" s="191"/>
      <c r="X6907" s="199"/>
      <c r="Y6907" s="182"/>
      <c r="Z6907" s="184"/>
      <c r="AA6907" s="184"/>
      <c r="AD6907" s="182"/>
      <c r="AG6907" s="182"/>
      <c r="AH6907" s="43"/>
      <c r="AI6907" s="43"/>
      <c r="AJ6907" s="43"/>
      <c r="AK6907" s="43"/>
      <c r="AL6907" s="43"/>
      <c r="AM6907" s="43"/>
      <c r="AN6907" s="43"/>
      <c r="AO6907" s="43"/>
      <c r="AP6907" s="43"/>
      <c r="AQ6907" s="43"/>
      <c r="AR6907" s="43"/>
      <c r="AS6907" s="43"/>
      <c r="AT6907" s="43"/>
      <c r="AU6907" s="44"/>
      <c r="AV6907" s="182"/>
      <c r="AW6907" s="182"/>
      <c r="AX6907" s="182"/>
      <c r="AZ6907" s="207"/>
    </row>
    <row r="6908" spans="1:52" s="168" customFormat="1" x14ac:dyDescent="0.25">
      <c r="A6908" s="263"/>
      <c r="B6908" s="263"/>
      <c r="C6908" s="265"/>
      <c r="D6908" s="171" t="s">
        <v>23</v>
      </c>
      <c r="E6908" s="445" t="e">
        <f>+#REF!</f>
        <v>#REF!</v>
      </c>
      <c r="F6908" s="445"/>
      <c r="G6908" s="445"/>
      <c r="H6908" s="445"/>
      <c r="I6908" s="445"/>
      <c r="J6908" s="445"/>
      <c r="K6908" s="445"/>
      <c r="L6908" s="445"/>
      <c r="M6908" s="446"/>
      <c r="N6908" s="172" t="s">
        <v>23</v>
      </c>
      <c r="O6908" s="445" t="e">
        <f>+#REF!</f>
        <v>#REF!</v>
      </c>
      <c r="P6908" s="445"/>
      <c r="Q6908" s="445"/>
      <c r="R6908" s="445"/>
      <c r="S6908" s="445"/>
      <c r="T6908" s="445"/>
      <c r="U6908" s="446"/>
      <c r="V6908" s="182"/>
      <c r="W6908" s="191"/>
      <c r="X6908" s="199"/>
      <c r="Y6908" s="182"/>
      <c r="Z6908" s="184"/>
      <c r="AA6908" s="184"/>
      <c r="AD6908" s="182"/>
      <c r="AG6908" s="182"/>
      <c r="AH6908" s="43"/>
      <c r="AI6908" s="43"/>
      <c r="AJ6908" s="43"/>
      <c r="AK6908" s="43"/>
      <c r="AL6908" s="43"/>
      <c r="AM6908" s="43"/>
      <c r="AN6908" s="43"/>
      <c r="AO6908" s="43"/>
      <c r="AP6908" s="43"/>
      <c r="AQ6908" s="43"/>
      <c r="AR6908" s="43"/>
      <c r="AS6908" s="43"/>
      <c r="AT6908" s="43"/>
      <c r="AU6908" s="44"/>
      <c r="AV6908" s="182"/>
      <c r="AW6908" s="182"/>
      <c r="AX6908" s="182"/>
      <c r="AZ6908" s="207"/>
    </row>
    <row r="6909" spans="1:52" s="168" customFormat="1" ht="14.4" thickBot="1" x14ac:dyDescent="0.3">
      <c r="A6909" s="263"/>
      <c r="B6909" s="263"/>
      <c r="C6909" s="265"/>
      <c r="D6909" s="173" t="s">
        <v>25</v>
      </c>
      <c r="E6909" s="447" t="e">
        <f>+#REF!</f>
        <v>#REF!</v>
      </c>
      <c r="F6909" s="447"/>
      <c r="G6909" s="447"/>
      <c r="H6909" s="447"/>
      <c r="I6909" s="447"/>
      <c r="J6909" s="447"/>
      <c r="K6909" s="447"/>
      <c r="L6909" s="447"/>
      <c r="M6909" s="448"/>
      <c r="N6909" s="174" t="s">
        <v>25</v>
      </c>
      <c r="O6909" s="447" t="e">
        <f>+#REF!</f>
        <v>#REF!</v>
      </c>
      <c r="P6909" s="447"/>
      <c r="Q6909" s="447"/>
      <c r="R6909" s="447"/>
      <c r="S6909" s="447"/>
      <c r="T6909" s="447"/>
      <c r="U6909" s="448"/>
      <c r="V6909" s="182"/>
      <c r="W6909" s="191"/>
      <c r="X6909" s="199"/>
      <c r="Y6909" s="182"/>
      <c r="Z6909" s="184"/>
      <c r="AA6909" s="184"/>
      <c r="AD6909" s="182"/>
      <c r="AG6909" s="182"/>
      <c r="AH6909" s="43"/>
      <c r="AI6909" s="43"/>
      <c r="AJ6909" s="43"/>
      <c r="AK6909" s="43"/>
      <c r="AL6909" s="43"/>
      <c r="AM6909" s="43"/>
      <c r="AN6909" s="43"/>
      <c r="AO6909" s="43"/>
      <c r="AP6909" s="43"/>
      <c r="AQ6909" s="43"/>
      <c r="AR6909" s="43"/>
      <c r="AS6909" s="43"/>
      <c r="AT6909" s="43"/>
      <c r="AU6909" s="44"/>
      <c r="AV6909" s="182"/>
      <c r="AW6909" s="182"/>
      <c r="AX6909" s="182"/>
      <c r="AZ6909" s="207"/>
    </row>
    <row r="6910" spans="1:52" s="175" customFormat="1" ht="9.9" customHeight="1" thickBot="1" x14ac:dyDescent="0.3">
      <c r="A6910" s="266"/>
      <c r="B6910" s="266"/>
      <c r="C6910" s="267"/>
      <c r="N6910" s="15"/>
      <c r="V6910" s="34"/>
      <c r="W6910" s="58"/>
      <c r="X6910" s="85"/>
      <c r="Y6910" s="34"/>
      <c r="Z6910" s="185"/>
      <c r="AA6910" s="185"/>
      <c r="AD6910" s="34"/>
      <c r="AG6910" s="34"/>
      <c r="AH6910" s="45"/>
      <c r="AI6910" s="45"/>
      <c r="AJ6910" s="45"/>
      <c r="AK6910" s="45"/>
      <c r="AL6910" s="45"/>
      <c r="AM6910" s="45"/>
      <c r="AN6910" s="45"/>
      <c r="AO6910" s="45"/>
      <c r="AP6910" s="45"/>
      <c r="AQ6910" s="45"/>
      <c r="AR6910" s="45"/>
      <c r="AS6910" s="45"/>
      <c r="AT6910" s="45"/>
      <c r="AU6910" s="46"/>
      <c r="AV6910" s="34"/>
      <c r="AW6910" s="34"/>
      <c r="AX6910" s="34"/>
      <c r="AZ6910" s="139"/>
    </row>
    <row r="6911" spans="1:52" s="168" customFormat="1" ht="15.75" customHeight="1" x14ac:dyDescent="0.3">
      <c r="A6911" s="263"/>
      <c r="B6911" s="263"/>
      <c r="C6911" s="265"/>
      <c r="D6911" s="484"/>
      <c r="E6911" s="485"/>
      <c r="F6911" s="488" t="s">
        <v>0</v>
      </c>
      <c r="G6911" s="489"/>
      <c r="H6911" s="489"/>
      <c r="I6911" s="489"/>
      <c r="J6911" s="489"/>
      <c r="K6911" s="489"/>
      <c r="L6911" s="489"/>
      <c r="M6911" s="489"/>
      <c r="N6911" s="489"/>
      <c r="O6911" s="490"/>
      <c r="P6911" s="494" t="s">
        <v>1</v>
      </c>
      <c r="Q6911" s="495"/>
      <c r="R6911" s="495"/>
      <c r="S6911" s="496"/>
      <c r="T6911" s="500"/>
      <c r="U6911" s="501"/>
      <c r="V6911" s="182"/>
      <c r="W6911" s="191"/>
      <c r="X6911" s="199"/>
      <c r="Y6911" s="182"/>
      <c r="Z6911" s="184"/>
      <c r="AA6911" s="184"/>
      <c r="AD6911" s="182"/>
      <c r="AG6911" s="182"/>
      <c r="AH6911" s="43"/>
      <c r="AI6911" s="43"/>
      <c r="AJ6911" s="43"/>
      <c r="AK6911" s="43"/>
      <c r="AL6911" s="43"/>
      <c r="AM6911" s="43"/>
      <c r="AN6911" s="43"/>
      <c r="AO6911" s="43"/>
      <c r="AP6911" s="43"/>
      <c r="AQ6911" s="43"/>
      <c r="AR6911" s="43"/>
      <c r="AS6911" s="43"/>
      <c r="AT6911" s="43"/>
      <c r="AU6911" s="44"/>
      <c r="AV6911" s="182"/>
      <c r="AW6911" s="182"/>
      <c r="AX6911" s="182"/>
      <c r="AZ6911" s="207"/>
    </row>
    <row r="6912" spans="1:52" s="168" customFormat="1" ht="15" customHeight="1" x14ac:dyDescent="0.3">
      <c r="A6912" s="263"/>
      <c r="B6912" s="263"/>
      <c r="C6912" s="265"/>
      <c r="D6912" s="481"/>
      <c r="E6912" s="482"/>
      <c r="F6912" s="491"/>
      <c r="G6912" s="492"/>
      <c r="H6912" s="492"/>
      <c r="I6912" s="492"/>
      <c r="J6912" s="492"/>
      <c r="K6912" s="492"/>
      <c r="L6912" s="492"/>
      <c r="M6912" s="492"/>
      <c r="N6912" s="492"/>
      <c r="O6912" s="493"/>
      <c r="P6912" s="497"/>
      <c r="Q6912" s="498"/>
      <c r="R6912" s="498"/>
      <c r="S6912" s="499"/>
      <c r="T6912" s="502"/>
      <c r="U6912" s="503"/>
      <c r="V6912" s="182"/>
      <c r="W6912" s="191"/>
      <c r="X6912" s="199"/>
      <c r="Y6912" s="186"/>
      <c r="Z6912" s="184"/>
      <c r="AA6912" s="184"/>
      <c r="AD6912" s="182"/>
      <c r="AG6912" s="182"/>
      <c r="AH6912" s="43"/>
      <c r="AI6912" s="43"/>
      <c r="AJ6912" s="43"/>
      <c r="AK6912" s="43"/>
      <c r="AL6912" s="43"/>
      <c r="AM6912" s="43"/>
      <c r="AN6912" s="43"/>
      <c r="AO6912" s="43"/>
      <c r="AP6912" s="43"/>
      <c r="AQ6912" s="43"/>
      <c r="AR6912" s="43"/>
      <c r="AS6912" s="43"/>
      <c r="AT6912" s="43"/>
      <c r="AU6912" s="44"/>
      <c r="AV6912" s="182"/>
      <c r="AW6912" s="182"/>
      <c r="AX6912" s="182"/>
      <c r="AZ6912" s="207"/>
    </row>
    <row r="6913" spans="1:52" s="168" customFormat="1" ht="30" customHeight="1" thickBot="1" x14ac:dyDescent="0.35">
      <c r="A6913" s="263"/>
      <c r="B6913" s="263"/>
      <c r="C6913" s="265"/>
      <c r="D6913" s="486"/>
      <c r="E6913" s="487"/>
      <c r="F6913" s="506" t="s">
        <v>2</v>
      </c>
      <c r="G6913" s="507"/>
      <c r="H6913" s="507"/>
      <c r="I6913" s="507"/>
      <c r="J6913" s="507"/>
      <c r="K6913" s="507"/>
      <c r="L6913" s="507"/>
      <c r="M6913" s="507"/>
      <c r="N6913" s="507"/>
      <c r="O6913" s="508"/>
      <c r="P6913" s="181">
        <v>142</v>
      </c>
      <c r="Q6913" s="217" t="s">
        <v>3</v>
      </c>
      <c r="R6913" s="509">
        <v>147</v>
      </c>
      <c r="S6913" s="510"/>
      <c r="T6913" s="504"/>
      <c r="U6913" s="505"/>
      <c r="V6913" s="182">
        <f>+IF(C6922="","",1)</f>
        <v>1</v>
      </c>
      <c r="W6913" s="191"/>
      <c r="X6913" s="199"/>
      <c r="Y6913" s="39"/>
      <c r="Z6913" s="184"/>
      <c r="AA6913" s="184"/>
      <c r="AD6913" s="182"/>
      <c r="AG6913" s="182"/>
      <c r="AH6913" s="43"/>
      <c r="AI6913" s="43"/>
      <c r="AJ6913" s="43"/>
      <c r="AK6913" s="43"/>
      <c r="AL6913" s="43"/>
      <c r="AM6913" s="43"/>
      <c r="AN6913" s="43"/>
      <c r="AO6913" s="43"/>
      <c r="AP6913" s="43"/>
      <c r="AQ6913" s="43"/>
      <c r="AR6913" s="43"/>
      <c r="AS6913" s="43"/>
      <c r="AT6913" s="43"/>
      <c r="AU6913" s="44"/>
      <c r="AV6913" s="182"/>
      <c r="AW6913" s="182"/>
      <c r="AX6913" s="182"/>
      <c r="AZ6913" s="207"/>
    </row>
    <row r="6914" spans="1:52" s="168" customFormat="1" ht="5.25" customHeight="1" thickBot="1" x14ac:dyDescent="0.35">
      <c r="A6914" s="263"/>
      <c r="B6914" s="263"/>
      <c r="C6914" s="265"/>
      <c r="D6914" s="454"/>
      <c r="E6914" s="454"/>
      <c r="F6914" s="454"/>
      <c r="G6914" s="454"/>
      <c r="H6914" s="454"/>
      <c r="I6914" s="454"/>
      <c r="J6914" s="454"/>
      <c r="K6914" s="454"/>
      <c r="L6914" s="454"/>
      <c r="M6914" s="454"/>
      <c r="N6914" s="454"/>
      <c r="O6914" s="454"/>
      <c r="P6914" s="454"/>
      <c r="Q6914" s="454"/>
      <c r="R6914" s="454"/>
      <c r="S6914" s="454"/>
      <c r="T6914" s="454"/>
      <c r="U6914" s="454"/>
      <c r="V6914" s="182"/>
      <c r="W6914" s="191"/>
      <c r="X6914" s="199"/>
      <c r="Y6914" s="186"/>
      <c r="Z6914" s="184"/>
      <c r="AA6914" s="184"/>
      <c r="AD6914" s="182"/>
      <c r="AG6914" s="182"/>
      <c r="AH6914" s="43"/>
      <c r="AI6914" s="43"/>
      <c r="AJ6914" s="43"/>
      <c r="AK6914" s="43"/>
      <c r="AL6914" s="43"/>
      <c r="AM6914" s="43"/>
      <c r="AN6914" s="43"/>
      <c r="AO6914" s="43"/>
      <c r="AP6914" s="43"/>
      <c r="AQ6914" s="43"/>
      <c r="AR6914" s="43"/>
      <c r="AS6914" s="43"/>
      <c r="AT6914" s="43"/>
      <c r="AU6914" s="44"/>
      <c r="AV6914" s="182"/>
      <c r="AW6914" s="182"/>
      <c r="AX6914" s="182"/>
      <c r="AZ6914" s="207"/>
    </row>
    <row r="6915" spans="1:52" s="168" customFormat="1" ht="24.9" customHeight="1" x14ac:dyDescent="0.3">
      <c r="A6915" s="263"/>
      <c r="B6915" s="263"/>
      <c r="C6915" s="265"/>
      <c r="D6915" s="511" t="s">
        <v>4</v>
      </c>
      <c r="E6915" s="512"/>
      <c r="F6915" s="513" t="s">
        <v>168</v>
      </c>
      <c r="G6915" s="514"/>
      <c r="H6915" s="514"/>
      <c r="I6915" s="515"/>
      <c r="J6915" s="516" t="s">
        <v>5</v>
      </c>
      <c r="K6915" s="512"/>
      <c r="L6915" s="513" t="s">
        <v>102</v>
      </c>
      <c r="M6915" s="514"/>
      <c r="N6915" s="514"/>
      <c r="O6915" s="514"/>
      <c r="P6915" s="515"/>
      <c r="Q6915" s="164" t="s">
        <v>6</v>
      </c>
      <c r="R6915" s="513" t="s">
        <v>36</v>
      </c>
      <c r="S6915" s="514"/>
      <c r="T6915" s="514"/>
      <c r="U6915" s="517"/>
      <c r="V6915" s="182"/>
      <c r="W6915" s="191"/>
      <c r="X6915" s="199"/>
      <c r="Y6915" s="182"/>
      <c r="Z6915" s="184"/>
      <c r="AA6915" s="184"/>
      <c r="AD6915" s="182"/>
      <c r="AG6915" s="182"/>
      <c r="AH6915" s="43"/>
      <c r="AI6915" s="43"/>
      <c r="AJ6915" s="43"/>
      <c r="AK6915" s="43"/>
      <c r="AL6915" s="43"/>
      <c r="AM6915" s="43"/>
      <c r="AN6915" s="43"/>
      <c r="AO6915" s="43"/>
      <c r="AP6915" s="43"/>
      <c r="AQ6915" s="43"/>
      <c r="AR6915" s="43"/>
      <c r="AS6915" s="43"/>
      <c r="AT6915" s="43"/>
      <c r="AU6915" s="44"/>
      <c r="AV6915" s="182"/>
      <c r="AW6915" s="182"/>
      <c r="AX6915" s="182"/>
      <c r="AZ6915" s="207"/>
    </row>
    <row r="6916" spans="1:52" s="168" customFormat="1" ht="45" customHeight="1" thickBot="1" x14ac:dyDescent="0.35">
      <c r="A6916" s="263"/>
      <c r="B6916" s="263"/>
      <c r="C6916" s="265"/>
      <c r="D6916" s="518" t="s">
        <v>7</v>
      </c>
      <c r="E6916" s="519"/>
      <c r="F6916" s="520" t="s">
        <v>169</v>
      </c>
      <c r="G6916" s="521"/>
      <c r="H6916" s="521"/>
      <c r="I6916" s="521"/>
      <c r="J6916" s="521"/>
      <c r="K6916" s="521"/>
      <c r="L6916" s="521"/>
      <c r="M6916" s="521"/>
      <c r="N6916" s="521"/>
      <c r="O6916" s="521"/>
      <c r="P6916" s="521"/>
      <c r="Q6916" s="521"/>
      <c r="R6916" s="521"/>
      <c r="S6916" s="521"/>
      <c r="T6916" s="521"/>
      <c r="U6916" s="522"/>
      <c r="V6916" s="182"/>
      <c r="W6916" s="191"/>
      <c r="X6916" s="199"/>
      <c r="Y6916" s="182"/>
      <c r="Z6916" s="184"/>
      <c r="AA6916" s="184"/>
      <c r="AD6916" s="182"/>
      <c r="AG6916" s="182"/>
      <c r="AH6916" s="43"/>
      <c r="AI6916" s="43"/>
      <c r="AJ6916" s="43"/>
      <c r="AK6916" s="43"/>
      <c r="AL6916" s="43"/>
      <c r="AM6916" s="43"/>
      <c r="AN6916" s="43"/>
      <c r="AO6916" s="43"/>
      <c r="AP6916" s="43"/>
      <c r="AQ6916" s="43"/>
      <c r="AR6916" s="43"/>
      <c r="AS6916" s="43"/>
      <c r="AT6916" s="43"/>
      <c r="AU6916" s="44"/>
      <c r="AV6916" s="182"/>
      <c r="AW6916" s="182"/>
      <c r="AX6916" s="182"/>
      <c r="AZ6916" s="207"/>
    </row>
    <row r="6917" spans="1:52" s="168" customFormat="1" ht="5.0999999999999996" customHeight="1" thickBot="1" x14ac:dyDescent="0.35">
      <c r="A6917" s="263"/>
      <c r="B6917" s="263"/>
      <c r="C6917" s="265"/>
      <c r="D6917" s="523"/>
      <c r="E6917" s="523"/>
      <c r="F6917" s="523"/>
      <c r="G6917" s="523"/>
      <c r="H6917" s="523"/>
      <c r="I6917" s="523"/>
      <c r="J6917" s="523"/>
      <c r="K6917" s="523"/>
      <c r="L6917" s="523"/>
      <c r="M6917" s="523"/>
      <c r="N6917" s="523"/>
      <c r="O6917" s="523"/>
      <c r="P6917" s="523"/>
      <c r="Q6917" s="523"/>
      <c r="R6917" s="523"/>
      <c r="S6917" s="523"/>
      <c r="T6917" s="523"/>
      <c r="U6917" s="523"/>
      <c r="V6917" s="182"/>
      <c r="W6917" s="191"/>
      <c r="X6917" s="199"/>
      <c r="Y6917" s="182"/>
      <c r="Z6917" s="184"/>
      <c r="AA6917" s="184"/>
      <c r="AD6917" s="182"/>
      <c r="AG6917" s="182"/>
      <c r="AH6917" s="43"/>
      <c r="AI6917" s="43"/>
      <c r="AJ6917" s="43"/>
      <c r="AK6917" s="43"/>
      <c r="AL6917" s="43"/>
      <c r="AM6917" s="43"/>
      <c r="AN6917" s="43"/>
      <c r="AO6917" s="43"/>
      <c r="AP6917" s="43"/>
      <c r="AQ6917" s="43"/>
      <c r="AR6917" s="43"/>
      <c r="AS6917" s="43"/>
      <c r="AT6917" s="43"/>
      <c r="AU6917" s="44"/>
      <c r="AV6917" s="182"/>
      <c r="AW6917" s="182"/>
      <c r="AX6917" s="182"/>
      <c r="AZ6917" s="207"/>
    </row>
    <row r="6918" spans="1:52" s="168" customFormat="1" ht="24.9" customHeight="1" thickBot="1" x14ac:dyDescent="0.35">
      <c r="A6918" s="263"/>
      <c r="B6918" s="263"/>
      <c r="C6918" s="265"/>
      <c r="D6918" s="165" t="s">
        <v>103</v>
      </c>
      <c r="E6918" s="218" t="s">
        <v>106</v>
      </c>
      <c r="F6918" s="455" t="s">
        <v>104</v>
      </c>
      <c r="G6918" s="524"/>
      <c r="H6918" s="456"/>
      <c r="I6918" s="525">
        <v>44058</v>
      </c>
      <c r="J6918" s="526"/>
      <c r="K6918" s="526"/>
      <c r="L6918" s="526"/>
      <c r="M6918" s="526"/>
      <c r="N6918" s="527"/>
      <c r="O6918" s="166" t="s">
        <v>8</v>
      </c>
      <c r="P6918" s="449" t="s">
        <v>24</v>
      </c>
      <c r="Q6918" s="450"/>
      <c r="R6918" s="450"/>
      <c r="S6918" s="450"/>
      <c r="T6918" s="450"/>
      <c r="U6918" s="528"/>
      <c r="V6918" s="182"/>
      <c r="W6918" s="191"/>
      <c r="X6918" s="199"/>
      <c r="Y6918" s="182"/>
      <c r="Z6918" s="184"/>
      <c r="AA6918" s="184"/>
      <c r="AD6918" s="182"/>
      <c r="AG6918" s="182"/>
      <c r="AH6918" s="43"/>
      <c r="AI6918" s="43"/>
      <c r="AJ6918" s="43"/>
      <c r="AK6918" s="43"/>
      <c r="AL6918" s="43"/>
      <c r="AM6918" s="43"/>
      <c r="AN6918" s="43"/>
      <c r="AO6918" s="43"/>
      <c r="AP6918" s="43"/>
      <c r="AQ6918" s="43"/>
      <c r="AR6918" s="43"/>
      <c r="AS6918" s="43"/>
      <c r="AT6918" s="43"/>
      <c r="AU6918" s="44"/>
      <c r="AV6918" s="182"/>
      <c r="AW6918" s="182"/>
      <c r="AX6918" s="182"/>
      <c r="AZ6918" s="207"/>
    </row>
    <row r="6919" spans="1:52" s="168" customFormat="1" ht="5.0999999999999996" customHeight="1" thickBot="1" x14ac:dyDescent="0.35">
      <c r="A6919" s="263"/>
      <c r="B6919" s="263"/>
      <c r="C6919" s="265"/>
      <c r="D6919" s="219"/>
      <c r="E6919" s="219"/>
      <c r="F6919" s="219"/>
      <c r="G6919" s="219"/>
      <c r="H6919" s="219"/>
      <c r="I6919" s="219"/>
      <c r="J6919" s="219"/>
      <c r="K6919" s="219"/>
      <c r="L6919" s="219"/>
      <c r="M6919" s="219"/>
      <c r="N6919" s="219"/>
      <c r="O6919" s="219"/>
      <c r="P6919" s="219"/>
      <c r="Q6919" s="219"/>
      <c r="R6919" s="219"/>
      <c r="S6919" s="219"/>
      <c r="T6919" s="219"/>
      <c r="U6919" s="219"/>
      <c r="V6919" s="182"/>
      <c r="W6919" s="191"/>
      <c r="X6919" s="199"/>
      <c r="Y6919" s="182"/>
      <c r="Z6919" s="184"/>
      <c r="AA6919" s="184"/>
      <c r="AD6919" s="182"/>
      <c r="AG6919" s="182"/>
      <c r="AH6919" s="43"/>
      <c r="AI6919" s="43"/>
      <c r="AJ6919" s="43"/>
      <c r="AK6919" s="43"/>
      <c r="AL6919" s="43"/>
      <c r="AM6919" s="43"/>
      <c r="AN6919" s="43"/>
      <c r="AO6919" s="43"/>
      <c r="AP6919" s="43"/>
      <c r="AQ6919" s="43"/>
      <c r="AR6919" s="43"/>
      <c r="AS6919" s="43"/>
      <c r="AT6919" s="43"/>
      <c r="AU6919" s="44"/>
      <c r="AV6919" s="182"/>
      <c r="AW6919" s="182"/>
      <c r="AX6919" s="182"/>
      <c r="AZ6919" s="207"/>
    </row>
    <row r="6920" spans="1:52" s="168" customFormat="1" ht="24.9" customHeight="1" thickBot="1" x14ac:dyDescent="0.35">
      <c r="A6920" s="263"/>
      <c r="B6920" s="263"/>
      <c r="C6920" s="265"/>
      <c r="D6920" s="165" t="s">
        <v>31</v>
      </c>
      <c r="E6920" s="449"/>
      <c r="F6920" s="450"/>
      <c r="G6920" s="450"/>
      <c r="H6920" s="450"/>
      <c r="I6920" s="450"/>
      <c r="J6920" s="451"/>
      <c r="K6920" s="177" t="s">
        <v>105</v>
      </c>
      <c r="L6920" s="452" t="e">
        <f>+IF(#REF!="","",#REF!)</f>
        <v>#REF!</v>
      </c>
      <c r="M6920" s="452"/>
      <c r="N6920" s="452"/>
      <c r="O6920" s="452"/>
      <c r="P6920" s="452"/>
      <c r="Q6920" s="452"/>
      <c r="R6920" s="452"/>
      <c r="S6920" s="452"/>
      <c r="T6920" s="452"/>
      <c r="U6920" s="453"/>
      <c r="V6920" s="182"/>
      <c r="W6920" s="191"/>
      <c r="X6920" s="199"/>
      <c r="Y6920" s="182"/>
      <c r="Z6920" s="184"/>
      <c r="AA6920" s="184"/>
      <c r="AD6920" s="182"/>
      <c r="AG6920" s="182"/>
      <c r="AH6920" s="43"/>
      <c r="AI6920" s="43"/>
      <c r="AJ6920" s="43"/>
      <c r="AK6920" s="43"/>
      <c r="AL6920" s="43"/>
      <c r="AM6920" s="43"/>
      <c r="AN6920" s="43"/>
      <c r="AO6920" s="43"/>
      <c r="AP6920" s="43"/>
      <c r="AQ6920" s="43"/>
      <c r="AR6920" s="43"/>
      <c r="AS6920" s="43"/>
      <c r="AT6920" s="43"/>
      <c r="AU6920" s="44"/>
      <c r="AV6920" s="182"/>
      <c r="AW6920" s="182"/>
      <c r="AX6920" s="182"/>
      <c r="AZ6920" s="207"/>
    </row>
    <row r="6921" spans="1:52" s="168" customFormat="1" ht="5.0999999999999996" customHeight="1" thickBot="1" x14ac:dyDescent="0.35">
      <c r="A6921" s="263"/>
      <c r="B6921" s="263"/>
      <c r="C6921" s="265"/>
      <c r="D6921" s="454"/>
      <c r="E6921" s="454"/>
      <c r="F6921" s="454"/>
      <c r="G6921" s="454"/>
      <c r="H6921" s="454"/>
      <c r="I6921" s="454"/>
      <c r="J6921" s="454"/>
      <c r="K6921" s="454"/>
      <c r="L6921" s="454"/>
      <c r="M6921" s="454"/>
      <c r="N6921" s="454"/>
      <c r="O6921" s="454"/>
      <c r="P6921" s="454"/>
      <c r="Q6921" s="454"/>
      <c r="R6921" s="454"/>
      <c r="S6921" s="454"/>
      <c r="T6921" s="454"/>
      <c r="U6921" s="454"/>
      <c r="V6921" s="182"/>
      <c r="W6921" s="191"/>
      <c r="X6921" s="199"/>
      <c r="Y6921" s="182"/>
      <c r="Z6921" s="184"/>
      <c r="AA6921" s="184"/>
      <c r="AD6921" s="182"/>
      <c r="AG6921" s="182"/>
      <c r="AH6921" s="43"/>
      <c r="AI6921" s="43"/>
      <c r="AJ6921" s="43"/>
      <c r="AK6921" s="43"/>
      <c r="AL6921" s="43"/>
      <c r="AM6921" s="43"/>
      <c r="AN6921" s="43"/>
      <c r="AO6921" s="43"/>
      <c r="AP6921" s="43"/>
      <c r="AQ6921" s="43"/>
      <c r="AR6921" s="43"/>
      <c r="AS6921" s="43"/>
      <c r="AT6921" s="43"/>
      <c r="AU6921" s="44"/>
      <c r="AV6921" s="182"/>
      <c r="AW6921" s="182"/>
      <c r="AX6921" s="182"/>
      <c r="AZ6921" s="207"/>
    </row>
    <row r="6922" spans="1:52" s="168" customFormat="1" ht="45" customHeight="1" thickBot="1" x14ac:dyDescent="0.35">
      <c r="A6922" s="263" t="str">
        <f>+E6922</f>
        <v>NP 79</v>
      </c>
      <c r="B6922" s="264">
        <f>+U6946</f>
        <v>1050</v>
      </c>
      <c r="C6922" s="265">
        <v>132</v>
      </c>
      <c r="D6922" s="165" t="s">
        <v>9</v>
      </c>
      <c r="E6922" s="180" t="s">
        <v>357</v>
      </c>
      <c r="F6922" s="455" t="s">
        <v>29</v>
      </c>
      <c r="G6922" s="456"/>
      <c r="H6922" s="457" t="s">
        <v>359</v>
      </c>
      <c r="I6922" s="457"/>
      <c r="J6922" s="457"/>
      <c r="K6922" s="457"/>
      <c r="L6922" s="457"/>
      <c r="M6922" s="458"/>
      <c r="N6922" s="459" t="s">
        <v>32</v>
      </c>
      <c r="O6922" s="460"/>
      <c r="P6922" s="461"/>
      <c r="Q6922" s="462" t="s">
        <v>54</v>
      </c>
      <c r="R6922" s="463"/>
      <c r="S6922" s="463"/>
      <c r="T6922" s="463"/>
      <c r="U6922" s="464"/>
      <c r="V6922" s="182"/>
      <c r="W6922" s="191"/>
      <c r="X6922" s="199"/>
      <c r="Y6922" s="182"/>
      <c r="Z6922" s="186"/>
      <c r="AA6922" s="186"/>
      <c r="AD6922" s="182"/>
      <c r="AG6922" s="182"/>
      <c r="AH6922" s="43"/>
      <c r="AI6922" s="43"/>
      <c r="AJ6922" s="43"/>
      <c r="AK6922" s="43"/>
      <c r="AL6922" s="43"/>
      <c r="AM6922" s="43"/>
      <c r="AN6922" s="43"/>
      <c r="AO6922" s="43"/>
      <c r="AP6922" s="43"/>
      <c r="AQ6922" s="43"/>
      <c r="AR6922" s="43"/>
      <c r="AS6922" s="43"/>
      <c r="AT6922" s="43"/>
      <c r="AU6922" s="44"/>
      <c r="AV6922" s="182"/>
      <c r="AW6922" s="182"/>
      <c r="AX6922" s="182"/>
      <c r="AZ6922" s="207"/>
    </row>
    <row r="6923" spans="1:52" s="168" customFormat="1" ht="5.0999999999999996" customHeight="1" thickBot="1" x14ac:dyDescent="0.35">
      <c r="A6923" s="263"/>
      <c r="B6923" s="263"/>
      <c r="C6923" s="265"/>
      <c r="D6923" s="428"/>
      <c r="E6923" s="428"/>
      <c r="F6923" s="428"/>
      <c r="G6923" s="428"/>
      <c r="H6923" s="428"/>
      <c r="I6923" s="428"/>
      <c r="J6923" s="428"/>
      <c r="K6923" s="428"/>
      <c r="L6923" s="428"/>
      <c r="M6923" s="428"/>
      <c r="N6923" s="454"/>
      <c r="O6923" s="454"/>
      <c r="P6923" s="454"/>
      <c r="Q6923" s="454"/>
      <c r="R6923" s="454"/>
      <c r="S6923" s="454"/>
      <c r="T6923" s="454"/>
      <c r="U6923" s="454"/>
      <c r="V6923" s="182"/>
      <c r="W6923" s="191"/>
      <c r="X6923" s="199"/>
      <c r="Y6923" s="182"/>
      <c r="Z6923" s="193"/>
      <c r="AA6923" s="193"/>
      <c r="AD6923" s="182"/>
      <c r="AG6923" s="182"/>
      <c r="AH6923" s="43"/>
      <c r="AI6923" s="43"/>
      <c r="AJ6923" s="43"/>
      <c r="AK6923" s="43"/>
      <c r="AL6923" s="43"/>
      <c r="AM6923" s="43"/>
      <c r="AN6923" s="43"/>
      <c r="AO6923" s="43"/>
      <c r="AP6923" s="43"/>
      <c r="AQ6923" s="43"/>
      <c r="AR6923" s="43"/>
      <c r="AS6923" s="43"/>
      <c r="AT6923" s="43"/>
      <c r="AU6923" s="44"/>
      <c r="AV6923" s="182"/>
      <c r="AW6923" s="182"/>
      <c r="AX6923" s="182"/>
      <c r="AZ6923" s="207"/>
    </row>
    <row r="6924" spans="1:52" s="168" customFormat="1" ht="24.9" customHeight="1" x14ac:dyDescent="0.3">
      <c r="A6924" s="263"/>
      <c r="B6924" s="263"/>
      <c r="C6924" s="265"/>
      <c r="D6924" s="465" t="s">
        <v>30</v>
      </c>
      <c r="E6924" s="466"/>
      <c r="F6924" s="466"/>
      <c r="G6924" s="466"/>
      <c r="H6924" s="466"/>
      <c r="I6924" s="466"/>
      <c r="J6924" s="466"/>
      <c r="K6924" s="466"/>
      <c r="L6924" s="466"/>
      <c r="M6924" s="467"/>
      <c r="N6924" s="468" t="s">
        <v>11</v>
      </c>
      <c r="O6924" s="470" t="s">
        <v>12</v>
      </c>
      <c r="P6924" s="471"/>
      <c r="Q6924" s="474" t="s">
        <v>13</v>
      </c>
      <c r="R6924" s="475"/>
      <c r="S6924" s="476"/>
      <c r="T6924" s="477" t="s">
        <v>27</v>
      </c>
      <c r="U6924" s="479" t="s">
        <v>28</v>
      </c>
      <c r="V6924" s="182"/>
      <c r="W6924" s="191"/>
      <c r="X6924" s="199"/>
      <c r="Y6924" s="182"/>
      <c r="Z6924" s="193"/>
      <c r="AA6924" s="193"/>
      <c r="AD6924" s="182"/>
      <c r="AG6924" s="182"/>
      <c r="AH6924" s="43"/>
      <c r="AI6924" s="43"/>
      <c r="AJ6924" s="43"/>
      <c r="AK6924" s="43"/>
      <c r="AL6924" s="43"/>
      <c r="AM6924" s="43"/>
      <c r="AN6924" s="43"/>
      <c r="AO6924" s="43"/>
      <c r="AP6924" s="43"/>
      <c r="AQ6924" s="43"/>
      <c r="AR6924" s="43"/>
      <c r="AS6924" s="43"/>
      <c r="AT6924" s="43"/>
      <c r="AU6924" s="44"/>
      <c r="AV6924" s="182"/>
      <c r="AW6924" s="182"/>
      <c r="AX6924" s="182"/>
      <c r="AZ6924" s="207"/>
    </row>
    <row r="6925" spans="1:52" s="168" customFormat="1" ht="24.9" customHeight="1" x14ac:dyDescent="0.3">
      <c r="A6925" s="263"/>
      <c r="B6925" s="263"/>
      <c r="C6925" s="265"/>
      <c r="D6925" s="481"/>
      <c r="E6925" s="482"/>
      <c r="F6925" s="482"/>
      <c r="G6925" s="482"/>
      <c r="H6925" s="482"/>
      <c r="I6925" s="482"/>
      <c r="J6925" s="482"/>
      <c r="K6925" s="482"/>
      <c r="L6925" s="482"/>
      <c r="M6925" s="483"/>
      <c r="N6925" s="469"/>
      <c r="O6925" s="472"/>
      <c r="P6925" s="473"/>
      <c r="Q6925" s="170" t="s">
        <v>14</v>
      </c>
      <c r="R6925" s="170" t="s">
        <v>15</v>
      </c>
      <c r="S6925" s="170" t="s">
        <v>26</v>
      </c>
      <c r="T6925" s="478"/>
      <c r="U6925" s="480"/>
      <c r="V6925" s="182"/>
      <c r="W6925" s="191"/>
      <c r="X6925" s="199"/>
      <c r="Y6925" s="182"/>
      <c r="Z6925" s="194"/>
      <c r="AA6925" s="194"/>
      <c r="AD6925" s="182"/>
      <c r="AG6925" s="182"/>
      <c r="AH6925" s="43"/>
      <c r="AI6925" s="43"/>
      <c r="AJ6925" s="43"/>
      <c r="AK6925" s="43"/>
      <c r="AL6925" s="43"/>
      <c r="AM6925" s="43"/>
      <c r="AN6925" s="43"/>
      <c r="AO6925" s="43"/>
      <c r="AP6925" s="43"/>
      <c r="AQ6925" s="43"/>
      <c r="AR6925" s="43"/>
      <c r="AS6925" s="43"/>
      <c r="AT6925" s="43"/>
      <c r="AU6925" s="44"/>
      <c r="AV6925" s="182"/>
      <c r="AW6925" s="182"/>
      <c r="AX6925" s="182"/>
      <c r="AZ6925" s="207"/>
    </row>
    <row r="6926" spans="1:52" s="168" customFormat="1" ht="24.9" customHeight="1" x14ac:dyDescent="0.3">
      <c r="A6926" s="263"/>
      <c r="B6926" s="263"/>
      <c r="C6926" s="265"/>
      <c r="D6926" s="481"/>
      <c r="E6926" s="482"/>
      <c r="F6926" s="482"/>
      <c r="G6926" s="482"/>
      <c r="H6926" s="482"/>
      <c r="I6926" s="482"/>
      <c r="J6926" s="482"/>
      <c r="K6926" s="482"/>
      <c r="L6926" s="482"/>
      <c r="M6926" s="483"/>
      <c r="N6926" s="176">
        <v>14001469</v>
      </c>
      <c r="O6926" s="412" t="s">
        <v>460</v>
      </c>
      <c r="P6926" s="413"/>
      <c r="Q6926" s="8"/>
      <c r="R6926" s="8"/>
      <c r="S6926" s="8"/>
      <c r="T6926" s="9">
        <v>75</v>
      </c>
      <c r="U6926" s="17">
        <f>+T6926</f>
        <v>75</v>
      </c>
      <c r="V6926" s="182"/>
      <c r="W6926" s="191">
        <v>1</v>
      </c>
      <c r="X6926" s="199"/>
      <c r="Y6926" s="182">
        <f>+C6922</f>
        <v>132</v>
      </c>
      <c r="Z6926" s="41">
        <f>+SUMIF($N6926:$N6945,$Z$16,$U6926:$U6945)</f>
        <v>75</v>
      </c>
      <c r="AA6926" s="41">
        <f>+SUMIF($N6926:$N6945,$AA$16,$U6926:$U6945)</f>
        <v>75</v>
      </c>
      <c r="AB6926" s="41">
        <f>+SUMIF($N6926:$N6945,$AB$16,$U6926:$U6945)</f>
        <v>75</v>
      </c>
      <c r="AC6926" s="41">
        <f>+SUMIF($N6926:$N6945,$AC$16,$U6926:$U6945)</f>
        <v>75</v>
      </c>
      <c r="AD6926" s="41">
        <f>+SUMIF($N6926:$N6945,$AD$16,$U6926:$U6945)</f>
        <v>75</v>
      </c>
      <c r="AE6926" s="41">
        <f>+SUMIF($N6926:$N6945,$AE$16,$U6926:$U6945)</f>
        <v>75</v>
      </c>
      <c r="AF6926" s="41">
        <f>+SUMIF($N6926:$N6945,$AF$16,$U6926:$U6945)</f>
        <v>75</v>
      </c>
      <c r="AG6926" s="41">
        <f>+SUMIF($N6926:$N6945,$AG$16,$U6926:$U6945)</f>
        <v>75</v>
      </c>
      <c r="AH6926" s="41">
        <f>+SUMIF($N6926:$N6945,$AH$16,$U6926:$U6945)</f>
        <v>75</v>
      </c>
      <c r="AI6926" s="41">
        <f>+SUMIF($N6926:$N6945,$AI$16,$U6926:$U6945)</f>
        <v>75</v>
      </c>
      <c r="AJ6926" s="41">
        <f>+SUMIF($N6926:$N6945,$AJ$16,$U6926:$U6945)</f>
        <v>75</v>
      </c>
      <c r="AK6926" s="41">
        <f>+SUMIF($N6926:$N6945,$AK$16,$U6926:$U6945)</f>
        <v>0</v>
      </c>
      <c r="AL6926" s="41">
        <f>+SUMIF($N6926:$N6945,$AL$16,$U6926:$U6945)</f>
        <v>0</v>
      </c>
      <c r="AM6926" s="41">
        <f>+SUMIF($N6926:$N6945,$AM$16,$U6926:$U6945)</f>
        <v>0</v>
      </c>
      <c r="AN6926" s="41">
        <f>+SUMIF($N6926:$N6945,$AN$16,$U6926:$U6945)</f>
        <v>75</v>
      </c>
      <c r="AO6926" s="41">
        <f>+SUMIF($N6926:$N6945,$AO$16,$U6926:$U6945)</f>
        <v>0</v>
      </c>
      <c r="AP6926" s="41">
        <f>+SUMIF($N6926:$N6945,$AP$16,$U6926:$U6945)</f>
        <v>0</v>
      </c>
      <c r="AQ6926" s="41">
        <f>+SUMIF($N6926:$N6945,$AQ$16,$U6926:$U6945)</f>
        <v>75</v>
      </c>
      <c r="AR6926" s="41">
        <f>+SUMIF($N6926:$N6945,$AR$16,$U6926:$U6945)</f>
        <v>75</v>
      </c>
      <c r="AS6926" s="43"/>
      <c r="AT6926" s="43"/>
      <c r="AU6926" s="44"/>
      <c r="AV6926" s="182"/>
      <c r="AW6926" s="182"/>
      <c r="AX6926" s="182"/>
      <c r="AZ6926" s="207"/>
    </row>
    <row r="6927" spans="1:52" s="168" customFormat="1" ht="24.9" customHeight="1" x14ac:dyDescent="0.3">
      <c r="A6927" s="263"/>
      <c r="B6927" s="263"/>
      <c r="C6927" s="265"/>
      <c r="D6927" s="481"/>
      <c r="E6927" s="482"/>
      <c r="F6927" s="482"/>
      <c r="G6927" s="482"/>
      <c r="H6927" s="482"/>
      <c r="I6927" s="482"/>
      <c r="J6927" s="482"/>
      <c r="K6927" s="482"/>
      <c r="L6927" s="482"/>
      <c r="M6927" s="483"/>
      <c r="N6927" s="176">
        <v>14001481</v>
      </c>
      <c r="O6927" s="412" t="s">
        <v>460</v>
      </c>
      <c r="P6927" s="413"/>
      <c r="Q6927" s="8"/>
      <c r="R6927" s="8"/>
      <c r="S6927" s="8"/>
      <c r="T6927" s="9">
        <v>75</v>
      </c>
      <c r="U6927" s="17">
        <f t="shared" ref="U6927:U6944" si="244">+T6927</f>
        <v>75</v>
      </c>
      <c r="V6927" s="182"/>
      <c r="W6927" s="191">
        <v>2</v>
      </c>
      <c r="X6927" s="199"/>
      <c r="Y6927" s="182"/>
      <c r="Z6927" s="184"/>
      <c r="AA6927" s="184"/>
      <c r="AD6927" s="182"/>
      <c r="AG6927" s="182"/>
      <c r="AH6927" s="43"/>
      <c r="AI6927" s="43"/>
      <c r="AJ6927" s="43"/>
      <c r="AK6927" s="43"/>
      <c r="AL6927" s="43"/>
      <c r="AM6927" s="43"/>
      <c r="AN6927" s="43"/>
      <c r="AO6927" s="43"/>
      <c r="AP6927" s="43"/>
      <c r="AQ6927" s="43"/>
      <c r="AR6927" s="43"/>
      <c r="AS6927" s="43"/>
      <c r="AT6927" s="43"/>
      <c r="AU6927" s="44"/>
      <c r="AV6927" s="182"/>
      <c r="AW6927" s="182"/>
      <c r="AX6927" s="182"/>
      <c r="AZ6927" s="207"/>
    </row>
    <row r="6928" spans="1:52" s="168" customFormat="1" ht="24.9" customHeight="1" x14ac:dyDescent="0.3">
      <c r="A6928" s="263"/>
      <c r="B6928" s="263"/>
      <c r="C6928" s="265"/>
      <c r="D6928" s="481"/>
      <c r="E6928" s="482"/>
      <c r="F6928" s="482"/>
      <c r="G6928" s="482"/>
      <c r="H6928" s="482"/>
      <c r="I6928" s="482"/>
      <c r="J6928" s="482"/>
      <c r="K6928" s="482"/>
      <c r="L6928" s="482"/>
      <c r="M6928" s="483"/>
      <c r="N6928" s="176">
        <v>14000772</v>
      </c>
      <c r="O6928" s="412" t="s">
        <v>460</v>
      </c>
      <c r="P6928" s="413"/>
      <c r="Q6928" s="8"/>
      <c r="R6928" s="8"/>
      <c r="S6928" s="8"/>
      <c r="T6928" s="9">
        <v>75</v>
      </c>
      <c r="U6928" s="17">
        <f t="shared" si="244"/>
        <v>75</v>
      </c>
      <c r="V6928" s="182"/>
      <c r="W6928" s="191">
        <v>3</v>
      </c>
      <c r="X6928" s="199"/>
      <c r="Y6928" s="182"/>
      <c r="Z6928" s="184"/>
      <c r="AA6928" s="184"/>
      <c r="AD6928" s="182"/>
      <c r="AG6928" s="182"/>
      <c r="AH6928" s="43"/>
      <c r="AI6928" s="43"/>
      <c r="AJ6928" s="43"/>
      <c r="AK6928" s="43"/>
      <c r="AL6928" s="43"/>
      <c r="AM6928" s="43"/>
      <c r="AN6928" s="43"/>
      <c r="AO6928" s="43"/>
      <c r="AP6928" s="43"/>
      <c r="AQ6928" s="43"/>
      <c r="AR6928" s="43"/>
      <c r="AS6928" s="43"/>
      <c r="AT6928" s="43"/>
      <c r="AU6928" s="44"/>
      <c r="AV6928" s="182"/>
      <c r="AW6928" s="182"/>
      <c r="AX6928" s="182"/>
      <c r="AZ6928" s="207"/>
    </row>
    <row r="6929" spans="1:52" s="168" customFormat="1" ht="24.9" customHeight="1" x14ac:dyDescent="0.3">
      <c r="A6929" s="263"/>
      <c r="B6929" s="263"/>
      <c r="C6929" s="265"/>
      <c r="D6929" s="481"/>
      <c r="E6929" s="482"/>
      <c r="F6929" s="482"/>
      <c r="G6929" s="482"/>
      <c r="H6929" s="482"/>
      <c r="I6929" s="482"/>
      <c r="J6929" s="482"/>
      <c r="K6929" s="482"/>
      <c r="L6929" s="482"/>
      <c r="M6929" s="483"/>
      <c r="N6929" s="176">
        <v>14000741</v>
      </c>
      <c r="O6929" s="412" t="s">
        <v>460</v>
      </c>
      <c r="P6929" s="413"/>
      <c r="Q6929" s="8"/>
      <c r="R6929" s="8"/>
      <c r="S6929" s="8"/>
      <c r="T6929" s="9">
        <v>75</v>
      </c>
      <c r="U6929" s="17">
        <f t="shared" si="244"/>
        <v>75</v>
      </c>
      <c r="V6929" s="182"/>
      <c r="W6929" s="191">
        <v>4</v>
      </c>
      <c r="X6929" s="199"/>
      <c r="Y6929" s="182"/>
      <c r="Z6929" s="184"/>
      <c r="AA6929" s="184"/>
      <c r="AD6929" s="182"/>
      <c r="AG6929" s="182"/>
      <c r="AH6929" s="43"/>
      <c r="AI6929" s="43"/>
      <c r="AJ6929" s="43"/>
      <c r="AK6929" s="43"/>
      <c r="AL6929" s="43"/>
      <c r="AM6929" s="43"/>
      <c r="AN6929" s="43"/>
      <c r="AO6929" s="43"/>
      <c r="AP6929" s="43"/>
      <c r="AQ6929" s="43"/>
      <c r="AR6929" s="43"/>
      <c r="AS6929" s="43"/>
      <c r="AT6929" s="43"/>
      <c r="AU6929" s="44"/>
      <c r="AV6929" s="182"/>
      <c r="AW6929" s="182"/>
      <c r="AX6929" s="182"/>
      <c r="AZ6929" s="207"/>
    </row>
    <row r="6930" spans="1:52" s="168" customFormat="1" ht="24.9" customHeight="1" x14ac:dyDescent="0.3">
      <c r="A6930" s="263"/>
      <c r="B6930" s="263"/>
      <c r="C6930" s="265"/>
      <c r="D6930" s="481"/>
      <c r="E6930" s="482"/>
      <c r="F6930" s="482"/>
      <c r="G6930" s="482"/>
      <c r="H6930" s="482"/>
      <c r="I6930" s="482"/>
      <c r="J6930" s="482"/>
      <c r="K6930" s="482"/>
      <c r="L6930" s="482"/>
      <c r="M6930" s="483"/>
      <c r="N6930" s="176">
        <v>14000718</v>
      </c>
      <c r="O6930" s="412" t="s">
        <v>460</v>
      </c>
      <c r="P6930" s="413"/>
      <c r="Q6930" s="8"/>
      <c r="R6930" s="8"/>
      <c r="S6930" s="8"/>
      <c r="T6930" s="9">
        <v>75</v>
      </c>
      <c r="U6930" s="17">
        <f t="shared" si="244"/>
        <v>75</v>
      </c>
      <c r="V6930" s="182"/>
      <c r="W6930" s="191">
        <v>5</v>
      </c>
      <c r="X6930" s="199"/>
      <c r="Y6930" s="182"/>
      <c r="Z6930" s="184"/>
      <c r="AA6930" s="184"/>
      <c r="AD6930" s="182"/>
      <c r="AG6930" s="182"/>
      <c r="AH6930" s="43"/>
      <c r="AI6930" s="43"/>
      <c r="AJ6930" s="43"/>
      <c r="AK6930" s="43"/>
      <c r="AL6930" s="43"/>
      <c r="AM6930" s="43"/>
      <c r="AN6930" s="43"/>
      <c r="AO6930" s="43"/>
      <c r="AP6930" s="43"/>
      <c r="AQ6930" s="43"/>
      <c r="AR6930" s="43"/>
      <c r="AS6930" s="43"/>
      <c r="AT6930" s="43"/>
      <c r="AU6930" s="44"/>
      <c r="AV6930" s="182"/>
      <c r="AW6930" s="182"/>
      <c r="AX6930" s="182"/>
      <c r="AZ6930" s="207"/>
    </row>
    <row r="6931" spans="1:52" s="168" customFormat="1" ht="24.9" customHeight="1" x14ac:dyDescent="0.3">
      <c r="A6931" s="263"/>
      <c r="B6931" s="263"/>
      <c r="C6931" s="265"/>
      <c r="D6931" s="481"/>
      <c r="E6931" s="482"/>
      <c r="F6931" s="482"/>
      <c r="G6931" s="482"/>
      <c r="H6931" s="482"/>
      <c r="I6931" s="482"/>
      <c r="J6931" s="482"/>
      <c r="K6931" s="482"/>
      <c r="L6931" s="482"/>
      <c r="M6931" s="483"/>
      <c r="N6931" s="176">
        <v>14001678</v>
      </c>
      <c r="O6931" s="412" t="s">
        <v>460</v>
      </c>
      <c r="P6931" s="413"/>
      <c r="Q6931" s="8"/>
      <c r="R6931" s="8"/>
      <c r="S6931" s="8"/>
      <c r="T6931" s="9">
        <v>75</v>
      </c>
      <c r="U6931" s="17">
        <f t="shared" si="244"/>
        <v>75</v>
      </c>
      <c r="V6931" s="182"/>
      <c r="W6931" s="191">
        <v>6</v>
      </c>
      <c r="X6931" s="199"/>
      <c r="Y6931" s="182"/>
      <c r="Z6931" s="184"/>
      <c r="AA6931" s="184"/>
      <c r="AD6931" s="182"/>
      <c r="AG6931" s="182"/>
      <c r="AH6931" s="43"/>
      <c r="AI6931" s="43"/>
      <c r="AJ6931" s="43"/>
      <c r="AK6931" s="43"/>
      <c r="AL6931" s="43"/>
      <c r="AM6931" s="43"/>
      <c r="AN6931" s="43"/>
      <c r="AO6931" s="43"/>
      <c r="AP6931" s="43"/>
      <c r="AQ6931" s="43"/>
      <c r="AR6931" s="43"/>
      <c r="AS6931" s="43"/>
      <c r="AT6931" s="43"/>
      <c r="AU6931" s="44"/>
      <c r="AV6931" s="182"/>
      <c r="AW6931" s="182"/>
      <c r="AX6931" s="182"/>
      <c r="AZ6931" s="207"/>
    </row>
    <row r="6932" spans="1:52" s="168" customFormat="1" ht="24.9" customHeight="1" x14ac:dyDescent="0.3">
      <c r="A6932" s="263"/>
      <c r="B6932" s="263"/>
      <c r="C6932" s="265"/>
      <c r="D6932" s="481"/>
      <c r="E6932" s="482"/>
      <c r="F6932" s="482"/>
      <c r="G6932" s="482"/>
      <c r="H6932" s="482"/>
      <c r="I6932" s="482"/>
      <c r="J6932" s="482"/>
      <c r="K6932" s="482"/>
      <c r="L6932" s="482"/>
      <c r="M6932" s="483"/>
      <c r="N6932" s="176">
        <v>14001545</v>
      </c>
      <c r="O6932" s="412" t="s">
        <v>460</v>
      </c>
      <c r="P6932" s="413"/>
      <c r="Q6932" s="8"/>
      <c r="R6932" s="8"/>
      <c r="S6932" s="8"/>
      <c r="T6932" s="9">
        <v>75</v>
      </c>
      <c r="U6932" s="17">
        <f t="shared" si="244"/>
        <v>75</v>
      </c>
      <c r="V6932" s="182"/>
      <c r="W6932" s="191">
        <v>7</v>
      </c>
      <c r="X6932" s="199"/>
      <c r="Y6932" s="182"/>
      <c r="Z6932" s="184"/>
      <c r="AA6932" s="184"/>
      <c r="AD6932" s="182"/>
      <c r="AG6932" s="182"/>
      <c r="AH6932" s="43"/>
      <c r="AI6932" s="43"/>
      <c r="AJ6932" s="43"/>
      <c r="AK6932" s="43"/>
      <c r="AL6932" s="43"/>
      <c r="AM6932" s="43"/>
      <c r="AN6932" s="43"/>
      <c r="AO6932" s="43"/>
      <c r="AP6932" s="43"/>
      <c r="AQ6932" s="43"/>
      <c r="AR6932" s="43"/>
      <c r="AS6932" s="43"/>
      <c r="AT6932" s="43"/>
      <c r="AU6932" s="44"/>
      <c r="AV6932" s="182"/>
      <c r="AW6932" s="182"/>
      <c r="AX6932" s="182"/>
      <c r="AZ6932" s="207"/>
    </row>
    <row r="6933" spans="1:52" s="168" customFormat="1" ht="24.9" customHeight="1" x14ac:dyDescent="0.3">
      <c r="A6933" s="263"/>
      <c r="B6933" s="263"/>
      <c r="C6933" s="265"/>
      <c r="D6933" s="481"/>
      <c r="E6933" s="482"/>
      <c r="F6933" s="482"/>
      <c r="G6933" s="482"/>
      <c r="H6933" s="482"/>
      <c r="I6933" s="482"/>
      <c r="J6933" s="482"/>
      <c r="K6933" s="482"/>
      <c r="L6933" s="482"/>
      <c r="M6933" s="483"/>
      <c r="N6933" s="176">
        <v>14001517</v>
      </c>
      <c r="O6933" s="412" t="s">
        <v>460</v>
      </c>
      <c r="P6933" s="413"/>
      <c r="Q6933" s="8"/>
      <c r="R6933" s="8"/>
      <c r="S6933" s="8"/>
      <c r="T6933" s="9">
        <v>75</v>
      </c>
      <c r="U6933" s="17">
        <f t="shared" si="244"/>
        <v>75</v>
      </c>
      <c r="V6933" s="182"/>
      <c r="W6933" s="191">
        <v>8</v>
      </c>
      <c r="X6933" s="199"/>
      <c r="Y6933" s="182"/>
      <c r="Z6933" s="184"/>
      <c r="AA6933" s="184"/>
      <c r="AD6933" s="182"/>
      <c r="AG6933" s="182"/>
      <c r="AH6933" s="43"/>
      <c r="AI6933" s="43"/>
      <c r="AJ6933" s="43"/>
      <c r="AK6933" s="43"/>
      <c r="AL6933" s="43"/>
      <c r="AM6933" s="43"/>
      <c r="AN6933" s="43"/>
      <c r="AO6933" s="43"/>
      <c r="AP6933" s="43"/>
      <c r="AQ6933" s="43"/>
      <c r="AR6933" s="43"/>
      <c r="AS6933" s="43"/>
      <c r="AT6933" s="43"/>
      <c r="AU6933" s="44"/>
      <c r="AV6933" s="182"/>
      <c r="AW6933" s="182"/>
      <c r="AX6933" s="182"/>
      <c r="AZ6933" s="207"/>
    </row>
    <row r="6934" spans="1:52" s="168" customFormat="1" ht="24.9" customHeight="1" x14ac:dyDescent="0.3">
      <c r="A6934" s="263"/>
      <c r="B6934" s="263"/>
      <c r="C6934" s="265"/>
      <c r="D6934" s="481"/>
      <c r="E6934" s="482"/>
      <c r="F6934" s="482"/>
      <c r="G6934" s="482"/>
      <c r="H6934" s="482"/>
      <c r="I6934" s="482"/>
      <c r="J6934" s="482"/>
      <c r="K6934" s="482"/>
      <c r="L6934" s="482"/>
      <c r="M6934" s="483"/>
      <c r="N6934" s="176">
        <v>14001156</v>
      </c>
      <c r="O6934" s="412" t="s">
        <v>460</v>
      </c>
      <c r="P6934" s="413"/>
      <c r="Q6934" s="8"/>
      <c r="R6934" s="8"/>
      <c r="S6934" s="8"/>
      <c r="T6934" s="9">
        <v>75</v>
      </c>
      <c r="U6934" s="17">
        <f t="shared" si="244"/>
        <v>75</v>
      </c>
      <c r="V6934" s="182"/>
      <c r="W6934" s="191">
        <v>9</v>
      </c>
      <c r="X6934" s="199"/>
      <c r="Y6934" s="182"/>
      <c r="Z6934" s="184"/>
      <c r="AA6934" s="184"/>
      <c r="AD6934" s="182"/>
      <c r="AG6934" s="182"/>
      <c r="AH6934" s="43"/>
      <c r="AI6934" s="43"/>
      <c r="AJ6934" s="43"/>
      <c r="AK6934" s="43"/>
      <c r="AL6934" s="43"/>
      <c r="AM6934" s="43"/>
      <c r="AN6934" s="43"/>
      <c r="AO6934" s="43"/>
      <c r="AP6934" s="43"/>
      <c r="AQ6934" s="43"/>
      <c r="AR6934" s="43"/>
      <c r="AS6934" s="43"/>
      <c r="AT6934" s="43"/>
      <c r="AU6934" s="44"/>
      <c r="AV6934" s="182"/>
      <c r="AW6934" s="182"/>
      <c r="AX6934" s="182"/>
      <c r="AZ6934" s="207"/>
    </row>
    <row r="6935" spans="1:52" s="168" customFormat="1" ht="24.9" customHeight="1" x14ac:dyDescent="0.3">
      <c r="A6935" s="263"/>
      <c r="B6935" s="263"/>
      <c r="C6935" s="265"/>
      <c r="D6935" s="481"/>
      <c r="E6935" s="482"/>
      <c r="F6935" s="482"/>
      <c r="G6935" s="482"/>
      <c r="H6935" s="482"/>
      <c r="I6935" s="482"/>
      <c r="J6935" s="482"/>
      <c r="K6935" s="482"/>
      <c r="L6935" s="482"/>
      <c r="M6935" s="483"/>
      <c r="N6935" s="176">
        <v>14001367</v>
      </c>
      <c r="O6935" s="412" t="s">
        <v>460</v>
      </c>
      <c r="P6935" s="413"/>
      <c r="Q6935" s="8"/>
      <c r="R6935" s="8"/>
      <c r="S6935" s="8"/>
      <c r="T6935" s="9">
        <v>75</v>
      </c>
      <c r="U6935" s="17">
        <f t="shared" si="244"/>
        <v>75</v>
      </c>
      <c r="V6935" s="182"/>
      <c r="W6935" s="191">
        <v>10</v>
      </c>
      <c r="X6935" s="199"/>
      <c r="Y6935" s="182"/>
      <c r="Z6935" s="184"/>
      <c r="AA6935" s="184"/>
      <c r="AD6935" s="182"/>
      <c r="AG6935" s="182"/>
      <c r="AH6935" s="43"/>
      <c r="AI6935" s="43"/>
      <c r="AJ6935" s="43"/>
      <c r="AK6935" s="43"/>
      <c r="AL6935" s="43"/>
      <c r="AM6935" s="43"/>
      <c r="AN6935" s="43"/>
      <c r="AO6935" s="43"/>
      <c r="AP6935" s="43"/>
      <c r="AQ6935" s="43"/>
      <c r="AR6935" s="43"/>
      <c r="AS6935" s="43"/>
      <c r="AT6935" s="43"/>
      <c r="AU6935" s="44"/>
      <c r="AV6935" s="182"/>
      <c r="AW6935" s="182"/>
      <c r="AX6935" s="182"/>
      <c r="AZ6935" s="207"/>
    </row>
    <row r="6936" spans="1:52" s="168" customFormat="1" ht="24.9" customHeight="1" x14ac:dyDescent="0.3">
      <c r="A6936" s="263"/>
      <c r="B6936" s="263"/>
      <c r="C6936" s="265"/>
      <c r="D6936" s="481"/>
      <c r="E6936" s="482"/>
      <c r="F6936" s="482"/>
      <c r="G6936" s="482"/>
      <c r="H6936" s="482"/>
      <c r="I6936" s="482"/>
      <c r="J6936" s="482"/>
      <c r="K6936" s="482"/>
      <c r="L6936" s="482"/>
      <c r="M6936" s="483"/>
      <c r="N6936" s="176">
        <v>14000126</v>
      </c>
      <c r="O6936" s="412" t="s">
        <v>460</v>
      </c>
      <c r="P6936" s="413"/>
      <c r="Q6936" s="8"/>
      <c r="R6936" s="8"/>
      <c r="S6936" s="8"/>
      <c r="T6936" s="9">
        <v>75</v>
      </c>
      <c r="U6936" s="17">
        <f t="shared" si="244"/>
        <v>75</v>
      </c>
      <c r="V6936" s="182"/>
      <c r="W6936" s="191">
        <v>11</v>
      </c>
      <c r="X6936" s="199"/>
      <c r="Y6936" s="182"/>
      <c r="Z6936" s="184"/>
      <c r="AA6936" s="184"/>
      <c r="AD6936" s="182"/>
      <c r="AG6936" s="182"/>
      <c r="AH6936" s="43"/>
      <c r="AI6936" s="43"/>
      <c r="AJ6936" s="43"/>
      <c r="AK6936" s="43"/>
      <c r="AL6936" s="43"/>
      <c r="AM6936" s="43"/>
      <c r="AN6936" s="43"/>
      <c r="AO6936" s="43"/>
      <c r="AP6936" s="43"/>
      <c r="AQ6936" s="43"/>
      <c r="AR6936" s="43"/>
      <c r="AS6936" s="43"/>
      <c r="AT6936" s="43"/>
      <c r="AU6936" s="44"/>
      <c r="AV6936" s="182"/>
      <c r="AW6936" s="182"/>
      <c r="AX6936" s="182"/>
      <c r="AZ6936" s="207"/>
    </row>
    <row r="6937" spans="1:52" s="168" customFormat="1" ht="24.9" customHeight="1" x14ac:dyDescent="0.3">
      <c r="A6937" s="263"/>
      <c r="B6937" s="263"/>
      <c r="C6937" s="265"/>
      <c r="D6937" s="481"/>
      <c r="E6937" s="482"/>
      <c r="F6937" s="482"/>
      <c r="G6937" s="482"/>
      <c r="H6937" s="482"/>
      <c r="I6937" s="482"/>
      <c r="J6937" s="482"/>
      <c r="K6937" s="482"/>
      <c r="L6937" s="482"/>
      <c r="M6937" s="483"/>
      <c r="N6937" s="176"/>
      <c r="O6937" s="412"/>
      <c r="P6937" s="413"/>
      <c r="Q6937" s="8"/>
      <c r="R6937" s="8"/>
      <c r="S6937" s="8"/>
      <c r="T6937" s="9"/>
      <c r="U6937" s="17"/>
      <c r="V6937" s="182"/>
      <c r="W6937" s="191"/>
      <c r="X6937" s="199"/>
      <c r="Y6937" s="182"/>
      <c r="Z6937" s="184"/>
      <c r="AA6937" s="184"/>
      <c r="AD6937" s="182"/>
      <c r="AG6937" s="182"/>
      <c r="AH6937" s="43"/>
      <c r="AI6937" s="43"/>
      <c r="AJ6937" s="43"/>
      <c r="AK6937" s="43"/>
      <c r="AL6937" s="43"/>
      <c r="AM6937" s="43"/>
      <c r="AN6937" s="43"/>
      <c r="AO6937" s="43"/>
      <c r="AP6937" s="43"/>
      <c r="AQ6937" s="43"/>
      <c r="AR6937" s="43"/>
      <c r="AS6937" s="43"/>
      <c r="AT6937" s="43"/>
      <c r="AU6937" s="44"/>
      <c r="AV6937" s="182"/>
      <c r="AW6937" s="182"/>
      <c r="AX6937" s="182"/>
      <c r="AZ6937" s="207"/>
    </row>
    <row r="6938" spans="1:52" s="168" customFormat="1" ht="24.9" customHeight="1" x14ac:dyDescent="0.3">
      <c r="A6938" s="263"/>
      <c r="B6938" s="263"/>
      <c r="C6938" s="265"/>
      <c r="D6938" s="481"/>
      <c r="E6938" s="482"/>
      <c r="F6938" s="482"/>
      <c r="G6938" s="482"/>
      <c r="H6938" s="482"/>
      <c r="I6938" s="482"/>
      <c r="J6938" s="482"/>
      <c r="K6938" s="482"/>
      <c r="L6938" s="482"/>
      <c r="M6938" s="483"/>
      <c r="N6938" s="176"/>
      <c r="O6938" s="412"/>
      <c r="P6938" s="413"/>
      <c r="Q6938" s="8"/>
      <c r="R6938" s="8"/>
      <c r="S6938" s="8"/>
      <c r="T6938" s="9"/>
      <c r="U6938" s="17"/>
      <c r="V6938" s="182"/>
      <c r="W6938" s="191"/>
      <c r="X6938" s="199"/>
      <c r="Y6938" s="182"/>
      <c r="Z6938" s="184"/>
      <c r="AA6938" s="184"/>
      <c r="AD6938" s="182"/>
      <c r="AG6938" s="182"/>
      <c r="AH6938" s="43"/>
      <c r="AI6938" s="43"/>
      <c r="AJ6938" s="43"/>
      <c r="AK6938" s="43"/>
      <c r="AL6938" s="43"/>
      <c r="AM6938" s="43"/>
      <c r="AN6938" s="43"/>
      <c r="AO6938" s="43"/>
      <c r="AP6938" s="43"/>
      <c r="AQ6938" s="43"/>
      <c r="AR6938" s="43"/>
      <c r="AS6938" s="43"/>
      <c r="AT6938" s="43"/>
      <c r="AU6938" s="44"/>
      <c r="AV6938" s="182"/>
      <c r="AW6938" s="182"/>
      <c r="AX6938" s="182"/>
      <c r="AZ6938" s="207"/>
    </row>
    <row r="6939" spans="1:52" s="168" customFormat="1" ht="24.9" customHeight="1" x14ac:dyDescent="0.3">
      <c r="A6939" s="263"/>
      <c r="B6939" s="263"/>
      <c r="C6939" s="265"/>
      <c r="D6939" s="481"/>
      <c r="E6939" s="482"/>
      <c r="F6939" s="482"/>
      <c r="G6939" s="482"/>
      <c r="H6939" s="482"/>
      <c r="I6939" s="482"/>
      <c r="J6939" s="482"/>
      <c r="K6939" s="482"/>
      <c r="L6939" s="482"/>
      <c r="M6939" s="483"/>
      <c r="N6939" s="176"/>
      <c r="O6939" s="412"/>
      <c r="P6939" s="413"/>
      <c r="Q6939" s="8"/>
      <c r="R6939" s="8"/>
      <c r="S6939" s="8"/>
      <c r="T6939" s="9"/>
      <c r="U6939" s="17"/>
      <c r="V6939" s="182"/>
      <c r="W6939" s="191"/>
      <c r="X6939" s="199"/>
      <c r="Y6939" s="182"/>
      <c r="Z6939" s="184"/>
      <c r="AA6939" s="184"/>
      <c r="AD6939" s="182"/>
      <c r="AG6939" s="182"/>
      <c r="AH6939" s="43"/>
      <c r="AI6939" s="43"/>
      <c r="AJ6939" s="43"/>
      <c r="AK6939" s="43"/>
      <c r="AL6939" s="43"/>
      <c r="AM6939" s="43"/>
      <c r="AN6939" s="43"/>
      <c r="AO6939" s="43"/>
      <c r="AP6939" s="43"/>
      <c r="AQ6939" s="43"/>
      <c r="AR6939" s="43"/>
      <c r="AS6939" s="43"/>
      <c r="AT6939" s="43"/>
      <c r="AU6939" s="44"/>
      <c r="AV6939" s="182"/>
      <c r="AW6939" s="182"/>
      <c r="AX6939" s="182"/>
      <c r="AZ6939" s="207"/>
    </row>
    <row r="6940" spans="1:52" s="168" customFormat="1" ht="24.9" customHeight="1" x14ac:dyDescent="0.3">
      <c r="A6940" s="263"/>
      <c r="B6940" s="263"/>
      <c r="C6940" s="265"/>
      <c r="D6940" s="481"/>
      <c r="E6940" s="482"/>
      <c r="F6940" s="482"/>
      <c r="G6940" s="482"/>
      <c r="H6940" s="482"/>
      <c r="I6940" s="482"/>
      <c r="J6940" s="482"/>
      <c r="K6940" s="482"/>
      <c r="L6940" s="482"/>
      <c r="M6940" s="483"/>
      <c r="N6940" s="176">
        <v>14001506</v>
      </c>
      <c r="O6940" s="412" t="s">
        <v>460</v>
      </c>
      <c r="P6940" s="413"/>
      <c r="Q6940" s="8"/>
      <c r="R6940" s="8"/>
      <c r="S6940" s="8"/>
      <c r="T6940" s="9">
        <v>75</v>
      </c>
      <c r="U6940" s="17">
        <f t="shared" si="244"/>
        <v>75</v>
      </c>
      <c r="V6940" s="182"/>
      <c r="W6940" s="191">
        <v>15</v>
      </c>
      <c r="X6940" s="199"/>
      <c r="Y6940" s="182"/>
      <c r="Z6940" s="184"/>
      <c r="AA6940" s="184"/>
      <c r="AD6940" s="182"/>
      <c r="AG6940" s="182"/>
      <c r="AH6940" s="43"/>
      <c r="AI6940" s="43"/>
      <c r="AJ6940" s="43"/>
      <c r="AK6940" s="43"/>
      <c r="AL6940" s="43"/>
      <c r="AM6940" s="43"/>
      <c r="AN6940" s="43"/>
      <c r="AO6940" s="43"/>
      <c r="AP6940" s="43"/>
      <c r="AQ6940" s="43"/>
      <c r="AR6940" s="43"/>
      <c r="AS6940" s="43"/>
      <c r="AT6940" s="43"/>
      <c r="AU6940" s="44"/>
      <c r="AV6940" s="182"/>
      <c r="AW6940" s="182"/>
      <c r="AX6940" s="182"/>
      <c r="AZ6940" s="207"/>
    </row>
    <row r="6941" spans="1:52" s="168" customFormat="1" ht="24.9" customHeight="1" x14ac:dyDescent="0.3">
      <c r="A6941" s="263"/>
      <c r="B6941" s="263"/>
      <c r="C6941" s="265"/>
      <c r="D6941" s="481"/>
      <c r="E6941" s="482"/>
      <c r="F6941" s="482"/>
      <c r="G6941" s="482"/>
      <c r="H6941" s="482"/>
      <c r="I6941" s="482"/>
      <c r="J6941" s="482"/>
      <c r="K6941" s="482"/>
      <c r="L6941" s="482"/>
      <c r="M6941" s="483"/>
      <c r="N6941" s="176"/>
      <c r="O6941" s="412"/>
      <c r="P6941" s="413"/>
      <c r="Q6941" s="8"/>
      <c r="R6941" s="8"/>
      <c r="S6941" s="8"/>
      <c r="T6941" s="9"/>
      <c r="U6941" s="17"/>
      <c r="V6941" s="182"/>
      <c r="W6941" s="191"/>
      <c r="X6941" s="199"/>
      <c r="Y6941" s="182"/>
      <c r="Z6941" s="184"/>
      <c r="AA6941" s="184"/>
      <c r="AD6941" s="182"/>
      <c r="AG6941" s="182"/>
      <c r="AH6941" s="43"/>
      <c r="AI6941" s="43"/>
      <c r="AJ6941" s="43"/>
      <c r="AK6941" s="43"/>
      <c r="AL6941" s="43"/>
      <c r="AM6941" s="43"/>
      <c r="AN6941" s="43"/>
      <c r="AO6941" s="43"/>
      <c r="AP6941" s="43"/>
      <c r="AQ6941" s="43"/>
      <c r="AR6941" s="43"/>
      <c r="AS6941" s="43"/>
      <c r="AT6941" s="43"/>
      <c r="AU6941" s="44"/>
      <c r="AV6941" s="182"/>
      <c r="AW6941" s="182"/>
      <c r="AX6941" s="182"/>
      <c r="AZ6941" s="207"/>
    </row>
    <row r="6942" spans="1:52" s="168" customFormat="1" ht="24.9" customHeight="1" x14ac:dyDescent="0.3">
      <c r="A6942" s="263"/>
      <c r="B6942" s="263"/>
      <c r="C6942" s="265"/>
      <c r="D6942" s="481"/>
      <c r="E6942" s="482"/>
      <c r="F6942" s="482"/>
      <c r="G6942" s="482"/>
      <c r="H6942" s="482"/>
      <c r="I6942" s="482"/>
      <c r="J6942" s="482"/>
      <c r="K6942" s="482"/>
      <c r="L6942" s="482"/>
      <c r="M6942" s="483"/>
      <c r="N6942" s="176"/>
      <c r="O6942" s="412"/>
      <c r="P6942" s="413"/>
      <c r="Q6942" s="8"/>
      <c r="R6942" s="8"/>
      <c r="S6942" s="8"/>
      <c r="T6942" s="9"/>
      <c r="U6942" s="17"/>
      <c r="V6942" s="182"/>
      <c r="W6942" s="191"/>
      <c r="X6942" s="199"/>
      <c r="Y6942" s="182"/>
      <c r="Z6942" s="184"/>
      <c r="AA6942" s="184"/>
      <c r="AD6942" s="182"/>
      <c r="AG6942" s="182"/>
      <c r="AH6942" s="43"/>
      <c r="AI6942" s="43"/>
      <c r="AJ6942" s="43"/>
      <c r="AK6942" s="43"/>
      <c r="AL6942" s="43"/>
      <c r="AM6942" s="43"/>
      <c r="AN6942" s="43"/>
      <c r="AO6942" s="43"/>
      <c r="AP6942" s="43"/>
      <c r="AQ6942" s="43"/>
      <c r="AR6942" s="43"/>
      <c r="AS6942" s="43"/>
      <c r="AT6942" s="43"/>
      <c r="AU6942" s="44"/>
      <c r="AV6942" s="182"/>
      <c r="AW6942" s="182"/>
      <c r="AX6942" s="182"/>
      <c r="AZ6942" s="207"/>
    </row>
    <row r="6943" spans="1:52" s="168" customFormat="1" ht="24.9" customHeight="1" x14ac:dyDescent="0.3">
      <c r="A6943" s="263"/>
      <c r="B6943" s="263"/>
      <c r="C6943" s="265"/>
      <c r="D6943" s="481"/>
      <c r="E6943" s="482"/>
      <c r="F6943" s="482"/>
      <c r="G6943" s="482"/>
      <c r="H6943" s="482"/>
      <c r="I6943" s="482"/>
      <c r="J6943" s="482"/>
      <c r="K6943" s="482"/>
      <c r="L6943" s="482"/>
      <c r="M6943" s="483"/>
      <c r="N6943" s="176">
        <v>14001619</v>
      </c>
      <c r="O6943" s="412" t="s">
        <v>460</v>
      </c>
      <c r="P6943" s="413"/>
      <c r="Q6943" s="8"/>
      <c r="R6943" s="8"/>
      <c r="S6943" s="8"/>
      <c r="T6943" s="9">
        <v>75</v>
      </c>
      <c r="U6943" s="17">
        <f t="shared" si="244"/>
        <v>75</v>
      </c>
      <c r="V6943" s="182"/>
      <c r="W6943" s="191">
        <v>18</v>
      </c>
      <c r="X6943" s="199"/>
      <c r="Y6943" s="182"/>
      <c r="Z6943" s="184"/>
      <c r="AA6943" s="184"/>
      <c r="AD6943" s="182"/>
      <c r="AG6943" s="182"/>
      <c r="AH6943" s="43"/>
      <c r="AI6943" s="43"/>
      <c r="AJ6943" s="43"/>
      <c r="AK6943" s="43"/>
      <c r="AL6943" s="43"/>
      <c r="AM6943" s="43"/>
      <c r="AN6943" s="43"/>
      <c r="AO6943" s="43"/>
      <c r="AP6943" s="43"/>
      <c r="AQ6943" s="43"/>
      <c r="AR6943" s="43"/>
      <c r="AS6943" s="43"/>
      <c r="AT6943" s="43"/>
      <c r="AU6943" s="44"/>
      <c r="AV6943" s="182"/>
      <c r="AW6943" s="182"/>
      <c r="AX6943" s="182"/>
      <c r="AZ6943" s="207"/>
    </row>
    <row r="6944" spans="1:52" s="168" customFormat="1" ht="24.9" customHeight="1" x14ac:dyDescent="0.3">
      <c r="A6944" s="263"/>
      <c r="B6944" s="263"/>
      <c r="C6944" s="265"/>
      <c r="D6944" s="481"/>
      <c r="E6944" s="482"/>
      <c r="F6944" s="482"/>
      <c r="G6944" s="482"/>
      <c r="H6944" s="482"/>
      <c r="I6944" s="482"/>
      <c r="J6944" s="482"/>
      <c r="K6944" s="482"/>
      <c r="L6944" s="482"/>
      <c r="M6944" s="483"/>
      <c r="N6944" s="176">
        <v>14001616</v>
      </c>
      <c r="O6944" s="412" t="s">
        <v>460</v>
      </c>
      <c r="P6944" s="413"/>
      <c r="Q6944" s="8"/>
      <c r="R6944" s="8"/>
      <c r="S6944" s="8"/>
      <c r="T6944" s="9">
        <v>75</v>
      </c>
      <c r="U6944" s="17">
        <f t="shared" si="244"/>
        <v>75</v>
      </c>
      <c r="V6944" s="182"/>
      <c r="W6944" s="191">
        <v>19</v>
      </c>
      <c r="X6944" s="199"/>
      <c r="Y6944" s="182"/>
      <c r="Z6944" s="184"/>
      <c r="AA6944" s="184"/>
      <c r="AD6944" s="182"/>
      <c r="AG6944" s="182"/>
      <c r="AH6944" s="43"/>
      <c r="AI6944" s="43"/>
      <c r="AJ6944" s="43"/>
      <c r="AK6944" s="43"/>
      <c r="AL6944" s="43"/>
      <c r="AM6944" s="43"/>
      <c r="AN6944" s="43"/>
      <c r="AO6944" s="43"/>
      <c r="AP6944" s="43"/>
      <c r="AQ6944" s="43"/>
      <c r="AR6944" s="43"/>
      <c r="AS6944" s="43"/>
      <c r="AT6944" s="43"/>
      <c r="AU6944" s="44"/>
      <c r="AV6944" s="182"/>
      <c r="AW6944" s="182"/>
      <c r="AX6944" s="182"/>
      <c r="AZ6944" s="207"/>
    </row>
    <row r="6945" spans="1:52" s="168" customFormat="1" ht="24.9" customHeight="1" x14ac:dyDescent="0.3">
      <c r="A6945" s="263"/>
      <c r="B6945" s="263"/>
      <c r="C6945" s="265"/>
      <c r="D6945" s="481"/>
      <c r="E6945" s="482"/>
      <c r="F6945" s="482"/>
      <c r="G6945" s="482"/>
      <c r="H6945" s="482"/>
      <c r="I6945" s="482"/>
      <c r="J6945" s="482"/>
      <c r="K6945" s="482"/>
      <c r="L6945" s="482"/>
      <c r="M6945" s="483"/>
      <c r="N6945" s="176"/>
      <c r="O6945" s="412"/>
      <c r="P6945" s="413"/>
      <c r="Q6945" s="8"/>
      <c r="R6945" s="8"/>
      <c r="S6945" s="8"/>
      <c r="T6945" s="9"/>
      <c r="U6945" s="17"/>
      <c r="V6945" s="182"/>
      <c r="W6945" s="191"/>
      <c r="X6945" s="199"/>
      <c r="Y6945" s="182"/>
      <c r="Z6945" s="184"/>
      <c r="AA6945" s="184"/>
      <c r="AD6945" s="182"/>
      <c r="AG6945" s="182"/>
      <c r="AH6945" s="43"/>
      <c r="AI6945" s="43"/>
      <c r="AJ6945" s="43"/>
      <c r="AK6945" s="43"/>
      <c r="AL6945" s="43"/>
      <c r="AM6945" s="43"/>
      <c r="AN6945" s="43"/>
      <c r="AO6945" s="43"/>
      <c r="AP6945" s="43"/>
      <c r="AQ6945" s="43"/>
      <c r="AR6945" s="43"/>
      <c r="AS6945" s="43"/>
      <c r="AT6945" s="43"/>
      <c r="AU6945" s="44"/>
      <c r="AV6945" s="182"/>
      <c r="AW6945" s="182"/>
      <c r="AX6945" s="182"/>
      <c r="AZ6945" s="207"/>
    </row>
    <row r="6946" spans="1:52" s="168" customFormat="1" ht="24.9" customHeight="1" thickBot="1" x14ac:dyDescent="0.35">
      <c r="A6946" s="263"/>
      <c r="B6946" s="263"/>
      <c r="C6946" s="265"/>
      <c r="D6946" s="481"/>
      <c r="E6946" s="482"/>
      <c r="F6946" s="482"/>
      <c r="G6946" s="482"/>
      <c r="H6946" s="482"/>
      <c r="I6946" s="482"/>
      <c r="J6946" s="482"/>
      <c r="K6946" s="482"/>
      <c r="L6946" s="482"/>
      <c r="M6946" s="483"/>
      <c r="N6946" s="414" t="s">
        <v>16</v>
      </c>
      <c r="O6946" s="415"/>
      <c r="P6946" s="415"/>
      <c r="Q6946" s="415"/>
      <c r="R6946" s="415"/>
      <c r="S6946" s="415"/>
      <c r="T6946" s="415"/>
      <c r="U6946" s="18">
        <f>SUM(U6926:U6945)</f>
        <v>1050</v>
      </c>
      <c r="V6946" s="182"/>
      <c r="W6946" s="191"/>
      <c r="X6946" s="199"/>
      <c r="Y6946" s="182"/>
      <c r="Z6946" s="184"/>
      <c r="AA6946" s="184"/>
      <c r="AD6946" s="182"/>
      <c r="AG6946" s="182"/>
      <c r="AH6946" s="43"/>
      <c r="AI6946" s="43"/>
      <c r="AJ6946" s="43"/>
      <c r="AK6946" s="43"/>
      <c r="AL6946" s="43"/>
      <c r="AM6946" s="43"/>
      <c r="AN6946" s="43"/>
      <c r="AO6946" s="43"/>
      <c r="AP6946" s="43"/>
      <c r="AQ6946" s="43"/>
      <c r="AR6946" s="43"/>
      <c r="AS6946" s="43"/>
      <c r="AT6946" s="43"/>
      <c r="AU6946" s="44"/>
      <c r="AV6946" s="182"/>
      <c r="AW6946" s="182"/>
      <c r="AX6946" s="182"/>
      <c r="AZ6946" s="207"/>
    </row>
    <row r="6947" spans="1:52" s="168" customFormat="1" ht="14.4" customHeight="1" x14ac:dyDescent="0.3">
      <c r="A6947" s="263"/>
      <c r="B6947" s="263"/>
      <c r="C6947" s="265"/>
      <c r="D6947" s="481"/>
      <c r="E6947" s="482"/>
      <c r="F6947" s="482"/>
      <c r="G6947" s="482"/>
      <c r="H6947" s="482"/>
      <c r="I6947" s="482"/>
      <c r="J6947" s="482"/>
      <c r="K6947" s="482"/>
      <c r="L6947" s="482"/>
      <c r="M6947" s="483"/>
      <c r="N6947" s="416" t="s">
        <v>17</v>
      </c>
      <c r="O6947" s="417"/>
      <c r="P6947" s="417"/>
      <c r="Q6947" s="417"/>
      <c r="R6947" s="417"/>
      <c r="S6947" s="417"/>
      <c r="T6947" s="417"/>
      <c r="U6947" s="418"/>
      <c r="V6947" s="200"/>
      <c r="W6947" s="191"/>
      <c r="X6947" s="199"/>
      <c r="Y6947" s="182"/>
      <c r="Z6947" s="184"/>
      <c r="AA6947" s="184"/>
      <c r="AD6947" s="182"/>
      <c r="AG6947" s="182"/>
      <c r="AH6947" s="43"/>
      <c r="AI6947" s="43"/>
      <c r="AJ6947" s="43"/>
      <c r="AK6947" s="43"/>
      <c r="AL6947" s="43"/>
      <c r="AM6947" s="43"/>
      <c r="AN6947" s="43"/>
      <c r="AO6947" s="43"/>
      <c r="AP6947" s="43"/>
      <c r="AQ6947" s="43"/>
      <c r="AR6947" s="43"/>
      <c r="AS6947" s="43"/>
      <c r="AT6947" s="43"/>
      <c r="AU6947" s="44"/>
      <c r="AV6947" s="182"/>
      <c r="AW6947" s="182"/>
      <c r="AX6947" s="182"/>
      <c r="AZ6947" s="207"/>
    </row>
    <row r="6948" spans="1:52" s="168" customFormat="1" x14ac:dyDescent="0.3">
      <c r="A6948" s="263"/>
      <c r="B6948" s="263"/>
      <c r="C6948" s="265"/>
      <c r="D6948" s="481"/>
      <c r="E6948" s="482"/>
      <c r="F6948" s="482"/>
      <c r="G6948" s="482"/>
      <c r="H6948" s="482"/>
      <c r="I6948" s="482"/>
      <c r="J6948" s="482"/>
      <c r="K6948" s="482"/>
      <c r="L6948" s="482"/>
      <c r="M6948" s="483"/>
      <c r="N6948" s="419"/>
      <c r="O6948" s="420"/>
      <c r="P6948" s="420"/>
      <c r="Q6948" s="420"/>
      <c r="R6948" s="420"/>
      <c r="S6948" s="420"/>
      <c r="T6948" s="420"/>
      <c r="U6948" s="421"/>
      <c r="V6948" s="182"/>
      <c r="W6948" s="191"/>
      <c r="X6948" s="199"/>
      <c r="Y6948" s="182"/>
      <c r="Z6948" s="184"/>
      <c r="AA6948" s="184"/>
      <c r="AD6948" s="182"/>
      <c r="AG6948" s="182"/>
      <c r="AH6948" s="43"/>
      <c r="AI6948" s="43"/>
      <c r="AJ6948" s="43"/>
      <c r="AK6948" s="43"/>
      <c r="AL6948" s="43"/>
      <c r="AM6948" s="43"/>
      <c r="AN6948" s="43"/>
      <c r="AO6948" s="43"/>
      <c r="AP6948" s="43"/>
      <c r="AQ6948" s="43"/>
      <c r="AR6948" s="43"/>
      <c r="AS6948" s="43"/>
      <c r="AT6948" s="43"/>
      <c r="AU6948" s="44"/>
      <c r="AV6948" s="182"/>
      <c r="AW6948" s="182"/>
      <c r="AX6948" s="182"/>
      <c r="AZ6948" s="207"/>
    </row>
    <row r="6949" spans="1:52" s="168" customFormat="1" x14ac:dyDescent="0.3">
      <c r="A6949" s="263"/>
      <c r="B6949" s="263"/>
      <c r="C6949" s="265"/>
      <c r="D6949" s="481"/>
      <c r="E6949" s="482"/>
      <c r="F6949" s="482"/>
      <c r="G6949" s="482"/>
      <c r="H6949" s="482"/>
      <c r="I6949" s="482"/>
      <c r="J6949" s="482"/>
      <c r="K6949" s="482"/>
      <c r="L6949" s="482"/>
      <c r="M6949" s="483"/>
      <c r="N6949" s="419"/>
      <c r="O6949" s="420"/>
      <c r="P6949" s="420"/>
      <c r="Q6949" s="420"/>
      <c r="R6949" s="420"/>
      <c r="S6949" s="420"/>
      <c r="T6949" s="420"/>
      <c r="U6949" s="421"/>
      <c r="V6949" s="182"/>
      <c r="W6949" s="191"/>
      <c r="X6949" s="199"/>
      <c r="Y6949" s="182"/>
      <c r="Z6949" s="184"/>
      <c r="AA6949" s="184"/>
      <c r="AD6949" s="182"/>
      <c r="AG6949" s="182"/>
      <c r="AH6949" s="43"/>
      <c r="AI6949" s="43"/>
      <c r="AJ6949" s="43"/>
      <c r="AK6949" s="43"/>
      <c r="AL6949" s="43"/>
      <c r="AM6949" s="43"/>
      <c r="AN6949" s="43"/>
      <c r="AO6949" s="43"/>
      <c r="AP6949" s="43"/>
      <c r="AQ6949" s="43"/>
      <c r="AR6949" s="43"/>
      <c r="AS6949" s="43"/>
      <c r="AT6949" s="43"/>
      <c r="AU6949" s="44"/>
      <c r="AV6949" s="182"/>
      <c r="AW6949" s="182"/>
      <c r="AX6949" s="182"/>
      <c r="AZ6949" s="207"/>
    </row>
    <row r="6950" spans="1:52" s="168" customFormat="1" ht="14.4" thickBot="1" x14ac:dyDescent="0.35">
      <c r="A6950" s="263"/>
      <c r="B6950" s="263"/>
      <c r="C6950" s="265"/>
      <c r="D6950" s="425"/>
      <c r="E6950" s="426"/>
      <c r="F6950" s="426"/>
      <c r="G6950" s="426"/>
      <c r="H6950" s="426"/>
      <c r="I6950" s="426"/>
      <c r="J6950" s="426"/>
      <c r="K6950" s="426"/>
      <c r="L6950" s="426"/>
      <c r="M6950" s="427"/>
      <c r="N6950" s="422"/>
      <c r="O6950" s="423"/>
      <c r="P6950" s="423"/>
      <c r="Q6950" s="423"/>
      <c r="R6950" s="423"/>
      <c r="S6950" s="423"/>
      <c r="T6950" s="423"/>
      <c r="U6950" s="424"/>
      <c r="V6950" s="182"/>
      <c r="W6950" s="191"/>
      <c r="X6950" s="199"/>
      <c r="Y6950" s="182"/>
      <c r="Z6950" s="184"/>
      <c r="AA6950" s="184"/>
      <c r="AD6950" s="182"/>
      <c r="AG6950" s="182"/>
      <c r="AH6950" s="43"/>
      <c r="AI6950" s="43"/>
      <c r="AJ6950" s="43"/>
      <c r="AK6950" s="43"/>
      <c r="AL6950" s="43"/>
      <c r="AM6950" s="43"/>
      <c r="AN6950" s="43"/>
      <c r="AO6950" s="43"/>
      <c r="AP6950" s="43"/>
      <c r="AQ6950" s="43"/>
      <c r="AR6950" s="43"/>
      <c r="AS6950" s="43"/>
      <c r="AT6950" s="43"/>
      <c r="AU6950" s="44"/>
      <c r="AV6950" s="182"/>
      <c r="AW6950" s="182"/>
      <c r="AX6950" s="182"/>
      <c r="AZ6950" s="207"/>
    </row>
    <row r="6951" spans="1:52" s="168" customFormat="1" ht="5.25" customHeight="1" thickBot="1" x14ac:dyDescent="0.35">
      <c r="A6951" s="263"/>
      <c r="B6951" s="263"/>
      <c r="C6951" s="265"/>
      <c r="D6951" s="428"/>
      <c r="E6951" s="428"/>
      <c r="F6951" s="428"/>
      <c r="G6951" s="428"/>
      <c r="H6951" s="428"/>
      <c r="I6951" s="428"/>
      <c r="J6951" s="428"/>
      <c r="K6951" s="428"/>
      <c r="L6951" s="428"/>
      <c r="M6951" s="428"/>
      <c r="N6951" s="428"/>
      <c r="O6951" s="428"/>
      <c r="P6951" s="428"/>
      <c r="Q6951" s="428"/>
      <c r="R6951" s="428"/>
      <c r="S6951" s="428"/>
      <c r="T6951" s="428"/>
      <c r="U6951" s="428"/>
      <c r="V6951" s="182"/>
      <c r="W6951" s="191"/>
      <c r="X6951" s="199"/>
      <c r="Y6951" s="182"/>
      <c r="Z6951" s="184"/>
      <c r="AA6951" s="184"/>
      <c r="AD6951" s="182"/>
      <c r="AG6951" s="182"/>
      <c r="AH6951" s="43"/>
      <c r="AI6951" s="43"/>
      <c r="AJ6951" s="43"/>
      <c r="AK6951" s="43"/>
      <c r="AL6951" s="43"/>
      <c r="AM6951" s="43"/>
      <c r="AN6951" s="43"/>
      <c r="AO6951" s="43"/>
      <c r="AP6951" s="43"/>
      <c r="AQ6951" s="43"/>
      <c r="AR6951" s="43"/>
      <c r="AS6951" s="43"/>
      <c r="AT6951" s="43"/>
      <c r="AU6951" s="44"/>
      <c r="AV6951" s="182"/>
      <c r="AW6951" s="182"/>
      <c r="AX6951" s="182"/>
      <c r="AZ6951" s="207"/>
    </row>
    <row r="6952" spans="1:52" s="168" customFormat="1" ht="20.25" customHeight="1" x14ac:dyDescent="0.3">
      <c r="A6952" s="263"/>
      <c r="B6952" s="263"/>
      <c r="C6952" s="265"/>
      <c r="D6952" s="429" t="s">
        <v>18</v>
      </c>
      <c r="E6952" s="430"/>
      <c r="F6952" s="430"/>
      <c r="G6952" s="430"/>
      <c r="H6952" s="430"/>
      <c r="I6952" s="430"/>
      <c r="J6952" s="430"/>
      <c r="K6952" s="430"/>
      <c r="L6952" s="430"/>
      <c r="M6952" s="431"/>
      <c r="N6952" s="429" t="s">
        <v>19</v>
      </c>
      <c r="O6952" s="430"/>
      <c r="P6952" s="430"/>
      <c r="Q6952" s="430"/>
      <c r="R6952" s="430"/>
      <c r="S6952" s="430"/>
      <c r="T6952" s="430"/>
      <c r="U6952" s="431"/>
      <c r="V6952" s="182"/>
      <c r="W6952" s="191"/>
      <c r="X6952" s="199"/>
      <c r="Y6952" s="182"/>
      <c r="Z6952" s="184"/>
      <c r="AA6952" s="184"/>
      <c r="AD6952" s="182"/>
      <c r="AG6952" s="182"/>
      <c r="AH6952" s="43"/>
      <c r="AI6952" s="43"/>
      <c r="AJ6952" s="43"/>
      <c r="AK6952" s="43"/>
      <c r="AL6952" s="43"/>
      <c r="AM6952" s="43"/>
      <c r="AN6952" s="43"/>
      <c r="AO6952" s="43"/>
      <c r="AP6952" s="43"/>
      <c r="AQ6952" s="43"/>
      <c r="AR6952" s="43"/>
      <c r="AS6952" s="43"/>
      <c r="AT6952" s="43"/>
      <c r="AU6952" s="44"/>
      <c r="AV6952" s="182"/>
      <c r="AW6952" s="182"/>
      <c r="AX6952" s="182"/>
      <c r="AZ6952" s="207"/>
    </row>
    <row r="6953" spans="1:52" s="168" customFormat="1" x14ac:dyDescent="0.3">
      <c r="A6953" s="263"/>
      <c r="B6953" s="263"/>
      <c r="C6953" s="265"/>
      <c r="D6953" s="432" t="s">
        <v>20</v>
      </c>
      <c r="E6953" s="433"/>
      <c r="F6953" s="433"/>
      <c r="G6953" s="433"/>
      <c r="H6953" s="433"/>
      <c r="I6953" s="433"/>
      <c r="J6953" s="433"/>
      <c r="K6953" s="433"/>
      <c r="L6953" s="433"/>
      <c r="M6953" s="434"/>
      <c r="N6953" s="435" t="s">
        <v>21</v>
      </c>
      <c r="O6953" s="436"/>
      <c r="P6953" s="436"/>
      <c r="Q6953" s="436"/>
      <c r="R6953" s="436"/>
      <c r="S6953" s="436"/>
      <c r="T6953" s="436"/>
      <c r="U6953" s="437"/>
      <c r="V6953" s="182"/>
      <c r="W6953" s="191"/>
      <c r="X6953" s="199"/>
      <c r="Y6953" s="182"/>
      <c r="Z6953" s="184"/>
      <c r="AA6953" s="184"/>
      <c r="AD6953" s="182"/>
      <c r="AG6953" s="182"/>
      <c r="AH6953" s="43"/>
      <c r="AI6953" s="43"/>
      <c r="AJ6953" s="43"/>
      <c r="AK6953" s="43"/>
      <c r="AL6953" s="43"/>
      <c r="AM6953" s="43"/>
      <c r="AN6953" s="43"/>
      <c r="AO6953" s="43"/>
      <c r="AP6953" s="43"/>
      <c r="AQ6953" s="43"/>
      <c r="AR6953" s="43"/>
      <c r="AS6953" s="43"/>
      <c r="AT6953" s="43"/>
      <c r="AU6953" s="44"/>
      <c r="AV6953" s="182"/>
      <c r="AW6953" s="182"/>
      <c r="AX6953" s="182"/>
      <c r="AZ6953" s="207"/>
    </row>
    <row r="6954" spans="1:52" s="168" customFormat="1" ht="15.75" customHeight="1" x14ac:dyDescent="0.3">
      <c r="A6954" s="263"/>
      <c r="B6954" s="263"/>
      <c r="C6954" s="265"/>
      <c r="D6954" s="438" t="s">
        <v>22</v>
      </c>
      <c r="E6954" s="439"/>
      <c r="F6954" s="439"/>
      <c r="G6954" s="439"/>
      <c r="H6954" s="439"/>
      <c r="I6954" s="439"/>
      <c r="J6954" s="439"/>
      <c r="K6954" s="439"/>
      <c r="L6954" s="439"/>
      <c r="M6954" s="440"/>
      <c r="N6954" s="438" t="s">
        <v>22</v>
      </c>
      <c r="O6954" s="444"/>
      <c r="P6954" s="444"/>
      <c r="Q6954" s="444"/>
      <c r="R6954" s="444"/>
      <c r="S6954" s="444"/>
      <c r="T6954" s="444"/>
      <c r="U6954" s="440"/>
      <c r="V6954" s="182"/>
      <c r="W6954" s="191"/>
      <c r="X6954" s="199"/>
      <c r="Y6954" s="182"/>
      <c r="Z6954" s="184"/>
      <c r="AA6954" s="184"/>
      <c r="AD6954" s="182"/>
      <c r="AG6954" s="182"/>
      <c r="AH6954" s="43"/>
      <c r="AI6954" s="43"/>
      <c r="AJ6954" s="43"/>
      <c r="AK6954" s="43"/>
      <c r="AL6954" s="43"/>
      <c r="AM6954" s="43"/>
      <c r="AN6954" s="43"/>
      <c r="AO6954" s="43"/>
      <c r="AP6954" s="43"/>
      <c r="AQ6954" s="43"/>
      <c r="AR6954" s="43"/>
      <c r="AS6954" s="43"/>
      <c r="AT6954" s="43"/>
      <c r="AU6954" s="44"/>
      <c r="AV6954" s="182"/>
      <c r="AW6954" s="182"/>
      <c r="AX6954" s="182"/>
      <c r="AZ6954" s="207"/>
    </row>
    <row r="6955" spans="1:52" s="168" customFormat="1" ht="15.75" customHeight="1" x14ac:dyDescent="0.3">
      <c r="A6955" s="263"/>
      <c r="B6955" s="263"/>
      <c r="C6955" s="265"/>
      <c r="D6955" s="438"/>
      <c r="E6955" s="439"/>
      <c r="F6955" s="439"/>
      <c r="G6955" s="439"/>
      <c r="H6955" s="439"/>
      <c r="I6955" s="439"/>
      <c r="J6955" s="439"/>
      <c r="K6955" s="439"/>
      <c r="L6955" s="439"/>
      <c r="M6955" s="440"/>
      <c r="N6955" s="438"/>
      <c r="O6955" s="439"/>
      <c r="P6955" s="439"/>
      <c r="Q6955" s="439"/>
      <c r="R6955" s="439"/>
      <c r="S6955" s="439"/>
      <c r="T6955" s="439"/>
      <c r="U6955" s="440"/>
      <c r="V6955" s="182"/>
      <c r="W6955" s="191"/>
      <c r="X6955" s="199"/>
      <c r="Y6955" s="182"/>
      <c r="Z6955" s="184"/>
      <c r="AA6955" s="184"/>
      <c r="AD6955" s="182"/>
      <c r="AG6955" s="182"/>
      <c r="AH6955" s="43"/>
      <c r="AI6955" s="43"/>
      <c r="AJ6955" s="43"/>
      <c r="AK6955" s="43"/>
      <c r="AL6955" s="43"/>
      <c r="AM6955" s="43"/>
      <c r="AN6955" s="43"/>
      <c r="AO6955" s="43"/>
      <c r="AP6955" s="43"/>
      <c r="AQ6955" s="43"/>
      <c r="AR6955" s="43"/>
      <c r="AS6955" s="43"/>
      <c r="AT6955" s="43"/>
      <c r="AU6955" s="44"/>
      <c r="AV6955" s="182"/>
      <c r="AW6955" s="182"/>
      <c r="AX6955" s="182"/>
      <c r="AZ6955" s="207"/>
    </row>
    <row r="6956" spans="1:52" s="168" customFormat="1" ht="15.75" customHeight="1" x14ac:dyDescent="0.3">
      <c r="A6956" s="263"/>
      <c r="B6956" s="263"/>
      <c r="C6956" s="265"/>
      <c r="D6956" s="441"/>
      <c r="E6956" s="442"/>
      <c r="F6956" s="442"/>
      <c r="G6956" s="442"/>
      <c r="H6956" s="442"/>
      <c r="I6956" s="442"/>
      <c r="J6956" s="442"/>
      <c r="K6956" s="442"/>
      <c r="L6956" s="442"/>
      <c r="M6956" s="443"/>
      <c r="N6956" s="441"/>
      <c r="O6956" s="442"/>
      <c r="P6956" s="442"/>
      <c r="Q6956" s="442"/>
      <c r="R6956" s="442"/>
      <c r="S6956" s="442"/>
      <c r="T6956" s="442"/>
      <c r="U6956" s="443"/>
      <c r="V6956" s="182"/>
      <c r="W6956" s="191"/>
      <c r="X6956" s="199"/>
      <c r="Y6956" s="182"/>
      <c r="Z6956" s="184"/>
      <c r="AA6956" s="184"/>
      <c r="AD6956" s="182"/>
      <c r="AG6956" s="182"/>
      <c r="AH6956" s="43"/>
      <c r="AI6956" s="43"/>
      <c r="AJ6956" s="43"/>
      <c r="AK6956" s="43"/>
      <c r="AL6956" s="43"/>
      <c r="AM6956" s="43"/>
      <c r="AN6956" s="43"/>
      <c r="AO6956" s="43"/>
      <c r="AP6956" s="43"/>
      <c r="AQ6956" s="43"/>
      <c r="AR6956" s="43"/>
      <c r="AS6956" s="43"/>
      <c r="AT6956" s="43"/>
      <c r="AU6956" s="44"/>
      <c r="AV6956" s="182"/>
      <c r="AW6956" s="182"/>
      <c r="AX6956" s="182"/>
      <c r="AZ6956" s="207"/>
    </row>
    <row r="6957" spans="1:52" s="168" customFormat="1" x14ac:dyDescent="0.25">
      <c r="A6957" s="263"/>
      <c r="B6957" s="263"/>
      <c r="C6957" s="265"/>
      <c r="D6957" s="171" t="s">
        <v>23</v>
      </c>
      <c r="E6957" s="445" t="e">
        <f>+#REF!</f>
        <v>#REF!</v>
      </c>
      <c r="F6957" s="445"/>
      <c r="G6957" s="445"/>
      <c r="H6957" s="445"/>
      <c r="I6957" s="445"/>
      <c r="J6957" s="445"/>
      <c r="K6957" s="445"/>
      <c r="L6957" s="445"/>
      <c r="M6957" s="446"/>
      <c r="N6957" s="172" t="s">
        <v>23</v>
      </c>
      <c r="O6957" s="445" t="e">
        <f>+#REF!</f>
        <v>#REF!</v>
      </c>
      <c r="P6957" s="445"/>
      <c r="Q6957" s="445"/>
      <c r="R6957" s="445"/>
      <c r="S6957" s="445"/>
      <c r="T6957" s="445"/>
      <c r="U6957" s="446"/>
      <c r="V6957" s="182"/>
      <c r="W6957" s="191"/>
      <c r="X6957" s="199"/>
      <c r="Y6957" s="182"/>
      <c r="Z6957" s="184"/>
      <c r="AA6957" s="184"/>
      <c r="AD6957" s="182"/>
      <c r="AG6957" s="182"/>
      <c r="AH6957" s="43"/>
      <c r="AI6957" s="43"/>
      <c r="AJ6957" s="43"/>
      <c r="AK6957" s="43"/>
      <c r="AL6957" s="43"/>
      <c r="AM6957" s="43"/>
      <c r="AN6957" s="43"/>
      <c r="AO6957" s="43"/>
      <c r="AP6957" s="43"/>
      <c r="AQ6957" s="43"/>
      <c r="AR6957" s="43"/>
      <c r="AS6957" s="43"/>
      <c r="AT6957" s="43"/>
      <c r="AU6957" s="44"/>
      <c r="AV6957" s="182"/>
      <c r="AW6957" s="182"/>
      <c r="AX6957" s="182"/>
      <c r="AZ6957" s="207"/>
    </row>
    <row r="6958" spans="1:52" s="168" customFormat="1" ht="14.4" thickBot="1" x14ac:dyDescent="0.3">
      <c r="A6958" s="263"/>
      <c r="B6958" s="263"/>
      <c r="C6958" s="265"/>
      <c r="D6958" s="173" t="s">
        <v>25</v>
      </c>
      <c r="E6958" s="447" t="e">
        <f>+#REF!</f>
        <v>#REF!</v>
      </c>
      <c r="F6958" s="447"/>
      <c r="G6958" s="447"/>
      <c r="H6958" s="447"/>
      <c r="I6958" s="447"/>
      <c r="J6958" s="447"/>
      <c r="K6958" s="447"/>
      <c r="L6958" s="447"/>
      <c r="M6958" s="448"/>
      <c r="N6958" s="174" t="s">
        <v>25</v>
      </c>
      <c r="O6958" s="447" t="e">
        <f>+#REF!</f>
        <v>#REF!</v>
      </c>
      <c r="P6958" s="447"/>
      <c r="Q6958" s="447"/>
      <c r="R6958" s="447"/>
      <c r="S6958" s="447"/>
      <c r="T6958" s="447"/>
      <c r="U6958" s="448"/>
      <c r="V6958" s="182"/>
      <c r="W6958" s="191"/>
      <c r="X6958" s="199"/>
      <c r="Y6958" s="182"/>
      <c r="Z6958" s="184"/>
      <c r="AA6958" s="184"/>
      <c r="AD6958" s="182"/>
      <c r="AG6958" s="182"/>
      <c r="AH6958" s="43"/>
      <c r="AI6958" s="43"/>
      <c r="AJ6958" s="43"/>
      <c r="AK6958" s="43"/>
      <c r="AL6958" s="43"/>
      <c r="AM6958" s="43"/>
      <c r="AN6958" s="43"/>
      <c r="AO6958" s="43"/>
      <c r="AP6958" s="43"/>
      <c r="AQ6958" s="43"/>
      <c r="AR6958" s="43"/>
      <c r="AS6958" s="43"/>
      <c r="AT6958" s="43"/>
      <c r="AU6958" s="44"/>
      <c r="AV6958" s="182"/>
      <c r="AW6958" s="182"/>
      <c r="AX6958" s="182"/>
      <c r="AZ6958" s="207"/>
    </row>
    <row r="6959" spans="1:52" s="175" customFormat="1" ht="9.9" customHeight="1" thickBot="1" x14ac:dyDescent="0.3">
      <c r="A6959" s="266"/>
      <c r="B6959" s="266"/>
      <c r="C6959" s="267"/>
      <c r="N6959" s="15"/>
      <c r="V6959" s="34"/>
      <c r="W6959" s="58"/>
      <c r="X6959" s="85"/>
      <c r="Y6959" s="34"/>
      <c r="Z6959" s="185"/>
      <c r="AA6959" s="185"/>
      <c r="AD6959" s="34"/>
      <c r="AG6959" s="34"/>
      <c r="AH6959" s="45"/>
      <c r="AI6959" s="45"/>
      <c r="AJ6959" s="45"/>
      <c r="AK6959" s="45"/>
      <c r="AL6959" s="45"/>
      <c r="AM6959" s="45"/>
      <c r="AN6959" s="45"/>
      <c r="AO6959" s="45"/>
      <c r="AP6959" s="45"/>
      <c r="AQ6959" s="45"/>
      <c r="AR6959" s="45"/>
      <c r="AS6959" s="45"/>
      <c r="AT6959" s="45"/>
      <c r="AU6959" s="46"/>
      <c r="AV6959" s="34"/>
      <c r="AW6959" s="34"/>
      <c r="AX6959" s="34"/>
      <c r="AZ6959" s="139"/>
    </row>
    <row r="6960" spans="1:52" s="168" customFormat="1" ht="15.75" customHeight="1" x14ac:dyDescent="0.3">
      <c r="A6960" s="263"/>
      <c r="B6960" s="263"/>
      <c r="C6960" s="265"/>
      <c r="D6960" s="484"/>
      <c r="E6960" s="485"/>
      <c r="F6960" s="488" t="s">
        <v>0</v>
      </c>
      <c r="G6960" s="489"/>
      <c r="H6960" s="489"/>
      <c r="I6960" s="489"/>
      <c r="J6960" s="489"/>
      <c r="K6960" s="489"/>
      <c r="L6960" s="489"/>
      <c r="M6960" s="489"/>
      <c r="N6960" s="489"/>
      <c r="O6960" s="490"/>
      <c r="P6960" s="494" t="s">
        <v>1</v>
      </c>
      <c r="Q6960" s="495"/>
      <c r="R6960" s="495"/>
      <c r="S6960" s="496"/>
      <c r="T6960" s="500"/>
      <c r="U6960" s="501"/>
      <c r="V6960" s="182"/>
      <c r="W6960" s="191"/>
      <c r="X6960" s="199"/>
      <c r="Y6960" s="182"/>
      <c r="Z6960" s="184"/>
      <c r="AA6960" s="184"/>
      <c r="AD6960" s="182"/>
      <c r="AG6960" s="182"/>
      <c r="AH6960" s="43"/>
      <c r="AI6960" s="43"/>
      <c r="AJ6960" s="43"/>
      <c r="AK6960" s="43"/>
      <c r="AL6960" s="43"/>
      <c r="AM6960" s="43"/>
      <c r="AN6960" s="43"/>
      <c r="AO6960" s="43"/>
      <c r="AP6960" s="43"/>
      <c r="AQ6960" s="43"/>
      <c r="AR6960" s="43"/>
      <c r="AS6960" s="43"/>
      <c r="AT6960" s="43"/>
      <c r="AU6960" s="44"/>
      <c r="AV6960" s="182"/>
      <c r="AW6960" s="182"/>
      <c r="AX6960" s="182"/>
      <c r="AZ6960" s="207"/>
    </row>
    <row r="6961" spans="1:52" s="168" customFormat="1" ht="15" customHeight="1" x14ac:dyDescent="0.3">
      <c r="A6961" s="263"/>
      <c r="B6961" s="263"/>
      <c r="C6961" s="265"/>
      <c r="D6961" s="481"/>
      <c r="E6961" s="482"/>
      <c r="F6961" s="491"/>
      <c r="G6961" s="492"/>
      <c r="H6961" s="492"/>
      <c r="I6961" s="492"/>
      <c r="J6961" s="492"/>
      <c r="K6961" s="492"/>
      <c r="L6961" s="492"/>
      <c r="M6961" s="492"/>
      <c r="N6961" s="492"/>
      <c r="O6961" s="493"/>
      <c r="P6961" s="497"/>
      <c r="Q6961" s="498"/>
      <c r="R6961" s="498"/>
      <c r="S6961" s="499"/>
      <c r="T6961" s="502"/>
      <c r="U6961" s="503"/>
      <c r="V6961" s="182"/>
      <c r="W6961" s="191"/>
      <c r="X6961" s="199"/>
      <c r="Y6961" s="186"/>
      <c r="Z6961" s="184"/>
      <c r="AA6961" s="184"/>
      <c r="AD6961" s="182"/>
      <c r="AG6961" s="182"/>
      <c r="AH6961" s="43"/>
      <c r="AI6961" s="43"/>
      <c r="AJ6961" s="43"/>
      <c r="AK6961" s="43"/>
      <c r="AL6961" s="43"/>
      <c r="AM6961" s="43"/>
      <c r="AN6961" s="43"/>
      <c r="AO6961" s="43"/>
      <c r="AP6961" s="43"/>
      <c r="AQ6961" s="43"/>
      <c r="AR6961" s="43"/>
      <c r="AS6961" s="43"/>
      <c r="AT6961" s="43"/>
      <c r="AU6961" s="44"/>
      <c r="AV6961" s="182"/>
      <c r="AW6961" s="182"/>
      <c r="AX6961" s="182"/>
      <c r="AZ6961" s="207"/>
    </row>
    <row r="6962" spans="1:52" s="168" customFormat="1" ht="30" customHeight="1" thickBot="1" x14ac:dyDescent="0.35">
      <c r="A6962" s="263"/>
      <c r="B6962" s="263"/>
      <c r="C6962" s="265"/>
      <c r="D6962" s="486"/>
      <c r="E6962" s="487"/>
      <c r="F6962" s="506" t="s">
        <v>2</v>
      </c>
      <c r="G6962" s="507"/>
      <c r="H6962" s="507"/>
      <c r="I6962" s="507"/>
      <c r="J6962" s="507"/>
      <c r="K6962" s="507"/>
      <c r="L6962" s="507"/>
      <c r="M6962" s="507"/>
      <c r="N6962" s="507"/>
      <c r="O6962" s="508"/>
      <c r="P6962" s="181">
        <v>143</v>
      </c>
      <c r="Q6962" s="217" t="s">
        <v>3</v>
      </c>
      <c r="R6962" s="509">
        <v>147</v>
      </c>
      <c r="S6962" s="510"/>
      <c r="T6962" s="504"/>
      <c r="U6962" s="505"/>
      <c r="V6962" s="182">
        <f>+IF(C6971="","",1)</f>
        <v>1</v>
      </c>
      <c r="W6962" s="191"/>
      <c r="X6962" s="199"/>
      <c r="Y6962" s="39"/>
      <c r="Z6962" s="184"/>
      <c r="AA6962" s="184"/>
      <c r="AD6962" s="182"/>
      <c r="AG6962" s="182"/>
      <c r="AH6962" s="43"/>
      <c r="AI6962" s="43"/>
      <c r="AJ6962" s="43"/>
      <c r="AK6962" s="43"/>
      <c r="AL6962" s="43"/>
      <c r="AM6962" s="43"/>
      <c r="AN6962" s="43"/>
      <c r="AO6962" s="43"/>
      <c r="AP6962" s="43"/>
      <c r="AQ6962" s="43"/>
      <c r="AR6962" s="43"/>
      <c r="AS6962" s="43"/>
      <c r="AT6962" s="43"/>
      <c r="AU6962" s="44"/>
      <c r="AV6962" s="182"/>
      <c r="AW6962" s="182"/>
      <c r="AX6962" s="182"/>
      <c r="AZ6962" s="207"/>
    </row>
    <row r="6963" spans="1:52" s="168" customFormat="1" ht="5.25" customHeight="1" thickBot="1" x14ac:dyDescent="0.35">
      <c r="A6963" s="263"/>
      <c r="B6963" s="263"/>
      <c r="C6963" s="265"/>
      <c r="D6963" s="454"/>
      <c r="E6963" s="454"/>
      <c r="F6963" s="454"/>
      <c r="G6963" s="454"/>
      <c r="H6963" s="454"/>
      <c r="I6963" s="454"/>
      <c r="J6963" s="454"/>
      <c r="K6963" s="454"/>
      <c r="L6963" s="454"/>
      <c r="M6963" s="454"/>
      <c r="N6963" s="454"/>
      <c r="O6963" s="454"/>
      <c r="P6963" s="454"/>
      <c r="Q6963" s="454"/>
      <c r="R6963" s="454"/>
      <c r="S6963" s="454"/>
      <c r="T6963" s="454"/>
      <c r="U6963" s="454"/>
      <c r="V6963" s="182"/>
      <c r="W6963" s="191"/>
      <c r="X6963" s="199"/>
      <c r="Y6963" s="186"/>
      <c r="Z6963" s="184"/>
      <c r="AA6963" s="184"/>
      <c r="AD6963" s="182"/>
      <c r="AG6963" s="182"/>
      <c r="AH6963" s="43"/>
      <c r="AI6963" s="43"/>
      <c r="AJ6963" s="43"/>
      <c r="AK6963" s="43"/>
      <c r="AL6963" s="43"/>
      <c r="AM6963" s="43"/>
      <c r="AN6963" s="43"/>
      <c r="AO6963" s="43"/>
      <c r="AP6963" s="43"/>
      <c r="AQ6963" s="43"/>
      <c r="AR6963" s="43"/>
      <c r="AS6963" s="43"/>
      <c r="AT6963" s="43"/>
      <c r="AU6963" s="44"/>
      <c r="AV6963" s="182"/>
      <c r="AW6963" s="182"/>
      <c r="AX6963" s="182"/>
      <c r="AZ6963" s="207"/>
    </row>
    <row r="6964" spans="1:52" s="168" customFormat="1" ht="24.9" customHeight="1" x14ac:dyDescent="0.3">
      <c r="A6964" s="263"/>
      <c r="B6964" s="263"/>
      <c r="C6964" s="265"/>
      <c r="D6964" s="511" t="s">
        <v>4</v>
      </c>
      <c r="E6964" s="512"/>
      <c r="F6964" s="513" t="s">
        <v>168</v>
      </c>
      <c r="G6964" s="514"/>
      <c r="H6964" s="514"/>
      <c r="I6964" s="515"/>
      <c r="J6964" s="516" t="s">
        <v>5</v>
      </c>
      <c r="K6964" s="512"/>
      <c r="L6964" s="513" t="s">
        <v>102</v>
      </c>
      <c r="M6964" s="514"/>
      <c r="N6964" s="514"/>
      <c r="O6964" s="514"/>
      <c r="P6964" s="515"/>
      <c r="Q6964" s="164" t="s">
        <v>6</v>
      </c>
      <c r="R6964" s="513" t="s">
        <v>36</v>
      </c>
      <c r="S6964" s="514"/>
      <c r="T6964" s="514"/>
      <c r="U6964" s="517"/>
      <c r="V6964" s="182"/>
      <c r="W6964" s="191"/>
      <c r="X6964" s="199"/>
      <c r="Y6964" s="182"/>
      <c r="Z6964" s="184"/>
      <c r="AA6964" s="184"/>
      <c r="AD6964" s="182"/>
      <c r="AG6964" s="182"/>
      <c r="AH6964" s="43"/>
      <c r="AI6964" s="43"/>
      <c r="AJ6964" s="43"/>
      <c r="AK6964" s="43"/>
      <c r="AL6964" s="43"/>
      <c r="AM6964" s="43"/>
      <c r="AN6964" s="43"/>
      <c r="AO6964" s="43"/>
      <c r="AP6964" s="43"/>
      <c r="AQ6964" s="43"/>
      <c r="AR6964" s="43"/>
      <c r="AS6964" s="43"/>
      <c r="AT6964" s="43"/>
      <c r="AU6964" s="44"/>
      <c r="AV6964" s="182"/>
      <c r="AW6964" s="182"/>
      <c r="AX6964" s="182"/>
      <c r="AZ6964" s="207"/>
    </row>
    <row r="6965" spans="1:52" s="168" customFormat="1" ht="45" customHeight="1" thickBot="1" x14ac:dyDescent="0.35">
      <c r="A6965" s="263"/>
      <c r="B6965" s="263"/>
      <c r="C6965" s="265"/>
      <c r="D6965" s="518" t="s">
        <v>7</v>
      </c>
      <c r="E6965" s="519"/>
      <c r="F6965" s="520" t="s">
        <v>169</v>
      </c>
      <c r="G6965" s="521"/>
      <c r="H6965" s="521"/>
      <c r="I6965" s="521"/>
      <c r="J6965" s="521"/>
      <c r="K6965" s="521"/>
      <c r="L6965" s="521"/>
      <c r="M6965" s="521"/>
      <c r="N6965" s="521"/>
      <c r="O6965" s="521"/>
      <c r="P6965" s="521"/>
      <c r="Q6965" s="521"/>
      <c r="R6965" s="521"/>
      <c r="S6965" s="521"/>
      <c r="T6965" s="521"/>
      <c r="U6965" s="522"/>
      <c r="V6965" s="182"/>
      <c r="W6965" s="191"/>
      <c r="X6965" s="199"/>
      <c r="Y6965" s="182"/>
      <c r="Z6965" s="184"/>
      <c r="AA6965" s="184"/>
      <c r="AD6965" s="182"/>
      <c r="AG6965" s="182"/>
      <c r="AH6965" s="43"/>
      <c r="AI6965" s="43"/>
      <c r="AJ6965" s="43"/>
      <c r="AK6965" s="43"/>
      <c r="AL6965" s="43"/>
      <c r="AM6965" s="43"/>
      <c r="AN6965" s="43"/>
      <c r="AO6965" s="43"/>
      <c r="AP6965" s="43"/>
      <c r="AQ6965" s="43"/>
      <c r="AR6965" s="43"/>
      <c r="AS6965" s="43"/>
      <c r="AT6965" s="43"/>
      <c r="AU6965" s="44"/>
      <c r="AV6965" s="182"/>
      <c r="AW6965" s="182"/>
      <c r="AX6965" s="182"/>
      <c r="AZ6965" s="207"/>
    </row>
    <row r="6966" spans="1:52" s="168" customFormat="1" ht="5.0999999999999996" customHeight="1" thickBot="1" x14ac:dyDescent="0.35">
      <c r="A6966" s="263"/>
      <c r="B6966" s="263"/>
      <c r="C6966" s="265"/>
      <c r="D6966" s="523"/>
      <c r="E6966" s="523"/>
      <c r="F6966" s="523"/>
      <c r="G6966" s="523"/>
      <c r="H6966" s="523"/>
      <c r="I6966" s="523"/>
      <c r="J6966" s="523"/>
      <c r="K6966" s="523"/>
      <c r="L6966" s="523"/>
      <c r="M6966" s="523"/>
      <c r="N6966" s="523"/>
      <c r="O6966" s="523"/>
      <c r="P6966" s="523"/>
      <c r="Q6966" s="523"/>
      <c r="R6966" s="523"/>
      <c r="S6966" s="523"/>
      <c r="T6966" s="523"/>
      <c r="U6966" s="523"/>
      <c r="V6966" s="182"/>
      <c r="W6966" s="191"/>
      <c r="X6966" s="199"/>
      <c r="Y6966" s="182"/>
      <c r="Z6966" s="184"/>
      <c r="AA6966" s="184"/>
      <c r="AD6966" s="182"/>
      <c r="AG6966" s="182"/>
      <c r="AH6966" s="43"/>
      <c r="AI6966" s="43"/>
      <c r="AJ6966" s="43"/>
      <c r="AK6966" s="43"/>
      <c r="AL6966" s="43"/>
      <c r="AM6966" s="43"/>
      <c r="AN6966" s="43"/>
      <c r="AO6966" s="43"/>
      <c r="AP6966" s="43"/>
      <c r="AQ6966" s="43"/>
      <c r="AR6966" s="43"/>
      <c r="AS6966" s="43"/>
      <c r="AT6966" s="43"/>
      <c r="AU6966" s="44"/>
      <c r="AV6966" s="182"/>
      <c r="AW6966" s="182"/>
      <c r="AX6966" s="182"/>
      <c r="AZ6966" s="207"/>
    </row>
    <row r="6967" spans="1:52" s="168" customFormat="1" ht="24.9" customHeight="1" thickBot="1" x14ac:dyDescent="0.35">
      <c r="A6967" s="263"/>
      <c r="B6967" s="263"/>
      <c r="C6967" s="265"/>
      <c r="D6967" s="165" t="s">
        <v>103</v>
      </c>
      <c r="E6967" s="218" t="s">
        <v>106</v>
      </c>
      <c r="F6967" s="455" t="s">
        <v>104</v>
      </c>
      <c r="G6967" s="524"/>
      <c r="H6967" s="456"/>
      <c r="I6967" s="525">
        <v>44058</v>
      </c>
      <c r="J6967" s="526"/>
      <c r="K6967" s="526"/>
      <c r="L6967" s="526"/>
      <c r="M6967" s="526"/>
      <c r="N6967" s="527"/>
      <c r="O6967" s="166" t="s">
        <v>8</v>
      </c>
      <c r="P6967" s="449" t="s">
        <v>24</v>
      </c>
      <c r="Q6967" s="450"/>
      <c r="R6967" s="450"/>
      <c r="S6967" s="450"/>
      <c r="T6967" s="450"/>
      <c r="U6967" s="528"/>
      <c r="V6967" s="182"/>
      <c r="W6967" s="191"/>
      <c r="X6967" s="199"/>
      <c r="Y6967" s="182"/>
      <c r="Z6967" s="184"/>
      <c r="AA6967" s="184"/>
      <c r="AD6967" s="182"/>
      <c r="AG6967" s="182"/>
      <c r="AH6967" s="43"/>
      <c r="AI6967" s="43"/>
      <c r="AJ6967" s="43"/>
      <c r="AK6967" s="43"/>
      <c r="AL6967" s="43"/>
      <c r="AM6967" s="43"/>
      <c r="AN6967" s="43"/>
      <c r="AO6967" s="43"/>
      <c r="AP6967" s="43"/>
      <c r="AQ6967" s="43"/>
      <c r="AR6967" s="43"/>
      <c r="AS6967" s="43"/>
      <c r="AT6967" s="43"/>
      <c r="AU6967" s="44"/>
      <c r="AV6967" s="182"/>
      <c r="AW6967" s="182"/>
      <c r="AX6967" s="182"/>
      <c r="AZ6967" s="207"/>
    </row>
    <row r="6968" spans="1:52" s="168" customFormat="1" ht="5.0999999999999996" customHeight="1" thickBot="1" x14ac:dyDescent="0.35">
      <c r="A6968" s="263"/>
      <c r="B6968" s="263"/>
      <c r="C6968" s="265"/>
      <c r="D6968" s="219"/>
      <c r="E6968" s="219"/>
      <c r="F6968" s="219"/>
      <c r="G6968" s="219"/>
      <c r="H6968" s="219"/>
      <c r="I6968" s="219"/>
      <c r="J6968" s="219"/>
      <c r="K6968" s="219"/>
      <c r="L6968" s="219"/>
      <c r="M6968" s="219"/>
      <c r="N6968" s="219"/>
      <c r="O6968" s="219"/>
      <c r="P6968" s="219"/>
      <c r="Q6968" s="219"/>
      <c r="R6968" s="219"/>
      <c r="S6968" s="219"/>
      <c r="T6968" s="219"/>
      <c r="U6968" s="219"/>
      <c r="V6968" s="182"/>
      <c r="W6968" s="191"/>
      <c r="X6968" s="199"/>
      <c r="Y6968" s="182"/>
      <c r="Z6968" s="184"/>
      <c r="AA6968" s="184"/>
      <c r="AD6968" s="182"/>
      <c r="AG6968" s="182"/>
      <c r="AH6968" s="43"/>
      <c r="AI6968" s="43"/>
      <c r="AJ6968" s="43"/>
      <c r="AK6968" s="43"/>
      <c r="AL6968" s="43"/>
      <c r="AM6968" s="43"/>
      <c r="AN6968" s="43"/>
      <c r="AO6968" s="43"/>
      <c r="AP6968" s="43"/>
      <c r="AQ6968" s="43"/>
      <c r="AR6968" s="43"/>
      <c r="AS6968" s="43"/>
      <c r="AT6968" s="43"/>
      <c r="AU6968" s="44"/>
      <c r="AV6968" s="182"/>
      <c r="AW6968" s="182"/>
      <c r="AX6968" s="182"/>
      <c r="AZ6968" s="207"/>
    </row>
    <row r="6969" spans="1:52" s="168" customFormat="1" ht="24.9" customHeight="1" thickBot="1" x14ac:dyDescent="0.35">
      <c r="A6969" s="263"/>
      <c r="B6969" s="263"/>
      <c r="C6969" s="265"/>
      <c r="D6969" s="165" t="s">
        <v>31</v>
      </c>
      <c r="E6969" s="449"/>
      <c r="F6969" s="450"/>
      <c r="G6969" s="450"/>
      <c r="H6969" s="450"/>
      <c r="I6969" s="450"/>
      <c r="J6969" s="451"/>
      <c r="K6969" s="177" t="s">
        <v>105</v>
      </c>
      <c r="L6969" s="452"/>
      <c r="M6969" s="452"/>
      <c r="N6969" s="452"/>
      <c r="O6969" s="452"/>
      <c r="P6969" s="452"/>
      <c r="Q6969" s="452"/>
      <c r="R6969" s="452"/>
      <c r="S6969" s="452"/>
      <c r="T6969" s="452"/>
      <c r="U6969" s="453"/>
      <c r="V6969" s="182"/>
      <c r="W6969" s="191"/>
      <c r="X6969" s="199"/>
      <c r="Y6969" s="182"/>
      <c r="Z6969" s="184"/>
      <c r="AA6969" s="184"/>
      <c r="AD6969" s="182"/>
      <c r="AG6969" s="182"/>
      <c r="AH6969" s="43"/>
      <c r="AI6969" s="43"/>
      <c r="AJ6969" s="43"/>
      <c r="AK6969" s="43"/>
      <c r="AL6969" s="43"/>
      <c r="AM6969" s="43"/>
      <c r="AN6969" s="43"/>
      <c r="AO6969" s="43"/>
      <c r="AP6969" s="43"/>
      <c r="AQ6969" s="43"/>
      <c r="AR6969" s="43"/>
      <c r="AS6969" s="43"/>
      <c r="AT6969" s="43"/>
      <c r="AU6969" s="44"/>
      <c r="AV6969" s="182"/>
      <c r="AW6969" s="182"/>
      <c r="AX6969" s="182"/>
      <c r="AZ6969" s="207"/>
    </row>
    <row r="6970" spans="1:52" s="168" customFormat="1" ht="5.0999999999999996" customHeight="1" thickBot="1" x14ac:dyDescent="0.35">
      <c r="A6970" s="263"/>
      <c r="B6970" s="263"/>
      <c r="C6970" s="265"/>
      <c r="D6970" s="454"/>
      <c r="E6970" s="454"/>
      <c r="F6970" s="454"/>
      <c r="G6970" s="454"/>
      <c r="H6970" s="454"/>
      <c r="I6970" s="454"/>
      <c r="J6970" s="454"/>
      <c r="K6970" s="454"/>
      <c r="L6970" s="454"/>
      <c r="M6970" s="454"/>
      <c r="N6970" s="454"/>
      <c r="O6970" s="454"/>
      <c r="P6970" s="454"/>
      <c r="Q6970" s="454"/>
      <c r="R6970" s="454"/>
      <c r="S6970" s="454"/>
      <c r="T6970" s="454"/>
      <c r="U6970" s="454"/>
      <c r="V6970" s="182"/>
      <c r="W6970" s="191"/>
      <c r="X6970" s="199"/>
      <c r="Y6970" s="182"/>
      <c r="Z6970" s="184"/>
      <c r="AA6970" s="184"/>
      <c r="AD6970" s="182"/>
      <c r="AG6970" s="182"/>
      <c r="AH6970" s="43"/>
      <c r="AI6970" s="43"/>
      <c r="AJ6970" s="43"/>
      <c r="AK6970" s="43"/>
      <c r="AL6970" s="43"/>
      <c r="AM6970" s="43"/>
      <c r="AN6970" s="43"/>
      <c r="AO6970" s="43"/>
      <c r="AP6970" s="43"/>
      <c r="AQ6970" s="43"/>
      <c r="AR6970" s="43"/>
      <c r="AS6970" s="43"/>
      <c r="AT6970" s="43"/>
      <c r="AU6970" s="44"/>
      <c r="AV6970" s="182"/>
      <c r="AW6970" s="182"/>
      <c r="AX6970" s="182"/>
      <c r="AZ6970" s="207"/>
    </row>
    <row r="6971" spans="1:52" s="168" customFormat="1" ht="45" customHeight="1" thickBot="1" x14ac:dyDescent="0.35">
      <c r="A6971" s="263" t="str">
        <f>+E6971</f>
        <v>NP 80</v>
      </c>
      <c r="B6971" s="264">
        <f>+U6995</f>
        <v>840</v>
      </c>
      <c r="C6971" s="265">
        <v>133</v>
      </c>
      <c r="D6971" s="165" t="s">
        <v>9</v>
      </c>
      <c r="E6971" s="180" t="s">
        <v>358</v>
      </c>
      <c r="F6971" s="455" t="s">
        <v>29</v>
      </c>
      <c r="G6971" s="456"/>
      <c r="H6971" s="457" t="s">
        <v>362</v>
      </c>
      <c r="I6971" s="457"/>
      <c r="J6971" s="457"/>
      <c r="K6971" s="457"/>
      <c r="L6971" s="457"/>
      <c r="M6971" s="458"/>
      <c r="N6971" s="459" t="s">
        <v>32</v>
      </c>
      <c r="O6971" s="460"/>
      <c r="P6971" s="461"/>
      <c r="Q6971" s="462" t="s">
        <v>54</v>
      </c>
      <c r="R6971" s="463"/>
      <c r="S6971" s="463"/>
      <c r="T6971" s="463"/>
      <c r="U6971" s="464"/>
      <c r="V6971" s="182"/>
      <c r="W6971" s="191"/>
      <c r="X6971" s="199"/>
      <c r="Y6971" s="182"/>
      <c r="Z6971" s="186"/>
      <c r="AA6971" s="186"/>
      <c r="AD6971" s="182"/>
      <c r="AG6971" s="182"/>
      <c r="AH6971" s="43"/>
      <c r="AI6971" s="43"/>
      <c r="AJ6971" s="43"/>
      <c r="AK6971" s="43"/>
      <c r="AL6971" s="43"/>
      <c r="AM6971" s="43"/>
      <c r="AN6971" s="43"/>
      <c r="AO6971" s="43"/>
      <c r="AP6971" s="43"/>
      <c r="AQ6971" s="43"/>
      <c r="AR6971" s="43"/>
      <c r="AS6971" s="43"/>
      <c r="AT6971" s="43"/>
      <c r="AU6971" s="44"/>
      <c r="AV6971" s="182"/>
      <c r="AW6971" s="182"/>
      <c r="AX6971" s="182"/>
      <c r="AZ6971" s="207"/>
    </row>
    <row r="6972" spans="1:52" s="168" customFormat="1" ht="5.0999999999999996" customHeight="1" thickBot="1" x14ac:dyDescent="0.35">
      <c r="A6972" s="263"/>
      <c r="B6972" s="263"/>
      <c r="C6972" s="265"/>
      <c r="D6972" s="428"/>
      <c r="E6972" s="428"/>
      <c r="F6972" s="428"/>
      <c r="G6972" s="428"/>
      <c r="H6972" s="428"/>
      <c r="I6972" s="428"/>
      <c r="J6972" s="428"/>
      <c r="K6972" s="428"/>
      <c r="L6972" s="428"/>
      <c r="M6972" s="428"/>
      <c r="N6972" s="454"/>
      <c r="O6972" s="454"/>
      <c r="P6972" s="454"/>
      <c r="Q6972" s="454"/>
      <c r="R6972" s="454"/>
      <c r="S6972" s="454"/>
      <c r="T6972" s="454"/>
      <c r="U6972" s="454"/>
      <c r="V6972" s="182"/>
      <c r="W6972" s="191"/>
      <c r="X6972" s="199"/>
      <c r="Y6972" s="182"/>
      <c r="Z6972" s="193"/>
      <c r="AA6972" s="193"/>
      <c r="AD6972" s="182"/>
      <c r="AG6972" s="182"/>
      <c r="AH6972" s="43"/>
      <c r="AI6972" s="43"/>
      <c r="AJ6972" s="43"/>
      <c r="AK6972" s="43"/>
      <c r="AL6972" s="43"/>
      <c r="AM6972" s="43"/>
      <c r="AN6972" s="43"/>
      <c r="AO6972" s="43"/>
      <c r="AP6972" s="43"/>
      <c r="AQ6972" s="43"/>
      <c r="AR6972" s="43"/>
      <c r="AS6972" s="43"/>
      <c r="AT6972" s="43"/>
      <c r="AU6972" s="44"/>
      <c r="AV6972" s="182"/>
      <c r="AW6972" s="182"/>
      <c r="AX6972" s="182"/>
      <c r="AZ6972" s="207"/>
    </row>
    <row r="6973" spans="1:52" s="168" customFormat="1" ht="24.9" customHeight="1" x14ac:dyDescent="0.3">
      <c r="A6973" s="263"/>
      <c r="B6973" s="263"/>
      <c r="C6973" s="265"/>
      <c r="D6973" s="465" t="s">
        <v>30</v>
      </c>
      <c r="E6973" s="466"/>
      <c r="F6973" s="466"/>
      <c r="G6973" s="466"/>
      <c r="H6973" s="466"/>
      <c r="I6973" s="466"/>
      <c r="J6973" s="466"/>
      <c r="K6973" s="466"/>
      <c r="L6973" s="466"/>
      <c r="M6973" s="467"/>
      <c r="N6973" s="468" t="s">
        <v>11</v>
      </c>
      <c r="O6973" s="470" t="s">
        <v>12</v>
      </c>
      <c r="P6973" s="471"/>
      <c r="Q6973" s="474" t="s">
        <v>13</v>
      </c>
      <c r="R6973" s="475"/>
      <c r="S6973" s="476"/>
      <c r="T6973" s="477" t="s">
        <v>27</v>
      </c>
      <c r="U6973" s="479" t="s">
        <v>28</v>
      </c>
      <c r="V6973" s="182"/>
      <c r="W6973" s="191"/>
      <c r="X6973" s="199"/>
      <c r="Y6973" s="182"/>
      <c r="Z6973" s="193"/>
      <c r="AA6973" s="193"/>
      <c r="AD6973" s="182"/>
      <c r="AG6973" s="182"/>
      <c r="AH6973" s="43"/>
      <c r="AI6973" s="43"/>
      <c r="AJ6973" s="43"/>
      <c r="AK6973" s="43"/>
      <c r="AL6973" s="43"/>
      <c r="AM6973" s="43"/>
      <c r="AN6973" s="43"/>
      <c r="AO6973" s="43"/>
      <c r="AP6973" s="43"/>
      <c r="AQ6973" s="43"/>
      <c r="AR6973" s="43"/>
      <c r="AS6973" s="43"/>
      <c r="AT6973" s="43"/>
      <c r="AU6973" s="44"/>
      <c r="AV6973" s="182"/>
      <c r="AW6973" s="182"/>
      <c r="AX6973" s="182"/>
      <c r="AZ6973" s="207"/>
    </row>
    <row r="6974" spans="1:52" s="168" customFormat="1" ht="24.9" customHeight="1" x14ac:dyDescent="0.3">
      <c r="A6974" s="263"/>
      <c r="B6974" s="263"/>
      <c r="C6974" s="265"/>
      <c r="D6974" s="481"/>
      <c r="E6974" s="482"/>
      <c r="F6974" s="482"/>
      <c r="G6974" s="482"/>
      <c r="H6974" s="482"/>
      <c r="I6974" s="482"/>
      <c r="J6974" s="482"/>
      <c r="K6974" s="482"/>
      <c r="L6974" s="482"/>
      <c r="M6974" s="483"/>
      <c r="N6974" s="469"/>
      <c r="O6974" s="472"/>
      <c r="P6974" s="473"/>
      <c r="Q6974" s="170" t="s">
        <v>14</v>
      </c>
      <c r="R6974" s="170" t="s">
        <v>15</v>
      </c>
      <c r="S6974" s="170" t="s">
        <v>26</v>
      </c>
      <c r="T6974" s="478"/>
      <c r="U6974" s="480"/>
      <c r="V6974" s="182"/>
      <c r="W6974" s="191"/>
      <c r="X6974" s="199"/>
      <c r="Y6974" s="182"/>
      <c r="Z6974" s="194"/>
      <c r="AA6974" s="194"/>
      <c r="AD6974" s="182"/>
      <c r="AG6974" s="182"/>
      <c r="AH6974" s="43"/>
      <c r="AI6974" s="43"/>
      <c r="AJ6974" s="43"/>
      <c r="AK6974" s="43"/>
      <c r="AL6974" s="43"/>
      <c r="AM6974" s="43"/>
      <c r="AN6974" s="43"/>
      <c r="AO6974" s="43"/>
      <c r="AP6974" s="43"/>
      <c r="AQ6974" s="43"/>
      <c r="AR6974" s="43"/>
      <c r="AS6974" s="43"/>
      <c r="AT6974" s="43"/>
      <c r="AU6974" s="44"/>
      <c r="AV6974" s="182"/>
      <c r="AW6974" s="182"/>
      <c r="AX6974" s="182"/>
      <c r="AZ6974" s="207"/>
    </row>
    <row r="6975" spans="1:52" s="168" customFormat="1" ht="24.9" customHeight="1" x14ac:dyDescent="0.3">
      <c r="A6975" s="263"/>
      <c r="B6975" s="263"/>
      <c r="C6975" s="265"/>
      <c r="D6975" s="481"/>
      <c r="E6975" s="482"/>
      <c r="F6975" s="482"/>
      <c r="G6975" s="482"/>
      <c r="H6975" s="482"/>
      <c r="I6975" s="482"/>
      <c r="J6975" s="482"/>
      <c r="K6975" s="482"/>
      <c r="L6975" s="482"/>
      <c r="M6975" s="483"/>
      <c r="N6975" s="176">
        <v>14001469</v>
      </c>
      <c r="O6975" s="412" t="s">
        <v>460</v>
      </c>
      <c r="P6975" s="413"/>
      <c r="Q6975" s="8"/>
      <c r="R6975" s="8"/>
      <c r="S6975" s="8"/>
      <c r="T6975" s="9">
        <v>60</v>
      </c>
      <c r="U6975" s="17">
        <f>+T6975</f>
        <v>60</v>
      </c>
      <c r="V6975" s="182"/>
      <c r="W6975" s="191">
        <v>1</v>
      </c>
      <c r="X6975" s="199"/>
      <c r="Y6975" s="182">
        <f>+C6971</f>
        <v>133</v>
      </c>
      <c r="Z6975" s="41">
        <f>+SUMIF($N6975:$N6994,$Z$16,$U6975:$U6994)</f>
        <v>60</v>
      </c>
      <c r="AA6975" s="41">
        <f>+SUMIF($N6975:$N6994,$AA$16,$U6975:$U6994)</f>
        <v>60</v>
      </c>
      <c r="AB6975" s="41">
        <f>+SUMIF($N6975:$N6994,$AB$16,$U6975:$U6994)</f>
        <v>60</v>
      </c>
      <c r="AC6975" s="41">
        <f>+SUMIF($N6975:$N6994,$AC$16,$U6975:$U6994)</f>
        <v>60</v>
      </c>
      <c r="AD6975" s="41">
        <f>+SUMIF($N6975:$N6994,$AD$16,$U6975:$U6994)</f>
        <v>60</v>
      </c>
      <c r="AE6975" s="41">
        <f>+SUMIF($N6975:$N6994,$AE$16,$U6975:$U6994)</f>
        <v>60</v>
      </c>
      <c r="AF6975" s="41">
        <f>+SUMIF($N6975:$N6994,$AF$16,$U6975:$U6994)</f>
        <v>60</v>
      </c>
      <c r="AG6975" s="41">
        <f>+SUMIF($N6975:$N6994,$AG$16,$U6975:$U6994)</f>
        <v>60</v>
      </c>
      <c r="AH6975" s="41">
        <f>+SUMIF($N6975:$N6994,$AH$16,$U6975:$U6994)</f>
        <v>60</v>
      </c>
      <c r="AI6975" s="41">
        <f>+SUMIF($N6975:$N6994,$AI$16,$U6975:$U6994)</f>
        <v>60</v>
      </c>
      <c r="AJ6975" s="41">
        <f>+SUMIF($N6975:$N6994,$AJ$16,$U6975:$U6994)</f>
        <v>60</v>
      </c>
      <c r="AK6975" s="41">
        <f>+SUMIF($N6975:$N6994,$AK$16,$U6975:$U6994)</f>
        <v>0</v>
      </c>
      <c r="AL6975" s="41">
        <f>+SUMIF($N6975:$N6994,$AL$16,$U6975:$U6994)</f>
        <v>0</v>
      </c>
      <c r="AM6975" s="41">
        <f>+SUMIF($N6975:$N6994,$AM$16,$U6975:$U6994)</f>
        <v>0</v>
      </c>
      <c r="AN6975" s="41">
        <f>+SUMIF($N6975:$N6994,$AN$16,$U6975:$U6994)</f>
        <v>60</v>
      </c>
      <c r="AO6975" s="41">
        <f>+SUMIF($N6975:$N6994,$AO$16,$U6975:$U6994)</f>
        <v>0</v>
      </c>
      <c r="AP6975" s="41">
        <f>+SUMIF($N6975:$N6994,$AP$16,$U6975:$U6994)</f>
        <v>0</v>
      </c>
      <c r="AQ6975" s="41">
        <f>+SUMIF($N6975:$N6994,$AQ$16,$U6975:$U6994)</f>
        <v>60</v>
      </c>
      <c r="AR6975" s="41">
        <f>+SUMIF($N6975:$N6994,$AR$16,$U6975:$U6994)</f>
        <v>60</v>
      </c>
      <c r="AS6975" s="43"/>
      <c r="AT6975" s="43"/>
      <c r="AU6975" s="44"/>
      <c r="AV6975" s="182"/>
      <c r="AW6975" s="182"/>
      <c r="AX6975" s="182"/>
      <c r="AZ6975" s="207"/>
    </row>
    <row r="6976" spans="1:52" s="168" customFormat="1" ht="24.9" customHeight="1" x14ac:dyDescent="0.3">
      <c r="A6976" s="263"/>
      <c r="B6976" s="263"/>
      <c r="C6976" s="265"/>
      <c r="D6976" s="481"/>
      <c r="E6976" s="482"/>
      <c r="F6976" s="482"/>
      <c r="G6976" s="482"/>
      <c r="H6976" s="482"/>
      <c r="I6976" s="482"/>
      <c r="J6976" s="482"/>
      <c r="K6976" s="482"/>
      <c r="L6976" s="482"/>
      <c r="M6976" s="483"/>
      <c r="N6976" s="176">
        <v>14001481</v>
      </c>
      <c r="O6976" s="412" t="s">
        <v>460</v>
      </c>
      <c r="P6976" s="413"/>
      <c r="Q6976" s="8"/>
      <c r="R6976" s="8"/>
      <c r="S6976" s="8"/>
      <c r="T6976" s="9">
        <v>60</v>
      </c>
      <c r="U6976" s="17">
        <f t="shared" ref="U6976:U6993" si="245">+T6976</f>
        <v>60</v>
      </c>
      <c r="V6976" s="182"/>
      <c r="W6976" s="191">
        <v>2</v>
      </c>
      <c r="X6976" s="199"/>
      <c r="Y6976" s="182"/>
      <c r="Z6976" s="184"/>
      <c r="AA6976" s="184"/>
      <c r="AD6976" s="182"/>
      <c r="AG6976" s="182"/>
      <c r="AH6976" s="43"/>
      <c r="AI6976" s="43"/>
      <c r="AJ6976" s="43"/>
      <c r="AK6976" s="43"/>
      <c r="AL6976" s="43"/>
      <c r="AM6976" s="43"/>
      <c r="AN6976" s="43"/>
      <c r="AO6976" s="43"/>
      <c r="AP6976" s="43"/>
      <c r="AQ6976" s="43"/>
      <c r="AR6976" s="43"/>
      <c r="AS6976" s="43"/>
      <c r="AT6976" s="43"/>
      <c r="AU6976" s="44"/>
      <c r="AV6976" s="182"/>
      <c r="AW6976" s="182"/>
      <c r="AX6976" s="182"/>
      <c r="AZ6976" s="207"/>
    </row>
    <row r="6977" spans="1:52" s="168" customFormat="1" ht="24.9" customHeight="1" x14ac:dyDescent="0.3">
      <c r="A6977" s="263"/>
      <c r="B6977" s="263"/>
      <c r="C6977" s="265"/>
      <c r="D6977" s="481"/>
      <c r="E6977" s="482"/>
      <c r="F6977" s="482"/>
      <c r="G6977" s="482"/>
      <c r="H6977" s="482"/>
      <c r="I6977" s="482"/>
      <c r="J6977" s="482"/>
      <c r="K6977" s="482"/>
      <c r="L6977" s="482"/>
      <c r="M6977" s="483"/>
      <c r="N6977" s="176">
        <v>14000772</v>
      </c>
      <c r="O6977" s="412" t="s">
        <v>460</v>
      </c>
      <c r="P6977" s="413"/>
      <c r="Q6977" s="8"/>
      <c r="R6977" s="8"/>
      <c r="S6977" s="8"/>
      <c r="T6977" s="9">
        <v>60</v>
      </c>
      <c r="U6977" s="17">
        <f t="shared" si="245"/>
        <v>60</v>
      </c>
      <c r="V6977" s="182"/>
      <c r="W6977" s="191">
        <v>3</v>
      </c>
      <c r="X6977" s="199"/>
      <c r="Y6977" s="182"/>
      <c r="Z6977" s="184"/>
      <c r="AA6977" s="184"/>
      <c r="AD6977" s="182"/>
      <c r="AG6977" s="182"/>
      <c r="AH6977" s="43"/>
      <c r="AI6977" s="43"/>
      <c r="AJ6977" s="43"/>
      <c r="AK6977" s="43"/>
      <c r="AL6977" s="43"/>
      <c r="AM6977" s="43"/>
      <c r="AN6977" s="43"/>
      <c r="AO6977" s="43"/>
      <c r="AP6977" s="43"/>
      <c r="AQ6977" s="43"/>
      <c r="AR6977" s="43"/>
      <c r="AS6977" s="43"/>
      <c r="AT6977" s="43"/>
      <c r="AU6977" s="44"/>
      <c r="AV6977" s="182"/>
      <c r="AW6977" s="182"/>
      <c r="AX6977" s="182"/>
      <c r="AZ6977" s="207"/>
    </row>
    <row r="6978" spans="1:52" s="168" customFormat="1" ht="24.9" customHeight="1" x14ac:dyDescent="0.3">
      <c r="A6978" s="263"/>
      <c r="B6978" s="263"/>
      <c r="C6978" s="265"/>
      <c r="D6978" s="481"/>
      <c r="E6978" s="482"/>
      <c r="F6978" s="482"/>
      <c r="G6978" s="482"/>
      <c r="H6978" s="482"/>
      <c r="I6978" s="482"/>
      <c r="J6978" s="482"/>
      <c r="K6978" s="482"/>
      <c r="L6978" s="482"/>
      <c r="M6978" s="483"/>
      <c r="N6978" s="176">
        <v>14000741</v>
      </c>
      <c r="O6978" s="412" t="s">
        <v>460</v>
      </c>
      <c r="P6978" s="413"/>
      <c r="Q6978" s="8"/>
      <c r="R6978" s="8"/>
      <c r="S6978" s="8"/>
      <c r="T6978" s="9">
        <v>60</v>
      </c>
      <c r="U6978" s="17">
        <f t="shared" si="245"/>
        <v>60</v>
      </c>
      <c r="V6978" s="182"/>
      <c r="W6978" s="191">
        <v>4</v>
      </c>
      <c r="X6978" s="199"/>
      <c r="Y6978" s="182"/>
      <c r="Z6978" s="184"/>
      <c r="AA6978" s="184"/>
      <c r="AD6978" s="182"/>
      <c r="AG6978" s="182"/>
      <c r="AH6978" s="43"/>
      <c r="AI6978" s="43"/>
      <c r="AJ6978" s="43"/>
      <c r="AK6978" s="43"/>
      <c r="AL6978" s="43"/>
      <c r="AM6978" s="43"/>
      <c r="AN6978" s="43"/>
      <c r="AO6978" s="43"/>
      <c r="AP6978" s="43"/>
      <c r="AQ6978" s="43"/>
      <c r="AR6978" s="43"/>
      <c r="AS6978" s="43"/>
      <c r="AT6978" s="43"/>
      <c r="AU6978" s="44"/>
      <c r="AV6978" s="182"/>
      <c r="AW6978" s="182"/>
      <c r="AX6978" s="182"/>
      <c r="AZ6978" s="207"/>
    </row>
    <row r="6979" spans="1:52" s="168" customFormat="1" ht="24.9" customHeight="1" x14ac:dyDescent="0.3">
      <c r="A6979" s="263"/>
      <c r="B6979" s="263"/>
      <c r="C6979" s="265"/>
      <c r="D6979" s="481"/>
      <c r="E6979" s="482"/>
      <c r="F6979" s="482"/>
      <c r="G6979" s="482"/>
      <c r="H6979" s="482"/>
      <c r="I6979" s="482"/>
      <c r="J6979" s="482"/>
      <c r="K6979" s="482"/>
      <c r="L6979" s="482"/>
      <c r="M6979" s="483"/>
      <c r="N6979" s="176">
        <v>14000718</v>
      </c>
      <c r="O6979" s="412" t="s">
        <v>460</v>
      </c>
      <c r="P6979" s="413"/>
      <c r="Q6979" s="8"/>
      <c r="R6979" s="8"/>
      <c r="S6979" s="8"/>
      <c r="T6979" s="9">
        <v>60</v>
      </c>
      <c r="U6979" s="17">
        <f t="shared" si="245"/>
        <v>60</v>
      </c>
      <c r="V6979" s="182"/>
      <c r="W6979" s="191">
        <v>5</v>
      </c>
      <c r="X6979" s="199"/>
      <c r="Y6979" s="182"/>
      <c r="Z6979" s="184"/>
      <c r="AA6979" s="184"/>
      <c r="AD6979" s="182"/>
      <c r="AG6979" s="182"/>
      <c r="AH6979" s="43"/>
      <c r="AI6979" s="43"/>
      <c r="AJ6979" s="43"/>
      <c r="AK6979" s="43"/>
      <c r="AL6979" s="43"/>
      <c r="AM6979" s="43"/>
      <c r="AN6979" s="43"/>
      <c r="AO6979" s="43"/>
      <c r="AP6979" s="43"/>
      <c r="AQ6979" s="43"/>
      <c r="AR6979" s="43"/>
      <c r="AS6979" s="43"/>
      <c r="AT6979" s="43"/>
      <c r="AU6979" s="44"/>
      <c r="AV6979" s="182"/>
      <c r="AW6979" s="182"/>
      <c r="AX6979" s="182"/>
      <c r="AZ6979" s="207"/>
    </row>
    <row r="6980" spans="1:52" s="168" customFormat="1" ht="24.9" customHeight="1" x14ac:dyDescent="0.3">
      <c r="A6980" s="263"/>
      <c r="B6980" s="263"/>
      <c r="C6980" s="265"/>
      <c r="D6980" s="481"/>
      <c r="E6980" s="482"/>
      <c r="F6980" s="482"/>
      <c r="G6980" s="482"/>
      <c r="H6980" s="482"/>
      <c r="I6980" s="482"/>
      <c r="J6980" s="482"/>
      <c r="K6980" s="482"/>
      <c r="L6980" s="482"/>
      <c r="M6980" s="483"/>
      <c r="N6980" s="176">
        <v>14001678</v>
      </c>
      <c r="O6980" s="412" t="s">
        <v>460</v>
      </c>
      <c r="P6980" s="413"/>
      <c r="Q6980" s="8"/>
      <c r="R6980" s="8"/>
      <c r="S6980" s="8"/>
      <c r="T6980" s="9">
        <v>60</v>
      </c>
      <c r="U6980" s="17">
        <f t="shared" si="245"/>
        <v>60</v>
      </c>
      <c r="V6980" s="182"/>
      <c r="W6980" s="191">
        <v>6</v>
      </c>
      <c r="X6980" s="199"/>
      <c r="Y6980" s="182"/>
      <c r="Z6980" s="184"/>
      <c r="AA6980" s="184"/>
      <c r="AD6980" s="182"/>
      <c r="AG6980" s="182"/>
      <c r="AH6980" s="43"/>
      <c r="AI6980" s="43"/>
      <c r="AJ6980" s="43"/>
      <c r="AK6980" s="43"/>
      <c r="AL6980" s="43"/>
      <c r="AM6980" s="43"/>
      <c r="AN6980" s="43"/>
      <c r="AO6980" s="43"/>
      <c r="AP6980" s="43"/>
      <c r="AQ6980" s="43"/>
      <c r="AR6980" s="43"/>
      <c r="AS6980" s="43"/>
      <c r="AT6980" s="43"/>
      <c r="AU6980" s="44"/>
      <c r="AV6980" s="182"/>
      <c r="AW6980" s="182"/>
      <c r="AX6980" s="182"/>
      <c r="AZ6980" s="207"/>
    </row>
    <row r="6981" spans="1:52" s="168" customFormat="1" ht="24.9" customHeight="1" x14ac:dyDescent="0.3">
      <c r="A6981" s="263"/>
      <c r="B6981" s="263"/>
      <c r="C6981" s="265"/>
      <c r="D6981" s="481"/>
      <c r="E6981" s="482"/>
      <c r="F6981" s="482"/>
      <c r="G6981" s="482"/>
      <c r="H6981" s="482"/>
      <c r="I6981" s="482"/>
      <c r="J6981" s="482"/>
      <c r="K6981" s="482"/>
      <c r="L6981" s="482"/>
      <c r="M6981" s="483"/>
      <c r="N6981" s="176">
        <v>14001545</v>
      </c>
      <c r="O6981" s="412" t="s">
        <v>460</v>
      </c>
      <c r="P6981" s="413"/>
      <c r="Q6981" s="8"/>
      <c r="R6981" s="8"/>
      <c r="S6981" s="8"/>
      <c r="T6981" s="9">
        <v>60</v>
      </c>
      <c r="U6981" s="17">
        <f t="shared" si="245"/>
        <v>60</v>
      </c>
      <c r="V6981" s="182"/>
      <c r="W6981" s="191">
        <v>7</v>
      </c>
      <c r="X6981" s="199"/>
      <c r="Y6981" s="182"/>
      <c r="Z6981" s="184"/>
      <c r="AA6981" s="184"/>
      <c r="AD6981" s="182"/>
      <c r="AG6981" s="182"/>
      <c r="AH6981" s="43"/>
      <c r="AI6981" s="43"/>
      <c r="AJ6981" s="43"/>
      <c r="AK6981" s="43"/>
      <c r="AL6981" s="43"/>
      <c r="AM6981" s="43"/>
      <c r="AN6981" s="43"/>
      <c r="AO6981" s="43"/>
      <c r="AP6981" s="43"/>
      <c r="AQ6981" s="43"/>
      <c r="AR6981" s="43"/>
      <c r="AS6981" s="43"/>
      <c r="AT6981" s="43"/>
      <c r="AU6981" s="44"/>
      <c r="AV6981" s="182"/>
      <c r="AW6981" s="182"/>
      <c r="AX6981" s="182"/>
      <c r="AZ6981" s="207"/>
    </row>
    <row r="6982" spans="1:52" s="168" customFormat="1" ht="24.9" customHeight="1" x14ac:dyDescent="0.3">
      <c r="A6982" s="263"/>
      <c r="B6982" s="263"/>
      <c r="C6982" s="265"/>
      <c r="D6982" s="481"/>
      <c r="E6982" s="482"/>
      <c r="F6982" s="482"/>
      <c r="G6982" s="482"/>
      <c r="H6982" s="482"/>
      <c r="I6982" s="482"/>
      <c r="J6982" s="482"/>
      <c r="K6982" s="482"/>
      <c r="L6982" s="482"/>
      <c r="M6982" s="483"/>
      <c r="N6982" s="176">
        <v>14001517</v>
      </c>
      <c r="O6982" s="412" t="s">
        <v>460</v>
      </c>
      <c r="P6982" s="413"/>
      <c r="Q6982" s="8"/>
      <c r="R6982" s="8"/>
      <c r="S6982" s="8"/>
      <c r="T6982" s="9">
        <v>60</v>
      </c>
      <c r="U6982" s="17">
        <f t="shared" si="245"/>
        <v>60</v>
      </c>
      <c r="V6982" s="182"/>
      <c r="W6982" s="191">
        <v>8</v>
      </c>
      <c r="X6982" s="199"/>
      <c r="Y6982" s="182"/>
      <c r="Z6982" s="184"/>
      <c r="AA6982" s="184"/>
      <c r="AD6982" s="182"/>
      <c r="AG6982" s="182"/>
      <c r="AH6982" s="43"/>
      <c r="AI6982" s="43"/>
      <c r="AJ6982" s="43"/>
      <c r="AK6982" s="43"/>
      <c r="AL6982" s="43"/>
      <c r="AM6982" s="43"/>
      <c r="AN6982" s="43"/>
      <c r="AO6982" s="43"/>
      <c r="AP6982" s="43"/>
      <c r="AQ6982" s="43"/>
      <c r="AR6982" s="43"/>
      <c r="AS6982" s="43"/>
      <c r="AT6982" s="43"/>
      <c r="AU6982" s="44"/>
      <c r="AV6982" s="182"/>
      <c r="AW6982" s="182"/>
      <c r="AX6982" s="182"/>
      <c r="AZ6982" s="207"/>
    </row>
    <row r="6983" spans="1:52" s="168" customFormat="1" ht="24.9" customHeight="1" x14ac:dyDescent="0.3">
      <c r="A6983" s="263"/>
      <c r="B6983" s="263"/>
      <c r="C6983" s="265"/>
      <c r="D6983" s="481"/>
      <c r="E6983" s="482"/>
      <c r="F6983" s="482"/>
      <c r="G6983" s="482"/>
      <c r="H6983" s="482"/>
      <c r="I6983" s="482"/>
      <c r="J6983" s="482"/>
      <c r="K6983" s="482"/>
      <c r="L6983" s="482"/>
      <c r="M6983" s="483"/>
      <c r="N6983" s="176">
        <v>14001156</v>
      </c>
      <c r="O6983" s="412" t="s">
        <v>460</v>
      </c>
      <c r="P6983" s="413"/>
      <c r="Q6983" s="8"/>
      <c r="R6983" s="8"/>
      <c r="S6983" s="8"/>
      <c r="T6983" s="9">
        <v>60</v>
      </c>
      <c r="U6983" s="17">
        <f t="shared" si="245"/>
        <v>60</v>
      </c>
      <c r="V6983" s="182"/>
      <c r="W6983" s="191">
        <v>9</v>
      </c>
      <c r="X6983" s="199"/>
      <c r="Y6983" s="182"/>
      <c r="Z6983" s="184"/>
      <c r="AA6983" s="184"/>
      <c r="AD6983" s="182"/>
      <c r="AG6983" s="182"/>
      <c r="AH6983" s="43"/>
      <c r="AI6983" s="43"/>
      <c r="AJ6983" s="43"/>
      <c r="AK6983" s="43"/>
      <c r="AL6983" s="43"/>
      <c r="AM6983" s="43"/>
      <c r="AN6983" s="43"/>
      <c r="AO6983" s="43"/>
      <c r="AP6983" s="43"/>
      <c r="AQ6983" s="43"/>
      <c r="AR6983" s="43"/>
      <c r="AS6983" s="43"/>
      <c r="AT6983" s="43"/>
      <c r="AU6983" s="44"/>
      <c r="AV6983" s="182"/>
      <c r="AW6983" s="182"/>
      <c r="AX6983" s="182"/>
      <c r="AZ6983" s="207"/>
    </row>
    <row r="6984" spans="1:52" s="168" customFormat="1" ht="24.9" customHeight="1" x14ac:dyDescent="0.3">
      <c r="A6984" s="263"/>
      <c r="B6984" s="263"/>
      <c r="C6984" s="265"/>
      <c r="D6984" s="481"/>
      <c r="E6984" s="482"/>
      <c r="F6984" s="482"/>
      <c r="G6984" s="482"/>
      <c r="H6984" s="482"/>
      <c r="I6984" s="482"/>
      <c r="J6984" s="482"/>
      <c r="K6984" s="482"/>
      <c r="L6984" s="482"/>
      <c r="M6984" s="483"/>
      <c r="N6984" s="176">
        <v>14001367</v>
      </c>
      <c r="O6984" s="412" t="s">
        <v>460</v>
      </c>
      <c r="P6984" s="413"/>
      <c r="Q6984" s="8"/>
      <c r="R6984" s="8"/>
      <c r="S6984" s="8"/>
      <c r="T6984" s="9">
        <v>60</v>
      </c>
      <c r="U6984" s="17">
        <f t="shared" si="245"/>
        <v>60</v>
      </c>
      <c r="V6984" s="182"/>
      <c r="W6984" s="191">
        <v>10</v>
      </c>
      <c r="X6984" s="199"/>
      <c r="Y6984" s="182"/>
      <c r="Z6984" s="184"/>
      <c r="AA6984" s="184"/>
      <c r="AD6984" s="182"/>
      <c r="AG6984" s="182"/>
      <c r="AH6984" s="43"/>
      <c r="AI6984" s="43"/>
      <c r="AJ6984" s="43"/>
      <c r="AK6984" s="43"/>
      <c r="AL6984" s="43"/>
      <c r="AM6984" s="43"/>
      <c r="AN6984" s="43"/>
      <c r="AO6984" s="43"/>
      <c r="AP6984" s="43"/>
      <c r="AQ6984" s="43"/>
      <c r="AR6984" s="43"/>
      <c r="AS6984" s="43"/>
      <c r="AT6984" s="43"/>
      <c r="AU6984" s="44"/>
      <c r="AV6984" s="182"/>
      <c r="AW6984" s="182"/>
      <c r="AX6984" s="182"/>
      <c r="AZ6984" s="207"/>
    </row>
    <row r="6985" spans="1:52" s="168" customFormat="1" ht="24.9" customHeight="1" x14ac:dyDescent="0.3">
      <c r="A6985" s="263"/>
      <c r="B6985" s="263"/>
      <c r="C6985" s="265"/>
      <c r="D6985" s="481"/>
      <c r="E6985" s="482"/>
      <c r="F6985" s="482"/>
      <c r="G6985" s="482"/>
      <c r="H6985" s="482"/>
      <c r="I6985" s="482"/>
      <c r="J6985" s="482"/>
      <c r="K6985" s="482"/>
      <c r="L6985" s="482"/>
      <c r="M6985" s="483"/>
      <c r="N6985" s="176">
        <v>14000126</v>
      </c>
      <c r="O6985" s="412" t="s">
        <v>460</v>
      </c>
      <c r="P6985" s="413"/>
      <c r="Q6985" s="8"/>
      <c r="R6985" s="8"/>
      <c r="S6985" s="8"/>
      <c r="T6985" s="9">
        <v>60</v>
      </c>
      <c r="U6985" s="17">
        <f t="shared" si="245"/>
        <v>60</v>
      </c>
      <c r="V6985" s="182"/>
      <c r="W6985" s="191">
        <v>11</v>
      </c>
      <c r="X6985" s="199"/>
      <c r="Y6985" s="182"/>
      <c r="Z6985" s="184"/>
      <c r="AA6985" s="184"/>
      <c r="AD6985" s="182"/>
      <c r="AG6985" s="182"/>
      <c r="AH6985" s="43"/>
      <c r="AI6985" s="43"/>
      <c r="AJ6985" s="43"/>
      <c r="AK6985" s="43"/>
      <c r="AL6985" s="43"/>
      <c r="AM6985" s="43"/>
      <c r="AN6985" s="43"/>
      <c r="AO6985" s="43"/>
      <c r="AP6985" s="43"/>
      <c r="AQ6985" s="43"/>
      <c r="AR6985" s="43"/>
      <c r="AS6985" s="43"/>
      <c r="AT6985" s="43"/>
      <c r="AU6985" s="44"/>
      <c r="AV6985" s="182"/>
      <c r="AW6985" s="182"/>
      <c r="AX6985" s="182"/>
      <c r="AZ6985" s="207"/>
    </row>
    <row r="6986" spans="1:52" s="168" customFormat="1" ht="24.9" customHeight="1" x14ac:dyDescent="0.3">
      <c r="A6986" s="263"/>
      <c r="B6986" s="263"/>
      <c r="C6986" s="265"/>
      <c r="D6986" s="481"/>
      <c r="E6986" s="482"/>
      <c r="F6986" s="482"/>
      <c r="G6986" s="482"/>
      <c r="H6986" s="482"/>
      <c r="I6986" s="482"/>
      <c r="J6986" s="482"/>
      <c r="K6986" s="482"/>
      <c r="L6986" s="482"/>
      <c r="M6986" s="483"/>
      <c r="N6986" s="176"/>
      <c r="O6986" s="412"/>
      <c r="P6986" s="413"/>
      <c r="Q6986" s="8"/>
      <c r="R6986" s="8"/>
      <c r="S6986" s="8"/>
      <c r="T6986" s="9"/>
      <c r="U6986" s="17"/>
      <c r="V6986" s="182"/>
      <c r="W6986" s="191"/>
      <c r="X6986" s="199"/>
      <c r="Y6986" s="182"/>
      <c r="Z6986" s="184"/>
      <c r="AA6986" s="184"/>
      <c r="AD6986" s="182"/>
      <c r="AG6986" s="182"/>
      <c r="AH6986" s="43"/>
      <c r="AI6986" s="43"/>
      <c r="AJ6986" s="43"/>
      <c r="AK6986" s="43"/>
      <c r="AL6986" s="43"/>
      <c r="AM6986" s="43"/>
      <c r="AN6986" s="43"/>
      <c r="AO6986" s="43"/>
      <c r="AP6986" s="43"/>
      <c r="AQ6986" s="43"/>
      <c r="AR6986" s="43"/>
      <c r="AS6986" s="43"/>
      <c r="AT6986" s="43"/>
      <c r="AU6986" s="44"/>
      <c r="AV6986" s="182"/>
      <c r="AW6986" s="182"/>
      <c r="AX6986" s="182"/>
      <c r="AZ6986" s="207"/>
    </row>
    <row r="6987" spans="1:52" s="168" customFormat="1" ht="24.9" customHeight="1" x14ac:dyDescent="0.3">
      <c r="A6987" s="263"/>
      <c r="B6987" s="263"/>
      <c r="C6987" s="265"/>
      <c r="D6987" s="481"/>
      <c r="E6987" s="482"/>
      <c r="F6987" s="482"/>
      <c r="G6987" s="482"/>
      <c r="H6987" s="482"/>
      <c r="I6987" s="482"/>
      <c r="J6987" s="482"/>
      <c r="K6987" s="482"/>
      <c r="L6987" s="482"/>
      <c r="M6987" s="483"/>
      <c r="N6987" s="176"/>
      <c r="O6987" s="412"/>
      <c r="P6987" s="413"/>
      <c r="Q6987" s="8"/>
      <c r="R6987" s="8"/>
      <c r="S6987" s="8"/>
      <c r="T6987" s="9"/>
      <c r="U6987" s="17"/>
      <c r="V6987" s="182"/>
      <c r="W6987" s="191"/>
      <c r="X6987" s="199"/>
      <c r="Y6987" s="182"/>
      <c r="Z6987" s="184"/>
      <c r="AA6987" s="184"/>
      <c r="AD6987" s="182"/>
      <c r="AG6987" s="182"/>
      <c r="AH6987" s="43"/>
      <c r="AI6987" s="43"/>
      <c r="AJ6987" s="43"/>
      <c r="AK6987" s="43"/>
      <c r="AL6987" s="43"/>
      <c r="AM6987" s="43"/>
      <c r="AN6987" s="43"/>
      <c r="AO6987" s="43"/>
      <c r="AP6987" s="43"/>
      <c r="AQ6987" s="43"/>
      <c r="AR6987" s="43"/>
      <c r="AS6987" s="43"/>
      <c r="AT6987" s="43"/>
      <c r="AU6987" s="44"/>
      <c r="AV6987" s="182"/>
      <c r="AW6987" s="182"/>
      <c r="AX6987" s="182"/>
      <c r="AZ6987" s="207"/>
    </row>
    <row r="6988" spans="1:52" s="168" customFormat="1" ht="24.9" customHeight="1" x14ac:dyDescent="0.3">
      <c r="A6988" s="263"/>
      <c r="B6988" s="263"/>
      <c r="C6988" s="265"/>
      <c r="D6988" s="481"/>
      <c r="E6988" s="482"/>
      <c r="F6988" s="482"/>
      <c r="G6988" s="482"/>
      <c r="H6988" s="482"/>
      <c r="I6988" s="482"/>
      <c r="J6988" s="482"/>
      <c r="K6988" s="482"/>
      <c r="L6988" s="482"/>
      <c r="M6988" s="483"/>
      <c r="N6988" s="176"/>
      <c r="O6988" s="412"/>
      <c r="P6988" s="413"/>
      <c r="Q6988" s="8"/>
      <c r="R6988" s="8"/>
      <c r="S6988" s="8"/>
      <c r="T6988" s="9"/>
      <c r="U6988" s="17"/>
      <c r="V6988" s="182"/>
      <c r="W6988" s="191"/>
      <c r="X6988" s="199"/>
      <c r="Y6988" s="182"/>
      <c r="Z6988" s="184"/>
      <c r="AA6988" s="184"/>
      <c r="AD6988" s="182"/>
      <c r="AG6988" s="182"/>
      <c r="AH6988" s="43"/>
      <c r="AI6988" s="43"/>
      <c r="AJ6988" s="43"/>
      <c r="AK6988" s="43"/>
      <c r="AL6988" s="43"/>
      <c r="AM6988" s="43"/>
      <c r="AN6988" s="43"/>
      <c r="AO6988" s="43"/>
      <c r="AP6988" s="43"/>
      <c r="AQ6988" s="43"/>
      <c r="AR6988" s="43"/>
      <c r="AS6988" s="43"/>
      <c r="AT6988" s="43"/>
      <c r="AU6988" s="44"/>
      <c r="AV6988" s="182"/>
      <c r="AW6988" s="182"/>
      <c r="AX6988" s="182"/>
      <c r="AZ6988" s="207"/>
    </row>
    <row r="6989" spans="1:52" s="168" customFormat="1" ht="24.9" customHeight="1" x14ac:dyDescent="0.3">
      <c r="A6989" s="263"/>
      <c r="B6989" s="263"/>
      <c r="C6989" s="265"/>
      <c r="D6989" s="481"/>
      <c r="E6989" s="482"/>
      <c r="F6989" s="482"/>
      <c r="G6989" s="482"/>
      <c r="H6989" s="482"/>
      <c r="I6989" s="482"/>
      <c r="J6989" s="482"/>
      <c r="K6989" s="482"/>
      <c r="L6989" s="482"/>
      <c r="M6989" s="483"/>
      <c r="N6989" s="176">
        <v>14001506</v>
      </c>
      <c r="O6989" s="412" t="s">
        <v>460</v>
      </c>
      <c r="P6989" s="413"/>
      <c r="Q6989" s="8"/>
      <c r="R6989" s="8"/>
      <c r="S6989" s="8"/>
      <c r="T6989" s="9">
        <v>60</v>
      </c>
      <c r="U6989" s="17">
        <f t="shared" si="245"/>
        <v>60</v>
      </c>
      <c r="V6989" s="182"/>
      <c r="W6989" s="191">
        <v>15</v>
      </c>
      <c r="X6989" s="199"/>
      <c r="Y6989" s="182"/>
      <c r="Z6989" s="184"/>
      <c r="AA6989" s="184"/>
      <c r="AD6989" s="182"/>
      <c r="AG6989" s="182"/>
      <c r="AH6989" s="43"/>
      <c r="AI6989" s="43"/>
      <c r="AJ6989" s="43"/>
      <c r="AK6989" s="43"/>
      <c r="AL6989" s="43"/>
      <c r="AM6989" s="43"/>
      <c r="AN6989" s="43"/>
      <c r="AO6989" s="43"/>
      <c r="AP6989" s="43"/>
      <c r="AQ6989" s="43"/>
      <c r="AR6989" s="43"/>
      <c r="AS6989" s="43"/>
      <c r="AT6989" s="43"/>
      <c r="AU6989" s="44"/>
      <c r="AV6989" s="182"/>
      <c r="AW6989" s="182"/>
      <c r="AX6989" s="182"/>
      <c r="AZ6989" s="207"/>
    </row>
    <row r="6990" spans="1:52" s="168" customFormat="1" ht="24.9" customHeight="1" x14ac:dyDescent="0.3">
      <c r="A6990" s="263"/>
      <c r="B6990" s="263"/>
      <c r="C6990" s="265"/>
      <c r="D6990" s="481"/>
      <c r="E6990" s="482"/>
      <c r="F6990" s="482"/>
      <c r="G6990" s="482"/>
      <c r="H6990" s="482"/>
      <c r="I6990" s="482"/>
      <c r="J6990" s="482"/>
      <c r="K6990" s="482"/>
      <c r="L6990" s="482"/>
      <c r="M6990" s="483"/>
      <c r="N6990" s="176"/>
      <c r="O6990" s="412"/>
      <c r="P6990" s="413"/>
      <c r="Q6990" s="8"/>
      <c r="R6990" s="8"/>
      <c r="S6990" s="8"/>
      <c r="T6990" s="9"/>
      <c r="U6990" s="17"/>
      <c r="V6990" s="182"/>
      <c r="W6990" s="191"/>
      <c r="X6990" s="199"/>
      <c r="Y6990" s="182"/>
      <c r="Z6990" s="184"/>
      <c r="AA6990" s="184"/>
      <c r="AD6990" s="182"/>
      <c r="AG6990" s="182"/>
      <c r="AH6990" s="43"/>
      <c r="AI6990" s="43"/>
      <c r="AJ6990" s="43"/>
      <c r="AK6990" s="43"/>
      <c r="AL6990" s="43"/>
      <c r="AM6990" s="43"/>
      <c r="AN6990" s="43"/>
      <c r="AO6990" s="43"/>
      <c r="AP6990" s="43"/>
      <c r="AQ6990" s="43"/>
      <c r="AR6990" s="43"/>
      <c r="AS6990" s="43"/>
      <c r="AT6990" s="43"/>
      <c r="AU6990" s="44"/>
      <c r="AV6990" s="182"/>
      <c r="AW6990" s="182"/>
      <c r="AX6990" s="182"/>
      <c r="AZ6990" s="207"/>
    </row>
    <row r="6991" spans="1:52" s="168" customFormat="1" ht="24.9" customHeight="1" x14ac:dyDescent="0.3">
      <c r="A6991" s="263"/>
      <c r="B6991" s="263"/>
      <c r="C6991" s="265"/>
      <c r="D6991" s="481"/>
      <c r="E6991" s="482"/>
      <c r="F6991" s="482"/>
      <c r="G6991" s="482"/>
      <c r="H6991" s="482"/>
      <c r="I6991" s="482"/>
      <c r="J6991" s="482"/>
      <c r="K6991" s="482"/>
      <c r="L6991" s="482"/>
      <c r="M6991" s="483"/>
      <c r="N6991" s="176"/>
      <c r="O6991" s="412"/>
      <c r="P6991" s="413"/>
      <c r="Q6991" s="8"/>
      <c r="R6991" s="8"/>
      <c r="S6991" s="8"/>
      <c r="T6991" s="9"/>
      <c r="U6991" s="17"/>
      <c r="V6991" s="182"/>
      <c r="W6991" s="191"/>
      <c r="X6991" s="199"/>
      <c r="Y6991" s="182"/>
      <c r="Z6991" s="184"/>
      <c r="AA6991" s="184"/>
      <c r="AD6991" s="182"/>
      <c r="AG6991" s="182"/>
      <c r="AH6991" s="43"/>
      <c r="AI6991" s="43"/>
      <c r="AJ6991" s="43"/>
      <c r="AK6991" s="43"/>
      <c r="AL6991" s="43"/>
      <c r="AM6991" s="43"/>
      <c r="AN6991" s="43"/>
      <c r="AO6991" s="43"/>
      <c r="AP6991" s="43"/>
      <c r="AQ6991" s="43"/>
      <c r="AR6991" s="43"/>
      <c r="AS6991" s="43"/>
      <c r="AT6991" s="43"/>
      <c r="AU6991" s="44"/>
      <c r="AV6991" s="182"/>
      <c r="AW6991" s="182"/>
      <c r="AX6991" s="182"/>
      <c r="AZ6991" s="207"/>
    </row>
    <row r="6992" spans="1:52" s="168" customFormat="1" ht="24.9" customHeight="1" x14ac:dyDescent="0.3">
      <c r="A6992" s="263"/>
      <c r="B6992" s="263"/>
      <c r="C6992" s="265"/>
      <c r="D6992" s="481"/>
      <c r="E6992" s="482"/>
      <c r="F6992" s="482"/>
      <c r="G6992" s="482"/>
      <c r="H6992" s="482"/>
      <c r="I6992" s="482"/>
      <c r="J6992" s="482"/>
      <c r="K6992" s="482"/>
      <c r="L6992" s="482"/>
      <c r="M6992" s="483"/>
      <c r="N6992" s="176">
        <v>14001619</v>
      </c>
      <c r="O6992" s="412" t="s">
        <v>460</v>
      </c>
      <c r="P6992" s="413"/>
      <c r="Q6992" s="8"/>
      <c r="R6992" s="8"/>
      <c r="S6992" s="8"/>
      <c r="T6992" s="9">
        <v>60</v>
      </c>
      <c r="U6992" s="17">
        <f t="shared" si="245"/>
        <v>60</v>
      </c>
      <c r="V6992" s="182"/>
      <c r="W6992" s="191">
        <v>18</v>
      </c>
      <c r="X6992" s="199"/>
      <c r="Y6992" s="182"/>
      <c r="Z6992" s="184"/>
      <c r="AA6992" s="184"/>
      <c r="AD6992" s="182"/>
      <c r="AG6992" s="182"/>
      <c r="AH6992" s="43"/>
      <c r="AI6992" s="43"/>
      <c r="AJ6992" s="43"/>
      <c r="AK6992" s="43"/>
      <c r="AL6992" s="43"/>
      <c r="AM6992" s="43"/>
      <c r="AN6992" s="43"/>
      <c r="AO6992" s="43"/>
      <c r="AP6992" s="43"/>
      <c r="AQ6992" s="43"/>
      <c r="AR6992" s="43"/>
      <c r="AS6992" s="43"/>
      <c r="AT6992" s="43"/>
      <c r="AU6992" s="44"/>
      <c r="AV6992" s="182"/>
      <c r="AW6992" s="182"/>
      <c r="AX6992" s="182"/>
      <c r="AZ6992" s="207"/>
    </row>
    <row r="6993" spans="1:52" s="168" customFormat="1" ht="24.9" customHeight="1" x14ac:dyDescent="0.3">
      <c r="A6993" s="263"/>
      <c r="B6993" s="263"/>
      <c r="C6993" s="265"/>
      <c r="D6993" s="481"/>
      <c r="E6993" s="482"/>
      <c r="F6993" s="482"/>
      <c r="G6993" s="482"/>
      <c r="H6993" s="482"/>
      <c r="I6993" s="482"/>
      <c r="J6993" s="482"/>
      <c r="K6993" s="482"/>
      <c r="L6993" s="482"/>
      <c r="M6993" s="483"/>
      <c r="N6993" s="176">
        <v>14001616</v>
      </c>
      <c r="O6993" s="412" t="s">
        <v>460</v>
      </c>
      <c r="P6993" s="413"/>
      <c r="Q6993" s="8"/>
      <c r="R6993" s="8"/>
      <c r="S6993" s="8"/>
      <c r="T6993" s="9">
        <v>60</v>
      </c>
      <c r="U6993" s="17">
        <f t="shared" si="245"/>
        <v>60</v>
      </c>
      <c r="V6993" s="182"/>
      <c r="W6993" s="191">
        <v>19</v>
      </c>
      <c r="X6993" s="199"/>
      <c r="Y6993" s="182"/>
      <c r="Z6993" s="184"/>
      <c r="AA6993" s="184"/>
      <c r="AD6993" s="182"/>
      <c r="AG6993" s="182"/>
      <c r="AH6993" s="43"/>
      <c r="AI6993" s="43"/>
      <c r="AJ6993" s="43"/>
      <c r="AK6993" s="43"/>
      <c r="AL6993" s="43"/>
      <c r="AM6993" s="43"/>
      <c r="AN6993" s="43"/>
      <c r="AO6993" s="43"/>
      <c r="AP6993" s="43"/>
      <c r="AQ6993" s="43"/>
      <c r="AR6993" s="43"/>
      <c r="AS6993" s="43"/>
      <c r="AT6993" s="43"/>
      <c r="AU6993" s="44"/>
      <c r="AV6993" s="182"/>
      <c r="AW6993" s="182"/>
      <c r="AX6993" s="182"/>
      <c r="AZ6993" s="207"/>
    </row>
    <row r="6994" spans="1:52" s="168" customFormat="1" ht="24.9" customHeight="1" x14ac:dyDescent="0.3">
      <c r="A6994" s="263"/>
      <c r="B6994" s="263"/>
      <c r="C6994" s="265"/>
      <c r="D6994" s="481"/>
      <c r="E6994" s="482"/>
      <c r="F6994" s="482"/>
      <c r="G6994" s="482"/>
      <c r="H6994" s="482"/>
      <c r="I6994" s="482"/>
      <c r="J6994" s="482"/>
      <c r="K6994" s="482"/>
      <c r="L6994" s="482"/>
      <c r="M6994" s="483"/>
      <c r="N6994" s="176"/>
      <c r="O6994" s="412"/>
      <c r="P6994" s="413"/>
      <c r="Q6994" s="8"/>
      <c r="R6994" s="8"/>
      <c r="S6994" s="8"/>
      <c r="T6994" s="9"/>
      <c r="U6994" s="17"/>
      <c r="V6994" s="182"/>
      <c r="W6994" s="191"/>
      <c r="X6994" s="199"/>
      <c r="Y6994" s="182"/>
      <c r="Z6994" s="184"/>
      <c r="AA6994" s="184"/>
      <c r="AD6994" s="182"/>
      <c r="AG6994" s="182"/>
      <c r="AH6994" s="43"/>
      <c r="AI6994" s="43"/>
      <c r="AJ6994" s="43"/>
      <c r="AK6994" s="43"/>
      <c r="AL6994" s="43"/>
      <c r="AM6994" s="43"/>
      <c r="AN6994" s="43"/>
      <c r="AO6994" s="43"/>
      <c r="AP6994" s="43"/>
      <c r="AQ6994" s="43"/>
      <c r="AR6994" s="43"/>
      <c r="AS6994" s="43"/>
      <c r="AT6994" s="43"/>
      <c r="AU6994" s="44"/>
      <c r="AV6994" s="182"/>
      <c r="AW6994" s="182"/>
      <c r="AX6994" s="182"/>
      <c r="AZ6994" s="207"/>
    </row>
    <row r="6995" spans="1:52" s="168" customFormat="1" ht="24.9" customHeight="1" thickBot="1" x14ac:dyDescent="0.35">
      <c r="A6995" s="263"/>
      <c r="B6995" s="263"/>
      <c r="C6995" s="265"/>
      <c r="D6995" s="481"/>
      <c r="E6995" s="482"/>
      <c r="F6995" s="482"/>
      <c r="G6995" s="482"/>
      <c r="H6995" s="482"/>
      <c r="I6995" s="482"/>
      <c r="J6995" s="482"/>
      <c r="K6995" s="482"/>
      <c r="L6995" s="482"/>
      <c r="M6995" s="483"/>
      <c r="N6995" s="414" t="s">
        <v>16</v>
      </c>
      <c r="O6995" s="415"/>
      <c r="P6995" s="415"/>
      <c r="Q6995" s="415"/>
      <c r="R6995" s="415"/>
      <c r="S6995" s="415"/>
      <c r="T6995" s="415"/>
      <c r="U6995" s="18">
        <f>SUM(U6975:U6994)</f>
        <v>840</v>
      </c>
      <c r="V6995" s="182"/>
      <c r="W6995" s="191"/>
      <c r="X6995" s="199"/>
      <c r="Y6995" s="182"/>
      <c r="Z6995" s="184"/>
      <c r="AA6995" s="184"/>
      <c r="AD6995" s="182"/>
      <c r="AG6995" s="182"/>
      <c r="AH6995" s="43"/>
      <c r="AI6995" s="43"/>
      <c r="AJ6995" s="43"/>
      <c r="AK6995" s="43"/>
      <c r="AL6995" s="43"/>
      <c r="AM6995" s="43"/>
      <c r="AN6995" s="43"/>
      <c r="AO6995" s="43"/>
      <c r="AP6995" s="43"/>
      <c r="AQ6995" s="43"/>
      <c r="AR6995" s="43"/>
      <c r="AS6995" s="43"/>
      <c r="AT6995" s="43"/>
      <c r="AU6995" s="44"/>
      <c r="AV6995" s="182"/>
      <c r="AW6995" s="182"/>
      <c r="AX6995" s="182"/>
      <c r="AZ6995" s="207"/>
    </row>
    <row r="6996" spans="1:52" s="168" customFormat="1" ht="14.4" customHeight="1" x14ac:dyDescent="0.3">
      <c r="A6996" s="263"/>
      <c r="B6996" s="263"/>
      <c r="C6996" s="265"/>
      <c r="D6996" s="481"/>
      <c r="E6996" s="482"/>
      <c r="F6996" s="482"/>
      <c r="G6996" s="482"/>
      <c r="H6996" s="482"/>
      <c r="I6996" s="482"/>
      <c r="J6996" s="482"/>
      <c r="K6996" s="482"/>
      <c r="L6996" s="482"/>
      <c r="M6996" s="483"/>
      <c r="N6996" s="416" t="s">
        <v>17</v>
      </c>
      <c r="O6996" s="417"/>
      <c r="P6996" s="417"/>
      <c r="Q6996" s="417"/>
      <c r="R6996" s="417"/>
      <c r="S6996" s="417"/>
      <c r="T6996" s="417"/>
      <c r="U6996" s="418"/>
      <c r="V6996" s="200"/>
      <c r="W6996" s="191"/>
      <c r="X6996" s="199"/>
      <c r="Y6996" s="182"/>
      <c r="Z6996" s="184"/>
      <c r="AA6996" s="184"/>
      <c r="AD6996" s="182"/>
      <c r="AG6996" s="182"/>
      <c r="AH6996" s="43"/>
      <c r="AI6996" s="43"/>
      <c r="AJ6996" s="43"/>
      <c r="AK6996" s="43"/>
      <c r="AL6996" s="43"/>
      <c r="AM6996" s="43"/>
      <c r="AN6996" s="43"/>
      <c r="AO6996" s="43"/>
      <c r="AP6996" s="43"/>
      <c r="AQ6996" s="43"/>
      <c r="AR6996" s="43"/>
      <c r="AS6996" s="43"/>
      <c r="AT6996" s="43"/>
      <c r="AU6996" s="44"/>
      <c r="AV6996" s="182"/>
      <c r="AW6996" s="182"/>
      <c r="AX6996" s="182"/>
      <c r="AZ6996" s="207"/>
    </row>
    <row r="6997" spans="1:52" s="168" customFormat="1" x14ac:dyDescent="0.3">
      <c r="A6997" s="263"/>
      <c r="B6997" s="263"/>
      <c r="C6997" s="265"/>
      <c r="D6997" s="481"/>
      <c r="E6997" s="482"/>
      <c r="F6997" s="482"/>
      <c r="G6997" s="482"/>
      <c r="H6997" s="482"/>
      <c r="I6997" s="482"/>
      <c r="J6997" s="482"/>
      <c r="K6997" s="482"/>
      <c r="L6997" s="482"/>
      <c r="M6997" s="483"/>
      <c r="N6997" s="419"/>
      <c r="O6997" s="420"/>
      <c r="P6997" s="420"/>
      <c r="Q6997" s="420"/>
      <c r="R6997" s="420"/>
      <c r="S6997" s="420"/>
      <c r="T6997" s="420"/>
      <c r="U6997" s="421"/>
      <c r="V6997" s="182"/>
      <c r="W6997" s="191"/>
      <c r="X6997" s="199"/>
      <c r="Y6997" s="182"/>
      <c r="Z6997" s="184"/>
      <c r="AA6997" s="184"/>
      <c r="AD6997" s="182"/>
      <c r="AG6997" s="182"/>
      <c r="AH6997" s="43"/>
      <c r="AI6997" s="43"/>
      <c r="AJ6997" s="43"/>
      <c r="AK6997" s="43"/>
      <c r="AL6997" s="43"/>
      <c r="AM6997" s="43"/>
      <c r="AN6997" s="43"/>
      <c r="AO6997" s="43"/>
      <c r="AP6997" s="43"/>
      <c r="AQ6997" s="43"/>
      <c r="AR6997" s="43"/>
      <c r="AS6997" s="43"/>
      <c r="AT6997" s="43"/>
      <c r="AU6997" s="44"/>
      <c r="AV6997" s="182"/>
      <c r="AW6997" s="182"/>
      <c r="AX6997" s="182"/>
      <c r="AZ6997" s="207"/>
    </row>
    <row r="6998" spans="1:52" s="168" customFormat="1" x14ac:dyDescent="0.3">
      <c r="A6998" s="263"/>
      <c r="B6998" s="263"/>
      <c r="C6998" s="265"/>
      <c r="D6998" s="481"/>
      <c r="E6998" s="482"/>
      <c r="F6998" s="482"/>
      <c r="G6998" s="482"/>
      <c r="H6998" s="482"/>
      <c r="I6998" s="482"/>
      <c r="J6998" s="482"/>
      <c r="K6998" s="482"/>
      <c r="L6998" s="482"/>
      <c r="M6998" s="483"/>
      <c r="N6998" s="419"/>
      <c r="O6998" s="420"/>
      <c r="P6998" s="420"/>
      <c r="Q6998" s="420"/>
      <c r="R6998" s="420"/>
      <c r="S6998" s="420"/>
      <c r="T6998" s="420"/>
      <c r="U6998" s="421"/>
      <c r="V6998" s="182"/>
      <c r="W6998" s="191"/>
      <c r="X6998" s="199"/>
      <c r="Y6998" s="182"/>
      <c r="Z6998" s="184"/>
      <c r="AA6998" s="184"/>
      <c r="AD6998" s="182"/>
      <c r="AG6998" s="182"/>
      <c r="AH6998" s="43"/>
      <c r="AI6998" s="43"/>
      <c r="AJ6998" s="43"/>
      <c r="AK6998" s="43"/>
      <c r="AL6998" s="43"/>
      <c r="AM6998" s="43"/>
      <c r="AN6998" s="43"/>
      <c r="AO6998" s="43"/>
      <c r="AP6998" s="43"/>
      <c r="AQ6998" s="43"/>
      <c r="AR6998" s="43"/>
      <c r="AS6998" s="43"/>
      <c r="AT6998" s="43"/>
      <c r="AU6998" s="44"/>
      <c r="AV6998" s="182"/>
      <c r="AW6998" s="182"/>
      <c r="AX6998" s="182"/>
      <c r="AZ6998" s="207"/>
    </row>
    <row r="6999" spans="1:52" s="168" customFormat="1" ht="14.4" thickBot="1" x14ac:dyDescent="0.35">
      <c r="A6999" s="263"/>
      <c r="B6999" s="263"/>
      <c r="C6999" s="265"/>
      <c r="D6999" s="425"/>
      <c r="E6999" s="426"/>
      <c r="F6999" s="426"/>
      <c r="G6999" s="426"/>
      <c r="H6999" s="426"/>
      <c r="I6999" s="426"/>
      <c r="J6999" s="426"/>
      <c r="K6999" s="426"/>
      <c r="L6999" s="426"/>
      <c r="M6999" s="427"/>
      <c r="N6999" s="422"/>
      <c r="O6999" s="423"/>
      <c r="P6999" s="423"/>
      <c r="Q6999" s="423"/>
      <c r="R6999" s="423"/>
      <c r="S6999" s="423"/>
      <c r="T6999" s="423"/>
      <c r="U6999" s="424"/>
      <c r="V6999" s="182"/>
      <c r="W6999" s="191"/>
      <c r="X6999" s="199"/>
      <c r="Y6999" s="182"/>
      <c r="Z6999" s="184"/>
      <c r="AA6999" s="184"/>
      <c r="AD6999" s="182"/>
      <c r="AG6999" s="182"/>
      <c r="AH6999" s="43"/>
      <c r="AI6999" s="43"/>
      <c r="AJ6999" s="43"/>
      <c r="AK6999" s="43"/>
      <c r="AL6999" s="43"/>
      <c r="AM6999" s="43"/>
      <c r="AN6999" s="43"/>
      <c r="AO6999" s="43"/>
      <c r="AP6999" s="43"/>
      <c r="AQ6999" s="43"/>
      <c r="AR6999" s="43"/>
      <c r="AS6999" s="43"/>
      <c r="AT6999" s="43"/>
      <c r="AU6999" s="44"/>
      <c r="AV6999" s="182"/>
      <c r="AW6999" s="182"/>
      <c r="AX6999" s="182"/>
      <c r="AZ6999" s="207"/>
    </row>
    <row r="7000" spans="1:52" s="168" customFormat="1" ht="5.25" customHeight="1" thickBot="1" x14ac:dyDescent="0.35">
      <c r="A7000" s="263"/>
      <c r="B7000" s="263"/>
      <c r="C7000" s="265"/>
      <c r="D7000" s="428"/>
      <c r="E7000" s="428"/>
      <c r="F7000" s="428"/>
      <c r="G7000" s="428"/>
      <c r="H7000" s="428"/>
      <c r="I7000" s="428"/>
      <c r="J7000" s="428"/>
      <c r="K7000" s="428"/>
      <c r="L7000" s="428"/>
      <c r="M7000" s="428"/>
      <c r="N7000" s="428"/>
      <c r="O7000" s="428"/>
      <c r="P7000" s="428"/>
      <c r="Q7000" s="428"/>
      <c r="R7000" s="428"/>
      <c r="S7000" s="428"/>
      <c r="T7000" s="428"/>
      <c r="U7000" s="428"/>
      <c r="V7000" s="182"/>
      <c r="W7000" s="191"/>
      <c r="X7000" s="199"/>
      <c r="Y7000" s="182"/>
      <c r="Z7000" s="184"/>
      <c r="AA7000" s="184"/>
      <c r="AD7000" s="182"/>
      <c r="AG7000" s="182"/>
      <c r="AH7000" s="43"/>
      <c r="AI7000" s="43"/>
      <c r="AJ7000" s="43"/>
      <c r="AK7000" s="43"/>
      <c r="AL7000" s="43"/>
      <c r="AM7000" s="43"/>
      <c r="AN7000" s="43"/>
      <c r="AO7000" s="43"/>
      <c r="AP7000" s="43"/>
      <c r="AQ7000" s="43"/>
      <c r="AR7000" s="43"/>
      <c r="AS7000" s="43"/>
      <c r="AT7000" s="43"/>
      <c r="AU7000" s="44"/>
      <c r="AV7000" s="182"/>
      <c r="AW7000" s="182"/>
      <c r="AX7000" s="182"/>
      <c r="AZ7000" s="207"/>
    </row>
    <row r="7001" spans="1:52" s="168" customFormat="1" ht="20.25" customHeight="1" x14ac:dyDescent="0.3">
      <c r="A7001" s="263"/>
      <c r="B7001" s="263"/>
      <c r="C7001" s="265"/>
      <c r="D7001" s="429" t="s">
        <v>18</v>
      </c>
      <c r="E7001" s="430"/>
      <c r="F7001" s="430"/>
      <c r="G7001" s="430"/>
      <c r="H7001" s="430"/>
      <c r="I7001" s="430"/>
      <c r="J7001" s="430"/>
      <c r="K7001" s="430"/>
      <c r="L7001" s="430"/>
      <c r="M7001" s="431"/>
      <c r="N7001" s="429" t="s">
        <v>19</v>
      </c>
      <c r="O7001" s="430"/>
      <c r="P7001" s="430"/>
      <c r="Q7001" s="430"/>
      <c r="R7001" s="430"/>
      <c r="S7001" s="430"/>
      <c r="T7001" s="430"/>
      <c r="U7001" s="431"/>
      <c r="V7001" s="182"/>
      <c r="W7001" s="191"/>
      <c r="X7001" s="199"/>
      <c r="Y7001" s="182"/>
      <c r="Z7001" s="184"/>
      <c r="AA7001" s="184"/>
      <c r="AD7001" s="182"/>
      <c r="AG7001" s="182"/>
      <c r="AH7001" s="43"/>
      <c r="AI7001" s="43"/>
      <c r="AJ7001" s="43"/>
      <c r="AK7001" s="43"/>
      <c r="AL7001" s="43"/>
      <c r="AM7001" s="43"/>
      <c r="AN7001" s="43"/>
      <c r="AO7001" s="43"/>
      <c r="AP7001" s="43"/>
      <c r="AQ7001" s="43"/>
      <c r="AR7001" s="43"/>
      <c r="AS7001" s="43"/>
      <c r="AT7001" s="43"/>
      <c r="AU7001" s="44"/>
      <c r="AV7001" s="182"/>
      <c r="AW7001" s="182"/>
      <c r="AX7001" s="182"/>
      <c r="AZ7001" s="207"/>
    </row>
    <row r="7002" spans="1:52" s="168" customFormat="1" x14ac:dyDescent="0.3">
      <c r="A7002" s="263"/>
      <c r="B7002" s="263"/>
      <c r="C7002" s="265"/>
      <c r="D7002" s="432" t="s">
        <v>20</v>
      </c>
      <c r="E7002" s="433"/>
      <c r="F7002" s="433"/>
      <c r="G7002" s="433"/>
      <c r="H7002" s="433"/>
      <c r="I7002" s="433"/>
      <c r="J7002" s="433"/>
      <c r="K7002" s="433"/>
      <c r="L7002" s="433"/>
      <c r="M7002" s="434"/>
      <c r="N7002" s="435" t="s">
        <v>21</v>
      </c>
      <c r="O7002" s="436"/>
      <c r="P7002" s="436"/>
      <c r="Q7002" s="436"/>
      <c r="R7002" s="436"/>
      <c r="S7002" s="436"/>
      <c r="T7002" s="436"/>
      <c r="U7002" s="437"/>
      <c r="V7002" s="182"/>
      <c r="W7002" s="191"/>
      <c r="X7002" s="199"/>
      <c r="Y7002" s="182"/>
      <c r="Z7002" s="184"/>
      <c r="AA7002" s="184"/>
      <c r="AD7002" s="182"/>
      <c r="AG7002" s="182"/>
      <c r="AH7002" s="43"/>
      <c r="AI7002" s="43"/>
      <c r="AJ7002" s="43"/>
      <c r="AK7002" s="43"/>
      <c r="AL7002" s="43"/>
      <c r="AM7002" s="43"/>
      <c r="AN7002" s="43"/>
      <c r="AO7002" s="43"/>
      <c r="AP7002" s="43"/>
      <c r="AQ7002" s="43"/>
      <c r="AR7002" s="43"/>
      <c r="AS7002" s="43"/>
      <c r="AT7002" s="43"/>
      <c r="AU7002" s="44"/>
      <c r="AV7002" s="182"/>
      <c r="AW7002" s="182"/>
      <c r="AX7002" s="182"/>
      <c r="AZ7002" s="207"/>
    </row>
    <row r="7003" spans="1:52" s="168" customFormat="1" ht="15.75" customHeight="1" x14ac:dyDescent="0.3">
      <c r="A7003" s="263"/>
      <c r="B7003" s="263"/>
      <c r="C7003" s="265"/>
      <c r="D7003" s="438" t="s">
        <v>22</v>
      </c>
      <c r="E7003" s="439"/>
      <c r="F7003" s="439"/>
      <c r="G7003" s="439"/>
      <c r="H7003" s="439"/>
      <c r="I7003" s="439"/>
      <c r="J7003" s="439"/>
      <c r="K7003" s="439"/>
      <c r="L7003" s="439"/>
      <c r="M7003" s="440"/>
      <c r="N7003" s="438" t="s">
        <v>22</v>
      </c>
      <c r="O7003" s="444"/>
      <c r="P7003" s="444"/>
      <c r="Q7003" s="444"/>
      <c r="R7003" s="444"/>
      <c r="S7003" s="444"/>
      <c r="T7003" s="444"/>
      <c r="U7003" s="440"/>
      <c r="V7003" s="182"/>
      <c r="W7003" s="191"/>
      <c r="X7003" s="199"/>
      <c r="Y7003" s="182"/>
      <c r="Z7003" s="184"/>
      <c r="AA7003" s="184"/>
      <c r="AD7003" s="182"/>
      <c r="AG7003" s="182"/>
      <c r="AH7003" s="43"/>
      <c r="AI7003" s="43"/>
      <c r="AJ7003" s="43"/>
      <c r="AK7003" s="43"/>
      <c r="AL7003" s="43"/>
      <c r="AM7003" s="43"/>
      <c r="AN7003" s="43"/>
      <c r="AO7003" s="43"/>
      <c r="AP7003" s="43"/>
      <c r="AQ7003" s="43"/>
      <c r="AR7003" s="43"/>
      <c r="AS7003" s="43"/>
      <c r="AT7003" s="43"/>
      <c r="AU7003" s="44"/>
      <c r="AV7003" s="182"/>
      <c r="AW7003" s="182"/>
      <c r="AX7003" s="182"/>
      <c r="AZ7003" s="207"/>
    </row>
    <row r="7004" spans="1:52" s="168" customFormat="1" ht="15.75" customHeight="1" x14ac:dyDescent="0.3">
      <c r="A7004" s="263"/>
      <c r="B7004" s="263"/>
      <c r="C7004" s="265"/>
      <c r="D7004" s="438"/>
      <c r="E7004" s="439"/>
      <c r="F7004" s="439"/>
      <c r="G7004" s="439"/>
      <c r="H7004" s="439"/>
      <c r="I7004" s="439"/>
      <c r="J7004" s="439"/>
      <c r="K7004" s="439"/>
      <c r="L7004" s="439"/>
      <c r="M7004" s="440"/>
      <c r="N7004" s="438"/>
      <c r="O7004" s="439"/>
      <c r="P7004" s="439"/>
      <c r="Q7004" s="439"/>
      <c r="R7004" s="439"/>
      <c r="S7004" s="439"/>
      <c r="T7004" s="439"/>
      <c r="U7004" s="440"/>
      <c r="V7004" s="182"/>
      <c r="W7004" s="191"/>
      <c r="X7004" s="199"/>
      <c r="Y7004" s="182"/>
      <c r="Z7004" s="184"/>
      <c r="AA7004" s="184"/>
      <c r="AD7004" s="182"/>
      <c r="AG7004" s="182"/>
      <c r="AH7004" s="43"/>
      <c r="AI7004" s="43"/>
      <c r="AJ7004" s="43"/>
      <c r="AK7004" s="43"/>
      <c r="AL7004" s="43"/>
      <c r="AM7004" s="43"/>
      <c r="AN7004" s="43"/>
      <c r="AO7004" s="43"/>
      <c r="AP7004" s="43"/>
      <c r="AQ7004" s="43"/>
      <c r="AR7004" s="43"/>
      <c r="AS7004" s="43"/>
      <c r="AT7004" s="43"/>
      <c r="AU7004" s="44"/>
      <c r="AV7004" s="182"/>
      <c r="AW7004" s="182"/>
      <c r="AX7004" s="182"/>
      <c r="AZ7004" s="207"/>
    </row>
    <row r="7005" spans="1:52" s="168" customFormat="1" ht="15.75" customHeight="1" x14ac:dyDescent="0.3">
      <c r="A7005" s="263"/>
      <c r="B7005" s="263"/>
      <c r="C7005" s="265"/>
      <c r="D7005" s="441"/>
      <c r="E7005" s="442"/>
      <c r="F7005" s="442"/>
      <c r="G7005" s="442"/>
      <c r="H7005" s="442"/>
      <c r="I7005" s="442"/>
      <c r="J7005" s="442"/>
      <c r="K7005" s="442"/>
      <c r="L7005" s="442"/>
      <c r="M7005" s="443"/>
      <c r="N7005" s="441"/>
      <c r="O7005" s="442"/>
      <c r="P7005" s="442"/>
      <c r="Q7005" s="442"/>
      <c r="R7005" s="442"/>
      <c r="S7005" s="442"/>
      <c r="T7005" s="442"/>
      <c r="U7005" s="443"/>
      <c r="V7005" s="182"/>
      <c r="W7005" s="191"/>
      <c r="X7005" s="199"/>
      <c r="Y7005" s="182"/>
      <c r="Z7005" s="184"/>
      <c r="AA7005" s="184"/>
      <c r="AD7005" s="182"/>
      <c r="AG7005" s="182"/>
      <c r="AH7005" s="43"/>
      <c r="AI7005" s="43"/>
      <c r="AJ7005" s="43"/>
      <c r="AK7005" s="43"/>
      <c r="AL7005" s="43"/>
      <c r="AM7005" s="43"/>
      <c r="AN7005" s="43"/>
      <c r="AO7005" s="43"/>
      <c r="AP7005" s="43"/>
      <c r="AQ7005" s="43"/>
      <c r="AR7005" s="43"/>
      <c r="AS7005" s="43"/>
      <c r="AT7005" s="43"/>
      <c r="AU7005" s="44"/>
      <c r="AV7005" s="182"/>
      <c r="AW7005" s="182"/>
      <c r="AX7005" s="182"/>
      <c r="AZ7005" s="207"/>
    </row>
    <row r="7006" spans="1:52" s="168" customFormat="1" x14ac:dyDescent="0.25">
      <c r="A7006" s="263"/>
      <c r="B7006" s="263"/>
      <c r="C7006" s="265"/>
      <c r="D7006" s="171" t="s">
        <v>23</v>
      </c>
      <c r="E7006" s="445" t="e">
        <f>+#REF!</f>
        <v>#REF!</v>
      </c>
      <c r="F7006" s="445"/>
      <c r="G7006" s="445"/>
      <c r="H7006" s="445"/>
      <c r="I7006" s="445"/>
      <c r="J7006" s="445"/>
      <c r="K7006" s="445"/>
      <c r="L7006" s="445"/>
      <c r="M7006" s="446"/>
      <c r="N7006" s="172" t="s">
        <v>23</v>
      </c>
      <c r="O7006" s="445" t="e">
        <f>+#REF!</f>
        <v>#REF!</v>
      </c>
      <c r="P7006" s="445"/>
      <c r="Q7006" s="445"/>
      <c r="R7006" s="445"/>
      <c r="S7006" s="445"/>
      <c r="T7006" s="445"/>
      <c r="U7006" s="446"/>
      <c r="V7006" s="182"/>
      <c r="W7006" s="191"/>
      <c r="X7006" s="199"/>
      <c r="Y7006" s="182"/>
      <c r="Z7006" s="184"/>
      <c r="AA7006" s="184"/>
      <c r="AD7006" s="182"/>
      <c r="AG7006" s="182"/>
      <c r="AH7006" s="43"/>
      <c r="AI7006" s="43"/>
      <c r="AJ7006" s="43"/>
      <c r="AK7006" s="43"/>
      <c r="AL7006" s="43"/>
      <c r="AM7006" s="43"/>
      <c r="AN7006" s="43"/>
      <c r="AO7006" s="43"/>
      <c r="AP7006" s="43"/>
      <c r="AQ7006" s="43"/>
      <c r="AR7006" s="43"/>
      <c r="AS7006" s="43"/>
      <c r="AT7006" s="43"/>
      <c r="AU7006" s="44"/>
      <c r="AV7006" s="182"/>
      <c r="AW7006" s="182"/>
      <c r="AX7006" s="182"/>
      <c r="AZ7006" s="207"/>
    </row>
    <row r="7007" spans="1:52" s="168" customFormat="1" ht="14.4" thickBot="1" x14ac:dyDescent="0.3">
      <c r="A7007" s="263"/>
      <c r="B7007" s="263"/>
      <c r="C7007" s="265"/>
      <c r="D7007" s="173" t="s">
        <v>25</v>
      </c>
      <c r="E7007" s="447" t="e">
        <f>+#REF!</f>
        <v>#REF!</v>
      </c>
      <c r="F7007" s="447"/>
      <c r="G7007" s="447"/>
      <c r="H7007" s="447"/>
      <c r="I7007" s="447"/>
      <c r="J7007" s="447"/>
      <c r="K7007" s="447"/>
      <c r="L7007" s="447"/>
      <c r="M7007" s="448"/>
      <c r="N7007" s="174" t="s">
        <v>25</v>
      </c>
      <c r="O7007" s="447" t="e">
        <f>+#REF!</f>
        <v>#REF!</v>
      </c>
      <c r="P7007" s="447"/>
      <c r="Q7007" s="447"/>
      <c r="R7007" s="447"/>
      <c r="S7007" s="447"/>
      <c r="T7007" s="447"/>
      <c r="U7007" s="448"/>
      <c r="V7007" s="182"/>
      <c r="W7007" s="191"/>
      <c r="X7007" s="199"/>
      <c r="Y7007" s="182"/>
      <c r="Z7007" s="184"/>
      <c r="AA7007" s="184"/>
      <c r="AD7007" s="182"/>
      <c r="AG7007" s="182"/>
      <c r="AH7007" s="43"/>
      <c r="AI7007" s="43"/>
      <c r="AJ7007" s="43"/>
      <c r="AK7007" s="43"/>
      <c r="AL7007" s="43"/>
      <c r="AM7007" s="43"/>
      <c r="AN7007" s="43"/>
      <c r="AO7007" s="43"/>
      <c r="AP7007" s="43"/>
      <c r="AQ7007" s="43"/>
      <c r="AR7007" s="43"/>
      <c r="AS7007" s="43"/>
      <c r="AT7007" s="43"/>
      <c r="AU7007" s="44"/>
      <c r="AV7007" s="182"/>
      <c r="AW7007" s="182"/>
      <c r="AX7007" s="182"/>
      <c r="AZ7007" s="207"/>
    </row>
    <row r="7008" spans="1:52" s="175" customFormat="1" ht="9.9" customHeight="1" thickBot="1" x14ac:dyDescent="0.3">
      <c r="A7008" s="266"/>
      <c r="B7008" s="266"/>
      <c r="C7008" s="267"/>
      <c r="N7008" s="15"/>
      <c r="V7008" s="34"/>
      <c r="W7008" s="58"/>
      <c r="X7008" s="85"/>
      <c r="Y7008" s="34"/>
      <c r="Z7008" s="185"/>
      <c r="AA7008" s="185"/>
      <c r="AD7008" s="34"/>
      <c r="AG7008" s="34"/>
      <c r="AH7008" s="45"/>
      <c r="AI7008" s="45"/>
      <c r="AJ7008" s="45"/>
      <c r="AK7008" s="45"/>
      <c r="AL7008" s="45"/>
      <c r="AM7008" s="45"/>
      <c r="AN7008" s="45"/>
      <c r="AO7008" s="45"/>
      <c r="AP7008" s="45"/>
      <c r="AQ7008" s="45"/>
      <c r="AR7008" s="45"/>
      <c r="AS7008" s="45"/>
      <c r="AT7008" s="45"/>
      <c r="AU7008" s="46"/>
      <c r="AV7008" s="34"/>
      <c r="AW7008" s="34"/>
      <c r="AX7008" s="34"/>
      <c r="AZ7008" s="139"/>
    </row>
    <row r="7009" spans="1:52" s="168" customFormat="1" ht="15.75" customHeight="1" x14ac:dyDescent="0.3">
      <c r="A7009" s="263"/>
      <c r="B7009" s="263"/>
      <c r="C7009" s="265"/>
      <c r="D7009" s="484"/>
      <c r="E7009" s="485"/>
      <c r="F7009" s="488" t="s">
        <v>0</v>
      </c>
      <c r="G7009" s="489"/>
      <c r="H7009" s="489"/>
      <c r="I7009" s="489"/>
      <c r="J7009" s="489"/>
      <c r="K7009" s="489"/>
      <c r="L7009" s="489"/>
      <c r="M7009" s="489"/>
      <c r="N7009" s="489"/>
      <c r="O7009" s="490"/>
      <c r="P7009" s="494" t="s">
        <v>1</v>
      </c>
      <c r="Q7009" s="495"/>
      <c r="R7009" s="495"/>
      <c r="S7009" s="496"/>
      <c r="T7009" s="500"/>
      <c r="U7009" s="501"/>
      <c r="V7009" s="182"/>
      <c r="W7009" s="191"/>
      <c r="X7009" s="199"/>
      <c r="Y7009" s="182"/>
      <c r="Z7009" s="184"/>
      <c r="AA7009" s="184"/>
      <c r="AD7009" s="182"/>
      <c r="AG7009" s="182"/>
      <c r="AH7009" s="43"/>
      <c r="AI7009" s="43"/>
      <c r="AJ7009" s="43"/>
      <c r="AK7009" s="43"/>
      <c r="AL7009" s="43"/>
      <c r="AM7009" s="43"/>
      <c r="AN7009" s="43"/>
      <c r="AO7009" s="43"/>
      <c r="AP7009" s="43"/>
      <c r="AQ7009" s="43"/>
      <c r="AR7009" s="43"/>
      <c r="AS7009" s="43"/>
      <c r="AT7009" s="43"/>
      <c r="AU7009" s="44"/>
      <c r="AV7009" s="182"/>
      <c r="AW7009" s="182"/>
      <c r="AX7009" s="182"/>
      <c r="AZ7009" s="207"/>
    </row>
    <row r="7010" spans="1:52" s="168" customFormat="1" ht="15" customHeight="1" x14ac:dyDescent="0.3">
      <c r="A7010" s="263"/>
      <c r="B7010" s="263"/>
      <c r="C7010" s="265"/>
      <c r="D7010" s="481"/>
      <c r="E7010" s="482"/>
      <c r="F7010" s="491"/>
      <c r="G7010" s="492"/>
      <c r="H7010" s="492"/>
      <c r="I7010" s="492"/>
      <c r="J7010" s="492"/>
      <c r="K7010" s="492"/>
      <c r="L7010" s="492"/>
      <c r="M7010" s="492"/>
      <c r="N7010" s="492"/>
      <c r="O7010" s="493"/>
      <c r="P7010" s="497"/>
      <c r="Q7010" s="498"/>
      <c r="R7010" s="498"/>
      <c r="S7010" s="499"/>
      <c r="T7010" s="502"/>
      <c r="U7010" s="503"/>
      <c r="V7010" s="182"/>
      <c r="W7010" s="191"/>
      <c r="X7010" s="199"/>
      <c r="Y7010" s="186"/>
      <c r="Z7010" s="184"/>
      <c r="AA7010" s="184"/>
      <c r="AD7010" s="182"/>
      <c r="AG7010" s="182"/>
      <c r="AH7010" s="43"/>
      <c r="AI7010" s="43"/>
      <c r="AJ7010" s="43"/>
      <c r="AK7010" s="43"/>
      <c r="AL7010" s="43"/>
      <c r="AM7010" s="43"/>
      <c r="AN7010" s="43"/>
      <c r="AO7010" s="43"/>
      <c r="AP7010" s="43"/>
      <c r="AQ7010" s="43"/>
      <c r="AR7010" s="43"/>
      <c r="AS7010" s="43"/>
      <c r="AT7010" s="43"/>
      <c r="AU7010" s="44"/>
      <c r="AV7010" s="182"/>
      <c r="AW7010" s="182"/>
      <c r="AX7010" s="182"/>
      <c r="AZ7010" s="207"/>
    </row>
    <row r="7011" spans="1:52" s="168" customFormat="1" ht="30" customHeight="1" thickBot="1" x14ac:dyDescent="0.35">
      <c r="A7011" s="263"/>
      <c r="B7011" s="263"/>
      <c r="C7011" s="265"/>
      <c r="D7011" s="486"/>
      <c r="E7011" s="487"/>
      <c r="F7011" s="506" t="s">
        <v>2</v>
      </c>
      <c r="G7011" s="507"/>
      <c r="H7011" s="507"/>
      <c r="I7011" s="507"/>
      <c r="J7011" s="507"/>
      <c r="K7011" s="507"/>
      <c r="L7011" s="507"/>
      <c r="M7011" s="507"/>
      <c r="N7011" s="507"/>
      <c r="O7011" s="508"/>
      <c r="P7011" s="181">
        <v>144</v>
      </c>
      <c r="Q7011" s="217" t="s">
        <v>3</v>
      </c>
      <c r="R7011" s="509">
        <v>147</v>
      </c>
      <c r="S7011" s="510"/>
      <c r="T7011" s="504"/>
      <c r="U7011" s="505"/>
      <c r="V7011" s="182">
        <f>+IF(C7020="","",1)</f>
        <v>1</v>
      </c>
      <c r="W7011" s="191"/>
      <c r="X7011" s="199"/>
      <c r="Y7011" s="39"/>
      <c r="Z7011" s="184"/>
      <c r="AA7011" s="184"/>
      <c r="AD7011" s="182"/>
      <c r="AG7011" s="182"/>
      <c r="AH7011" s="43"/>
      <c r="AI7011" s="43"/>
      <c r="AJ7011" s="43"/>
      <c r="AK7011" s="43"/>
      <c r="AL7011" s="43"/>
      <c r="AM7011" s="43"/>
      <c r="AN7011" s="43"/>
      <c r="AO7011" s="43"/>
      <c r="AP7011" s="43"/>
      <c r="AQ7011" s="43"/>
      <c r="AR7011" s="43"/>
      <c r="AS7011" s="43"/>
      <c r="AT7011" s="43"/>
      <c r="AU7011" s="44"/>
      <c r="AV7011" s="182"/>
      <c r="AW7011" s="182"/>
      <c r="AX7011" s="182"/>
      <c r="AZ7011" s="207"/>
    </row>
    <row r="7012" spans="1:52" s="168" customFormat="1" ht="5.25" customHeight="1" thickBot="1" x14ac:dyDescent="0.35">
      <c r="A7012" s="263"/>
      <c r="B7012" s="263"/>
      <c r="C7012" s="265"/>
      <c r="D7012" s="454"/>
      <c r="E7012" s="454"/>
      <c r="F7012" s="454"/>
      <c r="G7012" s="454"/>
      <c r="H7012" s="454"/>
      <c r="I7012" s="454"/>
      <c r="J7012" s="454"/>
      <c r="K7012" s="454"/>
      <c r="L7012" s="454"/>
      <c r="M7012" s="454"/>
      <c r="N7012" s="454"/>
      <c r="O7012" s="454"/>
      <c r="P7012" s="454"/>
      <c r="Q7012" s="454"/>
      <c r="R7012" s="454"/>
      <c r="S7012" s="454"/>
      <c r="T7012" s="454"/>
      <c r="U7012" s="454"/>
      <c r="V7012" s="182"/>
      <c r="W7012" s="191"/>
      <c r="X7012" s="199"/>
      <c r="Y7012" s="186"/>
      <c r="Z7012" s="184"/>
      <c r="AA7012" s="184"/>
      <c r="AD7012" s="182"/>
      <c r="AG7012" s="182"/>
      <c r="AH7012" s="43"/>
      <c r="AI7012" s="43"/>
      <c r="AJ7012" s="43"/>
      <c r="AK7012" s="43"/>
      <c r="AL7012" s="43"/>
      <c r="AM7012" s="43"/>
      <c r="AN7012" s="43"/>
      <c r="AO7012" s="43"/>
      <c r="AP7012" s="43"/>
      <c r="AQ7012" s="43"/>
      <c r="AR7012" s="43"/>
      <c r="AS7012" s="43"/>
      <c r="AT7012" s="43"/>
      <c r="AU7012" s="44"/>
      <c r="AV7012" s="182"/>
      <c r="AW7012" s="182"/>
      <c r="AX7012" s="182"/>
      <c r="AZ7012" s="207"/>
    </row>
    <row r="7013" spans="1:52" s="168" customFormat="1" ht="24.9" customHeight="1" x14ac:dyDescent="0.3">
      <c r="A7013" s="263"/>
      <c r="B7013" s="263"/>
      <c r="C7013" s="265"/>
      <c r="D7013" s="511" t="s">
        <v>4</v>
      </c>
      <c r="E7013" s="512"/>
      <c r="F7013" s="513" t="s">
        <v>168</v>
      </c>
      <c r="G7013" s="514"/>
      <c r="H7013" s="514"/>
      <c r="I7013" s="515"/>
      <c r="J7013" s="516" t="s">
        <v>5</v>
      </c>
      <c r="K7013" s="512"/>
      <c r="L7013" s="513" t="s">
        <v>102</v>
      </c>
      <c r="M7013" s="514"/>
      <c r="N7013" s="514"/>
      <c r="O7013" s="514"/>
      <c r="P7013" s="515"/>
      <c r="Q7013" s="164" t="s">
        <v>6</v>
      </c>
      <c r="R7013" s="513" t="s">
        <v>36</v>
      </c>
      <c r="S7013" s="514"/>
      <c r="T7013" s="514"/>
      <c r="U7013" s="517"/>
      <c r="V7013" s="182"/>
      <c r="W7013" s="191"/>
      <c r="X7013" s="199"/>
      <c r="Y7013" s="182"/>
      <c r="Z7013" s="184"/>
      <c r="AA7013" s="184"/>
      <c r="AD7013" s="182"/>
      <c r="AG7013" s="182"/>
      <c r="AH7013" s="43"/>
      <c r="AI7013" s="43"/>
      <c r="AJ7013" s="43"/>
      <c r="AK7013" s="43"/>
      <c r="AL7013" s="43"/>
      <c r="AM7013" s="43"/>
      <c r="AN7013" s="43"/>
      <c r="AO7013" s="43"/>
      <c r="AP7013" s="43"/>
      <c r="AQ7013" s="43"/>
      <c r="AR7013" s="43"/>
      <c r="AS7013" s="43"/>
      <c r="AT7013" s="43"/>
      <c r="AU7013" s="44"/>
      <c r="AV7013" s="182"/>
      <c r="AW7013" s="182"/>
      <c r="AX7013" s="182"/>
      <c r="AZ7013" s="207"/>
    </row>
    <row r="7014" spans="1:52" s="168" customFormat="1" ht="45" customHeight="1" thickBot="1" x14ac:dyDescent="0.35">
      <c r="A7014" s="263"/>
      <c r="B7014" s="263"/>
      <c r="C7014" s="265"/>
      <c r="D7014" s="518" t="s">
        <v>7</v>
      </c>
      <c r="E7014" s="519"/>
      <c r="F7014" s="520" t="s">
        <v>169</v>
      </c>
      <c r="G7014" s="521"/>
      <c r="H7014" s="521"/>
      <c r="I7014" s="521"/>
      <c r="J7014" s="521"/>
      <c r="K7014" s="521"/>
      <c r="L7014" s="521"/>
      <c r="M7014" s="521"/>
      <c r="N7014" s="521"/>
      <c r="O7014" s="521"/>
      <c r="P7014" s="521"/>
      <c r="Q7014" s="521"/>
      <c r="R7014" s="521"/>
      <c r="S7014" s="521"/>
      <c r="T7014" s="521"/>
      <c r="U7014" s="522"/>
      <c r="V7014" s="182"/>
      <c r="W7014" s="191"/>
      <c r="X7014" s="199"/>
      <c r="Y7014" s="182"/>
      <c r="Z7014" s="184"/>
      <c r="AA7014" s="184"/>
      <c r="AD7014" s="182"/>
      <c r="AG7014" s="182"/>
      <c r="AH7014" s="43"/>
      <c r="AI7014" s="43"/>
      <c r="AJ7014" s="43"/>
      <c r="AK7014" s="43"/>
      <c r="AL7014" s="43"/>
      <c r="AM7014" s="43"/>
      <c r="AN7014" s="43"/>
      <c r="AO7014" s="43"/>
      <c r="AP7014" s="43"/>
      <c r="AQ7014" s="43"/>
      <c r="AR7014" s="43"/>
      <c r="AS7014" s="43"/>
      <c r="AT7014" s="43"/>
      <c r="AU7014" s="44"/>
      <c r="AV7014" s="182"/>
      <c r="AW7014" s="182"/>
      <c r="AX7014" s="182"/>
      <c r="AZ7014" s="207"/>
    </row>
    <row r="7015" spans="1:52" s="168" customFormat="1" ht="5.0999999999999996" customHeight="1" thickBot="1" x14ac:dyDescent="0.35">
      <c r="A7015" s="263"/>
      <c r="B7015" s="263"/>
      <c r="C7015" s="265"/>
      <c r="D7015" s="523"/>
      <c r="E7015" s="523"/>
      <c r="F7015" s="523"/>
      <c r="G7015" s="523"/>
      <c r="H7015" s="523"/>
      <c r="I7015" s="523"/>
      <c r="J7015" s="523"/>
      <c r="K7015" s="523"/>
      <c r="L7015" s="523"/>
      <c r="M7015" s="523"/>
      <c r="N7015" s="523"/>
      <c r="O7015" s="523"/>
      <c r="P7015" s="523"/>
      <c r="Q7015" s="523"/>
      <c r="R7015" s="523"/>
      <c r="S7015" s="523"/>
      <c r="T7015" s="523"/>
      <c r="U7015" s="523"/>
      <c r="V7015" s="182"/>
      <c r="W7015" s="191"/>
      <c r="X7015" s="199"/>
      <c r="Y7015" s="182"/>
      <c r="Z7015" s="184"/>
      <c r="AA7015" s="184"/>
      <c r="AD7015" s="182"/>
      <c r="AG7015" s="182"/>
      <c r="AH7015" s="43"/>
      <c r="AI7015" s="43"/>
      <c r="AJ7015" s="43"/>
      <c r="AK7015" s="43"/>
      <c r="AL7015" s="43"/>
      <c r="AM7015" s="43"/>
      <c r="AN7015" s="43"/>
      <c r="AO7015" s="43"/>
      <c r="AP7015" s="43"/>
      <c r="AQ7015" s="43"/>
      <c r="AR7015" s="43"/>
      <c r="AS7015" s="43"/>
      <c r="AT7015" s="43"/>
      <c r="AU7015" s="44"/>
      <c r="AV7015" s="182"/>
      <c r="AW7015" s="182"/>
      <c r="AX7015" s="182"/>
      <c r="AZ7015" s="207"/>
    </row>
    <row r="7016" spans="1:52" s="168" customFormat="1" ht="24.9" customHeight="1" thickBot="1" x14ac:dyDescent="0.35">
      <c r="A7016" s="263"/>
      <c r="B7016" s="263"/>
      <c r="C7016" s="265"/>
      <c r="D7016" s="165" t="s">
        <v>103</v>
      </c>
      <c r="E7016" s="218" t="s">
        <v>106</v>
      </c>
      <c r="F7016" s="455" t="s">
        <v>104</v>
      </c>
      <c r="G7016" s="524"/>
      <c r="H7016" s="456"/>
      <c r="I7016" s="525">
        <v>44058</v>
      </c>
      <c r="J7016" s="526"/>
      <c r="K7016" s="526"/>
      <c r="L7016" s="526"/>
      <c r="M7016" s="526"/>
      <c r="N7016" s="527"/>
      <c r="O7016" s="166" t="s">
        <v>8</v>
      </c>
      <c r="P7016" s="449" t="s">
        <v>24</v>
      </c>
      <c r="Q7016" s="450"/>
      <c r="R7016" s="450"/>
      <c r="S7016" s="450"/>
      <c r="T7016" s="450"/>
      <c r="U7016" s="528"/>
      <c r="V7016" s="182"/>
      <c r="W7016" s="191"/>
      <c r="X7016" s="199"/>
      <c r="Y7016" s="182"/>
      <c r="Z7016" s="184"/>
      <c r="AA7016" s="184"/>
      <c r="AD7016" s="182"/>
      <c r="AG7016" s="182"/>
      <c r="AH7016" s="43"/>
      <c r="AI7016" s="43"/>
      <c r="AJ7016" s="43"/>
      <c r="AK7016" s="43"/>
      <c r="AL7016" s="43"/>
      <c r="AM7016" s="43"/>
      <c r="AN7016" s="43"/>
      <c r="AO7016" s="43"/>
      <c r="AP7016" s="43"/>
      <c r="AQ7016" s="43"/>
      <c r="AR7016" s="43"/>
      <c r="AS7016" s="43"/>
      <c r="AT7016" s="43"/>
      <c r="AU7016" s="44"/>
      <c r="AV7016" s="182"/>
      <c r="AW7016" s="182"/>
      <c r="AX7016" s="182"/>
      <c r="AZ7016" s="207"/>
    </row>
    <row r="7017" spans="1:52" s="168" customFormat="1" ht="5.0999999999999996" customHeight="1" thickBot="1" x14ac:dyDescent="0.35">
      <c r="A7017" s="263"/>
      <c r="B7017" s="263"/>
      <c r="C7017" s="265"/>
      <c r="D7017" s="219"/>
      <c r="E7017" s="219"/>
      <c r="F7017" s="219"/>
      <c r="G7017" s="219"/>
      <c r="H7017" s="219"/>
      <c r="I7017" s="219"/>
      <c r="J7017" s="219"/>
      <c r="K7017" s="219"/>
      <c r="L7017" s="219"/>
      <c r="M7017" s="219"/>
      <c r="N7017" s="219"/>
      <c r="O7017" s="219"/>
      <c r="P7017" s="219"/>
      <c r="Q7017" s="219"/>
      <c r="R7017" s="219"/>
      <c r="S7017" s="219"/>
      <c r="T7017" s="219"/>
      <c r="U7017" s="219"/>
      <c r="V7017" s="182"/>
      <c r="W7017" s="191"/>
      <c r="X7017" s="199"/>
      <c r="Y7017" s="182"/>
      <c r="Z7017" s="184"/>
      <c r="AA7017" s="184"/>
      <c r="AD7017" s="182"/>
      <c r="AG7017" s="182"/>
      <c r="AH7017" s="43"/>
      <c r="AI7017" s="43"/>
      <c r="AJ7017" s="43"/>
      <c r="AK7017" s="43"/>
      <c r="AL7017" s="43"/>
      <c r="AM7017" s="43"/>
      <c r="AN7017" s="43"/>
      <c r="AO7017" s="43"/>
      <c r="AP7017" s="43"/>
      <c r="AQ7017" s="43"/>
      <c r="AR7017" s="43"/>
      <c r="AS7017" s="43"/>
      <c r="AT7017" s="43"/>
      <c r="AU7017" s="44"/>
      <c r="AV7017" s="182"/>
      <c r="AW7017" s="182"/>
      <c r="AX7017" s="182"/>
      <c r="AZ7017" s="207"/>
    </row>
    <row r="7018" spans="1:52" s="168" customFormat="1" ht="24.9" customHeight="1" thickBot="1" x14ac:dyDescent="0.35">
      <c r="A7018" s="263"/>
      <c r="B7018" s="263"/>
      <c r="C7018" s="265"/>
      <c r="D7018" s="165" t="s">
        <v>31</v>
      </c>
      <c r="E7018" s="449"/>
      <c r="F7018" s="450"/>
      <c r="G7018" s="450"/>
      <c r="H7018" s="450"/>
      <c r="I7018" s="450"/>
      <c r="J7018" s="451"/>
      <c r="K7018" s="177" t="s">
        <v>105</v>
      </c>
      <c r="L7018" s="452"/>
      <c r="M7018" s="452"/>
      <c r="N7018" s="452"/>
      <c r="O7018" s="452"/>
      <c r="P7018" s="452"/>
      <c r="Q7018" s="452"/>
      <c r="R7018" s="452"/>
      <c r="S7018" s="452"/>
      <c r="T7018" s="452"/>
      <c r="U7018" s="453"/>
      <c r="V7018" s="182"/>
      <c r="W7018" s="191"/>
      <c r="X7018" s="199"/>
      <c r="Y7018" s="182"/>
      <c r="Z7018" s="184"/>
      <c r="AA7018" s="184"/>
      <c r="AD7018" s="182"/>
      <c r="AG7018" s="182"/>
      <c r="AH7018" s="43"/>
      <c r="AI7018" s="43"/>
      <c r="AJ7018" s="43"/>
      <c r="AK7018" s="43"/>
      <c r="AL7018" s="43"/>
      <c r="AM7018" s="43"/>
      <c r="AN7018" s="43"/>
      <c r="AO7018" s="43"/>
      <c r="AP7018" s="43"/>
      <c r="AQ7018" s="43"/>
      <c r="AR7018" s="43"/>
      <c r="AS7018" s="43"/>
      <c r="AT7018" s="43"/>
      <c r="AU7018" s="44"/>
      <c r="AV7018" s="182"/>
      <c r="AW7018" s="182"/>
      <c r="AX7018" s="182"/>
      <c r="AZ7018" s="207"/>
    </row>
    <row r="7019" spans="1:52" s="168" customFormat="1" ht="5.0999999999999996" customHeight="1" thickBot="1" x14ac:dyDescent="0.35">
      <c r="A7019" s="263"/>
      <c r="B7019" s="263"/>
      <c r="C7019" s="265"/>
      <c r="D7019" s="454"/>
      <c r="E7019" s="454"/>
      <c r="F7019" s="454"/>
      <c r="G7019" s="454"/>
      <c r="H7019" s="454"/>
      <c r="I7019" s="454"/>
      <c r="J7019" s="454"/>
      <c r="K7019" s="454"/>
      <c r="L7019" s="454"/>
      <c r="M7019" s="454"/>
      <c r="N7019" s="454"/>
      <c r="O7019" s="454"/>
      <c r="P7019" s="454"/>
      <c r="Q7019" s="454"/>
      <c r="R7019" s="454"/>
      <c r="S7019" s="454"/>
      <c r="T7019" s="454"/>
      <c r="U7019" s="454"/>
      <c r="V7019" s="182"/>
      <c r="W7019" s="191"/>
      <c r="X7019" s="199"/>
      <c r="Y7019" s="182"/>
      <c r="Z7019" s="184"/>
      <c r="AA7019" s="184"/>
      <c r="AD7019" s="182"/>
      <c r="AG7019" s="182"/>
      <c r="AH7019" s="43"/>
      <c r="AI7019" s="43"/>
      <c r="AJ7019" s="43"/>
      <c r="AK7019" s="43"/>
      <c r="AL7019" s="43"/>
      <c r="AM7019" s="43"/>
      <c r="AN7019" s="43"/>
      <c r="AO7019" s="43"/>
      <c r="AP7019" s="43"/>
      <c r="AQ7019" s="43"/>
      <c r="AR7019" s="43"/>
      <c r="AS7019" s="43"/>
      <c r="AT7019" s="43"/>
      <c r="AU7019" s="44"/>
      <c r="AV7019" s="182"/>
      <c r="AW7019" s="182"/>
      <c r="AX7019" s="182"/>
      <c r="AZ7019" s="207"/>
    </row>
    <row r="7020" spans="1:52" s="168" customFormat="1" ht="45" customHeight="1" thickBot="1" x14ac:dyDescent="0.35">
      <c r="A7020" s="263" t="str">
        <f>+E7020</f>
        <v>NP 81</v>
      </c>
      <c r="B7020" s="264">
        <f>+U7044</f>
        <v>536</v>
      </c>
      <c r="C7020" s="265">
        <v>134</v>
      </c>
      <c r="D7020" s="165" t="s">
        <v>9</v>
      </c>
      <c r="E7020" s="180" t="s">
        <v>360</v>
      </c>
      <c r="F7020" s="455" t="s">
        <v>29</v>
      </c>
      <c r="G7020" s="456"/>
      <c r="H7020" s="457" t="s">
        <v>363</v>
      </c>
      <c r="I7020" s="457"/>
      <c r="J7020" s="457"/>
      <c r="K7020" s="457"/>
      <c r="L7020" s="457"/>
      <c r="M7020" s="458"/>
      <c r="N7020" s="459" t="s">
        <v>32</v>
      </c>
      <c r="O7020" s="460"/>
      <c r="P7020" s="461"/>
      <c r="Q7020" s="462" t="s">
        <v>54</v>
      </c>
      <c r="R7020" s="463"/>
      <c r="S7020" s="463"/>
      <c r="T7020" s="463"/>
      <c r="U7020" s="464"/>
      <c r="V7020" s="182"/>
      <c r="W7020" s="191"/>
      <c r="X7020" s="199"/>
      <c r="Y7020" s="182"/>
      <c r="Z7020" s="186"/>
      <c r="AA7020" s="186"/>
      <c r="AD7020" s="182"/>
      <c r="AG7020" s="182"/>
      <c r="AH7020" s="43"/>
      <c r="AI7020" s="43"/>
      <c r="AJ7020" s="43"/>
      <c r="AK7020" s="43"/>
      <c r="AL7020" s="43"/>
      <c r="AM7020" s="43"/>
      <c r="AN7020" s="43"/>
      <c r="AO7020" s="43"/>
      <c r="AP7020" s="43"/>
      <c r="AQ7020" s="43"/>
      <c r="AR7020" s="43"/>
      <c r="AS7020" s="43"/>
      <c r="AT7020" s="43"/>
      <c r="AU7020" s="44"/>
      <c r="AV7020" s="182"/>
      <c r="AW7020" s="182"/>
      <c r="AX7020" s="182"/>
      <c r="AZ7020" s="207"/>
    </row>
    <row r="7021" spans="1:52" s="168" customFormat="1" ht="5.0999999999999996" customHeight="1" thickBot="1" x14ac:dyDescent="0.35">
      <c r="A7021" s="263"/>
      <c r="B7021" s="263"/>
      <c r="C7021" s="265"/>
      <c r="D7021" s="428"/>
      <c r="E7021" s="428"/>
      <c r="F7021" s="428"/>
      <c r="G7021" s="428"/>
      <c r="H7021" s="428"/>
      <c r="I7021" s="428"/>
      <c r="J7021" s="428"/>
      <c r="K7021" s="428"/>
      <c r="L7021" s="428"/>
      <c r="M7021" s="428"/>
      <c r="N7021" s="454"/>
      <c r="O7021" s="454"/>
      <c r="P7021" s="454"/>
      <c r="Q7021" s="454"/>
      <c r="R7021" s="454"/>
      <c r="S7021" s="454"/>
      <c r="T7021" s="454"/>
      <c r="U7021" s="454"/>
      <c r="V7021" s="182"/>
      <c r="W7021" s="191"/>
      <c r="X7021" s="199"/>
      <c r="Y7021" s="182"/>
      <c r="Z7021" s="193"/>
      <c r="AA7021" s="193"/>
      <c r="AD7021" s="182"/>
      <c r="AG7021" s="182"/>
      <c r="AH7021" s="43"/>
      <c r="AI7021" s="43"/>
      <c r="AJ7021" s="43"/>
      <c r="AK7021" s="43"/>
      <c r="AL7021" s="43"/>
      <c r="AM7021" s="43"/>
      <c r="AN7021" s="43"/>
      <c r="AO7021" s="43"/>
      <c r="AP7021" s="43"/>
      <c r="AQ7021" s="43"/>
      <c r="AR7021" s="43"/>
      <c r="AS7021" s="43"/>
      <c r="AT7021" s="43"/>
      <c r="AU7021" s="44"/>
      <c r="AV7021" s="182"/>
      <c r="AW7021" s="182"/>
      <c r="AX7021" s="182"/>
      <c r="AZ7021" s="207"/>
    </row>
    <row r="7022" spans="1:52" s="168" customFormat="1" ht="24.9" customHeight="1" x14ac:dyDescent="0.3">
      <c r="A7022" s="263"/>
      <c r="B7022" s="263"/>
      <c r="C7022" s="265"/>
      <c r="D7022" s="465" t="s">
        <v>30</v>
      </c>
      <c r="E7022" s="466"/>
      <c r="F7022" s="466"/>
      <c r="G7022" s="466"/>
      <c r="H7022" s="466"/>
      <c r="I7022" s="466"/>
      <c r="J7022" s="466"/>
      <c r="K7022" s="466"/>
      <c r="L7022" s="466"/>
      <c r="M7022" s="467"/>
      <c r="N7022" s="468" t="s">
        <v>11</v>
      </c>
      <c r="O7022" s="470" t="s">
        <v>12</v>
      </c>
      <c r="P7022" s="471"/>
      <c r="Q7022" s="474" t="s">
        <v>13</v>
      </c>
      <c r="R7022" s="475"/>
      <c r="S7022" s="476"/>
      <c r="T7022" s="477" t="s">
        <v>27</v>
      </c>
      <c r="U7022" s="479" t="s">
        <v>28</v>
      </c>
      <c r="V7022" s="182"/>
      <c r="W7022" s="191"/>
      <c r="X7022" s="199"/>
      <c r="Y7022" s="182"/>
      <c r="Z7022" s="193"/>
      <c r="AA7022" s="193"/>
      <c r="AD7022" s="182"/>
      <c r="AG7022" s="182"/>
      <c r="AH7022" s="43"/>
      <c r="AI7022" s="43"/>
      <c r="AJ7022" s="43"/>
      <c r="AK7022" s="43"/>
      <c r="AL7022" s="43"/>
      <c r="AM7022" s="43"/>
      <c r="AN7022" s="43"/>
      <c r="AO7022" s="43"/>
      <c r="AP7022" s="43"/>
      <c r="AQ7022" s="43"/>
      <c r="AR7022" s="43"/>
      <c r="AS7022" s="43"/>
      <c r="AT7022" s="43"/>
      <c r="AU7022" s="44"/>
      <c r="AV7022" s="182"/>
      <c r="AW7022" s="182"/>
      <c r="AX7022" s="182"/>
      <c r="AZ7022" s="207"/>
    </row>
    <row r="7023" spans="1:52" s="168" customFormat="1" ht="24.9" customHeight="1" x14ac:dyDescent="0.3">
      <c r="A7023" s="263"/>
      <c r="B7023" s="263"/>
      <c r="C7023" s="265"/>
      <c r="D7023" s="481"/>
      <c r="E7023" s="482"/>
      <c r="F7023" s="482"/>
      <c r="G7023" s="482"/>
      <c r="H7023" s="482"/>
      <c r="I7023" s="482"/>
      <c r="J7023" s="482"/>
      <c r="K7023" s="482"/>
      <c r="L7023" s="482"/>
      <c r="M7023" s="483"/>
      <c r="N7023" s="469"/>
      <c r="O7023" s="472"/>
      <c r="P7023" s="473"/>
      <c r="Q7023" s="170" t="s">
        <v>14</v>
      </c>
      <c r="R7023" s="170" t="s">
        <v>15</v>
      </c>
      <c r="S7023" s="170" t="s">
        <v>26</v>
      </c>
      <c r="T7023" s="478"/>
      <c r="U7023" s="480"/>
      <c r="V7023" s="182"/>
      <c r="W7023" s="191"/>
      <c r="X7023" s="199"/>
      <c r="Y7023" s="182"/>
      <c r="Z7023" s="194"/>
      <c r="AA7023" s="194"/>
      <c r="AD7023" s="182"/>
      <c r="AG7023" s="182"/>
      <c r="AH7023" s="43"/>
      <c r="AI7023" s="43"/>
      <c r="AJ7023" s="43"/>
      <c r="AK7023" s="43"/>
      <c r="AL7023" s="43"/>
      <c r="AM7023" s="43"/>
      <c r="AN7023" s="43"/>
      <c r="AO7023" s="43"/>
      <c r="AP7023" s="43"/>
      <c r="AQ7023" s="43"/>
      <c r="AR7023" s="43"/>
      <c r="AS7023" s="43"/>
      <c r="AT7023" s="43"/>
      <c r="AU7023" s="44"/>
      <c r="AV7023" s="182"/>
      <c r="AW7023" s="182"/>
      <c r="AX7023" s="182"/>
      <c r="AZ7023" s="207"/>
    </row>
    <row r="7024" spans="1:52" s="168" customFormat="1" ht="24.9" customHeight="1" x14ac:dyDescent="0.3">
      <c r="A7024" s="263"/>
      <c r="B7024" s="263"/>
      <c r="C7024" s="265"/>
      <c r="D7024" s="481"/>
      <c r="E7024" s="482"/>
      <c r="F7024" s="482"/>
      <c r="G7024" s="482"/>
      <c r="H7024" s="482"/>
      <c r="I7024" s="482"/>
      <c r="J7024" s="482"/>
      <c r="K7024" s="482"/>
      <c r="L7024" s="482"/>
      <c r="M7024" s="483"/>
      <c r="N7024" s="176">
        <v>14001469</v>
      </c>
      <c r="O7024" s="412" t="s">
        <v>460</v>
      </c>
      <c r="P7024" s="413"/>
      <c r="Q7024" s="8"/>
      <c r="R7024" s="8"/>
      <c r="S7024" s="8"/>
      <c r="T7024" s="9">
        <f>15*2</f>
        <v>30</v>
      </c>
      <c r="U7024" s="17">
        <f>+T7024</f>
        <v>30</v>
      </c>
      <c r="V7024" s="182"/>
      <c r="W7024" s="191">
        <v>1</v>
      </c>
      <c r="X7024" s="199"/>
      <c r="Y7024" s="182">
        <f>+C7020</f>
        <v>134</v>
      </c>
      <c r="Z7024" s="41">
        <f>+SUMIF($N7024:$N7043,$Z$16,$U7024:$U7043)</f>
        <v>30</v>
      </c>
      <c r="AA7024" s="41">
        <f>+SUMIF($N7024:$N7043,$AA$16,$U7024:$U7043)</f>
        <v>32</v>
      </c>
      <c r="AB7024" s="41">
        <f>+SUMIF($N7024:$N7043,$AB$16,$U7024:$U7043)</f>
        <v>34</v>
      </c>
      <c r="AC7024" s="41">
        <f>+SUMIF($N7024:$N7043,$AC$16,$U7024:$U7043)</f>
        <v>32</v>
      </c>
      <c r="AD7024" s="41">
        <f>+SUMIF($N7024:$N7043,$AD$16,$U7024:$U7043)</f>
        <v>18</v>
      </c>
      <c r="AE7024" s="41">
        <f>+SUMIF($N7024:$N7043,$AE$16,$U7024:$U7043)</f>
        <v>18</v>
      </c>
      <c r="AF7024" s="41">
        <f>+SUMIF($N7024:$N7043,$AF$16,$U7024:$U7043)</f>
        <v>38</v>
      </c>
      <c r="AG7024" s="41">
        <f>+SUMIF($N7024:$N7043,$AG$16,$U7024:$U7043)</f>
        <v>36</v>
      </c>
      <c r="AH7024" s="41">
        <f>+SUMIF($N7024:$N7043,$AH$16,$U7024:$U7043)</f>
        <v>58</v>
      </c>
      <c r="AI7024" s="41">
        <f>+SUMIF($N7024:$N7043,$AI$16,$U7024:$U7043)</f>
        <v>60</v>
      </c>
      <c r="AJ7024" s="41">
        <f>+SUMIF($N7024:$N7043,$AJ$16,$U7024:$U7043)</f>
        <v>64</v>
      </c>
      <c r="AK7024" s="41">
        <f>+SUMIF($N7024:$N7043,$AK$16,$U7024:$U7043)</f>
        <v>0</v>
      </c>
      <c r="AL7024" s="41">
        <f>+SUMIF($N7024:$N7043,$AL$16,$U7024:$U7043)</f>
        <v>0</v>
      </c>
      <c r="AM7024" s="41">
        <f>+SUMIF($N7024:$N7043,$AM$16,$U7024:$U7043)</f>
        <v>0</v>
      </c>
      <c r="AN7024" s="41">
        <f>+SUMIF($N7024:$N7043,$AN$16,$U7024:$U7043)</f>
        <v>44</v>
      </c>
      <c r="AO7024" s="41">
        <f>+SUMIF($N7024:$N7043,$AO$16,$U7024:$U7043)</f>
        <v>0</v>
      </c>
      <c r="AP7024" s="41">
        <f>+SUMIF($N7024:$N7043,$AP$16,$U7024:$U7043)</f>
        <v>0</v>
      </c>
      <c r="AQ7024" s="41">
        <f>+SUMIF($N7024:$N7043,$AQ$16,$U7024:$U7043)</f>
        <v>38</v>
      </c>
      <c r="AR7024" s="41">
        <f>+SUMIF($N7024:$N7043,$AR$16,$U7024:$U7043)</f>
        <v>34</v>
      </c>
      <c r="AS7024" s="43"/>
      <c r="AT7024" s="43"/>
      <c r="AU7024" s="44"/>
      <c r="AV7024" s="182"/>
      <c r="AW7024" s="182"/>
      <c r="AX7024" s="182"/>
      <c r="AZ7024" s="207"/>
    </row>
    <row r="7025" spans="1:52" s="168" customFormat="1" ht="24.9" customHeight="1" x14ac:dyDescent="0.3">
      <c r="A7025" s="263"/>
      <c r="B7025" s="263"/>
      <c r="C7025" s="265"/>
      <c r="D7025" s="481"/>
      <c r="E7025" s="482"/>
      <c r="F7025" s="482"/>
      <c r="G7025" s="482"/>
      <c r="H7025" s="482"/>
      <c r="I7025" s="482"/>
      <c r="J7025" s="482"/>
      <c r="K7025" s="482"/>
      <c r="L7025" s="482"/>
      <c r="M7025" s="483"/>
      <c r="N7025" s="176">
        <v>14001481</v>
      </c>
      <c r="O7025" s="412" t="s">
        <v>460</v>
      </c>
      <c r="P7025" s="413"/>
      <c r="Q7025" s="8"/>
      <c r="R7025" s="8"/>
      <c r="S7025" s="8"/>
      <c r="T7025" s="9">
        <f>16*2</f>
        <v>32</v>
      </c>
      <c r="U7025" s="17">
        <f t="shared" ref="U7025:U7042" si="246">+T7025</f>
        <v>32</v>
      </c>
      <c r="V7025" s="182"/>
      <c r="W7025" s="191">
        <v>2</v>
      </c>
      <c r="X7025" s="199"/>
      <c r="Y7025" s="182"/>
      <c r="Z7025" s="184"/>
      <c r="AA7025" s="184"/>
      <c r="AD7025" s="182"/>
      <c r="AG7025" s="182"/>
      <c r="AH7025" s="43"/>
      <c r="AI7025" s="43"/>
      <c r="AJ7025" s="43"/>
      <c r="AK7025" s="43"/>
      <c r="AL7025" s="43"/>
      <c r="AM7025" s="43"/>
      <c r="AN7025" s="43"/>
      <c r="AO7025" s="43"/>
      <c r="AP7025" s="43"/>
      <c r="AQ7025" s="43"/>
      <c r="AR7025" s="43"/>
      <c r="AS7025" s="43"/>
      <c r="AT7025" s="43"/>
      <c r="AU7025" s="44"/>
      <c r="AV7025" s="182"/>
      <c r="AW7025" s="182"/>
      <c r="AX7025" s="182"/>
      <c r="AZ7025" s="207"/>
    </row>
    <row r="7026" spans="1:52" s="168" customFormat="1" ht="24.9" customHeight="1" x14ac:dyDescent="0.3">
      <c r="A7026" s="263"/>
      <c r="B7026" s="263"/>
      <c r="C7026" s="265"/>
      <c r="D7026" s="481"/>
      <c r="E7026" s="482"/>
      <c r="F7026" s="482"/>
      <c r="G7026" s="482"/>
      <c r="H7026" s="482"/>
      <c r="I7026" s="482"/>
      <c r="J7026" s="482"/>
      <c r="K7026" s="482"/>
      <c r="L7026" s="482"/>
      <c r="M7026" s="483"/>
      <c r="N7026" s="176">
        <v>14000772</v>
      </c>
      <c r="O7026" s="412" t="s">
        <v>460</v>
      </c>
      <c r="P7026" s="413"/>
      <c r="Q7026" s="8"/>
      <c r="R7026" s="8"/>
      <c r="S7026" s="8"/>
      <c r="T7026" s="9">
        <f>17*2</f>
        <v>34</v>
      </c>
      <c r="U7026" s="17">
        <f t="shared" si="246"/>
        <v>34</v>
      </c>
      <c r="V7026" s="182"/>
      <c r="W7026" s="191">
        <v>3</v>
      </c>
      <c r="X7026" s="199"/>
      <c r="Y7026" s="182"/>
      <c r="Z7026" s="184"/>
      <c r="AA7026" s="184"/>
      <c r="AD7026" s="182"/>
      <c r="AG7026" s="182"/>
      <c r="AH7026" s="43"/>
      <c r="AI7026" s="43"/>
      <c r="AJ7026" s="43"/>
      <c r="AK7026" s="43"/>
      <c r="AL7026" s="43"/>
      <c r="AM7026" s="43"/>
      <c r="AN7026" s="43"/>
      <c r="AO7026" s="43"/>
      <c r="AP7026" s="43"/>
      <c r="AQ7026" s="43"/>
      <c r="AR7026" s="43"/>
      <c r="AS7026" s="43"/>
      <c r="AT7026" s="43"/>
      <c r="AU7026" s="44"/>
      <c r="AV7026" s="182"/>
      <c r="AW7026" s="182"/>
      <c r="AX7026" s="182"/>
      <c r="AZ7026" s="207"/>
    </row>
    <row r="7027" spans="1:52" s="168" customFormat="1" ht="24.9" customHeight="1" x14ac:dyDescent="0.3">
      <c r="A7027" s="263"/>
      <c r="B7027" s="263"/>
      <c r="C7027" s="265"/>
      <c r="D7027" s="481"/>
      <c r="E7027" s="482"/>
      <c r="F7027" s="482"/>
      <c r="G7027" s="482"/>
      <c r="H7027" s="482"/>
      <c r="I7027" s="482"/>
      <c r="J7027" s="482"/>
      <c r="K7027" s="482"/>
      <c r="L7027" s="482"/>
      <c r="M7027" s="483"/>
      <c r="N7027" s="176">
        <v>14000741</v>
      </c>
      <c r="O7027" s="412" t="s">
        <v>460</v>
      </c>
      <c r="P7027" s="413"/>
      <c r="Q7027" s="8"/>
      <c r="R7027" s="8"/>
      <c r="S7027" s="8"/>
      <c r="T7027" s="9">
        <f>16*2</f>
        <v>32</v>
      </c>
      <c r="U7027" s="17">
        <f t="shared" si="246"/>
        <v>32</v>
      </c>
      <c r="V7027" s="182"/>
      <c r="W7027" s="191">
        <v>4</v>
      </c>
      <c r="X7027" s="199"/>
      <c r="Y7027" s="182"/>
      <c r="Z7027" s="184"/>
      <c r="AA7027" s="184"/>
      <c r="AD7027" s="182"/>
      <c r="AG7027" s="182"/>
      <c r="AH7027" s="43"/>
      <c r="AI7027" s="43"/>
      <c r="AJ7027" s="43"/>
      <c r="AK7027" s="43"/>
      <c r="AL7027" s="43"/>
      <c r="AM7027" s="43"/>
      <c r="AN7027" s="43"/>
      <c r="AO7027" s="43"/>
      <c r="AP7027" s="43"/>
      <c r="AQ7027" s="43"/>
      <c r="AR7027" s="43"/>
      <c r="AS7027" s="43"/>
      <c r="AT7027" s="43"/>
      <c r="AU7027" s="44"/>
      <c r="AV7027" s="182"/>
      <c r="AW7027" s="182"/>
      <c r="AX7027" s="182"/>
      <c r="AZ7027" s="207"/>
    </row>
    <row r="7028" spans="1:52" s="168" customFormat="1" ht="24.9" customHeight="1" x14ac:dyDescent="0.3">
      <c r="A7028" s="263"/>
      <c r="B7028" s="263"/>
      <c r="C7028" s="265"/>
      <c r="D7028" s="481"/>
      <c r="E7028" s="482"/>
      <c r="F7028" s="482"/>
      <c r="G7028" s="482"/>
      <c r="H7028" s="482"/>
      <c r="I7028" s="482"/>
      <c r="J7028" s="482"/>
      <c r="K7028" s="482"/>
      <c r="L7028" s="482"/>
      <c r="M7028" s="483"/>
      <c r="N7028" s="176">
        <v>14000718</v>
      </c>
      <c r="O7028" s="412" t="s">
        <v>460</v>
      </c>
      <c r="P7028" s="413"/>
      <c r="Q7028" s="8"/>
      <c r="R7028" s="8"/>
      <c r="S7028" s="8"/>
      <c r="T7028" s="9">
        <f>9*2</f>
        <v>18</v>
      </c>
      <c r="U7028" s="17">
        <f t="shared" si="246"/>
        <v>18</v>
      </c>
      <c r="V7028" s="182"/>
      <c r="W7028" s="191">
        <v>5</v>
      </c>
      <c r="X7028" s="199"/>
      <c r="Y7028" s="182"/>
      <c r="Z7028" s="184"/>
      <c r="AA7028" s="184"/>
      <c r="AD7028" s="182"/>
      <c r="AG7028" s="182"/>
      <c r="AH7028" s="43"/>
      <c r="AI7028" s="43"/>
      <c r="AJ7028" s="43"/>
      <c r="AK7028" s="43"/>
      <c r="AL7028" s="43"/>
      <c r="AM7028" s="43"/>
      <c r="AN7028" s="43"/>
      <c r="AO7028" s="43"/>
      <c r="AP7028" s="43"/>
      <c r="AQ7028" s="43"/>
      <c r="AR7028" s="43"/>
      <c r="AS7028" s="43"/>
      <c r="AT7028" s="43"/>
      <c r="AU7028" s="44"/>
      <c r="AV7028" s="182"/>
      <c r="AW7028" s="182"/>
      <c r="AX7028" s="182"/>
      <c r="AZ7028" s="207"/>
    </row>
    <row r="7029" spans="1:52" s="168" customFormat="1" ht="24.9" customHeight="1" x14ac:dyDescent="0.3">
      <c r="A7029" s="263"/>
      <c r="B7029" s="263"/>
      <c r="C7029" s="265"/>
      <c r="D7029" s="481"/>
      <c r="E7029" s="482"/>
      <c r="F7029" s="482"/>
      <c r="G7029" s="482"/>
      <c r="H7029" s="482"/>
      <c r="I7029" s="482"/>
      <c r="J7029" s="482"/>
      <c r="K7029" s="482"/>
      <c r="L7029" s="482"/>
      <c r="M7029" s="483"/>
      <c r="N7029" s="176">
        <v>14001678</v>
      </c>
      <c r="O7029" s="412" t="s">
        <v>460</v>
      </c>
      <c r="P7029" s="413"/>
      <c r="Q7029" s="8"/>
      <c r="R7029" s="8"/>
      <c r="S7029" s="8"/>
      <c r="T7029" s="9">
        <f>9*2</f>
        <v>18</v>
      </c>
      <c r="U7029" s="17">
        <f t="shared" si="246"/>
        <v>18</v>
      </c>
      <c r="V7029" s="182"/>
      <c r="W7029" s="191">
        <v>6</v>
      </c>
      <c r="X7029" s="199"/>
      <c r="Y7029" s="182"/>
      <c r="Z7029" s="184"/>
      <c r="AA7029" s="184"/>
      <c r="AD7029" s="182"/>
      <c r="AG7029" s="182"/>
      <c r="AH7029" s="43"/>
      <c r="AI7029" s="43"/>
      <c r="AJ7029" s="43"/>
      <c r="AK7029" s="43"/>
      <c r="AL7029" s="43"/>
      <c r="AM7029" s="43"/>
      <c r="AN7029" s="43"/>
      <c r="AO7029" s="43"/>
      <c r="AP7029" s="43"/>
      <c r="AQ7029" s="43"/>
      <c r="AR7029" s="43"/>
      <c r="AS7029" s="43"/>
      <c r="AT7029" s="43"/>
      <c r="AU7029" s="44"/>
      <c r="AV7029" s="182"/>
      <c r="AW7029" s="182"/>
      <c r="AX7029" s="182"/>
      <c r="AZ7029" s="207"/>
    </row>
    <row r="7030" spans="1:52" s="168" customFormat="1" ht="24.9" customHeight="1" x14ac:dyDescent="0.3">
      <c r="A7030" s="263"/>
      <c r="B7030" s="263"/>
      <c r="C7030" s="265"/>
      <c r="D7030" s="481"/>
      <c r="E7030" s="482"/>
      <c r="F7030" s="482"/>
      <c r="G7030" s="482"/>
      <c r="H7030" s="482"/>
      <c r="I7030" s="482"/>
      <c r="J7030" s="482"/>
      <c r="K7030" s="482"/>
      <c r="L7030" s="482"/>
      <c r="M7030" s="483"/>
      <c r="N7030" s="176">
        <v>14001545</v>
      </c>
      <c r="O7030" s="412" t="s">
        <v>460</v>
      </c>
      <c r="P7030" s="413"/>
      <c r="Q7030" s="8"/>
      <c r="R7030" s="8"/>
      <c r="S7030" s="8"/>
      <c r="T7030" s="9">
        <f>19*2</f>
        <v>38</v>
      </c>
      <c r="U7030" s="17">
        <f t="shared" si="246"/>
        <v>38</v>
      </c>
      <c r="V7030" s="182"/>
      <c r="W7030" s="191">
        <v>7</v>
      </c>
      <c r="X7030" s="199"/>
      <c r="Y7030" s="182"/>
      <c r="Z7030" s="184"/>
      <c r="AA7030" s="184"/>
      <c r="AD7030" s="182"/>
      <c r="AG7030" s="182"/>
      <c r="AH7030" s="43"/>
      <c r="AI7030" s="43"/>
      <c r="AJ7030" s="43"/>
      <c r="AK7030" s="43"/>
      <c r="AL7030" s="43"/>
      <c r="AM7030" s="43"/>
      <c r="AN7030" s="43"/>
      <c r="AO7030" s="43"/>
      <c r="AP7030" s="43"/>
      <c r="AQ7030" s="43"/>
      <c r="AR7030" s="43"/>
      <c r="AS7030" s="43"/>
      <c r="AT7030" s="43"/>
      <c r="AU7030" s="44"/>
      <c r="AV7030" s="182"/>
      <c r="AW7030" s="182"/>
      <c r="AX7030" s="182"/>
      <c r="AZ7030" s="207"/>
    </row>
    <row r="7031" spans="1:52" s="168" customFormat="1" ht="24.9" customHeight="1" x14ac:dyDescent="0.3">
      <c r="A7031" s="263"/>
      <c r="B7031" s="263"/>
      <c r="C7031" s="265"/>
      <c r="D7031" s="481"/>
      <c r="E7031" s="482"/>
      <c r="F7031" s="482"/>
      <c r="G7031" s="482"/>
      <c r="H7031" s="482"/>
      <c r="I7031" s="482"/>
      <c r="J7031" s="482"/>
      <c r="K7031" s="482"/>
      <c r="L7031" s="482"/>
      <c r="M7031" s="483"/>
      <c r="N7031" s="176">
        <v>14001517</v>
      </c>
      <c r="O7031" s="412" t="s">
        <v>460</v>
      </c>
      <c r="P7031" s="413"/>
      <c r="Q7031" s="8"/>
      <c r="R7031" s="8"/>
      <c r="S7031" s="8"/>
      <c r="T7031" s="9">
        <f>18*2</f>
        <v>36</v>
      </c>
      <c r="U7031" s="17">
        <f t="shared" si="246"/>
        <v>36</v>
      </c>
      <c r="V7031" s="182"/>
      <c r="W7031" s="191">
        <v>8</v>
      </c>
      <c r="X7031" s="199"/>
      <c r="Y7031" s="182"/>
      <c r="Z7031" s="184"/>
      <c r="AA7031" s="184"/>
      <c r="AD7031" s="182"/>
      <c r="AG7031" s="182"/>
      <c r="AH7031" s="43"/>
      <c r="AI7031" s="43"/>
      <c r="AJ7031" s="43"/>
      <c r="AK7031" s="43"/>
      <c r="AL7031" s="43"/>
      <c r="AM7031" s="43"/>
      <c r="AN7031" s="43"/>
      <c r="AO7031" s="43"/>
      <c r="AP7031" s="43"/>
      <c r="AQ7031" s="43"/>
      <c r="AR7031" s="43"/>
      <c r="AS7031" s="43"/>
      <c r="AT7031" s="43"/>
      <c r="AU7031" s="44"/>
      <c r="AV7031" s="182"/>
      <c r="AW7031" s="182"/>
      <c r="AX7031" s="182"/>
      <c r="AZ7031" s="207"/>
    </row>
    <row r="7032" spans="1:52" s="168" customFormat="1" ht="24.9" customHeight="1" x14ac:dyDescent="0.3">
      <c r="A7032" s="263"/>
      <c r="B7032" s="263"/>
      <c r="C7032" s="265"/>
      <c r="D7032" s="481"/>
      <c r="E7032" s="482"/>
      <c r="F7032" s="482"/>
      <c r="G7032" s="482"/>
      <c r="H7032" s="482"/>
      <c r="I7032" s="482"/>
      <c r="J7032" s="482"/>
      <c r="K7032" s="482"/>
      <c r="L7032" s="482"/>
      <c r="M7032" s="483"/>
      <c r="N7032" s="176">
        <v>14001156</v>
      </c>
      <c r="O7032" s="412" t="s">
        <v>460</v>
      </c>
      <c r="P7032" s="413"/>
      <c r="Q7032" s="8"/>
      <c r="R7032" s="8"/>
      <c r="S7032" s="8"/>
      <c r="T7032" s="9">
        <f>29*2</f>
        <v>58</v>
      </c>
      <c r="U7032" s="17">
        <f t="shared" si="246"/>
        <v>58</v>
      </c>
      <c r="V7032" s="182"/>
      <c r="W7032" s="191">
        <v>9</v>
      </c>
      <c r="X7032" s="199"/>
      <c r="Y7032" s="182"/>
      <c r="Z7032" s="184"/>
      <c r="AA7032" s="184"/>
      <c r="AD7032" s="182"/>
      <c r="AG7032" s="182"/>
      <c r="AH7032" s="43"/>
      <c r="AI7032" s="43"/>
      <c r="AJ7032" s="43"/>
      <c r="AK7032" s="43"/>
      <c r="AL7032" s="43"/>
      <c r="AM7032" s="43"/>
      <c r="AN7032" s="43"/>
      <c r="AO7032" s="43"/>
      <c r="AP7032" s="43"/>
      <c r="AQ7032" s="43"/>
      <c r="AR7032" s="43"/>
      <c r="AS7032" s="43"/>
      <c r="AT7032" s="43"/>
      <c r="AU7032" s="44"/>
      <c r="AV7032" s="182"/>
      <c r="AW7032" s="182"/>
      <c r="AX7032" s="182"/>
      <c r="AZ7032" s="207"/>
    </row>
    <row r="7033" spans="1:52" s="168" customFormat="1" ht="24.9" customHeight="1" x14ac:dyDescent="0.3">
      <c r="A7033" s="263"/>
      <c r="B7033" s="263"/>
      <c r="C7033" s="265"/>
      <c r="D7033" s="481"/>
      <c r="E7033" s="482"/>
      <c r="F7033" s="482"/>
      <c r="G7033" s="482"/>
      <c r="H7033" s="482"/>
      <c r="I7033" s="482"/>
      <c r="J7033" s="482"/>
      <c r="K7033" s="482"/>
      <c r="L7033" s="482"/>
      <c r="M7033" s="483"/>
      <c r="N7033" s="176">
        <v>14001367</v>
      </c>
      <c r="O7033" s="412" t="s">
        <v>460</v>
      </c>
      <c r="P7033" s="413"/>
      <c r="Q7033" s="8"/>
      <c r="R7033" s="8"/>
      <c r="S7033" s="8"/>
      <c r="T7033" s="9">
        <f>30*2</f>
        <v>60</v>
      </c>
      <c r="U7033" s="17">
        <f t="shared" si="246"/>
        <v>60</v>
      </c>
      <c r="V7033" s="182"/>
      <c r="W7033" s="191">
        <v>10</v>
      </c>
      <c r="X7033" s="199"/>
      <c r="Y7033" s="182"/>
      <c r="Z7033" s="184"/>
      <c r="AA7033" s="184"/>
      <c r="AD7033" s="182"/>
      <c r="AG7033" s="182"/>
      <c r="AH7033" s="43"/>
      <c r="AI7033" s="43"/>
      <c r="AJ7033" s="43"/>
      <c r="AK7033" s="43"/>
      <c r="AL7033" s="43"/>
      <c r="AM7033" s="43"/>
      <c r="AN7033" s="43"/>
      <c r="AO7033" s="43"/>
      <c r="AP7033" s="43"/>
      <c r="AQ7033" s="43"/>
      <c r="AR7033" s="43"/>
      <c r="AS7033" s="43"/>
      <c r="AT7033" s="43"/>
      <c r="AU7033" s="44"/>
      <c r="AV7033" s="182"/>
      <c r="AW7033" s="182"/>
      <c r="AX7033" s="182"/>
      <c r="AZ7033" s="207"/>
    </row>
    <row r="7034" spans="1:52" s="168" customFormat="1" ht="24.9" customHeight="1" x14ac:dyDescent="0.3">
      <c r="A7034" s="263"/>
      <c r="B7034" s="263"/>
      <c r="C7034" s="265"/>
      <c r="D7034" s="481"/>
      <c r="E7034" s="482"/>
      <c r="F7034" s="482"/>
      <c r="G7034" s="482"/>
      <c r="H7034" s="482"/>
      <c r="I7034" s="482"/>
      <c r="J7034" s="482"/>
      <c r="K7034" s="482"/>
      <c r="L7034" s="482"/>
      <c r="M7034" s="483"/>
      <c r="N7034" s="176">
        <v>14000126</v>
      </c>
      <c r="O7034" s="412" t="s">
        <v>460</v>
      </c>
      <c r="P7034" s="413"/>
      <c r="Q7034" s="8"/>
      <c r="R7034" s="8"/>
      <c r="S7034" s="8"/>
      <c r="T7034" s="9">
        <f>32*2</f>
        <v>64</v>
      </c>
      <c r="U7034" s="17">
        <f t="shared" si="246"/>
        <v>64</v>
      </c>
      <c r="V7034" s="182"/>
      <c r="W7034" s="191">
        <v>11</v>
      </c>
      <c r="X7034" s="199"/>
      <c r="Y7034" s="182"/>
      <c r="Z7034" s="184"/>
      <c r="AA7034" s="184"/>
      <c r="AD7034" s="182"/>
      <c r="AG7034" s="182"/>
      <c r="AH7034" s="43"/>
      <c r="AI7034" s="43"/>
      <c r="AJ7034" s="43"/>
      <c r="AK7034" s="43"/>
      <c r="AL7034" s="43"/>
      <c r="AM7034" s="43"/>
      <c r="AN7034" s="43"/>
      <c r="AO7034" s="43"/>
      <c r="AP7034" s="43"/>
      <c r="AQ7034" s="43"/>
      <c r="AR7034" s="43"/>
      <c r="AS7034" s="43"/>
      <c r="AT7034" s="43"/>
      <c r="AU7034" s="44"/>
      <c r="AV7034" s="182"/>
      <c r="AW7034" s="182"/>
      <c r="AX7034" s="182"/>
      <c r="AZ7034" s="207"/>
    </row>
    <row r="7035" spans="1:52" s="168" customFormat="1" ht="24.9" customHeight="1" x14ac:dyDescent="0.3">
      <c r="A7035" s="263"/>
      <c r="B7035" s="263"/>
      <c r="C7035" s="265"/>
      <c r="D7035" s="481"/>
      <c r="E7035" s="482"/>
      <c r="F7035" s="482"/>
      <c r="G7035" s="482"/>
      <c r="H7035" s="482"/>
      <c r="I7035" s="482"/>
      <c r="J7035" s="482"/>
      <c r="K7035" s="482"/>
      <c r="L7035" s="482"/>
      <c r="M7035" s="483"/>
      <c r="N7035" s="176"/>
      <c r="O7035" s="412"/>
      <c r="P7035" s="413"/>
      <c r="Q7035" s="8"/>
      <c r="R7035" s="8"/>
      <c r="S7035" s="8"/>
      <c r="T7035" s="9"/>
      <c r="U7035" s="17"/>
      <c r="V7035" s="182"/>
      <c r="W7035" s="191"/>
      <c r="X7035" s="199"/>
      <c r="Y7035" s="182"/>
      <c r="Z7035" s="184"/>
      <c r="AA7035" s="184"/>
      <c r="AD7035" s="182"/>
      <c r="AG7035" s="182"/>
      <c r="AH7035" s="43"/>
      <c r="AI7035" s="43"/>
      <c r="AJ7035" s="43"/>
      <c r="AK7035" s="43"/>
      <c r="AL7035" s="43"/>
      <c r="AM7035" s="43"/>
      <c r="AN7035" s="43"/>
      <c r="AO7035" s="43"/>
      <c r="AP7035" s="43"/>
      <c r="AQ7035" s="43"/>
      <c r="AR7035" s="43"/>
      <c r="AS7035" s="43"/>
      <c r="AT7035" s="43"/>
      <c r="AU7035" s="44"/>
      <c r="AV7035" s="182"/>
      <c r="AW7035" s="182"/>
      <c r="AX7035" s="182"/>
      <c r="AZ7035" s="207"/>
    </row>
    <row r="7036" spans="1:52" s="168" customFormat="1" ht="24.9" customHeight="1" x14ac:dyDescent="0.3">
      <c r="A7036" s="263"/>
      <c r="B7036" s="263"/>
      <c r="C7036" s="265"/>
      <c r="D7036" s="481"/>
      <c r="E7036" s="482"/>
      <c r="F7036" s="482"/>
      <c r="G7036" s="482"/>
      <c r="H7036" s="482"/>
      <c r="I7036" s="482"/>
      <c r="J7036" s="482"/>
      <c r="K7036" s="482"/>
      <c r="L7036" s="482"/>
      <c r="M7036" s="483"/>
      <c r="N7036" s="176"/>
      <c r="O7036" s="412"/>
      <c r="P7036" s="413"/>
      <c r="Q7036" s="8"/>
      <c r="R7036" s="8"/>
      <c r="S7036" s="8"/>
      <c r="T7036" s="9"/>
      <c r="U7036" s="17"/>
      <c r="V7036" s="182"/>
      <c r="W7036" s="191"/>
      <c r="X7036" s="199"/>
      <c r="Y7036" s="182"/>
      <c r="Z7036" s="184"/>
      <c r="AA7036" s="184"/>
      <c r="AD7036" s="182"/>
      <c r="AG7036" s="182"/>
      <c r="AH7036" s="43"/>
      <c r="AI7036" s="43"/>
      <c r="AJ7036" s="43"/>
      <c r="AK7036" s="43"/>
      <c r="AL7036" s="43"/>
      <c r="AM7036" s="43"/>
      <c r="AN7036" s="43"/>
      <c r="AO7036" s="43"/>
      <c r="AP7036" s="43"/>
      <c r="AQ7036" s="43"/>
      <c r="AR7036" s="43"/>
      <c r="AS7036" s="43"/>
      <c r="AT7036" s="43"/>
      <c r="AU7036" s="44"/>
      <c r="AV7036" s="182"/>
      <c r="AW7036" s="182"/>
      <c r="AX7036" s="182"/>
      <c r="AZ7036" s="207"/>
    </row>
    <row r="7037" spans="1:52" s="168" customFormat="1" ht="24.9" customHeight="1" x14ac:dyDescent="0.3">
      <c r="A7037" s="263"/>
      <c r="B7037" s="263"/>
      <c r="C7037" s="265"/>
      <c r="D7037" s="481"/>
      <c r="E7037" s="482"/>
      <c r="F7037" s="482"/>
      <c r="G7037" s="482"/>
      <c r="H7037" s="482"/>
      <c r="I7037" s="482"/>
      <c r="J7037" s="482"/>
      <c r="K7037" s="482"/>
      <c r="L7037" s="482"/>
      <c r="M7037" s="483"/>
      <c r="N7037" s="176"/>
      <c r="O7037" s="412"/>
      <c r="P7037" s="413"/>
      <c r="Q7037" s="8"/>
      <c r="R7037" s="8"/>
      <c r="S7037" s="8"/>
      <c r="T7037" s="9"/>
      <c r="U7037" s="17"/>
      <c r="V7037" s="182"/>
      <c r="W7037" s="191"/>
      <c r="X7037" s="199"/>
      <c r="Y7037" s="182"/>
      <c r="Z7037" s="184"/>
      <c r="AA7037" s="184"/>
      <c r="AD7037" s="182"/>
      <c r="AG7037" s="182"/>
      <c r="AH7037" s="43"/>
      <c r="AI7037" s="43"/>
      <c r="AJ7037" s="43"/>
      <c r="AK7037" s="43"/>
      <c r="AL7037" s="43"/>
      <c r="AM7037" s="43"/>
      <c r="AN7037" s="43"/>
      <c r="AO7037" s="43"/>
      <c r="AP7037" s="43"/>
      <c r="AQ7037" s="43"/>
      <c r="AR7037" s="43"/>
      <c r="AS7037" s="43"/>
      <c r="AT7037" s="43"/>
      <c r="AU7037" s="44"/>
      <c r="AV7037" s="182"/>
      <c r="AW7037" s="182"/>
      <c r="AX7037" s="182"/>
      <c r="AZ7037" s="207"/>
    </row>
    <row r="7038" spans="1:52" s="168" customFormat="1" ht="24.9" customHeight="1" x14ac:dyDescent="0.3">
      <c r="A7038" s="263"/>
      <c r="B7038" s="263"/>
      <c r="C7038" s="265"/>
      <c r="D7038" s="481"/>
      <c r="E7038" s="482"/>
      <c r="F7038" s="482"/>
      <c r="G7038" s="482"/>
      <c r="H7038" s="482"/>
      <c r="I7038" s="482"/>
      <c r="J7038" s="482"/>
      <c r="K7038" s="482"/>
      <c r="L7038" s="482"/>
      <c r="M7038" s="483"/>
      <c r="N7038" s="176">
        <v>14001506</v>
      </c>
      <c r="O7038" s="412" t="s">
        <v>460</v>
      </c>
      <c r="P7038" s="413"/>
      <c r="Q7038" s="8"/>
      <c r="R7038" s="8"/>
      <c r="S7038" s="8"/>
      <c r="T7038" s="9">
        <f>22*2</f>
        <v>44</v>
      </c>
      <c r="U7038" s="17">
        <f t="shared" si="246"/>
        <v>44</v>
      </c>
      <c r="V7038" s="182"/>
      <c r="W7038" s="191">
        <v>15</v>
      </c>
      <c r="X7038" s="199"/>
      <c r="Y7038" s="182"/>
      <c r="Z7038" s="184"/>
      <c r="AA7038" s="184"/>
      <c r="AD7038" s="182"/>
      <c r="AG7038" s="182"/>
      <c r="AH7038" s="43"/>
      <c r="AI7038" s="43"/>
      <c r="AJ7038" s="43"/>
      <c r="AK7038" s="43"/>
      <c r="AL7038" s="43"/>
      <c r="AM7038" s="43"/>
      <c r="AN7038" s="43"/>
      <c r="AO7038" s="43"/>
      <c r="AP7038" s="43"/>
      <c r="AQ7038" s="43"/>
      <c r="AR7038" s="43"/>
      <c r="AS7038" s="43"/>
      <c r="AT7038" s="43"/>
      <c r="AU7038" s="44"/>
      <c r="AV7038" s="182"/>
      <c r="AW7038" s="182"/>
      <c r="AX7038" s="182"/>
      <c r="AZ7038" s="207"/>
    </row>
    <row r="7039" spans="1:52" s="168" customFormat="1" ht="24.9" customHeight="1" x14ac:dyDescent="0.3">
      <c r="A7039" s="263"/>
      <c r="B7039" s="263"/>
      <c r="C7039" s="265"/>
      <c r="D7039" s="481"/>
      <c r="E7039" s="482"/>
      <c r="F7039" s="482"/>
      <c r="G7039" s="482"/>
      <c r="H7039" s="482"/>
      <c r="I7039" s="482"/>
      <c r="J7039" s="482"/>
      <c r="K7039" s="482"/>
      <c r="L7039" s="482"/>
      <c r="M7039" s="483"/>
      <c r="N7039" s="176"/>
      <c r="O7039" s="412"/>
      <c r="P7039" s="413"/>
      <c r="Q7039" s="8"/>
      <c r="R7039" s="8"/>
      <c r="S7039" s="8"/>
      <c r="T7039" s="9"/>
      <c r="U7039" s="17"/>
      <c r="V7039" s="182"/>
      <c r="W7039" s="191"/>
      <c r="X7039" s="199"/>
      <c r="Y7039" s="182"/>
      <c r="Z7039" s="184"/>
      <c r="AA7039" s="184"/>
      <c r="AD7039" s="182"/>
      <c r="AG7039" s="182"/>
      <c r="AH7039" s="43"/>
      <c r="AI7039" s="43"/>
      <c r="AJ7039" s="43"/>
      <c r="AK7039" s="43"/>
      <c r="AL7039" s="43"/>
      <c r="AM7039" s="43"/>
      <c r="AN7039" s="43"/>
      <c r="AO7039" s="43"/>
      <c r="AP7039" s="43"/>
      <c r="AQ7039" s="43"/>
      <c r="AR7039" s="43"/>
      <c r="AS7039" s="43"/>
      <c r="AT7039" s="43"/>
      <c r="AU7039" s="44"/>
      <c r="AV7039" s="182"/>
      <c r="AW7039" s="182"/>
      <c r="AX7039" s="182"/>
      <c r="AZ7039" s="207"/>
    </row>
    <row r="7040" spans="1:52" s="168" customFormat="1" ht="24.9" customHeight="1" x14ac:dyDescent="0.3">
      <c r="A7040" s="263"/>
      <c r="B7040" s="263"/>
      <c r="C7040" s="265"/>
      <c r="D7040" s="481"/>
      <c r="E7040" s="482"/>
      <c r="F7040" s="482"/>
      <c r="G7040" s="482"/>
      <c r="H7040" s="482"/>
      <c r="I7040" s="482"/>
      <c r="J7040" s="482"/>
      <c r="K7040" s="482"/>
      <c r="L7040" s="482"/>
      <c r="M7040" s="483"/>
      <c r="N7040" s="176"/>
      <c r="O7040" s="412"/>
      <c r="P7040" s="413"/>
      <c r="Q7040" s="8"/>
      <c r="R7040" s="8"/>
      <c r="S7040" s="8"/>
      <c r="T7040" s="9"/>
      <c r="U7040" s="17"/>
      <c r="V7040" s="182"/>
      <c r="W7040" s="191"/>
      <c r="X7040" s="199"/>
      <c r="Y7040" s="182"/>
      <c r="Z7040" s="184"/>
      <c r="AA7040" s="184"/>
      <c r="AD7040" s="182"/>
      <c r="AG7040" s="182"/>
      <c r="AH7040" s="43"/>
      <c r="AI7040" s="43"/>
      <c r="AJ7040" s="43"/>
      <c r="AK7040" s="43"/>
      <c r="AL7040" s="43"/>
      <c r="AM7040" s="43"/>
      <c r="AN7040" s="43"/>
      <c r="AO7040" s="43"/>
      <c r="AP7040" s="43"/>
      <c r="AQ7040" s="43"/>
      <c r="AR7040" s="43"/>
      <c r="AS7040" s="43"/>
      <c r="AT7040" s="43"/>
      <c r="AU7040" s="44"/>
      <c r="AV7040" s="182"/>
      <c r="AW7040" s="182"/>
      <c r="AX7040" s="182"/>
      <c r="AZ7040" s="207"/>
    </row>
    <row r="7041" spans="1:52" s="168" customFormat="1" ht="24.9" customHeight="1" x14ac:dyDescent="0.3">
      <c r="A7041" s="263"/>
      <c r="B7041" s="263"/>
      <c r="C7041" s="265"/>
      <c r="D7041" s="481"/>
      <c r="E7041" s="482"/>
      <c r="F7041" s="482"/>
      <c r="G7041" s="482"/>
      <c r="H7041" s="482"/>
      <c r="I7041" s="482"/>
      <c r="J7041" s="482"/>
      <c r="K7041" s="482"/>
      <c r="L7041" s="482"/>
      <c r="M7041" s="483"/>
      <c r="N7041" s="176">
        <v>14001619</v>
      </c>
      <c r="O7041" s="412" t="s">
        <v>460</v>
      </c>
      <c r="P7041" s="413"/>
      <c r="Q7041" s="8"/>
      <c r="R7041" s="8"/>
      <c r="S7041" s="8"/>
      <c r="T7041" s="9">
        <f>19*2</f>
        <v>38</v>
      </c>
      <c r="U7041" s="17">
        <f t="shared" si="246"/>
        <v>38</v>
      </c>
      <c r="V7041" s="182"/>
      <c r="W7041" s="191">
        <v>18</v>
      </c>
      <c r="X7041" s="199"/>
      <c r="Y7041" s="182"/>
      <c r="Z7041" s="184"/>
      <c r="AA7041" s="184"/>
      <c r="AD7041" s="182"/>
      <c r="AG7041" s="182"/>
      <c r="AH7041" s="43"/>
      <c r="AI7041" s="43"/>
      <c r="AJ7041" s="43"/>
      <c r="AK7041" s="43"/>
      <c r="AL7041" s="43"/>
      <c r="AM7041" s="43"/>
      <c r="AN7041" s="43"/>
      <c r="AO7041" s="43"/>
      <c r="AP7041" s="43"/>
      <c r="AQ7041" s="43"/>
      <c r="AR7041" s="43"/>
      <c r="AS7041" s="43"/>
      <c r="AT7041" s="43"/>
      <c r="AU7041" s="44"/>
      <c r="AV7041" s="182"/>
      <c r="AW7041" s="182"/>
      <c r="AX7041" s="182"/>
      <c r="AZ7041" s="207"/>
    </row>
    <row r="7042" spans="1:52" s="168" customFormat="1" ht="24.9" customHeight="1" x14ac:dyDescent="0.3">
      <c r="A7042" s="263"/>
      <c r="B7042" s="263"/>
      <c r="C7042" s="265"/>
      <c r="D7042" s="481"/>
      <c r="E7042" s="482"/>
      <c r="F7042" s="482"/>
      <c r="G7042" s="482"/>
      <c r="H7042" s="482"/>
      <c r="I7042" s="482"/>
      <c r="J7042" s="482"/>
      <c r="K7042" s="482"/>
      <c r="L7042" s="482"/>
      <c r="M7042" s="483"/>
      <c r="N7042" s="176">
        <v>14001616</v>
      </c>
      <c r="O7042" s="412" t="s">
        <v>460</v>
      </c>
      <c r="P7042" s="413"/>
      <c r="Q7042" s="8"/>
      <c r="R7042" s="8"/>
      <c r="S7042" s="8"/>
      <c r="T7042" s="9">
        <f>17*2</f>
        <v>34</v>
      </c>
      <c r="U7042" s="17">
        <f t="shared" si="246"/>
        <v>34</v>
      </c>
      <c r="V7042" s="182"/>
      <c r="W7042" s="191">
        <v>19</v>
      </c>
      <c r="X7042" s="199"/>
      <c r="Y7042" s="182"/>
      <c r="Z7042" s="184"/>
      <c r="AA7042" s="184"/>
      <c r="AD7042" s="182"/>
      <c r="AG7042" s="182"/>
      <c r="AH7042" s="43"/>
      <c r="AI7042" s="43"/>
      <c r="AJ7042" s="43"/>
      <c r="AK7042" s="43"/>
      <c r="AL7042" s="43"/>
      <c r="AM7042" s="43"/>
      <c r="AN7042" s="43"/>
      <c r="AO7042" s="43"/>
      <c r="AP7042" s="43"/>
      <c r="AQ7042" s="43"/>
      <c r="AR7042" s="43"/>
      <c r="AS7042" s="43"/>
      <c r="AT7042" s="43"/>
      <c r="AU7042" s="44"/>
      <c r="AV7042" s="182"/>
      <c r="AW7042" s="182"/>
      <c r="AX7042" s="182"/>
      <c r="AZ7042" s="207"/>
    </row>
    <row r="7043" spans="1:52" s="168" customFormat="1" ht="24.9" customHeight="1" x14ac:dyDescent="0.3">
      <c r="A7043" s="263"/>
      <c r="B7043" s="263"/>
      <c r="C7043" s="265"/>
      <c r="D7043" s="481"/>
      <c r="E7043" s="482"/>
      <c r="F7043" s="482"/>
      <c r="G7043" s="482"/>
      <c r="H7043" s="482"/>
      <c r="I7043" s="482"/>
      <c r="J7043" s="482"/>
      <c r="K7043" s="482"/>
      <c r="L7043" s="482"/>
      <c r="M7043" s="483"/>
      <c r="N7043" s="176"/>
      <c r="O7043" s="412"/>
      <c r="P7043" s="413"/>
      <c r="Q7043" s="8"/>
      <c r="R7043" s="8"/>
      <c r="S7043" s="8"/>
      <c r="T7043" s="9"/>
      <c r="U7043" s="17"/>
      <c r="V7043" s="182"/>
      <c r="W7043" s="191"/>
      <c r="X7043" s="199"/>
      <c r="Y7043" s="182"/>
      <c r="Z7043" s="184"/>
      <c r="AA7043" s="184"/>
      <c r="AD7043" s="182"/>
      <c r="AG7043" s="182"/>
      <c r="AH7043" s="43"/>
      <c r="AI7043" s="43"/>
      <c r="AJ7043" s="43"/>
      <c r="AK7043" s="43"/>
      <c r="AL7043" s="43"/>
      <c r="AM7043" s="43"/>
      <c r="AN7043" s="43"/>
      <c r="AO7043" s="43"/>
      <c r="AP7043" s="43"/>
      <c r="AQ7043" s="43"/>
      <c r="AR7043" s="43"/>
      <c r="AS7043" s="43"/>
      <c r="AT7043" s="43"/>
      <c r="AU7043" s="44"/>
      <c r="AV7043" s="182"/>
      <c r="AW7043" s="182"/>
      <c r="AX7043" s="182"/>
      <c r="AZ7043" s="207"/>
    </row>
    <row r="7044" spans="1:52" s="168" customFormat="1" ht="24.9" customHeight="1" thickBot="1" x14ac:dyDescent="0.35">
      <c r="A7044" s="263"/>
      <c r="B7044" s="263"/>
      <c r="C7044" s="265"/>
      <c r="D7044" s="481"/>
      <c r="E7044" s="482"/>
      <c r="F7044" s="482"/>
      <c r="G7044" s="482"/>
      <c r="H7044" s="482"/>
      <c r="I7044" s="482"/>
      <c r="J7044" s="482"/>
      <c r="K7044" s="482"/>
      <c r="L7044" s="482"/>
      <c r="M7044" s="483"/>
      <c r="N7044" s="414" t="s">
        <v>16</v>
      </c>
      <c r="O7044" s="415"/>
      <c r="P7044" s="415"/>
      <c r="Q7044" s="415"/>
      <c r="R7044" s="415"/>
      <c r="S7044" s="415"/>
      <c r="T7044" s="415"/>
      <c r="U7044" s="18">
        <f>SUM(U7024:U7043)</f>
        <v>536</v>
      </c>
      <c r="V7044" s="182"/>
      <c r="W7044" s="191"/>
      <c r="X7044" s="199"/>
      <c r="Y7044" s="182"/>
      <c r="Z7044" s="184"/>
      <c r="AA7044" s="184"/>
      <c r="AD7044" s="182"/>
      <c r="AG7044" s="182"/>
      <c r="AH7044" s="43"/>
      <c r="AI7044" s="43"/>
      <c r="AJ7044" s="43"/>
      <c r="AK7044" s="43"/>
      <c r="AL7044" s="43"/>
      <c r="AM7044" s="43"/>
      <c r="AN7044" s="43"/>
      <c r="AO7044" s="43"/>
      <c r="AP7044" s="43"/>
      <c r="AQ7044" s="43"/>
      <c r="AR7044" s="43"/>
      <c r="AS7044" s="43"/>
      <c r="AT7044" s="43"/>
      <c r="AU7044" s="44"/>
      <c r="AV7044" s="182"/>
      <c r="AW7044" s="182"/>
      <c r="AX7044" s="182"/>
      <c r="AZ7044" s="207"/>
    </row>
    <row r="7045" spans="1:52" s="168" customFormat="1" ht="14.4" customHeight="1" x14ac:dyDescent="0.3">
      <c r="A7045" s="263"/>
      <c r="B7045" s="263"/>
      <c r="C7045" s="265"/>
      <c r="D7045" s="481"/>
      <c r="E7045" s="482"/>
      <c r="F7045" s="482"/>
      <c r="G7045" s="482"/>
      <c r="H7045" s="482"/>
      <c r="I7045" s="482"/>
      <c r="J7045" s="482"/>
      <c r="K7045" s="482"/>
      <c r="L7045" s="482"/>
      <c r="M7045" s="483"/>
      <c r="N7045" s="416" t="s">
        <v>17</v>
      </c>
      <c r="O7045" s="417"/>
      <c r="P7045" s="417"/>
      <c r="Q7045" s="417"/>
      <c r="R7045" s="417"/>
      <c r="S7045" s="417"/>
      <c r="T7045" s="417"/>
      <c r="U7045" s="418"/>
      <c r="V7045" s="200"/>
      <c r="W7045" s="191"/>
      <c r="X7045" s="199"/>
      <c r="Y7045" s="182"/>
      <c r="Z7045" s="184"/>
      <c r="AA7045" s="184"/>
      <c r="AD7045" s="182"/>
      <c r="AG7045" s="182"/>
      <c r="AH7045" s="43"/>
      <c r="AI7045" s="43"/>
      <c r="AJ7045" s="43"/>
      <c r="AK7045" s="43"/>
      <c r="AL7045" s="43"/>
      <c r="AM7045" s="43"/>
      <c r="AN7045" s="43"/>
      <c r="AO7045" s="43"/>
      <c r="AP7045" s="43"/>
      <c r="AQ7045" s="43"/>
      <c r="AR7045" s="43"/>
      <c r="AS7045" s="43"/>
      <c r="AT7045" s="43"/>
      <c r="AU7045" s="44"/>
      <c r="AV7045" s="182"/>
      <c r="AW7045" s="182"/>
      <c r="AX7045" s="182"/>
      <c r="AZ7045" s="207"/>
    </row>
    <row r="7046" spans="1:52" s="168" customFormat="1" x14ac:dyDescent="0.3">
      <c r="A7046" s="263"/>
      <c r="B7046" s="263"/>
      <c r="C7046" s="265"/>
      <c r="D7046" s="481"/>
      <c r="E7046" s="482"/>
      <c r="F7046" s="482"/>
      <c r="G7046" s="482"/>
      <c r="H7046" s="482"/>
      <c r="I7046" s="482"/>
      <c r="J7046" s="482"/>
      <c r="K7046" s="482"/>
      <c r="L7046" s="482"/>
      <c r="M7046" s="483"/>
      <c r="N7046" s="419"/>
      <c r="O7046" s="420"/>
      <c r="P7046" s="420"/>
      <c r="Q7046" s="420"/>
      <c r="R7046" s="420"/>
      <c r="S7046" s="420"/>
      <c r="T7046" s="420"/>
      <c r="U7046" s="421"/>
      <c r="V7046" s="182"/>
      <c r="W7046" s="191"/>
      <c r="X7046" s="199"/>
      <c r="Y7046" s="182"/>
      <c r="Z7046" s="184"/>
      <c r="AA7046" s="184"/>
      <c r="AD7046" s="182"/>
      <c r="AG7046" s="182"/>
      <c r="AH7046" s="43"/>
      <c r="AI7046" s="43"/>
      <c r="AJ7046" s="43"/>
      <c r="AK7046" s="43"/>
      <c r="AL7046" s="43"/>
      <c r="AM7046" s="43"/>
      <c r="AN7046" s="43"/>
      <c r="AO7046" s="43"/>
      <c r="AP7046" s="43"/>
      <c r="AQ7046" s="43"/>
      <c r="AR7046" s="43"/>
      <c r="AS7046" s="43"/>
      <c r="AT7046" s="43"/>
      <c r="AU7046" s="44"/>
      <c r="AV7046" s="182"/>
      <c r="AW7046" s="182"/>
      <c r="AX7046" s="182"/>
      <c r="AZ7046" s="207"/>
    </row>
    <row r="7047" spans="1:52" s="168" customFormat="1" x14ac:dyDescent="0.3">
      <c r="A7047" s="263"/>
      <c r="B7047" s="263"/>
      <c r="C7047" s="265"/>
      <c r="D7047" s="481"/>
      <c r="E7047" s="482"/>
      <c r="F7047" s="482"/>
      <c r="G7047" s="482"/>
      <c r="H7047" s="482"/>
      <c r="I7047" s="482"/>
      <c r="J7047" s="482"/>
      <c r="K7047" s="482"/>
      <c r="L7047" s="482"/>
      <c r="M7047" s="483"/>
      <c r="N7047" s="419"/>
      <c r="O7047" s="420"/>
      <c r="P7047" s="420"/>
      <c r="Q7047" s="420"/>
      <c r="R7047" s="420"/>
      <c r="S7047" s="420"/>
      <c r="T7047" s="420"/>
      <c r="U7047" s="421"/>
      <c r="V7047" s="182"/>
      <c r="W7047" s="191"/>
      <c r="X7047" s="199"/>
      <c r="Y7047" s="182"/>
      <c r="Z7047" s="184"/>
      <c r="AA7047" s="184"/>
      <c r="AD7047" s="182"/>
      <c r="AG7047" s="182"/>
      <c r="AH7047" s="43"/>
      <c r="AI7047" s="43"/>
      <c r="AJ7047" s="43"/>
      <c r="AK7047" s="43"/>
      <c r="AL7047" s="43"/>
      <c r="AM7047" s="43"/>
      <c r="AN7047" s="43"/>
      <c r="AO7047" s="43"/>
      <c r="AP7047" s="43"/>
      <c r="AQ7047" s="43"/>
      <c r="AR7047" s="43"/>
      <c r="AS7047" s="43"/>
      <c r="AT7047" s="43"/>
      <c r="AU7047" s="44"/>
      <c r="AV7047" s="182"/>
      <c r="AW7047" s="182"/>
      <c r="AX7047" s="182"/>
      <c r="AZ7047" s="207"/>
    </row>
    <row r="7048" spans="1:52" s="168" customFormat="1" ht="14.4" thickBot="1" x14ac:dyDescent="0.35">
      <c r="A7048" s="263"/>
      <c r="B7048" s="263"/>
      <c r="C7048" s="265"/>
      <c r="D7048" s="425"/>
      <c r="E7048" s="426"/>
      <c r="F7048" s="426"/>
      <c r="G7048" s="426"/>
      <c r="H7048" s="426"/>
      <c r="I7048" s="426"/>
      <c r="J7048" s="426"/>
      <c r="K7048" s="426"/>
      <c r="L7048" s="426"/>
      <c r="M7048" s="427"/>
      <c r="N7048" s="422"/>
      <c r="O7048" s="423"/>
      <c r="P7048" s="423"/>
      <c r="Q7048" s="423"/>
      <c r="R7048" s="423"/>
      <c r="S7048" s="423"/>
      <c r="T7048" s="423"/>
      <c r="U7048" s="424"/>
      <c r="V7048" s="182"/>
      <c r="W7048" s="191"/>
      <c r="X7048" s="199"/>
      <c r="Y7048" s="182"/>
      <c r="Z7048" s="184"/>
      <c r="AA7048" s="184"/>
      <c r="AD7048" s="182"/>
      <c r="AG7048" s="182"/>
      <c r="AH7048" s="43"/>
      <c r="AI7048" s="43"/>
      <c r="AJ7048" s="43"/>
      <c r="AK7048" s="43"/>
      <c r="AL7048" s="43"/>
      <c r="AM7048" s="43"/>
      <c r="AN7048" s="43"/>
      <c r="AO7048" s="43"/>
      <c r="AP7048" s="43"/>
      <c r="AQ7048" s="43"/>
      <c r="AR7048" s="43"/>
      <c r="AS7048" s="43"/>
      <c r="AT7048" s="43"/>
      <c r="AU7048" s="44"/>
      <c r="AV7048" s="182"/>
      <c r="AW7048" s="182"/>
      <c r="AX7048" s="182"/>
      <c r="AZ7048" s="207"/>
    </row>
    <row r="7049" spans="1:52" s="168" customFormat="1" ht="5.25" customHeight="1" thickBot="1" x14ac:dyDescent="0.35">
      <c r="A7049" s="263"/>
      <c r="B7049" s="263"/>
      <c r="C7049" s="265"/>
      <c r="D7049" s="428"/>
      <c r="E7049" s="428"/>
      <c r="F7049" s="428"/>
      <c r="G7049" s="428"/>
      <c r="H7049" s="428"/>
      <c r="I7049" s="428"/>
      <c r="J7049" s="428"/>
      <c r="K7049" s="428"/>
      <c r="L7049" s="428"/>
      <c r="M7049" s="428"/>
      <c r="N7049" s="428"/>
      <c r="O7049" s="428"/>
      <c r="P7049" s="428"/>
      <c r="Q7049" s="428"/>
      <c r="R7049" s="428"/>
      <c r="S7049" s="428"/>
      <c r="T7049" s="428"/>
      <c r="U7049" s="428"/>
      <c r="V7049" s="182"/>
      <c r="W7049" s="191"/>
      <c r="X7049" s="199"/>
      <c r="Y7049" s="182"/>
      <c r="Z7049" s="184"/>
      <c r="AA7049" s="184"/>
      <c r="AD7049" s="182"/>
      <c r="AG7049" s="182"/>
      <c r="AH7049" s="43"/>
      <c r="AI7049" s="43"/>
      <c r="AJ7049" s="43"/>
      <c r="AK7049" s="43"/>
      <c r="AL7049" s="43"/>
      <c r="AM7049" s="43"/>
      <c r="AN7049" s="43"/>
      <c r="AO7049" s="43"/>
      <c r="AP7049" s="43"/>
      <c r="AQ7049" s="43"/>
      <c r="AR7049" s="43"/>
      <c r="AS7049" s="43"/>
      <c r="AT7049" s="43"/>
      <c r="AU7049" s="44"/>
      <c r="AV7049" s="182"/>
      <c r="AW7049" s="182"/>
      <c r="AX7049" s="182"/>
      <c r="AZ7049" s="207"/>
    </row>
    <row r="7050" spans="1:52" s="168" customFormat="1" ht="20.25" customHeight="1" x14ac:dyDescent="0.3">
      <c r="A7050" s="263"/>
      <c r="B7050" s="263"/>
      <c r="C7050" s="265"/>
      <c r="D7050" s="429" t="s">
        <v>18</v>
      </c>
      <c r="E7050" s="430"/>
      <c r="F7050" s="430"/>
      <c r="G7050" s="430"/>
      <c r="H7050" s="430"/>
      <c r="I7050" s="430"/>
      <c r="J7050" s="430"/>
      <c r="K7050" s="430"/>
      <c r="L7050" s="430"/>
      <c r="M7050" s="431"/>
      <c r="N7050" s="429" t="s">
        <v>19</v>
      </c>
      <c r="O7050" s="430"/>
      <c r="P7050" s="430"/>
      <c r="Q7050" s="430"/>
      <c r="R7050" s="430"/>
      <c r="S7050" s="430"/>
      <c r="T7050" s="430"/>
      <c r="U7050" s="431"/>
      <c r="V7050" s="182"/>
      <c r="W7050" s="191"/>
      <c r="X7050" s="199"/>
      <c r="Y7050" s="182"/>
      <c r="Z7050" s="184"/>
      <c r="AA7050" s="184"/>
      <c r="AD7050" s="182"/>
      <c r="AG7050" s="182"/>
      <c r="AH7050" s="43"/>
      <c r="AI7050" s="43"/>
      <c r="AJ7050" s="43"/>
      <c r="AK7050" s="43"/>
      <c r="AL7050" s="43"/>
      <c r="AM7050" s="43"/>
      <c r="AN7050" s="43"/>
      <c r="AO7050" s="43"/>
      <c r="AP7050" s="43"/>
      <c r="AQ7050" s="43"/>
      <c r="AR7050" s="43"/>
      <c r="AS7050" s="43"/>
      <c r="AT7050" s="43"/>
      <c r="AU7050" s="44"/>
      <c r="AV7050" s="182"/>
      <c r="AW7050" s="182"/>
      <c r="AX7050" s="182"/>
      <c r="AZ7050" s="207"/>
    </row>
    <row r="7051" spans="1:52" s="168" customFormat="1" x14ac:dyDescent="0.3">
      <c r="A7051" s="263"/>
      <c r="B7051" s="263"/>
      <c r="C7051" s="265"/>
      <c r="D7051" s="432" t="s">
        <v>20</v>
      </c>
      <c r="E7051" s="433"/>
      <c r="F7051" s="433"/>
      <c r="G7051" s="433"/>
      <c r="H7051" s="433"/>
      <c r="I7051" s="433"/>
      <c r="J7051" s="433"/>
      <c r="K7051" s="433"/>
      <c r="L7051" s="433"/>
      <c r="M7051" s="434"/>
      <c r="N7051" s="435" t="s">
        <v>21</v>
      </c>
      <c r="O7051" s="436"/>
      <c r="P7051" s="436"/>
      <c r="Q7051" s="436"/>
      <c r="R7051" s="436"/>
      <c r="S7051" s="436"/>
      <c r="T7051" s="436"/>
      <c r="U7051" s="437"/>
      <c r="V7051" s="182"/>
      <c r="W7051" s="191"/>
      <c r="X7051" s="199"/>
      <c r="Y7051" s="182"/>
      <c r="Z7051" s="184"/>
      <c r="AA7051" s="184"/>
      <c r="AD7051" s="182"/>
      <c r="AG7051" s="182"/>
      <c r="AH7051" s="43"/>
      <c r="AI7051" s="43"/>
      <c r="AJ7051" s="43"/>
      <c r="AK7051" s="43"/>
      <c r="AL7051" s="43"/>
      <c r="AM7051" s="43"/>
      <c r="AN7051" s="43"/>
      <c r="AO7051" s="43"/>
      <c r="AP7051" s="43"/>
      <c r="AQ7051" s="43"/>
      <c r="AR7051" s="43"/>
      <c r="AS7051" s="43"/>
      <c r="AT7051" s="43"/>
      <c r="AU7051" s="44"/>
      <c r="AV7051" s="182"/>
      <c r="AW7051" s="182"/>
      <c r="AX7051" s="182"/>
      <c r="AZ7051" s="207"/>
    </row>
    <row r="7052" spans="1:52" s="168" customFormat="1" ht="15.75" customHeight="1" x14ac:dyDescent="0.3">
      <c r="A7052" s="263"/>
      <c r="B7052" s="263"/>
      <c r="C7052" s="265"/>
      <c r="D7052" s="438" t="s">
        <v>22</v>
      </c>
      <c r="E7052" s="439"/>
      <c r="F7052" s="439"/>
      <c r="G7052" s="439"/>
      <c r="H7052" s="439"/>
      <c r="I7052" s="439"/>
      <c r="J7052" s="439"/>
      <c r="K7052" s="439"/>
      <c r="L7052" s="439"/>
      <c r="M7052" s="440"/>
      <c r="N7052" s="438" t="s">
        <v>22</v>
      </c>
      <c r="O7052" s="444"/>
      <c r="P7052" s="444"/>
      <c r="Q7052" s="444"/>
      <c r="R7052" s="444"/>
      <c r="S7052" s="444"/>
      <c r="T7052" s="444"/>
      <c r="U7052" s="440"/>
      <c r="V7052" s="182"/>
      <c r="W7052" s="191"/>
      <c r="X7052" s="199"/>
      <c r="Y7052" s="182"/>
      <c r="Z7052" s="184"/>
      <c r="AA7052" s="184"/>
      <c r="AD7052" s="182"/>
      <c r="AG7052" s="182"/>
      <c r="AH7052" s="43"/>
      <c r="AI7052" s="43"/>
      <c r="AJ7052" s="43"/>
      <c r="AK7052" s="43"/>
      <c r="AL7052" s="43"/>
      <c r="AM7052" s="43"/>
      <c r="AN7052" s="43"/>
      <c r="AO7052" s="43"/>
      <c r="AP7052" s="43"/>
      <c r="AQ7052" s="43"/>
      <c r="AR7052" s="43"/>
      <c r="AS7052" s="43"/>
      <c r="AT7052" s="43"/>
      <c r="AU7052" s="44"/>
      <c r="AV7052" s="182"/>
      <c r="AW7052" s="182"/>
      <c r="AX7052" s="182"/>
      <c r="AZ7052" s="207"/>
    </row>
    <row r="7053" spans="1:52" s="168" customFormat="1" ht="15.75" customHeight="1" x14ac:dyDescent="0.3">
      <c r="A7053" s="263"/>
      <c r="B7053" s="263"/>
      <c r="C7053" s="265"/>
      <c r="D7053" s="438"/>
      <c r="E7053" s="439"/>
      <c r="F7053" s="439"/>
      <c r="G7053" s="439"/>
      <c r="H7053" s="439"/>
      <c r="I7053" s="439"/>
      <c r="J7053" s="439"/>
      <c r="K7053" s="439"/>
      <c r="L7053" s="439"/>
      <c r="M7053" s="440"/>
      <c r="N7053" s="438"/>
      <c r="O7053" s="439"/>
      <c r="P7053" s="439"/>
      <c r="Q7053" s="439"/>
      <c r="R7053" s="439"/>
      <c r="S7053" s="439"/>
      <c r="T7053" s="439"/>
      <c r="U7053" s="440"/>
      <c r="V7053" s="182"/>
      <c r="W7053" s="191"/>
      <c r="X7053" s="199"/>
      <c r="Y7053" s="182"/>
      <c r="Z7053" s="184"/>
      <c r="AA7053" s="184"/>
      <c r="AD7053" s="182"/>
      <c r="AG7053" s="182"/>
      <c r="AH7053" s="43"/>
      <c r="AI7053" s="43"/>
      <c r="AJ7053" s="43"/>
      <c r="AK7053" s="43"/>
      <c r="AL7053" s="43"/>
      <c r="AM7053" s="43"/>
      <c r="AN7053" s="43"/>
      <c r="AO7053" s="43"/>
      <c r="AP7053" s="43"/>
      <c r="AQ7053" s="43"/>
      <c r="AR7053" s="43"/>
      <c r="AS7053" s="43"/>
      <c r="AT7053" s="43"/>
      <c r="AU7053" s="44"/>
      <c r="AV7053" s="182"/>
      <c r="AW7053" s="182"/>
      <c r="AX7053" s="182"/>
      <c r="AZ7053" s="207"/>
    </row>
    <row r="7054" spans="1:52" s="168" customFormat="1" ht="15.75" customHeight="1" x14ac:dyDescent="0.3">
      <c r="A7054" s="263"/>
      <c r="B7054" s="263"/>
      <c r="C7054" s="265"/>
      <c r="D7054" s="441"/>
      <c r="E7054" s="442"/>
      <c r="F7054" s="442"/>
      <c r="G7054" s="442"/>
      <c r="H7054" s="442"/>
      <c r="I7054" s="442"/>
      <c r="J7054" s="442"/>
      <c r="K7054" s="442"/>
      <c r="L7054" s="442"/>
      <c r="M7054" s="443"/>
      <c r="N7054" s="441"/>
      <c r="O7054" s="442"/>
      <c r="P7054" s="442"/>
      <c r="Q7054" s="442"/>
      <c r="R7054" s="442"/>
      <c r="S7054" s="442"/>
      <c r="T7054" s="442"/>
      <c r="U7054" s="443"/>
      <c r="V7054" s="182"/>
      <c r="W7054" s="191"/>
      <c r="X7054" s="199"/>
      <c r="Y7054" s="182"/>
      <c r="Z7054" s="184"/>
      <c r="AA7054" s="184"/>
      <c r="AD7054" s="182"/>
      <c r="AG7054" s="182"/>
      <c r="AH7054" s="43"/>
      <c r="AI7054" s="43"/>
      <c r="AJ7054" s="43"/>
      <c r="AK7054" s="43"/>
      <c r="AL7054" s="43"/>
      <c r="AM7054" s="43"/>
      <c r="AN7054" s="43"/>
      <c r="AO7054" s="43"/>
      <c r="AP7054" s="43"/>
      <c r="AQ7054" s="43"/>
      <c r="AR7054" s="43"/>
      <c r="AS7054" s="43"/>
      <c r="AT7054" s="43"/>
      <c r="AU7054" s="44"/>
      <c r="AV7054" s="182"/>
      <c r="AW7054" s="182"/>
      <c r="AX7054" s="182"/>
      <c r="AZ7054" s="207"/>
    </row>
    <row r="7055" spans="1:52" s="168" customFormat="1" x14ac:dyDescent="0.25">
      <c r="A7055" s="263"/>
      <c r="B7055" s="263"/>
      <c r="C7055" s="265"/>
      <c r="D7055" s="171" t="s">
        <v>23</v>
      </c>
      <c r="E7055" s="445" t="e">
        <f>+#REF!</f>
        <v>#REF!</v>
      </c>
      <c r="F7055" s="445"/>
      <c r="G7055" s="445"/>
      <c r="H7055" s="445"/>
      <c r="I7055" s="445"/>
      <c r="J7055" s="445"/>
      <c r="K7055" s="445"/>
      <c r="L7055" s="445"/>
      <c r="M7055" s="446"/>
      <c r="N7055" s="172" t="s">
        <v>23</v>
      </c>
      <c r="O7055" s="445" t="e">
        <f>+#REF!</f>
        <v>#REF!</v>
      </c>
      <c r="P7055" s="445"/>
      <c r="Q7055" s="445"/>
      <c r="R7055" s="445"/>
      <c r="S7055" s="445"/>
      <c r="T7055" s="445"/>
      <c r="U7055" s="446"/>
      <c r="V7055" s="182"/>
      <c r="W7055" s="191"/>
      <c r="X7055" s="199"/>
      <c r="Y7055" s="182"/>
      <c r="Z7055" s="184"/>
      <c r="AA7055" s="184"/>
      <c r="AD7055" s="182"/>
      <c r="AG7055" s="182"/>
      <c r="AH7055" s="43"/>
      <c r="AI7055" s="43"/>
      <c r="AJ7055" s="43"/>
      <c r="AK7055" s="43"/>
      <c r="AL7055" s="43"/>
      <c r="AM7055" s="43"/>
      <c r="AN7055" s="43"/>
      <c r="AO7055" s="43"/>
      <c r="AP7055" s="43"/>
      <c r="AQ7055" s="43"/>
      <c r="AR7055" s="43"/>
      <c r="AS7055" s="43"/>
      <c r="AT7055" s="43"/>
      <c r="AU7055" s="44"/>
      <c r="AV7055" s="182"/>
      <c r="AW7055" s="182"/>
      <c r="AX7055" s="182"/>
      <c r="AZ7055" s="207"/>
    </row>
    <row r="7056" spans="1:52" s="168" customFormat="1" ht="14.4" thickBot="1" x14ac:dyDescent="0.3">
      <c r="A7056" s="263"/>
      <c r="B7056" s="263"/>
      <c r="C7056" s="265"/>
      <c r="D7056" s="173" t="s">
        <v>25</v>
      </c>
      <c r="E7056" s="447" t="e">
        <f>+#REF!</f>
        <v>#REF!</v>
      </c>
      <c r="F7056" s="447"/>
      <c r="G7056" s="447"/>
      <c r="H7056" s="447"/>
      <c r="I7056" s="447"/>
      <c r="J7056" s="447"/>
      <c r="K7056" s="447"/>
      <c r="L7056" s="447"/>
      <c r="M7056" s="448"/>
      <c r="N7056" s="174" t="s">
        <v>25</v>
      </c>
      <c r="O7056" s="447" t="e">
        <f>+#REF!</f>
        <v>#REF!</v>
      </c>
      <c r="P7056" s="447"/>
      <c r="Q7056" s="447"/>
      <c r="R7056" s="447"/>
      <c r="S7056" s="447"/>
      <c r="T7056" s="447"/>
      <c r="U7056" s="448"/>
      <c r="V7056" s="182"/>
      <c r="W7056" s="191"/>
      <c r="X7056" s="199"/>
      <c r="Y7056" s="182"/>
      <c r="Z7056" s="184"/>
      <c r="AA7056" s="184"/>
      <c r="AD7056" s="182"/>
      <c r="AG7056" s="182"/>
      <c r="AH7056" s="43"/>
      <c r="AI7056" s="43"/>
      <c r="AJ7056" s="43"/>
      <c r="AK7056" s="43"/>
      <c r="AL7056" s="43"/>
      <c r="AM7056" s="43"/>
      <c r="AN7056" s="43"/>
      <c r="AO7056" s="43"/>
      <c r="AP7056" s="43"/>
      <c r="AQ7056" s="43"/>
      <c r="AR7056" s="43"/>
      <c r="AS7056" s="43"/>
      <c r="AT7056" s="43"/>
      <c r="AU7056" s="44"/>
      <c r="AV7056" s="182"/>
      <c r="AW7056" s="182"/>
      <c r="AX7056" s="182"/>
      <c r="AZ7056" s="207"/>
    </row>
    <row r="7057" spans="1:52" s="175" customFormat="1" ht="9.9" customHeight="1" thickBot="1" x14ac:dyDescent="0.3">
      <c r="A7057" s="266"/>
      <c r="B7057" s="266"/>
      <c r="C7057" s="267"/>
      <c r="N7057" s="15"/>
      <c r="V7057" s="34"/>
      <c r="W7057" s="58"/>
      <c r="X7057" s="85"/>
      <c r="Y7057" s="34"/>
      <c r="Z7057" s="185"/>
      <c r="AA7057" s="185"/>
      <c r="AD7057" s="34"/>
      <c r="AG7057" s="34"/>
      <c r="AH7057" s="45"/>
      <c r="AI7057" s="45"/>
      <c r="AJ7057" s="45"/>
      <c r="AK7057" s="45"/>
      <c r="AL7057" s="45"/>
      <c r="AM7057" s="45"/>
      <c r="AN7057" s="45"/>
      <c r="AO7057" s="45"/>
      <c r="AP7057" s="45"/>
      <c r="AQ7057" s="45"/>
      <c r="AR7057" s="45"/>
      <c r="AS7057" s="45"/>
      <c r="AT7057" s="45"/>
      <c r="AU7057" s="46"/>
      <c r="AV7057" s="34"/>
      <c r="AW7057" s="34"/>
      <c r="AX7057" s="34"/>
      <c r="AZ7057" s="139"/>
    </row>
    <row r="7058" spans="1:52" s="168" customFormat="1" ht="15.75" customHeight="1" x14ac:dyDescent="0.3">
      <c r="A7058" s="263"/>
      <c r="B7058" s="263"/>
      <c r="C7058" s="265"/>
      <c r="D7058" s="484"/>
      <c r="E7058" s="485"/>
      <c r="F7058" s="488" t="s">
        <v>0</v>
      </c>
      <c r="G7058" s="489"/>
      <c r="H7058" s="489"/>
      <c r="I7058" s="489"/>
      <c r="J7058" s="489"/>
      <c r="K7058" s="489"/>
      <c r="L7058" s="489"/>
      <c r="M7058" s="489"/>
      <c r="N7058" s="489"/>
      <c r="O7058" s="490"/>
      <c r="P7058" s="494" t="s">
        <v>1</v>
      </c>
      <c r="Q7058" s="495"/>
      <c r="R7058" s="495"/>
      <c r="S7058" s="496"/>
      <c r="T7058" s="500"/>
      <c r="U7058" s="501"/>
      <c r="V7058" s="182"/>
      <c r="W7058" s="191"/>
      <c r="X7058" s="199"/>
      <c r="Y7058" s="182"/>
      <c r="Z7058" s="184"/>
      <c r="AA7058" s="184"/>
      <c r="AD7058" s="182"/>
      <c r="AG7058" s="182"/>
      <c r="AH7058" s="43"/>
      <c r="AI7058" s="43"/>
      <c r="AJ7058" s="43"/>
      <c r="AK7058" s="43"/>
      <c r="AL7058" s="43"/>
      <c r="AM7058" s="43"/>
      <c r="AN7058" s="43"/>
      <c r="AO7058" s="43"/>
      <c r="AP7058" s="43"/>
      <c r="AQ7058" s="43"/>
      <c r="AR7058" s="43"/>
      <c r="AS7058" s="43"/>
      <c r="AT7058" s="43"/>
      <c r="AU7058" s="44"/>
      <c r="AV7058" s="182"/>
      <c r="AW7058" s="182"/>
      <c r="AX7058" s="182"/>
      <c r="AZ7058" s="207"/>
    </row>
    <row r="7059" spans="1:52" s="168" customFormat="1" ht="15" customHeight="1" x14ac:dyDescent="0.3">
      <c r="A7059" s="263"/>
      <c r="B7059" s="263"/>
      <c r="C7059" s="265"/>
      <c r="D7059" s="481"/>
      <c r="E7059" s="482"/>
      <c r="F7059" s="491"/>
      <c r="G7059" s="492"/>
      <c r="H7059" s="492"/>
      <c r="I7059" s="492"/>
      <c r="J7059" s="492"/>
      <c r="K7059" s="492"/>
      <c r="L7059" s="492"/>
      <c r="M7059" s="492"/>
      <c r="N7059" s="492"/>
      <c r="O7059" s="493"/>
      <c r="P7059" s="497"/>
      <c r="Q7059" s="498"/>
      <c r="R7059" s="498"/>
      <c r="S7059" s="499"/>
      <c r="T7059" s="502"/>
      <c r="U7059" s="503"/>
      <c r="V7059" s="182"/>
      <c r="W7059" s="191"/>
      <c r="X7059" s="199"/>
      <c r="Y7059" s="186"/>
      <c r="Z7059" s="184"/>
      <c r="AA7059" s="184"/>
      <c r="AD7059" s="182"/>
      <c r="AG7059" s="182"/>
      <c r="AH7059" s="43"/>
      <c r="AI7059" s="43"/>
      <c r="AJ7059" s="43"/>
      <c r="AK7059" s="43"/>
      <c r="AL7059" s="43"/>
      <c r="AM7059" s="43"/>
      <c r="AN7059" s="43"/>
      <c r="AO7059" s="43"/>
      <c r="AP7059" s="43"/>
      <c r="AQ7059" s="43"/>
      <c r="AR7059" s="43"/>
      <c r="AS7059" s="43"/>
      <c r="AT7059" s="43"/>
      <c r="AU7059" s="44"/>
      <c r="AV7059" s="182"/>
      <c r="AW7059" s="182"/>
      <c r="AX7059" s="182"/>
      <c r="AZ7059" s="207"/>
    </row>
    <row r="7060" spans="1:52" s="168" customFormat="1" ht="30" customHeight="1" thickBot="1" x14ac:dyDescent="0.35">
      <c r="A7060" s="263"/>
      <c r="B7060" s="263"/>
      <c r="C7060" s="265"/>
      <c r="D7060" s="486"/>
      <c r="E7060" s="487"/>
      <c r="F7060" s="506" t="s">
        <v>2</v>
      </c>
      <c r="G7060" s="507"/>
      <c r="H7060" s="507"/>
      <c r="I7060" s="507"/>
      <c r="J7060" s="507"/>
      <c r="K7060" s="507"/>
      <c r="L7060" s="507"/>
      <c r="M7060" s="507"/>
      <c r="N7060" s="507"/>
      <c r="O7060" s="508"/>
      <c r="P7060" s="181">
        <v>145</v>
      </c>
      <c r="Q7060" s="217" t="s">
        <v>3</v>
      </c>
      <c r="R7060" s="509">
        <v>147</v>
      </c>
      <c r="S7060" s="510"/>
      <c r="T7060" s="504"/>
      <c r="U7060" s="505"/>
      <c r="V7060" s="182">
        <f>+IF(C7069="","",1)</f>
        <v>1</v>
      </c>
      <c r="W7060" s="191"/>
      <c r="X7060" s="199"/>
      <c r="Y7060" s="39"/>
      <c r="Z7060" s="184"/>
      <c r="AA7060" s="184"/>
      <c r="AD7060" s="182"/>
      <c r="AG7060" s="182"/>
      <c r="AH7060" s="43"/>
      <c r="AI7060" s="43"/>
      <c r="AJ7060" s="43"/>
      <c r="AK7060" s="43"/>
      <c r="AL7060" s="43"/>
      <c r="AM7060" s="43"/>
      <c r="AN7060" s="43"/>
      <c r="AO7060" s="43"/>
      <c r="AP7060" s="43"/>
      <c r="AQ7060" s="43"/>
      <c r="AR7060" s="43"/>
      <c r="AS7060" s="43"/>
      <c r="AT7060" s="43"/>
      <c r="AU7060" s="44"/>
      <c r="AV7060" s="182"/>
      <c r="AW7060" s="182"/>
      <c r="AX7060" s="182"/>
      <c r="AZ7060" s="207"/>
    </row>
    <row r="7061" spans="1:52" s="168" customFormat="1" ht="5.25" customHeight="1" thickBot="1" x14ac:dyDescent="0.35">
      <c r="A7061" s="263"/>
      <c r="B7061" s="263"/>
      <c r="C7061" s="265"/>
      <c r="D7061" s="454"/>
      <c r="E7061" s="454"/>
      <c r="F7061" s="454"/>
      <c r="G7061" s="454"/>
      <c r="H7061" s="454"/>
      <c r="I7061" s="454"/>
      <c r="J7061" s="454"/>
      <c r="K7061" s="454"/>
      <c r="L7061" s="454"/>
      <c r="M7061" s="454"/>
      <c r="N7061" s="454"/>
      <c r="O7061" s="454"/>
      <c r="P7061" s="454"/>
      <c r="Q7061" s="454"/>
      <c r="R7061" s="454"/>
      <c r="S7061" s="454"/>
      <c r="T7061" s="454"/>
      <c r="U7061" s="454"/>
      <c r="V7061" s="182"/>
      <c r="W7061" s="191"/>
      <c r="X7061" s="199"/>
      <c r="Y7061" s="186"/>
      <c r="Z7061" s="184"/>
      <c r="AA7061" s="184"/>
      <c r="AD7061" s="182"/>
      <c r="AG7061" s="182"/>
      <c r="AH7061" s="43"/>
      <c r="AI7061" s="43"/>
      <c r="AJ7061" s="43"/>
      <c r="AK7061" s="43"/>
      <c r="AL7061" s="43"/>
      <c r="AM7061" s="43"/>
      <c r="AN7061" s="43"/>
      <c r="AO7061" s="43"/>
      <c r="AP7061" s="43"/>
      <c r="AQ7061" s="43"/>
      <c r="AR7061" s="43"/>
      <c r="AS7061" s="43"/>
      <c r="AT7061" s="43"/>
      <c r="AU7061" s="44"/>
      <c r="AV7061" s="182"/>
      <c r="AW7061" s="182"/>
      <c r="AX7061" s="182"/>
      <c r="AZ7061" s="207"/>
    </row>
    <row r="7062" spans="1:52" s="168" customFormat="1" ht="24.9" customHeight="1" x14ac:dyDescent="0.3">
      <c r="A7062" s="263"/>
      <c r="B7062" s="263"/>
      <c r="C7062" s="265"/>
      <c r="D7062" s="511" t="s">
        <v>4</v>
      </c>
      <c r="E7062" s="512"/>
      <c r="F7062" s="513" t="s">
        <v>168</v>
      </c>
      <c r="G7062" s="514"/>
      <c r="H7062" s="514"/>
      <c r="I7062" s="515"/>
      <c r="J7062" s="516" t="s">
        <v>5</v>
      </c>
      <c r="K7062" s="512"/>
      <c r="L7062" s="513" t="s">
        <v>102</v>
      </c>
      <c r="M7062" s="514"/>
      <c r="N7062" s="514"/>
      <c r="O7062" s="514"/>
      <c r="P7062" s="515"/>
      <c r="Q7062" s="164" t="s">
        <v>6</v>
      </c>
      <c r="R7062" s="513" t="s">
        <v>36</v>
      </c>
      <c r="S7062" s="514"/>
      <c r="T7062" s="514"/>
      <c r="U7062" s="517"/>
      <c r="V7062" s="182"/>
      <c r="W7062" s="191"/>
      <c r="X7062" s="199"/>
      <c r="Y7062" s="182"/>
      <c r="Z7062" s="184"/>
      <c r="AA7062" s="184"/>
      <c r="AD7062" s="182"/>
      <c r="AG7062" s="182"/>
      <c r="AH7062" s="43"/>
      <c r="AI7062" s="43"/>
      <c r="AJ7062" s="43"/>
      <c r="AK7062" s="43"/>
      <c r="AL7062" s="43"/>
      <c r="AM7062" s="43"/>
      <c r="AN7062" s="43"/>
      <c r="AO7062" s="43"/>
      <c r="AP7062" s="43"/>
      <c r="AQ7062" s="43"/>
      <c r="AR7062" s="43"/>
      <c r="AS7062" s="43"/>
      <c r="AT7062" s="43"/>
      <c r="AU7062" s="44"/>
      <c r="AV7062" s="182"/>
      <c r="AW7062" s="182"/>
      <c r="AX7062" s="182"/>
      <c r="AZ7062" s="207"/>
    </row>
    <row r="7063" spans="1:52" s="168" customFormat="1" ht="45" customHeight="1" thickBot="1" x14ac:dyDescent="0.35">
      <c r="A7063" s="263"/>
      <c r="B7063" s="263"/>
      <c r="C7063" s="265"/>
      <c r="D7063" s="518" t="s">
        <v>7</v>
      </c>
      <c r="E7063" s="519"/>
      <c r="F7063" s="520" t="s">
        <v>169</v>
      </c>
      <c r="G7063" s="521"/>
      <c r="H7063" s="521"/>
      <c r="I7063" s="521"/>
      <c r="J7063" s="521"/>
      <c r="K7063" s="521"/>
      <c r="L7063" s="521"/>
      <c r="M7063" s="521"/>
      <c r="N7063" s="521"/>
      <c r="O7063" s="521"/>
      <c r="P7063" s="521"/>
      <c r="Q7063" s="521"/>
      <c r="R7063" s="521"/>
      <c r="S7063" s="521"/>
      <c r="T7063" s="521"/>
      <c r="U7063" s="522"/>
      <c r="V7063" s="182"/>
      <c r="W7063" s="191"/>
      <c r="X7063" s="199"/>
      <c r="Y7063" s="182"/>
      <c r="Z7063" s="184"/>
      <c r="AA7063" s="184"/>
      <c r="AD7063" s="182"/>
      <c r="AG7063" s="182"/>
      <c r="AH7063" s="43"/>
      <c r="AI7063" s="43"/>
      <c r="AJ7063" s="43"/>
      <c r="AK7063" s="43"/>
      <c r="AL7063" s="43"/>
      <c r="AM7063" s="43"/>
      <c r="AN7063" s="43"/>
      <c r="AO7063" s="43"/>
      <c r="AP7063" s="43"/>
      <c r="AQ7063" s="43"/>
      <c r="AR7063" s="43"/>
      <c r="AS7063" s="43"/>
      <c r="AT7063" s="43"/>
      <c r="AU7063" s="44"/>
      <c r="AV7063" s="182"/>
      <c r="AW7063" s="182"/>
      <c r="AX7063" s="182"/>
      <c r="AZ7063" s="207"/>
    </row>
    <row r="7064" spans="1:52" s="168" customFormat="1" ht="5.0999999999999996" customHeight="1" thickBot="1" x14ac:dyDescent="0.35">
      <c r="A7064" s="263"/>
      <c r="B7064" s="263"/>
      <c r="C7064" s="265"/>
      <c r="D7064" s="523"/>
      <c r="E7064" s="523"/>
      <c r="F7064" s="523"/>
      <c r="G7064" s="523"/>
      <c r="H7064" s="523"/>
      <c r="I7064" s="523"/>
      <c r="J7064" s="523"/>
      <c r="K7064" s="523"/>
      <c r="L7064" s="523"/>
      <c r="M7064" s="523"/>
      <c r="N7064" s="523"/>
      <c r="O7064" s="523"/>
      <c r="P7064" s="523"/>
      <c r="Q7064" s="523"/>
      <c r="R7064" s="523"/>
      <c r="S7064" s="523"/>
      <c r="T7064" s="523"/>
      <c r="U7064" s="523"/>
      <c r="V7064" s="182"/>
      <c r="W7064" s="191"/>
      <c r="X7064" s="199"/>
      <c r="Y7064" s="182"/>
      <c r="Z7064" s="184"/>
      <c r="AA7064" s="184"/>
      <c r="AD7064" s="182"/>
      <c r="AG7064" s="182"/>
      <c r="AH7064" s="43"/>
      <c r="AI7064" s="43"/>
      <c r="AJ7064" s="43"/>
      <c r="AK7064" s="43"/>
      <c r="AL7064" s="43"/>
      <c r="AM7064" s="43"/>
      <c r="AN7064" s="43"/>
      <c r="AO7064" s="43"/>
      <c r="AP7064" s="43"/>
      <c r="AQ7064" s="43"/>
      <c r="AR7064" s="43"/>
      <c r="AS7064" s="43"/>
      <c r="AT7064" s="43"/>
      <c r="AU7064" s="44"/>
      <c r="AV7064" s="182"/>
      <c r="AW7064" s="182"/>
      <c r="AX7064" s="182"/>
      <c r="AZ7064" s="207"/>
    </row>
    <row r="7065" spans="1:52" s="168" customFormat="1" ht="24.9" customHeight="1" thickBot="1" x14ac:dyDescent="0.35">
      <c r="A7065" s="263"/>
      <c r="B7065" s="263"/>
      <c r="C7065" s="265"/>
      <c r="D7065" s="165" t="s">
        <v>103</v>
      </c>
      <c r="E7065" s="218" t="s">
        <v>106</v>
      </c>
      <c r="F7065" s="455" t="s">
        <v>104</v>
      </c>
      <c r="G7065" s="524"/>
      <c r="H7065" s="456"/>
      <c r="I7065" s="525">
        <v>44058</v>
      </c>
      <c r="J7065" s="526"/>
      <c r="K7065" s="526"/>
      <c r="L7065" s="526"/>
      <c r="M7065" s="526"/>
      <c r="N7065" s="527"/>
      <c r="O7065" s="166" t="s">
        <v>8</v>
      </c>
      <c r="P7065" s="449" t="s">
        <v>24</v>
      </c>
      <c r="Q7065" s="450"/>
      <c r="R7065" s="450"/>
      <c r="S7065" s="450"/>
      <c r="T7065" s="450"/>
      <c r="U7065" s="528"/>
      <c r="V7065" s="182"/>
      <c r="W7065" s="191"/>
      <c r="X7065" s="199"/>
      <c r="Y7065" s="182"/>
      <c r="Z7065" s="184"/>
      <c r="AA7065" s="184"/>
      <c r="AD7065" s="182"/>
      <c r="AG7065" s="182"/>
      <c r="AH7065" s="43"/>
      <c r="AI7065" s="43"/>
      <c r="AJ7065" s="43"/>
      <c r="AK7065" s="43"/>
      <c r="AL7065" s="43"/>
      <c r="AM7065" s="43"/>
      <c r="AN7065" s="43"/>
      <c r="AO7065" s="43"/>
      <c r="AP7065" s="43"/>
      <c r="AQ7065" s="43"/>
      <c r="AR7065" s="43"/>
      <c r="AS7065" s="43"/>
      <c r="AT7065" s="43"/>
      <c r="AU7065" s="44"/>
      <c r="AV7065" s="182"/>
      <c r="AW7065" s="182"/>
      <c r="AX7065" s="182"/>
      <c r="AZ7065" s="207"/>
    </row>
    <row r="7066" spans="1:52" s="168" customFormat="1" ht="5.0999999999999996" customHeight="1" thickBot="1" x14ac:dyDescent="0.35">
      <c r="A7066" s="263"/>
      <c r="B7066" s="263"/>
      <c r="C7066" s="265"/>
      <c r="D7066" s="219"/>
      <c r="E7066" s="219"/>
      <c r="F7066" s="219"/>
      <c r="G7066" s="219"/>
      <c r="H7066" s="219"/>
      <c r="I7066" s="219"/>
      <c r="J7066" s="219"/>
      <c r="K7066" s="219"/>
      <c r="L7066" s="219"/>
      <c r="M7066" s="219"/>
      <c r="N7066" s="219"/>
      <c r="O7066" s="219"/>
      <c r="P7066" s="219"/>
      <c r="Q7066" s="219"/>
      <c r="R7066" s="219"/>
      <c r="S7066" s="219"/>
      <c r="T7066" s="219"/>
      <c r="U7066" s="219"/>
      <c r="V7066" s="182"/>
      <c r="W7066" s="191"/>
      <c r="X7066" s="199"/>
      <c r="Y7066" s="182"/>
      <c r="Z7066" s="184"/>
      <c r="AA7066" s="184"/>
      <c r="AD7066" s="182"/>
      <c r="AG7066" s="182"/>
      <c r="AH7066" s="43"/>
      <c r="AI7066" s="43"/>
      <c r="AJ7066" s="43"/>
      <c r="AK7066" s="43"/>
      <c r="AL7066" s="43"/>
      <c r="AM7066" s="43"/>
      <c r="AN7066" s="43"/>
      <c r="AO7066" s="43"/>
      <c r="AP7066" s="43"/>
      <c r="AQ7066" s="43"/>
      <c r="AR7066" s="43"/>
      <c r="AS7066" s="43"/>
      <c r="AT7066" s="43"/>
      <c r="AU7066" s="44"/>
      <c r="AV7066" s="182"/>
      <c r="AW7066" s="182"/>
      <c r="AX7066" s="182"/>
      <c r="AZ7066" s="207"/>
    </row>
    <row r="7067" spans="1:52" s="168" customFormat="1" ht="24.9" customHeight="1" thickBot="1" x14ac:dyDescent="0.35">
      <c r="A7067" s="263"/>
      <c r="B7067" s="263"/>
      <c r="C7067" s="265"/>
      <c r="D7067" s="165" t="s">
        <v>31</v>
      </c>
      <c r="E7067" s="449"/>
      <c r="F7067" s="450"/>
      <c r="G7067" s="450"/>
      <c r="H7067" s="450"/>
      <c r="I7067" s="450"/>
      <c r="J7067" s="451"/>
      <c r="K7067" s="177" t="s">
        <v>105</v>
      </c>
      <c r="L7067" s="452"/>
      <c r="M7067" s="452"/>
      <c r="N7067" s="452"/>
      <c r="O7067" s="452"/>
      <c r="P7067" s="452"/>
      <c r="Q7067" s="452"/>
      <c r="R7067" s="452"/>
      <c r="S7067" s="452"/>
      <c r="T7067" s="452"/>
      <c r="U7067" s="453"/>
      <c r="V7067" s="182"/>
      <c r="W7067" s="191"/>
      <c r="X7067" s="199"/>
      <c r="Y7067" s="182"/>
      <c r="Z7067" s="184"/>
      <c r="AA7067" s="184"/>
      <c r="AD7067" s="182"/>
      <c r="AG7067" s="182"/>
      <c r="AH7067" s="43"/>
      <c r="AI7067" s="43"/>
      <c r="AJ7067" s="43"/>
      <c r="AK7067" s="43"/>
      <c r="AL7067" s="43"/>
      <c r="AM7067" s="43"/>
      <c r="AN7067" s="43"/>
      <c r="AO7067" s="43"/>
      <c r="AP7067" s="43"/>
      <c r="AQ7067" s="43"/>
      <c r="AR7067" s="43"/>
      <c r="AS7067" s="43"/>
      <c r="AT7067" s="43"/>
      <c r="AU7067" s="44"/>
      <c r="AV7067" s="182"/>
      <c r="AW7067" s="182"/>
      <c r="AX7067" s="182"/>
      <c r="AZ7067" s="207"/>
    </row>
    <row r="7068" spans="1:52" s="168" customFormat="1" ht="5.0999999999999996" customHeight="1" thickBot="1" x14ac:dyDescent="0.35">
      <c r="A7068" s="263"/>
      <c r="B7068" s="263"/>
      <c r="C7068" s="265"/>
      <c r="D7068" s="454"/>
      <c r="E7068" s="454"/>
      <c r="F7068" s="454"/>
      <c r="G7068" s="454"/>
      <c r="H7068" s="454"/>
      <c r="I7068" s="454"/>
      <c r="J7068" s="454"/>
      <c r="K7068" s="454"/>
      <c r="L7068" s="454"/>
      <c r="M7068" s="454"/>
      <c r="N7068" s="454"/>
      <c r="O7068" s="454"/>
      <c r="P7068" s="454"/>
      <c r="Q7068" s="454"/>
      <c r="R7068" s="454"/>
      <c r="S7068" s="454"/>
      <c r="T7068" s="454"/>
      <c r="U7068" s="454"/>
      <c r="V7068" s="182"/>
      <c r="W7068" s="191"/>
      <c r="X7068" s="199"/>
      <c r="Y7068" s="182"/>
      <c r="Z7068" s="184"/>
      <c r="AA7068" s="184"/>
      <c r="AD7068" s="182"/>
      <c r="AG7068" s="182"/>
      <c r="AH7068" s="43"/>
      <c r="AI7068" s="43"/>
      <c r="AJ7068" s="43"/>
      <c r="AK7068" s="43"/>
      <c r="AL7068" s="43"/>
      <c r="AM7068" s="43"/>
      <c r="AN7068" s="43"/>
      <c r="AO7068" s="43"/>
      <c r="AP7068" s="43"/>
      <c r="AQ7068" s="43"/>
      <c r="AR7068" s="43"/>
      <c r="AS7068" s="43"/>
      <c r="AT7068" s="43"/>
      <c r="AU7068" s="44"/>
      <c r="AV7068" s="182"/>
      <c r="AW7068" s="182"/>
      <c r="AX7068" s="182"/>
      <c r="AZ7068" s="207"/>
    </row>
    <row r="7069" spans="1:52" s="168" customFormat="1" ht="45" customHeight="1" thickBot="1" x14ac:dyDescent="0.35">
      <c r="A7069" s="263" t="str">
        <f>+E7069</f>
        <v>NP 82</v>
      </c>
      <c r="B7069" s="264">
        <f>+U7093</f>
        <v>77.039999999999992</v>
      </c>
      <c r="C7069" s="265">
        <v>135</v>
      </c>
      <c r="D7069" s="165" t="s">
        <v>9</v>
      </c>
      <c r="E7069" s="180" t="s">
        <v>361</v>
      </c>
      <c r="F7069" s="455" t="s">
        <v>29</v>
      </c>
      <c r="G7069" s="456"/>
      <c r="H7069" s="457" t="s">
        <v>364</v>
      </c>
      <c r="I7069" s="457"/>
      <c r="J7069" s="457"/>
      <c r="K7069" s="457"/>
      <c r="L7069" s="457"/>
      <c r="M7069" s="458"/>
      <c r="N7069" s="459" t="s">
        <v>32</v>
      </c>
      <c r="O7069" s="460"/>
      <c r="P7069" s="461"/>
      <c r="Q7069" s="462" t="s">
        <v>48</v>
      </c>
      <c r="R7069" s="463"/>
      <c r="S7069" s="463"/>
      <c r="T7069" s="463"/>
      <c r="U7069" s="464"/>
      <c r="V7069" s="182"/>
      <c r="W7069" s="191"/>
      <c r="X7069" s="199"/>
      <c r="Y7069" s="182"/>
      <c r="Z7069" s="186"/>
      <c r="AA7069" s="186"/>
      <c r="AD7069" s="182"/>
      <c r="AG7069" s="182"/>
      <c r="AH7069" s="43"/>
      <c r="AI7069" s="43"/>
      <c r="AJ7069" s="43"/>
      <c r="AK7069" s="43"/>
      <c r="AL7069" s="43"/>
      <c r="AM7069" s="43"/>
      <c r="AN7069" s="43"/>
      <c r="AO7069" s="43"/>
      <c r="AP7069" s="43"/>
      <c r="AQ7069" s="43"/>
      <c r="AR7069" s="43"/>
      <c r="AS7069" s="43"/>
      <c r="AT7069" s="43"/>
      <c r="AU7069" s="44"/>
      <c r="AV7069" s="182"/>
      <c r="AW7069" s="182"/>
      <c r="AX7069" s="182"/>
      <c r="AZ7069" s="207"/>
    </row>
    <row r="7070" spans="1:52" s="168" customFormat="1" ht="5.0999999999999996" customHeight="1" thickBot="1" x14ac:dyDescent="0.35">
      <c r="A7070" s="263"/>
      <c r="B7070" s="263"/>
      <c r="C7070" s="265"/>
      <c r="D7070" s="428"/>
      <c r="E7070" s="428"/>
      <c r="F7070" s="428"/>
      <c r="G7070" s="428"/>
      <c r="H7070" s="428"/>
      <c r="I7070" s="428"/>
      <c r="J7070" s="428"/>
      <c r="K7070" s="428"/>
      <c r="L7070" s="428"/>
      <c r="M7070" s="428"/>
      <c r="N7070" s="454"/>
      <c r="O7070" s="454"/>
      <c r="P7070" s="454"/>
      <c r="Q7070" s="454"/>
      <c r="R7070" s="454"/>
      <c r="S7070" s="454"/>
      <c r="T7070" s="454"/>
      <c r="U7070" s="454"/>
      <c r="V7070" s="182"/>
      <c r="W7070" s="191"/>
      <c r="X7070" s="199"/>
      <c r="Y7070" s="182"/>
      <c r="Z7070" s="193"/>
      <c r="AA7070" s="193"/>
      <c r="AD7070" s="182"/>
      <c r="AG7070" s="182"/>
      <c r="AH7070" s="43"/>
      <c r="AI7070" s="43"/>
      <c r="AJ7070" s="43"/>
      <c r="AK7070" s="43"/>
      <c r="AL7070" s="43"/>
      <c r="AM7070" s="43"/>
      <c r="AN7070" s="43"/>
      <c r="AO7070" s="43"/>
      <c r="AP7070" s="43"/>
      <c r="AQ7070" s="43"/>
      <c r="AR7070" s="43"/>
      <c r="AS7070" s="43"/>
      <c r="AT7070" s="43"/>
      <c r="AU7070" s="44"/>
      <c r="AV7070" s="182"/>
      <c r="AW7070" s="182"/>
      <c r="AX7070" s="182"/>
      <c r="AZ7070" s="207"/>
    </row>
    <row r="7071" spans="1:52" s="168" customFormat="1" ht="24.9" customHeight="1" x14ac:dyDescent="0.3">
      <c r="A7071" s="263"/>
      <c r="B7071" s="263"/>
      <c r="C7071" s="265"/>
      <c r="D7071" s="465" t="s">
        <v>30</v>
      </c>
      <c r="E7071" s="466"/>
      <c r="F7071" s="466"/>
      <c r="G7071" s="466"/>
      <c r="H7071" s="466"/>
      <c r="I7071" s="466"/>
      <c r="J7071" s="466"/>
      <c r="K7071" s="466"/>
      <c r="L7071" s="466"/>
      <c r="M7071" s="467"/>
      <c r="N7071" s="468" t="s">
        <v>11</v>
      </c>
      <c r="O7071" s="470" t="s">
        <v>12</v>
      </c>
      <c r="P7071" s="471"/>
      <c r="Q7071" s="474" t="s">
        <v>13</v>
      </c>
      <c r="R7071" s="475"/>
      <c r="S7071" s="476"/>
      <c r="T7071" s="477" t="s">
        <v>27</v>
      </c>
      <c r="U7071" s="479" t="s">
        <v>28</v>
      </c>
      <c r="V7071" s="182"/>
      <c r="W7071" s="191"/>
      <c r="X7071" s="199"/>
      <c r="Y7071" s="182"/>
      <c r="Z7071" s="193"/>
      <c r="AA7071" s="193"/>
      <c r="AD7071" s="182"/>
      <c r="AG7071" s="182"/>
      <c r="AH7071" s="43"/>
      <c r="AI7071" s="43"/>
      <c r="AJ7071" s="43"/>
      <c r="AK7071" s="43"/>
      <c r="AL7071" s="43"/>
      <c r="AM7071" s="43"/>
      <c r="AN7071" s="43"/>
      <c r="AO7071" s="43"/>
      <c r="AP7071" s="43"/>
      <c r="AQ7071" s="43"/>
      <c r="AR7071" s="43"/>
      <c r="AS7071" s="43"/>
      <c r="AT7071" s="43"/>
      <c r="AU7071" s="44"/>
      <c r="AV7071" s="182"/>
      <c r="AW7071" s="182"/>
      <c r="AX7071" s="182"/>
      <c r="AZ7071" s="207"/>
    </row>
    <row r="7072" spans="1:52" s="168" customFormat="1" ht="24.9" customHeight="1" x14ac:dyDescent="0.3">
      <c r="A7072" s="263"/>
      <c r="B7072" s="263"/>
      <c r="C7072" s="265"/>
      <c r="D7072" s="481"/>
      <c r="E7072" s="482"/>
      <c r="F7072" s="482"/>
      <c r="G7072" s="482"/>
      <c r="H7072" s="482"/>
      <c r="I7072" s="482"/>
      <c r="J7072" s="482"/>
      <c r="K7072" s="482"/>
      <c r="L7072" s="482"/>
      <c r="M7072" s="483"/>
      <c r="N7072" s="469"/>
      <c r="O7072" s="472"/>
      <c r="P7072" s="473"/>
      <c r="Q7072" s="170" t="s">
        <v>14</v>
      </c>
      <c r="R7072" s="170" t="s">
        <v>15</v>
      </c>
      <c r="S7072" s="170" t="s">
        <v>26</v>
      </c>
      <c r="T7072" s="478"/>
      <c r="U7072" s="480"/>
      <c r="V7072" s="182"/>
      <c r="W7072" s="191"/>
      <c r="X7072" s="199"/>
      <c r="Y7072" s="182"/>
      <c r="Z7072" s="194"/>
      <c r="AA7072" s="194"/>
      <c r="AD7072" s="182"/>
      <c r="AG7072" s="182"/>
      <c r="AH7072" s="43"/>
      <c r="AI7072" s="43"/>
      <c r="AJ7072" s="43"/>
      <c r="AK7072" s="43"/>
      <c r="AL7072" s="43"/>
      <c r="AM7072" s="43"/>
      <c r="AN7072" s="43"/>
      <c r="AO7072" s="43"/>
      <c r="AP7072" s="43"/>
      <c r="AQ7072" s="43"/>
      <c r="AR7072" s="43"/>
      <c r="AS7072" s="43"/>
      <c r="AT7072" s="43"/>
      <c r="AU7072" s="44"/>
      <c r="AV7072" s="182"/>
      <c r="AW7072" s="182"/>
      <c r="AX7072" s="182"/>
      <c r="AZ7072" s="207"/>
    </row>
    <row r="7073" spans="1:52" s="168" customFormat="1" ht="24.9" customHeight="1" x14ac:dyDescent="0.3">
      <c r="A7073" s="263"/>
      <c r="B7073" s="263"/>
      <c r="C7073" s="265"/>
      <c r="D7073" s="481"/>
      <c r="E7073" s="482"/>
      <c r="F7073" s="482"/>
      <c r="G7073" s="482"/>
      <c r="H7073" s="482"/>
      <c r="I7073" s="482"/>
      <c r="J7073" s="482"/>
      <c r="K7073" s="482"/>
      <c r="L7073" s="482"/>
      <c r="M7073" s="483"/>
      <c r="N7073" s="176">
        <v>14001469</v>
      </c>
      <c r="O7073" s="412" t="s">
        <v>460</v>
      </c>
      <c r="P7073" s="413"/>
      <c r="Q7073" s="8"/>
      <c r="R7073" s="8"/>
      <c r="S7073" s="8"/>
      <c r="T7073" s="9">
        <f>(8.4*0.3*3)</f>
        <v>7.5600000000000005</v>
      </c>
      <c r="U7073" s="17">
        <f>+T7073</f>
        <v>7.5600000000000005</v>
      </c>
      <c r="V7073" s="182"/>
      <c r="W7073" s="191">
        <v>1</v>
      </c>
      <c r="X7073" s="199"/>
      <c r="Y7073" s="182">
        <f>+C7069</f>
        <v>135</v>
      </c>
      <c r="Z7073" s="41">
        <f>+SUMIF($N7073:$N7092,$Z$16,$U7073:$U7092)</f>
        <v>7.5600000000000005</v>
      </c>
      <c r="AA7073" s="41">
        <f>+SUMIF($N7073:$N7092,$AA$16,$U7073:$U7092)</f>
        <v>7.5600000000000005</v>
      </c>
      <c r="AB7073" s="41">
        <f>+SUMIF($N7073:$N7092,$AB$16,$U7073:$U7092)</f>
        <v>5.3999999999999995</v>
      </c>
      <c r="AC7073" s="41">
        <f>+SUMIF($N7073:$N7092,$AC$16,$U7073:$U7092)</f>
        <v>5.3999999999999995</v>
      </c>
      <c r="AD7073" s="41">
        <f>+SUMIF($N7073:$N7092,$AD$16,$U7073:$U7092)</f>
        <v>5.3999999999999995</v>
      </c>
      <c r="AE7073" s="41">
        <f>+SUMIF($N7073:$N7092,$AE$16,$U7073:$U7092)</f>
        <v>5.3999999999999995</v>
      </c>
      <c r="AF7073" s="41">
        <f>+SUMIF($N7073:$N7092,$AF$16,$U7073:$U7092)</f>
        <v>4.2</v>
      </c>
      <c r="AG7073" s="41">
        <f>+SUMIF($N7073:$N7092,$AG$16,$U7073:$U7092)</f>
        <v>4.2</v>
      </c>
      <c r="AH7073" s="41">
        <f>+SUMIF($N7073:$N7092,$AH$16,$U7073:$U7092)</f>
        <v>4.2</v>
      </c>
      <c r="AI7073" s="41">
        <f>+SUMIF($N7073:$N7092,$AI$16,$U7073:$U7092)</f>
        <v>6</v>
      </c>
      <c r="AJ7073" s="41">
        <f>+SUMIF($N7073:$N7092,$AJ$16,$U7073:$U7092)</f>
        <v>6.419999999999999</v>
      </c>
      <c r="AK7073" s="41">
        <f>+SUMIF($N7073:$N7092,$AK$16,$U7073:$U7092)</f>
        <v>0</v>
      </c>
      <c r="AL7073" s="41">
        <f>+SUMIF($N7073:$N7092,$AL$16,$U7073:$U7092)</f>
        <v>0</v>
      </c>
      <c r="AM7073" s="41">
        <f>+SUMIF($N7073:$N7092,$AM$16,$U7073:$U7092)</f>
        <v>0</v>
      </c>
      <c r="AN7073" s="41">
        <f>+SUMIF($N7073:$N7092,$AN$16,$U7073:$U7092)</f>
        <v>8.1</v>
      </c>
      <c r="AO7073" s="41">
        <f>+SUMIF($N7073:$N7092,$AO$16,$U7073:$U7092)</f>
        <v>0</v>
      </c>
      <c r="AP7073" s="41">
        <f>+SUMIF($N7073:$N7092,$AP$16,$U7073:$U7092)</f>
        <v>0</v>
      </c>
      <c r="AQ7073" s="41">
        <f>+SUMIF($N7073:$N7092,$AQ$16,$U7073:$U7092)</f>
        <v>3.5999999999999996</v>
      </c>
      <c r="AR7073" s="41">
        <f>+SUMIF($N7073:$N7092,$AR$16,$U7073:$U7092)</f>
        <v>3.5999999999999996</v>
      </c>
      <c r="AS7073" s="43"/>
      <c r="AT7073" s="43"/>
      <c r="AU7073" s="44"/>
      <c r="AV7073" s="182"/>
      <c r="AW7073" s="182"/>
      <c r="AX7073" s="182"/>
      <c r="AZ7073" s="207"/>
    </row>
    <row r="7074" spans="1:52" s="168" customFormat="1" ht="24.9" customHeight="1" x14ac:dyDescent="0.3">
      <c r="A7074" s="263"/>
      <c r="B7074" s="263"/>
      <c r="C7074" s="265"/>
      <c r="D7074" s="481"/>
      <c r="E7074" s="482"/>
      <c r="F7074" s="482"/>
      <c r="G7074" s="482"/>
      <c r="H7074" s="482"/>
      <c r="I7074" s="482"/>
      <c r="J7074" s="482"/>
      <c r="K7074" s="482"/>
      <c r="L7074" s="482"/>
      <c r="M7074" s="483"/>
      <c r="N7074" s="176">
        <v>14001481</v>
      </c>
      <c r="O7074" s="412" t="s">
        <v>460</v>
      </c>
      <c r="P7074" s="413"/>
      <c r="Q7074" s="8"/>
      <c r="R7074" s="8"/>
      <c r="S7074" s="8"/>
      <c r="T7074" s="9">
        <f>(8.4*0.3*3)</f>
        <v>7.5600000000000005</v>
      </c>
      <c r="U7074" s="17">
        <f t="shared" ref="U7074:U7091" si="247">+T7074</f>
        <v>7.5600000000000005</v>
      </c>
      <c r="V7074" s="182"/>
      <c r="W7074" s="191">
        <v>2</v>
      </c>
      <c r="X7074" s="199"/>
      <c r="Y7074" s="182"/>
      <c r="Z7074" s="184"/>
      <c r="AA7074" s="184"/>
      <c r="AD7074" s="182"/>
      <c r="AG7074" s="182"/>
      <c r="AH7074" s="43"/>
      <c r="AI7074" s="43"/>
      <c r="AJ7074" s="43"/>
      <c r="AK7074" s="43"/>
      <c r="AL7074" s="43"/>
      <c r="AM7074" s="43"/>
      <c r="AN7074" s="43"/>
      <c r="AO7074" s="43"/>
      <c r="AP7074" s="43"/>
      <c r="AQ7074" s="43"/>
      <c r="AR7074" s="43"/>
      <c r="AS7074" s="43"/>
      <c r="AT7074" s="43"/>
      <c r="AU7074" s="44"/>
      <c r="AV7074" s="182"/>
      <c r="AW7074" s="182"/>
      <c r="AX7074" s="182"/>
      <c r="AZ7074" s="207"/>
    </row>
    <row r="7075" spans="1:52" s="168" customFormat="1" ht="24.9" customHeight="1" x14ac:dyDescent="0.3">
      <c r="A7075" s="263"/>
      <c r="B7075" s="263"/>
      <c r="C7075" s="265"/>
      <c r="D7075" s="481"/>
      <c r="E7075" s="482"/>
      <c r="F7075" s="482"/>
      <c r="G7075" s="482"/>
      <c r="H7075" s="482"/>
      <c r="I7075" s="482"/>
      <c r="J7075" s="482"/>
      <c r="K7075" s="482"/>
      <c r="L7075" s="482"/>
      <c r="M7075" s="483"/>
      <c r="N7075" s="176">
        <v>14000772</v>
      </c>
      <c r="O7075" s="412" t="s">
        <v>460</v>
      </c>
      <c r="P7075" s="413"/>
      <c r="Q7075" s="8"/>
      <c r="R7075" s="8"/>
      <c r="S7075" s="8"/>
      <c r="T7075" s="9">
        <f>(9*0.3*2)</f>
        <v>5.3999999999999995</v>
      </c>
      <c r="U7075" s="17">
        <f t="shared" si="247"/>
        <v>5.3999999999999995</v>
      </c>
      <c r="V7075" s="182"/>
      <c r="W7075" s="191">
        <v>3</v>
      </c>
      <c r="X7075" s="199"/>
      <c r="Y7075" s="182"/>
      <c r="Z7075" s="184"/>
      <c r="AA7075" s="184"/>
      <c r="AD7075" s="182"/>
      <c r="AG7075" s="182"/>
      <c r="AH7075" s="43"/>
      <c r="AI7075" s="43"/>
      <c r="AJ7075" s="43"/>
      <c r="AK7075" s="43"/>
      <c r="AL7075" s="43"/>
      <c r="AM7075" s="43"/>
      <c r="AN7075" s="43"/>
      <c r="AO7075" s="43"/>
      <c r="AP7075" s="43"/>
      <c r="AQ7075" s="43"/>
      <c r="AR7075" s="43"/>
      <c r="AS7075" s="43"/>
      <c r="AT7075" s="43"/>
      <c r="AU7075" s="44"/>
      <c r="AV7075" s="182"/>
      <c r="AW7075" s="182"/>
      <c r="AX7075" s="182"/>
      <c r="AZ7075" s="207"/>
    </row>
    <row r="7076" spans="1:52" s="168" customFormat="1" ht="24.9" customHeight="1" x14ac:dyDescent="0.3">
      <c r="A7076" s="263"/>
      <c r="B7076" s="263"/>
      <c r="C7076" s="265"/>
      <c r="D7076" s="481"/>
      <c r="E7076" s="482"/>
      <c r="F7076" s="482"/>
      <c r="G7076" s="482"/>
      <c r="H7076" s="482"/>
      <c r="I7076" s="482"/>
      <c r="J7076" s="482"/>
      <c r="K7076" s="482"/>
      <c r="L7076" s="482"/>
      <c r="M7076" s="483"/>
      <c r="N7076" s="176">
        <v>14000741</v>
      </c>
      <c r="O7076" s="412" t="s">
        <v>460</v>
      </c>
      <c r="P7076" s="413"/>
      <c r="Q7076" s="8"/>
      <c r="R7076" s="8"/>
      <c r="S7076" s="8"/>
      <c r="T7076" s="9">
        <f>(9*0.3*2)</f>
        <v>5.3999999999999995</v>
      </c>
      <c r="U7076" s="17">
        <f t="shared" si="247"/>
        <v>5.3999999999999995</v>
      </c>
      <c r="V7076" s="182"/>
      <c r="W7076" s="191">
        <v>4</v>
      </c>
      <c r="X7076" s="199"/>
      <c r="Y7076" s="182"/>
      <c r="Z7076" s="184"/>
      <c r="AA7076" s="184"/>
      <c r="AD7076" s="182"/>
      <c r="AG7076" s="182"/>
      <c r="AH7076" s="43"/>
      <c r="AI7076" s="43"/>
      <c r="AJ7076" s="43"/>
      <c r="AK7076" s="43"/>
      <c r="AL7076" s="43"/>
      <c r="AM7076" s="43"/>
      <c r="AN7076" s="43"/>
      <c r="AO7076" s="43"/>
      <c r="AP7076" s="43"/>
      <c r="AQ7076" s="43"/>
      <c r="AR7076" s="43"/>
      <c r="AS7076" s="43"/>
      <c r="AT7076" s="43"/>
      <c r="AU7076" s="44"/>
      <c r="AV7076" s="182"/>
      <c r="AW7076" s="182"/>
      <c r="AX7076" s="182"/>
      <c r="AZ7076" s="207"/>
    </row>
    <row r="7077" spans="1:52" s="168" customFormat="1" ht="24.9" customHeight="1" x14ac:dyDescent="0.3">
      <c r="A7077" s="263"/>
      <c r="B7077" s="263"/>
      <c r="C7077" s="265"/>
      <c r="D7077" s="481"/>
      <c r="E7077" s="482"/>
      <c r="F7077" s="482"/>
      <c r="G7077" s="482"/>
      <c r="H7077" s="482"/>
      <c r="I7077" s="482"/>
      <c r="J7077" s="482"/>
      <c r="K7077" s="482"/>
      <c r="L7077" s="482"/>
      <c r="M7077" s="483"/>
      <c r="N7077" s="176">
        <v>14000718</v>
      </c>
      <c r="O7077" s="412" t="s">
        <v>460</v>
      </c>
      <c r="P7077" s="413"/>
      <c r="Q7077" s="8"/>
      <c r="R7077" s="8"/>
      <c r="S7077" s="8"/>
      <c r="T7077" s="9">
        <f>(9*0.3*2)</f>
        <v>5.3999999999999995</v>
      </c>
      <c r="U7077" s="17">
        <f t="shared" si="247"/>
        <v>5.3999999999999995</v>
      </c>
      <c r="V7077" s="182"/>
      <c r="W7077" s="191">
        <v>5</v>
      </c>
      <c r="X7077" s="199"/>
      <c r="Y7077" s="182"/>
      <c r="Z7077" s="184"/>
      <c r="AA7077" s="184"/>
      <c r="AD7077" s="182"/>
      <c r="AG7077" s="182"/>
      <c r="AH7077" s="43"/>
      <c r="AI7077" s="43"/>
      <c r="AJ7077" s="43"/>
      <c r="AK7077" s="43"/>
      <c r="AL7077" s="43"/>
      <c r="AM7077" s="43"/>
      <c r="AN7077" s="43"/>
      <c r="AO7077" s="43"/>
      <c r="AP7077" s="43"/>
      <c r="AQ7077" s="43"/>
      <c r="AR7077" s="43"/>
      <c r="AS7077" s="43"/>
      <c r="AT7077" s="43"/>
      <c r="AU7077" s="44"/>
      <c r="AV7077" s="182"/>
      <c r="AW7077" s="182"/>
      <c r="AX7077" s="182"/>
      <c r="AZ7077" s="207"/>
    </row>
    <row r="7078" spans="1:52" s="168" customFormat="1" ht="24.9" customHeight="1" x14ac:dyDescent="0.3">
      <c r="A7078" s="263"/>
      <c r="B7078" s="263"/>
      <c r="C7078" s="265"/>
      <c r="D7078" s="481"/>
      <c r="E7078" s="482"/>
      <c r="F7078" s="482"/>
      <c r="G7078" s="482"/>
      <c r="H7078" s="482"/>
      <c r="I7078" s="482"/>
      <c r="J7078" s="482"/>
      <c r="K7078" s="482"/>
      <c r="L7078" s="482"/>
      <c r="M7078" s="483"/>
      <c r="N7078" s="176">
        <v>14001678</v>
      </c>
      <c r="O7078" s="412" t="s">
        <v>460</v>
      </c>
      <c r="P7078" s="413"/>
      <c r="Q7078" s="8"/>
      <c r="R7078" s="8"/>
      <c r="S7078" s="8"/>
      <c r="T7078" s="9">
        <f>(9*0.3*2)</f>
        <v>5.3999999999999995</v>
      </c>
      <c r="U7078" s="17">
        <f t="shared" si="247"/>
        <v>5.3999999999999995</v>
      </c>
      <c r="V7078" s="182"/>
      <c r="W7078" s="191">
        <v>6</v>
      </c>
      <c r="X7078" s="199"/>
      <c r="Y7078" s="182"/>
      <c r="Z7078" s="184"/>
      <c r="AA7078" s="184"/>
      <c r="AD7078" s="182"/>
      <c r="AG7078" s="182"/>
      <c r="AH7078" s="43"/>
      <c r="AI7078" s="43"/>
      <c r="AJ7078" s="43"/>
      <c r="AK7078" s="43"/>
      <c r="AL7078" s="43"/>
      <c r="AM7078" s="43"/>
      <c r="AN7078" s="43"/>
      <c r="AO7078" s="43"/>
      <c r="AP7078" s="43"/>
      <c r="AQ7078" s="43"/>
      <c r="AR7078" s="43"/>
      <c r="AS7078" s="43"/>
      <c r="AT7078" s="43"/>
      <c r="AU7078" s="44"/>
      <c r="AV7078" s="182"/>
      <c r="AW7078" s="182"/>
      <c r="AX7078" s="182"/>
      <c r="AZ7078" s="207"/>
    </row>
    <row r="7079" spans="1:52" s="168" customFormat="1" ht="24.9" customHeight="1" x14ac:dyDescent="0.3">
      <c r="A7079" s="263"/>
      <c r="B7079" s="263"/>
      <c r="C7079" s="265"/>
      <c r="D7079" s="481"/>
      <c r="E7079" s="482"/>
      <c r="F7079" s="482"/>
      <c r="G7079" s="482"/>
      <c r="H7079" s="482"/>
      <c r="I7079" s="482"/>
      <c r="J7079" s="482"/>
      <c r="K7079" s="482"/>
      <c r="L7079" s="482"/>
      <c r="M7079" s="483"/>
      <c r="N7079" s="176">
        <v>14001545</v>
      </c>
      <c r="O7079" s="412" t="s">
        <v>460</v>
      </c>
      <c r="P7079" s="413"/>
      <c r="Q7079" s="8"/>
      <c r="R7079" s="8"/>
      <c r="S7079" s="8"/>
      <c r="T7079" s="9">
        <f>(7*0.3*2)</f>
        <v>4.2</v>
      </c>
      <c r="U7079" s="17">
        <f t="shared" si="247"/>
        <v>4.2</v>
      </c>
      <c r="V7079" s="182"/>
      <c r="W7079" s="191">
        <v>7</v>
      </c>
      <c r="X7079" s="199"/>
      <c r="Y7079" s="182"/>
      <c r="Z7079" s="184"/>
      <c r="AA7079" s="184"/>
      <c r="AD7079" s="182"/>
      <c r="AG7079" s="182"/>
      <c r="AH7079" s="43"/>
      <c r="AI7079" s="43"/>
      <c r="AJ7079" s="43"/>
      <c r="AK7079" s="43"/>
      <c r="AL7079" s="43"/>
      <c r="AM7079" s="43"/>
      <c r="AN7079" s="43"/>
      <c r="AO7079" s="43"/>
      <c r="AP7079" s="43"/>
      <c r="AQ7079" s="43"/>
      <c r="AR7079" s="43"/>
      <c r="AS7079" s="43"/>
      <c r="AT7079" s="43"/>
      <c r="AU7079" s="44"/>
      <c r="AV7079" s="182"/>
      <c r="AW7079" s="182"/>
      <c r="AX7079" s="182"/>
      <c r="AZ7079" s="207"/>
    </row>
    <row r="7080" spans="1:52" s="168" customFormat="1" ht="24.9" customHeight="1" x14ac:dyDescent="0.3">
      <c r="A7080" s="263"/>
      <c r="B7080" s="263"/>
      <c r="C7080" s="265"/>
      <c r="D7080" s="481"/>
      <c r="E7080" s="482"/>
      <c r="F7080" s="482"/>
      <c r="G7080" s="482"/>
      <c r="H7080" s="482"/>
      <c r="I7080" s="482"/>
      <c r="J7080" s="482"/>
      <c r="K7080" s="482"/>
      <c r="L7080" s="482"/>
      <c r="M7080" s="483"/>
      <c r="N7080" s="176">
        <v>14001517</v>
      </c>
      <c r="O7080" s="412" t="s">
        <v>460</v>
      </c>
      <c r="P7080" s="413"/>
      <c r="Q7080" s="8"/>
      <c r="R7080" s="8"/>
      <c r="S7080" s="8"/>
      <c r="T7080" s="9">
        <f>(7*0.3*2)</f>
        <v>4.2</v>
      </c>
      <c r="U7080" s="17">
        <f t="shared" si="247"/>
        <v>4.2</v>
      </c>
      <c r="V7080" s="182"/>
      <c r="W7080" s="191">
        <v>8</v>
      </c>
      <c r="X7080" s="199"/>
      <c r="Y7080" s="182"/>
      <c r="Z7080" s="184"/>
      <c r="AA7080" s="184"/>
      <c r="AD7080" s="182"/>
      <c r="AG7080" s="182"/>
      <c r="AH7080" s="43"/>
      <c r="AI7080" s="43"/>
      <c r="AJ7080" s="43"/>
      <c r="AK7080" s="43"/>
      <c r="AL7080" s="43"/>
      <c r="AM7080" s="43"/>
      <c r="AN7080" s="43"/>
      <c r="AO7080" s="43"/>
      <c r="AP7080" s="43"/>
      <c r="AQ7080" s="43"/>
      <c r="AR7080" s="43"/>
      <c r="AS7080" s="43"/>
      <c r="AT7080" s="43"/>
      <c r="AU7080" s="44"/>
      <c r="AV7080" s="182"/>
      <c r="AW7080" s="182"/>
      <c r="AX7080" s="182"/>
      <c r="AZ7080" s="207"/>
    </row>
    <row r="7081" spans="1:52" s="168" customFormat="1" ht="24.9" customHeight="1" x14ac:dyDescent="0.3">
      <c r="A7081" s="263"/>
      <c r="B7081" s="263"/>
      <c r="C7081" s="265"/>
      <c r="D7081" s="481"/>
      <c r="E7081" s="482"/>
      <c r="F7081" s="482"/>
      <c r="G7081" s="482"/>
      <c r="H7081" s="482"/>
      <c r="I7081" s="482"/>
      <c r="J7081" s="482"/>
      <c r="K7081" s="482"/>
      <c r="L7081" s="482"/>
      <c r="M7081" s="483"/>
      <c r="N7081" s="176">
        <v>14001156</v>
      </c>
      <c r="O7081" s="412" t="s">
        <v>460</v>
      </c>
      <c r="P7081" s="413"/>
      <c r="Q7081" s="8"/>
      <c r="R7081" s="8"/>
      <c r="S7081" s="8"/>
      <c r="T7081" s="9">
        <f>(7*0.3*2)</f>
        <v>4.2</v>
      </c>
      <c r="U7081" s="17">
        <f t="shared" si="247"/>
        <v>4.2</v>
      </c>
      <c r="V7081" s="182"/>
      <c r="W7081" s="191">
        <v>9</v>
      </c>
      <c r="X7081" s="199"/>
      <c r="Y7081" s="182"/>
      <c r="Z7081" s="184"/>
      <c r="AA7081" s="184"/>
      <c r="AD7081" s="182"/>
      <c r="AG7081" s="182"/>
      <c r="AH7081" s="43"/>
      <c r="AI7081" s="43"/>
      <c r="AJ7081" s="43"/>
      <c r="AK7081" s="43"/>
      <c r="AL7081" s="43"/>
      <c r="AM7081" s="43"/>
      <c r="AN7081" s="43"/>
      <c r="AO7081" s="43"/>
      <c r="AP7081" s="43"/>
      <c r="AQ7081" s="43"/>
      <c r="AR7081" s="43"/>
      <c r="AS7081" s="43"/>
      <c r="AT7081" s="43"/>
      <c r="AU7081" s="44"/>
      <c r="AV7081" s="182"/>
      <c r="AW7081" s="182"/>
      <c r="AX7081" s="182"/>
      <c r="AZ7081" s="207"/>
    </row>
    <row r="7082" spans="1:52" s="168" customFormat="1" ht="24.9" customHeight="1" x14ac:dyDescent="0.3">
      <c r="A7082" s="263"/>
      <c r="B7082" s="263"/>
      <c r="C7082" s="265"/>
      <c r="D7082" s="481"/>
      <c r="E7082" s="482"/>
      <c r="F7082" s="482"/>
      <c r="G7082" s="482"/>
      <c r="H7082" s="482"/>
      <c r="I7082" s="482"/>
      <c r="J7082" s="482"/>
      <c r="K7082" s="482"/>
      <c r="L7082" s="482"/>
      <c r="M7082" s="483"/>
      <c r="N7082" s="176">
        <v>14001367</v>
      </c>
      <c r="O7082" s="412" t="s">
        <v>460</v>
      </c>
      <c r="P7082" s="413"/>
      <c r="Q7082" s="8"/>
      <c r="R7082" s="8"/>
      <c r="S7082" s="8"/>
      <c r="T7082" s="9">
        <f>(10*0.3*2)</f>
        <v>6</v>
      </c>
      <c r="U7082" s="17">
        <f t="shared" si="247"/>
        <v>6</v>
      </c>
      <c r="V7082" s="182"/>
      <c r="W7082" s="191">
        <v>10</v>
      </c>
      <c r="X7082" s="199"/>
      <c r="Y7082" s="182"/>
      <c r="Z7082" s="184"/>
      <c r="AA7082" s="184"/>
      <c r="AD7082" s="182"/>
      <c r="AG7082" s="182"/>
      <c r="AH7082" s="43"/>
      <c r="AI7082" s="43"/>
      <c r="AJ7082" s="43"/>
      <c r="AK7082" s="43"/>
      <c r="AL7082" s="43"/>
      <c r="AM7082" s="43"/>
      <c r="AN7082" s="43"/>
      <c r="AO7082" s="43"/>
      <c r="AP7082" s="43"/>
      <c r="AQ7082" s="43"/>
      <c r="AR7082" s="43"/>
      <c r="AS7082" s="43"/>
      <c r="AT7082" s="43"/>
      <c r="AU7082" s="44"/>
      <c r="AV7082" s="182"/>
      <c r="AW7082" s="182"/>
      <c r="AX7082" s="182"/>
      <c r="AZ7082" s="207"/>
    </row>
    <row r="7083" spans="1:52" s="168" customFormat="1" ht="24.9" customHeight="1" x14ac:dyDescent="0.3">
      <c r="A7083" s="263"/>
      <c r="B7083" s="263"/>
      <c r="C7083" s="265"/>
      <c r="D7083" s="481"/>
      <c r="E7083" s="482"/>
      <c r="F7083" s="482"/>
      <c r="G7083" s="482"/>
      <c r="H7083" s="482"/>
      <c r="I7083" s="482"/>
      <c r="J7083" s="482"/>
      <c r="K7083" s="482"/>
      <c r="L7083" s="482"/>
      <c r="M7083" s="483"/>
      <c r="N7083" s="176">
        <v>14000126</v>
      </c>
      <c r="O7083" s="412" t="s">
        <v>460</v>
      </c>
      <c r="P7083" s="413"/>
      <c r="Q7083" s="8"/>
      <c r="R7083" s="8"/>
      <c r="S7083" s="8"/>
      <c r="T7083" s="9">
        <f>(10.7*0.3*2)</f>
        <v>6.419999999999999</v>
      </c>
      <c r="U7083" s="17">
        <f t="shared" si="247"/>
        <v>6.419999999999999</v>
      </c>
      <c r="V7083" s="182"/>
      <c r="W7083" s="191">
        <v>11</v>
      </c>
      <c r="X7083" s="199"/>
      <c r="Y7083" s="182"/>
      <c r="Z7083" s="184"/>
      <c r="AA7083" s="184"/>
      <c r="AD7083" s="182"/>
      <c r="AG7083" s="182"/>
      <c r="AH7083" s="43"/>
      <c r="AI7083" s="43"/>
      <c r="AJ7083" s="43"/>
      <c r="AK7083" s="43"/>
      <c r="AL7083" s="43"/>
      <c r="AM7083" s="43"/>
      <c r="AN7083" s="43"/>
      <c r="AO7083" s="43"/>
      <c r="AP7083" s="43"/>
      <c r="AQ7083" s="43"/>
      <c r="AR7083" s="43"/>
      <c r="AS7083" s="43"/>
      <c r="AT7083" s="43"/>
      <c r="AU7083" s="44"/>
      <c r="AV7083" s="182"/>
      <c r="AW7083" s="182"/>
      <c r="AX7083" s="182"/>
      <c r="AZ7083" s="207"/>
    </row>
    <row r="7084" spans="1:52" s="168" customFormat="1" ht="24.9" customHeight="1" x14ac:dyDescent="0.3">
      <c r="A7084" s="263"/>
      <c r="B7084" s="263"/>
      <c r="C7084" s="265"/>
      <c r="D7084" s="481"/>
      <c r="E7084" s="482"/>
      <c r="F7084" s="482"/>
      <c r="G7084" s="482"/>
      <c r="H7084" s="482"/>
      <c r="I7084" s="482"/>
      <c r="J7084" s="482"/>
      <c r="K7084" s="482"/>
      <c r="L7084" s="482"/>
      <c r="M7084" s="483"/>
      <c r="N7084" s="176"/>
      <c r="O7084" s="412"/>
      <c r="P7084" s="413"/>
      <c r="Q7084" s="8"/>
      <c r="R7084" s="8"/>
      <c r="S7084" s="8"/>
      <c r="T7084" s="9"/>
      <c r="U7084" s="17"/>
      <c r="V7084" s="182"/>
      <c r="W7084" s="191"/>
      <c r="X7084" s="199"/>
      <c r="Y7084" s="182"/>
      <c r="Z7084" s="184"/>
      <c r="AA7084" s="184"/>
      <c r="AD7084" s="182"/>
      <c r="AG7084" s="182"/>
      <c r="AH7084" s="43"/>
      <c r="AI7084" s="43"/>
      <c r="AJ7084" s="43"/>
      <c r="AK7084" s="43"/>
      <c r="AL7084" s="43"/>
      <c r="AM7084" s="43"/>
      <c r="AN7084" s="43"/>
      <c r="AO7084" s="43"/>
      <c r="AP7084" s="43"/>
      <c r="AQ7084" s="43"/>
      <c r="AR7084" s="43"/>
      <c r="AS7084" s="43"/>
      <c r="AT7084" s="43"/>
      <c r="AU7084" s="44"/>
      <c r="AV7084" s="182"/>
      <c r="AW7084" s="182"/>
      <c r="AX7084" s="182"/>
      <c r="AZ7084" s="207"/>
    </row>
    <row r="7085" spans="1:52" s="168" customFormat="1" ht="24.9" customHeight="1" x14ac:dyDescent="0.3">
      <c r="A7085" s="263"/>
      <c r="B7085" s="263"/>
      <c r="C7085" s="265"/>
      <c r="D7085" s="481"/>
      <c r="E7085" s="482"/>
      <c r="F7085" s="482"/>
      <c r="G7085" s="482"/>
      <c r="H7085" s="482"/>
      <c r="I7085" s="482"/>
      <c r="J7085" s="482"/>
      <c r="K7085" s="482"/>
      <c r="L7085" s="482"/>
      <c r="M7085" s="483"/>
      <c r="N7085" s="176"/>
      <c r="O7085" s="412"/>
      <c r="P7085" s="413"/>
      <c r="Q7085" s="8"/>
      <c r="R7085" s="8"/>
      <c r="S7085" s="8"/>
      <c r="T7085" s="9"/>
      <c r="U7085" s="17"/>
      <c r="V7085" s="182"/>
      <c r="W7085" s="191"/>
      <c r="X7085" s="199"/>
      <c r="Y7085" s="182"/>
      <c r="Z7085" s="184"/>
      <c r="AA7085" s="184"/>
      <c r="AD7085" s="182"/>
      <c r="AG7085" s="182"/>
      <c r="AH7085" s="43"/>
      <c r="AI7085" s="43"/>
      <c r="AJ7085" s="43"/>
      <c r="AK7085" s="43"/>
      <c r="AL7085" s="43"/>
      <c r="AM7085" s="43"/>
      <c r="AN7085" s="43"/>
      <c r="AO7085" s="43"/>
      <c r="AP7085" s="43"/>
      <c r="AQ7085" s="43"/>
      <c r="AR7085" s="43"/>
      <c r="AS7085" s="43"/>
      <c r="AT7085" s="43"/>
      <c r="AU7085" s="44"/>
      <c r="AV7085" s="182"/>
      <c r="AW7085" s="182"/>
      <c r="AX7085" s="182"/>
      <c r="AZ7085" s="207"/>
    </row>
    <row r="7086" spans="1:52" s="168" customFormat="1" ht="24.9" customHeight="1" x14ac:dyDescent="0.3">
      <c r="A7086" s="263"/>
      <c r="B7086" s="263"/>
      <c r="C7086" s="265"/>
      <c r="D7086" s="481"/>
      <c r="E7086" s="482"/>
      <c r="F7086" s="482"/>
      <c r="G7086" s="482"/>
      <c r="H7086" s="482"/>
      <c r="I7086" s="482"/>
      <c r="J7086" s="482"/>
      <c r="K7086" s="482"/>
      <c r="L7086" s="482"/>
      <c r="M7086" s="483"/>
      <c r="N7086" s="176"/>
      <c r="O7086" s="412"/>
      <c r="P7086" s="413"/>
      <c r="Q7086" s="8"/>
      <c r="R7086" s="8"/>
      <c r="S7086" s="8"/>
      <c r="T7086" s="9"/>
      <c r="U7086" s="17"/>
      <c r="V7086" s="182"/>
      <c r="W7086" s="191"/>
      <c r="X7086" s="199"/>
      <c r="Y7086" s="182"/>
      <c r="Z7086" s="184"/>
      <c r="AA7086" s="184"/>
      <c r="AD7086" s="182"/>
      <c r="AG7086" s="182"/>
      <c r="AH7086" s="43"/>
      <c r="AI7086" s="43"/>
      <c r="AJ7086" s="43"/>
      <c r="AK7086" s="43"/>
      <c r="AL7086" s="43"/>
      <c r="AM7086" s="43"/>
      <c r="AN7086" s="43"/>
      <c r="AO7086" s="43"/>
      <c r="AP7086" s="43"/>
      <c r="AQ7086" s="43"/>
      <c r="AR7086" s="43"/>
      <c r="AS7086" s="43"/>
      <c r="AT7086" s="43"/>
      <c r="AU7086" s="44"/>
      <c r="AV7086" s="182"/>
      <c r="AW7086" s="182"/>
      <c r="AX7086" s="182"/>
      <c r="AZ7086" s="207"/>
    </row>
    <row r="7087" spans="1:52" s="168" customFormat="1" ht="24.9" customHeight="1" x14ac:dyDescent="0.3">
      <c r="A7087" s="263"/>
      <c r="B7087" s="263"/>
      <c r="C7087" s="265"/>
      <c r="D7087" s="481"/>
      <c r="E7087" s="482"/>
      <c r="F7087" s="482"/>
      <c r="G7087" s="482"/>
      <c r="H7087" s="482"/>
      <c r="I7087" s="482"/>
      <c r="J7087" s="482"/>
      <c r="K7087" s="482"/>
      <c r="L7087" s="482"/>
      <c r="M7087" s="483"/>
      <c r="N7087" s="176">
        <v>14001506</v>
      </c>
      <c r="O7087" s="412" t="s">
        <v>460</v>
      </c>
      <c r="P7087" s="413"/>
      <c r="Q7087" s="8"/>
      <c r="R7087" s="8"/>
      <c r="S7087" s="8"/>
      <c r="T7087" s="9">
        <f>(9*0.3*3)</f>
        <v>8.1</v>
      </c>
      <c r="U7087" s="17">
        <f t="shared" si="247"/>
        <v>8.1</v>
      </c>
      <c r="V7087" s="182"/>
      <c r="W7087" s="191">
        <v>15</v>
      </c>
      <c r="X7087" s="199"/>
      <c r="Y7087" s="182"/>
      <c r="Z7087" s="184"/>
      <c r="AA7087" s="184"/>
      <c r="AD7087" s="182"/>
      <c r="AG7087" s="182"/>
      <c r="AH7087" s="43"/>
      <c r="AI7087" s="43"/>
      <c r="AJ7087" s="43"/>
      <c r="AK7087" s="43"/>
      <c r="AL7087" s="43"/>
      <c r="AM7087" s="43"/>
      <c r="AN7087" s="43"/>
      <c r="AO7087" s="43"/>
      <c r="AP7087" s="43"/>
      <c r="AQ7087" s="43"/>
      <c r="AR7087" s="43"/>
      <c r="AS7087" s="43"/>
      <c r="AT7087" s="43"/>
      <c r="AU7087" s="44"/>
      <c r="AV7087" s="182"/>
      <c r="AW7087" s="182"/>
      <c r="AX7087" s="182"/>
      <c r="AZ7087" s="207"/>
    </row>
    <row r="7088" spans="1:52" s="168" customFormat="1" ht="24.9" customHeight="1" x14ac:dyDescent="0.3">
      <c r="A7088" s="263"/>
      <c r="B7088" s="263"/>
      <c r="C7088" s="265"/>
      <c r="D7088" s="481"/>
      <c r="E7088" s="482"/>
      <c r="F7088" s="482"/>
      <c r="G7088" s="482"/>
      <c r="H7088" s="482"/>
      <c r="I7088" s="482"/>
      <c r="J7088" s="482"/>
      <c r="K7088" s="482"/>
      <c r="L7088" s="482"/>
      <c r="M7088" s="483"/>
      <c r="N7088" s="176"/>
      <c r="O7088" s="412"/>
      <c r="P7088" s="413"/>
      <c r="Q7088" s="8"/>
      <c r="R7088" s="8"/>
      <c r="S7088" s="8"/>
      <c r="T7088" s="9"/>
      <c r="U7088" s="17"/>
      <c r="V7088" s="182"/>
      <c r="W7088" s="191"/>
      <c r="X7088" s="199"/>
      <c r="Y7088" s="182"/>
      <c r="Z7088" s="184"/>
      <c r="AA7088" s="184"/>
      <c r="AD7088" s="182"/>
      <c r="AG7088" s="182"/>
      <c r="AH7088" s="43"/>
      <c r="AI7088" s="43"/>
      <c r="AJ7088" s="43"/>
      <c r="AK7088" s="43"/>
      <c r="AL7088" s="43"/>
      <c r="AM7088" s="43"/>
      <c r="AN7088" s="43"/>
      <c r="AO7088" s="43"/>
      <c r="AP7088" s="43"/>
      <c r="AQ7088" s="43"/>
      <c r="AR7088" s="43"/>
      <c r="AS7088" s="43"/>
      <c r="AT7088" s="43"/>
      <c r="AU7088" s="44"/>
      <c r="AV7088" s="182"/>
      <c r="AW7088" s="182"/>
      <c r="AX7088" s="182"/>
      <c r="AZ7088" s="207"/>
    </row>
    <row r="7089" spans="1:52" s="168" customFormat="1" ht="24.9" customHeight="1" x14ac:dyDescent="0.3">
      <c r="A7089" s="263"/>
      <c r="B7089" s="263"/>
      <c r="C7089" s="265"/>
      <c r="D7089" s="481"/>
      <c r="E7089" s="482"/>
      <c r="F7089" s="482"/>
      <c r="G7089" s="482"/>
      <c r="H7089" s="482"/>
      <c r="I7089" s="482"/>
      <c r="J7089" s="482"/>
      <c r="K7089" s="482"/>
      <c r="L7089" s="482"/>
      <c r="M7089" s="483"/>
      <c r="N7089" s="176"/>
      <c r="O7089" s="412"/>
      <c r="P7089" s="413"/>
      <c r="Q7089" s="8"/>
      <c r="R7089" s="8"/>
      <c r="S7089" s="8"/>
      <c r="T7089" s="9"/>
      <c r="U7089" s="17"/>
      <c r="V7089" s="182"/>
      <c r="W7089" s="191"/>
      <c r="X7089" s="199"/>
      <c r="Y7089" s="182"/>
      <c r="Z7089" s="184"/>
      <c r="AA7089" s="184"/>
      <c r="AD7089" s="182"/>
      <c r="AG7089" s="182"/>
      <c r="AH7089" s="43"/>
      <c r="AI7089" s="43"/>
      <c r="AJ7089" s="43"/>
      <c r="AK7089" s="43"/>
      <c r="AL7089" s="43"/>
      <c r="AM7089" s="43"/>
      <c r="AN7089" s="43"/>
      <c r="AO7089" s="43"/>
      <c r="AP7089" s="43"/>
      <c r="AQ7089" s="43"/>
      <c r="AR7089" s="43"/>
      <c r="AS7089" s="43"/>
      <c r="AT7089" s="43"/>
      <c r="AU7089" s="44"/>
      <c r="AV7089" s="182"/>
      <c r="AW7089" s="182"/>
      <c r="AX7089" s="182"/>
      <c r="AZ7089" s="207"/>
    </row>
    <row r="7090" spans="1:52" s="168" customFormat="1" ht="24.9" customHeight="1" x14ac:dyDescent="0.3">
      <c r="A7090" s="263"/>
      <c r="B7090" s="263"/>
      <c r="C7090" s="265"/>
      <c r="D7090" s="481"/>
      <c r="E7090" s="482"/>
      <c r="F7090" s="482"/>
      <c r="G7090" s="482"/>
      <c r="H7090" s="482"/>
      <c r="I7090" s="482"/>
      <c r="J7090" s="482"/>
      <c r="K7090" s="482"/>
      <c r="L7090" s="482"/>
      <c r="M7090" s="483"/>
      <c r="N7090" s="176">
        <v>14001619</v>
      </c>
      <c r="O7090" s="412" t="s">
        <v>460</v>
      </c>
      <c r="P7090" s="413"/>
      <c r="Q7090" s="8"/>
      <c r="R7090" s="8"/>
      <c r="S7090" s="8"/>
      <c r="T7090" s="9">
        <f>(6*0.3*2)</f>
        <v>3.5999999999999996</v>
      </c>
      <c r="U7090" s="17">
        <f t="shared" si="247"/>
        <v>3.5999999999999996</v>
      </c>
      <c r="V7090" s="182"/>
      <c r="W7090" s="191">
        <v>18</v>
      </c>
      <c r="X7090" s="199"/>
      <c r="Y7090" s="182"/>
      <c r="Z7090" s="184"/>
      <c r="AA7090" s="184"/>
      <c r="AD7090" s="182"/>
      <c r="AG7090" s="182"/>
      <c r="AH7090" s="43"/>
      <c r="AI7090" s="43"/>
      <c r="AJ7090" s="43"/>
      <c r="AK7090" s="43"/>
      <c r="AL7090" s="43"/>
      <c r="AM7090" s="43"/>
      <c r="AN7090" s="43"/>
      <c r="AO7090" s="43"/>
      <c r="AP7090" s="43"/>
      <c r="AQ7090" s="43"/>
      <c r="AR7090" s="43"/>
      <c r="AS7090" s="43"/>
      <c r="AT7090" s="43"/>
      <c r="AU7090" s="44"/>
      <c r="AV7090" s="182"/>
      <c r="AW7090" s="182"/>
      <c r="AX7090" s="182"/>
      <c r="AZ7090" s="207"/>
    </row>
    <row r="7091" spans="1:52" s="168" customFormat="1" ht="24.9" customHeight="1" x14ac:dyDescent="0.3">
      <c r="A7091" s="263"/>
      <c r="B7091" s="263"/>
      <c r="C7091" s="265"/>
      <c r="D7091" s="481"/>
      <c r="E7091" s="482"/>
      <c r="F7091" s="482"/>
      <c r="G7091" s="482"/>
      <c r="H7091" s="482"/>
      <c r="I7091" s="482"/>
      <c r="J7091" s="482"/>
      <c r="K7091" s="482"/>
      <c r="L7091" s="482"/>
      <c r="M7091" s="483"/>
      <c r="N7091" s="176">
        <v>14001616</v>
      </c>
      <c r="O7091" s="412" t="s">
        <v>460</v>
      </c>
      <c r="P7091" s="413"/>
      <c r="Q7091" s="8"/>
      <c r="R7091" s="8"/>
      <c r="S7091" s="8"/>
      <c r="T7091" s="9">
        <f>(6*0.3*2)</f>
        <v>3.5999999999999996</v>
      </c>
      <c r="U7091" s="17">
        <f t="shared" si="247"/>
        <v>3.5999999999999996</v>
      </c>
      <c r="V7091" s="182"/>
      <c r="W7091" s="191">
        <v>19</v>
      </c>
      <c r="X7091" s="199"/>
      <c r="Y7091" s="182"/>
      <c r="Z7091" s="184"/>
      <c r="AA7091" s="184"/>
      <c r="AD7091" s="182"/>
      <c r="AG7091" s="182"/>
      <c r="AH7091" s="43"/>
      <c r="AI7091" s="43"/>
      <c r="AJ7091" s="43"/>
      <c r="AK7091" s="43"/>
      <c r="AL7091" s="43"/>
      <c r="AM7091" s="43"/>
      <c r="AN7091" s="43"/>
      <c r="AO7091" s="43"/>
      <c r="AP7091" s="43"/>
      <c r="AQ7091" s="43"/>
      <c r="AR7091" s="43"/>
      <c r="AS7091" s="43"/>
      <c r="AT7091" s="43"/>
      <c r="AU7091" s="44"/>
      <c r="AV7091" s="182"/>
      <c r="AW7091" s="182"/>
      <c r="AX7091" s="182"/>
      <c r="AZ7091" s="207"/>
    </row>
    <row r="7092" spans="1:52" s="168" customFormat="1" ht="24.9" customHeight="1" x14ac:dyDescent="0.3">
      <c r="A7092" s="263"/>
      <c r="B7092" s="263"/>
      <c r="C7092" s="265"/>
      <c r="D7092" s="481"/>
      <c r="E7092" s="482"/>
      <c r="F7092" s="482"/>
      <c r="G7092" s="482"/>
      <c r="H7092" s="482"/>
      <c r="I7092" s="482"/>
      <c r="J7092" s="482"/>
      <c r="K7092" s="482"/>
      <c r="L7092" s="482"/>
      <c r="M7092" s="483"/>
      <c r="N7092" s="176"/>
      <c r="O7092" s="412"/>
      <c r="P7092" s="413"/>
      <c r="Q7092" s="8"/>
      <c r="R7092" s="8"/>
      <c r="S7092" s="8"/>
      <c r="T7092" s="9"/>
      <c r="U7092" s="17"/>
      <c r="V7092" s="182"/>
      <c r="W7092" s="191"/>
      <c r="X7092" s="199"/>
      <c r="Y7092" s="182"/>
      <c r="Z7092" s="184"/>
      <c r="AA7092" s="184"/>
      <c r="AD7092" s="182"/>
      <c r="AG7092" s="182"/>
      <c r="AH7092" s="43"/>
      <c r="AI7092" s="43"/>
      <c r="AJ7092" s="43"/>
      <c r="AK7092" s="43"/>
      <c r="AL7092" s="43"/>
      <c r="AM7092" s="43"/>
      <c r="AN7092" s="43"/>
      <c r="AO7092" s="43"/>
      <c r="AP7092" s="43"/>
      <c r="AQ7092" s="43"/>
      <c r="AR7092" s="43"/>
      <c r="AS7092" s="43"/>
      <c r="AT7092" s="43"/>
      <c r="AU7092" s="44"/>
      <c r="AV7092" s="182"/>
      <c r="AW7092" s="182"/>
      <c r="AX7092" s="182"/>
      <c r="AZ7092" s="207"/>
    </row>
    <row r="7093" spans="1:52" s="168" customFormat="1" ht="24.9" customHeight="1" thickBot="1" x14ac:dyDescent="0.35">
      <c r="A7093" s="263"/>
      <c r="B7093" s="263"/>
      <c r="C7093" s="265"/>
      <c r="D7093" s="481"/>
      <c r="E7093" s="482"/>
      <c r="F7093" s="482"/>
      <c r="G7093" s="482"/>
      <c r="H7093" s="482"/>
      <c r="I7093" s="482"/>
      <c r="J7093" s="482"/>
      <c r="K7093" s="482"/>
      <c r="L7093" s="482"/>
      <c r="M7093" s="483"/>
      <c r="N7093" s="414" t="s">
        <v>16</v>
      </c>
      <c r="O7093" s="415"/>
      <c r="P7093" s="415"/>
      <c r="Q7093" s="415"/>
      <c r="R7093" s="415"/>
      <c r="S7093" s="415"/>
      <c r="T7093" s="415"/>
      <c r="U7093" s="18">
        <f>SUM(U7073:U7092)</f>
        <v>77.039999999999992</v>
      </c>
      <c r="V7093" s="182"/>
      <c r="W7093" s="191"/>
      <c r="X7093" s="199"/>
      <c r="Y7093" s="182"/>
      <c r="Z7093" s="184"/>
      <c r="AA7093" s="184"/>
      <c r="AD7093" s="182"/>
      <c r="AG7093" s="182"/>
      <c r="AH7093" s="43"/>
      <c r="AI7093" s="43"/>
      <c r="AJ7093" s="43"/>
      <c r="AK7093" s="43"/>
      <c r="AL7093" s="43"/>
      <c r="AM7093" s="43"/>
      <c r="AN7093" s="43"/>
      <c r="AO7093" s="43"/>
      <c r="AP7093" s="43"/>
      <c r="AQ7093" s="43"/>
      <c r="AR7093" s="43"/>
      <c r="AS7093" s="43"/>
      <c r="AT7093" s="43"/>
      <c r="AU7093" s="44"/>
      <c r="AV7093" s="182"/>
      <c r="AW7093" s="182"/>
      <c r="AX7093" s="182"/>
      <c r="AZ7093" s="207"/>
    </row>
    <row r="7094" spans="1:52" s="168" customFormat="1" ht="14.4" customHeight="1" x14ac:dyDescent="0.3">
      <c r="A7094" s="263"/>
      <c r="B7094" s="263"/>
      <c r="C7094" s="265"/>
      <c r="D7094" s="481"/>
      <c r="E7094" s="482"/>
      <c r="F7094" s="482"/>
      <c r="G7094" s="482"/>
      <c r="H7094" s="482"/>
      <c r="I7094" s="482"/>
      <c r="J7094" s="482"/>
      <c r="K7094" s="482"/>
      <c r="L7094" s="482"/>
      <c r="M7094" s="483"/>
      <c r="N7094" s="416" t="s">
        <v>17</v>
      </c>
      <c r="O7094" s="417"/>
      <c r="P7094" s="417"/>
      <c r="Q7094" s="417"/>
      <c r="R7094" s="417"/>
      <c r="S7094" s="417"/>
      <c r="T7094" s="417"/>
      <c r="U7094" s="418"/>
      <c r="V7094" s="200"/>
      <c r="W7094" s="191"/>
      <c r="X7094" s="199"/>
      <c r="Y7094" s="182"/>
      <c r="Z7094" s="184"/>
      <c r="AA7094" s="184"/>
      <c r="AD7094" s="182"/>
      <c r="AG7094" s="182"/>
      <c r="AH7094" s="43"/>
      <c r="AI7094" s="43"/>
      <c r="AJ7094" s="43"/>
      <c r="AK7094" s="43"/>
      <c r="AL7094" s="43"/>
      <c r="AM7094" s="43"/>
      <c r="AN7094" s="43"/>
      <c r="AO7094" s="43"/>
      <c r="AP7094" s="43"/>
      <c r="AQ7094" s="43"/>
      <c r="AR7094" s="43"/>
      <c r="AS7094" s="43"/>
      <c r="AT7094" s="43"/>
      <c r="AU7094" s="44"/>
      <c r="AV7094" s="182"/>
      <c r="AW7094" s="182"/>
      <c r="AX7094" s="182"/>
      <c r="AZ7094" s="207"/>
    </row>
    <row r="7095" spans="1:52" s="168" customFormat="1" x14ac:dyDescent="0.3">
      <c r="A7095" s="263"/>
      <c r="B7095" s="263"/>
      <c r="C7095" s="265"/>
      <c r="D7095" s="481"/>
      <c r="E7095" s="482"/>
      <c r="F7095" s="482"/>
      <c r="G7095" s="482"/>
      <c r="H7095" s="482"/>
      <c r="I7095" s="482"/>
      <c r="J7095" s="482"/>
      <c r="K7095" s="482"/>
      <c r="L7095" s="482"/>
      <c r="M7095" s="483"/>
      <c r="N7095" s="419"/>
      <c r="O7095" s="420"/>
      <c r="P7095" s="420"/>
      <c r="Q7095" s="420"/>
      <c r="R7095" s="420"/>
      <c r="S7095" s="420"/>
      <c r="T7095" s="420"/>
      <c r="U7095" s="421"/>
      <c r="V7095" s="182"/>
      <c r="W7095" s="191"/>
      <c r="X7095" s="199"/>
      <c r="Y7095" s="182"/>
      <c r="Z7095" s="184"/>
      <c r="AA7095" s="184"/>
      <c r="AD7095" s="182"/>
      <c r="AG7095" s="182"/>
      <c r="AH7095" s="43"/>
      <c r="AI7095" s="43"/>
      <c r="AJ7095" s="43"/>
      <c r="AK7095" s="43"/>
      <c r="AL7095" s="43"/>
      <c r="AM7095" s="43"/>
      <c r="AN7095" s="43"/>
      <c r="AO7095" s="43"/>
      <c r="AP7095" s="43"/>
      <c r="AQ7095" s="43"/>
      <c r="AR7095" s="43"/>
      <c r="AS7095" s="43"/>
      <c r="AT7095" s="43"/>
      <c r="AU7095" s="44"/>
      <c r="AV7095" s="182"/>
      <c r="AW7095" s="182"/>
      <c r="AX7095" s="182"/>
      <c r="AZ7095" s="207"/>
    </row>
    <row r="7096" spans="1:52" s="168" customFormat="1" x14ac:dyDescent="0.3">
      <c r="A7096" s="263"/>
      <c r="B7096" s="263"/>
      <c r="C7096" s="265"/>
      <c r="D7096" s="481"/>
      <c r="E7096" s="482"/>
      <c r="F7096" s="482"/>
      <c r="G7096" s="482"/>
      <c r="H7096" s="482"/>
      <c r="I7096" s="482"/>
      <c r="J7096" s="482"/>
      <c r="K7096" s="482"/>
      <c r="L7096" s="482"/>
      <c r="M7096" s="483"/>
      <c r="N7096" s="419"/>
      <c r="O7096" s="420"/>
      <c r="P7096" s="420"/>
      <c r="Q7096" s="420"/>
      <c r="R7096" s="420"/>
      <c r="S7096" s="420"/>
      <c r="T7096" s="420"/>
      <c r="U7096" s="421"/>
      <c r="V7096" s="182"/>
      <c r="W7096" s="191"/>
      <c r="X7096" s="199"/>
      <c r="Y7096" s="182"/>
      <c r="Z7096" s="184"/>
      <c r="AA7096" s="184"/>
      <c r="AD7096" s="182"/>
      <c r="AG7096" s="182"/>
      <c r="AH7096" s="43"/>
      <c r="AI7096" s="43"/>
      <c r="AJ7096" s="43"/>
      <c r="AK7096" s="43"/>
      <c r="AL7096" s="43"/>
      <c r="AM7096" s="43"/>
      <c r="AN7096" s="43"/>
      <c r="AO7096" s="43"/>
      <c r="AP7096" s="43"/>
      <c r="AQ7096" s="43"/>
      <c r="AR7096" s="43"/>
      <c r="AS7096" s="43"/>
      <c r="AT7096" s="43"/>
      <c r="AU7096" s="44"/>
      <c r="AV7096" s="182"/>
      <c r="AW7096" s="182"/>
      <c r="AX7096" s="182"/>
      <c r="AZ7096" s="207"/>
    </row>
    <row r="7097" spans="1:52" s="168" customFormat="1" ht="14.4" thickBot="1" x14ac:dyDescent="0.35">
      <c r="A7097" s="263"/>
      <c r="B7097" s="263"/>
      <c r="C7097" s="265"/>
      <c r="D7097" s="425"/>
      <c r="E7097" s="426"/>
      <c r="F7097" s="426"/>
      <c r="G7097" s="426"/>
      <c r="H7097" s="426"/>
      <c r="I7097" s="426"/>
      <c r="J7097" s="426"/>
      <c r="K7097" s="426"/>
      <c r="L7097" s="426"/>
      <c r="M7097" s="427"/>
      <c r="N7097" s="422"/>
      <c r="O7097" s="423"/>
      <c r="P7097" s="423"/>
      <c r="Q7097" s="423"/>
      <c r="R7097" s="423"/>
      <c r="S7097" s="423"/>
      <c r="T7097" s="423"/>
      <c r="U7097" s="424"/>
      <c r="V7097" s="182"/>
      <c r="W7097" s="191"/>
      <c r="X7097" s="199"/>
      <c r="Y7097" s="182"/>
      <c r="Z7097" s="184"/>
      <c r="AA7097" s="184"/>
      <c r="AD7097" s="182"/>
      <c r="AG7097" s="182"/>
      <c r="AH7097" s="43"/>
      <c r="AI7097" s="43"/>
      <c r="AJ7097" s="43"/>
      <c r="AK7097" s="43"/>
      <c r="AL7097" s="43"/>
      <c r="AM7097" s="43"/>
      <c r="AN7097" s="43"/>
      <c r="AO7097" s="43"/>
      <c r="AP7097" s="43"/>
      <c r="AQ7097" s="43"/>
      <c r="AR7097" s="43"/>
      <c r="AS7097" s="43"/>
      <c r="AT7097" s="43"/>
      <c r="AU7097" s="44"/>
      <c r="AV7097" s="182"/>
      <c r="AW7097" s="182"/>
      <c r="AX7097" s="182"/>
      <c r="AZ7097" s="207"/>
    </row>
    <row r="7098" spans="1:52" s="168" customFormat="1" ht="5.25" customHeight="1" thickBot="1" x14ac:dyDescent="0.35">
      <c r="A7098" s="263"/>
      <c r="B7098" s="263"/>
      <c r="C7098" s="265"/>
      <c r="D7098" s="428"/>
      <c r="E7098" s="428"/>
      <c r="F7098" s="428"/>
      <c r="G7098" s="428"/>
      <c r="H7098" s="428"/>
      <c r="I7098" s="428"/>
      <c r="J7098" s="428"/>
      <c r="K7098" s="428"/>
      <c r="L7098" s="428"/>
      <c r="M7098" s="428"/>
      <c r="N7098" s="428"/>
      <c r="O7098" s="428"/>
      <c r="P7098" s="428"/>
      <c r="Q7098" s="428"/>
      <c r="R7098" s="428"/>
      <c r="S7098" s="428"/>
      <c r="T7098" s="428"/>
      <c r="U7098" s="428"/>
      <c r="V7098" s="182"/>
      <c r="W7098" s="191"/>
      <c r="X7098" s="199"/>
      <c r="Y7098" s="182"/>
      <c r="Z7098" s="184"/>
      <c r="AA7098" s="184"/>
      <c r="AD7098" s="182"/>
      <c r="AG7098" s="182"/>
      <c r="AH7098" s="43"/>
      <c r="AI7098" s="43"/>
      <c r="AJ7098" s="43"/>
      <c r="AK7098" s="43"/>
      <c r="AL7098" s="43"/>
      <c r="AM7098" s="43"/>
      <c r="AN7098" s="43"/>
      <c r="AO7098" s="43"/>
      <c r="AP7098" s="43"/>
      <c r="AQ7098" s="43"/>
      <c r="AR7098" s="43"/>
      <c r="AS7098" s="43"/>
      <c r="AT7098" s="43"/>
      <c r="AU7098" s="44"/>
      <c r="AV7098" s="182"/>
      <c r="AW7098" s="182"/>
      <c r="AX7098" s="182"/>
      <c r="AZ7098" s="207"/>
    </row>
    <row r="7099" spans="1:52" s="168" customFormat="1" ht="20.25" customHeight="1" x14ac:dyDescent="0.3">
      <c r="A7099" s="263"/>
      <c r="B7099" s="263"/>
      <c r="C7099" s="265"/>
      <c r="D7099" s="429" t="s">
        <v>18</v>
      </c>
      <c r="E7099" s="430"/>
      <c r="F7099" s="430"/>
      <c r="G7099" s="430"/>
      <c r="H7099" s="430"/>
      <c r="I7099" s="430"/>
      <c r="J7099" s="430"/>
      <c r="K7099" s="430"/>
      <c r="L7099" s="430"/>
      <c r="M7099" s="431"/>
      <c r="N7099" s="429" t="s">
        <v>19</v>
      </c>
      <c r="O7099" s="430"/>
      <c r="P7099" s="430"/>
      <c r="Q7099" s="430"/>
      <c r="R7099" s="430"/>
      <c r="S7099" s="430"/>
      <c r="T7099" s="430"/>
      <c r="U7099" s="431"/>
      <c r="V7099" s="182"/>
      <c r="W7099" s="191"/>
      <c r="X7099" s="199"/>
      <c r="Y7099" s="182"/>
      <c r="Z7099" s="184"/>
      <c r="AA7099" s="184"/>
      <c r="AD7099" s="182"/>
      <c r="AG7099" s="182"/>
      <c r="AH7099" s="43"/>
      <c r="AI7099" s="43"/>
      <c r="AJ7099" s="43"/>
      <c r="AK7099" s="43"/>
      <c r="AL7099" s="43"/>
      <c r="AM7099" s="43"/>
      <c r="AN7099" s="43"/>
      <c r="AO7099" s="43"/>
      <c r="AP7099" s="43"/>
      <c r="AQ7099" s="43"/>
      <c r="AR7099" s="43"/>
      <c r="AS7099" s="43"/>
      <c r="AT7099" s="43"/>
      <c r="AU7099" s="44"/>
      <c r="AV7099" s="182"/>
      <c r="AW7099" s="182"/>
      <c r="AX7099" s="182"/>
      <c r="AZ7099" s="207"/>
    </row>
    <row r="7100" spans="1:52" s="168" customFormat="1" x14ac:dyDescent="0.3">
      <c r="A7100" s="263"/>
      <c r="B7100" s="263"/>
      <c r="C7100" s="265"/>
      <c r="D7100" s="432" t="s">
        <v>20</v>
      </c>
      <c r="E7100" s="433"/>
      <c r="F7100" s="433"/>
      <c r="G7100" s="433"/>
      <c r="H7100" s="433"/>
      <c r="I7100" s="433"/>
      <c r="J7100" s="433"/>
      <c r="K7100" s="433"/>
      <c r="L7100" s="433"/>
      <c r="M7100" s="434"/>
      <c r="N7100" s="435" t="s">
        <v>21</v>
      </c>
      <c r="O7100" s="436"/>
      <c r="P7100" s="436"/>
      <c r="Q7100" s="436"/>
      <c r="R7100" s="436"/>
      <c r="S7100" s="436"/>
      <c r="T7100" s="436"/>
      <c r="U7100" s="437"/>
      <c r="V7100" s="182"/>
      <c r="W7100" s="191"/>
      <c r="X7100" s="199"/>
      <c r="Y7100" s="182"/>
      <c r="Z7100" s="184"/>
      <c r="AA7100" s="184"/>
      <c r="AD7100" s="182"/>
      <c r="AG7100" s="182"/>
      <c r="AH7100" s="43"/>
      <c r="AI7100" s="43"/>
      <c r="AJ7100" s="43"/>
      <c r="AK7100" s="43"/>
      <c r="AL7100" s="43"/>
      <c r="AM7100" s="43"/>
      <c r="AN7100" s="43"/>
      <c r="AO7100" s="43"/>
      <c r="AP7100" s="43"/>
      <c r="AQ7100" s="43"/>
      <c r="AR7100" s="43"/>
      <c r="AS7100" s="43"/>
      <c r="AT7100" s="43"/>
      <c r="AU7100" s="44"/>
      <c r="AV7100" s="182"/>
      <c r="AW7100" s="182"/>
      <c r="AX7100" s="182"/>
      <c r="AZ7100" s="207"/>
    </row>
    <row r="7101" spans="1:52" s="168" customFormat="1" ht="15.75" customHeight="1" x14ac:dyDescent="0.3">
      <c r="A7101" s="263"/>
      <c r="B7101" s="263"/>
      <c r="C7101" s="265"/>
      <c r="D7101" s="438" t="s">
        <v>22</v>
      </c>
      <c r="E7101" s="439"/>
      <c r="F7101" s="439"/>
      <c r="G7101" s="439"/>
      <c r="H7101" s="439"/>
      <c r="I7101" s="439"/>
      <c r="J7101" s="439"/>
      <c r="K7101" s="439"/>
      <c r="L7101" s="439"/>
      <c r="M7101" s="440"/>
      <c r="N7101" s="438" t="s">
        <v>22</v>
      </c>
      <c r="O7101" s="444"/>
      <c r="P7101" s="444"/>
      <c r="Q7101" s="444"/>
      <c r="R7101" s="444"/>
      <c r="S7101" s="444"/>
      <c r="T7101" s="444"/>
      <c r="U7101" s="440"/>
      <c r="V7101" s="182"/>
      <c r="W7101" s="191"/>
      <c r="X7101" s="199"/>
      <c r="Y7101" s="182"/>
      <c r="Z7101" s="184"/>
      <c r="AA7101" s="184"/>
      <c r="AD7101" s="182"/>
      <c r="AG7101" s="182"/>
      <c r="AH7101" s="43"/>
      <c r="AI7101" s="43"/>
      <c r="AJ7101" s="43"/>
      <c r="AK7101" s="43"/>
      <c r="AL7101" s="43"/>
      <c r="AM7101" s="43"/>
      <c r="AN7101" s="43"/>
      <c r="AO7101" s="43"/>
      <c r="AP7101" s="43"/>
      <c r="AQ7101" s="43"/>
      <c r="AR7101" s="43"/>
      <c r="AS7101" s="43"/>
      <c r="AT7101" s="43"/>
      <c r="AU7101" s="44"/>
      <c r="AV7101" s="182"/>
      <c r="AW7101" s="182"/>
      <c r="AX7101" s="182"/>
      <c r="AZ7101" s="207"/>
    </row>
    <row r="7102" spans="1:52" s="168" customFormat="1" ht="15.75" customHeight="1" x14ac:dyDescent="0.3">
      <c r="A7102" s="263"/>
      <c r="B7102" s="263"/>
      <c r="C7102" s="265"/>
      <c r="D7102" s="438"/>
      <c r="E7102" s="439"/>
      <c r="F7102" s="439"/>
      <c r="G7102" s="439"/>
      <c r="H7102" s="439"/>
      <c r="I7102" s="439"/>
      <c r="J7102" s="439"/>
      <c r="K7102" s="439"/>
      <c r="L7102" s="439"/>
      <c r="M7102" s="440"/>
      <c r="N7102" s="438"/>
      <c r="O7102" s="439"/>
      <c r="P7102" s="439"/>
      <c r="Q7102" s="439"/>
      <c r="R7102" s="439"/>
      <c r="S7102" s="439"/>
      <c r="T7102" s="439"/>
      <c r="U7102" s="440"/>
      <c r="V7102" s="182"/>
      <c r="W7102" s="191"/>
      <c r="X7102" s="199"/>
      <c r="Y7102" s="182"/>
      <c r="Z7102" s="184"/>
      <c r="AA7102" s="184"/>
      <c r="AD7102" s="182"/>
      <c r="AG7102" s="182"/>
      <c r="AH7102" s="43"/>
      <c r="AI7102" s="43"/>
      <c r="AJ7102" s="43"/>
      <c r="AK7102" s="43"/>
      <c r="AL7102" s="43"/>
      <c r="AM7102" s="43"/>
      <c r="AN7102" s="43"/>
      <c r="AO7102" s="43"/>
      <c r="AP7102" s="43"/>
      <c r="AQ7102" s="43"/>
      <c r="AR7102" s="43"/>
      <c r="AS7102" s="43"/>
      <c r="AT7102" s="43"/>
      <c r="AU7102" s="44"/>
      <c r="AV7102" s="182"/>
      <c r="AW7102" s="182"/>
      <c r="AX7102" s="182"/>
      <c r="AZ7102" s="207"/>
    </row>
    <row r="7103" spans="1:52" s="168" customFormat="1" ht="15.75" customHeight="1" x14ac:dyDescent="0.3">
      <c r="A7103" s="263"/>
      <c r="B7103" s="263"/>
      <c r="C7103" s="265"/>
      <c r="D7103" s="441"/>
      <c r="E7103" s="442"/>
      <c r="F7103" s="442"/>
      <c r="G7103" s="442"/>
      <c r="H7103" s="442"/>
      <c r="I7103" s="442"/>
      <c r="J7103" s="442"/>
      <c r="K7103" s="442"/>
      <c r="L7103" s="442"/>
      <c r="M7103" s="443"/>
      <c r="N7103" s="441"/>
      <c r="O7103" s="442"/>
      <c r="P7103" s="442"/>
      <c r="Q7103" s="442"/>
      <c r="R7103" s="442"/>
      <c r="S7103" s="442"/>
      <c r="T7103" s="442"/>
      <c r="U7103" s="443"/>
      <c r="V7103" s="182"/>
      <c r="W7103" s="191"/>
      <c r="X7103" s="199"/>
      <c r="Y7103" s="182"/>
      <c r="Z7103" s="184"/>
      <c r="AA7103" s="184"/>
      <c r="AD7103" s="182"/>
      <c r="AG7103" s="182"/>
      <c r="AH7103" s="43"/>
      <c r="AI7103" s="43"/>
      <c r="AJ7103" s="43"/>
      <c r="AK7103" s="43"/>
      <c r="AL7103" s="43"/>
      <c r="AM7103" s="43"/>
      <c r="AN7103" s="43"/>
      <c r="AO7103" s="43"/>
      <c r="AP7103" s="43"/>
      <c r="AQ7103" s="43"/>
      <c r="AR7103" s="43"/>
      <c r="AS7103" s="43"/>
      <c r="AT7103" s="43"/>
      <c r="AU7103" s="44"/>
      <c r="AV7103" s="182"/>
      <c r="AW7103" s="182"/>
      <c r="AX7103" s="182"/>
      <c r="AZ7103" s="207"/>
    </row>
    <row r="7104" spans="1:52" s="168" customFormat="1" x14ac:dyDescent="0.25">
      <c r="A7104" s="263"/>
      <c r="B7104" s="263"/>
      <c r="C7104" s="265"/>
      <c r="D7104" s="171" t="s">
        <v>23</v>
      </c>
      <c r="E7104" s="445" t="e">
        <f>+#REF!</f>
        <v>#REF!</v>
      </c>
      <c r="F7104" s="445"/>
      <c r="G7104" s="445"/>
      <c r="H7104" s="445"/>
      <c r="I7104" s="445"/>
      <c r="J7104" s="445"/>
      <c r="K7104" s="445"/>
      <c r="L7104" s="445"/>
      <c r="M7104" s="446"/>
      <c r="N7104" s="172" t="s">
        <v>23</v>
      </c>
      <c r="O7104" s="445" t="e">
        <f>+#REF!</f>
        <v>#REF!</v>
      </c>
      <c r="P7104" s="445"/>
      <c r="Q7104" s="445"/>
      <c r="R7104" s="445"/>
      <c r="S7104" s="445"/>
      <c r="T7104" s="445"/>
      <c r="U7104" s="446"/>
      <c r="V7104" s="182"/>
      <c r="W7104" s="191"/>
      <c r="X7104" s="199"/>
      <c r="Y7104" s="182"/>
      <c r="Z7104" s="184"/>
      <c r="AA7104" s="184"/>
      <c r="AD7104" s="182"/>
      <c r="AG7104" s="182"/>
      <c r="AH7104" s="43"/>
      <c r="AI7104" s="43"/>
      <c r="AJ7104" s="43"/>
      <c r="AK7104" s="43"/>
      <c r="AL7104" s="43"/>
      <c r="AM7104" s="43"/>
      <c r="AN7104" s="43"/>
      <c r="AO7104" s="43"/>
      <c r="AP7104" s="43"/>
      <c r="AQ7104" s="43"/>
      <c r="AR7104" s="43"/>
      <c r="AS7104" s="43"/>
      <c r="AT7104" s="43"/>
      <c r="AU7104" s="44"/>
      <c r="AV7104" s="182"/>
      <c r="AW7104" s="182"/>
      <c r="AX7104" s="182"/>
      <c r="AZ7104" s="207"/>
    </row>
    <row r="7105" spans="1:52" s="168" customFormat="1" ht="14.4" thickBot="1" x14ac:dyDescent="0.3">
      <c r="A7105" s="263"/>
      <c r="B7105" s="263"/>
      <c r="C7105" s="265"/>
      <c r="D7105" s="173" t="s">
        <v>25</v>
      </c>
      <c r="E7105" s="447" t="e">
        <f>+#REF!</f>
        <v>#REF!</v>
      </c>
      <c r="F7105" s="447"/>
      <c r="G7105" s="447"/>
      <c r="H7105" s="447"/>
      <c r="I7105" s="447"/>
      <c r="J7105" s="447"/>
      <c r="K7105" s="447"/>
      <c r="L7105" s="447"/>
      <c r="M7105" s="448"/>
      <c r="N7105" s="174" t="s">
        <v>25</v>
      </c>
      <c r="O7105" s="447" t="e">
        <f>+#REF!</f>
        <v>#REF!</v>
      </c>
      <c r="P7105" s="447"/>
      <c r="Q7105" s="447"/>
      <c r="R7105" s="447"/>
      <c r="S7105" s="447"/>
      <c r="T7105" s="447"/>
      <c r="U7105" s="448"/>
      <c r="V7105" s="182"/>
      <c r="W7105" s="191"/>
      <c r="X7105" s="199"/>
      <c r="Y7105" s="182"/>
      <c r="Z7105" s="184"/>
      <c r="AA7105" s="184"/>
      <c r="AD7105" s="182"/>
      <c r="AG7105" s="182"/>
      <c r="AH7105" s="43"/>
      <c r="AI7105" s="43"/>
      <c r="AJ7105" s="43"/>
      <c r="AK7105" s="43"/>
      <c r="AL7105" s="43"/>
      <c r="AM7105" s="43"/>
      <c r="AN7105" s="43"/>
      <c r="AO7105" s="43"/>
      <c r="AP7105" s="43"/>
      <c r="AQ7105" s="43"/>
      <c r="AR7105" s="43"/>
      <c r="AS7105" s="43"/>
      <c r="AT7105" s="43"/>
      <c r="AU7105" s="44"/>
      <c r="AV7105" s="182"/>
      <c r="AW7105" s="182"/>
      <c r="AX7105" s="182"/>
      <c r="AZ7105" s="207"/>
    </row>
    <row r="7106" spans="1:52" s="175" customFormat="1" ht="9.9" customHeight="1" thickBot="1" x14ac:dyDescent="0.3">
      <c r="A7106" s="266"/>
      <c r="B7106" s="266"/>
      <c r="C7106" s="267"/>
      <c r="N7106" s="15"/>
      <c r="V7106" s="34"/>
      <c r="W7106" s="58"/>
      <c r="X7106" s="85"/>
      <c r="Y7106" s="34"/>
      <c r="Z7106" s="185"/>
      <c r="AA7106" s="185"/>
      <c r="AD7106" s="34"/>
      <c r="AG7106" s="34"/>
      <c r="AH7106" s="45"/>
      <c r="AI7106" s="45"/>
      <c r="AJ7106" s="45"/>
      <c r="AK7106" s="45"/>
      <c r="AL7106" s="45"/>
      <c r="AM7106" s="45"/>
      <c r="AN7106" s="45"/>
      <c r="AO7106" s="45"/>
      <c r="AP7106" s="45"/>
      <c r="AQ7106" s="45"/>
      <c r="AR7106" s="45"/>
      <c r="AS7106" s="45"/>
      <c r="AT7106" s="45"/>
      <c r="AU7106" s="46"/>
      <c r="AV7106" s="34"/>
      <c r="AW7106" s="34"/>
      <c r="AX7106" s="34"/>
      <c r="AZ7106" s="139"/>
    </row>
    <row r="7107" spans="1:52" s="168" customFormat="1" ht="15.75" customHeight="1" x14ac:dyDescent="0.3">
      <c r="A7107" s="263"/>
      <c r="B7107" s="263"/>
      <c r="C7107" s="265"/>
      <c r="D7107" s="484"/>
      <c r="E7107" s="485"/>
      <c r="F7107" s="488" t="s">
        <v>0</v>
      </c>
      <c r="G7107" s="489"/>
      <c r="H7107" s="489"/>
      <c r="I7107" s="489"/>
      <c r="J7107" s="489"/>
      <c r="K7107" s="489"/>
      <c r="L7107" s="489"/>
      <c r="M7107" s="489"/>
      <c r="N7107" s="489"/>
      <c r="O7107" s="490"/>
      <c r="P7107" s="494" t="s">
        <v>1</v>
      </c>
      <c r="Q7107" s="495"/>
      <c r="R7107" s="495"/>
      <c r="S7107" s="496"/>
      <c r="T7107" s="500"/>
      <c r="U7107" s="501"/>
      <c r="V7107" s="182"/>
      <c r="W7107" s="191"/>
      <c r="X7107" s="199"/>
      <c r="Y7107" s="182"/>
      <c r="Z7107" s="184"/>
      <c r="AA7107" s="184"/>
      <c r="AD7107" s="182"/>
      <c r="AG7107" s="182"/>
      <c r="AH7107" s="43"/>
      <c r="AI7107" s="43"/>
      <c r="AJ7107" s="43"/>
      <c r="AK7107" s="43"/>
      <c r="AL7107" s="43"/>
      <c r="AM7107" s="43"/>
      <c r="AN7107" s="43"/>
      <c r="AO7107" s="43"/>
      <c r="AP7107" s="43"/>
      <c r="AQ7107" s="43"/>
      <c r="AR7107" s="43"/>
      <c r="AS7107" s="43"/>
      <c r="AT7107" s="43"/>
      <c r="AU7107" s="44"/>
      <c r="AV7107" s="182"/>
      <c r="AW7107" s="182"/>
      <c r="AX7107" s="182"/>
      <c r="AZ7107" s="207"/>
    </row>
    <row r="7108" spans="1:52" s="168" customFormat="1" ht="15" customHeight="1" x14ac:dyDescent="0.3">
      <c r="A7108" s="263"/>
      <c r="B7108" s="263"/>
      <c r="C7108" s="265"/>
      <c r="D7108" s="481"/>
      <c r="E7108" s="482"/>
      <c r="F7108" s="491"/>
      <c r="G7108" s="492"/>
      <c r="H7108" s="492"/>
      <c r="I7108" s="492"/>
      <c r="J7108" s="492"/>
      <c r="K7108" s="492"/>
      <c r="L7108" s="492"/>
      <c r="M7108" s="492"/>
      <c r="N7108" s="492"/>
      <c r="O7108" s="493"/>
      <c r="P7108" s="497"/>
      <c r="Q7108" s="498"/>
      <c r="R7108" s="498"/>
      <c r="S7108" s="499"/>
      <c r="T7108" s="502"/>
      <c r="U7108" s="503"/>
      <c r="V7108" s="182"/>
      <c r="W7108" s="191"/>
      <c r="X7108" s="199"/>
      <c r="Y7108" s="186"/>
      <c r="Z7108" s="184"/>
      <c r="AA7108" s="184"/>
      <c r="AD7108" s="182"/>
      <c r="AG7108" s="182"/>
      <c r="AH7108" s="43"/>
      <c r="AI7108" s="43"/>
      <c r="AJ7108" s="43"/>
      <c r="AK7108" s="43"/>
      <c r="AL7108" s="43"/>
      <c r="AM7108" s="43"/>
      <c r="AN7108" s="43"/>
      <c r="AO7108" s="43"/>
      <c r="AP7108" s="43"/>
      <c r="AQ7108" s="43"/>
      <c r="AR7108" s="43"/>
      <c r="AS7108" s="43"/>
      <c r="AT7108" s="43"/>
      <c r="AU7108" s="44"/>
      <c r="AV7108" s="182"/>
      <c r="AW7108" s="182"/>
      <c r="AX7108" s="182"/>
      <c r="AZ7108" s="207"/>
    </row>
    <row r="7109" spans="1:52" s="168" customFormat="1" ht="30" customHeight="1" thickBot="1" x14ac:dyDescent="0.35">
      <c r="A7109" s="263"/>
      <c r="B7109" s="263"/>
      <c r="C7109" s="265"/>
      <c r="D7109" s="486"/>
      <c r="E7109" s="487"/>
      <c r="F7109" s="506" t="s">
        <v>2</v>
      </c>
      <c r="G7109" s="507"/>
      <c r="H7109" s="507"/>
      <c r="I7109" s="507"/>
      <c r="J7109" s="507"/>
      <c r="K7109" s="507"/>
      <c r="L7109" s="507"/>
      <c r="M7109" s="507"/>
      <c r="N7109" s="507"/>
      <c r="O7109" s="508"/>
      <c r="P7109" s="181">
        <v>146</v>
      </c>
      <c r="Q7109" s="217" t="s">
        <v>3</v>
      </c>
      <c r="R7109" s="509">
        <v>147</v>
      </c>
      <c r="S7109" s="510"/>
      <c r="T7109" s="504"/>
      <c r="U7109" s="505"/>
      <c r="V7109" s="182">
        <f>+IF(C7118="","",1)</f>
        <v>1</v>
      </c>
      <c r="W7109" s="191"/>
      <c r="X7109" s="199"/>
      <c r="Y7109" s="39"/>
      <c r="Z7109" s="184"/>
      <c r="AA7109" s="184"/>
      <c r="AD7109" s="182"/>
      <c r="AG7109" s="182"/>
      <c r="AH7109" s="43"/>
      <c r="AI7109" s="43"/>
      <c r="AJ7109" s="43"/>
      <c r="AK7109" s="43"/>
      <c r="AL7109" s="43"/>
      <c r="AM7109" s="43"/>
      <c r="AN7109" s="43"/>
      <c r="AO7109" s="43"/>
      <c r="AP7109" s="43"/>
      <c r="AQ7109" s="43"/>
      <c r="AR7109" s="43"/>
      <c r="AS7109" s="43"/>
      <c r="AT7109" s="43"/>
      <c r="AU7109" s="44"/>
      <c r="AV7109" s="182"/>
      <c r="AW7109" s="182"/>
      <c r="AX7109" s="182"/>
      <c r="AZ7109" s="207"/>
    </row>
    <row r="7110" spans="1:52" s="168" customFormat="1" ht="5.25" customHeight="1" thickBot="1" x14ac:dyDescent="0.35">
      <c r="A7110" s="263"/>
      <c r="B7110" s="263"/>
      <c r="C7110" s="265"/>
      <c r="D7110" s="454"/>
      <c r="E7110" s="454"/>
      <c r="F7110" s="454"/>
      <c r="G7110" s="454"/>
      <c r="H7110" s="454"/>
      <c r="I7110" s="454"/>
      <c r="J7110" s="454"/>
      <c r="K7110" s="454"/>
      <c r="L7110" s="454"/>
      <c r="M7110" s="454"/>
      <c r="N7110" s="454"/>
      <c r="O7110" s="454"/>
      <c r="P7110" s="454"/>
      <c r="Q7110" s="454"/>
      <c r="R7110" s="454"/>
      <c r="S7110" s="454"/>
      <c r="T7110" s="454"/>
      <c r="U7110" s="454"/>
      <c r="V7110" s="182"/>
      <c r="W7110" s="191"/>
      <c r="X7110" s="199"/>
      <c r="Y7110" s="186"/>
      <c r="Z7110" s="184"/>
      <c r="AA7110" s="184"/>
      <c r="AD7110" s="182"/>
      <c r="AG7110" s="182"/>
      <c r="AH7110" s="43"/>
      <c r="AI7110" s="43"/>
      <c r="AJ7110" s="43"/>
      <c r="AK7110" s="43"/>
      <c r="AL7110" s="43"/>
      <c r="AM7110" s="43"/>
      <c r="AN7110" s="43"/>
      <c r="AO7110" s="43"/>
      <c r="AP7110" s="43"/>
      <c r="AQ7110" s="43"/>
      <c r="AR7110" s="43"/>
      <c r="AS7110" s="43"/>
      <c r="AT7110" s="43"/>
      <c r="AU7110" s="44"/>
      <c r="AV7110" s="182"/>
      <c r="AW7110" s="182"/>
      <c r="AX7110" s="182"/>
      <c r="AZ7110" s="207"/>
    </row>
    <row r="7111" spans="1:52" s="168" customFormat="1" ht="24.9" customHeight="1" x14ac:dyDescent="0.3">
      <c r="A7111" s="263"/>
      <c r="B7111" s="263"/>
      <c r="C7111" s="265"/>
      <c r="D7111" s="511" t="s">
        <v>4</v>
      </c>
      <c r="E7111" s="512"/>
      <c r="F7111" s="513" t="s">
        <v>168</v>
      </c>
      <c r="G7111" s="514"/>
      <c r="H7111" s="514"/>
      <c r="I7111" s="515"/>
      <c r="J7111" s="516" t="s">
        <v>5</v>
      </c>
      <c r="K7111" s="512"/>
      <c r="L7111" s="513" t="s">
        <v>102</v>
      </c>
      <c r="M7111" s="514"/>
      <c r="N7111" s="514"/>
      <c r="O7111" s="514"/>
      <c r="P7111" s="515"/>
      <c r="Q7111" s="164" t="s">
        <v>6</v>
      </c>
      <c r="R7111" s="513" t="s">
        <v>36</v>
      </c>
      <c r="S7111" s="514"/>
      <c r="T7111" s="514"/>
      <c r="U7111" s="517"/>
      <c r="V7111" s="182"/>
      <c r="W7111" s="191"/>
      <c r="X7111" s="199"/>
      <c r="Y7111" s="182"/>
      <c r="Z7111" s="184"/>
      <c r="AA7111" s="184"/>
      <c r="AD7111" s="182"/>
      <c r="AG7111" s="182"/>
      <c r="AH7111" s="43"/>
      <c r="AI7111" s="43"/>
      <c r="AJ7111" s="43"/>
      <c r="AK7111" s="43"/>
      <c r="AL7111" s="43"/>
      <c r="AM7111" s="43"/>
      <c r="AN7111" s="43"/>
      <c r="AO7111" s="43"/>
      <c r="AP7111" s="43"/>
      <c r="AQ7111" s="43"/>
      <c r="AR7111" s="43"/>
      <c r="AS7111" s="43"/>
      <c r="AT7111" s="43"/>
      <c r="AU7111" s="44"/>
      <c r="AV7111" s="182"/>
      <c r="AW7111" s="182"/>
      <c r="AX7111" s="182"/>
      <c r="AZ7111" s="207"/>
    </row>
    <row r="7112" spans="1:52" s="168" customFormat="1" ht="45" customHeight="1" thickBot="1" x14ac:dyDescent="0.35">
      <c r="A7112" s="263"/>
      <c r="B7112" s="263"/>
      <c r="C7112" s="265"/>
      <c r="D7112" s="518" t="s">
        <v>7</v>
      </c>
      <c r="E7112" s="519"/>
      <c r="F7112" s="520" t="s">
        <v>169</v>
      </c>
      <c r="G7112" s="521"/>
      <c r="H7112" s="521"/>
      <c r="I7112" s="521"/>
      <c r="J7112" s="521"/>
      <c r="K7112" s="521"/>
      <c r="L7112" s="521"/>
      <c r="M7112" s="521"/>
      <c r="N7112" s="521"/>
      <c r="O7112" s="521"/>
      <c r="P7112" s="521"/>
      <c r="Q7112" s="521"/>
      <c r="R7112" s="521"/>
      <c r="S7112" s="521"/>
      <c r="T7112" s="521"/>
      <c r="U7112" s="522"/>
      <c r="V7112" s="182"/>
      <c r="W7112" s="191"/>
      <c r="X7112" s="199"/>
      <c r="Y7112" s="182"/>
      <c r="Z7112" s="184"/>
      <c r="AA7112" s="184"/>
      <c r="AD7112" s="182"/>
      <c r="AG7112" s="182"/>
      <c r="AH7112" s="43"/>
      <c r="AI7112" s="43"/>
      <c r="AJ7112" s="43"/>
      <c r="AK7112" s="43"/>
      <c r="AL7112" s="43"/>
      <c r="AM7112" s="43"/>
      <c r="AN7112" s="43"/>
      <c r="AO7112" s="43"/>
      <c r="AP7112" s="43"/>
      <c r="AQ7112" s="43"/>
      <c r="AR7112" s="43"/>
      <c r="AS7112" s="43"/>
      <c r="AT7112" s="43"/>
      <c r="AU7112" s="44"/>
      <c r="AV7112" s="182"/>
      <c r="AW7112" s="182"/>
      <c r="AX7112" s="182"/>
      <c r="AZ7112" s="207"/>
    </row>
    <row r="7113" spans="1:52" s="168" customFormat="1" ht="5.0999999999999996" customHeight="1" thickBot="1" x14ac:dyDescent="0.35">
      <c r="A7113" s="263"/>
      <c r="B7113" s="263"/>
      <c r="C7113" s="265"/>
      <c r="D7113" s="523"/>
      <c r="E7113" s="523"/>
      <c r="F7113" s="523"/>
      <c r="G7113" s="523"/>
      <c r="H7113" s="523"/>
      <c r="I7113" s="523"/>
      <c r="J7113" s="523"/>
      <c r="K7113" s="523"/>
      <c r="L7113" s="523"/>
      <c r="M7113" s="523"/>
      <c r="N7113" s="523"/>
      <c r="O7113" s="523"/>
      <c r="P7113" s="523"/>
      <c r="Q7113" s="523"/>
      <c r="R7113" s="523"/>
      <c r="S7113" s="523"/>
      <c r="T7113" s="523"/>
      <c r="U7113" s="523"/>
      <c r="V7113" s="182"/>
      <c r="W7113" s="191"/>
      <c r="X7113" s="199"/>
      <c r="Y7113" s="182"/>
      <c r="Z7113" s="184"/>
      <c r="AA7113" s="184"/>
      <c r="AD7113" s="182"/>
      <c r="AG7113" s="182"/>
      <c r="AH7113" s="43"/>
      <c r="AI7113" s="43"/>
      <c r="AJ7113" s="43"/>
      <c r="AK7113" s="43"/>
      <c r="AL7113" s="43"/>
      <c r="AM7113" s="43"/>
      <c r="AN7113" s="43"/>
      <c r="AO7113" s="43"/>
      <c r="AP7113" s="43"/>
      <c r="AQ7113" s="43"/>
      <c r="AR7113" s="43"/>
      <c r="AS7113" s="43"/>
      <c r="AT7113" s="43"/>
      <c r="AU7113" s="44"/>
      <c r="AV7113" s="182"/>
      <c r="AW7113" s="182"/>
      <c r="AX7113" s="182"/>
      <c r="AZ7113" s="207"/>
    </row>
    <row r="7114" spans="1:52" s="168" customFormat="1" ht="24.9" customHeight="1" thickBot="1" x14ac:dyDescent="0.35">
      <c r="A7114" s="263"/>
      <c r="B7114" s="263"/>
      <c r="C7114" s="265"/>
      <c r="D7114" s="165" t="s">
        <v>103</v>
      </c>
      <c r="E7114" s="218" t="s">
        <v>106</v>
      </c>
      <c r="F7114" s="455" t="s">
        <v>104</v>
      </c>
      <c r="G7114" s="524"/>
      <c r="H7114" s="456"/>
      <c r="I7114" s="525">
        <v>44058</v>
      </c>
      <c r="J7114" s="526"/>
      <c r="K7114" s="526"/>
      <c r="L7114" s="526"/>
      <c r="M7114" s="526"/>
      <c r="N7114" s="527"/>
      <c r="O7114" s="166" t="s">
        <v>8</v>
      </c>
      <c r="P7114" s="449" t="s">
        <v>24</v>
      </c>
      <c r="Q7114" s="450"/>
      <c r="R7114" s="450"/>
      <c r="S7114" s="450"/>
      <c r="T7114" s="450"/>
      <c r="U7114" s="528"/>
      <c r="V7114" s="182"/>
      <c r="W7114" s="191"/>
      <c r="X7114" s="199"/>
      <c r="Y7114" s="182"/>
      <c r="Z7114" s="184"/>
      <c r="AA7114" s="184"/>
      <c r="AD7114" s="182"/>
      <c r="AG7114" s="182"/>
      <c r="AH7114" s="43"/>
      <c r="AI7114" s="43"/>
      <c r="AJ7114" s="43"/>
      <c r="AK7114" s="43"/>
      <c r="AL7114" s="43"/>
      <c r="AM7114" s="43"/>
      <c r="AN7114" s="43"/>
      <c r="AO7114" s="43"/>
      <c r="AP7114" s="43"/>
      <c r="AQ7114" s="43"/>
      <c r="AR7114" s="43"/>
      <c r="AS7114" s="43"/>
      <c r="AT7114" s="43"/>
      <c r="AU7114" s="44"/>
      <c r="AV7114" s="182"/>
      <c r="AW7114" s="182"/>
      <c r="AX7114" s="182"/>
      <c r="AZ7114" s="207"/>
    </row>
    <row r="7115" spans="1:52" s="168" customFormat="1" ht="5.0999999999999996" customHeight="1" thickBot="1" x14ac:dyDescent="0.35">
      <c r="A7115" s="263"/>
      <c r="B7115" s="263"/>
      <c r="C7115" s="265"/>
      <c r="D7115" s="219"/>
      <c r="E7115" s="219"/>
      <c r="F7115" s="219"/>
      <c r="G7115" s="219"/>
      <c r="H7115" s="219"/>
      <c r="I7115" s="219"/>
      <c r="J7115" s="219"/>
      <c r="K7115" s="219"/>
      <c r="L7115" s="219"/>
      <c r="M7115" s="219"/>
      <c r="N7115" s="219"/>
      <c r="O7115" s="219"/>
      <c r="P7115" s="219"/>
      <c r="Q7115" s="219"/>
      <c r="R7115" s="219"/>
      <c r="S7115" s="219"/>
      <c r="T7115" s="219"/>
      <c r="U7115" s="219"/>
      <c r="V7115" s="182"/>
      <c r="W7115" s="191"/>
      <c r="X7115" s="199"/>
      <c r="Y7115" s="182"/>
      <c r="Z7115" s="184"/>
      <c r="AA7115" s="184"/>
      <c r="AD7115" s="182"/>
      <c r="AG7115" s="182"/>
      <c r="AH7115" s="43"/>
      <c r="AI7115" s="43"/>
      <c r="AJ7115" s="43"/>
      <c r="AK7115" s="43"/>
      <c r="AL7115" s="43"/>
      <c r="AM7115" s="43"/>
      <c r="AN7115" s="43"/>
      <c r="AO7115" s="43"/>
      <c r="AP7115" s="43"/>
      <c r="AQ7115" s="43"/>
      <c r="AR7115" s="43"/>
      <c r="AS7115" s="43"/>
      <c r="AT7115" s="43"/>
      <c r="AU7115" s="44"/>
      <c r="AV7115" s="182"/>
      <c r="AW7115" s="182"/>
      <c r="AX7115" s="182"/>
      <c r="AZ7115" s="207"/>
    </row>
    <row r="7116" spans="1:52" s="168" customFormat="1" ht="24.9" customHeight="1" thickBot="1" x14ac:dyDescent="0.35">
      <c r="A7116" s="263"/>
      <c r="B7116" s="263"/>
      <c r="C7116" s="265"/>
      <c r="D7116" s="165" t="s">
        <v>31</v>
      </c>
      <c r="E7116" s="449"/>
      <c r="F7116" s="450"/>
      <c r="G7116" s="450"/>
      <c r="H7116" s="450"/>
      <c r="I7116" s="450"/>
      <c r="J7116" s="451"/>
      <c r="K7116" s="177" t="s">
        <v>105</v>
      </c>
      <c r="L7116" s="452"/>
      <c r="M7116" s="452"/>
      <c r="N7116" s="452"/>
      <c r="O7116" s="452"/>
      <c r="P7116" s="452"/>
      <c r="Q7116" s="452"/>
      <c r="R7116" s="452"/>
      <c r="S7116" s="452"/>
      <c r="T7116" s="452"/>
      <c r="U7116" s="453"/>
      <c r="V7116" s="182"/>
      <c r="W7116" s="191"/>
      <c r="X7116" s="199"/>
      <c r="Y7116" s="182"/>
      <c r="Z7116" s="184"/>
      <c r="AA7116" s="184"/>
      <c r="AD7116" s="182"/>
      <c r="AG7116" s="182"/>
      <c r="AH7116" s="43"/>
      <c r="AI7116" s="43"/>
      <c r="AJ7116" s="43"/>
      <c r="AK7116" s="43"/>
      <c r="AL7116" s="43"/>
      <c r="AM7116" s="43"/>
      <c r="AN7116" s="43"/>
      <c r="AO7116" s="43"/>
      <c r="AP7116" s="43"/>
      <c r="AQ7116" s="43"/>
      <c r="AR7116" s="43"/>
      <c r="AS7116" s="43"/>
      <c r="AT7116" s="43"/>
      <c r="AU7116" s="44"/>
      <c r="AV7116" s="182"/>
      <c r="AW7116" s="182"/>
      <c r="AX7116" s="182"/>
      <c r="AZ7116" s="207"/>
    </row>
    <row r="7117" spans="1:52" s="168" customFormat="1" ht="5.0999999999999996" customHeight="1" thickBot="1" x14ac:dyDescent="0.35">
      <c r="A7117" s="263"/>
      <c r="B7117" s="263"/>
      <c r="C7117" s="265"/>
      <c r="D7117" s="454"/>
      <c r="E7117" s="454"/>
      <c r="F7117" s="454"/>
      <c r="G7117" s="454"/>
      <c r="H7117" s="454"/>
      <c r="I7117" s="454"/>
      <c r="J7117" s="454"/>
      <c r="K7117" s="454"/>
      <c r="L7117" s="454"/>
      <c r="M7117" s="454"/>
      <c r="N7117" s="454"/>
      <c r="O7117" s="454"/>
      <c r="P7117" s="454"/>
      <c r="Q7117" s="454"/>
      <c r="R7117" s="454"/>
      <c r="S7117" s="454"/>
      <c r="T7117" s="454"/>
      <c r="U7117" s="454"/>
      <c r="V7117" s="182"/>
      <c r="W7117" s="191"/>
      <c r="X7117" s="199"/>
      <c r="Y7117" s="182"/>
      <c r="Z7117" s="184"/>
      <c r="AA7117" s="184"/>
      <c r="AD7117" s="182"/>
      <c r="AG7117" s="182"/>
      <c r="AH7117" s="43"/>
      <c r="AI7117" s="43"/>
      <c r="AJ7117" s="43"/>
      <c r="AK7117" s="43"/>
      <c r="AL7117" s="43"/>
      <c r="AM7117" s="43"/>
      <c r="AN7117" s="43"/>
      <c r="AO7117" s="43"/>
      <c r="AP7117" s="43"/>
      <c r="AQ7117" s="43"/>
      <c r="AR7117" s="43"/>
      <c r="AS7117" s="43"/>
      <c r="AT7117" s="43"/>
      <c r="AU7117" s="44"/>
      <c r="AV7117" s="182"/>
      <c r="AW7117" s="182"/>
      <c r="AX7117" s="182"/>
      <c r="AZ7117" s="207"/>
    </row>
    <row r="7118" spans="1:52" s="168" customFormat="1" ht="45" customHeight="1" thickBot="1" x14ac:dyDescent="0.35">
      <c r="A7118" s="263" t="str">
        <f>+E7118</f>
        <v>NP 83</v>
      </c>
      <c r="B7118" s="264">
        <f>+U7142</f>
        <v>36</v>
      </c>
      <c r="C7118" s="265">
        <v>136</v>
      </c>
      <c r="D7118" s="165" t="s">
        <v>9</v>
      </c>
      <c r="E7118" s="180" t="s">
        <v>365</v>
      </c>
      <c r="F7118" s="455" t="s">
        <v>29</v>
      </c>
      <c r="G7118" s="456"/>
      <c r="H7118" s="457" t="s">
        <v>367</v>
      </c>
      <c r="I7118" s="457"/>
      <c r="J7118" s="457"/>
      <c r="K7118" s="457"/>
      <c r="L7118" s="457"/>
      <c r="M7118" s="458"/>
      <c r="N7118" s="459" t="s">
        <v>32</v>
      </c>
      <c r="O7118" s="460"/>
      <c r="P7118" s="461"/>
      <c r="Q7118" s="462" t="s">
        <v>54</v>
      </c>
      <c r="R7118" s="463"/>
      <c r="S7118" s="463"/>
      <c r="T7118" s="463"/>
      <c r="U7118" s="464"/>
      <c r="V7118" s="182"/>
      <c r="W7118" s="191"/>
      <c r="X7118" s="199"/>
      <c r="Y7118" s="182"/>
      <c r="Z7118" s="186"/>
      <c r="AA7118" s="186"/>
      <c r="AD7118" s="182"/>
      <c r="AG7118" s="182"/>
      <c r="AH7118" s="43"/>
      <c r="AI7118" s="43"/>
      <c r="AJ7118" s="43"/>
      <c r="AK7118" s="43"/>
      <c r="AL7118" s="43"/>
      <c r="AM7118" s="43"/>
      <c r="AN7118" s="43"/>
      <c r="AO7118" s="43"/>
      <c r="AP7118" s="43"/>
      <c r="AQ7118" s="43"/>
      <c r="AR7118" s="43"/>
      <c r="AS7118" s="43"/>
      <c r="AT7118" s="43"/>
      <c r="AU7118" s="44"/>
      <c r="AV7118" s="182"/>
      <c r="AW7118" s="182"/>
      <c r="AX7118" s="182"/>
      <c r="AZ7118" s="207"/>
    </row>
    <row r="7119" spans="1:52" s="168" customFormat="1" ht="5.0999999999999996" customHeight="1" thickBot="1" x14ac:dyDescent="0.35">
      <c r="A7119" s="263"/>
      <c r="B7119" s="263"/>
      <c r="C7119" s="265"/>
      <c r="D7119" s="428"/>
      <c r="E7119" s="428"/>
      <c r="F7119" s="428"/>
      <c r="G7119" s="428"/>
      <c r="H7119" s="428"/>
      <c r="I7119" s="428"/>
      <c r="J7119" s="428"/>
      <c r="K7119" s="428"/>
      <c r="L7119" s="428"/>
      <c r="M7119" s="428"/>
      <c r="N7119" s="454"/>
      <c r="O7119" s="454"/>
      <c r="P7119" s="454"/>
      <c r="Q7119" s="454"/>
      <c r="R7119" s="454"/>
      <c r="S7119" s="454"/>
      <c r="T7119" s="454"/>
      <c r="U7119" s="454"/>
      <c r="V7119" s="182"/>
      <c r="W7119" s="191"/>
      <c r="X7119" s="199"/>
      <c r="Y7119" s="182"/>
      <c r="Z7119" s="193"/>
      <c r="AA7119" s="193"/>
      <c r="AD7119" s="182"/>
      <c r="AG7119" s="182"/>
      <c r="AH7119" s="43"/>
      <c r="AI7119" s="43"/>
      <c r="AJ7119" s="43"/>
      <c r="AK7119" s="43"/>
      <c r="AL7119" s="43"/>
      <c r="AM7119" s="43"/>
      <c r="AN7119" s="43"/>
      <c r="AO7119" s="43"/>
      <c r="AP7119" s="43"/>
      <c r="AQ7119" s="43"/>
      <c r="AR7119" s="43"/>
      <c r="AS7119" s="43"/>
      <c r="AT7119" s="43"/>
      <c r="AU7119" s="44"/>
      <c r="AV7119" s="182"/>
      <c r="AW7119" s="182"/>
      <c r="AX7119" s="182"/>
      <c r="AZ7119" s="207"/>
    </row>
    <row r="7120" spans="1:52" s="168" customFormat="1" ht="24.9" customHeight="1" x14ac:dyDescent="0.3">
      <c r="A7120" s="263"/>
      <c r="B7120" s="263"/>
      <c r="C7120" s="265"/>
      <c r="D7120" s="465" t="s">
        <v>30</v>
      </c>
      <c r="E7120" s="466"/>
      <c r="F7120" s="466"/>
      <c r="G7120" s="466"/>
      <c r="H7120" s="466"/>
      <c r="I7120" s="466"/>
      <c r="J7120" s="466"/>
      <c r="K7120" s="466"/>
      <c r="L7120" s="466"/>
      <c r="M7120" s="467"/>
      <c r="N7120" s="468" t="s">
        <v>11</v>
      </c>
      <c r="O7120" s="470" t="s">
        <v>12</v>
      </c>
      <c r="P7120" s="471"/>
      <c r="Q7120" s="474" t="s">
        <v>13</v>
      </c>
      <c r="R7120" s="475"/>
      <c r="S7120" s="476"/>
      <c r="T7120" s="477" t="s">
        <v>27</v>
      </c>
      <c r="U7120" s="479" t="s">
        <v>28</v>
      </c>
      <c r="V7120" s="182"/>
      <c r="W7120" s="191"/>
      <c r="X7120" s="199"/>
      <c r="Y7120" s="182"/>
      <c r="Z7120" s="193"/>
      <c r="AA7120" s="193"/>
      <c r="AD7120" s="182"/>
      <c r="AG7120" s="182"/>
      <c r="AH7120" s="43"/>
      <c r="AI7120" s="43"/>
      <c r="AJ7120" s="43"/>
      <c r="AK7120" s="43"/>
      <c r="AL7120" s="43"/>
      <c r="AM7120" s="43"/>
      <c r="AN7120" s="43"/>
      <c r="AO7120" s="43"/>
      <c r="AP7120" s="43"/>
      <c r="AQ7120" s="43"/>
      <c r="AR7120" s="43"/>
      <c r="AS7120" s="43"/>
      <c r="AT7120" s="43"/>
      <c r="AU7120" s="44"/>
      <c r="AV7120" s="182"/>
      <c r="AW7120" s="182"/>
      <c r="AX7120" s="182"/>
      <c r="AZ7120" s="207"/>
    </row>
    <row r="7121" spans="1:52" s="168" customFormat="1" ht="24.9" customHeight="1" x14ac:dyDescent="0.3">
      <c r="A7121" s="263"/>
      <c r="B7121" s="263"/>
      <c r="C7121" s="265"/>
      <c r="D7121" s="481"/>
      <c r="E7121" s="482"/>
      <c r="F7121" s="482"/>
      <c r="G7121" s="482"/>
      <c r="H7121" s="482"/>
      <c r="I7121" s="482"/>
      <c r="J7121" s="482"/>
      <c r="K7121" s="482"/>
      <c r="L7121" s="482"/>
      <c r="M7121" s="483"/>
      <c r="N7121" s="469"/>
      <c r="O7121" s="472"/>
      <c r="P7121" s="473"/>
      <c r="Q7121" s="170" t="s">
        <v>14</v>
      </c>
      <c r="R7121" s="170" t="s">
        <v>15</v>
      </c>
      <c r="S7121" s="170" t="s">
        <v>26</v>
      </c>
      <c r="T7121" s="478"/>
      <c r="U7121" s="480"/>
      <c r="V7121" s="182"/>
      <c r="W7121" s="191"/>
      <c r="X7121" s="199"/>
      <c r="Y7121" s="182"/>
      <c r="Z7121" s="194"/>
      <c r="AA7121" s="194"/>
      <c r="AD7121" s="182"/>
      <c r="AG7121" s="182"/>
      <c r="AH7121" s="43"/>
      <c r="AI7121" s="43"/>
      <c r="AJ7121" s="43"/>
      <c r="AK7121" s="43"/>
      <c r="AL7121" s="43"/>
      <c r="AM7121" s="43"/>
      <c r="AN7121" s="43"/>
      <c r="AO7121" s="43"/>
      <c r="AP7121" s="43"/>
      <c r="AQ7121" s="43"/>
      <c r="AR7121" s="43"/>
      <c r="AS7121" s="43"/>
      <c r="AT7121" s="43"/>
      <c r="AU7121" s="44"/>
      <c r="AV7121" s="182"/>
      <c r="AW7121" s="182"/>
      <c r="AX7121" s="182"/>
      <c r="AZ7121" s="207"/>
    </row>
    <row r="7122" spans="1:52" s="168" customFormat="1" ht="24.9" customHeight="1" x14ac:dyDescent="0.3">
      <c r="A7122" s="263"/>
      <c r="B7122" s="263"/>
      <c r="C7122" s="265"/>
      <c r="D7122" s="481"/>
      <c r="E7122" s="482"/>
      <c r="F7122" s="482"/>
      <c r="G7122" s="482"/>
      <c r="H7122" s="482"/>
      <c r="I7122" s="482"/>
      <c r="J7122" s="482"/>
      <c r="K7122" s="482"/>
      <c r="L7122" s="482"/>
      <c r="M7122" s="483"/>
      <c r="N7122" s="176">
        <v>14000772</v>
      </c>
      <c r="O7122" s="412" t="s">
        <v>371</v>
      </c>
      <c r="P7122" s="413"/>
      <c r="Q7122" s="8"/>
      <c r="R7122" s="8"/>
      <c r="S7122" s="8"/>
      <c r="T7122" s="9">
        <v>9</v>
      </c>
      <c r="U7122" s="17">
        <f>+T7122</f>
        <v>9</v>
      </c>
      <c r="V7122" s="182"/>
      <c r="W7122" s="191">
        <v>3</v>
      </c>
      <c r="X7122" s="199"/>
      <c r="Y7122" s="182">
        <f>+C7118</f>
        <v>136</v>
      </c>
      <c r="Z7122" s="41">
        <f>+SUMIF($N7122:$N7141,$Z$16,$U7122:$U7141)</f>
        <v>0</v>
      </c>
      <c r="AA7122" s="41">
        <f>+SUMIF($N7122:$N7141,$AA$16,$U7122:$U7141)</f>
        <v>0</v>
      </c>
      <c r="AB7122" s="41">
        <f>+SUMIF($N7122:$N7141,$AB$16,$U7122:$U7141)</f>
        <v>9</v>
      </c>
      <c r="AC7122" s="41">
        <f>+SUMIF($N7122:$N7141,$AC$16,$U7122:$U7141)</f>
        <v>9</v>
      </c>
      <c r="AD7122" s="41">
        <f>+SUMIF($N7122:$N7141,$AD$16,$U7122:$U7141)</f>
        <v>9</v>
      </c>
      <c r="AE7122" s="41">
        <f>+SUMIF($N7122:$N7141,$AE$16,$U7122:$U7141)</f>
        <v>9</v>
      </c>
      <c r="AF7122" s="41">
        <f>+SUMIF($N7122:$N7141,$AF$16,$U7122:$U7141)</f>
        <v>0</v>
      </c>
      <c r="AG7122" s="41">
        <f>+SUMIF($N7122:$N7141,$AG$16,$U7122:$U7141)</f>
        <v>0</v>
      </c>
      <c r="AH7122" s="41">
        <f>+SUMIF($N7122:$N7141,$AH$16,$U7122:$U7141)</f>
        <v>0</v>
      </c>
      <c r="AI7122" s="41">
        <f>+SUMIF($N7122:$N7141,$AI$16,$U7122:$U7141)</f>
        <v>0</v>
      </c>
      <c r="AJ7122" s="41">
        <f>+SUMIF($N7122:$N7141,$AJ$16,$U7122:$U7141)</f>
        <v>0</v>
      </c>
      <c r="AK7122" s="41">
        <f>+SUMIF($N7122:$N7141,$AK$16,$U7122:$U7141)</f>
        <v>0</v>
      </c>
      <c r="AL7122" s="41">
        <f>+SUMIF($N7122:$N7141,$AL$16,$U7122:$U7141)</f>
        <v>0</v>
      </c>
      <c r="AM7122" s="41">
        <f>+SUMIF($N7122:$N7141,$AM$16,$U7122:$U7141)</f>
        <v>0</v>
      </c>
      <c r="AN7122" s="41">
        <f>+SUMIF($N7122:$N7141,$AN$16,$U7122:$U7141)</f>
        <v>0</v>
      </c>
      <c r="AO7122" s="41">
        <f>+SUMIF($N7122:$N7141,$AO$16,$U7122:$U7141)</f>
        <v>0</v>
      </c>
      <c r="AP7122" s="41">
        <f>+SUMIF($N7122:$N7141,$AP$16,$U7122:$U7141)</f>
        <v>0</v>
      </c>
      <c r="AQ7122" s="41">
        <f>+SUMIF($N7122:$N7141,$AQ$16,$U7122:$U7141)</f>
        <v>0</v>
      </c>
      <c r="AR7122" s="41">
        <f>+SUMIF($N7122:$N7141,$AR$16,$U7122:$U7141)</f>
        <v>0</v>
      </c>
      <c r="AS7122" s="43"/>
      <c r="AT7122" s="43"/>
      <c r="AU7122" s="44"/>
      <c r="AV7122" s="182"/>
      <c r="AW7122" s="182"/>
      <c r="AX7122" s="182"/>
      <c r="AZ7122" s="207"/>
    </row>
    <row r="7123" spans="1:52" s="168" customFormat="1" ht="24.9" customHeight="1" x14ac:dyDescent="0.3">
      <c r="A7123" s="263"/>
      <c r="B7123" s="263"/>
      <c r="C7123" s="265"/>
      <c r="D7123" s="481"/>
      <c r="E7123" s="482"/>
      <c r="F7123" s="482"/>
      <c r="G7123" s="482"/>
      <c r="H7123" s="482"/>
      <c r="I7123" s="482"/>
      <c r="J7123" s="482"/>
      <c r="K7123" s="482"/>
      <c r="L7123" s="482"/>
      <c r="M7123" s="483"/>
      <c r="N7123" s="176">
        <v>14000741</v>
      </c>
      <c r="O7123" s="412" t="s">
        <v>371</v>
      </c>
      <c r="P7123" s="413"/>
      <c r="Q7123" s="8"/>
      <c r="R7123" s="8"/>
      <c r="S7123" s="8"/>
      <c r="T7123" s="9">
        <v>9</v>
      </c>
      <c r="U7123" s="17">
        <f t="shared" ref="U7123:U7125" si="248">+T7123</f>
        <v>9</v>
      </c>
      <c r="V7123" s="182"/>
      <c r="W7123" s="191">
        <v>4</v>
      </c>
      <c r="X7123" s="199"/>
      <c r="Y7123" s="182"/>
      <c r="Z7123" s="184"/>
      <c r="AA7123" s="184"/>
      <c r="AD7123" s="182"/>
      <c r="AG7123" s="182"/>
      <c r="AH7123" s="43"/>
      <c r="AI7123" s="43"/>
      <c r="AJ7123" s="43"/>
      <c r="AK7123" s="43"/>
      <c r="AL7123" s="43"/>
      <c r="AM7123" s="43"/>
      <c r="AN7123" s="43"/>
      <c r="AO7123" s="43"/>
      <c r="AP7123" s="43"/>
      <c r="AQ7123" s="43"/>
      <c r="AR7123" s="43"/>
      <c r="AS7123" s="43"/>
      <c r="AT7123" s="43"/>
      <c r="AU7123" s="44"/>
      <c r="AV7123" s="182"/>
      <c r="AW7123" s="182"/>
      <c r="AX7123" s="182"/>
      <c r="AZ7123" s="207"/>
    </row>
    <row r="7124" spans="1:52" s="168" customFormat="1" ht="24.9" customHeight="1" x14ac:dyDescent="0.3">
      <c r="A7124" s="263"/>
      <c r="B7124" s="263"/>
      <c r="C7124" s="265"/>
      <c r="D7124" s="481"/>
      <c r="E7124" s="482"/>
      <c r="F7124" s="482"/>
      <c r="G7124" s="482"/>
      <c r="H7124" s="482"/>
      <c r="I7124" s="482"/>
      <c r="J7124" s="482"/>
      <c r="K7124" s="482"/>
      <c r="L7124" s="482"/>
      <c r="M7124" s="483"/>
      <c r="N7124" s="176">
        <v>14000718</v>
      </c>
      <c r="O7124" s="412" t="s">
        <v>371</v>
      </c>
      <c r="P7124" s="413"/>
      <c r="Q7124" s="8"/>
      <c r="R7124" s="8"/>
      <c r="S7124" s="8"/>
      <c r="T7124" s="9">
        <v>9</v>
      </c>
      <c r="U7124" s="17">
        <f t="shared" si="248"/>
        <v>9</v>
      </c>
      <c r="V7124" s="182"/>
      <c r="W7124" s="191">
        <v>5</v>
      </c>
      <c r="X7124" s="199"/>
      <c r="Y7124" s="182"/>
      <c r="Z7124" s="184"/>
      <c r="AA7124" s="184"/>
      <c r="AD7124" s="182"/>
      <c r="AG7124" s="182"/>
      <c r="AH7124" s="43"/>
      <c r="AI7124" s="43"/>
      <c r="AJ7124" s="43"/>
      <c r="AK7124" s="43"/>
      <c r="AL7124" s="43"/>
      <c r="AM7124" s="43"/>
      <c r="AN7124" s="43"/>
      <c r="AO7124" s="43"/>
      <c r="AP7124" s="43"/>
      <c r="AQ7124" s="43"/>
      <c r="AR7124" s="43"/>
      <c r="AS7124" s="43"/>
      <c r="AT7124" s="43"/>
      <c r="AU7124" s="44"/>
      <c r="AV7124" s="182"/>
      <c r="AW7124" s="182"/>
      <c r="AX7124" s="182"/>
      <c r="AZ7124" s="207"/>
    </row>
    <row r="7125" spans="1:52" s="168" customFormat="1" ht="24.9" customHeight="1" x14ac:dyDescent="0.3">
      <c r="A7125" s="263"/>
      <c r="B7125" s="263"/>
      <c r="C7125" s="265"/>
      <c r="D7125" s="481"/>
      <c r="E7125" s="482"/>
      <c r="F7125" s="482"/>
      <c r="G7125" s="482"/>
      <c r="H7125" s="482"/>
      <c r="I7125" s="482"/>
      <c r="J7125" s="482"/>
      <c r="K7125" s="482"/>
      <c r="L7125" s="482"/>
      <c r="M7125" s="483"/>
      <c r="N7125" s="176">
        <v>14001678</v>
      </c>
      <c r="O7125" s="412" t="s">
        <v>371</v>
      </c>
      <c r="P7125" s="413"/>
      <c r="Q7125" s="8"/>
      <c r="R7125" s="8"/>
      <c r="S7125" s="8"/>
      <c r="T7125" s="9">
        <v>9</v>
      </c>
      <c r="U7125" s="17">
        <f t="shared" si="248"/>
        <v>9</v>
      </c>
      <c r="V7125" s="182"/>
      <c r="W7125" s="191">
        <v>6</v>
      </c>
      <c r="X7125" s="199"/>
      <c r="Y7125" s="182"/>
      <c r="Z7125" s="184"/>
      <c r="AA7125" s="184"/>
      <c r="AD7125" s="182"/>
      <c r="AG7125" s="182"/>
      <c r="AH7125" s="43"/>
      <c r="AI7125" s="43"/>
      <c r="AJ7125" s="43"/>
      <c r="AK7125" s="43"/>
      <c r="AL7125" s="43"/>
      <c r="AM7125" s="43"/>
      <c r="AN7125" s="43"/>
      <c r="AO7125" s="43"/>
      <c r="AP7125" s="43"/>
      <c r="AQ7125" s="43"/>
      <c r="AR7125" s="43"/>
      <c r="AS7125" s="43"/>
      <c r="AT7125" s="43"/>
      <c r="AU7125" s="44"/>
      <c r="AV7125" s="182"/>
      <c r="AW7125" s="182"/>
      <c r="AX7125" s="182"/>
      <c r="AZ7125" s="207"/>
    </row>
    <row r="7126" spans="1:52" s="168" customFormat="1" ht="24.9" customHeight="1" x14ac:dyDescent="0.3">
      <c r="A7126" s="263"/>
      <c r="B7126" s="263"/>
      <c r="C7126" s="265"/>
      <c r="D7126" s="481"/>
      <c r="E7126" s="482"/>
      <c r="F7126" s="482"/>
      <c r="G7126" s="482"/>
      <c r="H7126" s="482"/>
      <c r="I7126" s="482"/>
      <c r="J7126" s="482"/>
      <c r="K7126" s="482"/>
      <c r="L7126" s="482"/>
      <c r="M7126" s="483"/>
      <c r="N7126" s="176"/>
      <c r="O7126" s="412"/>
      <c r="P7126" s="413"/>
      <c r="Q7126" s="8"/>
      <c r="R7126" s="8"/>
      <c r="S7126" s="8"/>
      <c r="T7126" s="9"/>
      <c r="U7126" s="17"/>
      <c r="V7126" s="182"/>
      <c r="W7126" s="191"/>
      <c r="X7126" s="199"/>
      <c r="Y7126" s="182"/>
      <c r="Z7126" s="184"/>
      <c r="AA7126" s="184"/>
      <c r="AD7126" s="182"/>
      <c r="AG7126" s="182"/>
      <c r="AH7126" s="43"/>
      <c r="AI7126" s="43"/>
      <c r="AJ7126" s="43"/>
      <c r="AK7126" s="43"/>
      <c r="AL7126" s="43"/>
      <c r="AM7126" s="43"/>
      <c r="AN7126" s="43"/>
      <c r="AO7126" s="43"/>
      <c r="AP7126" s="43"/>
      <c r="AQ7126" s="43"/>
      <c r="AR7126" s="43"/>
      <c r="AS7126" s="43"/>
      <c r="AT7126" s="43"/>
      <c r="AU7126" s="44"/>
      <c r="AV7126" s="182"/>
      <c r="AW7126" s="182"/>
      <c r="AX7126" s="182"/>
      <c r="AZ7126" s="207"/>
    </row>
    <row r="7127" spans="1:52" s="168" customFormat="1" ht="24.9" customHeight="1" x14ac:dyDescent="0.3">
      <c r="A7127" s="263"/>
      <c r="B7127" s="263"/>
      <c r="C7127" s="265"/>
      <c r="D7127" s="481"/>
      <c r="E7127" s="482"/>
      <c r="F7127" s="482"/>
      <c r="G7127" s="482"/>
      <c r="H7127" s="482"/>
      <c r="I7127" s="482"/>
      <c r="J7127" s="482"/>
      <c r="K7127" s="482"/>
      <c r="L7127" s="482"/>
      <c r="M7127" s="483"/>
      <c r="N7127" s="176"/>
      <c r="O7127" s="412"/>
      <c r="P7127" s="413"/>
      <c r="Q7127" s="8"/>
      <c r="R7127" s="8"/>
      <c r="S7127" s="8"/>
      <c r="T7127" s="9"/>
      <c r="U7127" s="17"/>
      <c r="V7127" s="182"/>
      <c r="W7127" s="191"/>
      <c r="X7127" s="199"/>
      <c r="Y7127" s="182"/>
      <c r="Z7127" s="184"/>
      <c r="AA7127" s="184"/>
      <c r="AD7127" s="182"/>
      <c r="AG7127" s="182"/>
      <c r="AH7127" s="43"/>
      <c r="AI7127" s="43"/>
      <c r="AJ7127" s="43"/>
      <c r="AK7127" s="43"/>
      <c r="AL7127" s="43"/>
      <c r="AM7127" s="43"/>
      <c r="AN7127" s="43"/>
      <c r="AO7127" s="43"/>
      <c r="AP7127" s="43"/>
      <c r="AQ7127" s="43"/>
      <c r="AR7127" s="43"/>
      <c r="AS7127" s="43"/>
      <c r="AT7127" s="43"/>
      <c r="AU7127" s="44"/>
      <c r="AV7127" s="182"/>
      <c r="AW7127" s="182"/>
      <c r="AX7127" s="182"/>
      <c r="AZ7127" s="207"/>
    </row>
    <row r="7128" spans="1:52" s="168" customFormat="1" ht="24.9" customHeight="1" x14ac:dyDescent="0.3">
      <c r="A7128" s="263"/>
      <c r="B7128" s="263"/>
      <c r="C7128" s="265"/>
      <c r="D7128" s="481"/>
      <c r="E7128" s="482"/>
      <c r="F7128" s="482"/>
      <c r="G7128" s="482"/>
      <c r="H7128" s="482"/>
      <c r="I7128" s="482"/>
      <c r="J7128" s="482"/>
      <c r="K7128" s="482"/>
      <c r="L7128" s="482"/>
      <c r="M7128" s="483"/>
      <c r="N7128" s="176"/>
      <c r="O7128" s="412"/>
      <c r="P7128" s="413"/>
      <c r="Q7128" s="8"/>
      <c r="R7128" s="8"/>
      <c r="S7128" s="8"/>
      <c r="T7128" s="9"/>
      <c r="U7128" s="17"/>
      <c r="V7128" s="182"/>
      <c r="W7128" s="191"/>
      <c r="X7128" s="199"/>
      <c r="Y7128" s="182"/>
      <c r="Z7128" s="184"/>
      <c r="AA7128" s="184"/>
      <c r="AD7128" s="182"/>
      <c r="AG7128" s="182"/>
      <c r="AH7128" s="43"/>
      <c r="AI7128" s="43"/>
      <c r="AJ7128" s="43"/>
      <c r="AK7128" s="43"/>
      <c r="AL7128" s="43"/>
      <c r="AM7128" s="43"/>
      <c r="AN7128" s="43"/>
      <c r="AO7128" s="43"/>
      <c r="AP7128" s="43"/>
      <c r="AQ7128" s="43"/>
      <c r="AR7128" s="43"/>
      <c r="AS7128" s="43"/>
      <c r="AT7128" s="43"/>
      <c r="AU7128" s="44"/>
      <c r="AV7128" s="182"/>
      <c r="AW7128" s="182"/>
      <c r="AX7128" s="182"/>
      <c r="AZ7128" s="207"/>
    </row>
    <row r="7129" spans="1:52" s="168" customFormat="1" ht="24.9" customHeight="1" x14ac:dyDescent="0.3">
      <c r="A7129" s="263"/>
      <c r="B7129" s="263"/>
      <c r="C7129" s="265"/>
      <c r="D7129" s="481"/>
      <c r="E7129" s="482"/>
      <c r="F7129" s="482"/>
      <c r="G7129" s="482"/>
      <c r="H7129" s="482"/>
      <c r="I7129" s="482"/>
      <c r="J7129" s="482"/>
      <c r="K7129" s="482"/>
      <c r="L7129" s="482"/>
      <c r="M7129" s="483"/>
      <c r="N7129" s="176"/>
      <c r="O7129" s="412"/>
      <c r="P7129" s="413"/>
      <c r="Q7129" s="8"/>
      <c r="R7129" s="8"/>
      <c r="S7129" s="8"/>
      <c r="T7129" s="9"/>
      <c r="U7129" s="17"/>
      <c r="V7129" s="182"/>
      <c r="W7129" s="191"/>
      <c r="X7129" s="199"/>
      <c r="Y7129" s="182"/>
      <c r="Z7129" s="184"/>
      <c r="AA7129" s="184"/>
      <c r="AD7129" s="182"/>
      <c r="AG7129" s="182"/>
      <c r="AH7129" s="43"/>
      <c r="AI7129" s="43"/>
      <c r="AJ7129" s="43"/>
      <c r="AK7129" s="43"/>
      <c r="AL7129" s="43"/>
      <c r="AM7129" s="43"/>
      <c r="AN7129" s="43"/>
      <c r="AO7129" s="43"/>
      <c r="AP7129" s="43"/>
      <c r="AQ7129" s="43"/>
      <c r="AR7129" s="43"/>
      <c r="AS7129" s="43"/>
      <c r="AT7129" s="43"/>
      <c r="AU7129" s="44"/>
      <c r="AV7129" s="182"/>
      <c r="AW7129" s="182"/>
      <c r="AX7129" s="182"/>
      <c r="AZ7129" s="207"/>
    </row>
    <row r="7130" spans="1:52" s="168" customFormat="1" ht="24.9" customHeight="1" x14ac:dyDescent="0.3">
      <c r="A7130" s="263"/>
      <c r="B7130" s="263"/>
      <c r="C7130" s="265"/>
      <c r="D7130" s="481"/>
      <c r="E7130" s="482"/>
      <c r="F7130" s="482"/>
      <c r="G7130" s="482"/>
      <c r="H7130" s="482"/>
      <c r="I7130" s="482"/>
      <c r="J7130" s="482"/>
      <c r="K7130" s="482"/>
      <c r="L7130" s="482"/>
      <c r="M7130" s="483"/>
      <c r="N7130" s="176"/>
      <c r="O7130" s="412"/>
      <c r="P7130" s="413"/>
      <c r="Q7130" s="8"/>
      <c r="R7130" s="8"/>
      <c r="S7130" s="8"/>
      <c r="T7130" s="9"/>
      <c r="U7130" s="17"/>
      <c r="V7130" s="182"/>
      <c r="W7130" s="191"/>
      <c r="X7130" s="199"/>
      <c r="Y7130" s="182"/>
      <c r="Z7130" s="184"/>
      <c r="AA7130" s="184"/>
      <c r="AD7130" s="182"/>
      <c r="AG7130" s="182"/>
      <c r="AH7130" s="43"/>
      <c r="AI7130" s="43"/>
      <c r="AJ7130" s="43"/>
      <c r="AK7130" s="43"/>
      <c r="AL7130" s="43"/>
      <c r="AM7130" s="43"/>
      <c r="AN7130" s="43"/>
      <c r="AO7130" s="43"/>
      <c r="AP7130" s="43"/>
      <c r="AQ7130" s="43"/>
      <c r="AR7130" s="43"/>
      <c r="AS7130" s="43"/>
      <c r="AT7130" s="43"/>
      <c r="AU7130" s="44"/>
      <c r="AV7130" s="182"/>
      <c r="AW7130" s="182"/>
      <c r="AX7130" s="182"/>
      <c r="AZ7130" s="207"/>
    </row>
    <row r="7131" spans="1:52" s="168" customFormat="1" ht="24.9" customHeight="1" x14ac:dyDescent="0.3">
      <c r="A7131" s="263"/>
      <c r="B7131" s="263"/>
      <c r="C7131" s="265"/>
      <c r="D7131" s="481"/>
      <c r="E7131" s="482"/>
      <c r="F7131" s="482"/>
      <c r="G7131" s="482"/>
      <c r="H7131" s="482"/>
      <c r="I7131" s="482"/>
      <c r="J7131" s="482"/>
      <c r="K7131" s="482"/>
      <c r="L7131" s="482"/>
      <c r="M7131" s="483"/>
      <c r="N7131" s="176"/>
      <c r="O7131" s="412"/>
      <c r="P7131" s="413"/>
      <c r="Q7131" s="8"/>
      <c r="R7131" s="8"/>
      <c r="S7131" s="8"/>
      <c r="T7131" s="9"/>
      <c r="U7131" s="17"/>
      <c r="V7131" s="182"/>
      <c r="W7131" s="191"/>
      <c r="X7131" s="199"/>
      <c r="Y7131" s="182"/>
      <c r="Z7131" s="184"/>
      <c r="AA7131" s="184"/>
      <c r="AD7131" s="182"/>
      <c r="AG7131" s="182"/>
      <c r="AH7131" s="43"/>
      <c r="AI7131" s="43"/>
      <c r="AJ7131" s="43"/>
      <c r="AK7131" s="43"/>
      <c r="AL7131" s="43"/>
      <c r="AM7131" s="43"/>
      <c r="AN7131" s="43"/>
      <c r="AO7131" s="43"/>
      <c r="AP7131" s="43"/>
      <c r="AQ7131" s="43"/>
      <c r="AR7131" s="43"/>
      <c r="AS7131" s="43"/>
      <c r="AT7131" s="43"/>
      <c r="AU7131" s="44"/>
      <c r="AV7131" s="182"/>
      <c r="AW7131" s="182"/>
      <c r="AX7131" s="182"/>
      <c r="AZ7131" s="207"/>
    </row>
    <row r="7132" spans="1:52" s="168" customFormat="1" ht="24.9" customHeight="1" x14ac:dyDescent="0.3">
      <c r="A7132" s="263"/>
      <c r="B7132" s="263"/>
      <c r="C7132" s="265"/>
      <c r="D7132" s="481"/>
      <c r="E7132" s="482"/>
      <c r="F7132" s="482"/>
      <c r="G7132" s="482"/>
      <c r="H7132" s="482"/>
      <c r="I7132" s="482"/>
      <c r="J7132" s="482"/>
      <c r="K7132" s="482"/>
      <c r="L7132" s="482"/>
      <c r="M7132" s="483"/>
      <c r="N7132" s="176"/>
      <c r="O7132" s="412"/>
      <c r="P7132" s="413"/>
      <c r="Q7132" s="8"/>
      <c r="R7132" s="8"/>
      <c r="S7132" s="8"/>
      <c r="T7132" s="9"/>
      <c r="U7132" s="17"/>
      <c r="V7132" s="182"/>
      <c r="W7132" s="191"/>
      <c r="X7132" s="199"/>
      <c r="Y7132" s="182"/>
      <c r="Z7132" s="184"/>
      <c r="AA7132" s="184"/>
      <c r="AD7132" s="182"/>
      <c r="AG7132" s="182"/>
      <c r="AH7132" s="43"/>
      <c r="AI7132" s="43"/>
      <c r="AJ7132" s="43"/>
      <c r="AK7132" s="43"/>
      <c r="AL7132" s="43"/>
      <c r="AM7132" s="43"/>
      <c r="AN7132" s="43"/>
      <c r="AO7132" s="43"/>
      <c r="AP7132" s="43"/>
      <c r="AQ7132" s="43"/>
      <c r="AR7132" s="43"/>
      <c r="AS7132" s="43"/>
      <c r="AT7132" s="43"/>
      <c r="AU7132" s="44"/>
      <c r="AV7132" s="182"/>
      <c r="AW7132" s="182"/>
      <c r="AX7132" s="182"/>
      <c r="AZ7132" s="207"/>
    </row>
    <row r="7133" spans="1:52" s="168" customFormat="1" ht="24.9" customHeight="1" x14ac:dyDescent="0.3">
      <c r="A7133" s="263"/>
      <c r="B7133" s="263"/>
      <c r="C7133" s="265"/>
      <c r="D7133" s="481"/>
      <c r="E7133" s="482"/>
      <c r="F7133" s="482"/>
      <c r="G7133" s="482"/>
      <c r="H7133" s="482"/>
      <c r="I7133" s="482"/>
      <c r="J7133" s="482"/>
      <c r="K7133" s="482"/>
      <c r="L7133" s="482"/>
      <c r="M7133" s="483"/>
      <c r="N7133" s="176"/>
      <c r="O7133" s="412"/>
      <c r="P7133" s="413"/>
      <c r="Q7133" s="8"/>
      <c r="R7133" s="8"/>
      <c r="S7133" s="8"/>
      <c r="T7133" s="9"/>
      <c r="U7133" s="17"/>
      <c r="V7133" s="182"/>
      <c r="W7133" s="191"/>
      <c r="X7133" s="199"/>
      <c r="Y7133" s="182"/>
      <c r="Z7133" s="184"/>
      <c r="AA7133" s="184"/>
      <c r="AD7133" s="182"/>
      <c r="AG7133" s="182"/>
      <c r="AH7133" s="43"/>
      <c r="AI7133" s="43"/>
      <c r="AJ7133" s="43"/>
      <c r="AK7133" s="43"/>
      <c r="AL7133" s="43"/>
      <c r="AM7133" s="43"/>
      <c r="AN7133" s="43"/>
      <c r="AO7133" s="43"/>
      <c r="AP7133" s="43"/>
      <c r="AQ7133" s="43"/>
      <c r="AR7133" s="43"/>
      <c r="AS7133" s="43"/>
      <c r="AT7133" s="43"/>
      <c r="AU7133" s="44"/>
      <c r="AV7133" s="182"/>
      <c r="AW7133" s="182"/>
      <c r="AX7133" s="182"/>
      <c r="AZ7133" s="207"/>
    </row>
    <row r="7134" spans="1:52" s="168" customFormat="1" ht="24.9" customHeight="1" x14ac:dyDescent="0.3">
      <c r="A7134" s="263"/>
      <c r="B7134" s="263"/>
      <c r="C7134" s="265"/>
      <c r="D7134" s="481"/>
      <c r="E7134" s="482"/>
      <c r="F7134" s="482"/>
      <c r="G7134" s="482"/>
      <c r="H7134" s="482"/>
      <c r="I7134" s="482"/>
      <c r="J7134" s="482"/>
      <c r="K7134" s="482"/>
      <c r="L7134" s="482"/>
      <c r="M7134" s="483"/>
      <c r="N7134" s="176"/>
      <c r="O7134" s="412"/>
      <c r="P7134" s="413"/>
      <c r="Q7134" s="8"/>
      <c r="R7134" s="8"/>
      <c r="S7134" s="8"/>
      <c r="T7134" s="9"/>
      <c r="U7134" s="17"/>
      <c r="V7134" s="182"/>
      <c r="W7134" s="191"/>
      <c r="X7134" s="199"/>
      <c r="Y7134" s="182"/>
      <c r="Z7134" s="184"/>
      <c r="AA7134" s="184"/>
      <c r="AD7134" s="182"/>
      <c r="AG7134" s="182"/>
      <c r="AH7134" s="43"/>
      <c r="AI7134" s="43"/>
      <c r="AJ7134" s="43"/>
      <c r="AK7134" s="43"/>
      <c r="AL7134" s="43"/>
      <c r="AM7134" s="43"/>
      <c r="AN7134" s="43"/>
      <c r="AO7134" s="43"/>
      <c r="AP7134" s="43"/>
      <c r="AQ7134" s="43"/>
      <c r="AR7134" s="43"/>
      <c r="AS7134" s="43"/>
      <c r="AT7134" s="43"/>
      <c r="AU7134" s="44"/>
      <c r="AV7134" s="182"/>
      <c r="AW7134" s="182"/>
      <c r="AX7134" s="182"/>
      <c r="AZ7134" s="207"/>
    </row>
    <row r="7135" spans="1:52" s="168" customFormat="1" ht="24.9" customHeight="1" x14ac:dyDescent="0.3">
      <c r="A7135" s="263"/>
      <c r="B7135" s="263"/>
      <c r="C7135" s="265"/>
      <c r="D7135" s="481"/>
      <c r="E7135" s="482"/>
      <c r="F7135" s="482"/>
      <c r="G7135" s="482"/>
      <c r="H7135" s="482"/>
      <c r="I7135" s="482"/>
      <c r="J7135" s="482"/>
      <c r="K7135" s="482"/>
      <c r="L7135" s="482"/>
      <c r="M7135" s="483"/>
      <c r="N7135" s="176"/>
      <c r="O7135" s="412"/>
      <c r="P7135" s="413"/>
      <c r="Q7135" s="8"/>
      <c r="R7135" s="8"/>
      <c r="S7135" s="8"/>
      <c r="T7135" s="9"/>
      <c r="U7135" s="17"/>
      <c r="V7135" s="182"/>
      <c r="W7135" s="191"/>
      <c r="X7135" s="199"/>
      <c r="Y7135" s="182"/>
      <c r="Z7135" s="184"/>
      <c r="AA7135" s="184"/>
      <c r="AD7135" s="182"/>
      <c r="AG7135" s="182"/>
      <c r="AH7135" s="43"/>
      <c r="AI7135" s="43"/>
      <c r="AJ7135" s="43"/>
      <c r="AK7135" s="43"/>
      <c r="AL7135" s="43"/>
      <c r="AM7135" s="43"/>
      <c r="AN7135" s="43"/>
      <c r="AO7135" s="43"/>
      <c r="AP7135" s="43"/>
      <c r="AQ7135" s="43"/>
      <c r="AR7135" s="43"/>
      <c r="AS7135" s="43"/>
      <c r="AT7135" s="43"/>
      <c r="AU7135" s="44"/>
      <c r="AV7135" s="182"/>
      <c r="AW7135" s="182"/>
      <c r="AX7135" s="182"/>
      <c r="AZ7135" s="207"/>
    </row>
    <row r="7136" spans="1:52" s="168" customFormat="1" ht="24.9" customHeight="1" x14ac:dyDescent="0.3">
      <c r="A7136" s="263"/>
      <c r="B7136" s="263"/>
      <c r="C7136" s="265"/>
      <c r="D7136" s="481"/>
      <c r="E7136" s="482"/>
      <c r="F7136" s="482"/>
      <c r="G7136" s="482"/>
      <c r="H7136" s="482"/>
      <c r="I7136" s="482"/>
      <c r="J7136" s="482"/>
      <c r="K7136" s="482"/>
      <c r="L7136" s="482"/>
      <c r="M7136" s="483"/>
      <c r="N7136" s="176"/>
      <c r="O7136" s="412"/>
      <c r="P7136" s="413"/>
      <c r="Q7136" s="8"/>
      <c r="R7136" s="8"/>
      <c r="S7136" s="8"/>
      <c r="T7136" s="9"/>
      <c r="U7136" s="17"/>
      <c r="V7136" s="182"/>
      <c r="W7136" s="191"/>
      <c r="X7136" s="199"/>
      <c r="Y7136" s="182"/>
      <c r="Z7136" s="184"/>
      <c r="AA7136" s="184"/>
      <c r="AD7136" s="182"/>
      <c r="AG7136" s="182"/>
      <c r="AH7136" s="43"/>
      <c r="AI7136" s="43"/>
      <c r="AJ7136" s="43"/>
      <c r="AK7136" s="43"/>
      <c r="AL7136" s="43"/>
      <c r="AM7136" s="43"/>
      <c r="AN7136" s="43"/>
      <c r="AO7136" s="43"/>
      <c r="AP7136" s="43"/>
      <c r="AQ7136" s="43"/>
      <c r="AR7136" s="43"/>
      <c r="AS7136" s="43"/>
      <c r="AT7136" s="43"/>
      <c r="AU7136" s="44"/>
      <c r="AV7136" s="182"/>
      <c r="AW7136" s="182"/>
      <c r="AX7136" s="182"/>
      <c r="AZ7136" s="207"/>
    </row>
    <row r="7137" spans="1:52" s="168" customFormat="1" ht="24.9" customHeight="1" x14ac:dyDescent="0.3">
      <c r="A7137" s="263"/>
      <c r="B7137" s="263"/>
      <c r="C7137" s="265"/>
      <c r="D7137" s="481"/>
      <c r="E7137" s="482"/>
      <c r="F7137" s="482"/>
      <c r="G7137" s="482"/>
      <c r="H7137" s="482"/>
      <c r="I7137" s="482"/>
      <c r="J7137" s="482"/>
      <c r="K7137" s="482"/>
      <c r="L7137" s="482"/>
      <c r="M7137" s="483"/>
      <c r="N7137" s="176"/>
      <c r="O7137" s="412"/>
      <c r="P7137" s="413"/>
      <c r="Q7137" s="8"/>
      <c r="R7137" s="8"/>
      <c r="S7137" s="8"/>
      <c r="T7137" s="9"/>
      <c r="U7137" s="17"/>
      <c r="V7137" s="182"/>
      <c r="W7137" s="191"/>
      <c r="X7137" s="199"/>
      <c r="Y7137" s="182"/>
      <c r="Z7137" s="184"/>
      <c r="AA7137" s="184"/>
      <c r="AD7137" s="182"/>
      <c r="AG7137" s="182"/>
      <c r="AH7137" s="43"/>
      <c r="AI7137" s="43"/>
      <c r="AJ7137" s="43"/>
      <c r="AK7137" s="43"/>
      <c r="AL7137" s="43"/>
      <c r="AM7137" s="43"/>
      <c r="AN7137" s="43"/>
      <c r="AO7137" s="43"/>
      <c r="AP7137" s="43"/>
      <c r="AQ7137" s="43"/>
      <c r="AR7137" s="43"/>
      <c r="AS7137" s="43"/>
      <c r="AT7137" s="43"/>
      <c r="AU7137" s="44"/>
      <c r="AV7137" s="182"/>
      <c r="AW7137" s="182"/>
      <c r="AX7137" s="182"/>
      <c r="AZ7137" s="207"/>
    </row>
    <row r="7138" spans="1:52" s="168" customFormat="1" ht="24.9" customHeight="1" x14ac:dyDescent="0.3">
      <c r="A7138" s="263"/>
      <c r="B7138" s="263"/>
      <c r="C7138" s="265"/>
      <c r="D7138" s="481"/>
      <c r="E7138" s="482"/>
      <c r="F7138" s="482"/>
      <c r="G7138" s="482"/>
      <c r="H7138" s="482"/>
      <c r="I7138" s="482"/>
      <c r="J7138" s="482"/>
      <c r="K7138" s="482"/>
      <c r="L7138" s="482"/>
      <c r="M7138" s="483"/>
      <c r="N7138" s="176"/>
      <c r="O7138" s="412"/>
      <c r="P7138" s="413"/>
      <c r="Q7138" s="8"/>
      <c r="R7138" s="8"/>
      <c r="S7138" s="8"/>
      <c r="T7138" s="9"/>
      <c r="U7138" s="17"/>
      <c r="V7138" s="182"/>
      <c r="W7138" s="191"/>
      <c r="X7138" s="199"/>
      <c r="Y7138" s="182"/>
      <c r="Z7138" s="184"/>
      <c r="AA7138" s="184"/>
      <c r="AD7138" s="182"/>
      <c r="AG7138" s="182"/>
      <c r="AH7138" s="43"/>
      <c r="AI7138" s="43"/>
      <c r="AJ7138" s="43"/>
      <c r="AK7138" s="43"/>
      <c r="AL7138" s="43"/>
      <c r="AM7138" s="43"/>
      <c r="AN7138" s="43"/>
      <c r="AO7138" s="43"/>
      <c r="AP7138" s="43"/>
      <c r="AQ7138" s="43"/>
      <c r="AR7138" s="43"/>
      <c r="AS7138" s="43"/>
      <c r="AT7138" s="43"/>
      <c r="AU7138" s="44"/>
      <c r="AV7138" s="182"/>
      <c r="AW7138" s="182"/>
      <c r="AX7138" s="182"/>
      <c r="AZ7138" s="207"/>
    </row>
    <row r="7139" spans="1:52" s="168" customFormat="1" ht="24.9" customHeight="1" x14ac:dyDescent="0.3">
      <c r="A7139" s="263"/>
      <c r="B7139" s="263"/>
      <c r="C7139" s="265"/>
      <c r="D7139" s="481"/>
      <c r="E7139" s="482"/>
      <c r="F7139" s="482"/>
      <c r="G7139" s="482"/>
      <c r="H7139" s="482"/>
      <c r="I7139" s="482"/>
      <c r="J7139" s="482"/>
      <c r="K7139" s="482"/>
      <c r="L7139" s="482"/>
      <c r="M7139" s="483"/>
      <c r="N7139" s="176"/>
      <c r="O7139" s="412"/>
      <c r="P7139" s="413"/>
      <c r="Q7139" s="8"/>
      <c r="R7139" s="8"/>
      <c r="S7139" s="8"/>
      <c r="T7139" s="9"/>
      <c r="U7139" s="17"/>
      <c r="V7139" s="182"/>
      <c r="W7139" s="191"/>
      <c r="X7139" s="199"/>
      <c r="Y7139" s="182"/>
      <c r="Z7139" s="184"/>
      <c r="AA7139" s="184"/>
      <c r="AD7139" s="182"/>
      <c r="AG7139" s="182"/>
      <c r="AH7139" s="43"/>
      <c r="AI7139" s="43"/>
      <c r="AJ7139" s="43"/>
      <c r="AK7139" s="43"/>
      <c r="AL7139" s="43"/>
      <c r="AM7139" s="43"/>
      <c r="AN7139" s="43"/>
      <c r="AO7139" s="43"/>
      <c r="AP7139" s="43"/>
      <c r="AQ7139" s="43"/>
      <c r="AR7139" s="43"/>
      <c r="AS7139" s="43"/>
      <c r="AT7139" s="43"/>
      <c r="AU7139" s="44"/>
      <c r="AV7139" s="182"/>
      <c r="AW7139" s="182"/>
      <c r="AX7139" s="182"/>
      <c r="AZ7139" s="207"/>
    </row>
    <row r="7140" spans="1:52" s="168" customFormat="1" ht="24.9" customHeight="1" x14ac:dyDescent="0.3">
      <c r="A7140" s="263"/>
      <c r="B7140" s="263"/>
      <c r="C7140" s="265"/>
      <c r="D7140" s="481"/>
      <c r="E7140" s="482"/>
      <c r="F7140" s="482"/>
      <c r="G7140" s="482"/>
      <c r="H7140" s="482"/>
      <c r="I7140" s="482"/>
      <c r="J7140" s="482"/>
      <c r="K7140" s="482"/>
      <c r="L7140" s="482"/>
      <c r="M7140" s="483"/>
      <c r="N7140" s="176"/>
      <c r="O7140" s="412"/>
      <c r="P7140" s="413"/>
      <c r="Q7140" s="8"/>
      <c r="R7140" s="8"/>
      <c r="S7140" s="8"/>
      <c r="T7140" s="9"/>
      <c r="U7140" s="17"/>
      <c r="V7140" s="182"/>
      <c r="W7140" s="191"/>
      <c r="X7140" s="199"/>
      <c r="Y7140" s="182"/>
      <c r="Z7140" s="184"/>
      <c r="AA7140" s="184"/>
      <c r="AD7140" s="182"/>
      <c r="AG7140" s="182"/>
      <c r="AH7140" s="43"/>
      <c r="AI7140" s="43"/>
      <c r="AJ7140" s="43"/>
      <c r="AK7140" s="43"/>
      <c r="AL7140" s="43"/>
      <c r="AM7140" s="43"/>
      <c r="AN7140" s="43"/>
      <c r="AO7140" s="43"/>
      <c r="AP7140" s="43"/>
      <c r="AQ7140" s="43"/>
      <c r="AR7140" s="43"/>
      <c r="AS7140" s="43"/>
      <c r="AT7140" s="43"/>
      <c r="AU7140" s="44"/>
      <c r="AV7140" s="182"/>
      <c r="AW7140" s="182"/>
      <c r="AX7140" s="182"/>
      <c r="AZ7140" s="207"/>
    </row>
    <row r="7141" spans="1:52" s="168" customFormat="1" ht="24.9" customHeight="1" x14ac:dyDescent="0.3">
      <c r="A7141" s="263"/>
      <c r="B7141" s="263"/>
      <c r="C7141" s="265"/>
      <c r="D7141" s="481"/>
      <c r="E7141" s="482"/>
      <c r="F7141" s="482"/>
      <c r="G7141" s="482"/>
      <c r="H7141" s="482"/>
      <c r="I7141" s="482"/>
      <c r="J7141" s="482"/>
      <c r="K7141" s="482"/>
      <c r="L7141" s="482"/>
      <c r="M7141" s="483"/>
      <c r="N7141" s="176"/>
      <c r="O7141" s="412"/>
      <c r="P7141" s="413"/>
      <c r="Q7141" s="8"/>
      <c r="R7141" s="8"/>
      <c r="S7141" s="8"/>
      <c r="T7141" s="9"/>
      <c r="U7141" s="17"/>
      <c r="V7141" s="182"/>
      <c r="W7141" s="191"/>
      <c r="X7141" s="199"/>
      <c r="Y7141" s="182"/>
      <c r="Z7141" s="184"/>
      <c r="AA7141" s="184"/>
      <c r="AD7141" s="182"/>
      <c r="AG7141" s="182"/>
      <c r="AH7141" s="43"/>
      <c r="AI7141" s="43"/>
      <c r="AJ7141" s="43"/>
      <c r="AK7141" s="43"/>
      <c r="AL7141" s="43"/>
      <c r="AM7141" s="43"/>
      <c r="AN7141" s="43"/>
      <c r="AO7141" s="43"/>
      <c r="AP7141" s="43"/>
      <c r="AQ7141" s="43"/>
      <c r="AR7141" s="43"/>
      <c r="AS7141" s="43"/>
      <c r="AT7141" s="43"/>
      <c r="AU7141" s="44"/>
      <c r="AV7141" s="182"/>
      <c r="AW7141" s="182"/>
      <c r="AX7141" s="182"/>
      <c r="AZ7141" s="207"/>
    </row>
    <row r="7142" spans="1:52" s="168" customFormat="1" ht="24.9" customHeight="1" thickBot="1" x14ac:dyDescent="0.35">
      <c r="A7142" s="263"/>
      <c r="B7142" s="263"/>
      <c r="C7142" s="265"/>
      <c r="D7142" s="481"/>
      <c r="E7142" s="482"/>
      <c r="F7142" s="482"/>
      <c r="G7142" s="482"/>
      <c r="H7142" s="482"/>
      <c r="I7142" s="482"/>
      <c r="J7142" s="482"/>
      <c r="K7142" s="482"/>
      <c r="L7142" s="482"/>
      <c r="M7142" s="483"/>
      <c r="N7142" s="414" t="s">
        <v>16</v>
      </c>
      <c r="O7142" s="415"/>
      <c r="P7142" s="415"/>
      <c r="Q7142" s="415"/>
      <c r="R7142" s="415"/>
      <c r="S7142" s="415"/>
      <c r="T7142" s="415"/>
      <c r="U7142" s="18">
        <f>SUM(U7122:U7141)</f>
        <v>36</v>
      </c>
      <c r="V7142" s="182"/>
      <c r="W7142" s="191"/>
      <c r="X7142" s="199"/>
      <c r="Y7142" s="182"/>
      <c r="Z7142" s="184"/>
      <c r="AA7142" s="184"/>
      <c r="AD7142" s="182"/>
      <c r="AG7142" s="182"/>
      <c r="AH7142" s="43"/>
      <c r="AI7142" s="43"/>
      <c r="AJ7142" s="43"/>
      <c r="AK7142" s="43"/>
      <c r="AL7142" s="43"/>
      <c r="AM7142" s="43"/>
      <c r="AN7142" s="43"/>
      <c r="AO7142" s="43"/>
      <c r="AP7142" s="43"/>
      <c r="AQ7142" s="43"/>
      <c r="AR7142" s="43"/>
      <c r="AS7142" s="43"/>
      <c r="AT7142" s="43"/>
      <c r="AU7142" s="44"/>
      <c r="AV7142" s="182"/>
      <c r="AW7142" s="182"/>
      <c r="AX7142" s="182"/>
      <c r="AZ7142" s="207"/>
    </row>
    <row r="7143" spans="1:52" s="168" customFormat="1" ht="14.4" customHeight="1" x14ac:dyDescent="0.3">
      <c r="A7143" s="263"/>
      <c r="B7143" s="263"/>
      <c r="C7143" s="265"/>
      <c r="D7143" s="481"/>
      <c r="E7143" s="482"/>
      <c r="F7143" s="482"/>
      <c r="G7143" s="482"/>
      <c r="H7143" s="482"/>
      <c r="I7143" s="482"/>
      <c r="J7143" s="482"/>
      <c r="K7143" s="482"/>
      <c r="L7143" s="482"/>
      <c r="M7143" s="483"/>
      <c r="N7143" s="416" t="s">
        <v>17</v>
      </c>
      <c r="O7143" s="417"/>
      <c r="P7143" s="417"/>
      <c r="Q7143" s="417"/>
      <c r="R7143" s="417"/>
      <c r="S7143" s="417"/>
      <c r="T7143" s="417"/>
      <c r="U7143" s="418"/>
      <c r="V7143" s="200"/>
      <c r="W7143" s="191"/>
      <c r="X7143" s="199"/>
      <c r="Y7143" s="182"/>
      <c r="Z7143" s="184"/>
      <c r="AA7143" s="184"/>
      <c r="AD7143" s="182"/>
      <c r="AG7143" s="182"/>
      <c r="AH7143" s="43"/>
      <c r="AI7143" s="43"/>
      <c r="AJ7143" s="43"/>
      <c r="AK7143" s="43"/>
      <c r="AL7143" s="43"/>
      <c r="AM7143" s="43"/>
      <c r="AN7143" s="43"/>
      <c r="AO7143" s="43"/>
      <c r="AP7143" s="43"/>
      <c r="AQ7143" s="43"/>
      <c r="AR7143" s="43"/>
      <c r="AS7143" s="43"/>
      <c r="AT7143" s="43"/>
      <c r="AU7143" s="44"/>
      <c r="AV7143" s="182"/>
      <c r="AW7143" s="182"/>
      <c r="AX7143" s="182"/>
      <c r="AZ7143" s="207"/>
    </row>
    <row r="7144" spans="1:52" s="168" customFormat="1" x14ac:dyDescent="0.3">
      <c r="A7144" s="263"/>
      <c r="B7144" s="263"/>
      <c r="C7144" s="265"/>
      <c r="D7144" s="481"/>
      <c r="E7144" s="482"/>
      <c r="F7144" s="482"/>
      <c r="G7144" s="482"/>
      <c r="H7144" s="482"/>
      <c r="I7144" s="482"/>
      <c r="J7144" s="482"/>
      <c r="K7144" s="482"/>
      <c r="L7144" s="482"/>
      <c r="M7144" s="483"/>
      <c r="N7144" s="419"/>
      <c r="O7144" s="420"/>
      <c r="P7144" s="420"/>
      <c r="Q7144" s="420"/>
      <c r="R7144" s="420"/>
      <c r="S7144" s="420"/>
      <c r="T7144" s="420"/>
      <c r="U7144" s="421"/>
      <c r="V7144" s="182"/>
      <c r="W7144" s="191"/>
      <c r="X7144" s="199"/>
      <c r="Y7144" s="182"/>
      <c r="Z7144" s="184"/>
      <c r="AA7144" s="184"/>
      <c r="AD7144" s="182"/>
      <c r="AG7144" s="182"/>
      <c r="AH7144" s="43"/>
      <c r="AI7144" s="43"/>
      <c r="AJ7144" s="43"/>
      <c r="AK7144" s="43"/>
      <c r="AL7144" s="43"/>
      <c r="AM7144" s="43"/>
      <c r="AN7144" s="43"/>
      <c r="AO7144" s="43"/>
      <c r="AP7144" s="43"/>
      <c r="AQ7144" s="43"/>
      <c r="AR7144" s="43"/>
      <c r="AS7144" s="43"/>
      <c r="AT7144" s="43"/>
      <c r="AU7144" s="44"/>
      <c r="AV7144" s="182"/>
      <c r="AW7144" s="182"/>
      <c r="AX7144" s="182"/>
      <c r="AZ7144" s="207"/>
    </row>
    <row r="7145" spans="1:52" s="168" customFormat="1" x14ac:dyDescent="0.3">
      <c r="A7145" s="263"/>
      <c r="B7145" s="263"/>
      <c r="C7145" s="265"/>
      <c r="D7145" s="481"/>
      <c r="E7145" s="482"/>
      <c r="F7145" s="482"/>
      <c r="G7145" s="482"/>
      <c r="H7145" s="482"/>
      <c r="I7145" s="482"/>
      <c r="J7145" s="482"/>
      <c r="K7145" s="482"/>
      <c r="L7145" s="482"/>
      <c r="M7145" s="483"/>
      <c r="N7145" s="419"/>
      <c r="O7145" s="420"/>
      <c r="P7145" s="420"/>
      <c r="Q7145" s="420"/>
      <c r="R7145" s="420"/>
      <c r="S7145" s="420"/>
      <c r="T7145" s="420"/>
      <c r="U7145" s="421"/>
      <c r="V7145" s="182"/>
      <c r="W7145" s="191"/>
      <c r="X7145" s="199"/>
      <c r="Y7145" s="182"/>
      <c r="Z7145" s="184"/>
      <c r="AA7145" s="184"/>
      <c r="AD7145" s="182"/>
      <c r="AG7145" s="182"/>
      <c r="AH7145" s="43"/>
      <c r="AI7145" s="43"/>
      <c r="AJ7145" s="43"/>
      <c r="AK7145" s="43"/>
      <c r="AL7145" s="43"/>
      <c r="AM7145" s="43"/>
      <c r="AN7145" s="43"/>
      <c r="AO7145" s="43"/>
      <c r="AP7145" s="43"/>
      <c r="AQ7145" s="43"/>
      <c r="AR7145" s="43"/>
      <c r="AS7145" s="43"/>
      <c r="AT7145" s="43"/>
      <c r="AU7145" s="44"/>
      <c r="AV7145" s="182"/>
      <c r="AW7145" s="182"/>
      <c r="AX7145" s="182"/>
      <c r="AZ7145" s="207"/>
    </row>
    <row r="7146" spans="1:52" s="168" customFormat="1" ht="14.4" thickBot="1" x14ac:dyDescent="0.35">
      <c r="A7146" s="263"/>
      <c r="B7146" s="263"/>
      <c r="C7146" s="265"/>
      <c r="D7146" s="425"/>
      <c r="E7146" s="426"/>
      <c r="F7146" s="426"/>
      <c r="G7146" s="426"/>
      <c r="H7146" s="426"/>
      <c r="I7146" s="426"/>
      <c r="J7146" s="426"/>
      <c r="K7146" s="426"/>
      <c r="L7146" s="426"/>
      <c r="M7146" s="427"/>
      <c r="N7146" s="422"/>
      <c r="O7146" s="423"/>
      <c r="P7146" s="423"/>
      <c r="Q7146" s="423"/>
      <c r="R7146" s="423"/>
      <c r="S7146" s="423"/>
      <c r="T7146" s="423"/>
      <c r="U7146" s="424"/>
      <c r="V7146" s="182"/>
      <c r="W7146" s="191"/>
      <c r="X7146" s="199"/>
      <c r="Y7146" s="182"/>
      <c r="Z7146" s="184"/>
      <c r="AA7146" s="184"/>
      <c r="AD7146" s="182"/>
      <c r="AG7146" s="182"/>
      <c r="AH7146" s="43"/>
      <c r="AI7146" s="43"/>
      <c r="AJ7146" s="43"/>
      <c r="AK7146" s="43"/>
      <c r="AL7146" s="43"/>
      <c r="AM7146" s="43"/>
      <c r="AN7146" s="43"/>
      <c r="AO7146" s="43"/>
      <c r="AP7146" s="43"/>
      <c r="AQ7146" s="43"/>
      <c r="AR7146" s="43"/>
      <c r="AS7146" s="43"/>
      <c r="AT7146" s="43"/>
      <c r="AU7146" s="44"/>
      <c r="AV7146" s="182"/>
      <c r="AW7146" s="182"/>
      <c r="AX7146" s="182"/>
      <c r="AZ7146" s="207"/>
    </row>
    <row r="7147" spans="1:52" s="168" customFormat="1" ht="5.25" customHeight="1" thickBot="1" x14ac:dyDescent="0.35">
      <c r="A7147" s="263"/>
      <c r="B7147" s="263"/>
      <c r="C7147" s="265"/>
      <c r="D7147" s="428"/>
      <c r="E7147" s="428"/>
      <c r="F7147" s="428"/>
      <c r="G7147" s="428"/>
      <c r="H7147" s="428"/>
      <c r="I7147" s="428"/>
      <c r="J7147" s="428"/>
      <c r="K7147" s="428"/>
      <c r="L7147" s="428"/>
      <c r="M7147" s="428"/>
      <c r="N7147" s="428"/>
      <c r="O7147" s="428"/>
      <c r="P7147" s="428"/>
      <c r="Q7147" s="428"/>
      <c r="R7147" s="428"/>
      <c r="S7147" s="428"/>
      <c r="T7147" s="428"/>
      <c r="U7147" s="428"/>
      <c r="V7147" s="182"/>
      <c r="W7147" s="191"/>
      <c r="X7147" s="199"/>
      <c r="Y7147" s="182"/>
      <c r="Z7147" s="184"/>
      <c r="AA7147" s="184"/>
      <c r="AD7147" s="182"/>
      <c r="AG7147" s="182"/>
      <c r="AH7147" s="43"/>
      <c r="AI7147" s="43"/>
      <c r="AJ7147" s="43"/>
      <c r="AK7147" s="43"/>
      <c r="AL7147" s="43"/>
      <c r="AM7147" s="43"/>
      <c r="AN7147" s="43"/>
      <c r="AO7147" s="43"/>
      <c r="AP7147" s="43"/>
      <c r="AQ7147" s="43"/>
      <c r="AR7147" s="43"/>
      <c r="AS7147" s="43"/>
      <c r="AT7147" s="43"/>
      <c r="AU7147" s="44"/>
      <c r="AV7147" s="182"/>
      <c r="AW7147" s="182"/>
      <c r="AX7147" s="182"/>
      <c r="AZ7147" s="207"/>
    </row>
    <row r="7148" spans="1:52" s="168" customFormat="1" ht="20.25" customHeight="1" x14ac:dyDescent="0.3">
      <c r="A7148" s="263"/>
      <c r="B7148" s="263"/>
      <c r="C7148" s="265"/>
      <c r="D7148" s="429" t="s">
        <v>18</v>
      </c>
      <c r="E7148" s="430"/>
      <c r="F7148" s="430"/>
      <c r="G7148" s="430"/>
      <c r="H7148" s="430"/>
      <c r="I7148" s="430"/>
      <c r="J7148" s="430"/>
      <c r="K7148" s="430"/>
      <c r="L7148" s="430"/>
      <c r="M7148" s="431"/>
      <c r="N7148" s="429" t="s">
        <v>19</v>
      </c>
      <c r="O7148" s="430"/>
      <c r="P7148" s="430"/>
      <c r="Q7148" s="430"/>
      <c r="R7148" s="430"/>
      <c r="S7148" s="430"/>
      <c r="T7148" s="430"/>
      <c r="U7148" s="431"/>
      <c r="V7148" s="182"/>
      <c r="W7148" s="191"/>
      <c r="X7148" s="199"/>
      <c r="Y7148" s="182"/>
      <c r="Z7148" s="184"/>
      <c r="AA7148" s="184"/>
      <c r="AD7148" s="182"/>
      <c r="AG7148" s="182"/>
      <c r="AH7148" s="43"/>
      <c r="AI7148" s="43"/>
      <c r="AJ7148" s="43"/>
      <c r="AK7148" s="43"/>
      <c r="AL7148" s="43"/>
      <c r="AM7148" s="43"/>
      <c r="AN7148" s="43"/>
      <c r="AO7148" s="43"/>
      <c r="AP7148" s="43"/>
      <c r="AQ7148" s="43"/>
      <c r="AR7148" s="43"/>
      <c r="AS7148" s="43"/>
      <c r="AT7148" s="43"/>
      <c r="AU7148" s="44"/>
      <c r="AV7148" s="182"/>
      <c r="AW7148" s="182"/>
      <c r="AX7148" s="182"/>
      <c r="AZ7148" s="207"/>
    </row>
    <row r="7149" spans="1:52" s="168" customFormat="1" x14ac:dyDescent="0.3">
      <c r="A7149" s="263"/>
      <c r="B7149" s="263"/>
      <c r="C7149" s="265"/>
      <c r="D7149" s="432" t="s">
        <v>20</v>
      </c>
      <c r="E7149" s="433"/>
      <c r="F7149" s="433"/>
      <c r="G7149" s="433"/>
      <c r="H7149" s="433"/>
      <c r="I7149" s="433"/>
      <c r="J7149" s="433"/>
      <c r="K7149" s="433"/>
      <c r="L7149" s="433"/>
      <c r="M7149" s="434"/>
      <c r="N7149" s="435" t="s">
        <v>21</v>
      </c>
      <c r="O7149" s="436"/>
      <c r="P7149" s="436"/>
      <c r="Q7149" s="436"/>
      <c r="R7149" s="436"/>
      <c r="S7149" s="436"/>
      <c r="T7149" s="436"/>
      <c r="U7149" s="437"/>
      <c r="V7149" s="182"/>
      <c r="W7149" s="191"/>
      <c r="X7149" s="199"/>
      <c r="Y7149" s="182"/>
      <c r="Z7149" s="184"/>
      <c r="AA7149" s="184"/>
      <c r="AD7149" s="182"/>
      <c r="AG7149" s="182"/>
      <c r="AH7149" s="43"/>
      <c r="AI7149" s="43"/>
      <c r="AJ7149" s="43"/>
      <c r="AK7149" s="43"/>
      <c r="AL7149" s="43"/>
      <c r="AM7149" s="43"/>
      <c r="AN7149" s="43"/>
      <c r="AO7149" s="43"/>
      <c r="AP7149" s="43"/>
      <c r="AQ7149" s="43"/>
      <c r="AR7149" s="43"/>
      <c r="AS7149" s="43"/>
      <c r="AT7149" s="43"/>
      <c r="AU7149" s="44"/>
      <c r="AV7149" s="182"/>
      <c r="AW7149" s="182"/>
      <c r="AX7149" s="182"/>
      <c r="AZ7149" s="207"/>
    </row>
    <row r="7150" spans="1:52" s="168" customFormat="1" ht="15.75" customHeight="1" x14ac:dyDescent="0.3">
      <c r="A7150" s="263"/>
      <c r="B7150" s="263"/>
      <c r="C7150" s="265"/>
      <c r="D7150" s="438" t="s">
        <v>22</v>
      </c>
      <c r="E7150" s="439"/>
      <c r="F7150" s="439"/>
      <c r="G7150" s="439"/>
      <c r="H7150" s="439"/>
      <c r="I7150" s="439"/>
      <c r="J7150" s="439"/>
      <c r="K7150" s="439"/>
      <c r="L7150" s="439"/>
      <c r="M7150" s="440"/>
      <c r="N7150" s="438" t="s">
        <v>22</v>
      </c>
      <c r="O7150" s="444"/>
      <c r="P7150" s="444"/>
      <c r="Q7150" s="444"/>
      <c r="R7150" s="444"/>
      <c r="S7150" s="444"/>
      <c r="T7150" s="444"/>
      <c r="U7150" s="440"/>
      <c r="V7150" s="182"/>
      <c r="W7150" s="191"/>
      <c r="X7150" s="199"/>
      <c r="Y7150" s="182"/>
      <c r="Z7150" s="184"/>
      <c r="AA7150" s="184"/>
      <c r="AD7150" s="182"/>
      <c r="AG7150" s="182"/>
      <c r="AH7150" s="43"/>
      <c r="AI7150" s="43"/>
      <c r="AJ7150" s="43"/>
      <c r="AK7150" s="43"/>
      <c r="AL7150" s="43"/>
      <c r="AM7150" s="43"/>
      <c r="AN7150" s="43"/>
      <c r="AO7150" s="43"/>
      <c r="AP7150" s="43"/>
      <c r="AQ7150" s="43"/>
      <c r="AR7150" s="43"/>
      <c r="AS7150" s="43"/>
      <c r="AT7150" s="43"/>
      <c r="AU7150" s="44"/>
      <c r="AV7150" s="182"/>
      <c r="AW7150" s="182"/>
      <c r="AX7150" s="182"/>
      <c r="AZ7150" s="207"/>
    </row>
    <row r="7151" spans="1:52" s="168" customFormat="1" ht="15.75" customHeight="1" x14ac:dyDescent="0.3">
      <c r="A7151" s="263"/>
      <c r="B7151" s="263"/>
      <c r="C7151" s="265"/>
      <c r="D7151" s="438"/>
      <c r="E7151" s="439"/>
      <c r="F7151" s="439"/>
      <c r="G7151" s="439"/>
      <c r="H7151" s="439"/>
      <c r="I7151" s="439"/>
      <c r="J7151" s="439"/>
      <c r="K7151" s="439"/>
      <c r="L7151" s="439"/>
      <c r="M7151" s="440"/>
      <c r="N7151" s="438"/>
      <c r="O7151" s="439"/>
      <c r="P7151" s="439"/>
      <c r="Q7151" s="439"/>
      <c r="R7151" s="439"/>
      <c r="S7151" s="439"/>
      <c r="T7151" s="439"/>
      <c r="U7151" s="440"/>
      <c r="V7151" s="182"/>
      <c r="W7151" s="191"/>
      <c r="X7151" s="199"/>
      <c r="Y7151" s="182"/>
      <c r="Z7151" s="184"/>
      <c r="AA7151" s="184"/>
      <c r="AD7151" s="182"/>
      <c r="AG7151" s="182"/>
      <c r="AH7151" s="43"/>
      <c r="AI7151" s="43"/>
      <c r="AJ7151" s="43"/>
      <c r="AK7151" s="43"/>
      <c r="AL7151" s="43"/>
      <c r="AM7151" s="43"/>
      <c r="AN7151" s="43"/>
      <c r="AO7151" s="43"/>
      <c r="AP7151" s="43"/>
      <c r="AQ7151" s="43"/>
      <c r="AR7151" s="43"/>
      <c r="AS7151" s="43"/>
      <c r="AT7151" s="43"/>
      <c r="AU7151" s="44"/>
      <c r="AV7151" s="182"/>
      <c r="AW7151" s="182"/>
      <c r="AX7151" s="182"/>
      <c r="AZ7151" s="207"/>
    </row>
    <row r="7152" spans="1:52" s="168" customFormat="1" ht="15.75" customHeight="1" x14ac:dyDescent="0.3">
      <c r="A7152" s="263"/>
      <c r="B7152" s="263"/>
      <c r="C7152" s="265"/>
      <c r="D7152" s="441"/>
      <c r="E7152" s="442"/>
      <c r="F7152" s="442"/>
      <c r="G7152" s="442"/>
      <c r="H7152" s="442"/>
      <c r="I7152" s="442"/>
      <c r="J7152" s="442"/>
      <c r="K7152" s="442"/>
      <c r="L7152" s="442"/>
      <c r="M7152" s="443"/>
      <c r="N7152" s="441"/>
      <c r="O7152" s="442"/>
      <c r="P7152" s="442"/>
      <c r="Q7152" s="442"/>
      <c r="R7152" s="442"/>
      <c r="S7152" s="442"/>
      <c r="T7152" s="442"/>
      <c r="U7152" s="443"/>
      <c r="V7152" s="182"/>
      <c r="W7152" s="191"/>
      <c r="X7152" s="199"/>
      <c r="Y7152" s="182"/>
      <c r="Z7152" s="184"/>
      <c r="AA7152" s="184"/>
      <c r="AD7152" s="182"/>
      <c r="AG7152" s="182"/>
      <c r="AH7152" s="43"/>
      <c r="AI7152" s="43"/>
      <c r="AJ7152" s="43"/>
      <c r="AK7152" s="43"/>
      <c r="AL7152" s="43"/>
      <c r="AM7152" s="43"/>
      <c r="AN7152" s="43"/>
      <c r="AO7152" s="43"/>
      <c r="AP7152" s="43"/>
      <c r="AQ7152" s="43"/>
      <c r="AR7152" s="43"/>
      <c r="AS7152" s="43"/>
      <c r="AT7152" s="43"/>
      <c r="AU7152" s="44"/>
      <c r="AV7152" s="182"/>
      <c r="AW7152" s="182"/>
      <c r="AX7152" s="182"/>
      <c r="AZ7152" s="207"/>
    </row>
    <row r="7153" spans="1:160" s="168" customFormat="1" x14ac:dyDescent="0.25">
      <c r="A7153" s="263"/>
      <c r="B7153" s="263"/>
      <c r="C7153" s="265"/>
      <c r="D7153" s="171" t="s">
        <v>23</v>
      </c>
      <c r="E7153" s="445" t="e">
        <f>+#REF!</f>
        <v>#REF!</v>
      </c>
      <c r="F7153" s="445"/>
      <c r="G7153" s="445"/>
      <c r="H7153" s="445"/>
      <c r="I7153" s="445"/>
      <c r="J7153" s="445"/>
      <c r="K7153" s="445"/>
      <c r="L7153" s="445"/>
      <c r="M7153" s="446"/>
      <c r="N7153" s="172" t="s">
        <v>23</v>
      </c>
      <c r="O7153" s="445" t="e">
        <f>+#REF!</f>
        <v>#REF!</v>
      </c>
      <c r="P7153" s="445"/>
      <c r="Q7153" s="445"/>
      <c r="R7153" s="445"/>
      <c r="S7153" s="445"/>
      <c r="T7153" s="445"/>
      <c r="U7153" s="446"/>
      <c r="V7153" s="182"/>
      <c r="W7153" s="191"/>
      <c r="X7153" s="199"/>
      <c r="Y7153" s="182"/>
      <c r="Z7153" s="184"/>
      <c r="AA7153" s="184"/>
      <c r="AD7153" s="182"/>
      <c r="AG7153" s="182"/>
      <c r="AH7153" s="43"/>
      <c r="AI7153" s="43"/>
      <c r="AJ7153" s="43"/>
      <c r="AK7153" s="43"/>
      <c r="AL7153" s="43"/>
      <c r="AM7153" s="43"/>
      <c r="AN7153" s="43"/>
      <c r="AO7153" s="43"/>
      <c r="AP7153" s="43"/>
      <c r="AQ7153" s="43"/>
      <c r="AR7153" s="43"/>
      <c r="AS7153" s="43"/>
      <c r="AT7153" s="43"/>
      <c r="AU7153" s="44"/>
      <c r="AV7153" s="182"/>
      <c r="AW7153" s="182"/>
      <c r="AX7153" s="182"/>
      <c r="AZ7153" s="207"/>
    </row>
    <row r="7154" spans="1:160" s="168" customFormat="1" ht="14.4" thickBot="1" x14ac:dyDescent="0.3">
      <c r="A7154" s="263"/>
      <c r="B7154" s="263"/>
      <c r="C7154" s="265"/>
      <c r="D7154" s="173" t="s">
        <v>25</v>
      </c>
      <c r="E7154" s="447" t="e">
        <f>+#REF!</f>
        <v>#REF!</v>
      </c>
      <c r="F7154" s="447"/>
      <c r="G7154" s="447"/>
      <c r="H7154" s="447"/>
      <c r="I7154" s="447"/>
      <c r="J7154" s="447"/>
      <c r="K7154" s="447"/>
      <c r="L7154" s="447"/>
      <c r="M7154" s="448"/>
      <c r="N7154" s="174" t="s">
        <v>25</v>
      </c>
      <c r="O7154" s="447" t="e">
        <f>+#REF!</f>
        <v>#REF!</v>
      </c>
      <c r="P7154" s="447"/>
      <c r="Q7154" s="447"/>
      <c r="R7154" s="447"/>
      <c r="S7154" s="447"/>
      <c r="T7154" s="447"/>
      <c r="U7154" s="448"/>
      <c r="V7154" s="182"/>
      <c r="W7154" s="191"/>
      <c r="X7154" s="199"/>
      <c r="Y7154" s="182"/>
      <c r="Z7154" s="184"/>
      <c r="AA7154" s="184"/>
      <c r="AD7154" s="182"/>
      <c r="AG7154" s="182"/>
      <c r="AH7154" s="43"/>
      <c r="AI7154" s="43"/>
      <c r="AJ7154" s="43"/>
      <c r="AK7154" s="43"/>
      <c r="AL7154" s="43"/>
      <c r="AM7154" s="43"/>
      <c r="AN7154" s="43"/>
      <c r="AO7154" s="43"/>
      <c r="AP7154" s="43"/>
      <c r="AQ7154" s="43"/>
      <c r="AR7154" s="43"/>
      <c r="AS7154" s="43"/>
      <c r="AT7154" s="43"/>
      <c r="AU7154" s="44"/>
      <c r="AV7154" s="182"/>
      <c r="AW7154" s="182"/>
      <c r="AX7154" s="182"/>
      <c r="AZ7154" s="207"/>
    </row>
    <row r="7155" spans="1:160" s="175" customFormat="1" ht="9.9" customHeight="1" thickBot="1" x14ac:dyDescent="0.3">
      <c r="A7155" s="266"/>
      <c r="B7155" s="266"/>
      <c r="C7155" s="267"/>
      <c r="N7155" s="15"/>
      <c r="V7155" s="34"/>
      <c r="W7155" s="58"/>
      <c r="X7155" s="85"/>
      <c r="Y7155" s="34"/>
      <c r="Z7155" s="185"/>
      <c r="AA7155" s="185"/>
      <c r="AD7155" s="34"/>
      <c r="AG7155" s="34"/>
      <c r="AH7155" s="45"/>
      <c r="AI7155" s="45"/>
      <c r="AJ7155" s="45"/>
      <c r="AK7155" s="45"/>
      <c r="AL7155" s="45"/>
      <c r="AM7155" s="45"/>
      <c r="AN7155" s="45"/>
      <c r="AO7155" s="45"/>
      <c r="AP7155" s="45"/>
      <c r="AQ7155" s="45"/>
      <c r="AR7155" s="45"/>
      <c r="AS7155" s="45"/>
      <c r="AT7155" s="45"/>
      <c r="AU7155" s="46"/>
      <c r="AV7155" s="34"/>
      <c r="AW7155" s="34"/>
      <c r="AX7155" s="34"/>
      <c r="AZ7155" s="139"/>
    </row>
    <row r="7156" spans="1:160" s="5" customFormat="1" ht="15.75" customHeight="1" x14ac:dyDescent="0.3">
      <c r="A7156" s="263"/>
      <c r="B7156" s="263"/>
      <c r="C7156" s="265"/>
      <c r="D7156" s="484"/>
      <c r="E7156" s="485"/>
      <c r="F7156" s="488" t="s">
        <v>0</v>
      </c>
      <c r="G7156" s="489"/>
      <c r="H7156" s="489"/>
      <c r="I7156" s="489"/>
      <c r="J7156" s="489"/>
      <c r="K7156" s="489"/>
      <c r="L7156" s="489"/>
      <c r="M7156" s="489"/>
      <c r="N7156" s="489"/>
      <c r="O7156" s="490"/>
      <c r="P7156" s="494" t="s">
        <v>1</v>
      </c>
      <c r="Q7156" s="495"/>
      <c r="R7156" s="495"/>
      <c r="S7156" s="496"/>
      <c r="T7156" s="500"/>
      <c r="U7156" s="501"/>
      <c r="V7156" s="33"/>
      <c r="W7156" s="57"/>
      <c r="X7156" s="86"/>
      <c r="Y7156" s="33"/>
      <c r="Z7156" s="36"/>
      <c r="AA7156" s="36"/>
      <c r="AD7156" s="33"/>
      <c r="AG7156" s="33"/>
      <c r="AH7156" s="43"/>
      <c r="AI7156" s="43"/>
      <c r="AJ7156" s="43"/>
      <c r="AK7156" s="43"/>
      <c r="AL7156" s="43"/>
      <c r="AM7156" s="43"/>
      <c r="AN7156" s="43"/>
      <c r="AO7156" s="43"/>
      <c r="AP7156" s="43"/>
      <c r="AQ7156" s="43"/>
      <c r="AR7156" s="43"/>
      <c r="AS7156" s="43"/>
      <c r="AT7156" s="43"/>
      <c r="AU7156" s="44"/>
      <c r="AV7156" s="33"/>
      <c r="AW7156" s="33"/>
      <c r="AX7156" s="33"/>
      <c r="AZ7156" s="141"/>
      <c r="BE7156" s="168"/>
      <c r="BF7156" s="168"/>
      <c r="BG7156" s="168"/>
      <c r="BH7156" s="168"/>
      <c r="BI7156" s="168"/>
      <c r="BJ7156" s="168"/>
      <c r="BK7156" s="168"/>
      <c r="BL7156" s="168"/>
      <c r="BM7156" s="168"/>
      <c r="DK7156" s="168"/>
      <c r="DL7156" s="168"/>
      <c r="DM7156" s="168"/>
      <c r="DN7156" s="168"/>
      <c r="DO7156" s="168"/>
      <c r="DP7156" s="168"/>
      <c r="DQ7156" s="168"/>
      <c r="DR7156" s="168"/>
      <c r="DS7156" s="168"/>
      <c r="DT7156" s="168"/>
      <c r="DU7156" s="168"/>
      <c r="DV7156" s="168"/>
      <c r="DW7156" s="168"/>
      <c r="DX7156" s="168"/>
      <c r="DY7156" s="168"/>
      <c r="DZ7156" s="168"/>
      <c r="EA7156" s="168"/>
      <c r="EB7156" s="168"/>
      <c r="EC7156" s="168"/>
      <c r="ED7156" s="168"/>
      <c r="EE7156" s="168"/>
      <c r="EF7156" s="168"/>
      <c r="EG7156" s="168"/>
      <c r="EH7156" s="168"/>
      <c r="EI7156" s="168"/>
      <c r="EJ7156" s="168"/>
      <c r="EK7156" s="168"/>
      <c r="EL7156" s="168"/>
      <c r="EM7156" s="168"/>
      <c r="EN7156" s="168"/>
      <c r="EO7156" s="168"/>
      <c r="EP7156" s="168"/>
      <c r="EQ7156" s="168"/>
      <c r="ER7156" s="168"/>
      <c r="ES7156" s="168"/>
      <c r="ET7156" s="168"/>
      <c r="EU7156" s="168"/>
      <c r="EV7156" s="168"/>
      <c r="EW7156" s="168"/>
      <c r="EX7156" s="168"/>
      <c r="EY7156" s="168"/>
      <c r="EZ7156" s="168"/>
      <c r="FA7156" s="168"/>
      <c r="FB7156" s="168"/>
      <c r="FC7156" s="168"/>
      <c r="FD7156" s="168"/>
    </row>
    <row r="7157" spans="1:160" s="5" customFormat="1" ht="15" customHeight="1" x14ac:dyDescent="0.3">
      <c r="A7157" s="263"/>
      <c r="B7157" s="263"/>
      <c r="C7157" s="265"/>
      <c r="D7157" s="481"/>
      <c r="E7157" s="482"/>
      <c r="F7157" s="491"/>
      <c r="G7157" s="492"/>
      <c r="H7157" s="492"/>
      <c r="I7157" s="492"/>
      <c r="J7157" s="492"/>
      <c r="K7157" s="492"/>
      <c r="L7157" s="492"/>
      <c r="M7157" s="492"/>
      <c r="N7157" s="492"/>
      <c r="O7157" s="493"/>
      <c r="P7157" s="497"/>
      <c r="Q7157" s="498"/>
      <c r="R7157" s="498"/>
      <c r="S7157" s="499"/>
      <c r="T7157" s="502"/>
      <c r="U7157" s="503"/>
      <c r="V7157" s="33"/>
      <c r="W7157" s="57"/>
      <c r="X7157" s="86"/>
      <c r="Y7157" s="38"/>
      <c r="Z7157" s="36"/>
      <c r="AA7157" s="36"/>
      <c r="AD7157" s="33"/>
      <c r="AG7157" s="33"/>
      <c r="AH7157" s="43"/>
      <c r="AI7157" s="43"/>
      <c r="AJ7157" s="43"/>
      <c r="AK7157" s="43"/>
      <c r="AL7157" s="43"/>
      <c r="AM7157" s="43"/>
      <c r="AN7157" s="43"/>
      <c r="AO7157" s="43"/>
      <c r="AP7157" s="43"/>
      <c r="AQ7157" s="43"/>
      <c r="AR7157" s="43"/>
      <c r="AS7157" s="43"/>
      <c r="AT7157" s="43"/>
      <c r="AU7157" s="44"/>
      <c r="AV7157" s="33"/>
      <c r="AW7157" s="33"/>
      <c r="AX7157" s="33"/>
      <c r="AZ7157" s="141"/>
      <c r="BE7157" s="168"/>
      <c r="BF7157" s="168"/>
      <c r="BG7157" s="168"/>
      <c r="BH7157" s="168"/>
      <c r="BI7157" s="168"/>
      <c r="BJ7157" s="168"/>
      <c r="BK7157" s="168"/>
      <c r="BL7157" s="168"/>
      <c r="BM7157" s="168"/>
      <c r="DK7157" s="168"/>
      <c r="DL7157" s="168"/>
      <c r="DM7157" s="168"/>
      <c r="DN7157" s="168"/>
      <c r="DO7157" s="168"/>
      <c r="DP7157" s="168"/>
      <c r="DQ7157" s="168"/>
      <c r="DR7157" s="168"/>
      <c r="DS7157" s="168"/>
      <c r="DT7157" s="168"/>
      <c r="DU7157" s="168"/>
      <c r="DV7157" s="168"/>
      <c r="DW7157" s="168"/>
      <c r="DX7157" s="168"/>
      <c r="DY7157" s="168"/>
      <c r="DZ7157" s="168"/>
      <c r="EA7157" s="168"/>
      <c r="EB7157" s="168"/>
      <c r="EC7157" s="168"/>
      <c r="ED7157" s="168"/>
      <c r="EE7157" s="168"/>
      <c r="EF7157" s="168"/>
      <c r="EG7157" s="168"/>
      <c r="EH7157" s="168"/>
      <c r="EI7157" s="168"/>
      <c r="EJ7157" s="168"/>
      <c r="EK7157" s="168"/>
      <c r="EL7157" s="168"/>
      <c r="EM7157" s="168"/>
      <c r="EN7157" s="168"/>
      <c r="EO7157" s="168"/>
      <c r="EP7157" s="168"/>
      <c r="EQ7157" s="168"/>
      <c r="ER7157" s="168"/>
      <c r="ES7157" s="168"/>
      <c r="ET7157" s="168"/>
      <c r="EU7157" s="168"/>
      <c r="EV7157" s="168"/>
      <c r="EW7157" s="168"/>
      <c r="EX7157" s="168"/>
      <c r="EY7157" s="168"/>
      <c r="EZ7157" s="168"/>
      <c r="FA7157" s="168"/>
      <c r="FB7157" s="168"/>
      <c r="FC7157" s="168"/>
      <c r="FD7157" s="168"/>
    </row>
    <row r="7158" spans="1:160" s="5" customFormat="1" ht="30" customHeight="1" thickBot="1" x14ac:dyDescent="0.35">
      <c r="A7158" s="263"/>
      <c r="B7158" s="263"/>
      <c r="C7158" s="265"/>
      <c r="D7158" s="486"/>
      <c r="E7158" s="487"/>
      <c r="F7158" s="506" t="s">
        <v>2</v>
      </c>
      <c r="G7158" s="507"/>
      <c r="H7158" s="507"/>
      <c r="I7158" s="507"/>
      <c r="J7158" s="507"/>
      <c r="K7158" s="507"/>
      <c r="L7158" s="507"/>
      <c r="M7158" s="507"/>
      <c r="N7158" s="507"/>
      <c r="O7158" s="508"/>
      <c r="P7158" s="181">
        <v>147</v>
      </c>
      <c r="Q7158" s="101" t="s">
        <v>3</v>
      </c>
      <c r="R7158" s="509">
        <v>147</v>
      </c>
      <c r="S7158" s="510"/>
      <c r="T7158" s="504"/>
      <c r="U7158" s="505"/>
      <c r="V7158" s="33">
        <f>+IF(C7167="","",1)</f>
        <v>1</v>
      </c>
      <c r="W7158" s="57"/>
      <c r="X7158" s="86"/>
      <c r="Y7158" s="39"/>
      <c r="Z7158" s="36"/>
      <c r="AA7158" s="36"/>
      <c r="AD7158" s="33"/>
      <c r="AG7158" s="33"/>
      <c r="AH7158" s="43"/>
      <c r="AI7158" s="43"/>
      <c r="AJ7158" s="43"/>
      <c r="AK7158" s="43"/>
      <c r="AL7158" s="43"/>
      <c r="AM7158" s="43"/>
      <c r="AN7158" s="43"/>
      <c r="AO7158" s="43"/>
      <c r="AP7158" s="43"/>
      <c r="AQ7158" s="43"/>
      <c r="AR7158" s="43"/>
      <c r="AS7158" s="43"/>
      <c r="AT7158" s="43"/>
      <c r="AU7158" s="44"/>
      <c r="AV7158" s="33"/>
      <c r="AW7158" s="33"/>
      <c r="AX7158" s="33"/>
      <c r="AZ7158" s="141"/>
      <c r="BE7158" s="168"/>
      <c r="BF7158" s="168"/>
      <c r="BG7158" s="168"/>
      <c r="BH7158" s="168"/>
      <c r="BI7158" s="168"/>
      <c r="BJ7158" s="168"/>
      <c r="BK7158" s="168"/>
      <c r="BL7158" s="168"/>
      <c r="BM7158" s="168"/>
      <c r="DK7158" s="168"/>
      <c r="DL7158" s="168"/>
      <c r="DM7158" s="168"/>
      <c r="DN7158" s="168"/>
      <c r="DO7158" s="168"/>
      <c r="DP7158" s="168"/>
      <c r="DQ7158" s="168"/>
      <c r="DR7158" s="168"/>
      <c r="DS7158" s="168"/>
      <c r="DT7158" s="168"/>
      <c r="DU7158" s="168"/>
      <c r="DV7158" s="168"/>
      <c r="DW7158" s="168"/>
      <c r="DX7158" s="168"/>
      <c r="DY7158" s="168"/>
      <c r="DZ7158" s="168"/>
      <c r="EA7158" s="168"/>
      <c r="EB7158" s="168"/>
      <c r="EC7158" s="168"/>
      <c r="ED7158" s="168"/>
      <c r="EE7158" s="168"/>
      <c r="EF7158" s="168"/>
      <c r="EG7158" s="168"/>
      <c r="EH7158" s="168"/>
      <c r="EI7158" s="168"/>
      <c r="EJ7158" s="168"/>
      <c r="EK7158" s="168"/>
      <c r="EL7158" s="168"/>
      <c r="EM7158" s="168"/>
      <c r="EN7158" s="168"/>
      <c r="EO7158" s="168"/>
      <c r="EP7158" s="168"/>
      <c r="EQ7158" s="168"/>
      <c r="ER7158" s="168"/>
      <c r="ES7158" s="168"/>
      <c r="ET7158" s="168"/>
      <c r="EU7158" s="168"/>
      <c r="EV7158" s="168"/>
      <c r="EW7158" s="168"/>
      <c r="EX7158" s="168"/>
      <c r="EY7158" s="168"/>
      <c r="EZ7158" s="168"/>
      <c r="FA7158" s="168"/>
      <c r="FB7158" s="168"/>
      <c r="FC7158" s="168"/>
      <c r="FD7158" s="168"/>
    </row>
    <row r="7159" spans="1:160" s="5" customFormat="1" ht="5.25" customHeight="1" thickBot="1" x14ac:dyDescent="0.35">
      <c r="A7159" s="263"/>
      <c r="B7159" s="263"/>
      <c r="C7159" s="265"/>
      <c r="D7159" s="454"/>
      <c r="E7159" s="454"/>
      <c r="F7159" s="454"/>
      <c r="G7159" s="454"/>
      <c r="H7159" s="454"/>
      <c r="I7159" s="454"/>
      <c r="J7159" s="454"/>
      <c r="K7159" s="454"/>
      <c r="L7159" s="454"/>
      <c r="M7159" s="454"/>
      <c r="N7159" s="454"/>
      <c r="O7159" s="454"/>
      <c r="P7159" s="454"/>
      <c r="Q7159" s="454"/>
      <c r="R7159" s="454"/>
      <c r="S7159" s="454"/>
      <c r="T7159" s="454"/>
      <c r="U7159" s="454"/>
      <c r="V7159" s="33"/>
      <c r="W7159" s="57"/>
      <c r="X7159" s="86"/>
      <c r="Y7159" s="38"/>
      <c r="Z7159" s="36"/>
      <c r="AA7159" s="36"/>
      <c r="AD7159" s="33"/>
      <c r="AG7159" s="33"/>
      <c r="AH7159" s="43"/>
      <c r="AI7159" s="43"/>
      <c r="AJ7159" s="43"/>
      <c r="AK7159" s="43"/>
      <c r="AL7159" s="43"/>
      <c r="AM7159" s="43"/>
      <c r="AN7159" s="43"/>
      <c r="AO7159" s="43"/>
      <c r="AP7159" s="43"/>
      <c r="AQ7159" s="43"/>
      <c r="AR7159" s="43"/>
      <c r="AS7159" s="43"/>
      <c r="AT7159" s="43"/>
      <c r="AU7159" s="44"/>
      <c r="AV7159" s="33"/>
      <c r="AW7159" s="33"/>
      <c r="AX7159" s="33"/>
      <c r="AZ7159" s="141"/>
      <c r="BE7159" s="168"/>
      <c r="BF7159" s="168"/>
      <c r="BG7159" s="168"/>
      <c r="BH7159" s="168"/>
      <c r="BI7159" s="168"/>
      <c r="BJ7159" s="168"/>
      <c r="BK7159" s="168"/>
      <c r="BL7159" s="168"/>
      <c r="BM7159" s="168"/>
      <c r="DK7159" s="168"/>
      <c r="DL7159" s="168"/>
      <c r="DM7159" s="168"/>
      <c r="DN7159" s="168"/>
      <c r="DO7159" s="168"/>
      <c r="DP7159" s="168"/>
      <c r="DQ7159" s="168"/>
      <c r="DR7159" s="168"/>
      <c r="DS7159" s="168"/>
      <c r="DT7159" s="168"/>
      <c r="DU7159" s="168"/>
      <c r="DV7159" s="168"/>
      <c r="DW7159" s="168"/>
      <c r="DX7159" s="168"/>
      <c r="DY7159" s="168"/>
      <c r="DZ7159" s="168"/>
      <c r="EA7159" s="168"/>
      <c r="EB7159" s="168"/>
      <c r="EC7159" s="168"/>
      <c r="ED7159" s="168"/>
      <c r="EE7159" s="168"/>
      <c r="EF7159" s="168"/>
      <c r="EG7159" s="168"/>
      <c r="EH7159" s="168"/>
      <c r="EI7159" s="168"/>
      <c r="EJ7159" s="168"/>
      <c r="EK7159" s="168"/>
      <c r="EL7159" s="168"/>
      <c r="EM7159" s="168"/>
      <c r="EN7159" s="168"/>
      <c r="EO7159" s="168"/>
      <c r="EP7159" s="168"/>
      <c r="EQ7159" s="168"/>
      <c r="ER7159" s="168"/>
      <c r="ES7159" s="168"/>
      <c r="ET7159" s="168"/>
      <c r="EU7159" s="168"/>
      <c r="EV7159" s="168"/>
      <c r="EW7159" s="168"/>
      <c r="EX7159" s="168"/>
      <c r="EY7159" s="168"/>
      <c r="EZ7159" s="168"/>
      <c r="FA7159" s="168"/>
      <c r="FB7159" s="168"/>
      <c r="FC7159" s="168"/>
      <c r="FD7159" s="168"/>
    </row>
    <row r="7160" spans="1:160" s="5" customFormat="1" ht="24.9" customHeight="1" x14ac:dyDescent="0.3">
      <c r="A7160" s="263"/>
      <c r="B7160" s="263"/>
      <c r="C7160" s="265"/>
      <c r="D7160" s="511" t="s">
        <v>4</v>
      </c>
      <c r="E7160" s="512"/>
      <c r="F7160" s="513" t="s">
        <v>168</v>
      </c>
      <c r="G7160" s="514"/>
      <c r="H7160" s="514"/>
      <c r="I7160" s="515"/>
      <c r="J7160" s="516" t="s">
        <v>5</v>
      </c>
      <c r="K7160" s="512"/>
      <c r="L7160" s="513" t="s">
        <v>102</v>
      </c>
      <c r="M7160" s="514"/>
      <c r="N7160" s="514"/>
      <c r="O7160" s="514"/>
      <c r="P7160" s="515"/>
      <c r="Q7160" s="1" t="s">
        <v>6</v>
      </c>
      <c r="R7160" s="513" t="s">
        <v>36</v>
      </c>
      <c r="S7160" s="514"/>
      <c r="T7160" s="514"/>
      <c r="U7160" s="517"/>
      <c r="V7160" s="33"/>
      <c r="W7160" s="57"/>
      <c r="X7160" s="86"/>
      <c r="Y7160" s="33"/>
      <c r="Z7160" s="36"/>
      <c r="AA7160" s="36"/>
      <c r="AD7160" s="33"/>
      <c r="AG7160" s="33"/>
      <c r="AH7160" s="43"/>
      <c r="AI7160" s="43"/>
      <c r="AJ7160" s="43"/>
      <c r="AK7160" s="43"/>
      <c r="AL7160" s="43"/>
      <c r="AM7160" s="43"/>
      <c r="AN7160" s="43"/>
      <c r="AO7160" s="43"/>
      <c r="AP7160" s="43"/>
      <c r="AQ7160" s="43"/>
      <c r="AR7160" s="43"/>
      <c r="AS7160" s="43"/>
      <c r="AT7160" s="43"/>
      <c r="AU7160" s="44"/>
      <c r="AV7160" s="33"/>
      <c r="AW7160" s="33"/>
      <c r="AX7160" s="33"/>
      <c r="AZ7160" s="141"/>
      <c r="BE7160" s="168"/>
      <c r="BF7160" s="168"/>
      <c r="BG7160" s="168"/>
      <c r="BH7160" s="168"/>
      <c r="BI7160" s="168"/>
      <c r="BJ7160" s="168"/>
      <c r="BK7160" s="168"/>
      <c r="BL7160" s="168"/>
      <c r="BM7160" s="168"/>
      <c r="DK7160" s="168"/>
      <c r="DL7160" s="168"/>
      <c r="DM7160" s="168"/>
      <c r="DN7160" s="168"/>
      <c r="DO7160" s="168"/>
      <c r="DP7160" s="168"/>
      <c r="DQ7160" s="168"/>
      <c r="DR7160" s="168"/>
      <c r="DS7160" s="168"/>
      <c r="DT7160" s="168"/>
      <c r="DU7160" s="168"/>
      <c r="DV7160" s="168"/>
      <c r="DW7160" s="168"/>
      <c r="DX7160" s="168"/>
      <c r="DY7160" s="168"/>
      <c r="DZ7160" s="168"/>
      <c r="EA7160" s="168"/>
      <c r="EB7160" s="168"/>
      <c r="EC7160" s="168"/>
      <c r="ED7160" s="168"/>
      <c r="EE7160" s="168"/>
      <c r="EF7160" s="168"/>
      <c r="EG7160" s="168"/>
      <c r="EH7160" s="168"/>
      <c r="EI7160" s="168"/>
      <c r="EJ7160" s="168"/>
      <c r="EK7160" s="168"/>
      <c r="EL7160" s="168"/>
      <c r="EM7160" s="168"/>
      <c r="EN7160" s="168"/>
      <c r="EO7160" s="168"/>
      <c r="EP7160" s="168"/>
      <c r="EQ7160" s="168"/>
      <c r="ER7160" s="168"/>
      <c r="ES7160" s="168"/>
      <c r="ET7160" s="168"/>
      <c r="EU7160" s="168"/>
      <c r="EV7160" s="168"/>
      <c r="EW7160" s="168"/>
      <c r="EX7160" s="168"/>
      <c r="EY7160" s="168"/>
      <c r="EZ7160" s="168"/>
      <c r="FA7160" s="168"/>
      <c r="FB7160" s="168"/>
      <c r="FC7160" s="168"/>
      <c r="FD7160" s="168"/>
    </row>
    <row r="7161" spans="1:160" s="5" customFormat="1" ht="45" customHeight="1" thickBot="1" x14ac:dyDescent="0.35">
      <c r="A7161" s="263"/>
      <c r="B7161" s="263"/>
      <c r="C7161" s="265"/>
      <c r="D7161" s="518" t="s">
        <v>7</v>
      </c>
      <c r="E7161" s="519"/>
      <c r="F7161" s="520" t="s">
        <v>169</v>
      </c>
      <c r="G7161" s="521"/>
      <c r="H7161" s="521"/>
      <c r="I7161" s="521"/>
      <c r="J7161" s="521"/>
      <c r="K7161" s="521"/>
      <c r="L7161" s="521"/>
      <c r="M7161" s="521"/>
      <c r="N7161" s="521"/>
      <c r="O7161" s="521"/>
      <c r="P7161" s="521"/>
      <c r="Q7161" s="521"/>
      <c r="R7161" s="521"/>
      <c r="S7161" s="521"/>
      <c r="T7161" s="521"/>
      <c r="U7161" s="522"/>
      <c r="V7161" s="33"/>
      <c r="W7161" s="57"/>
      <c r="X7161" s="86"/>
      <c r="Y7161" s="33"/>
      <c r="Z7161" s="36"/>
      <c r="AA7161" s="36"/>
      <c r="AD7161" s="33"/>
      <c r="AG7161" s="33"/>
      <c r="AH7161" s="43"/>
      <c r="AI7161" s="43"/>
      <c r="AJ7161" s="43"/>
      <c r="AK7161" s="43"/>
      <c r="AL7161" s="43"/>
      <c r="AM7161" s="43"/>
      <c r="AN7161" s="43"/>
      <c r="AO7161" s="43"/>
      <c r="AP7161" s="43"/>
      <c r="AQ7161" s="43"/>
      <c r="AR7161" s="43"/>
      <c r="AS7161" s="43"/>
      <c r="AT7161" s="43"/>
      <c r="AU7161" s="44"/>
      <c r="AV7161" s="33"/>
      <c r="AW7161" s="33"/>
      <c r="AX7161" s="33"/>
      <c r="AZ7161" s="141"/>
      <c r="BE7161" s="168"/>
      <c r="BF7161" s="168"/>
      <c r="BG7161" s="168"/>
      <c r="BH7161" s="168"/>
      <c r="BI7161" s="168"/>
      <c r="BJ7161" s="168"/>
      <c r="BK7161" s="168"/>
      <c r="BL7161" s="168"/>
      <c r="BM7161" s="168"/>
      <c r="DK7161" s="168"/>
      <c r="DL7161" s="168"/>
      <c r="DM7161" s="168"/>
      <c r="DN7161" s="168"/>
      <c r="DO7161" s="168"/>
      <c r="DP7161" s="168"/>
      <c r="DQ7161" s="168"/>
      <c r="DR7161" s="168"/>
      <c r="DS7161" s="168"/>
      <c r="DT7161" s="168"/>
      <c r="DU7161" s="168"/>
      <c r="DV7161" s="168"/>
      <c r="DW7161" s="168"/>
      <c r="DX7161" s="168"/>
      <c r="DY7161" s="168"/>
      <c r="DZ7161" s="168"/>
      <c r="EA7161" s="168"/>
      <c r="EB7161" s="168"/>
      <c r="EC7161" s="168"/>
      <c r="ED7161" s="168"/>
      <c r="EE7161" s="168"/>
      <c r="EF7161" s="168"/>
      <c r="EG7161" s="168"/>
      <c r="EH7161" s="168"/>
      <c r="EI7161" s="168"/>
      <c r="EJ7161" s="168"/>
      <c r="EK7161" s="168"/>
      <c r="EL7161" s="168"/>
      <c r="EM7161" s="168"/>
      <c r="EN7161" s="168"/>
      <c r="EO7161" s="168"/>
      <c r="EP7161" s="168"/>
      <c r="EQ7161" s="168"/>
      <c r="ER7161" s="168"/>
      <c r="ES7161" s="168"/>
      <c r="ET7161" s="168"/>
      <c r="EU7161" s="168"/>
      <c r="EV7161" s="168"/>
      <c r="EW7161" s="168"/>
      <c r="EX7161" s="168"/>
      <c r="EY7161" s="168"/>
      <c r="EZ7161" s="168"/>
      <c r="FA7161" s="168"/>
      <c r="FB7161" s="168"/>
      <c r="FC7161" s="168"/>
      <c r="FD7161" s="168"/>
    </row>
    <row r="7162" spans="1:160" s="5" customFormat="1" ht="5.0999999999999996" customHeight="1" thickBot="1" x14ac:dyDescent="0.35">
      <c r="A7162" s="263"/>
      <c r="B7162" s="263"/>
      <c r="C7162" s="265"/>
      <c r="D7162" s="523"/>
      <c r="E7162" s="523"/>
      <c r="F7162" s="523"/>
      <c r="G7162" s="523"/>
      <c r="H7162" s="523"/>
      <c r="I7162" s="523"/>
      <c r="J7162" s="523"/>
      <c r="K7162" s="523"/>
      <c r="L7162" s="523"/>
      <c r="M7162" s="523"/>
      <c r="N7162" s="523"/>
      <c r="O7162" s="523"/>
      <c r="P7162" s="523"/>
      <c r="Q7162" s="523"/>
      <c r="R7162" s="523"/>
      <c r="S7162" s="523"/>
      <c r="T7162" s="523"/>
      <c r="U7162" s="523"/>
      <c r="V7162" s="33"/>
      <c r="W7162" s="57"/>
      <c r="X7162" s="86"/>
      <c r="Y7162" s="33"/>
      <c r="Z7162" s="36"/>
      <c r="AA7162" s="36"/>
      <c r="AD7162" s="33"/>
      <c r="AG7162" s="33"/>
      <c r="AH7162" s="43"/>
      <c r="AI7162" s="43"/>
      <c r="AJ7162" s="43"/>
      <c r="AK7162" s="43"/>
      <c r="AL7162" s="43"/>
      <c r="AM7162" s="43"/>
      <c r="AN7162" s="43"/>
      <c r="AO7162" s="43"/>
      <c r="AP7162" s="43"/>
      <c r="AQ7162" s="43"/>
      <c r="AR7162" s="43"/>
      <c r="AS7162" s="43"/>
      <c r="AT7162" s="43"/>
      <c r="AU7162" s="44"/>
      <c r="AV7162" s="33"/>
      <c r="AW7162" s="33"/>
      <c r="AX7162" s="33"/>
      <c r="AZ7162" s="141"/>
      <c r="BE7162" s="168"/>
      <c r="BF7162" s="168"/>
      <c r="BG7162" s="168"/>
      <c r="BH7162" s="168"/>
      <c r="BI7162" s="168"/>
      <c r="BJ7162" s="168"/>
      <c r="BK7162" s="168"/>
      <c r="BL7162" s="168"/>
      <c r="BM7162" s="168"/>
      <c r="DK7162" s="168"/>
      <c r="DL7162" s="168"/>
      <c r="DM7162" s="168"/>
      <c r="DN7162" s="168"/>
      <c r="DO7162" s="168"/>
      <c r="DP7162" s="168"/>
      <c r="DQ7162" s="168"/>
      <c r="DR7162" s="168"/>
      <c r="DS7162" s="168"/>
      <c r="DT7162" s="168"/>
      <c r="DU7162" s="168"/>
      <c r="DV7162" s="168"/>
      <c r="DW7162" s="168"/>
      <c r="DX7162" s="168"/>
      <c r="DY7162" s="168"/>
      <c r="DZ7162" s="168"/>
      <c r="EA7162" s="168"/>
      <c r="EB7162" s="168"/>
      <c r="EC7162" s="168"/>
      <c r="ED7162" s="168"/>
      <c r="EE7162" s="168"/>
      <c r="EF7162" s="168"/>
      <c r="EG7162" s="168"/>
      <c r="EH7162" s="168"/>
      <c r="EI7162" s="168"/>
      <c r="EJ7162" s="168"/>
      <c r="EK7162" s="168"/>
      <c r="EL7162" s="168"/>
      <c r="EM7162" s="168"/>
      <c r="EN7162" s="168"/>
      <c r="EO7162" s="168"/>
      <c r="EP7162" s="168"/>
      <c r="EQ7162" s="168"/>
      <c r="ER7162" s="168"/>
      <c r="ES7162" s="168"/>
      <c r="ET7162" s="168"/>
      <c r="EU7162" s="168"/>
      <c r="EV7162" s="168"/>
      <c r="EW7162" s="168"/>
      <c r="EX7162" s="168"/>
      <c r="EY7162" s="168"/>
      <c r="EZ7162" s="168"/>
      <c r="FA7162" s="168"/>
      <c r="FB7162" s="168"/>
      <c r="FC7162" s="168"/>
      <c r="FD7162" s="168"/>
    </row>
    <row r="7163" spans="1:160" s="5" customFormat="1" ht="24.9" customHeight="1" thickBot="1" x14ac:dyDescent="0.35">
      <c r="A7163" s="263"/>
      <c r="B7163" s="263"/>
      <c r="C7163" s="265"/>
      <c r="D7163" s="2" t="s">
        <v>103</v>
      </c>
      <c r="E7163" s="98" t="s">
        <v>106</v>
      </c>
      <c r="F7163" s="455" t="s">
        <v>104</v>
      </c>
      <c r="G7163" s="524"/>
      <c r="H7163" s="456"/>
      <c r="I7163" s="525">
        <v>44058</v>
      </c>
      <c r="J7163" s="526"/>
      <c r="K7163" s="526"/>
      <c r="L7163" s="526"/>
      <c r="M7163" s="526"/>
      <c r="N7163" s="527"/>
      <c r="O7163" s="3" t="s">
        <v>8</v>
      </c>
      <c r="P7163" s="449" t="s">
        <v>24</v>
      </c>
      <c r="Q7163" s="450"/>
      <c r="R7163" s="450"/>
      <c r="S7163" s="450"/>
      <c r="T7163" s="450"/>
      <c r="U7163" s="528"/>
      <c r="V7163" s="33"/>
      <c r="W7163" s="57"/>
      <c r="X7163" s="86"/>
      <c r="Y7163" s="33"/>
      <c r="Z7163" s="36"/>
      <c r="AA7163" s="36"/>
      <c r="AD7163" s="33"/>
      <c r="AG7163" s="33"/>
      <c r="AH7163" s="43"/>
      <c r="AI7163" s="43"/>
      <c r="AJ7163" s="43"/>
      <c r="AK7163" s="43"/>
      <c r="AL7163" s="43"/>
      <c r="AM7163" s="43"/>
      <c r="AN7163" s="43"/>
      <c r="AO7163" s="43"/>
      <c r="AP7163" s="43"/>
      <c r="AQ7163" s="43"/>
      <c r="AR7163" s="43"/>
      <c r="AS7163" s="43"/>
      <c r="AT7163" s="43"/>
      <c r="AU7163" s="44"/>
      <c r="AV7163" s="33"/>
      <c r="AW7163" s="33"/>
      <c r="AX7163" s="33"/>
      <c r="AZ7163" s="141"/>
      <c r="BE7163" s="168"/>
      <c r="BF7163" s="168"/>
      <c r="BG7163" s="168"/>
      <c r="BH7163" s="168"/>
      <c r="BI7163" s="168"/>
      <c r="BJ7163" s="168"/>
      <c r="BK7163" s="168"/>
      <c r="BL7163" s="168"/>
      <c r="BM7163" s="168"/>
      <c r="DK7163" s="168"/>
      <c r="DL7163" s="168"/>
      <c r="DM7163" s="168"/>
      <c r="DN7163" s="168"/>
      <c r="DO7163" s="168"/>
      <c r="DP7163" s="168"/>
      <c r="DQ7163" s="168"/>
      <c r="DR7163" s="168"/>
      <c r="DS7163" s="168"/>
      <c r="DT7163" s="168"/>
      <c r="DU7163" s="168"/>
      <c r="DV7163" s="168"/>
      <c r="DW7163" s="168"/>
      <c r="DX7163" s="168"/>
      <c r="DY7163" s="168"/>
      <c r="DZ7163" s="168"/>
      <c r="EA7163" s="168"/>
      <c r="EB7163" s="168"/>
      <c r="EC7163" s="168"/>
      <c r="ED7163" s="168"/>
      <c r="EE7163" s="168"/>
      <c r="EF7163" s="168"/>
      <c r="EG7163" s="168"/>
      <c r="EH7163" s="168"/>
      <c r="EI7163" s="168"/>
      <c r="EJ7163" s="168"/>
      <c r="EK7163" s="168"/>
      <c r="EL7163" s="168"/>
      <c r="EM7163" s="168"/>
      <c r="EN7163" s="168"/>
      <c r="EO7163" s="168"/>
      <c r="EP7163" s="168"/>
      <c r="EQ7163" s="168"/>
      <c r="ER7163" s="168"/>
      <c r="ES7163" s="168"/>
      <c r="ET7163" s="168"/>
      <c r="EU7163" s="168"/>
      <c r="EV7163" s="168"/>
      <c r="EW7163" s="168"/>
      <c r="EX7163" s="168"/>
      <c r="EY7163" s="168"/>
      <c r="EZ7163" s="168"/>
      <c r="FA7163" s="168"/>
      <c r="FB7163" s="168"/>
      <c r="FC7163" s="168"/>
      <c r="FD7163" s="168"/>
    </row>
    <row r="7164" spans="1:160" s="5" customFormat="1" ht="5.0999999999999996" customHeight="1" thickBot="1" x14ac:dyDescent="0.35">
      <c r="A7164" s="263"/>
      <c r="B7164" s="263"/>
      <c r="C7164" s="265"/>
      <c r="D7164" s="100"/>
      <c r="E7164" s="100"/>
      <c r="F7164" s="100"/>
      <c r="G7164" s="100"/>
      <c r="H7164" s="100"/>
      <c r="I7164" s="100"/>
      <c r="J7164" s="100"/>
      <c r="K7164" s="100"/>
      <c r="L7164" s="100"/>
      <c r="M7164" s="100"/>
      <c r="N7164" s="100"/>
      <c r="O7164" s="100"/>
      <c r="P7164" s="100"/>
      <c r="Q7164" s="100"/>
      <c r="R7164" s="100"/>
      <c r="S7164" s="100"/>
      <c r="T7164" s="100"/>
      <c r="U7164" s="100"/>
      <c r="V7164" s="33"/>
      <c r="W7164" s="57"/>
      <c r="X7164" s="86"/>
      <c r="Y7164" s="33"/>
      <c r="Z7164" s="36"/>
      <c r="AA7164" s="36"/>
      <c r="AD7164" s="33"/>
      <c r="AG7164" s="33"/>
      <c r="AH7164" s="43"/>
      <c r="AI7164" s="43"/>
      <c r="AJ7164" s="43"/>
      <c r="AK7164" s="43"/>
      <c r="AL7164" s="43"/>
      <c r="AM7164" s="43"/>
      <c r="AN7164" s="43"/>
      <c r="AO7164" s="43"/>
      <c r="AP7164" s="43"/>
      <c r="AQ7164" s="43"/>
      <c r="AR7164" s="43"/>
      <c r="AS7164" s="43"/>
      <c r="AT7164" s="43"/>
      <c r="AU7164" s="44"/>
      <c r="AV7164" s="33"/>
      <c r="AW7164" s="33"/>
      <c r="AX7164" s="33"/>
      <c r="AZ7164" s="141"/>
      <c r="BE7164" s="168"/>
      <c r="BF7164" s="168"/>
      <c r="BG7164" s="168"/>
      <c r="BH7164" s="168"/>
      <c r="BI7164" s="168"/>
      <c r="BJ7164" s="168"/>
      <c r="BK7164" s="168"/>
      <c r="BL7164" s="168"/>
      <c r="BM7164" s="168"/>
      <c r="DK7164" s="168"/>
      <c r="DL7164" s="168"/>
      <c r="DM7164" s="168"/>
      <c r="DN7164" s="168"/>
      <c r="DO7164" s="168"/>
      <c r="DP7164" s="168"/>
      <c r="DQ7164" s="168"/>
      <c r="DR7164" s="168"/>
      <c r="DS7164" s="168"/>
      <c r="DT7164" s="168"/>
      <c r="DU7164" s="168"/>
      <c r="DV7164" s="168"/>
      <c r="DW7164" s="168"/>
      <c r="DX7164" s="168"/>
      <c r="DY7164" s="168"/>
      <c r="DZ7164" s="168"/>
      <c r="EA7164" s="168"/>
      <c r="EB7164" s="168"/>
      <c r="EC7164" s="168"/>
      <c r="ED7164" s="168"/>
      <c r="EE7164" s="168"/>
      <c r="EF7164" s="168"/>
      <c r="EG7164" s="168"/>
      <c r="EH7164" s="168"/>
      <c r="EI7164" s="168"/>
      <c r="EJ7164" s="168"/>
      <c r="EK7164" s="168"/>
      <c r="EL7164" s="168"/>
      <c r="EM7164" s="168"/>
      <c r="EN7164" s="168"/>
      <c r="EO7164" s="168"/>
      <c r="EP7164" s="168"/>
      <c r="EQ7164" s="168"/>
      <c r="ER7164" s="168"/>
      <c r="ES7164" s="168"/>
      <c r="ET7164" s="168"/>
      <c r="EU7164" s="168"/>
      <c r="EV7164" s="168"/>
      <c r="EW7164" s="168"/>
      <c r="EX7164" s="168"/>
      <c r="EY7164" s="168"/>
      <c r="EZ7164" s="168"/>
      <c r="FA7164" s="168"/>
      <c r="FB7164" s="168"/>
      <c r="FC7164" s="168"/>
      <c r="FD7164" s="168"/>
    </row>
    <row r="7165" spans="1:160" s="5" customFormat="1" ht="24.9" customHeight="1" thickBot="1" x14ac:dyDescent="0.35">
      <c r="A7165" s="263"/>
      <c r="B7165" s="263"/>
      <c r="C7165" s="265"/>
      <c r="D7165" s="2" t="s">
        <v>31</v>
      </c>
      <c r="E7165" s="449"/>
      <c r="F7165" s="450"/>
      <c r="G7165" s="450"/>
      <c r="H7165" s="450"/>
      <c r="I7165" s="450"/>
      <c r="J7165" s="451"/>
      <c r="K7165" s="19" t="s">
        <v>105</v>
      </c>
      <c r="L7165" s="452"/>
      <c r="M7165" s="452"/>
      <c r="N7165" s="452"/>
      <c r="O7165" s="452"/>
      <c r="P7165" s="452"/>
      <c r="Q7165" s="452"/>
      <c r="R7165" s="452"/>
      <c r="S7165" s="452"/>
      <c r="T7165" s="452"/>
      <c r="U7165" s="453"/>
      <c r="V7165" s="33"/>
      <c r="W7165" s="57"/>
      <c r="X7165" s="86"/>
      <c r="Y7165" s="33"/>
      <c r="Z7165" s="36"/>
      <c r="AA7165" s="36"/>
      <c r="AD7165" s="33"/>
      <c r="AG7165" s="33"/>
      <c r="AH7165" s="43"/>
      <c r="AI7165" s="43"/>
      <c r="AJ7165" s="43"/>
      <c r="AK7165" s="43"/>
      <c r="AL7165" s="43"/>
      <c r="AM7165" s="43"/>
      <c r="AN7165" s="43"/>
      <c r="AO7165" s="43"/>
      <c r="AP7165" s="43"/>
      <c r="AQ7165" s="43"/>
      <c r="AR7165" s="43"/>
      <c r="AS7165" s="43"/>
      <c r="AT7165" s="43"/>
      <c r="AU7165" s="44"/>
      <c r="AV7165" s="33"/>
      <c r="AW7165" s="33"/>
      <c r="AX7165" s="33"/>
      <c r="AZ7165" s="141"/>
      <c r="BE7165" s="168"/>
      <c r="BF7165" s="168"/>
      <c r="BG7165" s="168"/>
      <c r="BH7165" s="168"/>
      <c r="BI7165" s="168"/>
      <c r="BJ7165" s="168"/>
      <c r="BK7165" s="168"/>
      <c r="BL7165" s="168"/>
      <c r="BM7165" s="168"/>
      <c r="DK7165" s="168"/>
      <c r="DL7165" s="168"/>
      <c r="DM7165" s="168"/>
      <c r="DN7165" s="168"/>
      <c r="DO7165" s="168"/>
      <c r="DP7165" s="168"/>
      <c r="DQ7165" s="168"/>
      <c r="DR7165" s="168"/>
      <c r="DS7165" s="168"/>
      <c r="DT7165" s="168"/>
      <c r="DU7165" s="168"/>
      <c r="DV7165" s="168"/>
      <c r="DW7165" s="168"/>
      <c r="DX7165" s="168"/>
      <c r="DY7165" s="168"/>
      <c r="DZ7165" s="168"/>
      <c r="EA7165" s="168"/>
      <c r="EB7165" s="168"/>
      <c r="EC7165" s="168"/>
      <c r="ED7165" s="168"/>
      <c r="EE7165" s="168"/>
      <c r="EF7165" s="168"/>
      <c r="EG7165" s="168"/>
      <c r="EH7165" s="168"/>
      <c r="EI7165" s="168"/>
      <c r="EJ7165" s="168"/>
      <c r="EK7165" s="168"/>
      <c r="EL7165" s="168"/>
      <c r="EM7165" s="168"/>
      <c r="EN7165" s="168"/>
      <c r="EO7165" s="168"/>
      <c r="EP7165" s="168"/>
      <c r="EQ7165" s="168"/>
      <c r="ER7165" s="168"/>
      <c r="ES7165" s="168"/>
      <c r="ET7165" s="168"/>
      <c r="EU7165" s="168"/>
      <c r="EV7165" s="168"/>
      <c r="EW7165" s="168"/>
      <c r="EX7165" s="168"/>
      <c r="EY7165" s="168"/>
      <c r="EZ7165" s="168"/>
      <c r="FA7165" s="168"/>
      <c r="FB7165" s="168"/>
      <c r="FC7165" s="168"/>
      <c r="FD7165" s="168"/>
    </row>
    <row r="7166" spans="1:160" s="5" customFormat="1" ht="5.0999999999999996" customHeight="1" thickBot="1" x14ac:dyDescent="0.35">
      <c r="A7166" s="263"/>
      <c r="B7166" s="263"/>
      <c r="C7166" s="265"/>
      <c r="D7166" s="454"/>
      <c r="E7166" s="454"/>
      <c r="F7166" s="454"/>
      <c r="G7166" s="454"/>
      <c r="H7166" s="454"/>
      <c r="I7166" s="454"/>
      <c r="J7166" s="454"/>
      <c r="K7166" s="454"/>
      <c r="L7166" s="454"/>
      <c r="M7166" s="454"/>
      <c r="N7166" s="454"/>
      <c r="O7166" s="454"/>
      <c r="P7166" s="454"/>
      <c r="Q7166" s="454"/>
      <c r="R7166" s="454"/>
      <c r="S7166" s="454"/>
      <c r="T7166" s="454"/>
      <c r="U7166" s="454"/>
      <c r="V7166" s="33"/>
      <c r="W7166" s="57"/>
      <c r="X7166" s="86"/>
      <c r="Y7166" s="33"/>
      <c r="Z7166" s="36"/>
      <c r="AA7166" s="36"/>
      <c r="AD7166" s="33"/>
      <c r="AG7166" s="33"/>
      <c r="AH7166" s="43"/>
      <c r="AI7166" s="43"/>
      <c r="AJ7166" s="43"/>
      <c r="AK7166" s="43"/>
      <c r="AL7166" s="43"/>
      <c r="AM7166" s="43"/>
      <c r="AN7166" s="43"/>
      <c r="AO7166" s="43"/>
      <c r="AP7166" s="43"/>
      <c r="AQ7166" s="43"/>
      <c r="AR7166" s="43"/>
      <c r="AS7166" s="43"/>
      <c r="AT7166" s="43"/>
      <c r="AU7166" s="44"/>
      <c r="AV7166" s="33"/>
      <c r="AW7166" s="33"/>
      <c r="AX7166" s="33"/>
      <c r="AZ7166" s="141"/>
      <c r="BE7166" s="168"/>
      <c r="BF7166" s="168"/>
      <c r="BG7166" s="168"/>
      <c r="BH7166" s="168"/>
      <c r="BI7166" s="168"/>
      <c r="BJ7166" s="168"/>
      <c r="BK7166" s="168"/>
      <c r="BL7166" s="168"/>
      <c r="BM7166" s="168"/>
      <c r="DK7166" s="168"/>
      <c r="DL7166" s="168"/>
      <c r="DM7166" s="168"/>
      <c r="DN7166" s="168"/>
      <c r="DO7166" s="168"/>
      <c r="DP7166" s="168"/>
      <c r="DQ7166" s="168"/>
      <c r="DR7166" s="168"/>
      <c r="DS7166" s="168"/>
      <c r="DT7166" s="168"/>
      <c r="DU7166" s="168"/>
      <c r="DV7166" s="168"/>
      <c r="DW7166" s="168"/>
      <c r="DX7166" s="168"/>
      <c r="DY7166" s="168"/>
      <c r="DZ7166" s="168"/>
      <c r="EA7166" s="168"/>
      <c r="EB7166" s="168"/>
      <c r="EC7166" s="168"/>
      <c r="ED7166" s="168"/>
      <c r="EE7166" s="168"/>
      <c r="EF7166" s="168"/>
      <c r="EG7166" s="168"/>
      <c r="EH7166" s="168"/>
      <c r="EI7166" s="168"/>
      <c r="EJ7166" s="168"/>
      <c r="EK7166" s="168"/>
      <c r="EL7166" s="168"/>
      <c r="EM7166" s="168"/>
      <c r="EN7166" s="168"/>
      <c r="EO7166" s="168"/>
      <c r="EP7166" s="168"/>
      <c r="EQ7166" s="168"/>
      <c r="ER7166" s="168"/>
      <c r="ES7166" s="168"/>
      <c r="ET7166" s="168"/>
      <c r="EU7166" s="168"/>
      <c r="EV7166" s="168"/>
      <c r="EW7166" s="168"/>
      <c r="EX7166" s="168"/>
      <c r="EY7166" s="168"/>
      <c r="EZ7166" s="168"/>
      <c r="FA7166" s="168"/>
      <c r="FB7166" s="168"/>
      <c r="FC7166" s="168"/>
      <c r="FD7166" s="168"/>
    </row>
    <row r="7167" spans="1:160" s="5" customFormat="1" ht="45" customHeight="1" thickBot="1" x14ac:dyDescent="0.35">
      <c r="A7167" s="263" t="str">
        <f>+E7167</f>
        <v>NP 84</v>
      </c>
      <c r="B7167" s="264">
        <f>+U7191</f>
        <v>8</v>
      </c>
      <c r="C7167" s="265">
        <v>137</v>
      </c>
      <c r="D7167" s="2" t="s">
        <v>9</v>
      </c>
      <c r="E7167" s="31" t="s">
        <v>366</v>
      </c>
      <c r="F7167" s="455" t="s">
        <v>29</v>
      </c>
      <c r="G7167" s="456"/>
      <c r="H7167" s="457" t="s">
        <v>370</v>
      </c>
      <c r="I7167" s="457"/>
      <c r="J7167" s="457"/>
      <c r="K7167" s="457"/>
      <c r="L7167" s="457"/>
      <c r="M7167" s="458"/>
      <c r="N7167" s="459" t="s">
        <v>32</v>
      </c>
      <c r="O7167" s="460"/>
      <c r="P7167" s="461"/>
      <c r="Q7167" s="462" t="s">
        <v>54</v>
      </c>
      <c r="R7167" s="463"/>
      <c r="S7167" s="463"/>
      <c r="T7167" s="463"/>
      <c r="U7167" s="464"/>
      <c r="V7167" s="33"/>
      <c r="W7167" s="57"/>
      <c r="X7167" s="86"/>
      <c r="Y7167" s="33"/>
      <c r="Z7167" s="38"/>
      <c r="AA7167" s="38"/>
      <c r="AD7167" s="33"/>
      <c r="AG7167" s="33"/>
      <c r="AH7167" s="43"/>
      <c r="AI7167" s="43"/>
      <c r="AJ7167" s="43"/>
      <c r="AK7167" s="43"/>
      <c r="AL7167" s="43"/>
      <c r="AM7167" s="43"/>
      <c r="AN7167" s="43"/>
      <c r="AO7167" s="43"/>
      <c r="AP7167" s="43"/>
      <c r="AQ7167" s="43"/>
      <c r="AR7167" s="43"/>
      <c r="AS7167" s="43"/>
      <c r="AT7167" s="43"/>
      <c r="AU7167" s="44"/>
      <c r="AV7167" s="33"/>
      <c r="AW7167" s="33"/>
      <c r="AX7167" s="33"/>
      <c r="AZ7167" s="141"/>
      <c r="BE7167" s="168"/>
      <c r="BF7167" s="168"/>
      <c r="BG7167" s="168"/>
      <c r="BH7167" s="168"/>
      <c r="BI7167" s="168"/>
      <c r="BJ7167" s="168"/>
      <c r="BK7167" s="168"/>
      <c r="BL7167" s="168"/>
      <c r="BM7167" s="168"/>
      <c r="DK7167" s="168"/>
      <c r="DL7167" s="168"/>
      <c r="DM7167" s="168"/>
      <c r="DN7167" s="168"/>
      <c r="DO7167" s="168"/>
      <c r="DP7167" s="168"/>
      <c r="DQ7167" s="168"/>
      <c r="DR7167" s="168"/>
      <c r="DS7167" s="168"/>
      <c r="DT7167" s="168"/>
      <c r="DU7167" s="168"/>
      <c r="DV7167" s="168"/>
      <c r="DW7167" s="168"/>
      <c r="DX7167" s="168"/>
      <c r="DY7167" s="168"/>
      <c r="DZ7167" s="168"/>
      <c r="EA7167" s="168"/>
      <c r="EB7167" s="168"/>
      <c r="EC7167" s="168"/>
      <c r="ED7167" s="168"/>
      <c r="EE7167" s="168"/>
      <c r="EF7167" s="168"/>
      <c r="EG7167" s="168"/>
      <c r="EH7167" s="168"/>
      <c r="EI7167" s="168"/>
      <c r="EJ7167" s="168"/>
      <c r="EK7167" s="168"/>
      <c r="EL7167" s="168"/>
      <c r="EM7167" s="168"/>
      <c r="EN7167" s="168"/>
      <c r="EO7167" s="168"/>
      <c r="EP7167" s="168"/>
      <c r="EQ7167" s="168"/>
      <c r="ER7167" s="168"/>
      <c r="ES7167" s="168"/>
      <c r="ET7167" s="168"/>
      <c r="EU7167" s="168"/>
      <c r="EV7167" s="168"/>
      <c r="EW7167" s="168"/>
      <c r="EX7167" s="168"/>
      <c r="EY7167" s="168"/>
      <c r="EZ7167" s="168"/>
      <c r="FA7167" s="168"/>
      <c r="FB7167" s="168"/>
      <c r="FC7167" s="168"/>
      <c r="FD7167" s="168"/>
    </row>
    <row r="7168" spans="1:160" s="5" customFormat="1" ht="5.0999999999999996" customHeight="1" thickBot="1" x14ac:dyDescent="0.35">
      <c r="A7168" s="263"/>
      <c r="B7168" s="263"/>
      <c r="C7168" s="265"/>
      <c r="D7168" s="428"/>
      <c r="E7168" s="428"/>
      <c r="F7168" s="428"/>
      <c r="G7168" s="428"/>
      <c r="H7168" s="428"/>
      <c r="I7168" s="428"/>
      <c r="J7168" s="428"/>
      <c r="K7168" s="428"/>
      <c r="L7168" s="428"/>
      <c r="M7168" s="428"/>
      <c r="N7168" s="454"/>
      <c r="O7168" s="454"/>
      <c r="P7168" s="454"/>
      <c r="Q7168" s="454"/>
      <c r="R7168" s="454"/>
      <c r="S7168" s="454"/>
      <c r="T7168" s="454"/>
      <c r="U7168" s="454"/>
      <c r="V7168" s="33"/>
      <c r="W7168" s="57"/>
      <c r="X7168" s="86"/>
      <c r="Y7168" s="33"/>
      <c r="Z7168" s="76"/>
      <c r="AA7168" s="76"/>
      <c r="AD7168" s="33"/>
      <c r="AG7168" s="33"/>
      <c r="AH7168" s="43"/>
      <c r="AI7168" s="43"/>
      <c r="AJ7168" s="43"/>
      <c r="AK7168" s="43"/>
      <c r="AL7168" s="43"/>
      <c r="AM7168" s="43"/>
      <c r="AN7168" s="43"/>
      <c r="AO7168" s="43"/>
      <c r="AP7168" s="43"/>
      <c r="AQ7168" s="43"/>
      <c r="AR7168" s="43"/>
      <c r="AS7168" s="43"/>
      <c r="AT7168" s="43"/>
      <c r="AU7168" s="44"/>
      <c r="AV7168" s="33"/>
      <c r="AW7168" s="33"/>
      <c r="AX7168" s="33"/>
      <c r="AZ7168" s="141"/>
      <c r="BE7168" s="168"/>
      <c r="BF7168" s="168"/>
      <c r="BG7168" s="168"/>
      <c r="BH7168" s="168"/>
      <c r="BI7168" s="168"/>
      <c r="BJ7168" s="168"/>
      <c r="BK7168" s="168"/>
      <c r="BL7168" s="168"/>
      <c r="BM7168" s="168"/>
      <c r="DK7168" s="168"/>
      <c r="DL7168" s="168"/>
      <c r="DM7168" s="168"/>
      <c r="DN7168" s="168"/>
      <c r="DO7168" s="168"/>
      <c r="DP7168" s="168"/>
      <c r="DQ7168" s="168"/>
      <c r="DR7168" s="168"/>
      <c r="DS7168" s="168"/>
      <c r="DT7168" s="168"/>
      <c r="DU7168" s="168"/>
      <c r="DV7168" s="168"/>
      <c r="DW7168" s="168"/>
      <c r="DX7168" s="168"/>
      <c r="DY7168" s="168"/>
      <c r="DZ7168" s="168"/>
      <c r="EA7168" s="168"/>
      <c r="EB7168" s="168"/>
      <c r="EC7168" s="168"/>
      <c r="ED7168" s="168"/>
      <c r="EE7168" s="168"/>
      <c r="EF7168" s="168"/>
      <c r="EG7168" s="168"/>
      <c r="EH7168" s="168"/>
      <c r="EI7168" s="168"/>
      <c r="EJ7168" s="168"/>
      <c r="EK7168" s="168"/>
      <c r="EL7168" s="168"/>
      <c r="EM7168" s="168"/>
      <c r="EN7168" s="168"/>
      <c r="EO7168" s="168"/>
      <c r="EP7168" s="168"/>
      <c r="EQ7168" s="168"/>
      <c r="ER7168" s="168"/>
      <c r="ES7168" s="168"/>
      <c r="ET7168" s="168"/>
      <c r="EU7168" s="168"/>
      <c r="EV7168" s="168"/>
      <c r="EW7168" s="168"/>
      <c r="EX7168" s="168"/>
      <c r="EY7168" s="168"/>
      <c r="EZ7168" s="168"/>
      <c r="FA7168" s="168"/>
      <c r="FB7168" s="168"/>
      <c r="FC7168" s="168"/>
      <c r="FD7168" s="168"/>
    </row>
    <row r="7169" spans="1:160" s="5" customFormat="1" ht="24.9" customHeight="1" x14ac:dyDescent="0.3">
      <c r="A7169" s="263"/>
      <c r="B7169" s="263"/>
      <c r="C7169" s="265"/>
      <c r="D7169" s="465" t="s">
        <v>30</v>
      </c>
      <c r="E7169" s="466"/>
      <c r="F7169" s="466"/>
      <c r="G7169" s="466"/>
      <c r="H7169" s="466"/>
      <c r="I7169" s="466"/>
      <c r="J7169" s="466"/>
      <c r="K7169" s="466"/>
      <c r="L7169" s="466"/>
      <c r="M7169" s="467"/>
      <c r="N7169" s="468" t="s">
        <v>11</v>
      </c>
      <c r="O7169" s="470" t="s">
        <v>12</v>
      </c>
      <c r="P7169" s="471"/>
      <c r="Q7169" s="474" t="s">
        <v>13</v>
      </c>
      <c r="R7169" s="475"/>
      <c r="S7169" s="476"/>
      <c r="T7169" s="477" t="s">
        <v>27</v>
      </c>
      <c r="U7169" s="479" t="s">
        <v>28</v>
      </c>
      <c r="V7169" s="33"/>
      <c r="W7169" s="57"/>
      <c r="X7169" s="86"/>
      <c r="Y7169" s="33"/>
      <c r="Z7169" s="76"/>
      <c r="AA7169" s="76"/>
      <c r="AD7169" s="33"/>
      <c r="AG7169" s="33"/>
      <c r="AH7169" s="43"/>
      <c r="AI7169" s="43"/>
      <c r="AJ7169" s="43"/>
      <c r="AK7169" s="43"/>
      <c r="AL7169" s="43"/>
      <c r="AM7169" s="43"/>
      <c r="AN7169" s="43"/>
      <c r="AO7169" s="43"/>
      <c r="AP7169" s="43"/>
      <c r="AQ7169" s="43"/>
      <c r="AR7169" s="43"/>
      <c r="AS7169" s="43"/>
      <c r="AT7169" s="43"/>
      <c r="AU7169" s="44"/>
      <c r="AV7169" s="33"/>
      <c r="AW7169" s="33"/>
      <c r="AX7169" s="33"/>
      <c r="AZ7169" s="141"/>
      <c r="BE7169" s="168"/>
      <c r="BF7169" s="168"/>
      <c r="BG7169" s="168"/>
      <c r="BH7169" s="168"/>
      <c r="BI7169" s="168"/>
      <c r="BJ7169" s="168"/>
      <c r="BK7169" s="168"/>
      <c r="BL7169" s="168"/>
      <c r="BM7169" s="168"/>
      <c r="DK7169" s="168"/>
      <c r="DL7169" s="168"/>
      <c r="DM7169" s="168"/>
      <c r="DN7169" s="168"/>
      <c r="DO7169" s="168"/>
      <c r="DP7169" s="168"/>
      <c r="DQ7169" s="168"/>
      <c r="DR7169" s="168"/>
      <c r="DS7169" s="168"/>
      <c r="DT7169" s="168"/>
      <c r="DU7169" s="168"/>
      <c r="DV7169" s="168"/>
      <c r="DW7169" s="168"/>
      <c r="DX7169" s="168"/>
      <c r="DY7169" s="168"/>
      <c r="DZ7169" s="168"/>
      <c r="EA7169" s="168"/>
      <c r="EB7169" s="168"/>
      <c r="EC7169" s="168"/>
      <c r="ED7169" s="168"/>
      <c r="EE7169" s="168"/>
      <c r="EF7169" s="168"/>
      <c r="EG7169" s="168"/>
      <c r="EH7169" s="168"/>
      <c r="EI7169" s="168"/>
      <c r="EJ7169" s="168"/>
      <c r="EK7169" s="168"/>
      <c r="EL7169" s="168"/>
      <c r="EM7169" s="168"/>
      <c r="EN7169" s="168"/>
      <c r="EO7169" s="168"/>
      <c r="EP7169" s="168"/>
      <c r="EQ7169" s="168"/>
      <c r="ER7169" s="168"/>
      <c r="ES7169" s="168"/>
      <c r="ET7169" s="168"/>
      <c r="EU7169" s="168"/>
      <c r="EV7169" s="168"/>
      <c r="EW7169" s="168"/>
      <c r="EX7169" s="168"/>
      <c r="EY7169" s="168"/>
      <c r="EZ7169" s="168"/>
      <c r="FA7169" s="168"/>
      <c r="FB7169" s="168"/>
      <c r="FC7169" s="168"/>
      <c r="FD7169" s="168"/>
    </row>
    <row r="7170" spans="1:160" s="5" customFormat="1" ht="24.9" customHeight="1" x14ac:dyDescent="0.3">
      <c r="A7170" s="263"/>
      <c r="B7170" s="263"/>
      <c r="C7170" s="265"/>
      <c r="D7170" s="481"/>
      <c r="E7170" s="482"/>
      <c r="F7170" s="482"/>
      <c r="G7170" s="482"/>
      <c r="H7170" s="482"/>
      <c r="I7170" s="482"/>
      <c r="J7170" s="482"/>
      <c r="K7170" s="482"/>
      <c r="L7170" s="482"/>
      <c r="M7170" s="483"/>
      <c r="N7170" s="469"/>
      <c r="O7170" s="472"/>
      <c r="P7170" s="473"/>
      <c r="Q7170" s="7" t="s">
        <v>14</v>
      </c>
      <c r="R7170" s="7" t="s">
        <v>15</v>
      </c>
      <c r="S7170" s="7" t="s">
        <v>26</v>
      </c>
      <c r="T7170" s="478"/>
      <c r="U7170" s="480"/>
      <c r="V7170" s="33"/>
      <c r="W7170" s="57"/>
      <c r="X7170" s="86"/>
      <c r="Y7170" s="33"/>
      <c r="Z7170" s="77"/>
      <c r="AA7170" s="77"/>
      <c r="AD7170" s="33"/>
      <c r="AG7170" s="33"/>
      <c r="AH7170" s="43"/>
      <c r="AI7170" s="43"/>
      <c r="AJ7170" s="43"/>
      <c r="AK7170" s="43"/>
      <c r="AL7170" s="43"/>
      <c r="AM7170" s="43"/>
      <c r="AN7170" s="43"/>
      <c r="AO7170" s="43"/>
      <c r="AP7170" s="43"/>
      <c r="AQ7170" s="43"/>
      <c r="AR7170" s="43"/>
      <c r="AS7170" s="43"/>
      <c r="AT7170" s="43"/>
      <c r="AU7170" s="44"/>
      <c r="AV7170" s="33"/>
      <c r="AW7170" s="33"/>
      <c r="AX7170" s="33"/>
      <c r="AZ7170" s="141"/>
      <c r="BE7170" s="168"/>
      <c r="BF7170" s="168"/>
      <c r="BG7170" s="168"/>
      <c r="BH7170" s="168"/>
      <c r="BI7170" s="168"/>
      <c r="BJ7170" s="168"/>
      <c r="BK7170" s="168"/>
      <c r="BL7170" s="168"/>
      <c r="BM7170" s="168"/>
      <c r="DK7170" s="168"/>
      <c r="DL7170" s="168"/>
      <c r="DM7170" s="168"/>
      <c r="DN7170" s="168"/>
      <c r="DO7170" s="168"/>
      <c r="DP7170" s="168"/>
      <c r="DQ7170" s="168"/>
      <c r="DR7170" s="168"/>
      <c r="DS7170" s="168"/>
      <c r="DT7170" s="168"/>
      <c r="DU7170" s="168"/>
      <c r="DV7170" s="168"/>
      <c r="DW7170" s="168"/>
      <c r="DX7170" s="168"/>
      <c r="DY7170" s="168"/>
      <c r="DZ7170" s="168"/>
      <c r="EA7170" s="168"/>
      <c r="EB7170" s="168"/>
      <c r="EC7170" s="168"/>
      <c r="ED7170" s="168"/>
      <c r="EE7170" s="168"/>
      <c r="EF7170" s="168"/>
      <c r="EG7170" s="168"/>
      <c r="EH7170" s="168"/>
      <c r="EI7170" s="168"/>
      <c r="EJ7170" s="168"/>
      <c r="EK7170" s="168"/>
      <c r="EL7170" s="168"/>
      <c r="EM7170" s="168"/>
      <c r="EN7170" s="168"/>
      <c r="EO7170" s="168"/>
      <c r="EP7170" s="168"/>
      <c r="EQ7170" s="168"/>
      <c r="ER7170" s="168"/>
      <c r="ES7170" s="168"/>
      <c r="ET7170" s="168"/>
      <c r="EU7170" s="168"/>
      <c r="EV7170" s="168"/>
      <c r="EW7170" s="168"/>
      <c r="EX7170" s="168"/>
      <c r="EY7170" s="168"/>
      <c r="EZ7170" s="168"/>
      <c r="FA7170" s="168"/>
      <c r="FB7170" s="168"/>
      <c r="FC7170" s="168"/>
      <c r="FD7170" s="168"/>
    </row>
    <row r="7171" spans="1:160" s="5" customFormat="1" ht="24.9" customHeight="1" x14ac:dyDescent="0.3">
      <c r="A7171" s="263"/>
      <c r="B7171" s="263"/>
      <c r="C7171" s="265"/>
      <c r="D7171" s="481"/>
      <c r="E7171" s="482"/>
      <c r="F7171" s="482"/>
      <c r="G7171" s="482"/>
      <c r="H7171" s="482"/>
      <c r="I7171" s="482"/>
      <c r="J7171" s="482"/>
      <c r="K7171" s="482"/>
      <c r="L7171" s="482"/>
      <c r="M7171" s="483"/>
      <c r="N7171" s="16">
        <v>14000772</v>
      </c>
      <c r="O7171" s="412" t="s">
        <v>371</v>
      </c>
      <c r="P7171" s="413"/>
      <c r="Q7171" s="8"/>
      <c r="R7171" s="8"/>
      <c r="S7171" s="8"/>
      <c r="T7171" s="9">
        <v>2</v>
      </c>
      <c r="U7171" s="17">
        <f>+T7171</f>
        <v>2</v>
      </c>
      <c r="V7171" s="33"/>
      <c r="W7171" s="57">
        <v>3</v>
      </c>
      <c r="X7171" s="86"/>
      <c r="Y7171" s="33">
        <f>+C7167</f>
        <v>137</v>
      </c>
      <c r="Z7171" s="41">
        <f>+SUMIF($N7171:$N7190,$Z$16,$U7171:$U7190)</f>
        <v>0</v>
      </c>
      <c r="AA7171" s="41">
        <f>+SUMIF($N7171:$N7190,$AA$16,$U7171:$U7190)</f>
        <v>0</v>
      </c>
      <c r="AB7171" s="41">
        <f>+SUMIF($N7171:$N7190,$AB$16,$U7171:$U7190)</f>
        <v>2</v>
      </c>
      <c r="AC7171" s="41">
        <f>+SUMIF($N7171:$N7190,$AC$16,$U7171:$U7190)</f>
        <v>2</v>
      </c>
      <c r="AD7171" s="41">
        <f>+SUMIF($N7171:$N7190,$AD$16,$U7171:$U7190)</f>
        <v>2</v>
      </c>
      <c r="AE7171" s="41">
        <f>+SUMIF($N7171:$N7190,$AE$16,$U7171:$U7190)</f>
        <v>2</v>
      </c>
      <c r="AF7171" s="41">
        <f>+SUMIF($N7171:$N7190,$AF$16,$U7171:$U7190)</f>
        <v>0</v>
      </c>
      <c r="AG7171" s="41">
        <f>+SUMIF($N7171:$N7190,$AG$16,$U7171:$U7190)</f>
        <v>0</v>
      </c>
      <c r="AH7171" s="41">
        <f>+SUMIF($N7171:$N7190,$AH$16,$U7171:$U7190)</f>
        <v>0</v>
      </c>
      <c r="AI7171" s="41">
        <f>+SUMIF($N7171:$N7190,$AI$16,$U7171:$U7190)</f>
        <v>0</v>
      </c>
      <c r="AJ7171" s="41">
        <f>+SUMIF($N7171:$N7190,$AJ$16,$U7171:$U7190)</f>
        <v>0</v>
      </c>
      <c r="AK7171" s="41">
        <f>+SUMIF($N7171:$N7190,$AK$16,$U7171:$U7190)</f>
        <v>0</v>
      </c>
      <c r="AL7171" s="41">
        <f>+SUMIF($N7171:$N7190,$AL$16,$U7171:$U7190)</f>
        <v>0</v>
      </c>
      <c r="AM7171" s="41">
        <f>+SUMIF($N7171:$N7190,$AM$16,$U7171:$U7190)</f>
        <v>0</v>
      </c>
      <c r="AN7171" s="41">
        <f>+SUMIF($N7171:$N7190,$AN$16,$U7171:$U7190)</f>
        <v>0</v>
      </c>
      <c r="AO7171" s="41">
        <f>+SUMIF($N7171:$N7190,$AO$16,$U7171:$U7190)</f>
        <v>0</v>
      </c>
      <c r="AP7171" s="41">
        <f>+SUMIF($N7171:$N7190,$AP$16,$U7171:$U7190)</f>
        <v>0</v>
      </c>
      <c r="AQ7171" s="41">
        <f>+SUMIF($N7171:$N7190,$AQ$16,$U7171:$U7190)</f>
        <v>0</v>
      </c>
      <c r="AR7171" s="41">
        <f>+SUMIF($N7171:$N7190,$AR$16,$U7171:$U7190)</f>
        <v>0</v>
      </c>
      <c r="AS7171" s="43"/>
      <c r="AT7171" s="43"/>
      <c r="AU7171" s="44"/>
      <c r="AV7171" s="33"/>
      <c r="AW7171" s="33"/>
      <c r="AX7171" s="33"/>
      <c r="AZ7171" s="141"/>
      <c r="BE7171" s="168"/>
      <c r="BF7171" s="168"/>
      <c r="BG7171" s="168"/>
      <c r="BH7171" s="168"/>
      <c r="BI7171" s="168"/>
      <c r="BJ7171" s="168"/>
      <c r="BK7171" s="168"/>
      <c r="BL7171" s="168"/>
      <c r="BM7171" s="168"/>
      <c r="DK7171" s="168"/>
      <c r="DL7171" s="168"/>
      <c r="DM7171" s="168"/>
      <c r="DN7171" s="168"/>
      <c r="DO7171" s="168"/>
      <c r="DP7171" s="168"/>
      <c r="DQ7171" s="168"/>
      <c r="DR7171" s="168"/>
      <c r="DS7171" s="168"/>
      <c r="DT7171" s="168"/>
      <c r="DU7171" s="168"/>
      <c r="DV7171" s="168"/>
      <c r="DW7171" s="168"/>
      <c r="DX7171" s="168"/>
      <c r="DY7171" s="168"/>
      <c r="DZ7171" s="168"/>
      <c r="EA7171" s="168"/>
      <c r="EB7171" s="168"/>
      <c r="EC7171" s="168"/>
      <c r="ED7171" s="168"/>
      <c r="EE7171" s="168"/>
      <c r="EF7171" s="168"/>
      <c r="EG7171" s="168"/>
      <c r="EH7171" s="168"/>
      <c r="EI7171" s="168"/>
      <c r="EJ7171" s="168"/>
      <c r="EK7171" s="168"/>
      <c r="EL7171" s="168"/>
      <c r="EM7171" s="168"/>
      <c r="EN7171" s="168"/>
      <c r="EO7171" s="168"/>
      <c r="EP7171" s="168"/>
      <c r="EQ7171" s="168"/>
      <c r="ER7171" s="168"/>
      <c r="ES7171" s="168"/>
      <c r="ET7171" s="168"/>
      <c r="EU7171" s="168"/>
      <c r="EV7171" s="168"/>
      <c r="EW7171" s="168"/>
      <c r="EX7171" s="168"/>
      <c r="EY7171" s="168"/>
      <c r="EZ7171" s="168"/>
      <c r="FA7171" s="168"/>
      <c r="FB7171" s="168"/>
      <c r="FC7171" s="168"/>
      <c r="FD7171" s="168"/>
    </row>
    <row r="7172" spans="1:160" s="5" customFormat="1" ht="24.9" customHeight="1" x14ac:dyDescent="0.3">
      <c r="A7172" s="263"/>
      <c r="B7172" s="263"/>
      <c r="C7172" s="265"/>
      <c r="D7172" s="481"/>
      <c r="E7172" s="482"/>
      <c r="F7172" s="482"/>
      <c r="G7172" s="482"/>
      <c r="H7172" s="482"/>
      <c r="I7172" s="482"/>
      <c r="J7172" s="482"/>
      <c r="K7172" s="482"/>
      <c r="L7172" s="482"/>
      <c r="M7172" s="483"/>
      <c r="N7172" s="16">
        <v>14000741</v>
      </c>
      <c r="O7172" s="412" t="s">
        <v>371</v>
      </c>
      <c r="P7172" s="413"/>
      <c r="Q7172" s="8"/>
      <c r="R7172" s="8"/>
      <c r="S7172" s="8"/>
      <c r="T7172" s="9">
        <v>2</v>
      </c>
      <c r="U7172" s="17">
        <f t="shared" ref="U7172:U7174" si="249">+T7172</f>
        <v>2</v>
      </c>
      <c r="V7172" s="33"/>
      <c r="W7172" s="57">
        <v>4</v>
      </c>
      <c r="X7172" s="86"/>
      <c r="Y7172" s="33"/>
      <c r="Z7172" s="36"/>
      <c r="AA7172" s="36"/>
      <c r="AD7172" s="33"/>
      <c r="AG7172" s="33"/>
      <c r="AH7172" s="43"/>
      <c r="AI7172" s="43"/>
      <c r="AJ7172" s="43"/>
      <c r="AK7172" s="43"/>
      <c r="AL7172" s="43"/>
      <c r="AM7172" s="43"/>
      <c r="AN7172" s="43"/>
      <c r="AO7172" s="43"/>
      <c r="AP7172" s="43"/>
      <c r="AQ7172" s="43"/>
      <c r="AR7172" s="43"/>
      <c r="AS7172" s="43"/>
      <c r="AT7172" s="43"/>
      <c r="AU7172" s="44"/>
      <c r="AV7172" s="33"/>
      <c r="AW7172" s="33"/>
      <c r="AX7172" s="33"/>
      <c r="AZ7172" s="141"/>
      <c r="BE7172" s="168"/>
      <c r="BF7172" s="168"/>
      <c r="BG7172" s="168"/>
      <c r="BH7172" s="168"/>
      <c r="BI7172" s="168"/>
      <c r="BJ7172" s="168"/>
      <c r="BK7172" s="168"/>
      <c r="BL7172" s="168"/>
      <c r="BM7172" s="168"/>
      <c r="DK7172" s="168"/>
      <c r="DL7172" s="168"/>
      <c r="DM7172" s="168"/>
      <c r="DN7172" s="168"/>
      <c r="DO7172" s="168"/>
      <c r="DP7172" s="168"/>
      <c r="DQ7172" s="168"/>
      <c r="DR7172" s="168"/>
      <c r="DS7172" s="168"/>
      <c r="DT7172" s="168"/>
      <c r="DU7172" s="168"/>
      <c r="DV7172" s="168"/>
      <c r="DW7172" s="168"/>
      <c r="DX7172" s="168"/>
      <c r="DY7172" s="168"/>
      <c r="DZ7172" s="168"/>
      <c r="EA7172" s="168"/>
      <c r="EB7172" s="168"/>
      <c r="EC7172" s="168"/>
      <c r="ED7172" s="168"/>
      <c r="EE7172" s="168"/>
      <c r="EF7172" s="168"/>
      <c r="EG7172" s="168"/>
      <c r="EH7172" s="168"/>
      <c r="EI7172" s="168"/>
      <c r="EJ7172" s="168"/>
      <c r="EK7172" s="168"/>
      <c r="EL7172" s="168"/>
      <c r="EM7172" s="168"/>
      <c r="EN7172" s="168"/>
      <c r="EO7172" s="168"/>
      <c r="EP7172" s="168"/>
      <c r="EQ7172" s="168"/>
      <c r="ER7172" s="168"/>
      <c r="ES7172" s="168"/>
      <c r="ET7172" s="168"/>
      <c r="EU7172" s="168"/>
      <c r="EV7172" s="168"/>
      <c r="EW7172" s="168"/>
      <c r="EX7172" s="168"/>
      <c r="EY7172" s="168"/>
      <c r="EZ7172" s="168"/>
      <c r="FA7172" s="168"/>
      <c r="FB7172" s="168"/>
      <c r="FC7172" s="168"/>
      <c r="FD7172" s="168"/>
    </row>
    <row r="7173" spans="1:160" s="5" customFormat="1" ht="24.9" customHeight="1" x14ac:dyDescent="0.3">
      <c r="A7173" s="263"/>
      <c r="B7173" s="263"/>
      <c r="C7173" s="265"/>
      <c r="D7173" s="481"/>
      <c r="E7173" s="482"/>
      <c r="F7173" s="482"/>
      <c r="G7173" s="482"/>
      <c r="H7173" s="482"/>
      <c r="I7173" s="482"/>
      <c r="J7173" s="482"/>
      <c r="K7173" s="482"/>
      <c r="L7173" s="482"/>
      <c r="M7173" s="483"/>
      <c r="N7173" s="16">
        <v>14000718</v>
      </c>
      <c r="O7173" s="412" t="s">
        <v>371</v>
      </c>
      <c r="P7173" s="413"/>
      <c r="Q7173" s="8"/>
      <c r="R7173" s="8"/>
      <c r="S7173" s="8"/>
      <c r="T7173" s="9">
        <v>2</v>
      </c>
      <c r="U7173" s="17">
        <f t="shared" si="249"/>
        <v>2</v>
      </c>
      <c r="V7173" s="33"/>
      <c r="W7173" s="57">
        <v>5</v>
      </c>
      <c r="X7173" s="86"/>
      <c r="Y7173" s="33"/>
      <c r="Z7173" s="36"/>
      <c r="AA7173" s="36"/>
      <c r="AD7173" s="33"/>
      <c r="AG7173" s="33"/>
      <c r="AH7173" s="43"/>
      <c r="AI7173" s="43"/>
      <c r="AJ7173" s="43"/>
      <c r="AK7173" s="43"/>
      <c r="AL7173" s="43"/>
      <c r="AM7173" s="43"/>
      <c r="AN7173" s="43"/>
      <c r="AO7173" s="43"/>
      <c r="AP7173" s="43"/>
      <c r="AQ7173" s="43"/>
      <c r="AR7173" s="43"/>
      <c r="AS7173" s="43"/>
      <c r="AT7173" s="43"/>
      <c r="AU7173" s="44"/>
      <c r="AV7173" s="33"/>
      <c r="AW7173" s="33"/>
      <c r="AX7173" s="33"/>
      <c r="AZ7173" s="141"/>
      <c r="BE7173" s="168"/>
      <c r="BF7173" s="168"/>
      <c r="BG7173" s="168"/>
      <c r="BH7173" s="168"/>
      <c r="BI7173" s="168"/>
      <c r="BJ7173" s="168"/>
      <c r="BK7173" s="168"/>
      <c r="BL7173" s="168"/>
      <c r="BM7173" s="168"/>
      <c r="DK7173" s="168"/>
      <c r="DL7173" s="168"/>
      <c r="DM7173" s="168"/>
      <c r="DN7173" s="168"/>
      <c r="DO7173" s="168"/>
      <c r="DP7173" s="168"/>
      <c r="DQ7173" s="168"/>
      <c r="DR7173" s="168"/>
      <c r="DS7173" s="168"/>
      <c r="DT7173" s="168"/>
      <c r="DU7173" s="168"/>
      <c r="DV7173" s="168"/>
      <c r="DW7173" s="168"/>
      <c r="DX7173" s="168"/>
      <c r="DY7173" s="168"/>
      <c r="DZ7173" s="168"/>
      <c r="EA7173" s="168"/>
      <c r="EB7173" s="168"/>
      <c r="EC7173" s="168"/>
      <c r="ED7173" s="168"/>
      <c r="EE7173" s="168"/>
      <c r="EF7173" s="168"/>
      <c r="EG7173" s="168"/>
      <c r="EH7173" s="168"/>
      <c r="EI7173" s="168"/>
      <c r="EJ7173" s="168"/>
      <c r="EK7173" s="168"/>
      <c r="EL7173" s="168"/>
      <c r="EM7173" s="168"/>
      <c r="EN7173" s="168"/>
      <c r="EO7173" s="168"/>
      <c r="EP7173" s="168"/>
      <c r="EQ7173" s="168"/>
      <c r="ER7173" s="168"/>
      <c r="ES7173" s="168"/>
      <c r="ET7173" s="168"/>
      <c r="EU7173" s="168"/>
      <c r="EV7173" s="168"/>
      <c r="EW7173" s="168"/>
      <c r="EX7173" s="168"/>
      <c r="EY7173" s="168"/>
      <c r="EZ7173" s="168"/>
      <c r="FA7173" s="168"/>
      <c r="FB7173" s="168"/>
      <c r="FC7173" s="168"/>
      <c r="FD7173" s="168"/>
    </row>
    <row r="7174" spans="1:160" s="5" customFormat="1" ht="24.9" customHeight="1" x14ac:dyDescent="0.3">
      <c r="A7174" s="263"/>
      <c r="B7174" s="263"/>
      <c r="C7174" s="265"/>
      <c r="D7174" s="481"/>
      <c r="E7174" s="482"/>
      <c r="F7174" s="482"/>
      <c r="G7174" s="482"/>
      <c r="H7174" s="482"/>
      <c r="I7174" s="482"/>
      <c r="J7174" s="482"/>
      <c r="K7174" s="482"/>
      <c r="L7174" s="482"/>
      <c r="M7174" s="483"/>
      <c r="N7174" s="16">
        <v>14001678</v>
      </c>
      <c r="O7174" s="412" t="s">
        <v>371</v>
      </c>
      <c r="P7174" s="413"/>
      <c r="Q7174" s="8"/>
      <c r="R7174" s="8"/>
      <c r="S7174" s="8"/>
      <c r="T7174" s="9">
        <v>2</v>
      </c>
      <c r="U7174" s="17">
        <f t="shared" si="249"/>
        <v>2</v>
      </c>
      <c r="V7174" s="33"/>
      <c r="W7174" s="57">
        <v>6</v>
      </c>
      <c r="X7174" s="86"/>
      <c r="Y7174" s="33"/>
      <c r="Z7174" s="36"/>
      <c r="AA7174" s="36"/>
      <c r="AD7174" s="33"/>
      <c r="AG7174" s="33"/>
      <c r="AH7174" s="43"/>
      <c r="AI7174" s="43"/>
      <c r="AJ7174" s="43"/>
      <c r="AK7174" s="43"/>
      <c r="AL7174" s="43"/>
      <c r="AM7174" s="43"/>
      <c r="AN7174" s="43"/>
      <c r="AO7174" s="43"/>
      <c r="AP7174" s="43"/>
      <c r="AQ7174" s="43"/>
      <c r="AR7174" s="43"/>
      <c r="AS7174" s="43"/>
      <c r="AT7174" s="43"/>
      <c r="AU7174" s="44"/>
      <c r="AV7174" s="33"/>
      <c r="AW7174" s="33"/>
      <c r="AX7174" s="33"/>
      <c r="AZ7174" s="141"/>
      <c r="BE7174" s="168"/>
      <c r="BF7174" s="168"/>
      <c r="BG7174" s="168"/>
      <c r="BH7174" s="168"/>
      <c r="BI7174" s="168"/>
      <c r="BJ7174" s="168"/>
      <c r="BK7174" s="168"/>
      <c r="BL7174" s="168"/>
      <c r="BM7174" s="168"/>
      <c r="DK7174" s="168"/>
      <c r="DL7174" s="168"/>
      <c r="DM7174" s="168"/>
      <c r="DN7174" s="168"/>
      <c r="DO7174" s="168"/>
      <c r="DP7174" s="168"/>
      <c r="DQ7174" s="168"/>
      <c r="DR7174" s="168"/>
      <c r="DS7174" s="168"/>
      <c r="DT7174" s="168"/>
      <c r="DU7174" s="168"/>
      <c r="DV7174" s="168"/>
      <c r="DW7174" s="168"/>
      <c r="DX7174" s="168"/>
      <c r="DY7174" s="168"/>
      <c r="DZ7174" s="168"/>
      <c r="EA7174" s="168"/>
      <c r="EB7174" s="168"/>
      <c r="EC7174" s="168"/>
      <c r="ED7174" s="168"/>
      <c r="EE7174" s="168"/>
      <c r="EF7174" s="168"/>
      <c r="EG7174" s="168"/>
      <c r="EH7174" s="168"/>
      <c r="EI7174" s="168"/>
      <c r="EJ7174" s="168"/>
      <c r="EK7174" s="168"/>
      <c r="EL7174" s="168"/>
      <c r="EM7174" s="168"/>
      <c r="EN7174" s="168"/>
      <c r="EO7174" s="168"/>
      <c r="EP7174" s="168"/>
      <c r="EQ7174" s="168"/>
      <c r="ER7174" s="168"/>
      <c r="ES7174" s="168"/>
      <c r="ET7174" s="168"/>
      <c r="EU7174" s="168"/>
      <c r="EV7174" s="168"/>
      <c r="EW7174" s="168"/>
      <c r="EX7174" s="168"/>
      <c r="EY7174" s="168"/>
      <c r="EZ7174" s="168"/>
      <c r="FA7174" s="168"/>
      <c r="FB7174" s="168"/>
      <c r="FC7174" s="168"/>
      <c r="FD7174" s="168"/>
    </row>
    <row r="7175" spans="1:160" s="5" customFormat="1" ht="24.9" customHeight="1" x14ac:dyDescent="0.3">
      <c r="A7175" s="263"/>
      <c r="B7175" s="263"/>
      <c r="C7175" s="265"/>
      <c r="D7175" s="481"/>
      <c r="E7175" s="482"/>
      <c r="F7175" s="482"/>
      <c r="G7175" s="482"/>
      <c r="H7175" s="482"/>
      <c r="I7175" s="482"/>
      <c r="J7175" s="482"/>
      <c r="K7175" s="482"/>
      <c r="L7175" s="482"/>
      <c r="M7175" s="483"/>
      <c r="N7175" s="16"/>
      <c r="O7175" s="412"/>
      <c r="P7175" s="413"/>
      <c r="Q7175" s="8"/>
      <c r="R7175" s="8"/>
      <c r="S7175" s="8"/>
      <c r="T7175" s="9"/>
      <c r="U7175" s="17"/>
      <c r="V7175" s="33"/>
      <c r="W7175" s="57"/>
      <c r="X7175" s="86"/>
      <c r="Y7175" s="33"/>
      <c r="Z7175" s="36"/>
      <c r="AA7175" s="36"/>
      <c r="AD7175" s="33"/>
      <c r="AG7175" s="33"/>
      <c r="AH7175" s="43"/>
      <c r="AI7175" s="43"/>
      <c r="AJ7175" s="43"/>
      <c r="AK7175" s="43"/>
      <c r="AL7175" s="43"/>
      <c r="AM7175" s="43"/>
      <c r="AN7175" s="43"/>
      <c r="AO7175" s="43"/>
      <c r="AP7175" s="43"/>
      <c r="AQ7175" s="43"/>
      <c r="AR7175" s="43"/>
      <c r="AS7175" s="43"/>
      <c r="AT7175" s="43"/>
      <c r="AU7175" s="44"/>
      <c r="AV7175" s="33"/>
      <c r="AW7175" s="33"/>
      <c r="AX7175" s="33"/>
      <c r="AZ7175" s="141"/>
      <c r="BE7175" s="168"/>
      <c r="BF7175" s="168"/>
      <c r="BG7175" s="168"/>
      <c r="BH7175" s="168"/>
      <c r="BI7175" s="168"/>
      <c r="BJ7175" s="168"/>
      <c r="BK7175" s="168"/>
      <c r="BL7175" s="168"/>
      <c r="BM7175" s="168"/>
      <c r="DK7175" s="168"/>
      <c r="DL7175" s="168"/>
      <c r="DM7175" s="168"/>
      <c r="DN7175" s="168"/>
      <c r="DO7175" s="168"/>
      <c r="DP7175" s="168"/>
      <c r="DQ7175" s="168"/>
      <c r="DR7175" s="168"/>
      <c r="DS7175" s="168"/>
      <c r="DT7175" s="168"/>
      <c r="DU7175" s="168"/>
      <c r="DV7175" s="168"/>
      <c r="DW7175" s="168"/>
      <c r="DX7175" s="168"/>
      <c r="DY7175" s="168"/>
      <c r="DZ7175" s="168"/>
      <c r="EA7175" s="168"/>
      <c r="EB7175" s="168"/>
      <c r="EC7175" s="168"/>
      <c r="ED7175" s="168"/>
      <c r="EE7175" s="168"/>
      <c r="EF7175" s="168"/>
      <c r="EG7175" s="168"/>
      <c r="EH7175" s="168"/>
      <c r="EI7175" s="168"/>
      <c r="EJ7175" s="168"/>
      <c r="EK7175" s="168"/>
      <c r="EL7175" s="168"/>
      <c r="EM7175" s="168"/>
      <c r="EN7175" s="168"/>
      <c r="EO7175" s="168"/>
      <c r="EP7175" s="168"/>
      <c r="EQ7175" s="168"/>
      <c r="ER7175" s="168"/>
      <c r="ES7175" s="168"/>
      <c r="ET7175" s="168"/>
      <c r="EU7175" s="168"/>
      <c r="EV7175" s="168"/>
      <c r="EW7175" s="168"/>
      <c r="EX7175" s="168"/>
      <c r="EY7175" s="168"/>
      <c r="EZ7175" s="168"/>
      <c r="FA7175" s="168"/>
      <c r="FB7175" s="168"/>
      <c r="FC7175" s="168"/>
      <c r="FD7175" s="168"/>
    </row>
    <row r="7176" spans="1:160" s="5" customFormat="1" ht="24.9" customHeight="1" x14ac:dyDescent="0.3">
      <c r="A7176" s="263"/>
      <c r="B7176" s="263"/>
      <c r="C7176" s="265"/>
      <c r="D7176" s="481"/>
      <c r="E7176" s="482"/>
      <c r="F7176" s="482"/>
      <c r="G7176" s="482"/>
      <c r="H7176" s="482"/>
      <c r="I7176" s="482"/>
      <c r="J7176" s="482"/>
      <c r="K7176" s="482"/>
      <c r="L7176" s="482"/>
      <c r="M7176" s="483"/>
      <c r="N7176" s="16"/>
      <c r="O7176" s="412"/>
      <c r="P7176" s="413"/>
      <c r="Q7176" s="8"/>
      <c r="R7176" s="8"/>
      <c r="S7176" s="8"/>
      <c r="T7176" s="9"/>
      <c r="U7176" s="17"/>
      <c r="V7176" s="33"/>
      <c r="W7176" s="57"/>
      <c r="X7176" s="86"/>
      <c r="Y7176" s="33"/>
      <c r="Z7176" s="36"/>
      <c r="AA7176" s="36"/>
      <c r="AD7176" s="33"/>
      <c r="AG7176" s="33"/>
      <c r="AH7176" s="43"/>
      <c r="AI7176" s="43"/>
      <c r="AJ7176" s="43"/>
      <c r="AK7176" s="43"/>
      <c r="AL7176" s="43"/>
      <c r="AM7176" s="43"/>
      <c r="AN7176" s="43"/>
      <c r="AO7176" s="43"/>
      <c r="AP7176" s="43"/>
      <c r="AQ7176" s="43"/>
      <c r="AR7176" s="43"/>
      <c r="AS7176" s="43"/>
      <c r="AT7176" s="43"/>
      <c r="AU7176" s="44"/>
      <c r="AV7176" s="33"/>
      <c r="AW7176" s="33"/>
      <c r="AX7176" s="33"/>
      <c r="AZ7176" s="141"/>
      <c r="BE7176" s="168"/>
      <c r="BF7176" s="168"/>
      <c r="BG7176" s="168"/>
      <c r="BH7176" s="168"/>
      <c r="BI7176" s="168"/>
      <c r="BJ7176" s="168"/>
      <c r="BK7176" s="168"/>
      <c r="BL7176" s="168"/>
      <c r="BM7176" s="168"/>
      <c r="DK7176" s="168"/>
      <c r="DL7176" s="168"/>
      <c r="DM7176" s="168"/>
      <c r="DN7176" s="168"/>
      <c r="DO7176" s="168"/>
      <c r="DP7176" s="168"/>
      <c r="DQ7176" s="168"/>
      <c r="DR7176" s="168"/>
      <c r="DS7176" s="168"/>
      <c r="DT7176" s="168"/>
      <c r="DU7176" s="168"/>
      <c r="DV7176" s="168"/>
      <c r="DW7176" s="168"/>
      <c r="DX7176" s="168"/>
      <c r="DY7176" s="168"/>
      <c r="DZ7176" s="168"/>
      <c r="EA7176" s="168"/>
      <c r="EB7176" s="168"/>
      <c r="EC7176" s="168"/>
      <c r="ED7176" s="168"/>
      <c r="EE7176" s="168"/>
      <c r="EF7176" s="168"/>
      <c r="EG7176" s="168"/>
      <c r="EH7176" s="168"/>
      <c r="EI7176" s="168"/>
      <c r="EJ7176" s="168"/>
      <c r="EK7176" s="168"/>
      <c r="EL7176" s="168"/>
      <c r="EM7176" s="168"/>
      <c r="EN7176" s="168"/>
      <c r="EO7176" s="168"/>
      <c r="EP7176" s="168"/>
      <c r="EQ7176" s="168"/>
      <c r="ER7176" s="168"/>
      <c r="ES7176" s="168"/>
      <c r="ET7176" s="168"/>
      <c r="EU7176" s="168"/>
      <c r="EV7176" s="168"/>
      <c r="EW7176" s="168"/>
      <c r="EX7176" s="168"/>
      <c r="EY7176" s="168"/>
      <c r="EZ7176" s="168"/>
      <c r="FA7176" s="168"/>
      <c r="FB7176" s="168"/>
      <c r="FC7176" s="168"/>
      <c r="FD7176" s="168"/>
    </row>
    <row r="7177" spans="1:160" s="5" customFormat="1" ht="24.9" customHeight="1" x14ac:dyDescent="0.3">
      <c r="A7177" s="263"/>
      <c r="B7177" s="263"/>
      <c r="C7177" s="265"/>
      <c r="D7177" s="481"/>
      <c r="E7177" s="482"/>
      <c r="F7177" s="482"/>
      <c r="G7177" s="482"/>
      <c r="H7177" s="482"/>
      <c r="I7177" s="482"/>
      <c r="J7177" s="482"/>
      <c r="K7177" s="482"/>
      <c r="L7177" s="482"/>
      <c r="M7177" s="483"/>
      <c r="N7177" s="16"/>
      <c r="O7177" s="412"/>
      <c r="P7177" s="413"/>
      <c r="Q7177" s="8"/>
      <c r="R7177" s="8"/>
      <c r="S7177" s="8"/>
      <c r="T7177" s="9"/>
      <c r="U7177" s="17"/>
      <c r="V7177" s="33"/>
      <c r="W7177" s="57"/>
      <c r="X7177" s="86"/>
      <c r="Y7177" s="33"/>
      <c r="Z7177" s="36"/>
      <c r="AA7177" s="36"/>
      <c r="AD7177" s="33"/>
      <c r="AG7177" s="33"/>
      <c r="AH7177" s="43"/>
      <c r="AI7177" s="43"/>
      <c r="AJ7177" s="43"/>
      <c r="AK7177" s="43"/>
      <c r="AL7177" s="43"/>
      <c r="AM7177" s="43"/>
      <c r="AN7177" s="43"/>
      <c r="AO7177" s="43"/>
      <c r="AP7177" s="43"/>
      <c r="AQ7177" s="43"/>
      <c r="AR7177" s="43"/>
      <c r="AS7177" s="43"/>
      <c r="AT7177" s="43"/>
      <c r="AU7177" s="44"/>
      <c r="AV7177" s="33"/>
      <c r="AW7177" s="33"/>
      <c r="AX7177" s="33"/>
      <c r="AZ7177" s="141"/>
      <c r="BE7177" s="168"/>
      <c r="BF7177" s="168"/>
      <c r="BG7177" s="168"/>
      <c r="BH7177" s="168"/>
      <c r="BI7177" s="168"/>
      <c r="BJ7177" s="168"/>
      <c r="BK7177" s="168"/>
      <c r="BL7177" s="168"/>
      <c r="BM7177" s="168"/>
      <c r="DK7177" s="168"/>
      <c r="DL7177" s="168"/>
      <c r="DM7177" s="168"/>
      <c r="DN7177" s="168"/>
      <c r="DO7177" s="168"/>
      <c r="DP7177" s="168"/>
      <c r="DQ7177" s="168"/>
      <c r="DR7177" s="168"/>
      <c r="DS7177" s="168"/>
      <c r="DT7177" s="168"/>
      <c r="DU7177" s="168"/>
      <c r="DV7177" s="168"/>
      <c r="DW7177" s="168"/>
      <c r="DX7177" s="168"/>
      <c r="DY7177" s="168"/>
      <c r="DZ7177" s="168"/>
      <c r="EA7177" s="168"/>
      <c r="EB7177" s="168"/>
      <c r="EC7177" s="168"/>
      <c r="ED7177" s="168"/>
      <c r="EE7177" s="168"/>
      <c r="EF7177" s="168"/>
      <c r="EG7177" s="168"/>
      <c r="EH7177" s="168"/>
      <c r="EI7177" s="168"/>
      <c r="EJ7177" s="168"/>
      <c r="EK7177" s="168"/>
      <c r="EL7177" s="168"/>
      <c r="EM7177" s="168"/>
      <c r="EN7177" s="168"/>
      <c r="EO7177" s="168"/>
      <c r="EP7177" s="168"/>
      <c r="EQ7177" s="168"/>
      <c r="ER7177" s="168"/>
      <c r="ES7177" s="168"/>
      <c r="ET7177" s="168"/>
      <c r="EU7177" s="168"/>
      <c r="EV7177" s="168"/>
      <c r="EW7177" s="168"/>
      <c r="EX7177" s="168"/>
      <c r="EY7177" s="168"/>
      <c r="EZ7177" s="168"/>
      <c r="FA7177" s="168"/>
      <c r="FB7177" s="168"/>
      <c r="FC7177" s="168"/>
      <c r="FD7177" s="168"/>
    </row>
    <row r="7178" spans="1:160" s="5" customFormat="1" ht="24.9" customHeight="1" x14ac:dyDescent="0.3">
      <c r="A7178" s="263"/>
      <c r="B7178" s="263"/>
      <c r="C7178" s="265"/>
      <c r="D7178" s="481"/>
      <c r="E7178" s="482"/>
      <c r="F7178" s="482"/>
      <c r="G7178" s="482"/>
      <c r="H7178" s="482"/>
      <c r="I7178" s="482"/>
      <c r="J7178" s="482"/>
      <c r="K7178" s="482"/>
      <c r="L7178" s="482"/>
      <c r="M7178" s="483"/>
      <c r="N7178" s="16"/>
      <c r="O7178" s="412"/>
      <c r="P7178" s="413"/>
      <c r="Q7178" s="8"/>
      <c r="R7178" s="8"/>
      <c r="S7178" s="8"/>
      <c r="T7178" s="9"/>
      <c r="U7178" s="17"/>
      <c r="V7178" s="33"/>
      <c r="W7178" s="57"/>
      <c r="X7178" s="86"/>
      <c r="Y7178" s="33"/>
      <c r="Z7178" s="36"/>
      <c r="AA7178" s="36"/>
      <c r="AD7178" s="33"/>
      <c r="AG7178" s="33"/>
      <c r="AH7178" s="43"/>
      <c r="AI7178" s="43"/>
      <c r="AJ7178" s="43"/>
      <c r="AK7178" s="43"/>
      <c r="AL7178" s="43"/>
      <c r="AM7178" s="43"/>
      <c r="AN7178" s="43"/>
      <c r="AO7178" s="43"/>
      <c r="AP7178" s="43"/>
      <c r="AQ7178" s="43"/>
      <c r="AR7178" s="43"/>
      <c r="AS7178" s="43"/>
      <c r="AT7178" s="43"/>
      <c r="AU7178" s="44"/>
      <c r="AV7178" s="33"/>
      <c r="AW7178" s="33"/>
      <c r="AX7178" s="33"/>
      <c r="AZ7178" s="141"/>
      <c r="BE7178" s="168"/>
      <c r="BF7178" s="168"/>
      <c r="BG7178" s="168"/>
      <c r="BH7178" s="168"/>
      <c r="BI7178" s="168"/>
      <c r="BJ7178" s="168"/>
      <c r="BK7178" s="168"/>
      <c r="BL7178" s="168"/>
      <c r="BM7178" s="168"/>
      <c r="DK7178" s="168"/>
      <c r="DL7178" s="168"/>
      <c r="DM7178" s="168"/>
      <c r="DN7178" s="168"/>
      <c r="DO7178" s="168"/>
      <c r="DP7178" s="168"/>
      <c r="DQ7178" s="168"/>
      <c r="DR7178" s="168"/>
      <c r="DS7178" s="168"/>
      <c r="DT7178" s="168"/>
      <c r="DU7178" s="168"/>
      <c r="DV7178" s="168"/>
      <c r="DW7178" s="168"/>
      <c r="DX7178" s="168"/>
      <c r="DY7178" s="168"/>
      <c r="DZ7178" s="168"/>
      <c r="EA7178" s="168"/>
      <c r="EB7178" s="168"/>
      <c r="EC7178" s="168"/>
      <c r="ED7178" s="168"/>
      <c r="EE7178" s="168"/>
      <c r="EF7178" s="168"/>
      <c r="EG7178" s="168"/>
      <c r="EH7178" s="168"/>
      <c r="EI7178" s="168"/>
      <c r="EJ7178" s="168"/>
      <c r="EK7178" s="168"/>
      <c r="EL7178" s="168"/>
      <c r="EM7178" s="168"/>
      <c r="EN7178" s="168"/>
      <c r="EO7178" s="168"/>
      <c r="EP7178" s="168"/>
      <c r="EQ7178" s="168"/>
      <c r="ER7178" s="168"/>
      <c r="ES7178" s="168"/>
      <c r="ET7178" s="168"/>
      <c r="EU7178" s="168"/>
      <c r="EV7178" s="168"/>
      <c r="EW7178" s="168"/>
      <c r="EX7178" s="168"/>
      <c r="EY7178" s="168"/>
      <c r="EZ7178" s="168"/>
      <c r="FA7178" s="168"/>
      <c r="FB7178" s="168"/>
      <c r="FC7178" s="168"/>
      <c r="FD7178" s="168"/>
    </row>
    <row r="7179" spans="1:160" s="5" customFormat="1" ht="24.9" customHeight="1" x14ac:dyDescent="0.3">
      <c r="A7179" s="263"/>
      <c r="B7179" s="263"/>
      <c r="C7179" s="265"/>
      <c r="D7179" s="481"/>
      <c r="E7179" s="482"/>
      <c r="F7179" s="482"/>
      <c r="G7179" s="482"/>
      <c r="H7179" s="482"/>
      <c r="I7179" s="482"/>
      <c r="J7179" s="482"/>
      <c r="K7179" s="482"/>
      <c r="L7179" s="482"/>
      <c r="M7179" s="483"/>
      <c r="N7179" s="16"/>
      <c r="O7179" s="412"/>
      <c r="P7179" s="413"/>
      <c r="Q7179" s="8"/>
      <c r="R7179" s="8"/>
      <c r="S7179" s="8"/>
      <c r="T7179" s="9"/>
      <c r="U7179" s="17"/>
      <c r="V7179" s="33"/>
      <c r="W7179" s="57"/>
      <c r="X7179" s="86"/>
      <c r="Y7179" s="33"/>
      <c r="Z7179" s="36"/>
      <c r="AA7179" s="36"/>
      <c r="AD7179" s="33"/>
      <c r="AG7179" s="33"/>
      <c r="AH7179" s="43"/>
      <c r="AI7179" s="43"/>
      <c r="AJ7179" s="43"/>
      <c r="AK7179" s="43"/>
      <c r="AL7179" s="43"/>
      <c r="AM7179" s="43"/>
      <c r="AN7179" s="43"/>
      <c r="AO7179" s="43"/>
      <c r="AP7179" s="43"/>
      <c r="AQ7179" s="43"/>
      <c r="AR7179" s="43"/>
      <c r="AS7179" s="43"/>
      <c r="AT7179" s="43"/>
      <c r="AU7179" s="44"/>
      <c r="AV7179" s="33"/>
      <c r="AW7179" s="33"/>
      <c r="AX7179" s="33"/>
      <c r="AZ7179" s="141"/>
      <c r="BE7179" s="168"/>
      <c r="BF7179" s="168"/>
      <c r="BG7179" s="168"/>
      <c r="BH7179" s="168"/>
      <c r="BI7179" s="168"/>
      <c r="BJ7179" s="168"/>
      <c r="BK7179" s="168"/>
      <c r="BL7179" s="168"/>
      <c r="BM7179" s="168"/>
      <c r="DK7179" s="168"/>
      <c r="DL7179" s="168"/>
      <c r="DM7179" s="168"/>
      <c r="DN7179" s="168"/>
      <c r="DO7179" s="168"/>
      <c r="DP7179" s="168"/>
      <c r="DQ7179" s="168"/>
      <c r="DR7179" s="168"/>
      <c r="DS7179" s="168"/>
      <c r="DT7179" s="168"/>
      <c r="DU7179" s="168"/>
      <c r="DV7179" s="168"/>
      <c r="DW7179" s="168"/>
      <c r="DX7179" s="168"/>
      <c r="DY7179" s="168"/>
      <c r="DZ7179" s="168"/>
      <c r="EA7179" s="168"/>
      <c r="EB7179" s="168"/>
      <c r="EC7179" s="168"/>
      <c r="ED7179" s="168"/>
      <c r="EE7179" s="168"/>
      <c r="EF7179" s="168"/>
      <c r="EG7179" s="168"/>
      <c r="EH7179" s="168"/>
      <c r="EI7179" s="168"/>
      <c r="EJ7179" s="168"/>
      <c r="EK7179" s="168"/>
      <c r="EL7179" s="168"/>
      <c r="EM7179" s="168"/>
      <c r="EN7179" s="168"/>
      <c r="EO7179" s="168"/>
      <c r="EP7179" s="168"/>
      <c r="EQ7179" s="168"/>
      <c r="ER7179" s="168"/>
      <c r="ES7179" s="168"/>
      <c r="ET7179" s="168"/>
      <c r="EU7179" s="168"/>
      <c r="EV7179" s="168"/>
      <c r="EW7179" s="168"/>
      <c r="EX7179" s="168"/>
      <c r="EY7179" s="168"/>
      <c r="EZ7179" s="168"/>
      <c r="FA7179" s="168"/>
      <c r="FB7179" s="168"/>
      <c r="FC7179" s="168"/>
      <c r="FD7179" s="168"/>
    </row>
    <row r="7180" spans="1:160" s="5" customFormat="1" ht="24.9" customHeight="1" x14ac:dyDescent="0.3">
      <c r="A7180" s="263"/>
      <c r="B7180" s="263"/>
      <c r="C7180" s="265"/>
      <c r="D7180" s="481"/>
      <c r="E7180" s="482"/>
      <c r="F7180" s="482"/>
      <c r="G7180" s="482"/>
      <c r="H7180" s="482"/>
      <c r="I7180" s="482"/>
      <c r="J7180" s="482"/>
      <c r="K7180" s="482"/>
      <c r="L7180" s="482"/>
      <c r="M7180" s="483"/>
      <c r="N7180" s="16"/>
      <c r="O7180" s="412"/>
      <c r="P7180" s="413"/>
      <c r="Q7180" s="8"/>
      <c r="R7180" s="8"/>
      <c r="S7180" s="8"/>
      <c r="T7180" s="9"/>
      <c r="U7180" s="17"/>
      <c r="V7180" s="33"/>
      <c r="W7180" s="57"/>
      <c r="X7180" s="86"/>
      <c r="Y7180" s="33"/>
      <c r="Z7180" s="36"/>
      <c r="AA7180" s="36"/>
      <c r="AD7180" s="33"/>
      <c r="AG7180" s="33"/>
      <c r="AH7180" s="43"/>
      <c r="AI7180" s="43"/>
      <c r="AJ7180" s="43"/>
      <c r="AK7180" s="43"/>
      <c r="AL7180" s="43"/>
      <c r="AM7180" s="43"/>
      <c r="AN7180" s="43"/>
      <c r="AO7180" s="43"/>
      <c r="AP7180" s="43"/>
      <c r="AQ7180" s="43"/>
      <c r="AR7180" s="43"/>
      <c r="AS7180" s="43"/>
      <c r="AT7180" s="43"/>
      <c r="AU7180" s="44"/>
      <c r="AV7180" s="33"/>
      <c r="AW7180" s="33"/>
      <c r="AX7180" s="33"/>
      <c r="AZ7180" s="141"/>
      <c r="BE7180" s="168"/>
      <c r="BF7180" s="168"/>
      <c r="BG7180" s="168"/>
      <c r="BH7180" s="168"/>
      <c r="BI7180" s="168"/>
      <c r="BJ7180" s="168"/>
      <c r="BK7180" s="168"/>
      <c r="BL7180" s="168"/>
      <c r="BM7180" s="168"/>
      <c r="DK7180" s="168"/>
      <c r="DL7180" s="168"/>
      <c r="DM7180" s="168"/>
      <c r="DN7180" s="168"/>
      <c r="DO7180" s="168"/>
      <c r="DP7180" s="168"/>
      <c r="DQ7180" s="168"/>
      <c r="DR7180" s="168"/>
      <c r="DS7180" s="168"/>
      <c r="DT7180" s="168"/>
      <c r="DU7180" s="168"/>
      <c r="DV7180" s="168"/>
      <c r="DW7180" s="168"/>
      <c r="DX7180" s="168"/>
      <c r="DY7180" s="168"/>
      <c r="DZ7180" s="168"/>
      <c r="EA7180" s="168"/>
      <c r="EB7180" s="168"/>
      <c r="EC7180" s="168"/>
      <c r="ED7180" s="168"/>
      <c r="EE7180" s="168"/>
      <c r="EF7180" s="168"/>
      <c r="EG7180" s="168"/>
      <c r="EH7180" s="168"/>
      <c r="EI7180" s="168"/>
      <c r="EJ7180" s="168"/>
      <c r="EK7180" s="168"/>
      <c r="EL7180" s="168"/>
      <c r="EM7180" s="168"/>
      <c r="EN7180" s="168"/>
      <c r="EO7180" s="168"/>
      <c r="EP7180" s="168"/>
      <c r="EQ7180" s="168"/>
      <c r="ER7180" s="168"/>
      <c r="ES7180" s="168"/>
      <c r="ET7180" s="168"/>
      <c r="EU7180" s="168"/>
      <c r="EV7180" s="168"/>
      <c r="EW7180" s="168"/>
      <c r="EX7180" s="168"/>
      <c r="EY7180" s="168"/>
      <c r="EZ7180" s="168"/>
      <c r="FA7180" s="168"/>
      <c r="FB7180" s="168"/>
      <c r="FC7180" s="168"/>
      <c r="FD7180" s="168"/>
    </row>
    <row r="7181" spans="1:160" s="5" customFormat="1" ht="24.9" customHeight="1" x14ac:dyDescent="0.3">
      <c r="A7181" s="263"/>
      <c r="B7181" s="263"/>
      <c r="C7181" s="265"/>
      <c r="D7181" s="481"/>
      <c r="E7181" s="482"/>
      <c r="F7181" s="482"/>
      <c r="G7181" s="482"/>
      <c r="H7181" s="482"/>
      <c r="I7181" s="482"/>
      <c r="J7181" s="482"/>
      <c r="K7181" s="482"/>
      <c r="L7181" s="482"/>
      <c r="M7181" s="483"/>
      <c r="N7181" s="16"/>
      <c r="O7181" s="412"/>
      <c r="P7181" s="413"/>
      <c r="Q7181" s="8"/>
      <c r="R7181" s="8"/>
      <c r="S7181" s="8"/>
      <c r="T7181" s="9"/>
      <c r="U7181" s="17"/>
      <c r="V7181" s="33"/>
      <c r="W7181" s="57"/>
      <c r="X7181" s="86"/>
      <c r="Y7181" s="33"/>
      <c r="Z7181" s="36"/>
      <c r="AA7181" s="36"/>
      <c r="AD7181" s="33"/>
      <c r="AG7181" s="33"/>
      <c r="AH7181" s="43"/>
      <c r="AI7181" s="43"/>
      <c r="AJ7181" s="43"/>
      <c r="AK7181" s="43"/>
      <c r="AL7181" s="43"/>
      <c r="AM7181" s="43"/>
      <c r="AN7181" s="43"/>
      <c r="AO7181" s="43"/>
      <c r="AP7181" s="43"/>
      <c r="AQ7181" s="43"/>
      <c r="AR7181" s="43"/>
      <c r="AS7181" s="43"/>
      <c r="AT7181" s="43"/>
      <c r="AU7181" s="44"/>
      <c r="AV7181" s="33"/>
      <c r="AW7181" s="33"/>
      <c r="AX7181" s="33"/>
      <c r="AZ7181" s="141"/>
      <c r="BE7181" s="168"/>
      <c r="BF7181" s="168"/>
      <c r="BG7181" s="168"/>
      <c r="BH7181" s="168"/>
      <c r="BI7181" s="168"/>
      <c r="BJ7181" s="168"/>
      <c r="BK7181" s="168"/>
      <c r="BL7181" s="168"/>
      <c r="BM7181" s="168"/>
      <c r="DK7181" s="168"/>
      <c r="DL7181" s="168"/>
      <c r="DM7181" s="168"/>
      <c r="DN7181" s="168"/>
      <c r="DO7181" s="168"/>
      <c r="DP7181" s="168"/>
      <c r="DQ7181" s="168"/>
      <c r="DR7181" s="168"/>
      <c r="DS7181" s="168"/>
      <c r="DT7181" s="168"/>
      <c r="DU7181" s="168"/>
      <c r="DV7181" s="168"/>
      <c r="DW7181" s="168"/>
      <c r="DX7181" s="168"/>
      <c r="DY7181" s="168"/>
      <c r="DZ7181" s="168"/>
      <c r="EA7181" s="168"/>
      <c r="EB7181" s="168"/>
      <c r="EC7181" s="168"/>
      <c r="ED7181" s="168"/>
      <c r="EE7181" s="168"/>
      <c r="EF7181" s="168"/>
      <c r="EG7181" s="168"/>
      <c r="EH7181" s="168"/>
      <c r="EI7181" s="168"/>
      <c r="EJ7181" s="168"/>
      <c r="EK7181" s="168"/>
      <c r="EL7181" s="168"/>
      <c r="EM7181" s="168"/>
      <c r="EN7181" s="168"/>
      <c r="EO7181" s="168"/>
      <c r="EP7181" s="168"/>
      <c r="EQ7181" s="168"/>
      <c r="ER7181" s="168"/>
      <c r="ES7181" s="168"/>
      <c r="ET7181" s="168"/>
      <c r="EU7181" s="168"/>
      <c r="EV7181" s="168"/>
      <c r="EW7181" s="168"/>
      <c r="EX7181" s="168"/>
      <c r="EY7181" s="168"/>
      <c r="EZ7181" s="168"/>
      <c r="FA7181" s="168"/>
      <c r="FB7181" s="168"/>
      <c r="FC7181" s="168"/>
      <c r="FD7181" s="168"/>
    </row>
    <row r="7182" spans="1:160" s="5" customFormat="1" ht="24.9" customHeight="1" x14ac:dyDescent="0.3">
      <c r="A7182" s="263"/>
      <c r="B7182" s="263"/>
      <c r="C7182" s="265"/>
      <c r="D7182" s="481"/>
      <c r="E7182" s="482"/>
      <c r="F7182" s="482"/>
      <c r="G7182" s="482"/>
      <c r="H7182" s="482"/>
      <c r="I7182" s="482"/>
      <c r="J7182" s="482"/>
      <c r="K7182" s="482"/>
      <c r="L7182" s="482"/>
      <c r="M7182" s="483"/>
      <c r="N7182" s="16"/>
      <c r="O7182" s="412"/>
      <c r="P7182" s="413"/>
      <c r="Q7182" s="8"/>
      <c r="R7182" s="8"/>
      <c r="S7182" s="8"/>
      <c r="T7182" s="9"/>
      <c r="U7182" s="17"/>
      <c r="V7182" s="33"/>
      <c r="W7182" s="57"/>
      <c r="X7182" s="86"/>
      <c r="Y7182" s="33"/>
      <c r="Z7182" s="36"/>
      <c r="AA7182" s="36"/>
      <c r="AD7182" s="33"/>
      <c r="AG7182" s="33"/>
      <c r="AH7182" s="43"/>
      <c r="AI7182" s="43"/>
      <c r="AJ7182" s="43"/>
      <c r="AK7182" s="43"/>
      <c r="AL7182" s="43"/>
      <c r="AM7182" s="43"/>
      <c r="AN7182" s="43"/>
      <c r="AO7182" s="43"/>
      <c r="AP7182" s="43"/>
      <c r="AQ7182" s="43"/>
      <c r="AR7182" s="43"/>
      <c r="AS7182" s="43"/>
      <c r="AT7182" s="43"/>
      <c r="AU7182" s="44"/>
      <c r="AV7182" s="33"/>
      <c r="AW7182" s="33"/>
      <c r="AX7182" s="33"/>
      <c r="AZ7182" s="141"/>
      <c r="BE7182" s="168"/>
      <c r="BF7182" s="168"/>
      <c r="BG7182" s="168"/>
      <c r="BH7182" s="168"/>
      <c r="BI7182" s="168"/>
      <c r="BJ7182" s="168"/>
      <c r="BK7182" s="168"/>
      <c r="BL7182" s="168"/>
      <c r="BM7182" s="168"/>
      <c r="DK7182" s="168"/>
      <c r="DL7182" s="168"/>
      <c r="DM7182" s="168"/>
      <c r="DN7182" s="168"/>
      <c r="DO7182" s="168"/>
      <c r="DP7182" s="168"/>
      <c r="DQ7182" s="168"/>
      <c r="DR7182" s="168"/>
      <c r="DS7182" s="168"/>
      <c r="DT7182" s="168"/>
      <c r="DU7182" s="168"/>
      <c r="DV7182" s="168"/>
      <c r="DW7182" s="168"/>
      <c r="DX7182" s="168"/>
      <c r="DY7182" s="168"/>
      <c r="DZ7182" s="168"/>
      <c r="EA7182" s="168"/>
      <c r="EB7182" s="168"/>
      <c r="EC7182" s="168"/>
      <c r="ED7182" s="168"/>
      <c r="EE7182" s="168"/>
      <c r="EF7182" s="168"/>
      <c r="EG7182" s="168"/>
      <c r="EH7182" s="168"/>
      <c r="EI7182" s="168"/>
      <c r="EJ7182" s="168"/>
      <c r="EK7182" s="168"/>
      <c r="EL7182" s="168"/>
      <c r="EM7182" s="168"/>
      <c r="EN7182" s="168"/>
      <c r="EO7182" s="168"/>
      <c r="EP7182" s="168"/>
      <c r="EQ7182" s="168"/>
      <c r="ER7182" s="168"/>
      <c r="ES7182" s="168"/>
      <c r="ET7182" s="168"/>
      <c r="EU7182" s="168"/>
      <c r="EV7182" s="168"/>
      <c r="EW7182" s="168"/>
      <c r="EX7182" s="168"/>
      <c r="EY7182" s="168"/>
      <c r="EZ7182" s="168"/>
      <c r="FA7182" s="168"/>
      <c r="FB7182" s="168"/>
      <c r="FC7182" s="168"/>
      <c r="FD7182" s="168"/>
    </row>
    <row r="7183" spans="1:160" s="5" customFormat="1" ht="24.9" customHeight="1" x14ac:dyDescent="0.3">
      <c r="A7183" s="263"/>
      <c r="B7183" s="263"/>
      <c r="C7183" s="265"/>
      <c r="D7183" s="481"/>
      <c r="E7183" s="482"/>
      <c r="F7183" s="482"/>
      <c r="G7183" s="482"/>
      <c r="H7183" s="482"/>
      <c r="I7183" s="482"/>
      <c r="J7183" s="482"/>
      <c r="K7183" s="482"/>
      <c r="L7183" s="482"/>
      <c r="M7183" s="483"/>
      <c r="N7183" s="16"/>
      <c r="O7183" s="412"/>
      <c r="P7183" s="413"/>
      <c r="Q7183" s="8"/>
      <c r="R7183" s="8"/>
      <c r="S7183" s="8"/>
      <c r="T7183" s="9"/>
      <c r="U7183" s="17"/>
      <c r="V7183" s="33"/>
      <c r="W7183" s="57"/>
      <c r="X7183" s="86"/>
      <c r="Y7183" s="33"/>
      <c r="Z7183" s="36"/>
      <c r="AA7183" s="36"/>
      <c r="AD7183" s="33"/>
      <c r="AG7183" s="33"/>
      <c r="AH7183" s="43"/>
      <c r="AI7183" s="43"/>
      <c r="AJ7183" s="43"/>
      <c r="AK7183" s="43"/>
      <c r="AL7183" s="43"/>
      <c r="AM7183" s="43"/>
      <c r="AN7183" s="43"/>
      <c r="AO7183" s="43"/>
      <c r="AP7183" s="43"/>
      <c r="AQ7183" s="43"/>
      <c r="AR7183" s="43"/>
      <c r="AS7183" s="43"/>
      <c r="AT7183" s="43"/>
      <c r="AU7183" s="44"/>
      <c r="AV7183" s="33"/>
      <c r="AW7183" s="33"/>
      <c r="AX7183" s="33"/>
      <c r="AZ7183" s="141"/>
      <c r="BE7183" s="168"/>
      <c r="BF7183" s="168"/>
      <c r="BG7183" s="168"/>
      <c r="BH7183" s="168"/>
      <c r="BI7183" s="168"/>
      <c r="BJ7183" s="168"/>
      <c r="BK7183" s="168"/>
      <c r="BL7183" s="168"/>
      <c r="BM7183" s="168"/>
      <c r="DK7183" s="168"/>
      <c r="DL7183" s="168"/>
      <c r="DM7183" s="168"/>
      <c r="DN7183" s="168"/>
      <c r="DO7183" s="168"/>
      <c r="DP7183" s="168"/>
      <c r="DQ7183" s="168"/>
      <c r="DR7183" s="168"/>
      <c r="DS7183" s="168"/>
      <c r="DT7183" s="168"/>
      <c r="DU7183" s="168"/>
      <c r="DV7183" s="168"/>
      <c r="DW7183" s="168"/>
      <c r="DX7183" s="168"/>
      <c r="DY7183" s="168"/>
      <c r="DZ7183" s="168"/>
      <c r="EA7183" s="168"/>
      <c r="EB7183" s="168"/>
      <c r="EC7183" s="168"/>
      <c r="ED7183" s="168"/>
      <c r="EE7183" s="168"/>
      <c r="EF7183" s="168"/>
      <c r="EG7183" s="168"/>
      <c r="EH7183" s="168"/>
      <c r="EI7183" s="168"/>
      <c r="EJ7183" s="168"/>
      <c r="EK7183" s="168"/>
      <c r="EL7183" s="168"/>
      <c r="EM7183" s="168"/>
      <c r="EN7183" s="168"/>
      <c r="EO7183" s="168"/>
      <c r="EP7183" s="168"/>
      <c r="EQ7183" s="168"/>
      <c r="ER7183" s="168"/>
      <c r="ES7183" s="168"/>
      <c r="ET7183" s="168"/>
      <c r="EU7183" s="168"/>
      <c r="EV7183" s="168"/>
      <c r="EW7183" s="168"/>
      <c r="EX7183" s="168"/>
      <c r="EY7183" s="168"/>
      <c r="EZ7183" s="168"/>
      <c r="FA7183" s="168"/>
      <c r="FB7183" s="168"/>
      <c r="FC7183" s="168"/>
      <c r="FD7183" s="168"/>
    </row>
    <row r="7184" spans="1:160" s="5" customFormat="1" ht="24.9" customHeight="1" x14ac:dyDescent="0.3">
      <c r="A7184" s="263"/>
      <c r="B7184" s="263"/>
      <c r="C7184" s="265"/>
      <c r="D7184" s="481"/>
      <c r="E7184" s="482"/>
      <c r="F7184" s="482"/>
      <c r="G7184" s="482"/>
      <c r="H7184" s="482"/>
      <c r="I7184" s="482"/>
      <c r="J7184" s="482"/>
      <c r="K7184" s="482"/>
      <c r="L7184" s="482"/>
      <c r="M7184" s="483"/>
      <c r="N7184" s="16"/>
      <c r="O7184" s="412"/>
      <c r="P7184" s="413"/>
      <c r="Q7184" s="8"/>
      <c r="R7184" s="8"/>
      <c r="S7184" s="8"/>
      <c r="T7184" s="9"/>
      <c r="U7184" s="17"/>
      <c r="V7184" s="33"/>
      <c r="W7184" s="57"/>
      <c r="X7184" s="86"/>
      <c r="Y7184" s="33"/>
      <c r="Z7184" s="36"/>
      <c r="AA7184" s="36"/>
      <c r="AD7184" s="33"/>
      <c r="AG7184" s="33"/>
      <c r="AH7184" s="43"/>
      <c r="AI7184" s="43"/>
      <c r="AJ7184" s="43"/>
      <c r="AK7184" s="43"/>
      <c r="AL7184" s="43"/>
      <c r="AM7184" s="43"/>
      <c r="AN7184" s="43"/>
      <c r="AO7184" s="43"/>
      <c r="AP7184" s="43"/>
      <c r="AQ7184" s="43"/>
      <c r="AR7184" s="43"/>
      <c r="AS7184" s="43"/>
      <c r="AT7184" s="43"/>
      <c r="AU7184" s="44"/>
      <c r="AV7184" s="33"/>
      <c r="AW7184" s="33"/>
      <c r="AX7184" s="33"/>
      <c r="AZ7184" s="141"/>
      <c r="BE7184" s="168"/>
      <c r="BF7184" s="168"/>
      <c r="BG7184" s="168"/>
      <c r="BH7184" s="168"/>
      <c r="BI7184" s="168"/>
      <c r="BJ7184" s="168"/>
      <c r="BK7184" s="168"/>
      <c r="BL7184" s="168"/>
      <c r="BM7184" s="168"/>
      <c r="DK7184" s="168"/>
      <c r="DL7184" s="168"/>
      <c r="DM7184" s="168"/>
      <c r="DN7184" s="168"/>
      <c r="DO7184" s="168"/>
      <c r="DP7184" s="168"/>
      <c r="DQ7184" s="168"/>
      <c r="DR7184" s="168"/>
      <c r="DS7184" s="168"/>
      <c r="DT7184" s="168"/>
      <c r="DU7184" s="168"/>
      <c r="DV7184" s="168"/>
      <c r="DW7184" s="168"/>
      <c r="DX7184" s="168"/>
      <c r="DY7184" s="168"/>
      <c r="DZ7184" s="168"/>
      <c r="EA7184" s="168"/>
      <c r="EB7184" s="168"/>
      <c r="EC7184" s="168"/>
      <c r="ED7184" s="168"/>
      <c r="EE7184" s="168"/>
      <c r="EF7184" s="168"/>
      <c r="EG7184" s="168"/>
      <c r="EH7184" s="168"/>
      <c r="EI7184" s="168"/>
      <c r="EJ7184" s="168"/>
      <c r="EK7184" s="168"/>
      <c r="EL7184" s="168"/>
      <c r="EM7184" s="168"/>
      <c r="EN7184" s="168"/>
      <c r="EO7184" s="168"/>
      <c r="EP7184" s="168"/>
      <c r="EQ7184" s="168"/>
      <c r="ER7184" s="168"/>
      <c r="ES7184" s="168"/>
      <c r="ET7184" s="168"/>
      <c r="EU7184" s="168"/>
      <c r="EV7184" s="168"/>
      <c r="EW7184" s="168"/>
      <c r="EX7184" s="168"/>
      <c r="EY7184" s="168"/>
      <c r="EZ7184" s="168"/>
      <c r="FA7184" s="168"/>
      <c r="FB7184" s="168"/>
      <c r="FC7184" s="168"/>
      <c r="FD7184" s="168"/>
    </row>
    <row r="7185" spans="1:160" s="5" customFormat="1" ht="24.9" customHeight="1" x14ac:dyDescent="0.3">
      <c r="A7185" s="263"/>
      <c r="B7185" s="263"/>
      <c r="C7185" s="265"/>
      <c r="D7185" s="481"/>
      <c r="E7185" s="482"/>
      <c r="F7185" s="482"/>
      <c r="G7185" s="482"/>
      <c r="H7185" s="482"/>
      <c r="I7185" s="482"/>
      <c r="J7185" s="482"/>
      <c r="K7185" s="482"/>
      <c r="L7185" s="482"/>
      <c r="M7185" s="483"/>
      <c r="N7185" s="16"/>
      <c r="O7185" s="412"/>
      <c r="P7185" s="413"/>
      <c r="Q7185" s="8"/>
      <c r="R7185" s="8"/>
      <c r="S7185" s="8"/>
      <c r="T7185" s="9"/>
      <c r="U7185" s="17"/>
      <c r="V7185" s="33"/>
      <c r="W7185" s="57"/>
      <c r="X7185" s="86"/>
      <c r="Y7185" s="33"/>
      <c r="Z7185" s="36"/>
      <c r="AA7185" s="36"/>
      <c r="AD7185" s="33"/>
      <c r="AG7185" s="33"/>
      <c r="AH7185" s="43"/>
      <c r="AI7185" s="43"/>
      <c r="AJ7185" s="43"/>
      <c r="AK7185" s="43"/>
      <c r="AL7185" s="43"/>
      <c r="AM7185" s="43"/>
      <c r="AN7185" s="43"/>
      <c r="AO7185" s="43"/>
      <c r="AP7185" s="43"/>
      <c r="AQ7185" s="43"/>
      <c r="AR7185" s="43"/>
      <c r="AS7185" s="43"/>
      <c r="AT7185" s="43"/>
      <c r="AU7185" s="44"/>
      <c r="AV7185" s="33"/>
      <c r="AW7185" s="33"/>
      <c r="AX7185" s="33"/>
      <c r="AZ7185" s="141"/>
      <c r="BE7185" s="168"/>
      <c r="BF7185" s="168"/>
      <c r="BG7185" s="168"/>
      <c r="BH7185" s="168"/>
      <c r="BI7185" s="168"/>
      <c r="BJ7185" s="168"/>
      <c r="BK7185" s="168"/>
      <c r="BL7185" s="168"/>
      <c r="BM7185" s="168"/>
      <c r="DK7185" s="168"/>
      <c r="DL7185" s="168"/>
      <c r="DM7185" s="168"/>
      <c r="DN7185" s="168"/>
      <c r="DO7185" s="168"/>
      <c r="DP7185" s="168"/>
      <c r="DQ7185" s="168"/>
      <c r="DR7185" s="168"/>
      <c r="DS7185" s="168"/>
      <c r="DT7185" s="168"/>
      <c r="DU7185" s="168"/>
      <c r="DV7185" s="168"/>
      <c r="DW7185" s="168"/>
      <c r="DX7185" s="168"/>
      <c r="DY7185" s="168"/>
      <c r="DZ7185" s="168"/>
      <c r="EA7185" s="168"/>
      <c r="EB7185" s="168"/>
      <c r="EC7185" s="168"/>
      <c r="ED7185" s="168"/>
      <c r="EE7185" s="168"/>
      <c r="EF7185" s="168"/>
      <c r="EG7185" s="168"/>
      <c r="EH7185" s="168"/>
      <c r="EI7185" s="168"/>
      <c r="EJ7185" s="168"/>
      <c r="EK7185" s="168"/>
      <c r="EL7185" s="168"/>
      <c r="EM7185" s="168"/>
      <c r="EN7185" s="168"/>
      <c r="EO7185" s="168"/>
      <c r="EP7185" s="168"/>
      <c r="EQ7185" s="168"/>
      <c r="ER7185" s="168"/>
      <c r="ES7185" s="168"/>
      <c r="ET7185" s="168"/>
      <c r="EU7185" s="168"/>
      <c r="EV7185" s="168"/>
      <c r="EW7185" s="168"/>
      <c r="EX7185" s="168"/>
      <c r="EY7185" s="168"/>
      <c r="EZ7185" s="168"/>
      <c r="FA7185" s="168"/>
      <c r="FB7185" s="168"/>
      <c r="FC7185" s="168"/>
      <c r="FD7185" s="168"/>
    </row>
    <row r="7186" spans="1:160" s="5" customFormat="1" ht="24.9" customHeight="1" x14ac:dyDescent="0.3">
      <c r="A7186" s="263"/>
      <c r="B7186" s="263"/>
      <c r="C7186" s="265"/>
      <c r="D7186" s="481"/>
      <c r="E7186" s="482"/>
      <c r="F7186" s="482"/>
      <c r="G7186" s="482"/>
      <c r="H7186" s="482"/>
      <c r="I7186" s="482"/>
      <c r="J7186" s="482"/>
      <c r="K7186" s="482"/>
      <c r="L7186" s="482"/>
      <c r="M7186" s="483"/>
      <c r="N7186" s="16"/>
      <c r="O7186" s="412"/>
      <c r="P7186" s="413"/>
      <c r="Q7186" s="8"/>
      <c r="R7186" s="8"/>
      <c r="S7186" s="8"/>
      <c r="T7186" s="9"/>
      <c r="U7186" s="17"/>
      <c r="V7186" s="33"/>
      <c r="W7186" s="57"/>
      <c r="X7186" s="86"/>
      <c r="Y7186" s="33"/>
      <c r="Z7186" s="36"/>
      <c r="AA7186" s="36"/>
      <c r="AD7186" s="33"/>
      <c r="AG7186" s="33"/>
      <c r="AH7186" s="43"/>
      <c r="AI7186" s="43"/>
      <c r="AJ7186" s="43"/>
      <c r="AK7186" s="43"/>
      <c r="AL7186" s="43"/>
      <c r="AM7186" s="43"/>
      <c r="AN7186" s="43"/>
      <c r="AO7186" s="43"/>
      <c r="AP7186" s="43"/>
      <c r="AQ7186" s="43"/>
      <c r="AR7186" s="43"/>
      <c r="AS7186" s="43"/>
      <c r="AT7186" s="43"/>
      <c r="AU7186" s="44"/>
      <c r="AV7186" s="33"/>
      <c r="AW7186" s="33"/>
      <c r="AX7186" s="33"/>
      <c r="AZ7186" s="141"/>
      <c r="BE7186" s="168"/>
      <c r="BF7186" s="168"/>
      <c r="BG7186" s="168"/>
      <c r="BH7186" s="168"/>
      <c r="BI7186" s="168"/>
      <c r="BJ7186" s="168"/>
      <c r="BK7186" s="168"/>
      <c r="BL7186" s="168"/>
      <c r="BM7186" s="168"/>
      <c r="DK7186" s="168"/>
      <c r="DL7186" s="168"/>
      <c r="DM7186" s="168"/>
      <c r="DN7186" s="168"/>
      <c r="DO7186" s="168"/>
      <c r="DP7186" s="168"/>
      <c r="DQ7186" s="168"/>
      <c r="DR7186" s="168"/>
      <c r="DS7186" s="168"/>
      <c r="DT7186" s="168"/>
      <c r="DU7186" s="168"/>
      <c r="DV7186" s="168"/>
      <c r="DW7186" s="168"/>
      <c r="DX7186" s="168"/>
      <c r="DY7186" s="168"/>
      <c r="DZ7186" s="168"/>
      <c r="EA7186" s="168"/>
      <c r="EB7186" s="168"/>
      <c r="EC7186" s="168"/>
      <c r="ED7186" s="168"/>
      <c r="EE7186" s="168"/>
      <c r="EF7186" s="168"/>
      <c r="EG7186" s="168"/>
      <c r="EH7186" s="168"/>
      <c r="EI7186" s="168"/>
      <c r="EJ7186" s="168"/>
      <c r="EK7186" s="168"/>
      <c r="EL7186" s="168"/>
      <c r="EM7186" s="168"/>
      <c r="EN7186" s="168"/>
      <c r="EO7186" s="168"/>
      <c r="EP7186" s="168"/>
      <c r="EQ7186" s="168"/>
      <c r="ER7186" s="168"/>
      <c r="ES7186" s="168"/>
      <c r="ET7186" s="168"/>
      <c r="EU7186" s="168"/>
      <c r="EV7186" s="168"/>
      <c r="EW7186" s="168"/>
      <c r="EX7186" s="168"/>
      <c r="EY7186" s="168"/>
      <c r="EZ7186" s="168"/>
      <c r="FA7186" s="168"/>
      <c r="FB7186" s="168"/>
      <c r="FC7186" s="168"/>
      <c r="FD7186" s="168"/>
    </row>
    <row r="7187" spans="1:160" s="5" customFormat="1" ht="24.9" customHeight="1" x14ac:dyDescent="0.3">
      <c r="A7187" s="263"/>
      <c r="B7187" s="263"/>
      <c r="C7187" s="265"/>
      <c r="D7187" s="481"/>
      <c r="E7187" s="482"/>
      <c r="F7187" s="482"/>
      <c r="G7187" s="482"/>
      <c r="H7187" s="482"/>
      <c r="I7187" s="482"/>
      <c r="J7187" s="482"/>
      <c r="K7187" s="482"/>
      <c r="L7187" s="482"/>
      <c r="M7187" s="483"/>
      <c r="N7187" s="16"/>
      <c r="O7187" s="412"/>
      <c r="P7187" s="413"/>
      <c r="Q7187" s="8"/>
      <c r="R7187" s="8"/>
      <c r="S7187" s="8"/>
      <c r="T7187" s="9"/>
      <c r="U7187" s="17"/>
      <c r="V7187" s="33"/>
      <c r="W7187" s="57"/>
      <c r="X7187" s="86"/>
      <c r="Y7187" s="33"/>
      <c r="Z7187" s="36"/>
      <c r="AA7187" s="36"/>
      <c r="AD7187" s="33"/>
      <c r="AG7187" s="33"/>
      <c r="AH7187" s="43"/>
      <c r="AI7187" s="43"/>
      <c r="AJ7187" s="43"/>
      <c r="AK7187" s="43"/>
      <c r="AL7187" s="43"/>
      <c r="AM7187" s="43"/>
      <c r="AN7187" s="43"/>
      <c r="AO7187" s="43"/>
      <c r="AP7187" s="43"/>
      <c r="AQ7187" s="43"/>
      <c r="AR7187" s="43"/>
      <c r="AS7187" s="43"/>
      <c r="AT7187" s="43"/>
      <c r="AU7187" s="44"/>
      <c r="AV7187" s="33"/>
      <c r="AW7187" s="33"/>
      <c r="AX7187" s="33"/>
      <c r="AZ7187" s="141"/>
      <c r="BE7187" s="168"/>
      <c r="BF7187" s="168"/>
      <c r="BG7187" s="168"/>
      <c r="BH7187" s="168"/>
      <c r="BI7187" s="168"/>
      <c r="BJ7187" s="168"/>
      <c r="BK7187" s="168"/>
      <c r="BL7187" s="168"/>
      <c r="BM7187" s="168"/>
      <c r="DK7187" s="168"/>
      <c r="DL7187" s="168"/>
      <c r="DM7187" s="168"/>
      <c r="DN7187" s="168"/>
      <c r="DO7187" s="168"/>
      <c r="DP7187" s="168"/>
      <c r="DQ7187" s="168"/>
      <c r="DR7187" s="168"/>
      <c r="DS7187" s="168"/>
      <c r="DT7187" s="168"/>
      <c r="DU7187" s="168"/>
      <c r="DV7187" s="168"/>
      <c r="DW7187" s="168"/>
      <c r="DX7187" s="168"/>
      <c r="DY7187" s="168"/>
      <c r="DZ7187" s="168"/>
      <c r="EA7187" s="168"/>
      <c r="EB7187" s="168"/>
      <c r="EC7187" s="168"/>
      <c r="ED7187" s="168"/>
      <c r="EE7187" s="168"/>
      <c r="EF7187" s="168"/>
      <c r="EG7187" s="168"/>
      <c r="EH7187" s="168"/>
      <c r="EI7187" s="168"/>
      <c r="EJ7187" s="168"/>
      <c r="EK7187" s="168"/>
      <c r="EL7187" s="168"/>
      <c r="EM7187" s="168"/>
      <c r="EN7187" s="168"/>
      <c r="EO7187" s="168"/>
      <c r="EP7187" s="168"/>
      <c r="EQ7187" s="168"/>
      <c r="ER7187" s="168"/>
      <c r="ES7187" s="168"/>
      <c r="ET7187" s="168"/>
      <c r="EU7187" s="168"/>
      <c r="EV7187" s="168"/>
      <c r="EW7187" s="168"/>
      <c r="EX7187" s="168"/>
      <c r="EY7187" s="168"/>
      <c r="EZ7187" s="168"/>
      <c r="FA7187" s="168"/>
      <c r="FB7187" s="168"/>
      <c r="FC7187" s="168"/>
      <c r="FD7187" s="168"/>
    </row>
    <row r="7188" spans="1:160" s="5" customFormat="1" ht="24.9" customHeight="1" x14ac:dyDescent="0.3">
      <c r="A7188" s="263"/>
      <c r="B7188" s="263"/>
      <c r="C7188" s="265"/>
      <c r="D7188" s="481"/>
      <c r="E7188" s="482"/>
      <c r="F7188" s="482"/>
      <c r="G7188" s="482"/>
      <c r="H7188" s="482"/>
      <c r="I7188" s="482"/>
      <c r="J7188" s="482"/>
      <c r="K7188" s="482"/>
      <c r="L7188" s="482"/>
      <c r="M7188" s="483"/>
      <c r="N7188" s="16"/>
      <c r="O7188" s="412"/>
      <c r="P7188" s="413"/>
      <c r="Q7188" s="8"/>
      <c r="R7188" s="8"/>
      <c r="S7188" s="8"/>
      <c r="T7188" s="9"/>
      <c r="U7188" s="17"/>
      <c r="V7188" s="33"/>
      <c r="W7188" s="57"/>
      <c r="X7188" s="86"/>
      <c r="Y7188" s="33"/>
      <c r="Z7188" s="36"/>
      <c r="AA7188" s="36"/>
      <c r="AD7188" s="33"/>
      <c r="AG7188" s="33"/>
      <c r="AH7188" s="43"/>
      <c r="AI7188" s="43"/>
      <c r="AJ7188" s="43"/>
      <c r="AK7188" s="43"/>
      <c r="AL7188" s="43"/>
      <c r="AM7188" s="43"/>
      <c r="AN7188" s="43"/>
      <c r="AO7188" s="43"/>
      <c r="AP7188" s="43"/>
      <c r="AQ7188" s="43"/>
      <c r="AR7188" s="43"/>
      <c r="AS7188" s="43"/>
      <c r="AT7188" s="43"/>
      <c r="AU7188" s="44"/>
      <c r="AV7188" s="33"/>
      <c r="AW7188" s="33"/>
      <c r="AX7188" s="33"/>
      <c r="AZ7188" s="141"/>
      <c r="BE7188" s="168"/>
      <c r="BF7188" s="168"/>
      <c r="BG7188" s="168"/>
      <c r="BH7188" s="168"/>
      <c r="BI7188" s="168"/>
      <c r="BJ7188" s="168"/>
      <c r="BK7188" s="168"/>
      <c r="BL7188" s="168"/>
      <c r="BM7188" s="168"/>
      <c r="DK7188" s="168"/>
      <c r="DL7188" s="168"/>
      <c r="DM7188" s="168"/>
      <c r="DN7188" s="168"/>
      <c r="DO7188" s="168"/>
      <c r="DP7188" s="168"/>
      <c r="DQ7188" s="168"/>
      <c r="DR7188" s="168"/>
      <c r="DS7188" s="168"/>
      <c r="DT7188" s="168"/>
      <c r="DU7188" s="168"/>
      <c r="DV7188" s="168"/>
      <c r="DW7188" s="168"/>
      <c r="DX7188" s="168"/>
      <c r="DY7188" s="168"/>
      <c r="DZ7188" s="168"/>
      <c r="EA7188" s="168"/>
      <c r="EB7188" s="168"/>
      <c r="EC7188" s="168"/>
      <c r="ED7188" s="168"/>
      <c r="EE7188" s="168"/>
      <c r="EF7188" s="168"/>
      <c r="EG7188" s="168"/>
      <c r="EH7188" s="168"/>
      <c r="EI7188" s="168"/>
      <c r="EJ7188" s="168"/>
      <c r="EK7188" s="168"/>
      <c r="EL7188" s="168"/>
      <c r="EM7188" s="168"/>
      <c r="EN7188" s="168"/>
      <c r="EO7188" s="168"/>
      <c r="EP7188" s="168"/>
      <c r="EQ7188" s="168"/>
      <c r="ER7188" s="168"/>
      <c r="ES7188" s="168"/>
      <c r="ET7188" s="168"/>
      <c r="EU7188" s="168"/>
      <c r="EV7188" s="168"/>
      <c r="EW7188" s="168"/>
      <c r="EX7188" s="168"/>
      <c r="EY7188" s="168"/>
      <c r="EZ7188" s="168"/>
      <c r="FA7188" s="168"/>
      <c r="FB7188" s="168"/>
      <c r="FC7188" s="168"/>
      <c r="FD7188" s="168"/>
    </row>
    <row r="7189" spans="1:160" s="5" customFormat="1" ht="24.9" customHeight="1" x14ac:dyDescent="0.3">
      <c r="A7189" s="263"/>
      <c r="B7189" s="263"/>
      <c r="C7189" s="265"/>
      <c r="D7189" s="481"/>
      <c r="E7189" s="482"/>
      <c r="F7189" s="482"/>
      <c r="G7189" s="482"/>
      <c r="H7189" s="482"/>
      <c r="I7189" s="482"/>
      <c r="J7189" s="482"/>
      <c r="K7189" s="482"/>
      <c r="L7189" s="482"/>
      <c r="M7189" s="483"/>
      <c r="N7189" s="16"/>
      <c r="O7189" s="412"/>
      <c r="P7189" s="413"/>
      <c r="Q7189" s="8"/>
      <c r="R7189" s="8"/>
      <c r="S7189" s="8"/>
      <c r="T7189" s="9"/>
      <c r="U7189" s="17"/>
      <c r="V7189" s="33"/>
      <c r="W7189" s="57"/>
      <c r="X7189" s="86"/>
      <c r="Y7189" s="33"/>
      <c r="Z7189" s="36"/>
      <c r="AA7189" s="36"/>
      <c r="AD7189" s="33"/>
      <c r="AG7189" s="33"/>
      <c r="AH7189" s="43"/>
      <c r="AI7189" s="43"/>
      <c r="AJ7189" s="43"/>
      <c r="AK7189" s="43"/>
      <c r="AL7189" s="43"/>
      <c r="AM7189" s="43"/>
      <c r="AN7189" s="43"/>
      <c r="AO7189" s="43"/>
      <c r="AP7189" s="43"/>
      <c r="AQ7189" s="43"/>
      <c r="AR7189" s="43"/>
      <c r="AS7189" s="43"/>
      <c r="AT7189" s="43"/>
      <c r="AU7189" s="44"/>
      <c r="AV7189" s="33"/>
      <c r="AW7189" s="33"/>
      <c r="AX7189" s="33"/>
      <c r="AZ7189" s="141"/>
      <c r="BE7189" s="168"/>
      <c r="BF7189" s="168"/>
      <c r="BG7189" s="168"/>
      <c r="BH7189" s="168"/>
      <c r="BI7189" s="168"/>
      <c r="BJ7189" s="168"/>
      <c r="BK7189" s="168"/>
      <c r="BL7189" s="168"/>
      <c r="BM7189" s="168"/>
      <c r="DK7189" s="168"/>
      <c r="DL7189" s="168"/>
      <c r="DM7189" s="168"/>
      <c r="DN7189" s="168"/>
      <c r="DO7189" s="168"/>
      <c r="DP7189" s="168"/>
      <c r="DQ7189" s="168"/>
      <c r="DR7189" s="168"/>
      <c r="DS7189" s="168"/>
      <c r="DT7189" s="168"/>
      <c r="DU7189" s="168"/>
      <c r="DV7189" s="168"/>
      <c r="DW7189" s="168"/>
      <c r="DX7189" s="168"/>
      <c r="DY7189" s="168"/>
      <c r="DZ7189" s="168"/>
      <c r="EA7189" s="168"/>
      <c r="EB7189" s="168"/>
      <c r="EC7189" s="168"/>
      <c r="ED7189" s="168"/>
      <c r="EE7189" s="168"/>
      <c r="EF7189" s="168"/>
      <c r="EG7189" s="168"/>
      <c r="EH7189" s="168"/>
      <c r="EI7189" s="168"/>
      <c r="EJ7189" s="168"/>
      <c r="EK7189" s="168"/>
      <c r="EL7189" s="168"/>
      <c r="EM7189" s="168"/>
      <c r="EN7189" s="168"/>
      <c r="EO7189" s="168"/>
      <c r="EP7189" s="168"/>
      <c r="EQ7189" s="168"/>
      <c r="ER7189" s="168"/>
      <c r="ES7189" s="168"/>
      <c r="ET7189" s="168"/>
      <c r="EU7189" s="168"/>
      <c r="EV7189" s="168"/>
      <c r="EW7189" s="168"/>
      <c r="EX7189" s="168"/>
      <c r="EY7189" s="168"/>
      <c r="EZ7189" s="168"/>
      <c r="FA7189" s="168"/>
      <c r="FB7189" s="168"/>
      <c r="FC7189" s="168"/>
      <c r="FD7189" s="168"/>
    </row>
    <row r="7190" spans="1:160" s="5" customFormat="1" ht="24.9" customHeight="1" x14ac:dyDescent="0.3">
      <c r="A7190" s="263"/>
      <c r="B7190" s="263"/>
      <c r="C7190" s="265"/>
      <c r="D7190" s="481"/>
      <c r="E7190" s="482"/>
      <c r="F7190" s="482"/>
      <c r="G7190" s="482"/>
      <c r="H7190" s="482"/>
      <c r="I7190" s="482"/>
      <c r="J7190" s="482"/>
      <c r="K7190" s="482"/>
      <c r="L7190" s="482"/>
      <c r="M7190" s="483"/>
      <c r="N7190" s="16"/>
      <c r="O7190" s="412"/>
      <c r="P7190" s="413"/>
      <c r="Q7190" s="8"/>
      <c r="R7190" s="8"/>
      <c r="S7190" s="8"/>
      <c r="T7190" s="9"/>
      <c r="U7190" s="17"/>
      <c r="V7190" s="33"/>
      <c r="W7190" s="57"/>
      <c r="X7190" s="86"/>
      <c r="Y7190" s="33"/>
      <c r="Z7190" s="36"/>
      <c r="AA7190" s="36"/>
      <c r="AD7190" s="33"/>
      <c r="AG7190" s="33"/>
      <c r="AH7190" s="43"/>
      <c r="AI7190" s="43"/>
      <c r="AJ7190" s="43"/>
      <c r="AK7190" s="43"/>
      <c r="AL7190" s="43"/>
      <c r="AM7190" s="43"/>
      <c r="AN7190" s="43"/>
      <c r="AO7190" s="43"/>
      <c r="AP7190" s="43"/>
      <c r="AQ7190" s="43"/>
      <c r="AR7190" s="43"/>
      <c r="AS7190" s="43"/>
      <c r="AT7190" s="43"/>
      <c r="AU7190" s="44"/>
      <c r="AV7190" s="33"/>
      <c r="AW7190" s="33"/>
      <c r="AX7190" s="33"/>
      <c r="AZ7190" s="141"/>
      <c r="BE7190" s="168"/>
      <c r="BF7190" s="168"/>
      <c r="BG7190" s="168"/>
      <c r="BH7190" s="168"/>
      <c r="BI7190" s="168"/>
      <c r="BJ7190" s="168"/>
      <c r="BK7190" s="168"/>
      <c r="BL7190" s="168"/>
      <c r="BM7190" s="168"/>
      <c r="DK7190" s="168"/>
      <c r="DL7190" s="168"/>
      <c r="DM7190" s="168"/>
      <c r="DN7190" s="168"/>
      <c r="DO7190" s="168"/>
      <c r="DP7190" s="168"/>
      <c r="DQ7190" s="168"/>
      <c r="DR7190" s="168"/>
      <c r="DS7190" s="168"/>
      <c r="DT7190" s="168"/>
      <c r="DU7190" s="168"/>
      <c r="DV7190" s="168"/>
      <c r="DW7190" s="168"/>
      <c r="DX7190" s="168"/>
      <c r="DY7190" s="168"/>
      <c r="DZ7190" s="168"/>
      <c r="EA7190" s="168"/>
      <c r="EB7190" s="168"/>
      <c r="EC7190" s="168"/>
      <c r="ED7190" s="168"/>
      <c r="EE7190" s="168"/>
      <c r="EF7190" s="168"/>
      <c r="EG7190" s="168"/>
      <c r="EH7190" s="168"/>
      <c r="EI7190" s="168"/>
      <c r="EJ7190" s="168"/>
      <c r="EK7190" s="168"/>
      <c r="EL7190" s="168"/>
      <c r="EM7190" s="168"/>
      <c r="EN7190" s="168"/>
      <c r="EO7190" s="168"/>
      <c r="EP7190" s="168"/>
      <c r="EQ7190" s="168"/>
      <c r="ER7190" s="168"/>
      <c r="ES7190" s="168"/>
      <c r="ET7190" s="168"/>
      <c r="EU7190" s="168"/>
      <c r="EV7190" s="168"/>
      <c r="EW7190" s="168"/>
      <c r="EX7190" s="168"/>
      <c r="EY7190" s="168"/>
      <c r="EZ7190" s="168"/>
      <c r="FA7190" s="168"/>
      <c r="FB7190" s="168"/>
      <c r="FC7190" s="168"/>
      <c r="FD7190" s="168"/>
    </row>
    <row r="7191" spans="1:160" s="5" customFormat="1" ht="24.9" customHeight="1" thickBot="1" x14ac:dyDescent="0.35">
      <c r="A7191" s="263"/>
      <c r="B7191" s="263"/>
      <c r="C7191" s="265"/>
      <c r="D7191" s="481"/>
      <c r="E7191" s="482"/>
      <c r="F7191" s="482"/>
      <c r="G7191" s="482"/>
      <c r="H7191" s="482"/>
      <c r="I7191" s="482"/>
      <c r="J7191" s="482"/>
      <c r="K7191" s="482"/>
      <c r="L7191" s="482"/>
      <c r="M7191" s="483"/>
      <c r="N7191" s="414" t="s">
        <v>16</v>
      </c>
      <c r="O7191" s="415"/>
      <c r="P7191" s="415"/>
      <c r="Q7191" s="415"/>
      <c r="R7191" s="415"/>
      <c r="S7191" s="415"/>
      <c r="T7191" s="415"/>
      <c r="U7191" s="18">
        <f>SUM(U7171:U7190)</f>
        <v>8</v>
      </c>
      <c r="V7191" s="33"/>
      <c r="W7191" s="57"/>
      <c r="X7191" s="86"/>
      <c r="Y7191" s="33"/>
      <c r="Z7191" s="36"/>
      <c r="AA7191" s="36"/>
      <c r="AD7191" s="33"/>
      <c r="AG7191" s="33"/>
      <c r="AH7191" s="43"/>
      <c r="AI7191" s="43"/>
      <c r="AJ7191" s="43"/>
      <c r="AK7191" s="43"/>
      <c r="AL7191" s="43"/>
      <c r="AM7191" s="43"/>
      <c r="AN7191" s="43"/>
      <c r="AO7191" s="43"/>
      <c r="AP7191" s="43"/>
      <c r="AQ7191" s="43"/>
      <c r="AR7191" s="43"/>
      <c r="AS7191" s="43"/>
      <c r="AT7191" s="43"/>
      <c r="AU7191" s="44"/>
      <c r="AV7191" s="33"/>
      <c r="AW7191" s="33"/>
      <c r="AX7191" s="33"/>
      <c r="AZ7191" s="141"/>
      <c r="BE7191" s="168"/>
      <c r="BF7191" s="168"/>
      <c r="BG7191" s="168"/>
      <c r="BH7191" s="168"/>
      <c r="BI7191" s="168"/>
      <c r="BJ7191" s="168"/>
      <c r="BK7191" s="168"/>
      <c r="BL7191" s="168"/>
      <c r="BM7191" s="168"/>
      <c r="DK7191" s="168"/>
      <c r="DL7191" s="168"/>
      <c r="DM7191" s="168"/>
      <c r="DN7191" s="168"/>
      <c r="DO7191" s="168"/>
      <c r="DP7191" s="168"/>
      <c r="DQ7191" s="168"/>
      <c r="DR7191" s="168"/>
      <c r="DS7191" s="168"/>
      <c r="DT7191" s="168"/>
      <c r="DU7191" s="168"/>
      <c r="DV7191" s="168"/>
      <c r="DW7191" s="168"/>
      <c r="DX7191" s="168"/>
      <c r="DY7191" s="168"/>
      <c r="DZ7191" s="168"/>
      <c r="EA7191" s="168"/>
      <c r="EB7191" s="168"/>
      <c r="EC7191" s="168"/>
      <c r="ED7191" s="168"/>
      <c r="EE7191" s="168"/>
      <c r="EF7191" s="168"/>
      <c r="EG7191" s="168"/>
      <c r="EH7191" s="168"/>
      <c r="EI7191" s="168"/>
      <c r="EJ7191" s="168"/>
      <c r="EK7191" s="168"/>
      <c r="EL7191" s="168"/>
      <c r="EM7191" s="168"/>
      <c r="EN7191" s="168"/>
      <c r="EO7191" s="168"/>
      <c r="EP7191" s="168"/>
      <c r="EQ7191" s="168"/>
      <c r="ER7191" s="168"/>
      <c r="ES7191" s="168"/>
      <c r="ET7191" s="168"/>
      <c r="EU7191" s="168"/>
      <c r="EV7191" s="168"/>
      <c r="EW7191" s="168"/>
      <c r="EX7191" s="168"/>
      <c r="EY7191" s="168"/>
      <c r="EZ7191" s="168"/>
      <c r="FA7191" s="168"/>
      <c r="FB7191" s="168"/>
      <c r="FC7191" s="168"/>
      <c r="FD7191" s="168"/>
    </row>
    <row r="7192" spans="1:160" s="5" customFormat="1" ht="14.4" customHeight="1" x14ac:dyDescent="0.3">
      <c r="A7192" s="263"/>
      <c r="B7192" s="263"/>
      <c r="C7192" s="265"/>
      <c r="D7192" s="481"/>
      <c r="E7192" s="482"/>
      <c r="F7192" s="482"/>
      <c r="G7192" s="482"/>
      <c r="H7192" s="482"/>
      <c r="I7192" s="482"/>
      <c r="J7192" s="482"/>
      <c r="K7192" s="482"/>
      <c r="L7192" s="482"/>
      <c r="M7192" s="483"/>
      <c r="N7192" s="416" t="s">
        <v>17</v>
      </c>
      <c r="O7192" s="417"/>
      <c r="P7192" s="417"/>
      <c r="Q7192" s="417"/>
      <c r="R7192" s="417"/>
      <c r="S7192" s="417"/>
      <c r="T7192" s="417"/>
      <c r="U7192" s="418"/>
      <c r="V7192" s="87"/>
      <c r="W7192" s="57"/>
      <c r="X7192" s="86"/>
      <c r="Y7192" s="33"/>
      <c r="Z7192" s="36"/>
      <c r="AA7192" s="36"/>
      <c r="AD7192" s="33"/>
      <c r="AG7192" s="33"/>
      <c r="AH7192" s="43"/>
      <c r="AI7192" s="43"/>
      <c r="AJ7192" s="43"/>
      <c r="AK7192" s="43"/>
      <c r="AL7192" s="43"/>
      <c r="AM7192" s="43"/>
      <c r="AN7192" s="43"/>
      <c r="AO7192" s="43"/>
      <c r="AP7192" s="43"/>
      <c r="AQ7192" s="43"/>
      <c r="AR7192" s="43"/>
      <c r="AS7192" s="43"/>
      <c r="AT7192" s="43"/>
      <c r="AU7192" s="44"/>
      <c r="AV7192" s="33"/>
      <c r="AW7192" s="33"/>
      <c r="AX7192" s="33"/>
      <c r="AZ7192" s="141"/>
      <c r="BE7192" s="168"/>
      <c r="BF7192" s="168"/>
      <c r="BG7192" s="168"/>
      <c r="BH7192" s="168"/>
      <c r="BI7192" s="168"/>
      <c r="BJ7192" s="168"/>
      <c r="BK7192" s="168"/>
      <c r="BL7192" s="168"/>
      <c r="BM7192" s="168"/>
      <c r="DK7192" s="168"/>
      <c r="DL7192" s="168"/>
      <c r="DM7192" s="168"/>
      <c r="DN7192" s="168"/>
      <c r="DO7192" s="168"/>
      <c r="DP7192" s="168"/>
      <c r="DQ7192" s="168"/>
      <c r="DR7192" s="168"/>
      <c r="DS7192" s="168"/>
      <c r="DT7192" s="168"/>
      <c r="DU7192" s="168"/>
      <c r="DV7192" s="168"/>
      <c r="DW7192" s="168"/>
      <c r="DX7192" s="168"/>
      <c r="DY7192" s="168"/>
      <c r="DZ7192" s="168"/>
      <c r="EA7192" s="168"/>
      <c r="EB7192" s="168"/>
      <c r="EC7192" s="168"/>
      <c r="ED7192" s="168"/>
      <c r="EE7192" s="168"/>
      <c r="EF7192" s="168"/>
      <c r="EG7192" s="168"/>
      <c r="EH7192" s="168"/>
      <c r="EI7192" s="168"/>
      <c r="EJ7192" s="168"/>
      <c r="EK7192" s="168"/>
      <c r="EL7192" s="168"/>
      <c r="EM7192" s="168"/>
      <c r="EN7192" s="168"/>
      <c r="EO7192" s="168"/>
      <c r="EP7192" s="168"/>
      <c r="EQ7192" s="168"/>
      <c r="ER7192" s="168"/>
      <c r="ES7192" s="168"/>
      <c r="ET7192" s="168"/>
      <c r="EU7192" s="168"/>
      <c r="EV7192" s="168"/>
      <c r="EW7192" s="168"/>
      <c r="EX7192" s="168"/>
      <c r="EY7192" s="168"/>
      <c r="EZ7192" s="168"/>
      <c r="FA7192" s="168"/>
      <c r="FB7192" s="168"/>
      <c r="FC7192" s="168"/>
      <c r="FD7192" s="168"/>
    </row>
    <row r="7193" spans="1:160" s="5" customFormat="1" x14ac:dyDescent="0.3">
      <c r="A7193" s="263"/>
      <c r="B7193" s="263"/>
      <c r="C7193" s="265"/>
      <c r="D7193" s="481"/>
      <c r="E7193" s="482"/>
      <c r="F7193" s="482"/>
      <c r="G7193" s="482"/>
      <c r="H7193" s="482"/>
      <c r="I7193" s="482"/>
      <c r="J7193" s="482"/>
      <c r="K7193" s="482"/>
      <c r="L7193" s="482"/>
      <c r="M7193" s="483"/>
      <c r="N7193" s="419"/>
      <c r="O7193" s="420"/>
      <c r="P7193" s="420"/>
      <c r="Q7193" s="420"/>
      <c r="R7193" s="420"/>
      <c r="S7193" s="420"/>
      <c r="T7193" s="420"/>
      <c r="U7193" s="421"/>
      <c r="V7193" s="33"/>
      <c r="W7193" s="57"/>
      <c r="X7193" s="86"/>
      <c r="Y7193" s="33"/>
      <c r="Z7193" s="36"/>
      <c r="AA7193" s="36"/>
      <c r="AD7193" s="33"/>
      <c r="AG7193" s="33"/>
      <c r="AH7193" s="43"/>
      <c r="AI7193" s="43"/>
      <c r="AJ7193" s="43"/>
      <c r="AK7193" s="43"/>
      <c r="AL7193" s="43"/>
      <c r="AM7193" s="43"/>
      <c r="AN7193" s="43"/>
      <c r="AO7193" s="43"/>
      <c r="AP7193" s="43"/>
      <c r="AQ7193" s="43"/>
      <c r="AR7193" s="43"/>
      <c r="AS7193" s="43"/>
      <c r="AT7193" s="43"/>
      <c r="AU7193" s="44"/>
      <c r="AV7193" s="33"/>
      <c r="AW7193" s="33"/>
      <c r="AX7193" s="33"/>
      <c r="AZ7193" s="141"/>
      <c r="BE7193" s="168"/>
      <c r="BF7193" s="168"/>
      <c r="BG7193" s="168"/>
      <c r="BH7193" s="168"/>
      <c r="BI7193" s="168"/>
      <c r="BJ7193" s="168"/>
      <c r="BK7193" s="168"/>
      <c r="BL7193" s="168"/>
      <c r="BM7193" s="168"/>
      <c r="DK7193" s="168"/>
      <c r="DL7193" s="168"/>
      <c r="DM7193" s="168"/>
      <c r="DN7193" s="168"/>
      <c r="DO7193" s="168"/>
      <c r="DP7193" s="168"/>
      <c r="DQ7193" s="168"/>
      <c r="DR7193" s="168"/>
      <c r="DS7193" s="168"/>
      <c r="DT7193" s="168"/>
      <c r="DU7193" s="168"/>
      <c r="DV7193" s="168"/>
      <c r="DW7193" s="168"/>
      <c r="DX7193" s="168"/>
      <c r="DY7193" s="168"/>
      <c r="DZ7193" s="168"/>
      <c r="EA7193" s="168"/>
      <c r="EB7193" s="168"/>
      <c r="EC7193" s="168"/>
      <c r="ED7193" s="168"/>
      <c r="EE7193" s="168"/>
      <c r="EF7193" s="168"/>
      <c r="EG7193" s="168"/>
      <c r="EH7193" s="168"/>
      <c r="EI7193" s="168"/>
      <c r="EJ7193" s="168"/>
      <c r="EK7193" s="168"/>
      <c r="EL7193" s="168"/>
      <c r="EM7193" s="168"/>
      <c r="EN7193" s="168"/>
      <c r="EO7193" s="168"/>
      <c r="EP7193" s="168"/>
      <c r="EQ7193" s="168"/>
      <c r="ER7193" s="168"/>
      <c r="ES7193" s="168"/>
      <c r="ET7193" s="168"/>
      <c r="EU7193" s="168"/>
      <c r="EV7193" s="168"/>
      <c r="EW7193" s="168"/>
      <c r="EX7193" s="168"/>
      <c r="EY7193" s="168"/>
      <c r="EZ7193" s="168"/>
      <c r="FA7193" s="168"/>
      <c r="FB7193" s="168"/>
      <c r="FC7193" s="168"/>
      <c r="FD7193" s="168"/>
    </row>
    <row r="7194" spans="1:160" s="5" customFormat="1" x14ac:dyDescent="0.3">
      <c r="A7194" s="263"/>
      <c r="B7194" s="263"/>
      <c r="C7194" s="265"/>
      <c r="D7194" s="481"/>
      <c r="E7194" s="482"/>
      <c r="F7194" s="482"/>
      <c r="G7194" s="482"/>
      <c r="H7194" s="482"/>
      <c r="I7194" s="482"/>
      <c r="J7194" s="482"/>
      <c r="K7194" s="482"/>
      <c r="L7194" s="482"/>
      <c r="M7194" s="483"/>
      <c r="N7194" s="419"/>
      <c r="O7194" s="420"/>
      <c r="P7194" s="420"/>
      <c r="Q7194" s="420"/>
      <c r="R7194" s="420"/>
      <c r="S7194" s="420"/>
      <c r="T7194" s="420"/>
      <c r="U7194" s="421"/>
      <c r="V7194" s="33"/>
      <c r="W7194" s="57"/>
      <c r="X7194" s="86"/>
      <c r="Y7194" s="33"/>
      <c r="Z7194" s="36"/>
      <c r="AA7194" s="36"/>
      <c r="AD7194" s="33"/>
      <c r="AG7194" s="33"/>
      <c r="AH7194" s="43"/>
      <c r="AI7194" s="43"/>
      <c r="AJ7194" s="43"/>
      <c r="AK7194" s="43"/>
      <c r="AL7194" s="43"/>
      <c r="AM7194" s="43"/>
      <c r="AN7194" s="43"/>
      <c r="AO7194" s="43"/>
      <c r="AP7194" s="43"/>
      <c r="AQ7194" s="43"/>
      <c r="AR7194" s="43"/>
      <c r="AS7194" s="43"/>
      <c r="AT7194" s="43"/>
      <c r="AU7194" s="44"/>
      <c r="AV7194" s="33"/>
      <c r="AW7194" s="33"/>
      <c r="AX7194" s="33"/>
      <c r="AZ7194" s="141"/>
      <c r="BE7194" s="168"/>
      <c r="BF7194" s="168"/>
      <c r="BG7194" s="168"/>
      <c r="BH7194" s="168"/>
      <c r="BI7194" s="168"/>
      <c r="BJ7194" s="168"/>
      <c r="BK7194" s="168"/>
      <c r="BL7194" s="168"/>
      <c r="BM7194" s="168"/>
      <c r="DK7194" s="168"/>
      <c r="DL7194" s="168"/>
      <c r="DM7194" s="168"/>
      <c r="DN7194" s="168"/>
      <c r="DO7194" s="168"/>
      <c r="DP7194" s="168"/>
      <c r="DQ7194" s="168"/>
      <c r="DR7194" s="168"/>
      <c r="DS7194" s="168"/>
      <c r="DT7194" s="168"/>
      <c r="DU7194" s="168"/>
      <c r="DV7194" s="168"/>
      <c r="DW7194" s="168"/>
      <c r="DX7194" s="168"/>
      <c r="DY7194" s="168"/>
      <c r="DZ7194" s="168"/>
      <c r="EA7194" s="168"/>
      <c r="EB7194" s="168"/>
      <c r="EC7194" s="168"/>
      <c r="ED7194" s="168"/>
      <c r="EE7194" s="168"/>
      <c r="EF7194" s="168"/>
      <c r="EG7194" s="168"/>
      <c r="EH7194" s="168"/>
      <c r="EI7194" s="168"/>
      <c r="EJ7194" s="168"/>
      <c r="EK7194" s="168"/>
      <c r="EL7194" s="168"/>
      <c r="EM7194" s="168"/>
      <c r="EN7194" s="168"/>
      <c r="EO7194" s="168"/>
      <c r="EP7194" s="168"/>
      <c r="EQ7194" s="168"/>
      <c r="ER7194" s="168"/>
      <c r="ES7194" s="168"/>
      <c r="ET7194" s="168"/>
      <c r="EU7194" s="168"/>
      <c r="EV7194" s="168"/>
      <c r="EW7194" s="168"/>
      <c r="EX7194" s="168"/>
      <c r="EY7194" s="168"/>
      <c r="EZ7194" s="168"/>
      <c r="FA7194" s="168"/>
      <c r="FB7194" s="168"/>
      <c r="FC7194" s="168"/>
      <c r="FD7194" s="168"/>
    </row>
    <row r="7195" spans="1:160" s="5" customFormat="1" ht="14.4" thickBot="1" x14ac:dyDescent="0.35">
      <c r="A7195" s="263"/>
      <c r="B7195" s="263"/>
      <c r="C7195" s="265"/>
      <c r="D7195" s="425"/>
      <c r="E7195" s="426"/>
      <c r="F7195" s="426"/>
      <c r="G7195" s="426"/>
      <c r="H7195" s="426"/>
      <c r="I7195" s="426"/>
      <c r="J7195" s="426"/>
      <c r="K7195" s="426"/>
      <c r="L7195" s="426"/>
      <c r="M7195" s="427"/>
      <c r="N7195" s="422"/>
      <c r="O7195" s="423"/>
      <c r="P7195" s="423"/>
      <c r="Q7195" s="423"/>
      <c r="R7195" s="423"/>
      <c r="S7195" s="423"/>
      <c r="T7195" s="423"/>
      <c r="U7195" s="424"/>
      <c r="V7195" s="33"/>
      <c r="W7195" s="57"/>
      <c r="X7195" s="86"/>
      <c r="Y7195" s="33"/>
      <c r="Z7195" s="36"/>
      <c r="AA7195" s="36"/>
      <c r="AD7195" s="33"/>
      <c r="AG7195" s="33"/>
      <c r="AH7195" s="43"/>
      <c r="AI7195" s="43"/>
      <c r="AJ7195" s="43"/>
      <c r="AK7195" s="43"/>
      <c r="AL7195" s="43"/>
      <c r="AM7195" s="43"/>
      <c r="AN7195" s="43"/>
      <c r="AO7195" s="43"/>
      <c r="AP7195" s="43"/>
      <c r="AQ7195" s="43"/>
      <c r="AR7195" s="43"/>
      <c r="AS7195" s="43"/>
      <c r="AT7195" s="43"/>
      <c r="AU7195" s="44"/>
      <c r="AV7195" s="33"/>
      <c r="AW7195" s="33"/>
      <c r="AX7195" s="33"/>
      <c r="AZ7195" s="141"/>
      <c r="BE7195" s="168"/>
      <c r="BF7195" s="168"/>
      <c r="BG7195" s="168"/>
      <c r="BH7195" s="168"/>
      <c r="BI7195" s="168"/>
      <c r="BJ7195" s="168"/>
      <c r="BK7195" s="168"/>
      <c r="BL7195" s="168"/>
      <c r="BM7195" s="168"/>
      <c r="DK7195" s="168"/>
      <c r="DL7195" s="168"/>
      <c r="DM7195" s="168"/>
      <c r="DN7195" s="168"/>
      <c r="DO7195" s="168"/>
      <c r="DP7195" s="168"/>
      <c r="DQ7195" s="168"/>
      <c r="DR7195" s="168"/>
      <c r="DS7195" s="168"/>
      <c r="DT7195" s="168"/>
      <c r="DU7195" s="168"/>
      <c r="DV7195" s="168"/>
      <c r="DW7195" s="168"/>
      <c r="DX7195" s="168"/>
      <c r="DY7195" s="168"/>
      <c r="DZ7195" s="168"/>
      <c r="EA7195" s="168"/>
      <c r="EB7195" s="168"/>
      <c r="EC7195" s="168"/>
      <c r="ED7195" s="168"/>
      <c r="EE7195" s="168"/>
      <c r="EF7195" s="168"/>
      <c r="EG7195" s="168"/>
      <c r="EH7195" s="168"/>
      <c r="EI7195" s="168"/>
      <c r="EJ7195" s="168"/>
      <c r="EK7195" s="168"/>
      <c r="EL7195" s="168"/>
      <c r="EM7195" s="168"/>
      <c r="EN7195" s="168"/>
      <c r="EO7195" s="168"/>
      <c r="EP7195" s="168"/>
      <c r="EQ7195" s="168"/>
      <c r="ER7195" s="168"/>
      <c r="ES7195" s="168"/>
      <c r="ET7195" s="168"/>
      <c r="EU7195" s="168"/>
      <c r="EV7195" s="168"/>
      <c r="EW7195" s="168"/>
      <c r="EX7195" s="168"/>
      <c r="EY7195" s="168"/>
      <c r="EZ7195" s="168"/>
      <c r="FA7195" s="168"/>
      <c r="FB7195" s="168"/>
      <c r="FC7195" s="168"/>
      <c r="FD7195" s="168"/>
    </row>
    <row r="7196" spans="1:160" s="5" customFormat="1" ht="5.25" customHeight="1" thickBot="1" x14ac:dyDescent="0.35">
      <c r="A7196" s="263"/>
      <c r="B7196" s="263"/>
      <c r="C7196" s="265"/>
      <c r="D7196" s="428"/>
      <c r="E7196" s="428"/>
      <c r="F7196" s="428"/>
      <c r="G7196" s="428"/>
      <c r="H7196" s="428"/>
      <c r="I7196" s="428"/>
      <c r="J7196" s="428"/>
      <c r="K7196" s="428"/>
      <c r="L7196" s="428"/>
      <c r="M7196" s="428"/>
      <c r="N7196" s="428"/>
      <c r="O7196" s="428"/>
      <c r="P7196" s="428"/>
      <c r="Q7196" s="428"/>
      <c r="R7196" s="428"/>
      <c r="S7196" s="428"/>
      <c r="T7196" s="428"/>
      <c r="U7196" s="428"/>
      <c r="V7196" s="33"/>
      <c r="W7196" s="57"/>
      <c r="X7196" s="86"/>
      <c r="Y7196" s="33"/>
      <c r="Z7196" s="36"/>
      <c r="AA7196" s="36"/>
      <c r="AD7196" s="33"/>
      <c r="AG7196" s="33"/>
      <c r="AH7196" s="43"/>
      <c r="AI7196" s="43"/>
      <c r="AJ7196" s="43"/>
      <c r="AK7196" s="43"/>
      <c r="AL7196" s="43"/>
      <c r="AM7196" s="43"/>
      <c r="AN7196" s="43"/>
      <c r="AO7196" s="43"/>
      <c r="AP7196" s="43"/>
      <c r="AQ7196" s="43"/>
      <c r="AR7196" s="43"/>
      <c r="AS7196" s="43"/>
      <c r="AT7196" s="43"/>
      <c r="AU7196" s="44"/>
      <c r="AV7196" s="33"/>
      <c r="AW7196" s="33"/>
      <c r="AX7196" s="33"/>
      <c r="AZ7196" s="141"/>
      <c r="BE7196" s="168"/>
      <c r="BF7196" s="168"/>
      <c r="BG7196" s="168"/>
      <c r="BH7196" s="168"/>
      <c r="BI7196" s="168"/>
      <c r="BJ7196" s="168"/>
      <c r="BK7196" s="168"/>
      <c r="BL7196" s="168"/>
      <c r="BM7196" s="168"/>
      <c r="DK7196" s="168"/>
      <c r="DL7196" s="168"/>
      <c r="DM7196" s="168"/>
      <c r="DN7196" s="168"/>
      <c r="DO7196" s="168"/>
      <c r="DP7196" s="168"/>
      <c r="DQ7196" s="168"/>
      <c r="DR7196" s="168"/>
      <c r="DS7196" s="168"/>
      <c r="DT7196" s="168"/>
      <c r="DU7196" s="168"/>
      <c r="DV7196" s="168"/>
      <c r="DW7196" s="168"/>
      <c r="DX7196" s="168"/>
      <c r="DY7196" s="168"/>
      <c r="DZ7196" s="168"/>
      <c r="EA7196" s="168"/>
      <c r="EB7196" s="168"/>
      <c r="EC7196" s="168"/>
      <c r="ED7196" s="168"/>
      <c r="EE7196" s="168"/>
      <c r="EF7196" s="168"/>
      <c r="EG7196" s="168"/>
      <c r="EH7196" s="168"/>
      <c r="EI7196" s="168"/>
      <c r="EJ7196" s="168"/>
      <c r="EK7196" s="168"/>
      <c r="EL7196" s="168"/>
      <c r="EM7196" s="168"/>
      <c r="EN7196" s="168"/>
      <c r="EO7196" s="168"/>
      <c r="EP7196" s="168"/>
      <c r="EQ7196" s="168"/>
      <c r="ER7196" s="168"/>
      <c r="ES7196" s="168"/>
      <c r="ET7196" s="168"/>
      <c r="EU7196" s="168"/>
      <c r="EV7196" s="168"/>
      <c r="EW7196" s="168"/>
      <c r="EX7196" s="168"/>
      <c r="EY7196" s="168"/>
      <c r="EZ7196" s="168"/>
      <c r="FA7196" s="168"/>
      <c r="FB7196" s="168"/>
      <c r="FC7196" s="168"/>
      <c r="FD7196" s="168"/>
    </row>
    <row r="7197" spans="1:160" s="5" customFormat="1" ht="20.25" customHeight="1" x14ac:dyDescent="0.3">
      <c r="A7197" s="263"/>
      <c r="B7197" s="263"/>
      <c r="C7197" s="265"/>
      <c r="D7197" s="429" t="s">
        <v>18</v>
      </c>
      <c r="E7197" s="430"/>
      <c r="F7197" s="430"/>
      <c r="G7197" s="430"/>
      <c r="H7197" s="430"/>
      <c r="I7197" s="430"/>
      <c r="J7197" s="430"/>
      <c r="K7197" s="430"/>
      <c r="L7197" s="430"/>
      <c r="M7197" s="431"/>
      <c r="N7197" s="429" t="s">
        <v>19</v>
      </c>
      <c r="O7197" s="430"/>
      <c r="P7197" s="430"/>
      <c r="Q7197" s="430"/>
      <c r="R7197" s="430"/>
      <c r="S7197" s="430"/>
      <c r="T7197" s="430"/>
      <c r="U7197" s="431"/>
      <c r="V7197" s="33"/>
      <c r="W7197" s="57"/>
      <c r="X7197" s="86"/>
      <c r="Y7197" s="33"/>
      <c r="Z7197" s="36"/>
      <c r="AA7197" s="36"/>
      <c r="AD7197" s="33"/>
      <c r="AG7197" s="33"/>
      <c r="AH7197" s="43"/>
      <c r="AI7197" s="43"/>
      <c r="AJ7197" s="43"/>
      <c r="AK7197" s="43"/>
      <c r="AL7197" s="43"/>
      <c r="AM7197" s="43"/>
      <c r="AN7197" s="43"/>
      <c r="AO7197" s="43"/>
      <c r="AP7197" s="43"/>
      <c r="AQ7197" s="43"/>
      <c r="AR7197" s="43"/>
      <c r="AS7197" s="43"/>
      <c r="AT7197" s="43"/>
      <c r="AU7197" s="44"/>
      <c r="AV7197" s="33"/>
      <c r="AW7197" s="33"/>
      <c r="AX7197" s="33"/>
      <c r="AZ7197" s="141"/>
      <c r="BE7197" s="168"/>
      <c r="BF7197" s="168"/>
      <c r="BG7197" s="168"/>
      <c r="BH7197" s="168"/>
      <c r="BI7197" s="168"/>
      <c r="BJ7197" s="168"/>
      <c r="BK7197" s="168"/>
      <c r="BL7197" s="168"/>
      <c r="BM7197" s="168"/>
      <c r="DK7197" s="168"/>
      <c r="DL7197" s="168"/>
      <c r="DM7197" s="168"/>
      <c r="DN7197" s="168"/>
      <c r="DO7197" s="168"/>
      <c r="DP7197" s="168"/>
      <c r="DQ7197" s="168"/>
      <c r="DR7197" s="168"/>
      <c r="DS7197" s="168"/>
      <c r="DT7197" s="168"/>
      <c r="DU7197" s="168"/>
      <c r="DV7197" s="168"/>
      <c r="DW7197" s="168"/>
      <c r="DX7197" s="168"/>
      <c r="DY7197" s="168"/>
      <c r="DZ7197" s="168"/>
      <c r="EA7197" s="168"/>
      <c r="EB7197" s="168"/>
      <c r="EC7197" s="168"/>
      <c r="ED7197" s="168"/>
      <c r="EE7197" s="168"/>
      <c r="EF7197" s="168"/>
      <c r="EG7197" s="168"/>
      <c r="EH7197" s="168"/>
      <c r="EI7197" s="168"/>
      <c r="EJ7197" s="168"/>
      <c r="EK7197" s="168"/>
      <c r="EL7197" s="168"/>
      <c r="EM7197" s="168"/>
      <c r="EN7197" s="168"/>
      <c r="EO7197" s="168"/>
      <c r="EP7197" s="168"/>
      <c r="EQ7197" s="168"/>
      <c r="ER7197" s="168"/>
      <c r="ES7197" s="168"/>
      <c r="ET7197" s="168"/>
      <c r="EU7197" s="168"/>
      <c r="EV7197" s="168"/>
      <c r="EW7197" s="168"/>
      <c r="EX7197" s="168"/>
      <c r="EY7197" s="168"/>
      <c r="EZ7197" s="168"/>
      <c r="FA7197" s="168"/>
      <c r="FB7197" s="168"/>
      <c r="FC7197" s="168"/>
      <c r="FD7197" s="168"/>
    </row>
    <row r="7198" spans="1:160" s="5" customFormat="1" x14ac:dyDescent="0.3">
      <c r="A7198" s="263"/>
      <c r="B7198" s="263"/>
      <c r="C7198" s="265"/>
      <c r="D7198" s="432" t="s">
        <v>20</v>
      </c>
      <c r="E7198" s="433"/>
      <c r="F7198" s="433"/>
      <c r="G7198" s="433"/>
      <c r="H7198" s="433"/>
      <c r="I7198" s="433"/>
      <c r="J7198" s="433"/>
      <c r="K7198" s="433"/>
      <c r="L7198" s="433"/>
      <c r="M7198" s="434"/>
      <c r="N7198" s="435" t="s">
        <v>21</v>
      </c>
      <c r="O7198" s="436"/>
      <c r="P7198" s="436"/>
      <c r="Q7198" s="436"/>
      <c r="R7198" s="436"/>
      <c r="S7198" s="436"/>
      <c r="T7198" s="436"/>
      <c r="U7198" s="437"/>
      <c r="V7198" s="33"/>
      <c r="W7198" s="57"/>
      <c r="X7198" s="86"/>
      <c r="Y7198" s="33"/>
      <c r="Z7198" s="36"/>
      <c r="AA7198" s="36"/>
      <c r="AD7198" s="33"/>
      <c r="AG7198" s="33"/>
      <c r="AH7198" s="43"/>
      <c r="AI7198" s="43"/>
      <c r="AJ7198" s="43"/>
      <c r="AK7198" s="43"/>
      <c r="AL7198" s="43"/>
      <c r="AM7198" s="43"/>
      <c r="AN7198" s="43"/>
      <c r="AO7198" s="43"/>
      <c r="AP7198" s="43"/>
      <c r="AQ7198" s="43"/>
      <c r="AR7198" s="43"/>
      <c r="AS7198" s="43"/>
      <c r="AT7198" s="43"/>
      <c r="AU7198" s="44"/>
      <c r="AV7198" s="33"/>
      <c r="AW7198" s="33"/>
      <c r="AX7198" s="33"/>
      <c r="AZ7198" s="141"/>
      <c r="BE7198" s="168"/>
      <c r="BF7198" s="168"/>
      <c r="BG7198" s="168"/>
      <c r="BH7198" s="168"/>
      <c r="BI7198" s="168"/>
      <c r="BJ7198" s="168"/>
      <c r="BK7198" s="168"/>
      <c r="BL7198" s="168"/>
      <c r="BM7198" s="168"/>
      <c r="DK7198" s="168"/>
      <c r="DL7198" s="168"/>
      <c r="DM7198" s="168"/>
      <c r="DN7198" s="168"/>
      <c r="DO7198" s="168"/>
      <c r="DP7198" s="168"/>
      <c r="DQ7198" s="168"/>
      <c r="DR7198" s="168"/>
      <c r="DS7198" s="168"/>
      <c r="DT7198" s="168"/>
      <c r="DU7198" s="168"/>
      <c r="DV7198" s="168"/>
      <c r="DW7198" s="168"/>
      <c r="DX7198" s="168"/>
      <c r="DY7198" s="168"/>
      <c r="DZ7198" s="168"/>
      <c r="EA7198" s="168"/>
      <c r="EB7198" s="168"/>
      <c r="EC7198" s="168"/>
      <c r="ED7198" s="168"/>
      <c r="EE7198" s="168"/>
      <c r="EF7198" s="168"/>
      <c r="EG7198" s="168"/>
      <c r="EH7198" s="168"/>
      <c r="EI7198" s="168"/>
      <c r="EJ7198" s="168"/>
      <c r="EK7198" s="168"/>
      <c r="EL7198" s="168"/>
      <c r="EM7198" s="168"/>
      <c r="EN7198" s="168"/>
      <c r="EO7198" s="168"/>
      <c r="EP7198" s="168"/>
      <c r="EQ7198" s="168"/>
      <c r="ER7198" s="168"/>
      <c r="ES7198" s="168"/>
      <c r="ET7198" s="168"/>
      <c r="EU7198" s="168"/>
      <c r="EV7198" s="168"/>
      <c r="EW7198" s="168"/>
      <c r="EX7198" s="168"/>
      <c r="EY7198" s="168"/>
      <c r="EZ7198" s="168"/>
      <c r="FA7198" s="168"/>
      <c r="FB7198" s="168"/>
      <c r="FC7198" s="168"/>
      <c r="FD7198" s="168"/>
    </row>
    <row r="7199" spans="1:160" s="5" customFormat="1" ht="15.75" customHeight="1" x14ac:dyDescent="0.3">
      <c r="A7199" s="263"/>
      <c r="B7199" s="263"/>
      <c r="C7199" s="265"/>
      <c r="D7199" s="438" t="s">
        <v>22</v>
      </c>
      <c r="E7199" s="439"/>
      <c r="F7199" s="439"/>
      <c r="G7199" s="439"/>
      <c r="H7199" s="439"/>
      <c r="I7199" s="439"/>
      <c r="J7199" s="439"/>
      <c r="K7199" s="439"/>
      <c r="L7199" s="439"/>
      <c r="M7199" s="440"/>
      <c r="N7199" s="438" t="s">
        <v>22</v>
      </c>
      <c r="O7199" s="444"/>
      <c r="P7199" s="444"/>
      <c r="Q7199" s="444"/>
      <c r="R7199" s="444"/>
      <c r="S7199" s="444"/>
      <c r="T7199" s="444"/>
      <c r="U7199" s="440"/>
      <c r="V7199" s="33"/>
      <c r="W7199" s="57"/>
      <c r="X7199" s="86"/>
      <c r="Y7199" s="33"/>
      <c r="Z7199" s="36"/>
      <c r="AA7199" s="36"/>
      <c r="AD7199" s="33"/>
      <c r="AG7199" s="33"/>
      <c r="AH7199" s="43"/>
      <c r="AI7199" s="43"/>
      <c r="AJ7199" s="43"/>
      <c r="AK7199" s="43"/>
      <c r="AL7199" s="43"/>
      <c r="AM7199" s="43"/>
      <c r="AN7199" s="43"/>
      <c r="AO7199" s="43"/>
      <c r="AP7199" s="43"/>
      <c r="AQ7199" s="43"/>
      <c r="AR7199" s="43"/>
      <c r="AS7199" s="43"/>
      <c r="AT7199" s="43"/>
      <c r="AU7199" s="44"/>
      <c r="AV7199" s="33"/>
      <c r="AW7199" s="33"/>
      <c r="AX7199" s="33"/>
      <c r="AZ7199" s="141"/>
      <c r="BE7199" s="168"/>
      <c r="BF7199" s="168"/>
      <c r="BG7199" s="168"/>
      <c r="BH7199" s="168"/>
      <c r="BI7199" s="168"/>
      <c r="BJ7199" s="168"/>
      <c r="BK7199" s="168"/>
      <c r="BL7199" s="168"/>
      <c r="BM7199" s="168"/>
      <c r="DK7199" s="168"/>
      <c r="DL7199" s="168"/>
      <c r="DM7199" s="168"/>
      <c r="DN7199" s="168"/>
      <c r="DO7199" s="168"/>
      <c r="DP7199" s="168"/>
      <c r="DQ7199" s="168"/>
      <c r="DR7199" s="168"/>
      <c r="DS7199" s="168"/>
      <c r="DT7199" s="168"/>
      <c r="DU7199" s="168"/>
      <c r="DV7199" s="168"/>
      <c r="DW7199" s="168"/>
      <c r="DX7199" s="168"/>
      <c r="DY7199" s="168"/>
      <c r="DZ7199" s="168"/>
      <c r="EA7199" s="168"/>
      <c r="EB7199" s="168"/>
      <c r="EC7199" s="168"/>
      <c r="ED7199" s="168"/>
      <c r="EE7199" s="168"/>
      <c r="EF7199" s="168"/>
      <c r="EG7199" s="168"/>
      <c r="EH7199" s="168"/>
      <c r="EI7199" s="168"/>
      <c r="EJ7199" s="168"/>
      <c r="EK7199" s="168"/>
      <c r="EL7199" s="168"/>
      <c r="EM7199" s="168"/>
      <c r="EN7199" s="168"/>
      <c r="EO7199" s="168"/>
      <c r="EP7199" s="168"/>
      <c r="EQ7199" s="168"/>
      <c r="ER7199" s="168"/>
      <c r="ES7199" s="168"/>
      <c r="ET7199" s="168"/>
      <c r="EU7199" s="168"/>
      <c r="EV7199" s="168"/>
      <c r="EW7199" s="168"/>
      <c r="EX7199" s="168"/>
      <c r="EY7199" s="168"/>
      <c r="EZ7199" s="168"/>
      <c r="FA7199" s="168"/>
      <c r="FB7199" s="168"/>
      <c r="FC7199" s="168"/>
      <c r="FD7199" s="168"/>
    </row>
    <row r="7200" spans="1:160" s="5" customFormat="1" ht="15.75" customHeight="1" x14ac:dyDescent="0.3">
      <c r="A7200" s="263"/>
      <c r="B7200" s="263"/>
      <c r="C7200" s="265"/>
      <c r="D7200" s="438"/>
      <c r="E7200" s="439"/>
      <c r="F7200" s="439"/>
      <c r="G7200" s="439"/>
      <c r="H7200" s="439"/>
      <c r="I7200" s="439"/>
      <c r="J7200" s="439"/>
      <c r="K7200" s="439"/>
      <c r="L7200" s="439"/>
      <c r="M7200" s="440"/>
      <c r="N7200" s="438"/>
      <c r="O7200" s="439"/>
      <c r="P7200" s="439"/>
      <c r="Q7200" s="439"/>
      <c r="R7200" s="439"/>
      <c r="S7200" s="439"/>
      <c r="T7200" s="439"/>
      <c r="U7200" s="440"/>
      <c r="V7200" s="33"/>
      <c r="W7200" s="57"/>
      <c r="X7200" s="86"/>
      <c r="Y7200" s="33"/>
      <c r="Z7200" s="36"/>
      <c r="AA7200" s="36"/>
      <c r="AD7200" s="33"/>
      <c r="AG7200" s="33"/>
      <c r="AH7200" s="43"/>
      <c r="AI7200" s="43"/>
      <c r="AJ7200" s="43"/>
      <c r="AK7200" s="43"/>
      <c r="AL7200" s="43"/>
      <c r="AM7200" s="43"/>
      <c r="AN7200" s="43"/>
      <c r="AO7200" s="43"/>
      <c r="AP7200" s="43"/>
      <c r="AQ7200" s="43"/>
      <c r="AR7200" s="43"/>
      <c r="AS7200" s="43"/>
      <c r="AT7200" s="43"/>
      <c r="AU7200" s="44"/>
      <c r="AV7200" s="33"/>
      <c r="AW7200" s="33"/>
      <c r="AX7200" s="33"/>
      <c r="AZ7200" s="141"/>
      <c r="BE7200" s="168"/>
      <c r="BF7200" s="168"/>
      <c r="BG7200" s="168"/>
      <c r="BH7200" s="168"/>
      <c r="BI7200" s="168"/>
      <c r="BJ7200" s="168"/>
      <c r="BK7200" s="168"/>
      <c r="BL7200" s="168"/>
      <c r="BM7200" s="168"/>
      <c r="DK7200" s="168"/>
      <c r="DL7200" s="168"/>
      <c r="DM7200" s="168"/>
      <c r="DN7200" s="168"/>
      <c r="DO7200" s="168"/>
      <c r="DP7200" s="168"/>
      <c r="DQ7200" s="168"/>
      <c r="DR7200" s="168"/>
      <c r="DS7200" s="168"/>
      <c r="DT7200" s="168"/>
      <c r="DU7200" s="168"/>
      <c r="DV7200" s="168"/>
      <c r="DW7200" s="168"/>
      <c r="DX7200" s="168"/>
      <c r="DY7200" s="168"/>
      <c r="DZ7200" s="168"/>
      <c r="EA7200" s="168"/>
      <c r="EB7200" s="168"/>
      <c r="EC7200" s="168"/>
      <c r="ED7200" s="168"/>
      <c r="EE7200" s="168"/>
      <c r="EF7200" s="168"/>
      <c r="EG7200" s="168"/>
      <c r="EH7200" s="168"/>
      <c r="EI7200" s="168"/>
      <c r="EJ7200" s="168"/>
      <c r="EK7200" s="168"/>
      <c r="EL7200" s="168"/>
      <c r="EM7200" s="168"/>
      <c r="EN7200" s="168"/>
      <c r="EO7200" s="168"/>
      <c r="EP7200" s="168"/>
      <c r="EQ7200" s="168"/>
      <c r="ER7200" s="168"/>
      <c r="ES7200" s="168"/>
      <c r="ET7200" s="168"/>
      <c r="EU7200" s="168"/>
      <c r="EV7200" s="168"/>
      <c r="EW7200" s="168"/>
      <c r="EX7200" s="168"/>
      <c r="EY7200" s="168"/>
      <c r="EZ7200" s="168"/>
      <c r="FA7200" s="168"/>
      <c r="FB7200" s="168"/>
      <c r="FC7200" s="168"/>
      <c r="FD7200" s="168"/>
    </row>
    <row r="7201" spans="1:160" s="5" customFormat="1" ht="15.75" customHeight="1" x14ac:dyDescent="0.3">
      <c r="A7201" s="263"/>
      <c r="B7201" s="263"/>
      <c r="C7201" s="265"/>
      <c r="D7201" s="441"/>
      <c r="E7201" s="442"/>
      <c r="F7201" s="442"/>
      <c r="G7201" s="442"/>
      <c r="H7201" s="442"/>
      <c r="I7201" s="442"/>
      <c r="J7201" s="442"/>
      <c r="K7201" s="442"/>
      <c r="L7201" s="442"/>
      <c r="M7201" s="443"/>
      <c r="N7201" s="441"/>
      <c r="O7201" s="442"/>
      <c r="P7201" s="442"/>
      <c r="Q7201" s="442"/>
      <c r="R7201" s="442"/>
      <c r="S7201" s="442"/>
      <c r="T7201" s="442"/>
      <c r="U7201" s="443"/>
      <c r="V7201" s="33"/>
      <c r="W7201" s="57"/>
      <c r="X7201" s="86"/>
      <c r="Y7201" s="33"/>
      <c r="Z7201" s="36"/>
      <c r="AA7201" s="36"/>
      <c r="AD7201" s="33"/>
      <c r="AG7201" s="33"/>
      <c r="AH7201" s="43"/>
      <c r="AI7201" s="43"/>
      <c r="AJ7201" s="43"/>
      <c r="AK7201" s="43"/>
      <c r="AL7201" s="43"/>
      <c r="AM7201" s="43"/>
      <c r="AN7201" s="43"/>
      <c r="AO7201" s="43"/>
      <c r="AP7201" s="43"/>
      <c r="AQ7201" s="43"/>
      <c r="AR7201" s="43"/>
      <c r="AS7201" s="43"/>
      <c r="AT7201" s="43"/>
      <c r="AU7201" s="44"/>
      <c r="AV7201" s="33"/>
      <c r="AW7201" s="33"/>
      <c r="AX7201" s="33"/>
      <c r="AZ7201" s="141"/>
      <c r="BE7201" s="168"/>
      <c r="BF7201" s="168"/>
      <c r="BG7201" s="168"/>
      <c r="BH7201" s="168"/>
      <c r="BI7201" s="168"/>
      <c r="BJ7201" s="168"/>
      <c r="BK7201" s="168"/>
      <c r="BL7201" s="168"/>
      <c r="BM7201" s="168"/>
      <c r="DK7201" s="168"/>
      <c r="DL7201" s="168"/>
      <c r="DM7201" s="168"/>
      <c r="DN7201" s="168"/>
      <c r="DO7201" s="168"/>
      <c r="DP7201" s="168"/>
      <c r="DQ7201" s="168"/>
      <c r="DR7201" s="168"/>
      <c r="DS7201" s="168"/>
      <c r="DT7201" s="168"/>
      <c r="DU7201" s="168"/>
      <c r="DV7201" s="168"/>
      <c r="DW7201" s="168"/>
      <c r="DX7201" s="168"/>
      <c r="DY7201" s="168"/>
      <c r="DZ7201" s="168"/>
      <c r="EA7201" s="168"/>
      <c r="EB7201" s="168"/>
      <c r="EC7201" s="168"/>
      <c r="ED7201" s="168"/>
      <c r="EE7201" s="168"/>
      <c r="EF7201" s="168"/>
      <c r="EG7201" s="168"/>
      <c r="EH7201" s="168"/>
      <c r="EI7201" s="168"/>
      <c r="EJ7201" s="168"/>
      <c r="EK7201" s="168"/>
      <c r="EL7201" s="168"/>
      <c r="EM7201" s="168"/>
      <c r="EN7201" s="168"/>
      <c r="EO7201" s="168"/>
      <c r="EP7201" s="168"/>
      <c r="EQ7201" s="168"/>
      <c r="ER7201" s="168"/>
      <c r="ES7201" s="168"/>
      <c r="ET7201" s="168"/>
      <c r="EU7201" s="168"/>
      <c r="EV7201" s="168"/>
      <c r="EW7201" s="168"/>
      <c r="EX7201" s="168"/>
      <c r="EY7201" s="168"/>
      <c r="EZ7201" s="168"/>
      <c r="FA7201" s="168"/>
      <c r="FB7201" s="168"/>
      <c r="FC7201" s="168"/>
      <c r="FD7201" s="168"/>
    </row>
    <row r="7202" spans="1:160" s="5" customFormat="1" x14ac:dyDescent="0.25">
      <c r="A7202" s="263"/>
      <c r="B7202" s="263"/>
      <c r="C7202" s="265"/>
      <c r="D7202" s="10" t="s">
        <v>23</v>
      </c>
      <c r="E7202" s="445" t="e">
        <f>+#REF!</f>
        <v>#REF!</v>
      </c>
      <c r="F7202" s="445"/>
      <c r="G7202" s="445"/>
      <c r="H7202" s="445"/>
      <c r="I7202" s="445"/>
      <c r="J7202" s="445"/>
      <c r="K7202" s="445"/>
      <c r="L7202" s="445"/>
      <c r="M7202" s="446"/>
      <c r="N7202" s="11" t="s">
        <v>23</v>
      </c>
      <c r="O7202" s="445" t="e">
        <f>+#REF!</f>
        <v>#REF!</v>
      </c>
      <c r="P7202" s="445"/>
      <c r="Q7202" s="445"/>
      <c r="R7202" s="445"/>
      <c r="S7202" s="445"/>
      <c r="T7202" s="445"/>
      <c r="U7202" s="446"/>
      <c r="V7202" s="33"/>
      <c r="W7202" s="57"/>
      <c r="X7202" s="86"/>
      <c r="Y7202" s="33"/>
      <c r="Z7202" s="36"/>
      <c r="AA7202" s="36"/>
      <c r="AD7202" s="33"/>
      <c r="AG7202" s="33"/>
      <c r="AH7202" s="43"/>
      <c r="AI7202" s="43"/>
      <c r="AJ7202" s="43"/>
      <c r="AK7202" s="43"/>
      <c r="AL7202" s="43"/>
      <c r="AM7202" s="43"/>
      <c r="AN7202" s="43"/>
      <c r="AO7202" s="43"/>
      <c r="AP7202" s="43"/>
      <c r="AQ7202" s="43"/>
      <c r="AR7202" s="43"/>
      <c r="AS7202" s="43"/>
      <c r="AT7202" s="43"/>
      <c r="AU7202" s="44"/>
      <c r="AV7202" s="33"/>
      <c r="AW7202" s="33"/>
      <c r="AX7202" s="33"/>
      <c r="AZ7202" s="141"/>
      <c r="BE7202" s="168"/>
      <c r="BF7202" s="168"/>
      <c r="BG7202" s="168"/>
      <c r="BH7202" s="168"/>
      <c r="BI7202" s="168"/>
      <c r="BJ7202" s="168"/>
      <c r="BK7202" s="168"/>
      <c r="BL7202" s="168"/>
      <c r="BM7202" s="168"/>
      <c r="DK7202" s="168"/>
      <c r="DL7202" s="168"/>
      <c r="DM7202" s="168"/>
      <c r="DN7202" s="168"/>
      <c r="DO7202" s="168"/>
      <c r="DP7202" s="168"/>
      <c r="DQ7202" s="168"/>
      <c r="DR7202" s="168"/>
      <c r="DS7202" s="168"/>
      <c r="DT7202" s="168"/>
      <c r="DU7202" s="168"/>
      <c r="DV7202" s="168"/>
      <c r="DW7202" s="168"/>
      <c r="DX7202" s="168"/>
      <c r="DY7202" s="168"/>
      <c r="DZ7202" s="168"/>
      <c r="EA7202" s="168"/>
      <c r="EB7202" s="168"/>
      <c r="EC7202" s="168"/>
      <c r="ED7202" s="168"/>
      <c r="EE7202" s="168"/>
      <c r="EF7202" s="168"/>
      <c r="EG7202" s="168"/>
      <c r="EH7202" s="168"/>
      <c r="EI7202" s="168"/>
      <c r="EJ7202" s="168"/>
      <c r="EK7202" s="168"/>
      <c r="EL7202" s="168"/>
      <c r="EM7202" s="168"/>
      <c r="EN7202" s="168"/>
      <c r="EO7202" s="168"/>
      <c r="EP7202" s="168"/>
      <c r="EQ7202" s="168"/>
      <c r="ER7202" s="168"/>
      <c r="ES7202" s="168"/>
      <c r="ET7202" s="168"/>
      <c r="EU7202" s="168"/>
      <c r="EV7202" s="168"/>
      <c r="EW7202" s="168"/>
      <c r="EX7202" s="168"/>
      <c r="EY7202" s="168"/>
      <c r="EZ7202" s="168"/>
      <c r="FA7202" s="168"/>
      <c r="FB7202" s="168"/>
      <c r="FC7202" s="168"/>
      <c r="FD7202" s="168"/>
    </row>
    <row r="7203" spans="1:160" s="5" customFormat="1" ht="14.4" thickBot="1" x14ac:dyDescent="0.3">
      <c r="A7203" s="263"/>
      <c r="B7203" s="263"/>
      <c r="C7203" s="265"/>
      <c r="D7203" s="12" t="s">
        <v>25</v>
      </c>
      <c r="E7203" s="447" t="e">
        <f>+#REF!</f>
        <v>#REF!</v>
      </c>
      <c r="F7203" s="447"/>
      <c r="G7203" s="447"/>
      <c r="H7203" s="447"/>
      <c r="I7203" s="447"/>
      <c r="J7203" s="447"/>
      <c r="K7203" s="447"/>
      <c r="L7203" s="447"/>
      <c r="M7203" s="448"/>
      <c r="N7203" s="13" t="s">
        <v>25</v>
      </c>
      <c r="O7203" s="447" t="e">
        <f>+#REF!</f>
        <v>#REF!</v>
      </c>
      <c r="P7203" s="447"/>
      <c r="Q7203" s="447"/>
      <c r="R7203" s="447"/>
      <c r="S7203" s="447"/>
      <c r="T7203" s="447"/>
      <c r="U7203" s="448"/>
      <c r="V7203" s="33"/>
      <c r="W7203" s="57"/>
      <c r="X7203" s="86"/>
      <c r="Y7203" s="33"/>
      <c r="Z7203" s="36"/>
      <c r="AA7203" s="36"/>
      <c r="AD7203" s="33"/>
      <c r="AG7203" s="33"/>
      <c r="AH7203" s="43"/>
      <c r="AI7203" s="43"/>
      <c r="AJ7203" s="43"/>
      <c r="AK7203" s="43"/>
      <c r="AL7203" s="43"/>
      <c r="AM7203" s="43"/>
      <c r="AN7203" s="43"/>
      <c r="AO7203" s="43"/>
      <c r="AP7203" s="43"/>
      <c r="AQ7203" s="43"/>
      <c r="AR7203" s="43"/>
      <c r="AS7203" s="43"/>
      <c r="AT7203" s="43"/>
      <c r="AU7203" s="44"/>
      <c r="AV7203" s="33"/>
      <c r="AW7203" s="33"/>
      <c r="AX7203" s="33"/>
      <c r="AZ7203" s="141"/>
      <c r="BE7203" s="168"/>
      <c r="BF7203" s="168"/>
      <c r="BG7203" s="168"/>
      <c r="BH7203" s="168"/>
      <c r="BI7203" s="168"/>
      <c r="BJ7203" s="168"/>
      <c r="BK7203" s="168"/>
      <c r="BL7203" s="168"/>
      <c r="BM7203" s="168"/>
      <c r="DK7203" s="168"/>
      <c r="DL7203" s="168"/>
      <c r="DM7203" s="168"/>
      <c r="DN7203" s="168"/>
      <c r="DO7203" s="168"/>
      <c r="DP7203" s="168"/>
      <c r="DQ7203" s="168"/>
      <c r="DR7203" s="168"/>
      <c r="DS7203" s="168"/>
      <c r="DT7203" s="168"/>
      <c r="DU7203" s="168"/>
      <c r="DV7203" s="168"/>
      <c r="DW7203" s="168"/>
      <c r="DX7203" s="168"/>
      <c r="DY7203" s="168"/>
      <c r="DZ7203" s="168"/>
      <c r="EA7203" s="168"/>
      <c r="EB7203" s="168"/>
      <c r="EC7203" s="168"/>
      <c r="ED7203" s="168"/>
      <c r="EE7203" s="168"/>
      <c r="EF7203" s="168"/>
      <c r="EG7203" s="168"/>
      <c r="EH7203" s="168"/>
      <c r="EI7203" s="168"/>
      <c r="EJ7203" s="168"/>
      <c r="EK7203" s="168"/>
      <c r="EL7203" s="168"/>
      <c r="EM7203" s="168"/>
      <c r="EN7203" s="168"/>
      <c r="EO7203" s="168"/>
      <c r="EP7203" s="168"/>
      <c r="EQ7203" s="168"/>
      <c r="ER7203" s="168"/>
      <c r="ES7203" s="168"/>
      <c r="ET7203" s="168"/>
      <c r="EU7203" s="168"/>
      <c r="EV7203" s="168"/>
      <c r="EW7203" s="168"/>
      <c r="EX7203" s="168"/>
      <c r="EY7203" s="168"/>
      <c r="EZ7203" s="168"/>
      <c r="FA7203" s="168"/>
      <c r="FB7203" s="168"/>
      <c r="FC7203" s="168"/>
      <c r="FD7203" s="168"/>
    </row>
    <row r="7204" spans="1:160" ht="9.9" customHeight="1" x14ac:dyDescent="0.25"/>
  </sheetData>
  <mergeCells count="9930">
    <mergeCell ref="D4950:U4950"/>
    <mergeCell ref="O7139:P7139"/>
    <mergeCell ref="O7140:P7140"/>
    <mergeCell ref="O7141:P7141"/>
    <mergeCell ref="N7142:T7142"/>
    <mergeCell ref="N7143:U7146"/>
    <mergeCell ref="D7146:M7146"/>
    <mergeCell ref="D7147:U7147"/>
    <mergeCell ref="D7148:M7148"/>
    <mergeCell ref="N7148:U7148"/>
    <mergeCell ref="D7149:M7149"/>
    <mergeCell ref="N7149:U7149"/>
    <mergeCell ref="D7150:M7152"/>
    <mergeCell ref="N7150:U7152"/>
    <mergeCell ref="E7153:M7153"/>
    <mergeCell ref="O7153:U7153"/>
    <mergeCell ref="E7154:M7154"/>
    <mergeCell ref="O7154:U7154"/>
    <mergeCell ref="E7116:J7116"/>
    <mergeCell ref="L7116:U7116"/>
    <mergeCell ref="D7117:U7117"/>
    <mergeCell ref="F7118:G7118"/>
    <mergeCell ref="H7118:M7118"/>
    <mergeCell ref="N7118:P7118"/>
    <mergeCell ref="Q7118:U7118"/>
    <mergeCell ref="D7119:U7119"/>
    <mergeCell ref="D7120:M7120"/>
    <mergeCell ref="N7120:N7121"/>
    <mergeCell ref="O7120:P7121"/>
    <mergeCell ref="Q7120:S7120"/>
    <mergeCell ref="T7120:T7121"/>
    <mergeCell ref="U7120:U7121"/>
    <mergeCell ref="D7121:M7145"/>
    <mergeCell ref="O7122:P7122"/>
    <mergeCell ref="O7123:P7123"/>
    <mergeCell ref="O7124:P7124"/>
    <mergeCell ref="O7125:P7125"/>
    <mergeCell ref="O7126:P7126"/>
    <mergeCell ref="O7127:P7127"/>
    <mergeCell ref="O7128:P7128"/>
    <mergeCell ref="O7129:P7129"/>
    <mergeCell ref="O7130:P7130"/>
    <mergeCell ref="O7131:P7131"/>
    <mergeCell ref="O7132:P7132"/>
    <mergeCell ref="O7133:P7133"/>
    <mergeCell ref="O7134:P7134"/>
    <mergeCell ref="O7135:P7135"/>
    <mergeCell ref="O7136:P7136"/>
    <mergeCell ref="O7137:P7137"/>
    <mergeCell ref="O7138:P7138"/>
    <mergeCell ref="D7107:E7109"/>
    <mergeCell ref="F7107:O7108"/>
    <mergeCell ref="P7107:S7108"/>
    <mergeCell ref="T7107:U7109"/>
    <mergeCell ref="F7109:O7109"/>
    <mergeCell ref="R7109:S7109"/>
    <mergeCell ref="D7110:U7110"/>
    <mergeCell ref="D7111:E7111"/>
    <mergeCell ref="F7111:I7111"/>
    <mergeCell ref="J7111:K7111"/>
    <mergeCell ref="L7111:P7111"/>
    <mergeCell ref="R7111:U7111"/>
    <mergeCell ref="D7112:E7112"/>
    <mergeCell ref="F7112:U7112"/>
    <mergeCell ref="D7113:U7113"/>
    <mergeCell ref="F7114:H7114"/>
    <mergeCell ref="I7114:N7114"/>
    <mergeCell ref="P7114:U7114"/>
    <mergeCell ref="O7041:P7041"/>
    <mergeCell ref="O7042:P7042"/>
    <mergeCell ref="O7043:P7043"/>
    <mergeCell ref="N7044:T7044"/>
    <mergeCell ref="N7045:U7048"/>
    <mergeCell ref="D7048:M7048"/>
    <mergeCell ref="D7049:U7049"/>
    <mergeCell ref="D7050:M7050"/>
    <mergeCell ref="N7050:U7050"/>
    <mergeCell ref="D7051:M7051"/>
    <mergeCell ref="N7051:U7051"/>
    <mergeCell ref="D7052:M7054"/>
    <mergeCell ref="N7052:U7054"/>
    <mergeCell ref="E7055:M7055"/>
    <mergeCell ref="O7055:U7055"/>
    <mergeCell ref="E7056:M7056"/>
    <mergeCell ref="O7056:U7056"/>
    <mergeCell ref="E7018:J7018"/>
    <mergeCell ref="L7018:U7018"/>
    <mergeCell ref="D7019:U7019"/>
    <mergeCell ref="F7020:G7020"/>
    <mergeCell ref="H7020:M7020"/>
    <mergeCell ref="N7020:P7020"/>
    <mergeCell ref="Q7020:U7020"/>
    <mergeCell ref="D7021:U7021"/>
    <mergeCell ref="D7022:M7022"/>
    <mergeCell ref="N7022:N7023"/>
    <mergeCell ref="O7022:P7023"/>
    <mergeCell ref="Q7022:S7022"/>
    <mergeCell ref="T7022:T7023"/>
    <mergeCell ref="U7022:U7023"/>
    <mergeCell ref="D7023:M7047"/>
    <mergeCell ref="O7024:P7024"/>
    <mergeCell ref="O7025:P7025"/>
    <mergeCell ref="O7026:P7026"/>
    <mergeCell ref="O7027:P7027"/>
    <mergeCell ref="O7028:P7028"/>
    <mergeCell ref="O7029:P7029"/>
    <mergeCell ref="O7030:P7030"/>
    <mergeCell ref="O7031:P7031"/>
    <mergeCell ref="O7032:P7032"/>
    <mergeCell ref="O7033:P7033"/>
    <mergeCell ref="O7034:P7034"/>
    <mergeCell ref="O7035:P7035"/>
    <mergeCell ref="O7036:P7036"/>
    <mergeCell ref="O7037:P7037"/>
    <mergeCell ref="O7038:P7038"/>
    <mergeCell ref="O7039:P7039"/>
    <mergeCell ref="O7040:P7040"/>
    <mergeCell ref="D7009:E7011"/>
    <mergeCell ref="F7009:O7010"/>
    <mergeCell ref="P7009:S7010"/>
    <mergeCell ref="T7009:U7011"/>
    <mergeCell ref="F7011:O7011"/>
    <mergeCell ref="R7011:S7011"/>
    <mergeCell ref="D7012:U7012"/>
    <mergeCell ref="D7013:E7013"/>
    <mergeCell ref="F7013:I7013"/>
    <mergeCell ref="J7013:K7013"/>
    <mergeCell ref="L7013:P7013"/>
    <mergeCell ref="R7013:U7013"/>
    <mergeCell ref="D7014:E7014"/>
    <mergeCell ref="F7014:U7014"/>
    <mergeCell ref="D7015:U7015"/>
    <mergeCell ref="F7016:H7016"/>
    <mergeCell ref="I7016:N7016"/>
    <mergeCell ref="P7016:U7016"/>
    <mergeCell ref="O6992:P6992"/>
    <mergeCell ref="O6993:P6993"/>
    <mergeCell ref="O6994:P6994"/>
    <mergeCell ref="N6995:T6995"/>
    <mergeCell ref="N6996:U6999"/>
    <mergeCell ref="D6999:M6999"/>
    <mergeCell ref="D7000:U7000"/>
    <mergeCell ref="D7001:M7001"/>
    <mergeCell ref="N7001:U7001"/>
    <mergeCell ref="D7002:M7002"/>
    <mergeCell ref="N7002:U7002"/>
    <mergeCell ref="D7003:M7005"/>
    <mergeCell ref="N7003:U7005"/>
    <mergeCell ref="E7006:M7006"/>
    <mergeCell ref="O7006:U7006"/>
    <mergeCell ref="E7007:M7007"/>
    <mergeCell ref="O7007:U7007"/>
    <mergeCell ref="E6969:J6969"/>
    <mergeCell ref="L6969:U6969"/>
    <mergeCell ref="D6970:U6970"/>
    <mergeCell ref="F6971:G6971"/>
    <mergeCell ref="H6971:M6971"/>
    <mergeCell ref="N6971:P6971"/>
    <mergeCell ref="Q6971:U6971"/>
    <mergeCell ref="D6972:U6972"/>
    <mergeCell ref="D6973:M6973"/>
    <mergeCell ref="N6973:N6974"/>
    <mergeCell ref="O6973:P6974"/>
    <mergeCell ref="Q6973:S6973"/>
    <mergeCell ref="T6973:T6974"/>
    <mergeCell ref="U6973:U6974"/>
    <mergeCell ref="D6974:M6998"/>
    <mergeCell ref="O6975:P6975"/>
    <mergeCell ref="O6976:P6976"/>
    <mergeCell ref="O6977:P6977"/>
    <mergeCell ref="O6978:P6978"/>
    <mergeCell ref="O6979:P6979"/>
    <mergeCell ref="O6980:P6980"/>
    <mergeCell ref="O6981:P6981"/>
    <mergeCell ref="O6982:P6982"/>
    <mergeCell ref="O6983:P6983"/>
    <mergeCell ref="O6984:P6984"/>
    <mergeCell ref="O6985:P6985"/>
    <mergeCell ref="O6986:P6986"/>
    <mergeCell ref="O6987:P6987"/>
    <mergeCell ref="O6988:P6988"/>
    <mergeCell ref="O6989:P6989"/>
    <mergeCell ref="O6990:P6990"/>
    <mergeCell ref="O6991:P6991"/>
    <mergeCell ref="D6960:E6962"/>
    <mergeCell ref="F6960:O6961"/>
    <mergeCell ref="P6960:S6961"/>
    <mergeCell ref="T6960:U6962"/>
    <mergeCell ref="F6962:O6962"/>
    <mergeCell ref="R6962:S6962"/>
    <mergeCell ref="D6963:U6963"/>
    <mergeCell ref="D6964:E6964"/>
    <mergeCell ref="F6964:I6964"/>
    <mergeCell ref="J6964:K6964"/>
    <mergeCell ref="L6964:P6964"/>
    <mergeCell ref="R6964:U6964"/>
    <mergeCell ref="D6965:E6965"/>
    <mergeCell ref="F6965:U6965"/>
    <mergeCell ref="D6966:U6966"/>
    <mergeCell ref="F6967:H6967"/>
    <mergeCell ref="I6967:N6967"/>
    <mergeCell ref="P6967:U6967"/>
    <mergeCell ref="O6943:P6943"/>
    <mergeCell ref="O6944:P6944"/>
    <mergeCell ref="O6945:P6945"/>
    <mergeCell ref="N6946:T6946"/>
    <mergeCell ref="N6947:U6950"/>
    <mergeCell ref="D6950:M6950"/>
    <mergeCell ref="D6951:U6951"/>
    <mergeCell ref="D6952:M6952"/>
    <mergeCell ref="N6952:U6952"/>
    <mergeCell ref="D6953:M6953"/>
    <mergeCell ref="N6953:U6953"/>
    <mergeCell ref="D6954:M6956"/>
    <mergeCell ref="N6954:U6956"/>
    <mergeCell ref="E6957:M6957"/>
    <mergeCell ref="O6957:U6957"/>
    <mergeCell ref="E6958:M6958"/>
    <mergeCell ref="O6958:U6958"/>
    <mergeCell ref="E6920:J6920"/>
    <mergeCell ref="L6920:U6920"/>
    <mergeCell ref="D6921:U6921"/>
    <mergeCell ref="F6922:G6922"/>
    <mergeCell ref="H6922:M6922"/>
    <mergeCell ref="N6922:P6922"/>
    <mergeCell ref="Q6922:U6922"/>
    <mergeCell ref="D6923:U6923"/>
    <mergeCell ref="D6924:M6924"/>
    <mergeCell ref="N6924:N6925"/>
    <mergeCell ref="O6924:P6925"/>
    <mergeCell ref="Q6924:S6924"/>
    <mergeCell ref="T6924:T6925"/>
    <mergeCell ref="U6924:U6925"/>
    <mergeCell ref="D6925:M6949"/>
    <mergeCell ref="O6926:P6926"/>
    <mergeCell ref="O6927:P6927"/>
    <mergeCell ref="O6928:P6928"/>
    <mergeCell ref="O6929:P6929"/>
    <mergeCell ref="O6930:P6930"/>
    <mergeCell ref="O6931:P6931"/>
    <mergeCell ref="O6932:P6932"/>
    <mergeCell ref="O6933:P6933"/>
    <mergeCell ref="O6934:P6934"/>
    <mergeCell ref="O6935:P6935"/>
    <mergeCell ref="O6936:P6936"/>
    <mergeCell ref="O6937:P6937"/>
    <mergeCell ref="O6938:P6938"/>
    <mergeCell ref="O6939:P6939"/>
    <mergeCell ref="O6940:P6940"/>
    <mergeCell ref="O6941:P6941"/>
    <mergeCell ref="O6942:P6942"/>
    <mergeCell ref="D6911:E6913"/>
    <mergeCell ref="F6911:O6912"/>
    <mergeCell ref="P6911:S6912"/>
    <mergeCell ref="T6911:U6913"/>
    <mergeCell ref="F6913:O6913"/>
    <mergeCell ref="R6913:S6913"/>
    <mergeCell ref="D6914:U6914"/>
    <mergeCell ref="D6915:E6915"/>
    <mergeCell ref="F6915:I6915"/>
    <mergeCell ref="J6915:K6915"/>
    <mergeCell ref="L6915:P6915"/>
    <mergeCell ref="R6915:U6915"/>
    <mergeCell ref="D6916:E6916"/>
    <mergeCell ref="F6916:U6916"/>
    <mergeCell ref="D6917:U6917"/>
    <mergeCell ref="F6918:H6918"/>
    <mergeCell ref="I6918:N6918"/>
    <mergeCell ref="P6918:U6918"/>
    <mergeCell ref="O7090:P7090"/>
    <mergeCell ref="O7091:P7091"/>
    <mergeCell ref="O7092:P7092"/>
    <mergeCell ref="N7093:T7093"/>
    <mergeCell ref="N7094:U7097"/>
    <mergeCell ref="D7097:M7097"/>
    <mergeCell ref="D7098:U7098"/>
    <mergeCell ref="D7099:M7099"/>
    <mergeCell ref="N7099:U7099"/>
    <mergeCell ref="D7100:M7100"/>
    <mergeCell ref="N7100:U7100"/>
    <mergeCell ref="D7101:M7103"/>
    <mergeCell ref="N7101:U7103"/>
    <mergeCell ref="E7104:M7104"/>
    <mergeCell ref="O7104:U7104"/>
    <mergeCell ref="E7105:M7105"/>
    <mergeCell ref="O7105:U7105"/>
    <mergeCell ref="E7067:J7067"/>
    <mergeCell ref="L7067:U7067"/>
    <mergeCell ref="D7068:U7068"/>
    <mergeCell ref="F7069:G7069"/>
    <mergeCell ref="H7069:M7069"/>
    <mergeCell ref="N7069:P7069"/>
    <mergeCell ref="Q7069:U7069"/>
    <mergeCell ref="D7070:U7070"/>
    <mergeCell ref="D7071:M7071"/>
    <mergeCell ref="N7071:N7072"/>
    <mergeCell ref="O7071:P7072"/>
    <mergeCell ref="Q7071:S7071"/>
    <mergeCell ref="T7071:T7072"/>
    <mergeCell ref="U7071:U7072"/>
    <mergeCell ref="D7072:M7096"/>
    <mergeCell ref="O7073:P7073"/>
    <mergeCell ref="O7074:P7074"/>
    <mergeCell ref="O7075:P7075"/>
    <mergeCell ref="O7076:P7076"/>
    <mergeCell ref="O7077:P7077"/>
    <mergeCell ref="O7078:P7078"/>
    <mergeCell ref="O7079:P7079"/>
    <mergeCell ref="O7080:P7080"/>
    <mergeCell ref="O7081:P7081"/>
    <mergeCell ref="O7082:P7082"/>
    <mergeCell ref="O7083:P7083"/>
    <mergeCell ref="O7084:P7084"/>
    <mergeCell ref="O7085:P7085"/>
    <mergeCell ref="O7086:P7086"/>
    <mergeCell ref="O7087:P7087"/>
    <mergeCell ref="O7088:P7088"/>
    <mergeCell ref="O7089:P7089"/>
    <mergeCell ref="D7058:E7060"/>
    <mergeCell ref="F7058:O7059"/>
    <mergeCell ref="P7058:S7059"/>
    <mergeCell ref="T7058:U7060"/>
    <mergeCell ref="F7060:O7060"/>
    <mergeCell ref="R7060:S7060"/>
    <mergeCell ref="D7061:U7061"/>
    <mergeCell ref="D7062:E7062"/>
    <mergeCell ref="F7062:I7062"/>
    <mergeCell ref="J7062:K7062"/>
    <mergeCell ref="L7062:P7062"/>
    <mergeCell ref="R7062:U7062"/>
    <mergeCell ref="D7063:E7063"/>
    <mergeCell ref="F7063:U7063"/>
    <mergeCell ref="D7064:U7064"/>
    <mergeCell ref="F7065:H7065"/>
    <mergeCell ref="I7065:N7065"/>
    <mergeCell ref="P7065:U7065"/>
    <mergeCell ref="O6845:P6845"/>
    <mergeCell ref="O6846:P6846"/>
    <mergeCell ref="O6847:P6847"/>
    <mergeCell ref="N6848:T6848"/>
    <mergeCell ref="N6849:U6852"/>
    <mergeCell ref="D6852:M6852"/>
    <mergeCell ref="D6853:U6853"/>
    <mergeCell ref="D6854:M6854"/>
    <mergeCell ref="N6854:U6854"/>
    <mergeCell ref="D6855:M6855"/>
    <mergeCell ref="N6855:U6855"/>
    <mergeCell ref="D6856:M6858"/>
    <mergeCell ref="N6856:U6858"/>
    <mergeCell ref="E6859:M6859"/>
    <mergeCell ref="O6859:U6859"/>
    <mergeCell ref="E6860:M6860"/>
    <mergeCell ref="O6860:U6860"/>
    <mergeCell ref="E6822:J6822"/>
    <mergeCell ref="L6822:U6822"/>
    <mergeCell ref="D6823:U6823"/>
    <mergeCell ref="F6824:G6824"/>
    <mergeCell ref="H6824:M6824"/>
    <mergeCell ref="N6824:P6824"/>
    <mergeCell ref="Q6824:U6824"/>
    <mergeCell ref="D6825:U6825"/>
    <mergeCell ref="D6826:M6826"/>
    <mergeCell ref="N6826:N6827"/>
    <mergeCell ref="O6826:P6827"/>
    <mergeCell ref="Q6826:S6826"/>
    <mergeCell ref="T6826:T6827"/>
    <mergeCell ref="U6826:U6827"/>
    <mergeCell ref="D6827:M6851"/>
    <mergeCell ref="O6828:P6828"/>
    <mergeCell ref="O6829:P6829"/>
    <mergeCell ref="O6830:P6830"/>
    <mergeCell ref="O6831:P6831"/>
    <mergeCell ref="O6832:P6832"/>
    <mergeCell ref="O6833:P6833"/>
    <mergeCell ref="O6834:P6834"/>
    <mergeCell ref="O6835:P6835"/>
    <mergeCell ref="O6836:P6836"/>
    <mergeCell ref="O6837:P6837"/>
    <mergeCell ref="O6838:P6838"/>
    <mergeCell ref="O6839:P6839"/>
    <mergeCell ref="O6840:P6840"/>
    <mergeCell ref="O6841:P6841"/>
    <mergeCell ref="O6842:P6842"/>
    <mergeCell ref="O6843:P6843"/>
    <mergeCell ref="O6844:P6844"/>
    <mergeCell ref="D6813:E6815"/>
    <mergeCell ref="F6813:O6814"/>
    <mergeCell ref="P6813:S6814"/>
    <mergeCell ref="T6813:U6815"/>
    <mergeCell ref="F6815:O6815"/>
    <mergeCell ref="R6815:S6815"/>
    <mergeCell ref="D6816:U6816"/>
    <mergeCell ref="D6817:E6817"/>
    <mergeCell ref="F6817:I6817"/>
    <mergeCell ref="J6817:K6817"/>
    <mergeCell ref="L6817:P6817"/>
    <mergeCell ref="R6817:U6817"/>
    <mergeCell ref="D6818:E6818"/>
    <mergeCell ref="F6818:U6818"/>
    <mergeCell ref="D6819:U6819"/>
    <mergeCell ref="F6820:H6820"/>
    <mergeCell ref="I6820:N6820"/>
    <mergeCell ref="P6820:U6820"/>
    <mergeCell ref="O6894:P6894"/>
    <mergeCell ref="O6895:P6895"/>
    <mergeCell ref="O6896:P6896"/>
    <mergeCell ref="N6897:T6897"/>
    <mergeCell ref="N6898:U6901"/>
    <mergeCell ref="D6901:M6901"/>
    <mergeCell ref="D6902:U6902"/>
    <mergeCell ref="D6903:M6903"/>
    <mergeCell ref="N6903:U6903"/>
    <mergeCell ref="D6904:M6904"/>
    <mergeCell ref="N6904:U6904"/>
    <mergeCell ref="D6905:M6907"/>
    <mergeCell ref="N6905:U6907"/>
    <mergeCell ref="E6908:M6908"/>
    <mergeCell ref="O6908:U6908"/>
    <mergeCell ref="E6909:M6909"/>
    <mergeCell ref="O6909:U6909"/>
    <mergeCell ref="E6871:J6871"/>
    <mergeCell ref="L6871:U6871"/>
    <mergeCell ref="D6872:U6872"/>
    <mergeCell ref="F6873:G6873"/>
    <mergeCell ref="H6873:M6873"/>
    <mergeCell ref="N6873:P6873"/>
    <mergeCell ref="Q6873:U6873"/>
    <mergeCell ref="D6874:U6874"/>
    <mergeCell ref="D6875:M6875"/>
    <mergeCell ref="N6875:N6876"/>
    <mergeCell ref="O6875:P6876"/>
    <mergeCell ref="Q6875:S6875"/>
    <mergeCell ref="T6875:T6876"/>
    <mergeCell ref="U6875:U6876"/>
    <mergeCell ref="D6876:M6900"/>
    <mergeCell ref="O6877:P6877"/>
    <mergeCell ref="O6878:P6878"/>
    <mergeCell ref="O6879:P6879"/>
    <mergeCell ref="O6880:P6880"/>
    <mergeCell ref="O6881:P6881"/>
    <mergeCell ref="O6882:P6882"/>
    <mergeCell ref="O6883:P6883"/>
    <mergeCell ref="O6884:P6884"/>
    <mergeCell ref="O6885:P6885"/>
    <mergeCell ref="O6886:P6886"/>
    <mergeCell ref="O6887:P6887"/>
    <mergeCell ref="O6888:P6888"/>
    <mergeCell ref="O6889:P6889"/>
    <mergeCell ref="O6890:P6890"/>
    <mergeCell ref="O6891:P6891"/>
    <mergeCell ref="O6892:P6892"/>
    <mergeCell ref="O6893:P6893"/>
    <mergeCell ref="D6862:E6864"/>
    <mergeCell ref="F6862:O6863"/>
    <mergeCell ref="P6862:S6863"/>
    <mergeCell ref="T6862:U6864"/>
    <mergeCell ref="F6864:O6864"/>
    <mergeCell ref="R6864:S6864"/>
    <mergeCell ref="D6865:U6865"/>
    <mergeCell ref="D6866:E6866"/>
    <mergeCell ref="F6866:I6866"/>
    <mergeCell ref="J6866:K6866"/>
    <mergeCell ref="L6866:P6866"/>
    <mergeCell ref="R6866:U6866"/>
    <mergeCell ref="D6867:E6867"/>
    <mergeCell ref="F6867:U6867"/>
    <mergeCell ref="D6868:U6868"/>
    <mergeCell ref="F6869:H6869"/>
    <mergeCell ref="I6869:N6869"/>
    <mergeCell ref="P6869:U6869"/>
    <mergeCell ref="O6796:P6796"/>
    <mergeCell ref="O6797:P6797"/>
    <mergeCell ref="O6798:P6798"/>
    <mergeCell ref="N6799:T6799"/>
    <mergeCell ref="N6800:U6803"/>
    <mergeCell ref="D6803:M6803"/>
    <mergeCell ref="D6804:U6804"/>
    <mergeCell ref="D6805:M6805"/>
    <mergeCell ref="N6805:U6805"/>
    <mergeCell ref="D6806:M6806"/>
    <mergeCell ref="N6806:U6806"/>
    <mergeCell ref="D6807:M6809"/>
    <mergeCell ref="N6807:U6809"/>
    <mergeCell ref="E6810:M6810"/>
    <mergeCell ref="O6810:U6810"/>
    <mergeCell ref="E6811:M6811"/>
    <mergeCell ref="O6811:U6811"/>
    <mergeCell ref="E6773:J6773"/>
    <mergeCell ref="L6773:U6773"/>
    <mergeCell ref="D6774:U6774"/>
    <mergeCell ref="F6775:G6775"/>
    <mergeCell ref="H6775:M6775"/>
    <mergeCell ref="N6775:P6775"/>
    <mergeCell ref="Q6775:U6775"/>
    <mergeCell ref="D6776:U6776"/>
    <mergeCell ref="D6777:M6777"/>
    <mergeCell ref="N6777:N6778"/>
    <mergeCell ref="O6777:P6778"/>
    <mergeCell ref="Q6777:S6777"/>
    <mergeCell ref="T6777:T6778"/>
    <mergeCell ref="U6777:U6778"/>
    <mergeCell ref="D6778:M6802"/>
    <mergeCell ref="O6779:P6779"/>
    <mergeCell ref="O6780:P6780"/>
    <mergeCell ref="O6781:P6781"/>
    <mergeCell ref="O6782:P6782"/>
    <mergeCell ref="O6783:P6783"/>
    <mergeCell ref="O6784:P6784"/>
    <mergeCell ref="O6785:P6785"/>
    <mergeCell ref="O6786:P6786"/>
    <mergeCell ref="O6787:P6787"/>
    <mergeCell ref="O6788:P6788"/>
    <mergeCell ref="O6789:P6789"/>
    <mergeCell ref="O6790:P6790"/>
    <mergeCell ref="O6791:P6791"/>
    <mergeCell ref="O6792:P6792"/>
    <mergeCell ref="O6793:P6793"/>
    <mergeCell ref="O6794:P6794"/>
    <mergeCell ref="O6795:P6795"/>
    <mergeCell ref="D6764:E6766"/>
    <mergeCell ref="F6764:O6765"/>
    <mergeCell ref="P6764:S6765"/>
    <mergeCell ref="T6764:U6766"/>
    <mergeCell ref="F6766:O6766"/>
    <mergeCell ref="R6766:S6766"/>
    <mergeCell ref="D6767:U6767"/>
    <mergeCell ref="D6768:E6768"/>
    <mergeCell ref="F6768:I6768"/>
    <mergeCell ref="J6768:K6768"/>
    <mergeCell ref="L6768:P6768"/>
    <mergeCell ref="R6768:U6768"/>
    <mergeCell ref="D6769:E6769"/>
    <mergeCell ref="F6769:U6769"/>
    <mergeCell ref="D6770:U6770"/>
    <mergeCell ref="F6771:H6771"/>
    <mergeCell ref="I6771:N6771"/>
    <mergeCell ref="P6771:U6771"/>
    <mergeCell ref="O6747:P6747"/>
    <mergeCell ref="O6748:P6748"/>
    <mergeCell ref="O6749:P6749"/>
    <mergeCell ref="N6750:T6750"/>
    <mergeCell ref="N6751:U6754"/>
    <mergeCell ref="D6754:M6754"/>
    <mergeCell ref="D6755:U6755"/>
    <mergeCell ref="D6756:M6756"/>
    <mergeCell ref="N6756:U6756"/>
    <mergeCell ref="D6757:M6757"/>
    <mergeCell ref="N6757:U6757"/>
    <mergeCell ref="D6758:M6760"/>
    <mergeCell ref="N6758:U6760"/>
    <mergeCell ref="E6761:M6761"/>
    <mergeCell ref="O6761:U6761"/>
    <mergeCell ref="E6762:M6762"/>
    <mergeCell ref="O6762:U6762"/>
    <mergeCell ref="E6724:J6724"/>
    <mergeCell ref="L6724:U6724"/>
    <mergeCell ref="D6725:U6725"/>
    <mergeCell ref="F6726:G6726"/>
    <mergeCell ref="H6726:M6726"/>
    <mergeCell ref="N6726:P6726"/>
    <mergeCell ref="Q6726:U6726"/>
    <mergeCell ref="D6727:U6727"/>
    <mergeCell ref="D6728:M6728"/>
    <mergeCell ref="N6728:N6729"/>
    <mergeCell ref="O6728:P6729"/>
    <mergeCell ref="Q6728:S6728"/>
    <mergeCell ref="T6728:T6729"/>
    <mergeCell ref="U6728:U6729"/>
    <mergeCell ref="D6729:M6753"/>
    <mergeCell ref="O6730:P6730"/>
    <mergeCell ref="O6731:P6731"/>
    <mergeCell ref="O6732:P6732"/>
    <mergeCell ref="O6733:P6733"/>
    <mergeCell ref="O6734:P6734"/>
    <mergeCell ref="O6735:P6735"/>
    <mergeCell ref="O6736:P6736"/>
    <mergeCell ref="O6737:P6737"/>
    <mergeCell ref="O6738:P6738"/>
    <mergeCell ref="O6739:P6739"/>
    <mergeCell ref="O6740:P6740"/>
    <mergeCell ref="O6741:P6741"/>
    <mergeCell ref="O6742:P6742"/>
    <mergeCell ref="O6743:P6743"/>
    <mergeCell ref="O6744:P6744"/>
    <mergeCell ref="O6745:P6745"/>
    <mergeCell ref="O6746:P6746"/>
    <mergeCell ref="D6715:E6717"/>
    <mergeCell ref="F6715:O6716"/>
    <mergeCell ref="P6715:S6716"/>
    <mergeCell ref="T6715:U6717"/>
    <mergeCell ref="F6717:O6717"/>
    <mergeCell ref="R6717:S6717"/>
    <mergeCell ref="D6718:U6718"/>
    <mergeCell ref="D6719:E6719"/>
    <mergeCell ref="F6719:I6719"/>
    <mergeCell ref="J6719:K6719"/>
    <mergeCell ref="L6719:P6719"/>
    <mergeCell ref="R6719:U6719"/>
    <mergeCell ref="D6720:E6720"/>
    <mergeCell ref="F6720:U6720"/>
    <mergeCell ref="D6721:U6721"/>
    <mergeCell ref="F6722:H6722"/>
    <mergeCell ref="I6722:N6722"/>
    <mergeCell ref="P6722:U6722"/>
    <mergeCell ref="O6698:P6698"/>
    <mergeCell ref="O6699:P6699"/>
    <mergeCell ref="O6700:P6700"/>
    <mergeCell ref="N6701:T6701"/>
    <mergeCell ref="N6702:U6705"/>
    <mergeCell ref="D6705:M6705"/>
    <mergeCell ref="D6706:U6706"/>
    <mergeCell ref="D6707:M6707"/>
    <mergeCell ref="N6707:U6707"/>
    <mergeCell ref="D6708:M6708"/>
    <mergeCell ref="N6708:U6708"/>
    <mergeCell ref="D6709:M6711"/>
    <mergeCell ref="N6709:U6711"/>
    <mergeCell ref="E6712:M6712"/>
    <mergeCell ref="O6712:U6712"/>
    <mergeCell ref="E6713:M6713"/>
    <mergeCell ref="O6713:U6713"/>
    <mergeCell ref="E6675:J6675"/>
    <mergeCell ref="L6675:U6675"/>
    <mergeCell ref="D6676:U6676"/>
    <mergeCell ref="F6677:G6677"/>
    <mergeCell ref="H6677:M6677"/>
    <mergeCell ref="N6677:P6677"/>
    <mergeCell ref="Q6677:U6677"/>
    <mergeCell ref="D6678:U6678"/>
    <mergeCell ref="D6679:M6679"/>
    <mergeCell ref="N6679:N6680"/>
    <mergeCell ref="O6679:P6680"/>
    <mergeCell ref="Q6679:S6679"/>
    <mergeCell ref="T6679:T6680"/>
    <mergeCell ref="U6679:U6680"/>
    <mergeCell ref="D6680:M6704"/>
    <mergeCell ref="O6681:P6681"/>
    <mergeCell ref="O6682:P6682"/>
    <mergeCell ref="O6683:P6683"/>
    <mergeCell ref="O6684:P6684"/>
    <mergeCell ref="O6685:P6685"/>
    <mergeCell ref="O6686:P6686"/>
    <mergeCell ref="O6687:P6687"/>
    <mergeCell ref="O6688:P6688"/>
    <mergeCell ref="O6689:P6689"/>
    <mergeCell ref="O6690:P6690"/>
    <mergeCell ref="O6691:P6691"/>
    <mergeCell ref="O6692:P6692"/>
    <mergeCell ref="O6693:P6693"/>
    <mergeCell ref="O6694:P6694"/>
    <mergeCell ref="O6695:P6695"/>
    <mergeCell ref="O6696:P6696"/>
    <mergeCell ref="O6697:P6697"/>
    <mergeCell ref="D6666:E6668"/>
    <mergeCell ref="F6666:O6667"/>
    <mergeCell ref="P6666:S6667"/>
    <mergeCell ref="T6666:U6668"/>
    <mergeCell ref="F6668:O6668"/>
    <mergeCell ref="R6668:S6668"/>
    <mergeCell ref="D6669:U6669"/>
    <mergeCell ref="D6670:E6670"/>
    <mergeCell ref="F6670:I6670"/>
    <mergeCell ref="J6670:K6670"/>
    <mergeCell ref="L6670:P6670"/>
    <mergeCell ref="R6670:U6670"/>
    <mergeCell ref="D6671:E6671"/>
    <mergeCell ref="F6671:U6671"/>
    <mergeCell ref="D6672:U6672"/>
    <mergeCell ref="F6673:H6673"/>
    <mergeCell ref="I6673:N6673"/>
    <mergeCell ref="P6673:U6673"/>
    <mergeCell ref="O6649:P6649"/>
    <mergeCell ref="O6650:P6650"/>
    <mergeCell ref="O6651:P6651"/>
    <mergeCell ref="N6652:T6652"/>
    <mergeCell ref="N6653:U6656"/>
    <mergeCell ref="D6656:M6656"/>
    <mergeCell ref="D6657:U6657"/>
    <mergeCell ref="D6658:M6658"/>
    <mergeCell ref="N6658:U6658"/>
    <mergeCell ref="D6659:M6659"/>
    <mergeCell ref="N6659:U6659"/>
    <mergeCell ref="D6660:M6662"/>
    <mergeCell ref="N6660:U6662"/>
    <mergeCell ref="E6663:M6663"/>
    <mergeCell ref="O6663:U6663"/>
    <mergeCell ref="E6664:M6664"/>
    <mergeCell ref="O6664:U6664"/>
    <mergeCell ref="E6626:J6626"/>
    <mergeCell ref="L6626:U6626"/>
    <mergeCell ref="D6627:U6627"/>
    <mergeCell ref="F6628:G6628"/>
    <mergeCell ref="H6628:M6628"/>
    <mergeCell ref="N6628:P6628"/>
    <mergeCell ref="Q6628:U6628"/>
    <mergeCell ref="D6629:U6629"/>
    <mergeCell ref="D6630:M6630"/>
    <mergeCell ref="N6630:N6631"/>
    <mergeCell ref="O6630:P6631"/>
    <mergeCell ref="Q6630:S6630"/>
    <mergeCell ref="T6630:T6631"/>
    <mergeCell ref="U6630:U6631"/>
    <mergeCell ref="D6631:M6655"/>
    <mergeCell ref="O6632:P6632"/>
    <mergeCell ref="O6633:P6633"/>
    <mergeCell ref="O6634:P6634"/>
    <mergeCell ref="O6635:P6635"/>
    <mergeCell ref="O6636:P6636"/>
    <mergeCell ref="O6637:P6637"/>
    <mergeCell ref="O6638:P6638"/>
    <mergeCell ref="O6639:P6639"/>
    <mergeCell ref="O6640:P6640"/>
    <mergeCell ref="O6641:P6641"/>
    <mergeCell ref="O6642:P6642"/>
    <mergeCell ref="O6643:P6643"/>
    <mergeCell ref="O6644:P6644"/>
    <mergeCell ref="O6645:P6645"/>
    <mergeCell ref="O6646:P6646"/>
    <mergeCell ref="O6647:P6647"/>
    <mergeCell ref="O6648:P6648"/>
    <mergeCell ref="D6617:E6619"/>
    <mergeCell ref="F6617:O6618"/>
    <mergeCell ref="P6617:S6618"/>
    <mergeCell ref="T6617:U6619"/>
    <mergeCell ref="F6619:O6619"/>
    <mergeCell ref="R6619:S6619"/>
    <mergeCell ref="D6620:U6620"/>
    <mergeCell ref="D6621:E6621"/>
    <mergeCell ref="F6621:I6621"/>
    <mergeCell ref="J6621:K6621"/>
    <mergeCell ref="L6621:P6621"/>
    <mergeCell ref="R6621:U6621"/>
    <mergeCell ref="D6622:E6622"/>
    <mergeCell ref="F6622:U6622"/>
    <mergeCell ref="D6623:U6623"/>
    <mergeCell ref="F6624:H6624"/>
    <mergeCell ref="I6624:N6624"/>
    <mergeCell ref="P6624:U6624"/>
    <mergeCell ref="O6600:P6600"/>
    <mergeCell ref="O6601:P6601"/>
    <mergeCell ref="O6602:P6602"/>
    <mergeCell ref="N6603:T6603"/>
    <mergeCell ref="N6604:U6607"/>
    <mergeCell ref="D6607:M6607"/>
    <mergeCell ref="D6608:U6608"/>
    <mergeCell ref="D6609:M6609"/>
    <mergeCell ref="N6609:U6609"/>
    <mergeCell ref="D6610:M6610"/>
    <mergeCell ref="N6610:U6610"/>
    <mergeCell ref="D6611:M6613"/>
    <mergeCell ref="N6611:U6613"/>
    <mergeCell ref="E6614:M6614"/>
    <mergeCell ref="O6614:U6614"/>
    <mergeCell ref="E6615:M6615"/>
    <mergeCell ref="O6615:U6615"/>
    <mergeCell ref="E6577:J6577"/>
    <mergeCell ref="L6577:U6577"/>
    <mergeCell ref="D6578:U6578"/>
    <mergeCell ref="F6579:G6579"/>
    <mergeCell ref="H6579:M6579"/>
    <mergeCell ref="N6579:P6579"/>
    <mergeCell ref="Q6579:U6579"/>
    <mergeCell ref="D6580:U6580"/>
    <mergeCell ref="D6581:M6581"/>
    <mergeCell ref="N6581:N6582"/>
    <mergeCell ref="O6581:P6582"/>
    <mergeCell ref="Q6581:S6581"/>
    <mergeCell ref="T6581:T6582"/>
    <mergeCell ref="U6581:U6582"/>
    <mergeCell ref="D6582:M6606"/>
    <mergeCell ref="O6583:P6583"/>
    <mergeCell ref="O6584:P6584"/>
    <mergeCell ref="O6585:P6585"/>
    <mergeCell ref="O6586:P6586"/>
    <mergeCell ref="O6587:P6587"/>
    <mergeCell ref="O6588:P6588"/>
    <mergeCell ref="O6589:P6589"/>
    <mergeCell ref="O6590:P6590"/>
    <mergeCell ref="O6591:P6591"/>
    <mergeCell ref="O6592:P6592"/>
    <mergeCell ref="O6593:P6593"/>
    <mergeCell ref="O6594:P6594"/>
    <mergeCell ref="O6595:P6595"/>
    <mergeCell ref="O6596:P6596"/>
    <mergeCell ref="O6597:P6597"/>
    <mergeCell ref="O6598:P6598"/>
    <mergeCell ref="O6599:P6599"/>
    <mergeCell ref="D6568:E6570"/>
    <mergeCell ref="F6568:O6569"/>
    <mergeCell ref="P6568:S6569"/>
    <mergeCell ref="T6568:U6570"/>
    <mergeCell ref="F6570:O6570"/>
    <mergeCell ref="R6570:S6570"/>
    <mergeCell ref="D6571:U6571"/>
    <mergeCell ref="D6572:E6572"/>
    <mergeCell ref="F6572:I6572"/>
    <mergeCell ref="J6572:K6572"/>
    <mergeCell ref="L6572:P6572"/>
    <mergeCell ref="R6572:U6572"/>
    <mergeCell ref="D6573:E6573"/>
    <mergeCell ref="F6573:U6573"/>
    <mergeCell ref="D6574:U6574"/>
    <mergeCell ref="F6575:H6575"/>
    <mergeCell ref="I6575:N6575"/>
    <mergeCell ref="P6575:U6575"/>
    <mergeCell ref="O6551:P6551"/>
    <mergeCell ref="O6552:P6552"/>
    <mergeCell ref="O6553:P6553"/>
    <mergeCell ref="N6554:T6554"/>
    <mergeCell ref="N6555:U6558"/>
    <mergeCell ref="D6558:M6558"/>
    <mergeCell ref="D6559:U6559"/>
    <mergeCell ref="D6560:M6560"/>
    <mergeCell ref="N6560:U6560"/>
    <mergeCell ref="D6561:M6561"/>
    <mergeCell ref="N6561:U6561"/>
    <mergeCell ref="D6562:M6564"/>
    <mergeCell ref="N6562:U6564"/>
    <mergeCell ref="E6565:M6565"/>
    <mergeCell ref="O6565:U6565"/>
    <mergeCell ref="E6566:M6566"/>
    <mergeCell ref="O6566:U6566"/>
    <mergeCell ref="E6528:J6528"/>
    <mergeCell ref="L6528:U6528"/>
    <mergeCell ref="D6529:U6529"/>
    <mergeCell ref="F6530:G6530"/>
    <mergeCell ref="H6530:M6530"/>
    <mergeCell ref="N6530:P6530"/>
    <mergeCell ref="Q6530:U6530"/>
    <mergeCell ref="D6531:U6531"/>
    <mergeCell ref="D6532:M6532"/>
    <mergeCell ref="N6532:N6533"/>
    <mergeCell ref="O6532:P6533"/>
    <mergeCell ref="Q6532:S6532"/>
    <mergeCell ref="T6532:T6533"/>
    <mergeCell ref="U6532:U6533"/>
    <mergeCell ref="D6533:M6557"/>
    <mergeCell ref="O6534:P6534"/>
    <mergeCell ref="O6535:P6535"/>
    <mergeCell ref="O6536:P6536"/>
    <mergeCell ref="O6537:P6537"/>
    <mergeCell ref="O6538:P6538"/>
    <mergeCell ref="O6539:P6539"/>
    <mergeCell ref="O6540:P6540"/>
    <mergeCell ref="O6541:P6541"/>
    <mergeCell ref="O6542:P6542"/>
    <mergeCell ref="O6543:P6543"/>
    <mergeCell ref="O6544:P6544"/>
    <mergeCell ref="O6545:P6545"/>
    <mergeCell ref="O6546:P6546"/>
    <mergeCell ref="O6547:P6547"/>
    <mergeCell ref="O6548:P6548"/>
    <mergeCell ref="O6549:P6549"/>
    <mergeCell ref="O6550:P6550"/>
    <mergeCell ref="D6519:E6521"/>
    <mergeCell ref="F6519:O6520"/>
    <mergeCell ref="P6519:S6520"/>
    <mergeCell ref="T6519:U6521"/>
    <mergeCell ref="F6521:O6521"/>
    <mergeCell ref="R6521:S6521"/>
    <mergeCell ref="D6522:U6522"/>
    <mergeCell ref="D6523:E6523"/>
    <mergeCell ref="F6523:I6523"/>
    <mergeCell ref="J6523:K6523"/>
    <mergeCell ref="L6523:P6523"/>
    <mergeCell ref="R6523:U6523"/>
    <mergeCell ref="D6524:E6524"/>
    <mergeCell ref="F6524:U6524"/>
    <mergeCell ref="D6525:U6525"/>
    <mergeCell ref="F6526:H6526"/>
    <mergeCell ref="I6526:N6526"/>
    <mergeCell ref="P6526:U6526"/>
    <mergeCell ref="O6502:P6502"/>
    <mergeCell ref="O6503:P6503"/>
    <mergeCell ref="O6504:P6504"/>
    <mergeCell ref="N6505:T6505"/>
    <mergeCell ref="N6506:U6509"/>
    <mergeCell ref="D6509:M6509"/>
    <mergeCell ref="D6510:U6510"/>
    <mergeCell ref="D6511:M6511"/>
    <mergeCell ref="N6511:U6511"/>
    <mergeCell ref="D6512:M6512"/>
    <mergeCell ref="N6512:U6512"/>
    <mergeCell ref="D6513:M6515"/>
    <mergeCell ref="N6513:U6515"/>
    <mergeCell ref="E6516:M6516"/>
    <mergeCell ref="O6516:U6516"/>
    <mergeCell ref="E6517:M6517"/>
    <mergeCell ref="O6517:U6517"/>
    <mergeCell ref="E6479:J6479"/>
    <mergeCell ref="L6479:U6479"/>
    <mergeCell ref="D6480:U6480"/>
    <mergeCell ref="F6481:G6481"/>
    <mergeCell ref="H6481:M6481"/>
    <mergeCell ref="N6481:P6481"/>
    <mergeCell ref="Q6481:U6481"/>
    <mergeCell ref="D6482:U6482"/>
    <mergeCell ref="D6483:M6483"/>
    <mergeCell ref="N6483:N6484"/>
    <mergeCell ref="O6483:P6484"/>
    <mergeCell ref="Q6483:S6483"/>
    <mergeCell ref="T6483:T6484"/>
    <mergeCell ref="U6483:U6484"/>
    <mergeCell ref="D6484:M6508"/>
    <mergeCell ref="O6485:P6485"/>
    <mergeCell ref="O6486:P6486"/>
    <mergeCell ref="O6487:P6487"/>
    <mergeCell ref="O6488:P6488"/>
    <mergeCell ref="O6489:P6489"/>
    <mergeCell ref="O6490:P6490"/>
    <mergeCell ref="O6491:P6491"/>
    <mergeCell ref="O6492:P6492"/>
    <mergeCell ref="O6493:P6493"/>
    <mergeCell ref="O6494:P6494"/>
    <mergeCell ref="O6495:P6495"/>
    <mergeCell ref="O6496:P6496"/>
    <mergeCell ref="O6497:P6497"/>
    <mergeCell ref="O6498:P6498"/>
    <mergeCell ref="O6499:P6499"/>
    <mergeCell ref="O6500:P6500"/>
    <mergeCell ref="O6501:P6501"/>
    <mergeCell ref="D6470:E6472"/>
    <mergeCell ref="F6470:O6471"/>
    <mergeCell ref="P6470:S6471"/>
    <mergeCell ref="T6470:U6472"/>
    <mergeCell ref="F6472:O6472"/>
    <mergeCell ref="R6472:S6472"/>
    <mergeCell ref="D6473:U6473"/>
    <mergeCell ref="D6474:E6474"/>
    <mergeCell ref="F6474:I6474"/>
    <mergeCell ref="J6474:K6474"/>
    <mergeCell ref="L6474:P6474"/>
    <mergeCell ref="R6474:U6474"/>
    <mergeCell ref="D6475:E6475"/>
    <mergeCell ref="F6475:U6475"/>
    <mergeCell ref="D6476:U6476"/>
    <mergeCell ref="F6477:H6477"/>
    <mergeCell ref="I6477:N6477"/>
    <mergeCell ref="P6477:U6477"/>
    <mergeCell ref="O6453:P6453"/>
    <mergeCell ref="O6454:P6454"/>
    <mergeCell ref="O6455:P6455"/>
    <mergeCell ref="N6456:T6456"/>
    <mergeCell ref="N6457:U6460"/>
    <mergeCell ref="D6460:M6460"/>
    <mergeCell ref="D6461:U6461"/>
    <mergeCell ref="D6462:M6462"/>
    <mergeCell ref="N6462:U6462"/>
    <mergeCell ref="D6463:M6463"/>
    <mergeCell ref="N6463:U6463"/>
    <mergeCell ref="D6464:M6466"/>
    <mergeCell ref="N6464:U6466"/>
    <mergeCell ref="E6467:M6467"/>
    <mergeCell ref="O6467:U6467"/>
    <mergeCell ref="E6468:M6468"/>
    <mergeCell ref="O6468:U6468"/>
    <mergeCell ref="E6430:J6430"/>
    <mergeCell ref="L6430:U6430"/>
    <mergeCell ref="D6431:U6431"/>
    <mergeCell ref="F6432:G6432"/>
    <mergeCell ref="H6432:M6432"/>
    <mergeCell ref="N6432:P6432"/>
    <mergeCell ref="Q6432:U6432"/>
    <mergeCell ref="D6433:U6433"/>
    <mergeCell ref="D6434:M6434"/>
    <mergeCell ref="N6434:N6435"/>
    <mergeCell ref="O6434:P6435"/>
    <mergeCell ref="Q6434:S6434"/>
    <mergeCell ref="T6434:T6435"/>
    <mergeCell ref="U6434:U6435"/>
    <mergeCell ref="D6435:M6459"/>
    <mergeCell ref="O6436:P6436"/>
    <mergeCell ref="O6437:P6437"/>
    <mergeCell ref="O6438:P6438"/>
    <mergeCell ref="O6439:P6439"/>
    <mergeCell ref="O6440:P6440"/>
    <mergeCell ref="O6441:P6441"/>
    <mergeCell ref="O6442:P6442"/>
    <mergeCell ref="O6443:P6443"/>
    <mergeCell ref="O6444:P6444"/>
    <mergeCell ref="O6445:P6445"/>
    <mergeCell ref="O6446:P6446"/>
    <mergeCell ref="O6447:P6447"/>
    <mergeCell ref="O6448:P6448"/>
    <mergeCell ref="O6449:P6449"/>
    <mergeCell ref="O6450:P6450"/>
    <mergeCell ref="O6451:P6451"/>
    <mergeCell ref="O6452:P6452"/>
    <mergeCell ref="D6421:E6423"/>
    <mergeCell ref="F6421:O6422"/>
    <mergeCell ref="P6421:S6422"/>
    <mergeCell ref="T6421:U6423"/>
    <mergeCell ref="F6423:O6423"/>
    <mergeCell ref="R6423:S6423"/>
    <mergeCell ref="D6424:U6424"/>
    <mergeCell ref="D6425:E6425"/>
    <mergeCell ref="F6425:I6425"/>
    <mergeCell ref="J6425:K6425"/>
    <mergeCell ref="L6425:P6425"/>
    <mergeCell ref="R6425:U6425"/>
    <mergeCell ref="D6426:E6426"/>
    <mergeCell ref="F6426:U6426"/>
    <mergeCell ref="D6427:U6427"/>
    <mergeCell ref="F6428:H6428"/>
    <mergeCell ref="I6428:N6428"/>
    <mergeCell ref="P6428:U6428"/>
    <mergeCell ref="O6404:P6404"/>
    <mergeCell ref="O6405:P6405"/>
    <mergeCell ref="O6406:P6406"/>
    <mergeCell ref="N6407:T6407"/>
    <mergeCell ref="N6408:U6411"/>
    <mergeCell ref="D6411:M6411"/>
    <mergeCell ref="D6412:U6412"/>
    <mergeCell ref="D6413:M6413"/>
    <mergeCell ref="N6413:U6413"/>
    <mergeCell ref="D6414:M6414"/>
    <mergeCell ref="N6414:U6414"/>
    <mergeCell ref="D6415:M6417"/>
    <mergeCell ref="N6415:U6417"/>
    <mergeCell ref="E6418:M6418"/>
    <mergeCell ref="O6418:U6418"/>
    <mergeCell ref="E6419:M6419"/>
    <mergeCell ref="O6419:U6419"/>
    <mergeCell ref="E6381:J6381"/>
    <mergeCell ref="L6381:U6381"/>
    <mergeCell ref="D6382:U6382"/>
    <mergeCell ref="F6383:G6383"/>
    <mergeCell ref="H6383:M6383"/>
    <mergeCell ref="N6383:P6383"/>
    <mergeCell ref="Q6383:U6383"/>
    <mergeCell ref="D6384:U6384"/>
    <mergeCell ref="D6385:M6385"/>
    <mergeCell ref="N6385:N6386"/>
    <mergeCell ref="O6385:P6386"/>
    <mergeCell ref="Q6385:S6385"/>
    <mergeCell ref="T6385:T6386"/>
    <mergeCell ref="U6385:U6386"/>
    <mergeCell ref="D6386:M6410"/>
    <mergeCell ref="O6387:P6387"/>
    <mergeCell ref="O6388:P6388"/>
    <mergeCell ref="O6389:P6389"/>
    <mergeCell ref="O6390:P6390"/>
    <mergeCell ref="O6391:P6391"/>
    <mergeCell ref="O6392:P6392"/>
    <mergeCell ref="O6393:P6393"/>
    <mergeCell ref="O6394:P6394"/>
    <mergeCell ref="O6395:P6395"/>
    <mergeCell ref="O6396:P6396"/>
    <mergeCell ref="O6397:P6397"/>
    <mergeCell ref="O6398:P6398"/>
    <mergeCell ref="O6399:P6399"/>
    <mergeCell ref="O6400:P6400"/>
    <mergeCell ref="O6401:P6401"/>
    <mergeCell ref="O6402:P6402"/>
    <mergeCell ref="O6403:P6403"/>
    <mergeCell ref="D6372:E6374"/>
    <mergeCell ref="F6372:O6373"/>
    <mergeCell ref="P6372:S6373"/>
    <mergeCell ref="T6372:U6374"/>
    <mergeCell ref="F6374:O6374"/>
    <mergeCell ref="R6374:S6374"/>
    <mergeCell ref="D6375:U6375"/>
    <mergeCell ref="D6376:E6376"/>
    <mergeCell ref="F6376:I6376"/>
    <mergeCell ref="J6376:K6376"/>
    <mergeCell ref="L6376:P6376"/>
    <mergeCell ref="R6376:U6376"/>
    <mergeCell ref="D6377:E6377"/>
    <mergeCell ref="F6377:U6377"/>
    <mergeCell ref="D6378:U6378"/>
    <mergeCell ref="F6379:H6379"/>
    <mergeCell ref="I6379:N6379"/>
    <mergeCell ref="P6379:U6379"/>
    <mergeCell ref="O6355:P6355"/>
    <mergeCell ref="O6356:P6356"/>
    <mergeCell ref="O6357:P6357"/>
    <mergeCell ref="N6358:T6358"/>
    <mergeCell ref="N6359:U6362"/>
    <mergeCell ref="D6362:M6362"/>
    <mergeCell ref="D6363:U6363"/>
    <mergeCell ref="D6364:M6364"/>
    <mergeCell ref="N6364:U6364"/>
    <mergeCell ref="D6365:M6365"/>
    <mergeCell ref="N6365:U6365"/>
    <mergeCell ref="D6366:M6368"/>
    <mergeCell ref="N6366:U6368"/>
    <mergeCell ref="E6369:M6369"/>
    <mergeCell ref="O6369:U6369"/>
    <mergeCell ref="E6370:M6370"/>
    <mergeCell ref="O6370:U6370"/>
    <mergeCell ref="E6332:J6332"/>
    <mergeCell ref="L6332:U6332"/>
    <mergeCell ref="D6333:U6333"/>
    <mergeCell ref="F6334:G6334"/>
    <mergeCell ref="H6334:M6334"/>
    <mergeCell ref="N6334:P6334"/>
    <mergeCell ref="Q6334:U6334"/>
    <mergeCell ref="D6335:U6335"/>
    <mergeCell ref="D6336:M6336"/>
    <mergeCell ref="N6336:N6337"/>
    <mergeCell ref="O6336:P6337"/>
    <mergeCell ref="Q6336:S6336"/>
    <mergeCell ref="T6336:T6337"/>
    <mergeCell ref="U6336:U6337"/>
    <mergeCell ref="D6337:M6361"/>
    <mergeCell ref="O6338:P6338"/>
    <mergeCell ref="O6339:P6339"/>
    <mergeCell ref="O6340:P6340"/>
    <mergeCell ref="O6341:P6341"/>
    <mergeCell ref="O6342:P6342"/>
    <mergeCell ref="O6343:P6343"/>
    <mergeCell ref="O6344:P6344"/>
    <mergeCell ref="O6345:P6345"/>
    <mergeCell ref="O6346:P6346"/>
    <mergeCell ref="O6347:P6347"/>
    <mergeCell ref="O6348:P6348"/>
    <mergeCell ref="O6349:P6349"/>
    <mergeCell ref="O6350:P6350"/>
    <mergeCell ref="O6351:P6351"/>
    <mergeCell ref="O6352:P6352"/>
    <mergeCell ref="O6353:P6353"/>
    <mergeCell ref="O6354:P6354"/>
    <mergeCell ref="D6323:E6325"/>
    <mergeCell ref="F6323:O6324"/>
    <mergeCell ref="P6323:S6324"/>
    <mergeCell ref="T6323:U6325"/>
    <mergeCell ref="F6325:O6325"/>
    <mergeCell ref="R6325:S6325"/>
    <mergeCell ref="D6326:U6326"/>
    <mergeCell ref="D6327:E6327"/>
    <mergeCell ref="F6327:I6327"/>
    <mergeCell ref="J6327:K6327"/>
    <mergeCell ref="L6327:P6327"/>
    <mergeCell ref="R6327:U6327"/>
    <mergeCell ref="D6328:E6328"/>
    <mergeCell ref="F6328:U6328"/>
    <mergeCell ref="D6329:U6329"/>
    <mergeCell ref="F6330:H6330"/>
    <mergeCell ref="I6330:N6330"/>
    <mergeCell ref="P6330:U6330"/>
    <mergeCell ref="O6306:P6306"/>
    <mergeCell ref="O6307:P6307"/>
    <mergeCell ref="O6308:P6308"/>
    <mergeCell ref="N6309:T6309"/>
    <mergeCell ref="N6310:U6313"/>
    <mergeCell ref="D6313:M6313"/>
    <mergeCell ref="D6314:U6314"/>
    <mergeCell ref="D6315:M6315"/>
    <mergeCell ref="N6315:U6315"/>
    <mergeCell ref="D6316:M6316"/>
    <mergeCell ref="N6316:U6316"/>
    <mergeCell ref="D6317:M6319"/>
    <mergeCell ref="N6317:U6319"/>
    <mergeCell ref="E6320:M6320"/>
    <mergeCell ref="O6320:U6320"/>
    <mergeCell ref="E6321:M6321"/>
    <mergeCell ref="O6321:U6321"/>
    <mergeCell ref="E6283:J6283"/>
    <mergeCell ref="L6283:U6283"/>
    <mergeCell ref="D6284:U6284"/>
    <mergeCell ref="F6285:G6285"/>
    <mergeCell ref="H6285:M6285"/>
    <mergeCell ref="N6285:P6285"/>
    <mergeCell ref="Q6285:U6285"/>
    <mergeCell ref="D6286:U6286"/>
    <mergeCell ref="D6287:M6287"/>
    <mergeCell ref="N6287:N6288"/>
    <mergeCell ref="O6287:P6288"/>
    <mergeCell ref="Q6287:S6287"/>
    <mergeCell ref="T6287:T6288"/>
    <mergeCell ref="U6287:U6288"/>
    <mergeCell ref="D6288:M6312"/>
    <mergeCell ref="O6289:P6289"/>
    <mergeCell ref="O6290:P6290"/>
    <mergeCell ref="O6291:P6291"/>
    <mergeCell ref="O6292:P6292"/>
    <mergeCell ref="O6293:P6293"/>
    <mergeCell ref="O6294:P6294"/>
    <mergeCell ref="O6295:P6295"/>
    <mergeCell ref="O6296:P6296"/>
    <mergeCell ref="O6297:P6297"/>
    <mergeCell ref="O6298:P6298"/>
    <mergeCell ref="O6299:P6299"/>
    <mergeCell ref="O6300:P6300"/>
    <mergeCell ref="O6301:P6301"/>
    <mergeCell ref="O6302:P6302"/>
    <mergeCell ref="O6303:P6303"/>
    <mergeCell ref="O6304:P6304"/>
    <mergeCell ref="O6305:P6305"/>
    <mergeCell ref="D6274:E6276"/>
    <mergeCell ref="F6274:O6275"/>
    <mergeCell ref="P6274:S6275"/>
    <mergeCell ref="T6274:U6276"/>
    <mergeCell ref="F6276:O6276"/>
    <mergeCell ref="R6276:S6276"/>
    <mergeCell ref="D6277:U6277"/>
    <mergeCell ref="D6278:E6278"/>
    <mergeCell ref="F6278:I6278"/>
    <mergeCell ref="J6278:K6278"/>
    <mergeCell ref="L6278:P6278"/>
    <mergeCell ref="R6278:U6278"/>
    <mergeCell ref="D6279:E6279"/>
    <mergeCell ref="F6279:U6279"/>
    <mergeCell ref="D6280:U6280"/>
    <mergeCell ref="F6281:H6281"/>
    <mergeCell ref="I6281:N6281"/>
    <mergeCell ref="P6281:U6281"/>
    <mergeCell ref="O6257:P6257"/>
    <mergeCell ref="O6258:P6258"/>
    <mergeCell ref="O6259:P6259"/>
    <mergeCell ref="N6260:T6260"/>
    <mergeCell ref="N6261:U6264"/>
    <mergeCell ref="D6264:M6264"/>
    <mergeCell ref="D6265:U6265"/>
    <mergeCell ref="D6266:M6266"/>
    <mergeCell ref="N6266:U6266"/>
    <mergeCell ref="D6267:M6267"/>
    <mergeCell ref="N6267:U6267"/>
    <mergeCell ref="D6268:M6270"/>
    <mergeCell ref="N6268:U6270"/>
    <mergeCell ref="E6271:M6271"/>
    <mergeCell ref="O6271:U6271"/>
    <mergeCell ref="E6272:M6272"/>
    <mergeCell ref="O6272:U6272"/>
    <mergeCell ref="E6234:J6234"/>
    <mergeCell ref="L6234:U6234"/>
    <mergeCell ref="D6235:U6235"/>
    <mergeCell ref="F6236:G6236"/>
    <mergeCell ref="H6236:M6236"/>
    <mergeCell ref="N6236:P6236"/>
    <mergeCell ref="Q6236:U6236"/>
    <mergeCell ref="D6237:U6237"/>
    <mergeCell ref="D6238:M6238"/>
    <mergeCell ref="N6238:N6239"/>
    <mergeCell ref="O6238:P6239"/>
    <mergeCell ref="Q6238:S6238"/>
    <mergeCell ref="T6238:T6239"/>
    <mergeCell ref="U6238:U6239"/>
    <mergeCell ref="D6239:M6263"/>
    <mergeCell ref="O6240:P6240"/>
    <mergeCell ref="O6241:P6241"/>
    <mergeCell ref="O6242:P6242"/>
    <mergeCell ref="O6243:P6243"/>
    <mergeCell ref="O6244:P6244"/>
    <mergeCell ref="O6245:P6245"/>
    <mergeCell ref="O6246:P6246"/>
    <mergeCell ref="O6247:P6247"/>
    <mergeCell ref="O6248:P6248"/>
    <mergeCell ref="O6249:P6249"/>
    <mergeCell ref="O6250:P6250"/>
    <mergeCell ref="O6251:P6251"/>
    <mergeCell ref="O6252:P6252"/>
    <mergeCell ref="O6253:P6253"/>
    <mergeCell ref="O6254:P6254"/>
    <mergeCell ref="O6255:P6255"/>
    <mergeCell ref="O6256:P6256"/>
    <mergeCell ref="D6225:E6227"/>
    <mergeCell ref="F6225:O6226"/>
    <mergeCell ref="P6225:S6226"/>
    <mergeCell ref="T6225:U6227"/>
    <mergeCell ref="F6227:O6227"/>
    <mergeCell ref="R6227:S6227"/>
    <mergeCell ref="D6228:U6228"/>
    <mergeCell ref="D6229:E6229"/>
    <mergeCell ref="F6229:I6229"/>
    <mergeCell ref="J6229:K6229"/>
    <mergeCell ref="L6229:P6229"/>
    <mergeCell ref="R6229:U6229"/>
    <mergeCell ref="D6230:E6230"/>
    <mergeCell ref="F6230:U6230"/>
    <mergeCell ref="D6231:U6231"/>
    <mergeCell ref="F6232:H6232"/>
    <mergeCell ref="I6232:N6232"/>
    <mergeCell ref="P6232:U6232"/>
    <mergeCell ref="O6208:P6208"/>
    <mergeCell ref="O6209:P6209"/>
    <mergeCell ref="O6210:P6210"/>
    <mergeCell ref="N6211:T6211"/>
    <mergeCell ref="N6212:U6215"/>
    <mergeCell ref="D6215:M6215"/>
    <mergeCell ref="D6216:U6216"/>
    <mergeCell ref="D6217:M6217"/>
    <mergeCell ref="N6217:U6217"/>
    <mergeCell ref="D6218:M6218"/>
    <mergeCell ref="N6218:U6218"/>
    <mergeCell ref="D6219:M6221"/>
    <mergeCell ref="N6219:U6221"/>
    <mergeCell ref="E6222:M6222"/>
    <mergeCell ref="O6222:U6222"/>
    <mergeCell ref="E6223:M6223"/>
    <mergeCell ref="O6223:U6223"/>
    <mergeCell ref="E6185:J6185"/>
    <mergeCell ref="L6185:U6185"/>
    <mergeCell ref="D6186:U6186"/>
    <mergeCell ref="F6187:G6187"/>
    <mergeCell ref="H6187:M6187"/>
    <mergeCell ref="N6187:P6187"/>
    <mergeCell ref="Q6187:U6187"/>
    <mergeCell ref="D6188:U6188"/>
    <mergeCell ref="D6189:M6189"/>
    <mergeCell ref="N6189:N6190"/>
    <mergeCell ref="O6189:P6190"/>
    <mergeCell ref="Q6189:S6189"/>
    <mergeCell ref="T6189:T6190"/>
    <mergeCell ref="U6189:U6190"/>
    <mergeCell ref="D6190:M6214"/>
    <mergeCell ref="O6191:P6191"/>
    <mergeCell ref="O6192:P6192"/>
    <mergeCell ref="O6193:P6193"/>
    <mergeCell ref="O6194:P6194"/>
    <mergeCell ref="O6195:P6195"/>
    <mergeCell ref="O6196:P6196"/>
    <mergeCell ref="O6197:P6197"/>
    <mergeCell ref="O6198:P6198"/>
    <mergeCell ref="O6199:P6199"/>
    <mergeCell ref="O6200:P6200"/>
    <mergeCell ref="O6201:P6201"/>
    <mergeCell ref="O6202:P6202"/>
    <mergeCell ref="O6203:P6203"/>
    <mergeCell ref="O6204:P6204"/>
    <mergeCell ref="O6205:P6205"/>
    <mergeCell ref="O6206:P6206"/>
    <mergeCell ref="O6207:P6207"/>
    <mergeCell ref="D6176:E6178"/>
    <mergeCell ref="F6176:O6177"/>
    <mergeCell ref="P6176:S6177"/>
    <mergeCell ref="T6176:U6178"/>
    <mergeCell ref="F6178:O6178"/>
    <mergeCell ref="R6178:S6178"/>
    <mergeCell ref="D6179:U6179"/>
    <mergeCell ref="D6180:E6180"/>
    <mergeCell ref="F6180:I6180"/>
    <mergeCell ref="J6180:K6180"/>
    <mergeCell ref="L6180:P6180"/>
    <mergeCell ref="R6180:U6180"/>
    <mergeCell ref="D6181:E6181"/>
    <mergeCell ref="F6181:U6181"/>
    <mergeCell ref="D6182:U6182"/>
    <mergeCell ref="F6183:H6183"/>
    <mergeCell ref="I6183:N6183"/>
    <mergeCell ref="P6183:U6183"/>
    <mergeCell ref="O6159:P6159"/>
    <mergeCell ref="O6160:P6160"/>
    <mergeCell ref="O6161:P6161"/>
    <mergeCell ref="N6162:T6162"/>
    <mergeCell ref="N6163:U6166"/>
    <mergeCell ref="D6166:M6166"/>
    <mergeCell ref="D6167:U6167"/>
    <mergeCell ref="D6168:M6168"/>
    <mergeCell ref="N6168:U6168"/>
    <mergeCell ref="D6169:M6169"/>
    <mergeCell ref="N6169:U6169"/>
    <mergeCell ref="D6170:M6172"/>
    <mergeCell ref="N6170:U6172"/>
    <mergeCell ref="E6173:M6173"/>
    <mergeCell ref="O6173:U6173"/>
    <mergeCell ref="E6174:M6174"/>
    <mergeCell ref="O6174:U6174"/>
    <mergeCell ref="E6136:J6136"/>
    <mergeCell ref="L6136:U6136"/>
    <mergeCell ref="D6137:U6137"/>
    <mergeCell ref="F6138:G6138"/>
    <mergeCell ref="H6138:M6138"/>
    <mergeCell ref="N6138:P6138"/>
    <mergeCell ref="Q6138:U6138"/>
    <mergeCell ref="D6139:U6139"/>
    <mergeCell ref="D6140:M6140"/>
    <mergeCell ref="N6140:N6141"/>
    <mergeCell ref="O6140:P6141"/>
    <mergeCell ref="Q6140:S6140"/>
    <mergeCell ref="T6140:T6141"/>
    <mergeCell ref="U6140:U6141"/>
    <mergeCell ref="D6141:M6165"/>
    <mergeCell ref="O6142:P6142"/>
    <mergeCell ref="O6143:P6143"/>
    <mergeCell ref="O6144:P6144"/>
    <mergeCell ref="O6145:P6145"/>
    <mergeCell ref="O6146:P6146"/>
    <mergeCell ref="O6147:P6147"/>
    <mergeCell ref="O6148:P6148"/>
    <mergeCell ref="O6149:P6149"/>
    <mergeCell ref="O6150:P6150"/>
    <mergeCell ref="O6151:P6151"/>
    <mergeCell ref="O6152:P6152"/>
    <mergeCell ref="O6153:P6153"/>
    <mergeCell ref="O6154:P6154"/>
    <mergeCell ref="O6155:P6155"/>
    <mergeCell ref="O6156:P6156"/>
    <mergeCell ref="O6157:P6157"/>
    <mergeCell ref="O6158:P6158"/>
    <mergeCell ref="D6127:E6129"/>
    <mergeCell ref="F6127:O6128"/>
    <mergeCell ref="P6127:S6128"/>
    <mergeCell ref="T6127:U6129"/>
    <mergeCell ref="F6129:O6129"/>
    <mergeCell ref="R6129:S6129"/>
    <mergeCell ref="D6130:U6130"/>
    <mergeCell ref="D6131:E6131"/>
    <mergeCell ref="F6131:I6131"/>
    <mergeCell ref="J6131:K6131"/>
    <mergeCell ref="L6131:P6131"/>
    <mergeCell ref="R6131:U6131"/>
    <mergeCell ref="D6132:E6132"/>
    <mergeCell ref="F6132:U6132"/>
    <mergeCell ref="D6133:U6133"/>
    <mergeCell ref="F6134:H6134"/>
    <mergeCell ref="I6134:N6134"/>
    <mergeCell ref="P6134:U6134"/>
    <mergeCell ref="O6110:P6110"/>
    <mergeCell ref="O6111:P6111"/>
    <mergeCell ref="O6112:P6112"/>
    <mergeCell ref="N6113:T6113"/>
    <mergeCell ref="N6114:U6117"/>
    <mergeCell ref="D6117:M6117"/>
    <mergeCell ref="D6118:U6118"/>
    <mergeCell ref="D6119:M6119"/>
    <mergeCell ref="N6119:U6119"/>
    <mergeCell ref="D6120:M6120"/>
    <mergeCell ref="N6120:U6120"/>
    <mergeCell ref="D6121:M6123"/>
    <mergeCell ref="N6121:U6123"/>
    <mergeCell ref="E6124:M6124"/>
    <mergeCell ref="O6124:U6124"/>
    <mergeCell ref="E6125:M6125"/>
    <mergeCell ref="O6125:U6125"/>
    <mergeCell ref="E6087:J6087"/>
    <mergeCell ref="L6087:U6087"/>
    <mergeCell ref="D6088:U6088"/>
    <mergeCell ref="F6089:G6089"/>
    <mergeCell ref="H6089:M6089"/>
    <mergeCell ref="N6089:P6089"/>
    <mergeCell ref="Q6089:U6089"/>
    <mergeCell ref="D6090:U6090"/>
    <mergeCell ref="D6091:M6091"/>
    <mergeCell ref="N6091:N6092"/>
    <mergeCell ref="O6091:P6092"/>
    <mergeCell ref="Q6091:S6091"/>
    <mergeCell ref="T6091:T6092"/>
    <mergeCell ref="U6091:U6092"/>
    <mergeCell ref="D6092:M6116"/>
    <mergeCell ref="O6093:P6093"/>
    <mergeCell ref="O6094:P6094"/>
    <mergeCell ref="O6095:P6095"/>
    <mergeCell ref="O6096:P6096"/>
    <mergeCell ref="O6097:P6097"/>
    <mergeCell ref="O6098:P6098"/>
    <mergeCell ref="O6099:P6099"/>
    <mergeCell ref="O6100:P6100"/>
    <mergeCell ref="O6101:P6101"/>
    <mergeCell ref="O6102:P6102"/>
    <mergeCell ref="O6103:P6103"/>
    <mergeCell ref="O6104:P6104"/>
    <mergeCell ref="O6105:P6105"/>
    <mergeCell ref="O6106:P6106"/>
    <mergeCell ref="O6107:P6107"/>
    <mergeCell ref="O6108:P6108"/>
    <mergeCell ref="O6109:P6109"/>
    <mergeCell ref="D6078:E6080"/>
    <mergeCell ref="F6078:O6079"/>
    <mergeCell ref="P6078:S6079"/>
    <mergeCell ref="T6078:U6080"/>
    <mergeCell ref="F6080:O6080"/>
    <mergeCell ref="R6080:S6080"/>
    <mergeCell ref="D6081:U6081"/>
    <mergeCell ref="D6082:E6082"/>
    <mergeCell ref="F6082:I6082"/>
    <mergeCell ref="J6082:K6082"/>
    <mergeCell ref="L6082:P6082"/>
    <mergeCell ref="R6082:U6082"/>
    <mergeCell ref="D6083:E6083"/>
    <mergeCell ref="F6083:U6083"/>
    <mergeCell ref="D6084:U6084"/>
    <mergeCell ref="F6085:H6085"/>
    <mergeCell ref="I6085:N6085"/>
    <mergeCell ref="P6085:U6085"/>
    <mergeCell ref="O6061:P6061"/>
    <mergeCell ref="O6062:P6062"/>
    <mergeCell ref="O6063:P6063"/>
    <mergeCell ref="N6064:T6064"/>
    <mergeCell ref="N6065:U6068"/>
    <mergeCell ref="D6068:M6068"/>
    <mergeCell ref="D6069:U6069"/>
    <mergeCell ref="D6070:M6070"/>
    <mergeCell ref="N6070:U6070"/>
    <mergeCell ref="D6071:M6071"/>
    <mergeCell ref="N6071:U6071"/>
    <mergeCell ref="D6072:M6074"/>
    <mergeCell ref="N6072:U6074"/>
    <mergeCell ref="E6075:M6075"/>
    <mergeCell ref="O6075:U6075"/>
    <mergeCell ref="E6076:M6076"/>
    <mergeCell ref="O6076:U6076"/>
    <mergeCell ref="E6038:J6038"/>
    <mergeCell ref="L6038:U6038"/>
    <mergeCell ref="D6039:U6039"/>
    <mergeCell ref="F6040:G6040"/>
    <mergeCell ref="H6040:M6040"/>
    <mergeCell ref="N6040:P6040"/>
    <mergeCell ref="Q6040:U6040"/>
    <mergeCell ref="D6041:U6041"/>
    <mergeCell ref="D6042:M6042"/>
    <mergeCell ref="N6042:N6043"/>
    <mergeCell ref="O6042:P6043"/>
    <mergeCell ref="Q6042:S6042"/>
    <mergeCell ref="T6042:T6043"/>
    <mergeCell ref="U6042:U6043"/>
    <mergeCell ref="D6043:M6067"/>
    <mergeCell ref="O6044:P6044"/>
    <mergeCell ref="O6045:P6045"/>
    <mergeCell ref="O6046:P6046"/>
    <mergeCell ref="O6047:P6047"/>
    <mergeCell ref="O6048:P6048"/>
    <mergeCell ref="O6049:P6049"/>
    <mergeCell ref="O6050:P6050"/>
    <mergeCell ref="O6051:P6051"/>
    <mergeCell ref="O6052:P6052"/>
    <mergeCell ref="O6053:P6053"/>
    <mergeCell ref="O6054:P6054"/>
    <mergeCell ref="O6055:P6055"/>
    <mergeCell ref="O6056:P6056"/>
    <mergeCell ref="O6057:P6057"/>
    <mergeCell ref="O6058:P6058"/>
    <mergeCell ref="O6059:P6059"/>
    <mergeCell ref="O6060:P6060"/>
    <mergeCell ref="D6029:E6031"/>
    <mergeCell ref="F6029:O6030"/>
    <mergeCell ref="P6029:S6030"/>
    <mergeCell ref="T6029:U6031"/>
    <mergeCell ref="F6031:O6031"/>
    <mergeCell ref="R6031:S6031"/>
    <mergeCell ref="D6032:U6032"/>
    <mergeCell ref="D6033:E6033"/>
    <mergeCell ref="F6033:I6033"/>
    <mergeCell ref="J6033:K6033"/>
    <mergeCell ref="L6033:P6033"/>
    <mergeCell ref="R6033:U6033"/>
    <mergeCell ref="D6034:E6034"/>
    <mergeCell ref="F6034:U6034"/>
    <mergeCell ref="D6035:U6035"/>
    <mergeCell ref="F6036:H6036"/>
    <mergeCell ref="I6036:N6036"/>
    <mergeCell ref="P6036:U6036"/>
    <mergeCell ref="O6012:P6012"/>
    <mergeCell ref="O6013:P6013"/>
    <mergeCell ref="O6014:P6014"/>
    <mergeCell ref="N6015:T6015"/>
    <mergeCell ref="N6016:U6019"/>
    <mergeCell ref="D6019:M6019"/>
    <mergeCell ref="D6020:U6020"/>
    <mergeCell ref="D6021:M6021"/>
    <mergeCell ref="N6021:U6021"/>
    <mergeCell ref="D6022:M6022"/>
    <mergeCell ref="N6022:U6022"/>
    <mergeCell ref="D6023:M6025"/>
    <mergeCell ref="N6023:U6025"/>
    <mergeCell ref="E6026:M6026"/>
    <mergeCell ref="O6026:U6026"/>
    <mergeCell ref="E6027:M6027"/>
    <mergeCell ref="O6027:U6027"/>
    <mergeCell ref="E5989:J5989"/>
    <mergeCell ref="L5989:U5989"/>
    <mergeCell ref="D5990:U5990"/>
    <mergeCell ref="F5991:G5991"/>
    <mergeCell ref="H5991:M5991"/>
    <mergeCell ref="N5991:P5991"/>
    <mergeCell ref="Q5991:U5991"/>
    <mergeCell ref="D5992:U5992"/>
    <mergeCell ref="D5993:M5993"/>
    <mergeCell ref="N5993:N5994"/>
    <mergeCell ref="O5993:P5994"/>
    <mergeCell ref="Q5993:S5993"/>
    <mergeCell ref="T5993:T5994"/>
    <mergeCell ref="U5993:U5994"/>
    <mergeCell ref="D5994:M6018"/>
    <mergeCell ref="O5995:P5995"/>
    <mergeCell ref="O5996:P5996"/>
    <mergeCell ref="O5997:P5997"/>
    <mergeCell ref="O5998:P5998"/>
    <mergeCell ref="O5999:P5999"/>
    <mergeCell ref="O6000:P6000"/>
    <mergeCell ref="O6001:P6001"/>
    <mergeCell ref="O6002:P6002"/>
    <mergeCell ref="O6003:P6003"/>
    <mergeCell ref="O6004:P6004"/>
    <mergeCell ref="O6005:P6005"/>
    <mergeCell ref="O6006:P6006"/>
    <mergeCell ref="O6007:P6007"/>
    <mergeCell ref="O6008:P6008"/>
    <mergeCell ref="O6009:P6009"/>
    <mergeCell ref="O6010:P6010"/>
    <mergeCell ref="O6011:P6011"/>
    <mergeCell ref="D5980:E5982"/>
    <mergeCell ref="F5980:O5981"/>
    <mergeCell ref="P5980:S5981"/>
    <mergeCell ref="T5980:U5982"/>
    <mergeCell ref="F5982:O5982"/>
    <mergeCell ref="R5982:S5982"/>
    <mergeCell ref="D5983:U5983"/>
    <mergeCell ref="D5984:E5984"/>
    <mergeCell ref="F5984:I5984"/>
    <mergeCell ref="J5984:K5984"/>
    <mergeCell ref="L5984:P5984"/>
    <mergeCell ref="R5984:U5984"/>
    <mergeCell ref="D5985:E5985"/>
    <mergeCell ref="F5985:U5985"/>
    <mergeCell ref="D5986:U5986"/>
    <mergeCell ref="F5987:H5987"/>
    <mergeCell ref="I5987:N5987"/>
    <mergeCell ref="P5987:U5987"/>
    <mergeCell ref="O5963:P5963"/>
    <mergeCell ref="O5964:P5964"/>
    <mergeCell ref="O5965:P5965"/>
    <mergeCell ref="N5966:T5966"/>
    <mergeCell ref="N5967:U5970"/>
    <mergeCell ref="D5970:M5970"/>
    <mergeCell ref="D5971:U5971"/>
    <mergeCell ref="D5972:M5972"/>
    <mergeCell ref="N5972:U5972"/>
    <mergeCell ref="D5973:M5973"/>
    <mergeCell ref="N5973:U5973"/>
    <mergeCell ref="D5974:M5976"/>
    <mergeCell ref="N5974:U5976"/>
    <mergeCell ref="E5977:M5977"/>
    <mergeCell ref="O5977:U5977"/>
    <mergeCell ref="E5978:M5978"/>
    <mergeCell ref="O5978:U5978"/>
    <mergeCell ref="E5940:J5940"/>
    <mergeCell ref="L5940:U5940"/>
    <mergeCell ref="D5941:U5941"/>
    <mergeCell ref="F5942:G5942"/>
    <mergeCell ref="H5942:M5942"/>
    <mergeCell ref="N5942:P5942"/>
    <mergeCell ref="Q5942:U5942"/>
    <mergeCell ref="D5943:U5943"/>
    <mergeCell ref="D5944:M5944"/>
    <mergeCell ref="N5944:N5945"/>
    <mergeCell ref="O5944:P5945"/>
    <mergeCell ref="Q5944:S5944"/>
    <mergeCell ref="T5944:T5945"/>
    <mergeCell ref="U5944:U5945"/>
    <mergeCell ref="D5945:M5969"/>
    <mergeCell ref="O5946:P5946"/>
    <mergeCell ref="O5947:P5947"/>
    <mergeCell ref="O5948:P5948"/>
    <mergeCell ref="O5949:P5949"/>
    <mergeCell ref="O5950:P5950"/>
    <mergeCell ref="O5951:P5951"/>
    <mergeCell ref="O5952:P5952"/>
    <mergeCell ref="O5953:P5953"/>
    <mergeCell ref="O5954:P5954"/>
    <mergeCell ref="O5955:P5955"/>
    <mergeCell ref="O5956:P5956"/>
    <mergeCell ref="O5957:P5957"/>
    <mergeCell ref="O5958:P5958"/>
    <mergeCell ref="O5959:P5959"/>
    <mergeCell ref="O5960:P5960"/>
    <mergeCell ref="O5961:P5961"/>
    <mergeCell ref="O5962:P5962"/>
    <mergeCell ref="D5931:E5933"/>
    <mergeCell ref="F5931:O5932"/>
    <mergeCell ref="P5931:S5932"/>
    <mergeCell ref="T5931:U5933"/>
    <mergeCell ref="F5933:O5933"/>
    <mergeCell ref="R5933:S5933"/>
    <mergeCell ref="D5934:U5934"/>
    <mergeCell ref="D5935:E5935"/>
    <mergeCell ref="F5935:I5935"/>
    <mergeCell ref="J5935:K5935"/>
    <mergeCell ref="L5935:P5935"/>
    <mergeCell ref="R5935:U5935"/>
    <mergeCell ref="D5936:E5936"/>
    <mergeCell ref="F5936:U5936"/>
    <mergeCell ref="D5937:U5937"/>
    <mergeCell ref="F5938:H5938"/>
    <mergeCell ref="I5938:N5938"/>
    <mergeCell ref="P5938:U5938"/>
    <mergeCell ref="O5914:P5914"/>
    <mergeCell ref="O5915:P5915"/>
    <mergeCell ref="O5916:P5916"/>
    <mergeCell ref="N5917:T5917"/>
    <mergeCell ref="N5918:U5921"/>
    <mergeCell ref="D5921:M5921"/>
    <mergeCell ref="D5922:U5922"/>
    <mergeCell ref="D5923:M5923"/>
    <mergeCell ref="N5923:U5923"/>
    <mergeCell ref="D5924:M5924"/>
    <mergeCell ref="N5924:U5924"/>
    <mergeCell ref="D5925:M5927"/>
    <mergeCell ref="N5925:U5927"/>
    <mergeCell ref="E5928:M5928"/>
    <mergeCell ref="O5928:U5928"/>
    <mergeCell ref="E5929:M5929"/>
    <mergeCell ref="O5929:U5929"/>
    <mergeCell ref="E5891:J5891"/>
    <mergeCell ref="L5891:U5891"/>
    <mergeCell ref="D5892:U5892"/>
    <mergeCell ref="F5893:G5893"/>
    <mergeCell ref="H5893:M5893"/>
    <mergeCell ref="N5893:P5893"/>
    <mergeCell ref="Q5893:U5893"/>
    <mergeCell ref="D5894:U5894"/>
    <mergeCell ref="D5895:M5895"/>
    <mergeCell ref="N5895:N5896"/>
    <mergeCell ref="O5895:P5896"/>
    <mergeCell ref="Q5895:S5895"/>
    <mergeCell ref="T5895:T5896"/>
    <mergeCell ref="U5895:U5896"/>
    <mergeCell ref="D5896:M5920"/>
    <mergeCell ref="O5897:P5897"/>
    <mergeCell ref="O5898:P5898"/>
    <mergeCell ref="O5899:P5899"/>
    <mergeCell ref="O5900:P5900"/>
    <mergeCell ref="O5901:P5901"/>
    <mergeCell ref="O5902:P5902"/>
    <mergeCell ref="O5903:P5903"/>
    <mergeCell ref="O5904:P5904"/>
    <mergeCell ref="O5905:P5905"/>
    <mergeCell ref="O5906:P5906"/>
    <mergeCell ref="O5907:P5907"/>
    <mergeCell ref="O5908:P5908"/>
    <mergeCell ref="O5909:P5909"/>
    <mergeCell ref="O5910:P5910"/>
    <mergeCell ref="O5911:P5911"/>
    <mergeCell ref="O5912:P5912"/>
    <mergeCell ref="O5913:P5913"/>
    <mergeCell ref="D5882:E5884"/>
    <mergeCell ref="F5882:O5883"/>
    <mergeCell ref="P5882:S5883"/>
    <mergeCell ref="T5882:U5884"/>
    <mergeCell ref="F5884:O5884"/>
    <mergeCell ref="R5884:S5884"/>
    <mergeCell ref="D5885:U5885"/>
    <mergeCell ref="D5886:E5886"/>
    <mergeCell ref="F5886:I5886"/>
    <mergeCell ref="J5886:K5886"/>
    <mergeCell ref="L5886:P5886"/>
    <mergeCell ref="R5886:U5886"/>
    <mergeCell ref="D5887:E5887"/>
    <mergeCell ref="F5887:U5887"/>
    <mergeCell ref="D5888:U5888"/>
    <mergeCell ref="F5889:H5889"/>
    <mergeCell ref="I5889:N5889"/>
    <mergeCell ref="P5889:U5889"/>
    <mergeCell ref="O5865:P5865"/>
    <mergeCell ref="O5866:P5866"/>
    <mergeCell ref="O5867:P5867"/>
    <mergeCell ref="N5868:T5868"/>
    <mergeCell ref="N5869:U5872"/>
    <mergeCell ref="D5872:M5872"/>
    <mergeCell ref="D5873:U5873"/>
    <mergeCell ref="D5874:M5874"/>
    <mergeCell ref="N5874:U5874"/>
    <mergeCell ref="D5875:M5875"/>
    <mergeCell ref="N5875:U5875"/>
    <mergeCell ref="D5876:M5878"/>
    <mergeCell ref="N5876:U5878"/>
    <mergeCell ref="E5879:M5879"/>
    <mergeCell ref="O5879:U5879"/>
    <mergeCell ref="E5880:M5880"/>
    <mergeCell ref="O5880:U5880"/>
    <mergeCell ref="E5842:J5842"/>
    <mergeCell ref="L5842:U5842"/>
    <mergeCell ref="D5843:U5843"/>
    <mergeCell ref="F5844:G5844"/>
    <mergeCell ref="H5844:M5844"/>
    <mergeCell ref="N5844:P5844"/>
    <mergeCell ref="Q5844:U5844"/>
    <mergeCell ref="D5845:U5845"/>
    <mergeCell ref="D5846:M5846"/>
    <mergeCell ref="N5846:N5847"/>
    <mergeCell ref="O5846:P5847"/>
    <mergeCell ref="Q5846:S5846"/>
    <mergeCell ref="T5846:T5847"/>
    <mergeCell ref="U5846:U5847"/>
    <mergeCell ref="D5847:M5871"/>
    <mergeCell ref="O5848:P5848"/>
    <mergeCell ref="O5849:P5849"/>
    <mergeCell ref="O5850:P5850"/>
    <mergeCell ref="O5851:P5851"/>
    <mergeCell ref="O5852:P5852"/>
    <mergeCell ref="O5853:P5853"/>
    <mergeCell ref="O5854:P5854"/>
    <mergeCell ref="O5855:P5855"/>
    <mergeCell ref="O5856:P5856"/>
    <mergeCell ref="O5857:P5857"/>
    <mergeCell ref="O5858:P5858"/>
    <mergeCell ref="O5859:P5859"/>
    <mergeCell ref="O5860:P5860"/>
    <mergeCell ref="O5861:P5861"/>
    <mergeCell ref="O5862:P5862"/>
    <mergeCell ref="O5863:P5863"/>
    <mergeCell ref="O5864:P5864"/>
    <mergeCell ref="D5833:E5835"/>
    <mergeCell ref="F5833:O5834"/>
    <mergeCell ref="P5833:S5834"/>
    <mergeCell ref="T5833:U5835"/>
    <mergeCell ref="F5835:O5835"/>
    <mergeCell ref="R5835:S5835"/>
    <mergeCell ref="D5836:U5836"/>
    <mergeCell ref="D5837:E5837"/>
    <mergeCell ref="F5837:I5837"/>
    <mergeCell ref="J5837:K5837"/>
    <mergeCell ref="L5837:P5837"/>
    <mergeCell ref="R5837:U5837"/>
    <mergeCell ref="D5838:E5838"/>
    <mergeCell ref="F5838:U5838"/>
    <mergeCell ref="D5839:U5839"/>
    <mergeCell ref="F5840:H5840"/>
    <mergeCell ref="I5840:N5840"/>
    <mergeCell ref="P5840:U5840"/>
    <mergeCell ref="O5816:P5816"/>
    <mergeCell ref="O5817:P5817"/>
    <mergeCell ref="O5818:P5818"/>
    <mergeCell ref="N5819:T5819"/>
    <mergeCell ref="N5820:U5823"/>
    <mergeCell ref="D5823:M5823"/>
    <mergeCell ref="D5824:U5824"/>
    <mergeCell ref="D5825:M5825"/>
    <mergeCell ref="N5825:U5825"/>
    <mergeCell ref="D5826:M5826"/>
    <mergeCell ref="N5826:U5826"/>
    <mergeCell ref="D5827:M5829"/>
    <mergeCell ref="N5827:U5829"/>
    <mergeCell ref="E5830:M5830"/>
    <mergeCell ref="O5830:U5830"/>
    <mergeCell ref="E5831:M5831"/>
    <mergeCell ref="O5831:U5831"/>
    <mergeCell ref="E5793:J5793"/>
    <mergeCell ref="L5793:U5793"/>
    <mergeCell ref="D5794:U5794"/>
    <mergeCell ref="F5795:G5795"/>
    <mergeCell ref="H5795:M5795"/>
    <mergeCell ref="N5795:P5795"/>
    <mergeCell ref="Q5795:U5795"/>
    <mergeCell ref="D5796:U5796"/>
    <mergeCell ref="D5797:M5797"/>
    <mergeCell ref="N5797:N5798"/>
    <mergeCell ref="O5797:P5798"/>
    <mergeCell ref="Q5797:S5797"/>
    <mergeCell ref="T5797:T5798"/>
    <mergeCell ref="U5797:U5798"/>
    <mergeCell ref="D5798:M5822"/>
    <mergeCell ref="O5799:P5799"/>
    <mergeCell ref="O5800:P5800"/>
    <mergeCell ref="O5801:P5801"/>
    <mergeCell ref="O5802:P5802"/>
    <mergeCell ref="O5803:P5803"/>
    <mergeCell ref="O5804:P5804"/>
    <mergeCell ref="O5805:P5805"/>
    <mergeCell ref="O5806:P5806"/>
    <mergeCell ref="O5807:P5807"/>
    <mergeCell ref="O5808:P5808"/>
    <mergeCell ref="O5809:P5809"/>
    <mergeCell ref="O5810:P5810"/>
    <mergeCell ref="O5811:P5811"/>
    <mergeCell ref="O5812:P5812"/>
    <mergeCell ref="O5813:P5813"/>
    <mergeCell ref="O5814:P5814"/>
    <mergeCell ref="O5815:P5815"/>
    <mergeCell ref="D5784:E5786"/>
    <mergeCell ref="F5784:O5785"/>
    <mergeCell ref="P5784:S5785"/>
    <mergeCell ref="T5784:U5786"/>
    <mergeCell ref="F5786:O5786"/>
    <mergeCell ref="R5786:S5786"/>
    <mergeCell ref="D5787:U5787"/>
    <mergeCell ref="D5788:E5788"/>
    <mergeCell ref="F5788:I5788"/>
    <mergeCell ref="J5788:K5788"/>
    <mergeCell ref="L5788:P5788"/>
    <mergeCell ref="R5788:U5788"/>
    <mergeCell ref="D5789:E5789"/>
    <mergeCell ref="F5789:U5789"/>
    <mergeCell ref="D5790:U5790"/>
    <mergeCell ref="F5791:H5791"/>
    <mergeCell ref="I5791:N5791"/>
    <mergeCell ref="P5791:U5791"/>
    <mergeCell ref="O5767:P5767"/>
    <mergeCell ref="O5768:P5768"/>
    <mergeCell ref="O5769:P5769"/>
    <mergeCell ref="N5770:T5770"/>
    <mergeCell ref="N5771:U5774"/>
    <mergeCell ref="D5774:M5774"/>
    <mergeCell ref="D5775:U5775"/>
    <mergeCell ref="D5776:M5776"/>
    <mergeCell ref="N5776:U5776"/>
    <mergeCell ref="D5777:M5777"/>
    <mergeCell ref="N5777:U5777"/>
    <mergeCell ref="D5778:M5780"/>
    <mergeCell ref="N5778:U5780"/>
    <mergeCell ref="E5781:M5781"/>
    <mergeCell ref="O5781:U5781"/>
    <mergeCell ref="E5782:M5782"/>
    <mergeCell ref="O5782:U5782"/>
    <mergeCell ref="E5744:J5744"/>
    <mergeCell ref="L5744:U5744"/>
    <mergeCell ref="D5745:U5745"/>
    <mergeCell ref="F5746:G5746"/>
    <mergeCell ref="H5746:M5746"/>
    <mergeCell ref="N5746:P5746"/>
    <mergeCell ref="Q5746:U5746"/>
    <mergeCell ref="D5747:U5747"/>
    <mergeCell ref="D5748:M5748"/>
    <mergeCell ref="N5748:N5749"/>
    <mergeCell ref="O5748:P5749"/>
    <mergeCell ref="Q5748:S5748"/>
    <mergeCell ref="T5748:T5749"/>
    <mergeCell ref="U5748:U5749"/>
    <mergeCell ref="D5749:M5773"/>
    <mergeCell ref="O5750:P5750"/>
    <mergeCell ref="O5751:P5751"/>
    <mergeCell ref="O5752:P5752"/>
    <mergeCell ref="O5753:P5753"/>
    <mergeCell ref="O5754:P5754"/>
    <mergeCell ref="O5755:P5755"/>
    <mergeCell ref="O5756:P5756"/>
    <mergeCell ref="O5757:P5757"/>
    <mergeCell ref="O5758:P5758"/>
    <mergeCell ref="O5759:P5759"/>
    <mergeCell ref="O5760:P5760"/>
    <mergeCell ref="O5761:P5761"/>
    <mergeCell ref="O5762:P5762"/>
    <mergeCell ref="O5763:P5763"/>
    <mergeCell ref="O5764:P5764"/>
    <mergeCell ref="O5765:P5765"/>
    <mergeCell ref="O5766:P5766"/>
    <mergeCell ref="D5735:E5737"/>
    <mergeCell ref="F5735:O5736"/>
    <mergeCell ref="P5735:S5736"/>
    <mergeCell ref="T5735:U5737"/>
    <mergeCell ref="F5737:O5737"/>
    <mergeCell ref="R5737:S5737"/>
    <mergeCell ref="D5738:U5738"/>
    <mergeCell ref="D5739:E5739"/>
    <mergeCell ref="F5739:I5739"/>
    <mergeCell ref="J5739:K5739"/>
    <mergeCell ref="L5739:P5739"/>
    <mergeCell ref="R5739:U5739"/>
    <mergeCell ref="D5740:E5740"/>
    <mergeCell ref="F5740:U5740"/>
    <mergeCell ref="D5741:U5741"/>
    <mergeCell ref="F5742:H5742"/>
    <mergeCell ref="I5742:N5742"/>
    <mergeCell ref="P5742:U5742"/>
    <mergeCell ref="O5718:P5718"/>
    <mergeCell ref="O5719:P5719"/>
    <mergeCell ref="O5720:P5720"/>
    <mergeCell ref="N5721:T5721"/>
    <mergeCell ref="N5722:U5725"/>
    <mergeCell ref="D5725:M5725"/>
    <mergeCell ref="D5726:U5726"/>
    <mergeCell ref="D5727:M5727"/>
    <mergeCell ref="N5727:U5727"/>
    <mergeCell ref="D5728:M5728"/>
    <mergeCell ref="N5728:U5728"/>
    <mergeCell ref="D5729:M5731"/>
    <mergeCell ref="N5729:U5731"/>
    <mergeCell ref="E5732:M5732"/>
    <mergeCell ref="O5732:U5732"/>
    <mergeCell ref="E5733:M5733"/>
    <mergeCell ref="O5733:U5733"/>
    <mergeCell ref="E5695:J5695"/>
    <mergeCell ref="L5695:U5695"/>
    <mergeCell ref="D5696:U5696"/>
    <mergeCell ref="F5697:G5697"/>
    <mergeCell ref="H5697:M5697"/>
    <mergeCell ref="N5697:P5697"/>
    <mergeCell ref="Q5697:U5697"/>
    <mergeCell ref="D5698:U5698"/>
    <mergeCell ref="D5699:M5699"/>
    <mergeCell ref="N5699:N5700"/>
    <mergeCell ref="O5699:P5700"/>
    <mergeCell ref="Q5699:S5699"/>
    <mergeCell ref="T5699:T5700"/>
    <mergeCell ref="U5699:U5700"/>
    <mergeCell ref="D5700:M5724"/>
    <mergeCell ref="O5701:P5701"/>
    <mergeCell ref="O5702:P5702"/>
    <mergeCell ref="O5703:P5703"/>
    <mergeCell ref="O5704:P5704"/>
    <mergeCell ref="O5705:P5705"/>
    <mergeCell ref="O5706:P5706"/>
    <mergeCell ref="O5707:P5707"/>
    <mergeCell ref="O5708:P5708"/>
    <mergeCell ref="O5709:P5709"/>
    <mergeCell ref="O5710:P5710"/>
    <mergeCell ref="O5711:P5711"/>
    <mergeCell ref="O5712:P5712"/>
    <mergeCell ref="O5713:P5713"/>
    <mergeCell ref="O5714:P5714"/>
    <mergeCell ref="O5715:P5715"/>
    <mergeCell ref="O5716:P5716"/>
    <mergeCell ref="O5717:P5717"/>
    <mergeCell ref="D5686:E5688"/>
    <mergeCell ref="F5686:O5687"/>
    <mergeCell ref="P5686:S5687"/>
    <mergeCell ref="T5686:U5688"/>
    <mergeCell ref="F5688:O5688"/>
    <mergeCell ref="R5688:S5688"/>
    <mergeCell ref="D5689:U5689"/>
    <mergeCell ref="D5690:E5690"/>
    <mergeCell ref="F5690:I5690"/>
    <mergeCell ref="J5690:K5690"/>
    <mergeCell ref="L5690:P5690"/>
    <mergeCell ref="R5690:U5690"/>
    <mergeCell ref="D5691:E5691"/>
    <mergeCell ref="F5691:U5691"/>
    <mergeCell ref="D5692:U5692"/>
    <mergeCell ref="F5693:H5693"/>
    <mergeCell ref="I5693:N5693"/>
    <mergeCell ref="P5693:U5693"/>
    <mergeCell ref="O5669:P5669"/>
    <mergeCell ref="O5670:P5670"/>
    <mergeCell ref="O5671:P5671"/>
    <mergeCell ref="N5672:T5672"/>
    <mergeCell ref="N5673:U5676"/>
    <mergeCell ref="D5676:M5676"/>
    <mergeCell ref="D5677:U5677"/>
    <mergeCell ref="D5678:M5678"/>
    <mergeCell ref="N5678:U5678"/>
    <mergeCell ref="D5679:M5679"/>
    <mergeCell ref="N5679:U5679"/>
    <mergeCell ref="D5680:M5682"/>
    <mergeCell ref="N5680:U5682"/>
    <mergeCell ref="E5683:M5683"/>
    <mergeCell ref="O5683:U5683"/>
    <mergeCell ref="E5684:M5684"/>
    <mergeCell ref="O5684:U5684"/>
    <mergeCell ref="E5646:J5646"/>
    <mergeCell ref="L5646:U5646"/>
    <mergeCell ref="D5647:U5647"/>
    <mergeCell ref="F5648:G5648"/>
    <mergeCell ref="H5648:M5648"/>
    <mergeCell ref="N5648:P5648"/>
    <mergeCell ref="Q5648:U5648"/>
    <mergeCell ref="D5649:U5649"/>
    <mergeCell ref="D5650:M5650"/>
    <mergeCell ref="N5650:N5651"/>
    <mergeCell ref="O5650:P5651"/>
    <mergeCell ref="Q5650:S5650"/>
    <mergeCell ref="T5650:T5651"/>
    <mergeCell ref="U5650:U5651"/>
    <mergeCell ref="D5651:M5675"/>
    <mergeCell ref="O5652:P5652"/>
    <mergeCell ref="O5653:P5653"/>
    <mergeCell ref="O5654:P5654"/>
    <mergeCell ref="O5655:P5655"/>
    <mergeCell ref="O5656:P5656"/>
    <mergeCell ref="O5657:P5657"/>
    <mergeCell ref="O5658:P5658"/>
    <mergeCell ref="O5659:P5659"/>
    <mergeCell ref="O5660:P5660"/>
    <mergeCell ref="O5661:P5661"/>
    <mergeCell ref="O5662:P5662"/>
    <mergeCell ref="O5663:P5663"/>
    <mergeCell ref="O5664:P5664"/>
    <mergeCell ref="O5665:P5665"/>
    <mergeCell ref="O5666:P5666"/>
    <mergeCell ref="O5667:P5667"/>
    <mergeCell ref="O5668:P5668"/>
    <mergeCell ref="D5637:E5639"/>
    <mergeCell ref="F5637:O5638"/>
    <mergeCell ref="P5637:S5638"/>
    <mergeCell ref="T5637:U5639"/>
    <mergeCell ref="F5639:O5639"/>
    <mergeCell ref="R5639:S5639"/>
    <mergeCell ref="D5640:U5640"/>
    <mergeCell ref="D5641:E5641"/>
    <mergeCell ref="F5641:I5641"/>
    <mergeCell ref="J5641:K5641"/>
    <mergeCell ref="L5641:P5641"/>
    <mergeCell ref="R5641:U5641"/>
    <mergeCell ref="D5642:E5642"/>
    <mergeCell ref="F5642:U5642"/>
    <mergeCell ref="D5643:U5643"/>
    <mergeCell ref="F5644:H5644"/>
    <mergeCell ref="I5644:N5644"/>
    <mergeCell ref="P5644:U5644"/>
    <mergeCell ref="O5620:P5620"/>
    <mergeCell ref="O5621:P5621"/>
    <mergeCell ref="O5622:P5622"/>
    <mergeCell ref="N5623:T5623"/>
    <mergeCell ref="N5624:U5627"/>
    <mergeCell ref="D5627:M5627"/>
    <mergeCell ref="D5628:U5628"/>
    <mergeCell ref="D5629:M5629"/>
    <mergeCell ref="N5629:U5629"/>
    <mergeCell ref="D5630:M5630"/>
    <mergeCell ref="N5630:U5630"/>
    <mergeCell ref="D5631:M5633"/>
    <mergeCell ref="N5631:U5633"/>
    <mergeCell ref="E5634:M5634"/>
    <mergeCell ref="O5634:U5634"/>
    <mergeCell ref="E5635:M5635"/>
    <mergeCell ref="O5635:U5635"/>
    <mergeCell ref="E5597:J5597"/>
    <mergeCell ref="L5597:U5597"/>
    <mergeCell ref="D5598:U5598"/>
    <mergeCell ref="F5599:G5599"/>
    <mergeCell ref="H5599:M5599"/>
    <mergeCell ref="N5599:P5599"/>
    <mergeCell ref="Q5599:U5599"/>
    <mergeCell ref="D5600:U5600"/>
    <mergeCell ref="D5601:M5601"/>
    <mergeCell ref="N5601:N5602"/>
    <mergeCell ref="O5601:P5602"/>
    <mergeCell ref="Q5601:S5601"/>
    <mergeCell ref="T5601:T5602"/>
    <mergeCell ref="U5601:U5602"/>
    <mergeCell ref="D5602:M5626"/>
    <mergeCell ref="O5603:P5603"/>
    <mergeCell ref="O5604:P5604"/>
    <mergeCell ref="O5605:P5605"/>
    <mergeCell ref="O5606:P5606"/>
    <mergeCell ref="O5607:P5607"/>
    <mergeCell ref="O5608:P5608"/>
    <mergeCell ref="O5609:P5609"/>
    <mergeCell ref="O5610:P5610"/>
    <mergeCell ref="O5611:P5611"/>
    <mergeCell ref="O5612:P5612"/>
    <mergeCell ref="O5613:P5613"/>
    <mergeCell ref="O5614:P5614"/>
    <mergeCell ref="O5615:P5615"/>
    <mergeCell ref="O5616:P5616"/>
    <mergeCell ref="O5617:P5617"/>
    <mergeCell ref="O5618:P5618"/>
    <mergeCell ref="O5619:P5619"/>
    <mergeCell ref="D5588:E5590"/>
    <mergeCell ref="F5588:O5589"/>
    <mergeCell ref="P5588:S5589"/>
    <mergeCell ref="T5588:U5590"/>
    <mergeCell ref="F5590:O5590"/>
    <mergeCell ref="R5590:S5590"/>
    <mergeCell ref="D5591:U5591"/>
    <mergeCell ref="D5592:E5592"/>
    <mergeCell ref="F5592:I5592"/>
    <mergeCell ref="J5592:K5592"/>
    <mergeCell ref="L5592:P5592"/>
    <mergeCell ref="R5592:U5592"/>
    <mergeCell ref="D5593:E5593"/>
    <mergeCell ref="F5593:U5593"/>
    <mergeCell ref="D5594:U5594"/>
    <mergeCell ref="F5595:H5595"/>
    <mergeCell ref="I5595:N5595"/>
    <mergeCell ref="P5595:U5595"/>
    <mergeCell ref="O5571:P5571"/>
    <mergeCell ref="O5572:P5572"/>
    <mergeCell ref="O5573:P5573"/>
    <mergeCell ref="N5574:T5574"/>
    <mergeCell ref="N5575:U5578"/>
    <mergeCell ref="D5578:M5578"/>
    <mergeCell ref="D5579:U5579"/>
    <mergeCell ref="D5580:M5580"/>
    <mergeCell ref="N5580:U5580"/>
    <mergeCell ref="D5581:M5581"/>
    <mergeCell ref="N5581:U5581"/>
    <mergeCell ref="D5582:M5584"/>
    <mergeCell ref="N5582:U5584"/>
    <mergeCell ref="E5585:M5585"/>
    <mergeCell ref="O5585:U5585"/>
    <mergeCell ref="E5586:M5586"/>
    <mergeCell ref="O5586:U5586"/>
    <mergeCell ref="E5548:J5548"/>
    <mergeCell ref="L5548:U5548"/>
    <mergeCell ref="D5549:U5549"/>
    <mergeCell ref="F5550:G5550"/>
    <mergeCell ref="H5550:M5550"/>
    <mergeCell ref="N5550:P5550"/>
    <mergeCell ref="Q5550:U5550"/>
    <mergeCell ref="D5551:U5551"/>
    <mergeCell ref="D5552:M5552"/>
    <mergeCell ref="N5552:N5553"/>
    <mergeCell ref="O5552:P5553"/>
    <mergeCell ref="Q5552:S5552"/>
    <mergeCell ref="T5552:T5553"/>
    <mergeCell ref="U5552:U5553"/>
    <mergeCell ref="D5553:M5577"/>
    <mergeCell ref="O5554:P5554"/>
    <mergeCell ref="O5555:P5555"/>
    <mergeCell ref="O5556:P5556"/>
    <mergeCell ref="O5557:P5557"/>
    <mergeCell ref="O5558:P5558"/>
    <mergeCell ref="O5559:P5559"/>
    <mergeCell ref="O5560:P5560"/>
    <mergeCell ref="O5561:P5561"/>
    <mergeCell ref="O5562:P5562"/>
    <mergeCell ref="O5563:P5563"/>
    <mergeCell ref="O5564:P5564"/>
    <mergeCell ref="O5565:P5565"/>
    <mergeCell ref="O5566:P5566"/>
    <mergeCell ref="O5567:P5567"/>
    <mergeCell ref="O5568:P5568"/>
    <mergeCell ref="O5569:P5569"/>
    <mergeCell ref="O5570:P5570"/>
    <mergeCell ref="D5539:E5541"/>
    <mergeCell ref="F5539:O5540"/>
    <mergeCell ref="P5539:S5540"/>
    <mergeCell ref="T5539:U5541"/>
    <mergeCell ref="F5541:O5541"/>
    <mergeCell ref="R5541:S5541"/>
    <mergeCell ref="D5542:U5542"/>
    <mergeCell ref="D5543:E5543"/>
    <mergeCell ref="F5543:I5543"/>
    <mergeCell ref="J5543:K5543"/>
    <mergeCell ref="L5543:P5543"/>
    <mergeCell ref="R5543:U5543"/>
    <mergeCell ref="D5544:E5544"/>
    <mergeCell ref="F5544:U5544"/>
    <mergeCell ref="D5545:U5545"/>
    <mergeCell ref="F5546:H5546"/>
    <mergeCell ref="I5546:N5546"/>
    <mergeCell ref="P5546:U5546"/>
    <mergeCell ref="O5522:P5522"/>
    <mergeCell ref="O5523:P5523"/>
    <mergeCell ref="O5524:P5524"/>
    <mergeCell ref="N5525:T5525"/>
    <mergeCell ref="N5526:U5529"/>
    <mergeCell ref="D5529:M5529"/>
    <mergeCell ref="D5530:U5530"/>
    <mergeCell ref="D5531:M5531"/>
    <mergeCell ref="N5531:U5531"/>
    <mergeCell ref="D5532:M5532"/>
    <mergeCell ref="N5532:U5532"/>
    <mergeCell ref="D5533:M5535"/>
    <mergeCell ref="N5533:U5535"/>
    <mergeCell ref="E5536:M5536"/>
    <mergeCell ref="O5536:U5536"/>
    <mergeCell ref="E5537:M5537"/>
    <mergeCell ref="O5537:U5537"/>
    <mergeCell ref="E5499:J5499"/>
    <mergeCell ref="L5499:U5499"/>
    <mergeCell ref="D5500:U5500"/>
    <mergeCell ref="F5501:G5501"/>
    <mergeCell ref="H5501:M5501"/>
    <mergeCell ref="N5501:P5501"/>
    <mergeCell ref="Q5501:U5501"/>
    <mergeCell ref="D5502:U5502"/>
    <mergeCell ref="D5503:M5503"/>
    <mergeCell ref="N5503:N5504"/>
    <mergeCell ref="O5503:P5504"/>
    <mergeCell ref="Q5503:S5503"/>
    <mergeCell ref="T5503:T5504"/>
    <mergeCell ref="U5503:U5504"/>
    <mergeCell ref="D5504:M5528"/>
    <mergeCell ref="O5505:P5505"/>
    <mergeCell ref="O5506:P5506"/>
    <mergeCell ref="O5507:P5507"/>
    <mergeCell ref="O5508:P5508"/>
    <mergeCell ref="O5509:P5509"/>
    <mergeCell ref="O5510:P5510"/>
    <mergeCell ref="O5511:P5511"/>
    <mergeCell ref="O5512:P5512"/>
    <mergeCell ref="O5513:P5513"/>
    <mergeCell ref="O5514:P5514"/>
    <mergeCell ref="O5515:P5515"/>
    <mergeCell ref="O5516:P5516"/>
    <mergeCell ref="O5517:P5517"/>
    <mergeCell ref="O5518:P5518"/>
    <mergeCell ref="O5519:P5519"/>
    <mergeCell ref="O5520:P5520"/>
    <mergeCell ref="O5521:P5521"/>
    <mergeCell ref="D5490:E5492"/>
    <mergeCell ref="F5490:O5491"/>
    <mergeCell ref="P5490:S5491"/>
    <mergeCell ref="T5490:U5492"/>
    <mergeCell ref="F5492:O5492"/>
    <mergeCell ref="R5492:S5492"/>
    <mergeCell ref="D5493:U5493"/>
    <mergeCell ref="D5494:E5494"/>
    <mergeCell ref="F5494:I5494"/>
    <mergeCell ref="J5494:K5494"/>
    <mergeCell ref="L5494:P5494"/>
    <mergeCell ref="R5494:U5494"/>
    <mergeCell ref="D5495:E5495"/>
    <mergeCell ref="F5495:U5495"/>
    <mergeCell ref="D5496:U5496"/>
    <mergeCell ref="F5497:H5497"/>
    <mergeCell ref="I5497:N5497"/>
    <mergeCell ref="P5497:U5497"/>
    <mergeCell ref="O5473:P5473"/>
    <mergeCell ref="O5474:P5474"/>
    <mergeCell ref="O5475:P5475"/>
    <mergeCell ref="N5476:T5476"/>
    <mergeCell ref="N5477:U5480"/>
    <mergeCell ref="D5480:M5480"/>
    <mergeCell ref="D5481:U5481"/>
    <mergeCell ref="D5482:M5482"/>
    <mergeCell ref="N5482:U5482"/>
    <mergeCell ref="D5483:M5483"/>
    <mergeCell ref="N5483:U5483"/>
    <mergeCell ref="D5484:M5486"/>
    <mergeCell ref="N5484:U5486"/>
    <mergeCell ref="E5487:M5487"/>
    <mergeCell ref="O5487:U5487"/>
    <mergeCell ref="E5488:M5488"/>
    <mergeCell ref="O5488:U5488"/>
    <mergeCell ref="E5450:J5450"/>
    <mergeCell ref="L5450:U5450"/>
    <mergeCell ref="D5451:U5451"/>
    <mergeCell ref="F5452:G5452"/>
    <mergeCell ref="H5452:M5452"/>
    <mergeCell ref="N5452:P5452"/>
    <mergeCell ref="Q5452:U5452"/>
    <mergeCell ref="D5453:U5453"/>
    <mergeCell ref="D5454:M5454"/>
    <mergeCell ref="N5454:N5455"/>
    <mergeCell ref="O5454:P5455"/>
    <mergeCell ref="Q5454:S5454"/>
    <mergeCell ref="T5454:T5455"/>
    <mergeCell ref="U5454:U5455"/>
    <mergeCell ref="D5455:M5479"/>
    <mergeCell ref="O5456:P5456"/>
    <mergeCell ref="O5457:P5457"/>
    <mergeCell ref="O5458:P5458"/>
    <mergeCell ref="O5459:P5459"/>
    <mergeCell ref="O5460:P5460"/>
    <mergeCell ref="O5461:P5461"/>
    <mergeCell ref="O5462:P5462"/>
    <mergeCell ref="O5463:P5463"/>
    <mergeCell ref="O5464:P5464"/>
    <mergeCell ref="O5465:P5465"/>
    <mergeCell ref="O5466:P5466"/>
    <mergeCell ref="O5467:P5467"/>
    <mergeCell ref="O5468:P5468"/>
    <mergeCell ref="O5469:P5469"/>
    <mergeCell ref="O5470:P5470"/>
    <mergeCell ref="O5471:P5471"/>
    <mergeCell ref="O5472:P5472"/>
    <mergeCell ref="D5441:E5443"/>
    <mergeCell ref="F5441:O5442"/>
    <mergeCell ref="P5441:S5442"/>
    <mergeCell ref="T5441:U5443"/>
    <mergeCell ref="F5443:O5443"/>
    <mergeCell ref="R5443:S5443"/>
    <mergeCell ref="D5444:U5444"/>
    <mergeCell ref="D5445:E5445"/>
    <mergeCell ref="F5445:I5445"/>
    <mergeCell ref="J5445:K5445"/>
    <mergeCell ref="L5445:P5445"/>
    <mergeCell ref="R5445:U5445"/>
    <mergeCell ref="D5446:E5446"/>
    <mergeCell ref="F5446:U5446"/>
    <mergeCell ref="D5447:U5447"/>
    <mergeCell ref="F5448:H5448"/>
    <mergeCell ref="I5448:N5448"/>
    <mergeCell ref="P5448:U5448"/>
    <mergeCell ref="O5424:P5424"/>
    <mergeCell ref="O5425:P5425"/>
    <mergeCell ref="O5426:P5426"/>
    <mergeCell ref="N5427:T5427"/>
    <mergeCell ref="N5428:U5431"/>
    <mergeCell ref="D5431:M5431"/>
    <mergeCell ref="D5432:U5432"/>
    <mergeCell ref="D5433:M5433"/>
    <mergeCell ref="N5433:U5433"/>
    <mergeCell ref="D5434:M5434"/>
    <mergeCell ref="N5434:U5434"/>
    <mergeCell ref="D5435:M5437"/>
    <mergeCell ref="N5435:U5437"/>
    <mergeCell ref="E5438:M5438"/>
    <mergeCell ref="O5438:U5438"/>
    <mergeCell ref="E5439:M5439"/>
    <mergeCell ref="O5439:U5439"/>
    <mergeCell ref="E5401:J5401"/>
    <mergeCell ref="L5401:U5401"/>
    <mergeCell ref="D5402:U5402"/>
    <mergeCell ref="F5403:G5403"/>
    <mergeCell ref="H5403:M5403"/>
    <mergeCell ref="N5403:P5403"/>
    <mergeCell ref="Q5403:U5403"/>
    <mergeCell ref="D5404:U5404"/>
    <mergeCell ref="D5405:M5405"/>
    <mergeCell ref="N5405:N5406"/>
    <mergeCell ref="O5405:P5406"/>
    <mergeCell ref="Q5405:S5405"/>
    <mergeCell ref="T5405:T5406"/>
    <mergeCell ref="U5405:U5406"/>
    <mergeCell ref="D5406:M5430"/>
    <mergeCell ref="O5407:P5407"/>
    <mergeCell ref="O5408:P5408"/>
    <mergeCell ref="O5409:P5409"/>
    <mergeCell ref="O5410:P5410"/>
    <mergeCell ref="O5411:P5411"/>
    <mergeCell ref="O5412:P5412"/>
    <mergeCell ref="O5413:P5413"/>
    <mergeCell ref="O5414:P5414"/>
    <mergeCell ref="O5415:P5415"/>
    <mergeCell ref="O5416:P5416"/>
    <mergeCell ref="O5417:P5417"/>
    <mergeCell ref="O5418:P5418"/>
    <mergeCell ref="O5419:P5419"/>
    <mergeCell ref="O5420:P5420"/>
    <mergeCell ref="O5421:P5421"/>
    <mergeCell ref="O5422:P5422"/>
    <mergeCell ref="O5423:P5423"/>
    <mergeCell ref="D5392:E5394"/>
    <mergeCell ref="F5392:O5393"/>
    <mergeCell ref="P5392:S5393"/>
    <mergeCell ref="T5392:U5394"/>
    <mergeCell ref="F5394:O5394"/>
    <mergeCell ref="R5394:S5394"/>
    <mergeCell ref="D5395:U5395"/>
    <mergeCell ref="D5396:E5396"/>
    <mergeCell ref="F5396:I5396"/>
    <mergeCell ref="J5396:K5396"/>
    <mergeCell ref="L5396:P5396"/>
    <mergeCell ref="R5396:U5396"/>
    <mergeCell ref="D5397:E5397"/>
    <mergeCell ref="F5397:U5397"/>
    <mergeCell ref="D5398:U5398"/>
    <mergeCell ref="F5399:H5399"/>
    <mergeCell ref="I5399:N5399"/>
    <mergeCell ref="P5399:U5399"/>
    <mergeCell ref="O5375:P5375"/>
    <mergeCell ref="O5376:P5376"/>
    <mergeCell ref="O5377:P5377"/>
    <mergeCell ref="N5378:T5378"/>
    <mergeCell ref="N5379:U5382"/>
    <mergeCell ref="D5382:M5382"/>
    <mergeCell ref="D5383:U5383"/>
    <mergeCell ref="D5384:M5384"/>
    <mergeCell ref="N5384:U5384"/>
    <mergeCell ref="D5385:M5385"/>
    <mergeCell ref="N5385:U5385"/>
    <mergeCell ref="D5386:M5388"/>
    <mergeCell ref="N5386:U5388"/>
    <mergeCell ref="E5389:M5389"/>
    <mergeCell ref="O5389:U5389"/>
    <mergeCell ref="E5390:M5390"/>
    <mergeCell ref="O5390:U5390"/>
    <mergeCell ref="E5352:J5352"/>
    <mergeCell ref="L5352:U5352"/>
    <mergeCell ref="D5353:U5353"/>
    <mergeCell ref="F5354:G5354"/>
    <mergeCell ref="H5354:M5354"/>
    <mergeCell ref="N5354:P5354"/>
    <mergeCell ref="Q5354:U5354"/>
    <mergeCell ref="D5355:U5355"/>
    <mergeCell ref="D5356:M5356"/>
    <mergeCell ref="N5356:N5357"/>
    <mergeCell ref="O5356:P5357"/>
    <mergeCell ref="Q5356:S5356"/>
    <mergeCell ref="T5356:T5357"/>
    <mergeCell ref="U5356:U5357"/>
    <mergeCell ref="D5357:M5381"/>
    <mergeCell ref="O5358:P5358"/>
    <mergeCell ref="O5359:P5359"/>
    <mergeCell ref="O5360:P5360"/>
    <mergeCell ref="O5361:P5361"/>
    <mergeCell ref="O5362:P5362"/>
    <mergeCell ref="O5363:P5363"/>
    <mergeCell ref="O5364:P5364"/>
    <mergeCell ref="O5365:P5365"/>
    <mergeCell ref="O5366:P5366"/>
    <mergeCell ref="O5367:P5367"/>
    <mergeCell ref="O5368:P5368"/>
    <mergeCell ref="O5369:P5369"/>
    <mergeCell ref="O5370:P5370"/>
    <mergeCell ref="O5371:P5371"/>
    <mergeCell ref="O5372:P5372"/>
    <mergeCell ref="O5373:P5373"/>
    <mergeCell ref="O5374:P5374"/>
    <mergeCell ref="D5343:E5345"/>
    <mergeCell ref="F5343:O5344"/>
    <mergeCell ref="P5343:S5344"/>
    <mergeCell ref="T5343:U5345"/>
    <mergeCell ref="F5345:O5345"/>
    <mergeCell ref="R5345:S5345"/>
    <mergeCell ref="D5346:U5346"/>
    <mergeCell ref="D5347:E5347"/>
    <mergeCell ref="F5347:I5347"/>
    <mergeCell ref="J5347:K5347"/>
    <mergeCell ref="L5347:P5347"/>
    <mergeCell ref="R5347:U5347"/>
    <mergeCell ref="D5348:E5348"/>
    <mergeCell ref="F5348:U5348"/>
    <mergeCell ref="D5349:U5349"/>
    <mergeCell ref="F5350:H5350"/>
    <mergeCell ref="I5350:N5350"/>
    <mergeCell ref="P5350:U5350"/>
    <mergeCell ref="O5326:P5326"/>
    <mergeCell ref="O5327:P5327"/>
    <mergeCell ref="O5328:P5328"/>
    <mergeCell ref="N5329:T5329"/>
    <mergeCell ref="N5330:U5333"/>
    <mergeCell ref="D5333:M5333"/>
    <mergeCell ref="D5334:U5334"/>
    <mergeCell ref="D5335:M5335"/>
    <mergeCell ref="N5335:U5335"/>
    <mergeCell ref="D5336:M5336"/>
    <mergeCell ref="N5336:U5336"/>
    <mergeCell ref="D5337:M5339"/>
    <mergeCell ref="N5337:U5339"/>
    <mergeCell ref="E5340:M5340"/>
    <mergeCell ref="O5340:U5340"/>
    <mergeCell ref="E5341:M5341"/>
    <mergeCell ref="O5341:U5341"/>
    <mergeCell ref="E5303:J5303"/>
    <mergeCell ref="L5303:U5303"/>
    <mergeCell ref="D5304:U5304"/>
    <mergeCell ref="F5305:G5305"/>
    <mergeCell ref="H5305:M5305"/>
    <mergeCell ref="N5305:P5305"/>
    <mergeCell ref="Q5305:U5305"/>
    <mergeCell ref="D5306:U5306"/>
    <mergeCell ref="D5307:M5307"/>
    <mergeCell ref="N5307:N5308"/>
    <mergeCell ref="O5307:P5308"/>
    <mergeCell ref="Q5307:S5307"/>
    <mergeCell ref="T5307:T5308"/>
    <mergeCell ref="U5307:U5308"/>
    <mergeCell ref="D5308:M5332"/>
    <mergeCell ref="O5309:P5309"/>
    <mergeCell ref="O5310:P5310"/>
    <mergeCell ref="O5311:P5311"/>
    <mergeCell ref="O5312:P5312"/>
    <mergeCell ref="O5313:P5313"/>
    <mergeCell ref="O5314:P5314"/>
    <mergeCell ref="O5315:P5315"/>
    <mergeCell ref="O5316:P5316"/>
    <mergeCell ref="O5317:P5317"/>
    <mergeCell ref="O5318:P5318"/>
    <mergeCell ref="O5319:P5319"/>
    <mergeCell ref="O5320:P5320"/>
    <mergeCell ref="O5321:P5321"/>
    <mergeCell ref="O5322:P5322"/>
    <mergeCell ref="O5323:P5323"/>
    <mergeCell ref="O5324:P5324"/>
    <mergeCell ref="O5325:P5325"/>
    <mergeCell ref="D5294:E5296"/>
    <mergeCell ref="F5294:O5295"/>
    <mergeCell ref="P5294:S5295"/>
    <mergeCell ref="T5294:U5296"/>
    <mergeCell ref="F5296:O5296"/>
    <mergeCell ref="R5296:S5296"/>
    <mergeCell ref="D5297:U5297"/>
    <mergeCell ref="D5298:E5298"/>
    <mergeCell ref="F5298:I5298"/>
    <mergeCell ref="J5298:K5298"/>
    <mergeCell ref="L5298:P5298"/>
    <mergeCell ref="R5298:U5298"/>
    <mergeCell ref="D5299:E5299"/>
    <mergeCell ref="F5299:U5299"/>
    <mergeCell ref="D5300:U5300"/>
    <mergeCell ref="F5301:H5301"/>
    <mergeCell ref="I5301:N5301"/>
    <mergeCell ref="P5301:U5301"/>
    <mergeCell ref="O5277:P5277"/>
    <mergeCell ref="O5278:P5278"/>
    <mergeCell ref="O5279:P5279"/>
    <mergeCell ref="N5280:T5280"/>
    <mergeCell ref="N5281:U5284"/>
    <mergeCell ref="D5284:M5284"/>
    <mergeCell ref="D5285:U5285"/>
    <mergeCell ref="D5286:M5286"/>
    <mergeCell ref="N5286:U5286"/>
    <mergeCell ref="D5287:M5287"/>
    <mergeCell ref="N5287:U5287"/>
    <mergeCell ref="D5288:M5290"/>
    <mergeCell ref="N5288:U5290"/>
    <mergeCell ref="E5291:M5291"/>
    <mergeCell ref="O5291:U5291"/>
    <mergeCell ref="E5292:M5292"/>
    <mergeCell ref="O5292:U5292"/>
    <mergeCell ref="E5254:J5254"/>
    <mergeCell ref="L5254:U5254"/>
    <mergeCell ref="D5255:U5255"/>
    <mergeCell ref="F5256:G5256"/>
    <mergeCell ref="H5256:M5256"/>
    <mergeCell ref="N5256:P5256"/>
    <mergeCell ref="Q5256:U5256"/>
    <mergeCell ref="D5257:U5257"/>
    <mergeCell ref="D5258:M5258"/>
    <mergeCell ref="N5258:N5259"/>
    <mergeCell ref="O5258:P5259"/>
    <mergeCell ref="Q5258:S5258"/>
    <mergeCell ref="T5258:T5259"/>
    <mergeCell ref="U5258:U5259"/>
    <mergeCell ref="D5259:M5283"/>
    <mergeCell ref="O5260:P5260"/>
    <mergeCell ref="O5261:P5261"/>
    <mergeCell ref="O5262:P5262"/>
    <mergeCell ref="O5263:P5263"/>
    <mergeCell ref="O5264:P5264"/>
    <mergeCell ref="O5265:P5265"/>
    <mergeCell ref="O5266:P5266"/>
    <mergeCell ref="O5267:P5267"/>
    <mergeCell ref="O5268:P5268"/>
    <mergeCell ref="O5269:P5269"/>
    <mergeCell ref="O5270:P5270"/>
    <mergeCell ref="O5271:P5271"/>
    <mergeCell ref="O5272:P5272"/>
    <mergeCell ref="O5273:P5273"/>
    <mergeCell ref="O5274:P5274"/>
    <mergeCell ref="O5275:P5275"/>
    <mergeCell ref="O5276:P5276"/>
    <mergeCell ref="D5245:E5247"/>
    <mergeCell ref="F5245:O5246"/>
    <mergeCell ref="P5245:S5246"/>
    <mergeCell ref="T5245:U5247"/>
    <mergeCell ref="F5247:O5247"/>
    <mergeCell ref="R5247:S5247"/>
    <mergeCell ref="D5248:U5248"/>
    <mergeCell ref="D5249:E5249"/>
    <mergeCell ref="F5249:I5249"/>
    <mergeCell ref="J5249:K5249"/>
    <mergeCell ref="L5249:P5249"/>
    <mergeCell ref="R5249:U5249"/>
    <mergeCell ref="D5250:E5250"/>
    <mergeCell ref="F5250:U5250"/>
    <mergeCell ref="D5251:U5251"/>
    <mergeCell ref="F5252:H5252"/>
    <mergeCell ref="I5252:N5252"/>
    <mergeCell ref="P5252:U5252"/>
    <mergeCell ref="O5228:P5228"/>
    <mergeCell ref="O5229:P5229"/>
    <mergeCell ref="O5230:P5230"/>
    <mergeCell ref="N5231:T5231"/>
    <mergeCell ref="N5232:U5235"/>
    <mergeCell ref="D5235:M5235"/>
    <mergeCell ref="D5236:U5236"/>
    <mergeCell ref="D5237:M5237"/>
    <mergeCell ref="N5237:U5237"/>
    <mergeCell ref="D5238:M5238"/>
    <mergeCell ref="N5238:U5238"/>
    <mergeCell ref="D5239:M5241"/>
    <mergeCell ref="N5239:U5241"/>
    <mergeCell ref="E5242:M5242"/>
    <mergeCell ref="O5242:U5242"/>
    <mergeCell ref="E5243:M5243"/>
    <mergeCell ref="O5243:U5243"/>
    <mergeCell ref="E5205:J5205"/>
    <mergeCell ref="L5205:U5205"/>
    <mergeCell ref="D5206:U5206"/>
    <mergeCell ref="F5207:G5207"/>
    <mergeCell ref="H5207:M5207"/>
    <mergeCell ref="N5207:P5207"/>
    <mergeCell ref="Q5207:U5207"/>
    <mergeCell ref="D5208:U5208"/>
    <mergeCell ref="D5209:M5209"/>
    <mergeCell ref="N5209:N5210"/>
    <mergeCell ref="O5209:P5210"/>
    <mergeCell ref="Q5209:S5209"/>
    <mergeCell ref="T5209:T5210"/>
    <mergeCell ref="U5209:U5210"/>
    <mergeCell ref="D5210:M5234"/>
    <mergeCell ref="O5211:P5211"/>
    <mergeCell ref="O5212:P5212"/>
    <mergeCell ref="O5213:P5213"/>
    <mergeCell ref="O5214:P5214"/>
    <mergeCell ref="O5215:P5215"/>
    <mergeCell ref="O5216:P5216"/>
    <mergeCell ref="O5217:P5217"/>
    <mergeCell ref="O5218:P5218"/>
    <mergeCell ref="O5219:P5219"/>
    <mergeCell ref="O5220:P5220"/>
    <mergeCell ref="O5221:P5221"/>
    <mergeCell ref="O5222:P5222"/>
    <mergeCell ref="O5223:P5223"/>
    <mergeCell ref="O5224:P5224"/>
    <mergeCell ref="O5225:P5225"/>
    <mergeCell ref="O5226:P5226"/>
    <mergeCell ref="O5227:P5227"/>
    <mergeCell ref="D5196:E5198"/>
    <mergeCell ref="F5196:O5197"/>
    <mergeCell ref="P5196:S5197"/>
    <mergeCell ref="T5196:U5198"/>
    <mergeCell ref="F5198:O5198"/>
    <mergeCell ref="R5198:S5198"/>
    <mergeCell ref="D5199:U5199"/>
    <mergeCell ref="D5200:E5200"/>
    <mergeCell ref="F5200:I5200"/>
    <mergeCell ref="J5200:K5200"/>
    <mergeCell ref="L5200:P5200"/>
    <mergeCell ref="R5200:U5200"/>
    <mergeCell ref="D5201:E5201"/>
    <mergeCell ref="F5201:U5201"/>
    <mergeCell ref="D5202:U5202"/>
    <mergeCell ref="F5203:H5203"/>
    <mergeCell ref="I5203:N5203"/>
    <mergeCell ref="P5203:U5203"/>
    <mergeCell ref="O5179:P5179"/>
    <mergeCell ref="O5180:P5180"/>
    <mergeCell ref="O5181:P5181"/>
    <mergeCell ref="N5182:T5182"/>
    <mergeCell ref="N5183:U5186"/>
    <mergeCell ref="D5186:M5186"/>
    <mergeCell ref="D5187:U5187"/>
    <mergeCell ref="D5188:M5188"/>
    <mergeCell ref="N5188:U5188"/>
    <mergeCell ref="D5189:M5189"/>
    <mergeCell ref="N5189:U5189"/>
    <mergeCell ref="D5190:M5192"/>
    <mergeCell ref="N5190:U5192"/>
    <mergeCell ref="E5193:M5193"/>
    <mergeCell ref="O5193:U5193"/>
    <mergeCell ref="E5194:M5194"/>
    <mergeCell ref="O5194:U5194"/>
    <mergeCell ref="E5156:J5156"/>
    <mergeCell ref="L5156:U5156"/>
    <mergeCell ref="D5157:U5157"/>
    <mergeCell ref="F5158:G5158"/>
    <mergeCell ref="H5158:M5158"/>
    <mergeCell ref="N5158:P5158"/>
    <mergeCell ref="Q5158:U5158"/>
    <mergeCell ref="D5159:U5159"/>
    <mergeCell ref="D5160:M5160"/>
    <mergeCell ref="N5160:N5161"/>
    <mergeCell ref="O5160:P5161"/>
    <mergeCell ref="Q5160:S5160"/>
    <mergeCell ref="T5160:T5161"/>
    <mergeCell ref="U5160:U5161"/>
    <mergeCell ref="D5161:M5185"/>
    <mergeCell ref="O5162:P5162"/>
    <mergeCell ref="O5163:P5163"/>
    <mergeCell ref="O5164:P5164"/>
    <mergeCell ref="O5165:P5165"/>
    <mergeCell ref="O5166:P5166"/>
    <mergeCell ref="O5167:P5167"/>
    <mergeCell ref="O5168:P5168"/>
    <mergeCell ref="O5169:P5169"/>
    <mergeCell ref="O5170:P5170"/>
    <mergeCell ref="O5171:P5171"/>
    <mergeCell ref="O5172:P5172"/>
    <mergeCell ref="O5173:P5173"/>
    <mergeCell ref="O5174:P5174"/>
    <mergeCell ref="O5175:P5175"/>
    <mergeCell ref="O5176:P5176"/>
    <mergeCell ref="O5177:P5177"/>
    <mergeCell ref="O5178:P5178"/>
    <mergeCell ref="D5147:E5149"/>
    <mergeCell ref="F5147:O5148"/>
    <mergeCell ref="P5147:S5148"/>
    <mergeCell ref="T5147:U5149"/>
    <mergeCell ref="F5149:O5149"/>
    <mergeCell ref="R5149:S5149"/>
    <mergeCell ref="D5150:U5150"/>
    <mergeCell ref="D5151:E5151"/>
    <mergeCell ref="F5151:I5151"/>
    <mergeCell ref="J5151:K5151"/>
    <mergeCell ref="L5151:P5151"/>
    <mergeCell ref="R5151:U5151"/>
    <mergeCell ref="D5152:E5152"/>
    <mergeCell ref="F5152:U5152"/>
    <mergeCell ref="D5153:U5153"/>
    <mergeCell ref="F5154:H5154"/>
    <mergeCell ref="I5154:N5154"/>
    <mergeCell ref="P5154:U5154"/>
    <mergeCell ref="O5130:P5130"/>
    <mergeCell ref="O5131:P5131"/>
    <mergeCell ref="O5132:P5132"/>
    <mergeCell ref="N5133:T5133"/>
    <mergeCell ref="N5134:U5137"/>
    <mergeCell ref="D5137:M5137"/>
    <mergeCell ref="D5138:U5138"/>
    <mergeCell ref="D5139:M5139"/>
    <mergeCell ref="N5139:U5139"/>
    <mergeCell ref="D5140:M5140"/>
    <mergeCell ref="N5140:U5140"/>
    <mergeCell ref="D5141:M5143"/>
    <mergeCell ref="N5141:U5143"/>
    <mergeCell ref="E5144:M5144"/>
    <mergeCell ref="O5144:U5144"/>
    <mergeCell ref="E5145:M5145"/>
    <mergeCell ref="O5145:U5145"/>
    <mergeCell ref="E5107:J5107"/>
    <mergeCell ref="L5107:U5107"/>
    <mergeCell ref="D5108:U5108"/>
    <mergeCell ref="F5109:G5109"/>
    <mergeCell ref="H5109:M5109"/>
    <mergeCell ref="N5109:P5109"/>
    <mergeCell ref="Q5109:U5109"/>
    <mergeCell ref="D5110:U5110"/>
    <mergeCell ref="D5111:M5111"/>
    <mergeCell ref="N5111:N5112"/>
    <mergeCell ref="O5111:P5112"/>
    <mergeCell ref="Q5111:S5111"/>
    <mergeCell ref="T5111:T5112"/>
    <mergeCell ref="U5111:U5112"/>
    <mergeCell ref="D5112:M5136"/>
    <mergeCell ref="O5113:P5113"/>
    <mergeCell ref="O5114:P5114"/>
    <mergeCell ref="O5115:P5115"/>
    <mergeCell ref="O5116:P5116"/>
    <mergeCell ref="O5117:P5117"/>
    <mergeCell ref="O5118:P5118"/>
    <mergeCell ref="O5119:P5119"/>
    <mergeCell ref="O5120:P5120"/>
    <mergeCell ref="O5121:P5121"/>
    <mergeCell ref="O5122:P5122"/>
    <mergeCell ref="O5123:P5123"/>
    <mergeCell ref="O5124:P5124"/>
    <mergeCell ref="O5125:P5125"/>
    <mergeCell ref="O5126:P5126"/>
    <mergeCell ref="O5127:P5127"/>
    <mergeCell ref="O5128:P5128"/>
    <mergeCell ref="O5129:P5129"/>
    <mergeCell ref="D5098:E5100"/>
    <mergeCell ref="F5098:O5099"/>
    <mergeCell ref="P5098:S5099"/>
    <mergeCell ref="T5098:U5100"/>
    <mergeCell ref="F5100:O5100"/>
    <mergeCell ref="R5100:S5100"/>
    <mergeCell ref="D5101:U5101"/>
    <mergeCell ref="D5102:E5102"/>
    <mergeCell ref="F5102:I5102"/>
    <mergeCell ref="J5102:K5102"/>
    <mergeCell ref="L5102:P5102"/>
    <mergeCell ref="R5102:U5102"/>
    <mergeCell ref="D5103:E5103"/>
    <mergeCell ref="F5103:U5103"/>
    <mergeCell ref="D5104:U5104"/>
    <mergeCell ref="F5105:H5105"/>
    <mergeCell ref="I5105:N5105"/>
    <mergeCell ref="P5105:U5105"/>
    <mergeCell ref="O5081:P5081"/>
    <mergeCell ref="O5082:P5082"/>
    <mergeCell ref="O5083:P5083"/>
    <mergeCell ref="N5084:T5084"/>
    <mergeCell ref="N5085:U5088"/>
    <mergeCell ref="D5088:M5088"/>
    <mergeCell ref="D5089:U5089"/>
    <mergeCell ref="D5090:M5090"/>
    <mergeCell ref="N5090:U5090"/>
    <mergeCell ref="D5091:M5091"/>
    <mergeCell ref="N5091:U5091"/>
    <mergeCell ref="D5092:M5094"/>
    <mergeCell ref="N5092:U5094"/>
    <mergeCell ref="E5095:M5095"/>
    <mergeCell ref="O5095:U5095"/>
    <mergeCell ref="E5096:M5096"/>
    <mergeCell ref="O5096:U5096"/>
    <mergeCell ref="E5058:J5058"/>
    <mergeCell ref="L5058:U5058"/>
    <mergeCell ref="D5059:U5059"/>
    <mergeCell ref="F5060:G5060"/>
    <mergeCell ref="H5060:M5060"/>
    <mergeCell ref="N5060:P5060"/>
    <mergeCell ref="Q5060:U5060"/>
    <mergeCell ref="D5061:U5061"/>
    <mergeCell ref="D5062:M5062"/>
    <mergeCell ref="N5062:N5063"/>
    <mergeCell ref="O5062:P5063"/>
    <mergeCell ref="Q5062:S5062"/>
    <mergeCell ref="T5062:T5063"/>
    <mergeCell ref="U5062:U5063"/>
    <mergeCell ref="D5063:M5087"/>
    <mergeCell ref="O5064:P5064"/>
    <mergeCell ref="O5065:P5065"/>
    <mergeCell ref="O5066:P5066"/>
    <mergeCell ref="O5067:P5067"/>
    <mergeCell ref="O5068:P5068"/>
    <mergeCell ref="O5069:P5069"/>
    <mergeCell ref="O5070:P5070"/>
    <mergeCell ref="O5071:P5071"/>
    <mergeCell ref="O5072:P5072"/>
    <mergeCell ref="O5073:P5073"/>
    <mergeCell ref="O5074:P5074"/>
    <mergeCell ref="O5075:P5075"/>
    <mergeCell ref="O5076:P5076"/>
    <mergeCell ref="O5077:P5077"/>
    <mergeCell ref="O5078:P5078"/>
    <mergeCell ref="O5079:P5079"/>
    <mergeCell ref="O5080:P5080"/>
    <mergeCell ref="D5049:E5051"/>
    <mergeCell ref="F5049:O5050"/>
    <mergeCell ref="P5049:S5050"/>
    <mergeCell ref="T5049:U5051"/>
    <mergeCell ref="F5051:O5051"/>
    <mergeCell ref="R5051:S5051"/>
    <mergeCell ref="D5052:U5052"/>
    <mergeCell ref="D5053:E5053"/>
    <mergeCell ref="F5053:I5053"/>
    <mergeCell ref="J5053:K5053"/>
    <mergeCell ref="L5053:P5053"/>
    <mergeCell ref="R5053:U5053"/>
    <mergeCell ref="D5054:E5054"/>
    <mergeCell ref="F5054:U5054"/>
    <mergeCell ref="D5055:U5055"/>
    <mergeCell ref="F5056:H5056"/>
    <mergeCell ref="I5056:N5056"/>
    <mergeCell ref="P5056:U5056"/>
    <mergeCell ref="O5032:P5032"/>
    <mergeCell ref="O5033:P5033"/>
    <mergeCell ref="O5034:P5034"/>
    <mergeCell ref="N5035:T5035"/>
    <mergeCell ref="N5036:U5039"/>
    <mergeCell ref="D5039:M5039"/>
    <mergeCell ref="D5040:U5040"/>
    <mergeCell ref="D5041:M5041"/>
    <mergeCell ref="N5041:U5041"/>
    <mergeCell ref="D5042:M5042"/>
    <mergeCell ref="N5042:U5042"/>
    <mergeCell ref="D5043:M5045"/>
    <mergeCell ref="N5043:U5045"/>
    <mergeCell ref="E5046:M5046"/>
    <mergeCell ref="O5046:U5046"/>
    <mergeCell ref="E5047:M5047"/>
    <mergeCell ref="O5047:U5047"/>
    <mergeCell ref="E5009:J5009"/>
    <mergeCell ref="L5009:U5009"/>
    <mergeCell ref="D5010:U5010"/>
    <mergeCell ref="F5011:G5011"/>
    <mergeCell ref="H5011:M5011"/>
    <mergeCell ref="N5011:P5011"/>
    <mergeCell ref="Q5011:U5011"/>
    <mergeCell ref="D5012:U5012"/>
    <mergeCell ref="D5013:M5013"/>
    <mergeCell ref="N5013:N5014"/>
    <mergeCell ref="O5013:P5014"/>
    <mergeCell ref="Q5013:S5013"/>
    <mergeCell ref="T5013:T5014"/>
    <mergeCell ref="U5013:U5014"/>
    <mergeCell ref="D5014:M5038"/>
    <mergeCell ref="O5015:P5015"/>
    <mergeCell ref="O5016:P5016"/>
    <mergeCell ref="O5017:P5017"/>
    <mergeCell ref="O5018:P5018"/>
    <mergeCell ref="O5019:P5019"/>
    <mergeCell ref="O5020:P5020"/>
    <mergeCell ref="O5021:P5021"/>
    <mergeCell ref="O5022:P5022"/>
    <mergeCell ref="O5023:P5023"/>
    <mergeCell ref="O5024:P5024"/>
    <mergeCell ref="O5025:P5025"/>
    <mergeCell ref="O5026:P5026"/>
    <mergeCell ref="O5027:P5027"/>
    <mergeCell ref="O5028:P5028"/>
    <mergeCell ref="O5029:P5029"/>
    <mergeCell ref="O5030:P5030"/>
    <mergeCell ref="O5031:P5031"/>
    <mergeCell ref="D5000:E5002"/>
    <mergeCell ref="F5000:O5001"/>
    <mergeCell ref="P5000:S5001"/>
    <mergeCell ref="T5000:U5002"/>
    <mergeCell ref="F5002:O5002"/>
    <mergeCell ref="R5002:S5002"/>
    <mergeCell ref="D5003:U5003"/>
    <mergeCell ref="D5004:E5004"/>
    <mergeCell ref="F5004:I5004"/>
    <mergeCell ref="J5004:K5004"/>
    <mergeCell ref="L5004:P5004"/>
    <mergeCell ref="R5004:U5004"/>
    <mergeCell ref="D5005:E5005"/>
    <mergeCell ref="F5005:U5005"/>
    <mergeCell ref="D5006:U5006"/>
    <mergeCell ref="F5007:H5007"/>
    <mergeCell ref="I5007:N5007"/>
    <mergeCell ref="P5007:U5007"/>
    <mergeCell ref="O4983:P4983"/>
    <mergeCell ref="O4984:P4984"/>
    <mergeCell ref="O4985:P4985"/>
    <mergeCell ref="N4986:T4986"/>
    <mergeCell ref="N4987:U4990"/>
    <mergeCell ref="D4990:M4990"/>
    <mergeCell ref="D4991:U4991"/>
    <mergeCell ref="D4992:M4992"/>
    <mergeCell ref="N4992:U4992"/>
    <mergeCell ref="D4993:M4993"/>
    <mergeCell ref="N4993:U4993"/>
    <mergeCell ref="D4994:M4996"/>
    <mergeCell ref="N4994:U4996"/>
    <mergeCell ref="E4997:M4997"/>
    <mergeCell ref="O4997:U4997"/>
    <mergeCell ref="E4998:M4998"/>
    <mergeCell ref="O4998:U4998"/>
    <mergeCell ref="E4960:J4960"/>
    <mergeCell ref="L4960:U4960"/>
    <mergeCell ref="D4961:U4961"/>
    <mergeCell ref="F4962:G4962"/>
    <mergeCell ref="H4962:M4962"/>
    <mergeCell ref="N4962:P4962"/>
    <mergeCell ref="Q4962:U4962"/>
    <mergeCell ref="D4963:U4963"/>
    <mergeCell ref="D4964:M4964"/>
    <mergeCell ref="N4964:N4965"/>
    <mergeCell ref="O4964:P4965"/>
    <mergeCell ref="Q4964:S4964"/>
    <mergeCell ref="T4964:T4965"/>
    <mergeCell ref="U4964:U4965"/>
    <mergeCell ref="D4965:M4989"/>
    <mergeCell ref="O4966:P4966"/>
    <mergeCell ref="O4967:P4967"/>
    <mergeCell ref="O4968:P4968"/>
    <mergeCell ref="O4969:P4969"/>
    <mergeCell ref="O4970:P4970"/>
    <mergeCell ref="O4971:P4971"/>
    <mergeCell ref="O4972:P4972"/>
    <mergeCell ref="O4973:P4973"/>
    <mergeCell ref="O4974:P4974"/>
    <mergeCell ref="O4975:P4975"/>
    <mergeCell ref="O4976:P4976"/>
    <mergeCell ref="O4977:P4977"/>
    <mergeCell ref="O4978:P4978"/>
    <mergeCell ref="O4979:P4979"/>
    <mergeCell ref="O4980:P4980"/>
    <mergeCell ref="O4981:P4981"/>
    <mergeCell ref="O4982:P4982"/>
    <mergeCell ref="D4951:E4953"/>
    <mergeCell ref="F4951:O4952"/>
    <mergeCell ref="P4951:S4952"/>
    <mergeCell ref="T4951:U4953"/>
    <mergeCell ref="F4953:O4953"/>
    <mergeCell ref="R4953:S4953"/>
    <mergeCell ref="D4954:U4954"/>
    <mergeCell ref="D4955:E4955"/>
    <mergeCell ref="F4955:I4955"/>
    <mergeCell ref="J4955:K4955"/>
    <mergeCell ref="L4955:P4955"/>
    <mergeCell ref="R4955:U4955"/>
    <mergeCell ref="D4956:E4956"/>
    <mergeCell ref="F4956:U4956"/>
    <mergeCell ref="D4957:U4957"/>
    <mergeCell ref="F4958:H4958"/>
    <mergeCell ref="I4958:N4958"/>
    <mergeCell ref="P4958:U4958"/>
    <mergeCell ref="O4885:P4885"/>
    <mergeCell ref="O4886:P4886"/>
    <mergeCell ref="O4887:P4887"/>
    <mergeCell ref="N4888:T4888"/>
    <mergeCell ref="N4889:U4892"/>
    <mergeCell ref="D4892:M4892"/>
    <mergeCell ref="D4893:U4893"/>
    <mergeCell ref="D4894:M4894"/>
    <mergeCell ref="N4894:U4894"/>
    <mergeCell ref="D4895:M4895"/>
    <mergeCell ref="N4895:U4895"/>
    <mergeCell ref="D4896:M4898"/>
    <mergeCell ref="N4896:U4898"/>
    <mergeCell ref="E4899:M4899"/>
    <mergeCell ref="O4899:U4899"/>
    <mergeCell ref="E4900:M4900"/>
    <mergeCell ref="O4900:U4900"/>
    <mergeCell ref="E4862:J4862"/>
    <mergeCell ref="L4862:U4862"/>
    <mergeCell ref="D4863:U4863"/>
    <mergeCell ref="F4864:G4864"/>
    <mergeCell ref="H4864:M4864"/>
    <mergeCell ref="N4864:P4864"/>
    <mergeCell ref="Q4864:U4864"/>
    <mergeCell ref="D4865:U4865"/>
    <mergeCell ref="D4866:M4866"/>
    <mergeCell ref="N4866:N4867"/>
    <mergeCell ref="O4866:P4867"/>
    <mergeCell ref="Q4866:S4866"/>
    <mergeCell ref="T4866:T4867"/>
    <mergeCell ref="U4866:U4867"/>
    <mergeCell ref="D4867:M4891"/>
    <mergeCell ref="O4868:P4868"/>
    <mergeCell ref="O4869:P4869"/>
    <mergeCell ref="O4870:P4870"/>
    <mergeCell ref="O4871:P4871"/>
    <mergeCell ref="O4872:P4872"/>
    <mergeCell ref="O4873:P4873"/>
    <mergeCell ref="O4874:P4874"/>
    <mergeCell ref="O4875:P4875"/>
    <mergeCell ref="O4876:P4876"/>
    <mergeCell ref="O4877:P4877"/>
    <mergeCell ref="O4878:P4878"/>
    <mergeCell ref="O4879:P4879"/>
    <mergeCell ref="O4880:P4880"/>
    <mergeCell ref="O4881:P4881"/>
    <mergeCell ref="O4882:P4882"/>
    <mergeCell ref="O4883:P4883"/>
    <mergeCell ref="O4884:P4884"/>
    <mergeCell ref="D4853:E4855"/>
    <mergeCell ref="F4853:O4854"/>
    <mergeCell ref="P4853:S4854"/>
    <mergeCell ref="T4853:U4855"/>
    <mergeCell ref="F4855:O4855"/>
    <mergeCell ref="R4855:S4855"/>
    <mergeCell ref="D4856:U4856"/>
    <mergeCell ref="D4857:E4857"/>
    <mergeCell ref="F4857:I4857"/>
    <mergeCell ref="J4857:K4857"/>
    <mergeCell ref="L4857:P4857"/>
    <mergeCell ref="R4857:U4857"/>
    <mergeCell ref="D4858:E4858"/>
    <mergeCell ref="F4858:U4858"/>
    <mergeCell ref="D4859:U4859"/>
    <mergeCell ref="F4860:H4860"/>
    <mergeCell ref="I4860:N4860"/>
    <mergeCell ref="P4860:U4860"/>
    <mergeCell ref="O4787:P4787"/>
    <mergeCell ref="O4788:P4788"/>
    <mergeCell ref="O4789:P4789"/>
    <mergeCell ref="N4790:T4790"/>
    <mergeCell ref="N4791:U4794"/>
    <mergeCell ref="D4794:M4794"/>
    <mergeCell ref="D4795:U4795"/>
    <mergeCell ref="D4796:M4796"/>
    <mergeCell ref="N4796:U4796"/>
    <mergeCell ref="D4797:M4797"/>
    <mergeCell ref="N4797:U4797"/>
    <mergeCell ref="D4798:M4800"/>
    <mergeCell ref="N4798:U4800"/>
    <mergeCell ref="E4801:M4801"/>
    <mergeCell ref="O4801:U4801"/>
    <mergeCell ref="E4802:M4802"/>
    <mergeCell ref="O4802:U4802"/>
    <mergeCell ref="E4764:J4764"/>
    <mergeCell ref="L4764:U4764"/>
    <mergeCell ref="D4765:U4765"/>
    <mergeCell ref="F4766:G4766"/>
    <mergeCell ref="H4766:M4766"/>
    <mergeCell ref="N4766:P4766"/>
    <mergeCell ref="Q4766:U4766"/>
    <mergeCell ref="D4767:U4767"/>
    <mergeCell ref="D4768:M4768"/>
    <mergeCell ref="N4768:N4769"/>
    <mergeCell ref="O4768:P4769"/>
    <mergeCell ref="Q4768:S4768"/>
    <mergeCell ref="T4768:T4769"/>
    <mergeCell ref="U4768:U4769"/>
    <mergeCell ref="D4769:M4793"/>
    <mergeCell ref="O4770:P4770"/>
    <mergeCell ref="O4771:P4771"/>
    <mergeCell ref="O4772:P4772"/>
    <mergeCell ref="O4773:P4773"/>
    <mergeCell ref="O4774:P4774"/>
    <mergeCell ref="O4775:P4775"/>
    <mergeCell ref="O4776:P4776"/>
    <mergeCell ref="O4777:P4777"/>
    <mergeCell ref="O4778:P4778"/>
    <mergeCell ref="O4779:P4779"/>
    <mergeCell ref="O4780:P4780"/>
    <mergeCell ref="O4781:P4781"/>
    <mergeCell ref="O4782:P4782"/>
    <mergeCell ref="O4783:P4783"/>
    <mergeCell ref="O4784:P4784"/>
    <mergeCell ref="O4785:P4785"/>
    <mergeCell ref="O4786:P4786"/>
    <mergeCell ref="D4755:E4757"/>
    <mergeCell ref="F4755:O4756"/>
    <mergeCell ref="P4755:S4756"/>
    <mergeCell ref="T4755:U4757"/>
    <mergeCell ref="F4757:O4757"/>
    <mergeCell ref="R4757:S4757"/>
    <mergeCell ref="D4758:U4758"/>
    <mergeCell ref="D4759:E4759"/>
    <mergeCell ref="F4759:I4759"/>
    <mergeCell ref="J4759:K4759"/>
    <mergeCell ref="L4759:P4759"/>
    <mergeCell ref="R4759:U4759"/>
    <mergeCell ref="D4760:E4760"/>
    <mergeCell ref="F4760:U4760"/>
    <mergeCell ref="D4761:U4761"/>
    <mergeCell ref="F4762:H4762"/>
    <mergeCell ref="I4762:N4762"/>
    <mergeCell ref="P4762:U4762"/>
    <mergeCell ref="O4738:P4738"/>
    <mergeCell ref="O4739:P4739"/>
    <mergeCell ref="O4740:P4740"/>
    <mergeCell ref="N4741:T4741"/>
    <mergeCell ref="N4742:U4745"/>
    <mergeCell ref="D4745:M4745"/>
    <mergeCell ref="D4746:U4746"/>
    <mergeCell ref="D4747:M4747"/>
    <mergeCell ref="N4747:U4747"/>
    <mergeCell ref="D4748:M4748"/>
    <mergeCell ref="N4748:U4748"/>
    <mergeCell ref="D4749:M4751"/>
    <mergeCell ref="N4749:U4751"/>
    <mergeCell ref="E4752:M4752"/>
    <mergeCell ref="O4752:U4752"/>
    <mergeCell ref="E4753:M4753"/>
    <mergeCell ref="O4753:U4753"/>
    <mergeCell ref="E4715:J4715"/>
    <mergeCell ref="L4715:U4715"/>
    <mergeCell ref="D4716:U4716"/>
    <mergeCell ref="F4717:G4717"/>
    <mergeCell ref="H4717:M4717"/>
    <mergeCell ref="N4717:P4717"/>
    <mergeCell ref="Q4717:U4717"/>
    <mergeCell ref="D4718:U4718"/>
    <mergeCell ref="D4719:M4719"/>
    <mergeCell ref="N4719:N4720"/>
    <mergeCell ref="O4719:P4720"/>
    <mergeCell ref="Q4719:S4719"/>
    <mergeCell ref="T4719:T4720"/>
    <mergeCell ref="U4719:U4720"/>
    <mergeCell ref="D4720:M4744"/>
    <mergeCell ref="O4721:P4721"/>
    <mergeCell ref="O4722:P4722"/>
    <mergeCell ref="O4723:P4723"/>
    <mergeCell ref="O4724:P4724"/>
    <mergeCell ref="O4725:P4725"/>
    <mergeCell ref="O4726:P4726"/>
    <mergeCell ref="O4727:P4727"/>
    <mergeCell ref="O4728:P4728"/>
    <mergeCell ref="O4729:P4729"/>
    <mergeCell ref="O4730:P4730"/>
    <mergeCell ref="O4731:P4731"/>
    <mergeCell ref="O4732:P4732"/>
    <mergeCell ref="O4733:P4733"/>
    <mergeCell ref="O4734:P4734"/>
    <mergeCell ref="O4735:P4735"/>
    <mergeCell ref="O4736:P4736"/>
    <mergeCell ref="O4737:P4737"/>
    <mergeCell ref="D4706:E4708"/>
    <mergeCell ref="F4706:O4707"/>
    <mergeCell ref="P4706:S4707"/>
    <mergeCell ref="T4706:U4708"/>
    <mergeCell ref="F4708:O4708"/>
    <mergeCell ref="R4708:S4708"/>
    <mergeCell ref="D4709:U4709"/>
    <mergeCell ref="D4710:E4710"/>
    <mergeCell ref="F4710:I4710"/>
    <mergeCell ref="J4710:K4710"/>
    <mergeCell ref="L4710:P4710"/>
    <mergeCell ref="R4710:U4710"/>
    <mergeCell ref="D4711:E4711"/>
    <mergeCell ref="F4711:U4711"/>
    <mergeCell ref="D4712:U4712"/>
    <mergeCell ref="F4713:H4713"/>
    <mergeCell ref="I4713:N4713"/>
    <mergeCell ref="P4713:U4713"/>
    <mergeCell ref="O4689:P4689"/>
    <mergeCell ref="O4690:P4690"/>
    <mergeCell ref="O4691:P4691"/>
    <mergeCell ref="N4692:T4692"/>
    <mergeCell ref="N4693:U4696"/>
    <mergeCell ref="D4696:M4696"/>
    <mergeCell ref="D4697:U4697"/>
    <mergeCell ref="D4698:M4698"/>
    <mergeCell ref="N4698:U4698"/>
    <mergeCell ref="D4699:M4699"/>
    <mergeCell ref="N4699:U4699"/>
    <mergeCell ref="D4700:M4702"/>
    <mergeCell ref="N4700:U4702"/>
    <mergeCell ref="E4703:M4703"/>
    <mergeCell ref="O4703:U4703"/>
    <mergeCell ref="E4704:M4704"/>
    <mergeCell ref="O4704:U4704"/>
    <mergeCell ref="E4666:J4666"/>
    <mergeCell ref="L4666:U4666"/>
    <mergeCell ref="D4667:U4667"/>
    <mergeCell ref="F4668:G4668"/>
    <mergeCell ref="H4668:M4668"/>
    <mergeCell ref="N4668:P4668"/>
    <mergeCell ref="Q4668:U4668"/>
    <mergeCell ref="D4669:U4669"/>
    <mergeCell ref="D4670:M4670"/>
    <mergeCell ref="N4670:N4671"/>
    <mergeCell ref="O4670:P4671"/>
    <mergeCell ref="Q4670:S4670"/>
    <mergeCell ref="T4670:T4671"/>
    <mergeCell ref="U4670:U4671"/>
    <mergeCell ref="D4671:M4695"/>
    <mergeCell ref="O4672:P4672"/>
    <mergeCell ref="O4673:P4673"/>
    <mergeCell ref="O4674:P4674"/>
    <mergeCell ref="O4675:P4675"/>
    <mergeCell ref="O4676:P4676"/>
    <mergeCell ref="O4677:P4677"/>
    <mergeCell ref="O4678:P4678"/>
    <mergeCell ref="O4679:P4679"/>
    <mergeCell ref="O4680:P4680"/>
    <mergeCell ref="O4681:P4681"/>
    <mergeCell ref="O4682:P4682"/>
    <mergeCell ref="O4683:P4683"/>
    <mergeCell ref="O4684:P4684"/>
    <mergeCell ref="O4685:P4685"/>
    <mergeCell ref="O4686:P4686"/>
    <mergeCell ref="O4687:P4687"/>
    <mergeCell ref="O4688:P4688"/>
    <mergeCell ref="D4657:E4659"/>
    <mergeCell ref="F4657:O4658"/>
    <mergeCell ref="P4657:S4658"/>
    <mergeCell ref="T4657:U4659"/>
    <mergeCell ref="F4659:O4659"/>
    <mergeCell ref="R4659:S4659"/>
    <mergeCell ref="D4660:U4660"/>
    <mergeCell ref="D4661:E4661"/>
    <mergeCell ref="F4661:I4661"/>
    <mergeCell ref="J4661:K4661"/>
    <mergeCell ref="L4661:P4661"/>
    <mergeCell ref="R4661:U4661"/>
    <mergeCell ref="D4662:E4662"/>
    <mergeCell ref="F4662:U4662"/>
    <mergeCell ref="D4663:U4663"/>
    <mergeCell ref="F4664:H4664"/>
    <mergeCell ref="I4664:N4664"/>
    <mergeCell ref="P4664:U4664"/>
    <mergeCell ref="O4640:P4640"/>
    <mergeCell ref="O4641:P4641"/>
    <mergeCell ref="O4642:P4642"/>
    <mergeCell ref="N4643:T4643"/>
    <mergeCell ref="N4644:U4647"/>
    <mergeCell ref="D4647:M4647"/>
    <mergeCell ref="D4648:U4648"/>
    <mergeCell ref="D4649:M4649"/>
    <mergeCell ref="N4649:U4649"/>
    <mergeCell ref="D4650:M4650"/>
    <mergeCell ref="N4650:U4650"/>
    <mergeCell ref="D4651:M4653"/>
    <mergeCell ref="N4651:U4653"/>
    <mergeCell ref="E4654:M4654"/>
    <mergeCell ref="O4654:U4654"/>
    <mergeCell ref="E4655:M4655"/>
    <mergeCell ref="O4655:U4655"/>
    <mergeCell ref="E4617:J4617"/>
    <mergeCell ref="L4617:U4617"/>
    <mergeCell ref="D4618:U4618"/>
    <mergeCell ref="F4619:G4619"/>
    <mergeCell ref="H4619:M4619"/>
    <mergeCell ref="N4619:P4619"/>
    <mergeCell ref="Q4619:U4619"/>
    <mergeCell ref="D4620:U4620"/>
    <mergeCell ref="D4621:M4621"/>
    <mergeCell ref="N4621:N4622"/>
    <mergeCell ref="O4621:P4622"/>
    <mergeCell ref="Q4621:S4621"/>
    <mergeCell ref="T4621:T4622"/>
    <mergeCell ref="U4621:U4622"/>
    <mergeCell ref="D4622:M4646"/>
    <mergeCell ref="O4623:P4623"/>
    <mergeCell ref="O4624:P4624"/>
    <mergeCell ref="O4625:P4625"/>
    <mergeCell ref="O4626:P4626"/>
    <mergeCell ref="O4627:P4627"/>
    <mergeCell ref="O4628:P4628"/>
    <mergeCell ref="O4629:P4629"/>
    <mergeCell ref="O4630:P4630"/>
    <mergeCell ref="O4631:P4631"/>
    <mergeCell ref="O4632:P4632"/>
    <mergeCell ref="O4633:P4633"/>
    <mergeCell ref="O4634:P4634"/>
    <mergeCell ref="O4635:P4635"/>
    <mergeCell ref="O4636:P4636"/>
    <mergeCell ref="O4637:P4637"/>
    <mergeCell ref="O4638:P4638"/>
    <mergeCell ref="O4639:P4639"/>
    <mergeCell ref="D4608:E4610"/>
    <mergeCell ref="F4608:O4609"/>
    <mergeCell ref="P4608:S4609"/>
    <mergeCell ref="T4608:U4610"/>
    <mergeCell ref="F4610:O4610"/>
    <mergeCell ref="R4610:S4610"/>
    <mergeCell ref="D4611:U4611"/>
    <mergeCell ref="D4612:E4612"/>
    <mergeCell ref="F4612:I4612"/>
    <mergeCell ref="J4612:K4612"/>
    <mergeCell ref="L4612:P4612"/>
    <mergeCell ref="R4612:U4612"/>
    <mergeCell ref="D4613:E4613"/>
    <mergeCell ref="F4613:U4613"/>
    <mergeCell ref="D4614:U4614"/>
    <mergeCell ref="F4615:H4615"/>
    <mergeCell ref="I4615:N4615"/>
    <mergeCell ref="P4615:U4615"/>
    <mergeCell ref="O4591:P4591"/>
    <mergeCell ref="O4592:P4592"/>
    <mergeCell ref="O4593:P4593"/>
    <mergeCell ref="N4594:T4594"/>
    <mergeCell ref="N4595:U4598"/>
    <mergeCell ref="D4598:M4598"/>
    <mergeCell ref="D4599:U4599"/>
    <mergeCell ref="D4600:M4600"/>
    <mergeCell ref="N4600:U4600"/>
    <mergeCell ref="D4601:M4601"/>
    <mergeCell ref="N4601:U4601"/>
    <mergeCell ref="D4602:M4604"/>
    <mergeCell ref="N4602:U4604"/>
    <mergeCell ref="E4605:M4605"/>
    <mergeCell ref="O4605:U4605"/>
    <mergeCell ref="E4606:M4606"/>
    <mergeCell ref="O4606:U4606"/>
    <mergeCell ref="E4568:J4568"/>
    <mergeCell ref="L4568:U4568"/>
    <mergeCell ref="D4569:U4569"/>
    <mergeCell ref="F4570:G4570"/>
    <mergeCell ref="H4570:M4570"/>
    <mergeCell ref="N4570:P4570"/>
    <mergeCell ref="Q4570:U4570"/>
    <mergeCell ref="D4571:U4571"/>
    <mergeCell ref="D4572:M4572"/>
    <mergeCell ref="N4572:N4573"/>
    <mergeCell ref="O4572:P4573"/>
    <mergeCell ref="Q4572:S4572"/>
    <mergeCell ref="T4572:T4573"/>
    <mergeCell ref="U4572:U4573"/>
    <mergeCell ref="D4573:M4597"/>
    <mergeCell ref="O4574:P4574"/>
    <mergeCell ref="O4575:P4575"/>
    <mergeCell ref="O4576:P4576"/>
    <mergeCell ref="O4577:P4577"/>
    <mergeCell ref="O4578:P4578"/>
    <mergeCell ref="O4579:P4579"/>
    <mergeCell ref="O4580:P4580"/>
    <mergeCell ref="O4581:P4581"/>
    <mergeCell ref="O4582:P4582"/>
    <mergeCell ref="O4583:P4583"/>
    <mergeCell ref="O4584:P4584"/>
    <mergeCell ref="O4585:P4585"/>
    <mergeCell ref="O4586:P4586"/>
    <mergeCell ref="O4587:P4587"/>
    <mergeCell ref="O4588:P4588"/>
    <mergeCell ref="O4589:P4589"/>
    <mergeCell ref="O4590:P4590"/>
    <mergeCell ref="D4559:E4561"/>
    <mergeCell ref="F4559:O4560"/>
    <mergeCell ref="P4559:S4560"/>
    <mergeCell ref="T4559:U4561"/>
    <mergeCell ref="F4561:O4561"/>
    <mergeCell ref="D4562:U4562"/>
    <mergeCell ref="D4563:E4563"/>
    <mergeCell ref="F4563:I4563"/>
    <mergeCell ref="J4563:K4563"/>
    <mergeCell ref="L4563:P4563"/>
    <mergeCell ref="R4563:U4563"/>
    <mergeCell ref="D4564:E4564"/>
    <mergeCell ref="F4564:U4564"/>
    <mergeCell ref="D4565:U4565"/>
    <mergeCell ref="F4566:H4566"/>
    <mergeCell ref="I4566:N4566"/>
    <mergeCell ref="P4566:U4566"/>
    <mergeCell ref="O4542:P4542"/>
    <mergeCell ref="O4543:P4543"/>
    <mergeCell ref="O4544:P4544"/>
    <mergeCell ref="N4545:T4545"/>
    <mergeCell ref="N4546:U4549"/>
    <mergeCell ref="D4549:M4549"/>
    <mergeCell ref="D4550:U4550"/>
    <mergeCell ref="D4551:M4551"/>
    <mergeCell ref="N4551:U4551"/>
    <mergeCell ref="D4552:M4552"/>
    <mergeCell ref="N4552:U4552"/>
    <mergeCell ref="D4553:M4555"/>
    <mergeCell ref="N4553:U4555"/>
    <mergeCell ref="E4556:M4556"/>
    <mergeCell ref="O4556:U4556"/>
    <mergeCell ref="E4557:M4557"/>
    <mergeCell ref="O4557:U4557"/>
    <mergeCell ref="E4519:J4519"/>
    <mergeCell ref="L4519:U4519"/>
    <mergeCell ref="D4520:U4520"/>
    <mergeCell ref="F4521:G4521"/>
    <mergeCell ref="H4521:M4521"/>
    <mergeCell ref="N4521:P4521"/>
    <mergeCell ref="Q4521:U4521"/>
    <mergeCell ref="D4522:U4522"/>
    <mergeCell ref="D4523:M4523"/>
    <mergeCell ref="N4523:N4524"/>
    <mergeCell ref="O4523:P4524"/>
    <mergeCell ref="Q4523:S4523"/>
    <mergeCell ref="T4523:T4524"/>
    <mergeCell ref="U4523:U4524"/>
    <mergeCell ref="D4524:M4548"/>
    <mergeCell ref="O4525:P4525"/>
    <mergeCell ref="O4526:P4526"/>
    <mergeCell ref="O4527:P4527"/>
    <mergeCell ref="O4528:P4528"/>
    <mergeCell ref="O4529:P4529"/>
    <mergeCell ref="O4530:P4530"/>
    <mergeCell ref="O4531:P4531"/>
    <mergeCell ref="O4532:P4532"/>
    <mergeCell ref="O4533:P4533"/>
    <mergeCell ref="O4534:P4534"/>
    <mergeCell ref="O4535:P4535"/>
    <mergeCell ref="O4536:P4536"/>
    <mergeCell ref="O4537:P4537"/>
    <mergeCell ref="O4538:P4538"/>
    <mergeCell ref="O4539:P4539"/>
    <mergeCell ref="O4540:P4540"/>
    <mergeCell ref="O4541:P4541"/>
    <mergeCell ref="D4510:E4512"/>
    <mergeCell ref="F4510:O4511"/>
    <mergeCell ref="P4510:S4511"/>
    <mergeCell ref="T4510:U4512"/>
    <mergeCell ref="F4512:O4512"/>
    <mergeCell ref="R4512:S4512"/>
    <mergeCell ref="D4513:U4513"/>
    <mergeCell ref="D4514:E4514"/>
    <mergeCell ref="F4514:I4514"/>
    <mergeCell ref="J4514:K4514"/>
    <mergeCell ref="L4514:P4514"/>
    <mergeCell ref="R4514:U4514"/>
    <mergeCell ref="D4515:E4515"/>
    <mergeCell ref="F4515:U4515"/>
    <mergeCell ref="D4516:U4516"/>
    <mergeCell ref="F4517:H4517"/>
    <mergeCell ref="I4517:N4517"/>
    <mergeCell ref="P4517:U4517"/>
    <mergeCell ref="O4493:P4493"/>
    <mergeCell ref="O4494:P4494"/>
    <mergeCell ref="O4495:P4495"/>
    <mergeCell ref="N4496:T4496"/>
    <mergeCell ref="N4497:U4500"/>
    <mergeCell ref="D4500:M4500"/>
    <mergeCell ref="D4501:U4501"/>
    <mergeCell ref="D4502:M4502"/>
    <mergeCell ref="N4502:U4502"/>
    <mergeCell ref="D4503:M4503"/>
    <mergeCell ref="N4503:U4503"/>
    <mergeCell ref="D4504:M4506"/>
    <mergeCell ref="N4504:U4506"/>
    <mergeCell ref="E4507:M4507"/>
    <mergeCell ref="O4507:U4507"/>
    <mergeCell ref="E4508:M4508"/>
    <mergeCell ref="O4508:U4508"/>
    <mergeCell ref="E4470:J4470"/>
    <mergeCell ref="L4470:U4470"/>
    <mergeCell ref="D4471:U4471"/>
    <mergeCell ref="F4472:G4472"/>
    <mergeCell ref="H4472:M4472"/>
    <mergeCell ref="N4472:P4472"/>
    <mergeCell ref="Q4472:U4472"/>
    <mergeCell ref="D4473:U4473"/>
    <mergeCell ref="D4474:M4474"/>
    <mergeCell ref="N4474:N4475"/>
    <mergeCell ref="O4474:P4475"/>
    <mergeCell ref="Q4474:S4474"/>
    <mergeCell ref="T4474:T4475"/>
    <mergeCell ref="U4474:U4475"/>
    <mergeCell ref="D4475:M4499"/>
    <mergeCell ref="O4476:P4476"/>
    <mergeCell ref="O4477:P4477"/>
    <mergeCell ref="O4478:P4478"/>
    <mergeCell ref="O4479:P4479"/>
    <mergeCell ref="O4480:P4480"/>
    <mergeCell ref="O4481:P4481"/>
    <mergeCell ref="O4482:P4482"/>
    <mergeCell ref="O4483:P4483"/>
    <mergeCell ref="O4484:P4484"/>
    <mergeCell ref="O4485:P4485"/>
    <mergeCell ref="O4486:P4486"/>
    <mergeCell ref="O4487:P4487"/>
    <mergeCell ref="O4488:P4488"/>
    <mergeCell ref="O4489:P4489"/>
    <mergeCell ref="O4490:P4490"/>
    <mergeCell ref="O4491:P4491"/>
    <mergeCell ref="O4492:P4492"/>
    <mergeCell ref="D4461:E4463"/>
    <mergeCell ref="F4461:O4462"/>
    <mergeCell ref="P4461:S4462"/>
    <mergeCell ref="T4461:U4463"/>
    <mergeCell ref="F4463:O4463"/>
    <mergeCell ref="R4463:S4463"/>
    <mergeCell ref="D4464:U4464"/>
    <mergeCell ref="D4465:E4465"/>
    <mergeCell ref="F4465:I4465"/>
    <mergeCell ref="J4465:K4465"/>
    <mergeCell ref="L4465:P4465"/>
    <mergeCell ref="R4465:U4465"/>
    <mergeCell ref="D4466:E4466"/>
    <mergeCell ref="F4466:U4466"/>
    <mergeCell ref="D4467:U4467"/>
    <mergeCell ref="F4468:H4468"/>
    <mergeCell ref="I4468:N4468"/>
    <mergeCell ref="P4468:U4468"/>
    <mergeCell ref="O4444:P4444"/>
    <mergeCell ref="O4445:P4445"/>
    <mergeCell ref="O4446:P4446"/>
    <mergeCell ref="N4447:T4447"/>
    <mergeCell ref="N4448:U4451"/>
    <mergeCell ref="D4451:M4451"/>
    <mergeCell ref="D4452:U4452"/>
    <mergeCell ref="D4453:M4453"/>
    <mergeCell ref="N4453:U4453"/>
    <mergeCell ref="D4454:M4454"/>
    <mergeCell ref="N4454:U4454"/>
    <mergeCell ref="D4455:M4457"/>
    <mergeCell ref="N4455:U4457"/>
    <mergeCell ref="E4458:M4458"/>
    <mergeCell ref="O4458:U4458"/>
    <mergeCell ref="E4459:M4459"/>
    <mergeCell ref="O4459:U4459"/>
    <mergeCell ref="E4421:J4421"/>
    <mergeCell ref="L4421:U4421"/>
    <mergeCell ref="D4422:U4422"/>
    <mergeCell ref="F4423:G4423"/>
    <mergeCell ref="H4423:M4423"/>
    <mergeCell ref="N4423:P4423"/>
    <mergeCell ref="Q4423:U4423"/>
    <mergeCell ref="D4424:U4424"/>
    <mergeCell ref="D4425:M4425"/>
    <mergeCell ref="N4425:N4426"/>
    <mergeCell ref="O4425:P4426"/>
    <mergeCell ref="Q4425:S4425"/>
    <mergeCell ref="T4425:T4426"/>
    <mergeCell ref="U4425:U4426"/>
    <mergeCell ref="D4426:M4450"/>
    <mergeCell ref="O4427:P4427"/>
    <mergeCell ref="O4428:P4428"/>
    <mergeCell ref="O4429:P4429"/>
    <mergeCell ref="O4430:P4430"/>
    <mergeCell ref="O4431:P4431"/>
    <mergeCell ref="O4432:P4432"/>
    <mergeCell ref="O4433:P4433"/>
    <mergeCell ref="O4434:P4434"/>
    <mergeCell ref="O4435:P4435"/>
    <mergeCell ref="O4436:P4436"/>
    <mergeCell ref="O4437:P4437"/>
    <mergeCell ref="O4438:P4438"/>
    <mergeCell ref="O4439:P4439"/>
    <mergeCell ref="O4440:P4440"/>
    <mergeCell ref="O4441:P4441"/>
    <mergeCell ref="O4442:P4442"/>
    <mergeCell ref="O4443:P4443"/>
    <mergeCell ref="D4412:E4414"/>
    <mergeCell ref="F4412:O4413"/>
    <mergeCell ref="P4412:S4413"/>
    <mergeCell ref="T4412:U4414"/>
    <mergeCell ref="F4414:O4414"/>
    <mergeCell ref="R4414:S4414"/>
    <mergeCell ref="D4415:U4415"/>
    <mergeCell ref="D4416:E4416"/>
    <mergeCell ref="F4416:I4416"/>
    <mergeCell ref="J4416:K4416"/>
    <mergeCell ref="L4416:P4416"/>
    <mergeCell ref="R4416:U4416"/>
    <mergeCell ref="D4417:E4417"/>
    <mergeCell ref="F4417:U4417"/>
    <mergeCell ref="D4418:U4418"/>
    <mergeCell ref="F4419:H4419"/>
    <mergeCell ref="I4419:N4419"/>
    <mergeCell ref="P4419:U4419"/>
    <mergeCell ref="O4395:P4395"/>
    <mergeCell ref="O4396:P4396"/>
    <mergeCell ref="O4397:P4397"/>
    <mergeCell ref="N4398:T4398"/>
    <mergeCell ref="N4399:U4402"/>
    <mergeCell ref="D4402:M4402"/>
    <mergeCell ref="D4403:U4403"/>
    <mergeCell ref="D4404:M4404"/>
    <mergeCell ref="N4404:U4404"/>
    <mergeCell ref="D4405:M4405"/>
    <mergeCell ref="N4405:U4405"/>
    <mergeCell ref="D4406:M4408"/>
    <mergeCell ref="N4406:U4408"/>
    <mergeCell ref="E4409:M4409"/>
    <mergeCell ref="O4409:U4409"/>
    <mergeCell ref="E4410:M4410"/>
    <mergeCell ref="O4410:U4410"/>
    <mergeCell ref="E4372:J4372"/>
    <mergeCell ref="L4372:U4372"/>
    <mergeCell ref="D4373:U4373"/>
    <mergeCell ref="F4374:G4374"/>
    <mergeCell ref="H4374:M4374"/>
    <mergeCell ref="N4374:P4374"/>
    <mergeCell ref="Q4374:U4374"/>
    <mergeCell ref="D4375:U4375"/>
    <mergeCell ref="D4376:M4376"/>
    <mergeCell ref="N4376:N4377"/>
    <mergeCell ref="O4376:P4377"/>
    <mergeCell ref="Q4376:S4376"/>
    <mergeCell ref="T4376:T4377"/>
    <mergeCell ref="U4376:U4377"/>
    <mergeCell ref="D4377:M4401"/>
    <mergeCell ref="O4378:P4378"/>
    <mergeCell ref="O4379:P4379"/>
    <mergeCell ref="O4380:P4380"/>
    <mergeCell ref="O4381:P4381"/>
    <mergeCell ref="O4382:P4382"/>
    <mergeCell ref="O4383:P4383"/>
    <mergeCell ref="O4384:P4384"/>
    <mergeCell ref="O4385:P4385"/>
    <mergeCell ref="O4386:P4386"/>
    <mergeCell ref="O4387:P4387"/>
    <mergeCell ref="O4388:P4388"/>
    <mergeCell ref="O4389:P4389"/>
    <mergeCell ref="O4390:P4390"/>
    <mergeCell ref="O4391:P4391"/>
    <mergeCell ref="O4392:P4392"/>
    <mergeCell ref="O4393:P4393"/>
    <mergeCell ref="O4394:P4394"/>
    <mergeCell ref="D4363:E4365"/>
    <mergeCell ref="F4363:O4364"/>
    <mergeCell ref="P4363:S4364"/>
    <mergeCell ref="T4363:U4365"/>
    <mergeCell ref="F4365:O4365"/>
    <mergeCell ref="R4365:S4365"/>
    <mergeCell ref="D4366:U4366"/>
    <mergeCell ref="D4367:E4367"/>
    <mergeCell ref="F4367:I4367"/>
    <mergeCell ref="J4367:K4367"/>
    <mergeCell ref="L4367:P4367"/>
    <mergeCell ref="R4367:U4367"/>
    <mergeCell ref="D4368:E4368"/>
    <mergeCell ref="F4368:U4368"/>
    <mergeCell ref="D4369:U4369"/>
    <mergeCell ref="F4370:H4370"/>
    <mergeCell ref="I4370:N4370"/>
    <mergeCell ref="P4370:U4370"/>
    <mergeCell ref="O4346:P4346"/>
    <mergeCell ref="O4347:P4347"/>
    <mergeCell ref="O4348:P4348"/>
    <mergeCell ref="N4349:T4349"/>
    <mergeCell ref="N4350:U4353"/>
    <mergeCell ref="D4353:M4353"/>
    <mergeCell ref="D4354:U4354"/>
    <mergeCell ref="D4355:M4355"/>
    <mergeCell ref="N4355:U4355"/>
    <mergeCell ref="D4356:M4356"/>
    <mergeCell ref="N4356:U4356"/>
    <mergeCell ref="D4357:M4359"/>
    <mergeCell ref="N4357:U4359"/>
    <mergeCell ref="E4360:M4360"/>
    <mergeCell ref="O4360:U4360"/>
    <mergeCell ref="E4361:M4361"/>
    <mergeCell ref="O4361:U4361"/>
    <mergeCell ref="E4323:J4323"/>
    <mergeCell ref="L4323:U4323"/>
    <mergeCell ref="D4324:U4324"/>
    <mergeCell ref="F4325:G4325"/>
    <mergeCell ref="H4325:M4325"/>
    <mergeCell ref="N4325:P4325"/>
    <mergeCell ref="Q4325:U4325"/>
    <mergeCell ref="D4326:U4326"/>
    <mergeCell ref="D4327:M4327"/>
    <mergeCell ref="N4327:N4328"/>
    <mergeCell ref="O4327:P4328"/>
    <mergeCell ref="Q4327:S4327"/>
    <mergeCell ref="T4327:T4328"/>
    <mergeCell ref="U4327:U4328"/>
    <mergeCell ref="D4328:M4352"/>
    <mergeCell ref="O4329:P4329"/>
    <mergeCell ref="O4330:P4330"/>
    <mergeCell ref="O4331:P4331"/>
    <mergeCell ref="O4332:P4332"/>
    <mergeCell ref="O4333:P4333"/>
    <mergeCell ref="O4334:P4334"/>
    <mergeCell ref="O4335:P4335"/>
    <mergeCell ref="O4336:P4336"/>
    <mergeCell ref="O4337:P4337"/>
    <mergeCell ref="O4338:P4338"/>
    <mergeCell ref="O4339:P4339"/>
    <mergeCell ref="O4340:P4340"/>
    <mergeCell ref="O4341:P4341"/>
    <mergeCell ref="O4342:P4342"/>
    <mergeCell ref="O4343:P4343"/>
    <mergeCell ref="O4344:P4344"/>
    <mergeCell ref="O4345:P4345"/>
    <mergeCell ref="D4314:E4316"/>
    <mergeCell ref="F4314:O4315"/>
    <mergeCell ref="P4314:S4315"/>
    <mergeCell ref="T4314:U4316"/>
    <mergeCell ref="F4316:O4316"/>
    <mergeCell ref="R4316:S4316"/>
    <mergeCell ref="D4317:U4317"/>
    <mergeCell ref="D4318:E4318"/>
    <mergeCell ref="F4318:I4318"/>
    <mergeCell ref="J4318:K4318"/>
    <mergeCell ref="L4318:P4318"/>
    <mergeCell ref="R4318:U4318"/>
    <mergeCell ref="D4319:E4319"/>
    <mergeCell ref="F4319:U4319"/>
    <mergeCell ref="D4320:U4320"/>
    <mergeCell ref="F4321:H4321"/>
    <mergeCell ref="I4321:N4321"/>
    <mergeCell ref="P4321:U4321"/>
    <mergeCell ref="O4297:P4297"/>
    <mergeCell ref="O4298:P4298"/>
    <mergeCell ref="O4299:P4299"/>
    <mergeCell ref="N4300:T4300"/>
    <mergeCell ref="N4301:U4304"/>
    <mergeCell ref="D4304:M4304"/>
    <mergeCell ref="D4305:U4305"/>
    <mergeCell ref="D4306:M4306"/>
    <mergeCell ref="N4306:U4306"/>
    <mergeCell ref="D4307:M4307"/>
    <mergeCell ref="N4307:U4307"/>
    <mergeCell ref="D4308:M4310"/>
    <mergeCell ref="N4308:U4310"/>
    <mergeCell ref="E4311:M4311"/>
    <mergeCell ref="O4311:U4311"/>
    <mergeCell ref="E4312:M4312"/>
    <mergeCell ref="O4312:U4312"/>
    <mergeCell ref="E4274:J4274"/>
    <mergeCell ref="L4274:U4274"/>
    <mergeCell ref="D4275:U4275"/>
    <mergeCell ref="F4276:G4276"/>
    <mergeCell ref="H4276:M4276"/>
    <mergeCell ref="N4276:P4276"/>
    <mergeCell ref="Q4276:U4276"/>
    <mergeCell ref="D4277:U4277"/>
    <mergeCell ref="D4278:M4278"/>
    <mergeCell ref="N4278:N4279"/>
    <mergeCell ref="O4278:P4279"/>
    <mergeCell ref="Q4278:S4278"/>
    <mergeCell ref="T4278:T4279"/>
    <mergeCell ref="U4278:U4279"/>
    <mergeCell ref="D4279:M4303"/>
    <mergeCell ref="O4280:P4280"/>
    <mergeCell ref="O4281:P4281"/>
    <mergeCell ref="O4282:P4282"/>
    <mergeCell ref="O4283:P4283"/>
    <mergeCell ref="O4284:P4284"/>
    <mergeCell ref="O4285:P4285"/>
    <mergeCell ref="O4286:P4286"/>
    <mergeCell ref="O4287:P4287"/>
    <mergeCell ref="O4288:P4288"/>
    <mergeCell ref="O4289:P4289"/>
    <mergeCell ref="O4290:P4290"/>
    <mergeCell ref="O4291:P4291"/>
    <mergeCell ref="O4292:P4292"/>
    <mergeCell ref="O4293:P4293"/>
    <mergeCell ref="O4294:P4294"/>
    <mergeCell ref="O4295:P4295"/>
    <mergeCell ref="O4296:P4296"/>
    <mergeCell ref="D4265:E4267"/>
    <mergeCell ref="F4265:O4266"/>
    <mergeCell ref="P4265:S4266"/>
    <mergeCell ref="T4265:U4267"/>
    <mergeCell ref="F4267:O4267"/>
    <mergeCell ref="R4267:S4267"/>
    <mergeCell ref="D4268:U4268"/>
    <mergeCell ref="D4269:E4269"/>
    <mergeCell ref="F4269:I4269"/>
    <mergeCell ref="J4269:K4269"/>
    <mergeCell ref="L4269:P4269"/>
    <mergeCell ref="R4269:U4269"/>
    <mergeCell ref="D4270:E4270"/>
    <mergeCell ref="F4270:U4270"/>
    <mergeCell ref="D4271:U4271"/>
    <mergeCell ref="F4272:H4272"/>
    <mergeCell ref="I4272:N4272"/>
    <mergeCell ref="P4272:U4272"/>
    <mergeCell ref="O4248:P4248"/>
    <mergeCell ref="O4249:P4249"/>
    <mergeCell ref="O4250:P4250"/>
    <mergeCell ref="N4251:T4251"/>
    <mergeCell ref="N4252:U4255"/>
    <mergeCell ref="D4255:M4255"/>
    <mergeCell ref="D4256:U4256"/>
    <mergeCell ref="D4257:M4257"/>
    <mergeCell ref="N4257:U4257"/>
    <mergeCell ref="D4258:M4258"/>
    <mergeCell ref="N4258:U4258"/>
    <mergeCell ref="D4259:M4261"/>
    <mergeCell ref="N4259:U4261"/>
    <mergeCell ref="E4262:M4262"/>
    <mergeCell ref="O4262:U4262"/>
    <mergeCell ref="E4263:M4263"/>
    <mergeCell ref="O4263:U4263"/>
    <mergeCell ref="E4225:J4225"/>
    <mergeCell ref="L4225:U4225"/>
    <mergeCell ref="D4226:U4226"/>
    <mergeCell ref="F4227:G4227"/>
    <mergeCell ref="H4227:M4227"/>
    <mergeCell ref="N4227:P4227"/>
    <mergeCell ref="Q4227:U4227"/>
    <mergeCell ref="D4228:U4228"/>
    <mergeCell ref="D4229:M4229"/>
    <mergeCell ref="N4229:N4230"/>
    <mergeCell ref="O4229:P4230"/>
    <mergeCell ref="Q4229:S4229"/>
    <mergeCell ref="T4229:T4230"/>
    <mergeCell ref="U4229:U4230"/>
    <mergeCell ref="D4230:M4254"/>
    <mergeCell ref="O4231:P4231"/>
    <mergeCell ref="O4232:P4232"/>
    <mergeCell ref="O4233:P4233"/>
    <mergeCell ref="O4234:P4234"/>
    <mergeCell ref="O4235:P4235"/>
    <mergeCell ref="O4236:P4236"/>
    <mergeCell ref="O4237:P4237"/>
    <mergeCell ref="O4238:P4238"/>
    <mergeCell ref="O4239:P4239"/>
    <mergeCell ref="O4240:P4240"/>
    <mergeCell ref="O4241:P4241"/>
    <mergeCell ref="O4242:P4242"/>
    <mergeCell ref="O4243:P4243"/>
    <mergeCell ref="O4244:P4244"/>
    <mergeCell ref="O4245:P4245"/>
    <mergeCell ref="O4246:P4246"/>
    <mergeCell ref="O4247:P4247"/>
    <mergeCell ref="D4216:E4218"/>
    <mergeCell ref="F4216:O4217"/>
    <mergeCell ref="P4216:S4217"/>
    <mergeCell ref="T4216:U4218"/>
    <mergeCell ref="F4218:O4218"/>
    <mergeCell ref="R4218:S4218"/>
    <mergeCell ref="D4219:U4219"/>
    <mergeCell ref="D4220:E4220"/>
    <mergeCell ref="F4220:I4220"/>
    <mergeCell ref="J4220:K4220"/>
    <mergeCell ref="L4220:P4220"/>
    <mergeCell ref="R4220:U4220"/>
    <mergeCell ref="D4221:E4221"/>
    <mergeCell ref="F4221:U4221"/>
    <mergeCell ref="D4222:U4222"/>
    <mergeCell ref="F4223:H4223"/>
    <mergeCell ref="I4223:N4223"/>
    <mergeCell ref="P4223:U4223"/>
    <mergeCell ref="O4199:P4199"/>
    <mergeCell ref="O4200:P4200"/>
    <mergeCell ref="O4201:P4201"/>
    <mergeCell ref="N4202:T4202"/>
    <mergeCell ref="N4203:U4206"/>
    <mergeCell ref="D4206:M4206"/>
    <mergeCell ref="D4207:U4207"/>
    <mergeCell ref="D4208:M4208"/>
    <mergeCell ref="N4208:U4208"/>
    <mergeCell ref="D4209:M4209"/>
    <mergeCell ref="N4209:U4209"/>
    <mergeCell ref="D4210:M4212"/>
    <mergeCell ref="N4210:U4212"/>
    <mergeCell ref="E4213:M4213"/>
    <mergeCell ref="O4213:U4213"/>
    <mergeCell ref="E4214:M4214"/>
    <mergeCell ref="O4214:U4214"/>
    <mergeCell ref="E4176:J4176"/>
    <mergeCell ref="L4176:U4176"/>
    <mergeCell ref="D4177:U4177"/>
    <mergeCell ref="F4178:G4178"/>
    <mergeCell ref="H4178:M4178"/>
    <mergeCell ref="N4178:P4178"/>
    <mergeCell ref="Q4178:U4178"/>
    <mergeCell ref="D4179:U4179"/>
    <mergeCell ref="D4180:M4180"/>
    <mergeCell ref="N4180:N4181"/>
    <mergeCell ref="O4180:P4181"/>
    <mergeCell ref="Q4180:S4180"/>
    <mergeCell ref="T4180:T4181"/>
    <mergeCell ref="U4180:U4181"/>
    <mergeCell ref="D4181:M4205"/>
    <mergeCell ref="O4182:P4182"/>
    <mergeCell ref="O4183:P4183"/>
    <mergeCell ref="O4184:P4184"/>
    <mergeCell ref="O4185:P4185"/>
    <mergeCell ref="O4186:P4186"/>
    <mergeCell ref="O4187:P4187"/>
    <mergeCell ref="O4188:P4188"/>
    <mergeCell ref="O4189:P4189"/>
    <mergeCell ref="O4190:P4190"/>
    <mergeCell ref="O4191:P4191"/>
    <mergeCell ref="O4192:P4192"/>
    <mergeCell ref="O4193:P4193"/>
    <mergeCell ref="O4194:P4194"/>
    <mergeCell ref="O4195:P4195"/>
    <mergeCell ref="O4196:P4196"/>
    <mergeCell ref="O4197:P4197"/>
    <mergeCell ref="O4198:P4198"/>
    <mergeCell ref="D4167:E4169"/>
    <mergeCell ref="F4167:O4168"/>
    <mergeCell ref="P4167:S4168"/>
    <mergeCell ref="T4167:U4169"/>
    <mergeCell ref="F4169:O4169"/>
    <mergeCell ref="R4169:S4169"/>
    <mergeCell ref="D4170:U4170"/>
    <mergeCell ref="D4171:E4171"/>
    <mergeCell ref="F4171:I4171"/>
    <mergeCell ref="J4171:K4171"/>
    <mergeCell ref="L4171:P4171"/>
    <mergeCell ref="R4171:U4171"/>
    <mergeCell ref="D4172:E4172"/>
    <mergeCell ref="F4172:U4172"/>
    <mergeCell ref="D4173:U4173"/>
    <mergeCell ref="F4174:H4174"/>
    <mergeCell ref="I4174:N4174"/>
    <mergeCell ref="P4174:U4174"/>
    <mergeCell ref="O4150:P4150"/>
    <mergeCell ref="O4151:P4151"/>
    <mergeCell ref="O4152:P4152"/>
    <mergeCell ref="N4153:T4153"/>
    <mergeCell ref="N4154:U4157"/>
    <mergeCell ref="D4157:M4157"/>
    <mergeCell ref="D4158:U4158"/>
    <mergeCell ref="D4159:M4159"/>
    <mergeCell ref="N4159:U4159"/>
    <mergeCell ref="D4160:M4160"/>
    <mergeCell ref="N4160:U4160"/>
    <mergeCell ref="D4161:M4163"/>
    <mergeCell ref="N4161:U4163"/>
    <mergeCell ref="E4164:M4164"/>
    <mergeCell ref="O4164:U4164"/>
    <mergeCell ref="E4165:M4165"/>
    <mergeCell ref="O4165:U4165"/>
    <mergeCell ref="E4127:J4127"/>
    <mergeCell ref="L4127:U4127"/>
    <mergeCell ref="D4128:U4128"/>
    <mergeCell ref="F4129:G4129"/>
    <mergeCell ref="H4129:M4129"/>
    <mergeCell ref="N4129:P4129"/>
    <mergeCell ref="Q4129:U4129"/>
    <mergeCell ref="D4130:U4130"/>
    <mergeCell ref="D4131:M4131"/>
    <mergeCell ref="N4131:N4132"/>
    <mergeCell ref="O4131:P4132"/>
    <mergeCell ref="Q4131:S4131"/>
    <mergeCell ref="T4131:T4132"/>
    <mergeCell ref="U4131:U4132"/>
    <mergeCell ref="D4132:M4156"/>
    <mergeCell ref="O4133:P4133"/>
    <mergeCell ref="O4134:P4134"/>
    <mergeCell ref="O4135:P4135"/>
    <mergeCell ref="O4136:P4136"/>
    <mergeCell ref="O4137:P4137"/>
    <mergeCell ref="O4138:P4138"/>
    <mergeCell ref="O4139:P4139"/>
    <mergeCell ref="O4140:P4140"/>
    <mergeCell ref="O4141:P4141"/>
    <mergeCell ref="O4142:P4142"/>
    <mergeCell ref="O4143:P4143"/>
    <mergeCell ref="O4144:P4144"/>
    <mergeCell ref="O4145:P4145"/>
    <mergeCell ref="O4146:P4146"/>
    <mergeCell ref="O4147:P4147"/>
    <mergeCell ref="O4148:P4148"/>
    <mergeCell ref="O4149:P4149"/>
    <mergeCell ref="D4118:E4120"/>
    <mergeCell ref="F4118:O4119"/>
    <mergeCell ref="P4118:S4119"/>
    <mergeCell ref="T4118:U4120"/>
    <mergeCell ref="F4120:O4120"/>
    <mergeCell ref="R4120:S4120"/>
    <mergeCell ref="D4121:U4121"/>
    <mergeCell ref="D4122:E4122"/>
    <mergeCell ref="F4122:I4122"/>
    <mergeCell ref="J4122:K4122"/>
    <mergeCell ref="L4122:P4122"/>
    <mergeCell ref="R4122:U4122"/>
    <mergeCell ref="D4123:E4123"/>
    <mergeCell ref="F4123:U4123"/>
    <mergeCell ref="D4124:U4124"/>
    <mergeCell ref="F4125:H4125"/>
    <mergeCell ref="I4125:N4125"/>
    <mergeCell ref="P4125:U4125"/>
    <mergeCell ref="O4101:P4101"/>
    <mergeCell ref="O4102:P4102"/>
    <mergeCell ref="O4103:P4103"/>
    <mergeCell ref="N4104:T4104"/>
    <mergeCell ref="N4105:U4108"/>
    <mergeCell ref="D4108:M4108"/>
    <mergeCell ref="D4109:U4109"/>
    <mergeCell ref="D4110:M4110"/>
    <mergeCell ref="N4110:U4110"/>
    <mergeCell ref="D4111:M4111"/>
    <mergeCell ref="N4111:U4111"/>
    <mergeCell ref="D4112:M4114"/>
    <mergeCell ref="N4112:U4114"/>
    <mergeCell ref="E4115:M4115"/>
    <mergeCell ref="O4115:U4115"/>
    <mergeCell ref="E4116:M4116"/>
    <mergeCell ref="O4116:U4116"/>
    <mergeCell ref="E4078:J4078"/>
    <mergeCell ref="L4078:U4078"/>
    <mergeCell ref="D4079:U4079"/>
    <mergeCell ref="F4080:G4080"/>
    <mergeCell ref="H4080:M4080"/>
    <mergeCell ref="N4080:P4080"/>
    <mergeCell ref="Q4080:U4080"/>
    <mergeCell ref="D4081:U4081"/>
    <mergeCell ref="D4082:M4082"/>
    <mergeCell ref="N4082:N4083"/>
    <mergeCell ref="O4082:P4083"/>
    <mergeCell ref="Q4082:S4082"/>
    <mergeCell ref="T4082:T4083"/>
    <mergeCell ref="U4082:U4083"/>
    <mergeCell ref="D4083:M4107"/>
    <mergeCell ref="O4084:P4084"/>
    <mergeCell ref="O4085:P4085"/>
    <mergeCell ref="O4086:P4086"/>
    <mergeCell ref="O4087:P4087"/>
    <mergeCell ref="O4088:P4088"/>
    <mergeCell ref="O4089:P4089"/>
    <mergeCell ref="O4090:P4090"/>
    <mergeCell ref="O4091:P4091"/>
    <mergeCell ref="O4092:P4092"/>
    <mergeCell ref="O4093:P4093"/>
    <mergeCell ref="O4094:P4094"/>
    <mergeCell ref="O4095:P4095"/>
    <mergeCell ref="O4096:P4096"/>
    <mergeCell ref="O4097:P4097"/>
    <mergeCell ref="O4098:P4098"/>
    <mergeCell ref="O4099:P4099"/>
    <mergeCell ref="O4100:P4100"/>
    <mergeCell ref="D4069:E4071"/>
    <mergeCell ref="F4069:O4070"/>
    <mergeCell ref="P4069:S4070"/>
    <mergeCell ref="T4069:U4071"/>
    <mergeCell ref="F4071:O4071"/>
    <mergeCell ref="R4071:S4071"/>
    <mergeCell ref="D4072:U4072"/>
    <mergeCell ref="D4073:E4073"/>
    <mergeCell ref="F4073:I4073"/>
    <mergeCell ref="J4073:K4073"/>
    <mergeCell ref="L4073:P4073"/>
    <mergeCell ref="R4073:U4073"/>
    <mergeCell ref="D4074:E4074"/>
    <mergeCell ref="F4074:U4074"/>
    <mergeCell ref="D4075:U4075"/>
    <mergeCell ref="F4076:H4076"/>
    <mergeCell ref="I4076:N4076"/>
    <mergeCell ref="P4076:U4076"/>
    <mergeCell ref="O1896:P1896"/>
    <mergeCell ref="O1897:P1897"/>
    <mergeCell ref="O1898:P1898"/>
    <mergeCell ref="N1899:T1899"/>
    <mergeCell ref="N1900:U1903"/>
    <mergeCell ref="D1903:M1903"/>
    <mergeCell ref="D1904:U1904"/>
    <mergeCell ref="D1905:M1905"/>
    <mergeCell ref="N1905:U1905"/>
    <mergeCell ref="D1906:M1906"/>
    <mergeCell ref="N1906:U1906"/>
    <mergeCell ref="D1907:M1909"/>
    <mergeCell ref="N1907:U1909"/>
    <mergeCell ref="E1910:M1910"/>
    <mergeCell ref="O1910:U1910"/>
    <mergeCell ref="E1911:M1911"/>
    <mergeCell ref="O1911:U1911"/>
    <mergeCell ref="E1873:J1873"/>
    <mergeCell ref="L1873:U1873"/>
    <mergeCell ref="D1874:U1874"/>
    <mergeCell ref="F1875:G1875"/>
    <mergeCell ref="H1875:M1875"/>
    <mergeCell ref="N1875:P1875"/>
    <mergeCell ref="Q1875:U1875"/>
    <mergeCell ref="D1876:U1876"/>
    <mergeCell ref="D1877:M1877"/>
    <mergeCell ref="N1877:N1878"/>
    <mergeCell ref="O1877:P1878"/>
    <mergeCell ref="Q1877:S1877"/>
    <mergeCell ref="T1877:T1878"/>
    <mergeCell ref="U1877:U1878"/>
    <mergeCell ref="D1878:M1902"/>
    <mergeCell ref="O1879:P1879"/>
    <mergeCell ref="O1880:P1880"/>
    <mergeCell ref="O1881:P1881"/>
    <mergeCell ref="O1882:P1882"/>
    <mergeCell ref="O1883:P1883"/>
    <mergeCell ref="O1884:P1884"/>
    <mergeCell ref="O1885:P1885"/>
    <mergeCell ref="O1886:P1886"/>
    <mergeCell ref="O1887:P1887"/>
    <mergeCell ref="O1888:P1888"/>
    <mergeCell ref="O1889:P1889"/>
    <mergeCell ref="O1890:P1890"/>
    <mergeCell ref="O1891:P1891"/>
    <mergeCell ref="O1892:P1892"/>
    <mergeCell ref="O1893:P1893"/>
    <mergeCell ref="O1894:P1894"/>
    <mergeCell ref="O1895:P1895"/>
    <mergeCell ref="D1864:E1866"/>
    <mergeCell ref="F1864:O1865"/>
    <mergeCell ref="P1864:S1865"/>
    <mergeCell ref="T1864:U1866"/>
    <mergeCell ref="F1866:O1866"/>
    <mergeCell ref="R1866:S1866"/>
    <mergeCell ref="D1867:U1867"/>
    <mergeCell ref="D1868:E1868"/>
    <mergeCell ref="F1868:I1868"/>
    <mergeCell ref="J1868:K1868"/>
    <mergeCell ref="L1868:P1868"/>
    <mergeCell ref="R1868:U1868"/>
    <mergeCell ref="D1869:E1869"/>
    <mergeCell ref="F1869:U1869"/>
    <mergeCell ref="D1870:U1870"/>
    <mergeCell ref="F1871:H1871"/>
    <mergeCell ref="I1871:N1871"/>
    <mergeCell ref="P1871:U1871"/>
    <mergeCell ref="O1847:P1847"/>
    <mergeCell ref="O1848:P1848"/>
    <mergeCell ref="O1849:P1849"/>
    <mergeCell ref="N1850:T1850"/>
    <mergeCell ref="N1851:U1854"/>
    <mergeCell ref="D1854:M1854"/>
    <mergeCell ref="D1855:U1855"/>
    <mergeCell ref="D1856:M1856"/>
    <mergeCell ref="N1856:U1856"/>
    <mergeCell ref="D1857:M1857"/>
    <mergeCell ref="N1857:U1857"/>
    <mergeCell ref="D1858:M1860"/>
    <mergeCell ref="N1858:U1860"/>
    <mergeCell ref="E1861:M1861"/>
    <mergeCell ref="O1861:U1861"/>
    <mergeCell ref="E1862:M1862"/>
    <mergeCell ref="O1862:U1862"/>
    <mergeCell ref="E1824:J1824"/>
    <mergeCell ref="L1824:U1824"/>
    <mergeCell ref="D1825:U1825"/>
    <mergeCell ref="F1826:G1826"/>
    <mergeCell ref="H1826:M1826"/>
    <mergeCell ref="N1826:P1826"/>
    <mergeCell ref="Q1826:U1826"/>
    <mergeCell ref="D1827:U1827"/>
    <mergeCell ref="D1828:M1828"/>
    <mergeCell ref="N1828:N1829"/>
    <mergeCell ref="O1828:P1829"/>
    <mergeCell ref="Q1828:S1828"/>
    <mergeCell ref="T1828:T1829"/>
    <mergeCell ref="U1828:U1829"/>
    <mergeCell ref="D1829:M1853"/>
    <mergeCell ref="O1830:P1830"/>
    <mergeCell ref="O1831:P1831"/>
    <mergeCell ref="O1832:P1832"/>
    <mergeCell ref="O1833:P1833"/>
    <mergeCell ref="O1834:P1834"/>
    <mergeCell ref="O1835:P1835"/>
    <mergeCell ref="O1836:P1836"/>
    <mergeCell ref="O1837:P1837"/>
    <mergeCell ref="O1838:P1838"/>
    <mergeCell ref="O1839:P1839"/>
    <mergeCell ref="O1840:P1840"/>
    <mergeCell ref="O1841:P1841"/>
    <mergeCell ref="O1842:P1842"/>
    <mergeCell ref="O1843:P1843"/>
    <mergeCell ref="O1844:P1844"/>
    <mergeCell ref="O1845:P1845"/>
    <mergeCell ref="O1846:P1846"/>
    <mergeCell ref="D1815:E1817"/>
    <mergeCell ref="F1815:O1816"/>
    <mergeCell ref="P1815:S1816"/>
    <mergeCell ref="T1815:U1817"/>
    <mergeCell ref="F1817:O1817"/>
    <mergeCell ref="R1817:S1817"/>
    <mergeCell ref="D1818:U1818"/>
    <mergeCell ref="D1819:E1819"/>
    <mergeCell ref="F1819:I1819"/>
    <mergeCell ref="J1819:K1819"/>
    <mergeCell ref="L1819:P1819"/>
    <mergeCell ref="R1819:U1819"/>
    <mergeCell ref="D1820:E1820"/>
    <mergeCell ref="F1820:U1820"/>
    <mergeCell ref="D1821:U1821"/>
    <mergeCell ref="F1822:H1822"/>
    <mergeCell ref="I1822:N1822"/>
    <mergeCell ref="P1822:U1822"/>
    <mergeCell ref="O1798:P1798"/>
    <mergeCell ref="O1799:P1799"/>
    <mergeCell ref="O1800:P1800"/>
    <mergeCell ref="N1801:T1801"/>
    <mergeCell ref="N1802:U1805"/>
    <mergeCell ref="D1805:M1805"/>
    <mergeCell ref="D1806:U1806"/>
    <mergeCell ref="D1807:M1807"/>
    <mergeCell ref="N1807:U1807"/>
    <mergeCell ref="D1808:M1808"/>
    <mergeCell ref="N1808:U1808"/>
    <mergeCell ref="D1809:M1811"/>
    <mergeCell ref="N1809:U1811"/>
    <mergeCell ref="E1812:M1812"/>
    <mergeCell ref="O1812:U1812"/>
    <mergeCell ref="E1813:M1813"/>
    <mergeCell ref="O1813:U1813"/>
    <mergeCell ref="E1775:J1775"/>
    <mergeCell ref="L1775:U1775"/>
    <mergeCell ref="D1776:U1776"/>
    <mergeCell ref="F1777:G1777"/>
    <mergeCell ref="H1777:M1777"/>
    <mergeCell ref="N1777:P1777"/>
    <mergeCell ref="Q1777:U1777"/>
    <mergeCell ref="D1778:U1778"/>
    <mergeCell ref="D1779:M1779"/>
    <mergeCell ref="N1779:N1780"/>
    <mergeCell ref="O1779:P1780"/>
    <mergeCell ref="Q1779:S1779"/>
    <mergeCell ref="T1779:T1780"/>
    <mergeCell ref="U1779:U1780"/>
    <mergeCell ref="D1780:M1804"/>
    <mergeCell ref="O1781:P1781"/>
    <mergeCell ref="O1782:P1782"/>
    <mergeCell ref="O1783:P1783"/>
    <mergeCell ref="O1784:P1784"/>
    <mergeCell ref="O1785:P1785"/>
    <mergeCell ref="O1786:P1786"/>
    <mergeCell ref="O1787:P1787"/>
    <mergeCell ref="O1788:P1788"/>
    <mergeCell ref="O1789:P1789"/>
    <mergeCell ref="O1790:P1790"/>
    <mergeCell ref="O1791:P1791"/>
    <mergeCell ref="O1792:P1792"/>
    <mergeCell ref="O1793:P1793"/>
    <mergeCell ref="O1794:P1794"/>
    <mergeCell ref="O1795:P1795"/>
    <mergeCell ref="O1796:P1796"/>
    <mergeCell ref="O1797:P1797"/>
    <mergeCell ref="D1766:E1768"/>
    <mergeCell ref="F1766:O1767"/>
    <mergeCell ref="P1766:S1767"/>
    <mergeCell ref="T1766:U1768"/>
    <mergeCell ref="F1768:O1768"/>
    <mergeCell ref="R1768:S1768"/>
    <mergeCell ref="D1769:U1769"/>
    <mergeCell ref="D1770:E1770"/>
    <mergeCell ref="F1770:I1770"/>
    <mergeCell ref="J1770:K1770"/>
    <mergeCell ref="L1770:P1770"/>
    <mergeCell ref="R1770:U1770"/>
    <mergeCell ref="D1771:E1771"/>
    <mergeCell ref="F1771:U1771"/>
    <mergeCell ref="D1772:U1772"/>
    <mergeCell ref="F1773:H1773"/>
    <mergeCell ref="I1773:N1773"/>
    <mergeCell ref="P1773:U1773"/>
    <mergeCell ref="CM361:CP361"/>
    <mergeCell ref="CR361:CU361"/>
    <mergeCell ref="CW361:CZ361"/>
    <mergeCell ref="DB361:DE361"/>
    <mergeCell ref="DG361:DJ361"/>
    <mergeCell ref="D2152:M2154"/>
    <mergeCell ref="N2152:U2154"/>
    <mergeCell ref="E2155:M2155"/>
    <mergeCell ref="O2155:U2155"/>
    <mergeCell ref="BN312:BQ312"/>
    <mergeCell ref="BS312:BV312"/>
    <mergeCell ref="BX312:CA312"/>
    <mergeCell ref="CC312:CF312"/>
    <mergeCell ref="CH312:CK312"/>
    <mergeCell ref="CM312:CP312"/>
    <mergeCell ref="CR312:CU312"/>
    <mergeCell ref="CW312:CZ312"/>
    <mergeCell ref="DB312:DE312"/>
    <mergeCell ref="DG312:DJ312"/>
    <mergeCell ref="BN1929:BQ1929"/>
    <mergeCell ref="BS1929:BV1929"/>
    <mergeCell ref="BX1929:CA1929"/>
    <mergeCell ref="CC1929:CF1929"/>
    <mergeCell ref="CH1929:CK1929"/>
    <mergeCell ref="CM1929:CP1929"/>
    <mergeCell ref="CR1929:CU1929"/>
    <mergeCell ref="CW1929:CZ1929"/>
    <mergeCell ref="DB1929:DE1929"/>
    <mergeCell ref="DG1929:DJ1929"/>
    <mergeCell ref="BN361:BQ361"/>
    <mergeCell ref="BS361:BV361"/>
    <mergeCell ref="BX361:CA361"/>
    <mergeCell ref="D2114:E2114"/>
    <mergeCell ref="F2114:U2114"/>
    <mergeCell ref="P1136:U1136"/>
    <mergeCell ref="O1144:P1144"/>
    <mergeCell ref="O1145:P1145"/>
    <mergeCell ref="O1146:P1146"/>
    <mergeCell ref="O1147:P1147"/>
    <mergeCell ref="O1148:P1148"/>
    <mergeCell ref="O1149:P1149"/>
    <mergeCell ref="O1150:P1150"/>
    <mergeCell ref="O1151:P1151"/>
    <mergeCell ref="O1152:P1152"/>
    <mergeCell ref="D1169:U1169"/>
    <mergeCell ref="E1138:J1138"/>
    <mergeCell ref="L1138:U1138"/>
    <mergeCell ref="D1139:U1139"/>
    <mergeCell ref="F1140:G1140"/>
    <mergeCell ref="H1140:M1140"/>
    <mergeCell ref="O1155:P1155"/>
    <mergeCell ref="O1162:P1162"/>
    <mergeCell ref="O1163:P1163"/>
    <mergeCell ref="N1164:T1164"/>
    <mergeCell ref="N1165:U1168"/>
    <mergeCell ref="D1168:M1168"/>
    <mergeCell ref="D1170:M1170"/>
    <mergeCell ref="N1170:U1170"/>
    <mergeCell ref="D1171:M1171"/>
    <mergeCell ref="N1171:U1171"/>
    <mergeCell ref="D1172:M1174"/>
    <mergeCell ref="N1172:U1174"/>
    <mergeCell ref="E1175:M1175"/>
    <mergeCell ref="O1175:U1175"/>
    <mergeCell ref="R1133:U1133"/>
    <mergeCell ref="D1134:E1134"/>
    <mergeCell ref="F1134:U1134"/>
    <mergeCell ref="D1135:U1135"/>
    <mergeCell ref="F1136:H1136"/>
    <mergeCell ref="I1136:N1136"/>
    <mergeCell ref="CC361:CF361"/>
    <mergeCell ref="CH361:CK361"/>
    <mergeCell ref="H1581:M1581"/>
    <mergeCell ref="N1581:P1581"/>
    <mergeCell ref="Q1581:U1581"/>
    <mergeCell ref="D1611:M1611"/>
    <mergeCell ref="N1611:U1611"/>
    <mergeCell ref="R2111:S2111"/>
    <mergeCell ref="D2112:U2112"/>
    <mergeCell ref="D2113:E2113"/>
    <mergeCell ref="F2113:I2113"/>
    <mergeCell ref="J2113:K2113"/>
    <mergeCell ref="L2113:P2113"/>
    <mergeCell ref="R2113:U2113"/>
    <mergeCell ref="O371:P371"/>
    <mergeCell ref="O372:P372"/>
    <mergeCell ref="O373:P373"/>
    <mergeCell ref="O374:P374"/>
    <mergeCell ref="O375:P375"/>
    <mergeCell ref="O376:P376"/>
    <mergeCell ref="Q1142:S1142"/>
    <mergeCell ref="T1142:T1143"/>
    <mergeCell ref="U1142:U1143"/>
    <mergeCell ref="D1143:M1167"/>
    <mergeCell ref="O1153:P1153"/>
    <mergeCell ref="O1154:P1154"/>
    <mergeCell ref="F2116:H2116"/>
    <mergeCell ref="I2116:N2116"/>
    <mergeCell ref="P2116:U2116"/>
    <mergeCell ref="O377:P377"/>
    <mergeCell ref="O378:P378"/>
    <mergeCell ref="O379:P379"/>
    <mergeCell ref="N380:T380"/>
    <mergeCell ref="N381:U384"/>
    <mergeCell ref="D384:M384"/>
    <mergeCell ref="D385:U385"/>
    <mergeCell ref="D386:M386"/>
    <mergeCell ref="N386:U386"/>
    <mergeCell ref="D387:M387"/>
    <mergeCell ref="N387:U387"/>
    <mergeCell ref="D388:M390"/>
    <mergeCell ref="N388:U390"/>
    <mergeCell ref="E391:M391"/>
    <mergeCell ref="O391:U391"/>
    <mergeCell ref="E392:M392"/>
    <mergeCell ref="O392:U392"/>
    <mergeCell ref="O1156:P1156"/>
    <mergeCell ref="O1157:P1157"/>
    <mergeCell ref="O1158:P1158"/>
    <mergeCell ref="O1159:P1159"/>
    <mergeCell ref="O1160:P1160"/>
    <mergeCell ref="O1161:P1161"/>
    <mergeCell ref="N1140:P1140"/>
    <mergeCell ref="Q1140:U1140"/>
    <mergeCell ref="D1141:U1141"/>
    <mergeCell ref="D1142:M1142"/>
    <mergeCell ref="N1142:N1143"/>
    <mergeCell ref="O1142:P1143"/>
    <mergeCell ref="D350:E350"/>
    <mergeCell ref="F350:U350"/>
    <mergeCell ref="D351:U351"/>
    <mergeCell ref="F352:H352"/>
    <mergeCell ref="I352:N352"/>
    <mergeCell ref="P352:U352"/>
    <mergeCell ref="E354:J354"/>
    <mergeCell ref="L354:U354"/>
    <mergeCell ref="D355:U355"/>
    <mergeCell ref="F356:G356"/>
    <mergeCell ref="H356:M356"/>
    <mergeCell ref="N356:P356"/>
    <mergeCell ref="Q356:U356"/>
    <mergeCell ref="D357:U357"/>
    <mergeCell ref="D358:M358"/>
    <mergeCell ref="N358:N359"/>
    <mergeCell ref="O358:P359"/>
    <mergeCell ref="Q358:S358"/>
    <mergeCell ref="T358:T359"/>
    <mergeCell ref="U358:U359"/>
    <mergeCell ref="D359:M383"/>
    <mergeCell ref="O360:P360"/>
    <mergeCell ref="O361:P361"/>
    <mergeCell ref="O362:P362"/>
    <mergeCell ref="O363:P363"/>
    <mergeCell ref="O364:P364"/>
    <mergeCell ref="O365:P365"/>
    <mergeCell ref="O366:P366"/>
    <mergeCell ref="O367:P367"/>
    <mergeCell ref="O368:P368"/>
    <mergeCell ref="O369:P369"/>
    <mergeCell ref="O370:P370"/>
    <mergeCell ref="D339:M341"/>
    <mergeCell ref="N339:U341"/>
    <mergeCell ref="E342:M342"/>
    <mergeCell ref="O342:U342"/>
    <mergeCell ref="E343:M343"/>
    <mergeCell ref="O343:U343"/>
    <mergeCell ref="D345:E347"/>
    <mergeCell ref="F345:O346"/>
    <mergeCell ref="P345:S346"/>
    <mergeCell ref="T345:U347"/>
    <mergeCell ref="F347:O347"/>
    <mergeCell ref="R347:S347"/>
    <mergeCell ref="D348:U348"/>
    <mergeCell ref="D349:E349"/>
    <mergeCell ref="F349:I349"/>
    <mergeCell ref="J349:K349"/>
    <mergeCell ref="L349:P349"/>
    <mergeCell ref="R349:U349"/>
    <mergeCell ref="E305:J305"/>
    <mergeCell ref="L305:U305"/>
    <mergeCell ref="D306:U306"/>
    <mergeCell ref="F307:G307"/>
    <mergeCell ref="H307:M307"/>
    <mergeCell ref="N307:P307"/>
    <mergeCell ref="Q307:U307"/>
    <mergeCell ref="D308:U308"/>
    <mergeCell ref="D309:M309"/>
    <mergeCell ref="N309:N310"/>
    <mergeCell ref="O309:P310"/>
    <mergeCell ref="Q309:S309"/>
    <mergeCell ref="T309:T310"/>
    <mergeCell ref="U309:U310"/>
    <mergeCell ref="D310:M334"/>
    <mergeCell ref="O311:P311"/>
    <mergeCell ref="O312:P312"/>
    <mergeCell ref="O313:P313"/>
    <mergeCell ref="O314:P314"/>
    <mergeCell ref="O315:P315"/>
    <mergeCell ref="O316:P316"/>
    <mergeCell ref="O317:P317"/>
    <mergeCell ref="O318:P318"/>
    <mergeCell ref="O319:P319"/>
    <mergeCell ref="O320:P320"/>
    <mergeCell ref="O321:P321"/>
    <mergeCell ref="O322:P322"/>
    <mergeCell ref="O323:P323"/>
    <mergeCell ref="O324:P324"/>
    <mergeCell ref="O325:P325"/>
    <mergeCell ref="O326:P326"/>
    <mergeCell ref="O327:P327"/>
    <mergeCell ref="D296:E298"/>
    <mergeCell ref="F296:O297"/>
    <mergeCell ref="P296:S297"/>
    <mergeCell ref="T296:U298"/>
    <mergeCell ref="F298:O298"/>
    <mergeCell ref="R298:S298"/>
    <mergeCell ref="D299:U299"/>
    <mergeCell ref="D300:E300"/>
    <mergeCell ref="F300:I300"/>
    <mergeCell ref="J300:K300"/>
    <mergeCell ref="L300:P300"/>
    <mergeCell ref="R300:U300"/>
    <mergeCell ref="D301:E301"/>
    <mergeCell ref="F301:U301"/>
    <mergeCell ref="D302:U302"/>
    <mergeCell ref="F303:H303"/>
    <mergeCell ref="I303:N303"/>
    <mergeCell ref="P303:U303"/>
    <mergeCell ref="E2156:M2156"/>
    <mergeCell ref="O2156:U2156"/>
    <mergeCell ref="L2118:U2118"/>
    <mergeCell ref="D2119:U2119"/>
    <mergeCell ref="F2120:G2120"/>
    <mergeCell ref="H2120:M2120"/>
    <mergeCell ref="N2120:P2120"/>
    <mergeCell ref="Q2120:U2120"/>
    <mergeCell ref="D2121:U2121"/>
    <mergeCell ref="D2122:M2122"/>
    <mergeCell ref="N2122:N2123"/>
    <mergeCell ref="O2122:P2123"/>
    <mergeCell ref="Q2122:S2122"/>
    <mergeCell ref="T2122:T2123"/>
    <mergeCell ref="U2122:U2123"/>
    <mergeCell ref="D2123:M2147"/>
    <mergeCell ref="O2140:P2140"/>
    <mergeCell ref="O2141:P2141"/>
    <mergeCell ref="O2142:P2142"/>
    <mergeCell ref="O2143:P2143"/>
    <mergeCell ref="O2128:P2128"/>
    <mergeCell ref="O2129:P2129"/>
    <mergeCell ref="O2130:P2130"/>
    <mergeCell ref="O2131:P2131"/>
    <mergeCell ref="O2132:P2132"/>
    <mergeCell ref="O2133:P2133"/>
    <mergeCell ref="O2134:P2134"/>
    <mergeCell ref="D2149:U2149"/>
    <mergeCell ref="D2150:M2150"/>
    <mergeCell ref="N2150:U2150"/>
    <mergeCell ref="D2151:M2151"/>
    <mergeCell ref="N2151:U2151"/>
    <mergeCell ref="E1176:M1176"/>
    <mergeCell ref="O1176:U1176"/>
    <mergeCell ref="D1279:U1279"/>
    <mergeCell ref="D1574:E1574"/>
    <mergeCell ref="F1574:I1574"/>
    <mergeCell ref="J1574:K1574"/>
    <mergeCell ref="L1574:P1574"/>
    <mergeCell ref="R1574:U1574"/>
    <mergeCell ref="D1570:E1572"/>
    <mergeCell ref="F1570:O1571"/>
    <mergeCell ref="P1570:S1571"/>
    <mergeCell ref="T1570:U1572"/>
    <mergeCell ref="F1572:O1572"/>
    <mergeCell ref="R1572:S1572"/>
    <mergeCell ref="D1573:U1573"/>
    <mergeCell ref="O1604:P1604"/>
    <mergeCell ref="N1605:T1605"/>
    <mergeCell ref="T1485:T1486"/>
    <mergeCell ref="U1485:U1486"/>
    <mergeCell ref="D1486:M1510"/>
    <mergeCell ref="O1487:P1487"/>
    <mergeCell ref="E1530:J1530"/>
    <mergeCell ref="L1530:U1530"/>
    <mergeCell ref="D1531:U1531"/>
    <mergeCell ref="F1532:G1532"/>
    <mergeCell ref="H1532:M1532"/>
    <mergeCell ref="N1532:P1532"/>
    <mergeCell ref="Q1532:U1532"/>
    <mergeCell ref="D1526:E1526"/>
    <mergeCell ref="F1526:U1526"/>
    <mergeCell ref="D1527:U1527"/>
    <mergeCell ref="F1528:H1528"/>
    <mergeCell ref="D1328:U1328"/>
    <mergeCell ref="D1377:U1377"/>
    <mergeCell ref="D1426:U1426"/>
    <mergeCell ref="O1546:P1546"/>
    <mergeCell ref="D1575:E1575"/>
    <mergeCell ref="D1609:M1609"/>
    <mergeCell ref="O1568:U1568"/>
    <mergeCell ref="D1563:M1563"/>
    <mergeCell ref="N1563:U1563"/>
    <mergeCell ref="D1564:M1566"/>
    <mergeCell ref="N1564:U1566"/>
    <mergeCell ref="E1567:M1567"/>
    <mergeCell ref="O1567:U1567"/>
    <mergeCell ref="D1561:U1561"/>
    <mergeCell ref="D1562:M1562"/>
    <mergeCell ref="N1562:U1562"/>
    <mergeCell ref="D1484:U1484"/>
    <mergeCell ref="D1485:M1485"/>
    <mergeCell ref="N1485:N1486"/>
    <mergeCell ref="O1485:P1486"/>
    <mergeCell ref="Q1485:S1485"/>
    <mergeCell ref="D1515:M1517"/>
    <mergeCell ref="N1515:U1517"/>
    <mergeCell ref="E1518:M1518"/>
    <mergeCell ref="O1518:U1518"/>
    <mergeCell ref="L1525:P1525"/>
    <mergeCell ref="R1525:U1525"/>
    <mergeCell ref="E1519:M1519"/>
    <mergeCell ref="O1519:U1519"/>
    <mergeCell ref="D1533:U1533"/>
    <mergeCell ref="D1534:M1534"/>
    <mergeCell ref="N1534:N1535"/>
    <mergeCell ref="U1534:U1535"/>
    <mergeCell ref="D1535:M1559"/>
    <mergeCell ref="O1536:P1536"/>
    <mergeCell ref="O1543:P1543"/>
    <mergeCell ref="O1544:P1544"/>
    <mergeCell ref="O1538:P1538"/>
    <mergeCell ref="O1534:P1535"/>
    <mergeCell ref="Q1534:S1534"/>
    <mergeCell ref="T1534:T1535"/>
    <mergeCell ref="D1524:U1524"/>
    <mergeCell ref="E1568:M1568"/>
    <mergeCell ref="N1606:U1609"/>
    <mergeCell ref="O1586:P1586"/>
    <mergeCell ref="O1587:P1587"/>
    <mergeCell ref="O1588:P1588"/>
    <mergeCell ref="D1582:U1582"/>
    <mergeCell ref="D1583:M1583"/>
    <mergeCell ref="N1583:N1584"/>
    <mergeCell ref="O1583:P1584"/>
    <mergeCell ref="Q1583:S1583"/>
    <mergeCell ref="T1583:T1584"/>
    <mergeCell ref="U1583:U1584"/>
    <mergeCell ref="P1577:U1577"/>
    <mergeCell ref="O1589:P1589"/>
    <mergeCell ref="O1590:P1590"/>
    <mergeCell ref="O1591:P1591"/>
    <mergeCell ref="E1579:J1579"/>
    <mergeCell ref="O1553:P1553"/>
    <mergeCell ref="O1554:P1554"/>
    <mergeCell ref="O1539:P1539"/>
    <mergeCell ref="F1575:U1575"/>
    <mergeCell ref="D1576:U1576"/>
    <mergeCell ref="F1577:H1577"/>
    <mergeCell ref="O1545:P1545"/>
    <mergeCell ref="O1555:P1555"/>
    <mergeCell ref="O1547:P1547"/>
    <mergeCell ref="O1548:P1548"/>
    <mergeCell ref="O1537:P1537"/>
    <mergeCell ref="D1610:U1610"/>
    <mergeCell ref="O1598:P1598"/>
    <mergeCell ref="O1599:P1599"/>
    <mergeCell ref="O1600:P1600"/>
    <mergeCell ref="O1601:P1601"/>
    <mergeCell ref="O1602:P1602"/>
    <mergeCell ref="O1603:P1603"/>
    <mergeCell ref="O1592:P1592"/>
    <mergeCell ref="O1593:P1593"/>
    <mergeCell ref="O1594:P1594"/>
    <mergeCell ref="O1595:P1595"/>
    <mergeCell ref="O1596:P1596"/>
    <mergeCell ref="O1597:P1597"/>
    <mergeCell ref="L1579:U1579"/>
    <mergeCell ref="D1580:U1580"/>
    <mergeCell ref="F1581:G1581"/>
    <mergeCell ref="O1505:P1505"/>
    <mergeCell ref="O1494:P1494"/>
    <mergeCell ref="O1495:P1495"/>
    <mergeCell ref="O1496:P1496"/>
    <mergeCell ref="O1497:P1497"/>
    <mergeCell ref="O1498:P1498"/>
    <mergeCell ref="O1499:P1499"/>
    <mergeCell ref="O1506:P1506"/>
    <mergeCell ref="N1507:T1507"/>
    <mergeCell ref="N1508:U1511"/>
    <mergeCell ref="D1511:M1511"/>
    <mergeCell ref="E2118:J2118"/>
    <mergeCell ref="O2124:P2124"/>
    <mergeCell ref="O2125:P2125"/>
    <mergeCell ref="D1584:M1608"/>
    <mergeCell ref="O1585:P1585"/>
    <mergeCell ref="O1540:P1540"/>
    <mergeCell ref="O1541:P1541"/>
    <mergeCell ref="O1542:P1542"/>
    <mergeCell ref="D1521:E1523"/>
    <mergeCell ref="F1521:O1522"/>
    <mergeCell ref="P1521:S1522"/>
    <mergeCell ref="T1521:U1523"/>
    <mergeCell ref="F1523:O1523"/>
    <mergeCell ref="R1523:S1523"/>
    <mergeCell ref="N1556:T1556"/>
    <mergeCell ref="N1557:U1560"/>
    <mergeCell ref="D1560:M1560"/>
    <mergeCell ref="O1549:P1549"/>
    <mergeCell ref="O1550:P1550"/>
    <mergeCell ref="O1551:P1551"/>
    <mergeCell ref="O1552:P1552"/>
    <mergeCell ref="F1483:G1483"/>
    <mergeCell ref="H1483:M1483"/>
    <mergeCell ref="N1483:P1483"/>
    <mergeCell ref="Q1483:U1483"/>
    <mergeCell ref="D1477:E1477"/>
    <mergeCell ref="F1477:U1477"/>
    <mergeCell ref="D1478:U1478"/>
    <mergeCell ref="F1479:H1479"/>
    <mergeCell ref="P1479:U1479"/>
    <mergeCell ref="E1481:J1481"/>
    <mergeCell ref="P1528:U1528"/>
    <mergeCell ref="D1525:E1525"/>
    <mergeCell ref="F1525:I1525"/>
    <mergeCell ref="J1525:K1525"/>
    <mergeCell ref="O1488:P1488"/>
    <mergeCell ref="O1489:P1489"/>
    <mergeCell ref="O1490:P1490"/>
    <mergeCell ref="O1491:P1491"/>
    <mergeCell ref="O1492:P1492"/>
    <mergeCell ref="O1493:P1493"/>
    <mergeCell ref="D1514:M1514"/>
    <mergeCell ref="N1514:U1514"/>
    <mergeCell ref="L1481:U1481"/>
    <mergeCell ref="D1482:U1482"/>
    <mergeCell ref="D1512:U1512"/>
    <mergeCell ref="D1513:M1513"/>
    <mergeCell ref="N1513:U1513"/>
    <mergeCell ref="O1500:P1500"/>
    <mergeCell ref="O1501:P1501"/>
    <mergeCell ref="O1502:P1502"/>
    <mergeCell ref="O1503:P1503"/>
    <mergeCell ref="O1504:P1504"/>
    <mergeCell ref="D1476:E1476"/>
    <mergeCell ref="F1476:I1476"/>
    <mergeCell ref="J1476:K1476"/>
    <mergeCell ref="L1476:P1476"/>
    <mergeCell ref="R1476:U1476"/>
    <mergeCell ref="D1463:U1463"/>
    <mergeCell ref="D1464:M1464"/>
    <mergeCell ref="N1464:U1464"/>
    <mergeCell ref="E1470:M1470"/>
    <mergeCell ref="O1470:U1470"/>
    <mergeCell ref="D1472:E1474"/>
    <mergeCell ref="F1472:O1473"/>
    <mergeCell ref="P1472:S1473"/>
    <mergeCell ref="T1472:U1474"/>
    <mergeCell ref="F1474:O1474"/>
    <mergeCell ref="R1474:S1474"/>
    <mergeCell ref="D1465:M1465"/>
    <mergeCell ref="N1465:U1465"/>
    <mergeCell ref="D1466:M1468"/>
    <mergeCell ref="N1466:U1468"/>
    <mergeCell ref="E1469:M1469"/>
    <mergeCell ref="O1469:U1469"/>
    <mergeCell ref="O1455:P1455"/>
    <mergeCell ref="O1456:P1456"/>
    <mergeCell ref="O1445:P1445"/>
    <mergeCell ref="O1446:P1446"/>
    <mergeCell ref="O1447:P1447"/>
    <mergeCell ref="O1448:P1448"/>
    <mergeCell ref="O1449:P1449"/>
    <mergeCell ref="O1450:P1450"/>
    <mergeCell ref="D1475:U1475"/>
    <mergeCell ref="O1439:P1439"/>
    <mergeCell ref="O1440:P1440"/>
    <mergeCell ref="O1441:P1441"/>
    <mergeCell ref="O1442:P1442"/>
    <mergeCell ref="O1443:P1443"/>
    <mergeCell ref="O1444:P1444"/>
    <mergeCell ref="D1437:M1461"/>
    <mergeCell ref="O1438:P1438"/>
    <mergeCell ref="P1423:S1424"/>
    <mergeCell ref="T1423:U1425"/>
    <mergeCell ref="F1425:O1425"/>
    <mergeCell ref="R1425:S1425"/>
    <mergeCell ref="D1416:M1416"/>
    <mergeCell ref="N1416:U1416"/>
    <mergeCell ref="D1417:M1419"/>
    <mergeCell ref="N1417:U1419"/>
    <mergeCell ref="E1420:M1420"/>
    <mergeCell ref="O1420:U1420"/>
    <mergeCell ref="O1457:P1457"/>
    <mergeCell ref="N1458:T1458"/>
    <mergeCell ref="N1459:U1462"/>
    <mergeCell ref="D1462:M1462"/>
    <mergeCell ref="D1435:U1435"/>
    <mergeCell ref="D1436:M1436"/>
    <mergeCell ref="N1436:N1437"/>
    <mergeCell ref="O1436:P1437"/>
    <mergeCell ref="Q1436:S1436"/>
    <mergeCell ref="T1436:T1437"/>
    <mergeCell ref="U1436:U1437"/>
    <mergeCell ref="E1432:J1432"/>
    <mergeCell ref="L1432:U1432"/>
    <mergeCell ref="D1433:U1433"/>
    <mergeCell ref="F1434:G1434"/>
    <mergeCell ref="H1434:M1434"/>
    <mergeCell ref="N1434:P1434"/>
    <mergeCell ref="Q1434:U1434"/>
    <mergeCell ref="O1451:P1451"/>
    <mergeCell ref="O1452:P1452"/>
    <mergeCell ref="O1453:P1453"/>
    <mergeCell ref="O1454:P1454"/>
    <mergeCell ref="Q1385:U1385"/>
    <mergeCell ref="D1379:E1379"/>
    <mergeCell ref="F1379:U1379"/>
    <mergeCell ref="D1386:U1386"/>
    <mergeCell ref="D1387:M1387"/>
    <mergeCell ref="N1387:N1388"/>
    <mergeCell ref="O1387:P1388"/>
    <mergeCell ref="D1428:E1428"/>
    <mergeCell ref="F1428:U1428"/>
    <mergeCell ref="D1429:U1429"/>
    <mergeCell ref="F1430:H1430"/>
    <mergeCell ref="P1430:U1430"/>
    <mergeCell ref="D1427:E1427"/>
    <mergeCell ref="F1427:I1427"/>
    <mergeCell ref="J1427:K1427"/>
    <mergeCell ref="L1427:P1427"/>
    <mergeCell ref="R1427:U1427"/>
    <mergeCell ref="N1410:U1413"/>
    <mergeCell ref="D1413:M1413"/>
    <mergeCell ref="D1414:U1414"/>
    <mergeCell ref="D1415:M1415"/>
    <mergeCell ref="N1415:U1415"/>
    <mergeCell ref="O1402:P1402"/>
    <mergeCell ref="O1403:P1403"/>
    <mergeCell ref="O1404:P1404"/>
    <mergeCell ref="O1405:P1405"/>
    <mergeCell ref="O1406:P1406"/>
    <mergeCell ref="O1407:P1407"/>
    <mergeCell ref="E1421:M1421"/>
    <mergeCell ref="O1421:U1421"/>
    <mergeCell ref="D1423:E1425"/>
    <mergeCell ref="F1423:O1424"/>
    <mergeCell ref="O1372:U1372"/>
    <mergeCell ref="D1374:E1376"/>
    <mergeCell ref="F1374:O1375"/>
    <mergeCell ref="P1374:S1375"/>
    <mergeCell ref="T1374:U1376"/>
    <mergeCell ref="F1376:O1376"/>
    <mergeCell ref="R1376:S1376"/>
    <mergeCell ref="O1396:P1396"/>
    <mergeCell ref="O1397:P1397"/>
    <mergeCell ref="O1398:P1398"/>
    <mergeCell ref="O1399:P1399"/>
    <mergeCell ref="O1400:P1400"/>
    <mergeCell ref="O1401:P1401"/>
    <mergeCell ref="D1388:M1412"/>
    <mergeCell ref="O1389:P1389"/>
    <mergeCell ref="N1368:U1370"/>
    <mergeCell ref="E1371:M1371"/>
    <mergeCell ref="O1371:U1371"/>
    <mergeCell ref="O1408:P1408"/>
    <mergeCell ref="N1409:T1409"/>
    <mergeCell ref="O1390:P1390"/>
    <mergeCell ref="O1391:P1391"/>
    <mergeCell ref="O1392:P1392"/>
    <mergeCell ref="O1393:P1393"/>
    <mergeCell ref="O1394:P1394"/>
    <mergeCell ref="O1395:P1395"/>
    <mergeCell ref="E1383:J1383"/>
    <mergeCell ref="L1383:U1383"/>
    <mergeCell ref="D1384:U1384"/>
    <mergeCell ref="F1385:G1385"/>
    <mergeCell ref="H1385:M1385"/>
    <mergeCell ref="N1385:P1385"/>
    <mergeCell ref="T1338:T1339"/>
    <mergeCell ref="U1338:U1339"/>
    <mergeCell ref="D1339:M1363"/>
    <mergeCell ref="O1340:P1340"/>
    <mergeCell ref="D1288:U1288"/>
    <mergeCell ref="D1289:M1289"/>
    <mergeCell ref="N1289:N1290"/>
    <mergeCell ref="Q1387:S1387"/>
    <mergeCell ref="T1387:T1388"/>
    <mergeCell ref="U1387:U1388"/>
    <mergeCell ref="L1334:U1334"/>
    <mergeCell ref="D1335:U1335"/>
    <mergeCell ref="F1336:G1336"/>
    <mergeCell ref="H1336:M1336"/>
    <mergeCell ref="N1336:P1336"/>
    <mergeCell ref="D1380:U1380"/>
    <mergeCell ref="F1381:H1381"/>
    <mergeCell ref="P1381:U1381"/>
    <mergeCell ref="D1378:E1378"/>
    <mergeCell ref="F1378:I1378"/>
    <mergeCell ref="J1378:K1378"/>
    <mergeCell ref="L1378:P1378"/>
    <mergeCell ref="R1378:U1378"/>
    <mergeCell ref="O1357:P1357"/>
    <mergeCell ref="O1358:P1358"/>
    <mergeCell ref="O1347:P1347"/>
    <mergeCell ref="O1348:P1348"/>
    <mergeCell ref="O1349:P1349"/>
    <mergeCell ref="O1350:P1350"/>
    <mergeCell ref="O1351:P1351"/>
    <mergeCell ref="O1352:P1352"/>
    <mergeCell ref="E1372:M1372"/>
    <mergeCell ref="O1303:P1303"/>
    <mergeCell ref="O1292:P1292"/>
    <mergeCell ref="O1293:P1293"/>
    <mergeCell ref="O1294:P1294"/>
    <mergeCell ref="O1295:P1295"/>
    <mergeCell ref="O1296:P1296"/>
    <mergeCell ref="O1297:P1297"/>
    <mergeCell ref="D1367:M1367"/>
    <mergeCell ref="N1367:U1367"/>
    <mergeCell ref="D1368:M1370"/>
    <mergeCell ref="R1278:S1278"/>
    <mergeCell ref="O1310:P1310"/>
    <mergeCell ref="N1311:T1311"/>
    <mergeCell ref="N1312:U1315"/>
    <mergeCell ref="D1315:M1315"/>
    <mergeCell ref="D1316:U1316"/>
    <mergeCell ref="D1317:M1317"/>
    <mergeCell ref="N1317:U1317"/>
    <mergeCell ref="O1304:P1304"/>
    <mergeCell ref="O1305:P1305"/>
    <mergeCell ref="O1306:P1306"/>
    <mergeCell ref="O1341:P1341"/>
    <mergeCell ref="O1342:P1342"/>
    <mergeCell ref="O1343:P1343"/>
    <mergeCell ref="O1344:P1344"/>
    <mergeCell ref="O1345:P1345"/>
    <mergeCell ref="O1346:P1346"/>
    <mergeCell ref="D1337:U1337"/>
    <mergeCell ref="D1338:M1338"/>
    <mergeCell ref="N1338:N1339"/>
    <mergeCell ref="O1338:P1339"/>
    <mergeCell ref="Q1338:S1338"/>
    <mergeCell ref="E1285:J1285"/>
    <mergeCell ref="L1285:U1285"/>
    <mergeCell ref="D1286:U1286"/>
    <mergeCell ref="F1287:G1287"/>
    <mergeCell ref="H1287:M1287"/>
    <mergeCell ref="N1287:P1287"/>
    <mergeCell ref="Q1287:U1287"/>
    <mergeCell ref="U1289:U1290"/>
    <mergeCell ref="D1290:M1314"/>
    <mergeCell ref="O1291:P1291"/>
    <mergeCell ref="D1281:E1281"/>
    <mergeCell ref="F1281:U1281"/>
    <mergeCell ref="D1282:U1282"/>
    <mergeCell ref="F1283:H1283"/>
    <mergeCell ref="P1283:U1283"/>
    <mergeCell ref="D1280:E1280"/>
    <mergeCell ref="F1280:I1280"/>
    <mergeCell ref="J1280:K1280"/>
    <mergeCell ref="L1280:P1280"/>
    <mergeCell ref="R1280:U1280"/>
    <mergeCell ref="I1283:N1283"/>
    <mergeCell ref="O1289:P1290"/>
    <mergeCell ref="Q1289:S1289"/>
    <mergeCell ref="T1289:T1290"/>
    <mergeCell ref="O1307:P1307"/>
    <mergeCell ref="O1308:P1308"/>
    <mergeCell ref="O1309:P1309"/>
    <mergeCell ref="O1298:P1298"/>
    <mergeCell ref="O1299:P1299"/>
    <mergeCell ref="O1300:P1300"/>
    <mergeCell ref="O1301:P1301"/>
    <mergeCell ref="O1302:P1302"/>
    <mergeCell ref="D1239:U1239"/>
    <mergeCell ref="D1240:M1240"/>
    <mergeCell ref="N1240:N1241"/>
    <mergeCell ref="O1240:P1241"/>
    <mergeCell ref="Q1240:S1240"/>
    <mergeCell ref="D1237:U1237"/>
    <mergeCell ref="F1238:G1238"/>
    <mergeCell ref="H1238:M1238"/>
    <mergeCell ref="N1238:P1238"/>
    <mergeCell ref="D1276:E1278"/>
    <mergeCell ref="F1276:O1277"/>
    <mergeCell ref="P1276:S1277"/>
    <mergeCell ref="T1276:U1278"/>
    <mergeCell ref="F1278:O1278"/>
    <mergeCell ref="N1270:U1272"/>
    <mergeCell ref="E1273:M1273"/>
    <mergeCell ref="O1273:U1273"/>
    <mergeCell ref="T1240:T1241"/>
    <mergeCell ref="U1240:U1241"/>
    <mergeCell ref="D1241:M1265"/>
    <mergeCell ref="O1242:P1242"/>
    <mergeCell ref="E1274:M1274"/>
    <mergeCell ref="O1274:U1274"/>
    <mergeCell ref="D1269:M1269"/>
    <mergeCell ref="N1269:U1269"/>
    <mergeCell ref="D1270:M1272"/>
    <mergeCell ref="O1261:P1261"/>
    <mergeCell ref="N1262:T1262"/>
    <mergeCell ref="N1263:U1266"/>
    <mergeCell ref="D1266:M1266"/>
    <mergeCell ref="D1267:U1267"/>
    <mergeCell ref="D1268:M1268"/>
    <mergeCell ref="N1268:U1268"/>
    <mergeCell ref="O1255:P1255"/>
    <mergeCell ref="O1256:P1256"/>
    <mergeCell ref="O1257:P1257"/>
    <mergeCell ref="O1258:P1258"/>
    <mergeCell ref="O1259:P1259"/>
    <mergeCell ref="O1260:P1260"/>
    <mergeCell ref="O1249:P1249"/>
    <mergeCell ref="O1250:P1250"/>
    <mergeCell ref="O1251:P1251"/>
    <mergeCell ref="O1252:P1252"/>
    <mergeCell ref="O1253:P1253"/>
    <mergeCell ref="O1254:P1254"/>
    <mergeCell ref="O1243:P1243"/>
    <mergeCell ref="O1244:P1244"/>
    <mergeCell ref="O1245:P1245"/>
    <mergeCell ref="O1246:P1246"/>
    <mergeCell ref="O1247:P1247"/>
    <mergeCell ref="O1248:P1248"/>
    <mergeCell ref="Q1238:U1238"/>
    <mergeCell ref="D1232:E1232"/>
    <mergeCell ref="F1232:U1232"/>
    <mergeCell ref="D1233:U1233"/>
    <mergeCell ref="F1234:H1234"/>
    <mergeCell ref="P1234:U1234"/>
    <mergeCell ref="D1231:E1231"/>
    <mergeCell ref="F1231:I1231"/>
    <mergeCell ref="J1231:K1231"/>
    <mergeCell ref="L1231:P1231"/>
    <mergeCell ref="R1231:U1231"/>
    <mergeCell ref="E1225:M1225"/>
    <mergeCell ref="O1225:U1225"/>
    <mergeCell ref="D1227:E1229"/>
    <mergeCell ref="F1227:O1228"/>
    <mergeCell ref="P1227:S1228"/>
    <mergeCell ref="T1227:U1229"/>
    <mergeCell ref="F1229:O1229"/>
    <mergeCell ref="R1229:S1229"/>
    <mergeCell ref="E1236:J1236"/>
    <mergeCell ref="L1236:U1236"/>
    <mergeCell ref="D1230:U1230"/>
    <mergeCell ref="I1234:N1234"/>
    <mergeCell ref="D1220:M1220"/>
    <mergeCell ref="N1220:U1220"/>
    <mergeCell ref="D1221:M1223"/>
    <mergeCell ref="N1221:U1223"/>
    <mergeCell ref="E1224:M1224"/>
    <mergeCell ref="O1224:U1224"/>
    <mergeCell ref="O1212:P1212"/>
    <mergeCell ref="N1213:T1213"/>
    <mergeCell ref="N1214:U1217"/>
    <mergeCell ref="D1217:M1217"/>
    <mergeCell ref="D1218:U1218"/>
    <mergeCell ref="D1219:M1219"/>
    <mergeCell ref="N1219:U1219"/>
    <mergeCell ref="O1206:P1206"/>
    <mergeCell ref="O1207:P1207"/>
    <mergeCell ref="I1185:N1185"/>
    <mergeCell ref="D1178:E1180"/>
    <mergeCell ref="O1194:P1194"/>
    <mergeCell ref="O1195:P1195"/>
    <mergeCell ref="O1196:P1196"/>
    <mergeCell ref="O1197:P1197"/>
    <mergeCell ref="O1198:P1198"/>
    <mergeCell ref="O1199:P1199"/>
    <mergeCell ref="D1190:U1190"/>
    <mergeCell ref="D1191:M1191"/>
    <mergeCell ref="N1191:N1192"/>
    <mergeCell ref="O1191:P1192"/>
    <mergeCell ref="Q1191:S1191"/>
    <mergeCell ref="T1191:T1192"/>
    <mergeCell ref="U1191:U1192"/>
    <mergeCell ref="D1192:M1216"/>
    <mergeCell ref="O1193:P1193"/>
    <mergeCell ref="J1133:K1133"/>
    <mergeCell ref="L1133:P1133"/>
    <mergeCell ref="O1208:P1208"/>
    <mergeCell ref="O1209:P1209"/>
    <mergeCell ref="O1210:P1210"/>
    <mergeCell ref="O1211:P1211"/>
    <mergeCell ref="O1200:P1200"/>
    <mergeCell ref="O1201:P1201"/>
    <mergeCell ref="O1202:P1202"/>
    <mergeCell ref="O1203:P1203"/>
    <mergeCell ref="O1204:P1204"/>
    <mergeCell ref="O1205:P1205"/>
    <mergeCell ref="O1103:P1103"/>
    <mergeCell ref="O1104:P1104"/>
    <mergeCell ref="O1105:P1105"/>
    <mergeCell ref="E1187:J1187"/>
    <mergeCell ref="L1187:U1187"/>
    <mergeCell ref="D1188:U1188"/>
    <mergeCell ref="F1189:G1189"/>
    <mergeCell ref="H1189:M1189"/>
    <mergeCell ref="N1189:P1189"/>
    <mergeCell ref="Q1189:U1189"/>
    <mergeCell ref="D1183:E1183"/>
    <mergeCell ref="F1183:U1183"/>
    <mergeCell ref="D1184:U1184"/>
    <mergeCell ref="F1185:H1185"/>
    <mergeCell ref="P1185:U1185"/>
    <mergeCell ref="D1182:E1182"/>
    <mergeCell ref="F1182:I1182"/>
    <mergeCell ref="J1182:K1182"/>
    <mergeCell ref="L1182:P1182"/>
    <mergeCell ref="R1182:U1182"/>
    <mergeCell ref="O1100:P1100"/>
    <mergeCell ref="O1101:P1101"/>
    <mergeCell ref="P1080:S1081"/>
    <mergeCell ref="T1080:U1082"/>
    <mergeCell ref="F1082:O1082"/>
    <mergeCell ref="R1082:S1082"/>
    <mergeCell ref="F1178:O1179"/>
    <mergeCell ref="P1178:S1179"/>
    <mergeCell ref="T1178:U1180"/>
    <mergeCell ref="F1180:O1180"/>
    <mergeCell ref="R1180:S1180"/>
    <mergeCell ref="D1181:U1181"/>
    <mergeCell ref="E1127:M1127"/>
    <mergeCell ref="O1127:U1127"/>
    <mergeCell ref="D1122:M1122"/>
    <mergeCell ref="N1122:U1122"/>
    <mergeCell ref="D1123:M1125"/>
    <mergeCell ref="N1123:U1125"/>
    <mergeCell ref="E1126:M1126"/>
    <mergeCell ref="O1126:U1126"/>
    <mergeCell ref="D1120:U1120"/>
    <mergeCell ref="D1121:M1121"/>
    <mergeCell ref="N1121:U1121"/>
    <mergeCell ref="D1129:E1131"/>
    <mergeCell ref="F1129:O1130"/>
    <mergeCell ref="P1129:S1130"/>
    <mergeCell ref="T1129:U1131"/>
    <mergeCell ref="F1131:O1131"/>
    <mergeCell ref="R1131:S1131"/>
    <mergeCell ref="D1132:U1132"/>
    <mergeCell ref="D1133:E1133"/>
    <mergeCell ref="F1133:I1133"/>
    <mergeCell ref="R1084:U1084"/>
    <mergeCell ref="E1078:M1078"/>
    <mergeCell ref="I1087:N1087"/>
    <mergeCell ref="O1078:U1078"/>
    <mergeCell ref="D1080:E1082"/>
    <mergeCell ref="F1080:O1081"/>
    <mergeCell ref="D1092:U1092"/>
    <mergeCell ref="D1093:M1093"/>
    <mergeCell ref="N1093:N1094"/>
    <mergeCell ref="O1093:P1094"/>
    <mergeCell ref="Q1093:S1093"/>
    <mergeCell ref="T1093:T1094"/>
    <mergeCell ref="U1093:U1094"/>
    <mergeCell ref="D1094:M1118"/>
    <mergeCell ref="O1095:P1095"/>
    <mergeCell ref="O1102:P1102"/>
    <mergeCell ref="O1114:P1114"/>
    <mergeCell ref="N1115:T1115"/>
    <mergeCell ref="N1116:U1119"/>
    <mergeCell ref="D1119:M1119"/>
    <mergeCell ref="O1106:P1106"/>
    <mergeCell ref="O1107:P1107"/>
    <mergeCell ref="O1096:P1096"/>
    <mergeCell ref="O1097:P1097"/>
    <mergeCell ref="O1108:P1108"/>
    <mergeCell ref="O1109:P1109"/>
    <mergeCell ref="O1110:P1110"/>
    <mergeCell ref="O1111:P1111"/>
    <mergeCell ref="O1112:P1112"/>
    <mergeCell ref="O1113:P1113"/>
    <mergeCell ref="O1098:P1098"/>
    <mergeCell ref="O1099:P1099"/>
    <mergeCell ref="O1046:P1046"/>
    <mergeCell ref="O1059:P1059"/>
    <mergeCell ref="O1060:P1060"/>
    <mergeCell ref="O1061:P1061"/>
    <mergeCell ref="O1062:P1062"/>
    <mergeCell ref="O1063:P1063"/>
    <mergeCell ref="E1089:J1089"/>
    <mergeCell ref="L1089:U1089"/>
    <mergeCell ref="D1090:U1090"/>
    <mergeCell ref="F1091:G1091"/>
    <mergeCell ref="H1091:M1091"/>
    <mergeCell ref="N1091:P1091"/>
    <mergeCell ref="Q1091:U1091"/>
    <mergeCell ref="D1085:E1085"/>
    <mergeCell ref="F1085:U1085"/>
    <mergeCell ref="D1086:U1086"/>
    <mergeCell ref="F1087:H1087"/>
    <mergeCell ref="P1087:U1087"/>
    <mergeCell ref="D1083:U1083"/>
    <mergeCell ref="D1084:E1084"/>
    <mergeCell ref="F1084:I1084"/>
    <mergeCell ref="D1071:U1071"/>
    <mergeCell ref="D1072:M1072"/>
    <mergeCell ref="N1072:U1072"/>
    <mergeCell ref="D1073:M1073"/>
    <mergeCell ref="N1073:U1073"/>
    <mergeCell ref="D1074:M1076"/>
    <mergeCell ref="N1074:U1076"/>
    <mergeCell ref="E1077:M1077"/>
    <mergeCell ref="O1077:U1077"/>
    <mergeCell ref="J1084:K1084"/>
    <mergeCell ref="L1084:P1084"/>
    <mergeCell ref="J1035:K1035"/>
    <mergeCell ref="L1035:P1035"/>
    <mergeCell ref="R1035:U1035"/>
    <mergeCell ref="O1064:P1064"/>
    <mergeCell ref="O1053:P1053"/>
    <mergeCell ref="O1054:P1054"/>
    <mergeCell ref="O1055:P1055"/>
    <mergeCell ref="O1056:P1056"/>
    <mergeCell ref="O1057:P1057"/>
    <mergeCell ref="O1058:P1058"/>
    <mergeCell ref="O1047:P1047"/>
    <mergeCell ref="O1048:P1048"/>
    <mergeCell ref="O1049:P1049"/>
    <mergeCell ref="O1050:P1050"/>
    <mergeCell ref="O1051:P1051"/>
    <mergeCell ref="O1052:P1052"/>
    <mergeCell ref="E1029:M1029"/>
    <mergeCell ref="O1029:U1029"/>
    <mergeCell ref="D1031:E1033"/>
    <mergeCell ref="F1031:O1032"/>
    <mergeCell ref="P1031:S1032"/>
    <mergeCell ref="T1031:U1033"/>
    <mergeCell ref="F1033:O1033"/>
    <mergeCell ref="R1033:S1033"/>
    <mergeCell ref="D1043:U1043"/>
    <mergeCell ref="D1044:M1044"/>
    <mergeCell ref="N1044:N1045"/>
    <mergeCell ref="O1044:P1045"/>
    <mergeCell ref="Q1044:S1044"/>
    <mergeCell ref="T1044:T1045"/>
    <mergeCell ref="U1044:U1045"/>
    <mergeCell ref="D1045:M1069"/>
    <mergeCell ref="O1000:P1000"/>
    <mergeCell ref="O1001:P1001"/>
    <mergeCell ref="O1002:P1002"/>
    <mergeCell ref="O1003:P1003"/>
    <mergeCell ref="D996:M1020"/>
    <mergeCell ref="O997:P997"/>
    <mergeCell ref="D1024:M1024"/>
    <mergeCell ref="N1024:U1024"/>
    <mergeCell ref="D1025:M1027"/>
    <mergeCell ref="N1025:U1027"/>
    <mergeCell ref="E1028:M1028"/>
    <mergeCell ref="O1028:U1028"/>
    <mergeCell ref="O1065:P1065"/>
    <mergeCell ref="N1066:T1066"/>
    <mergeCell ref="N1067:U1070"/>
    <mergeCell ref="D1070:M1070"/>
    <mergeCell ref="I1038:N1038"/>
    <mergeCell ref="E1040:J1040"/>
    <mergeCell ref="L1040:U1040"/>
    <mergeCell ref="D1041:U1041"/>
    <mergeCell ref="F1042:G1042"/>
    <mergeCell ref="H1042:M1042"/>
    <mergeCell ref="N1042:P1042"/>
    <mergeCell ref="Q1042:U1042"/>
    <mergeCell ref="D1036:E1036"/>
    <mergeCell ref="F1036:U1036"/>
    <mergeCell ref="D1037:U1037"/>
    <mergeCell ref="F1038:H1038"/>
    <mergeCell ref="P1038:U1038"/>
    <mergeCell ref="D1034:U1034"/>
    <mergeCell ref="D1035:E1035"/>
    <mergeCell ref="F1035:I1035"/>
    <mergeCell ref="N976:U978"/>
    <mergeCell ref="E979:M979"/>
    <mergeCell ref="O979:U979"/>
    <mergeCell ref="O1016:P1016"/>
    <mergeCell ref="N1017:T1017"/>
    <mergeCell ref="N1018:U1021"/>
    <mergeCell ref="D1021:M1021"/>
    <mergeCell ref="I989:N989"/>
    <mergeCell ref="D994:U994"/>
    <mergeCell ref="D995:M995"/>
    <mergeCell ref="N995:N996"/>
    <mergeCell ref="O995:P996"/>
    <mergeCell ref="Q995:S995"/>
    <mergeCell ref="T995:T996"/>
    <mergeCell ref="U995:U996"/>
    <mergeCell ref="D1022:U1022"/>
    <mergeCell ref="D1023:M1023"/>
    <mergeCell ref="N1023:U1023"/>
    <mergeCell ref="O1010:P1010"/>
    <mergeCell ref="O1011:P1011"/>
    <mergeCell ref="O1012:P1012"/>
    <mergeCell ref="O1013:P1013"/>
    <mergeCell ref="O1014:P1014"/>
    <mergeCell ref="O1015:P1015"/>
    <mergeCell ref="O1004:P1004"/>
    <mergeCell ref="O1005:P1005"/>
    <mergeCell ref="O1006:P1006"/>
    <mergeCell ref="O1007:P1007"/>
    <mergeCell ref="O1008:P1008"/>
    <mergeCell ref="O1009:P1009"/>
    <mergeCell ref="O998:P998"/>
    <mergeCell ref="O999:P999"/>
    <mergeCell ref="U946:U947"/>
    <mergeCell ref="D947:M971"/>
    <mergeCell ref="O948:P948"/>
    <mergeCell ref="E991:J991"/>
    <mergeCell ref="L991:U991"/>
    <mergeCell ref="D992:U992"/>
    <mergeCell ref="F993:G993"/>
    <mergeCell ref="H993:M993"/>
    <mergeCell ref="N993:P993"/>
    <mergeCell ref="Q993:U993"/>
    <mergeCell ref="D987:E987"/>
    <mergeCell ref="F987:U987"/>
    <mergeCell ref="D988:U988"/>
    <mergeCell ref="F989:H989"/>
    <mergeCell ref="P989:U989"/>
    <mergeCell ref="D985:U985"/>
    <mergeCell ref="D986:E986"/>
    <mergeCell ref="F986:I986"/>
    <mergeCell ref="J986:K986"/>
    <mergeCell ref="L986:P986"/>
    <mergeCell ref="R986:U986"/>
    <mergeCell ref="E980:M980"/>
    <mergeCell ref="O980:U980"/>
    <mergeCell ref="D982:E984"/>
    <mergeCell ref="F982:O983"/>
    <mergeCell ref="P982:S983"/>
    <mergeCell ref="T982:U984"/>
    <mergeCell ref="F984:O984"/>
    <mergeCell ref="R984:S984"/>
    <mergeCell ref="D975:M975"/>
    <mergeCell ref="N975:U975"/>
    <mergeCell ref="D976:M978"/>
    <mergeCell ref="O967:P967"/>
    <mergeCell ref="N968:T968"/>
    <mergeCell ref="N969:U972"/>
    <mergeCell ref="D972:M972"/>
    <mergeCell ref="I940:N940"/>
    <mergeCell ref="D973:U973"/>
    <mergeCell ref="D974:M974"/>
    <mergeCell ref="N974:U974"/>
    <mergeCell ref="O961:P961"/>
    <mergeCell ref="O962:P962"/>
    <mergeCell ref="O963:P963"/>
    <mergeCell ref="O964:P964"/>
    <mergeCell ref="O965:P965"/>
    <mergeCell ref="O966:P966"/>
    <mergeCell ref="O955:P955"/>
    <mergeCell ref="O956:P956"/>
    <mergeCell ref="O957:P957"/>
    <mergeCell ref="O958:P958"/>
    <mergeCell ref="O959:P959"/>
    <mergeCell ref="O960:P960"/>
    <mergeCell ref="O949:P949"/>
    <mergeCell ref="O950:P950"/>
    <mergeCell ref="O951:P951"/>
    <mergeCell ref="O952:P952"/>
    <mergeCell ref="O953:P953"/>
    <mergeCell ref="O954:P954"/>
    <mergeCell ref="D945:U945"/>
    <mergeCell ref="D946:M946"/>
    <mergeCell ref="N946:N947"/>
    <mergeCell ref="O946:P947"/>
    <mergeCell ref="Q946:S946"/>
    <mergeCell ref="T946:T947"/>
    <mergeCell ref="D943:U943"/>
    <mergeCell ref="F944:G944"/>
    <mergeCell ref="H944:M944"/>
    <mergeCell ref="N944:P944"/>
    <mergeCell ref="Q944:U944"/>
    <mergeCell ref="D938:E938"/>
    <mergeCell ref="F938:U938"/>
    <mergeCell ref="D939:U939"/>
    <mergeCell ref="F940:H940"/>
    <mergeCell ref="P940:U940"/>
    <mergeCell ref="D936:U936"/>
    <mergeCell ref="D937:E937"/>
    <mergeCell ref="F937:I937"/>
    <mergeCell ref="J937:K937"/>
    <mergeCell ref="L937:P937"/>
    <mergeCell ref="R937:U937"/>
    <mergeCell ref="E931:M931"/>
    <mergeCell ref="O931:U931"/>
    <mergeCell ref="D933:E935"/>
    <mergeCell ref="F933:O934"/>
    <mergeCell ref="P933:S934"/>
    <mergeCell ref="T933:U935"/>
    <mergeCell ref="F935:O935"/>
    <mergeCell ref="R935:S935"/>
    <mergeCell ref="O900:P900"/>
    <mergeCell ref="O901:P901"/>
    <mergeCell ref="O902:P902"/>
    <mergeCell ref="O903:P903"/>
    <mergeCell ref="O904:P904"/>
    <mergeCell ref="O905:P905"/>
    <mergeCell ref="E893:J893"/>
    <mergeCell ref="D896:U896"/>
    <mergeCell ref="D897:M897"/>
    <mergeCell ref="N897:N898"/>
    <mergeCell ref="O897:P898"/>
    <mergeCell ref="Q897:S897"/>
    <mergeCell ref="T897:T898"/>
    <mergeCell ref="U897:U898"/>
    <mergeCell ref="D898:M922"/>
    <mergeCell ref="O899:P899"/>
    <mergeCell ref="E942:J942"/>
    <mergeCell ref="L942:U942"/>
    <mergeCell ref="D926:M926"/>
    <mergeCell ref="N926:U926"/>
    <mergeCell ref="D927:M929"/>
    <mergeCell ref="N927:U929"/>
    <mergeCell ref="E930:M930"/>
    <mergeCell ref="O930:U930"/>
    <mergeCell ref="O918:P918"/>
    <mergeCell ref="N919:T919"/>
    <mergeCell ref="N920:U923"/>
    <mergeCell ref="D923:M923"/>
    <mergeCell ref="D924:U924"/>
    <mergeCell ref="D925:M925"/>
    <mergeCell ref="N925:U925"/>
    <mergeCell ref="O912:P912"/>
    <mergeCell ref="O913:P913"/>
    <mergeCell ref="O914:P914"/>
    <mergeCell ref="O915:P915"/>
    <mergeCell ref="O916:P916"/>
    <mergeCell ref="O917:P917"/>
    <mergeCell ref="O906:P906"/>
    <mergeCell ref="O907:P907"/>
    <mergeCell ref="O908:P908"/>
    <mergeCell ref="O909:P909"/>
    <mergeCell ref="O910:P910"/>
    <mergeCell ref="O911:P911"/>
    <mergeCell ref="O869:P869"/>
    <mergeCell ref="N870:T870"/>
    <mergeCell ref="N871:U874"/>
    <mergeCell ref="D874:M874"/>
    <mergeCell ref="L893:U893"/>
    <mergeCell ref="D894:U894"/>
    <mergeCell ref="F895:G895"/>
    <mergeCell ref="H895:M895"/>
    <mergeCell ref="N895:P895"/>
    <mergeCell ref="Q895:U895"/>
    <mergeCell ref="D889:E889"/>
    <mergeCell ref="F889:U889"/>
    <mergeCell ref="D890:U890"/>
    <mergeCell ref="F891:H891"/>
    <mergeCell ref="P891:U891"/>
    <mergeCell ref="D887:U887"/>
    <mergeCell ref="D888:E888"/>
    <mergeCell ref="F888:I888"/>
    <mergeCell ref="J888:K888"/>
    <mergeCell ref="L888:P888"/>
    <mergeCell ref="R888:U888"/>
    <mergeCell ref="I891:N891"/>
    <mergeCell ref="D884:E886"/>
    <mergeCell ref="F884:O885"/>
    <mergeCell ref="P884:S885"/>
    <mergeCell ref="T884:U886"/>
    <mergeCell ref="F886:O886"/>
    <mergeCell ref="R886:S886"/>
    <mergeCell ref="O862:P862"/>
    <mergeCell ref="O851:P851"/>
    <mergeCell ref="O852:P852"/>
    <mergeCell ref="O853:P853"/>
    <mergeCell ref="O854:P854"/>
    <mergeCell ref="O855:P855"/>
    <mergeCell ref="O856:P856"/>
    <mergeCell ref="E844:J844"/>
    <mergeCell ref="L844:U844"/>
    <mergeCell ref="D845:U845"/>
    <mergeCell ref="F846:G846"/>
    <mergeCell ref="H846:M846"/>
    <mergeCell ref="N846:P846"/>
    <mergeCell ref="Q846:U846"/>
    <mergeCell ref="E882:M882"/>
    <mergeCell ref="O882:U882"/>
    <mergeCell ref="D877:M877"/>
    <mergeCell ref="N877:U877"/>
    <mergeCell ref="D878:M880"/>
    <mergeCell ref="N878:U880"/>
    <mergeCell ref="E881:M881"/>
    <mergeCell ref="O881:U881"/>
    <mergeCell ref="D875:U875"/>
    <mergeCell ref="D876:M876"/>
    <mergeCell ref="N876:U876"/>
    <mergeCell ref="O863:P863"/>
    <mergeCell ref="O864:P864"/>
    <mergeCell ref="O865:P865"/>
    <mergeCell ref="O866:P866"/>
    <mergeCell ref="O867:P867"/>
    <mergeCell ref="O868:P868"/>
    <mergeCell ref="D798:U798"/>
    <mergeCell ref="D799:M799"/>
    <mergeCell ref="N799:N800"/>
    <mergeCell ref="O799:P800"/>
    <mergeCell ref="Q799:S799"/>
    <mergeCell ref="T799:T800"/>
    <mergeCell ref="U799:U800"/>
    <mergeCell ref="D800:M824"/>
    <mergeCell ref="O801:P801"/>
    <mergeCell ref="O808:P808"/>
    <mergeCell ref="O809:P809"/>
    <mergeCell ref="O810:P810"/>
    <mergeCell ref="O811:P811"/>
    <mergeCell ref="O812:P812"/>
    <mergeCell ref="O813:P813"/>
    <mergeCell ref="D847:U847"/>
    <mergeCell ref="D848:M848"/>
    <mergeCell ref="N848:N849"/>
    <mergeCell ref="O848:P849"/>
    <mergeCell ref="Q848:S848"/>
    <mergeCell ref="T848:T849"/>
    <mergeCell ref="U848:U849"/>
    <mergeCell ref="D849:M873"/>
    <mergeCell ref="O850:P850"/>
    <mergeCell ref="O857:P857"/>
    <mergeCell ref="O858:P858"/>
    <mergeCell ref="O859:P859"/>
    <mergeCell ref="O860:P860"/>
    <mergeCell ref="D838:U838"/>
    <mergeCell ref="D839:E839"/>
    <mergeCell ref="F839:I839"/>
    <mergeCell ref="O861:P861"/>
    <mergeCell ref="E832:M832"/>
    <mergeCell ref="O832:U832"/>
    <mergeCell ref="J839:K839"/>
    <mergeCell ref="L839:P839"/>
    <mergeCell ref="R839:U839"/>
    <mergeCell ref="E833:M833"/>
    <mergeCell ref="I842:N842"/>
    <mergeCell ref="O833:U833"/>
    <mergeCell ref="D835:E837"/>
    <mergeCell ref="F835:O836"/>
    <mergeCell ref="P835:S836"/>
    <mergeCell ref="T835:U837"/>
    <mergeCell ref="F837:O837"/>
    <mergeCell ref="R837:S837"/>
    <mergeCell ref="D841:U841"/>
    <mergeCell ref="F842:H842"/>
    <mergeCell ref="P842:U842"/>
    <mergeCell ref="D840:E840"/>
    <mergeCell ref="F840:U840"/>
    <mergeCell ref="O820:P820"/>
    <mergeCell ref="N821:T821"/>
    <mergeCell ref="N822:U825"/>
    <mergeCell ref="D825:M825"/>
    <mergeCell ref="D826:U826"/>
    <mergeCell ref="D827:M827"/>
    <mergeCell ref="N827:U827"/>
    <mergeCell ref="O814:P814"/>
    <mergeCell ref="O815:P815"/>
    <mergeCell ref="O816:P816"/>
    <mergeCell ref="O817:P817"/>
    <mergeCell ref="O818:P818"/>
    <mergeCell ref="O819:P819"/>
    <mergeCell ref="D828:M828"/>
    <mergeCell ref="N828:U828"/>
    <mergeCell ref="D829:M831"/>
    <mergeCell ref="N829:U831"/>
    <mergeCell ref="J790:K790"/>
    <mergeCell ref="L790:P790"/>
    <mergeCell ref="R790:U790"/>
    <mergeCell ref="I793:N793"/>
    <mergeCell ref="E795:J795"/>
    <mergeCell ref="O802:P802"/>
    <mergeCell ref="D786:E788"/>
    <mergeCell ref="F786:O787"/>
    <mergeCell ref="P786:S787"/>
    <mergeCell ref="T786:U788"/>
    <mergeCell ref="F788:O788"/>
    <mergeCell ref="R788:S788"/>
    <mergeCell ref="E784:M784"/>
    <mergeCell ref="O784:U784"/>
    <mergeCell ref="D779:M779"/>
    <mergeCell ref="N779:U779"/>
    <mergeCell ref="D780:M782"/>
    <mergeCell ref="L795:U795"/>
    <mergeCell ref="D796:U796"/>
    <mergeCell ref="F797:G797"/>
    <mergeCell ref="O803:P803"/>
    <mergeCell ref="O804:P804"/>
    <mergeCell ref="O805:P805"/>
    <mergeCell ref="O806:P806"/>
    <mergeCell ref="O807:P807"/>
    <mergeCell ref="N780:U782"/>
    <mergeCell ref="E783:M783"/>
    <mergeCell ref="O783:U783"/>
    <mergeCell ref="D777:U777"/>
    <mergeCell ref="D778:M778"/>
    <mergeCell ref="N778:U778"/>
    <mergeCell ref="O765:P765"/>
    <mergeCell ref="O766:P766"/>
    <mergeCell ref="O767:P767"/>
    <mergeCell ref="O768:P768"/>
    <mergeCell ref="O769:P769"/>
    <mergeCell ref="O770:P770"/>
    <mergeCell ref="O771:P771"/>
    <mergeCell ref="N772:T772"/>
    <mergeCell ref="N773:U776"/>
    <mergeCell ref="D776:M776"/>
    <mergeCell ref="H797:M797"/>
    <mergeCell ref="N797:P797"/>
    <mergeCell ref="Q797:U797"/>
    <mergeCell ref="D791:E791"/>
    <mergeCell ref="F791:U791"/>
    <mergeCell ref="D792:U792"/>
    <mergeCell ref="F793:H793"/>
    <mergeCell ref="P793:U793"/>
    <mergeCell ref="D789:U789"/>
    <mergeCell ref="D790:E790"/>
    <mergeCell ref="F790:I790"/>
    <mergeCell ref="O755:P755"/>
    <mergeCell ref="O756:P756"/>
    <mergeCell ref="O757:P757"/>
    <mergeCell ref="O758:P758"/>
    <mergeCell ref="O763:P763"/>
    <mergeCell ref="O764:P764"/>
    <mergeCell ref="O760:P760"/>
    <mergeCell ref="O761:P761"/>
    <mergeCell ref="O762:P762"/>
    <mergeCell ref="D742:E742"/>
    <mergeCell ref="F742:U742"/>
    <mergeCell ref="D743:U743"/>
    <mergeCell ref="F744:H744"/>
    <mergeCell ref="P744:U744"/>
    <mergeCell ref="O735:U735"/>
    <mergeCell ref="D737:E739"/>
    <mergeCell ref="F737:O738"/>
    <mergeCell ref="P737:S738"/>
    <mergeCell ref="T737:U739"/>
    <mergeCell ref="F739:O739"/>
    <mergeCell ref="R739:S739"/>
    <mergeCell ref="I744:N744"/>
    <mergeCell ref="D749:U749"/>
    <mergeCell ref="D750:M750"/>
    <mergeCell ref="N750:N751"/>
    <mergeCell ref="O750:P751"/>
    <mergeCell ref="Q750:S750"/>
    <mergeCell ref="T750:T751"/>
    <mergeCell ref="U750:U751"/>
    <mergeCell ref="D751:M775"/>
    <mergeCell ref="O752:P752"/>
    <mergeCell ref="O759:P759"/>
    <mergeCell ref="D730:M730"/>
    <mergeCell ref="N730:U730"/>
    <mergeCell ref="D731:M733"/>
    <mergeCell ref="N731:U733"/>
    <mergeCell ref="E734:M734"/>
    <mergeCell ref="O734:U734"/>
    <mergeCell ref="J741:K741"/>
    <mergeCell ref="L741:P741"/>
    <mergeCell ref="R741:U741"/>
    <mergeCell ref="E735:M735"/>
    <mergeCell ref="D740:U740"/>
    <mergeCell ref="D741:E741"/>
    <mergeCell ref="F741:I741"/>
    <mergeCell ref="O707:P707"/>
    <mergeCell ref="O708:P708"/>
    <mergeCell ref="O709:P709"/>
    <mergeCell ref="D698:U698"/>
    <mergeCell ref="F699:G699"/>
    <mergeCell ref="D700:U700"/>
    <mergeCell ref="D701:M701"/>
    <mergeCell ref="N701:N702"/>
    <mergeCell ref="O701:P702"/>
    <mergeCell ref="Q701:S701"/>
    <mergeCell ref="T701:T702"/>
    <mergeCell ref="U701:U702"/>
    <mergeCell ref="D702:M726"/>
    <mergeCell ref="O703:P703"/>
    <mergeCell ref="O712:P712"/>
    <mergeCell ref="O713:P713"/>
    <mergeCell ref="O714:P714"/>
    <mergeCell ref="O715:P715"/>
    <mergeCell ref="O704:P704"/>
    <mergeCell ref="E746:J746"/>
    <mergeCell ref="L746:U746"/>
    <mergeCell ref="D747:U747"/>
    <mergeCell ref="F748:G748"/>
    <mergeCell ref="H748:M748"/>
    <mergeCell ref="N748:P748"/>
    <mergeCell ref="Q748:U748"/>
    <mergeCell ref="F688:O689"/>
    <mergeCell ref="P688:S689"/>
    <mergeCell ref="T688:U690"/>
    <mergeCell ref="F690:O690"/>
    <mergeCell ref="R690:S690"/>
    <mergeCell ref="E697:J697"/>
    <mergeCell ref="L697:U697"/>
    <mergeCell ref="O753:P753"/>
    <mergeCell ref="O754:P754"/>
    <mergeCell ref="O722:P722"/>
    <mergeCell ref="N723:T723"/>
    <mergeCell ref="N724:U727"/>
    <mergeCell ref="D727:M727"/>
    <mergeCell ref="I695:N695"/>
    <mergeCell ref="D728:U728"/>
    <mergeCell ref="D729:M729"/>
    <mergeCell ref="N729:U729"/>
    <mergeCell ref="O716:P716"/>
    <mergeCell ref="O717:P717"/>
    <mergeCell ref="O718:P718"/>
    <mergeCell ref="O719:P719"/>
    <mergeCell ref="O720:P720"/>
    <mergeCell ref="O721:P721"/>
    <mergeCell ref="O710:P710"/>
    <mergeCell ref="O711:P711"/>
    <mergeCell ref="O705:P705"/>
    <mergeCell ref="O706:P706"/>
    <mergeCell ref="D682:M684"/>
    <mergeCell ref="N682:U684"/>
    <mergeCell ref="E685:M685"/>
    <mergeCell ref="O685:U685"/>
    <mergeCell ref="N674:T674"/>
    <mergeCell ref="N675:U678"/>
    <mergeCell ref="D678:M678"/>
    <mergeCell ref="O669:P669"/>
    <mergeCell ref="D679:U679"/>
    <mergeCell ref="D680:M680"/>
    <mergeCell ref="N680:U680"/>
    <mergeCell ref="O667:P667"/>
    <mergeCell ref="O670:P670"/>
    <mergeCell ref="O672:P672"/>
    <mergeCell ref="O673:P673"/>
    <mergeCell ref="H699:M699"/>
    <mergeCell ref="N699:P699"/>
    <mergeCell ref="Q699:U699"/>
    <mergeCell ref="D693:E693"/>
    <mergeCell ref="F693:U693"/>
    <mergeCell ref="D694:U694"/>
    <mergeCell ref="F695:H695"/>
    <mergeCell ref="P695:U695"/>
    <mergeCell ref="D691:U691"/>
    <mergeCell ref="D692:E692"/>
    <mergeCell ref="F692:I692"/>
    <mergeCell ref="J692:K692"/>
    <mergeCell ref="L692:P692"/>
    <mergeCell ref="R692:U692"/>
    <mergeCell ref="E686:M686"/>
    <mergeCell ref="O686:U686"/>
    <mergeCell ref="D688:E690"/>
    <mergeCell ref="F646:H646"/>
    <mergeCell ref="P646:U646"/>
    <mergeCell ref="O655:P655"/>
    <mergeCell ref="O656:P656"/>
    <mergeCell ref="O657:P657"/>
    <mergeCell ref="O658:P658"/>
    <mergeCell ref="O659:P659"/>
    <mergeCell ref="O660:P660"/>
    <mergeCell ref="D651:U651"/>
    <mergeCell ref="D652:M652"/>
    <mergeCell ref="N652:N653"/>
    <mergeCell ref="O652:P653"/>
    <mergeCell ref="Q652:S652"/>
    <mergeCell ref="T652:T653"/>
    <mergeCell ref="U652:U653"/>
    <mergeCell ref="D653:M677"/>
    <mergeCell ref="D681:M681"/>
    <mergeCell ref="N681:U681"/>
    <mergeCell ref="F639:O640"/>
    <mergeCell ref="P639:S640"/>
    <mergeCell ref="T639:U641"/>
    <mergeCell ref="F641:O641"/>
    <mergeCell ref="R641:S641"/>
    <mergeCell ref="O606:P606"/>
    <mergeCell ref="O607:P607"/>
    <mergeCell ref="O608:P608"/>
    <mergeCell ref="O609:P609"/>
    <mergeCell ref="O610:P610"/>
    <mergeCell ref="O611:P611"/>
    <mergeCell ref="O613:P613"/>
    <mergeCell ref="O614:P614"/>
    <mergeCell ref="O615:P615"/>
    <mergeCell ref="O616:P616"/>
    <mergeCell ref="O617:P617"/>
    <mergeCell ref="O671:P671"/>
    <mergeCell ref="O654:P654"/>
    <mergeCell ref="O661:P661"/>
    <mergeCell ref="O662:P662"/>
    <mergeCell ref="O663:P663"/>
    <mergeCell ref="O664:P664"/>
    <mergeCell ref="O665:P665"/>
    <mergeCell ref="O666:P666"/>
    <mergeCell ref="D649:U649"/>
    <mergeCell ref="F650:G650"/>
    <mergeCell ref="H650:M650"/>
    <mergeCell ref="N650:P650"/>
    <mergeCell ref="Q650:U650"/>
    <mergeCell ref="D644:E644"/>
    <mergeCell ref="F644:U644"/>
    <mergeCell ref="D645:U645"/>
    <mergeCell ref="D595:E595"/>
    <mergeCell ref="F595:U595"/>
    <mergeCell ref="E648:J648"/>
    <mergeCell ref="L648:U648"/>
    <mergeCell ref="D632:M632"/>
    <mergeCell ref="N632:U632"/>
    <mergeCell ref="D633:M635"/>
    <mergeCell ref="N633:U635"/>
    <mergeCell ref="E636:M636"/>
    <mergeCell ref="O636:U636"/>
    <mergeCell ref="O624:P624"/>
    <mergeCell ref="N625:T625"/>
    <mergeCell ref="N626:U629"/>
    <mergeCell ref="D629:M629"/>
    <mergeCell ref="D630:U630"/>
    <mergeCell ref="D631:M631"/>
    <mergeCell ref="N631:U631"/>
    <mergeCell ref="O618:P618"/>
    <mergeCell ref="O619:P619"/>
    <mergeCell ref="O620:P620"/>
    <mergeCell ref="O621:P621"/>
    <mergeCell ref="O622:P622"/>
    <mergeCell ref="O623:P623"/>
    <mergeCell ref="D642:U642"/>
    <mergeCell ref="D643:E643"/>
    <mergeCell ref="F643:I643"/>
    <mergeCell ref="J643:K643"/>
    <mergeCell ref="L643:P643"/>
    <mergeCell ref="R643:U643"/>
    <mergeCell ref="E637:M637"/>
    <mergeCell ref="O637:U637"/>
    <mergeCell ref="D639:E641"/>
    <mergeCell ref="E599:J599"/>
    <mergeCell ref="D602:U602"/>
    <mergeCell ref="D603:M603"/>
    <mergeCell ref="N603:N604"/>
    <mergeCell ref="O603:P604"/>
    <mergeCell ref="Q603:S603"/>
    <mergeCell ref="T603:T604"/>
    <mergeCell ref="U603:U604"/>
    <mergeCell ref="D604:M628"/>
    <mergeCell ref="O605:P605"/>
    <mergeCell ref="O612:P612"/>
    <mergeCell ref="L599:U599"/>
    <mergeCell ref="D600:U600"/>
    <mergeCell ref="F601:G601"/>
    <mergeCell ref="H601:M601"/>
    <mergeCell ref="N601:P601"/>
    <mergeCell ref="Q601:U601"/>
    <mergeCell ref="D596:U596"/>
    <mergeCell ref="F597:H597"/>
    <mergeCell ref="P597:U597"/>
    <mergeCell ref="D593:U593"/>
    <mergeCell ref="D594:E594"/>
    <mergeCell ref="F594:I594"/>
    <mergeCell ref="J594:K594"/>
    <mergeCell ref="L594:P594"/>
    <mergeCell ref="R594:U594"/>
    <mergeCell ref="O293:U293"/>
    <mergeCell ref="D287:U287"/>
    <mergeCell ref="D288:M288"/>
    <mergeCell ref="N288:U288"/>
    <mergeCell ref="O275:P275"/>
    <mergeCell ref="O276:P276"/>
    <mergeCell ref="O277:P277"/>
    <mergeCell ref="O278:P278"/>
    <mergeCell ref="O279:P279"/>
    <mergeCell ref="O280:P280"/>
    <mergeCell ref="D590:E592"/>
    <mergeCell ref="F590:O591"/>
    <mergeCell ref="P590:S591"/>
    <mergeCell ref="T590:U592"/>
    <mergeCell ref="F592:O592"/>
    <mergeCell ref="R592:S592"/>
    <mergeCell ref="E294:M294"/>
    <mergeCell ref="O294:U294"/>
    <mergeCell ref="D289:M289"/>
    <mergeCell ref="N289:U289"/>
    <mergeCell ref="D290:M292"/>
    <mergeCell ref="N290:U292"/>
    <mergeCell ref="E293:M293"/>
    <mergeCell ref="O265:P265"/>
    <mergeCell ref="O266:P266"/>
    <mergeCell ref="O267:P267"/>
    <mergeCell ref="O268:P268"/>
    <mergeCell ref="O245:U245"/>
    <mergeCell ref="D247:E249"/>
    <mergeCell ref="F247:O248"/>
    <mergeCell ref="P247:S248"/>
    <mergeCell ref="T247:U249"/>
    <mergeCell ref="F249:O249"/>
    <mergeCell ref="R249:S249"/>
    <mergeCell ref="O271:P271"/>
    <mergeCell ref="O272:P272"/>
    <mergeCell ref="R251:U251"/>
    <mergeCell ref="E245:M245"/>
    <mergeCell ref="D259:U259"/>
    <mergeCell ref="D260:M260"/>
    <mergeCell ref="N260:N261"/>
    <mergeCell ref="O260:P261"/>
    <mergeCell ref="Q260:S260"/>
    <mergeCell ref="T260:T261"/>
    <mergeCell ref="U260:U261"/>
    <mergeCell ref="D261:M285"/>
    <mergeCell ref="O262:P262"/>
    <mergeCell ref="O269:P269"/>
    <mergeCell ref="O270:P270"/>
    <mergeCell ref="O281:P281"/>
    <mergeCell ref="N282:T282"/>
    <mergeCell ref="N283:U286"/>
    <mergeCell ref="D286:M286"/>
    <mergeCell ref="O273:P273"/>
    <mergeCell ref="O274:P274"/>
    <mergeCell ref="O263:P263"/>
    <mergeCell ref="O264:P264"/>
    <mergeCell ref="D210:U210"/>
    <mergeCell ref="D211:M211"/>
    <mergeCell ref="N211:N212"/>
    <mergeCell ref="O211:P212"/>
    <mergeCell ref="Q211:S211"/>
    <mergeCell ref="T211:T212"/>
    <mergeCell ref="U211:U212"/>
    <mergeCell ref="D212:M236"/>
    <mergeCell ref="O213:P213"/>
    <mergeCell ref="E256:J256"/>
    <mergeCell ref="L256:U256"/>
    <mergeCell ref="D257:U257"/>
    <mergeCell ref="F258:G258"/>
    <mergeCell ref="H258:M258"/>
    <mergeCell ref="N258:P258"/>
    <mergeCell ref="Q258:U258"/>
    <mergeCell ref="D252:E252"/>
    <mergeCell ref="F252:U252"/>
    <mergeCell ref="D253:U253"/>
    <mergeCell ref="F254:H254"/>
    <mergeCell ref="P254:U254"/>
    <mergeCell ref="D250:U250"/>
    <mergeCell ref="D251:E251"/>
    <mergeCell ref="F251:I251"/>
    <mergeCell ref="D240:M240"/>
    <mergeCell ref="N240:U240"/>
    <mergeCell ref="D241:M243"/>
    <mergeCell ref="N241:U243"/>
    <mergeCell ref="E244:M244"/>
    <mergeCell ref="O244:U244"/>
    <mergeCell ref="J251:K251"/>
    <mergeCell ref="L251:P251"/>
    <mergeCell ref="D198:E200"/>
    <mergeCell ref="F198:O199"/>
    <mergeCell ref="P198:S199"/>
    <mergeCell ref="T198:U200"/>
    <mergeCell ref="F200:O200"/>
    <mergeCell ref="R200:S200"/>
    <mergeCell ref="O232:P232"/>
    <mergeCell ref="N233:T233"/>
    <mergeCell ref="N234:U237"/>
    <mergeCell ref="D237:M237"/>
    <mergeCell ref="D238:U238"/>
    <mergeCell ref="D239:M239"/>
    <mergeCell ref="N239:U239"/>
    <mergeCell ref="O226:P226"/>
    <mergeCell ref="O227:P227"/>
    <mergeCell ref="O228:P228"/>
    <mergeCell ref="O229:P229"/>
    <mergeCell ref="O230:P230"/>
    <mergeCell ref="O231:P231"/>
    <mergeCell ref="O220:P220"/>
    <mergeCell ref="O221:P221"/>
    <mergeCell ref="O222:P222"/>
    <mergeCell ref="O223:P223"/>
    <mergeCell ref="O224:P224"/>
    <mergeCell ref="O225:P225"/>
    <mergeCell ref="O214:P214"/>
    <mergeCell ref="O215:P215"/>
    <mergeCell ref="O216:P216"/>
    <mergeCell ref="O217:P217"/>
    <mergeCell ref="O218:P218"/>
    <mergeCell ref="O219:P219"/>
    <mergeCell ref="E207:J207"/>
    <mergeCell ref="L207:U207"/>
    <mergeCell ref="D208:U208"/>
    <mergeCell ref="F209:G209"/>
    <mergeCell ref="H209:M209"/>
    <mergeCell ref="N209:P209"/>
    <mergeCell ref="Q209:U209"/>
    <mergeCell ref="D203:E203"/>
    <mergeCell ref="F203:U203"/>
    <mergeCell ref="D204:U204"/>
    <mergeCell ref="F205:H205"/>
    <mergeCell ref="P205:U205"/>
    <mergeCell ref="D201:U201"/>
    <mergeCell ref="D202:E202"/>
    <mergeCell ref="F202:I202"/>
    <mergeCell ref="J202:K202"/>
    <mergeCell ref="L202:P202"/>
    <mergeCell ref="R202:U202"/>
    <mergeCell ref="O174:P174"/>
    <mergeCell ref="D153:E153"/>
    <mergeCell ref="F153:I153"/>
    <mergeCell ref="O175:P175"/>
    <mergeCell ref="O176:P176"/>
    <mergeCell ref="O165:P165"/>
    <mergeCell ref="O166:P166"/>
    <mergeCell ref="O167:P167"/>
    <mergeCell ref="O168:P168"/>
    <mergeCell ref="O169:P169"/>
    <mergeCell ref="O170:P170"/>
    <mergeCell ref="E196:M196"/>
    <mergeCell ref="O196:U196"/>
    <mergeCell ref="D191:M191"/>
    <mergeCell ref="N191:U191"/>
    <mergeCell ref="D192:M194"/>
    <mergeCell ref="N192:U194"/>
    <mergeCell ref="E195:M195"/>
    <mergeCell ref="O195:U195"/>
    <mergeCell ref="D189:U189"/>
    <mergeCell ref="D190:M190"/>
    <mergeCell ref="N190:U190"/>
    <mergeCell ref="O177:P177"/>
    <mergeCell ref="O178:P178"/>
    <mergeCell ref="O179:P179"/>
    <mergeCell ref="O180:P180"/>
    <mergeCell ref="O181:P181"/>
    <mergeCell ref="O182:P182"/>
    <mergeCell ref="E158:J158"/>
    <mergeCell ref="L158:U158"/>
    <mergeCell ref="D159:U159"/>
    <mergeCell ref="F160:G160"/>
    <mergeCell ref="O116:P116"/>
    <mergeCell ref="O117:P117"/>
    <mergeCell ref="O118:P118"/>
    <mergeCell ref="O119:P119"/>
    <mergeCell ref="O120:P120"/>
    <mergeCell ref="O121:P121"/>
    <mergeCell ref="O183:P183"/>
    <mergeCell ref="N184:T184"/>
    <mergeCell ref="N185:U188"/>
    <mergeCell ref="D188:M188"/>
    <mergeCell ref="D142:M142"/>
    <mergeCell ref="N142:U142"/>
    <mergeCell ref="D143:M145"/>
    <mergeCell ref="N143:U145"/>
    <mergeCell ref="E146:M146"/>
    <mergeCell ref="O146:U146"/>
    <mergeCell ref="J153:K153"/>
    <mergeCell ref="L153:P153"/>
    <mergeCell ref="R153:U153"/>
    <mergeCell ref="E147:M147"/>
    <mergeCell ref="D161:U161"/>
    <mergeCell ref="D162:M162"/>
    <mergeCell ref="N162:N163"/>
    <mergeCell ref="O162:P163"/>
    <mergeCell ref="Q162:S162"/>
    <mergeCell ref="T162:T163"/>
    <mergeCell ref="U162:U163"/>
    <mergeCell ref="D163:M187"/>
    <mergeCell ref="O164:P164"/>
    <mergeCell ref="O171:P171"/>
    <mergeCell ref="O172:P172"/>
    <mergeCell ref="O173:P173"/>
    <mergeCell ref="H160:M160"/>
    <mergeCell ref="N160:P160"/>
    <mergeCell ref="Q160:U160"/>
    <mergeCell ref="D154:E154"/>
    <mergeCell ref="F154:U154"/>
    <mergeCell ref="D155:U155"/>
    <mergeCell ref="F156:H156"/>
    <mergeCell ref="P156:U156"/>
    <mergeCell ref="D152:U152"/>
    <mergeCell ref="O147:U147"/>
    <mergeCell ref="D149:E151"/>
    <mergeCell ref="F149:O150"/>
    <mergeCell ref="P149:S150"/>
    <mergeCell ref="T149:U151"/>
    <mergeCell ref="F151:O151"/>
    <mergeCell ref="R151:S151"/>
    <mergeCell ref="D63:U63"/>
    <mergeCell ref="D64:M64"/>
    <mergeCell ref="N64:N65"/>
    <mergeCell ref="O64:P65"/>
    <mergeCell ref="Q64:S64"/>
    <mergeCell ref="T64:T65"/>
    <mergeCell ref="U64:U65"/>
    <mergeCell ref="D65:M89"/>
    <mergeCell ref="O66:P66"/>
    <mergeCell ref="E98:M98"/>
    <mergeCell ref="O98:U98"/>
    <mergeCell ref="D93:M93"/>
    <mergeCell ref="N93:U93"/>
    <mergeCell ref="D94:M96"/>
    <mergeCell ref="N94:U96"/>
    <mergeCell ref="E97:M97"/>
    <mergeCell ref="O97:U97"/>
    <mergeCell ref="D44:M44"/>
    <mergeCell ref="N44:U44"/>
    <mergeCell ref="D45:M47"/>
    <mergeCell ref="N45:U47"/>
    <mergeCell ref="E48:M48"/>
    <mergeCell ref="O48:U48"/>
    <mergeCell ref="O85:P85"/>
    <mergeCell ref="N86:T86"/>
    <mergeCell ref="N87:U90"/>
    <mergeCell ref="D90:M90"/>
    <mergeCell ref="D91:U91"/>
    <mergeCell ref="D92:M92"/>
    <mergeCell ref="N92:U92"/>
    <mergeCell ref="O79:P79"/>
    <mergeCell ref="O80:P80"/>
    <mergeCell ref="O81:P81"/>
    <mergeCell ref="O82:P82"/>
    <mergeCell ref="O83:P83"/>
    <mergeCell ref="O84:P84"/>
    <mergeCell ref="O73:P73"/>
    <mergeCell ref="O74:P74"/>
    <mergeCell ref="O75:P75"/>
    <mergeCell ref="O76:P76"/>
    <mergeCell ref="O77:P77"/>
    <mergeCell ref="O78:P78"/>
    <mergeCell ref="O67:P67"/>
    <mergeCell ref="O68:P68"/>
    <mergeCell ref="O69:P69"/>
    <mergeCell ref="O70:P70"/>
    <mergeCell ref="O71:P71"/>
    <mergeCell ref="O72:P72"/>
    <mergeCell ref="E49:M49"/>
    <mergeCell ref="O28:P28"/>
    <mergeCell ref="O29:P29"/>
    <mergeCell ref="O18:P18"/>
    <mergeCell ref="O19:P19"/>
    <mergeCell ref="O20:P20"/>
    <mergeCell ref="O21:P21"/>
    <mergeCell ref="O22:P22"/>
    <mergeCell ref="O23:P23"/>
    <mergeCell ref="D14:U14"/>
    <mergeCell ref="D15:M15"/>
    <mergeCell ref="N15:N16"/>
    <mergeCell ref="O15:P16"/>
    <mergeCell ref="Q15:S15"/>
    <mergeCell ref="T15:T16"/>
    <mergeCell ref="U15:U16"/>
    <mergeCell ref="D16:M40"/>
    <mergeCell ref="O17:P17"/>
    <mergeCell ref="O49:U49"/>
    <mergeCell ref="D50:U50"/>
    <mergeCell ref="D51:E53"/>
    <mergeCell ref="F51:O52"/>
    <mergeCell ref="P51:S52"/>
    <mergeCell ref="T51:U53"/>
    <mergeCell ref="F53:O53"/>
    <mergeCell ref="R53:S53"/>
    <mergeCell ref="D2:E4"/>
    <mergeCell ref="F2:O3"/>
    <mergeCell ref="P2:S3"/>
    <mergeCell ref="T2:U4"/>
    <mergeCell ref="F4:O4"/>
    <mergeCell ref="R4:S4"/>
    <mergeCell ref="O36:P36"/>
    <mergeCell ref="N37:T37"/>
    <mergeCell ref="N38:U41"/>
    <mergeCell ref="D41:M41"/>
    <mergeCell ref="D42:U42"/>
    <mergeCell ref="D43:M43"/>
    <mergeCell ref="N43:U43"/>
    <mergeCell ref="O30:P30"/>
    <mergeCell ref="O31:P31"/>
    <mergeCell ref="O32:P32"/>
    <mergeCell ref="O33:P33"/>
    <mergeCell ref="O34:P34"/>
    <mergeCell ref="O35:P35"/>
    <mergeCell ref="O24:P24"/>
    <mergeCell ref="O25:P25"/>
    <mergeCell ref="O26:P26"/>
    <mergeCell ref="O27:P27"/>
    <mergeCell ref="E11:J11"/>
    <mergeCell ref="L11:U11"/>
    <mergeCell ref="E60:J60"/>
    <mergeCell ref="L60:U60"/>
    <mergeCell ref="D61:U61"/>
    <mergeCell ref="F62:G62"/>
    <mergeCell ref="H62:M62"/>
    <mergeCell ref="N62:P62"/>
    <mergeCell ref="Q62:U62"/>
    <mergeCell ref="D56:E56"/>
    <mergeCell ref="F56:U56"/>
    <mergeCell ref="D57:U57"/>
    <mergeCell ref="F58:H58"/>
    <mergeCell ref="P58:U58"/>
    <mergeCell ref="D54:U54"/>
    <mergeCell ref="D55:E55"/>
    <mergeCell ref="F55:I55"/>
    <mergeCell ref="J55:K55"/>
    <mergeCell ref="L55:P55"/>
    <mergeCell ref="R55:U55"/>
    <mergeCell ref="I58:N58"/>
    <mergeCell ref="D12:U12"/>
    <mergeCell ref="F13:G13"/>
    <mergeCell ref="H13:M13"/>
    <mergeCell ref="N13:P13"/>
    <mergeCell ref="Q13:U13"/>
    <mergeCell ref="D7:E7"/>
    <mergeCell ref="F7:U7"/>
    <mergeCell ref="D8:U8"/>
    <mergeCell ref="F9:H9"/>
    <mergeCell ref="P9:U9"/>
    <mergeCell ref="D5:U5"/>
    <mergeCell ref="D6:E6"/>
    <mergeCell ref="F6:I6"/>
    <mergeCell ref="J6:K6"/>
    <mergeCell ref="L6:P6"/>
    <mergeCell ref="R6:U6"/>
    <mergeCell ref="I9:N9"/>
    <mergeCell ref="D1613:M1615"/>
    <mergeCell ref="N1612:U1612"/>
    <mergeCell ref="D1612:M1612"/>
    <mergeCell ref="P1325:S1326"/>
    <mergeCell ref="T1325:U1327"/>
    <mergeCell ref="F1327:O1327"/>
    <mergeCell ref="R1327:S1327"/>
    <mergeCell ref="O1359:P1359"/>
    <mergeCell ref="N1360:T1360"/>
    <mergeCell ref="N1361:U1364"/>
    <mergeCell ref="D1364:M1364"/>
    <mergeCell ref="D1365:U1365"/>
    <mergeCell ref="D1366:M1366"/>
    <mergeCell ref="N1366:U1366"/>
    <mergeCell ref="O1353:P1353"/>
    <mergeCell ref="O1354:P1354"/>
    <mergeCell ref="O1355:P1355"/>
    <mergeCell ref="O1356:P1356"/>
    <mergeCell ref="Q1336:U1336"/>
    <mergeCell ref="D1330:E1330"/>
    <mergeCell ref="F1330:U1330"/>
    <mergeCell ref="D1331:U1331"/>
    <mergeCell ref="F1332:H1332"/>
    <mergeCell ref="P1332:U1332"/>
    <mergeCell ref="D1329:E1329"/>
    <mergeCell ref="F1329:I1329"/>
    <mergeCell ref="J1329:K1329"/>
    <mergeCell ref="L1329:P1329"/>
    <mergeCell ref="R1329:U1329"/>
    <mergeCell ref="D1325:E1327"/>
    <mergeCell ref="F1325:O1326"/>
    <mergeCell ref="E1334:J1334"/>
    <mergeCell ref="O123:P123"/>
    <mergeCell ref="O124:P124"/>
    <mergeCell ref="O125:P125"/>
    <mergeCell ref="O126:P126"/>
    <mergeCell ref="O127:P127"/>
    <mergeCell ref="D100:E102"/>
    <mergeCell ref="F100:O101"/>
    <mergeCell ref="P100:S101"/>
    <mergeCell ref="T100:U102"/>
    <mergeCell ref="F102:O102"/>
    <mergeCell ref="R102:S102"/>
    <mergeCell ref="D103:U103"/>
    <mergeCell ref="D104:E104"/>
    <mergeCell ref="F104:I104"/>
    <mergeCell ref="J104:K104"/>
    <mergeCell ref="L104:P104"/>
    <mergeCell ref="R104:U104"/>
    <mergeCell ref="D105:E105"/>
    <mergeCell ref="F105:U105"/>
    <mergeCell ref="D106:U106"/>
    <mergeCell ref="F107:H107"/>
    <mergeCell ref="I107:N107"/>
    <mergeCell ref="P107:U107"/>
    <mergeCell ref="D112:U112"/>
    <mergeCell ref="D113:M113"/>
    <mergeCell ref="N113:N114"/>
    <mergeCell ref="O113:P114"/>
    <mergeCell ref="Q113:S113"/>
    <mergeCell ref="T113:T114"/>
    <mergeCell ref="U113:U114"/>
    <mergeCell ref="D114:M138"/>
    <mergeCell ref="O115:P115"/>
    <mergeCell ref="D1623:E1623"/>
    <mergeCell ref="F1623:I1623"/>
    <mergeCell ref="J1623:K1623"/>
    <mergeCell ref="L1623:P1623"/>
    <mergeCell ref="R1623:U1623"/>
    <mergeCell ref="E109:J109"/>
    <mergeCell ref="L109:U109"/>
    <mergeCell ref="D110:U110"/>
    <mergeCell ref="F111:G111"/>
    <mergeCell ref="H111:M111"/>
    <mergeCell ref="N111:P111"/>
    <mergeCell ref="Q111:U111"/>
    <mergeCell ref="O134:P134"/>
    <mergeCell ref="N135:T135"/>
    <mergeCell ref="N136:U139"/>
    <mergeCell ref="D139:M139"/>
    <mergeCell ref="I156:N156"/>
    <mergeCell ref="I205:N205"/>
    <mergeCell ref="I254:N254"/>
    <mergeCell ref="I597:N597"/>
    <mergeCell ref="I646:N646"/>
    <mergeCell ref="O668:P668"/>
    <mergeCell ref="D140:U140"/>
    <mergeCell ref="D141:M141"/>
    <mergeCell ref="N141:U141"/>
    <mergeCell ref="O128:P128"/>
    <mergeCell ref="O129:P129"/>
    <mergeCell ref="O130:P130"/>
    <mergeCell ref="O131:P131"/>
    <mergeCell ref="O132:P132"/>
    <mergeCell ref="O133:P133"/>
    <mergeCell ref="O122:P122"/>
    <mergeCell ref="O1322:U1322"/>
    <mergeCell ref="O1323:U1323"/>
    <mergeCell ref="E1322:M1322"/>
    <mergeCell ref="E1323:M1323"/>
    <mergeCell ref="N1319:U1321"/>
    <mergeCell ref="D1319:M1321"/>
    <mergeCell ref="N1318:U1318"/>
    <mergeCell ref="D1318:M1318"/>
    <mergeCell ref="O1616:U1616"/>
    <mergeCell ref="O1617:U1617"/>
    <mergeCell ref="E1616:M1616"/>
    <mergeCell ref="E1617:M1617"/>
    <mergeCell ref="N1613:U1615"/>
    <mergeCell ref="D1624:E1624"/>
    <mergeCell ref="F1624:U1624"/>
    <mergeCell ref="D1625:U1625"/>
    <mergeCell ref="F1626:H1626"/>
    <mergeCell ref="I1626:N1626"/>
    <mergeCell ref="P1626:U1626"/>
    <mergeCell ref="I1332:N1332"/>
    <mergeCell ref="I1381:N1381"/>
    <mergeCell ref="I1430:N1430"/>
    <mergeCell ref="I1479:N1479"/>
    <mergeCell ref="I1528:N1528"/>
    <mergeCell ref="I1577:N1577"/>
    <mergeCell ref="D1619:E1621"/>
    <mergeCell ref="F1619:O1620"/>
    <mergeCell ref="P1619:S1620"/>
    <mergeCell ref="T1619:U1621"/>
    <mergeCell ref="F1621:O1621"/>
    <mergeCell ref="R1621:S1621"/>
    <mergeCell ref="D1622:U1622"/>
    <mergeCell ref="E1628:J1628"/>
    <mergeCell ref="L1628:U1628"/>
    <mergeCell ref="D1629:U1629"/>
    <mergeCell ref="F1630:G1630"/>
    <mergeCell ref="H1630:M1630"/>
    <mergeCell ref="N1630:P1630"/>
    <mergeCell ref="Q1630:U1630"/>
    <mergeCell ref="D1631:U1631"/>
    <mergeCell ref="D1632:M1632"/>
    <mergeCell ref="N1632:N1633"/>
    <mergeCell ref="O1632:P1633"/>
    <mergeCell ref="Q1632:S1632"/>
    <mergeCell ref="T1632:T1633"/>
    <mergeCell ref="U1632:U1633"/>
    <mergeCell ref="D1633:M1657"/>
    <mergeCell ref="O1634:P1634"/>
    <mergeCell ref="O1635:P1635"/>
    <mergeCell ref="O1636:P1636"/>
    <mergeCell ref="O1637:P1637"/>
    <mergeCell ref="O1638:P1638"/>
    <mergeCell ref="O1639:P1639"/>
    <mergeCell ref="O1640:P1640"/>
    <mergeCell ref="O1641:P1641"/>
    <mergeCell ref="O1642:P1642"/>
    <mergeCell ref="O1643:P1643"/>
    <mergeCell ref="O1644:P1644"/>
    <mergeCell ref="O1645:P1645"/>
    <mergeCell ref="O1646:P1646"/>
    <mergeCell ref="O1647:P1647"/>
    <mergeCell ref="O1648:P1648"/>
    <mergeCell ref="O1649:P1649"/>
    <mergeCell ref="O1650:P1650"/>
    <mergeCell ref="O1651:P1651"/>
    <mergeCell ref="O1652:P1652"/>
    <mergeCell ref="O1653:P1653"/>
    <mergeCell ref="N1654:T1654"/>
    <mergeCell ref="N1655:U1658"/>
    <mergeCell ref="D1658:M1658"/>
    <mergeCell ref="D1659:U1659"/>
    <mergeCell ref="D1660:M1660"/>
    <mergeCell ref="N1660:U1660"/>
    <mergeCell ref="D1661:M1661"/>
    <mergeCell ref="N1661:U1661"/>
    <mergeCell ref="D1662:M1664"/>
    <mergeCell ref="N1662:U1664"/>
    <mergeCell ref="E1665:M1665"/>
    <mergeCell ref="O1665:U1665"/>
    <mergeCell ref="E1666:M1666"/>
    <mergeCell ref="O1666:U1666"/>
    <mergeCell ref="D1668:E1670"/>
    <mergeCell ref="F1668:O1669"/>
    <mergeCell ref="P1668:S1669"/>
    <mergeCell ref="T1668:U1670"/>
    <mergeCell ref="F1670:O1670"/>
    <mergeCell ref="R1670:S1670"/>
    <mergeCell ref="D1671:U1671"/>
    <mergeCell ref="D1672:E1672"/>
    <mergeCell ref="F1672:I1672"/>
    <mergeCell ref="J1672:K1672"/>
    <mergeCell ref="L1672:P1672"/>
    <mergeCell ref="R1672:U1672"/>
    <mergeCell ref="D1673:E1673"/>
    <mergeCell ref="F1673:U1673"/>
    <mergeCell ref="D1674:U1674"/>
    <mergeCell ref="F1675:H1675"/>
    <mergeCell ref="I1675:N1675"/>
    <mergeCell ref="P1675:U1675"/>
    <mergeCell ref="E1677:J1677"/>
    <mergeCell ref="L1677:U1677"/>
    <mergeCell ref="D1678:U1678"/>
    <mergeCell ref="F1679:G1679"/>
    <mergeCell ref="H1679:M1679"/>
    <mergeCell ref="N1679:P1679"/>
    <mergeCell ref="Q1679:U1679"/>
    <mergeCell ref="D1680:U1680"/>
    <mergeCell ref="D1681:M1681"/>
    <mergeCell ref="N1681:N1682"/>
    <mergeCell ref="O1681:P1682"/>
    <mergeCell ref="Q1681:S1681"/>
    <mergeCell ref="T1681:T1682"/>
    <mergeCell ref="U1681:U1682"/>
    <mergeCell ref="D1682:M1706"/>
    <mergeCell ref="O1683:P1683"/>
    <mergeCell ref="O1684:P1684"/>
    <mergeCell ref="O1685:P1685"/>
    <mergeCell ref="O1686:P1686"/>
    <mergeCell ref="O1687:P1687"/>
    <mergeCell ref="O1688:P1688"/>
    <mergeCell ref="O1689:P1689"/>
    <mergeCell ref="O1690:P1690"/>
    <mergeCell ref="O1691:P1691"/>
    <mergeCell ref="O1692:P1692"/>
    <mergeCell ref="O1693:P1693"/>
    <mergeCell ref="O1694:P1694"/>
    <mergeCell ref="O1695:P1695"/>
    <mergeCell ref="O1696:P1696"/>
    <mergeCell ref="O1697:P1697"/>
    <mergeCell ref="O1698:P1698"/>
    <mergeCell ref="O1699:P1699"/>
    <mergeCell ref="O1700:P1700"/>
    <mergeCell ref="O1701:P1701"/>
    <mergeCell ref="O1702:P1702"/>
    <mergeCell ref="N1703:T1703"/>
    <mergeCell ref="N1704:U1707"/>
    <mergeCell ref="D1707:M1707"/>
    <mergeCell ref="D1708:U1708"/>
    <mergeCell ref="D1709:M1709"/>
    <mergeCell ref="N1709:U1709"/>
    <mergeCell ref="D1710:M1710"/>
    <mergeCell ref="N1710:U1710"/>
    <mergeCell ref="D1711:M1713"/>
    <mergeCell ref="N1711:U1713"/>
    <mergeCell ref="E1714:M1714"/>
    <mergeCell ref="O1714:U1714"/>
    <mergeCell ref="E1715:M1715"/>
    <mergeCell ref="O1715:U1715"/>
    <mergeCell ref="D1717:E1719"/>
    <mergeCell ref="F1717:O1718"/>
    <mergeCell ref="P1717:S1718"/>
    <mergeCell ref="T1717:U1719"/>
    <mergeCell ref="F1719:O1719"/>
    <mergeCell ref="R1719:S1719"/>
    <mergeCell ref="D1720:U1720"/>
    <mergeCell ref="D1721:E1721"/>
    <mergeCell ref="F1721:I1721"/>
    <mergeCell ref="J1721:K1721"/>
    <mergeCell ref="L1721:P1721"/>
    <mergeCell ref="R1721:U1721"/>
    <mergeCell ref="D1722:E1722"/>
    <mergeCell ref="F1722:U1722"/>
    <mergeCell ref="D1723:U1723"/>
    <mergeCell ref="F1724:H1724"/>
    <mergeCell ref="I1724:N1724"/>
    <mergeCell ref="P1724:U1724"/>
    <mergeCell ref="E1726:J1726"/>
    <mergeCell ref="L1726:U1726"/>
    <mergeCell ref="D1727:U1727"/>
    <mergeCell ref="F1728:G1728"/>
    <mergeCell ref="H1728:M1728"/>
    <mergeCell ref="N1728:P1728"/>
    <mergeCell ref="Q1728:U1728"/>
    <mergeCell ref="D1729:U1729"/>
    <mergeCell ref="D1730:M1730"/>
    <mergeCell ref="N1730:N1731"/>
    <mergeCell ref="O1730:P1731"/>
    <mergeCell ref="Q1730:S1730"/>
    <mergeCell ref="T1730:T1731"/>
    <mergeCell ref="U1730:U1731"/>
    <mergeCell ref="D1731:M1755"/>
    <mergeCell ref="O1732:P1732"/>
    <mergeCell ref="O1733:P1733"/>
    <mergeCell ref="O1734:P1734"/>
    <mergeCell ref="O1735:P1735"/>
    <mergeCell ref="O1736:P1736"/>
    <mergeCell ref="O1737:P1737"/>
    <mergeCell ref="O1738:P1738"/>
    <mergeCell ref="O1739:P1739"/>
    <mergeCell ref="O1740:P1740"/>
    <mergeCell ref="O1741:P1741"/>
    <mergeCell ref="O1742:P1742"/>
    <mergeCell ref="O1743:P1743"/>
    <mergeCell ref="O1744:P1744"/>
    <mergeCell ref="O1745:P1745"/>
    <mergeCell ref="O1746:P1746"/>
    <mergeCell ref="O1747:P1747"/>
    <mergeCell ref="O1748:P1748"/>
    <mergeCell ref="O1749:P1749"/>
    <mergeCell ref="O1750:P1750"/>
    <mergeCell ref="O1751:P1751"/>
    <mergeCell ref="N1752:T1752"/>
    <mergeCell ref="N1753:U1756"/>
    <mergeCell ref="D1756:M1756"/>
    <mergeCell ref="D1757:U1757"/>
    <mergeCell ref="D1758:M1758"/>
    <mergeCell ref="N1758:U1758"/>
    <mergeCell ref="D1759:M1759"/>
    <mergeCell ref="N1759:U1759"/>
    <mergeCell ref="D1760:M1762"/>
    <mergeCell ref="N1760:U1762"/>
    <mergeCell ref="E1763:M1763"/>
    <mergeCell ref="O1763:U1763"/>
    <mergeCell ref="E1764:M1764"/>
    <mergeCell ref="O1764:U1764"/>
    <mergeCell ref="D1913:E1915"/>
    <mergeCell ref="F1913:O1914"/>
    <mergeCell ref="P1913:S1914"/>
    <mergeCell ref="T1913:U1915"/>
    <mergeCell ref="F1915:O1915"/>
    <mergeCell ref="R1915:S1915"/>
    <mergeCell ref="D1916:U1916"/>
    <mergeCell ref="D1917:E1917"/>
    <mergeCell ref="F1917:I1917"/>
    <mergeCell ref="J1917:K1917"/>
    <mergeCell ref="L1917:P1917"/>
    <mergeCell ref="R1917:U1917"/>
    <mergeCell ref="D1918:E1918"/>
    <mergeCell ref="F1918:U1918"/>
    <mergeCell ref="D1919:U1919"/>
    <mergeCell ref="F1920:H1920"/>
    <mergeCell ref="I1920:N1920"/>
    <mergeCell ref="P1920:U1920"/>
    <mergeCell ref="E1922:J1922"/>
    <mergeCell ref="L1922:U1922"/>
    <mergeCell ref="D1923:U1923"/>
    <mergeCell ref="F1924:G1924"/>
    <mergeCell ref="H1924:M1924"/>
    <mergeCell ref="N1924:P1924"/>
    <mergeCell ref="Q1924:U1924"/>
    <mergeCell ref="D1925:U1925"/>
    <mergeCell ref="D1926:M1926"/>
    <mergeCell ref="N1926:N1927"/>
    <mergeCell ref="O1926:P1927"/>
    <mergeCell ref="Q1926:S1926"/>
    <mergeCell ref="T1926:T1927"/>
    <mergeCell ref="U1926:U1927"/>
    <mergeCell ref="D1927:M1951"/>
    <mergeCell ref="O1928:P1928"/>
    <mergeCell ref="O1929:P1929"/>
    <mergeCell ref="O1930:P1930"/>
    <mergeCell ref="O1931:P1931"/>
    <mergeCell ref="O1932:P1932"/>
    <mergeCell ref="O1933:P1933"/>
    <mergeCell ref="O1934:P1934"/>
    <mergeCell ref="O1935:P1935"/>
    <mergeCell ref="O1936:P1936"/>
    <mergeCell ref="O1937:P1937"/>
    <mergeCell ref="O1938:P1938"/>
    <mergeCell ref="O1939:P1939"/>
    <mergeCell ref="O1940:P1940"/>
    <mergeCell ref="O1941:P1941"/>
    <mergeCell ref="O1942:P1942"/>
    <mergeCell ref="O1943:P1943"/>
    <mergeCell ref="O1944:P1944"/>
    <mergeCell ref="O1945:P1945"/>
    <mergeCell ref="O1946:P1946"/>
    <mergeCell ref="O1947:P1947"/>
    <mergeCell ref="N1948:T1948"/>
    <mergeCell ref="N1949:U1952"/>
    <mergeCell ref="D1952:M1952"/>
    <mergeCell ref="D1953:U1953"/>
    <mergeCell ref="D1954:M1954"/>
    <mergeCell ref="N1954:U1954"/>
    <mergeCell ref="D1955:M1955"/>
    <mergeCell ref="N1955:U1955"/>
    <mergeCell ref="D1956:M1958"/>
    <mergeCell ref="N1956:U1958"/>
    <mergeCell ref="E1959:M1959"/>
    <mergeCell ref="O1959:U1959"/>
    <mergeCell ref="E1960:M1960"/>
    <mergeCell ref="O1960:U1960"/>
    <mergeCell ref="D1962:E1964"/>
    <mergeCell ref="F1962:O1963"/>
    <mergeCell ref="P1962:S1963"/>
    <mergeCell ref="T1962:U1964"/>
    <mergeCell ref="F1964:O1964"/>
    <mergeCell ref="R1964:S1964"/>
    <mergeCell ref="D1965:U1965"/>
    <mergeCell ref="D1966:E1966"/>
    <mergeCell ref="F1966:I1966"/>
    <mergeCell ref="J1966:K1966"/>
    <mergeCell ref="L1966:P1966"/>
    <mergeCell ref="R1966:U1966"/>
    <mergeCell ref="D1967:E1967"/>
    <mergeCell ref="F1967:U1967"/>
    <mergeCell ref="D1968:U1968"/>
    <mergeCell ref="F1969:H1969"/>
    <mergeCell ref="I1969:N1969"/>
    <mergeCell ref="P1969:U1969"/>
    <mergeCell ref="E1971:J1971"/>
    <mergeCell ref="L1971:U1971"/>
    <mergeCell ref="D1972:U1972"/>
    <mergeCell ref="F1973:G1973"/>
    <mergeCell ref="H1973:M1973"/>
    <mergeCell ref="N1973:P1973"/>
    <mergeCell ref="Q1973:U1973"/>
    <mergeCell ref="D1974:U1974"/>
    <mergeCell ref="D1975:M1975"/>
    <mergeCell ref="N1975:N1976"/>
    <mergeCell ref="O1975:P1976"/>
    <mergeCell ref="Q1975:S1975"/>
    <mergeCell ref="T1975:T1976"/>
    <mergeCell ref="U1975:U1976"/>
    <mergeCell ref="D1976:M2000"/>
    <mergeCell ref="O1977:P1977"/>
    <mergeCell ref="O1978:P1978"/>
    <mergeCell ref="O1979:P1979"/>
    <mergeCell ref="O1980:P1980"/>
    <mergeCell ref="O1981:P1981"/>
    <mergeCell ref="O1982:P1982"/>
    <mergeCell ref="O1983:P1983"/>
    <mergeCell ref="O1984:P1984"/>
    <mergeCell ref="O1985:P1985"/>
    <mergeCell ref="O1986:P1986"/>
    <mergeCell ref="O1987:P1987"/>
    <mergeCell ref="O1988:P1988"/>
    <mergeCell ref="O1989:P1989"/>
    <mergeCell ref="O1990:P1990"/>
    <mergeCell ref="O1991:P1991"/>
    <mergeCell ref="O1992:P1992"/>
    <mergeCell ref="O1993:P1993"/>
    <mergeCell ref="O1994:P1994"/>
    <mergeCell ref="O1995:P1995"/>
    <mergeCell ref="O1996:P1996"/>
    <mergeCell ref="N1997:T1997"/>
    <mergeCell ref="N1998:U2001"/>
    <mergeCell ref="D2001:M2001"/>
    <mergeCell ref="D2002:U2002"/>
    <mergeCell ref="D2003:M2003"/>
    <mergeCell ref="N2003:U2003"/>
    <mergeCell ref="D2004:M2004"/>
    <mergeCell ref="N2004:U2004"/>
    <mergeCell ref="D2005:M2007"/>
    <mergeCell ref="N2005:U2007"/>
    <mergeCell ref="E2008:M2008"/>
    <mergeCell ref="O2008:U2008"/>
    <mergeCell ref="E2009:M2009"/>
    <mergeCell ref="O2009:U2009"/>
    <mergeCell ref="D2011:E2013"/>
    <mergeCell ref="F2011:O2012"/>
    <mergeCell ref="P2011:S2012"/>
    <mergeCell ref="T2011:U2013"/>
    <mergeCell ref="F2013:O2013"/>
    <mergeCell ref="R2013:S2013"/>
    <mergeCell ref="D2014:U2014"/>
    <mergeCell ref="D2015:E2015"/>
    <mergeCell ref="F2015:I2015"/>
    <mergeCell ref="J2015:K2015"/>
    <mergeCell ref="L2015:P2015"/>
    <mergeCell ref="R2015:U2015"/>
    <mergeCell ref="D2016:E2016"/>
    <mergeCell ref="F2016:U2016"/>
    <mergeCell ref="D2017:U2017"/>
    <mergeCell ref="F2018:H2018"/>
    <mergeCell ref="I2018:N2018"/>
    <mergeCell ref="P2018:U2018"/>
    <mergeCell ref="E2020:J2020"/>
    <mergeCell ref="L2020:U2020"/>
    <mergeCell ref="D2021:U2021"/>
    <mergeCell ref="F2022:G2022"/>
    <mergeCell ref="H2022:M2022"/>
    <mergeCell ref="N2022:P2022"/>
    <mergeCell ref="Q2022:U2022"/>
    <mergeCell ref="D2023:U2023"/>
    <mergeCell ref="D2024:M2024"/>
    <mergeCell ref="N2024:N2025"/>
    <mergeCell ref="O2024:P2025"/>
    <mergeCell ref="Q2024:S2024"/>
    <mergeCell ref="T2024:T2025"/>
    <mergeCell ref="U2024:U2025"/>
    <mergeCell ref="D2025:M2049"/>
    <mergeCell ref="O2026:P2026"/>
    <mergeCell ref="O2027:P2027"/>
    <mergeCell ref="O2028:P2028"/>
    <mergeCell ref="O2029:P2029"/>
    <mergeCell ref="O2030:P2030"/>
    <mergeCell ref="O2031:P2031"/>
    <mergeCell ref="O2032:P2032"/>
    <mergeCell ref="O2033:P2033"/>
    <mergeCell ref="O2034:P2034"/>
    <mergeCell ref="O2035:P2035"/>
    <mergeCell ref="O2036:P2036"/>
    <mergeCell ref="O2037:P2037"/>
    <mergeCell ref="O2038:P2038"/>
    <mergeCell ref="O2039:P2039"/>
    <mergeCell ref="O2040:P2040"/>
    <mergeCell ref="O2041:P2041"/>
    <mergeCell ref="O2042:P2042"/>
    <mergeCell ref="O2043:P2043"/>
    <mergeCell ref="O2044:P2044"/>
    <mergeCell ref="O2045:P2045"/>
    <mergeCell ref="N2046:T2046"/>
    <mergeCell ref="N2047:U2050"/>
    <mergeCell ref="D2050:M2050"/>
    <mergeCell ref="D2051:U2051"/>
    <mergeCell ref="D2052:M2052"/>
    <mergeCell ref="N2052:U2052"/>
    <mergeCell ref="D2053:M2053"/>
    <mergeCell ref="N2053:U2053"/>
    <mergeCell ref="D2054:M2056"/>
    <mergeCell ref="N2054:U2056"/>
    <mergeCell ref="E2057:M2057"/>
    <mergeCell ref="O2057:U2057"/>
    <mergeCell ref="E2058:M2058"/>
    <mergeCell ref="O2058:U2058"/>
    <mergeCell ref="D2060:E2062"/>
    <mergeCell ref="F2060:O2061"/>
    <mergeCell ref="P2060:S2061"/>
    <mergeCell ref="T2060:U2062"/>
    <mergeCell ref="F2062:O2062"/>
    <mergeCell ref="R2062:S2062"/>
    <mergeCell ref="D2063:U2063"/>
    <mergeCell ref="D2064:E2064"/>
    <mergeCell ref="F2064:I2064"/>
    <mergeCell ref="J2064:K2064"/>
    <mergeCell ref="L2064:P2064"/>
    <mergeCell ref="R2064:U2064"/>
    <mergeCell ref="D2065:E2065"/>
    <mergeCell ref="F2065:U2065"/>
    <mergeCell ref="D2066:U2066"/>
    <mergeCell ref="F2067:H2067"/>
    <mergeCell ref="I2067:N2067"/>
    <mergeCell ref="P2067:U2067"/>
    <mergeCell ref="E2069:J2069"/>
    <mergeCell ref="L2069:U2069"/>
    <mergeCell ref="D2070:U2070"/>
    <mergeCell ref="F2071:G2071"/>
    <mergeCell ref="H2071:M2071"/>
    <mergeCell ref="N2071:P2071"/>
    <mergeCell ref="Q2071:U2071"/>
    <mergeCell ref="D2072:U2072"/>
    <mergeCell ref="D2073:M2073"/>
    <mergeCell ref="N2073:N2074"/>
    <mergeCell ref="O2073:P2074"/>
    <mergeCell ref="Q2073:S2073"/>
    <mergeCell ref="T2073:T2074"/>
    <mergeCell ref="U2073:U2074"/>
    <mergeCell ref="D2074:M2098"/>
    <mergeCell ref="O2075:P2075"/>
    <mergeCell ref="O2076:P2076"/>
    <mergeCell ref="O2077:P2077"/>
    <mergeCell ref="O2078:P2078"/>
    <mergeCell ref="O2079:P2079"/>
    <mergeCell ref="O2080:P2080"/>
    <mergeCell ref="O2081:P2081"/>
    <mergeCell ref="O2082:P2082"/>
    <mergeCell ref="O2083:P2083"/>
    <mergeCell ref="O2084:P2084"/>
    <mergeCell ref="O2085:P2085"/>
    <mergeCell ref="O2086:P2086"/>
    <mergeCell ref="O2087:P2087"/>
    <mergeCell ref="O2088:P2088"/>
    <mergeCell ref="O2089:P2089"/>
    <mergeCell ref="O2090:P2090"/>
    <mergeCell ref="O2091:P2091"/>
    <mergeCell ref="O2136:P2136"/>
    <mergeCell ref="O2137:P2137"/>
    <mergeCell ref="O2138:P2138"/>
    <mergeCell ref="O2139:P2139"/>
    <mergeCell ref="N2144:T2144"/>
    <mergeCell ref="N2145:U2148"/>
    <mergeCell ref="D2148:M2148"/>
    <mergeCell ref="O2092:P2092"/>
    <mergeCell ref="O2093:P2093"/>
    <mergeCell ref="O2094:P2094"/>
    <mergeCell ref="N2095:T2095"/>
    <mergeCell ref="N2096:U2099"/>
    <mergeCell ref="D2099:M2099"/>
    <mergeCell ref="D2100:U2100"/>
    <mergeCell ref="D2101:M2101"/>
    <mergeCell ref="N2101:U2101"/>
    <mergeCell ref="D2102:M2102"/>
    <mergeCell ref="N2102:U2102"/>
    <mergeCell ref="D2103:M2105"/>
    <mergeCell ref="N2103:U2105"/>
    <mergeCell ref="E2106:M2106"/>
    <mergeCell ref="O2106:U2106"/>
    <mergeCell ref="E2107:M2107"/>
    <mergeCell ref="O2107:U2107"/>
    <mergeCell ref="O2126:P2126"/>
    <mergeCell ref="O2127:P2127"/>
    <mergeCell ref="D2109:E2111"/>
    <mergeCell ref="F2109:O2110"/>
    <mergeCell ref="P2109:S2110"/>
    <mergeCell ref="T2109:U2111"/>
    <mergeCell ref="F2111:O2111"/>
    <mergeCell ref="D2115:U2115"/>
    <mergeCell ref="D2163:E2163"/>
    <mergeCell ref="F2163:U2163"/>
    <mergeCell ref="D2164:U2164"/>
    <mergeCell ref="F2165:H2165"/>
    <mergeCell ref="I2165:N2165"/>
    <mergeCell ref="P2165:U2165"/>
    <mergeCell ref="E2167:J2167"/>
    <mergeCell ref="L2167:U2167"/>
    <mergeCell ref="D2168:U2168"/>
    <mergeCell ref="F2169:G2169"/>
    <mergeCell ref="H2169:M2169"/>
    <mergeCell ref="N2169:P2169"/>
    <mergeCell ref="Q2169:U2169"/>
    <mergeCell ref="D2158:E2160"/>
    <mergeCell ref="F2158:O2159"/>
    <mergeCell ref="P2158:S2159"/>
    <mergeCell ref="T2158:U2160"/>
    <mergeCell ref="F2160:O2160"/>
    <mergeCell ref="R2160:S2160"/>
    <mergeCell ref="D2161:U2161"/>
    <mergeCell ref="D2162:E2162"/>
    <mergeCell ref="F2162:I2162"/>
    <mergeCell ref="J2162:K2162"/>
    <mergeCell ref="L2162:P2162"/>
    <mergeCell ref="R2162:U2162"/>
    <mergeCell ref="O2135:P2135"/>
    <mergeCell ref="D2170:U2170"/>
    <mergeCell ref="D2171:M2171"/>
    <mergeCell ref="N2171:N2172"/>
    <mergeCell ref="O2171:P2172"/>
    <mergeCell ref="Q2171:S2171"/>
    <mergeCell ref="T2171:T2172"/>
    <mergeCell ref="U2171:U2172"/>
    <mergeCell ref="D2172:M2196"/>
    <mergeCell ref="O2173:P2173"/>
    <mergeCell ref="O2174:P2174"/>
    <mergeCell ref="O2175:P2175"/>
    <mergeCell ref="O2176:P2176"/>
    <mergeCell ref="O2177:P2177"/>
    <mergeCell ref="O2178:P2178"/>
    <mergeCell ref="O2179:P2179"/>
    <mergeCell ref="O2180:P2180"/>
    <mergeCell ref="O2181:P2181"/>
    <mergeCell ref="O2182:P2182"/>
    <mergeCell ref="O2183:P2183"/>
    <mergeCell ref="O2184:P2184"/>
    <mergeCell ref="O2185:P2185"/>
    <mergeCell ref="O2186:P2186"/>
    <mergeCell ref="O2187:P2187"/>
    <mergeCell ref="O2188:P2188"/>
    <mergeCell ref="O2189:P2189"/>
    <mergeCell ref="O2190:P2190"/>
    <mergeCell ref="O2191:P2191"/>
    <mergeCell ref="O2192:P2192"/>
    <mergeCell ref="N2193:T2193"/>
    <mergeCell ref="N2194:U2197"/>
    <mergeCell ref="D2197:M2197"/>
    <mergeCell ref="D2198:U2198"/>
    <mergeCell ref="D2199:M2199"/>
    <mergeCell ref="N2199:U2199"/>
    <mergeCell ref="D2200:M2200"/>
    <mergeCell ref="N2200:U2200"/>
    <mergeCell ref="D2201:M2203"/>
    <mergeCell ref="N2201:U2203"/>
    <mergeCell ref="E2204:M2204"/>
    <mergeCell ref="O2204:U2204"/>
    <mergeCell ref="E2205:M2205"/>
    <mergeCell ref="O2205:U2205"/>
    <mergeCell ref="D2207:E2209"/>
    <mergeCell ref="F2207:O2208"/>
    <mergeCell ref="P2207:S2208"/>
    <mergeCell ref="T2207:U2209"/>
    <mergeCell ref="F2209:O2209"/>
    <mergeCell ref="R2209:S2209"/>
    <mergeCell ref="D2210:U2210"/>
    <mergeCell ref="D2211:E2211"/>
    <mergeCell ref="F2211:I2211"/>
    <mergeCell ref="J2211:K2211"/>
    <mergeCell ref="L2211:P2211"/>
    <mergeCell ref="R2211:U2211"/>
    <mergeCell ref="D2212:E2212"/>
    <mergeCell ref="F2212:U2212"/>
    <mergeCell ref="D2213:U2213"/>
    <mergeCell ref="F2214:H2214"/>
    <mergeCell ref="I2214:N2214"/>
    <mergeCell ref="P2214:U2214"/>
    <mergeCell ref="E2216:J2216"/>
    <mergeCell ref="L2216:U2216"/>
    <mergeCell ref="D2217:U2217"/>
    <mergeCell ref="F2218:G2218"/>
    <mergeCell ref="H2218:M2218"/>
    <mergeCell ref="N2218:P2218"/>
    <mergeCell ref="Q2218:U2218"/>
    <mergeCell ref="D2219:U2219"/>
    <mergeCell ref="D2220:M2220"/>
    <mergeCell ref="N2220:N2221"/>
    <mergeCell ref="O2220:P2221"/>
    <mergeCell ref="Q2220:S2220"/>
    <mergeCell ref="T2220:T2221"/>
    <mergeCell ref="U2220:U2221"/>
    <mergeCell ref="D2221:M2245"/>
    <mergeCell ref="O2222:P2222"/>
    <mergeCell ref="O2223:P2223"/>
    <mergeCell ref="O2224:P2224"/>
    <mergeCell ref="O2225:P2225"/>
    <mergeCell ref="O2226:P2226"/>
    <mergeCell ref="O2227:P2227"/>
    <mergeCell ref="O2228:P2228"/>
    <mergeCell ref="O2229:P2229"/>
    <mergeCell ref="O2230:P2230"/>
    <mergeCell ref="O2231:P2231"/>
    <mergeCell ref="O2232:P2232"/>
    <mergeCell ref="O2233:P2233"/>
    <mergeCell ref="O2234:P2234"/>
    <mergeCell ref="O2235:P2235"/>
    <mergeCell ref="O2236:P2236"/>
    <mergeCell ref="O2237:P2237"/>
    <mergeCell ref="O2238:P2238"/>
    <mergeCell ref="O2239:P2239"/>
    <mergeCell ref="O2240:P2240"/>
    <mergeCell ref="O2241:P2241"/>
    <mergeCell ref="N2242:T2242"/>
    <mergeCell ref="N2243:U2246"/>
    <mergeCell ref="D2246:M2246"/>
    <mergeCell ref="D2247:U2247"/>
    <mergeCell ref="D2248:M2248"/>
    <mergeCell ref="N2248:U2248"/>
    <mergeCell ref="D2249:M2249"/>
    <mergeCell ref="N2249:U2249"/>
    <mergeCell ref="D2250:M2252"/>
    <mergeCell ref="N2250:U2252"/>
    <mergeCell ref="E2253:M2253"/>
    <mergeCell ref="O2253:U2253"/>
    <mergeCell ref="E2254:M2254"/>
    <mergeCell ref="O2254:U2254"/>
    <mergeCell ref="D2256:E2258"/>
    <mergeCell ref="F2256:O2257"/>
    <mergeCell ref="P2256:S2257"/>
    <mergeCell ref="T2256:U2258"/>
    <mergeCell ref="F2258:O2258"/>
    <mergeCell ref="R2258:S2258"/>
    <mergeCell ref="D2259:U2259"/>
    <mergeCell ref="D2260:E2260"/>
    <mergeCell ref="F2260:I2260"/>
    <mergeCell ref="J2260:K2260"/>
    <mergeCell ref="L2260:P2260"/>
    <mergeCell ref="R2260:U2260"/>
    <mergeCell ref="D2261:E2261"/>
    <mergeCell ref="F2261:U2261"/>
    <mergeCell ref="D2262:U2262"/>
    <mergeCell ref="F2263:H2263"/>
    <mergeCell ref="I2263:N2263"/>
    <mergeCell ref="P2263:U2263"/>
    <mergeCell ref="E2265:J2265"/>
    <mergeCell ref="L2265:U2265"/>
    <mergeCell ref="D2266:U2266"/>
    <mergeCell ref="F2267:G2267"/>
    <mergeCell ref="H2267:M2267"/>
    <mergeCell ref="N2267:P2267"/>
    <mergeCell ref="Q2267:U2267"/>
    <mergeCell ref="D2268:U2268"/>
    <mergeCell ref="D2269:M2269"/>
    <mergeCell ref="N2269:N2270"/>
    <mergeCell ref="O2269:P2270"/>
    <mergeCell ref="Q2269:S2269"/>
    <mergeCell ref="T2269:T2270"/>
    <mergeCell ref="U2269:U2270"/>
    <mergeCell ref="D2270:M2294"/>
    <mergeCell ref="O2271:P2271"/>
    <mergeCell ref="O2272:P2272"/>
    <mergeCell ref="O2273:P2273"/>
    <mergeCell ref="O2274:P2274"/>
    <mergeCell ref="O2275:P2275"/>
    <mergeCell ref="O2276:P2276"/>
    <mergeCell ref="O2277:P2277"/>
    <mergeCell ref="O2278:P2278"/>
    <mergeCell ref="O2279:P2279"/>
    <mergeCell ref="O2280:P2280"/>
    <mergeCell ref="O2281:P2281"/>
    <mergeCell ref="O2282:P2282"/>
    <mergeCell ref="O2283:P2283"/>
    <mergeCell ref="O2284:P2284"/>
    <mergeCell ref="O2285:P2285"/>
    <mergeCell ref="O2286:P2286"/>
    <mergeCell ref="O2287:P2287"/>
    <mergeCell ref="O2288:P2288"/>
    <mergeCell ref="O2289:P2289"/>
    <mergeCell ref="O2290:P2290"/>
    <mergeCell ref="N2291:T2291"/>
    <mergeCell ref="N2292:U2295"/>
    <mergeCell ref="D2295:M2295"/>
    <mergeCell ref="D2296:U2296"/>
    <mergeCell ref="D2297:M2297"/>
    <mergeCell ref="N2297:U2297"/>
    <mergeCell ref="D2298:M2298"/>
    <mergeCell ref="N2298:U2298"/>
    <mergeCell ref="D2299:M2301"/>
    <mergeCell ref="N2299:U2301"/>
    <mergeCell ref="E2302:M2302"/>
    <mergeCell ref="O2302:U2302"/>
    <mergeCell ref="E2303:M2303"/>
    <mergeCell ref="O2303:U2303"/>
    <mergeCell ref="D2305:E2307"/>
    <mergeCell ref="F2305:O2306"/>
    <mergeCell ref="P2305:S2306"/>
    <mergeCell ref="T2305:U2307"/>
    <mergeCell ref="F2307:O2307"/>
    <mergeCell ref="R2307:S2307"/>
    <mergeCell ref="D2308:U2308"/>
    <mergeCell ref="D2309:E2309"/>
    <mergeCell ref="F2309:I2309"/>
    <mergeCell ref="J2309:K2309"/>
    <mergeCell ref="L2309:P2309"/>
    <mergeCell ref="R2309:U2309"/>
    <mergeCell ref="D2310:E2310"/>
    <mergeCell ref="F2310:U2310"/>
    <mergeCell ref="D2311:U2311"/>
    <mergeCell ref="F2312:H2312"/>
    <mergeCell ref="I2312:N2312"/>
    <mergeCell ref="P2312:U2312"/>
    <mergeCell ref="E2314:J2314"/>
    <mergeCell ref="L2314:U2314"/>
    <mergeCell ref="D2315:U2315"/>
    <mergeCell ref="F2316:G2316"/>
    <mergeCell ref="H2316:M2316"/>
    <mergeCell ref="N2316:P2316"/>
    <mergeCell ref="Q2316:U2316"/>
    <mergeCell ref="D2317:U2317"/>
    <mergeCell ref="D2318:M2318"/>
    <mergeCell ref="N2318:N2319"/>
    <mergeCell ref="O2318:P2319"/>
    <mergeCell ref="Q2318:S2318"/>
    <mergeCell ref="T2318:T2319"/>
    <mergeCell ref="U2318:U2319"/>
    <mergeCell ref="D2319:M2343"/>
    <mergeCell ref="O2320:P2320"/>
    <mergeCell ref="O2321:P2321"/>
    <mergeCell ref="O2322:P2322"/>
    <mergeCell ref="O2323:P2323"/>
    <mergeCell ref="O2324:P2324"/>
    <mergeCell ref="O2325:P2325"/>
    <mergeCell ref="O2326:P2326"/>
    <mergeCell ref="O2327:P2327"/>
    <mergeCell ref="O2328:P2328"/>
    <mergeCell ref="O2329:P2329"/>
    <mergeCell ref="O2330:P2330"/>
    <mergeCell ref="O2331:P2331"/>
    <mergeCell ref="O2332:P2332"/>
    <mergeCell ref="O2333:P2333"/>
    <mergeCell ref="O2334:P2334"/>
    <mergeCell ref="O2335:P2335"/>
    <mergeCell ref="O2336:P2336"/>
    <mergeCell ref="O2337:P2337"/>
    <mergeCell ref="O2338:P2338"/>
    <mergeCell ref="O2339:P2339"/>
    <mergeCell ref="N2340:T2340"/>
    <mergeCell ref="N2341:U2344"/>
    <mergeCell ref="D2344:M2344"/>
    <mergeCell ref="D2345:U2345"/>
    <mergeCell ref="D2346:M2346"/>
    <mergeCell ref="N2346:U2346"/>
    <mergeCell ref="D2347:M2347"/>
    <mergeCell ref="N2347:U2347"/>
    <mergeCell ref="D2348:M2350"/>
    <mergeCell ref="N2348:U2350"/>
    <mergeCell ref="E2351:M2351"/>
    <mergeCell ref="O2351:U2351"/>
    <mergeCell ref="E2352:M2352"/>
    <mergeCell ref="O2352:U2352"/>
    <mergeCell ref="D2354:E2356"/>
    <mergeCell ref="F2354:O2355"/>
    <mergeCell ref="P2354:S2355"/>
    <mergeCell ref="T2354:U2356"/>
    <mergeCell ref="F2356:O2356"/>
    <mergeCell ref="R2356:S2356"/>
    <mergeCell ref="D2357:U2357"/>
    <mergeCell ref="D2358:E2358"/>
    <mergeCell ref="F2358:I2358"/>
    <mergeCell ref="J2358:K2358"/>
    <mergeCell ref="L2358:P2358"/>
    <mergeCell ref="R2358:U2358"/>
    <mergeCell ref="D2359:E2359"/>
    <mergeCell ref="F2359:U2359"/>
    <mergeCell ref="D2360:U2360"/>
    <mergeCell ref="F2361:H2361"/>
    <mergeCell ref="I2361:N2361"/>
    <mergeCell ref="P2361:U2361"/>
    <mergeCell ref="E2363:J2363"/>
    <mergeCell ref="L2363:U2363"/>
    <mergeCell ref="D2364:U2364"/>
    <mergeCell ref="F2365:G2365"/>
    <mergeCell ref="H2365:M2365"/>
    <mergeCell ref="N2365:P2365"/>
    <mergeCell ref="Q2365:U2365"/>
    <mergeCell ref="D2366:U2366"/>
    <mergeCell ref="D2367:M2367"/>
    <mergeCell ref="N2367:N2368"/>
    <mergeCell ref="O2367:P2368"/>
    <mergeCell ref="Q2367:S2367"/>
    <mergeCell ref="T2367:T2368"/>
    <mergeCell ref="U2367:U2368"/>
    <mergeCell ref="D2368:M2392"/>
    <mergeCell ref="O2369:P2369"/>
    <mergeCell ref="O2370:P2370"/>
    <mergeCell ref="O2371:P2371"/>
    <mergeCell ref="O2372:P2372"/>
    <mergeCell ref="O2373:P2373"/>
    <mergeCell ref="O2374:P2374"/>
    <mergeCell ref="O2375:P2375"/>
    <mergeCell ref="O2376:P2376"/>
    <mergeCell ref="O2377:P2377"/>
    <mergeCell ref="O2378:P2378"/>
    <mergeCell ref="O2379:P2379"/>
    <mergeCell ref="O2380:P2380"/>
    <mergeCell ref="O2381:P2381"/>
    <mergeCell ref="O2382:P2382"/>
    <mergeCell ref="O2383:P2383"/>
    <mergeCell ref="O2384:P2384"/>
    <mergeCell ref="O2385:P2385"/>
    <mergeCell ref="O2386:P2386"/>
    <mergeCell ref="O2387:P2387"/>
    <mergeCell ref="O2388:P2388"/>
    <mergeCell ref="N2389:T2389"/>
    <mergeCell ref="N2390:U2393"/>
    <mergeCell ref="D2393:M2393"/>
    <mergeCell ref="D2394:U2394"/>
    <mergeCell ref="D2395:M2395"/>
    <mergeCell ref="N2395:U2395"/>
    <mergeCell ref="D2396:M2396"/>
    <mergeCell ref="N2396:U2396"/>
    <mergeCell ref="D2397:M2399"/>
    <mergeCell ref="N2397:U2399"/>
    <mergeCell ref="E2400:M2400"/>
    <mergeCell ref="O2400:U2400"/>
    <mergeCell ref="E2401:M2401"/>
    <mergeCell ref="O2401:U2401"/>
    <mergeCell ref="D2403:E2405"/>
    <mergeCell ref="F2403:O2404"/>
    <mergeCell ref="P2403:S2404"/>
    <mergeCell ref="T2403:U2405"/>
    <mergeCell ref="F2405:O2405"/>
    <mergeCell ref="R2405:S2405"/>
    <mergeCell ref="D2406:U2406"/>
    <mergeCell ref="D2407:E2407"/>
    <mergeCell ref="F2407:I2407"/>
    <mergeCell ref="J2407:K2407"/>
    <mergeCell ref="L2407:P2407"/>
    <mergeCell ref="R2407:U2407"/>
    <mergeCell ref="D2408:E2408"/>
    <mergeCell ref="F2408:U2408"/>
    <mergeCell ref="D2409:U2409"/>
    <mergeCell ref="F2410:H2410"/>
    <mergeCell ref="I2410:N2410"/>
    <mergeCell ref="P2410:U2410"/>
    <mergeCell ref="E2412:J2412"/>
    <mergeCell ref="L2412:U2412"/>
    <mergeCell ref="D2413:U2413"/>
    <mergeCell ref="F2414:G2414"/>
    <mergeCell ref="H2414:M2414"/>
    <mergeCell ref="N2414:P2414"/>
    <mergeCell ref="Q2414:U2414"/>
    <mergeCell ref="D2415:U2415"/>
    <mergeCell ref="D2416:M2416"/>
    <mergeCell ref="N2416:N2417"/>
    <mergeCell ref="O2416:P2417"/>
    <mergeCell ref="Q2416:S2416"/>
    <mergeCell ref="T2416:T2417"/>
    <mergeCell ref="U2416:U2417"/>
    <mergeCell ref="D2417:M2441"/>
    <mergeCell ref="O2418:P2418"/>
    <mergeCell ref="O2419:P2419"/>
    <mergeCell ref="O2420:P2420"/>
    <mergeCell ref="O2421:P2421"/>
    <mergeCell ref="O2422:P2422"/>
    <mergeCell ref="O2423:P2423"/>
    <mergeCell ref="O2424:P2424"/>
    <mergeCell ref="O2425:P2425"/>
    <mergeCell ref="O2426:P2426"/>
    <mergeCell ref="O2427:P2427"/>
    <mergeCell ref="O2428:P2428"/>
    <mergeCell ref="O2429:P2429"/>
    <mergeCell ref="O2430:P2430"/>
    <mergeCell ref="O2431:P2431"/>
    <mergeCell ref="O2432:P2432"/>
    <mergeCell ref="O2433:P2433"/>
    <mergeCell ref="O2434:P2434"/>
    <mergeCell ref="O2435:P2435"/>
    <mergeCell ref="O2436:P2436"/>
    <mergeCell ref="O2437:P2437"/>
    <mergeCell ref="N2438:T2438"/>
    <mergeCell ref="N2439:U2442"/>
    <mergeCell ref="D2442:M2442"/>
    <mergeCell ref="D2443:U2443"/>
    <mergeCell ref="D2444:M2444"/>
    <mergeCell ref="N2444:U2444"/>
    <mergeCell ref="D2445:M2445"/>
    <mergeCell ref="N2445:U2445"/>
    <mergeCell ref="D2446:M2448"/>
    <mergeCell ref="N2446:U2448"/>
    <mergeCell ref="E2449:M2449"/>
    <mergeCell ref="O2449:U2449"/>
    <mergeCell ref="E2450:M2450"/>
    <mergeCell ref="O2450:U2450"/>
    <mergeCell ref="D2452:E2454"/>
    <mergeCell ref="F2452:O2453"/>
    <mergeCell ref="P2452:S2453"/>
    <mergeCell ref="T2452:U2454"/>
    <mergeCell ref="F2454:O2454"/>
    <mergeCell ref="R2454:S2454"/>
    <mergeCell ref="D2455:U2455"/>
    <mergeCell ref="D2456:E2456"/>
    <mergeCell ref="F2456:I2456"/>
    <mergeCell ref="J2456:K2456"/>
    <mergeCell ref="L2456:P2456"/>
    <mergeCell ref="R2456:U2456"/>
    <mergeCell ref="D2457:E2457"/>
    <mergeCell ref="F2457:U2457"/>
    <mergeCell ref="D2458:U2458"/>
    <mergeCell ref="F2459:H2459"/>
    <mergeCell ref="I2459:N2459"/>
    <mergeCell ref="P2459:U2459"/>
    <mergeCell ref="E2461:J2461"/>
    <mergeCell ref="L2461:U2461"/>
    <mergeCell ref="D2462:U2462"/>
    <mergeCell ref="F2463:G2463"/>
    <mergeCell ref="H2463:M2463"/>
    <mergeCell ref="N2463:P2463"/>
    <mergeCell ref="Q2463:U2463"/>
    <mergeCell ref="D2464:U2464"/>
    <mergeCell ref="D2465:M2465"/>
    <mergeCell ref="N2465:N2466"/>
    <mergeCell ref="O2465:P2466"/>
    <mergeCell ref="Q2465:S2465"/>
    <mergeCell ref="T2465:T2466"/>
    <mergeCell ref="U2465:U2466"/>
    <mergeCell ref="D2466:M2490"/>
    <mergeCell ref="O2467:P2467"/>
    <mergeCell ref="O2468:P2468"/>
    <mergeCell ref="O2469:P2469"/>
    <mergeCell ref="O2470:P2470"/>
    <mergeCell ref="O2471:P2471"/>
    <mergeCell ref="O2472:P2472"/>
    <mergeCell ref="O2473:P2473"/>
    <mergeCell ref="O2474:P2474"/>
    <mergeCell ref="O2475:P2475"/>
    <mergeCell ref="O2476:P2476"/>
    <mergeCell ref="O2477:P2477"/>
    <mergeCell ref="O2478:P2478"/>
    <mergeCell ref="O2479:P2479"/>
    <mergeCell ref="O2480:P2480"/>
    <mergeCell ref="O2481:P2481"/>
    <mergeCell ref="O2482:P2482"/>
    <mergeCell ref="O2483:P2483"/>
    <mergeCell ref="O2484:P2484"/>
    <mergeCell ref="O2485:P2485"/>
    <mergeCell ref="O2486:P2486"/>
    <mergeCell ref="N2487:T2487"/>
    <mergeCell ref="N2488:U2491"/>
    <mergeCell ref="D2491:M2491"/>
    <mergeCell ref="D2492:U2492"/>
    <mergeCell ref="D2493:M2493"/>
    <mergeCell ref="N2493:U2493"/>
    <mergeCell ref="D2494:M2494"/>
    <mergeCell ref="N2494:U2494"/>
    <mergeCell ref="D2495:M2497"/>
    <mergeCell ref="N2495:U2497"/>
    <mergeCell ref="E2498:M2498"/>
    <mergeCell ref="O2498:U2498"/>
    <mergeCell ref="E2499:M2499"/>
    <mergeCell ref="O2499:U2499"/>
    <mergeCell ref="D2501:E2503"/>
    <mergeCell ref="F2501:O2502"/>
    <mergeCell ref="P2501:S2502"/>
    <mergeCell ref="T2501:U2503"/>
    <mergeCell ref="F2503:O2503"/>
    <mergeCell ref="R2503:S2503"/>
    <mergeCell ref="D2504:U2504"/>
    <mergeCell ref="D2505:E2505"/>
    <mergeCell ref="F2505:I2505"/>
    <mergeCell ref="J2505:K2505"/>
    <mergeCell ref="L2505:P2505"/>
    <mergeCell ref="R2505:U2505"/>
    <mergeCell ref="D2506:E2506"/>
    <mergeCell ref="F2506:U2506"/>
    <mergeCell ref="D2507:U2507"/>
    <mergeCell ref="F2508:H2508"/>
    <mergeCell ref="I2508:N2508"/>
    <mergeCell ref="P2508:U2508"/>
    <mergeCell ref="E2510:J2510"/>
    <mergeCell ref="L2510:U2510"/>
    <mergeCell ref="D2511:U2511"/>
    <mergeCell ref="F2512:G2512"/>
    <mergeCell ref="H2512:M2512"/>
    <mergeCell ref="N2512:P2512"/>
    <mergeCell ref="Q2512:U2512"/>
    <mergeCell ref="D2513:U2513"/>
    <mergeCell ref="D2514:M2514"/>
    <mergeCell ref="N2514:N2515"/>
    <mergeCell ref="O2514:P2515"/>
    <mergeCell ref="Q2514:S2514"/>
    <mergeCell ref="T2514:T2515"/>
    <mergeCell ref="U2514:U2515"/>
    <mergeCell ref="D2515:M2539"/>
    <mergeCell ref="O2516:P2516"/>
    <mergeCell ref="O2517:P2517"/>
    <mergeCell ref="O2518:P2518"/>
    <mergeCell ref="O2519:P2519"/>
    <mergeCell ref="O2520:P2520"/>
    <mergeCell ref="O2521:P2521"/>
    <mergeCell ref="O2522:P2522"/>
    <mergeCell ref="O2523:P2523"/>
    <mergeCell ref="O2524:P2524"/>
    <mergeCell ref="O2525:P2525"/>
    <mergeCell ref="O2526:P2526"/>
    <mergeCell ref="O2527:P2527"/>
    <mergeCell ref="O2528:P2528"/>
    <mergeCell ref="O2529:P2529"/>
    <mergeCell ref="O2530:P2530"/>
    <mergeCell ref="O2531:P2531"/>
    <mergeCell ref="O2532:P2532"/>
    <mergeCell ref="O2533:P2533"/>
    <mergeCell ref="O2534:P2534"/>
    <mergeCell ref="O2535:P2535"/>
    <mergeCell ref="N2536:T2536"/>
    <mergeCell ref="N2537:U2540"/>
    <mergeCell ref="D2540:M2540"/>
    <mergeCell ref="D2541:U2541"/>
    <mergeCell ref="D2542:M2542"/>
    <mergeCell ref="N2542:U2542"/>
    <mergeCell ref="D2543:M2543"/>
    <mergeCell ref="N2543:U2543"/>
    <mergeCell ref="D2544:M2546"/>
    <mergeCell ref="N2544:U2546"/>
    <mergeCell ref="E2547:M2547"/>
    <mergeCell ref="O2547:U2547"/>
    <mergeCell ref="E2548:M2548"/>
    <mergeCell ref="O2548:U2548"/>
    <mergeCell ref="D2550:E2552"/>
    <mergeCell ref="F2550:O2551"/>
    <mergeCell ref="P2550:S2551"/>
    <mergeCell ref="T2550:U2552"/>
    <mergeCell ref="F2552:O2552"/>
    <mergeCell ref="R2552:S2552"/>
    <mergeCell ref="D2553:U2553"/>
    <mergeCell ref="D2554:E2554"/>
    <mergeCell ref="F2554:I2554"/>
    <mergeCell ref="J2554:K2554"/>
    <mergeCell ref="L2554:P2554"/>
    <mergeCell ref="R2554:U2554"/>
    <mergeCell ref="D2555:E2555"/>
    <mergeCell ref="F2555:U2555"/>
    <mergeCell ref="D2556:U2556"/>
    <mergeCell ref="F2557:H2557"/>
    <mergeCell ref="I2557:N2557"/>
    <mergeCell ref="P2557:U2557"/>
    <mergeCell ref="E2559:J2559"/>
    <mergeCell ref="L2559:U2559"/>
    <mergeCell ref="D2560:U2560"/>
    <mergeCell ref="F2561:G2561"/>
    <mergeCell ref="H2561:M2561"/>
    <mergeCell ref="N2561:P2561"/>
    <mergeCell ref="Q2561:U2561"/>
    <mergeCell ref="D2562:U2562"/>
    <mergeCell ref="D2563:M2563"/>
    <mergeCell ref="N2563:N2564"/>
    <mergeCell ref="O2563:P2564"/>
    <mergeCell ref="Q2563:S2563"/>
    <mergeCell ref="T2563:T2564"/>
    <mergeCell ref="U2563:U2564"/>
    <mergeCell ref="D2564:M2588"/>
    <mergeCell ref="O2565:P2565"/>
    <mergeCell ref="O2566:P2566"/>
    <mergeCell ref="O2567:P2567"/>
    <mergeCell ref="O2568:P2568"/>
    <mergeCell ref="O2569:P2569"/>
    <mergeCell ref="O2570:P2570"/>
    <mergeCell ref="O2571:P2571"/>
    <mergeCell ref="O2572:P2572"/>
    <mergeCell ref="O2573:P2573"/>
    <mergeCell ref="O2574:P2574"/>
    <mergeCell ref="O2575:P2575"/>
    <mergeCell ref="O2576:P2576"/>
    <mergeCell ref="O2577:P2577"/>
    <mergeCell ref="O2578:P2578"/>
    <mergeCell ref="O2579:P2579"/>
    <mergeCell ref="O2580:P2580"/>
    <mergeCell ref="O2581:P2581"/>
    <mergeCell ref="O2582:P2582"/>
    <mergeCell ref="O2583:P2583"/>
    <mergeCell ref="O2584:P2584"/>
    <mergeCell ref="N2585:T2585"/>
    <mergeCell ref="N2586:U2589"/>
    <mergeCell ref="D2589:M2589"/>
    <mergeCell ref="D2590:U2590"/>
    <mergeCell ref="D2591:M2591"/>
    <mergeCell ref="N2591:U2591"/>
    <mergeCell ref="D2592:M2592"/>
    <mergeCell ref="N2592:U2592"/>
    <mergeCell ref="D2593:M2595"/>
    <mergeCell ref="N2593:U2595"/>
    <mergeCell ref="E2596:M2596"/>
    <mergeCell ref="O2596:U2596"/>
    <mergeCell ref="E2597:M2597"/>
    <mergeCell ref="O2597:U2597"/>
    <mergeCell ref="D2599:E2601"/>
    <mergeCell ref="F2599:O2600"/>
    <mergeCell ref="P2599:S2600"/>
    <mergeCell ref="T2599:U2601"/>
    <mergeCell ref="F2601:O2601"/>
    <mergeCell ref="R2601:S2601"/>
    <mergeCell ref="D2602:U2602"/>
    <mergeCell ref="D2603:E2603"/>
    <mergeCell ref="F2603:I2603"/>
    <mergeCell ref="J2603:K2603"/>
    <mergeCell ref="L2603:P2603"/>
    <mergeCell ref="R2603:U2603"/>
    <mergeCell ref="D2604:E2604"/>
    <mergeCell ref="F2604:U2604"/>
    <mergeCell ref="D2605:U2605"/>
    <mergeCell ref="F2606:H2606"/>
    <mergeCell ref="I2606:N2606"/>
    <mergeCell ref="P2606:U2606"/>
    <mergeCell ref="E2608:J2608"/>
    <mergeCell ref="L2608:U2608"/>
    <mergeCell ref="D2609:U2609"/>
    <mergeCell ref="F2610:G2610"/>
    <mergeCell ref="H2610:M2610"/>
    <mergeCell ref="N2610:P2610"/>
    <mergeCell ref="Q2610:U2610"/>
    <mergeCell ref="D2611:U2611"/>
    <mergeCell ref="D2612:M2612"/>
    <mergeCell ref="N2612:N2613"/>
    <mergeCell ref="O2612:P2613"/>
    <mergeCell ref="Q2612:S2612"/>
    <mergeCell ref="T2612:T2613"/>
    <mergeCell ref="U2612:U2613"/>
    <mergeCell ref="D2613:M2637"/>
    <mergeCell ref="O2614:P2614"/>
    <mergeCell ref="O2615:P2615"/>
    <mergeCell ref="O2616:P2616"/>
    <mergeCell ref="O2617:P2617"/>
    <mergeCell ref="O2618:P2618"/>
    <mergeCell ref="O2619:P2619"/>
    <mergeCell ref="O2620:P2620"/>
    <mergeCell ref="O2621:P2621"/>
    <mergeCell ref="O2622:P2622"/>
    <mergeCell ref="O2623:P2623"/>
    <mergeCell ref="O2624:P2624"/>
    <mergeCell ref="O2625:P2625"/>
    <mergeCell ref="O2626:P2626"/>
    <mergeCell ref="O2627:P2627"/>
    <mergeCell ref="O2628:P2628"/>
    <mergeCell ref="O2629:P2629"/>
    <mergeCell ref="O2630:P2630"/>
    <mergeCell ref="O2631:P2631"/>
    <mergeCell ref="O2632:P2632"/>
    <mergeCell ref="O2633:P2633"/>
    <mergeCell ref="N2634:T2634"/>
    <mergeCell ref="N2635:U2638"/>
    <mergeCell ref="D2638:M2638"/>
    <mergeCell ref="D2639:U2639"/>
    <mergeCell ref="D2640:M2640"/>
    <mergeCell ref="N2640:U2640"/>
    <mergeCell ref="D2641:M2641"/>
    <mergeCell ref="N2641:U2641"/>
    <mergeCell ref="D2642:M2644"/>
    <mergeCell ref="N2642:U2644"/>
    <mergeCell ref="E2645:M2645"/>
    <mergeCell ref="O2645:U2645"/>
    <mergeCell ref="E2646:M2646"/>
    <mergeCell ref="O2646:U2646"/>
    <mergeCell ref="D2648:E2650"/>
    <mergeCell ref="F2648:O2649"/>
    <mergeCell ref="P2648:S2649"/>
    <mergeCell ref="T2648:U2650"/>
    <mergeCell ref="F2650:O2650"/>
    <mergeCell ref="R2650:S2650"/>
    <mergeCell ref="D2651:U2651"/>
    <mergeCell ref="D2652:E2652"/>
    <mergeCell ref="F2652:I2652"/>
    <mergeCell ref="J2652:K2652"/>
    <mergeCell ref="L2652:P2652"/>
    <mergeCell ref="R2652:U2652"/>
    <mergeCell ref="D2653:E2653"/>
    <mergeCell ref="F2653:U2653"/>
    <mergeCell ref="D2654:U2654"/>
    <mergeCell ref="F2655:H2655"/>
    <mergeCell ref="I2655:N2655"/>
    <mergeCell ref="P2655:U2655"/>
    <mergeCell ref="E2657:J2657"/>
    <mergeCell ref="L2657:U2657"/>
    <mergeCell ref="D2658:U2658"/>
    <mergeCell ref="F2659:G2659"/>
    <mergeCell ref="H2659:M2659"/>
    <mergeCell ref="N2659:P2659"/>
    <mergeCell ref="Q2659:U2659"/>
    <mergeCell ref="D2660:U2660"/>
    <mergeCell ref="D2661:M2661"/>
    <mergeCell ref="N2661:N2662"/>
    <mergeCell ref="O2661:P2662"/>
    <mergeCell ref="Q2661:S2661"/>
    <mergeCell ref="T2661:T2662"/>
    <mergeCell ref="U2661:U2662"/>
    <mergeCell ref="D2662:M2686"/>
    <mergeCell ref="O2663:P2663"/>
    <mergeCell ref="O2664:P2664"/>
    <mergeCell ref="O2665:P2665"/>
    <mergeCell ref="O2666:P2666"/>
    <mergeCell ref="O2667:P2667"/>
    <mergeCell ref="O2668:P2668"/>
    <mergeCell ref="O2669:P2669"/>
    <mergeCell ref="O2670:P2670"/>
    <mergeCell ref="O2671:P2671"/>
    <mergeCell ref="O2672:P2672"/>
    <mergeCell ref="O2673:P2673"/>
    <mergeCell ref="O2674:P2674"/>
    <mergeCell ref="O2675:P2675"/>
    <mergeCell ref="O2676:P2676"/>
    <mergeCell ref="O2677:P2677"/>
    <mergeCell ref="O2678:P2678"/>
    <mergeCell ref="O2679:P2679"/>
    <mergeCell ref="O2680:P2680"/>
    <mergeCell ref="O2681:P2681"/>
    <mergeCell ref="O2682:P2682"/>
    <mergeCell ref="N2683:T2683"/>
    <mergeCell ref="N2684:U2687"/>
    <mergeCell ref="D2687:M2687"/>
    <mergeCell ref="D2688:U2688"/>
    <mergeCell ref="D2689:M2689"/>
    <mergeCell ref="N2689:U2689"/>
    <mergeCell ref="D2690:M2690"/>
    <mergeCell ref="N2690:U2690"/>
    <mergeCell ref="D2691:M2693"/>
    <mergeCell ref="N2691:U2693"/>
    <mergeCell ref="E2694:M2694"/>
    <mergeCell ref="O2694:U2694"/>
    <mergeCell ref="E2695:M2695"/>
    <mergeCell ref="O2695:U2695"/>
    <mergeCell ref="D2697:E2699"/>
    <mergeCell ref="F2697:O2698"/>
    <mergeCell ref="P2697:S2698"/>
    <mergeCell ref="T2697:U2699"/>
    <mergeCell ref="F2699:O2699"/>
    <mergeCell ref="R2699:S2699"/>
    <mergeCell ref="D2700:U2700"/>
    <mergeCell ref="D2701:E2701"/>
    <mergeCell ref="F2701:I2701"/>
    <mergeCell ref="J2701:K2701"/>
    <mergeCell ref="L2701:P2701"/>
    <mergeCell ref="R2701:U2701"/>
    <mergeCell ref="D2702:E2702"/>
    <mergeCell ref="F2702:U2702"/>
    <mergeCell ref="D2703:U2703"/>
    <mergeCell ref="F2704:H2704"/>
    <mergeCell ref="I2704:N2704"/>
    <mergeCell ref="P2704:U2704"/>
    <mergeCell ref="E2706:J2706"/>
    <mergeCell ref="L2706:U2706"/>
    <mergeCell ref="D2707:U2707"/>
    <mergeCell ref="F2708:G2708"/>
    <mergeCell ref="H2708:M2708"/>
    <mergeCell ref="N2708:P2708"/>
    <mergeCell ref="Q2708:U2708"/>
    <mergeCell ref="D2709:U2709"/>
    <mergeCell ref="D2710:M2710"/>
    <mergeCell ref="N2710:N2711"/>
    <mergeCell ref="O2710:P2711"/>
    <mergeCell ref="Q2710:S2710"/>
    <mergeCell ref="T2710:T2711"/>
    <mergeCell ref="U2710:U2711"/>
    <mergeCell ref="D2711:M2735"/>
    <mergeCell ref="O2712:P2712"/>
    <mergeCell ref="O2713:P2713"/>
    <mergeCell ref="O2714:P2714"/>
    <mergeCell ref="O2715:P2715"/>
    <mergeCell ref="O2716:P2716"/>
    <mergeCell ref="O2717:P2717"/>
    <mergeCell ref="O2718:P2718"/>
    <mergeCell ref="O2719:P2719"/>
    <mergeCell ref="O2720:P2720"/>
    <mergeCell ref="O2721:P2721"/>
    <mergeCell ref="O2722:P2722"/>
    <mergeCell ref="O2723:P2723"/>
    <mergeCell ref="O2724:P2724"/>
    <mergeCell ref="O2725:P2725"/>
    <mergeCell ref="O2726:P2726"/>
    <mergeCell ref="O2727:P2727"/>
    <mergeCell ref="O2728:P2728"/>
    <mergeCell ref="O2729:P2729"/>
    <mergeCell ref="O2730:P2730"/>
    <mergeCell ref="O2731:P2731"/>
    <mergeCell ref="N2732:T2732"/>
    <mergeCell ref="N2733:U2736"/>
    <mergeCell ref="D2736:M2736"/>
    <mergeCell ref="D2737:U2737"/>
    <mergeCell ref="D2738:M2738"/>
    <mergeCell ref="N2738:U2738"/>
    <mergeCell ref="D2739:M2739"/>
    <mergeCell ref="N2739:U2739"/>
    <mergeCell ref="D2740:M2742"/>
    <mergeCell ref="N2740:U2742"/>
    <mergeCell ref="E2743:M2743"/>
    <mergeCell ref="O2743:U2743"/>
    <mergeCell ref="E2744:M2744"/>
    <mergeCell ref="O2744:U2744"/>
    <mergeCell ref="D2746:E2748"/>
    <mergeCell ref="F2746:O2747"/>
    <mergeCell ref="P2746:S2747"/>
    <mergeCell ref="T2746:U2748"/>
    <mergeCell ref="F2748:O2748"/>
    <mergeCell ref="R2748:S2748"/>
    <mergeCell ref="D2749:U2749"/>
    <mergeCell ref="D2750:E2750"/>
    <mergeCell ref="F2750:I2750"/>
    <mergeCell ref="J2750:K2750"/>
    <mergeCell ref="L2750:P2750"/>
    <mergeCell ref="R2750:U2750"/>
    <mergeCell ref="D2751:E2751"/>
    <mergeCell ref="F2751:U2751"/>
    <mergeCell ref="D2752:U2752"/>
    <mergeCell ref="F2753:H2753"/>
    <mergeCell ref="I2753:N2753"/>
    <mergeCell ref="P2753:U2753"/>
    <mergeCell ref="E2755:J2755"/>
    <mergeCell ref="L2755:U2755"/>
    <mergeCell ref="D2756:U2756"/>
    <mergeCell ref="F2757:G2757"/>
    <mergeCell ref="H2757:M2757"/>
    <mergeCell ref="N2757:P2757"/>
    <mergeCell ref="Q2757:U2757"/>
    <mergeCell ref="D2758:U2758"/>
    <mergeCell ref="D2759:M2759"/>
    <mergeCell ref="N2759:N2760"/>
    <mergeCell ref="O2759:P2760"/>
    <mergeCell ref="Q2759:S2759"/>
    <mergeCell ref="T2759:T2760"/>
    <mergeCell ref="U2759:U2760"/>
    <mergeCell ref="D2760:M2784"/>
    <mergeCell ref="O2761:P2761"/>
    <mergeCell ref="O2762:P2762"/>
    <mergeCell ref="O2763:P2763"/>
    <mergeCell ref="O2764:P2764"/>
    <mergeCell ref="O2765:P2765"/>
    <mergeCell ref="O2766:P2766"/>
    <mergeCell ref="O2767:P2767"/>
    <mergeCell ref="O2768:P2768"/>
    <mergeCell ref="O2769:P2769"/>
    <mergeCell ref="O2770:P2770"/>
    <mergeCell ref="O2771:P2771"/>
    <mergeCell ref="O2772:P2772"/>
    <mergeCell ref="O2773:P2773"/>
    <mergeCell ref="O2774:P2774"/>
    <mergeCell ref="O2775:P2775"/>
    <mergeCell ref="O2776:P2776"/>
    <mergeCell ref="O2777:P2777"/>
    <mergeCell ref="O2778:P2778"/>
    <mergeCell ref="O2779:P2779"/>
    <mergeCell ref="O2780:P2780"/>
    <mergeCell ref="N2781:T2781"/>
    <mergeCell ref="N2782:U2785"/>
    <mergeCell ref="D2785:M2785"/>
    <mergeCell ref="D2786:U2786"/>
    <mergeCell ref="D2787:M2787"/>
    <mergeCell ref="N2787:U2787"/>
    <mergeCell ref="D2788:M2788"/>
    <mergeCell ref="N2788:U2788"/>
    <mergeCell ref="D2789:M2791"/>
    <mergeCell ref="N2789:U2791"/>
    <mergeCell ref="E2792:M2792"/>
    <mergeCell ref="O2792:U2792"/>
    <mergeCell ref="E2793:M2793"/>
    <mergeCell ref="O2793:U2793"/>
    <mergeCell ref="D2795:E2797"/>
    <mergeCell ref="F2795:O2796"/>
    <mergeCell ref="P2795:S2796"/>
    <mergeCell ref="T2795:U2797"/>
    <mergeCell ref="F2797:O2797"/>
    <mergeCell ref="R2797:S2797"/>
    <mergeCell ref="D2798:U2798"/>
    <mergeCell ref="D2799:E2799"/>
    <mergeCell ref="F2799:I2799"/>
    <mergeCell ref="J2799:K2799"/>
    <mergeCell ref="L2799:P2799"/>
    <mergeCell ref="R2799:U2799"/>
    <mergeCell ref="D2800:E2800"/>
    <mergeCell ref="F2800:U2800"/>
    <mergeCell ref="D2801:U2801"/>
    <mergeCell ref="F2802:H2802"/>
    <mergeCell ref="I2802:N2802"/>
    <mergeCell ref="P2802:U2802"/>
    <mergeCell ref="E2804:J2804"/>
    <mergeCell ref="L2804:U2804"/>
    <mergeCell ref="D2805:U2805"/>
    <mergeCell ref="F2806:G2806"/>
    <mergeCell ref="H2806:M2806"/>
    <mergeCell ref="N2806:P2806"/>
    <mergeCell ref="Q2806:U2806"/>
    <mergeCell ref="D2807:U2807"/>
    <mergeCell ref="D2808:M2808"/>
    <mergeCell ref="N2808:N2809"/>
    <mergeCell ref="O2808:P2809"/>
    <mergeCell ref="Q2808:S2808"/>
    <mergeCell ref="T2808:T2809"/>
    <mergeCell ref="U2808:U2809"/>
    <mergeCell ref="D2809:M2833"/>
    <mergeCell ref="O2810:P2810"/>
    <mergeCell ref="O2811:P2811"/>
    <mergeCell ref="O2812:P2812"/>
    <mergeCell ref="O2813:P2813"/>
    <mergeCell ref="O2814:P2814"/>
    <mergeCell ref="O2815:P2815"/>
    <mergeCell ref="O2816:P2816"/>
    <mergeCell ref="O2817:P2817"/>
    <mergeCell ref="O2818:P2818"/>
    <mergeCell ref="O2819:P2819"/>
    <mergeCell ref="O2820:P2820"/>
    <mergeCell ref="O2821:P2821"/>
    <mergeCell ref="O2822:P2822"/>
    <mergeCell ref="O2823:P2823"/>
    <mergeCell ref="O2824:P2824"/>
    <mergeCell ref="O2825:P2825"/>
    <mergeCell ref="O2826:P2826"/>
    <mergeCell ref="O2827:P2827"/>
    <mergeCell ref="O2828:P2828"/>
    <mergeCell ref="O2829:P2829"/>
    <mergeCell ref="N2830:T2830"/>
    <mergeCell ref="N2831:U2834"/>
    <mergeCell ref="D2834:M2834"/>
    <mergeCell ref="D2835:U2835"/>
    <mergeCell ref="D2836:M2836"/>
    <mergeCell ref="N2836:U2836"/>
    <mergeCell ref="D2837:M2837"/>
    <mergeCell ref="N2837:U2837"/>
    <mergeCell ref="D2838:M2840"/>
    <mergeCell ref="N2838:U2840"/>
    <mergeCell ref="E2841:M2841"/>
    <mergeCell ref="O2841:U2841"/>
    <mergeCell ref="E2842:M2842"/>
    <mergeCell ref="O2842:U2842"/>
    <mergeCell ref="D2844:E2846"/>
    <mergeCell ref="F2844:O2845"/>
    <mergeCell ref="P2844:S2845"/>
    <mergeCell ref="T2844:U2846"/>
    <mergeCell ref="F2846:O2846"/>
    <mergeCell ref="R2846:S2846"/>
    <mergeCell ref="D2847:U2847"/>
    <mergeCell ref="D2848:E2848"/>
    <mergeCell ref="F2848:I2848"/>
    <mergeCell ref="J2848:K2848"/>
    <mergeCell ref="L2848:P2848"/>
    <mergeCell ref="R2848:U2848"/>
    <mergeCell ref="D2849:E2849"/>
    <mergeCell ref="F2849:U2849"/>
    <mergeCell ref="D2850:U2850"/>
    <mergeCell ref="F2851:H2851"/>
    <mergeCell ref="I2851:N2851"/>
    <mergeCell ref="P2851:U2851"/>
    <mergeCell ref="E2853:J2853"/>
    <mergeCell ref="L2853:U2853"/>
    <mergeCell ref="D2854:U2854"/>
    <mergeCell ref="F2855:G2855"/>
    <mergeCell ref="H2855:M2855"/>
    <mergeCell ref="N2855:P2855"/>
    <mergeCell ref="Q2855:U2855"/>
    <mergeCell ref="D2856:U2856"/>
    <mergeCell ref="D2857:M2857"/>
    <mergeCell ref="N2857:N2858"/>
    <mergeCell ref="O2857:P2858"/>
    <mergeCell ref="Q2857:S2857"/>
    <mergeCell ref="T2857:T2858"/>
    <mergeCell ref="U2857:U2858"/>
    <mergeCell ref="D2858:M2882"/>
    <mergeCell ref="O2859:P2859"/>
    <mergeCell ref="O2860:P2860"/>
    <mergeCell ref="O2861:P2861"/>
    <mergeCell ref="O2862:P2862"/>
    <mergeCell ref="O2863:P2863"/>
    <mergeCell ref="O2864:P2864"/>
    <mergeCell ref="O2865:P2865"/>
    <mergeCell ref="O2866:P2866"/>
    <mergeCell ref="O2867:P2867"/>
    <mergeCell ref="O2868:P2868"/>
    <mergeCell ref="O2869:P2869"/>
    <mergeCell ref="O2870:P2870"/>
    <mergeCell ref="O2871:P2871"/>
    <mergeCell ref="O2872:P2872"/>
    <mergeCell ref="O2873:P2873"/>
    <mergeCell ref="O2874:P2874"/>
    <mergeCell ref="O2875:P2875"/>
    <mergeCell ref="O2876:P2876"/>
    <mergeCell ref="O2877:P2877"/>
    <mergeCell ref="O2878:P2878"/>
    <mergeCell ref="N2879:T2879"/>
    <mergeCell ref="N2880:U2883"/>
    <mergeCell ref="D2883:M2883"/>
    <mergeCell ref="D2884:U2884"/>
    <mergeCell ref="D2885:M2885"/>
    <mergeCell ref="N2885:U2885"/>
    <mergeCell ref="D2886:M2886"/>
    <mergeCell ref="N2886:U2886"/>
    <mergeCell ref="D2887:M2889"/>
    <mergeCell ref="N2887:U2889"/>
    <mergeCell ref="E2890:M2890"/>
    <mergeCell ref="O2890:U2890"/>
    <mergeCell ref="E2891:M2891"/>
    <mergeCell ref="O2891:U2891"/>
    <mergeCell ref="D2893:E2895"/>
    <mergeCell ref="F2893:O2894"/>
    <mergeCell ref="P2893:S2894"/>
    <mergeCell ref="T2893:U2895"/>
    <mergeCell ref="F2895:O2895"/>
    <mergeCell ref="R2895:S2895"/>
    <mergeCell ref="D2896:U2896"/>
    <mergeCell ref="D2897:E2897"/>
    <mergeCell ref="F2897:I2897"/>
    <mergeCell ref="J2897:K2897"/>
    <mergeCell ref="L2897:P2897"/>
    <mergeCell ref="R2897:U2897"/>
    <mergeCell ref="D2898:E2898"/>
    <mergeCell ref="F2898:U2898"/>
    <mergeCell ref="D2899:U2899"/>
    <mergeCell ref="F2900:H2900"/>
    <mergeCell ref="I2900:N2900"/>
    <mergeCell ref="P2900:U2900"/>
    <mergeCell ref="E2902:J2902"/>
    <mergeCell ref="L2902:U2902"/>
    <mergeCell ref="D2903:U2903"/>
    <mergeCell ref="F2904:G2904"/>
    <mergeCell ref="H2904:M2904"/>
    <mergeCell ref="N2904:P2904"/>
    <mergeCell ref="Q2904:U2904"/>
    <mergeCell ref="D2905:U2905"/>
    <mergeCell ref="D2906:M2906"/>
    <mergeCell ref="N2906:N2907"/>
    <mergeCell ref="O2906:P2907"/>
    <mergeCell ref="Q2906:S2906"/>
    <mergeCell ref="T2906:T2907"/>
    <mergeCell ref="U2906:U2907"/>
    <mergeCell ref="D2907:M2931"/>
    <mergeCell ref="O2908:P2908"/>
    <mergeCell ref="O2909:P2909"/>
    <mergeCell ref="O2910:P2910"/>
    <mergeCell ref="O2911:P2911"/>
    <mergeCell ref="O2912:P2912"/>
    <mergeCell ref="O2913:P2913"/>
    <mergeCell ref="O2914:P2914"/>
    <mergeCell ref="O2915:P2915"/>
    <mergeCell ref="O2916:P2916"/>
    <mergeCell ref="O2917:P2917"/>
    <mergeCell ref="O2918:P2918"/>
    <mergeCell ref="O2919:P2919"/>
    <mergeCell ref="O2920:P2920"/>
    <mergeCell ref="O2921:P2921"/>
    <mergeCell ref="O2922:P2922"/>
    <mergeCell ref="O2923:P2923"/>
    <mergeCell ref="O2924:P2924"/>
    <mergeCell ref="O2925:P2925"/>
    <mergeCell ref="O2926:P2926"/>
    <mergeCell ref="O2927:P2927"/>
    <mergeCell ref="N2928:T2928"/>
    <mergeCell ref="N2929:U2932"/>
    <mergeCell ref="D2932:M2932"/>
    <mergeCell ref="D2933:U2933"/>
    <mergeCell ref="D2934:M2934"/>
    <mergeCell ref="N2934:U2934"/>
    <mergeCell ref="D2935:M2935"/>
    <mergeCell ref="N2935:U2935"/>
    <mergeCell ref="D2936:M2938"/>
    <mergeCell ref="N2936:U2938"/>
    <mergeCell ref="E2939:M2939"/>
    <mergeCell ref="O2939:U2939"/>
    <mergeCell ref="E2940:M2940"/>
    <mergeCell ref="O2940:U2940"/>
    <mergeCell ref="D2942:E2944"/>
    <mergeCell ref="F2942:O2943"/>
    <mergeCell ref="P2942:S2943"/>
    <mergeCell ref="T2942:U2944"/>
    <mergeCell ref="F2944:O2944"/>
    <mergeCell ref="R2944:S2944"/>
    <mergeCell ref="D2945:U2945"/>
    <mergeCell ref="D2946:E2946"/>
    <mergeCell ref="F2946:I2946"/>
    <mergeCell ref="J2946:K2946"/>
    <mergeCell ref="L2946:P2946"/>
    <mergeCell ref="R2946:U2946"/>
    <mergeCell ref="D2947:E2947"/>
    <mergeCell ref="F2947:U2947"/>
    <mergeCell ref="D2948:U2948"/>
    <mergeCell ref="F2949:H2949"/>
    <mergeCell ref="I2949:N2949"/>
    <mergeCell ref="P2949:U2949"/>
    <mergeCell ref="E2951:J2951"/>
    <mergeCell ref="L2951:U2951"/>
    <mergeCell ref="D2952:U2952"/>
    <mergeCell ref="F2953:G2953"/>
    <mergeCell ref="H2953:M2953"/>
    <mergeCell ref="N2953:P2953"/>
    <mergeCell ref="Q2953:U2953"/>
    <mergeCell ref="D2954:U2954"/>
    <mergeCell ref="D2955:M2955"/>
    <mergeCell ref="N2955:N2956"/>
    <mergeCell ref="O2955:P2956"/>
    <mergeCell ref="Q2955:S2955"/>
    <mergeCell ref="T2955:T2956"/>
    <mergeCell ref="U2955:U2956"/>
    <mergeCell ref="D2956:M2980"/>
    <mergeCell ref="O2957:P2957"/>
    <mergeCell ref="O2958:P2958"/>
    <mergeCell ref="O2959:P2959"/>
    <mergeCell ref="O2960:P2960"/>
    <mergeCell ref="O2961:P2961"/>
    <mergeCell ref="O2962:P2962"/>
    <mergeCell ref="O2963:P2963"/>
    <mergeCell ref="O2964:P2964"/>
    <mergeCell ref="O2965:P2965"/>
    <mergeCell ref="O2966:P2966"/>
    <mergeCell ref="O2967:P2967"/>
    <mergeCell ref="O2968:P2968"/>
    <mergeCell ref="O2969:P2969"/>
    <mergeCell ref="O2970:P2970"/>
    <mergeCell ref="O2971:P2971"/>
    <mergeCell ref="O2972:P2972"/>
    <mergeCell ref="O2973:P2973"/>
    <mergeCell ref="O2974:P2974"/>
    <mergeCell ref="O2975:P2975"/>
    <mergeCell ref="O2976:P2976"/>
    <mergeCell ref="N2977:T2977"/>
    <mergeCell ref="N2978:U2981"/>
    <mergeCell ref="D2981:M2981"/>
    <mergeCell ref="D2982:U2982"/>
    <mergeCell ref="D2983:M2983"/>
    <mergeCell ref="N2983:U2983"/>
    <mergeCell ref="D2984:M2984"/>
    <mergeCell ref="N2984:U2984"/>
    <mergeCell ref="D2985:M2987"/>
    <mergeCell ref="N2985:U2987"/>
    <mergeCell ref="E2988:M2988"/>
    <mergeCell ref="O2988:U2988"/>
    <mergeCell ref="E2989:M2989"/>
    <mergeCell ref="O2989:U2989"/>
    <mergeCell ref="D2991:E2993"/>
    <mergeCell ref="F2991:O2992"/>
    <mergeCell ref="P2991:S2992"/>
    <mergeCell ref="T2991:U2993"/>
    <mergeCell ref="F2993:O2993"/>
    <mergeCell ref="R2993:S2993"/>
    <mergeCell ref="D2994:U2994"/>
    <mergeCell ref="D2995:E2995"/>
    <mergeCell ref="F2995:I2995"/>
    <mergeCell ref="J2995:K2995"/>
    <mergeCell ref="L2995:P2995"/>
    <mergeCell ref="R2995:U2995"/>
    <mergeCell ref="D2996:E2996"/>
    <mergeCell ref="F2996:U2996"/>
    <mergeCell ref="D2997:U2997"/>
    <mergeCell ref="F2998:H2998"/>
    <mergeCell ref="I2998:N2998"/>
    <mergeCell ref="P2998:U2998"/>
    <mergeCell ref="E3000:J3000"/>
    <mergeCell ref="L3000:U3000"/>
    <mergeCell ref="D3001:U3001"/>
    <mergeCell ref="F3002:G3002"/>
    <mergeCell ref="H3002:M3002"/>
    <mergeCell ref="N3002:P3002"/>
    <mergeCell ref="Q3002:U3002"/>
    <mergeCell ref="D3003:U3003"/>
    <mergeCell ref="D3004:M3004"/>
    <mergeCell ref="N3004:N3005"/>
    <mergeCell ref="O3004:P3005"/>
    <mergeCell ref="Q3004:S3004"/>
    <mergeCell ref="T3004:T3005"/>
    <mergeCell ref="U3004:U3005"/>
    <mergeCell ref="D3005:M3029"/>
    <mergeCell ref="O3006:P3006"/>
    <mergeCell ref="O3007:P3007"/>
    <mergeCell ref="O3008:P3008"/>
    <mergeCell ref="O3009:P3009"/>
    <mergeCell ref="O3010:P3010"/>
    <mergeCell ref="O3011:P3011"/>
    <mergeCell ref="O3012:P3012"/>
    <mergeCell ref="O3013:P3013"/>
    <mergeCell ref="O3014:P3014"/>
    <mergeCell ref="O3015:P3015"/>
    <mergeCell ref="O3016:P3016"/>
    <mergeCell ref="O3017:P3017"/>
    <mergeCell ref="O3018:P3018"/>
    <mergeCell ref="O3019:P3019"/>
    <mergeCell ref="O3020:P3020"/>
    <mergeCell ref="O3021:P3021"/>
    <mergeCell ref="O3022:P3022"/>
    <mergeCell ref="O3023:P3023"/>
    <mergeCell ref="O3024:P3024"/>
    <mergeCell ref="O3025:P3025"/>
    <mergeCell ref="N3026:T3026"/>
    <mergeCell ref="N3027:U3030"/>
    <mergeCell ref="D3030:M3030"/>
    <mergeCell ref="D3031:U3031"/>
    <mergeCell ref="D3032:M3032"/>
    <mergeCell ref="N3032:U3032"/>
    <mergeCell ref="D3033:M3033"/>
    <mergeCell ref="N3033:U3033"/>
    <mergeCell ref="D3034:M3036"/>
    <mergeCell ref="N3034:U3036"/>
    <mergeCell ref="E3037:M3037"/>
    <mergeCell ref="O3037:U3037"/>
    <mergeCell ref="E3038:M3038"/>
    <mergeCell ref="O3038:U3038"/>
    <mergeCell ref="D3040:E3042"/>
    <mergeCell ref="F3040:O3041"/>
    <mergeCell ref="P3040:S3041"/>
    <mergeCell ref="T3040:U3042"/>
    <mergeCell ref="F3042:O3042"/>
    <mergeCell ref="R3042:S3042"/>
    <mergeCell ref="D3043:U3043"/>
    <mergeCell ref="D3044:E3044"/>
    <mergeCell ref="F3044:I3044"/>
    <mergeCell ref="J3044:K3044"/>
    <mergeCell ref="L3044:P3044"/>
    <mergeCell ref="R3044:U3044"/>
    <mergeCell ref="D3045:E3045"/>
    <mergeCell ref="F3045:U3045"/>
    <mergeCell ref="D3046:U3046"/>
    <mergeCell ref="F3047:H3047"/>
    <mergeCell ref="I3047:N3047"/>
    <mergeCell ref="P3047:U3047"/>
    <mergeCell ref="E3049:J3049"/>
    <mergeCell ref="L3049:U3049"/>
    <mergeCell ref="D3050:U3050"/>
    <mergeCell ref="F3051:G3051"/>
    <mergeCell ref="H3051:M3051"/>
    <mergeCell ref="N3051:P3051"/>
    <mergeCell ref="Q3051:U3051"/>
    <mergeCell ref="D3052:U3052"/>
    <mergeCell ref="D3053:M3053"/>
    <mergeCell ref="N3053:N3054"/>
    <mergeCell ref="O3053:P3054"/>
    <mergeCell ref="Q3053:S3053"/>
    <mergeCell ref="T3053:T3054"/>
    <mergeCell ref="U3053:U3054"/>
    <mergeCell ref="D3054:M3078"/>
    <mergeCell ref="O3055:P3055"/>
    <mergeCell ref="O3056:P3056"/>
    <mergeCell ref="O3057:P3057"/>
    <mergeCell ref="O3058:P3058"/>
    <mergeCell ref="O3059:P3059"/>
    <mergeCell ref="O3060:P3060"/>
    <mergeCell ref="O3061:P3061"/>
    <mergeCell ref="O3062:P3062"/>
    <mergeCell ref="O3063:P3063"/>
    <mergeCell ref="O3064:P3064"/>
    <mergeCell ref="O3065:P3065"/>
    <mergeCell ref="O3066:P3066"/>
    <mergeCell ref="O3067:P3067"/>
    <mergeCell ref="O3068:P3068"/>
    <mergeCell ref="O3069:P3069"/>
    <mergeCell ref="O3070:P3070"/>
    <mergeCell ref="O3071:P3071"/>
    <mergeCell ref="O3072:P3072"/>
    <mergeCell ref="O3073:P3073"/>
    <mergeCell ref="O3074:P3074"/>
    <mergeCell ref="N3075:T3075"/>
    <mergeCell ref="N3076:U3079"/>
    <mergeCell ref="D3079:M3079"/>
    <mergeCell ref="D3080:U3080"/>
    <mergeCell ref="D3081:M3081"/>
    <mergeCell ref="N3081:U3081"/>
    <mergeCell ref="D3082:M3082"/>
    <mergeCell ref="N3082:U3082"/>
    <mergeCell ref="D3083:M3085"/>
    <mergeCell ref="N3083:U3085"/>
    <mergeCell ref="E3086:M3086"/>
    <mergeCell ref="O3086:U3086"/>
    <mergeCell ref="E3087:M3087"/>
    <mergeCell ref="O3087:U3087"/>
    <mergeCell ref="D3089:E3091"/>
    <mergeCell ref="F3089:O3090"/>
    <mergeCell ref="P3089:S3090"/>
    <mergeCell ref="T3089:U3091"/>
    <mergeCell ref="F3091:O3091"/>
    <mergeCell ref="R3091:S3091"/>
    <mergeCell ref="D3092:U3092"/>
    <mergeCell ref="D3093:E3093"/>
    <mergeCell ref="F3093:I3093"/>
    <mergeCell ref="J3093:K3093"/>
    <mergeCell ref="L3093:P3093"/>
    <mergeCell ref="R3093:U3093"/>
    <mergeCell ref="D3094:E3094"/>
    <mergeCell ref="F3094:U3094"/>
    <mergeCell ref="D3095:U3095"/>
    <mergeCell ref="F3096:H3096"/>
    <mergeCell ref="I3096:N3096"/>
    <mergeCell ref="P3096:U3096"/>
    <mergeCell ref="E3098:J3098"/>
    <mergeCell ref="L3098:U3098"/>
    <mergeCell ref="D3099:U3099"/>
    <mergeCell ref="F3100:G3100"/>
    <mergeCell ref="H3100:M3100"/>
    <mergeCell ref="N3100:P3100"/>
    <mergeCell ref="Q3100:U3100"/>
    <mergeCell ref="D3101:U3101"/>
    <mergeCell ref="D3102:M3102"/>
    <mergeCell ref="N3102:N3103"/>
    <mergeCell ref="O3102:P3103"/>
    <mergeCell ref="Q3102:S3102"/>
    <mergeCell ref="T3102:T3103"/>
    <mergeCell ref="U3102:U3103"/>
    <mergeCell ref="D3103:M3127"/>
    <mergeCell ref="O3104:P3104"/>
    <mergeCell ref="O3105:P3105"/>
    <mergeCell ref="O3106:P3106"/>
    <mergeCell ref="O3107:P3107"/>
    <mergeCell ref="O3108:P3108"/>
    <mergeCell ref="O3109:P3109"/>
    <mergeCell ref="O3110:P3110"/>
    <mergeCell ref="O3111:P3111"/>
    <mergeCell ref="O3112:P3112"/>
    <mergeCell ref="O3113:P3113"/>
    <mergeCell ref="O3114:P3114"/>
    <mergeCell ref="O3115:P3115"/>
    <mergeCell ref="O3116:P3116"/>
    <mergeCell ref="O3117:P3117"/>
    <mergeCell ref="O3118:P3118"/>
    <mergeCell ref="O3119:P3119"/>
    <mergeCell ref="O3120:P3120"/>
    <mergeCell ref="O3121:P3121"/>
    <mergeCell ref="O3122:P3122"/>
    <mergeCell ref="O3123:P3123"/>
    <mergeCell ref="N3124:T3124"/>
    <mergeCell ref="N3125:U3128"/>
    <mergeCell ref="D3128:M3128"/>
    <mergeCell ref="D3129:U3129"/>
    <mergeCell ref="D3130:M3130"/>
    <mergeCell ref="N3130:U3130"/>
    <mergeCell ref="D3131:M3131"/>
    <mergeCell ref="N3131:U3131"/>
    <mergeCell ref="D3132:M3134"/>
    <mergeCell ref="N3132:U3134"/>
    <mergeCell ref="E3135:M3135"/>
    <mergeCell ref="O3135:U3135"/>
    <mergeCell ref="E3136:M3136"/>
    <mergeCell ref="O3136:U3136"/>
    <mergeCell ref="D3138:E3140"/>
    <mergeCell ref="F3138:O3139"/>
    <mergeCell ref="P3138:S3139"/>
    <mergeCell ref="T3138:U3140"/>
    <mergeCell ref="F3140:O3140"/>
    <mergeCell ref="R3140:S3140"/>
    <mergeCell ref="D3141:U3141"/>
    <mergeCell ref="D3142:E3142"/>
    <mergeCell ref="F3142:I3142"/>
    <mergeCell ref="J3142:K3142"/>
    <mergeCell ref="L3142:P3142"/>
    <mergeCell ref="R3142:U3142"/>
    <mergeCell ref="D3143:E3143"/>
    <mergeCell ref="F3143:U3143"/>
    <mergeCell ref="D3144:U3144"/>
    <mergeCell ref="F3145:H3145"/>
    <mergeCell ref="I3145:N3145"/>
    <mergeCell ref="P3145:U3145"/>
    <mergeCell ref="E3147:J3147"/>
    <mergeCell ref="L3147:U3147"/>
    <mergeCell ref="D3148:U3148"/>
    <mergeCell ref="F3149:G3149"/>
    <mergeCell ref="H3149:M3149"/>
    <mergeCell ref="N3149:P3149"/>
    <mergeCell ref="Q3149:U3149"/>
    <mergeCell ref="D3150:U3150"/>
    <mergeCell ref="D3151:M3151"/>
    <mergeCell ref="N3151:N3152"/>
    <mergeCell ref="O3151:P3152"/>
    <mergeCell ref="Q3151:S3151"/>
    <mergeCell ref="T3151:T3152"/>
    <mergeCell ref="U3151:U3152"/>
    <mergeCell ref="D3152:M3176"/>
    <mergeCell ref="O3153:P3153"/>
    <mergeCell ref="O3154:P3154"/>
    <mergeCell ref="O3155:P3155"/>
    <mergeCell ref="O3156:P3156"/>
    <mergeCell ref="O3157:P3157"/>
    <mergeCell ref="O3158:P3158"/>
    <mergeCell ref="O3159:P3159"/>
    <mergeCell ref="O3160:P3160"/>
    <mergeCell ref="O3161:P3161"/>
    <mergeCell ref="O3162:P3162"/>
    <mergeCell ref="O3163:P3163"/>
    <mergeCell ref="O3164:P3164"/>
    <mergeCell ref="O3165:P3165"/>
    <mergeCell ref="O3166:P3166"/>
    <mergeCell ref="O3167:P3167"/>
    <mergeCell ref="O3168:P3168"/>
    <mergeCell ref="O3169:P3169"/>
    <mergeCell ref="O3170:P3170"/>
    <mergeCell ref="O3171:P3171"/>
    <mergeCell ref="O3172:P3172"/>
    <mergeCell ref="N3173:T3173"/>
    <mergeCell ref="N3174:U3177"/>
    <mergeCell ref="D3177:M3177"/>
    <mergeCell ref="D3178:U3178"/>
    <mergeCell ref="D3179:M3179"/>
    <mergeCell ref="N3179:U3179"/>
    <mergeCell ref="D3180:M3180"/>
    <mergeCell ref="N3180:U3180"/>
    <mergeCell ref="D3181:M3183"/>
    <mergeCell ref="N3181:U3183"/>
    <mergeCell ref="E3184:M3184"/>
    <mergeCell ref="O3184:U3184"/>
    <mergeCell ref="E3185:M3185"/>
    <mergeCell ref="O3185:U3185"/>
    <mergeCell ref="D3187:E3189"/>
    <mergeCell ref="F3187:O3188"/>
    <mergeCell ref="P3187:S3188"/>
    <mergeCell ref="T3187:U3189"/>
    <mergeCell ref="F3189:O3189"/>
    <mergeCell ref="R3189:S3189"/>
    <mergeCell ref="D3190:U3190"/>
    <mergeCell ref="D3191:E3191"/>
    <mergeCell ref="F3191:I3191"/>
    <mergeCell ref="J3191:K3191"/>
    <mergeCell ref="L3191:P3191"/>
    <mergeCell ref="R3191:U3191"/>
    <mergeCell ref="D3192:E3192"/>
    <mergeCell ref="F3192:U3192"/>
    <mergeCell ref="D3193:U3193"/>
    <mergeCell ref="F3194:H3194"/>
    <mergeCell ref="I3194:N3194"/>
    <mergeCell ref="P3194:U3194"/>
    <mergeCell ref="E3196:J3196"/>
    <mergeCell ref="L3196:U3196"/>
    <mergeCell ref="D3197:U3197"/>
    <mergeCell ref="F3198:G3198"/>
    <mergeCell ref="H3198:M3198"/>
    <mergeCell ref="N3198:P3198"/>
    <mergeCell ref="Q3198:U3198"/>
    <mergeCell ref="D3199:U3199"/>
    <mergeCell ref="D3200:M3200"/>
    <mergeCell ref="N3200:N3201"/>
    <mergeCell ref="O3200:P3201"/>
    <mergeCell ref="Q3200:S3200"/>
    <mergeCell ref="T3200:T3201"/>
    <mergeCell ref="U3200:U3201"/>
    <mergeCell ref="D3201:M3225"/>
    <mergeCell ref="O3202:P3202"/>
    <mergeCell ref="O3203:P3203"/>
    <mergeCell ref="O3204:P3204"/>
    <mergeCell ref="O3205:P3205"/>
    <mergeCell ref="O3206:P3206"/>
    <mergeCell ref="O3207:P3207"/>
    <mergeCell ref="O3208:P3208"/>
    <mergeCell ref="O3209:P3209"/>
    <mergeCell ref="O3210:P3210"/>
    <mergeCell ref="O3211:P3211"/>
    <mergeCell ref="O3212:P3212"/>
    <mergeCell ref="O3213:P3213"/>
    <mergeCell ref="O3214:P3214"/>
    <mergeCell ref="O3215:P3215"/>
    <mergeCell ref="O3216:P3216"/>
    <mergeCell ref="O3217:P3217"/>
    <mergeCell ref="O3218:P3218"/>
    <mergeCell ref="O3219:P3219"/>
    <mergeCell ref="O3220:P3220"/>
    <mergeCell ref="O3221:P3221"/>
    <mergeCell ref="N3222:T3222"/>
    <mergeCell ref="N3223:U3226"/>
    <mergeCell ref="D3226:M3226"/>
    <mergeCell ref="D3227:U3227"/>
    <mergeCell ref="D3228:M3228"/>
    <mergeCell ref="N3228:U3228"/>
    <mergeCell ref="D3229:M3229"/>
    <mergeCell ref="N3229:U3229"/>
    <mergeCell ref="D3230:M3232"/>
    <mergeCell ref="N3230:U3232"/>
    <mergeCell ref="E3233:M3233"/>
    <mergeCell ref="O3233:U3233"/>
    <mergeCell ref="E3234:M3234"/>
    <mergeCell ref="O3234:U3234"/>
    <mergeCell ref="D3236:E3238"/>
    <mergeCell ref="F3236:O3237"/>
    <mergeCell ref="P3236:S3237"/>
    <mergeCell ref="T3236:U3238"/>
    <mergeCell ref="F3238:O3238"/>
    <mergeCell ref="R3238:S3238"/>
    <mergeCell ref="D3239:U3239"/>
    <mergeCell ref="D3240:E3240"/>
    <mergeCell ref="F3240:I3240"/>
    <mergeCell ref="J3240:K3240"/>
    <mergeCell ref="L3240:P3240"/>
    <mergeCell ref="R3240:U3240"/>
    <mergeCell ref="D3241:E3241"/>
    <mergeCell ref="F3241:U3241"/>
    <mergeCell ref="D3242:U3242"/>
    <mergeCell ref="F3243:H3243"/>
    <mergeCell ref="I3243:N3243"/>
    <mergeCell ref="P3243:U3243"/>
    <mergeCell ref="E3245:J3245"/>
    <mergeCell ref="L3245:U3245"/>
    <mergeCell ref="D3246:U3246"/>
    <mergeCell ref="F3247:G3247"/>
    <mergeCell ref="H3247:M3247"/>
    <mergeCell ref="N3247:P3247"/>
    <mergeCell ref="Q3247:U3247"/>
    <mergeCell ref="D3248:U3248"/>
    <mergeCell ref="D3249:M3249"/>
    <mergeCell ref="N3249:N3250"/>
    <mergeCell ref="O3249:P3250"/>
    <mergeCell ref="Q3249:S3249"/>
    <mergeCell ref="T3249:T3250"/>
    <mergeCell ref="U3249:U3250"/>
    <mergeCell ref="D3250:M3274"/>
    <mergeCell ref="O3251:P3251"/>
    <mergeCell ref="O3252:P3252"/>
    <mergeCell ref="O3253:P3253"/>
    <mergeCell ref="O3254:P3254"/>
    <mergeCell ref="O3255:P3255"/>
    <mergeCell ref="O3256:P3256"/>
    <mergeCell ref="O3257:P3257"/>
    <mergeCell ref="O3258:P3258"/>
    <mergeCell ref="O3259:P3259"/>
    <mergeCell ref="O3260:P3260"/>
    <mergeCell ref="O3261:P3261"/>
    <mergeCell ref="O3262:P3262"/>
    <mergeCell ref="O3263:P3263"/>
    <mergeCell ref="O3264:P3264"/>
    <mergeCell ref="O3265:P3265"/>
    <mergeCell ref="O3266:P3266"/>
    <mergeCell ref="O3267:P3267"/>
    <mergeCell ref="O3268:P3268"/>
    <mergeCell ref="O3269:P3269"/>
    <mergeCell ref="O3270:P3270"/>
    <mergeCell ref="N3271:T3271"/>
    <mergeCell ref="N3272:U3275"/>
    <mergeCell ref="D3275:M3275"/>
    <mergeCell ref="D3276:U3276"/>
    <mergeCell ref="D3277:M3277"/>
    <mergeCell ref="N3277:U3277"/>
    <mergeCell ref="D3278:M3278"/>
    <mergeCell ref="N3278:U3278"/>
    <mergeCell ref="D3279:M3281"/>
    <mergeCell ref="N3279:U3281"/>
    <mergeCell ref="E3282:M3282"/>
    <mergeCell ref="O3282:U3282"/>
    <mergeCell ref="E3283:M3283"/>
    <mergeCell ref="O3283:U3283"/>
    <mergeCell ref="D3285:E3287"/>
    <mergeCell ref="F3285:O3286"/>
    <mergeCell ref="P3285:S3286"/>
    <mergeCell ref="T3285:U3287"/>
    <mergeCell ref="F3287:O3287"/>
    <mergeCell ref="R3287:S3287"/>
    <mergeCell ref="D3288:U3288"/>
    <mergeCell ref="D3289:E3289"/>
    <mergeCell ref="F3289:I3289"/>
    <mergeCell ref="J3289:K3289"/>
    <mergeCell ref="L3289:P3289"/>
    <mergeCell ref="R3289:U3289"/>
    <mergeCell ref="D3290:E3290"/>
    <mergeCell ref="F3290:U3290"/>
    <mergeCell ref="D3291:U3291"/>
    <mergeCell ref="F3292:H3292"/>
    <mergeCell ref="I3292:N3292"/>
    <mergeCell ref="P3292:U3292"/>
    <mergeCell ref="E3294:J3294"/>
    <mergeCell ref="L3294:U3294"/>
    <mergeCell ref="D3295:U3295"/>
    <mergeCell ref="F3296:G3296"/>
    <mergeCell ref="H3296:M3296"/>
    <mergeCell ref="N3296:P3296"/>
    <mergeCell ref="Q3296:U3296"/>
    <mergeCell ref="D3297:U3297"/>
    <mergeCell ref="D3298:M3298"/>
    <mergeCell ref="N3298:N3299"/>
    <mergeCell ref="O3298:P3299"/>
    <mergeCell ref="Q3298:S3298"/>
    <mergeCell ref="T3298:T3299"/>
    <mergeCell ref="U3298:U3299"/>
    <mergeCell ref="D3299:M3323"/>
    <mergeCell ref="O3300:P3300"/>
    <mergeCell ref="O3301:P3301"/>
    <mergeCell ref="O3302:P3302"/>
    <mergeCell ref="O3303:P3303"/>
    <mergeCell ref="O3304:P3304"/>
    <mergeCell ref="O3305:P3305"/>
    <mergeCell ref="O3306:P3306"/>
    <mergeCell ref="O3307:P3307"/>
    <mergeCell ref="O3308:P3308"/>
    <mergeCell ref="O3309:P3309"/>
    <mergeCell ref="O3310:P3310"/>
    <mergeCell ref="O3311:P3311"/>
    <mergeCell ref="O3312:P3312"/>
    <mergeCell ref="O3313:P3313"/>
    <mergeCell ref="O3314:P3314"/>
    <mergeCell ref="O3315:P3315"/>
    <mergeCell ref="O3316:P3316"/>
    <mergeCell ref="O3317:P3317"/>
    <mergeCell ref="O3318:P3318"/>
    <mergeCell ref="O3319:P3319"/>
    <mergeCell ref="N3320:T3320"/>
    <mergeCell ref="N3321:U3324"/>
    <mergeCell ref="D3324:M3324"/>
    <mergeCell ref="D3325:U3325"/>
    <mergeCell ref="D3326:M3326"/>
    <mergeCell ref="N3326:U3326"/>
    <mergeCell ref="D3327:M3327"/>
    <mergeCell ref="N3327:U3327"/>
    <mergeCell ref="D3328:M3330"/>
    <mergeCell ref="N3328:U3330"/>
    <mergeCell ref="E3331:M3331"/>
    <mergeCell ref="O3331:U3331"/>
    <mergeCell ref="E3332:M3332"/>
    <mergeCell ref="O3332:U3332"/>
    <mergeCell ref="D3334:E3336"/>
    <mergeCell ref="F3334:O3335"/>
    <mergeCell ref="P3334:S3335"/>
    <mergeCell ref="T3334:U3336"/>
    <mergeCell ref="F3336:O3336"/>
    <mergeCell ref="R3336:S3336"/>
    <mergeCell ref="D3337:U3337"/>
    <mergeCell ref="D3338:E3338"/>
    <mergeCell ref="F3338:I3338"/>
    <mergeCell ref="J3338:K3338"/>
    <mergeCell ref="L3338:P3338"/>
    <mergeCell ref="R3338:U3338"/>
    <mergeCell ref="D3339:E3339"/>
    <mergeCell ref="F3339:U3339"/>
    <mergeCell ref="D3340:U3340"/>
    <mergeCell ref="F3341:H3341"/>
    <mergeCell ref="I3341:N3341"/>
    <mergeCell ref="P3341:U3341"/>
    <mergeCell ref="E3343:J3343"/>
    <mergeCell ref="L3343:U3343"/>
    <mergeCell ref="D3344:U3344"/>
    <mergeCell ref="F3345:G3345"/>
    <mergeCell ref="H3345:M3345"/>
    <mergeCell ref="N3345:P3345"/>
    <mergeCell ref="Q3345:U3345"/>
    <mergeCell ref="D3346:U3346"/>
    <mergeCell ref="D3347:M3347"/>
    <mergeCell ref="N3347:N3348"/>
    <mergeCell ref="O3347:P3348"/>
    <mergeCell ref="Q3347:S3347"/>
    <mergeCell ref="T3347:T3348"/>
    <mergeCell ref="U3347:U3348"/>
    <mergeCell ref="D3348:M3372"/>
    <mergeCell ref="O3349:P3349"/>
    <mergeCell ref="O3350:P3350"/>
    <mergeCell ref="O3351:P3351"/>
    <mergeCell ref="O3352:P3352"/>
    <mergeCell ref="O3353:P3353"/>
    <mergeCell ref="O3354:P3354"/>
    <mergeCell ref="O3355:P3355"/>
    <mergeCell ref="O3356:P3356"/>
    <mergeCell ref="O3357:P3357"/>
    <mergeCell ref="O3358:P3358"/>
    <mergeCell ref="O3359:P3359"/>
    <mergeCell ref="O3360:P3360"/>
    <mergeCell ref="O3361:P3361"/>
    <mergeCell ref="O3362:P3362"/>
    <mergeCell ref="O3363:P3363"/>
    <mergeCell ref="O3364:P3364"/>
    <mergeCell ref="O3365:P3365"/>
    <mergeCell ref="O3366:P3366"/>
    <mergeCell ref="O3367:P3367"/>
    <mergeCell ref="O3368:P3368"/>
    <mergeCell ref="N3369:T3369"/>
    <mergeCell ref="N3370:U3373"/>
    <mergeCell ref="D3373:M3373"/>
    <mergeCell ref="D3374:U3374"/>
    <mergeCell ref="D3375:M3375"/>
    <mergeCell ref="N3375:U3375"/>
    <mergeCell ref="D3376:M3376"/>
    <mergeCell ref="N3376:U3376"/>
    <mergeCell ref="D3377:M3379"/>
    <mergeCell ref="N3377:U3379"/>
    <mergeCell ref="E3380:M3380"/>
    <mergeCell ref="O3380:U3380"/>
    <mergeCell ref="E3381:M3381"/>
    <mergeCell ref="O3381:U3381"/>
    <mergeCell ref="D3383:E3385"/>
    <mergeCell ref="F3383:O3384"/>
    <mergeCell ref="P3383:S3384"/>
    <mergeCell ref="T3383:U3385"/>
    <mergeCell ref="F3385:O3385"/>
    <mergeCell ref="R3385:S3385"/>
    <mergeCell ref="D3386:U3386"/>
    <mergeCell ref="D3387:E3387"/>
    <mergeCell ref="F3387:I3387"/>
    <mergeCell ref="J3387:K3387"/>
    <mergeCell ref="L3387:P3387"/>
    <mergeCell ref="R3387:U3387"/>
    <mergeCell ref="D3388:E3388"/>
    <mergeCell ref="F3388:U3388"/>
    <mergeCell ref="D3389:U3389"/>
    <mergeCell ref="F3390:H3390"/>
    <mergeCell ref="I3390:N3390"/>
    <mergeCell ref="P3390:U3390"/>
    <mergeCell ref="E3392:J3392"/>
    <mergeCell ref="L3392:U3392"/>
    <mergeCell ref="D3393:U3393"/>
    <mergeCell ref="F3394:G3394"/>
    <mergeCell ref="H3394:M3394"/>
    <mergeCell ref="N3394:P3394"/>
    <mergeCell ref="Q3394:U3394"/>
    <mergeCell ref="D3395:U3395"/>
    <mergeCell ref="D3396:M3396"/>
    <mergeCell ref="N3396:N3397"/>
    <mergeCell ref="O3396:P3397"/>
    <mergeCell ref="Q3396:S3396"/>
    <mergeCell ref="T3396:T3397"/>
    <mergeCell ref="U3396:U3397"/>
    <mergeCell ref="D3397:M3421"/>
    <mergeCell ref="O3398:P3398"/>
    <mergeCell ref="O3399:P3399"/>
    <mergeCell ref="O3400:P3400"/>
    <mergeCell ref="O3401:P3401"/>
    <mergeCell ref="O3402:P3402"/>
    <mergeCell ref="O3403:P3403"/>
    <mergeCell ref="O3404:P3404"/>
    <mergeCell ref="O3405:P3405"/>
    <mergeCell ref="O3406:P3406"/>
    <mergeCell ref="O3407:P3407"/>
    <mergeCell ref="O3408:P3408"/>
    <mergeCell ref="O3409:P3409"/>
    <mergeCell ref="O3410:P3410"/>
    <mergeCell ref="O3411:P3411"/>
    <mergeCell ref="O3412:P3412"/>
    <mergeCell ref="O3413:P3413"/>
    <mergeCell ref="O3414:P3414"/>
    <mergeCell ref="O3415:P3415"/>
    <mergeCell ref="O3416:P3416"/>
    <mergeCell ref="O3417:P3417"/>
    <mergeCell ref="N3418:T3418"/>
    <mergeCell ref="N3419:U3422"/>
    <mergeCell ref="D3422:M3422"/>
    <mergeCell ref="D3423:U3423"/>
    <mergeCell ref="D3424:M3424"/>
    <mergeCell ref="N3424:U3424"/>
    <mergeCell ref="D3425:M3425"/>
    <mergeCell ref="N3425:U3425"/>
    <mergeCell ref="D3426:M3428"/>
    <mergeCell ref="N3426:U3428"/>
    <mergeCell ref="E3429:M3429"/>
    <mergeCell ref="O3429:U3429"/>
    <mergeCell ref="E3430:M3430"/>
    <mergeCell ref="O3430:U3430"/>
    <mergeCell ref="D3432:E3434"/>
    <mergeCell ref="F3432:O3433"/>
    <mergeCell ref="P3432:S3433"/>
    <mergeCell ref="T3432:U3434"/>
    <mergeCell ref="F3434:O3434"/>
    <mergeCell ref="R3434:S3434"/>
    <mergeCell ref="D3435:U3435"/>
    <mergeCell ref="D3436:E3436"/>
    <mergeCell ref="F3436:I3436"/>
    <mergeCell ref="J3436:K3436"/>
    <mergeCell ref="L3436:P3436"/>
    <mergeCell ref="R3436:U3436"/>
    <mergeCell ref="D3437:E3437"/>
    <mergeCell ref="F3437:U3437"/>
    <mergeCell ref="D3438:U3438"/>
    <mergeCell ref="F3439:H3439"/>
    <mergeCell ref="I3439:N3439"/>
    <mergeCell ref="P3439:U3439"/>
    <mergeCell ref="E3441:J3441"/>
    <mergeCell ref="L3441:U3441"/>
    <mergeCell ref="D3442:U3442"/>
    <mergeCell ref="F3443:G3443"/>
    <mergeCell ref="H3443:M3443"/>
    <mergeCell ref="N3443:P3443"/>
    <mergeCell ref="Q3443:U3443"/>
    <mergeCell ref="D3444:U3444"/>
    <mergeCell ref="D3445:M3445"/>
    <mergeCell ref="N3445:N3446"/>
    <mergeCell ref="O3445:P3446"/>
    <mergeCell ref="Q3445:S3445"/>
    <mergeCell ref="T3445:T3446"/>
    <mergeCell ref="U3445:U3446"/>
    <mergeCell ref="D3446:M3470"/>
    <mergeCell ref="O3447:P3447"/>
    <mergeCell ref="O3448:P3448"/>
    <mergeCell ref="O3449:P3449"/>
    <mergeCell ref="O3450:P3450"/>
    <mergeCell ref="O3451:P3451"/>
    <mergeCell ref="O3452:P3452"/>
    <mergeCell ref="O3453:P3453"/>
    <mergeCell ref="O3454:P3454"/>
    <mergeCell ref="O3455:P3455"/>
    <mergeCell ref="O3456:P3456"/>
    <mergeCell ref="O3457:P3457"/>
    <mergeCell ref="O3458:P3458"/>
    <mergeCell ref="O3459:P3459"/>
    <mergeCell ref="O3460:P3460"/>
    <mergeCell ref="O3461:P3461"/>
    <mergeCell ref="O3462:P3462"/>
    <mergeCell ref="O3463:P3463"/>
    <mergeCell ref="O3464:P3464"/>
    <mergeCell ref="O3465:P3465"/>
    <mergeCell ref="O3466:P3466"/>
    <mergeCell ref="N3467:T3467"/>
    <mergeCell ref="N3468:U3471"/>
    <mergeCell ref="D3471:M3471"/>
    <mergeCell ref="D3472:U3472"/>
    <mergeCell ref="D3473:M3473"/>
    <mergeCell ref="N3473:U3473"/>
    <mergeCell ref="D3474:M3474"/>
    <mergeCell ref="N3474:U3474"/>
    <mergeCell ref="D3475:M3477"/>
    <mergeCell ref="N3475:U3477"/>
    <mergeCell ref="E3478:M3478"/>
    <mergeCell ref="O3478:U3478"/>
    <mergeCell ref="E3479:M3479"/>
    <mergeCell ref="O3479:U3479"/>
    <mergeCell ref="D3481:E3483"/>
    <mergeCell ref="F3481:O3482"/>
    <mergeCell ref="P3481:S3482"/>
    <mergeCell ref="T3481:U3483"/>
    <mergeCell ref="F3483:O3483"/>
    <mergeCell ref="R3483:S3483"/>
    <mergeCell ref="D3484:U3484"/>
    <mergeCell ref="D3485:E3485"/>
    <mergeCell ref="F3485:I3485"/>
    <mergeCell ref="J3485:K3485"/>
    <mergeCell ref="L3485:P3485"/>
    <mergeCell ref="R3485:U3485"/>
    <mergeCell ref="D3486:E3486"/>
    <mergeCell ref="F3486:U3486"/>
    <mergeCell ref="D3487:U3487"/>
    <mergeCell ref="F3488:H3488"/>
    <mergeCell ref="I3488:N3488"/>
    <mergeCell ref="P3488:U3488"/>
    <mergeCell ref="E3490:J3490"/>
    <mergeCell ref="L3490:U3490"/>
    <mergeCell ref="D3491:U3491"/>
    <mergeCell ref="F3492:G3492"/>
    <mergeCell ref="H3492:M3492"/>
    <mergeCell ref="N3492:P3492"/>
    <mergeCell ref="Q3492:U3492"/>
    <mergeCell ref="D3493:U3493"/>
    <mergeCell ref="D3494:M3494"/>
    <mergeCell ref="N3494:N3495"/>
    <mergeCell ref="O3494:P3495"/>
    <mergeCell ref="Q3494:S3494"/>
    <mergeCell ref="T3494:T3495"/>
    <mergeCell ref="U3494:U3495"/>
    <mergeCell ref="D3495:M3519"/>
    <mergeCell ref="O3496:P3496"/>
    <mergeCell ref="O3497:P3497"/>
    <mergeCell ref="O3498:P3498"/>
    <mergeCell ref="O3499:P3499"/>
    <mergeCell ref="O3500:P3500"/>
    <mergeCell ref="O3501:P3501"/>
    <mergeCell ref="O3502:P3502"/>
    <mergeCell ref="O3503:P3503"/>
    <mergeCell ref="O3504:P3504"/>
    <mergeCell ref="O3505:P3505"/>
    <mergeCell ref="O3506:P3506"/>
    <mergeCell ref="O3507:P3507"/>
    <mergeCell ref="O3508:P3508"/>
    <mergeCell ref="O3509:P3509"/>
    <mergeCell ref="O3510:P3510"/>
    <mergeCell ref="O3511:P3511"/>
    <mergeCell ref="O3512:P3512"/>
    <mergeCell ref="O3513:P3513"/>
    <mergeCell ref="O3514:P3514"/>
    <mergeCell ref="O3515:P3515"/>
    <mergeCell ref="N3516:T3516"/>
    <mergeCell ref="N3517:U3520"/>
    <mergeCell ref="D3520:M3520"/>
    <mergeCell ref="D3521:U3521"/>
    <mergeCell ref="D3522:M3522"/>
    <mergeCell ref="N3522:U3522"/>
    <mergeCell ref="D3523:M3523"/>
    <mergeCell ref="N3523:U3523"/>
    <mergeCell ref="D3524:M3526"/>
    <mergeCell ref="N3524:U3526"/>
    <mergeCell ref="E3527:M3527"/>
    <mergeCell ref="O3527:U3527"/>
    <mergeCell ref="E3528:M3528"/>
    <mergeCell ref="O3528:U3528"/>
    <mergeCell ref="D3530:E3532"/>
    <mergeCell ref="F3530:O3531"/>
    <mergeCell ref="P3530:S3531"/>
    <mergeCell ref="T3530:U3532"/>
    <mergeCell ref="F3532:O3532"/>
    <mergeCell ref="R3532:S3532"/>
    <mergeCell ref="D3533:U3533"/>
    <mergeCell ref="D3534:E3534"/>
    <mergeCell ref="F3534:I3534"/>
    <mergeCell ref="J3534:K3534"/>
    <mergeCell ref="L3534:P3534"/>
    <mergeCell ref="R3534:U3534"/>
    <mergeCell ref="D3535:E3535"/>
    <mergeCell ref="F3535:U3535"/>
    <mergeCell ref="D3536:U3536"/>
    <mergeCell ref="F3537:H3537"/>
    <mergeCell ref="I3537:N3537"/>
    <mergeCell ref="P3537:U3537"/>
    <mergeCell ref="E3539:J3539"/>
    <mergeCell ref="L3539:U3539"/>
    <mergeCell ref="D3540:U3540"/>
    <mergeCell ref="F3541:G3541"/>
    <mergeCell ref="H3541:M3541"/>
    <mergeCell ref="N3541:P3541"/>
    <mergeCell ref="Q3541:U3541"/>
    <mergeCell ref="D3542:U3542"/>
    <mergeCell ref="D3543:M3543"/>
    <mergeCell ref="N3543:N3544"/>
    <mergeCell ref="O3543:P3544"/>
    <mergeCell ref="Q3543:S3543"/>
    <mergeCell ref="T3543:T3544"/>
    <mergeCell ref="U3543:U3544"/>
    <mergeCell ref="D3544:M3568"/>
    <mergeCell ref="O3545:P3545"/>
    <mergeCell ref="O3546:P3546"/>
    <mergeCell ref="O3547:P3547"/>
    <mergeCell ref="O3548:P3548"/>
    <mergeCell ref="O3549:P3549"/>
    <mergeCell ref="O3550:P3550"/>
    <mergeCell ref="O3551:P3551"/>
    <mergeCell ref="O3552:P3552"/>
    <mergeCell ref="O3553:P3553"/>
    <mergeCell ref="O3554:P3554"/>
    <mergeCell ref="O3555:P3555"/>
    <mergeCell ref="O3556:P3556"/>
    <mergeCell ref="O3557:P3557"/>
    <mergeCell ref="O3558:P3558"/>
    <mergeCell ref="O3559:P3559"/>
    <mergeCell ref="O3560:P3560"/>
    <mergeCell ref="O3561:P3561"/>
    <mergeCell ref="O3562:P3562"/>
    <mergeCell ref="O3563:P3563"/>
    <mergeCell ref="O3564:P3564"/>
    <mergeCell ref="N3565:T3565"/>
    <mergeCell ref="N3566:U3569"/>
    <mergeCell ref="D3569:M3569"/>
    <mergeCell ref="D3570:U3570"/>
    <mergeCell ref="D3571:M3571"/>
    <mergeCell ref="N3571:U3571"/>
    <mergeCell ref="D3572:M3572"/>
    <mergeCell ref="N3572:U3572"/>
    <mergeCell ref="D3573:M3575"/>
    <mergeCell ref="N3573:U3575"/>
    <mergeCell ref="E3576:M3576"/>
    <mergeCell ref="O3576:U3576"/>
    <mergeCell ref="E3577:M3577"/>
    <mergeCell ref="O3577:U3577"/>
    <mergeCell ref="D3579:E3581"/>
    <mergeCell ref="F3579:O3580"/>
    <mergeCell ref="P3579:S3580"/>
    <mergeCell ref="T3579:U3581"/>
    <mergeCell ref="F3581:O3581"/>
    <mergeCell ref="R3581:S3581"/>
    <mergeCell ref="D3582:U3582"/>
    <mergeCell ref="D3583:E3583"/>
    <mergeCell ref="F3583:I3583"/>
    <mergeCell ref="J3583:K3583"/>
    <mergeCell ref="L3583:P3583"/>
    <mergeCell ref="R3583:U3583"/>
    <mergeCell ref="D3584:E3584"/>
    <mergeCell ref="F3584:U3584"/>
    <mergeCell ref="D3585:U3585"/>
    <mergeCell ref="F3586:H3586"/>
    <mergeCell ref="I3586:N3586"/>
    <mergeCell ref="P3586:U3586"/>
    <mergeCell ref="E3588:J3588"/>
    <mergeCell ref="L3588:U3588"/>
    <mergeCell ref="D3589:U3589"/>
    <mergeCell ref="F3590:G3590"/>
    <mergeCell ref="H3590:M3590"/>
    <mergeCell ref="N3590:P3590"/>
    <mergeCell ref="Q3590:U3590"/>
    <mergeCell ref="D3591:U3591"/>
    <mergeCell ref="D3592:M3592"/>
    <mergeCell ref="N3592:N3593"/>
    <mergeCell ref="O3592:P3593"/>
    <mergeCell ref="Q3592:S3592"/>
    <mergeCell ref="T3592:T3593"/>
    <mergeCell ref="U3592:U3593"/>
    <mergeCell ref="D3593:M3617"/>
    <mergeCell ref="O3594:P3594"/>
    <mergeCell ref="O3595:P3595"/>
    <mergeCell ref="O3596:P3596"/>
    <mergeCell ref="O3597:P3597"/>
    <mergeCell ref="O3598:P3598"/>
    <mergeCell ref="O3599:P3599"/>
    <mergeCell ref="O3600:P3600"/>
    <mergeCell ref="O3601:P3601"/>
    <mergeCell ref="O3602:P3602"/>
    <mergeCell ref="O3603:P3603"/>
    <mergeCell ref="O3604:P3604"/>
    <mergeCell ref="O3605:P3605"/>
    <mergeCell ref="O3606:P3606"/>
    <mergeCell ref="O3607:P3607"/>
    <mergeCell ref="O3608:P3608"/>
    <mergeCell ref="O3609:P3609"/>
    <mergeCell ref="O3610:P3610"/>
    <mergeCell ref="O3611:P3611"/>
    <mergeCell ref="O3612:P3612"/>
    <mergeCell ref="O3613:P3613"/>
    <mergeCell ref="N3614:T3614"/>
    <mergeCell ref="N3615:U3618"/>
    <mergeCell ref="D3618:M3618"/>
    <mergeCell ref="D3619:U3619"/>
    <mergeCell ref="D3620:M3620"/>
    <mergeCell ref="N3620:U3620"/>
    <mergeCell ref="D3621:M3621"/>
    <mergeCell ref="N3621:U3621"/>
    <mergeCell ref="D3622:M3624"/>
    <mergeCell ref="N3622:U3624"/>
    <mergeCell ref="E3625:M3625"/>
    <mergeCell ref="O3625:U3625"/>
    <mergeCell ref="E3626:M3626"/>
    <mergeCell ref="O3626:U3626"/>
    <mergeCell ref="D3628:E3630"/>
    <mergeCell ref="F3628:O3629"/>
    <mergeCell ref="P3628:S3629"/>
    <mergeCell ref="T3628:U3630"/>
    <mergeCell ref="F3630:O3630"/>
    <mergeCell ref="R3630:S3630"/>
    <mergeCell ref="D3631:U3631"/>
    <mergeCell ref="D3632:E3632"/>
    <mergeCell ref="F3632:I3632"/>
    <mergeCell ref="J3632:K3632"/>
    <mergeCell ref="L3632:P3632"/>
    <mergeCell ref="R3632:U3632"/>
    <mergeCell ref="D3633:E3633"/>
    <mergeCell ref="F3633:U3633"/>
    <mergeCell ref="D3634:U3634"/>
    <mergeCell ref="F3635:H3635"/>
    <mergeCell ref="I3635:N3635"/>
    <mergeCell ref="P3635:U3635"/>
    <mergeCell ref="E3637:J3637"/>
    <mergeCell ref="L3637:U3637"/>
    <mergeCell ref="D3638:U3638"/>
    <mergeCell ref="F3639:G3639"/>
    <mergeCell ref="H3639:M3639"/>
    <mergeCell ref="N3639:P3639"/>
    <mergeCell ref="Q3639:U3639"/>
    <mergeCell ref="D3640:U3640"/>
    <mergeCell ref="D3641:M3641"/>
    <mergeCell ref="N3641:N3642"/>
    <mergeCell ref="O3641:P3642"/>
    <mergeCell ref="Q3641:S3641"/>
    <mergeCell ref="T3641:T3642"/>
    <mergeCell ref="U3641:U3642"/>
    <mergeCell ref="D3642:M3666"/>
    <mergeCell ref="O3643:P3643"/>
    <mergeCell ref="O3644:P3644"/>
    <mergeCell ref="O3645:P3645"/>
    <mergeCell ref="O3646:P3646"/>
    <mergeCell ref="O3647:P3647"/>
    <mergeCell ref="O3648:P3648"/>
    <mergeCell ref="O3649:P3649"/>
    <mergeCell ref="O3650:P3650"/>
    <mergeCell ref="O3651:P3651"/>
    <mergeCell ref="O3652:P3652"/>
    <mergeCell ref="O3653:P3653"/>
    <mergeCell ref="O3654:P3654"/>
    <mergeCell ref="O3655:P3655"/>
    <mergeCell ref="O3656:P3656"/>
    <mergeCell ref="O3657:P3657"/>
    <mergeCell ref="O3658:P3658"/>
    <mergeCell ref="O3659:P3659"/>
    <mergeCell ref="O3660:P3660"/>
    <mergeCell ref="O3661:P3661"/>
    <mergeCell ref="O3662:P3662"/>
    <mergeCell ref="N3663:T3663"/>
    <mergeCell ref="N3664:U3667"/>
    <mergeCell ref="D3667:M3667"/>
    <mergeCell ref="D3668:U3668"/>
    <mergeCell ref="D3669:M3669"/>
    <mergeCell ref="N3669:U3669"/>
    <mergeCell ref="D3670:M3670"/>
    <mergeCell ref="N3670:U3670"/>
    <mergeCell ref="D3671:M3673"/>
    <mergeCell ref="N3671:U3673"/>
    <mergeCell ref="E3674:M3674"/>
    <mergeCell ref="O3674:U3674"/>
    <mergeCell ref="E3675:M3675"/>
    <mergeCell ref="O3675:U3675"/>
    <mergeCell ref="D3677:E3679"/>
    <mergeCell ref="F3677:O3678"/>
    <mergeCell ref="P3677:S3678"/>
    <mergeCell ref="T3677:U3679"/>
    <mergeCell ref="F3679:O3679"/>
    <mergeCell ref="R3679:S3679"/>
    <mergeCell ref="D3680:U3680"/>
    <mergeCell ref="D3681:E3681"/>
    <mergeCell ref="F3681:I3681"/>
    <mergeCell ref="J3681:K3681"/>
    <mergeCell ref="L3681:P3681"/>
    <mergeCell ref="R3681:U3681"/>
    <mergeCell ref="D3682:E3682"/>
    <mergeCell ref="F3682:U3682"/>
    <mergeCell ref="D3683:U3683"/>
    <mergeCell ref="F3684:H3684"/>
    <mergeCell ref="I3684:N3684"/>
    <mergeCell ref="P3684:U3684"/>
    <mergeCell ref="E3686:J3686"/>
    <mergeCell ref="L3686:U3686"/>
    <mergeCell ref="D3687:U3687"/>
    <mergeCell ref="F3688:G3688"/>
    <mergeCell ref="H3688:M3688"/>
    <mergeCell ref="N3688:P3688"/>
    <mergeCell ref="Q3688:U3688"/>
    <mergeCell ref="D3689:U3689"/>
    <mergeCell ref="D3690:M3690"/>
    <mergeCell ref="N3690:N3691"/>
    <mergeCell ref="O3690:P3691"/>
    <mergeCell ref="Q3690:S3690"/>
    <mergeCell ref="T3690:T3691"/>
    <mergeCell ref="U3690:U3691"/>
    <mergeCell ref="D3691:M3715"/>
    <mergeCell ref="O3692:P3692"/>
    <mergeCell ref="O3693:P3693"/>
    <mergeCell ref="O3694:P3694"/>
    <mergeCell ref="O3695:P3695"/>
    <mergeCell ref="O3696:P3696"/>
    <mergeCell ref="O3697:P3697"/>
    <mergeCell ref="O3698:P3698"/>
    <mergeCell ref="O3699:P3699"/>
    <mergeCell ref="O3700:P3700"/>
    <mergeCell ref="O3701:P3701"/>
    <mergeCell ref="O3702:P3702"/>
    <mergeCell ref="O3703:P3703"/>
    <mergeCell ref="O3704:P3704"/>
    <mergeCell ref="O3705:P3705"/>
    <mergeCell ref="O3706:P3706"/>
    <mergeCell ref="O3707:P3707"/>
    <mergeCell ref="O3708:P3708"/>
    <mergeCell ref="O3709:P3709"/>
    <mergeCell ref="O3710:P3710"/>
    <mergeCell ref="O3711:P3711"/>
    <mergeCell ref="N3712:T3712"/>
    <mergeCell ref="N3713:U3716"/>
    <mergeCell ref="D3716:M3716"/>
    <mergeCell ref="D3717:U3717"/>
    <mergeCell ref="D3718:M3718"/>
    <mergeCell ref="N3718:U3718"/>
    <mergeCell ref="D3719:M3719"/>
    <mergeCell ref="N3719:U3719"/>
    <mergeCell ref="D3720:M3722"/>
    <mergeCell ref="N3720:U3722"/>
    <mergeCell ref="E3723:M3723"/>
    <mergeCell ref="O3723:U3723"/>
    <mergeCell ref="E3724:M3724"/>
    <mergeCell ref="O3724:U3724"/>
    <mergeCell ref="D3726:E3728"/>
    <mergeCell ref="F3726:O3727"/>
    <mergeCell ref="P3726:S3727"/>
    <mergeCell ref="T3726:U3728"/>
    <mergeCell ref="F3728:O3728"/>
    <mergeCell ref="R3728:S3728"/>
    <mergeCell ref="D3729:U3729"/>
    <mergeCell ref="D3730:E3730"/>
    <mergeCell ref="F3730:I3730"/>
    <mergeCell ref="J3730:K3730"/>
    <mergeCell ref="L3730:P3730"/>
    <mergeCell ref="R3730:U3730"/>
    <mergeCell ref="D3731:E3731"/>
    <mergeCell ref="F3731:U3731"/>
    <mergeCell ref="D3732:U3732"/>
    <mergeCell ref="F3733:H3733"/>
    <mergeCell ref="I3733:N3733"/>
    <mergeCell ref="P3733:U3733"/>
    <mergeCell ref="E3735:J3735"/>
    <mergeCell ref="L3735:U3735"/>
    <mergeCell ref="D3736:U3736"/>
    <mergeCell ref="F3737:G3737"/>
    <mergeCell ref="H3737:M3737"/>
    <mergeCell ref="N3737:P3737"/>
    <mergeCell ref="Q3737:U3737"/>
    <mergeCell ref="D3738:U3738"/>
    <mergeCell ref="D3739:M3739"/>
    <mergeCell ref="N3739:N3740"/>
    <mergeCell ref="O3739:P3740"/>
    <mergeCell ref="Q3739:S3739"/>
    <mergeCell ref="T3739:T3740"/>
    <mergeCell ref="U3739:U3740"/>
    <mergeCell ref="D3740:M3764"/>
    <mergeCell ref="O3741:P3741"/>
    <mergeCell ref="O3742:P3742"/>
    <mergeCell ref="O3743:P3743"/>
    <mergeCell ref="O3744:P3744"/>
    <mergeCell ref="O3745:P3745"/>
    <mergeCell ref="O3746:P3746"/>
    <mergeCell ref="O3747:P3747"/>
    <mergeCell ref="O3748:P3748"/>
    <mergeCell ref="O3749:P3749"/>
    <mergeCell ref="O3750:P3750"/>
    <mergeCell ref="O3751:P3751"/>
    <mergeCell ref="O3752:P3752"/>
    <mergeCell ref="O3753:P3753"/>
    <mergeCell ref="O3754:P3754"/>
    <mergeCell ref="O3755:P3755"/>
    <mergeCell ref="O3756:P3756"/>
    <mergeCell ref="O3757:P3757"/>
    <mergeCell ref="O3758:P3758"/>
    <mergeCell ref="O3759:P3759"/>
    <mergeCell ref="O3760:P3760"/>
    <mergeCell ref="N3761:T3761"/>
    <mergeCell ref="N3762:U3765"/>
    <mergeCell ref="D3765:M3765"/>
    <mergeCell ref="D3766:U3766"/>
    <mergeCell ref="D3767:M3767"/>
    <mergeCell ref="N3767:U3767"/>
    <mergeCell ref="D3768:M3768"/>
    <mergeCell ref="N3768:U3768"/>
    <mergeCell ref="D3769:M3771"/>
    <mergeCell ref="N3769:U3771"/>
    <mergeCell ref="E3772:M3772"/>
    <mergeCell ref="O3772:U3772"/>
    <mergeCell ref="E3773:M3773"/>
    <mergeCell ref="O3773:U3773"/>
    <mergeCell ref="D3775:E3777"/>
    <mergeCell ref="F3775:O3776"/>
    <mergeCell ref="P3775:S3776"/>
    <mergeCell ref="T3775:U3777"/>
    <mergeCell ref="F3777:O3777"/>
    <mergeCell ref="R3777:S3777"/>
    <mergeCell ref="D3778:U3778"/>
    <mergeCell ref="D3779:E3779"/>
    <mergeCell ref="F3779:I3779"/>
    <mergeCell ref="J3779:K3779"/>
    <mergeCell ref="L3779:P3779"/>
    <mergeCell ref="R3779:U3779"/>
    <mergeCell ref="D3780:E3780"/>
    <mergeCell ref="F3780:U3780"/>
    <mergeCell ref="D3781:U3781"/>
    <mergeCell ref="F3782:H3782"/>
    <mergeCell ref="I3782:N3782"/>
    <mergeCell ref="P3782:U3782"/>
    <mergeCell ref="E3784:J3784"/>
    <mergeCell ref="L3784:U3784"/>
    <mergeCell ref="D3785:U3785"/>
    <mergeCell ref="F3786:G3786"/>
    <mergeCell ref="H3786:M3786"/>
    <mergeCell ref="N3786:P3786"/>
    <mergeCell ref="Q3786:U3786"/>
    <mergeCell ref="D3787:U3787"/>
    <mergeCell ref="D3788:M3788"/>
    <mergeCell ref="N3788:N3789"/>
    <mergeCell ref="O3788:P3789"/>
    <mergeCell ref="Q3788:S3788"/>
    <mergeCell ref="T3788:T3789"/>
    <mergeCell ref="U3788:U3789"/>
    <mergeCell ref="D3789:M3813"/>
    <mergeCell ref="O3790:P3790"/>
    <mergeCell ref="O3791:P3791"/>
    <mergeCell ref="O3792:P3792"/>
    <mergeCell ref="O3793:P3793"/>
    <mergeCell ref="O3794:P3794"/>
    <mergeCell ref="O3795:P3795"/>
    <mergeCell ref="O3796:P3796"/>
    <mergeCell ref="O3797:P3797"/>
    <mergeCell ref="O3798:P3798"/>
    <mergeCell ref="O3799:P3799"/>
    <mergeCell ref="O3800:P3800"/>
    <mergeCell ref="O3801:P3801"/>
    <mergeCell ref="O3802:P3802"/>
    <mergeCell ref="O3803:P3803"/>
    <mergeCell ref="O3804:P3804"/>
    <mergeCell ref="O3805:P3805"/>
    <mergeCell ref="O3806:P3806"/>
    <mergeCell ref="O3807:P3807"/>
    <mergeCell ref="O3808:P3808"/>
    <mergeCell ref="O3809:P3809"/>
    <mergeCell ref="N3810:T3810"/>
    <mergeCell ref="N3811:U3814"/>
    <mergeCell ref="D3814:M3814"/>
    <mergeCell ref="D3815:U3815"/>
    <mergeCell ref="D3816:M3816"/>
    <mergeCell ref="N3816:U3816"/>
    <mergeCell ref="D3817:M3817"/>
    <mergeCell ref="N3817:U3817"/>
    <mergeCell ref="D3818:M3820"/>
    <mergeCell ref="N3818:U3820"/>
    <mergeCell ref="E3821:M3821"/>
    <mergeCell ref="O3821:U3821"/>
    <mergeCell ref="E3822:M3822"/>
    <mergeCell ref="O3822:U3822"/>
    <mergeCell ref="D3824:E3826"/>
    <mergeCell ref="F3824:O3825"/>
    <mergeCell ref="P3824:S3825"/>
    <mergeCell ref="T3824:U3826"/>
    <mergeCell ref="F3826:O3826"/>
    <mergeCell ref="R3826:S3826"/>
    <mergeCell ref="D3827:U3827"/>
    <mergeCell ref="D3828:E3828"/>
    <mergeCell ref="F3828:I3828"/>
    <mergeCell ref="J3828:K3828"/>
    <mergeCell ref="L3828:P3828"/>
    <mergeCell ref="R3828:U3828"/>
    <mergeCell ref="D3829:E3829"/>
    <mergeCell ref="F3829:U3829"/>
    <mergeCell ref="D3830:U3830"/>
    <mergeCell ref="F3831:H3831"/>
    <mergeCell ref="I3831:N3831"/>
    <mergeCell ref="P3831:U3831"/>
    <mergeCell ref="E3833:J3833"/>
    <mergeCell ref="L3833:U3833"/>
    <mergeCell ref="D3834:U3834"/>
    <mergeCell ref="F3835:G3835"/>
    <mergeCell ref="H3835:M3835"/>
    <mergeCell ref="N3835:P3835"/>
    <mergeCell ref="Q3835:U3835"/>
    <mergeCell ref="D3836:U3836"/>
    <mergeCell ref="D3837:M3837"/>
    <mergeCell ref="N3837:N3838"/>
    <mergeCell ref="O3837:P3838"/>
    <mergeCell ref="Q3837:S3837"/>
    <mergeCell ref="T3837:T3838"/>
    <mergeCell ref="U3837:U3838"/>
    <mergeCell ref="D3838:M3862"/>
    <mergeCell ref="O3839:P3839"/>
    <mergeCell ref="O3840:P3840"/>
    <mergeCell ref="O3841:P3841"/>
    <mergeCell ref="O3842:P3842"/>
    <mergeCell ref="O3843:P3843"/>
    <mergeCell ref="O3844:P3844"/>
    <mergeCell ref="O3845:P3845"/>
    <mergeCell ref="O3846:P3846"/>
    <mergeCell ref="O3847:P3847"/>
    <mergeCell ref="O3848:P3848"/>
    <mergeCell ref="O3849:P3849"/>
    <mergeCell ref="O3850:P3850"/>
    <mergeCell ref="O3851:P3851"/>
    <mergeCell ref="O3852:P3852"/>
    <mergeCell ref="O3853:P3853"/>
    <mergeCell ref="O3854:P3854"/>
    <mergeCell ref="O3855:P3855"/>
    <mergeCell ref="O3856:P3856"/>
    <mergeCell ref="O3857:P3857"/>
    <mergeCell ref="O3858:P3858"/>
    <mergeCell ref="N3859:T3859"/>
    <mergeCell ref="N3860:U3863"/>
    <mergeCell ref="D3863:M3863"/>
    <mergeCell ref="N7167:P7167"/>
    <mergeCell ref="Q7167:U7167"/>
    <mergeCell ref="D3864:U3864"/>
    <mergeCell ref="D3865:M3865"/>
    <mergeCell ref="N3865:U3865"/>
    <mergeCell ref="D3866:M3866"/>
    <mergeCell ref="N3866:U3866"/>
    <mergeCell ref="D3867:M3869"/>
    <mergeCell ref="N3867:U3869"/>
    <mergeCell ref="E3870:M3870"/>
    <mergeCell ref="O3870:U3870"/>
    <mergeCell ref="E3871:M3871"/>
    <mergeCell ref="O3871:U3871"/>
    <mergeCell ref="D7156:E7158"/>
    <mergeCell ref="F7156:O7157"/>
    <mergeCell ref="P7156:S7157"/>
    <mergeCell ref="T7156:U7158"/>
    <mergeCell ref="F7158:O7158"/>
    <mergeCell ref="R7158:S7158"/>
    <mergeCell ref="O3888:P3888"/>
    <mergeCell ref="O3889:P3889"/>
    <mergeCell ref="O3903:P3903"/>
    <mergeCell ref="O3904:P3904"/>
    <mergeCell ref="O3905:P3905"/>
    <mergeCell ref="O3906:P3906"/>
    <mergeCell ref="D3873:E3875"/>
    <mergeCell ref="F3873:O3874"/>
    <mergeCell ref="P3873:S3874"/>
    <mergeCell ref="T3873:U3875"/>
    <mergeCell ref="F3875:O3875"/>
    <mergeCell ref="R3875:S3875"/>
    <mergeCell ref="D3876:U3876"/>
    <mergeCell ref="O7179:P7179"/>
    <mergeCell ref="O7180:P7180"/>
    <mergeCell ref="O7181:P7181"/>
    <mergeCell ref="O7182:P7182"/>
    <mergeCell ref="O7183:P7183"/>
    <mergeCell ref="O7184:P7184"/>
    <mergeCell ref="O7185:P7185"/>
    <mergeCell ref="O7186:P7186"/>
    <mergeCell ref="O7187:P7187"/>
    <mergeCell ref="O7188:P7188"/>
    <mergeCell ref="O7189:P7189"/>
    <mergeCell ref="O7190:P7190"/>
    <mergeCell ref="N7191:T7191"/>
    <mergeCell ref="N7192:U7195"/>
    <mergeCell ref="D7195:M7195"/>
    <mergeCell ref="D7159:U7159"/>
    <mergeCell ref="D7160:E7160"/>
    <mergeCell ref="F7160:I7160"/>
    <mergeCell ref="J7160:K7160"/>
    <mergeCell ref="L7160:P7160"/>
    <mergeCell ref="R7160:U7160"/>
    <mergeCell ref="D7161:E7161"/>
    <mergeCell ref="F7161:U7161"/>
    <mergeCell ref="D7162:U7162"/>
    <mergeCell ref="F7163:H7163"/>
    <mergeCell ref="I7163:N7163"/>
    <mergeCell ref="P7163:U7163"/>
    <mergeCell ref="E7165:J7165"/>
    <mergeCell ref="L7165:U7165"/>
    <mergeCell ref="D7166:U7166"/>
    <mergeCell ref="F7167:G7167"/>
    <mergeCell ref="H7167:M7167"/>
    <mergeCell ref="D7196:U7196"/>
    <mergeCell ref="D7197:M7197"/>
    <mergeCell ref="N7197:U7197"/>
    <mergeCell ref="D7198:M7198"/>
    <mergeCell ref="N7198:U7198"/>
    <mergeCell ref="D7199:M7201"/>
    <mergeCell ref="N7199:U7201"/>
    <mergeCell ref="E7202:M7202"/>
    <mergeCell ref="O7202:U7202"/>
    <mergeCell ref="E7203:M7203"/>
    <mergeCell ref="O7203:U7203"/>
    <mergeCell ref="D3877:E3877"/>
    <mergeCell ref="D7168:U7168"/>
    <mergeCell ref="D7169:M7169"/>
    <mergeCell ref="N7169:N7170"/>
    <mergeCell ref="O7169:P7170"/>
    <mergeCell ref="Q7169:S7169"/>
    <mergeCell ref="T7169:T7170"/>
    <mergeCell ref="U7169:U7170"/>
    <mergeCell ref="D7170:M7194"/>
    <mergeCell ref="O7171:P7171"/>
    <mergeCell ref="O7172:P7172"/>
    <mergeCell ref="O7173:P7173"/>
    <mergeCell ref="O7174:P7174"/>
    <mergeCell ref="O7175:P7175"/>
    <mergeCell ref="O7176:P7176"/>
    <mergeCell ref="O7177:P7177"/>
    <mergeCell ref="O7178:P7178"/>
    <mergeCell ref="F3877:I3877"/>
    <mergeCell ref="J3877:K3877"/>
    <mergeCell ref="L3877:P3877"/>
    <mergeCell ref="R3877:U3877"/>
    <mergeCell ref="D3878:E3878"/>
    <mergeCell ref="F3878:U3878"/>
    <mergeCell ref="D3879:U3879"/>
    <mergeCell ref="F3880:H3880"/>
    <mergeCell ref="I3880:N3880"/>
    <mergeCell ref="P3880:U3880"/>
    <mergeCell ref="L3882:U3882"/>
    <mergeCell ref="D3883:U3883"/>
    <mergeCell ref="F3884:G3884"/>
    <mergeCell ref="H3884:M3884"/>
    <mergeCell ref="N3884:P3884"/>
    <mergeCell ref="Q3884:U3884"/>
    <mergeCell ref="D3885:U3885"/>
    <mergeCell ref="D3886:M3886"/>
    <mergeCell ref="N3886:N3887"/>
    <mergeCell ref="O3886:P3887"/>
    <mergeCell ref="Q3886:S3886"/>
    <mergeCell ref="T3886:T3887"/>
    <mergeCell ref="U3886:U3887"/>
    <mergeCell ref="D3887:M3911"/>
    <mergeCell ref="O3907:P3907"/>
    <mergeCell ref="N3908:T3908"/>
    <mergeCell ref="N3909:U3912"/>
    <mergeCell ref="D3912:M3912"/>
    <mergeCell ref="E3882:J3882"/>
    <mergeCell ref="O3890:P3890"/>
    <mergeCell ref="O3891:P3891"/>
    <mergeCell ref="O3892:P3892"/>
    <mergeCell ref="O3893:P3893"/>
    <mergeCell ref="O3894:P3894"/>
    <mergeCell ref="O3895:P3895"/>
    <mergeCell ref="O3896:P3896"/>
    <mergeCell ref="D3927:E3927"/>
    <mergeCell ref="N3935:N3936"/>
    <mergeCell ref="O3935:P3936"/>
    <mergeCell ref="Q3935:S3935"/>
    <mergeCell ref="T3935:T3936"/>
    <mergeCell ref="U3935:U3936"/>
    <mergeCell ref="D3936:M3960"/>
    <mergeCell ref="D3914:M3914"/>
    <mergeCell ref="N3914:U3914"/>
    <mergeCell ref="E3919:M3919"/>
    <mergeCell ref="O3919:U3919"/>
    <mergeCell ref="O3897:P3897"/>
    <mergeCell ref="O3898:P3898"/>
    <mergeCell ref="O3899:P3899"/>
    <mergeCell ref="O3900:P3900"/>
    <mergeCell ref="O3901:P3901"/>
    <mergeCell ref="O3902:P3902"/>
    <mergeCell ref="D3913:U3913"/>
    <mergeCell ref="D3915:M3915"/>
    <mergeCell ref="N3915:U3915"/>
    <mergeCell ref="D3916:M3918"/>
    <mergeCell ref="N3916:U3918"/>
    <mergeCell ref="E3920:M3920"/>
    <mergeCell ref="O3920:U3920"/>
    <mergeCell ref="O3937:P3937"/>
    <mergeCell ref="N3957:T3957"/>
    <mergeCell ref="N3958:U3961"/>
    <mergeCell ref="D3961:M3961"/>
    <mergeCell ref="E3969:M3969"/>
    <mergeCell ref="O3969:U3969"/>
    <mergeCell ref="D3922:E3924"/>
    <mergeCell ref="F3922:O3923"/>
    <mergeCell ref="P3922:S3923"/>
    <mergeCell ref="T3922:U3924"/>
    <mergeCell ref="F3924:O3924"/>
    <mergeCell ref="R3924:S3924"/>
    <mergeCell ref="D3925:U3925"/>
    <mergeCell ref="D3926:E3926"/>
    <mergeCell ref="F3926:I3926"/>
    <mergeCell ref="J3926:K3926"/>
    <mergeCell ref="L3926:P3926"/>
    <mergeCell ref="R3926:U3926"/>
    <mergeCell ref="F3927:U3927"/>
    <mergeCell ref="D3928:U3928"/>
    <mergeCell ref="F3929:H3929"/>
    <mergeCell ref="I3929:N3929"/>
    <mergeCell ref="P3929:U3929"/>
    <mergeCell ref="E3931:J3931"/>
    <mergeCell ref="L3931:U3931"/>
    <mergeCell ref="D3932:U3932"/>
    <mergeCell ref="F3933:G3933"/>
    <mergeCell ref="H3933:M3933"/>
    <mergeCell ref="N3933:P3933"/>
    <mergeCell ref="Q3933:U3933"/>
    <mergeCell ref="D3934:U3934"/>
    <mergeCell ref="D3935:M3935"/>
    <mergeCell ref="O3949:P3949"/>
    <mergeCell ref="O3950:P3950"/>
    <mergeCell ref="O3951:P3951"/>
    <mergeCell ref="O3952:P3952"/>
    <mergeCell ref="D3962:U3962"/>
    <mergeCell ref="D3963:M3963"/>
    <mergeCell ref="N3963:U3963"/>
    <mergeCell ref="D3965:M3967"/>
    <mergeCell ref="N3965:U3967"/>
    <mergeCell ref="E3968:M3968"/>
    <mergeCell ref="O3968:U3968"/>
    <mergeCell ref="O3953:P3953"/>
    <mergeCell ref="O3954:P3954"/>
    <mergeCell ref="O3955:P3955"/>
    <mergeCell ref="O3956:P3956"/>
    <mergeCell ref="D3964:M3964"/>
    <mergeCell ref="N3964:U3964"/>
    <mergeCell ref="O3938:P3938"/>
    <mergeCell ref="O3939:P3939"/>
    <mergeCell ref="O3940:P3940"/>
    <mergeCell ref="O3941:P3941"/>
    <mergeCell ref="O3942:P3942"/>
    <mergeCell ref="O3943:P3943"/>
    <mergeCell ref="O3944:P3944"/>
    <mergeCell ref="O3945:P3945"/>
    <mergeCell ref="O3946:P3946"/>
    <mergeCell ref="O3947:P3947"/>
    <mergeCell ref="O3948:P3948"/>
    <mergeCell ref="D3971:E3973"/>
    <mergeCell ref="F3971:O3972"/>
    <mergeCell ref="P3971:S3972"/>
    <mergeCell ref="T3971:U3973"/>
    <mergeCell ref="F3973:O3973"/>
    <mergeCell ref="R3973:S3973"/>
    <mergeCell ref="D3974:U3974"/>
    <mergeCell ref="D3975:E3975"/>
    <mergeCell ref="F3975:I3975"/>
    <mergeCell ref="J3975:K3975"/>
    <mergeCell ref="L3975:P3975"/>
    <mergeCell ref="R3975:U3975"/>
    <mergeCell ref="D3976:E3976"/>
    <mergeCell ref="F3976:U3976"/>
    <mergeCell ref="D3977:U3977"/>
    <mergeCell ref="F3978:H3978"/>
    <mergeCell ref="I3978:N3978"/>
    <mergeCell ref="P3978:U3978"/>
    <mergeCell ref="E3980:J3980"/>
    <mergeCell ref="L3980:U3980"/>
    <mergeCell ref="D3981:U3981"/>
    <mergeCell ref="F3982:G3982"/>
    <mergeCell ref="H3982:M3982"/>
    <mergeCell ref="N3982:P3982"/>
    <mergeCell ref="Q3982:U3982"/>
    <mergeCell ref="D3983:U3983"/>
    <mergeCell ref="D3984:M3984"/>
    <mergeCell ref="N3984:N3985"/>
    <mergeCell ref="O3984:P3985"/>
    <mergeCell ref="Q3984:S3984"/>
    <mergeCell ref="T3984:T3985"/>
    <mergeCell ref="U3984:U3985"/>
    <mergeCell ref="D3985:M4009"/>
    <mergeCell ref="O3986:P3986"/>
    <mergeCell ref="O3987:P3987"/>
    <mergeCell ref="O3988:P3988"/>
    <mergeCell ref="O3989:P3989"/>
    <mergeCell ref="O3990:P3990"/>
    <mergeCell ref="O3991:P3991"/>
    <mergeCell ref="O3992:P3992"/>
    <mergeCell ref="O3993:P3993"/>
    <mergeCell ref="O3994:P3994"/>
    <mergeCell ref="O3995:P3995"/>
    <mergeCell ref="O3996:P3996"/>
    <mergeCell ref="O3997:P3997"/>
    <mergeCell ref="O3998:P3998"/>
    <mergeCell ref="O3999:P3999"/>
    <mergeCell ref="O4000:P4000"/>
    <mergeCell ref="O4001:P4001"/>
    <mergeCell ref="O4002:P4002"/>
    <mergeCell ref="O4003:P4003"/>
    <mergeCell ref="O4004:P4004"/>
    <mergeCell ref="O4005:P4005"/>
    <mergeCell ref="N4006:T4006"/>
    <mergeCell ref="N4007:U4010"/>
    <mergeCell ref="D4010:M4010"/>
    <mergeCell ref="D4011:U4011"/>
    <mergeCell ref="D4012:M4012"/>
    <mergeCell ref="N4012:U4012"/>
    <mergeCell ref="D4013:M4013"/>
    <mergeCell ref="N4013:U4013"/>
    <mergeCell ref="D4014:M4016"/>
    <mergeCell ref="N4014:U4016"/>
    <mergeCell ref="E4017:M4017"/>
    <mergeCell ref="O4017:U4017"/>
    <mergeCell ref="E4018:M4018"/>
    <mergeCell ref="O4018:U4018"/>
    <mergeCell ref="O4040:P4040"/>
    <mergeCell ref="O4041:P4041"/>
    <mergeCell ref="O4042:P4042"/>
    <mergeCell ref="O4043:P4043"/>
    <mergeCell ref="O4044:P4044"/>
    <mergeCell ref="O4045:P4045"/>
    <mergeCell ref="O4046:P4046"/>
    <mergeCell ref="O4047:P4047"/>
    <mergeCell ref="O4048:P4048"/>
    <mergeCell ref="O4049:P4049"/>
    <mergeCell ref="O4050:P4050"/>
    <mergeCell ref="O4051:P4051"/>
    <mergeCell ref="D4020:E4022"/>
    <mergeCell ref="F4020:O4021"/>
    <mergeCell ref="P4020:S4021"/>
    <mergeCell ref="T4020:U4022"/>
    <mergeCell ref="F4022:O4022"/>
    <mergeCell ref="R4022:S4022"/>
    <mergeCell ref="D4023:U4023"/>
    <mergeCell ref="D4024:E4024"/>
    <mergeCell ref="F4024:I4024"/>
    <mergeCell ref="J4024:K4024"/>
    <mergeCell ref="L4024:P4024"/>
    <mergeCell ref="R4024:U4024"/>
    <mergeCell ref="D4025:E4025"/>
    <mergeCell ref="F4025:U4025"/>
    <mergeCell ref="D4026:U4026"/>
    <mergeCell ref="F4027:H4027"/>
    <mergeCell ref="I4027:N4027"/>
    <mergeCell ref="P4027:U4027"/>
    <mergeCell ref="Z13:AR13"/>
    <mergeCell ref="O4052:P4052"/>
    <mergeCell ref="O4053:P4053"/>
    <mergeCell ref="O4054:P4054"/>
    <mergeCell ref="N4055:T4055"/>
    <mergeCell ref="N4056:U4059"/>
    <mergeCell ref="D4059:M4059"/>
    <mergeCell ref="D4060:U4060"/>
    <mergeCell ref="D4061:M4061"/>
    <mergeCell ref="N4061:U4061"/>
    <mergeCell ref="D4062:M4062"/>
    <mergeCell ref="N4062:U4062"/>
    <mergeCell ref="D4063:M4065"/>
    <mergeCell ref="N4063:U4065"/>
    <mergeCell ref="E4066:M4066"/>
    <mergeCell ref="O4066:U4066"/>
    <mergeCell ref="E4067:M4067"/>
    <mergeCell ref="O4067:U4067"/>
    <mergeCell ref="E4029:J4029"/>
    <mergeCell ref="L4029:U4029"/>
    <mergeCell ref="D4030:U4030"/>
    <mergeCell ref="F4031:G4031"/>
    <mergeCell ref="H4031:M4031"/>
    <mergeCell ref="N4031:P4031"/>
    <mergeCell ref="Q4031:U4031"/>
    <mergeCell ref="D4032:U4032"/>
    <mergeCell ref="D4033:M4033"/>
    <mergeCell ref="N4033:N4034"/>
    <mergeCell ref="O4033:P4034"/>
    <mergeCell ref="Q4033:S4033"/>
    <mergeCell ref="T4033:T4034"/>
    <mergeCell ref="U4033:U4034"/>
    <mergeCell ref="DL312:DO312"/>
    <mergeCell ref="DQ312:DT312"/>
    <mergeCell ref="DV312:DY312"/>
    <mergeCell ref="EA312:ED312"/>
    <mergeCell ref="EF312:EI312"/>
    <mergeCell ref="EK312:EN312"/>
    <mergeCell ref="EP312:ES312"/>
    <mergeCell ref="EU312:EX312"/>
    <mergeCell ref="EZ312:FC312"/>
    <mergeCell ref="D394:E396"/>
    <mergeCell ref="F394:O395"/>
    <mergeCell ref="P394:S395"/>
    <mergeCell ref="T394:U396"/>
    <mergeCell ref="F396:O396"/>
    <mergeCell ref="R396:S396"/>
    <mergeCell ref="D397:U397"/>
    <mergeCell ref="D398:E398"/>
    <mergeCell ref="F398:I398"/>
    <mergeCell ref="J398:K398"/>
    <mergeCell ref="L398:P398"/>
    <mergeCell ref="R398:U398"/>
    <mergeCell ref="O328:P328"/>
    <mergeCell ref="O329:P329"/>
    <mergeCell ref="O330:P330"/>
    <mergeCell ref="N331:T331"/>
    <mergeCell ref="N332:U335"/>
    <mergeCell ref="D335:M335"/>
    <mergeCell ref="D336:U336"/>
    <mergeCell ref="D337:M337"/>
    <mergeCell ref="N337:U337"/>
    <mergeCell ref="D338:M338"/>
    <mergeCell ref="N338:U338"/>
    <mergeCell ref="D399:E399"/>
    <mergeCell ref="F399:U399"/>
    <mergeCell ref="D400:U400"/>
    <mergeCell ref="F401:H401"/>
    <mergeCell ref="I401:N401"/>
    <mergeCell ref="P401:U401"/>
    <mergeCell ref="E403:J403"/>
    <mergeCell ref="L403:U403"/>
    <mergeCell ref="D404:U404"/>
    <mergeCell ref="F405:G405"/>
    <mergeCell ref="H405:M405"/>
    <mergeCell ref="N405:P405"/>
    <mergeCell ref="Q405:U405"/>
    <mergeCell ref="D406:U406"/>
    <mergeCell ref="D407:M407"/>
    <mergeCell ref="N407:N408"/>
    <mergeCell ref="O407:P408"/>
    <mergeCell ref="Q407:S407"/>
    <mergeCell ref="T407:T408"/>
    <mergeCell ref="U407:U408"/>
    <mergeCell ref="D408:M432"/>
    <mergeCell ref="O409:P409"/>
    <mergeCell ref="O410:P410"/>
    <mergeCell ref="O418:P418"/>
    <mergeCell ref="O419:P419"/>
    <mergeCell ref="O420:P420"/>
    <mergeCell ref="O421:P421"/>
    <mergeCell ref="O422:P422"/>
    <mergeCell ref="O423:P423"/>
    <mergeCell ref="O424:P424"/>
    <mergeCell ref="O425:P425"/>
    <mergeCell ref="O426:P426"/>
    <mergeCell ref="BN410:BQ410"/>
    <mergeCell ref="BS410:BV410"/>
    <mergeCell ref="BX410:CA410"/>
    <mergeCell ref="CC410:CF410"/>
    <mergeCell ref="CH410:CK410"/>
    <mergeCell ref="CM410:CP410"/>
    <mergeCell ref="CR410:CU410"/>
    <mergeCell ref="CW410:CZ410"/>
    <mergeCell ref="DB410:DE410"/>
    <mergeCell ref="DG410:DJ410"/>
    <mergeCell ref="O411:P411"/>
    <mergeCell ref="O412:P412"/>
    <mergeCell ref="O413:P413"/>
    <mergeCell ref="O414:P414"/>
    <mergeCell ref="O415:P415"/>
    <mergeCell ref="O416:P416"/>
    <mergeCell ref="O417:P417"/>
    <mergeCell ref="O427:P427"/>
    <mergeCell ref="O428:P428"/>
    <mergeCell ref="N429:T429"/>
    <mergeCell ref="N430:U433"/>
    <mergeCell ref="D433:M433"/>
    <mergeCell ref="D434:U434"/>
    <mergeCell ref="D435:M435"/>
    <mergeCell ref="N435:U435"/>
    <mergeCell ref="D436:M436"/>
    <mergeCell ref="N436:U436"/>
    <mergeCell ref="D437:M439"/>
    <mergeCell ref="N437:U439"/>
    <mergeCell ref="E440:M440"/>
    <mergeCell ref="O440:U440"/>
    <mergeCell ref="E441:M441"/>
    <mergeCell ref="O441:U441"/>
    <mergeCell ref="D443:E445"/>
    <mergeCell ref="F443:O444"/>
    <mergeCell ref="P443:S444"/>
    <mergeCell ref="T443:U445"/>
    <mergeCell ref="F445:O445"/>
    <mergeCell ref="R445:S445"/>
    <mergeCell ref="D446:U446"/>
    <mergeCell ref="D447:E447"/>
    <mergeCell ref="F447:I447"/>
    <mergeCell ref="J447:K447"/>
    <mergeCell ref="L447:P447"/>
    <mergeCell ref="R447:U447"/>
    <mergeCell ref="D448:E448"/>
    <mergeCell ref="F448:U448"/>
    <mergeCell ref="D449:U449"/>
    <mergeCell ref="F450:H450"/>
    <mergeCell ref="I450:N450"/>
    <mergeCell ref="P450:U450"/>
    <mergeCell ref="E452:J452"/>
    <mergeCell ref="L452:U452"/>
    <mergeCell ref="D453:U453"/>
    <mergeCell ref="F454:G454"/>
    <mergeCell ref="H454:M454"/>
    <mergeCell ref="N454:P454"/>
    <mergeCell ref="Q454:U454"/>
    <mergeCell ref="D455:U455"/>
    <mergeCell ref="D456:M456"/>
    <mergeCell ref="N456:N457"/>
    <mergeCell ref="O456:P457"/>
    <mergeCell ref="Q456:S456"/>
    <mergeCell ref="T456:T457"/>
    <mergeCell ref="U456:U457"/>
    <mergeCell ref="D457:M481"/>
    <mergeCell ref="O458:P458"/>
    <mergeCell ref="O459:P459"/>
    <mergeCell ref="BN459:BQ459"/>
    <mergeCell ref="BS459:BV459"/>
    <mergeCell ref="BX459:CA459"/>
    <mergeCell ref="CC459:CF459"/>
    <mergeCell ref="CH459:CK459"/>
    <mergeCell ref="CM459:CP459"/>
    <mergeCell ref="CR459:CU459"/>
    <mergeCell ref="O474:P474"/>
    <mergeCell ref="O475:P475"/>
    <mergeCell ref="O476:P476"/>
    <mergeCell ref="O477:P477"/>
    <mergeCell ref="N478:T478"/>
    <mergeCell ref="N479:U482"/>
    <mergeCell ref="D482:M482"/>
    <mergeCell ref="CW459:CZ459"/>
    <mergeCell ref="DB459:DE459"/>
    <mergeCell ref="DG459:DJ459"/>
    <mergeCell ref="O460:P460"/>
    <mergeCell ref="O461:P461"/>
    <mergeCell ref="O462:P462"/>
    <mergeCell ref="O463:P463"/>
    <mergeCell ref="O464:P464"/>
    <mergeCell ref="O465:P465"/>
    <mergeCell ref="O466:P466"/>
    <mergeCell ref="O467:P467"/>
    <mergeCell ref="O468:P468"/>
    <mergeCell ref="O469:P469"/>
    <mergeCell ref="O470:P470"/>
    <mergeCell ref="O471:P471"/>
    <mergeCell ref="O472:P472"/>
    <mergeCell ref="O473:P473"/>
    <mergeCell ref="D483:U483"/>
    <mergeCell ref="D484:M484"/>
    <mergeCell ref="N484:U484"/>
    <mergeCell ref="D485:M485"/>
    <mergeCell ref="N485:U485"/>
    <mergeCell ref="D486:M488"/>
    <mergeCell ref="N486:U488"/>
    <mergeCell ref="E489:M489"/>
    <mergeCell ref="O489:U489"/>
    <mergeCell ref="E490:M490"/>
    <mergeCell ref="O490:U490"/>
    <mergeCell ref="D492:E494"/>
    <mergeCell ref="F492:O493"/>
    <mergeCell ref="P492:S493"/>
    <mergeCell ref="T492:U494"/>
    <mergeCell ref="F494:O494"/>
    <mergeCell ref="R494:S494"/>
    <mergeCell ref="D495:U495"/>
    <mergeCell ref="D496:E496"/>
    <mergeCell ref="F496:I496"/>
    <mergeCell ref="J496:K496"/>
    <mergeCell ref="L496:P496"/>
    <mergeCell ref="R496:U496"/>
    <mergeCell ref="D497:E497"/>
    <mergeCell ref="F497:U497"/>
    <mergeCell ref="D498:U498"/>
    <mergeCell ref="F499:H499"/>
    <mergeCell ref="I499:N499"/>
    <mergeCell ref="P499:U499"/>
    <mergeCell ref="E501:J501"/>
    <mergeCell ref="L501:U501"/>
    <mergeCell ref="D502:U502"/>
    <mergeCell ref="F503:G503"/>
    <mergeCell ref="H503:M503"/>
    <mergeCell ref="N503:P503"/>
    <mergeCell ref="Q503:U503"/>
    <mergeCell ref="D504:U504"/>
    <mergeCell ref="D505:M505"/>
    <mergeCell ref="N505:N506"/>
    <mergeCell ref="O505:P506"/>
    <mergeCell ref="Q505:S505"/>
    <mergeCell ref="T505:T506"/>
    <mergeCell ref="U505:U506"/>
    <mergeCell ref="D506:M530"/>
    <mergeCell ref="O507:P507"/>
    <mergeCell ref="O508:P508"/>
    <mergeCell ref="BN508:BQ508"/>
    <mergeCell ref="BS508:BV508"/>
    <mergeCell ref="BX508:CA508"/>
    <mergeCell ref="CC508:CF508"/>
    <mergeCell ref="CH508:CK508"/>
    <mergeCell ref="CM508:CP508"/>
    <mergeCell ref="CR508:CU508"/>
    <mergeCell ref="O523:P523"/>
    <mergeCell ref="O524:P524"/>
    <mergeCell ref="O525:P525"/>
    <mergeCell ref="O526:P526"/>
    <mergeCell ref="N527:T527"/>
    <mergeCell ref="N528:U531"/>
    <mergeCell ref="D531:M531"/>
    <mergeCell ref="CW508:CZ508"/>
    <mergeCell ref="DB508:DE508"/>
    <mergeCell ref="DG508:DJ508"/>
    <mergeCell ref="O509:P509"/>
    <mergeCell ref="O510:P510"/>
    <mergeCell ref="O511:P511"/>
    <mergeCell ref="O512:P512"/>
    <mergeCell ref="O513:P513"/>
    <mergeCell ref="O514:P514"/>
    <mergeCell ref="O515:P515"/>
    <mergeCell ref="O516:P516"/>
    <mergeCell ref="O517:P517"/>
    <mergeCell ref="O518:P518"/>
    <mergeCell ref="O519:P519"/>
    <mergeCell ref="O520:P520"/>
    <mergeCell ref="O521:P521"/>
    <mergeCell ref="O522:P522"/>
    <mergeCell ref="D532:U532"/>
    <mergeCell ref="D533:M533"/>
    <mergeCell ref="N533:U533"/>
    <mergeCell ref="D534:M534"/>
    <mergeCell ref="N534:U534"/>
    <mergeCell ref="D535:M537"/>
    <mergeCell ref="N535:U537"/>
    <mergeCell ref="E538:M538"/>
    <mergeCell ref="O538:U538"/>
    <mergeCell ref="E539:M539"/>
    <mergeCell ref="O539:U539"/>
    <mergeCell ref="D541:E543"/>
    <mergeCell ref="F541:O542"/>
    <mergeCell ref="P541:S542"/>
    <mergeCell ref="T541:U543"/>
    <mergeCell ref="F543:O543"/>
    <mergeCell ref="R543:S543"/>
    <mergeCell ref="D544:U544"/>
    <mergeCell ref="D545:E545"/>
    <mergeCell ref="F545:I545"/>
    <mergeCell ref="J545:K545"/>
    <mergeCell ref="L545:P545"/>
    <mergeCell ref="R545:U545"/>
    <mergeCell ref="D546:E546"/>
    <mergeCell ref="F546:U546"/>
    <mergeCell ref="D547:U547"/>
    <mergeCell ref="F548:H548"/>
    <mergeCell ref="I548:N548"/>
    <mergeCell ref="P548:U548"/>
    <mergeCell ref="E550:J550"/>
    <mergeCell ref="L550:U550"/>
    <mergeCell ref="D551:U551"/>
    <mergeCell ref="F552:G552"/>
    <mergeCell ref="H552:M552"/>
    <mergeCell ref="N552:P552"/>
    <mergeCell ref="Q552:U552"/>
    <mergeCell ref="D553:U553"/>
    <mergeCell ref="D554:M554"/>
    <mergeCell ref="N554:N555"/>
    <mergeCell ref="O554:P555"/>
    <mergeCell ref="Q554:S554"/>
    <mergeCell ref="T554:T555"/>
    <mergeCell ref="U554:U555"/>
    <mergeCell ref="D555:M579"/>
    <mergeCell ref="O556:P556"/>
    <mergeCell ref="O557:P557"/>
    <mergeCell ref="BN557:BQ557"/>
    <mergeCell ref="BS557:BV557"/>
    <mergeCell ref="BX557:CA557"/>
    <mergeCell ref="CC557:CF557"/>
    <mergeCell ref="CH557:CK557"/>
    <mergeCell ref="CM557:CP557"/>
    <mergeCell ref="CR557:CU557"/>
    <mergeCell ref="O572:P572"/>
    <mergeCell ref="O573:P573"/>
    <mergeCell ref="O574:P574"/>
    <mergeCell ref="O575:P575"/>
    <mergeCell ref="N576:T576"/>
    <mergeCell ref="N577:U580"/>
    <mergeCell ref="D580:M580"/>
    <mergeCell ref="CW557:CZ557"/>
    <mergeCell ref="DB557:DE557"/>
    <mergeCell ref="DG557:DJ557"/>
    <mergeCell ref="O558:P558"/>
    <mergeCell ref="O559:P559"/>
    <mergeCell ref="O560:P560"/>
    <mergeCell ref="O561:P561"/>
    <mergeCell ref="O562:P562"/>
    <mergeCell ref="O563:P563"/>
    <mergeCell ref="O564:P564"/>
    <mergeCell ref="O565:P565"/>
    <mergeCell ref="O566:P566"/>
    <mergeCell ref="O567:P567"/>
    <mergeCell ref="O568:P568"/>
    <mergeCell ref="O569:P569"/>
    <mergeCell ref="O570:P570"/>
    <mergeCell ref="O571:P571"/>
    <mergeCell ref="D4809:E4809"/>
    <mergeCell ref="D4804:E4806"/>
    <mergeCell ref="F4804:O4805"/>
    <mergeCell ref="P4804:S4805"/>
    <mergeCell ref="T4804:U4806"/>
    <mergeCell ref="F4806:O4806"/>
    <mergeCell ref="R4806:S4806"/>
    <mergeCell ref="D4807:U4807"/>
    <mergeCell ref="D4808:E4808"/>
    <mergeCell ref="F4808:I4808"/>
    <mergeCell ref="J4808:K4808"/>
    <mergeCell ref="L4808:P4808"/>
    <mergeCell ref="R4808:U4808"/>
    <mergeCell ref="F4809:U4809"/>
    <mergeCell ref="D4810:U4810"/>
    <mergeCell ref="D581:U581"/>
    <mergeCell ref="D582:M582"/>
    <mergeCell ref="N582:U582"/>
    <mergeCell ref="D583:M583"/>
    <mergeCell ref="N583:U583"/>
    <mergeCell ref="D584:M586"/>
    <mergeCell ref="N584:U586"/>
    <mergeCell ref="E587:M587"/>
    <mergeCell ref="O587:U587"/>
    <mergeCell ref="E588:M588"/>
    <mergeCell ref="O588:U588"/>
    <mergeCell ref="D4034:M4058"/>
    <mergeCell ref="O4035:P4035"/>
    <mergeCell ref="O4036:P4036"/>
    <mergeCell ref="O4037:P4037"/>
    <mergeCell ref="O4038:P4038"/>
    <mergeCell ref="O4039:P4039"/>
    <mergeCell ref="D4846:M4846"/>
    <mergeCell ref="N4846:U4846"/>
    <mergeCell ref="E4851:M4851"/>
    <mergeCell ref="O4851:U4851"/>
    <mergeCell ref="D4844:U4844"/>
    <mergeCell ref="D4845:M4845"/>
    <mergeCell ref="N4845:U4845"/>
    <mergeCell ref="D4847:M4849"/>
    <mergeCell ref="N4847:U4849"/>
    <mergeCell ref="E4850:M4850"/>
    <mergeCell ref="O4850:U4850"/>
    <mergeCell ref="O4820:P4820"/>
    <mergeCell ref="O4821:P4821"/>
    <mergeCell ref="O4822:P4822"/>
    <mergeCell ref="O4823:P4823"/>
    <mergeCell ref="O4824:P4824"/>
    <mergeCell ref="O4825:P4825"/>
    <mergeCell ref="O4826:P4826"/>
    <mergeCell ref="O4827:P4827"/>
    <mergeCell ref="O4828:P4828"/>
    <mergeCell ref="O4829:P4829"/>
    <mergeCell ref="O4830:P4830"/>
    <mergeCell ref="O4831:P4831"/>
    <mergeCell ref="O4832:P4832"/>
    <mergeCell ref="O4833:P4833"/>
    <mergeCell ref="O4834:P4834"/>
    <mergeCell ref="O4835:P4835"/>
    <mergeCell ref="O4836:P4836"/>
    <mergeCell ref="F4811:H4811"/>
    <mergeCell ref="I4811:N4811"/>
    <mergeCell ref="P4811:U4811"/>
    <mergeCell ref="E4813:J4813"/>
    <mergeCell ref="L4813:U4813"/>
    <mergeCell ref="D4814:U4814"/>
    <mergeCell ref="F4815:G4815"/>
    <mergeCell ref="H4815:M4815"/>
    <mergeCell ref="N4815:P4815"/>
    <mergeCell ref="Q4815:U4815"/>
    <mergeCell ref="D4816:U4816"/>
    <mergeCell ref="D4817:M4817"/>
    <mergeCell ref="N4817:N4818"/>
    <mergeCell ref="O4817:P4818"/>
    <mergeCell ref="Q4817:S4817"/>
    <mergeCell ref="T4817:T4818"/>
    <mergeCell ref="U4817:U4818"/>
    <mergeCell ref="D4818:M4842"/>
    <mergeCell ref="O4819:P4819"/>
    <mergeCell ref="N4839:T4839"/>
    <mergeCell ref="N4840:U4843"/>
    <mergeCell ref="D4843:M4843"/>
    <mergeCell ref="O4837:P4837"/>
    <mergeCell ref="O4838:P4838"/>
    <mergeCell ref="D4902:E4904"/>
    <mergeCell ref="F4902:O4903"/>
    <mergeCell ref="P4902:S4903"/>
    <mergeCell ref="T4902:U4904"/>
    <mergeCell ref="F4904:O4904"/>
    <mergeCell ref="R4904:S4904"/>
    <mergeCell ref="D4905:U4905"/>
    <mergeCell ref="D4906:E4906"/>
    <mergeCell ref="F4906:I4906"/>
    <mergeCell ref="J4906:K4906"/>
    <mergeCell ref="L4906:P4906"/>
    <mergeCell ref="R4906:U4906"/>
    <mergeCell ref="D4907:E4907"/>
    <mergeCell ref="F4907:U4907"/>
    <mergeCell ref="D4908:U4908"/>
    <mergeCell ref="F4909:H4909"/>
    <mergeCell ref="I4909:N4909"/>
    <mergeCell ref="P4909:U4909"/>
    <mergeCell ref="E4911:J4911"/>
    <mergeCell ref="L4911:U4911"/>
    <mergeCell ref="D4912:U4912"/>
    <mergeCell ref="F4913:G4913"/>
    <mergeCell ref="H4913:M4913"/>
    <mergeCell ref="N4913:P4913"/>
    <mergeCell ref="Q4913:U4913"/>
    <mergeCell ref="D4914:U4914"/>
    <mergeCell ref="D4915:M4915"/>
    <mergeCell ref="N4915:N4916"/>
    <mergeCell ref="O4915:P4916"/>
    <mergeCell ref="Q4915:S4915"/>
    <mergeCell ref="T4915:T4916"/>
    <mergeCell ref="U4915:U4916"/>
    <mergeCell ref="D4916:M4940"/>
    <mergeCell ref="O4917:P4917"/>
    <mergeCell ref="O4918:P4918"/>
    <mergeCell ref="O4919:P4919"/>
    <mergeCell ref="O4920:P4920"/>
    <mergeCell ref="O4921:P4921"/>
    <mergeCell ref="O4922:P4922"/>
    <mergeCell ref="O4923:P4923"/>
    <mergeCell ref="O4924:P4924"/>
    <mergeCell ref="O4925:P4925"/>
    <mergeCell ref="O4926:P4926"/>
    <mergeCell ref="O4927:P4927"/>
    <mergeCell ref="O4928:P4928"/>
    <mergeCell ref="O4929:P4929"/>
    <mergeCell ref="O4930:P4930"/>
    <mergeCell ref="O4931:P4931"/>
    <mergeCell ref="O4932:P4932"/>
    <mergeCell ref="O4933:P4933"/>
    <mergeCell ref="O4934:P4934"/>
    <mergeCell ref="O4935:P4935"/>
    <mergeCell ref="O4936:P4936"/>
    <mergeCell ref="N4937:T4937"/>
    <mergeCell ref="N4938:U4941"/>
    <mergeCell ref="D4941:M4941"/>
    <mergeCell ref="D4942:U4942"/>
    <mergeCell ref="D4943:M4943"/>
    <mergeCell ref="N4943:U4943"/>
    <mergeCell ref="D4944:M4944"/>
    <mergeCell ref="N4944:U4944"/>
    <mergeCell ref="D4945:M4947"/>
    <mergeCell ref="N4945:U4947"/>
    <mergeCell ref="E4948:M4948"/>
    <mergeCell ref="O4948:U4948"/>
    <mergeCell ref="E4949:M4949"/>
    <mergeCell ref="O4949:U4949"/>
  </mergeCells>
  <printOptions horizontalCentered="1" verticalCentered="1"/>
  <pageMargins left="0" right="0" top="0" bottom="0" header="0" footer="0"/>
  <pageSetup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90"/>
  <sheetViews>
    <sheetView showGridLines="0" tabSelected="1" zoomScale="90" zoomScaleNormal="90" workbookViewId="0">
      <selection activeCell="M57" sqref="M57:O57"/>
    </sheetView>
  </sheetViews>
  <sheetFormatPr baseColWidth="10" defaultColWidth="11.44140625" defaultRowHeight="13.2" x14ac:dyDescent="0.3"/>
  <cols>
    <col min="1" max="1" width="5.33203125" style="230" bestFit="1" customWidth="1"/>
    <col min="2" max="6" width="11.44140625" style="230"/>
    <col min="7" max="7" width="9.6640625" style="240" bestFit="1" customWidth="1"/>
    <col min="8" max="8" width="7.33203125" style="240" bestFit="1" customWidth="1"/>
    <col min="9" max="9" width="14.88671875" style="240" customWidth="1"/>
    <col min="10" max="10" width="15.109375" style="230" bestFit="1" customWidth="1"/>
    <col min="11" max="11" width="11.44140625" style="230"/>
    <col min="12" max="12" width="24.88671875" style="231" customWidth="1"/>
    <col min="13" max="13" width="23.33203125" style="231" customWidth="1"/>
    <col min="14" max="14" width="21.44140625" style="231" customWidth="1"/>
    <col min="15" max="15" width="20.44140625" style="230" customWidth="1"/>
    <col min="16" max="16" width="11.44140625" style="231"/>
    <col min="17" max="16384" width="11.44140625" style="230"/>
  </cols>
  <sheetData>
    <row r="1" spans="1:24" ht="14.4" thickBot="1" x14ac:dyDescent="0.35">
      <c r="A1" s="566" t="s">
        <v>442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8"/>
    </row>
    <row r="2" spans="1:24" ht="13.8" thickBot="1" x14ac:dyDescent="0.35"/>
    <row r="3" spans="1:24" ht="42.75" customHeight="1" thickBot="1" x14ac:dyDescent="0.35">
      <c r="A3" s="569" t="s">
        <v>373</v>
      </c>
      <c r="B3" s="570"/>
      <c r="C3" s="570"/>
      <c r="D3" s="570"/>
      <c r="E3" s="570"/>
      <c r="F3" s="570"/>
      <c r="G3" s="570"/>
      <c r="H3" s="570"/>
      <c r="I3" s="570"/>
      <c r="J3" s="570"/>
      <c r="K3" s="570"/>
      <c r="L3" s="570"/>
      <c r="M3" s="570"/>
      <c r="N3" s="570"/>
      <c r="O3" s="571"/>
    </row>
    <row r="4" spans="1:24" ht="13.8" thickBot="1" x14ac:dyDescent="0.35"/>
    <row r="5" spans="1:24" ht="14.4" thickBot="1" x14ac:dyDescent="0.35">
      <c r="A5" s="566" t="s">
        <v>374</v>
      </c>
      <c r="B5" s="567"/>
      <c r="C5" s="567"/>
      <c r="D5" s="567"/>
      <c r="E5" s="567"/>
      <c r="F5" s="567"/>
      <c r="G5" s="567"/>
      <c r="H5" s="567"/>
      <c r="I5" s="567"/>
      <c r="J5" s="567"/>
      <c r="K5" s="567"/>
      <c r="L5" s="567"/>
      <c r="M5" s="567"/>
      <c r="N5" s="567"/>
      <c r="O5" s="568"/>
    </row>
    <row r="7" spans="1:24" s="236" customFormat="1" ht="39.9" customHeight="1" x14ac:dyDescent="0.3">
      <c r="A7" s="232" t="s">
        <v>375</v>
      </c>
      <c r="B7" s="232" t="s">
        <v>11</v>
      </c>
      <c r="C7" s="232" t="s">
        <v>376</v>
      </c>
      <c r="D7" s="232" t="s">
        <v>377</v>
      </c>
      <c r="E7" s="232" t="s">
        <v>378</v>
      </c>
      <c r="F7" s="232" t="s">
        <v>379</v>
      </c>
      <c r="G7" s="233" t="s">
        <v>380</v>
      </c>
      <c r="H7" s="233" t="s">
        <v>381</v>
      </c>
      <c r="I7" s="233" t="s">
        <v>382</v>
      </c>
      <c r="J7" s="234" t="s">
        <v>383</v>
      </c>
      <c r="K7" s="234" t="s">
        <v>384</v>
      </c>
      <c r="L7" s="235" t="s">
        <v>385</v>
      </c>
      <c r="M7" s="280" t="s">
        <v>432</v>
      </c>
      <c r="N7" s="235" t="s">
        <v>434</v>
      </c>
      <c r="O7" s="234" t="s">
        <v>435</v>
      </c>
      <c r="P7" s="231"/>
      <c r="Q7" s="230"/>
      <c r="R7" s="230"/>
      <c r="S7" s="230"/>
      <c r="T7" s="230"/>
      <c r="U7" s="230"/>
      <c r="V7" s="230"/>
      <c r="W7" s="230"/>
      <c r="X7" s="230"/>
    </row>
    <row r="8" spans="1:24" s="236" customFormat="1" ht="20.100000000000001" customHeight="1" x14ac:dyDescent="0.3">
      <c r="A8" s="272">
        <v>1</v>
      </c>
      <c r="B8" s="247">
        <v>14001469</v>
      </c>
      <c r="C8" s="247" t="s">
        <v>386</v>
      </c>
      <c r="D8" s="247" t="s">
        <v>387</v>
      </c>
      <c r="E8" s="247" t="s">
        <v>388</v>
      </c>
      <c r="F8" s="247" t="s">
        <v>389</v>
      </c>
      <c r="G8" s="261">
        <v>45</v>
      </c>
      <c r="H8" s="261">
        <v>8.4</v>
      </c>
      <c r="I8" s="261">
        <f t="shared" ref="I8:I26" si="0">+G8*H8</f>
        <v>378</v>
      </c>
      <c r="J8" s="247" t="s">
        <v>390</v>
      </c>
      <c r="K8" s="247" t="s">
        <v>391</v>
      </c>
      <c r="L8" s="262">
        <f>+LOOKUP(A8,'PRESUPUESTO DE OBRA'!$J$196:$AU$196,'PRESUPUESTO DE OBRA'!$J$180:$AU$180)</f>
        <v>271748363</v>
      </c>
      <c r="M8" s="262">
        <f>+LOOKUP(A8,'PRESUPUESTO DE OBRA'!$J$196:$AU$196,'PRESUPUESTO DE OBRA'!$J$194:$AU$194)</f>
        <v>415412348.88819891</v>
      </c>
      <c r="N8" s="262">
        <f>+M8</f>
        <v>415412348.88819891</v>
      </c>
      <c r="O8" s="245"/>
      <c r="P8" s="231"/>
      <c r="Q8" s="230"/>
      <c r="R8" s="230"/>
      <c r="S8" s="230"/>
      <c r="T8" s="230"/>
      <c r="U8" s="230"/>
      <c r="V8" s="230"/>
      <c r="W8" s="230"/>
      <c r="X8" s="230"/>
    </row>
    <row r="9" spans="1:24" s="236" customFormat="1" ht="20.100000000000001" customHeight="1" x14ac:dyDescent="0.3">
      <c r="A9" s="272">
        <v>2</v>
      </c>
      <c r="B9" s="247">
        <v>14001481</v>
      </c>
      <c r="C9" s="247" t="s">
        <v>386</v>
      </c>
      <c r="D9" s="247" t="s">
        <v>392</v>
      </c>
      <c r="E9" s="247" t="s">
        <v>387</v>
      </c>
      <c r="F9" s="247" t="s">
        <v>389</v>
      </c>
      <c r="G9" s="261">
        <v>48</v>
      </c>
      <c r="H9" s="261">
        <v>8.4</v>
      </c>
      <c r="I9" s="261">
        <f t="shared" si="0"/>
        <v>403.20000000000005</v>
      </c>
      <c r="J9" s="247" t="s">
        <v>390</v>
      </c>
      <c r="K9" s="247" t="s">
        <v>391</v>
      </c>
      <c r="L9" s="262">
        <f>+LOOKUP(A9,'PRESUPUESTO DE OBRA'!$J$196:$AU$196,'PRESUPUESTO DE OBRA'!$J$180:$AU$180)</f>
        <v>258473451</v>
      </c>
      <c r="M9" s="262">
        <f>+LOOKUP(A9,'PRESUPUESTO DE OBRA'!$J$196:$AU$196,'PRESUPUESTO DE OBRA'!$J$194:$AU$194)</f>
        <v>395119451.19915563</v>
      </c>
      <c r="N9" s="262">
        <f>+M9</f>
        <v>395119451.19915563</v>
      </c>
      <c r="O9" s="245"/>
      <c r="P9" s="231"/>
      <c r="Q9" s="230"/>
      <c r="R9" s="230"/>
      <c r="S9" s="230"/>
      <c r="T9" s="230"/>
      <c r="U9" s="230"/>
      <c r="V9" s="230"/>
      <c r="W9" s="230"/>
      <c r="X9" s="230"/>
    </row>
    <row r="10" spans="1:24" s="236" customFormat="1" ht="20.100000000000001" customHeight="1" x14ac:dyDescent="0.3">
      <c r="A10" s="273">
        <v>3</v>
      </c>
      <c r="B10" s="237">
        <v>14000772</v>
      </c>
      <c r="C10" s="237" t="s">
        <v>393</v>
      </c>
      <c r="D10" s="237" t="s">
        <v>394</v>
      </c>
      <c r="E10" s="237" t="s">
        <v>395</v>
      </c>
      <c r="F10" s="237" t="s">
        <v>389</v>
      </c>
      <c r="G10" s="238">
        <v>51</v>
      </c>
      <c r="H10" s="238">
        <v>9</v>
      </c>
      <c r="I10" s="238">
        <f t="shared" si="0"/>
        <v>459</v>
      </c>
      <c r="J10" s="237" t="s">
        <v>390</v>
      </c>
      <c r="K10" s="237" t="s">
        <v>396</v>
      </c>
      <c r="L10" s="239">
        <f>+LOOKUP(A10,'PRESUPUESTO DE OBRA'!$J$196:$AU$196,'PRESUPUESTO DE OBRA'!$J$180:$AU$180)</f>
        <v>335038983</v>
      </c>
      <c r="M10" s="239">
        <f>+LOOKUP(A10,'PRESUPUESTO DE OBRA'!$J$196:$AU$196,'PRESUPUESTO DE OBRA'!$J$194:$AU$194)</f>
        <v>512162538.26902431</v>
      </c>
      <c r="N10" s="239"/>
      <c r="O10" s="249">
        <f>+M10</f>
        <v>512162538.26902431</v>
      </c>
      <c r="P10" s="231"/>
      <c r="Q10" s="230"/>
      <c r="R10" s="230"/>
      <c r="S10" s="230"/>
      <c r="T10" s="230"/>
      <c r="U10" s="230"/>
      <c r="V10" s="230"/>
      <c r="W10" s="230"/>
      <c r="X10" s="230"/>
    </row>
    <row r="11" spans="1:24" s="236" customFormat="1" ht="20.100000000000001" customHeight="1" x14ac:dyDescent="0.3">
      <c r="A11" s="274">
        <v>4</v>
      </c>
      <c r="B11" s="241">
        <v>14000741</v>
      </c>
      <c r="C11" s="237" t="s">
        <v>393</v>
      </c>
      <c r="D11" s="237" t="s">
        <v>395</v>
      </c>
      <c r="E11" s="237" t="s">
        <v>397</v>
      </c>
      <c r="F11" s="237" t="s">
        <v>389</v>
      </c>
      <c r="G11" s="238">
        <v>48</v>
      </c>
      <c r="H11" s="238">
        <v>9</v>
      </c>
      <c r="I11" s="238">
        <f t="shared" si="0"/>
        <v>432</v>
      </c>
      <c r="J11" s="237" t="s">
        <v>390</v>
      </c>
      <c r="K11" s="237" t="s">
        <v>396</v>
      </c>
      <c r="L11" s="239">
        <f>+LOOKUP(A11,'PRESUPUESTO DE OBRA'!$J$196:$AU$196,'PRESUPUESTO DE OBRA'!$J$180:$AU$180)</f>
        <v>354537487</v>
      </c>
      <c r="M11" s="239">
        <f>+LOOKUP(A11,'PRESUPUESTO DE OBRA'!$J$196:$AU$196,'PRESUPUESTO DE OBRA'!$J$194:$AU$194)</f>
        <v>541969228.84446311</v>
      </c>
      <c r="N11" s="239"/>
      <c r="O11" s="249">
        <f t="shared" ref="O11:O13" si="1">+M11</f>
        <v>541969228.84446311</v>
      </c>
      <c r="P11" s="231"/>
      <c r="Q11" s="230"/>
      <c r="R11" s="230"/>
      <c r="S11" s="230"/>
      <c r="T11" s="230"/>
      <c r="U11" s="230"/>
      <c r="V11" s="230"/>
      <c r="W11" s="230"/>
      <c r="X11" s="230"/>
    </row>
    <row r="12" spans="1:24" s="236" customFormat="1" ht="20.100000000000001" customHeight="1" x14ac:dyDescent="0.3">
      <c r="A12" s="273">
        <v>5</v>
      </c>
      <c r="B12" s="237">
        <v>14000718</v>
      </c>
      <c r="C12" s="237" t="s">
        <v>393</v>
      </c>
      <c r="D12" s="237" t="s">
        <v>397</v>
      </c>
      <c r="E12" s="237" t="s">
        <v>398</v>
      </c>
      <c r="F12" s="237" t="s">
        <v>389</v>
      </c>
      <c r="G12" s="238">
        <v>27</v>
      </c>
      <c r="H12" s="238">
        <v>9</v>
      </c>
      <c r="I12" s="238">
        <f t="shared" si="0"/>
        <v>243</v>
      </c>
      <c r="J12" s="237" t="s">
        <v>390</v>
      </c>
      <c r="K12" s="237" t="s">
        <v>396</v>
      </c>
      <c r="L12" s="239">
        <f>+LOOKUP(A12,'PRESUPUESTO DE OBRA'!$J$196:$AU$196,'PRESUPUESTO DE OBRA'!$J$180:$AU$180)</f>
        <v>218439113</v>
      </c>
      <c r="M12" s="239">
        <f>+LOOKUP(A12,'PRESUPUESTO DE OBRA'!$J$196:$AU$196,'PRESUPUESTO DE OBRA'!$J$194:$AU$194)</f>
        <v>333920338.53378755</v>
      </c>
      <c r="N12" s="239"/>
      <c r="O12" s="249">
        <f t="shared" si="1"/>
        <v>333920338.53378755</v>
      </c>
      <c r="P12" s="231"/>
      <c r="Q12" s="230"/>
      <c r="R12" s="230"/>
      <c r="S12" s="230"/>
      <c r="T12" s="230"/>
      <c r="U12" s="230"/>
      <c r="V12" s="230"/>
      <c r="W12" s="230"/>
      <c r="X12" s="230"/>
    </row>
    <row r="13" spans="1:24" s="236" customFormat="1" ht="20.100000000000001" customHeight="1" x14ac:dyDescent="0.3">
      <c r="A13" s="274">
        <v>6</v>
      </c>
      <c r="B13" s="241">
        <v>14001678</v>
      </c>
      <c r="C13" s="237" t="s">
        <v>393</v>
      </c>
      <c r="D13" s="237" t="s">
        <v>398</v>
      </c>
      <c r="E13" s="237" t="s">
        <v>399</v>
      </c>
      <c r="F13" s="237" t="s">
        <v>389</v>
      </c>
      <c r="G13" s="238">
        <v>28</v>
      </c>
      <c r="H13" s="238">
        <v>9</v>
      </c>
      <c r="I13" s="238">
        <f t="shared" si="0"/>
        <v>252</v>
      </c>
      <c r="J13" s="237" t="s">
        <v>390</v>
      </c>
      <c r="K13" s="237" t="s">
        <v>396</v>
      </c>
      <c r="L13" s="239">
        <f>+LOOKUP(A13,'PRESUPUESTO DE OBRA'!$J$196:$AU$196,'PRESUPUESTO DE OBRA'!$J$180:$AU$180)</f>
        <v>231878633</v>
      </c>
      <c r="M13" s="239">
        <f>+LOOKUP(A13,'PRESUPUESTO DE OBRA'!$J$196:$AU$196,'PRESUPUESTO DE OBRA'!$J$194:$AU$194)</f>
        <v>354464867.58141929</v>
      </c>
      <c r="N13" s="239"/>
      <c r="O13" s="249">
        <f t="shared" si="1"/>
        <v>354464867.58141929</v>
      </c>
      <c r="P13" s="231"/>
      <c r="Q13" s="230"/>
      <c r="R13" s="230"/>
      <c r="S13" s="230"/>
      <c r="T13" s="230"/>
      <c r="U13" s="230"/>
      <c r="V13" s="230"/>
      <c r="W13" s="230"/>
      <c r="X13" s="230"/>
    </row>
    <row r="14" spans="1:24" s="236" customFormat="1" ht="20.100000000000001" customHeight="1" x14ac:dyDescent="0.3">
      <c r="A14" s="272">
        <v>7</v>
      </c>
      <c r="B14" s="247">
        <v>14001545</v>
      </c>
      <c r="C14" s="247" t="s">
        <v>400</v>
      </c>
      <c r="D14" s="247" t="s">
        <v>401</v>
      </c>
      <c r="E14" s="247" t="s">
        <v>402</v>
      </c>
      <c r="F14" s="247" t="s">
        <v>389</v>
      </c>
      <c r="G14" s="261">
        <v>57</v>
      </c>
      <c r="H14" s="261">
        <v>7</v>
      </c>
      <c r="I14" s="261">
        <f t="shared" si="0"/>
        <v>399</v>
      </c>
      <c r="J14" s="247" t="s">
        <v>390</v>
      </c>
      <c r="K14" s="247" t="s">
        <v>391</v>
      </c>
      <c r="L14" s="262">
        <f>+LOOKUP(A14,'PRESUPUESTO DE OBRA'!$J$196:$AU$196,'PRESUPUESTO DE OBRA'!$J$180:$AU$180)</f>
        <v>210379846</v>
      </c>
      <c r="M14" s="262">
        <f>+LOOKUP(A14,'PRESUPUESTO DE OBRA'!$J$196:$AU$196,'PRESUPUESTO DE OBRA'!$J$194:$AU$194)</f>
        <v>321600413.67890328</v>
      </c>
      <c r="N14" s="262">
        <f>+M14</f>
        <v>321600413.67890328</v>
      </c>
      <c r="O14" s="245"/>
      <c r="P14" s="231"/>
      <c r="Q14" s="230"/>
      <c r="R14" s="230"/>
      <c r="S14" s="230"/>
      <c r="T14" s="230"/>
      <c r="U14" s="230"/>
      <c r="V14" s="230"/>
      <c r="W14" s="230"/>
      <c r="X14" s="230"/>
    </row>
    <row r="15" spans="1:24" s="236" customFormat="1" ht="20.100000000000001" customHeight="1" x14ac:dyDescent="0.3">
      <c r="A15" s="272">
        <v>8</v>
      </c>
      <c r="B15" s="247">
        <v>14001517</v>
      </c>
      <c r="C15" s="247" t="s">
        <v>402</v>
      </c>
      <c r="D15" s="247" t="s">
        <v>400</v>
      </c>
      <c r="E15" s="247" t="s">
        <v>403</v>
      </c>
      <c r="F15" s="247" t="s">
        <v>389</v>
      </c>
      <c r="G15" s="261">
        <v>54</v>
      </c>
      <c r="H15" s="261">
        <v>7</v>
      </c>
      <c r="I15" s="261">
        <f t="shared" si="0"/>
        <v>378</v>
      </c>
      <c r="J15" s="247" t="s">
        <v>390</v>
      </c>
      <c r="K15" s="247" t="s">
        <v>391</v>
      </c>
      <c r="L15" s="262">
        <f>+LOOKUP(A15,'PRESUPUESTO DE OBRA'!$J$196:$AU$196,'PRESUPUESTO DE OBRA'!$J$180:$AU$180)</f>
        <v>214363743</v>
      </c>
      <c r="M15" s="262">
        <f>+LOOKUP(A15,'PRESUPUESTO DE OBRA'!$J$196:$AU$196,'PRESUPUESTO DE OBRA'!$J$194:$AU$194)</f>
        <v>327690459.30104023</v>
      </c>
      <c r="N15" s="262">
        <f>+M15</f>
        <v>327690459.30104023</v>
      </c>
      <c r="O15" s="245"/>
      <c r="P15" s="231"/>
      <c r="Q15" s="230"/>
      <c r="R15" s="230"/>
      <c r="S15" s="230"/>
      <c r="T15" s="230"/>
      <c r="U15" s="230"/>
      <c r="V15" s="230"/>
      <c r="W15" s="230"/>
      <c r="X15" s="230"/>
    </row>
    <row r="16" spans="1:24" s="236" customFormat="1" ht="20.100000000000001" customHeight="1" x14ac:dyDescent="0.3">
      <c r="A16" s="273">
        <v>9</v>
      </c>
      <c r="B16" s="237">
        <v>14001156</v>
      </c>
      <c r="C16" s="237" t="s">
        <v>404</v>
      </c>
      <c r="D16" s="237" t="s">
        <v>393</v>
      </c>
      <c r="E16" s="237" t="s">
        <v>402</v>
      </c>
      <c r="F16" s="237" t="s">
        <v>389</v>
      </c>
      <c r="G16" s="238">
        <v>86</v>
      </c>
      <c r="H16" s="238">
        <v>7</v>
      </c>
      <c r="I16" s="238">
        <f t="shared" si="0"/>
        <v>602</v>
      </c>
      <c r="J16" s="237" t="s">
        <v>390</v>
      </c>
      <c r="K16" s="237" t="s">
        <v>391</v>
      </c>
      <c r="L16" s="239">
        <f>+LOOKUP(A16,'PRESUPUESTO DE OBRA'!$J$196:$AU$196,'PRESUPUESTO DE OBRA'!$J$180:$AU$180)</f>
        <v>288034501</v>
      </c>
      <c r="M16" s="239">
        <f>+LOOKUP(A16,'PRESUPUESTO DE OBRA'!$J$196:$AU$196,'PRESUPUESTO DE OBRA'!$J$194:$AU$194)</f>
        <v>440308405.94148159</v>
      </c>
      <c r="N16" s="239"/>
      <c r="O16" s="249">
        <f>+M16</f>
        <v>440308405.94148159</v>
      </c>
      <c r="P16" s="231"/>
      <c r="Q16" s="230"/>
      <c r="R16" s="230"/>
      <c r="S16" s="230"/>
      <c r="T16" s="230"/>
      <c r="U16" s="230"/>
      <c r="V16" s="230"/>
      <c r="W16" s="230"/>
      <c r="X16" s="230"/>
    </row>
    <row r="17" spans="1:24" s="236" customFormat="1" ht="20.100000000000001" customHeight="1" x14ac:dyDescent="0.3">
      <c r="A17" s="272">
        <v>10</v>
      </c>
      <c r="B17" s="247">
        <v>14001367</v>
      </c>
      <c r="C17" s="247" t="s">
        <v>405</v>
      </c>
      <c r="D17" s="247" t="s">
        <v>406</v>
      </c>
      <c r="E17" s="247" t="s">
        <v>407</v>
      </c>
      <c r="F17" s="247" t="s">
        <v>389</v>
      </c>
      <c r="G17" s="261">
        <v>90</v>
      </c>
      <c r="H17" s="261">
        <v>10</v>
      </c>
      <c r="I17" s="261">
        <f t="shared" si="0"/>
        <v>900</v>
      </c>
      <c r="J17" s="247" t="s">
        <v>324</v>
      </c>
      <c r="K17" s="247" t="s">
        <v>391</v>
      </c>
      <c r="L17" s="262">
        <f>+LOOKUP(A17,'PRESUPUESTO DE OBRA'!$J$196:$AU$196,'PRESUPUESTO DE OBRA'!$J$180:$AU$180)</f>
        <v>465868173</v>
      </c>
      <c r="M17" s="262">
        <f>+LOOKUP(A17,'PRESUPUESTO DE OBRA'!$J$196:$AU$196,'PRESUPUESTO DE OBRA'!$J$194:$AU$194)</f>
        <v>712156609.15639627</v>
      </c>
      <c r="N17" s="262">
        <f>+M17</f>
        <v>712156609.15639627</v>
      </c>
      <c r="O17" s="245"/>
      <c r="P17" s="231"/>
      <c r="Q17" s="230"/>
      <c r="R17" s="230"/>
      <c r="S17" s="230"/>
      <c r="T17" s="230"/>
      <c r="U17" s="230"/>
      <c r="V17" s="230"/>
      <c r="W17" s="230"/>
      <c r="X17" s="230"/>
    </row>
    <row r="18" spans="1:24" s="236" customFormat="1" ht="20.100000000000001" customHeight="1" x14ac:dyDescent="0.3">
      <c r="A18" s="273">
        <v>11</v>
      </c>
      <c r="B18" s="237">
        <v>14000126</v>
      </c>
      <c r="C18" s="237" t="s">
        <v>392</v>
      </c>
      <c r="D18" s="237" t="s">
        <v>408</v>
      </c>
      <c r="E18" s="237" t="s">
        <v>409</v>
      </c>
      <c r="F18" s="237" t="s">
        <v>389</v>
      </c>
      <c r="G18" s="238">
        <v>96</v>
      </c>
      <c r="H18" s="238">
        <v>10.7</v>
      </c>
      <c r="I18" s="238">
        <f t="shared" si="0"/>
        <v>1027.1999999999998</v>
      </c>
      <c r="J18" s="237" t="s">
        <v>324</v>
      </c>
      <c r="K18" s="237" t="s">
        <v>391</v>
      </c>
      <c r="L18" s="239">
        <f>+LOOKUP(A18,'PRESUPUESTO DE OBRA'!$J$196:$AU$196,'PRESUPUESTO DE OBRA'!$J$180:$AU$180)</f>
        <v>468079296</v>
      </c>
      <c r="M18" s="239">
        <f>+LOOKUP(A18,'PRESUPUESTO DE OBRA'!$J$196:$AU$196,'PRESUPUESTO DE OBRA'!$J$194:$AU$194)</f>
        <v>715536675.80038905</v>
      </c>
      <c r="N18" s="239"/>
      <c r="O18" s="249">
        <f t="shared" ref="O18:O19" si="2">+M18</f>
        <v>715536675.80038905</v>
      </c>
      <c r="P18" s="231"/>
      <c r="Q18" s="230"/>
      <c r="R18" s="230"/>
      <c r="S18" s="230"/>
      <c r="T18" s="230"/>
      <c r="U18" s="230"/>
      <c r="V18" s="230"/>
      <c r="W18" s="230"/>
      <c r="X18" s="230"/>
    </row>
    <row r="19" spans="1:24" s="236" customFormat="1" ht="20.100000000000001" customHeight="1" x14ac:dyDescent="0.3">
      <c r="A19" s="245">
        <v>12</v>
      </c>
      <c r="B19" s="237">
        <v>14000550</v>
      </c>
      <c r="C19" s="237" t="s">
        <v>410</v>
      </c>
      <c r="D19" s="237" t="s">
        <v>411</v>
      </c>
      <c r="E19" s="237" t="s">
        <v>412</v>
      </c>
      <c r="F19" s="237" t="s">
        <v>389</v>
      </c>
      <c r="G19" s="238">
        <v>60</v>
      </c>
      <c r="H19" s="238">
        <v>6</v>
      </c>
      <c r="I19" s="238">
        <f t="shared" si="0"/>
        <v>360</v>
      </c>
      <c r="J19" s="237" t="s">
        <v>324</v>
      </c>
      <c r="K19" s="237" t="s">
        <v>391</v>
      </c>
      <c r="L19" s="239">
        <f>+LOOKUP(A19,'PRESUPUESTO DE OBRA'!$J$196:$AU$196,'PRESUPUESTO DE OBRA'!$J$180:$AU$180)</f>
        <v>0</v>
      </c>
      <c r="M19" s="239">
        <v>0</v>
      </c>
      <c r="N19" s="239"/>
      <c r="O19" s="249">
        <f t="shared" si="2"/>
        <v>0</v>
      </c>
      <c r="P19" s="231"/>
      <c r="Q19" s="230"/>
      <c r="R19" s="230"/>
      <c r="S19" s="230"/>
      <c r="T19" s="230"/>
      <c r="U19" s="230"/>
      <c r="V19" s="230"/>
      <c r="W19" s="230"/>
      <c r="X19" s="230"/>
    </row>
    <row r="20" spans="1:24" s="236" customFormat="1" ht="20.100000000000001" customHeight="1" x14ac:dyDescent="0.3">
      <c r="A20" s="247">
        <v>13</v>
      </c>
      <c r="B20" s="247">
        <v>14001058</v>
      </c>
      <c r="C20" s="247" t="s">
        <v>402</v>
      </c>
      <c r="D20" s="247" t="s">
        <v>413</v>
      </c>
      <c r="E20" s="247" t="s">
        <v>414</v>
      </c>
      <c r="F20" s="247" t="s">
        <v>389</v>
      </c>
      <c r="G20" s="261">
        <v>58.4</v>
      </c>
      <c r="H20" s="261">
        <v>7</v>
      </c>
      <c r="I20" s="261">
        <f t="shared" si="0"/>
        <v>408.8</v>
      </c>
      <c r="J20" s="247" t="s">
        <v>390</v>
      </c>
      <c r="K20" s="247" t="s">
        <v>391</v>
      </c>
      <c r="L20" s="262">
        <f>+LOOKUP(A20,'PRESUPUESTO DE OBRA'!$J$196:$AU$196,'PRESUPUESTO DE OBRA'!$J$180:$AU$180)</f>
        <v>0</v>
      </c>
      <c r="M20" s="262">
        <v>0</v>
      </c>
      <c r="N20" s="262">
        <f t="shared" ref="N20:N24" si="3">+M20</f>
        <v>0</v>
      </c>
      <c r="O20" s="245"/>
      <c r="P20" s="231"/>
      <c r="Q20" s="230"/>
      <c r="R20" s="230"/>
      <c r="S20" s="230"/>
      <c r="T20" s="230"/>
      <c r="U20" s="230"/>
      <c r="V20" s="230"/>
      <c r="W20" s="230"/>
      <c r="X20" s="230"/>
    </row>
    <row r="21" spans="1:24" s="236" customFormat="1" ht="20.100000000000001" customHeight="1" x14ac:dyDescent="0.3">
      <c r="A21" s="248">
        <v>14</v>
      </c>
      <c r="B21" s="248">
        <v>14000205</v>
      </c>
      <c r="C21" s="247" t="s">
        <v>415</v>
      </c>
      <c r="D21" s="247" t="s">
        <v>416</v>
      </c>
      <c r="E21" s="247" t="s">
        <v>417</v>
      </c>
      <c r="F21" s="247" t="s">
        <v>389</v>
      </c>
      <c r="G21" s="261">
        <v>165</v>
      </c>
      <c r="H21" s="261">
        <v>7.6</v>
      </c>
      <c r="I21" s="261">
        <f t="shared" si="0"/>
        <v>1254</v>
      </c>
      <c r="J21" s="247" t="s">
        <v>390</v>
      </c>
      <c r="K21" s="247" t="s">
        <v>396</v>
      </c>
      <c r="L21" s="262">
        <f>+LOOKUP(A21,'PRESUPUESTO DE OBRA'!$J$196:$AU$196,'PRESUPUESTO DE OBRA'!$J$180:$AU$180)</f>
        <v>0</v>
      </c>
      <c r="M21" s="262">
        <v>0</v>
      </c>
      <c r="N21" s="262">
        <f t="shared" si="3"/>
        <v>0</v>
      </c>
      <c r="O21" s="245"/>
      <c r="P21" s="231"/>
      <c r="Q21" s="230"/>
      <c r="R21" s="230"/>
      <c r="S21" s="230"/>
      <c r="T21" s="230"/>
      <c r="U21" s="230"/>
      <c r="V21" s="230"/>
      <c r="W21" s="230"/>
      <c r="X21" s="230"/>
    </row>
    <row r="22" spans="1:24" s="236" customFormat="1" ht="20.100000000000001" customHeight="1" x14ac:dyDescent="0.3">
      <c r="A22" s="275">
        <v>15</v>
      </c>
      <c r="B22" s="248">
        <v>14001506</v>
      </c>
      <c r="C22" s="247" t="s">
        <v>418</v>
      </c>
      <c r="D22" s="247" t="s">
        <v>419</v>
      </c>
      <c r="E22" s="247" t="s">
        <v>414</v>
      </c>
      <c r="F22" s="247" t="s">
        <v>389</v>
      </c>
      <c r="G22" s="261">
        <v>66</v>
      </c>
      <c r="H22" s="261">
        <v>9</v>
      </c>
      <c r="I22" s="261">
        <f t="shared" si="0"/>
        <v>594</v>
      </c>
      <c r="J22" s="247" t="s">
        <v>324</v>
      </c>
      <c r="K22" s="247" t="s">
        <v>391</v>
      </c>
      <c r="L22" s="262">
        <f>+LOOKUP(A22,'PRESUPUESTO DE OBRA'!$J$196:$AU$196,'PRESUPUESTO DE OBRA'!$J$180:$AU$180)</f>
        <v>296540284</v>
      </c>
      <c r="M22" s="262">
        <f>+LOOKUP(A22,'PRESUPUESTO DE OBRA'!$J$196:$AU$196,'PRESUPUESTO DE OBRA'!$J$194:$AU$194)</f>
        <v>453310904.74696684</v>
      </c>
      <c r="N22" s="262">
        <f t="shared" si="3"/>
        <v>453310904.74696684</v>
      </c>
      <c r="O22" s="245"/>
      <c r="P22" s="231"/>
      <c r="Q22" s="230"/>
      <c r="R22" s="230"/>
      <c r="S22" s="230"/>
      <c r="T22" s="230"/>
      <c r="U22" s="230"/>
      <c r="V22" s="230"/>
      <c r="W22" s="230"/>
      <c r="X22" s="230"/>
    </row>
    <row r="23" spans="1:24" s="236" customFormat="1" ht="20.100000000000001" customHeight="1" x14ac:dyDescent="0.3">
      <c r="A23" s="247">
        <v>16</v>
      </c>
      <c r="B23" s="247">
        <v>14001265</v>
      </c>
      <c r="C23" s="247" t="s">
        <v>420</v>
      </c>
      <c r="D23" s="247" t="s">
        <v>419</v>
      </c>
      <c r="E23" s="247" t="s">
        <v>421</v>
      </c>
      <c r="F23" s="247" t="s">
        <v>389</v>
      </c>
      <c r="G23" s="261">
        <v>57</v>
      </c>
      <c r="H23" s="261">
        <v>8</v>
      </c>
      <c r="I23" s="261">
        <f t="shared" si="0"/>
        <v>456</v>
      </c>
      <c r="J23" s="247" t="s">
        <v>324</v>
      </c>
      <c r="K23" s="247" t="s">
        <v>391</v>
      </c>
      <c r="L23" s="262">
        <f>+LOOKUP(A23,'PRESUPUESTO DE OBRA'!$J$196:$AU$196,'PRESUPUESTO DE OBRA'!$J$180:$AU$180)</f>
        <v>0</v>
      </c>
      <c r="M23" s="262">
        <v>0</v>
      </c>
      <c r="N23" s="262">
        <f t="shared" si="3"/>
        <v>0</v>
      </c>
      <c r="O23" s="245"/>
      <c r="P23" s="231"/>
      <c r="Q23" s="230"/>
      <c r="R23" s="230"/>
      <c r="S23" s="230"/>
      <c r="T23" s="230"/>
      <c r="U23" s="230"/>
      <c r="V23" s="230"/>
      <c r="W23" s="230"/>
      <c r="X23" s="230"/>
    </row>
    <row r="24" spans="1:24" s="236" customFormat="1" ht="20.100000000000001" customHeight="1" x14ac:dyDescent="0.3">
      <c r="A24" s="247">
        <v>17</v>
      </c>
      <c r="B24" s="247">
        <v>14000282</v>
      </c>
      <c r="C24" s="247" t="s">
        <v>422</v>
      </c>
      <c r="D24" s="247" t="s">
        <v>423</v>
      </c>
      <c r="E24" s="247" t="s">
        <v>416</v>
      </c>
      <c r="F24" s="247" t="s">
        <v>389</v>
      </c>
      <c r="G24" s="261">
        <v>157.69999999999999</v>
      </c>
      <c r="H24" s="261">
        <v>12</v>
      </c>
      <c r="I24" s="261">
        <f t="shared" si="0"/>
        <v>1892.3999999999999</v>
      </c>
      <c r="J24" s="247" t="s">
        <v>390</v>
      </c>
      <c r="K24" s="247" t="s">
        <v>396</v>
      </c>
      <c r="L24" s="262">
        <f>+LOOKUP(A24,'PRESUPUESTO DE OBRA'!$J$196:$AU$196,'PRESUPUESTO DE OBRA'!$J$180:$AU$180)</f>
        <v>0</v>
      </c>
      <c r="M24" s="262">
        <v>0</v>
      </c>
      <c r="N24" s="262">
        <f t="shared" si="3"/>
        <v>0</v>
      </c>
      <c r="O24" s="245"/>
      <c r="P24" s="231"/>
      <c r="Q24" s="230"/>
      <c r="R24" s="230"/>
      <c r="S24" s="230"/>
      <c r="T24" s="230"/>
      <c r="U24" s="230"/>
      <c r="V24" s="230"/>
      <c r="W24" s="230"/>
      <c r="X24" s="230"/>
    </row>
    <row r="25" spans="1:24" s="236" customFormat="1" ht="20.100000000000001" customHeight="1" x14ac:dyDescent="0.3">
      <c r="A25" s="273">
        <v>18</v>
      </c>
      <c r="B25" s="237">
        <v>14001619</v>
      </c>
      <c r="C25" s="237" t="s">
        <v>424</v>
      </c>
      <c r="D25" s="237" t="s">
        <v>425</v>
      </c>
      <c r="E25" s="237" t="s">
        <v>426</v>
      </c>
      <c r="F25" s="237" t="s">
        <v>389</v>
      </c>
      <c r="G25" s="238">
        <v>57</v>
      </c>
      <c r="H25" s="238">
        <v>6</v>
      </c>
      <c r="I25" s="238">
        <f t="shared" si="0"/>
        <v>342</v>
      </c>
      <c r="J25" s="237" t="s">
        <v>390</v>
      </c>
      <c r="K25" s="237" t="s">
        <v>391</v>
      </c>
      <c r="L25" s="239">
        <f>+LOOKUP(A25,'PRESUPUESTO DE OBRA'!$J$196:$AU$196,'PRESUPUESTO DE OBRA'!$J$180:$AU$180)</f>
        <v>206086024</v>
      </c>
      <c r="M25" s="239">
        <f>+LOOKUP(A25,'PRESUPUESTO DE OBRA'!$J$196:$AU$196,'PRESUPUESTO DE OBRA'!$J$194:$AU$194)</f>
        <v>315036596.67347127</v>
      </c>
      <c r="N25" s="239"/>
      <c r="O25" s="249">
        <f t="shared" ref="O25:O26" si="4">+M25</f>
        <v>315036596.67347127</v>
      </c>
      <c r="P25" s="231"/>
      <c r="Q25" s="230"/>
      <c r="R25" s="230"/>
      <c r="S25" s="230"/>
      <c r="T25" s="230"/>
      <c r="U25" s="230"/>
      <c r="V25" s="230"/>
      <c r="W25" s="230"/>
      <c r="X25" s="230"/>
    </row>
    <row r="26" spans="1:24" s="236" customFormat="1" ht="20.100000000000001" customHeight="1" x14ac:dyDescent="0.3">
      <c r="A26" s="274">
        <v>19</v>
      </c>
      <c r="B26" s="241">
        <v>14001616</v>
      </c>
      <c r="C26" s="237" t="s">
        <v>424</v>
      </c>
      <c r="D26" s="237" t="s">
        <v>426</v>
      </c>
      <c r="E26" s="237" t="s">
        <v>427</v>
      </c>
      <c r="F26" s="237" t="s">
        <v>389</v>
      </c>
      <c r="G26" s="238">
        <v>52</v>
      </c>
      <c r="H26" s="238">
        <v>6</v>
      </c>
      <c r="I26" s="238">
        <f t="shared" si="0"/>
        <v>312</v>
      </c>
      <c r="J26" s="237" t="s">
        <v>390</v>
      </c>
      <c r="K26" s="237" t="s">
        <v>391</v>
      </c>
      <c r="L26" s="239">
        <f>+LOOKUP(A26,'PRESUPUESTO DE OBRA'!$J$196:$AU$196,'PRESUPUESTO DE OBRA'!$J$180:$AU$180)</f>
        <v>193394176</v>
      </c>
      <c r="M26" s="239">
        <f>+LOOKUP(A26,'PRESUPUESTO DE OBRA'!$J$196:$AU$196,'PRESUPUESTO DE OBRA'!$J$194:$AU$194)</f>
        <v>295635004.47984529</v>
      </c>
      <c r="N26" s="239"/>
      <c r="O26" s="249">
        <f t="shared" si="4"/>
        <v>295635004.47984529</v>
      </c>
      <c r="P26" s="231"/>
      <c r="Q26" s="230"/>
      <c r="R26" s="230"/>
      <c r="S26" s="230"/>
      <c r="T26" s="230"/>
      <c r="U26" s="230"/>
      <c r="V26" s="230"/>
      <c r="W26" s="230"/>
      <c r="X26" s="230"/>
    </row>
    <row r="27" spans="1:24" s="236" customFormat="1" ht="20.100000000000001" customHeight="1" x14ac:dyDescent="0.3">
      <c r="A27" s="232"/>
      <c r="B27" s="232"/>
      <c r="C27" s="232"/>
      <c r="D27" s="232"/>
      <c r="E27" s="232"/>
      <c r="F27" s="232"/>
      <c r="G27" s="233"/>
      <c r="H27" s="233"/>
      <c r="I27" s="233"/>
      <c r="J27" s="234"/>
      <c r="K27" s="237"/>
      <c r="L27" s="239"/>
      <c r="M27" s="239"/>
      <c r="N27" s="239"/>
      <c r="O27" s="245"/>
      <c r="P27" s="231"/>
      <c r="Q27" s="230"/>
      <c r="R27" s="230"/>
      <c r="S27" s="230"/>
      <c r="T27" s="230"/>
      <c r="U27" s="230"/>
      <c r="V27" s="230"/>
      <c r="W27" s="230"/>
      <c r="X27" s="230"/>
    </row>
    <row r="28" spans="1:24" ht="24.9" customHeight="1" x14ac:dyDescent="0.3">
      <c r="F28" s="572" t="s">
        <v>429</v>
      </c>
      <c r="G28" s="572"/>
      <c r="H28" s="572"/>
      <c r="I28" s="242">
        <f>SUM(I8:I27)</f>
        <v>11092.6</v>
      </c>
      <c r="J28" s="572" t="s">
        <v>428</v>
      </c>
      <c r="K28" s="572"/>
      <c r="L28" s="243">
        <f>SUM(L8:L27)+3</f>
        <v>4012862076</v>
      </c>
      <c r="M28" s="243">
        <f>SUM(M8:M27)+3</f>
        <v>6134323846.0945435</v>
      </c>
      <c r="N28" s="243">
        <f>SUM(N8:N27)+3</f>
        <v>2625290189.9706612</v>
      </c>
      <c r="O28" s="243">
        <f>SUM(O8:O27)+3</f>
        <v>3509033659.1238813</v>
      </c>
    </row>
    <row r="31" spans="1:24" ht="24.9" customHeight="1" x14ac:dyDescent="0.3">
      <c r="A31" s="574" t="s">
        <v>68</v>
      </c>
      <c r="B31" s="574"/>
      <c r="C31" s="574"/>
      <c r="D31" s="574"/>
      <c r="E31" s="574"/>
      <c r="F31" s="61">
        <v>0.22889999999999999</v>
      </c>
      <c r="G31" s="575"/>
      <c r="H31" s="575"/>
      <c r="I31" s="575"/>
      <c r="J31" s="575"/>
      <c r="K31" s="575"/>
      <c r="L31" s="239">
        <f>+$L$28*F31</f>
        <v>918544129.19639993</v>
      </c>
    </row>
    <row r="32" spans="1:24" ht="24.9" customHeight="1" x14ac:dyDescent="0.3">
      <c r="A32" s="574" t="s">
        <v>69</v>
      </c>
      <c r="B32" s="574"/>
      <c r="C32" s="574"/>
      <c r="D32" s="574"/>
      <c r="E32" s="574"/>
      <c r="F32" s="61">
        <v>0.01</v>
      </c>
      <c r="G32" s="576"/>
      <c r="H32" s="576"/>
      <c r="I32" s="576"/>
      <c r="J32" s="576"/>
      <c r="K32" s="576"/>
      <c r="L32" s="239">
        <f t="shared" ref="L32:L34" si="5">+$L$28*F32</f>
        <v>40128620.759999998</v>
      </c>
    </row>
    <row r="33" spans="1:16" ht="24.9" customHeight="1" x14ac:dyDescent="0.3">
      <c r="A33" s="574" t="s">
        <v>70</v>
      </c>
      <c r="B33" s="574"/>
      <c r="C33" s="574"/>
      <c r="D33" s="574"/>
      <c r="E33" s="574"/>
      <c r="F33" s="61">
        <v>7.0000000000000007E-2</v>
      </c>
      <c r="G33" s="575"/>
      <c r="H33" s="575"/>
      <c r="I33" s="575"/>
      <c r="J33" s="575"/>
      <c r="K33" s="575"/>
      <c r="L33" s="239">
        <f t="shared" si="5"/>
        <v>280900345.32000005</v>
      </c>
    </row>
    <row r="34" spans="1:16" ht="24.9" customHeight="1" x14ac:dyDescent="0.3">
      <c r="A34" s="573" t="s">
        <v>160</v>
      </c>
      <c r="B34" s="573"/>
      <c r="C34" s="573"/>
      <c r="D34" s="573"/>
      <c r="E34" s="573"/>
      <c r="F34" s="244">
        <f>SUM(F31:F33)</f>
        <v>0.30890000000000001</v>
      </c>
      <c r="G34" s="575"/>
      <c r="H34" s="575"/>
      <c r="I34" s="575"/>
      <c r="J34" s="575"/>
      <c r="K34" s="575"/>
      <c r="L34" s="243">
        <f t="shared" si="5"/>
        <v>1239573095.2764001</v>
      </c>
    </row>
    <row r="35" spans="1:16" ht="24.9" customHeight="1" x14ac:dyDescent="0.3">
      <c r="A35" s="577" t="s">
        <v>166</v>
      </c>
      <c r="B35" s="578"/>
      <c r="C35" s="578"/>
      <c r="D35" s="578"/>
      <c r="E35" s="578"/>
      <c r="F35" s="578"/>
      <c r="G35" s="578"/>
      <c r="H35" s="578"/>
      <c r="I35" s="578"/>
      <c r="J35" s="578"/>
      <c r="K35" s="579"/>
      <c r="L35" s="243">
        <f>+L28+L34+1</f>
        <v>5252435172.2763996</v>
      </c>
    </row>
    <row r="36" spans="1:16" ht="24.9" customHeight="1" x14ac:dyDescent="0.3">
      <c r="A36" s="574" t="s">
        <v>71</v>
      </c>
      <c r="B36" s="574"/>
      <c r="C36" s="574"/>
      <c r="D36" s="574"/>
      <c r="E36" s="574"/>
      <c r="F36" s="61">
        <v>2.956510357963869E-2</v>
      </c>
      <c r="G36" s="575"/>
      <c r="H36" s="575"/>
      <c r="I36" s="575"/>
      <c r="J36" s="575"/>
      <c r="K36" s="575"/>
      <c r="L36" s="239">
        <f>+$L$35*F36</f>
        <v>155288789.91368914</v>
      </c>
    </row>
    <row r="37" spans="1:16" ht="24.9" customHeight="1" x14ac:dyDescent="0.3">
      <c r="A37" s="574" t="s">
        <v>72</v>
      </c>
      <c r="B37" s="574"/>
      <c r="C37" s="574"/>
      <c r="D37" s="574"/>
      <c r="E37" s="574"/>
      <c r="F37" s="61">
        <v>2.7195257611017123E-2</v>
      </c>
      <c r="G37" s="575"/>
      <c r="H37" s="575"/>
      <c r="I37" s="575"/>
      <c r="J37" s="575"/>
      <c r="K37" s="575"/>
      <c r="L37" s="239">
        <f t="shared" ref="L37:L38" si="6">+$L$35*F37</f>
        <v>142841327.59522378</v>
      </c>
    </row>
    <row r="38" spans="1:16" ht="24.9" customHeight="1" x14ac:dyDescent="0.3">
      <c r="A38" s="574" t="s">
        <v>73</v>
      </c>
      <c r="B38" s="574"/>
      <c r="C38" s="574"/>
      <c r="D38" s="574"/>
      <c r="E38" s="574"/>
      <c r="F38" s="61">
        <v>1.227221925586857E-2</v>
      </c>
      <c r="G38" s="575"/>
      <c r="H38" s="575"/>
      <c r="I38" s="575"/>
      <c r="J38" s="575"/>
      <c r="K38" s="575"/>
      <c r="L38" s="239">
        <f t="shared" si="6"/>
        <v>64459036.061411783</v>
      </c>
    </row>
    <row r="39" spans="1:16" ht="24.9" customHeight="1" x14ac:dyDescent="0.3">
      <c r="A39" s="577" t="s">
        <v>430</v>
      </c>
      <c r="B39" s="578"/>
      <c r="C39" s="578"/>
      <c r="D39" s="578"/>
      <c r="E39" s="578"/>
      <c r="F39" s="578"/>
      <c r="G39" s="578"/>
      <c r="H39" s="578"/>
      <c r="I39" s="578"/>
      <c r="J39" s="578"/>
      <c r="K39" s="579"/>
      <c r="L39" s="243">
        <f>+L35+L36+L37+L38</f>
        <v>5615024325.8467236</v>
      </c>
    </row>
    <row r="40" spans="1:16" ht="24.9" customHeight="1" x14ac:dyDescent="0.3">
      <c r="A40" s="586" t="s">
        <v>161</v>
      </c>
      <c r="B40" s="586"/>
      <c r="C40" s="586"/>
      <c r="D40" s="586"/>
      <c r="E40" s="586"/>
      <c r="F40" s="113">
        <v>4.1022694545836203E-3</v>
      </c>
      <c r="G40" s="575"/>
      <c r="H40" s="575"/>
      <c r="I40" s="575"/>
      <c r="J40" s="575"/>
      <c r="K40" s="575"/>
      <c r="L40" s="239">
        <f>+L39*F40</f>
        <v>23034342.778664999</v>
      </c>
    </row>
    <row r="41" spans="1:16" ht="24.9" customHeight="1" x14ac:dyDescent="0.3">
      <c r="A41" s="349" t="s">
        <v>162</v>
      </c>
      <c r="B41" s="349"/>
      <c r="C41" s="349"/>
      <c r="D41" s="349"/>
      <c r="E41" s="349"/>
      <c r="F41" s="203"/>
      <c r="G41" s="575"/>
      <c r="H41" s="575"/>
      <c r="I41" s="575"/>
      <c r="J41" s="575"/>
      <c r="K41" s="575"/>
      <c r="L41" s="239">
        <v>337110102</v>
      </c>
    </row>
    <row r="42" spans="1:16" ht="24.9" customHeight="1" x14ac:dyDescent="0.3">
      <c r="A42" s="580" t="s">
        <v>433</v>
      </c>
      <c r="B42" s="581"/>
      <c r="C42" s="581"/>
      <c r="D42" s="581"/>
      <c r="E42" s="581"/>
      <c r="F42" s="581"/>
      <c r="G42" s="581"/>
      <c r="H42" s="581"/>
      <c r="I42" s="581"/>
      <c r="J42" s="581"/>
      <c r="K42" s="582"/>
      <c r="L42" s="243">
        <f>+L39+L40+L41</f>
        <v>5975168770.6253881</v>
      </c>
    </row>
    <row r="43" spans="1:16" ht="54.75" customHeight="1" x14ac:dyDescent="0.3">
      <c r="A43" s="349" t="s">
        <v>164</v>
      </c>
      <c r="B43" s="349"/>
      <c r="C43" s="349"/>
      <c r="D43" s="349"/>
      <c r="E43" s="349"/>
      <c r="F43" s="203">
        <v>2.6636081009472172E-2</v>
      </c>
      <c r="G43" s="575"/>
      <c r="H43" s="575"/>
      <c r="I43" s="575"/>
      <c r="J43" s="575"/>
      <c r="K43" s="575"/>
      <c r="L43" s="239">
        <f>+L42*F43</f>
        <v>159155079.41964608</v>
      </c>
    </row>
    <row r="44" spans="1:16" ht="24.9" customHeight="1" x14ac:dyDescent="0.3">
      <c r="A44" s="349" t="s">
        <v>431</v>
      </c>
      <c r="B44" s="349"/>
      <c r="C44" s="349"/>
      <c r="D44" s="349"/>
      <c r="E44" s="349"/>
      <c r="F44" s="246">
        <v>1</v>
      </c>
      <c r="G44" s="583">
        <v>250000000</v>
      </c>
      <c r="H44" s="584"/>
      <c r="I44" s="584"/>
      <c r="J44" s="584"/>
      <c r="K44" s="585"/>
      <c r="L44" s="239">
        <f>+F44*G44</f>
        <v>250000000</v>
      </c>
    </row>
    <row r="45" spans="1:16" ht="24.9" customHeight="1" x14ac:dyDescent="0.3">
      <c r="A45" s="580" t="s">
        <v>165</v>
      </c>
      <c r="B45" s="581"/>
      <c r="C45" s="581"/>
      <c r="D45" s="581"/>
      <c r="E45" s="581"/>
      <c r="F45" s="581"/>
      <c r="G45" s="581"/>
      <c r="H45" s="581"/>
      <c r="I45" s="581"/>
      <c r="J45" s="581"/>
      <c r="K45" s="582"/>
      <c r="L45" s="243">
        <f>+L42+L43+L44</f>
        <v>6384323850.0450344</v>
      </c>
    </row>
    <row r="46" spans="1:16" s="279" customFormat="1" ht="24.9" customHeight="1" x14ac:dyDescent="0.3">
      <c r="A46" s="276"/>
      <c r="B46" s="276"/>
      <c r="C46" s="276"/>
      <c r="D46" s="276"/>
      <c r="E46" s="276"/>
      <c r="F46" s="276"/>
      <c r="G46" s="276"/>
      <c r="H46" s="276"/>
      <c r="I46" s="276"/>
      <c r="J46" s="276"/>
      <c r="K46" s="276"/>
      <c r="L46" s="277"/>
      <c r="M46" s="231"/>
      <c r="N46" s="231"/>
      <c r="P46" s="231"/>
    </row>
    <row r="47" spans="1:16" s="279" customFormat="1" ht="24.9" customHeight="1" thickBot="1" x14ac:dyDescent="0.35">
      <c r="A47" s="276"/>
      <c r="B47" s="276"/>
      <c r="C47" s="276"/>
      <c r="D47" s="276"/>
      <c r="E47" s="276"/>
      <c r="F47" s="276"/>
      <c r="G47" s="276"/>
      <c r="H47" s="276"/>
      <c r="I47" s="276"/>
      <c r="J47" s="276"/>
      <c r="K47" s="276"/>
      <c r="L47" s="277"/>
      <c r="M47" s="231"/>
      <c r="N47" s="231"/>
      <c r="P47" s="231"/>
    </row>
    <row r="48" spans="1:16" ht="21" thickBot="1" x14ac:dyDescent="0.35">
      <c r="A48" s="589" t="s">
        <v>491</v>
      </c>
      <c r="B48" s="590"/>
      <c r="C48" s="590"/>
      <c r="D48" s="590"/>
      <c r="E48" s="590"/>
      <c r="F48" s="590"/>
      <c r="G48" s="590"/>
      <c r="H48" s="590"/>
      <c r="I48" s="590"/>
      <c r="J48" s="590"/>
      <c r="K48" s="590"/>
      <c r="L48" s="591"/>
    </row>
    <row r="49" spans="1:16" x14ac:dyDescent="0.3">
      <c r="A49" s="278"/>
      <c r="B49" s="278"/>
      <c r="C49" s="278"/>
      <c r="D49" s="278"/>
    </row>
    <row r="50" spans="1:16" ht="20.100000000000001" customHeight="1" x14ac:dyDescent="0.3">
      <c r="A50" s="587" t="s">
        <v>461</v>
      </c>
      <c r="B50" s="587"/>
      <c r="C50" s="587"/>
      <c r="D50" s="587"/>
      <c r="E50" s="587"/>
      <c r="F50" s="587"/>
      <c r="G50" s="587"/>
      <c r="H50" s="587"/>
      <c r="I50" s="587"/>
      <c r="J50" s="587"/>
      <c r="K50" s="587"/>
      <c r="L50" s="282">
        <v>1581099221</v>
      </c>
    </row>
    <row r="51" spans="1:16" ht="20.100000000000001" customHeight="1" x14ac:dyDescent="0.3">
      <c r="A51" s="587" t="s">
        <v>462</v>
      </c>
      <c r="B51" s="587"/>
      <c r="C51" s="587"/>
      <c r="D51" s="587"/>
      <c r="E51" s="587"/>
      <c r="F51" s="587"/>
      <c r="G51" s="587"/>
      <c r="H51" s="587"/>
      <c r="I51" s="587"/>
      <c r="J51" s="587"/>
      <c r="K51" s="587"/>
      <c r="L51" s="282">
        <v>317698032.12</v>
      </c>
    </row>
    <row r="52" spans="1:16" ht="20.100000000000001" customHeight="1" x14ac:dyDescent="0.3">
      <c r="A52" s="588" t="s">
        <v>463</v>
      </c>
      <c r="B52" s="588"/>
      <c r="C52" s="588"/>
      <c r="D52" s="588"/>
      <c r="E52" s="588"/>
      <c r="F52" s="588"/>
      <c r="G52" s="588"/>
      <c r="H52" s="588"/>
      <c r="I52" s="588"/>
      <c r="J52" s="588"/>
      <c r="K52" s="588"/>
      <c r="L52" s="283">
        <f>+L50+L51</f>
        <v>1898797253.1199999</v>
      </c>
    </row>
    <row r="53" spans="1:16" s="279" customFormat="1" ht="20.100000000000001" customHeight="1" thickBot="1" x14ac:dyDescent="0.35">
      <c r="A53" s="588" t="s">
        <v>466</v>
      </c>
      <c r="B53" s="588"/>
      <c r="C53" s="588"/>
      <c r="D53" s="588"/>
      <c r="E53" s="588"/>
      <c r="F53" s="588"/>
      <c r="G53" s="588"/>
      <c r="H53" s="588"/>
      <c r="I53" s="588"/>
      <c r="J53" s="588"/>
      <c r="K53" s="588"/>
      <c r="L53" s="283">
        <f>+L45-L56</f>
        <v>946439278.04503441</v>
      </c>
      <c r="M53" s="231"/>
      <c r="N53" s="231"/>
      <c r="P53" s="231"/>
    </row>
    <row r="54" spans="1:16" s="279" customFormat="1" ht="39.75" customHeight="1" x14ac:dyDescent="0.3">
      <c r="A54" s="598" t="s">
        <v>464</v>
      </c>
      <c r="B54" s="598"/>
      <c r="C54" s="598"/>
      <c r="D54" s="598"/>
      <c r="E54" s="598"/>
      <c r="F54" s="598"/>
      <c r="G54" s="598"/>
      <c r="H54" s="598"/>
      <c r="I54" s="598"/>
      <c r="J54" s="598"/>
      <c r="K54" s="598"/>
      <c r="L54" s="283">
        <f>+L52+L53</f>
        <v>2845236531.1650343</v>
      </c>
      <c r="M54" s="323" t="s">
        <v>495</v>
      </c>
      <c r="N54" s="323" t="s">
        <v>496</v>
      </c>
      <c r="P54" s="231"/>
    </row>
    <row r="55" spans="1:16" s="279" customFormat="1" ht="20.100000000000001" customHeight="1" x14ac:dyDescent="0.3">
      <c r="A55" s="317"/>
      <c r="B55" s="317"/>
      <c r="C55" s="317"/>
      <c r="D55" s="317"/>
      <c r="E55" s="317"/>
      <c r="F55" s="317"/>
      <c r="G55" s="317"/>
      <c r="H55" s="317"/>
      <c r="I55" s="317"/>
      <c r="J55" s="317"/>
      <c r="K55" s="317"/>
      <c r="L55" s="318"/>
      <c r="M55" s="324">
        <v>828116</v>
      </c>
      <c r="N55" s="324">
        <v>877803</v>
      </c>
      <c r="O55" s="325"/>
      <c r="P55" s="231"/>
    </row>
    <row r="56" spans="1:16" s="279" customFormat="1" ht="24.9" customHeight="1" thickBot="1" x14ac:dyDescent="0.35">
      <c r="A56" s="599" t="s">
        <v>465</v>
      </c>
      <c r="B56" s="600"/>
      <c r="C56" s="600"/>
      <c r="D56" s="600"/>
      <c r="E56" s="600"/>
      <c r="F56" s="600"/>
      <c r="G56" s="600"/>
      <c r="H56" s="600"/>
      <c r="I56" s="600"/>
      <c r="J56" s="600"/>
      <c r="K56" s="601"/>
      <c r="L56" s="320">
        <v>5437884572</v>
      </c>
      <c r="M56" s="326">
        <f>+L56/M55</f>
        <v>6566.5734897043412</v>
      </c>
      <c r="N56" s="326">
        <f>+M56/2</f>
        <v>3283.2867448521706</v>
      </c>
      <c r="O56" s="325"/>
      <c r="P56" s="231"/>
    </row>
    <row r="57" spans="1:16" s="279" customFormat="1" ht="37.5" customHeight="1" thickBot="1" x14ac:dyDescent="0.35">
      <c r="A57" s="605" t="s">
        <v>468</v>
      </c>
      <c r="B57" s="606"/>
      <c r="C57" s="606"/>
      <c r="D57" s="606"/>
      <c r="E57" s="606"/>
      <c r="F57" s="606"/>
      <c r="G57" s="606"/>
      <c r="H57" s="606"/>
      <c r="I57" s="606"/>
      <c r="J57" s="606"/>
      <c r="K57" s="606"/>
      <c r="L57" s="322">
        <f>+L54</f>
        <v>2845236531.1650343</v>
      </c>
      <c r="M57" s="595" t="s">
        <v>497</v>
      </c>
      <c r="N57" s="596"/>
      <c r="O57" s="597"/>
      <c r="P57" s="231"/>
    </row>
    <row r="58" spans="1:16" ht="24.9" customHeight="1" thickBot="1" x14ac:dyDescent="0.35">
      <c r="A58" s="599" t="s">
        <v>467</v>
      </c>
      <c r="B58" s="600"/>
      <c r="C58" s="600"/>
      <c r="D58" s="600"/>
      <c r="E58" s="600"/>
      <c r="F58" s="600"/>
      <c r="G58" s="600"/>
      <c r="H58" s="600"/>
      <c r="I58" s="600"/>
      <c r="J58" s="600"/>
      <c r="K58" s="601"/>
      <c r="L58" s="321">
        <f>+L57+L56</f>
        <v>8283121103.1650343</v>
      </c>
      <c r="M58" s="592">
        <f>+N56*N55</f>
        <v>2882078954.4914699</v>
      </c>
      <c r="N58" s="593"/>
      <c r="O58" s="594"/>
    </row>
    <row r="59" spans="1:16" s="279" customFormat="1" ht="24.9" customHeight="1" thickBot="1" x14ac:dyDescent="0.35">
      <c r="A59" s="602" t="s">
        <v>493</v>
      </c>
      <c r="B59" s="603"/>
      <c r="C59" s="603"/>
      <c r="D59" s="603"/>
      <c r="E59" s="603"/>
      <c r="F59" s="603"/>
      <c r="G59" s="603"/>
      <c r="H59" s="603"/>
      <c r="I59" s="603"/>
      <c r="J59" s="603"/>
      <c r="K59" s="604"/>
      <c r="L59" s="319">
        <f>+L90</f>
        <v>113812904.99999997</v>
      </c>
      <c r="M59" s="607" t="s">
        <v>498</v>
      </c>
      <c r="N59" s="608"/>
      <c r="O59" s="609"/>
      <c r="P59" s="231"/>
    </row>
    <row r="60" spans="1:16" ht="24.9" customHeight="1" thickBot="1" x14ac:dyDescent="0.35">
      <c r="A60" s="599" t="s">
        <v>469</v>
      </c>
      <c r="B60" s="600"/>
      <c r="C60" s="600"/>
      <c r="D60" s="600"/>
      <c r="E60" s="600"/>
      <c r="F60" s="600"/>
      <c r="G60" s="600"/>
      <c r="H60" s="600"/>
      <c r="I60" s="600"/>
      <c r="J60" s="600"/>
      <c r="K60" s="601"/>
      <c r="L60" s="281">
        <f>+L57+L59</f>
        <v>2959049436.1650343</v>
      </c>
      <c r="M60" s="592">
        <f>+L57-M58</f>
        <v>-36842423.326435566</v>
      </c>
      <c r="N60" s="593"/>
      <c r="O60" s="594"/>
    </row>
    <row r="61" spans="1:16" ht="13.8" thickBot="1" x14ac:dyDescent="0.35"/>
    <row r="62" spans="1:16" x14ac:dyDescent="0.3">
      <c r="G62" s="557" t="s">
        <v>494</v>
      </c>
      <c r="H62" s="558"/>
      <c r="I62" s="558"/>
      <c r="J62" s="558"/>
      <c r="K62" s="558"/>
      <c r="L62" s="559"/>
    </row>
    <row r="63" spans="1:16" ht="13.8" thickBot="1" x14ac:dyDescent="0.35">
      <c r="G63" s="560"/>
      <c r="H63" s="561"/>
      <c r="I63" s="561"/>
      <c r="J63" s="561"/>
      <c r="K63" s="561"/>
      <c r="L63" s="562"/>
      <c r="M63" s="231">
        <v>-36842423.326435566</v>
      </c>
    </row>
    <row r="64" spans="1:16" ht="14.4" thickBot="1" x14ac:dyDescent="0.35">
      <c r="G64" s="285"/>
      <c r="H64" s="285"/>
      <c r="I64" s="285"/>
      <c r="J64" s="285"/>
      <c r="K64" s="285"/>
      <c r="L64" s="285"/>
    </row>
    <row r="65" spans="7:12" ht="14.4" thickBot="1" x14ac:dyDescent="0.35">
      <c r="G65" s="286">
        <v>1</v>
      </c>
      <c r="H65" s="545" t="s">
        <v>470</v>
      </c>
      <c r="I65" s="545"/>
      <c r="J65" s="545"/>
      <c r="K65" s="545"/>
      <c r="L65" s="546"/>
    </row>
    <row r="66" spans="7:12" ht="14.4" thickBot="1" x14ac:dyDescent="0.35">
      <c r="G66" s="285"/>
      <c r="H66" s="285"/>
      <c r="I66" s="285"/>
      <c r="J66" s="285"/>
      <c r="K66" s="285"/>
      <c r="L66" s="285"/>
    </row>
    <row r="67" spans="7:12" ht="13.8" x14ac:dyDescent="0.25">
      <c r="G67" s="287"/>
      <c r="H67" s="563" t="s">
        <v>43</v>
      </c>
      <c r="I67" s="564"/>
      <c r="J67" s="288" t="s">
        <v>471</v>
      </c>
      <c r="K67" s="288" t="s">
        <v>472</v>
      </c>
      <c r="L67" s="289" t="s">
        <v>473</v>
      </c>
    </row>
    <row r="68" spans="7:12" ht="29.25" customHeight="1" x14ac:dyDescent="0.3">
      <c r="G68" s="290" t="s">
        <v>474</v>
      </c>
      <c r="H68" s="565" t="s">
        <v>492</v>
      </c>
      <c r="I68" s="565"/>
      <c r="J68" s="291">
        <v>24700000</v>
      </c>
      <c r="K68" s="294">
        <v>2</v>
      </c>
      <c r="L68" s="293">
        <f>+K68*J68</f>
        <v>49400000</v>
      </c>
    </row>
    <row r="69" spans="7:12" ht="72" customHeight="1" x14ac:dyDescent="0.3">
      <c r="G69" s="290" t="s">
        <v>474</v>
      </c>
      <c r="H69" s="565" t="s">
        <v>475</v>
      </c>
      <c r="I69" s="565"/>
      <c r="J69" s="292"/>
      <c r="K69" s="294">
        <v>0.6</v>
      </c>
      <c r="L69" s="295">
        <f>+L68*K69</f>
        <v>29640000</v>
      </c>
    </row>
    <row r="70" spans="7:12" ht="14.4" thickBot="1" x14ac:dyDescent="0.35">
      <c r="G70" s="296" t="s">
        <v>474</v>
      </c>
      <c r="H70" s="554" t="s">
        <v>476</v>
      </c>
      <c r="I70" s="554"/>
      <c r="J70" s="297"/>
      <c r="K70" s="297"/>
      <c r="L70" s="298">
        <f>+L69+L68</f>
        <v>79040000</v>
      </c>
    </row>
    <row r="71" spans="7:12" ht="14.4" thickBot="1" x14ac:dyDescent="0.35">
      <c r="G71" s="299"/>
      <c r="H71" s="300"/>
      <c r="I71" s="300"/>
      <c r="J71" s="301"/>
      <c r="K71" s="301"/>
      <c r="L71" s="302"/>
    </row>
    <row r="72" spans="7:12" ht="14.4" thickBot="1" x14ac:dyDescent="0.35">
      <c r="G72" s="303" t="s">
        <v>477</v>
      </c>
      <c r="H72" s="457" t="s">
        <v>478</v>
      </c>
      <c r="I72" s="457"/>
      <c r="J72" s="457"/>
      <c r="K72" s="457"/>
      <c r="L72" s="547"/>
    </row>
    <row r="73" spans="7:12" ht="14.4" thickBot="1" x14ac:dyDescent="0.35">
      <c r="G73" s="304"/>
      <c r="H73" s="304"/>
      <c r="I73" s="304"/>
      <c r="J73" s="304"/>
      <c r="K73" s="304"/>
      <c r="L73" s="302"/>
    </row>
    <row r="74" spans="7:12" ht="13.8" x14ac:dyDescent="0.25">
      <c r="G74" s="287"/>
      <c r="H74" s="548" t="s">
        <v>43</v>
      </c>
      <c r="I74" s="548"/>
      <c r="J74" s="288" t="s">
        <v>471</v>
      </c>
      <c r="K74" s="288" t="s">
        <v>472</v>
      </c>
      <c r="L74" s="289" t="s">
        <v>473</v>
      </c>
    </row>
    <row r="75" spans="7:12" ht="45" customHeight="1" x14ac:dyDescent="0.3">
      <c r="G75" s="290"/>
      <c r="H75" s="549" t="s">
        <v>479</v>
      </c>
      <c r="I75" s="550"/>
      <c r="J75" s="305">
        <v>5450000</v>
      </c>
      <c r="K75" s="294">
        <v>2</v>
      </c>
      <c r="L75" s="306">
        <f>+K75*J75</f>
        <v>10900000</v>
      </c>
    </row>
    <row r="76" spans="7:12" ht="31.5" customHeight="1" x14ac:dyDescent="0.3">
      <c r="G76" s="290"/>
      <c r="H76" s="549" t="s">
        <v>480</v>
      </c>
      <c r="I76" s="550"/>
      <c r="J76" s="305">
        <v>832716.81488128053</v>
      </c>
      <c r="K76" s="294">
        <v>2</v>
      </c>
      <c r="L76" s="306">
        <f>+K76*J76</f>
        <v>1665433.6297625611</v>
      </c>
    </row>
    <row r="77" spans="7:12" ht="14.4" thickBot="1" x14ac:dyDescent="0.35">
      <c r="G77" s="296"/>
      <c r="H77" s="551" t="s">
        <v>481</v>
      </c>
      <c r="I77" s="552"/>
      <c r="J77" s="307"/>
      <c r="K77" s="307"/>
      <c r="L77" s="308">
        <f>+L76+L75</f>
        <v>12565433.62976256</v>
      </c>
    </row>
    <row r="78" spans="7:12" ht="14.4" thickBot="1" x14ac:dyDescent="0.35">
      <c r="G78" s="299"/>
      <c r="H78" s="304"/>
      <c r="I78" s="304"/>
      <c r="J78" s="304"/>
      <c r="K78" s="304"/>
      <c r="L78" s="302"/>
    </row>
    <row r="79" spans="7:12" ht="15.75" customHeight="1" thickBot="1" x14ac:dyDescent="0.35">
      <c r="G79" s="303">
        <v>3</v>
      </c>
      <c r="H79" s="457" t="s">
        <v>482</v>
      </c>
      <c r="I79" s="457"/>
      <c r="J79" s="457"/>
      <c r="K79" s="457"/>
      <c r="L79" s="547"/>
    </row>
    <row r="80" spans="7:12" ht="15" thickBot="1" x14ac:dyDescent="0.35">
      <c r="G80" s="304"/>
      <c r="H80" s="304"/>
      <c r="I80" s="304"/>
      <c r="J80" s="304"/>
      <c r="K80" s="304"/>
      <c r="L80"/>
    </row>
    <row r="81" spans="7:12" ht="13.8" x14ac:dyDescent="0.25">
      <c r="G81" s="309"/>
      <c r="H81" s="548" t="s">
        <v>43</v>
      </c>
      <c r="I81" s="548"/>
      <c r="J81" s="310"/>
      <c r="K81" s="310"/>
      <c r="L81" s="311" t="s">
        <v>473</v>
      </c>
    </row>
    <row r="82" spans="7:12" ht="13.8" x14ac:dyDescent="0.3">
      <c r="G82" s="290"/>
      <c r="H82" s="553" t="s">
        <v>483</v>
      </c>
      <c r="I82" s="553"/>
      <c r="J82" s="294"/>
      <c r="K82" s="294"/>
      <c r="L82" s="306">
        <v>750000</v>
      </c>
    </row>
    <row r="83" spans="7:12" ht="13.8" x14ac:dyDescent="0.3">
      <c r="G83" s="290"/>
      <c r="H83" s="553" t="s">
        <v>484</v>
      </c>
      <c r="I83" s="553"/>
      <c r="J83" s="294"/>
      <c r="K83" s="294"/>
      <c r="L83" s="306">
        <v>500000</v>
      </c>
    </row>
    <row r="84" spans="7:12" ht="14.4" thickBot="1" x14ac:dyDescent="0.35">
      <c r="G84" s="296"/>
      <c r="H84" s="554" t="s">
        <v>485</v>
      </c>
      <c r="I84" s="554"/>
      <c r="J84" s="307"/>
      <c r="K84" s="307"/>
      <c r="L84" s="308">
        <f>+L83+L82</f>
        <v>1250000</v>
      </c>
    </row>
    <row r="85" spans="7:12" ht="14.4" thickBot="1" x14ac:dyDescent="0.35">
      <c r="G85" s="304"/>
      <c r="H85" s="304"/>
      <c r="I85" s="304"/>
      <c r="J85" s="304"/>
      <c r="K85" s="304"/>
      <c r="L85" s="302"/>
    </row>
    <row r="86" spans="7:12" ht="13.8" x14ac:dyDescent="0.3">
      <c r="G86" s="309"/>
      <c r="H86" s="555" t="s">
        <v>486</v>
      </c>
      <c r="I86" s="556"/>
      <c r="J86" s="310"/>
      <c r="K86" s="310"/>
      <c r="L86" s="312">
        <f>+L84+L77+L70</f>
        <v>92855433.62976256</v>
      </c>
    </row>
    <row r="87" spans="7:12" ht="13.8" x14ac:dyDescent="0.3">
      <c r="G87" s="290"/>
      <c r="H87" s="540" t="s">
        <v>487</v>
      </c>
      <c r="I87" s="541"/>
      <c r="J87" s="294"/>
      <c r="K87" s="294"/>
      <c r="L87" s="313">
        <f>L86*3%</f>
        <v>2785663.0088928766</v>
      </c>
    </row>
    <row r="88" spans="7:12" ht="13.8" x14ac:dyDescent="0.3">
      <c r="G88" s="290"/>
      <c r="H88" s="540" t="s">
        <v>488</v>
      </c>
      <c r="I88" s="541"/>
      <c r="J88" s="294"/>
      <c r="K88" s="294"/>
      <c r="L88" s="313">
        <f>+L87+L86</f>
        <v>95641096.638655439</v>
      </c>
    </row>
    <row r="89" spans="7:12" ht="13.8" x14ac:dyDescent="0.3">
      <c r="G89" s="290"/>
      <c r="H89" s="540" t="s">
        <v>489</v>
      </c>
      <c r="I89" s="542"/>
      <c r="J89" s="294"/>
      <c r="K89" s="314">
        <v>0.19</v>
      </c>
      <c r="L89" s="313">
        <f>+L88*K89</f>
        <v>18171808.361344535</v>
      </c>
    </row>
    <row r="90" spans="7:12" ht="14.4" thickBot="1" x14ac:dyDescent="0.35">
      <c r="G90" s="315"/>
      <c r="H90" s="543" t="s">
        <v>490</v>
      </c>
      <c r="I90" s="544"/>
      <c r="J90" s="316"/>
      <c r="K90" s="316"/>
      <c r="L90" s="284">
        <f>+L89+L88</f>
        <v>113812904.99999997</v>
      </c>
    </row>
  </sheetData>
  <mergeCells count="67">
    <mergeCell ref="A50:K50"/>
    <mergeCell ref="A51:K51"/>
    <mergeCell ref="A52:K52"/>
    <mergeCell ref="A48:L48"/>
    <mergeCell ref="M60:O60"/>
    <mergeCell ref="M57:O57"/>
    <mergeCell ref="A53:K53"/>
    <mergeCell ref="A54:K54"/>
    <mergeCell ref="A60:K60"/>
    <mergeCell ref="A59:K59"/>
    <mergeCell ref="A56:K56"/>
    <mergeCell ref="A57:K57"/>
    <mergeCell ref="A58:K58"/>
    <mergeCell ref="M58:O58"/>
    <mergeCell ref="M59:O59"/>
    <mergeCell ref="A45:K45"/>
    <mergeCell ref="G38:K38"/>
    <mergeCell ref="G40:K40"/>
    <mergeCell ref="G44:K44"/>
    <mergeCell ref="A43:E43"/>
    <mergeCell ref="A44:E44"/>
    <mergeCell ref="A41:E41"/>
    <mergeCell ref="A38:E38"/>
    <mergeCell ref="G41:K41"/>
    <mergeCell ref="G43:K43"/>
    <mergeCell ref="A39:K39"/>
    <mergeCell ref="A42:K42"/>
    <mergeCell ref="A40:E40"/>
    <mergeCell ref="A36:E36"/>
    <mergeCell ref="A37:E37"/>
    <mergeCell ref="A35:K35"/>
    <mergeCell ref="G34:K34"/>
    <mergeCell ref="G36:K36"/>
    <mergeCell ref="G37:K37"/>
    <mergeCell ref="A1:O1"/>
    <mergeCell ref="A3:O3"/>
    <mergeCell ref="J28:K28"/>
    <mergeCell ref="F28:H28"/>
    <mergeCell ref="A34:E34"/>
    <mergeCell ref="A5:O5"/>
    <mergeCell ref="A31:E31"/>
    <mergeCell ref="A32:E32"/>
    <mergeCell ref="A33:E33"/>
    <mergeCell ref="G31:K31"/>
    <mergeCell ref="G32:K32"/>
    <mergeCell ref="G33:K33"/>
    <mergeCell ref="G62:L63"/>
    <mergeCell ref="H67:I67"/>
    <mergeCell ref="H68:I68"/>
    <mergeCell ref="H69:I69"/>
    <mergeCell ref="H70:I70"/>
    <mergeCell ref="H87:I87"/>
    <mergeCell ref="H88:I88"/>
    <mergeCell ref="H89:I89"/>
    <mergeCell ref="H90:I90"/>
    <mergeCell ref="H65:L65"/>
    <mergeCell ref="H72:L72"/>
    <mergeCell ref="H79:L79"/>
    <mergeCell ref="H74:I74"/>
    <mergeCell ref="H75:I75"/>
    <mergeCell ref="H76:I76"/>
    <mergeCell ref="H77:I77"/>
    <mergeCell ref="H81:I81"/>
    <mergeCell ref="H82:I82"/>
    <mergeCell ref="H83:I83"/>
    <mergeCell ref="H84:I84"/>
    <mergeCell ref="H86:I86"/>
  </mergeCells>
  <phoneticPr fontId="24" type="noConversion"/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26"/>
  <sheetViews>
    <sheetView showGridLines="0" workbookViewId="0">
      <selection activeCell="L61" sqref="L61"/>
    </sheetView>
  </sheetViews>
  <sheetFormatPr baseColWidth="10" defaultColWidth="11.44140625" defaultRowHeight="13.2" x14ac:dyDescent="0.3"/>
  <cols>
    <col min="1" max="1" width="3.109375" style="230" customWidth="1"/>
    <col min="2" max="2" width="3.33203125" style="230" customWidth="1"/>
    <col min="3" max="3" width="11.44140625" style="230"/>
    <col min="4" max="4" width="5.5546875" style="230" customWidth="1"/>
    <col min="5" max="5" width="12.33203125" style="230" bestFit="1" customWidth="1"/>
    <col min="6" max="6" width="60.6640625" style="230" customWidth="1"/>
    <col min="7" max="7" width="3.33203125" style="230" customWidth="1"/>
    <col min="8" max="8" width="9.88671875" style="230" customWidth="1"/>
    <col min="9" max="9" width="11.44140625" style="230"/>
    <col min="10" max="10" width="16.33203125" style="250" bestFit="1" customWidth="1"/>
    <col min="11" max="11" width="11.44140625" style="230"/>
    <col min="12" max="12" width="81.6640625" style="230" customWidth="1"/>
    <col min="13" max="16384" width="11.44140625" style="230"/>
  </cols>
  <sheetData>
    <row r="1" spans="1:10" ht="12.75" customHeight="1" x14ac:dyDescent="0.3">
      <c r="A1" s="610" t="s">
        <v>169</v>
      </c>
      <c r="B1" s="610"/>
      <c r="C1" s="610"/>
      <c r="D1" s="610"/>
      <c r="E1" s="610"/>
      <c r="F1" s="610"/>
      <c r="G1" s="610"/>
      <c r="H1" s="610"/>
      <c r="I1" s="610"/>
      <c r="J1" s="610"/>
    </row>
    <row r="2" spans="1:10" ht="12.75" customHeight="1" x14ac:dyDescent="0.3">
      <c r="A2" s="610"/>
      <c r="B2" s="610"/>
      <c r="C2" s="610"/>
      <c r="D2" s="610"/>
      <c r="E2" s="610"/>
      <c r="F2" s="610"/>
      <c r="G2" s="610"/>
      <c r="H2" s="610"/>
      <c r="I2" s="610"/>
      <c r="J2" s="610"/>
    </row>
    <row r="3" spans="1:10" ht="12.75" customHeight="1" x14ac:dyDescent="0.3">
      <c r="A3" s="610"/>
      <c r="B3" s="610"/>
      <c r="C3" s="610"/>
      <c r="D3" s="610"/>
      <c r="E3" s="610"/>
      <c r="F3" s="610"/>
      <c r="G3" s="610"/>
      <c r="H3" s="610"/>
      <c r="I3" s="610"/>
      <c r="J3" s="610"/>
    </row>
    <row r="4" spans="1:10" ht="12.75" customHeight="1" x14ac:dyDescent="0.3">
      <c r="A4" s="610"/>
      <c r="B4" s="610"/>
      <c r="C4" s="610"/>
      <c r="D4" s="610"/>
      <c r="E4" s="610"/>
      <c r="F4" s="610"/>
      <c r="G4" s="610"/>
      <c r="H4" s="610"/>
      <c r="I4" s="610"/>
      <c r="J4" s="610"/>
    </row>
    <row r="5" spans="1:10" ht="13.8" x14ac:dyDescent="0.3">
      <c r="A5" s="611" t="s">
        <v>440</v>
      </c>
      <c r="B5" s="611"/>
      <c r="C5" s="611"/>
      <c r="D5" s="611"/>
      <c r="E5" s="611"/>
      <c r="F5" s="611"/>
      <c r="G5" s="611"/>
      <c r="H5" s="611"/>
      <c r="I5" s="611"/>
      <c r="J5" s="611"/>
    </row>
    <row r="7" spans="1:10" ht="13.8" x14ac:dyDescent="0.3">
      <c r="A7" s="611" t="s">
        <v>441</v>
      </c>
      <c r="B7" s="611"/>
      <c r="C7" s="611"/>
      <c r="D7" s="611"/>
      <c r="E7" s="611"/>
      <c r="F7" s="611"/>
      <c r="G7" s="611"/>
      <c r="H7" s="611"/>
      <c r="I7" s="611"/>
      <c r="J7" s="611"/>
    </row>
    <row r="8" spans="1:10" ht="13.8" thickBot="1" x14ac:dyDescent="0.35"/>
    <row r="9" spans="1:10" ht="45" customHeight="1" x14ac:dyDescent="0.3">
      <c r="A9" s="259" t="s">
        <v>200</v>
      </c>
      <c r="B9" s="260">
        <v>1</v>
      </c>
      <c r="C9" s="252" t="s">
        <v>436</v>
      </c>
      <c r="D9" s="251">
        <v>4747</v>
      </c>
      <c r="E9" s="252" t="s">
        <v>437</v>
      </c>
      <c r="F9" s="257" t="s">
        <v>313</v>
      </c>
      <c r="G9" s="252" t="s">
        <v>54</v>
      </c>
      <c r="H9" s="251" t="s">
        <v>10</v>
      </c>
      <c r="I9" s="253" t="s">
        <v>438</v>
      </c>
      <c r="J9" s="258">
        <v>126267</v>
      </c>
    </row>
    <row r="10" spans="1:10" x14ac:dyDescent="0.3">
      <c r="A10" s="612" t="s">
        <v>439</v>
      </c>
      <c r="B10" s="572"/>
      <c r="C10" s="572"/>
      <c r="D10" s="572"/>
      <c r="E10" s="572"/>
      <c r="F10" s="572"/>
      <c r="G10" s="572"/>
      <c r="H10" s="572"/>
      <c r="I10" s="572"/>
      <c r="J10" s="254"/>
    </row>
    <row r="11" spans="1:10" ht="40.5" customHeight="1" thickBot="1" x14ac:dyDescent="0.35">
      <c r="A11" s="613"/>
      <c r="B11" s="614"/>
      <c r="C11" s="614"/>
      <c r="D11" s="614"/>
      <c r="E11" s="614"/>
      <c r="F11" s="614"/>
      <c r="G11" s="614"/>
      <c r="H11" s="614"/>
      <c r="I11" s="614"/>
      <c r="J11" s="615"/>
    </row>
    <row r="13" spans="1:10" ht="13.8" thickBot="1" x14ac:dyDescent="0.35"/>
    <row r="14" spans="1:10" ht="45" customHeight="1" x14ac:dyDescent="0.3">
      <c r="A14" s="259" t="s">
        <v>200</v>
      </c>
      <c r="B14" s="260">
        <v>2</v>
      </c>
      <c r="C14" s="252" t="s">
        <v>436</v>
      </c>
      <c r="D14" s="251">
        <v>4743</v>
      </c>
      <c r="E14" s="252" t="s">
        <v>437</v>
      </c>
      <c r="F14" s="257" t="s">
        <v>314</v>
      </c>
      <c r="G14" s="252" t="s">
        <v>54</v>
      </c>
      <c r="H14" s="251" t="s">
        <v>10</v>
      </c>
      <c r="I14" s="253" t="s">
        <v>438</v>
      </c>
      <c r="J14" s="258">
        <v>129709</v>
      </c>
    </row>
    <row r="15" spans="1:10" x14ac:dyDescent="0.3">
      <c r="A15" s="612" t="s">
        <v>439</v>
      </c>
      <c r="B15" s="572"/>
      <c r="C15" s="572"/>
      <c r="D15" s="572"/>
      <c r="E15" s="572"/>
      <c r="F15" s="572"/>
      <c r="G15" s="572"/>
      <c r="H15" s="572"/>
      <c r="I15" s="572"/>
      <c r="J15" s="254"/>
    </row>
    <row r="16" spans="1:10" ht="40.5" customHeight="1" thickBot="1" x14ac:dyDescent="0.35">
      <c r="A16" s="613"/>
      <c r="B16" s="614"/>
      <c r="C16" s="614"/>
      <c r="D16" s="614"/>
      <c r="E16" s="614"/>
      <c r="F16" s="614"/>
      <c r="G16" s="614"/>
      <c r="H16" s="614"/>
      <c r="I16" s="614"/>
      <c r="J16" s="615"/>
    </row>
    <row r="18" spans="1:10" ht="13.8" thickBot="1" x14ac:dyDescent="0.35"/>
    <row r="19" spans="1:10" ht="45" customHeight="1" x14ac:dyDescent="0.3">
      <c r="A19" s="259" t="s">
        <v>200</v>
      </c>
      <c r="B19" s="260">
        <v>3</v>
      </c>
      <c r="C19" s="252" t="s">
        <v>436</v>
      </c>
      <c r="D19" s="251">
        <v>7897</v>
      </c>
      <c r="E19" s="252" t="s">
        <v>437</v>
      </c>
      <c r="F19" s="257" t="s">
        <v>156</v>
      </c>
      <c r="G19" s="252" t="s">
        <v>54</v>
      </c>
      <c r="H19" s="251" t="s">
        <v>10</v>
      </c>
      <c r="I19" s="253" t="s">
        <v>438</v>
      </c>
      <c r="J19" s="258">
        <v>592875</v>
      </c>
    </row>
    <row r="20" spans="1:10" x14ac:dyDescent="0.3">
      <c r="A20" s="612" t="s">
        <v>439</v>
      </c>
      <c r="B20" s="572"/>
      <c r="C20" s="572"/>
      <c r="D20" s="572"/>
      <c r="E20" s="572"/>
      <c r="F20" s="572"/>
      <c r="G20" s="572"/>
      <c r="H20" s="572"/>
      <c r="I20" s="572"/>
      <c r="J20" s="254"/>
    </row>
    <row r="21" spans="1:10" ht="40.5" customHeight="1" thickBot="1" x14ac:dyDescent="0.35">
      <c r="A21" s="613"/>
      <c r="B21" s="614"/>
      <c r="C21" s="614"/>
      <c r="D21" s="614"/>
      <c r="E21" s="614"/>
      <c r="F21" s="614"/>
      <c r="G21" s="614"/>
      <c r="H21" s="614"/>
      <c r="I21" s="614"/>
      <c r="J21" s="615"/>
    </row>
    <row r="23" spans="1:10" ht="13.8" thickBot="1" x14ac:dyDescent="0.35"/>
    <row r="24" spans="1:10" ht="50.1" customHeight="1" x14ac:dyDescent="0.3">
      <c r="A24" s="259" t="s">
        <v>200</v>
      </c>
      <c r="B24" s="260">
        <v>4</v>
      </c>
      <c r="C24" s="252" t="s">
        <v>436</v>
      </c>
      <c r="D24" s="251">
        <v>6473</v>
      </c>
      <c r="E24" s="252" t="s">
        <v>437</v>
      </c>
      <c r="F24" s="257" t="s">
        <v>157</v>
      </c>
      <c r="G24" s="252" t="s">
        <v>54</v>
      </c>
      <c r="H24" s="251" t="s">
        <v>10</v>
      </c>
      <c r="I24" s="253" t="s">
        <v>438</v>
      </c>
      <c r="J24" s="258">
        <v>107660</v>
      </c>
    </row>
    <row r="25" spans="1:10" x14ac:dyDescent="0.3">
      <c r="A25" s="612" t="s">
        <v>439</v>
      </c>
      <c r="B25" s="572"/>
      <c r="C25" s="572"/>
      <c r="D25" s="572"/>
      <c r="E25" s="572"/>
      <c r="F25" s="572"/>
      <c r="G25" s="572"/>
      <c r="H25" s="572"/>
      <c r="I25" s="572"/>
      <c r="J25" s="254"/>
    </row>
    <row r="26" spans="1:10" ht="40.5" customHeight="1" thickBot="1" x14ac:dyDescent="0.35">
      <c r="A26" s="613"/>
      <c r="B26" s="614"/>
      <c r="C26" s="614"/>
      <c r="D26" s="614"/>
      <c r="E26" s="614"/>
      <c r="F26" s="614"/>
      <c r="G26" s="614"/>
      <c r="H26" s="614"/>
      <c r="I26" s="614"/>
      <c r="J26" s="615"/>
    </row>
    <row r="28" spans="1:10" ht="13.8" thickBot="1" x14ac:dyDescent="0.35"/>
    <row r="29" spans="1:10" ht="45" customHeight="1" x14ac:dyDescent="0.3">
      <c r="A29" s="259" t="s">
        <v>200</v>
      </c>
      <c r="B29" s="260">
        <v>5</v>
      </c>
      <c r="C29" s="252" t="s">
        <v>436</v>
      </c>
      <c r="D29" s="251">
        <v>7713</v>
      </c>
      <c r="E29" s="252" t="s">
        <v>437</v>
      </c>
      <c r="F29" s="257" t="s">
        <v>158</v>
      </c>
      <c r="G29" s="252" t="s">
        <v>54</v>
      </c>
      <c r="H29" s="251" t="s">
        <v>52</v>
      </c>
      <c r="I29" s="253" t="s">
        <v>438</v>
      </c>
      <c r="J29" s="258">
        <v>4260</v>
      </c>
    </row>
    <row r="30" spans="1:10" x14ac:dyDescent="0.3">
      <c r="A30" s="612" t="s">
        <v>439</v>
      </c>
      <c r="B30" s="572"/>
      <c r="C30" s="572"/>
      <c r="D30" s="572"/>
      <c r="E30" s="572"/>
      <c r="F30" s="572"/>
      <c r="G30" s="572"/>
      <c r="H30" s="572"/>
      <c r="I30" s="572"/>
      <c r="J30" s="254"/>
    </row>
    <row r="31" spans="1:10" ht="40.5" customHeight="1" thickBot="1" x14ac:dyDescent="0.35">
      <c r="A31" s="613"/>
      <c r="B31" s="614"/>
      <c r="C31" s="614"/>
      <c r="D31" s="614"/>
      <c r="E31" s="614"/>
      <c r="F31" s="614"/>
      <c r="G31" s="614"/>
      <c r="H31" s="614"/>
      <c r="I31" s="614"/>
      <c r="J31" s="615"/>
    </row>
    <row r="33" spans="1:10" ht="13.8" thickBot="1" x14ac:dyDescent="0.35"/>
    <row r="34" spans="1:10" ht="45" customHeight="1" x14ac:dyDescent="0.3">
      <c r="A34" s="259" t="s">
        <v>200</v>
      </c>
      <c r="B34" s="260">
        <v>6</v>
      </c>
      <c r="C34" s="252" t="s">
        <v>436</v>
      </c>
      <c r="D34" s="251">
        <v>5404</v>
      </c>
      <c r="E34" s="252" t="s">
        <v>437</v>
      </c>
      <c r="F34" s="257" t="s">
        <v>65</v>
      </c>
      <c r="G34" s="252" t="s">
        <v>54</v>
      </c>
      <c r="H34" s="251" t="s">
        <v>52</v>
      </c>
      <c r="I34" s="253" t="s">
        <v>438</v>
      </c>
      <c r="J34" s="258">
        <v>4510</v>
      </c>
    </row>
    <row r="35" spans="1:10" x14ac:dyDescent="0.3">
      <c r="A35" s="612" t="s">
        <v>439</v>
      </c>
      <c r="B35" s="572"/>
      <c r="C35" s="572"/>
      <c r="D35" s="572"/>
      <c r="E35" s="572"/>
      <c r="F35" s="572"/>
      <c r="G35" s="572"/>
      <c r="H35" s="572"/>
      <c r="I35" s="572"/>
      <c r="J35" s="254"/>
    </row>
    <row r="36" spans="1:10" ht="40.5" customHeight="1" thickBot="1" x14ac:dyDescent="0.35">
      <c r="A36" s="613"/>
      <c r="B36" s="614"/>
      <c r="C36" s="614"/>
      <c r="D36" s="614"/>
      <c r="E36" s="614"/>
      <c r="F36" s="614"/>
      <c r="G36" s="614"/>
      <c r="H36" s="614"/>
      <c r="I36" s="614"/>
      <c r="J36" s="615"/>
    </row>
    <row r="37" spans="1:10" ht="12.75" customHeight="1" x14ac:dyDescent="0.3">
      <c r="A37" s="255"/>
      <c r="B37" s="255"/>
      <c r="C37" s="255"/>
      <c r="E37" s="255"/>
      <c r="F37" s="255"/>
      <c r="G37" s="255"/>
      <c r="H37" s="255"/>
      <c r="I37" s="255"/>
      <c r="J37" s="256"/>
    </row>
    <row r="38" spans="1:10" ht="12.75" customHeight="1" thickBot="1" x14ac:dyDescent="0.35">
      <c r="A38" s="255"/>
      <c r="B38" s="255"/>
      <c r="C38" s="255"/>
      <c r="E38" s="255"/>
      <c r="F38" s="255"/>
      <c r="G38" s="255"/>
      <c r="H38" s="255"/>
      <c r="I38" s="255"/>
      <c r="J38" s="256"/>
    </row>
    <row r="39" spans="1:10" ht="45" customHeight="1" x14ac:dyDescent="0.3">
      <c r="A39" s="259" t="s">
        <v>200</v>
      </c>
      <c r="B39" s="260">
        <v>7</v>
      </c>
      <c r="C39" s="252" t="s">
        <v>436</v>
      </c>
      <c r="D39" s="251">
        <v>6204</v>
      </c>
      <c r="E39" s="252" t="s">
        <v>437</v>
      </c>
      <c r="F39" s="257" t="s">
        <v>64</v>
      </c>
      <c r="G39" s="252" t="s">
        <v>54</v>
      </c>
      <c r="H39" s="251" t="s">
        <v>49</v>
      </c>
      <c r="I39" s="253" t="s">
        <v>438</v>
      </c>
      <c r="J39" s="258">
        <v>16640</v>
      </c>
    </row>
    <row r="40" spans="1:10" x14ac:dyDescent="0.3">
      <c r="A40" s="612" t="s">
        <v>439</v>
      </c>
      <c r="B40" s="572"/>
      <c r="C40" s="572"/>
      <c r="D40" s="572"/>
      <c r="E40" s="572"/>
      <c r="F40" s="572"/>
      <c r="G40" s="572"/>
      <c r="H40" s="572"/>
      <c r="I40" s="572"/>
      <c r="J40" s="254"/>
    </row>
    <row r="41" spans="1:10" ht="40.5" customHeight="1" thickBot="1" x14ac:dyDescent="0.35">
      <c r="A41" s="613"/>
      <c r="B41" s="614"/>
      <c r="C41" s="614"/>
      <c r="D41" s="614"/>
      <c r="E41" s="614"/>
      <c r="F41" s="614"/>
      <c r="G41" s="614"/>
      <c r="H41" s="614"/>
      <c r="I41" s="614"/>
      <c r="J41" s="615"/>
    </row>
    <row r="42" spans="1:10" x14ac:dyDescent="0.3">
      <c r="A42" s="255"/>
      <c r="B42" s="255"/>
      <c r="C42" s="255"/>
      <c r="E42" s="255"/>
      <c r="F42" s="255"/>
      <c r="G42" s="255"/>
      <c r="H42" s="255"/>
      <c r="I42" s="255"/>
      <c r="J42" s="256"/>
    </row>
    <row r="43" spans="1:10" ht="13.8" thickBot="1" x14ac:dyDescent="0.35">
      <c r="A43" s="255"/>
      <c r="B43" s="255"/>
      <c r="C43" s="255"/>
      <c r="E43" s="255"/>
      <c r="F43" s="255"/>
      <c r="G43" s="255"/>
      <c r="H43" s="255"/>
      <c r="I43" s="255"/>
      <c r="J43" s="256"/>
    </row>
    <row r="44" spans="1:10" ht="45" customHeight="1" x14ac:dyDescent="0.3">
      <c r="A44" s="259" t="s">
        <v>200</v>
      </c>
      <c r="B44" s="260">
        <v>8</v>
      </c>
      <c r="C44" s="252" t="s">
        <v>436</v>
      </c>
      <c r="D44" s="251">
        <v>4252</v>
      </c>
      <c r="E44" s="252" t="s">
        <v>437</v>
      </c>
      <c r="F44" s="257" t="s">
        <v>159</v>
      </c>
      <c r="G44" s="252" t="s">
        <v>54</v>
      </c>
      <c r="H44" s="251" t="s">
        <v>54</v>
      </c>
      <c r="I44" s="253" t="s">
        <v>438</v>
      </c>
      <c r="J44" s="258">
        <v>1875596</v>
      </c>
    </row>
    <row r="45" spans="1:10" x14ac:dyDescent="0.3">
      <c r="A45" s="612" t="s">
        <v>439</v>
      </c>
      <c r="B45" s="572"/>
      <c r="C45" s="572"/>
      <c r="D45" s="572"/>
      <c r="E45" s="572"/>
      <c r="F45" s="572"/>
      <c r="G45" s="572"/>
      <c r="H45" s="572"/>
      <c r="I45" s="572"/>
      <c r="J45" s="254"/>
    </row>
    <row r="46" spans="1:10" ht="40.5" customHeight="1" thickBot="1" x14ac:dyDescent="0.35">
      <c r="A46" s="613"/>
      <c r="B46" s="614"/>
      <c r="C46" s="614"/>
      <c r="D46" s="614"/>
      <c r="E46" s="614"/>
      <c r="F46" s="614"/>
      <c r="G46" s="614"/>
      <c r="H46" s="614"/>
      <c r="I46" s="614"/>
      <c r="J46" s="615"/>
    </row>
    <row r="48" spans="1:10" ht="13.8" thickBot="1" x14ac:dyDescent="0.35"/>
    <row r="49" spans="1:10" ht="45" customHeight="1" x14ac:dyDescent="0.3">
      <c r="A49" s="259" t="s">
        <v>200</v>
      </c>
      <c r="B49" s="260">
        <v>9</v>
      </c>
      <c r="C49" s="252" t="s">
        <v>436</v>
      </c>
      <c r="D49" s="251">
        <v>3394</v>
      </c>
      <c r="E49" s="252" t="s">
        <v>437</v>
      </c>
      <c r="F49" s="257" t="s">
        <v>177</v>
      </c>
      <c r="G49" s="252" t="s">
        <v>54</v>
      </c>
      <c r="H49" s="251" t="s">
        <v>10</v>
      </c>
      <c r="I49" s="253" t="s">
        <v>438</v>
      </c>
      <c r="J49" s="258">
        <v>501501</v>
      </c>
    </row>
    <row r="50" spans="1:10" x14ac:dyDescent="0.3">
      <c r="A50" s="612" t="s">
        <v>439</v>
      </c>
      <c r="B50" s="572"/>
      <c r="C50" s="572"/>
      <c r="D50" s="572"/>
      <c r="E50" s="572"/>
      <c r="F50" s="572"/>
      <c r="G50" s="572"/>
      <c r="H50" s="572"/>
      <c r="I50" s="572"/>
      <c r="J50" s="254"/>
    </row>
    <row r="51" spans="1:10" ht="40.5" customHeight="1" thickBot="1" x14ac:dyDescent="0.35">
      <c r="A51" s="613"/>
      <c r="B51" s="614"/>
      <c r="C51" s="614"/>
      <c r="D51" s="614"/>
      <c r="E51" s="614"/>
      <c r="F51" s="614"/>
      <c r="G51" s="614"/>
      <c r="H51" s="614"/>
      <c r="I51" s="614"/>
      <c r="J51" s="615"/>
    </row>
    <row r="53" spans="1:10" ht="13.8" thickBot="1" x14ac:dyDescent="0.35"/>
    <row r="54" spans="1:10" ht="45" customHeight="1" x14ac:dyDescent="0.3">
      <c r="A54" s="259" t="s">
        <v>200</v>
      </c>
      <c r="B54" s="260">
        <v>10</v>
      </c>
      <c r="C54" s="252" t="s">
        <v>436</v>
      </c>
      <c r="D54" s="251">
        <v>3486</v>
      </c>
      <c r="E54" s="252" t="s">
        <v>437</v>
      </c>
      <c r="F54" s="257" t="s">
        <v>178</v>
      </c>
      <c r="G54" s="252" t="s">
        <v>54</v>
      </c>
      <c r="H54" s="251" t="s">
        <v>10</v>
      </c>
      <c r="I54" s="253" t="s">
        <v>438</v>
      </c>
      <c r="J54" s="258">
        <v>155956</v>
      </c>
    </row>
    <row r="55" spans="1:10" x14ac:dyDescent="0.3">
      <c r="A55" s="612" t="s">
        <v>439</v>
      </c>
      <c r="B55" s="572"/>
      <c r="C55" s="572"/>
      <c r="D55" s="572"/>
      <c r="E55" s="572"/>
      <c r="F55" s="572"/>
      <c r="G55" s="572"/>
      <c r="H55" s="572"/>
      <c r="I55" s="572"/>
      <c r="J55" s="254"/>
    </row>
    <row r="56" spans="1:10" ht="40.5" customHeight="1" thickBot="1" x14ac:dyDescent="0.35">
      <c r="A56" s="613"/>
      <c r="B56" s="614"/>
      <c r="C56" s="614"/>
      <c r="D56" s="614"/>
      <c r="E56" s="614"/>
      <c r="F56" s="614"/>
      <c r="G56" s="614"/>
      <c r="H56" s="614"/>
      <c r="I56" s="614"/>
      <c r="J56" s="615"/>
    </row>
    <row r="58" spans="1:10" ht="13.8" thickBot="1" x14ac:dyDescent="0.35"/>
    <row r="59" spans="1:10" ht="45" customHeight="1" x14ac:dyDescent="0.3">
      <c r="A59" s="259" t="s">
        <v>200</v>
      </c>
      <c r="B59" s="260">
        <v>11</v>
      </c>
      <c r="C59" s="252" t="s">
        <v>436</v>
      </c>
      <c r="D59" s="251">
        <v>4753</v>
      </c>
      <c r="E59" s="252" t="s">
        <v>437</v>
      </c>
      <c r="F59" s="257" t="s">
        <v>179</v>
      </c>
      <c r="G59" s="252" t="s">
        <v>54</v>
      </c>
      <c r="H59" s="251" t="s">
        <v>10</v>
      </c>
      <c r="I59" s="253" t="s">
        <v>438</v>
      </c>
      <c r="J59" s="258">
        <v>133693</v>
      </c>
    </row>
    <row r="60" spans="1:10" x14ac:dyDescent="0.3">
      <c r="A60" s="612" t="s">
        <v>439</v>
      </c>
      <c r="B60" s="572"/>
      <c r="C60" s="572"/>
      <c r="D60" s="572"/>
      <c r="E60" s="572"/>
      <c r="F60" s="572"/>
      <c r="G60" s="572"/>
      <c r="H60" s="572"/>
      <c r="I60" s="572"/>
      <c r="J60" s="254"/>
    </row>
    <row r="61" spans="1:10" ht="40.5" customHeight="1" thickBot="1" x14ac:dyDescent="0.35">
      <c r="A61" s="613"/>
      <c r="B61" s="614"/>
      <c r="C61" s="614"/>
      <c r="D61" s="614"/>
      <c r="E61" s="614"/>
      <c r="F61" s="614"/>
      <c r="G61" s="614"/>
      <c r="H61" s="614"/>
      <c r="I61" s="614"/>
      <c r="J61" s="615"/>
    </row>
    <row r="63" spans="1:10" ht="13.8" thickBot="1" x14ac:dyDescent="0.35"/>
    <row r="64" spans="1:10" ht="45" customHeight="1" x14ac:dyDescent="0.3">
      <c r="A64" s="259" t="s">
        <v>200</v>
      </c>
      <c r="B64" s="260">
        <v>12</v>
      </c>
      <c r="C64" s="252" t="s">
        <v>436</v>
      </c>
      <c r="D64" s="251">
        <v>4755</v>
      </c>
      <c r="E64" s="252" t="s">
        <v>437</v>
      </c>
      <c r="F64" s="257" t="s">
        <v>180</v>
      </c>
      <c r="G64" s="252" t="s">
        <v>54</v>
      </c>
      <c r="H64" s="251" t="s">
        <v>10</v>
      </c>
      <c r="I64" s="253" t="s">
        <v>438</v>
      </c>
      <c r="J64" s="258">
        <v>132146</v>
      </c>
    </row>
    <row r="65" spans="1:10" x14ac:dyDescent="0.3">
      <c r="A65" s="612" t="s">
        <v>439</v>
      </c>
      <c r="B65" s="572"/>
      <c r="C65" s="572"/>
      <c r="D65" s="572"/>
      <c r="E65" s="572"/>
      <c r="F65" s="572"/>
      <c r="G65" s="572"/>
      <c r="H65" s="572"/>
      <c r="I65" s="572"/>
      <c r="J65" s="254"/>
    </row>
    <row r="66" spans="1:10" ht="40.5" customHeight="1" thickBot="1" x14ac:dyDescent="0.35">
      <c r="A66" s="613"/>
      <c r="B66" s="614"/>
      <c r="C66" s="614"/>
      <c r="D66" s="614"/>
      <c r="E66" s="614"/>
      <c r="F66" s="614"/>
      <c r="G66" s="614"/>
      <c r="H66" s="614"/>
      <c r="I66" s="614"/>
      <c r="J66" s="615"/>
    </row>
    <row r="68" spans="1:10" ht="13.8" thickBot="1" x14ac:dyDescent="0.35"/>
    <row r="69" spans="1:10" ht="45" customHeight="1" x14ac:dyDescent="0.3">
      <c r="A69" s="259" t="s">
        <v>200</v>
      </c>
      <c r="B69" s="260">
        <v>13</v>
      </c>
      <c r="C69" s="252" t="s">
        <v>436</v>
      </c>
      <c r="D69" s="251">
        <v>5196</v>
      </c>
      <c r="E69" s="252" t="s">
        <v>437</v>
      </c>
      <c r="F69" s="257" t="s">
        <v>181</v>
      </c>
      <c r="G69" s="252" t="s">
        <v>54</v>
      </c>
      <c r="H69" s="251" t="s">
        <v>10</v>
      </c>
      <c r="I69" s="253" t="s">
        <v>438</v>
      </c>
      <c r="J69" s="258">
        <v>74088</v>
      </c>
    </row>
    <row r="70" spans="1:10" x14ac:dyDescent="0.3">
      <c r="A70" s="612" t="s">
        <v>439</v>
      </c>
      <c r="B70" s="572"/>
      <c r="C70" s="572"/>
      <c r="D70" s="572"/>
      <c r="E70" s="572"/>
      <c r="F70" s="572"/>
      <c r="G70" s="572"/>
      <c r="H70" s="572"/>
      <c r="I70" s="572"/>
      <c r="J70" s="254"/>
    </row>
    <row r="71" spans="1:10" ht="40.5" customHeight="1" thickBot="1" x14ac:dyDescent="0.35">
      <c r="A71" s="613"/>
      <c r="B71" s="614"/>
      <c r="C71" s="614"/>
      <c r="D71" s="614"/>
      <c r="E71" s="614"/>
      <c r="F71" s="614"/>
      <c r="G71" s="614"/>
      <c r="H71" s="614"/>
      <c r="I71" s="614"/>
      <c r="J71" s="615"/>
    </row>
    <row r="73" spans="1:10" ht="13.8" thickBot="1" x14ac:dyDescent="0.35"/>
    <row r="74" spans="1:10" ht="45" customHeight="1" x14ac:dyDescent="0.3">
      <c r="A74" s="259" t="s">
        <v>200</v>
      </c>
      <c r="B74" s="260">
        <v>14</v>
      </c>
      <c r="C74" s="252" t="s">
        <v>436</v>
      </c>
      <c r="D74" s="251">
        <v>5197</v>
      </c>
      <c r="E74" s="252" t="s">
        <v>437</v>
      </c>
      <c r="F74" s="257" t="s">
        <v>182</v>
      </c>
      <c r="G74" s="252" t="s">
        <v>54</v>
      </c>
      <c r="H74" s="251" t="s">
        <v>10</v>
      </c>
      <c r="I74" s="253" t="s">
        <v>438</v>
      </c>
      <c r="J74" s="258">
        <v>80314</v>
      </c>
    </row>
    <row r="75" spans="1:10" x14ac:dyDescent="0.3">
      <c r="A75" s="612" t="s">
        <v>439</v>
      </c>
      <c r="B75" s="572"/>
      <c r="C75" s="572"/>
      <c r="D75" s="572"/>
      <c r="E75" s="572"/>
      <c r="F75" s="572"/>
      <c r="G75" s="572"/>
      <c r="H75" s="572"/>
      <c r="I75" s="572"/>
      <c r="J75" s="254"/>
    </row>
    <row r="76" spans="1:10" ht="40.5" customHeight="1" thickBot="1" x14ac:dyDescent="0.35">
      <c r="A76" s="613"/>
      <c r="B76" s="614"/>
      <c r="C76" s="614"/>
      <c r="D76" s="614"/>
      <c r="E76" s="614"/>
      <c r="F76" s="614"/>
      <c r="G76" s="614"/>
      <c r="H76" s="614"/>
      <c r="I76" s="614"/>
      <c r="J76" s="615"/>
    </row>
    <row r="78" spans="1:10" ht="13.8" thickBot="1" x14ac:dyDescent="0.35"/>
    <row r="79" spans="1:10" ht="45" customHeight="1" x14ac:dyDescent="0.3">
      <c r="A79" s="259" t="s">
        <v>200</v>
      </c>
      <c r="B79" s="260">
        <v>15</v>
      </c>
      <c r="C79" s="252" t="s">
        <v>436</v>
      </c>
      <c r="D79" s="251">
        <v>7898</v>
      </c>
      <c r="E79" s="252" t="s">
        <v>437</v>
      </c>
      <c r="F79" s="257" t="s">
        <v>183</v>
      </c>
      <c r="G79" s="252" t="s">
        <v>54</v>
      </c>
      <c r="H79" s="251" t="s">
        <v>10</v>
      </c>
      <c r="I79" s="253" t="s">
        <v>438</v>
      </c>
      <c r="J79" s="258">
        <v>771611</v>
      </c>
    </row>
    <row r="80" spans="1:10" x14ac:dyDescent="0.3">
      <c r="A80" s="612" t="s">
        <v>439</v>
      </c>
      <c r="B80" s="572"/>
      <c r="C80" s="572"/>
      <c r="D80" s="572"/>
      <c r="E80" s="572"/>
      <c r="F80" s="572"/>
      <c r="G80" s="572"/>
      <c r="H80" s="572"/>
      <c r="I80" s="572"/>
      <c r="J80" s="254"/>
    </row>
    <row r="81" spans="1:10" ht="40.5" customHeight="1" thickBot="1" x14ac:dyDescent="0.35">
      <c r="A81" s="613"/>
      <c r="B81" s="614"/>
      <c r="C81" s="614"/>
      <c r="D81" s="614"/>
      <c r="E81" s="614"/>
      <c r="F81" s="614"/>
      <c r="G81" s="614"/>
      <c r="H81" s="614"/>
      <c r="I81" s="614"/>
      <c r="J81" s="615"/>
    </row>
    <row r="83" spans="1:10" ht="13.8" thickBot="1" x14ac:dyDescent="0.35"/>
    <row r="84" spans="1:10" ht="50.1" customHeight="1" x14ac:dyDescent="0.3">
      <c r="A84" s="259" t="s">
        <v>200</v>
      </c>
      <c r="B84" s="260">
        <v>16</v>
      </c>
      <c r="C84" s="252" t="s">
        <v>436</v>
      </c>
      <c r="D84" s="251">
        <v>8606</v>
      </c>
      <c r="E84" s="252" t="s">
        <v>437</v>
      </c>
      <c r="F84" s="257" t="s">
        <v>184</v>
      </c>
      <c r="G84" s="252" t="s">
        <v>54</v>
      </c>
      <c r="H84" s="251" t="s">
        <v>48</v>
      </c>
      <c r="I84" s="253" t="s">
        <v>438</v>
      </c>
      <c r="J84" s="258">
        <v>9530</v>
      </c>
    </row>
    <row r="85" spans="1:10" x14ac:dyDescent="0.3">
      <c r="A85" s="612" t="s">
        <v>439</v>
      </c>
      <c r="B85" s="572"/>
      <c r="C85" s="572"/>
      <c r="D85" s="572"/>
      <c r="E85" s="572"/>
      <c r="F85" s="572"/>
      <c r="G85" s="572"/>
      <c r="H85" s="572"/>
      <c r="I85" s="572"/>
      <c r="J85" s="254"/>
    </row>
    <row r="86" spans="1:10" ht="40.5" customHeight="1" thickBot="1" x14ac:dyDescent="0.35">
      <c r="A86" s="613"/>
      <c r="B86" s="614"/>
      <c r="C86" s="614"/>
      <c r="D86" s="614"/>
      <c r="E86" s="614"/>
      <c r="F86" s="614"/>
      <c r="G86" s="614"/>
      <c r="H86" s="614"/>
      <c r="I86" s="614"/>
      <c r="J86" s="615"/>
    </row>
    <row r="88" spans="1:10" ht="13.8" thickBot="1" x14ac:dyDescent="0.35"/>
    <row r="89" spans="1:10" ht="45" customHeight="1" x14ac:dyDescent="0.3">
      <c r="A89" s="259" t="s">
        <v>200</v>
      </c>
      <c r="B89" s="260">
        <v>17</v>
      </c>
      <c r="C89" s="252" t="s">
        <v>436</v>
      </c>
      <c r="D89" s="251">
        <v>8622</v>
      </c>
      <c r="E89" s="252" t="s">
        <v>437</v>
      </c>
      <c r="F89" s="257" t="s">
        <v>176</v>
      </c>
      <c r="G89" s="252" t="s">
        <v>54</v>
      </c>
      <c r="H89" s="251" t="s">
        <v>48</v>
      </c>
      <c r="I89" s="253" t="s">
        <v>438</v>
      </c>
      <c r="J89" s="258">
        <v>7176</v>
      </c>
    </row>
    <row r="90" spans="1:10" x14ac:dyDescent="0.3">
      <c r="A90" s="612" t="s">
        <v>439</v>
      </c>
      <c r="B90" s="572"/>
      <c r="C90" s="572"/>
      <c r="D90" s="572"/>
      <c r="E90" s="572"/>
      <c r="F90" s="572"/>
      <c r="G90" s="572"/>
      <c r="H90" s="572"/>
      <c r="I90" s="572"/>
      <c r="J90" s="254"/>
    </row>
    <row r="91" spans="1:10" ht="40.5" customHeight="1" thickBot="1" x14ac:dyDescent="0.35">
      <c r="A91" s="613"/>
      <c r="B91" s="614"/>
      <c r="C91" s="614"/>
      <c r="D91" s="614"/>
      <c r="E91" s="614"/>
      <c r="F91" s="614"/>
      <c r="G91" s="614"/>
      <c r="H91" s="614"/>
      <c r="I91" s="614"/>
      <c r="J91" s="615"/>
    </row>
    <row r="93" spans="1:10" ht="13.8" thickBot="1" x14ac:dyDescent="0.35"/>
    <row r="94" spans="1:10" ht="50.1" customHeight="1" x14ac:dyDescent="0.3">
      <c r="A94" s="259" t="s">
        <v>200</v>
      </c>
      <c r="B94" s="260">
        <v>18</v>
      </c>
      <c r="C94" s="252" t="s">
        <v>436</v>
      </c>
      <c r="D94" s="251">
        <v>3811</v>
      </c>
      <c r="E94" s="252" t="s">
        <v>437</v>
      </c>
      <c r="F94" s="257" t="s">
        <v>186</v>
      </c>
      <c r="G94" s="252" t="s">
        <v>54</v>
      </c>
      <c r="H94" s="251" t="s">
        <v>49</v>
      </c>
      <c r="I94" s="253" t="s">
        <v>438</v>
      </c>
      <c r="J94" s="258">
        <v>1733</v>
      </c>
    </row>
    <row r="95" spans="1:10" x14ac:dyDescent="0.3">
      <c r="A95" s="612" t="s">
        <v>439</v>
      </c>
      <c r="B95" s="572"/>
      <c r="C95" s="572"/>
      <c r="D95" s="572"/>
      <c r="E95" s="572"/>
      <c r="F95" s="572"/>
      <c r="G95" s="572"/>
      <c r="H95" s="572"/>
      <c r="I95" s="572"/>
      <c r="J95" s="254"/>
    </row>
    <row r="96" spans="1:10" ht="40.5" customHeight="1" thickBot="1" x14ac:dyDescent="0.35">
      <c r="A96" s="613"/>
      <c r="B96" s="614"/>
      <c r="C96" s="614"/>
      <c r="D96" s="614"/>
      <c r="E96" s="614"/>
      <c r="F96" s="614"/>
      <c r="G96" s="614"/>
      <c r="H96" s="614"/>
      <c r="I96" s="614"/>
      <c r="J96" s="615"/>
    </row>
    <row r="97" spans="1:10" ht="12.75" customHeight="1" x14ac:dyDescent="0.3">
      <c r="A97" s="255"/>
      <c r="B97" s="255"/>
      <c r="C97" s="255"/>
      <c r="E97" s="255"/>
      <c r="F97" s="255"/>
      <c r="G97" s="255"/>
      <c r="H97" s="255"/>
      <c r="I97" s="255"/>
      <c r="J97" s="256"/>
    </row>
    <row r="98" spans="1:10" ht="12.75" customHeight="1" thickBot="1" x14ac:dyDescent="0.35">
      <c r="A98" s="255"/>
      <c r="B98" s="255"/>
      <c r="C98" s="255"/>
      <c r="E98" s="255"/>
      <c r="F98" s="255"/>
      <c r="G98" s="255"/>
      <c r="H98" s="255"/>
      <c r="I98" s="255"/>
      <c r="J98" s="256"/>
    </row>
    <row r="99" spans="1:10" ht="45" customHeight="1" x14ac:dyDescent="0.3">
      <c r="A99" s="259" t="s">
        <v>200</v>
      </c>
      <c r="B99" s="260">
        <v>19</v>
      </c>
      <c r="C99" s="252" t="s">
        <v>436</v>
      </c>
      <c r="D99" s="251">
        <v>4233</v>
      </c>
      <c r="E99" s="252" t="s">
        <v>437</v>
      </c>
      <c r="F99" s="257" t="s">
        <v>188</v>
      </c>
      <c r="G99" s="252" t="s">
        <v>54</v>
      </c>
      <c r="H99" s="251" t="s">
        <v>52</v>
      </c>
      <c r="I99" s="253" t="s">
        <v>438</v>
      </c>
      <c r="J99" s="258">
        <v>3854</v>
      </c>
    </row>
    <row r="100" spans="1:10" x14ac:dyDescent="0.3">
      <c r="A100" s="612" t="s">
        <v>439</v>
      </c>
      <c r="B100" s="572"/>
      <c r="C100" s="572"/>
      <c r="D100" s="572"/>
      <c r="E100" s="572"/>
      <c r="F100" s="572"/>
      <c r="G100" s="572"/>
      <c r="H100" s="572"/>
      <c r="I100" s="572"/>
      <c r="J100" s="254"/>
    </row>
    <row r="101" spans="1:10" ht="40.5" customHeight="1" thickBot="1" x14ac:dyDescent="0.35">
      <c r="A101" s="613"/>
      <c r="B101" s="614"/>
      <c r="C101" s="614"/>
      <c r="D101" s="614"/>
      <c r="E101" s="614"/>
      <c r="F101" s="614"/>
      <c r="G101" s="614"/>
      <c r="H101" s="614"/>
      <c r="I101" s="614"/>
      <c r="J101" s="615"/>
    </row>
    <row r="102" spans="1:10" x14ac:dyDescent="0.3">
      <c r="A102" s="255"/>
      <c r="B102" s="255"/>
      <c r="C102" s="255"/>
      <c r="E102" s="255"/>
      <c r="F102" s="255"/>
      <c r="G102" s="255"/>
      <c r="H102" s="255"/>
      <c r="I102" s="255"/>
      <c r="J102" s="256"/>
    </row>
    <row r="103" spans="1:10" ht="13.8" thickBot="1" x14ac:dyDescent="0.35">
      <c r="A103" s="255"/>
      <c r="B103" s="255"/>
      <c r="C103" s="255"/>
      <c r="E103" s="255"/>
      <c r="F103" s="255"/>
      <c r="G103" s="255"/>
      <c r="H103" s="255"/>
      <c r="I103" s="255"/>
      <c r="J103" s="256"/>
    </row>
    <row r="104" spans="1:10" ht="45" customHeight="1" x14ac:dyDescent="0.3">
      <c r="A104" s="259" t="s">
        <v>200</v>
      </c>
      <c r="B104" s="260">
        <v>20</v>
      </c>
      <c r="C104" s="252" t="s">
        <v>436</v>
      </c>
      <c r="D104" s="251">
        <v>3471</v>
      </c>
      <c r="E104" s="252" t="s">
        <v>437</v>
      </c>
      <c r="F104" s="257" t="s">
        <v>194</v>
      </c>
      <c r="G104" s="252" t="s">
        <v>54</v>
      </c>
      <c r="H104" s="251" t="s">
        <v>49</v>
      </c>
      <c r="I104" s="253" t="s">
        <v>438</v>
      </c>
      <c r="J104" s="258">
        <v>445010</v>
      </c>
    </row>
    <row r="105" spans="1:10" x14ac:dyDescent="0.3">
      <c r="A105" s="612" t="s">
        <v>439</v>
      </c>
      <c r="B105" s="572"/>
      <c r="C105" s="572"/>
      <c r="D105" s="572"/>
      <c r="E105" s="572"/>
      <c r="F105" s="572"/>
      <c r="G105" s="572"/>
      <c r="H105" s="572"/>
      <c r="I105" s="572"/>
      <c r="J105" s="254"/>
    </row>
    <row r="106" spans="1:10" ht="40.5" customHeight="1" thickBot="1" x14ac:dyDescent="0.35">
      <c r="A106" s="613"/>
      <c r="B106" s="614"/>
      <c r="C106" s="614"/>
      <c r="D106" s="614"/>
      <c r="E106" s="614"/>
      <c r="F106" s="614"/>
      <c r="G106" s="614"/>
      <c r="H106" s="614"/>
      <c r="I106" s="614"/>
      <c r="J106" s="615"/>
    </row>
    <row r="108" spans="1:10" ht="13.8" thickBot="1" x14ac:dyDescent="0.35"/>
    <row r="109" spans="1:10" ht="45" customHeight="1" x14ac:dyDescent="0.3">
      <c r="A109" s="259" t="s">
        <v>200</v>
      </c>
      <c r="B109" s="260">
        <v>21</v>
      </c>
      <c r="C109" s="252" t="s">
        <v>436</v>
      </c>
      <c r="D109" s="251">
        <v>4878</v>
      </c>
      <c r="E109" s="252" t="s">
        <v>437</v>
      </c>
      <c r="F109" s="257" t="s">
        <v>192</v>
      </c>
      <c r="G109" s="252" t="s">
        <v>54</v>
      </c>
      <c r="H109" s="251" t="s">
        <v>54</v>
      </c>
      <c r="I109" s="253" t="s">
        <v>438</v>
      </c>
      <c r="J109" s="258">
        <v>110670</v>
      </c>
    </row>
    <row r="110" spans="1:10" x14ac:dyDescent="0.3">
      <c r="A110" s="612" t="s">
        <v>439</v>
      </c>
      <c r="B110" s="572"/>
      <c r="C110" s="572"/>
      <c r="D110" s="572"/>
      <c r="E110" s="572"/>
      <c r="F110" s="572"/>
      <c r="G110" s="572"/>
      <c r="H110" s="572"/>
      <c r="I110" s="572"/>
      <c r="J110" s="254"/>
    </row>
    <row r="111" spans="1:10" ht="40.5" customHeight="1" thickBot="1" x14ac:dyDescent="0.35">
      <c r="A111" s="613"/>
      <c r="B111" s="614"/>
      <c r="C111" s="614"/>
      <c r="D111" s="614"/>
      <c r="E111" s="614"/>
      <c r="F111" s="614"/>
      <c r="G111" s="614"/>
      <c r="H111" s="614"/>
      <c r="I111" s="614"/>
      <c r="J111" s="615"/>
    </row>
    <row r="113" spans="1:10" ht="13.8" thickBot="1" x14ac:dyDescent="0.35"/>
    <row r="114" spans="1:10" ht="45" customHeight="1" x14ac:dyDescent="0.3">
      <c r="A114" s="259" t="s">
        <v>200</v>
      </c>
      <c r="B114" s="260">
        <v>22</v>
      </c>
      <c r="C114" s="252" t="s">
        <v>436</v>
      </c>
      <c r="D114" s="251">
        <v>4879</v>
      </c>
      <c r="E114" s="252" t="s">
        <v>437</v>
      </c>
      <c r="F114" s="257" t="s">
        <v>193</v>
      </c>
      <c r="G114" s="252" t="s">
        <v>54</v>
      </c>
      <c r="H114" s="251" t="s">
        <v>54</v>
      </c>
      <c r="I114" s="253" t="s">
        <v>438</v>
      </c>
      <c r="J114" s="258">
        <v>186414</v>
      </c>
    </row>
    <row r="115" spans="1:10" x14ac:dyDescent="0.3">
      <c r="A115" s="612" t="s">
        <v>439</v>
      </c>
      <c r="B115" s="572"/>
      <c r="C115" s="572"/>
      <c r="D115" s="572"/>
      <c r="E115" s="572"/>
      <c r="F115" s="572"/>
      <c r="G115" s="572"/>
      <c r="H115" s="572"/>
      <c r="I115" s="572"/>
      <c r="J115" s="254"/>
    </row>
    <row r="116" spans="1:10" ht="40.5" customHeight="1" thickBot="1" x14ac:dyDescent="0.35">
      <c r="A116" s="613"/>
      <c r="B116" s="614"/>
      <c r="C116" s="614"/>
      <c r="D116" s="614"/>
      <c r="E116" s="614"/>
      <c r="F116" s="614"/>
      <c r="G116" s="614"/>
      <c r="H116" s="614"/>
      <c r="I116" s="614"/>
      <c r="J116" s="615"/>
    </row>
    <row r="118" spans="1:10" ht="13.8" thickBot="1" x14ac:dyDescent="0.35"/>
    <row r="119" spans="1:10" ht="129.9" customHeight="1" x14ac:dyDescent="0.3">
      <c r="A119" s="259" t="s">
        <v>200</v>
      </c>
      <c r="B119" s="260">
        <v>23</v>
      </c>
      <c r="C119" s="252" t="s">
        <v>436</v>
      </c>
      <c r="D119" s="251">
        <v>8006</v>
      </c>
      <c r="E119" s="252" t="s">
        <v>437</v>
      </c>
      <c r="F119" s="257" t="s">
        <v>201</v>
      </c>
      <c r="G119" s="252" t="s">
        <v>54</v>
      </c>
      <c r="H119" s="251" t="s">
        <v>49</v>
      </c>
      <c r="I119" s="253" t="s">
        <v>438</v>
      </c>
      <c r="J119" s="258">
        <v>1334017</v>
      </c>
    </row>
    <row r="120" spans="1:10" x14ac:dyDescent="0.3">
      <c r="A120" s="612" t="s">
        <v>439</v>
      </c>
      <c r="B120" s="572"/>
      <c r="C120" s="572"/>
      <c r="D120" s="572"/>
      <c r="E120" s="572"/>
      <c r="F120" s="572"/>
      <c r="G120" s="572"/>
      <c r="H120" s="572"/>
      <c r="I120" s="572"/>
      <c r="J120" s="254"/>
    </row>
    <row r="121" spans="1:10" ht="40.5" customHeight="1" thickBot="1" x14ac:dyDescent="0.35">
      <c r="A121" s="613"/>
      <c r="B121" s="614"/>
      <c r="C121" s="614"/>
      <c r="D121" s="614"/>
      <c r="E121" s="614"/>
      <c r="F121" s="614"/>
      <c r="G121" s="614"/>
      <c r="H121" s="614"/>
      <c r="I121" s="614"/>
      <c r="J121" s="615"/>
    </row>
    <row r="123" spans="1:10" ht="13.8" thickBot="1" x14ac:dyDescent="0.35"/>
    <row r="124" spans="1:10" ht="129.9" customHeight="1" x14ac:dyDescent="0.3">
      <c r="A124" s="259" t="s">
        <v>200</v>
      </c>
      <c r="B124" s="260">
        <v>24</v>
      </c>
      <c r="C124" s="252" t="s">
        <v>436</v>
      </c>
      <c r="D124" s="251">
        <v>8007</v>
      </c>
      <c r="E124" s="252" t="s">
        <v>437</v>
      </c>
      <c r="F124" s="257" t="s">
        <v>202</v>
      </c>
      <c r="G124" s="252" t="s">
        <v>54</v>
      </c>
      <c r="H124" s="251" t="s">
        <v>49</v>
      </c>
      <c r="I124" s="253" t="s">
        <v>438</v>
      </c>
      <c r="J124" s="258">
        <v>1480258</v>
      </c>
    </row>
    <row r="125" spans="1:10" x14ac:dyDescent="0.3">
      <c r="A125" s="612" t="s">
        <v>439</v>
      </c>
      <c r="B125" s="572"/>
      <c r="C125" s="572"/>
      <c r="D125" s="572"/>
      <c r="E125" s="572"/>
      <c r="F125" s="572"/>
      <c r="G125" s="572"/>
      <c r="H125" s="572"/>
      <c r="I125" s="572"/>
      <c r="J125" s="254"/>
    </row>
    <row r="126" spans="1:10" ht="40.5" customHeight="1" thickBot="1" x14ac:dyDescent="0.35">
      <c r="A126" s="613"/>
      <c r="B126" s="614"/>
      <c r="C126" s="614"/>
      <c r="D126" s="614"/>
      <c r="E126" s="614"/>
      <c r="F126" s="614"/>
      <c r="G126" s="614"/>
      <c r="H126" s="614"/>
      <c r="I126" s="614"/>
      <c r="J126" s="615"/>
    </row>
    <row r="128" spans="1:10" ht="13.8" thickBot="1" x14ac:dyDescent="0.35"/>
    <row r="129" spans="1:10" ht="129.9" customHeight="1" x14ac:dyDescent="0.3">
      <c r="A129" s="259" t="s">
        <v>200</v>
      </c>
      <c r="B129" s="260">
        <v>25</v>
      </c>
      <c r="C129" s="252" t="s">
        <v>436</v>
      </c>
      <c r="D129" s="251" t="s">
        <v>200</v>
      </c>
      <c r="E129" s="252" t="s">
        <v>437</v>
      </c>
      <c r="F129" s="257" t="s">
        <v>206</v>
      </c>
      <c r="G129" s="252" t="s">
        <v>54</v>
      </c>
      <c r="H129" s="251" t="s">
        <v>49</v>
      </c>
      <c r="I129" s="253" t="s">
        <v>438</v>
      </c>
      <c r="J129" s="258">
        <v>630000</v>
      </c>
    </row>
    <row r="130" spans="1:10" x14ac:dyDescent="0.3">
      <c r="A130" s="612" t="s">
        <v>439</v>
      </c>
      <c r="B130" s="572"/>
      <c r="C130" s="572"/>
      <c r="D130" s="572"/>
      <c r="E130" s="572"/>
      <c r="F130" s="572"/>
      <c r="G130" s="572"/>
      <c r="H130" s="572"/>
      <c r="I130" s="572"/>
      <c r="J130" s="254"/>
    </row>
    <row r="131" spans="1:10" ht="40.5" customHeight="1" thickBot="1" x14ac:dyDescent="0.35">
      <c r="A131" s="613"/>
      <c r="B131" s="614"/>
      <c r="C131" s="614"/>
      <c r="D131" s="614"/>
      <c r="E131" s="614"/>
      <c r="F131" s="614"/>
      <c r="G131" s="614"/>
      <c r="H131" s="614"/>
      <c r="I131" s="614"/>
      <c r="J131" s="615"/>
    </row>
    <row r="133" spans="1:10" ht="13.8" thickBot="1" x14ac:dyDescent="0.35"/>
    <row r="134" spans="1:10" ht="45" customHeight="1" x14ac:dyDescent="0.3">
      <c r="A134" s="259" t="s">
        <v>200</v>
      </c>
      <c r="B134" s="260">
        <v>26</v>
      </c>
      <c r="C134" s="252" t="s">
        <v>436</v>
      </c>
      <c r="D134" s="251" t="s">
        <v>200</v>
      </c>
      <c r="E134" s="252" t="s">
        <v>437</v>
      </c>
      <c r="F134" s="257" t="s">
        <v>199</v>
      </c>
      <c r="G134" s="252" t="s">
        <v>54</v>
      </c>
      <c r="H134" s="251" t="s">
        <v>54</v>
      </c>
      <c r="I134" s="253" t="s">
        <v>438</v>
      </c>
      <c r="J134" s="258">
        <v>1200000</v>
      </c>
    </row>
    <row r="135" spans="1:10" x14ac:dyDescent="0.3">
      <c r="A135" s="612" t="s">
        <v>439</v>
      </c>
      <c r="B135" s="572"/>
      <c r="C135" s="572"/>
      <c r="D135" s="572"/>
      <c r="E135" s="572"/>
      <c r="F135" s="572"/>
      <c r="G135" s="572"/>
      <c r="H135" s="572"/>
      <c r="I135" s="572"/>
      <c r="J135" s="254"/>
    </row>
    <row r="136" spans="1:10" ht="40.5" customHeight="1" thickBot="1" x14ac:dyDescent="0.35">
      <c r="A136" s="613"/>
      <c r="B136" s="614"/>
      <c r="C136" s="614"/>
      <c r="D136" s="614"/>
      <c r="E136" s="614"/>
      <c r="F136" s="614"/>
      <c r="G136" s="614"/>
      <c r="H136" s="614"/>
      <c r="I136" s="614"/>
      <c r="J136" s="615"/>
    </row>
    <row r="138" spans="1:10" ht="13.8" thickBot="1" x14ac:dyDescent="0.35"/>
    <row r="139" spans="1:10" ht="50.1" customHeight="1" x14ac:dyDescent="0.3">
      <c r="A139" s="259" t="s">
        <v>200</v>
      </c>
      <c r="B139" s="260">
        <v>27</v>
      </c>
      <c r="C139" s="252" t="s">
        <v>436</v>
      </c>
      <c r="D139" s="251">
        <v>6438</v>
      </c>
      <c r="E139" s="252" t="s">
        <v>437</v>
      </c>
      <c r="F139" s="257" t="s">
        <v>328</v>
      </c>
      <c r="G139" s="252" t="s">
        <v>54</v>
      </c>
      <c r="H139" s="251" t="s">
        <v>49</v>
      </c>
      <c r="I139" s="253" t="s">
        <v>438</v>
      </c>
      <c r="J139" s="258">
        <v>14875</v>
      </c>
    </row>
    <row r="140" spans="1:10" x14ac:dyDescent="0.3">
      <c r="A140" s="612" t="s">
        <v>439</v>
      </c>
      <c r="B140" s="572"/>
      <c r="C140" s="572"/>
      <c r="D140" s="572"/>
      <c r="E140" s="572"/>
      <c r="F140" s="572"/>
      <c r="G140" s="572"/>
      <c r="H140" s="572"/>
      <c r="I140" s="572"/>
      <c r="J140" s="254"/>
    </row>
    <row r="141" spans="1:10" ht="40.5" customHeight="1" thickBot="1" x14ac:dyDescent="0.35">
      <c r="A141" s="613"/>
      <c r="B141" s="614"/>
      <c r="C141" s="614"/>
      <c r="D141" s="614"/>
      <c r="E141" s="614"/>
      <c r="F141" s="614"/>
      <c r="G141" s="614"/>
      <c r="H141" s="614"/>
      <c r="I141" s="614"/>
      <c r="J141" s="615"/>
    </row>
    <row r="143" spans="1:10" ht="13.8" thickBot="1" x14ac:dyDescent="0.35"/>
    <row r="144" spans="1:10" ht="50.1" customHeight="1" x14ac:dyDescent="0.3">
      <c r="A144" s="259" t="s">
        <v>200</v>
      </c>
      <c r="B144" s="260">
        <v>28</v>
      </c>
      <c r="C144" s="252" t="s">
        <v>436</v>
      </c>
      <c r="D144" s="251">
        <v>6439</v>
      </c>
      <c r="E144" s="252" t="s">
        <v>437</v>
      </c>
      <c r="F144" s="257" t="s">
        <v>329</v>
      </c>
      <c r="G144" s="252" t="s">
        <v>54</v>
      </c>
      <c r="H144" s="251" t="s">
        <v>49</v>
      </c>
      <c r="I144" s="253" t="s">
        <v>438</v>
      </c>
      <c r="J144" s="258">
        <v>16065</v>
      </c>
    </row>
    <row r="145" spans="1:10" x14ac:dyDescent="0.3">
      <c r="A145" s="612" t="s">
        <v>439</v>
      </c>
      <c r="B145" s="572"/>
      <c r="C145" s="572"/>
      <c r="D145" s="572"/>
      <c r="E145" s="572"/>
      <c r="F145" s="572"/>
      <c r="G145" s="572"/>
      <c r="H145" s="572"/>
      <c r="I145" s="572"/>
      <c r="J145" s="254"/>
    </row>
    <row r="146" spans="1:10" ht="40.5" customHeight="1" thickBot="1" x14ac:dyDescent="0.35">
      <c r="A146" s="613"/>
      <c r="B146" s="614"/>
      <c r="C146" s="614"/>
      <c r="D146" s="614"/>
      <c r="E146" s="614"/>
      <c r="F146" s="614"/>
      <c r="G146" s="614"/>
      <c r="H146" s="614"/>
      <c r="I146" s="614"/>
      <c r="J146" s="615"/>
    </row>
    <row r="148" spans="1:10" ht="13.8" thickBot="1" x14ac:dyDescent="0.35"/>
    <row r="149" spans="1:10" ht="45" customHeight="1" x14ac:dyDescent="0.3">
      <c r="A149" s="259" t="s">
        <v>200</v>
      </c>
      <c r="B149" s="260">
        <v>29</v>
      </c>
      <c r="C149" s="252" t="s">
        <v>436</v>
      </c>
      <c r="D149" s="251">
        <v>6160</v>
      </c>
      <c r="E149" s="252" t="s">
        <v>437</v>
      </c>
      <c r="F149" s="257" t="s">
        <v>207</v>
      </c>
      <c r="G149" s="252" t="s">
        <v>54</v>
      </c>
      <c r="H149" s="251" t="s">
        <v>49</v>
      </c>
      <c r="I149" s="253" t="s">
        <v>438</v>
      </c>
      <c r="J149" s="258">
        <v>13090</v>
      </c>
    </row>
    <row r="150" spans="1:10" x14ac:dyDescent="0.3">
      <c r="A150" s="612" t="s">
        <v>439</v>
      </c>
      <c r="B150" s="572"/>
      <c r="C150" s="572"/>
      <c r="D150" s="572"/>
      <c r="E150" s="572"/>
      <c r="F150" s="572"/>
      <c r="G150" s="572"/>
      <c r="H150" s="572"/>
      <c r="I150" s="572"/>
      <c r="J150" s="254"/>
    </row>
    <row r="151" spans="1:10" ht="40.5" customHeight="1" thickBot="1" x14ac:dyDescent="0.35">
      <c r="A151" s="613"/>
      <c r="B151" s="614"/>
      <c r="C151" s="614"/>
      <c r="D151" s="614"/>
      <c r="E151" s="614"/>
      <c r="F151" s="614"/>
      <c r="G151" s="614"/>
      <c r="H151" s="614"/>
      <c r="I151" s="614"/>
      <c r="J151" s="615"/>
    </row>
    <row r="153" spans="1:10" ht="13.8" thickBot="1" x14ac:dyDescent="0.35"/>
    <row r="154" spans="1:10" ht="45" customHeight="1" x14ac:dyDescent="0.3">
      <c r="A154" s="259" t="s">
        <v>200</v>
      </c>
      <c r="B154" s="260">
        <v>30</v>
      </c>
      <c r="C154" s="252" t="s">
        <v>436</v>
      </c>
      <c r="D154" s="251">
        <v>6161</v>
      </c>
      <c r="E154" s="252" t="s">
        <v>437</v>
      </c>
      <c r="F154" s="257" t="s">
        <v>208</v>
      </c>
      <c r="G154" s="252" t="s">
        <v>54</v>
      </c>
      <c r="H154" s="251" t="s">
        <v>49</v>
      </c>
      <c r="I154" s="253" t="s">
        <v>438</v>
      </c>
      <c r="J154" s="258">
        <v>10710</v>
      </c>
    </row>
    <row r="155" spans="1:10" x14ac:dyDescent="0.3">
      <c r="A155" s="612" t="s">
        <v>439</v>
      </c>
      <c r="B155" s="572"/>
      <c r="C155" s="572"/>
      <c r="D155" s="572"/>
      <c r="E155" s="572"/>
      <c r="F155" s="572"/>
      <c r="G155" s="572"/>
      <c r="H155" s="572"/>
      <c r="I155" s="572"/>
      <c r="J155" s="254"/>
    </row>
    <row r="156" spans="1:10" ht="40.5" customHeight="1" thickBot="1" x14ac:dyDescent="0.35">
      <c r="A156" s="613"/>
      <c r="B156" s="614"/>
      <c r="C156" s="614"/>
      <c r="D156" s="614"/>
      <c r="E156" s="614"/>
      <c r="F156" s="614"/>
      <c r="G156" s="614"/>
      <c r="H156" s="614"/>
      <c r="I156" s="614"/>
      <c r="J156" s="615"/>
    </row>
    <row r="157" spans="1:10" ht="12.75" customHeight="1" x14ac:dyDescent="0.3">
      <c r="A157" s="255"/>
      <c r="B157" s="255"/>
      <c r="C157" s="255"/>
      <c r="E157" s="255"/>
      <c r="F157" s="255"/>
      <c r="G157" s="255"/>
      <c r="H157" s="255"/>
      <c r="I157" s="255"/>
      <c r="J157" s="256"/>
    </row>
    <row r="158" spans="1:10" ht="12.75" customHeight="1" thickBot="1" x14ac:dyDescent="0.35">
      <c r="A158" s="255"/>
      <c r="B158" s="255"/>
      <c r="C158" s="255"/>
      <c r="E158" s="255"/>
      <c r="F158" s="255"/>
      <c r="G158" s="255"/>
      <c r="H158" s="255"/>
      <c r="I158" s="255"/>
      <c r="J158" s="256"/>
    </row>
    <row r="159" spans="1:10" ht="45" customHeight="1" x14ac:dyDescent="0.3">
      <c r="A159" s="259" t="s">
        <v>200</v>
      </c>
      <c r="B159" s="260">
        <v>31</v>
      </c>
      <c r="C159" s="252" t="s">
        <v>436</v>
      </c>
      <c r="D159" s="251" t="s">
        <v>214</v>
      </c>
      <c r="E159" s="252" t="s">
        <v>437</v>
      </c>
      <c r="F159" s="257" t="s">
        <v>212</v>
      </c>
      <c r="G159" s="252" t="s">
        <v>54</v>
      </c>
      <c r="H159" s="251" t="s">
        <v>213</v>
      </c>
      <c r="I159" s="253" t="s">
        <v>438</v>
      </c>
      <c r="J159" s="258">
        <v>261800</v>
      </c>
    </row>
    <row r="160" spans="1:10" x14ac:dyDescent="0.3">
      <c r="A160" s="612" t="s">
        <v>439</v>
      </c>
      <c r="B160" s="572"/>
      <c r="C160" s="572"/>
      <c r="D160" s="572"/>
      <c r="E160" s="572"/>
      <c r="F160" s="572"/>
      <c r="G160" s="572"/>
      <c r="H160" s="572"/>
      <c r="I160" s="572"/>
      <c r="J160" s="254"/>
    </row>
    <row r="161" spans="1:10" ht="40.5" customHeight="1" thickBot="1" x14ac:dyDescent="0.35">
      <c r="A161" s="613"/>
      <c r="B161" s="614"/>
      <c r="C161" s="614"/>
      <c r="D161" s="614"/>
      <c r="E161" s="614"/>
      <c r="F161" s="614"/>
      <c r="G161" s="614"/>
      <c r="H161" s="614"/>
      <c r="I161" s="614"/>
      <c r="J161" s="615"/>
    </row>
    <row r="162" spans="1:10" x14ac:dyDescent="0.3">
      <c r="A162" s="255"/>
      <c r="B162" s="255"/>
      <c r="C162" s="255"/>
      <c r="E162" s="255"/>
      <c r="F162" s="255"/>
      <c r="G162" s="255"/>
      <c r="H162" s="255"/>
      <c r="I162" s="255"/>
      <c r="J162" s="256"/>
    </row>
    <row r="163" spans="1:10" ht="13.8" thickBot="1" x14ac:dyDescent="0.35">
      <c r="A163" s="255"/>
      <c r="B163" s="255"/>
      <c r="C163" s="255"/>
      <c r="E163" s="255"/>
      <c r="F163" s="255"/>
      <c r="G163" s="255"/>
      <c r="H163" s="255"/>
      <c r="I163" s="255"/>
      <c r="J163" s="256"/>
    </row>
    <row r="164" spans="1:10" ht="45" customHeight="1" x14ac:dyDescent="0.3">
      <c r="A164" s="259" t="s">
        <v>200</v>
      </c>
      <c r="B164" s="260">
        <v>32</v>
      </c>
      <c r="C164" s="252" t="s">
        <v>436</v>
      </c>
      <c r="D164" s="251" t="s">
        <v>216</v>
      </c>
      <c r="E164" s="252" t="s">
        <v>437</v>
      </c>
      <c r="F164" s="257" t="s">
        <v>222</v>
      </c>
      <c r="G164" s="252" t="s">
        <v>54</v>
      </c>
      <c r="H164" s="251" t="s">
        <v>52</v>
      </c>
      <c r="I164" s="253" t="s">
        <v>438</v>
      </c>
      <c r="J164" s="258">
        <v>286</v>
      </c>
    </row>
    <row r="165" spans="1:10" x14ac:dyDescent="0.3">
      <c r="A165" s="612" t="s">
        <v>439</v>
      </c>
      <c r="B165" s="572"/>
      <c r="C165" s="572"/>
      <c r="D165" s="572"/>
      <c r="E165" s="572"/>
      <c r="F165" s="572"/>
      <c r="G165" s="572"/>
      <c r="H165" s="572"/>
      <c r="I165" s="572"/>
      <c r="J165" s="254"/>
    </row>
    <row r="166" spans="1:10" ht="40.5" customHeight="1" thickBot="1" x14ac:dyDescent="0.35">
      <c r="A166" s="613"/>
      <c r="B166" s="614"/>
      <c r="C166" s="614"/>
      <c r="D166" s="614"/>
      <c r="E166" s="614"/>
      <c r="F166" s="614"/>
      <c r="G166" s="614"/>
      <c r="H166" s="614"/>
      <c r="I166" s="614"/>
      <c r="J166" s="615"/>
    </row>
    <row r="168" spans="1:10" ht="13.8" thickBot="1" x14ac:dyDescent="0.35"/>
    <row r="169" spans="1:10" ht="45" customHeight="1" x14ac:dyDescent="0.3">
      <c r="A169" s="259" t="s">
        <v>200</v>
      </c>
      <c r="B169" s="260">
        <v>33</v>
      </c>
      <c r="C169" s="252" t="s">
        <v>436</v>
      </c>
      <c r="D169" s="251" t="s">
        <v>217</v>
      </c>
      <c r="E169" s="252" t="s">
        <v>437</v>
      </c>
      <c r="F169" s="257" t="s">
        <v>220</v>
      </c>
      <c r="G169" s="252" t="s">
        <v>54</v>
      </c>
      <c r="H169" s="251" t="s">
        <v>221</v>
      </c>
      <c r="I169" s="253" t="s">
        <v>438</v>
      </c>
      <c r="J169" s="258">
        <v>175000</v>
      </c>
    </row>
    <row r="170" spans="1:10" x14ac:dyDescent="0.3">
      <c r="A170" s="612" t="s">
        <v>439</v>
      </c>
      <c r="B170" s="572"/>
      <c r="C170" s="572"/>
      <c r="D170" s="572"/>
      <c r="E170" s="572"/>
      <c r="F170" s="572"/>
      <c r="G170" s="572"/>
      <c r="H170" s="572"/>
      <c r="I170" s="572"/>
      <c r="J170" s="254"/>
    </row>
    <row r="171" spans="1:10" ht="40.5" customHeight="1" thickBot="1" x14ac:dyDescent="0.35">
      <c r="A171" s="613"/>
      <c r="B171" s="614"/>
      <c r="C171" s="614"/>
      <c r="D171" s="614"/>
      <c r="E171" s="614"/>
      <c r="F171" s="614"/>
      <c r="G171" s="614"/>
      <c r="H171" s="614"/>
      <c r="I171" s="614"/>
      <c r="J171" s="615"/>
    </row>
    <row r="173" spans="1:10" ht="13.8" thickBot="1" x14ac:dyDescent="0.35"/>
    <row r="174" spans="1:10" ht="45" customHeight="1" x14ac:dyDescent="0.3">
      <c r="A174" s="259" t="s">
        <v>200</v>
      </c>
      <c r="B174" s="260">
        <v>34</v>
      </c>
      <c r="C174" s="252" t="s">
        <v>436</v>
      </c>
      <c r="D174" s="251">
        <v>6486</v>
      </c>
      <c r="E174" s="252" t="s">
        <v>437</v>
      </c>
      <c r="F174" s="257" t="s">
        <v>223</v>
      </c>
      <c r="G174" s="252" t="s">
        <v>54</v>
      </c>
      <c r="H174" s="251" t="s">
        <v>10</v>
      </c>
      <c r="I174" s="253" t="s">
        <v>438</v>
      </c>
      <c r="J174" s="258">
        <v>42033</v>
      </c>
    </row>
    <row r="175" spans="1:10" x14ac:dyDescent="0.3">
      <c r="A175" s="612" t="s">
        <v>439</v>
      </c>
      <c r="B175" s="572"/>
      <c r="C175" s="572"/>
      <c r="D175" s="572"/>
      <c r="E175" s="572"/>
      <c r="F175" s="572"/>
      <c r="G175" s="572"/>
      <c r="H175" s="572"/>
      <c r="I175" s="572"/>
      <c r="J175" s="254"/>
    </row>
    <row r="176" spans="1:10" ht="40.5" customHeight="1" thickBot="1" x14ac:dyDescent="0.35">
      <c r="A176" s="613"/>
      <c r="B176" s="614"/>
      <c r="C176" s="614"/>
      <c r="D176" s="614"/>
      <c r="E176" s="614"/>
      <c r="F176" s="614"/>
      <c r="G176" s="614"/>
      <c r="H176" s="614"/>
      <c r="I176" s="614"/>
      <c r="J176" s="615"/>
    </row>
    <row r="178" spans="1:10" ht="13.8" thickBot="1" x14ac:dyDescent="0.35"/>
    <row r="179" spans="1:10" ht="50.1" customHeight="1" x14ac:dyDescent="0.3">
      <c r="A179" s="259" t="s">
        <v>200</v>
      </c>
      <c r="B179" s="260">
        <v>35</v>
      </c>
      <c r="C179" s="252" t="s">
        <v>436</v>
      </c>
      <c r="D179" s="251">
        <v>5251</v>
      </c>
      <c r="E179" s="252" t="s">
        <v>437</v>
      </c>
      <c r="F179" s="257" t="s">
        <v>224</v>
      </c>
      <c r="G179" s="252" t="s">
        <v>54</v>
      </c>
      <c r="H179" s="251" t="s">
        <v>49</v>
      </c>
      <c r="I179" s="253" t="s">
        <v>438</v>
      </c>
      <c r="J179" s="258">
        <v>197441</v>
      </c>
    </row>
    <row r="180" spans="1:10" x14ac:dyDescent="0.3">
      <c r="A180" s="612" t="s">
        <v>439</v>
      </c>
      <c r="B180" s="572"/>
      <c r="C180" s="572"/>
      <c r="D180" s="572"/>
      <c r="E180" s="572"/>
      <c r="F180" s="572"/>
      <c r="G180" s="572"/>
      <c r="H180" s="572"/>
      <c r="I180" s="572"/>
      <c r="J180" s="254"/>
    </row>
    <row r="181" spans="1:10" ht="40.5" customHeight="1" thickBot="1" x14ac:dyDescent="0.35">
      <c r="A181" s="613"/>
      <c r="B181" s="614"/>
      <c r="C181" s="614"/>
      <c r="D181" s="614"/>
      <c r="E181" s="614"/>
      <c r="F181" s="614"/>
      <c r="G181" s="614"/>
      <c r="H181" s="614"/>
      <c r="I181" s="614"/>
      <c r="J181" s="615"/>
    </row>
    <row r="183" spans="1:10" ht="13.8" thickBot="1" x14ac:dyDescent="0.35"/>
    <row r="184" spans="1:10" ht="45" customHeight="1" x14ac:dyDescent="0.3">
      <c r="A184" s="259" t="s">
        <v>200</v>
      </c>
      <c r="B184" s="260">
        <v>36</v>
      </c>
      <c r="C184" s="252" t="s">
        <v>436</v>
      </c>
      <c r="D184" s="251" t="s">
        <v>232</v>
      </c>
      <c r="E184" s="252" t="s">
        <v>437</v>
      </c>
      <c r="F184" s="257" t="s">
        <v>226</v>
      </c>
      <c r="G184" s="252" t="s">
        <v>54</v>
      </c>
      <c r="H184" s="251" t="s">
        <v>221</v>
      </c>
      <c r="I184" s="253" t="s">
        <v>438</v>
      </c>
      <c r="J184" s="258">
        <v>389725</v>
      </c>
    </row>
    <row r="185" spans="1:10" x14ac:dyDescent="0.3">
      <c r="A185" s="612" t="s">
        <v>439</v>
      </c>
      <c r="B185" s="572"/>
      <c r="C185" s="572"/>
      <c r="D185" s="572"/>
      <c r="E185" s="572"/>
      <c r="F185" s="572"/>
      <c r="G185" s="572"/>
      <c r="H185" s="572"/>
      <c r="I185" s="572"/>
      <c r="J185" s="254"/>
    </row>
    <row r="186" spans="1:10" ht="40.5" customHeight="1" thickBot="1" x14ac:dyDescent="0.35">
      <c r="A186" s="613"/>
      <c r="B186" s="614"/>
      <c r="C186" s="614"/>
      <c r="D186" s="614"/>
      <c r="E186" s="614"/>
      <c r="F186" s="614"/>
      <c r="G186" s="614"/>
      <c r="H186" s="614"/>
      <c r="I186" s="614"/>
      <c r="J186" s="615"/>
    </row>
    <row r="188" spans="1:10" ht="13.8" thickBot="1" x14ac:dyDescent="0.35"/>
    <row r="189" spans="1:10" ht="45" customHeight="1" x14ac:dyDescent="0.3">
      <c r="A189" s="259" t="s">
        <v>200</v>
      </c>
      <c r="B189" s="260">
        <v>37</v>
      </c>
      <c r="C189" s="252" t="s">
        <v>436</v>
      </c>
      <c r="D189" s="251" t="s">
        <v>234</v>
      </c>
      <c r="E189" s="252" t="s">
        <v>437</v>
      </c>
      <c r="F189" s="257" t="s">
        <v>227</v>
      </c>
      <c r="G189" s="252" t="s">
        <v>54</v>
      </c>
      <c r="H189" s="251" t="s">
        <v>221</v>
      </c>
      <c r="I189" s="253" t="s">
        <v>438</v>
      </c>
      <c r="J189" s="258">
        <v>639625</v>
      </c>
    </row>
    <row r="190" spans="1:10" x14ac:dyDescent="0.3">
      <c r="A190" s="612" t="s">
        <v>439</v>
      </c>
      <c r="B190" s="572"/>
      <c r="C190" s="572"/>
      <c r="D190" s="572"/>
      <c r="E190" s="572"/>
      <c r="F190" s="572"/>
      <c r="G190" s="572"/>
      <c r="H190" s="572"/>
      <c r="I190" s="572"/>
      <c r="J190" s="254"/>
    </row>
    <row r="191" spans="1:10" ht="40.5" customHeight="1" thickBot="1" x14ac:dyDescent="0.35">
      <c r="A191" s="613"/>
      <c r="B191" s="614"/>
      <c r="C191" s="614"/>
      <c r="D191" s="614"/>
      <c r="E191" s="614"/>
      <c r="F191" s="614"/>
      <c r="G191" s="614"/>
      <c r="H191" s="614"/>
      <c r="I191" s="614"/>
      <c r="J191" s="615"/>
    </row>
    <row r="193" spans="1:10" ht="13.8" thickBot="1" x14ac:dyDescent="0.35"/>
    <row r="194" spans="1:10" ht="45" customHeight="1" x14ac:dyDescent="0.3">
      <c r="A194" s="259" t="s">
        <v>200</v>
      </c>
      <c r="B194" s="260">
        <v>38</v>
      </c>
      <c r="C194" s="252" t="s">
        <v>436</v>
      </c>
      <c r="D194" s="251" t="s">
        <v>233</v>
      </c>
      <c r="E194" s="252" t="s">
        <v>437</v>
      </c>
      <c r="F194" s="257" t="s">
        <v>228</v>
      </c>
      <c r="G194" s="252" t="s">
        <v>54</v>
      </c>
      <c r="H194" s="251" t="s">
        <v>221</v>
      </c>
      <c r="I194" s="253" t="s">
        <v>438</v>
      </c>
      <c r="J194" s="258">
        <v>887145</v>
      </c>
    </row>
    <row r="195" spans="1:10" x14ac:dyDescent="0.3">
      <c r="A195" s="612" t="s">
        <v>439</v>
      </c>
      <c r="B195" s="572"/>
      <c r="C195" s="572"/>
      <c r="D195" s="572"/>
      <c r="E195" s="572"/>
      <c r="F195" s="572"/>
      <c r="G195" s="572"/>
      <c r="H195" s="572"/>
      <c r="I195" s="572"/>
      <c r="J195" s="254"/>
    </row>
    <row r="196" spans="1:10" ht="40.5" customHeight="1" thickBot="1" x14ac:dyDescent="0.35">
      <c r="A196" s="613"/>
      <c r="B196" s="614"/>
      <c r="C196" s="614"/>
      <c r="D196" s="614"/>
      <c r="E196" s="614"/>
      <c r="F196" s="614"/>
      <c r="G196" s="614"/>
      <c r="H196" s="614"/>
      <c r="I196" s="614"/>
      <c r="J196" s="615"/>
    </row>
    <row r="198" spans="1:10" ht="13.8" thickBot="1" x14ac:dyDescent="0.35"/>
    <row r="199" spans="1:10" ht="45" customHeight="1" x14ac:dyDescent="0.3">
      <c r="A199" s="259" t="s">
        <v>200</v>
      </c>
      <c r="B199" s="260">
        <v>39</v>
      </c>
      <c r="C199" s="252" t="s">
        <v>436</v>
      </c>
      <c r="D199" s="251">
        <v>7527</v>
      </c>
      <c r="E199" s="252" t="s">
        <v>437</v>
      </c>
      <c r="F199" s="257" t="s">
        <v>235</v>
      </c>
      <c r="G199" s="252" t="s">
        <v>54</v>
      </c>
      <c r="H199" s="251" t="s">
        <v>48</v>
      </c>
      <c r="I199" s="253" t="s">
        <v>438</v>
      </c>
      <c r="J199" s="258">
        <v>57236</v>
      </c>
    </row>
    <row r="200" spans="1:10" x14ac:dyDescent="0.3">
      <c r="A200" s="612" t="s">
        <v>439</v>
      </c>
      <c r="B200" s="572"/>
      <c r="C200" s="572"/>
      <c r="D200" s="572"/>
      <c r="E200" s="572"/>
      <c r="F200" s="572"/>
      <c r="G200" s="572"/>
      <c r="H200" s="572"/>
      <c r="I200" s="572"/>
      <c r="J200" s="254"/>
    </row>
    <row r="201" spans="1:10" ht="40.5" customHeight="1" thickBot="1" x14ac:dyDescent="0.35">
      <c r="A201" s="613"/>
      <c r="B201" s="614"/>
      <c r="C201" s="614"/>
      <c r="D201" s="614"/>
      <c r="E201" s="614"/>
      <c r="F201" s="614"/>
      <c r="G201" s="614"/>
      <c r="H201" s="614"/>
      <c r="I201" s="614"/>
      <c r="J201" s="615"/>
    </row>
    <row r="203" spans="1:10" ht="13.8" thickBot="1" x14ac:dyDescent="0.35"/>
    <row r="204" spans="1:10" ht="45" customHeight="1" x14ac:dyDescent="0.3">
      <c r="A204" s="259" t="s">
        <v>200</v>
      </c>
      <c r="B204" s="260">
        <v>40</v>
      </c>
      <c r="C204" s="252" t="s">
        <v>436</v>
      </c>
      <c r="D204" s="251">
        <v>4032</v>
      </c>
      <c r="E204" s="252" t="s">
        <v>437</v>
      </c>
      <c r="F204" s="257" t="s">
        <v>237</v>
      </c>
      <c r="G204" s="252" t="s">
        <v>54</v>
      </c>
      <c r="H204" s="251" t="s">
        <v>48</v>
      </c>
      <c r="I204" s="253" t="s">
        <v>438</v>
      </c>
      <c r="J204" s="258">
        <v>9902</v>
      </c>
    </row>
    <row r="205" spans="1:10" x14ac:dyDescent="0.3">
      <c r="A205" s="612" t="s">
        <v>439</v>
      </c>
      <c r="B205" s="572"/>
      <c r="C205" s="572"/>
      <c r="D205" s="572"/>
      <c r="E205" s="572"/>
      <c r="F205" s="572"/>
      <c r="G205" s="572"/>
      <c r="H205" s="572"/>
      <c r="I205" s="572"/>
      <c r="J205" s="254"/>
    </row>
    <row r="206" spans="1:10" ht="40.5" customHeight="1" thickBot="1" x14ac:dyDescent="0.35">
      <c r="A206" s="613"/>
      <c r="B206" s="614"/>
      <c r="C206" s="614"/>
      <c r="D206" s="614"/>
      <c r="E206" s="614"/>
      <c r="F206" s="614"/>
      <c r="G206" s="614"/>
      <c r="H206" s="614"/>
      <c r="I206" s="614"/>
      <c r="J206" s="615"/>
    </row>
    <row r="208" spans="1:10" ht="13.8" thickBot="1" x14ac:dyDescent="0.35"/>
    <row r="209" spans="1:10" ht="45" customHeight="1" x14ac:dyDescent="0.3">
      <c r="A209" s="259" t="s">
        <v>200</v>
      </c>
      <c r="B209" s="260">
        <v>41</v>
      </c>
      <c r="C209" s="252" t="s">
        <v>436</v>
      </c>
      <c r="D209" s="251">
        <v>4930</v>
      </c>
      <c r="E209" s="252" t="s">
        <v>437</v>
      </c>
      <c r="F209" s="257" t="s">
        <v>240</v>
      </c>
      <c r="G209" s="252" t="s">
        <v>54</v>
      </c>
      <c r="H209" s="251" t="s">
        <v>241</v>
      </c>
      <c r="I209" s="253" t="s">
        <v>438</v>
      </c>
      <c r="J209" s="258">
        <v>1448946</v>
      </c>
    </row>
    <row r="210" spans="1:10" x14ac:dyDescent="0.3">
      <c r="A210" s="612" t="s">
        <v>439</v>
      </c>
      <c r="B210" s="572"/>
      <c r="C210" s="572"/>
      <c r="D210" s="572"/>
      <c r="E210" s="572"/>
      <c r="F210" s="572"/>
      <c r="G210" s="572"/>
      <c r="H210" s="572"/>
      <c r="I210" s="572"/>
      <c r="J210" s="254"/>
    </row>
    <row r="211" spans="1:10" ht="40.5" customHeight="1" thickBot="1" x14ac:dyDescent="0.35">
      <c r="A211" s="613"/>
      <c r="B211" s="614"/>
      <c r="C211" s="614"/>
      <c r="D211" s="614"/>
      <c r="E211" s="614"/>
      <c r="F211" s="614"/>
      <c r="G211" s="614"/>
      <c r="H211" s="614"/>
      <c r="I211" s="614"/>
      <c r="J211" s="615"/>
    </row>
    <row r="213" spans="1:10" ht="13.8" thickBot="1" x14ac:dyDescent="0.35"/>
    <row r="214" spans="1:10" ht="45" customHeight="1" x14ac:dyDescent="0.3">
      <c r="A214" s="259" t="s">
        <v>200</v>
      </c>
      <c r="B214" s="260">
        <v>42</v>
      </c>
      <c r="C214" s="252" t="s">
        <v>436</v>
      </c>
      <c r="D214" s="251">
        <v>5167</v>
      </c>
      <c r="E214" s="252" t="s">
        <v>437</v>
      </c>
      <c r="F214" s="257" t="s">
        <v>242</v>
      </c>
      <c r="G214" s="252" t="s">
        <v>54</v>
      </c>
      <c r="H214" s="251" t="s">
        <v>241</v>
      </c>
      <c r="I214" s="253" t="s">
        <v>438</v>
      </c>
      <c r="J214" s="258">
        <v>1461309</v>
      </c>
    </row>
    <row r="215" spans="1:10" x14ac:dyDescent="0.3">
      <c r="A215" s="612" t="s">
        <v>439</v>
      </c>
      <c r="B215" s="572"/>
      <c r="C215" s="572"/>
      <c r="D215" s="572"/>
      <c r="E215" s="572"/>
      <c r="F215" s="572"/>
      <c r="G215" s="572"/>
      <c r="H215" s="572"/>
      <c r="I215" s="572"/>
      <c r="J215" s="254"/>
    </row>
    <row r="216" spans="1:10" ht="40.5" customHeight="1" thickBot="1" x14ac:dyDescent="0.35">
      <c r="A216" s="613"/>
      <c r="B216" s="614"/>
      <c r="C216" s="614"/>
      <c r="D216" s="614"/>
      <c r="E216" s="614"/>
      <c r="F216" s="614"/>
      <c r="G216" s="614"/>
      <c r="H216" s="614"/>
      <c r="I216" s="614"/>
      <c r="J216" s="615"/>
    </row>
    <row r="217" spans="1:10" ht="12.75" customHeight="1" x14ac:dyDescent="0.3">
      <c r="A217" s="255"/>
      <c r="B217" s="255"/>
      <c r="C217" s="255"/>
      <c r="E217" s="255"/>
      <c r="F217" s="255"/>
      <c r="G217" s="255"/>
      <c r="H217" s="255"/>
      <c r="I217" s="255"/>
      <c r="J217" s="256"/>
    </row>
    <row r="218" spans="1:10" ht="12.75" customHeight="1" thickBot="1" x14ac:dyDescent="0.35">
      <c r="A218" s="255"/>
      <c r="B218" s="255"/>
      <c r="C218" s="255"/>
      <c r="E218" s="255"/>
      <c r="F218" s="255"/>
      <c r="G218" s="255"/>
      <c r="H218" s="255"/>
      <c r="I218" s="255"/>
      <c r="J218" s="256"/>
    </row>
    <row r="219" spans="1:10" ht="45" customHeight="1" x14ac:dyDescent="0.3">
      <c r="A219" s="259" t="s">
        <v>200</v>
      </c>
      <c r="B219" s="260">
        <v>43</v>
      </c>
      <c r="C219" s="252" t="s">
        <v>436</v>
      </c>
      <c r="D219" s="251">
        <v>4239</v>
      </c>
      <c r="E219" s="252" t="s">
        <v>437</v>
      </c>
      <c r="F219" s="257" t="s">
        <v>248</v>
      </c>
      <c r="G219" s="252" t="s">
        <v>54</v>
      </c>
      <c r="H219" s="251" t="s">
        <v>49</v>
      </c>
      <c r="I219" s="253" t="s">
        <v>438</v>
      </c>
      <c r="J219" s="258">
        <v>4166</v>
      </c>
    </row>
    <row r="220" spans="1:10" x14ac:dyDescent="0.3">
      <c r="A220" s="612" t="s">
        <v>439</v>
      </c>
      <c r="B220" s="572"/>
      <c r="C220" s="572"/>
      <c r="D220" s="572"/>
      <c r="E220" s="572"/>
      <c r="F220" s="572"/>
      <c r="G220" s="572"/>
      <c r="H220" s="572"/>
      <c r="I220" s="572"/>
      <c r="J220" s="254"/>
    </row>
    <row r="221" spans="1:10" ht="40.5" customHeight="1" thickBot="1" x14ac:dyDescent="0.35">
      <c r="A221" s="613"/>
      <c r="B221" s="614"/>
      <c r="C221" s="614"/>
      <c r="D221" s="614"/>
      <c r="E221" s="614"/>
      <c r="F221" s="614"/>
      <c r="G221" s="614"/>
      <c r="H221" s="614"/>
      <c r="I221" s="614"/>
      <c r="J221" s="615"/>
    </row>
    <row r="222" spans="1:10" x14ac:dyDescent="0.3">
      <c r="A222" s="255"/>
      <c r="B222" s="255"/>
      <c r="C222" s="255"/>
      <c r="E222" s="255"/>
      <c r="F222" s="255"/>
      <c r="G222" s="255"/>
      <c r="H222" s="255"/>
      <c r="I222" s="255"/>
      <c r="J222" s="256"/>
    </row>
    <row r="223" spans="1:10" ht="13.8" thickBot="1" x14ac:dyDescent="0.35">
      <c r="A223" s="255"/>
      <c r="B223" s="255"/>
      <c r="C223" s="255"/>
      <c r="E223" s="255"/>
      <c r="F223" s="255"/>
      <c r="G223" s="255"/>
      <c r="H223" s="255"/>
      <c r="I223" s="255"/>
      <c r="J223" s="256"/>
    </row>
    <row r="224" spans="1:10" ht="45" customHeight="1" x14ac:dyDescent="0.3">
      <c r="A224" s="259" t="s">
        <v>200</v>
      </c>
      <c r="B224" s="260">
        <v>44</v>
      </c>
      <c r="C224" s="252" t="s">
        <v>436</v>
      </c>
      <c r="D224" s="251">
        <v>3806</v>
      </c>
      <c r="E224" s="252" t="s">
        <v>437</v>
      </c>
      <c r="F224" s="257" t="s">
        <v>249</v>
      </c>
      <c r="G224" s="252" t="s">
        <v>54</v>
      </c>
      <c r="H224" s="251" t="s">
        <v>48</v>
      </c>
      <c r="I224" s="253" t="s">
        <v>438</v>
      </c>
      <c r="J224" s="258">
        <v>1516</v>
      </c>
    </row>
    <row r="225" spans="1:10" x14ac:dyDescent="0.3">
      <c r="A225" s="612" t="s">
        <v>439</v>
      </c>
      <c r="B225" s="572"/>
      <c r="C225" s="572"/>
      <c r="D225" s="572"/>
      <c r="E225" s="572"/>
      <c r="F225" s="572"/>
      <c r="G225" s="572"/>
      <c r="H225" s="572"/>
      <c r="I225" s="572"/>
      <c r="J225" s="254"/>
    </row>
    <row r="226" spans="1:10" ht="40.5" customHeight="1" thickBot="1" x14ac:dyDescent="0.35">
      <c r="A226" s="613"/>
      <c r="B226" s="614"/>
      <c r="C226" s="614"/>
      <c r="D226" s="614"/>
      <c r="E226" s="614"/>
      <c r="F226" s="614"/>
      <c r="G226" s="614"/>
      <c r="H226" s="614"/>
      <c r="I226" s="614"/>
      <c r="J226" s="615"/>
    </row>
    <row r="228" spans="1:10" ht="13.8" thickBot="1" x14ac:dyDescent="0.35"/>
    <row r="229" spans="1:10" ht="50.1" customHeight="1" x14ac:dyDescent="0.3">
      <c r="A229" s="259" t="s">
        <v>200</v>
      </c>
      <c r="B229" s="260">
        <v>45</v>
      </c>
      <c r="C229" s="252" t="s">
        <v>436</v>
      </c>
      <c r="D229" s="251">
        <v>4946</v>
      </c>
      <c r="E229" s="252" t="s">
        <v>437</v>
      </c>
      <c r="F229" s="257" t="s">
        <v>250</v>
      </c>
      <c r="G229" s="252" t="s">
        <v>54</v>
      </c>
      <c r="H229" s="251" t="s">
        <v>251</v>
      </c>
      <c r="I229" s="253" t="s">
        <v>438</v>
      </c>
      <c r="J229" s="258">
        <v>18249</v>
      </c>
    </row>
    <row r="230" spans="1:10" x14ac:dyDescent="0.3">
      <c r="A230" s="612" t="s">
        <v>439</v>
      </c>
      <c r="B230" s="572"/>
      <c r="C230" s="572"/>
      <c r="D230" s="572"/>
      <c r="E230" s="572"/>
      <c r="F230" s="572"/>
      <c r="G230" s="572"/>
      <c r="H230" s="572"/>
      <c r="I230" s="572"/>
      <c r="J230" s="254"/>
    </row>
    <row r="231" spans="1:10" ht="40.5" customHeight="1" thickBot="1" x14ac:dyDescent="0.35">
      <c r="A231" s="613"/>
      <c r="B231" s="614"/>
      <c r="C231" s="614"/>
      <c r="D231" s="614"/>
      <c r="E231" s="614"/>
      <c r="F231" s="614"/>
      <c r="G231" s="614"/>
      <c r="H231" s="614"/>
      <c r="I231" s="614"/>
      <c r="J231" s="615"/>
    </row>
    <row r="233" spans="1:10" ht="13.8" thickBot="1" x14ac:dyDescent="0.35"/>
    <row r="234" spans="1:10" ht="50.1" customHeight="1" x14ac:dyDescent="0.3">
      <c r="A234" s="259" t="s">
        <v>200</v>
      </c>
      <c r="B234" s="260">
        <v>46</v>
      </c>
      <c r="C234" s="252" t="s">
        <v>436</v>
      </c>
      <c r="D234" s="251">
        <v>7338</v>
      </c>
      <c r="E234" s="252" t="s">
        <v>437</v>
      </c>
      <c r="F234" s="257" t="s">
        <v>252</v>
      </c>
      <c r="G234" s="252" t="s">
        <v>54</v>
      </c>
      <c r="H234" s="251" t="s">
        <v>253</v>
      </c>
      <c r="I234" s="253" t="s">
        <v>438</v>
      </c>
      <c r="J234" s="258">
        <v>239736</v>
      </c>
    </row>
    <row r="235" spans="1:10" x14ac:dyDescent="0.3">
      <c r="A235" s="612" t="s">
        <v>439</v>
      </c>
      <c r="B235" s="572"/>
      <c r="C235" s="572"/>
      <c r="D235" s="572"/>
      <c r="E235" s="572"/>
      <c r="F235" s="572"/>
      <c r="G235" s="572"/>
      <c r="H235" s="572"/>
      <c r="I235" s="572"/>
      <c r="J235" s="254"/>
    </row>
    <row r="236" spans="1:10" ht="40.5" customHeight="1" thickBot="1" x14ac:dyDescent="0.35">
      <c r="A236" s="613"/>
      <c r="B236" s="614"/>
      <c r="C236" s="614"/>
      <c r="D236" s="614"/>
      <c r="E236" s="614"/>
      <c r="F236" s="614"/>
      <c r="G236" s="614"/>
      <c r="H236" s="614"/>
      <c r="I236" s="614"/>
      <c r="J236" s="615"/>
    </row>
    <row r="238" spans="1:10" ht="13.8" thickBot="1" x14ac:dyDescent="0.35"/>
    <row r="239" spans="1:10" ht="45" customHeight="1" x14ac:dyDescent="0.3">
      <c r="A239" s="259" t="s">
        <v>200</v>
      </c>
      <c r="B239" s="260">
        <v>47</v>
      </c>
      <c r="C239" s="252" t="s">
        <v>436</v>
      </c>
      <c r="D239" s="251">
        <v>3226</v>
      </c>
      <c r="E239" s="252" t="s">
        <v>437</v>
      </c>
      <c r="F239" s="257" t="s">
        <v>258</v>
      </c>
      <c r="G239" s="252" t="s">
        <v>54</v>
      </c>
      <c r="H239" s="251" t="s">
        <v>49</v>
      </c>
      <c r="I239" s="253" t="s">
        <v>438</v>
      </c>
      <c r="J239" s="258">
        <v>42945</v>
      </c>
    </row>
    <row r="240" spans="1:10" x14ac:dyDescent="0.3">
      <c r="A240" s="612" t="s">
        <v>439</v>
      </c>
      <c r="B240" s="572"/>
      <c r="C240" s="572"/>
      <c r="D240" s="572"/>
      <c r="E240" s="572"/>
      <c r="F240" s="572"/>
      <c r="G240" s="572"/>
      <c r="H240" s="572"/>
      <c r="I240" s="572"/>
      <c r="J240" s="254"/>
    </row>
    <row r="241" spans="1:10" ht="40.5" customHeight="1" thickBot="1" x14ac:dyDescent="0.35">
      <c r="A241" s="613"/>
      <c r="B241" s="614"/>
      <c r="C241" s="614"/>
      <c r="D241" s="614"/>
      <c r="E241" s="614"/>
      <c r="F241" s="614"/>
      <c r="G241" s="614"/>
      <c r="H241" s="614"/>
      <c r="I241" s="614"/>
      <c r="J241" s="615"/>
    </row>
    <row r="243" spans="1:10" ht="13.8" thickBot="1" x14ac:dyDescent="0.35"/>
    <row r="244" spans="1:10" ht="45" customHeight="1" x14ac:dyDescent="0.3">
      <c r="A244" s="259" t="s">
        <v>200</v>
      </c>
      <c r="B244" s="260">
        <v>48</v>
      </c>
      <c r="C244" s="252" t="s">
        <v>436</v>
      </c>
      <c r="D244" s="251">
        <v>3602</v>
      </c>
      <c r="E244" s="252" t="s">
        <v>437</v>
      </c>
      <c r="F244" s="257" t="s">
        <v>259</v>
      </c>
      <c r="G244" s="252" t="s">
        <v>54</v>
      </c>
      <c r="H244" s="251" t="s">
        <v>54</v>
      </c>
      <c r="I244" s="253" t="s">
        <v>438</v>
      </c>
      <c r="J244" s="258">
        <v>63261</v>
      </c>
    </row>
    <row r="245" spans="1:10" x14ac:dyDescent="0.3">
      <c r="A245" s="612" t="s">
        <v>439</v>
      </c>
      <c r="B245" s="572"/>
      <c r="C245" s="572"/>
      <c r="D245" s="572"/>
      <c r="E245" s="572"/>
      <c r="F245" s="572"/>
      <c r="G245" s="572"/>
      <c r="H245" s="572"/>
      <c r="I245" s="572"/>
      <c r="J245" s="254"/>
    </row>
    <row r="246" spans="1:10" ht="40.5" customHeight="1" thickBot="1" x14ac:dyDescent="0.35">
      <c r="A246" s="613"/>
      <c r="B246" s="614"/>
      <c r="C246" s="614"/>
      <c r="D246" s="614"/>
      <c r="E246" s="614"/>
      <c r="F246" s="614"/>
      <c r="G246" s="614"/>
      <c r="H246" s="614"/>
      <c r="I246" s="614"/>
      <c r="J246" s="615"/>
    </row>
    <row r="248" spans="1:10" ht="13.8" thickBot="1" x14ac:dyDescent="0.35"/>
    <row r="249" spans="1:10" ht="45" customHeight="1" x14ac:dyDescent="0.3">
      <c r="A249" s="259" t="s">
        <v>200</v>
      </c>
      <c r="B249" s="260">
        <v>49</v>
      </c>
      <c r="C249" s="252" t="s">
        <v>436</v>
      </c>
      <c r="D249" s="251">
        <v>3282</v>
      </c>
      <c r="E249" s="252" t="s">
        <v>437</v>
      </c>
      <c r="F249" s="257" t="s">
        <v>260</v>
      </c>
      <c r="G249" s="252" t="s">
        <v>54</v>
      </c>
      <c r="H249" s="251" t="s">
        <v>54</v>
      </c>
      <c r="I249" s="253" t="s">
        <v>438</v>
      </c>
      <c r="J249" s="258">
        <v>313367</v>
      </c>
    </row>
    <row r="250" spans="1:10" x14ac:dyDescent="0.3">
      <c r="A250" s="612" t="s">
        <v>439</v>
      </c>
      <c r="B250" s="572"/>
      <c r="C250" s="572"/>
      <c r="D250" s="572"/>
      <c r="E250" s="572"/>
      <c r="F250" s="572"/>
      <c r="G250" s="572"/>
      <c r="H250" s="572"/>
      <c r="I250" s="572"/>
      <c r="J250" s="254"/>
    </row>
    <row r="251" spans="1:10" ht="40.5" customHeight="1" thickBot="1" x14ac:dyDescent="0.35">
      <c r="A251" s="613"/>
      <c r="B251" s="614"/>
      <c r="C251" s="614"/>
      <c r="D251" s="614"/>
      <c r="E251" s="614"/>
      <c r="F251" s="614"/>
      <c r="G251" s="614"/>
      <c r="H251" s="614"/>
      <c r="I251" s="614"/>
      <c r="J251" s="615"/>
    </row>
    <row r="253" spans="1:10" ht="13.8" thickBot="1" x14ac:dyDescent="0.35"/>
    <row r="254" spans="1:10" ht="45" customHeight="1" x14ac:dyDescent="0.3">
      <c r="A254" s="259" t="s">
        <v>200</v>
      </c>
      <c r="B254" s="260">
        <v>50</v>
      </c>
      <c r="C254" s="252" t="s">
        <v>436</v>
      </c>
      <c r="D254" s="251">
        <v>3531</v>
      </c>
      <c r="E254" s="252" t="s">
        <v>437</v>
      </c>
      <c r="F254" s="257" t="s">
        <v>261</v>
      </c>
      <c r="G254" s="252" t="s">
        <v>54</v>
      </c>
      <c r="H254" s="251" t="s">
        <v>54</v>
      </c>
      <c r="I254" s="253" t="s">
        <v>438</v>
      </c>
      <c r="J254" s="258">
        <v>85516</v>
      </c>
    </row>
    <row r="255" spans="1:10" x14ac:dyDescent="0.3">
      <c r="A255" s="612" t="s">
        <v>439</v>
      </c>
      <c r="B255" s="572"/>
      <c r="C255" s="572"/>
      <c r="D255" s="572"/>
      <c r="E255" s="572"/>
      <c r="F255" s="572"/>
      <c r="G255" s="572"/>
      <c r="H255" s="572"/>
      <c r="I255" s="572"/>
      <c r="J255" s="254"/>
    </row>
    <row r="256" spans="1:10" ht="40.5" customHeight="1" thickBot="1" x14ac:dyDescent="0.35">
      <c r="A256" s="613"/>
      <c r="B256" s="614"/>
      <c r="C256" s="614"/>
      <c r="D256" s="614"/>
      <c r="E256" s="614"/>
      <c r="F256" s="614"/>
      <c r="G256" s="614"/>
      <c r="H256" s="614"/>
      <c r="I256" s="614"/>
      <c r="J256" s="615"/>
    </row>
    <row r="258" spans="1:10" ht="13.8" thickBot="1" x14ac:dyDescent="0.35"/>
    <row r="259" spans="1:10" ht="45" customHeight="1" x14ac:dyDescent="0.3">
      <c r="A259" s="259" t="s">
        <v>200</v>
      </c>
      <c r="B259" s="260">
        <v>51</v>
      </c>
      <c r="C259" s="252" t="s">
        <v>436</v>
      </c>
      <c r="D259" s="251">
        <v>3539</v>
      </c>
      <c r="E259" s="252" t="s">
        <v>437</v>
      </c>
      <c r="F259" s="257" t="s">
        <v>262</v>
      </c>
      <c r="G259" s="252" t="s">
        <v>54</v>
      </c>
      <c r="H259" s="251" t="s">
        <v>54</v>
      </c>
      <c r="I259" s="253" t="s">
        <v>438</v>
      </c>
      <c r="J259" s="258">
        <v>81509</v>
      </c>
    </row>
    <row r="260" spans="1:10" x14ac:dyDescent="0.3">
      <c r="A260" s="612" t="s">
        <v>439</v>
      </c>
      <c r="B260" s="572"/>
      <c r="C260" s="572"/>
      <c r="D260" s="572"/>
      <c r="E260" s="572"/>
      <c r="F260" s="572"/>
      <c r="G260" s="572"/>
      <c r="H260" s="572"/>
      <c r="I260" s="572"/>
      <c r="J260" s="254"/>
    </row>
    <row r="261" spans="1:10" ht="40.5" customHeight="1" thickBot="1" x14ac:dyDescent="0.35">
      <c r="A261" s="613"/>
      <c r="B261" s="614"/>
      <c r="C261" s="614"/>
      <c r="D261" s="614"/>
      <c r="E261" s="614"/>
      <c r="F261" s="614"/>
      <c r="G261" s="614"/>
      <c r="H261" s="614"/>
      <c r="I261" s="614"/>
      <c r="J261" s="615"/>
    </row>
    <row r="263" spans="1:10" ht="13.8" thickBot="1" x14ac:dyDescent="0.35"/>
    <row r="264" spans="1:10" ht="45" customHeight="1" x14ac:dyDescent="0.3">
      <c r="A264" s="259" t="s">
        <v>200</v>
      </c>
      <c r="B264" s="260">
        <v>52</v>
      </c>
      <c r="C264" s="252" t="s">
        <v>436</v>
      </c>
      <c r="D264" s="251">
        <v>4384</v>
      </c>
      <c r="E264" s="252" t="s">
        <v>437</v>
      </c>
      <c r="F264" s="257" t="s">
        <v>263</v>
      </c>
      <c r="G264" s="252" t="s">
        <v>54</v>
      </c>
      <c r="H264" s="251" t="s">
        <v>54</v>
      </c>
      <c r="I264" s="253" t="s">
        <v>438</v>
      </c>
      <c r="J264" s="258">
        <v>113808</v>
      </c>
    </row>
    <row r="265" spans="1:10" x14ac:dyDescent="0.3">
      <c r="A265" s="612" t="s">
        <v>439</v>
      </c>
      <c r="B265" s="572"/>
      <c r="C265" s="572"/>
      <c r="D265" s="572"/>
      <c r="E265" s="572"/>
      <c r="F265" s="572"/>
      <c r="G265" s="572"/>
      <c r="H265" s="572"/>
      <c r="I265" s="572"/>
      <c r="J265" s="254"/>
    </row>
    <row r="266" spans="1:10" ht="40.5" customHeight="1" thickBot="1" x14ac:dyDescent="0.35">
      <c r="A266" s="613"/>
      <c r="B266" s="614"/>
      <c r="C266" s="614"/>
      <c r="D266" s="614"/>
      <c r="E266" s="614"/>
      <c r="F266" s="614"/>
      <c r="G266" s="614"/>
      <c r="H266" s="614"/>
      <c r="I266" s="614"/>
      <c r="J266" s="615"/>
    </row>
    <row r="268" spans="1:10" ht="13.8" thickBot="1" x14ac:dyDescent="0.35"/>
    <row r="269" spans="1:10" ht="45" customHeight="1" x14ac:dyDescent="0.3">
      <c r="A269" s="259" t="s">
        <v>200</v>
      </c>
      <c r="B269" s="260">
        <v>53</v>
      </c>
      <c r="C269" s="252" t="s">
        <v>436</v>
      </c>
      <c r="D269" s="251">
        <v>4385</v>
      </c>
      <c r="E269" s="252" t="s">
        <v>437</v>
      </c>
      <c r="F269" s="257" t="s">
        <v>264</v>
      </c>
      <c r="G269" s="252" t="s">
        <v>54</v>
      </c>
      <c r="H269" s="251" t="s">
        <v>54</v>
      </c>
      <c r="I269" s="253" t="s">
        <v>438</v>
      </c>
      <c r="J269" s="258">
        <v>127631</v>
      </c>
    </row>
    <row r="270" spans="1:10" x14ac:dyDescent="0.3">
      <c r="A270" s="612" t="s">
        <v>439</v>
      </c>
      <c r="B270" s="572"/>
      <c r="C270" s="572"/>
      <c r="D270" s="572"/>
      <c r="E270" s="572"/>
      <c r="F270" s="572"/>
      <c r="G270" s="572"/>
      <c r="H270" s="572"/>
      <c r="I270" s="572"/>
      <c r="J270" s="254"/>
    </row>
    <row r="271" spans="1:10" ht="40.5" customHeight="1" thickBot="1" x14ac:dyDescent="0.35">
      <c r="A271" s="613"/>
      <c r="B271" s="614"/>
      <c r="C271" s="614"/>
      <c r="D271" s="614"/>
      <c r="E271" s="614"/>
      <c r="F271" s="614"/>
      <c r="G271" s="614"/>
      <c r="H271" s="614"/>
      <c r="I271" s="614"/>
      <c r="J271" s="615"/>
    </row>
    <row r="273" spans="1:10" ht="13.8" thickBot="1" x14ac:dyDescent="0.35"/>
    <row r="274" spans="1:10" ht="45" customHeight="1" x14ac:dyDescent="0.3">
      <c r="A274" s="259" t="s">
        <v>200</v>
      </c>
      <c r="B274" s="260">
        <v>54</v>
      </c>
      <c r="C274" s="252" t="s">
        <v>436</v>
      </c>
      <c r="D274" s="251">
        <v>4420</v>
      </c>
      <c r="E274" s="252" t="s">
        <v>437</v>
      </c>
      <c r="F274" s="257" t="s">
        <v>265</v>
      </c>
      <c r="G274" s="252" t="s">
        <v>54</v>
      </c>
      <c r="H274" s="251" t="s">
        <v>54</v>
      </c>
      <c r="I274" s="253" t="s">
        <v>438</v>
      </c>
      <c r="J274" s="258">
        <v>75661</v>
      </c>
    </row>
    <row r="275" spans="1:10" x14ac:dyDescent="0.3">
      <c r="A275" s="612" t="s">
        <v>439</v>
      </c>
      <c r="B275" s="572"/>
      <c r="C275" s="572"/>
      <c r="D275" s="572"/>
      <c r="E275" s="572"/>
      <c r="F275" s="572"/>
      <c r="G275" s="572"/>
      <c r="H275" s="572"/>
      <c r="I275" s="572"/>
      <c r="J275" s="254"/>
    </row>
    <row r="276" spans="1:10" ht="40.5" customHeight="1" thickBot="1" x14ac:dyDescent="0.35">
      <c r="A276" s="613"/>
      <c r="B276" s="614"/>
      <c r="C276" s="614"/>
      <c r="D276" s="614"/>
      <c r="E276" s="614"/>
      <c r="F276" s="614"/>
      <c r="G276" s="614"/>
      <c r="H276" s="614"/>
      <c r="I276" s="614"/>
      <c r="J276" s="615"/>
    </row>
    <row r="277" spans="1:10" ht="12.75" customHeight="1" x14ac:dyDescent="0.3">
      <c r="A277" s="255"/>
      <c r="B277" s="255"/>
      <c r="C277" s="255"/>
      <c r="E277" s="255"/>
      <c r="F277" s="255"/>
      <c r="G277" s="255"/>
      <c r="H277" s="255"/>
      <c r="I277" s="255"/>
      <c r="J277" s="256"/>
    </row>
    <row r="278" spans="1:10" ht="12.75" customHeight="1" thickBot="1" x14ac:dyDescent="0.35">
      <c r="A278" s="255"/>
      <c r="B278" s="255"/>
      <c r="C278" s="255"/>
      <c r="E278" s="255"/>
      <c r="F278" s="255"/>
      <c r="G278" s="255"/>
      <c r="H278" s="255"/>
      <c r="I278" s="255"/>
      <c r="J278" s="256"/>
    </row>
    <row r="279" spans="1:10" ht="45" customHeight="1" x14ac:dyDescent="0.3">
      <c r="A279" s="259" t="s">
        <v>200</v>
      </c>
      <c r="B279" s="260">
        <v>55</v>
      </c>
      <c r="C279" s="252" t="s">
        <v>436</v>
      </c>
      <c r="D279" s="251">
        <v>4842</v>
      </c>
      <c r="E279" s="252" t="s">
        <v>437</v>
      </c>
      <c r="F279" s="257" t="s">
        <v>266</v>
      </c>
      <c r="G279" s="252" t="s">
        <v>54</v>
      </c>
      <c r="H279" s="251" t="s">
        <v>54</v>
      </c>
      <c r="I279" s="253" t="s">
        <v>438</v>
      </c>
      <c r="J279" s="258">
        <v>272156</v>
      </c>
    </row>
    <row r="280" spans="1:10" x14ac:dyDescent="0.3">
      <c r="A280" s="612" t="s">
        <v>439</v>
      </c>
      <c r="B280" s="572"/>
      <c r="C280" s="572"/>
      <c r="D280" s="572"/>
      <c r="E280" s="572"/>
      <c r="F280" s="572"/>
      <c r="G280" s="572"/>
      <c r="H280" s="572"/>
      <c r="I280" s="572"/>
      <c r="J280" s="254"/>
    </row>
    <row r="281" spans="1:10" ht="40.5" customHeight="1" thickBot="1" x14ac:dyDescent="0.35">
      <c r="A281" s="613"/>
      <c r="B281" s="614"/>
      <c r="C281" s="614"/>
      <c r="D281" s="614"/>
      <c r="E281" s="614"/>
      <c r="F281" s="614"/>
      <c r="G281" s="614"/>
      <c r="H281" s="614"/>
      <c r="I281" s="614"/>
      <c r="J281" s="615"/>
    </row>
    <row r="282" spans="1:10" x14ac:dyDescent="0.3">
      <c r="A282" s="255"/>
      <c r="B282" s="255"/>
      <c r="C282" s="255"/>
      <c r="E282" s="255"/>
      <c r="F282" s="255"/>
      <c r="G282" s="255"/>
      <c r="H282" s="255"/>
      <c r="I282" s="255"/>
      <c r="J282" s="256"/>
    </row>
    <row r="283" spans="1:10" ht="13.8" thickBot="1" x14ac:dyDescent="0.35">
      <c r="A283" s="255"/>
      <c r="B283" s="255"/>
      <c r="C283" s="255"/>
      <c r="E283" s="255"/>
      <c r="F283" s="255"/>
      <c r="G283" s="255"/>
      <c r="H283" s="255"/>
      <c r="I283" s="255"/>
      <c r="J283" s="256"/>
    </row>
    <row r="284" spans="1:10" ht="45" customHeight="1" x14ac:dyDescent="0.3">
      <c r="A284" s="259" t="s">
        <v>200</v>
      </c>
      <c r="B284" s="260">
        <v>56</v>
      </c>
      <c r="C284" s="252" t="s">
        <v>436</v>
      </c>
      <c r="D284" s="251">
        <v>4843</v>
      </c>
      <c r="E284" s="252" t="s">
        <v>437</v>
      </c>
      <c r="F284" s="257" t="s">
        <v>267</v>
      </c>
      <c r="G284" s="252" t="s">
        <v>54</v>
      </c>
      <c r="H284" s="251" t="s">
        <v>54</v>
      </c>
      <c r="I284" s="253" t="s">
        <v>438</v>
      </c>
      <c r="J284" s="258">
        <v>196509</v>
      </c>
    </row>
    <row r="285" spans="1:10" x14ac:dyDescent="0.3">
      <c r="A285" s="612" t="s">
        <v>439</v>
      </c>
      <c r="B285" s="572"/>
      <c r="C285" s="572"/>
      <c r="D285" s="572"/>
      <c r="E285" s="572"/>
      <c r="F285" s="572"/>
      <c r="G285" s="572"/>
      <c r="H285" s="572"/>
      <c r="I285" s="572"/>
      <c r="J285" s="254"/>
    </row>
    <row r="286" spans="1:10" ht="40.5" customHeight="1" thickBot="1" x14ac:dyDescent="0.35">
      <c r="A286" s="613"/>
      <c r="B286" s="614"/>
      <c r="C286" s="614"/>
      <c r="D286" s="614"/>
      <c r="E286" s="614"/>
      <c r="F286" s="614"/>
      <c r="G286" s="614"/>
      <c r="H286" s="614"/>
      <c r="I286" s="614"/>
      <c r="J286" s="615"/>
    </row>
    <row r="288" spans="1:10" ht="13.8" thickBot="1" x14ac:dyDescent="0.35"/>
    <row r="289" spans="1:10" ht="45" customHeight="1" x14ac:dyDescent="0.3">
      <c r="A289" s="259" t="s">
        <v>200</v>
      </c>
      <c r="B289" s="260">
        <v>57</v>
      </c>
      <c r="C289" s="252" t="s">
        <v>436</v>
      </c>
      <c r="D289" s="251">
        <v>4872</v>
      </c>
      <c r="E289" s="252" t="s">
        <v>437</v>
      </c>
      <c r="F289" s="257" t="s">
        <v>268</v>
      </c>
      <c r="G289" s="252" t="s">
        <v>54</v>
      </c>
      <c r="H289" s="251" t="s">
        <v>54</v>
      </c>
      <c r="I289" s="253" t="s">
        <v>438</v>
      </c>
      <c r="J289" s="258">
        <v>147791</v>
      </c>
    </row>
    <row r="290" spans="1:10" x14ac:dyDescent="0.3">
      <c r="A290" s="612" t="s">
        <v>439</v>
      </c>
      <c r="B290" s="572"/>
      <c r="C290" s="572"/>
      <c r="D290" s="572"/>
      <c r="E290" s="572"/>
      <c r="F290" s="572"/>
      <c r="G290" s="572"/>
      <c r="H290" s="572"/>
      <c r="I290" s="572"/>
      <c r="J290" s="254"/>
    </row>
    <row r="291" spans="1:10" ht="40.5" customHeight="1" thickBot="1" x14ac:dyDescent="0.35">
      <c r="A291" s="613"/>
      <c r="B291" s="614"/>
      <c r="C291" s="614"/>
      <c r="D291" s="614"/>
      <c r="E291" s="614"/>
      <c r="F291" s="614"/>
      <c r="G291" s="614"/>
      <c r="H291" s="614"/>
      <c r="I291" s="614"/>
      <c r="J291" s="615"/>
    </row>
    <row r="293" spans="1:10" ht="13.8" thickBot="1" x14ac:dyDescent="0.35"/>
    <row r="294" spans="1:10" ht="45" customHeight="1" x14ac:dyDescent="0.3">
      <c r="A294" s="259" t="s">
        <v>200</v>
      </c>
      <c r="B294" s="260">
        <v>58</v>
      </c>
      <c r="C294" s="252" t="s">
        <v>436</v>
      </c>
      <c r="D294" s="251">
        <v>4899</v>
      </c>
      <c r="E294" s="252" t="s">
        <v>437</v>
      </c>
      <c r="F294" s="257" t="s">
        <v>269</v>
      </c>
      <c r="G294" s="252" t="s">
        <v>54</v>
      </c>
      <c r="H294" s="251" t="s">
        <v>54</v>
      </c>
      <c r="I294" s="253" t="s">
        <v>438</v>
      </c>
      <c r="J294" s="258">
        <v>130877</v>
      </c>
    </row>
    <row r="295" spans="1:10" x14ac:dyDescent="0.3">
      <c r="A295" s="612" t="s">
        <v>439</v>
      </c>
      <c r="B295" s="572"/>
      <c r="C295" s="572"/>
      <c r="D295" s="572"/>
      <c r="E295" s="572"/>
      <c r="F295" s="572"/>
      <c r="G295" s="572"/>
      <c r="H295" s="572"/>
      <c r="I295" s="572"/>
      <c r="J295" s="254"/>
    </row>
    <row r="296" spans="1:10" ht="40.5" customHeight="1" thickBot="1" x14ac:dyDescent="0.35">
      <c r="A296" s="613"/>
      <c r="B296" s="614"/>
      <c r="C296" s="614"/>
      <c r="D296" s="614"/>
      <c r="E296" s="614"/>
      <c r="F296" s="614"/>
      <c r="G296" s="614"/>
      <c r="H296" s="614"/>
      <c r="I296" s="614"/>
      <c r="J296" s="615"/>
    </row>
    <row r="298" spans="1:10" ht="13.8" thickBot="1" x14ac:dyDescent="0.35"/>
    <row r="299" spans="1:10" ht="45" customHeight="1" x14ac:dyDescent="0.3">
      <c r="A299" s="259" t="s">
        <v>200</v>
      </c>
      <c r="B299" s="260">
        <v>59</v>
      </c>
      <c r="C299" s="252" t="s">
        <v>436</v>
      </c>
      <c r="D299" s="251">
        <v>5977</v>
      </c>
      <c r="E299" s="252" t="s">
        <v>437</v>
      </c>
      <c r="F299" s="257" t="s">
        <v>270</v>
      </c>
      <c r="G299" s="252" t="s">
        <v>54</v>
      </c>
      <c r="H299" s="251" t="s">
        <v>54</v>
      </c>
      <c r="I299" s="253" t="s">
        <v>438</v>
      </c>
      <c r="J299" s="258">
        <v>202303</v>
      </c>
    </row>
    <row r="300" spans="1:10" x14ac:dyDescent="0.3">
      <c r="A300" s="612" t="s">
        <v>439</v>
      </c>
      <c r="B300" s="572"/>
      <c r="C300" s="572"/>
      <c r="D300" s="572"/>
      <c r="E300" s="572"/>
      <c r="F300" s="572"/>
      <c r="G300" s="572"/>
      <c r="H300" s="572"/>
      <c r="I300" s="572"/>
      <c r="J300" s="254"/>
    </row>
    <row r="301" spans="1:10" ht="40.5" customHeight="1" thickBot="1" x14ac:dyDescent="0.35">
      <c r="A301" s="613"/>
      <c r="B301" s="614"/>
      <c r="C301" s="614"/>
      <c r="D301" s="614"/>
      <c r="E301" s="614"/>
      <c r="F301" s="614"/>
      <c r="G301" s="614"/>
      <c r="H301" s="614"/>
      <c r="I301" s="614"/>
      <c r="J301" s="615"/>
    </row>
    <row r="303" spans="1:10" ht="13.8" thickBot="1" x14ac:dyDescent="0.35"/>
    <row r="304" spans="1:10" ht="45" customHeight="1" x14ac:dyDescent="0.3">
      <c r="A304" s="259" t="s">
        <v>200</v>
      </c>
      <c r="B304" s="260">
        <v>60</v>
      </c>
      <c r="C304" s="252" t="s">
        <v>436</v>
      </c>
      <c r="D304" s="251">
        <v>3779</v>
      </c>
      <c r="E304" s="252" t="s">
        <v>437</v>
      </c>
      <c r="F304" s="257" t="s">
        <v>280</v>
      </c>
      <c r="G304" s="252" t="s">
        <v>54</v>
      </c>
      <c r="H304" s="251" t="s">
        <v>54</v>
      </c>
      <c r="I304" s="253" t="s">
        <v>438</v>
      </c>
      <c r="J304" s="258">
        <v>328649</v>
      </c>
    </row>
    <row r="305" spans="1:10" x14ac:dyDescent="0.3">
      <c r="A305" s="612" t="s">
        <v>439</v>
      </c>
      <c r="B305" s="572"/>
      <c r="C305" s="572"/>
      <c r="D305" s="572"/>
      <c r="E305" s="572"/>
      <c r="F305" s="572"/>
      <c r="G305" s="572"/>
      <c r="H305" s="572"/>
      <c r="I305" s="572"/>
      <c r="J305" s="254"/>
    </row>
    <row r="306" spans="1:10" ht="40.5" customHeight="1" thickBot="1" x14ac:dyDescent="0.35">
      <c r="A306" s="613"/>
      <c r="B306" s="614"/>
      <c r="C306" s="614"/>
      <c r="D306" s="614"/>
      <c r="E306" s="614"/>
      <c r="F306" s="614"/>
      <c r="G306" s="614"/>
      <c r="H306" s="614"/>
      <c r="I306" s="614"/>
      <c r="J306" s="615"/>
    </row>
    <row r="308" spans="1:10" ht="13.8" thickBot="1" x14ac:dyDescent="0.35"/>
    <row r="309" spans="1:10" ht="45" customHeight="1" x14ac:dyDescent="0.3">
      <c r="A309" s="259" t="s">
        <v>200</v>
      </c>
      <c r="B309" s="260">
        <v>61</v>
      </c>
      <c r="C309" s="252" t="s">
        <v>436</v>
      </c>
      <c r="D309" s="251">
        <v>4144</v>
      </c>
      <c r="E309" s="252" t="s">
        <v>437</v>
      </c>
      <c r="F309" s="257" t="s">
        <v>285</v>
      </c>
      <c r="G309" s="252" t="s">
        <v>54</v>
      </c>
      <c r="H309" s="251" t="s">
        <v>49</v>
      </c>
      <c r="I309" s="253" t="s">
        <v>438</v>
      </c>
      <c r="J309" s="258">
        <v>51615</v>
      </c>
    </row>
    <row r="310" spans="1:10" x14ac:dyDescent="0.3">
      <c r="A310" s="612" t="s">
        <v>439</v>
      </c>
      <c r="B310" s="572"/>
      <c r="C310" s="572"/>
      <c r="D310" s="572"/>
      <c r="E310" s="572"/>
      <c r="F310" s="572"/>
      <c r="G310" s="572"/>
      <c r="H310" s="572"/>
      <c r="I310" s="572"/>
      <c r="J310" s="254"/>
    </row>
    <row r="311" spans="1:10" ht="40.5" customHeight="1" thickBot="1" x14ac:dyDescent="0.35">
      <c r="A311" s="613"/>
      <c r="B311" s="614"/>
      <c r="C311" s="614"/>
      <c r="D311" s="614"/>
      <c r="E311" s="614"/>
      <c r="F311" s="614"/>
      <c r="G311" s="614"/>
      <c r="H311" s="614"/>
      <c r="I311" s="614"/>
      <c r="J311" s="615"/>
    </row>
    <row r="313" spans="1:10" ht="13.8" thickBot="1" x14ac:dyDescent="0.35"/>
    <row r="314" spans="1:10" ht="45" customHeight="1" x14ac:dyDescent="0.3">
      <c r="A314" s="259" t="s">
        <v>200</v>
      </c>
      <c r="B314" s="260">
        <v>62</v>
      </c>
      <c r="C314" s="252" t="s">
        <v>436</v>
      </c>
      <c r="D314" s="251">
        <v>6538</v>
      </c>
      <c r="E314" s="252" t="s">
        <v>437</v>
      </c>
      <c r="F314" s="257" t="s">
        <v>286</v>
      </c>
      <c r="G314" s="252" t="s">
        <v>54</v>
      </c>
      <c r="H314" s="251" t="s">
        <v>49</v>
      </c>
      <c r="I314" s="253" t="s">
        <v>438</v>
      </c>
      <c r="J314" s="258">
        <v>136772</v>
      </c>
    </row>
    <row r="315" spans="1:10" x14ac:dyDescent="0.3">
      <c r="A315" s="612" t="s">
        <v>439</v>
      </c>
      <c r="B315" s="572"/>
      <c r="C315" s="572"/>
      <c r="D315" s="572"/>
      <c r="E315" s="572"/>
      <c r="F315" s="572"/>
      <c r="G315" s="572"/>
      <c r="H315" s="572"/>
      <c r="I315" s="572"/>
      <c r="J315" s="254"/>
    </row>
    <row r="316" spans="1:10" ht="40.5" customHeight="1" thickBot="1" x14ac:dyDescent="0.35">
      <c r="A316" s="613"/>
      <c r="B316" s="614"/>
      <c r="C316" s="614"/>
      <c r="D316" s="614"/>
      <c r="E316" s="614"/>
      <c r="F316" s="614"/>
      <c r="G316" s="614"/>
      <c r="H316" s="614"/>
      <c r="I316" s="614"/>
      <c r="J316" s="615"/>
    </row>
    <row r="318" spans="1:10" ht="13.8" thickBot="1" x14ac:dyDescent="0.35"/>
    <row r="319" spans="1:10" ht="45" customHeight="1" x14ac:dyDescent="0.3">
      <c r="A319" s="259" t="s">
        <v>200</v>
      </c>
      <c r="B319" s="260">
        <v>63</v>
      </c>
      <c r="C319" s="252" t="s">
        <v>436</v>
      </c>
      <c r="D319" s="251">
        <v>3046</v>
      </c>
      <c r="E319" s="252" t="s">
        <v>437</v>
      </c>
      <c r="F319" s="257" t="s">
        <v>287</v>
      </c>
      <c r="G319" s="252" t="s">
        <v>54</v>
      </c>
      <c r="H319" s="251" t="s">
        <v>49</v>
      </c>
      <c r="I319" s="253" t="s">
        <v>438</v>
      </c>
      <c r="J319" s="258">
        <v>179340</v>
      </c>
    </row>
    <row r="320" spans="1:10" x14ac:dyDescent="0.3">
      <c r="A320" s="612" t="s">
        <v>439</v>
      </c>
      <c r="B320" s="572"/>
      <c r="C320" s="572"/>
      <c r="D320" s="572"/>
      <c r="E320" s="572"/>
      <c r="F320" s="572"/>
      <c r="G320" s="572"/>
      <c r="H320" s="572"/>
      <c r="I320" s="572"/>
      <c r="J320" s="254"/>
    </row>
    <row r="321" spans="1:10" ht="40.5" customHeight="1" thickBot="1" x14ac:dyDescent="0.35">
      <c r="A321" s="613"/>
      <c r="B321" s="614"/>
      <c r="C321" s="614"/>
      <c r="D321" s="614"/>
      <c r="E321" s="614"/>
      <c r="F321" s="614"/>
      <c r="G321" s="614"/>
      <c r="H321" s="614"/>
      <c r="I321" s="614"/>
      <c r="J321" s="615"/>
    </row>
    <row r="323" spans="1:10" ht="13.8" thickBot="1" x14ac:dyDescent="0.35"/>
    <row r="324" spans="1:10" ht="45" customHeight="1" x14ac:dyDescent="0.3">
      <c r="A324" s="259" t="s">
        <v>200</v>
      </c>
      <c r="B324" s="260">
        <v>64</v>
      </c>
      <c r="C324" s="252" t="s">
        <v>436</v>
      </c>
      <c r="D324" s="251">
        <v>3047</v>
      </c>
      <c r="E324" s="252" t="s">
        <v>437</v>
      </c>
      <c r="F324" s="257" t="s">
        <v>288</v>
      </c>
      <c r="G324" s="252" t="s">
        <v>54</v>
      </c>
      <c r="H324" s="251" t="s">
        <v>49</v>
      </c>
      <c r="I324" s="253" t="s">
        <v>438</v>
      </c>
      <c r="J324" s="258">
        <v>229549</v>
      </c>
    </row>
    <row r="325" spans="1:10" x14ac:dyDescent="0.3">
      <c r="A325" s="612" t="s">
        <v>439</v>
      </c>
      <c r="B325" s="572"/>
      <c r="C325" s="572"/>
      <c r="D325" s="572"/>
      <c r="E325" s="572"/>
      <c r="F325" s="572"/>
      <c r="G325" s="572"/>
      <c r="H325" s="572"/>
      <c r="I325" s="572"/>
      <c r="J325" s="254"/>
    </row>
    <row r="326" spans="1:10" ht="40.5" customHeight="1" thickBot="1" x14ac:dyDescent="0.35">
      <c r="A326" s="613"/>
      <c r="B326" s="614"/>
      <c r="C326" s="614"/>
      <c r="D326" s="614"/>
      <c r="E326" s="614"/>
      <c r="F326" s="614"/>
      <c r="G326" s="614"/>
      <c r="H326" s="614"/>
      <c r="I326" s="614"/>
      <c r="J326" s="615"/>
    </row>
    <row r="328" spans="1:10" ht="13.8" thickBot="1" x14ac:dyDescent="0.35"/>
    <row r="329" spans="1:10" ht="45" customHeight="1" x14ac:dyDescent="0.3">
      <c r="A329" s="259" t="s">
        <v>200</v>
      </c>
      <c r="B329" s="260">
        <v>65</v>
      </c>
      <c r="C329" s="252" t="s">
        <v>436</v>
      </c>
      <c r="D329" s="251">
        <v>3048</v>
      </c>
      <c r="E329" s="252" t="s">
        <v>437</v>
      </c>
      <c r="F329" s="257" t="s">
        <v>289</v>
      </c>
      <c r="G329" s="252" t="s">
        <v>54</v>
      </c>
      <c r="H329" s="251" t="s">
        <v>49</v>
      </c>
      <c r="I329" s="253" t="s">
        <v>438</v>
      </c>
      <c r="J329" s="258">
        <v>296845</v>
      </c>
    </row>
    <row r="330" spans="1:10" x14ac:dyDescent="0.3">
      <c r="A330" s="612" t="s">
        <v>439</v>
      </c>
      <c r="B330" s="572"/>
      <c r="C330" s="572"/>
      <c r="D330" s="572"/>
      <c r="E330" s="572"/>
      <c r="F330" s="572"/>
      <c r="G330" s="572"/>
      <c r="H330" s="572"/>
      <c r="I330" s="572"/>
      <c r="J330" s="254"/>
    </row>
    <row r="331" spans="1:10" ht="40.5" customHeight="1" thickBot="1" x14ac:dyDescent="0.35">
      <c r="A331" s="613"/>
      <c r="B331" s="614"/>
      <c r="C331" s="614"/>
      <c r="D331" s="614"/>
      <c r="E331" s="614"/>
      <c r="F331" s="614"/>
      <c r="G331" s="614"/>
      <c r="H331" s="614"/>
      <c r="I331" s="614"/>
      <c r="J331" s="615"/>
    </row>
    <row r="333" spans="1:10" ht="13.8" thickBot="1" x14ac:dyDescent="0.35"/>
    <row r="334" spans="1:10" ht="45" customHeight="1" x14ac:dyDescent="0.3">
      <c r="A334" s="259" t="s">
        <v>200</v>
      </c>
      <c r="B334" s="260">
        <v>66</v>
      </c>
      <c r="C334" s="252" t="s">
        <v>436</v>
      </c>
      <c r="D334" s="251">
        <v>3919</v>
      </c>
      <c r="E334" s="252" t="s">
        <v>437</v>
      </c>
      <c r="F334" s="257" t="s">
        <v>290</v>
      </c>
      <c r="G334" s="252" t="s">
        <v>54</v>
      </c>
      <c r="H334" s="251" t="s">
        <v>49</v>
      </c>
      <c r="I334" s="253" t="s">
        <v>438</v>
      </c>
      <c r="J334" s="258">
        <v>441431</v>
      </c>
    </row>
    <row r="335" spans="1:10" x14ac:dyDescent="0.3">
      <c r="A335" s="612" t="s">
        <v>439</v>
      </c>
      <c r="B335" s="572"/>
      <c r="C335" s="572"/>
      <c r="D335" s="572"/>
      <c r="E335" s="572"/>
      <c r="F335" s="572"/>
      <c r="G335" s="572"/>
      <c r="H335" s="572"/>
      <c r="I335" s="572"/>
      <c r="J335" s="254"/>
    </row>
    <row r="336" spans="1:10" ht="40.5" customHeight="1" thickBot="1" x14ac:dyDescent="0.35">
      <c r="A336" s="613"/>
      <c r="B336" s="614"/>
      <c r="C336" s="614"/>
      <c r="D336" s="614"/>
      <c r="E336" s="614"/>
      <c r="F336" s="614"/>
      <c r="G336" s="614"/>
      <c r="H336" s="614"/>
      <c r="I336" s="614"/>
      <c r="J336" s="615"/>
    </row>
    <row r="337" spans="1:10" ht="12.75" customHeight="1" x14ac:dyDescent="0.3">
      <c r="A337" s="255"/>
      <c r="B337" s="255"/>
      <c r="C337" s="255"/>
      <c r="E337" s="255"/>
      <c r="F337" s="255"/>
      <c r="G337" s="255"/>
      <c r="H337" s="255"/>
      <c r="I337" s="255"/>
      <c r="J337" s="256"/>
    </row>
    <row r="338" spans="1:10" ht="12.75" customHeight="1" thickBot="1" x14ac:dyDescent="0.35">
      <c r="A338" s="255"/>
      <c r="B338" s="255"/>
      <c r="C338" s="255"/>
      <c r="E338" s="255"/>
      <c r="F338" s="255"/>
      <c r="G338" s="255"/>
      <c r="H338" s="255"/>
      <c r="I338" s="255"/>
      <c r="J338" s="256"/>
    </row>
    <row r="339" spans="1:10" ht="45" customHeight="1" x14ac:dyDescent="0.3">
      <c r="A339" s="259" t="s">
        <v>200</v>
      </c>
      <c r="B339" s="260">
        <v>67</v>
      </c>
      <c r="C339" s="252" t="s">
        <v>436</v>
      </c>
      <c r="D339" s="251">
        <v>7435</v>
      </c>
      <c r="E339" s="252" t="s">
        <v>437</v>
      </c>
      <c r="F339" s="257" t="s">
        <v>294</v>
      </c>
      <c r="G339" s="252" t="s">
        <v>54</v>
      </c>
      <c r="H339" s="251" t="s">
        <v>49</v>
      </c>
      <c r="I339" s="253" t="s">
        <v>438</v>
      </c>
      <c r="J339" s="258">
        <v>1148347</v>
      </c>
    </row>
    <row r="340" spans="1:10" x14ac:dyDescent="0.3">
      <c r="A340" s="612" t="s">
        <v>439</v>
      </c>
      <c r="B340" s="572"/>
      <c r="C340" s="572"/>
      <c r="D340" s="572"/>
      <c r="E340" s="572"/>
      <c r="F340" s="572"/>
      <c r="G340" s="572"/>
      <c r="H340" s="572"/>
      <c r="I340" s="572"/>
      <c r="J340" s="254"/>
    </row>
    <row r="341" spans="1:10" ht="40.5" customHeight="1" thickBot="1" x14ac:dyDescent="0.35">
      <c r="A341" s="613"/>
      <c r="B341" s="614"/>
      <c r="C341" s="614"/>
      <c r="D341" s="614"/>
      <c r="E341" s="614"/>
      <c r="F341" s="614"/>
      <c r="G341" s="614"/>
      <c r="H341" s="614"/>
      <c r="I341" s="614"/>
      <c r="J341" s="615"/>
    </row>
    <row r="342" spans="1:10" x14ac:dyDescent="0.3">
      <c r="A342" s="255"/>
      <c r="B342" s="255"/>
      <c r="C342" s="255"/>
      <c r="E342" s="255"/>
      <c r="F342" s="255"/>
      <c r="G342" s="255"/>
      <c r="H342" s="255"/>
      <c r="I342" s="255"/>
      <c r="J342" s="256"/>
    </row>
    <row r="343" spans="1:10" ht="13.8" thickBot="1" x14ac:dyDescent="0.35">
      <c r="A343" s="255"/>
      <c r="B343" s="255"/>
      <c r="C343" s="255"/>
      <c r="E343" s="255"/>
      <c r="F343" s="255"/>
      <c r="G343" s="255"/>
      <c r="H343" s="255"/>
      <c r="I343" s="255"/>
      <c r="J343" s="256"/>
    </row>
    <row r="344" spans="1:10" ht="45" customHeight="1" x14ac:dyDescent="0.3">
      <c r="A344" s="259" t="s">
        <v>200</v>
      </c>
      <c r="B344" s="260">
        <v>68</v>
      </c>
      <c r="C344" s="252" t="s">
        <v>436</v>
      </c>
      <c r="D344" s="251">
        <v>8350</v>
      </c>
      <c r="E344" s="252" t="s">
        <v>437</v>
      </c>
      <c r="F344" s="257" t="s">
        <v>296</v>
      </c>
      <c r="G344" s="252" t="s">
        <v>54</v>
      </c>
      <c r="H344" s="251" t="s">
        <v>54</v>
      </c>
      <c r="I344" s="253" t="s">
        <v>438</v>
      </c>
      <c r="J344" s="258">
        <v>219561</v>
      </c>
    </row>
    <row r="345" spans="1:10" x14ac:dyDescent="0.3">
      <c r="A345" s="612" t="s">
        <v>439</v>
      </c>
      <c r="B345" s="572"/>
      <c r="C345" s="572"/>
      <c r="D345" s="572"/>
      <c r="E345" s="572"/>
      <c r="F345" s="572"/>
      <c r="G345" s="572"/>
      <c r="H345" s="572"/>
      <c r="I345" s="572"/>
      <c r="J345" s="254"/>
    </row>
    <row r="346" spans="1:10" ht="40.5" customHeight="1" thickBot="1" x14ac:dyDescent="0.35">
      <c r="A346" s="613"/>
      <c r="B346" s="614"/>
      <c r="C346" s="614"/>
      <c r="D346" s="614"/>
      <c r="E346" s="614"/>
      <c r="F346" s="614"/>
      <c r="G346" s="614"/>
      <c r="H346" s="614"/>
      <c r="I346" s="614"/>
      <c r="J346" s="615"/>
    </row>
    <row r="348" spans="1:10" ht="13.8" thickBot="1" x14ac:dyDescent="0.35"/>
    <row r="349" spans="1:10" ht="45" customHeight="1" x14ac:dyDescent="0.3">
      <c r="A349" s="259" t="s">
        <v>200</v>
      </c>
      <c r="B349" s="260">
        <v>69</v>
      </c>
      <c r="C349" s="252" t="s">
        <v>436</v>
      </c>
      <c r="D349" s="251" t="s">
        <v>200</v>
      </c>
      <c r="E349" s="252" t="s">
        <v>437</v>
      </c>
      <c r="F349" s="257" t="s">
        <v>301</v>
      </c>
      <c r="G349" s="252" t="s">
        <v>54</v>
      </c>
      <c r="H349" s="251" t="s">
        <v>54</v>
      </c>
      <c r="I349" s="253" t="s">
        <v>438</v>
      </c>
      <c r="J349" s="258">
        <v>363316.2</v>
      </c>
    </row>
    <row r="350" spans="1:10" x14ac:dyDescent="0.3">
      <c r="A350" s="612" t="s">
        <v>439</v>
      </c>
      <c r="B350" s="572"/>
      <c r="C350" s="572"/>
      <c r="D350" s="572"/>
      <c r="E350" s="572"/>
      <c r="F350" s="572"/>
      <c r="G350" s="572"/>
      <c r="H350" s="572"/>
      <c r="I350" s="572"/>
      <c r="J350" s="254"/>
    </row>
    <row r="351" spans="1:10" ht="40.5" customHeight="1" thickBot="1" x14ac:dyDescent="0.35">
      <c r="A351" s="613"/>
      <c r="B351" s="614"/>
      <c r="C351" s="614"/>
      <c r="D351" s="614"/>
      <c r="E351" s="614"/>
      <c r="F351" s="614"/>
      <c r="G351" s="614"/>
      <c r="H351" s="614"/>
      <c r="I351" s="614"/>
      <c r="J351" s="615"/>
    </row>
    <row r="353" spans="1:10" ht="13.8" thickBot="1" x14ac:dyDescent="0.35"/>
    <row r="354" spans="1:10" ht="45" customHeight="1" x14ac:dyDescent="0.3">
      <c r="A354" s="259" t="s">
        <v>200</v>
      </c>
      <c r="B354" s="260">
        <v>70</v>
      </c>
      <c r="C354" s="252" t="s">
        <v>436</v>
      </c>
      <c r="D354" s="251" t="s">
        <v>200</v>
      </c>
      <c r="E354" s="252" t="s">
        <v>437</v>
      </c>
      <c r="F354" s="257" t="s">
        <v>302</v>
      </c>
      <c r="G354" s="252" t="s">
        <v>54</v>
      </c>
      <c r="H354" s="251" t="s">
        <v>54</v>
      </c>
      <c r="I354" s="253" t="s">
        <v>438</v>
      </c>
      <c r="J354" s="258">
        <v>388523.2</v>
      </c>
    </row>
    <row r="355" spans="1:10" x14ac:dyDescent="0.3">
      <c r="A355" s="612" t="s">
        <v>439</v>
      </c>
      <c r="B355" s="572"/>
      <c r="C355" s="572"/>
      <c r="D355" s="572"/>
      <c r="E355" s="572"/>
      <c r="F355" s="572"/>
      <c r="G355" s="572"/>
      <c r="H355" s="572"/>
      <c r="I355" s="572"/>
      <c r="J355" s="254"/>
    </row>
    <row r="356" spans="1:10" ht="40.5" customHeight="1" thickBot="1" x14ac:dyDescent="0.35">
      <c r="A356" s="613"/>
      <c r="B356" s="614"/>
      <c r="C356" s="614"/>
      <c r="D356" s="614"/>
      <c r="E356" s="614"/>
      <c r="F356" s="614"/>
      <c r="G356" s="614"/>
      <c r="H356" s="614"/>
      <c r="I356" s="614"/>
      <c r="J356" s="615"/>
    </row>
    <row r="358" spans="1:10" ht="13.8" thickBot="1" x14ac:dyDescent="0.35"/>
    <row r="359" spans="1:10" ht="45" customHeight="1" x14ac:dyDescent="0.3">
      <c r="A359" s="259" t="s">
        <v>200</v>
      </c>
      <c r="B359" s="260">
        <v>71</v>
      </c>
      <c r="C359" s="252" t="s">
        <v>436</v>
      </c>
      <c r="D359" s="251" t="s">
        <v>200</v>
      </c>
      <c r="E359" s="252" t="s">
        <v>437</v>
      </c>
      <c r="F359" s="257" t="s">
        <v>341</v>
      </c>
      <c r="G359" s="252" t="s">
        <v>54</v>
      </c>
      <c r="H359" s="251" t="s">
        <v>54</v>
      </c>
      <c r="I359" s="253" t="s">
        <v>438</v>
      </c>
      <c r="J359" s="258">
        <v>533334.1</v>
      </c>
    </row>
    <row r="360" spans="1:10" x14ac:dyDescent="0.3">
      <c r="A360" s="612" t="s">
        <v>439</v>
      </c>
      <c r="B360" s="572"/>
      <c r="C360" s="572"/>
      <c r="D360" s="572"/>
      <c r="E360" s="572"/>
      <c r="F360" s="572"/>
      <c r="G360" s="572"/>
      <c r="H360" s="572"/>
      <c r="I360" s="572"/>
      <c r="J360" s="254"/>
    </row>
    <row r="361" spans="1:10" ht="40.5" customHeight="1" thickBot="1" x14ac:dyDescent="0.35">
      <c r="A361" s="613"/>
      <c r="B361" s="614"/>
      <c r="C361" s="614"/>
      <c r="D361" s="614"/>
      <c r="E361" s="614"/>
      <c r="F361" s="614"/>
      <c r="G361" s="614"/>
      <c r="H361" s="614"/>
      <c r="I361" s="614"/>
      <c r="J361" s="615"/>
    </row>
    <row r="363" spans="1:10" ht="13.8" thickBot="1" x14ac:dyDescent="0.35"/>
    <row r="364" spans="1:10" ht="45" customHeight="1" x14ac:dyDescent="0.3">
      <c r="A364" s="259" t="s">
        <v>200</v>
      </c>
      <c r="B364" s="260">
        <v>72</v>
      </c>
      <c r="C364" s="252" t="s">
        <v>436</v>
      </c>
      <c r="D364" s="251" t="s">
        <v>200</v>
      </c>
      <c r="E364" s="252" t="s">
        <v>437</v>
      </c>
      <c r="F364" s="257" t="s">
        <v>303</v>
      </c>
      <c r="G364" s="252" t="s">
        <v>54</v>
      </c>
      <c r="H364" s="251" t="s">
        <v>54</v>
      </c>
      <c r="I364" s="253" t="s">
        <v>438</v>
      </c>
      <c r="J364" s="258">
        <v>731166.8</v>
      </c>
    </row>
    <row r="365" spans="1:10" x14ac:dyDescent="0.3">
      <c r="A365" s="612" t="s">
        <v>439</v>
      </c>
      <c r="B365" s="572"/>
      <c r="C365" s="572"/>
      <c r="D365" s="572"/>
      <c r="E365" s="572"/>
      <c r="F365" s="572"/>
      <c r="G365" s="572"/>
      <c r="H365" s="572"/>
      <c r="I365" s="572"/>
      <c r="J365" s="254"/>
    </row>
    <row r="366" spans="1:10" ht="40.5" customHeight="1" thickBot="1" x14ac:dyDescent="0.35">
      <c r="A366" s="613"/>
      <c r="B366" s="614"/>
      <c r="C366" s="614"/>
      <c r="D366" s="614"/>
      <c r="E366" s="614"/>
      <c r="F366" s="614"/>
      <c r="G366" s="614"/>
      <c r="H366" s="614"/>
      <c r="I366" s="614"/>
      <c r="J366" s="615"/>
    </row>
    <row r="368" spans="1:10" ht="13.8" thickBot="1" x14ac:dyDescent="0.35"/>
    <row r="369" spans="1:10" ht="45" customHeight="1" x14ac:dyDescent="0.3">
      <c r="A369" s="259" t="s">
        <v>200</v>
      </c>
      <c r="B369" s="260">
        <v>73</v>
      </c>
      <c r="C369" s="252" t="s">
        <v>436</v>
      </c>
      <c r="D369" s="251" t="s">
        <v>200</v>
      </c>
      <c r="E369" s="252" t="s">
        <v>437</v>
      </c>
      <c r="F369" s="257" t="s">
        <v>343</v>
      </c>
      <c r="G369" s="252" t="s">
        <v>54</v>
      </c>
      <c r="H369" s="251" t="s">
        <v>54</v>
      </c>
      <c r="I369" s="253" t="s">
        <v>438</v>
      </c>
      <c r="J369" s="258">
        <v>931998.6</v>
      </c>
    </row>
    <row r="370" spans="1:10" x14ac:dyDescent="0.3">
      <c r="A370" s="612" t="s">
        <v>439</v>
      </c>
      <c r="B370" s="572"/>
      <c r="C370" s="572"/>
      <c r="D370" s="572"/>
      <c r="E370" s="572"/>
      <c r="F370" s="572"/>
      <c r="G370" s="572"/>
      <c r="H370" s="572"/>
      <c r="I370" s="572"/>
      <c r="J370" s="254"/>
    </row>
    <row r="371" spans="1:10" ht="40.5" customHeight="1" thickBot="1" x14ac:dyDescent="0.35">
      <c r="A371" s="613"/>
      <c r="B371" s="614"/>
      <c r="C371" s="614"/>
      <c r="D371" s="614"/>
      <c r="E371" s="614"/>
      <c r="F371" s="614"/>
      <c r="G371" s="614"/>
      <c r="H371" s="614"/>
      <c r="I371" s="614"/>
      <c r="J371" s="615"/>
    </row>
    <row r="373" spans="1:10" ht="13.8" thickBot="1" x14ac:dyDescent="0.35"/>
    <row r="374" spans="1:10" ht="45" customHeight="1" x14ac:dyDescent="0.3">
      <c r="A374" s="259" t="s">
        <v>200</v>
      </c>
      <c r="B374" s="260">
        <v>74</v>
      </c>
      <c r="C374" s="252" t="s">
        <v>436</v>
      </c>
      <c r="D374" s="251" t="s">
        <v>200</v>
      </c>
      <c r="E374" s="252" t="s">
        <v>437</v>
      </c>
      <c r="F374" s="257" t="s">
        <v>347</v>
      </c>
      <c r="G374" s="252" t="s">
        <v>54</v>
      </c>
      <c r="H374" s="251" t="s">
        <v>54</v>
      </c>
      <c r="I374" s="253" t="s">
        <v>438</v>
      </c>
      <c r="J374" s="258">
        <v>520443.30000000005</v>
      </c>
    </row>
    <row r="375" spans="1:10" x14ac:dyDescent="0.3">
      <c r="A375" s="612" t="s">
        <v>439</v>
      </c>
      <c r="B375" s="572"/>
      <c r="C375" s="572"/>
      <c r="D375" s="572"/>
      <c r="E375" s="572"/>
      <c r="F375" s="572"/>
      <c r="G375" s="572"/>
      <c r="H375" s="572"/>
      <c r="I375" s="572"/>
      <c r="J375" s="254"/>
    </row>
    <row r="376" spans="1:10" ht="40.5" customHeight="1" thickBot="1" x14ac:dyDescent="0.35">
      <c r="A376" s="613"/>
      <c r="B376" s="614"/>
      <c r="C376" s="614"/>
      <c r="D376" s="614"/>
      <c r="E376" s="614"/>
      <c r="F376" s="614"/>
      <c r="G376" s="614"/>
      <c r="H376" s="614"/>
      <c r="I376" s="614"/>
      <c r="J376" s="615"/>
    </row>
    <row r="378" spans="1:10" ht="13.8" thickBot="1" x14ac:dyDescent="0.35"/>
    <row r="379" spans="1:10" ht="45" customHeight="1" x14ac:dyDescent="0.3">
      <c r="A379" s="259" t="s">
        <v>200</v>
      </c>
      <c r="B379" s="260">
        <v>75</v>
      </c>
      <c r="C379" s="252" t="s">
        <v>436</v>
      </c>
      <c r="D379" s="251" t="s">
        <v>200</v>
      </c>
      <c r="E379" s="252" t="s">
        <v>437</v>
      </c>
      <c r="F379" s="257" t="s">
        <v>348</v>
      </c>
      <c r="G379" s="252" t="s">
        <v>54</v>
      </c>
      <c r="H379" s="251" t="s">
        <v>54</v>
      </c>
      <c r="I379" s="253" t="s">
        <v>438</v>
      </c>
      <c r="J379" s="258">
        <v>427176.10000000003</v>
      </c>
    </row>
    <row r="380" spans="1:10" x14ac:dyDescent="0.3">
      <c r="A380" s="612" t="s">
        <v>439</v>
      </c>
      <c r="B380" s="572"/>
      <c r="C380" s="572"/>
      <c r="D380" s="572"/>
      <c r="E380" s="572"/>
      <c r="F380" s="572"/>
      <c r="G380" s="572"/>
      <c r="H380" s="572"/>
      <c r="I380" s="572"/>
      <c r="J380" s="254"/>
    </row>
    <row r="381" spans="1:10" ht="40.5" customHeight="1" thickBot="1" x14ac:dyDescent="0.35">
      <c r="A381" s="613"/>
      <c r="B381" s="614"/>
      <c r="C381" s="614"/>
      <c r="D381" s="614"/>
      <c r="E381" s="614"/>
      <c r="F381" s="614"/>
      <c r="G381" s="614"/>
      <c r="H381" s="614"/>
      <c r="I381" s="614"/>
      <c r="J381" s="615"/>
    </row>
    <row r="383" spans="1:10" ht="13.8" thickBot="1" x14ac:dyDescent="0.35"/>
    <row r="384" spans="1:10" ht="45" customHeight="1" x14ac:dyDescent="0.3">
      <c r="A384" s="259" t="s">
        <v>200</v>
      </c>
      <c r="B384" s="260">
        <v>76</v>
      </c>
      <c r="C384" s="252" t="s">
        <v>436</v>
      </c>
      <c r="D384" s="251" t="s">
        <v>200</v>
      </c>
      <c r="E384" s="252" t="s">
        <v>437</v>
      </c>
      <c r="F384" s="257" t="s">
        <v>349</v>
      </c>
      <c r="G384" s="252" t="s">
        <v>54</v>
      </c>
      <c r="H384" s="251" t="s">
        <v>54</v>
      </c>
      <c r="I384" s="253" t="s">
        <v>438</v>
      </c>
      <c r="J384" s="258">
        <v>623134.20000000007</v>
      </c>
    </row>
    <row r="385" spans="1:10" x14ac:dyDescent="0.3">
      <c r="A385" s="612" t="s">
        <v>439</v>
      </c>
      <c r="B385" s="572"/>
      <c r="C385" s="572"/>
      <c r="D385" s="572"/>
      <c r="E385" s="572"/>
      <c r="F385" s="572"/>
      <c r="G385" s="572"/>
      <c r="H385" s="572"/>
      <c r="I385" s="572"/>
      <c r="J385" s="254"/>
    </row>
    <row r="386" spans="1:10" ht="40.5" customHeight="1" thickBot="1" x14ac:dyDescent="0.35">
      <c r="A386" s="613"/>
      <c r="B386" s="614"/>
      <c r="C386" s="614"/>
      <c r="D386" s="614"/>
      <c r="E386" s="614"/>
      <c r="F386" s="614"/>
      <c r="G386" s="614"/>
      <c r="H386" s="614"/>
      <c r="I386" s="614"/>
      <c r="J386" s="615"/>
    </row>
    <row r="388" spans="1:10" ht="13.8" thickBot="1" x14ac:dyDescent="0.35"/>
    <row r="389" spans="1:10" ht="50.1" customHeight="1" x14ac:dyDescent="0.3">
      <c r="A389" s="259" t="s">
        <v>200</v>
      </c>
      <c r="B389" s="260">
        <v>77</v>
      </c>
      <c r="C389" s="252" t="s">
        <v>436</v>
      </c>
      <c r="D389" s="251" t="s">
        <v>200</v>
      </c>
      <c r="E389" s="252" t="s">
        <v>437</v>
      </c>
      <c r="F389" s="257" t="s">
        <v>369</v>
      </c>
      <c r="G389" s="252" t="s">
        <v>54</v>
      </c>
      <c r="H389" s="251" t="s">
        <v>54</v>
      </c>
      <c r="I389" s="253" t="s">
        <v>438</v>
      </c>
      <c r="J389" s="258">
        <v>2941680</v>
      </c>
    </row>
    <row r="390" spans="1:10" x14ac:dyDescent="0.3">
      <c r="A390" s="612" t="s">
        <v>439</v>
      </c>
      <c r="B390" s="572"/>
      <c r="C390" s="572"/>
      <c r="D390" s="572"/>
      <c r="E390" s="572"/>
      <c r="F390" s="572"/>
      <c r="G390" s="572"/>
      <c r="H390" s="572"/>
      <c r="I390" s="572"/>
      <c r="J390" s="254"/>
    </row>
    <row r="391" spans="1:10" ht="40.5" customHeight="1" thickBot="1" x14ac:dyDescent="0.35">
      <c r="A391" s="613"/>
      <c r="B391" s="614"/>
      <c r="C391" s="614"/>
      <c r="D391" s="614"/>
      <c r="E391" s="614"/>
      <c r="F391" s="614"/>
      <c r="G391" s="614"/>
      <c r="H391" s="614"/>
      <c r="I391" s="614"/>
      <c r="J391" s="615"/>
    </row>
    <row r="393" spans="1:10" ht="13.8" thickBot="1" x14ac:dyDescent="0.35"/>
    <row r="394" spans="1:10" ht="50.1" customHeight="1" x14ac:dyDescent="0.3">
      <c r="A394" s="259" t="s">
        <v>200</v>
      </c>
      <c r="B394" s="260">
        <v>78</v>
      </c>
      <c r="C394" s="252" t="s">
        <v>436</v>
      </c>
      <c r="D394" s="251">
        <v>8566</v>
      </c>
      <c r="E394" s="252" t="s">
        <v>437</v>
      </c>
      <c r="F394" s="257" t="s">
        <v>355</v>
      </c>
      <c r="G394" s="252" t="s">
        <v>54</v>
      </c>
      <c r="H394" s="251" t="s">
        <v>48</v>
      </c>
      <c r="I394" s="253" t="s">
        <v>438</v>
      </c>
      <c r="J394" s="258">
        <v>80039</v>
      </c>
    </row>
    <row r="395" spans="1:10" x14ac:dyDescent="0.3">
      <c r="A395" s="612" t="s">
        <v>439</v>
      </c>
      <c r="B395" s="572"/>
      <c r="C395" s="572"/>
      <c r="D395" s="572"/>
      <c r="E395" s="572"/>
      <c r="F395" s="572"/>
      <c r="G395" s="572"/>
      <c r="H395" s="572"/>
      <c r="I395" s="572"/>
      <c r="J395" s="254"/>
    </row>
    <row r="396" spans="1:10" ht="40.5" customHeight="1" thickBot="1" x14ac:dyDescent="0.35">
      <c r="A396" s="613"/>
      <c r="B396" s="614"/>
      <c r="C396" s="614"/>
      <c r="D396" s="614"/>
      <c r="E396" s="614"/>
      <c r="F396" s="614"/>
      <c r="G396" s="614"/>
      <c r="H396" s="614"/>
      <c r="I396" s="614"/>
      <c r="J396" s="615"/>
    </row>
    <row r="397" spans="1:10" ht="12.75" customHeight="1" x14ac:dyDescent="0.3">
      <c r="A397" s="255"/>
      <c r="B397" s="255"/>
      <c r="C397" s="255"/>
      <c r="E397" s="255"/>
      <c r="F397" s="255"/>
      <c r="G397" s="255"/>
      <c r="H397" s="255"/>
      <c r="I397" s="255"/>
      <c r="J397" s="256"/>
    </row>
    <row r="398" spans="1:10" ht="12.75" customHeight="1" thickBot="1" x14ac:dyDescent="0.35">
      <c r="A398" s="255"/>
      <c r="B398" s="255"/>
      <c r="C398" s="255"/>
      <c r="E398" s="255"/>
      <c r="F398" s="255"/>
      <c r="G398" s="255"/>
      <c r="H398" s="255"/>
      <c r="I398" s="255"/>
      <c r="J398" s="256"/>
    </row>
    <row r="399" spans="1:10" ht="45" customHeight="1" x14ac:dyDescent="0.3">
      <c r="A399" s="259" t="s">
        <v>200</v>
      </c>
      <c r="B399" s="260">
        <v>79</v>
      </c>
      <c r="C399" s="252" t="s">
        <v>436</v>
      </c>
      <c r="D399" s="251">
        <v>5241</v>
      </c>
      <c r="E399" s="252" t="s">
        <v>437</v>
      </c>
      <c r="F399" s="257" t="s">
        <v>359</v>
      </c>
      <c r="G399" s="252" t="s">
        <v>54</v>
      </c>
      <c r="H399" s="251" t="s">
        <v>54</v>
      </c>
      <c r="I399" s="253" t="s">
        <v>438</v>
      </c>
      <c r="J399" s="258">
        <v>8682</v>
      </c>
    </row>
    <row r="400" spans="1:10" x14ac:dyDescent="0.3">
      <c r="A400" s="612" t="s">
        <v>439</v>
      </c>
      <c r="B400" s="572"/>
      <c r="C400" s="572"/>
      <c r="D400" s="572"/>
      <c r="E400" s="572"/>
      <c r="F400" s="572"/>
      <c r="G400" s="572"/>
      <c r="H400" s="572"/>
      <c r="I400" s="572"/>
      <c r="J400" s="254"/>
    </row>
    <row r="401" spans="1:10" ht="40.5" customHeight="1" thickBot="1" x14ac:dyDescent="0.35">
      <c r="A401" s="613"/>
      <c r="B401" s="614"/>
      <c r="C401" s="614"/>
      <c r="D401" s="614"/>
      <c r="E401" s="614"/>
      <c r="F401" s="614"/>
      <c r="G401" s="614"/>
      <c r="H401" s="614"/>
      <c r="I401" s="614"/>
      <c r="J401" s="615"/>
    </row>
    <row r="402" spans="1:10" x14ac:dyDescent="0.3">
      <c r="A402" s="255"/>
      <c r="B402" s="255"/>
      <c r="C402" s="255"/>
      <c r="E402" s="255"/>
      <c r="F402" s="255"/>
      <c r="G402" s="255"/>
      <c r="H402" s="255"/>
      <c r="I402" s="255"/>
      <c r="J402" s="256"/>
    </row>
    <row r="403" spans="1:10" ht="13.8" thickBot="1" x14ac:dyDescent="0.35">
      <c r="A403" s="255"/>
      <c r="B403" s="255"/>
      <c r="C403" s="255"/>
      <c r="E403" s="255"/>
      <c r="F403" s="255"/>
      <c r="G403" s="255"/>
      <c r="H403" s="255"/>
      <c r="I403" s="255"/>
      <c r="J403" s="256"/>
    </row>
    <row r="404" spans="1:10" ht="65.099999999999994" customHeight="1" x14ac:dyDescent="0.3">
      <c r="A404" s="259" t="s">
        <v>200</v>
      </c>
      <c r="B404" s="260">
        <v>80</v>
      </c>
      <c r="C404" s="252" t="s">
        <v>436</v>
      </c>
      <c r="D404" s="251">
        <v>4832</v>
      </c>
      <c r="E404" s="252" t="s">
        <v>437</v>
      </c>
      <c r="F404" s="257" t="s">
        <v>362</v>
      </c>
      <c r="G404" s="252" t="s">
        <v>54</v>
      </c>
      <c r="H404" s="251" t="s">
        <v>54</v>
      </c>
      <c r="I404" s="253" t="s">
        <v>438</v>
      </c>
      <c r="J404" s="258">
        <v>34682</v>
      </c>
    </row>
    <row r="405" spans="1:10" x14ac:dyDescent="0.3">
      <c r="A405" s="612" t="s">
        <v>439</v>
      </c>
      <c r="B405" s="572"/>
      <c r="C405" s="572"/>
      <c r="D405" s="572"/>
      <c r="E405" s="572"/>
      <c r="F405" s="572"/>
      <c r="G405" s="572"/>
      <c r="H405" s="572"/>
      <c r="I405" s="572"/>
      <c r="J405" s="254"/>
    </row>
    <row r="406" spans="1:10" ht="40.5" customHeight="1" thickBot="1" x14ac:dyDescent="0.35">
      <c r="A406" s="613"/>
      <c r="B406" s="614"/>
      <c r="C406" s="614"/>
      <c r="D406" s="614"/>
      <c r="E406" s="614"/>
      <c r="F406" s="614"/>
      <c r="G406" s="614"/>
      <c r="H406" s="614"/>
      <c r="I406" s="614"/>
      <c r="J406" s="615"/>
    </row>
    <row r="408" spans="1:10" ht="13.8" thickBot="1" x14ac:dyDescent="0.35"/>
    <row r="409" spans="1:10" ht="45" customHeight="1" x14ac:dyDescent="0.3">
      <c r="A409" s="259" t="s">
        <v>200</v>
      </c>
      <c r="B409" s="260">
        <v>81</v>
      </c>
      <c r="C409" s="252" t="s">
        <v>436</v>
      </c>
      <c r="D409" s="251">
        <v>7881</v>
      </c>
      <c r="E409" s="252" t="s">
        <v>437</v>
      </c>
      <c r="F409" s="257" t="s">
        <v>363</v>
      </c>
      <c r="G409" s="252" t="s">
        <v>54</v>
      </c>
      <c r="H409" s="251" t="s">
        <v>54</v>
      </c>
      <c r="I409" s="253" t="s">
        <v>438</v>
      </c>
      <c r="J409" s="258">
        <v>14032</v>
      </c>
    </row>
    <row r="410" spans="1:10" x14ac:dyDescent="0.3">
      <c r="A410" s="612" t="s">
        <v>439</v>
      </c>
      <c r="B410" s="572"/>
      <c r="C410" s="572"/>
      <c r="D410" s="572"/>
      <c r="E410" s="572"/>
      <c r="F410" s="572"/>
      <c r="G410" s="572"/>
      <c r="H410" s="572"/>
      <c r="I410" s="572"/>
      <c r="J410" s="254"/>
    </row>
    <row r="411" spans="1:10" ht="40.5" customHeight="1" thickBot="1" x14ac:dyDescent="0.35">
      <c r="A411" s="613"/>
      <c r="B411" s="614"/>
      <c r="C411" s="614"/>
      <c r="D411" s="614"/>
      <c r="E411" s="614"/>
      <c r="F411" s="614"/>
      <c r="G411" s="614"/>
      <c r="H411" s="614"/>
      <c r="I411" s="614"/>
      <c r="J411" s="615"/>
    </row>
    <row r="413" spans="1:10" ht="13.8" thickBot="1" x14ac:dyDescent="0.35"/>
    <row r="414" spans="1:10" ht="45" customHeight="1" x14ac:dyDescent="0.3">
      <c r="A414" s="259" t="s">
        <v>200</v>
      </c>
      <c r="B414" s="260">
        <v>82</v>
      </c>
      <c r="C414" s="252" t="s">
        <v>436</v>
      </c>
      <c r="D414" s="251">
        <v>7858</v>
      </c>
      <c r="E414" s="252" t="s">
        <v>437</v>
      </c>
      <c r="F414" s="257" t="s">
        <v>364</v>
      </c>
      <c r="G414" s="252" t="s">
        <v>54</v>
      </c>
      <c r="H414" s="251" t="s">
        <v>48</v>
      </c>
      <c r="I414" s="253" t="s">
        <v>438</v>
      </c>
      <c r="J414" s="258">
        <v>176429</v>
      </c>
    </row>
    <row r="415" spans="1:10" x14ac:dyDescent="0.3">
      <c r="A415" s="612" t="s">
        <v>439</v>
      </c>
      <c r="B415" s="572"/>
      <c r="C415" s="572"/>
      <c r="D415" s="572"/>
      <c r="E415" s="572"/>
      <c r="F415" s="572"/>
      <c r="G415" s="572"/>
      <c r="H415" s="572"/>
      <c r="I415" s="572"/>
      <c r="J415" s="254"/>
    </row>
    <row r="416" spans="1:10" ht="40.5" customHeight="1" thickBot="1" x14ac:dyDescent="0.35">
      <c r="A416" s="613"/>
      <c r="B416" s="614"/>
      <c r="C416" s="614"/>
      <c r="D416" s="614"/>
      <c r="E416" s="614"/>
      <c r="F416" s="614"/>
      <c r="G416" s="614"/>
      <c r="H416" s="614"/>
      <c r="I416" s="614"/>
      <c r="J416" s="615"/>
    </row>
    <row r="418" spans="1:10" ht="13.8" thickBot="1" x14ac:dyDescent="0.35"/>
    <row r="419" spans="1:10" ht="45" customHeight="1" x14ac:dyDescent="0.3">
      <c r="A419" s="259" t="s">
        <v>200</v>
      </c>
      <c r="B419" s="260">
        <v>83</v>
      </c>
      <c r="C419" s="252" t="s">
        <v>436</v>
      </c>
      <c r="D419" s="251" t="s">
        <v>200</v>
      </c>
      <c r="E419" s="252" t="s">
        <v>437</v>
      </c>
      <c r="F419" s="257" t="s">
        <v>367</v>
      </c>
      <c r="G419" s="252" t="s">
        <v>54</v>
      </c>
      <c r="H419" s="251" t="s">
        <v>54</v>
      </c>
      <c r="I419" s="253" t="s">
        <v>438</v>
      </c>
      <c r="J419" s="258">
        <v>436363</v>
      </c>
    </row>
    <row r="420" spans="1:10" x14ac:dyDescent="0.3">
      <c r="A420" s="612" t="s">
        <v>439</v>
      </c>
      <c r="B420" s="572"/>
      <c r="C420" s="572"/>
      <c r="D420" s="572"/>
      <c r="E420" s="572"/>
      <c r="F420" s="572"/>
      <c r="G420" s="572"/>
      <c r="H420" s="572"/>
      <c r="I420" s="572"/>
      <c r="J420" s="254"/>
    </row>
    <row r="421" spans="1:10" ht="40.5" customHeight="1" thickBot="1" x14ac:dyDescent="0.35">
      <c r="A421" s="613"/>
      <c r="B421" s="614"/>
      <c r="C421" s="614"/>
      <c r="D421" s="614"/>
      <c r="E421" s="614"/>
      <c r="F421" s="614"/>
      <c r="G421" s="614"/>
      <c r="H421" s="614"/>
      <c r="I421" s="614"/>
      <c r="J421" s="615"/>
    </row>
    <row r="423" spans="1:10" ht="13.8" thickBot="1" x14ac:dyDescent="0.35"/>
    <row r="424" spans="1:10" ht="50.1" customHeight="1" x14ac:dyDescent="0.3">
      <c r="A424" s="259" t="s">
        <v>200</v>
      </c>
      <c r="B424" s="260">
        <v>84</v>
      </c>
      <c r="C424" s="252" t="s">
        <v>436</v>
      </c>
      <c r="D424" s="251" t="s">
        <v>200</v>
      </c>
      <c r="E424" s="252" t="s">
        <v>437</v>
      </c>
      <c r="F424" s="257" t="s">
        <v>370</v>
      </c>
      <c r="G424" s="252" t="s">
        <v>54</v>
      </c>
      <c r="H424" s="251" t="s">
        <v>54</v>
      </c>
      <c r="I424" s="253" t="s">
        <v>438</v>
      </c>
      <c r="J424" s="258">
        <v>709090</v>
      </c>
    </row>
    <row r="425" spans="1:10" x14ac:dyDescent="0.3">
      <c r="A425" s="612" t="s">
        <v>439</v>
      </c>
      <c r="B425" s="572"/>
      <c r="C425" s="572"/>
      <c r="D425" s="572"/>
      <c r="E425" s="572"/>
      <c r="F425" s="572"/>
      <c r="G425" s="572"/>
      <c r="H425" s="572"/>
      <c r="I425" s="572"/>
      <c r="J425" s="254"/>
    </row>
    <row r="426" spans="1:10" ht="40.5" customHeight="1" thickBot="1" x14ac:dyDescent="0.35">
      <c r="A426" s="613"/>
      <c r="B426" s="614"/>
      <c r="C426" s="614"/>
      <c r="D426" s="614"/>
      <c r="E426" s="614"/>
      <c r="F426" s="614"/>
      <c r="G426" s="614"/>
      <c r="H426" s="614"/>
      <c r="I426" s="614"/>
      <c r="J426" s="615"/>
    </row>
  </sheetData>
  <mergeCells count="171">
    <mergeCell ref="A420:I420"/>
    <mergeCell ref="A421:J421"/>
    <mergeCell ref="A425:I425"/>
    <mergeCell ref="A426:J426"/>
    <mergeCell ref="A405:I405"/>
    <mergeCell ref="A406:J406"/>
    <mergeCell ref="A410:I410"/>
    <mergeCell ref="A411:J411"/>
    <mergeCell ref="A415:I415"/>
    <mergeCell ref="A416:J416"/>
    <mergeCell ref="A390:I390"/>
    <mergeCell ref="A391:J391"/>
    <mergeCell ref="A395:I395"/>
    <mergeCell ref="A396:J396"/>
    <mergeCell ref="A400:I400"/>
    <mergeCell ref="A401:J401"/>
    <mergeCell ref="A375:I375"/>
    <mergeCell ref="A376:J376"/>
    <mergeCell ref="A380:I380"/>
    <mergeCell ref="A381:J381"/>
    <mergeCell ref="A385:I385"/>
    <mergeCell ref="A386:J386"/>
    <mergeCell ref="A360:I360"/>
    <mergeCell ref="A361:J361"/>
    <mergeCell ref="A365:I365"/>
    <mergeCell ref="A366:J366"/>
    <mergeCell ref="A370:I370"/>
    <mergeCell ref="A371:J371"/>
    <mergeCell ref="A345:I345"/>
    <mergeCell ref="A346:J346"/>
    <mergeCell ref="A350:I350"/>
    <mergeCell ref="A351:J351"/>
    <mergeCell ref="A355:I355"/>
    <mergeCell ref="A356:J356"/>
    <mergeCell ref="A330:I330"/>
    <mergeCell ref="A331:J331"/>
    <mergeCell ref="A335:I335"/>
    <mergeCell ref="A336:J336"/>
    <mergeCell ref="A340:I340"/>
    <mergeCell ref="A341:J341"/>
    <mergeCell ref="A315:I315"/>
    <mergeCell ref="A316:J316"/>
    <mergeCell ref="A320:I320"/>
    <mergeCell ref="A321:J321"/>
    <mergeCell ref="A325:I325"/>
    <mergeCell ref="A326:J326"/>
    <mergeCell ref="A300:I300"/>
    <mergeCell ref="A301:J301"/>
    <mergeCell ref="A305:I305"/>
    <mergeCell ref="A306:J306"/>
    <mergeCell ref="A310:I310"/>
    <mergeCell ref="A311:J311"/>
    <mergeCell ref="A285:I285"/>
    <mergeCell ref="A286:J286"/>
    <mergeCell ref="A290:I290"/>
    <mergeCell ref="A291:J291"/>
    <mergeCell ref="A295:I295"/>
    <mergeCell ref="A296:J296"/>
    <mergeCell ref="A270:I270"/>
    <mergeCell ref="A271:J271"/>
    <mergeCell ref="A275:I275"/>
    <mergeCell ref="A276:J276"/>
    <mergeCell ref="A280:I280"/>
    <mergeCell ref="A281:J281"/>
    <mergeCell ref="A255:I255"/>
    <mergeCell ref="A256:J256"/>
    <mergeCell ref="A260:I260"/>
    <mergeCell ref="A261:J261"/>
    <mergeCell ref="A265:I265"/>
    <mergeCell ref="A266:J266"/>
    <mergeCell ref="A240:I240"/>
    <mergeCell ref="A241:J241"/>
    <mergeCell ref="A245:I245"/>
    <mergeCell ref="A246:J246"/>
    <mergeCell ref="A250:I250"/>
    <mergeCell ref="A251:J251"/>
    <mergeCell ref="A225:I225"/>
    <mergeCell ref="A226:J226"/>
    <mergeCell ref="A230:I230"/>
    <mergeCell ref="A231:J231"/>
    <mergeCell ref="A235:I235"/>
    <mergeCell ref="A236:J236"/>
    <mergeCell ref="A210:I210"/>
    <mergeCell ref="A211:J211"/>
    <mergeCell ref="A215:I215"/>
    <mergeCell ref="A216:J216"/>
    <mergeCell ref="A220:I220"/>
    <mergeCell ref="A221:J221"/>
    <mergeCell ref="A195:I195"/>
    <mergeCell ref="A196:J196"/>
    <mergeCell ref="A200:I200"/>
    <mergeCell ref="A201:J201"/>
    <mergeCell ref="A205:I205"/>
    <mergeCell ref="A206:J206"/>
    <mergeCell ref="A180:I180"/>
    <mergeCell ref="A181:J181"/>
    <mergeCell ref="A185:I185"/>
    <mergeCell ref="A186:J186"/>
    <mergeCell ref="A190:I190"/>
    <mergeCell ref="A191:J191"/>
    <mergeCell ref="A165:I165"/>
    <mergeCell ref="A166:J166"/>
    <mergeCell ref="A170:I170"/>
    <mergeCell ref="A171:J171"/>
    <mergeCell ref="A175:I175"/>
    <mergeCell ref="A176:J176"/>
    <mergeCell ref="A150:I150"/>
    <mergeCell ref="A151:J151"/>
    <mergeCell ref="A155:I155"/>
    <mergeCell ref="A156:J156"/>
    <mergeCell ref="A160:I160"/>
    <mergeCell ref="A161:J161"/>
    <mergeCell ref="A135:I135"/>
    <mergeCell ref="A136:J136"/>
    <mergeCell ref="A140:I140"/>
    <mergeCell ref="A141:J141"/>
    <mergeCell ref="A145:I145"/>
    <mergeCell ref="A146:J146"/>
    <mergeCell ref="A120:I120"/>
    <mergeCell ref="A121:J121"/>
    <mergeCell ref="A125:I125"/>
    <mergeCell ref="A126:J126"/>
    <mergeCell ref="A130:I130"/>
    <mergeCell ref="A131:J131"/>
    <mergeCell ref="A105:I105"/>
    <mergeCell ref="A106:J106"/>
    <mergeCell ref="A110:I110"/>
    <mergeCell ref="A111:J111"/>
    <mergeCell ref="A115:I115"/>
    <mergeCell ref="A116:J116"/>
    <mergeCell ref="A90:I90"/>
    <mergeCell ref="A91:J91"/>
    <mergeCell ref="A95:I95"/>
    <mergeCell ref="A96:J96"/>
    <mergeCell ref="A100:I100"/>
    <mergeCell ref="A101:J101"/>
    <mergeCell ref="A86:J86"/>
    <mergeCell ref="A75:I75"/>
    <mergeCell ref="A76:J76"/>
    <mergeCell ref="A80:I80"/>
    <mergeCell ref="A81:J81"/>
    <mergeCell ref="A85:I85"/>
    <mergeCell ref="A61:J61"/>
    <mergeCell ref="A65:I65"/>
    <mergeCell ref="A66:J66"/>
    <mergeCell ref="A70:I70"/>
    <mergeCell ref="A71:J71"/>
    <mergeCell ref="A46:J46"/>
    <mergeCell ref="A50:I50"/>
    <mergeCell ref="A51:J51"/>
    <mergeCell ref="A55:I55"/>
    <mergeCell ref="A56:J56"/>
    <mergeCell ref="A60:I60"/>
    <mergeCell ref="A40:I40"/>
    <mergeCell ref="A41:J41"/>
    <mergeCell ref="A45:I45"/>
    <mergeCell ref="A16:J16"/>
    <mergeCell ref="A20:I20"/>
    <mergeCell ref="A21:J21"/>
    <mergeCell ref="A25:I25"/>
    <mergeCell ref="A26:J26"/>
    <mergeCell ref="A30:I30"/>
    <mergeCell ref="A1:J4"/>
    <mergeCell ref="A5:J5"/>
    <mergeCell ref="A7:J7"/>
    <mergeCell ref="A10:I10"/>
    <mergeCell ref="A11:J11"/>
    <mergeCell ref="A15:I15"/>
    <mergeCell ref="A31:J31"/>
    <mergeCell ref="A35:I35"/>
    <mergeCell ref="A36:J36"/>
  </mergeCells>
  <printOptions horizontalCentered="1"/>
  <pageMargins left="0.51181102362204722" right="0.31496062992125984" top="1.1417322834645669" bottom="0.55118110236220474" header="0.31496062992125984" footer="0.31496062992125984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10</vt:i4>
      </vt:variant>
    </vt:vector>
  </HeadingPairs>
  <TitlesOfParts>
    <vt:vector size="14" baseType="lpstr">
      <vt:lpstr>PRESUPUESTO DE OBRA</vt:lpstr>
      <vt:lpstr>MEMORIAS DE CALCULO PRESUPUESTO</vt:lpstr>
      <vt:lpstr>RESUMEN GENERAL</vt:lpstr>
      <vt:lpstr>JUSTIFICACION NPs</vt:lpstr>
      <vt:lpstr>'JUSTIFICACION NPs'!Área_de_impresión</vt:lpstr>
      <vt:lpstr>'MEMORIAS DE CALCULO PRESUPUESTO'!Área_de_impresión</vt:lpstr>
      <vt:lpstr>'PRESUPUESTO DE OBRA'!Print_Area_0</vt:lpstr>
      <vt:lpstr>'PRESUPUESTO DE OBRA'!Print_Area_0_0</vt:lpstr>
      <vt:lpstr>'PRESUPUESTO DE OBRA'!Print_Area_0_0_0</vt:lpstr>
      <vt:lpstr>'PRESUPUESTO DE OBRA'!Print_Titles_0</vt:lpstr>
      <vt:lpstr>'PRESUPUESTO DE OBRA'!Print_Titles_0_0</vt:lpstr>
      <vt:lpstr>'PRESUPUESTO DE OBRA'!Print_Titles_0_0_0</vt:lpstr>
      <vt:lpstr>'JUSTIFICACION NPs'!Títulos_a_imprimir</vt:lpstr>
      <vt:lpstr>'PRESUPUESTO DE OBRA'!Títulos_a_imprimir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SERVIDOR</dc:creator>
  <cp:lastModifiedBy>Personal</cp:lastModifiedBy>
  <cp:lastPrinted>2020-09-02T01:21:44Z</cp:lastPrinted>
  <dcterms:created xsi:type="dcterms:W3CDTF">2020-01-09T13:22:25Z</dcterms:created>
  <dcterms:modified xsi:type="dcterms:W3CDTF">2020-10-07T14:58:36Z</dcterms:modified>
</cp:coreProperties>
</file>